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P:\xCIMS\cims-models\sources\sectors\19 - Passenger Transportation\"/>
    </mc:Choice>
  </mc:AlternateContent>
  <xr:revisionPtr revIDLastSave="0" documentId="13_ncr:1_{67B821AC-C69F-48A8-9685-364E5B6E959D}" xr6:coauthVersionLast="47" xr6:coauthVersionMax="47" xr10:uidLastSave="{00000000-0000-0000-0000-000000000000}"/>
  <bookViews>
    <workbookView xWindow="28680" yWindow="-120" windowWidth="29040" windowHeight="15720" xr2:uid="{9D9782E9-BC5D-442C-AFCC-4ED1E3136247}"/>
  </bookViews>
  <sheets>
    <sheet name="Node splits" sheetId="10" r:id="rId1"/>
    <sheet name="Inputs" sheetId="3" r:id="rId2"/>
    <sheet name="CAN" sheetId="17" r:id="rId3"/>
    <sheet name="BC" sheetId="34" r:id="rId4"/>
    <sheet name="AB" sheetId="20" r:id="rId5"/>
    <sheet name="SK" sheetId="21" r:id="rId6"/>
    <sheet name="MB" sheetId="22" r:id="rId7"/>
    <sheet name="ON" sheetId="18" r:id="rId8"/>
    <sheet name="QC" sheetId="23" r:id="rId9"/>
    <sheet name="NB" sheetId="24" r:id="rId10"/>
    <sheet name="NS" sheetId="26" r:id="rId11"/>
    <sheet name="PE" sheetId="25" r:id="rId12"/>
    <sheet name="NL" sheetId="27" r:id="rId13"/>
    <sheet name="YT" sheetId="28" r:id="rId14"/>
    <sheet name="NT" sheetId="29" r:id="rId15"/>
    <sheet name="NU" sheetId="30" r:id="rId16"/>
    <sheet name="BCTerr" sheetId="19" r:id="rId17"/>
    <sheet name="AT" sheetId="32" r:id="rId18"/>
    <sheet name="TR" sheetId="33"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xlnm._FilterDatabase" localSheetId="0" hidden="1">'Node splits'!$B$2:$AV$832</definedName>
    <definedName name="passenger_data">'Node splits'!$H$3:$R$832</definedName>
    <definedName name="passenger_index">'Node splits'!$A$3:$A$832</definedName>
    <definedName name="passenger_year">'Node splits'!$H$2:$R$2</definedName>
  </definedName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0" i="17" l="1"/>
  <c r="V20" i="17"/>
  <c r="U20" i="17"/>
  <c r="T20" i="17"/>
  <c r="S20" i="17"/>
  <c r="R20" i="17"/>
  <c r="Q20" i="17"/>
  <c r="P20" i="17"/>
  <c r="O20" i="17"/>
  <c r="N20" i="17"/>
  <c r="M20" i="17"/>
  <c r="L20" i="17"/>
  <c r="K20" i="17"/>
  <c r="J20" i="17"/>
  <c r="I20" i="17"/>
  <c r="H20" i="17"/>
  <c r="G20" i="17"/>
  <c r="F20" i="17"/>
  <c r="E20" i="17"/>
  <c r="D20" i="17"/>
  <c r="C20" i="17"/>
  <c r="W19" i="17"/>
  <c r="V19" i="17"/>
  <c r="U19" i="17"/>
  <c r="T19" i="17"/>
  <c r="S19" i="17"/>
  <c r="R19" i="17"/>
  <c r="Q19" i="17"/>
  <c r="P19" i="17"/>
  <c r="O19" i="17"/>
  <c r="N19" i="17"/>
  <c r="M19" i="17"/>
  <c r="L19" i="17"/>
  <c r="K19" i="17"/>
  <c r="J19" i="17"/>
  <c r="I19" i="17"/>
  <c r="H19" i="17"/>
  <c r="G19" i="17"/>
  <c r="F19" i="17"/>
  <c r="E19" i="17"/>
  <c r="D19" i="17"/>
  <c r="C19" i="17"/>
  <c r="W18" i="17"/>
  <c r="V18" i="17"/>
  <c r="U18" i="17"/>
  <c r="T18" i="17"/>
  <c r="S18" i="17"/>
  <c r="R18" i="17"/>
  <c r="Q18" i="17"/>
  <c r="P18" i="17"/>
  <c r="O18" i="17"/>
  <c r="N18" i="17"/>
  <c r="M18" i="17"/>
  <c r="L18" i="17"/>
  <c r="K18" i="17"/>
  <c r="J18" i="17"/>
  <c r="I18" i="17"/>
  <c r="H18" i="17"/>
  <c r="G18" i="17"/>
  <c r="F18" i="17"/>
  <c r="E18" i="17"/>
  <c r="D18" i="17"/>
  <c r="C18" i="17"/>
  <c r="W17" i="17"/>
  <c r="V17" i="17"/>
  <c r="U17" i="17"/>
  <c r="T17" i="17"/>
  <c r="S17" i="17"/>
  <c r="R17" i="17"/>
  <c r="Q17" i="17"/>
  <c r="P17" i="17"/>
  <c r="O17" i="17"/>
  <c r="N17" i="17"/>
  <c r="M17" i="17"/>
  <c r="L17" i="17"/>
  <c r="K17" i="17"/>
  <c r="J17" i="17"/>
  <c r="I17" i="17"/>
  <c r="H17" i="17"/>
  <c r="G17" i="17"/>
  <c r="F17" i="17"/>
  <c r="E17" i="17"/>
  <c r="D17" i="17"/>
  <c r="C17" i="17"/>
  <c r="W16" i="17"/>
  <c r="V16" i="17"/>
  <c r="U16" i="17"/>
  <c r="T16" i="17"/>
  <c r="S16" i="17"/>
  <c r="R16" i="17"/>
  <c r="Q16" i="17"/>
  <c r="P16" i="17"/>
  <c r="O16" i="17"/>
  <c r="N16" i="17"/>
  <c r="M16" i="17"/>
  <c r="L16" i="17"/>
  <c r="K16" i="17"/>
  <c r="J16" i="17"/>
  <c r="I16" i="17"/>
  <c r="H16" i="17"/>
  <c r="G16" i="17"/>
  <c r="F16" i="17"/>
  <c r="E16" i="17"/>
  <c r="D16" i="17"/>
  <c r="C16" i="17"/>
  <c r="W15" i="17"/>
  <c r="V15" i="17"/>
  <c r="U15" i="17"/>
  <c r="T15" i="17"/>
  <c r="S15" i="17"/>
  <c r="R15" i="17"/>
  <c r="Q15" i="17"/>
  <c r="P15" i="17"/>
  <c r="O15" i="17"/>
  <c r="N15" i="17"/>
  <c r="M15" i="17"/>
  <c r="L15" i="17"/>
  <c r="K15" i="17"/>
  <c r="J15" i="17"/>
  <c r="I15" i="17"/>
  <c r="H15" i="17"/>
  <c r="G15" i="17"/>
  <c r="F15" i="17"/>
  <c r="E15" i="17"/>
  <c r="D15" i="17"/>
  <c r="C15" i="17"/>
  <c r="W14" i="17"/>
  <c r="V14" i="17"/>
  <c r="U14" i="17"/>
  <c r="T14" i="17"/>
  <c r="S14" i="17"/>
  <c r="R14" i="17"/>
  <c r="Q14" i="17"/>
  <c r="P14" i="17"/>
  <c r="O14" i="17"/>
  <c r="N14" i="17"/>
  <c r="M14" i="17"/>
  <c r="L14" i="17"/>
  <c r="K14" i="17"/>
  <c r="J14" i="17"/>
  <c r="I14" i="17"/>
  <c r="H14" i="17"/>
  <c r="G14" i="17"/>
  <c r="F14" i="17"/>
  <c r="E14" i="17"/>
  <c r="D14" i="17"/>
  <c r="C14" i="17"/>
  <c r="W13" i="17"/>
  <c r="V13" i="17"/>
  <c r="U13" i="17"/>
  <c r="T13" i="17"/>
  <c r="S13" i="17"/>
  <c r="R13" i="17"/>
  <c r="Q13" i="17"/>
  <c r="P13" i="17"/>
  <c r="O13" i="17"/>
  <c r="N13" i="17"/>
  <c r="M13" i="17"/>
  <c r="L13" i="17"/>
  <c r="K13" i="17"/>
  <c r="J13" i="17"/>
  <c r="I13" i="17"/>
  <c r="H13" i="17"/>
  <c r="G13" i="17"/>
  <c r="F13" i="17"/>
  <c r="E13" i="17"/>
  <c r="D13" i="17"/>
  <c r="C13" i="17"/>
  <c r="W12" i="17"/>
  <c r="V12" i="17"/>
  <c r="U12" i="17"/>
  <c r="T12" i="17"/>
  <c r="S12" i="17"/>
  <c r="R12" i="17"/>
  <c r="Q12" i="17"/>
  <c r="P12" i="17"/>
  <c r="O12" i="17"/>
  <c r="N12" i="17"/>
  <c r="M12" i="17"/>
  <c r="L12" i="17"/>
  <c r="K12" i="17"/>
  <c r="J12" i="17"/>
  <c r="I12" i="17"/>
  <c r="H12" i="17"/>
  <c r="G12" i="17"/>
  <c r="F12" i="17"/>
  <c r="E12" i="17"/>
  <c r="D12" i="17"/>
  <c r="C12" i="17"/>
  <c r="W11" i="17"/>
  <c r="V11" i="17"/>
  <c r="U11" i="17"/>
  <c r="T11" i="17"/>
  <c r="S11" i="17"/>
  <c r="R11" i="17"/>
  <c r="Q11" i="17"/>
  <c r="P11" i="17"/>
  <c r="O11" i="17"/>
  <c r="N11" i="17"/>
  <c r="M11" i="17"/>
  <c r="L11" i="17"/>
  <c r="K11" i="17"/>
  <c r="J11" i="17"/>
  <c r="I11" i="17"/>
  <c r="H11" i="17"/>
  <c r="G11" i="17"/>
  <c r="F11" i="17"/>
  <c r="E11" i="17"/>
  <c r="D11" i="17"/>
  <c r="C11" i="17"/>
  <c r="W20" i="21"/>
  <c r="V20" i="21"/>
  <c r="U20" i="21"/>
  <c r="T20" i="21"/>
  <c r="S20" i="21"/>
  <c r="R20" i="21"/>
  <c r="Q20" i="21"/>
  <c r="P20" i="21"/>
  <c r="O20" i="21"/>
  <c r="N20" i="21"/>
  <c r="M20" i="21"/>
  <c r="L20" i="21"/>
  <c r="K20" i="21"/>
  <c r="J20" i="21"/>
  <c r="I20" i="21"/>
  <c r="H20" i="21"/>
  <c r="G20" i="21"/>
  <c r="F20" i="21"/>
  <c r="E20" i="21"/>
  <c r="D20" i="21"/>
  <c r="C20" i="21"/>
  <c r="W19" i="21"/>
  <c r="V19" i="21"/>
  <c r="U19" i="21"/>
  <c r="T19" i="21"/>
  <c r="S19" i="21"/>
  <c r="R19" i="21"/>
  <c r="Q19" i="21"/>
  <c r="P19" i="21"/>
  <c r="O19" i="21"/>
  <c r="N19" i="21"/>
  <c r="M19" i="21"/>
  <c r="L19" i="21"/>
  <c r="K19" i="21"/>
  <c r="J19" i="21"/>
  <c r="I19" i="21"/>
  <c r="H19" i="21"/>
  <c r="G19" i="21"/>
  <c r="F19" i="21"/>
  <c r="E19" i="21"/>
  <c r="D19" i="21"/>
  <c r="C19" i="21"/>
  <c r="W18" i="21"/>
  <c r="V18" i="21"/>
  <c r="U18" i="21"/>
  <c r="T18" i="21"/>
  <c r="S18" i="21"/>
  <c r="R18" i="21"/>
  <c r="Q18" i="21"/>
  <c r="P18" i="21"/>
  <c r="O18" i="21"/>
  <c r="N18" i="21"/>
  <c r="M18" i="21"/>
  <c r="L18" i="21"/>
  <c r="K18" i="21"/>
  <c r="J18" i="21"/>
  <c r="I18" i="21"/>
  <c r="H18" i="21"/>
  <c r="G18" i="21"/>
  <c r="F18" i="21"/>
  <c r="E18" i="21"/>
  <c r="D18" i="21"/>
  <c r="C18" i="21"/>
  <c r="W17" i="21"/>
  <c r="V17" i="21"/>
  <c r="U17" i="21"/>
  <c r="T17" i="21"/>
  <c r="S17" i="21"/>
  <c r="R17" i="21"/>
  <c r="Q17" i="21"/>
  <c r="P17" i="21"/>
  <c r="O17" i="21"/>
  <c r="N17" i="21"/>
  <c r="M17" i="21"/>
  <c r="L17" i="21"/>
  <c r="K17" i="21"/>
  <c r="J17" i="21"/>
  <c r="I17" i="21"/>
  <c r="H17" i="21"/>
  <c r="G17" i="21"/>
  <c r="F17" i="21"/>
  <c r="E17" i="21"/>
  <c r="D17" i="21"/>
  <c r="C17" i="21"/>
  <c r="W16" i="21"/>
  <c r="V16" i="21"/>
  <c r="U16" i="21"/>
  <c r="T16" i="21"/>
  <c r="S16" i="21"/>
  <c r="R16" i="21"/>
  <c r="Q16" i="21"/>
  <c r="P16" i="21"/>
  <c r="O16" i="21"/>
  <c r="N16" i="21"/>
  <c r="M16" i="21"/>
  <c r="L16" i="21"/>
  <c r="K16" i="21"/>
  <c r="J16" i="21"/>
  <c r="I16" i="21"/>
  <c r="H16" i="21"/>
  <c r="G16" i="21"/>
  <c r="F16" i="21"/>
  <c r="E16" i="21"/>
  <c r="D16" i="21"/>
  <c r="C16" i="21"/>
  <c r="W15" i="21"/>
  <c r="V15" i="21"/>
  <c r="U15" i="21"/>
  <c r="T15" i="21"/>
  <c r="S15" i="21"/>
  <c r="R15" i="21"/>
  <c r="Q15" i="21"/>
  <c r="P15" i="21"/>
  <c r="O15" i="21"/>
  <c r="N15" i="21"/>
  <c r="M15" i="21"/>
  <c r="L15" i="21"/>
  <c r="K15" i="21"/>
  <c r="J15" i="21"/>
  <c r="I15" i="21"/>
  <c r="H15" i="21"/>
  <c r="G15" i="21"/>
  <c r="F15" i="21"/>
  <c r="E15" i="21"/>
  <c r="D15" i="21"/>
  <c r="C15" i="21"/>
  <c r="W14" i="21"/>
  <c r="V14" i="21"/>
  <c r="U14" i="21"/>
  <c r="T14" i="21"/>
  <c r="S14" i="21"/>
  <c r="R14" i="21"/>
  <c r="Q14" i="21"/>
  <c r="P14" i="21"/>
  <c r="O14" i="21"/>
  <c r="N14" i="21"/>
  <c r="M14" i="21"/>
  <c r="L14" i="21"/>
  <c r="K14" i="21"/>
  <c r="J14" i="21"/>
  <c r="I14" i="21"/>
  <c r="H14" i="21"/>
  <c r="G14" i="21"/>
  <c r="F14" i="21"/>
  <c r="E14" i="21"/>
  <c r="D14" i="21"/>
  <c r="C14" i="21"/>
  <c r="W13" i="21"/>
  <c r="V13" i="21"/>
  <c r="U13" i="21"/>
  <c r="T13" i="21"/>
  <c r="S13" i="21"/>
  <c r="R13" i="21"/>
  <c r="Q13" i="21"/>
  <c r="P13" i="21"/>
  <c r="O13" i="21"/>
  <c r="N13" i="21"/>
  <c r="M13" i="21"/>
  <c r="L13" i="21"/>
  <c r="K13" i="21"/>
  <c r="J13" i="21"/>
  <c r="I13" i="21"/>
  <c r="H13" i="21"/>
  <c r="G13" i="21"/>
  <c r="F13" i="21"/>
  <c r="E13" i="21"/>
  <c r="D13" i="21"/>
  <c r="C13" i="21"/>
  <c r="W12" i="21"/>
  <c r="V12" i="21"/>
  <c r="U12" i="21"/>
  <c r="T12" i="21"/>
  <c r="S12" i="21"/>
  <c r="R12" i="21"/>
  <c r="Q12" i="21"/>
  <c r="P12" i="21"/>
  <c r="O12" i="21"/>
  <c r="N12" i="21"/>
  <c r="M12" i="21"/>
  <c r="L12" i="21"/>
  <c r="K12" i="21"/>
  <c r="J12" i="21"/>
  <c r="I12" i="21"/>
  <c r="H12" i="21"/>
  <c r="G12" i="21"/>
  <c r="F12" i="21"/>
  <c r="E12" i="21"/>
  <c r="D12" i="21"/>
  <c r="C12" i="21"/>
  <c r="W11" i="21"/>
  <c r="V11" i="21"/>
  <c r="U11" i="21"/>
  <c r="T11" i="21"/>
  <c r="S11" i="21"/>
  <c r="R11" i="21"/>
  <c r="Q11" i="21"/>
  <c r="P11" i="21"/>
  <c r="O11" i="21"/>
  <c r="N11" i="21"/>
  <c r="M11" i="21"/>
  <c r="L11" i="21"/>
  <c r="K11" i="21"/>
  <c r="J11" i="21"/>
  <c r="I11" i="21"/>
  <c r="H11" i="21"/>
  <c r="G11" i="21"/>
  <c r="F11" i="21"/>
  <c r="E11" i="21"/>
  <c r="D11" i="21"/>
  <c r="C11" i="21"/>
  <c r="W20" i="22"/>
  <c r="V20" i="22"/>
  <c r="U20" i="22"/>
  <c r="T20" i="22"/>
  <c r="S20" i="22"/>
  <c r="R20" i="22"/>
  <c r="Q20" i="22"/>
  <c r="P20" i="22"/>
  <c r="O20" i="22"/>
  <c r="N20" i="22"/>
  <c r="M20" i="22"/>
  <c r="L20" i="22"/>
  <c r="K20" i="22"/>
  <c r="J20" i="22"/>
  <c r="I20" i="22"/>
  <c r="H20" i="22"/>
  <c r="G20" i="22"/>
  <c r="F20" i="22"/>
  <c r="E20" i="22"/>
  <c r="D20" i="22"/>
  <c r="C20" i="22"/>
  <c r="W19" i="22"/>
  <c r="V19" i="22"/>
  <c r="U19" i="22"/>
  <c r="T19" i="22"/>
  <c r="S19" i="22"/>
  <c r="R19" i="22"/>
  <c r="Q19" i="22"/>
  <c r="P19" i="22"/>
  <c r="O19" i="22"/>
  <c r="N19" i="22"/>
  <c r="M19" i="22"/>
  <c r="L19" i="22"/>
  <c r="K19" i="22"/>
  <c r="J19" i="22"/>
  <c r="I19" i="22"/>
  <c r="H19" i="22"/>
  <c r="G19" i="22"/>
  <c r="F19" i="22"/>
  <c r="E19" i="22"/>
  <c r="D19" i="22"/>
  <c r="C19" i="22"/>
  <c r="W18" i="22"/>
  <c r="V18" i="22"/>
  <c r="U18" i="22"/>
  <c r="T18" i="22"/>
  <c r="S18" i="22"/>
  <c r="R18" i="22"/>
  <c r="Q18" i="22"/>
  <c r="P18" i="22"/>
  <c r="O18" i="22"/>
  <c r="N18" i="22"/>
  <c r="M18" i="22"/>
  <c r="L18" i="22"/>
  <c r="K18" i="22"/>
  <c r="J18" i="22"/>
  <c r="I18" i="22"/>
  <c r="H18" i="22"/>
  <c r="G18" i="22"/>
  <c r="F18" i="22"/>
  <c r="E18" i="22"/>
  <c r="D18" i="22"/>
  <c r="C18" i="22"/>
  <c r="W17" i="22"/>
  <c r="V17" i="22"/>
  <c r="U17" i="22"/>
  <c r="T17" i="22"/>
  <c r="S17" i="22"/>
  <c r="R17" i="22"/>
  <c r="Q17" i="22"/>
  <c r="P17" i="22"/>
  <c r="O17" i="22"/>
  <c r="N17" i="22"/>
  <c r="M17" i="22"/>
  <c r="L17" i="22"/>
  <c r="K17" i="22"/>
  <c r="J17" i="22"/>
  <c r="I17" i="22"/>
  <c r="H17" i="22"/>
  <c r="G17" i="22"/>
  <c r="F17" i="22"/>
  <c r="E17" i="22"/>
  <c r="D17" i="22"/>
  <c r="C17" i="22"/>
  <c r="W16" i="22"/>
  <c r="V16" i="22"/>
  <c r="U16" i="22"/>
  <c r="T16" i="22"/>
  <c r="S16" i="22"/>
  <c r="R16" i="22"/>
  <c r="Q16" i="22"/>
  <c r="P16" i="22"/>
  <c r="O16" i="22"/>
  <c r="N16" i="22"/>
  <c r="M16" i="22"/>
  <c r="L16" i="22"/>
  <c r="K16" i="22"/>
  <c r="J16" i="22"/>
  <c r="I16" i="22"/>
  <c r="H16" i="22"/>
  <c r="G16" i="22"/>
  <c r="F16" i="22"/>
  <c r="E16" i="22"/>
  <c r="D16" i="22"/>
  <c r="C16" i="22"/>
  <c r="W15" i="22"/>
  <c r="V15" i="22"/>
  <c r="U15" i="22"/>
  <c r="T15" i="22"/>
  <c r="S15" i="22"/>
  <c r="R15" i="22"/>
  <c r="Q15" i="22"/>
  <c r="P15" i="22"/>
  <c r="O15" i="22"/>
  <c r="N15" i="22"/>
  <c r="M15" i="22"/>
  <c r="L15" i="22"/>
  <c r="K15" i="22"/>
  <c r="J15" i="22"/>
  <c r="I15" i="22"/>
  <c r="H15" i="22"/>
  <c r="G15" i="22"/>
  <c r="F15" i="22"/>
  <c r="E15" i="22"/>
  <c r="D15" i="22"/>
  <c r="C15" i="22"/>
  <c r="W14" i="22"/>
  <c r="V14" i="22"/>
  <c r="U14" i="22"/>
  <c r="T14" i="22"/>
  <c r="S14" i="22"/>
  <c r="R14" i="22"/>
  <c r="Q14" i="22"/>
  <c r="P14" i="22"/>
  <c r="O14" i="22"/>
  <c r="N14" i="22"/>
  <c r="M14" i="22"/>
  <c r="L14" i="22"/>
  <c r="K14" i="22"/>
  <c r="J14" i="22"/>
  <c r="I14" i="22"/>
  <c r="H14" i="22"/>
  <c r="G14" i="22"/>
  <c r="F14" i="22"/>
  <c r="E14" i="22"/>
  <c r="D14" i="22"/>
  <c r="C14" i="22"/>
  <c r="W13" i="22"/>
  <c r="V13" i="22"/>
  <c r="U13" i="22"/>
  <c r="T13" i="22"/>
  <c r="S13" i="22"/>
  <c r="R13" i="22"/>
  <c r="Q13" i="22"/>
  <c r="P13" i="22"/>
  <c r="O13" i="22"/>
  <c r="N13" i="22"/>
  <c r="M13" i="22"/>
  <c r="L13" i="22"/>
  <c r="K13" i="22"/>
  <c r="J13" i="22"/>
  <c r="I13" i="22"/>
  <c r="H13" i="22"/>
  <c r="G13" i="22"/>
  <c r="F13" i="22"/>
  <c r="E13" i="22"/>
  <c r="D13" i="22"/>
  <c r="C13" i="22"/>
  <c r="W12" i="22"/>
  <c r="V12" i="22"/>
  <c r="U12" i="22"/>
  <c r="T12" i="22"/>
  <c r="S12" i="22"/>
  <c r="R12" i="22"/>
  <c r="Q12" i="22"/>
  <c r="P12" i="22"/>
  <c r="O12" i="22"/>
  <c r="N12" i="22"/>
  <c r="M12" i="22"/>
  <c r="L12" i="22"/>
  <c r="K12" i="22"/>
  <c r="J12" i="22"/>
  <c r="I12" i="22"/>
  <c r="H12" i="22"/>
  <c r="G12" i="22"/>
  <c r="F12" i="22"/>
  <c r="E12" i="22"/>
  <c r="D12" i="22"/>
  <c r="C12" i="22"/>
  <c r="W11" i="22"/>
  <c r="V11" i="22"/>
  <c r="U11" i="22"/>
  <c r="T11" i="22"/>
  <c r="S11" i="22"/>
  <c r="R11" i="22"/>
  <c r="Q11" i="22"/>
  <c r="P11" i="22"/>
  <c r="O11" i="22"/>
  <c r="N11" i="22"/>
  <c r="M11" i="22"/>
  <c r="L11" i="22"/>
  <c r="K11" i="22"/>
  <c r="J11" i="22"/>
  <c r="I11" i="22"/>
  <c r="H11" i="22"/>
  <c r="G11" i="22"/>
  <c r="F11" i="22"/>
  <c r="E11" i="22"/>
  <c r="D11" i="22"/>
  <c r="C11" i="22"/>
  <c r="W20" i="18"/>
  <c r="V20" i="18"/>
  <c r="U20" i="18"/>
  <c r="T20" i="18"/>
  <c r="S20" i="18"/>
  <c r="R20" i="18"/>
  <c r="Q20" i="18"/>
  <c r="P20" i="18"/>
  <c r="O20" i="18"/>
  <c r="N20" i="18"/>
  <c r="M20" i="18"/>
  <c r="L20" i="18"/>
  <c r="K20" i="18"/>
  <c r="J20" i="18"/>
  <c r="I20" i="18"/>
  <c r="H20" i="18"/>
  <c r="G20" i="18"/>
  <c r="F20" i="18"/>
  <c r="E20" i="18"/>
  <c r="D20" i="18"/>
  <c r="C20" i="18"/>
  <c r="W19" i="18"/>
  <c r="V19" i="18"/>
  <c r="U19" i="18"/>
  <c r="T19" i="18"/>
  <c r="S19" i="18"/>
  <c r="R19" i="18"/>
  <c r="Q19" i="18"/>
  <c r="P19" i="18"/>
  <c r="O19" i="18"/>
  <c r="N19" i="18"/>
  <c r="M19" i="18"/>
  <c r="L19" i="18"/>
  <c r="K19" i="18"/>
  <c r="J19" i="18"/>
  <c r="I19" i="18"/>
  <c r="H19" i="18"/>
  <c r="G19" i="18"/>
  <c r="F19" i="18"/>
  <c r="E19" i="18"/>
  <c r="D19" i="18"/>
  <c r="C19" i="18"/>
  <c r="W18" i="18"/>
  <c r="V18" i="18"/>
  <c r="U18" i="18"/>
  <c r="T18" i="18"/>
  <c r="S18" i="18"/>
  <c r="R18" i="18"/>
  <c r="Q18" i="18"/>
  <c r="P18" i="18"/>
  <c r="O18" i="18"/>
  <c r="N18" i="18"/>
  <c r="M18" i="18"/>
  <c r="L18" i="18"/>
  <c r="K18" i="18"/>
  <c r="J18" i="18"/>
  <c r="I18" i="18"/>
  <c r="H18" i="18"/>
  <c r="G18" i="18"/>
  <c r="F18" i="18"/>
  <c r="E18" i="18"/>
  <c r="D18" i="18"/>
  <c r="C18" i="18"/>
  <c r="W17" i="18"/>
  <c r="V17" i="18"/>
  <c r="U17" i="18"/>
  <c r="T17" i="18"/>
  <c r="S17" i="18"/>
  <c r="R17" i="18"/>
  <c r="Q17" i="18"/>
  <c r="P17" i="18"/>
  <c r="O17" i="18"/>
  <c r="N17" i="18"/>
  <c r="M17" i="18"/>
  <c r="L17" i="18"/>
  <c r="K17" i="18"/>
  <c r="J17" i="18"/>
  <c r="I17" i="18"/>
  <c r="H17" i="18"/>
  <c r="G17" i="18"/>
  <c r="F17" i="18"/>
  <c r="E17" i="18"/>
  <c r="D17" i="18"/>
  <c r="C17" i="18"/>
  <c r="W16" i="18"/>
  <c r="V16" i="18"/>
  <c r="U16" i="18"/>
  <c r="T16" i="18"/>
  <c r="S16" i="18"/>
  <c r="R16" i="18"/>
  <c r="Q16" i="18"/>
  <c r="P16" i="18"/>
  <c r="O16" i="18"/>
  <c r="N16" i="18"/>
  <c r="M16" i="18"/>
  <c r="L16" i="18"/>
  <c r="K16" i="18"/>
  <c r="J16" i="18"/>
  <c r="I16" i="18"/>
  <c r="H16" i="18"/>
  <c r="G16" i="18"/>
  <c r="F16" i="18"/>
  <c r="E16" i="18"/>
  <c r="D16" i="18"/>
  <c r="C16" i="18"/>
  <c r="W15" i="18"/>
  <c r="V15" i="18"/>
  <c r="U15" i="18"/>
  <c r="T15" i="18"/>
  <c r="S15" i="18"/>
  <c r="R15" i="18"/>
  <c r="Q15" i="18"/>
  <c r="P15" i="18"/>
  <c r="O15" i="18"/>
  <c r="N15" i="18"/>
  <c r="M15" i="18"/>
  <c r="L15" i="18"/>
  <c r="K15" i="18"/>
  <c r="J15" i="18"/>
  <c r="I15" i="18"/>
  <c r="H15" i="18"/>
  <c r="G15" i="18"/>
  <c r="F15" i="18"/>
  <c r="E15" i="18"/>
  <c r="D15" i="18"/>
  <c r="C15" i="18"/>
  <c r="W14" i="18"/>
  <c r="V14" i="18"/>
  <c r="U14" i="18"/>
  <c r="T14" i="18"/>
  <c r="S14" i="18"/>
  <c r="R14" i="18"/>
  <c r="Q14" i="18"/>
  <c r="P14" i="18"/>
  <c r="O14" i="18"/>
  <c r="N14" i="18"/>
  <c r="M14" i="18"/>
  <c r="L14" i="18"/>
  <c r="K14" i="18"/>
  <c r="J14" i="18"/>
  <c r="I14" i="18"/>
  <c r="H14" i="18"/>
  <c r="G14" i="18"/>
  <c r="F14" i="18"/>
  <c r="E14" i="18"/>
  <c r="D14" i="18"/>
  <c r="C14" i="18"/>
  <c r="W13" i="18"/>
  <c r="V13" i="18"/>
  <c r="U13" i="18"/>
  <c r="T13" i="18"/>
  <c r="S13" i="18"/>
  <c r="R13" i="18"/>
  <c r="Q13" i="18"/>
  <c r="P13" i="18"/>
  <c r="O13" i="18"/>
  <c r="N13" i="18"/>
  <c r="M13" i="18"/>
  <c r="L13" i="18"/>
  <c r="K13" i="18"/>
  <c r="J13" i="18"/>
  <c r="I13" i="18"/>
  <c r="H13" i="18"/>
  <c r="G13" i="18"/>
  <c r="F13" i="18"/>
  <c r="E13" i="18"/>
  <c r="D13" i="18"/>
  <c r="C13" i="18"/>
  <c r="W12" i="18"/>
  <c r="V12" i="18"/>
  <c r="U12" i="18"/>
  <c r="T12" i="18"/>
  <c r="S12" i="18"/>
  <c r="R12" i="18"/>
  <c r="Q12" i="18"/>
  <c r="P12" i="18"/>
  <c r="O12" i="18"/>
  <c r="N12" i="18"/>
  <c r="M12" i="18"/>
  <c r="L12" i="18"/>
  <c r="K12" i="18"/>
  <c r="J12" i="18"/>
  <c r="I12" i="18"/>
  <c r="H12" i="18"/>
  <c r="G12" i="18"/>
  <c r="F12" i="18"/>
  <c r="E12" i="18"/>
  <c r="D12" i="18"/>
  <c r="C12" i="18"/>
  <c r="W11" i="18"/>
  <c r="V11" i="18"/>
  <c r="U11" i="18"/>
  <c r="T11" i="18"/>
  <c r="S11" i="18"/>
  <c r="R11" i="18"/>
  <c r="Q11" i="18"/>
  <c r="P11" i="18"/>
  <c r="O11" i="18"/>
  <c r="N11" i="18"/>
  <c r="M11" i="18"/>
  <c r="L11" i="18"/>
  <c r="K11" i="18"/>
  <c r="J11" i="18"/>
  <c r="I11" i="18"/>
  <c r="H11" i="18"/>
  <c r="G11" i="18"/>
  <c r="F11" i="18"/>
  <c r="E11" i="18"/>
  <c r="D11" i="18"/>
  <c r="C11" i="18"/>
  <c r="W20" i="23"/>
  <c r="V20" i="23"/>
  <c r="U20" i="23"/>
  <c r="T20" i="23"/>
  <c r="S20" i="23"/>
  <c r="R20" i="23"/>
  <c r="Q20" i="23"/>
  <c r="P20" i="23"/>
  <c r="O20" i="23"/>
  <c r="N20" i="23"/>
  <c r="M20" i="23"/>
  <c r="L20" i="23"/>
  <c r="K20" i="23"/>
  <c r="J20" i="23"/>
  <c r="I20" i="23"/>
  <c r="H20" i="23"/>
  <c r="G20" i="23"/>
  <c r="F20" i="23"/>
  <c r="E20" i="23"/>
  <c r="D20" i="23"/>
  <c r="C20" i="23"/>
  <c r="W19" i="23"/>
  <c r="V19" i="23"/>
  <c r="U19" i="23"/>
  <c r="T19" i="23"/>
  <c r="S19" i="23"/>
  <c r="R19" i="23"/>
  <c r="Q19" i="23"/>
  <c r="P19" i="23"/>
  <c r="O19" i="23"/>
  <c r="N19" i="23"/>
  <c r="M19" i="23"/>
  <c r="L19" i="23"/>
  <c r="K19" i="23"/>
  <c r="J19" i="23"/>
  <c r="I19" i="23"/>
  <c r="H19" i="23"/>
  <c r="G19" i="23"/>
  <c r="F19" i="23"/>
  <c r="E19" i="23"/>
  <c r="D19" i="23"/>
  <c r="C19" i="23"/>
  <c r="W18" i="23"/>
  <c r="V18" i="23"/>
  <c r="U18" i="23"/>
  <c r="T18" i="23"/>
  <c r="S18" i="23"/>
  <c r="R18" i="23"/>
  <c r="Q18" i="23"/>
  <c r="P18" i="23"/>
  <c r="O18" i="23"/>
  <c r="N18" i="23"/>
  <c r="M18" i="23"/>
  <c r="L18" i="23"/>
  <c r="K18" i="23"/>
  <c r="J18" i="23"/>
  <c r="I18" i="23"/>
  <c r="H18" i="23"/>
  <c r="G18" i="23"/>
  <c r="F18" i="23"/>
  <c r="E18" i="23"/>
  <c r="D18" i="23"/>
  <c r="C18" i="23"/>
  <c r="W17" i="23"/>
  <c r="V17" i="23"/>
  <c r="U17" i="23"/>
  <c r="T17" i="23"/>
  <c r="S17" i="23"/>
  <c r="R17" i="23"/>
  <c r="Q17" i="23"/>
  <c r="P17" i="23"/>
  <c r="O17" i="23"/>
  <c r="N17" i="23"/>
  <c r="M17" i="23"/>
  <c r="L17" i="23"/>
  <c r="K17" i="23"/>
  <c r="J17" i="23"/>
  <c r="I17" i="23"/>
  <c r="H17" i="23"/>
  <c r="G17" i="23"/>
  <c r="F17" i="23"/>
  <c r="E17" i="23"/>
  <c r="D17" i="23"/>
  <c r="C17" i="23"/>
  <c r="W16" i="23"/>
  <c r="V16" i="23"/>
  <c r="U16" i="23"/>
  <c r="T16" i="23"/>
  <c r="S16" i="23"/>
  <c r="R16" i="23"/>
  <c r="Q16" i="23"/>
  <c r="P16" i="23"/>
  <c r="O16" i="23"/>
  <c r="N16" i="23"/>
  <c r="M16" i="23"/>
  <c r="L16" i="23"/>
  <c r="K16" i="23"/>
  <c r="J16" i="23"/>
  <c r="I16" i="23"/>
  <c r="H16" i="23"/>
  <c r="G16" i="23"/>
  <c r="F16" i="23"/>
  <c r="E16" i="23"/>
  <c r="D16" i="23"/>
  <c r="C16" i="23"/>
  <c r="W15" i="23"/>
  <c r="V15" i="23"/>
  <c r="U15" i="23"/>
  <c r="T15" i="23"/>
  <c r="S15" i="23"/>
  <c r="R15" i="23"/>
  <c r="Q15" i="23"/>
  <c r="P15" i="23"/>
  <c r="O15" i="23"/>
  <c r="N15" i="23"/>
  <c r="M15" i="23"/>
  <c r="L15" i="23"/>
  <c r="K15" i="23"/>
  <c r="J15" i="23"/>
  <c r="I15" i="23"/>
  <c r="H15" i="23"/>
  <c r="G15" i="23"/>
  <c r="F15" i="23"/>
  <c r="E15" i="23"/>
  <c r="D15" i="23"/>
  <c r="C15" i="23"/>
  <c r="W14" i="23"/>
  <c r="V14" i="23"/>
  <c r="U14" i="23"/>
  <c r="T14" i="23"/>
  <c r="S14" i="23"/>
  <c r="R14" i="23"/>
  <c r="Q14" i="23"/>
  <c r="P14" i="23"/>
  <c r="O14" i="23"/>
  <c r="N14" i="23"/>
  <c r="M14" i="23"/>
  <c r="L14" i="23"/>
  <c r="K14" i="23"/>
  <c r="J14" i="23"/>
  <c r="I14" i="23"/>
  <c r="H14" i="23"/>
  <c r="G14" i="23"/>
  <c r="F14" i="23"/>
  <c r="E14" i="23"/>
  <c r="D14" i="23"/>
  <c r="C14" i="23"/>
  <c r="W13" i="23"/>
  <c r="V13" i="23"/>
  <c r="U13" i="23"/>
  <c r="T13" i="23"/>
  <c r="S13" i="23"/>
  <c r="R13" i="23"/>
  <c r="Q13" i="23"/>
  <c r="P13" i="23"/>
  <c r="O13" i="23"/>
  <c r="N13" i="23"/>
  <c r="M13" i="23"/>
  <c r="L13" i="23"/>
  <c r="K13" i="23"/>
  <c r="J13" i="23"/>
  <c r="I13" i="23"/>
  <c r="H13" i="23"/>
  <c r="G13" i="23"/>
  <c r="F13" i="23"/>
  <c r="E13" i="23"/>
  <c r="D13" i="23"/>
  <c r="C13" i="23"/>
  <c r="W12" i="23"/>
  <c r="V12" i="23"/>
  <c r="U12" i="23"/>
  <c r="T12" i="23"/>
  <c r="S12" i="23"/>
  <c r="R12" i="23"/>
  <c r="Q12" i="23"/>
  <c r="P12" i="23"/>
  <c r="O12" i="23"/>
  <c r="N12" i="23"/>
  <c r="M12" i="23"/>
  <c r="L12" i="23"/>
  <c r="K12" i="23"/>
  <c r="J12" i="23"/>
  <c r="I12" i="23"/>
  <c r="H12" i="23"/>
  <c r="G12" i="23"/>
  <c r="F12" i="23"/>
  <c r="E12" i="23"/>
  <c r="D12" i="23"/>
  <c r="C12" i="23"/>
  <c r="W11" i="23"/>
  <c r="V11" i="23"/>
  <c r="U11" i="23"/>
  <c r="T11" i="23"/>
  <c r="S11" i="23"/>
  <c r="R11" i="23"/>
  <c r="Q11" i="23"/>
  <c r="P11" i="23"/>
  <c r="O11" i="23"/>
  <c r="N11" i="23"/>
  <c r="M11" i="23"/>
  <c r="L11" i="23"/>
  <c r="K11" i="23"/>
  <c r="J11" i="23"/>
  <c r="I11" i="23"/>
  <c r="H11" i="23"/>
  <c r="G11" i="23"/>
  <c r="F11" i="23"/>
  <c r="E11" i="23"/>
  <c r="D11" i="23"/>
  <c r="C11" i="23"/>
  <c r="W20" i="24"/>
  <c r="V20" i="24"/>
  <c r="U20" i="24"/>
  <c r="T20" i="24"/>
  <c r="S20" i="24"/>
  <c r="R20" i="24"/>
  <c r="Q20" i="24"/>
  <c r="P20" i="24"/>
  <c r="O20" i="24"/>
  <c r="N20" i="24"/>
  <c r="M20" i="24"/>
  <c r="L20" i="24"/>
  <c r="K20" i="24"/>
  <c r="J20" i="24"/>
  <c r="I20" i="24"/>
  <c r="H20" i="24"/>
  <c r="G20" i="24"/>
  <c r="F20" i="24"/>
  <c r="E20" i="24"/>
  <c r="D20" i="24"/>
  <c r="C20" i="24"/>
  <c r="W19" i="24"/>
  <c r="V19" i="24"/>
  <c r="U19" i="24"/>
  <c r="T19" i="24"/>
  <c r="S19" i="24"/>
  <c r="R19" i="24"/>
  <c r="Q19" i="24"/>
  <c r="P19" i="24"/>
  <c r="O19" i="24"/>
  <c r="N19" i="24"/>
  <c r="M19" i="24"/>
  <c r="L19" i="24"/>
  <c r="K19" i="24"/>
  <c r="J19" i="24"/>
  <c r="I19" i="24"/>
  <c r="H19" i="24"/>
  <c r="G19" i="24"/>
  <c r="F19" i="24"/>
  <c r="E19" i="24"/>
  <c r="D19" i="24"/>
  <c r="C19" i="24"/>
  <c r="W18" i="24"/>
  <c r="V18" i="24"/>
  <c r="U18" i="24"/>
  <c r="T18" i="24"/>
  <c r="S18" i="24"/>
  <c r="R18" i="24"/>
  <c r="Q18" i="24"/>
  <c r="P18" i="24"/>
  <c r="O18" i="24"/>
  <c r="N18" i="24"/>
  <c r="M18" i="24"/>
  <c r="L18" i="24"/>
  <c r="K18" i="24"/>
  <c r="J18" i="24"/>
  <c r="I18" i="24"/>
  <c r="H18" i="24"/>
  <c r="G18" i="24"/>
  <c r="F18" i="24"/>
  <c r="E18" i="24"/>
  <c r="D18" i="24"/>
  <c r="C18" i="24"/>
  <c r="W17" i="24"/>
  <c r="V17" i="24"/>
  <c r="U17" i="24"/>
  <c r="T17" i="24"/>
  <c r="S17" i="24"/>
  <c r="R17" i="24"/>
  <c r="Q17" i="24"/>
  <c r="P17" i="24"/>
  <c r="O17" i="24"/>
  <c r="N17" i="24"/>
  <c r="M17" i="24"/>
  <c r="L17" i="24"/>
  <c r="K17" i="24"/>
  <c r="J17" i="24"/>
  <c r="I17" i="24"/>
  <c r="H17" i="24"/>
  <c r="G17" i="24"/>
  <c r="F17" i="24"/>
  <c r="E17" i="24"/>
  <c r="D17" i="24"/>
  <c r="C17" i="24"/>
  <c r="W16" i="24"/>
  <c r="V16" i="24"/>
  <c r="U16" i="24"/>
  <c r="T16" i="24"/>
  <c r="S16" i="24"/>
  <c r="R16" i="24"/>
  <c r="Q16" i="24"/>
  <c r="P16" i="24"/>
  <c r="O16" i="24"/>
  <c r="N16" i="24"/>
  <c r="M16" i="24"/>
  <c r="L16" i="24"/>
  <c r="K16" i="24"/>
  <c r="J16" i="24"/>
  <c r="I16" i="24"/>
  <c r="H16" i="24"/>
  <c r="G16" i="24"/>
  <c r="F16" i="24"/>
  <c r="E16" i="24"/>
  <c r="D16" i="24"/>
  <c r="C16" i="24"/>
  <c r="W15" i="24"/>
  <c r="V15" i="24"/>
  <c r="U15" i="24"/>
  <c r="T15" i="24"/>
  <c r="S15" i="24"/>
  <c r="R15" i="24"/>
  <c r="Q15" i="24"/>
  <c r="P15" i="24"/>
  <c r="O15" i="24"/>
  <c r="N15" i="24"/>
  <c r="M15" i="24"/>
  <c r="L15" i="24"/>
  <c r="K15" i="24"/>
  <c r="J15" i="24"/>
  <c r="I15" i="24"/>
  <c r="H15" i="24"/>
  <c r="G15" i="24"/>
  <c r="F15" i="24"/>
  <c r="E15" i="24"/>
  <c r="D15" i="24"/>
  <c r="C15" i="24"/>
  <c r="W14" i="24"/>
  <c r="V14" i="24"/>
  <c r="U14" i="24"/>
  <c r="T14" i="24"/>
  <c r="S14" i="24"/>
  <c r="R14" i="24"/>
  <c r="Q14" i="24"/>
  <c r="P14" i="24"/>
  <c r="O14" i="24"/>
  <c r="N14" i="24"/>
  <c r="M14" i="24"/>
  <c r="L14" i="24"/>
  <c r="K14" i="24"/>
  <c r="J14" i="24"/>
  <c r="I14" i="24"/>
  <c r="H14" i="24"/>
  <c r="G14" i="24"/>
  <c r="F14" i="24"/>
  <c r="E14" i="24"/>
  <c r="D14" i="24"/>
  <c r="C14" i="24"/>
  <c r="W13" i="24"/>
  <c r="V13" i="24"/>
  <c r="U13" i="24"/>
  <c r="T13" i="24"/>
  <c r="S13" i="24"/>
  <c r="R13" i="24"/>
  <c r="Q13" i="24"/>
  <c r="P13" i="24"/>
  <c r="O13" i="24"/>
  <c r="N13" i="24"/>
  <c r="M13" i="24"/>
  <c r="L13" i="24"/>
  <c r="K13" i="24"/>
  <c r="J13" i="24"/>
  <c r="I13" i="24"/>
  <c r="H13" i="24"/>
  <c r="G13" i="24"/>
  <c r="F13" i="24"/>
  <c r="E13" i="24"/>
  <c r="D13" i="24"/>
  <c r="C13" i="24"/>
  <c r="W12" i="24"/>
  <c r="V12" i="24"/>
  <c r="U12" i="24"/>
  <c r="T12" i="24"/>
  <c r="S12" i="24"/>
  <c r="R12" i="24"/>
  <c r="Q12" i="24"/>
  <c r="P12" i="24"/>
  <c r="O12" i="24"/>
  <c r="N12" i="24"/>
  <c r="M12" i="24"/>
  <c r="L12" i="24"/>
  <c r="K12" i="24"/>
  <c r="J12" i="24"/>
  <c r="I12" i="24"/>
  <c r="H12" i="24"/>
  <c r="G12" i="24"/>
  <c r="F12" i="24"/>
  <c r="E12" i="24"/>
  <c r="D12" i="24"/>
  <c r="C12" i="24"/>
  <c r="W11" i="24"/>
  <c r="V11" i="24"/>
  <c r="U11" i="24"/>
  <c r="T11" i="24"/>
  <c r="S11" i="24"/>
  <c r="R11" i="24"/>
  <c r="Q11" i="24"/>
  <c r="P11" i="24"/>
  <c r="O11" i="24"/>
  <c r="N11" i="24"/>
  <c r="M11" i="24"/>
  <c r="L11" i="24"/>
  <c r="K11" i="24"/>
  <c r="J11" i="24"/>
  <c r="I11" i="24"/>
  <c r="H11" i="24"/>
  <c r="G11" i="24"/>
  <c r="F11" i="24"/>
  <c r="E11" i="24"/>
  <c r="D11" i="24"/>
  <c r="C11" i="24"/>
  <c r="W20" i="26"/>
  <c r="V20" i="26"/>
  <c r="U20" i="26"/>
  <c r="T20" i="26"/>
  <c r="S20" i="26"/>
  <c r="R20" i="26"/>
  <c r="Q20" i="26"/>
  <c r="P20" i="26"/>
  <c r="O20" i="26"/>
  <c r="N20" i="26"/>
  <c r="M20" i="26"/>
  <c r="L20" i="26"/>
  <c r="K20" i="26"/>
  <c r="J20" i="26"/>
  <c r="I20" i="26"/>
  <c r="H20" i="26"/>
  <c r="G20" i="26"/>
  <c r="F20" i="26"/>
  <c r="E20" i="26"/>
  <c r="D20" i="26"/>
  <c r="C20" i="26"/>
  <c r="W19" i="26"/>
  <c r="V19" i="26"/>
  <c r="U19" i="26"/>
  <c r="T19" i="26"/>
  <c r="S19" i="26"/>
  <c r="R19" i="26"/>
  <c r="Q19" i="26"/>
  <c r="P19" i="26"/>
  <c r="O19" i="26"/>
  <c r="N19" i="26"/>
  <c r="M19" i="26"/>
  <c r="L19" i="26"/>
  <c r="K19" i="26"/>
  <c r="J19" i="26"/>
  <c r="I19" i="26"/>
  <c r="H19" i="26"/>
  <c r="G19" i="26"/>
  <c r="F19" i="26"/>
  <c r="E19" i="26"/>
  <c r="D19" i="26"/>
  <c r="C19" i="26"/>
  <c r="W18" i="26"/>
  <c r="V18" i="26"/>
  <c r="U18" i="26"/>
  <c r="T18" i="26"/>
  <c r="S18" i="26"/>
  <c r="R18" i="26"/>
  <c r="Q18" i="26"/>
  <c r="P18" i="26"/>
  <c r="O18" i="26"/>
  <c r="N18" i="26"/>
  <c r="M18" i="26"/>
  <c r="L18" i="26"/>
  <c r="K18" i="26"/>
  <c r="J18" i="26"/>
  <c r="I18" i="26"/>
  <c r="H18" i="26"/>
  <c r="G18" i="26"/>
  <c r="F18" i="26"/>
  <c r="E18" i="26"/>
  <c r="D18" i="26"/>
  <c r="C18" i="26"/>
  <c r="W17" i="26"/>
  <c r="V17" i="26"/>
  <c r="U17" i="26"/>
  <c r="T17" i="26"/>
  <c r="S17" i="26"/>
  <c r="R17" i="26"/>
  <c r="Q17" i="26"/>
  <c r="P17" i="26"/>
  <c r="O17" i="26"/>
  <c r="N17" i="26"/>
  <c r="M17" i="26"/>
  <c r="L17" i="26"/>
  <c r="K17" i="26"/>
  <c r="J17" i="26"/>
  <c r="I17" i="26"/>
  <c r="H17" i="26"/>
  <c r="G17" i="26"/>
  <c r="F17" i="26"/>
  <c r="E17" i="26"/>
  <c r="D17" i="26"/>
  <c r="C17" i="26"/>
  <c r="W16" i="26"/>
  <c r="V16" i="26"/>
  <c r="U16" i="26"/>
  <c r="T16" i="26"/>
  <c r="S16" i="26"/>
  <c r="R16" i="26"/>
  <c r="Q16" i="26"/>
  <c r="P16" i="26"/>
  <c r="O16" i="26"/>
  <c r="N16" i="26"/>
  <c r="M16" i="26"/>
  <c r="L16" i="26"/>
  <c r="K16" i="26"/>
  <c r="J16" i="26"/>
  <c r="I16" i="26"/>
  <c r="H16" i="26"/>
  <c r="G16" i="26"/>
  <c r="F16" i="26"/>
  <c r="E16" i="26"/>
  <c r="D16" i="26"/>
  <c r="C16" i="26"/>
  <c r="W15" i="26"/>
  <c r="V15" i="26"/>
  <c r="U15" i="26"/>
  <c r="T15" i="26"/>
  <c r="S15" i="26"/>
  <c r="R15" i="26"/>
  <c r="Q15" i="26"/>
  <c r="P15" i="26"/>
  <c r="O15" i="26"/>
  <c r="N15" i="26"/>
  <c r="M15" i="26"/>
  <c r="L15" i="26"/>
  <c r="K15" i="26"/>
  <c r="J15" i="26"/>
  <c r="I15" i="26"/>
  <c r="H15" i="26"/>
  <c r="G15" i="26"/>
  <c r="F15" i="26"/>
  <c r="E15" i="26"/>
  <c r="D15" i="26"/>
  <c r="C15" i="26"/>
  <c r="W14" i="26"/>
  <c r="V14" i="26"/>
  <c r="U14" i="26"/>
  <c r="T14" i="26"/>
  <c r="S14" i="26"/>
  <c r="R14" i="26"/>
  <c r="Q14" i="26"/>
  <c r="P14" i="26"/>
  <c r="O14" i="26"/>
  <c r="N14" i="26"/>
  <c r="M14" i="26"/>
  <c r="L14" i="26"/>
  <c r="K14" i="26"/>
  <c r="J14" i="26"/>
  <c r="I14" i="26"/>
  <c r="H14" i="26"/>
  <c r="G14" i="26"/>
  <c r="F14" i="26"/>
  <c r="E14" i="26"/>
  <c r="D14" i="26"/>
  <c r="C14" i="26"/>
  <c r="W13" i="26"/>
  <c r="V13" i="26"/>
  <c r="U13" i="26"/>
  <c r="T13" i="26"/>
  <c r="S13" i="26"/>
  <c r="R13" i="26"/>
  <c r="Q13" i="26"/>
  <c r="P13" i="26"/>
  <c r="O13" i="26"/>
  <c r="N13" i="26"/>
  <c r="M13" i="26"/>
  <c r="L13" i="26"/>
  <c r="K13" i="26"/>
  <c r="J13" i="26"/>
  <c r="I13" i="26"/>
  <c r="H13" i="26"/>
  <c r="G13" i="26"/>
  <c r="F13" i="26"/>
  <c r="E13" i="26"/>
  <c r="D13" i="26"/>
  <c r="C13" i="26"/>
  <c r="W12" i="26"/>
  <c r="V12" i="26"/>
  <c r="U12" i="26"/>
  <c r="T12" i="26"/>
  <c r="S12" i="26"/>
  <c r="R12" i="26"/>
  <c r="Q12" i="26"/>
  <c r="P12" i="26"/>
  <c r="O12" i="26"/>
  <c r="N12" i="26"/>
  <c r="M12" i="26"/>
  <c r="L12" i="26"/>
  <c r="K12" i="26"/>
  <c r="J12" i="26"/>
  <c r="I12" i="26"/>
  <c r="H12" i="26"/>
  <c r="G12" i="26"/>
  <c r="F12" i="26"/>
  <c r="E12" i="26"/>
  <c r="D12" i="26"/>
  <c r="C12" i="26"/>
  <c r="W11" i="26"/>
  <c r="V11" i="26"/>
  <c r="U11" i="26"/>
  <c r="T11" i="26"/>
  <c r="S11" i="26"/>
  <c r="R11" i="26"/>
  <c r="Q11" i="26"/>
  <c r="P11" i="26"/>
  <c r="O11" i="26"/>
  <c r="N11" i="26"/>
  <c r="M11" i="26"/>
  <c r="L11" i="26"/>
  <c r="K11" i="26"/>
  <c r="J11" i="26"/>
  <c r="I11" i="26"/>
  <c r="H11" i="26"/>
  <c r="G11" i="26"/>
  <c r="F11" i="26"/>
  <c r="E11" i="26"/>
  <c r="D11" i="26"/>
  <c r="C11" i="26"/>
  <c r="W20" i="25"/>
  <c r="V20" i="25"/>
  <c r="U20" i="25"/>
  <c r="T20" i="25"/>
  <c r="S20" i="25"/>
  <c r="R20" i="25"/>
  <c r="Q20" i="25"/>
  <c r="P20" i="25"/>
  <c r="O20" i="25"/>
  <c r="N20" i="25"/>
  <c r="M20" i="25"/>
  <c r="L20" i="25"/>
  <c r="K20" i="25"/>
  <c r="J20" i="25"/>
  <c r="I20" i="25"/>
  <c r="H20" i="25"/>
  <c r="G20" i="25"/>
  <c r="F20" i="25"/>
  <c r="E20" i="25"/>
  <c r="D20" i="25"/>
  <c r="C20" i="25"/>
  <c r="W19" i="25"/>
  <c r="V19" i="25"/>
  <c r="U19" i="25"/>
  <c r="T19" i="25"/>
  <c r="S19" i="25"/>
  <c r="R19" i="25"/>
  <c r="Q19" i="25"/>
  <c r="P19" i="25"/>
  <c r="O19" i="25"/>
  <c r="N19" i="25"/>
  <c r="M19" i="25"/>
  <c r="L19" i="25"/>
  <c r="K19" i="25"/>
  <c r="J19" i="25"/>
  <c r="I19" i="25"/>
  <c r="H19" i="25"/>
  <c r="G19" i="25"/>
  <c r="F19" i="25"/>
  <c r="E19" i="25"/>
  <c r="D19" i="25"/>
  <c r="C19" i="25"/>
  <c r="W18" i="25"/>
  <c r="V18" i="25"/>
  <c r="U18" i="25"/>
  <c r="T18" i="25"/>
  <c r="S18" i="25"/>
  <c r="R18" i="25"/>
  <c r="Q18" i="25"/>
  <c r="P18" i="25"/>
  <c r="O18" i="25"/>
  <c r="N18" i="25"/>
  <c r="M18" i="25"/>
  <c r="L18" i="25"/>
  <c r="K18" i="25"/>
  <c r="J18" i="25"/>
  <c r="I18" i="25"/>
  <c r="H18" i="25"/>
  <c r="G18" i="25"/>
  <c r="F18" i="25"/>
  <c r="E18" i="25"/>
  <c r="D18" i="25"/>
  <c r="C18" i="25"/>
  <c r="W17" i="25"/>
  <c r="V17" i="25"/>
  <c r="U17" i="25"/>
  <c r="T17" i="25"/>
  <c r="S17" i="25"/>
  <c r="R17" i="25"/>
  <c r="Q17" i="25"/>
  <c r="P17" i="25"/>
  <c r="O17" i="25"/>
  <c r="N17" i="25"/>
  <c r="M17" i="25"/>
  <c r="L17" i="25"/>
  <c r="K17" i="25"/>
  <c r="J17" i="25"/>
  <c r="I17" i="25"/>
  <c r="H17" i="25"/>
  <c r="G17" i="25"/>
  <c r="F17" i="25"/>
  <c r="E17" i="25"/>
  <c r="D17" i="25"/>
  <c r="C17" i="25"/>
  <c r="W16" i="25"/>
  <c r="V16" i="25"/>
  <c r="U16" i="25"/>
  <c r="T16" i="25"/>
  <c r="S16" i="25"/>
  <c r="R16" i="25"/>
  <c r="Q16" i="25"/>
  <c r="P16" i="25"/>
  <c r="O16" i="25"/>
  <c r="N16" i="25"/>
  <c r="M16" i="25"/>
  <c r="L16" i="25"/>
  <c r="K16" i="25"/>
  <c r="J16" i="25"/>
  <c r="I16" i="25"/>
  <c r="H16" i="25"/>
  <c r="G16" i="25"/>
  <c r="F16" i="25"/>
  <c r="E16" i="25"/>
  <c r="D16" i="25"/>
  <c r="C16" i="25"/>
  <c r="W15" i="25"/>
  <c r="V15" i="25"/>
  <c r="U15" i="25"/>
  <c r="T15" i="25"/>
  <c r="S15" i="25"/>
  <c r="R15" i="25"/>
  <c r="Q15" i="25"/>
  <c r="P15" i="25"/>
  <c r="O15" i="25"/>
  <c r="N15" i="25"/>
  <c r="M15" i="25"/>
  <c r="L15" i="25"/>
  <c r="K15" i="25"/>
  <c r="J15" i="25"/>
  <c r="I15" i="25"/>
  <c r="H15" i="25"/>
  <c r="G15" i="25"/>
  <c r="F15" i="25"/>
  <c r="E15" i="25"/>
  <c r="D15" i="25"/>
  <c r="C15" i="25"/>
  <c r="W14" i="25"/>
  <c r="V14" i="25"/>
  <c r="U14" i="25"/>
  <c r="T14" i="25"/>
  <c r="S14" i="25"/>
  <c r="R14" i="25"/>
  <c r="Q14" i="25"/>
  <c r="P14" i="25"/>
  <c r="O14" i="25"/>
  <c r="N14" i="25"/>
  <c r="M14" i="25"/>
  <c r="L14" i="25"/>
  <c r="K14" i="25"/>
  <c r="J14" i="25"/>
  <c r="I14" i="25"/>
  <c r="H14" i="25"/>
  <c r="G14" i="25"/>
  <c r="F14" i="25"/>
  <c r="E14" i="25"/>
  <c r="D14" i="25"/>
  <c r="C14" i="25"/>
  <c r="W13" i="25"/>
  <c r="V13" i="25"/>
  <c r="U13" i="25"/>
  <c r="T13" i="25"/>
  <c r="S13" i="25"/>
  <c r="R13" i="25"/>
  <c r="Q13" i="25"/>
  <c r="P13" i="25"/>
  <c r="O13" i="25"/>
  <c r="N13" i="25"/>
  <c r="M13" i="25"/>
  <c r="L13" i="25"/>
  <c r="K13" i="25"/>
  <c r="J13" i="25"/>
  <c r="I13" i="25"/>
  <c r="H13" i="25"/>
  <c r="G13" i="25"/>
  <c r="F13" i="25"/>
  <c r="E13" i="25"/>
  <c r="D13" i="25"/>
  <c r="C13" i="25"/>
  <c r="W12" i="25"/>
  <c r="V12" i="25"/>
  <c r="U12" i="25"/>
  <c r="T12" i="25"/>
  <c r="S12" i="25"/>
  <c r="R12" i="25"/>
  <c r="Q12" i="25"/>
  <c r="P12" i="25"/>
  <c r="O12" i="25"/>
  <c r="N12" i="25"/>
  <c r="M12" i="25"/>
  <c r="L12" i="25"/>
  <c r="K12" i="25"/>
  <c r="J12" i="25"/>
  <c r="I12" i="25"/>
  <c r="H12" i="25"/>
  <c r="G12" i="25"/>
  <c r="F12" i="25"/>
  <c r="E12" i="25"/>
  <c r="D12" i="25"/>
  <c r="C12" i="25"/>
  <c r="W11" i="25"/>
  <c r="V11" i="25"/>
  <c r="U11" i="25"/>
  <c r="T11" i="25"/>
  <c r="S11" i="25"/>
  <c r="R11" i="25"/>
  <c r="Q11" i="25"/>
  <c r="P11" i="25"/>
  <c r="O11" i="25"/>
  <c r="N11" i="25"/>
  <c r="M11" i="25"/>
  <c r="L11" i="25"/>
  <c r="K11" i="25"/>
  <c r="J11" i="25"/>
  <c r="I11" i="25"/>
  <c r="H11" i="25"/>
  <c r="G11" i="25"/>
  <c r="F11" i="25"/>
  <c r="E11" i="25"/>
  <c r="D11" i="25"/>
  <c r="C11" i="25"/>
  <c r="W20" i="27"/>
  <c r="V20" i="27"/>
  <c r="U20" i="27"/>
  <c r="T20" i="27"/>
  <c r="S20" i="27"/>
  <c r="R20" i="27"/>
  <c r="Q20" i="27"/>
  <c r="P20" i="27"/>
  <c r="O20" i="27"/>
  <c r="N20" i="27"/>
  <c r="M20" i="27"/>
  <c r="L20" i="27"/>
  <c r="K20" i="27"/>
  <c r="J20" i="27"/>
  <c r="I20" i="27"/>
  <c r="H20" i="27"/>
  <c r="G20" i="27"/>
  <c r="F20" i="27"/>
  <c r="E20" i="27"/>
  <c r="D20" i="27"/>
  <c r="C20" i="27"/>
  <c r="W19" i="27"/>
  <c r="V19" i="27"/>
  <c r="U19" i="27"/>
  <c r="T19" i="27"/>
  <c r="S19" i="27"/>
  <c r="R19" i="27"/>
  <c r="Q19" i="27"/>
  <c r="P19" i="27"/>
  <c r="O19" i="27"/>
  <c r="N19" i="27"/>
  <c r="M19" i="27"/>
  <c r="L19" i="27"/>
  <c r="K19" i="27"/>
  <c r="J19" i="27"/>
  <c r="I19" i="27"/>
  <c r="H19" i="27"/>
  <c r="G19" i="27"/>
  <c r="F19" i="27"/>
  <c r="E19" i="27"/>
  <c r="D19" i="27"/>
  <c r="C19" i="27"/>
  <c r="W18" i="27"/>
  <c r="V18" i="27"/>
  <c r="U18" i="27"/>
  <c r="T18" i="27"/>
  <c r="S18" i="27"/>
  <c r="R18" i="27"/>
  <c r="Q18" i="27"/>
  <c r="P18" i="27"/>
  <c r="O18" i="27"/>
  <c r="N18" i="27"/>
  <c r="M18" i="27"/>
  <c r="L18" i="27"/>
  <c r="K18" i="27"/>
  <c r="J18" i="27"/>
  <c r="I18" i="27"/>
  <c r="H18" i="27"/>
  <c r="G18" i="27"/>
  <c r="F18" i="27"/>
  <c r="E18" i="27"/>
  <c r="D18" i="27"/>
  <c r="C18" i="27"/>
  <c r="W17" i="27"/>
  <c r="V17" i="27"/>
  <c r="U17" i="27"/>
  <c r="T17" i="27"/>
  <c r="S17" i="27"/>
  <c r="R17" i="27"/>
  <c r="Q17" i="27"/>
  <c r="P17" i="27"/>
  <c r="O17" i="27"/>
  <c r="N17" i="27"/>
  <c r="M17" i="27"/>
  <c r="L17" i="27"/>
  <c r="K17" i="27"/>
  <c r="J17" i="27"/>
  <c r="I17" i="27"/>
  <c r="H17" i="27"/>
  <c r="G17" i="27"/>
  <c r="F17" i="27"/>
  <c r="E17" i="27"/>
  <c r="D17" i="27"/>
  <c r="C17" i="27"/>
  <c r="W16" i="27"/>
  <c r="V16" i="27"/>
  <c r="U16" i="27"/>
  <c r="T16" i="27"/>
  <c r="S16" i="27"/>
  <c r="R16" i="27"/>
  <c r="Q16" i="27"/>
  <c r="P16" i="27"/>
  <c r="O16" i="27"/>
  <c r="N16" i="27"/>
  <c r="M16" i="27"/>
  <c r="L16" i="27"/>
  <c r="K16" i="27"/>
  <c r="J16" i="27"/>
  <c r="I16" i="27"/>
  <c r="H16" i="27"/>
  <c r="G16" i="27"/>
  <c r="F16" i="27"/>
  <c r="E16" i="27"/>
  <c r="D16" i="27"/>
  <c r="C16" i="27"/>
  <c r="W15" i="27"/>
  <c r="V15" i="27"/>
  <c r="U15" i="27"/>
  <c r="T15" i="27"/>
  <c r="S15" i="27"/>
  <c r="R15" i="27"/>
  <c r="Q15" i="27"/>
  <c r="P15" i="27"/>
  <c r="O15" i="27"/>
  <c r="N15" i="27"/>
  <c r="M15" i="27"/>
  <c r="L15" i="27"/>
  <c r="K15" i="27"/>
  <c r="J15" i="27"/>
  <c r="I15" i="27"/>
  <c r="H15" i="27"/>
  <c r="G15" i="27"/>
  <c r="F15" i="27"/>
  <c r="E15" i="27"/>
  <c r="D15" i="27"/>
  <c r="C15" i="27"/>
  <c r="W14" i="27"/>
  <c r="V14" i="27"/>
  <c r="U14" i="27"/>
  <c r="T14" i="27"/>
  <c r="S14" i="27"/>
  <c r="R14" i="27"/>
  <c r="Q14" i="27"/>
  <c r="P14" i="27"/>
  <c r="O14" i="27"/>
  <c r="N14" i="27"/>
  <c r="M14" i="27"/>
  <c r="L14" i="27"/>
  <c r="K14" i="27"/>
  <c r="J14" i="27"/>
  <c r="I14" i="27"/>
  <c r="H14" i="27"/>
  <c r="G14" i="27"/>
  <c r="F14" i="27"/>
  <c r="E14" i="27"/>
  <c r="D14" i="27"/>
  <c r="C14" i="27"/>
  <c r="W13" i="27"/>
  <c r="V13" i="27"/>
  <c r="U13" i="27"/>
  <c r="T13" i="27"/>
  <c r="S13" i="27"/>
  <c r="R13" i="27"/>
  <c r="Q13" i="27"/>
  <c r="P13" i="27"/>
  <c r="O13" i="27"/>
  <c r="N13" i="27"/>
  <c r="M13" i="27"/>
  <c r="L13" i="27"/>
  <c r="K13" i="27"/>
  <c r="J13" i="27"/>
  <c r="I13" i="27"/>
  <c r="H13" i="27"/>
  <c r="G13" i="27"/>
  <c r="F13" i="27"/>
  <c r="E13" i="27"/>
  <c r="D13" i="27"/>
  <c r="C13" i="27"/>
  <c r="W12" i="27"/>
  <c r="V12" i="27"/>
  <c r="U12" i="27"/>
  <c r="T12" i="27"/>
  <c r="S12" i="27"/>
  <c r="R12" i="27"/>
  <c r="Q12" i="27"/>
  <c r="P12" i="27"/>
  <c r="O12" i="27"/>
  <c r="N12" i="27"/>
  <c r="M12" i="27"/>
  <c r="L12" i="27"/>
  <c r="K12" i="27"/>
  <c r="J12" i="27"/>
  <c r="I12" i="27"/>
  <c r="H12" i="27"/>
  <c r="G12" i="27"/>
  <c r="F12" i="27"/>
  <c r="E12" i="27"/>
  <c r="D12" i="27"/>
  <c r="C12" i="27"/>
  <c r="W11" i="27"/>
  <c r="V11" i="27"/>
  <c r="U11" i="27"/>
  <c r="T11" i="27"/>
  <c r="S11" i="27"/>
  <c r="R11" i="27"/>
  <c r="Q11" i="27"/>
  <c r="P11" i="27"/>
  <c r="O11" i="27"/>
  <c r="N11" i="27"/>
  <c r="M11" i="27"/>
  <c r="L11" i="27"/>
  <c r="K11" i="27"/>
  <c r="J11" i="27"/>
  <c r="I11" i="27"/>
  <c r="H11" i="27"/>
  <c r="G11" i="27"/>
  <c r="F11" i="27"/>
  <c r="E11" i="27"/>
  <c r="D11" i="27"/>
  <c r="C11" i="27"/>
  <c r="W20" i="28"/>
  <c r="V20" i="28"/>
  <c r="U20" i="28"/>
  <c r="T20" i="28"/>
  <c r="S20" i="28"/>
  <c r="R20" i="28"/>
  <c r="Q20" i="28"/>
  <c r="P20" i="28"/>
  <c r="O20" i="28"/>
  <c r="N20" i="28"/>
  <c r="M20" i="28"/>
  <c r="L20" i="28"/>
  <c r="K20" i="28"/>
  <c r="J20" i="28"/>
  <c r="I20" i="28"/>
  <c r="H20" i="28"/>
  <c r="G20" i="28"/>
  <c r="F20" i="28"/>
  <c r="E20" i="28"/>
  <c r="D20" i="28"/>
  <c r="C20" i="28"/>
  <c r="W19" i="28"/>
  <c r="V19" i="28"/>
  <c r="U19" i="28"/>
  <c r="T19" i="28"/>
  <c r="S19" i="28"/>
  <c r="R19" i="28"/>
  <c r="Q19" i="28"/>
  <c r="P19" i="28"/>
  <c r="O19" i="28"/>
  <c r="N19" i="28"/>
  <c r="M19" i="28"/>
  <c r="L19" i="28"/>
  <c r="K19" i="28"/>
  <c r="J19" i="28"/>
  <c r="I19" i="28"/>
  <c r="H19" i="28"/>
  <c r="G19" i="28"/>
  <c r="F19" i="28"/>
  <c r="E19" i="28"/>
  <c r="D19" i="28"/>
  <c r="C19" i="28"/>
  <c r="W18" i="28"/>
  <c r="V18" i="28"/>
  <c r="U18" i="28"/>
  <c r="T18" i="28"/>
  <c r="S18" i="28"/>
  <c r="R18" i="28"/>
  <c r="Q18" i="28"/>
  <c r="P18" i="28"/>
  <c r="O18" i="28"/>
  <c r="N18" i="28"/>
  <c r="M18" i="28"/>
  <c r="L18" i="28"/>
  <c r="K18" i="28"/>
  <c r="J18" i="28"/>
  <c r="I18" i="28"/>
  <c r="H18" i="28"/>
  <c r="G18" i="28"/>
  <c r="F18" i="28"/>
  <c r="E18" i="28"/>
  <c r="D18" i="28"/>
  <c r="C18" i="28"/>
  <c r="W17" i="28"/>
  <c r="V17" i="28"/>
  <c r="U17" i="28"/>
  <c r="T17" i="28"/>
  <c r="S17" i="28"/>
  <c r="R17" i="28"/>
  <c r="Q17" i="28"/>
  <c r="P17" i="28"/>
  <c r="O17" i="28"/>
  <c r="N17" i="28"/>
  <c r="M17" i="28"/>
  <c r="L17" i="28"/>
  <c r="K17" i="28"/>
  <c r="J17" i="28"/>
  <c r="I17" i="28"/>
  <c r="H17" i="28"/>
  <c r="G17" i="28"/>
  <c r="F17" i="28"/>
  <c r="E17" i="28"/>
  <c r="D17" i="28"/>
  <c r="C17" i="28"/>
  <c r="W16" i="28"/>
  <c r="V16" i="28"/>
  <c r="U16" i="28"/>
  <c r="T16" i="28"/>
  <c r="S16" i="28"/>
  <c r="R16" i="28"/>
  <c r="Q16" i="28"/>
  <c r="P16" i="28"/>
  <c r="O16" i="28"/>
  <c r="N16" i="28"/>
  <c r="M16" i="28"/>
  <c r="L16" i="28"/>
  <c r="K16" i="28"/>
  <c r="J16" i="28"/>
  <c r="I16" i="28"/>
  <c r="H16" i="28"/>
  <c r="G16" i="28"/>
  <c r="F16" i="28"/>
  <c r="E16" i="28"/>
  <c r="D16" i="28"/>
  <c r="C16" i="28"/>
  <c r="W15" i="28"/>
  <c r="V15" i="28"/>
  <c r="U15" i="28"/>
  <c r="T15" i="28"/>
  <c r="S15" i="28"/>
  <c r="R15" i="28"/>
  <c r="Q15" i="28"/>
  <c r="P15" i="28"/>
  <c r="O15" i="28"/>
  <c r="N15" i="28"/>
  <c r="M15" i="28"/>
  <c r="L15" i="28"/>
  <c r="K15" i="28"/>
  <c r="J15" i="28"/>
  <c r="I15" i="28"/>
  <c r="H15" i="28"/>
  <c r="G15" i="28"/>
  <c r="F15" i="28"/>
  <c r="E15" i="28"/>
  <c r="D15" i="28"/>
  <c r="C15" i="28"/>
  <c r="W14" i="28"/>
  <c r="V14" i="28"/>
  <c r="U14" i="28"/>
  <c r="T14" i="28"/>
  <c r="S14" i="28"/>
  <c r="R14" i="28"/>
  <c r="Q14" i="28"/>
  <c r="P14" i="28"/>
  <c r="O14" i="28"/>
  <c r="N14" i="28"/>
  <c r="M14" i="28"/>
  <c r="L14" i="28"/>
  <c r="K14" i="28"/>
  <c r="J14" i="28"/>
  <c r="I14" i="28"/>
  <c r="H14" i="28"/>
  <c r="G14" i="28"/>
  <c r="F14" i="28"/>
  <c r="E14" i="28"/>
  <c r="D14" i="28"/>
  <c r="C14" i="28"/>
  <c r="W13" i="28"/>
  <c r="V13" i="28"/>
  <c r="U13" i="28"/>
  <c r="T13" i="28"/>
  <c r="S13" i="28"/>
  <c r="R13" i="28"/>
  <c r="Q13" i="28"/>
  <c r="P13" i="28"/>
  <c r="O13" i="28"/>
  <c r="N13" i="28"/>
  <c r="M13" i="28"/>
  <c r="L13" i="28"/>
  <c r="K13" i="28"/>
  <c r="J13" i="28"/>
  <c r="I13" i="28"/>
  <c r="H13" i="28"/>
  <c r="G13" i="28"/>
  <c r="F13" i="28"/>
  <c r="E13" i="28"/>
  <c r="D13" i="28"/>
  <c r="C13" i="28"/>
  <c r="W12" i="28"/>
  <c r="V12" i="28"/>
  <c r="U12" i="28"/>
  <c r="T12" i="28"/>
  <c r="S12" i="28"/>
  <c r="R12" i="28"/>
  <c r="Q12" i="28"/>
  <c r="P12" i="28"/>
  <c r="O12" i="28"/>
  <c r="N12" i="28"/>
  <c r="M12" i="28"/>
  <c r="L12" i="28"/>
  <c r="K12" i="28"/>
  <c r="J12" i="28"/>
  <c r="I12" i="28"/>
  <c r="H12" i="28"/>
  <c r="G12" i="28"/>
  <c r="F12" i="28"/>
  <c r="E12" i="28"/>
  <c r="D12" i="28"/>
  <c r="C12" i="28"/>
  <c r="W11" i="28"/>
  <c r="V11" i="28"/>
  <c r="U11" i="28"/>
  <c r="T11" i="28"/>
  <c r="S11" i="28"/>
  <c r="R11" i="28"/>
  <c r="Q11" i="28"/>
  <c r="P11" i="28"/>
  <c r="O11" i="28"/>
  <c r="N11" i="28"/>
  <c r="M11" i="28"/>
  <c r="L11" i="28"/>
  <c r="K11" i="28"/>
  <c r="J11" i="28"/>
  <c r="I11" i="28"/>
  <c r="H11" i="28"/>
  <c r="G11" i="28"/>
  <c r="F11" i="28"/>
  <c r="E11" i="28"/>
  <c r="D11" i="28"/>
  <c r="C11" i="28"/>
  <c r="W20" i="29"/>
  <c r="V20" i="29"/>
  <c r="U20" i="29"/>
  <c r="T20" i="29"/>
  <c r="S20" i="29"/>
  <c r="R20" i="29"/>
  <c r="Q20" i="29"/>
  <c r="P20" i="29"/>
  <c r="O20" i="29"/>
  <c r="N20" i="29"/>
  <c r="M20" i="29"/>
  <c r="L20" i="29"/>
  <c r="K20" i="29"/>
  <c r="J20" i="29"/>
  <c r="I20" i="29"/>
  <c r="H20" i="29"/>
  <c r="G20" i="29"/>
  <c r="F20" i="29"/>
  <c r="E20" i="29"/>
  <c r="D20" i="29"/>
  <c r="C20" i="29"/>
  <c r="W19" i="29"/>
  <c r="V19" i="29"/>
  <c r="U19" i="29"/>
  <c r="T19" i="29"/>
  <c r="S19" i="29"/>
  <c r="R19" i="29"/>
  <c r="Q19" i="29"/>
  <c r="P19" i="29"/>
  <c r="O19" i="29"/>
  <c r="N19" i="29"/>
  <c r="M19" i="29"/>
  <c r="L19" i="29"/>
  <c r="K19" i="29"/>
  <c r="J19" i="29"/>
  <c r="I19" i="29"/>
  <c r="H19" i="29"/>
  <c r="G19" i="29"/>
  <c r="F19" i="29"/>
  <c r="E19" i="29"/>
  <c r="D19" i="29"/>
  <c r="C19" i="29"/>
  <c r="W18" i="29"/>
  <c r="V18" i="29"/>
  <c r="U18" i="29"/>
  <c r="T18" i="29"/>
  <c r="S18" i="29"/>
  <c r="R18" i="29"/>
  <c r="Q18" i="29"/>
  <c r="P18" i="29"/>
  <c r="O18" i="29"/>
  <c r="N18" i="29"/>
  <c r="M18" i="29"/>
  <c r="L18" i="29"/>
  <c r="K18" i="29"/>
  <c r="J18" i="29"/>
  <c r="I18" i="29"/>
  <c r="H18" i="29"/>
  <c r="G18" i="29"/>
  <c r="F18" i="29"/>
  <c r="E18" i="29"/>
  <c r="D18" i="29"/>
  <c r="C18" i="29"/>
  <c r="W17" i="29"/>
  <c r="V17" i="29"/>
  <c r="U17" i="29"/>
  <c r="T17" i="29"/>
  <c r="S17" i="29"/>
  <c r="R17" i="29"/>
  <c r="Q17" i="29"/>
  <c r="P17" i="29"/>
  <c r="O17" i="29"/>
  <c r="N17" i="29"/>
  <c r="M17" i="29"/>
  <c r="L17" i="29"/>
  <c r="K17" i="29"/>
  <c r="J17" i="29"/>
  <c r="I17" i="29"/>
  <c r="H17" i="29"/>
  <c r="G17" i="29"/>
  <c r="F17" i="29"/>
  <c r="E17" i="29"/>
  <c r="D17" i="29"/>
  <c r="C17" i="29"/>
  <c r="W16" i="29"/>
  <c r="V16" i="29"/>
  <c r="U16" i="29"/>
  <c r="T16" i="29"/>
  <c r="S16" i="29"/>
  <c r="R16" i="29"/>
  <c r="Q16" i="29"/>
  <c r="P16" i="29"/>
  <c r="O16" i="29"/>
  <c r="N16" i="29"/>
  <c r="M16" i="29"/>
  <c r="L16" i="29"/>
  <c r="K16" i="29"/>
  <c r="J16" i="29"/>
  <c r="I16" i="29"/>
  <c r="H16" i="29"/>
  <c r="G16" i="29"/>
  <c r="F16" i="29"/>
  <c r="E16" i="29"/>
  <c r="D16" i="29"/>
  <c r="C16" i="29"/>
  <c r="W15" i="29"/>
  <c r="V15" i="29"/>
  <c r="U15" i="29"/>
  <c r="T15" i="29"/>
  <c r="S15" i="29"/>
  <c r="R15" i="29"/>
  <c r="Q15" i="29"/>
  <c r="P15" i="29"/>
  <c r="O15" i="29"/>
  <c r="N15" i="29"/>
  <c r="M15" i="29"/>
  <c r="L15" i="29"/>
  <c r="K15" i="29"/>
  <c r="J15" i="29"/>
  <c r="I15" i="29"/>
  <c r="H15" i="29"/>
  <c r="G15" i="29"/>
  <c r="F15" i="29"/>
  <c r="E15" i="29"/>
  <c r="D15" i="29"/>
  <c r="C15" i="29"/>
  <c r="W14" i="29"/>
  <c r="V14" i="29"/>
  <c r="U14" i="29"/>
  <c r="T14" i="29"/>
  <c r="S14" i="29"/>
  <c r="R14" i="29"/>
  <c r="Q14" i="29"/>
  <c r="P14" i="29"/>
  <c r="O14" i="29"/>
  <c r="N14" i="29"/>
  <c r="M14" i="29"/>
  <c r="L14" i="29"/>
  <c r="K14" i="29"/>
  <c r="J14" i="29"/>
  <c r="I14" i="29"/>
  <c r="H14" i="29"/>
  <c r="G14" i="29"/>
  <c r="F14" i="29"/>
  <c r="E14" i="29"/>
  <c r="D14" i="29"/>
  <c r="C14" i="29"/>
  <c r="W13" i="29"/>
  <c r="V13" i="29"/>
  <c r="U13" i="29"/>
  <c r="T13" i="29"/>
  <c r="S13" i="29"/>
  <c r="R13" i="29"/>
  <c r="Q13" i="29"/>
  <c r="P13" i="29"/>
  <c r="O13" i="29"/>
  <c r="N13" i="29"/>
  <c r="M13" i="29"/>
  <c r="L13" i="29"/>
  <c r="K13" i="29"/>
  <c r="J13" i="29"/>
  <c r="I13" i="29"/>
  <c r="H13" i="29"/>
  <c r="G13" i="29"/>
  <c r="F13" i="29"/>
  <c r="E13" i="29"/>
  <c r="D13" i="29"/>
  <c r="C13" i="29"/>
  <c r="W12" i="29"/>
  <c r="V12" i="29"/>
  <c r="U12" i="29"/>
  <c r="T12" i="29"/>
  <c r="S12" i="29"/>
  <c r="R12" i="29"/>
  <c r="Q12" i="29"/>
  <c r="P12" i="29"/>
  <c r="O12" i="29"/>
  <c r="N12" i="29"/>
  <c r="M12" i="29"/>
  <c r="L12" i="29"/>
  <c r="K12" i="29"/>
  <c r="J12" i="29"/>
  <c r="I12" i="29"/>
  <c r="H12" i="29"/>
  <c r="G12" i="29"/>
  <c r="F12" i="29"/>
  <c r="E12" i="29"/>
  <c r="D12" i="29"/>
  <c r="C12" i="29"/>
  <c r="W11" i="29"/>
  <c r="V11" i="29"/>
  <c r="U11" i="29"/>
  <c r="T11" i="29"/>
  <c r="S11" i="29"/>
  <c r="R11" i="29"/>
  <c r="Q11" i="29"/>
  <c r="P11" i="29"/>
  <c r="O11" i="29"/>
  <c r="N11" i="29"/>
  <c r="M11" i="29"/>
  <c r="L11" i="29"/>
  <c r="K11" i="29"/>
  <c r="J11" i="29"/>
  <c r="I11" i="29"/>
  <c r="H11" i="29"/>
  <c r="G11" i="29"/>
  <c r="F11" i="29"/>
  <c r="E11" i="29"/>
  <c r="D11" i="29"/>
  <c r="C11" i="29"/>
  <c r="W20" i="30"/>
  <c r="V20" i="30"/>
  <c r="U20" i="30"/>
  <c r="T20" i="30"/>
  <c r="S20" i="30"/>
  <c r="R20" i="30"/>
  <c r="Q20" i="30"/>
  <c r="P20" i="30"/>
  <c r="O20" i="30"/>
  <c r="N20" i="30"/>
  <c r="M20" i="30"/>
  <c r="L20" i="30"/>
  <c r="K20" i="30"/>
  <c r="J20" i="30"/>
  <c r="I20" i="30"/>
  <c r="H20" i="30"/>
  <c r="G20" i="30"/>
  <c r="F20" i="30"/>
  <c r="E20" i="30"/>
  <c r="D20" i="30"/>
  <c r="C20" i="30"/>
  <c r="W19" i="30"/>
  <c r="V19" i="30"/>
  <c r="U19" i="30"/>
  <c r="T19" i="30"/>
  <c r="S19" i="30"/>
  <c r="R19" i="30"/>
  <c r="Q19" i="30"/>
  <c r="P19" i="30"/>
  <c r="O19" i="30"/>
  <c r="N19" i="30"/>
  <c r="M19" i="30"/>
  <c r="L19" i="30"/>
  <c r="K19" i="30"/>
  <c r="J19" i="30"/>
  <c r="I19" i="30"/>
  <c r="H19" i="30"/>
  <c r="G19" i="30"/>
  <c r="F19" i="30"/>
  <c r="E19" i="30"/>
  <c r="D19" i="30"/>
  <c r="C19" i="30"/>
  <c r="W18" i="30"/>
  <c r="V18" i="30"/>
  <c r="U18" i="30"/>
  <c r="T18" i="30"/>
  <c r="S18" i="30"/>
  <c r="R18" i="30"/>
  <c r="Q18" i="30"/>
  <c r="P18" i="30"/>
  <c r="O18" i="30"/>
  <c r="N18" i="30"/>
  <c r="M18" i="30"/>
  <c r="L18" i="30"/>
  <c r="K18" i="30"/>
  <c r="J18" i="30"/>
  <c r="I18" i="30"/>
  <c r="H18" i="30"/>
  <c r="G18" i="30"/>
  <c r="F18" i="30"/>
  <c r="E18" i="30"/>
  <c r="D18" i="30"/>
  <c r="C18" i="30"/>
  <c r="W17" i="30"/>
  <c r="V17" i="30"/>
  <c r="U17" i="30"/>
  <c r="T17" i="30"/>
  <c r="S17" i="30"/>
  <c r="R17" i="30"/>
  <c r="Q17" i="30"/>
  <c r="P17" i="30"/>
  <c r="O17" i="30"/>
  <c r="N17" i="30"/>
  <c r="M17" i="30"/>
  <c r="L17" i="30"/>
  <c r="K17" i="30"/>
  <c r="J17" i="30"/>
  <c r="I17" i="30"/>
  <c r="H17" i="30"/>
  <c r="G17" i="30"/>
  <c r="F17" i="30"/>
  <c r="E17" i="30"/>
  <c r="D17" i="30"/>
  <c r="C17" i="30"/>
  <c r="W16" i="30"/>
  <c r="V16" i="30"/>
  <c r="U16" i="30"/>
  <c r="T16" i="30"/>
  <c r="S16" i="30"/>
  <c r="R16" i="30"/>
  <c r="Q16" i="30"/>
  <c r="P16" i="30"/>
  <c r="O16" i="30"/>
  <c r="N16" i="30"/>
  <c r="M16" i="30"/>
  <c r="L16" i="30"/>
  <c r="K16" i="30"/>
  <c r="J16" i="30"/>
  <c r="I16" i="30"/>
  <c r="H16" i="30"/>
  <c r="G16" i="30"/>
  <c r="F16" i="30"/>
  <c r="E16" i="30"/>
  <c r="D16" i="30"/>
  <c r="C16" i="30"/>
  <c r="W15" i="30"/>
  <c r="V15" i="30"/>
  <c r="U15" i="30"/>
  <c r="T15" i="30"/>
  <c r="S15" i="30"/>
  <c r="R15" i="30"/>
  <c r="Q15" i="30"/>
  <c r="P15" i="30"/>
  <c r="O15" i="30"/>
  <c r="N15" i="30"/>
  <c r="M15" i="30"/>
  <c r="L15" i="30"/>
  <c r="K15" i="30"/>
  <c r="J15" i="30"/>
  <c r="I15" i="30"/>
  <c r="H15" i="30"/>
  <c r="G15" i="30"/>
  <c r="F15" i="30"/>
  <c r="E15" i="30"/>
  <c r="D15" i="30"/>
  <c r="C15" i="30"/>
  <c r="W14" i="30"/>
  <c r="V14" i="30"/>
  <c r="U14" i="30"/>
  <c r="T14" i="30"/>
  <c r="S14" i="30"/>
  <c r="R14" i="30"/>
  <c r="Q14" i="30"/>
  <c r="P14" i="30"/>
  <c r="O14" i="30"/>
  <c r="N14" i="30"/>
  <c r="M14" i="30"/>
  <c r="L14" i="30"/>
  <c r="K14" i="30"/>
  <c r="J14" i="30"/>
  <c r="I14" i="30"/>
  <c r="H14" i="30"/>
  <c r="G14" i="30"/>
  <c r="F14" i="30"/>
  <c r="E14" i="30"/>
  <c r="D14" i="30"/>
  <c r="C14" i="30"/>
  <c r="W13" i="30"/>
  <c r="V13" i="30"/>
  <c r="U13" i="30"/>
  <c r="T13" i="30"/>
  <c r="S13" i="30"/>
  <c r="R13" i="30"/>
  <c r="Q13" i="30"/>
  <c r="P13" i="30"/>
  <c r="O13" i="30"/>
  <c r="N13" i="30"/>
  <c r="M13" i="30"/>
  <c r="L13" i="30"/>
  <c r="K13" i="30"/>
  <c r="J13" i="30"/>
  <c r="I13" i="30"/>
  <c r="H13" i="30"/>
  <c r="G13" i="30"/>
  <c r="F13" i="30"/>
  <c r="E13" i="30"/>
  <c r="D13" i="30"/>
  <c r="C13" i="30"/>
  <c r="W12" i="30"/>
  <c r="V12" i="30"/>
  <c r="U12" i="30"/>
  <c r="T12" i="30"/>
  <c r="S12" i="30"/>
  <c r="R12" i="30"/>
  <c r="Q12" i="30"/>
  <c r="P12" i="30"/>
  <c r="O12" i="30"/>
  <c r="N12" i="30"/>
  <c r="M12" i="30"/>
  <c r="L12" i="30"/>
  <c r="K12" i="30"/>
  <c r="J12" i="30"/>
  <c r="I12" i="30"/>
  <c r="H12" i="30"/>
  <c r="G12" i="30"/>
  <c r="F12" i="30"/>
  <c r="E12" i="30"/>
  <c r="D12" i="30"/>
  <c r="C12" i="30"/>
  <c r="W11" i="30"/>
  <c r="V11" i="30"/>
  <c r="U11" i="30"/>
  <c r="T11" i="30"/>
  <c r="S11" i="30"/>
  <c r="R11" i="30"/>
  <c r="Q11" i="30"/>
  <c r="P11" i="30"/>
  <c r="O11" i="30"/>
  <c r="N11" i="30"/>
  <c r="M11" i="30"/>
  <c r="L11" i="30"/>
  <c r="K11" i="30"/>
  <c r="J11" i="30"/>
  <c r="I11" i="30"/>
  <c r="H11" i="30"/>
  <c r="G11" i="30"/>
  <c r="F11" i="30"/>
  <c r="E11" i="30"/>
  <c r="D11" i="30"/>
  <c r="C11" i="30"/>
  <c r="W20" i="19"/>
  <c r="V20" i="19"/>
  <c r="U20" i="19"/>
  <c r="T20" i="19"/>
  <c r="S20" i="19"/>
  <c r="R20" i="19"/>
  <c r="Q20" i="19"/>
  <c r="P20" i="19"/>
  <c r="O20" i="19"/>
  <c r="N20" i="19"/>
  <c r="M20" i="19"/>
  <c r="L20" i="19"/>
  <c r="K20" i="19"/>
  <c r="J20" i="19"/>
  <c r="I20" i="19"/>
  <c r="H20" i="19"/>
  <c r="G20" i="19"/>
  <c r="F20" i="19"/>
  <c r="E20" i="19"/>
  <c r="D20" i="19"/>
  <c r="C20" i="19"/>
  <c r="W19" i="19"/>
  <c r="V19" i="19"/>
  <c r="U19" i="19"/>
  <c r="T19" i="19"/>
  <c r="S19" i="19"/>
  <c r="R19" i="19"/>
  <c r="Q19" i="19"/>
  <c r="P19" i="19"/>
  <c r="O19" i="19"/>
  <c r="N19" i="19"/>
  <c r="M19" i="19"/>
  <c r="L19" i="19"/>
  <c r="K19" i="19"/>
  <c r="J19" i="19"/>
  <c r="I19" i="19"/>
  <c r="H19" i="19"/>
  <c r="G19" i="19"/>
  <c r="F19" i="19"/>
  <c r="E19" i="19"/>
  <c r="D19" i="19"/>
  <c r="C19" i="19"/>
  <c r="W18" i="19"/>
  <c r="V18" i="19"/>
  <c r="U18" i="19"/>
  <c r="T18" i="19"/>
  <c r="S18" i="19"/>
  <c r="R18" i="19"/>
  <c r="Q18" i="19"/>
  <c r="P18" i="19"/>
  <c r="O18" i="19"/>
  <c r="N18" i="19"/>
  <c r="M18" i="19"/>
  <c r="L18" i="19"/>
  <c r="K18" i="19"/>
  <c r="J18" i="19"/>
  <c r="I18" i="19"/>
  <c r="H18" i="19"/>
  <c r="G18" i="19"/>
  <c r="F18" i="19"/>
  <c r="E18" i="19"/>
  <c r="D18" i="19"/>
  <c r="C18" i="19"/>
  <c r="W17" i="19"/>
  <c r="V17" i="19"/>
  <c r="U17" i="19"/>
  <c r="T17" i="19"/>
  <c r="S17" i="19"/>
  <c r="R17" i="19"/>
  <c r="Q17" i="19"/>
  <c r="P17" i="19"/>
  <c r="O17" i="19"/>
  <c r="N17" i="19"/>
  <c r="M17" i="19"/>
  <c r="L17" i="19"/>
  <c r="K17" i="19"/>
  <c r="J17" i="19"/>
  <c r="I17" i="19"/>
  <c r="H17" i="19"/>
  <c r="G17" i="19"/>
  <c r="F17" i="19"/>
  <c r="E17" i="19"/>
  <c r="D17" i="19"/>
  <c r="C17" i="19"/>
  <c r="W16" i="19"/>
  <c r="V16" i="19"/>
  <c r="U16" i="19"/>
  <c r="T16" i="19"/>
  <c r="S16" i="19"/>
  <c r="R16" i="19"/>
  <c r="Q16" i="19"/>
  <c r="P16" i="19"/>
  <c r="O16" i="19"/>
  <c r="N16" i="19"/>
  <c r="M16" i="19"/>
  <c r="L16" i="19"/>
  <c r="K16" i="19"/>
  <c r="J16" i="19"/>
  <c r="I16" i="19"/>
  <c r="H16" i="19"/>
  <c r="G16" i="19"/>
  <c r="F16" i="19"/>
  <c r="E16" i="19"/>
  <c r="D16" i="19"/>
  <c r="C16" i="19"/>
  <c r="W15" i="19"/>
  <c r="V15" i="19"/>
  <c r="U15" i="19"/>
  <c r="T15" i="19"/>
  <c r="S15" i="19"/>
  <c r="R15" i="19"/>
  <c r="Q15" i="19"/>
  <c r="P15" i="19"/>
  <c r="O15" i="19"/>
  <c r="N15" i="19"/>
  <c r="M15" i="19"/>
  <c r="L15" i="19"/>
  <c r="K15" i="19"/>
  <c r="J15" i="19"/>
  <c r="I15" i="19"/>
  <c r="H15" i="19"/>
  <c r="G15" i="19"/>
  <c r="F15" i="19"/>
  <c r="E15" i="19"/>
  <c r="D15" i="19"/>
  <c r="C15" i="19"/>
  <c r="W14" i="19"/>
  <c r="V14" i="19"/>
  <c r="U14" i="19"/>
  <c r="T14" i="19"/>
  <c r="S14" i="19"/>
  <c r="R14" i="19"/>
  <c r="Q14" i="19"/>
  <c r="P14" i="19"/>
  <c r="O14" i="19"/>
  <c r="N14" i="19"/>
  <c r="M14" i="19"/>
  <c r="L14" i="19"/>
  <c r="K14" i="19"/>
  <c r="J14" i="19"/>
  <c r="I14" i="19"/>
  <c r="H14" i="19"/>
  <c r="G14" i="19"/>
  <c r="F14" i="19"/>
  <c r="E14" i="19"/>
  <c r="D14" i="19"/>
  <c r="C14" i="19"/>
  <c r="W13" i="19"/>
  <c r="V13" i="19"/>
  <c r="U13" i="19"/>
  <c r="T13" i="19"/>
  <c r="S13" i="19"/>
  <c r="R13" i="19"/>
  <c r="Q13" i="19"/>
  <c r="P13" i="19"/>
  <c r="O13" i="19"/>
  <c r="N13" i="19"/>
  <c r="M13" i="19"/>
  <c r="L13" i="19"/>
  <c r="K13" i="19"/>
  <c r="J13" i="19"/>
  <c r="I13" i="19"/>
  <c r="H13" i="19"/>
  <c r="G13" i="19"/>
  <c r="F13" i="19"/>
  <c r="E13" i="19"/>
  <c r="D13" i="19"/>
  <c r="C13" i="19"/>
  <c r="W12" i="19"/>
  <c r="V12" i="19"/>
  <c r="U12" i="19"/>
  <c r="T12" i="19"/>
  <c r="S12" i="19"/>
  <c r="R12" i="19"/>
  <c r="Q12" i="19"/>
  <c r="P12" i="19"/>
  <c r="O12" i="19"/>
  <c r="N12" i="19"/>
  <c r="M12" i="19"/>
  <c r="L12" i="19"/>
  <c r="K12" i="19"/>
  <c r="J12" i="19"/>
  <c r="I12" i="19"/>
  <c r="H12" i="19"/>
  <c r="G12" i="19"/>
  <c r="F12" i="19"/>
  <c r="E12" i="19"/>
  <c r="D12" i="19"/>
  <c r="C12" i="19"/>
  <c r="W11" i="19"/>
  <c r="V11" i="19"/>
  <c r="U11" i="19"/>
  <c r="T11" i="19"/>
  <c r="S11" i="19"/>
  <c r="R11" i="19"/>
  <c r="Q11" i="19"/>
  <c r="P11" i="19"/>
  <c r="O11" i="19"/>
  <c r="N11" i="19"/>
  <c r="M11" i="19"/>
  <c r="L11" i="19"/>
  <c r="K11" i="19"/>
  <c r="J11" i="19"/>
  <c r="I11" i="19"/>
  <c r="H11" i="19"/>
  <c r="G11" i="19"/>
  <c r="F11" i="19"/>
  <c r="E11" i="19"/>
  <c r="D11" i="19"/>
  <c r="C11" i="19"/>
  <c r="W20" i="32"/>
  <c r="V20" i="32"/>
  <c r="U20" i="32"/>
  <c r="T20" i="32"/>
  <c r="S20" i="32"/>
  <c r="R20" i="32"/>
  <c r="Q20" i="32"/>
  <c r="P20" i="32"/>
  <c r="O20" i="32"/>
  <c r="N20" i="32"/>
  <c r="M20" i="32"/>
  <c r="L20" i="32"/>
  <c r="K20" i="32"/>
  <c r="J20" i="32"/>
  <c r="I20" i="32"/>
  <c r="H20" i="32"/>
  <c r="G20" i="32"/>
  <c r="F20" i="32"/>
  <c r="E20" i="32"/>
  <c r="D20" i="32"/>
  <c r="C20" i="32"/>
  <c r="W19" i="32"/>
  <c r="V19" i="32"/>
  <c r="U19" i="32"/>
  <c r="T19" i="32"/>
  <c r="S19" i="32"/>
  <c r="R19" i="32"/>
  <c r="Q19" i="32"/>
  <c r="P19" i="32"/>
  <c r="O19" i="32"/>
  <c r="N19" i="32"/>
  <c r="M19" i="32"/>
  <c r="L19" i="32"/>
  <c r="K19" i="32"/>
  <c r="J19" i="32"/>
  <c r="I19" i="32"/>
  <c r="H19" i="32"/>
  <c r="G19" i="32"/>
  <c r="F19" i="32"/>
  <c r="E19" i="32"/>
  <c r="D19" i="32"/>
  <c r="C19" i="32"/>
  <c r="W18" i="32"/>
  <c r="V18" i="32"/>
  <c r="U18" i="32"/>
  <c r="T18" i="32"/>
  <c r="S18" i="32"/>
  <c r="R18" i="32"/>
  <c r="Q18" i="32"/>
  <c r="P18" i="32"/>
  <c r="O18" i="32"/>
  <c r="N18" i="32"/>
  <c r="M18" i="32"/>
  <c r="L18" i="32"/>
  <c r="K18" i="32"/>
  <c r="J18" i="32"/>
  <c r="I18" i="32"/>
  <c r="H18" i="32"/>
  <c r="G18" i="32"/>
  <c r="F18" i="32"/>
  <c r="E18" i="32"/>
  <c r="D18" i="32"/>
  <c r="C18" i="32"/>
  <c r="W17" i="32"/>
  <c r="V17" i="32"/>
  <c r="U17" i="32"/>
  <c r="T17" i="32"/>
  <c r="S17" i="32"/>
  <c r="R17" i="32"/>
  <c r="Q17" i="32"/>
  <c r="P17" i="32"/>
  <c r="O17" i="32"/>
  <c r="N17" i="32"/>
  <c r="M17" i="32"/>
  <c r="L17" i="32"/>
  <c r="K17" i="32"/>
  <c r="J17" i="32"/>
  <c r="I17" i="32"/>
  <c r="H17" i="32"/>
  <c r="G17" i="32"/>
  <c r="F17" i="32"/>
  <c r="E17" i="32"/>
  <c r="D17" i="32"/>
  <c r="C17" i="32"/>
  <c r="W16" i="32"/>
  <c r="V16" i="32"/>
  <c r="U16" i="32"/>
  <c r="T16" i="32"/>
  <c r="S16" i="32"/>
  <c r="R16" i="32"/>
  <c r="Q16" i="32"/>
  <c r="P16" i="32"/>
  <c r="O16" i="32"/>
  <c r="N16" i="32"/>
  <c r="M16" i="32"/>
  <c r="L16" i="32"/>
  <c r="K16" i="32"/>
  <c r="J16" i="32"/>
  <c r="I16" i="32"/>
  <c r="H16" i="32"/>
  <c r="G16" i="32"/>
  <c r="F16" i="32"/>
  <c r="E16" i="32"/>
  <c r="D16" i="32"/>
  <c r="C16" i="32"/>
  <c r="W15" i="32"/>
  <c r="V15" i="32"/>
  <c r="U15" i="32"/>
  <c r="T15" i="32"/>
  <c r="S15" i="32"/>
  <c r="R15" i="32"/>
  <c r="Q15" i="32"/>
  <c r="P15" i="32"/>
  <c r="O15" i="32"/>
  <c r="N15" i="32"/>
  <c r="M15" i="32"/>
  <c r="L15" i="32"/>
  <c r="K15" i="32"/>
  <c r="J15" i="32"/>
  <c r="I15" i="32"/>
  <c r="H15" i="32"/>
  <c r="G15" i="32"/>
  <c r="F15" i="32"/>
  <c r="E15" i="32"/>
  <c r="D15" i="32"/>
  <c r="C15" i="32"/>
  <c r="W14" i="32"/>
  <c r="V14" i="32"/>
  <c r="U14" i="32"/>
  <c r="T14" i="32"/>
  <c r="S14" i="32"/>
  <c r="R14" i="32"/>
  <c r="Q14" i="32"/>
  <c r="P14" i="32"/>
  <c r="O14" i="32"/>
  <c r="N14" i="32"/>
  <c r="M14" i="32"/>
  <c r="L14" i="32"/>
  <c r="K14" i="32"/>
  <c r="J14" i="32"/>
  <c r="I14" i="32"/>
  <c r="H14" i="32"/>
  <c r="G14" i="32"/>
  <c r="F14" i="32"/>
  <c r="E14" i="32"/>
  <c r="D14" i="32"/>
  <c r="C14" i="32"/>
  <c r="W13" i="32"/>
  <c r="V13" i="32"/>
  <c r="U13" i="32"/>
  <c r="T13" i="32"/>
  <c r="S13" i="32"/>
  <c r="R13" i="32"/>
  <c r="Q13" i="32"/>
  <c r="P13" i="32"/>
  <c r="O13" i="32"/>
  <c r="N13" i="32"/>
  <c r="M13" i="32"/>
  <c r="L13" i="32"/>
  <c r="K13" i="32"/>
  <c r="J13" i="32"/>
  <c r="I13" i="32"/>
  <c r="H13" i="32"/>
  <c r="G13" i="32"/>
  <c r="F13" i="32"/>
  <c r="E13" i="32"/>
  <c r="D13" i="32"/>
  <c r="C13" i="32"/>
  <c r="W12" i="32"/>
  <c r="V12" i="32"/>
  <c r="U12" i="32"/>
  <c r="T12" i="32"/>
  <c r="S12" i="32"/>
  <c r="R12" i="32"/>
  <c r="Q12" i="32"/>
  <c r="P12" i="32"/>
  <c r="O12" i="32"/>
  <c r="N12" i="32"/>
  <c r="M12" i="32"/>
  <c r="L12" i="32"/>
  <c r="K12" i="32"/>
  <c r="J12" i="32"/>
  <c r="I12" i="32"/>
  <c r="H12" i="32"/>
  <c r="G12" i="32"/>
  <c r="F12" i="32"/>
  <c r="E12" i="32"/>
  <c r="D12" i="32"/>
  <c r="C12" i="32"/>
  <c r="W11" i="32"/>
  <c r="V11" i="32"/>
  <c r="U11" i="32"/>
  <c r="T11" i="32"/>
  <c r="S11" i="32"/>
  <c r="R11" i="32"/>
  <c r="Q11" i="32"/>
  <c r="P11" i="32"/>
  <c r="O11" i="32"/>
  <c r="N11" i="32"/>
  <c r="M11" i="32"/>
  <c r="L11" i="32"/>
  <c r="K11" i="32"/>
  <c r="J11" i="32"/>
  <c r="I11" i="32"/>
  <c r="H11" i="32"/>
  <c r="G11" i="32"/>
  <c r="F11" i="32"/>
  <c r="E11" i="32"/>
  <c r="D11" i="32"/>
  <c r="C11" i="32"/>
  <c r="W20" i="33"/>
  <c r="V20" i="33"/>
  <c r="U20" i="33"/>
  <c r="T20" i="33"/>
  <c r="S20" i="33"/>
  <c r="R20" i="33"/>
  <c r="Q20" i="33"/>
  <c r="P20" i="33"/>
  <c r="O20" i="33"/>
  <c r="N20" i="33"/>
  <c r="M20" i="33"/>
  <c r="L20" i="33"/>
  <c r="K20" i="33"/>
  <c r="J20" i="33"/>
  <c r="I20" i="33"/>
  <c r="H20" i="33"/>
  <c r="G20" i="33"/>
  <c r="F20" i="33"/>
  <c r="E20" i="33"/>
  <c r="D20" i="33"/>
  <c r="C20" i="33"/>
  <c r="W19" i="33"/>
  <c r="V19" i="33"/>
  <c r="U19" i="33"/>
  <c r="T19" i="33"/>
  <c r="S19" i="33"/>
  <c r="R19" i="33"/>
  <c r="Q19" i="33"/>
  <c r="P19" i="33"/>
  <c r="O19" i="33"/>
  <c r="N19" i="33"/>
  <c r="M19" i="33"/>
  <c r="L19" i="33"/>
  <c r="K19" i="33"/>
  <c r="J19" i="33"/>
  <c r="I19" i="33"/>
  <c r="H19" i="33"/>
  <c r="G19" i="33"/>
  <c r="F19" i="33"/>
  <c r="E19" i="33"/>
  <c r="D19" i="33"/>
  <c r="C19" i="33"/>
  <c r="W18" i="33"/>
  <c r="V18" i="33"/>
  <c r="U18" i="33"/>
  <c r="T18" i="33"/>
  <c r="S18" i="33"/>
  <c r="R18" i="33"/>
  <c r="Q18" i="33"/>
  <c r="P18" i="33"/>
  <c r="O18" i="33"/>
  <c r="N18" i="33"/>
  <c r="M18" i="33"/>
  <c r="L18" i="33"/>
  <c r="K18" i="33"/>
  <c r="J18" i="33"/>
  <c r="I18" i="33"/>
  <c r="H18" i="33"/>
  <c r="G18" i="33"/>
  <c r="F18" i="33"/>
  <c r="E18" i="33"/>
  <c r="D18" i="33"/>
  <c r="C18" i="33"/>
  <c r="W17" i="33"/>
  <c r="V17" i="33"/>
  <c r="U17" i="33"/>
  <c r="T17" i="33"/>
  <c r="S17" i="33"/>
  <c r="R17" i="33"/>
  <c r="Q17" i="33"/>
  <c r="P17" i="33"/>
  <c r="O17" i="33"/>
  <c r="N17" i="33"/>
  <c r="M17" i="33"/>
  <c r="L17" i="33"/>
  <c r="K17" i="33"/>
  <c r="J17" i="33"/>
  <c r="I17" i="33"/>
  <c r="H17" i="33"/>
  <c r="G17" i="33"/>
  <c r="F17" i="33"/>
  <c r="E17" i="33"/>
  <c r="D17" i="33"/>
  <c r="C17" i="33"/>
  <c r="W16" i="33"/>
  <c r="V16" i="33"/>
  <c r="U16" i="33"/>
  <c r="T16" i="33"/>
  <c r="S16" i="33"/>
  <c r="R16" i="33"/>
  <c r="Q16" i="33"/>
  <c r="P16" i="33"/>
  <c r="O16" i="33"/>
  <c r="N16" i="33"/>
  <c r="M16" i="33"/>
  <c r="L16" i="33"/>
  <c r="K16" i="33"/>
  <c r="J16" i="33"/>
  <c r="I16" i="33"/>
  <c r="H16" i="33"/>
  <c r="G16" i="33"/>
  <c r="F16" i="33"/>
  <c r="E16" i="33"/>
  <c r="D16" i="33"/>
  <c r="C16" i="33"/>
  <c r="W15" i="33"/>
  <c r="V15" i="33"/>
  <c r="U15" i="33"/>
  <c r="T15" i="33"/>
  <c r="S15" i="33"/>
  <c r="R15" i="33"/>
  <c r="Q15" i="33"/>
  <c r="P15" i="33"/>
  <c r="O15" i="33"/>
  <c r="N15" i="33"/>
  <c r="M15" i="33"/>
  <c r="L15" i="33"/>
  <c r="K15" i="33"/>
  <c r="J15" i="33"/>
  <c r="I15" i="33"/>
  <c r="H15" i="33"/>
  <c r="G15" i="33"/>
  <c r="F15" i="33"/>
  <c r="E15" i="33"/>
  <c r="D15" i="33"/>
  <c r="C15" i="33"/>
  <c r="W14" i="33"/>
  <c r="V14" i="33"/>
  <c r="U14" i="33"/>
  <c r="T14" i="33"/>
  <c r="S14" i="33"/>
  <c r="R14" i="33"/>
  <c r="Q14" i="33"/>
  <c r="P14" i="33"/>
  <c r="O14" i="33"/>
  <c r="N14" i="33"/>
  <c r="M14" i="33"/>
  <c r="L14" i="33"/>
  <c r="K14" i="33"/>
  <c r="J14" i="33"/>
  <c r="I14" i="33"/>
  <c r="H14" i="33"/>
  <c r="G14" i="33"/>
  <c r="F14" i="33"/>
  <c r="E14" i="33"/>
  <c r="D14" i="33"/>
  <c r="C14" i="33"/>
  <c r="W13" i="33"/>
  <c r="V13" i="33"/>
  <c r="U13" i="33"/>
  <c r="T13" i="33"/>
  <c r="S13" i="33"/>
  <c r="R13" i="33"/>
  <c r="Q13" i="33"/>
  <c r="P13" i="33"/>
  <c r="O13" i="33"/>
  <c r="N13" i="33"/>
  <c r="M13" i="33"/>
  <c r="L13" i="33"/>
  <c r="K13" i="33"/>
  <c r="J13" i="33"/>
  <c r="I13" i="33"/>
  <c r="H13" i="33"/>
  <c r="G13" i="33"/>
  <c r="F13" i="33"/>
  <c r="E13" i="33"/>
  <c r="D13" i="33"/>
  <c r="C13" i="33"/>
  <c r="W12" i="33"/>
  <c r="V12" i="33"/>
  <c r="U12" i="33"/>
  <c r="T12" i="33"/>
  <c r="S12" i="33"/>
  <c r="R12" i="33"/>
  <c r="Q12" i="33"/>
  <c r="P12" i="33"/>
  <c r="O12" i="33"/>
  <c r="N12" i="33"/>
  <c r="M12" i="33"/>
  <c r="L12" i="33"/>
  <c r="K12" i="33"/>
  <c r="J12" i="33"/>
  <c r="I12" i="33"/>
  <c r="H12" i="33"/>
  <c r="G12" i="33"/>
  <c r="F12" i="33"/>
  <c r="E12" i="33"/>
  <c r="D12" i="33"/>
  <c r="C12" i="33"/>
  <c r="W11" i="33"/>
  <c r="V11" i="33"/>
  <c r="U11" i="33"/>
  <c r="T11" i="33"/>
  <c r="S11" i="33"/>
  <c r="R11" i="33"/>
  <c r="Q11" i="33"/>
  <c r="P11" i="33"/>
  <c r="O11" i="33"/>
  <c r="N11" i="33"/>
  <c r="M11" i="33"/>
  <c r="L11" i="33"/>
  <c r="K11" i="33"/>
  <c r="J11" i="33"/>
  <c r="I11" i="33"/>
  <c r="H11" i="33"/>
  <c r="G11" i="33"/>
  <c r="F11" i="33"/>
  <c r="E11" i="33"/>
  <c r="D11" i="33"/>
  <c r="C11" i="33"/>
  <c r="W20" i="20"/>
  <c r="V20" i="20"/>
  <c r="U20" i="20"/>
  <c r="T20" i="20"/>
  <c r="S20" i="20"/>
  <c r="R20" i="20"/>
  <c r="Q20" i="20"/>
  <c r="P20" i="20"/>
  <c r="O20" i="20"/>
  <c r="N20" i="20"/>
  <c r="M20" i="20"/>
  <c r="L20" i="20"/>
  <c r="K20" i="20"/>
  <c r="J20" i="20"/>
  <c r="I20" i="20"/>
  <c r="H20" i="20"/>
  <c r="G20" i="20"/>
  <c r="F20" i="20"/>
  <c r="E20" i="20"/>
  <c r="D20" i="20"/>
  <c r="C20" i="20"/>
  <c r="W19" i="20"/>
  <c r="V19" i="20"/>
  <c r="U19" i="20"/>
  <c r="T19" i="20"/>
  <c r="S19" i="20"/>
  <c r="R19" i="20"/>
  <c r="Q19" i="20"/>
  <c r="P19" i="20"/>
  <c r="O19" i="20"/>
  <c r="N19" i="20"/>
  <c r="M19" i="20"/>
  <c r="L19" i="20"/>
  <c r="K19" i="20"/>
  <c r="J19" i="20"/>
  <c r="I19" i="20"/>
  <c r="H19" i="20"/>
  <c r="G19" i="20"/>
  <c r="F19" i="20"/>
  <c r="E19" i="20"/>
  <c r="D19" i="20"/>
  <c r="C19" i="20"/>
  <c r="W18" i="20"/>
  <c r="V18" i="20"/>
  <c r="U18" i="20"/>
  <c r="T18" i="20"/>
  <c r="S18" i="20"/>
  <c r="R18" i="20"/>
  <c r="Q18" i="20"/>
  <c r="P18" i="20"/>
  <c r="O18" i="20"/>
  <c r="N18" i="20"/>
  <c r="M18" i="20"/>
  <c r="L18" i="20"/>
  <c r="K18" i="20"/>
  <c r="J18" i="20"/>
  <c r="I18" i="20"/>
  <c r="H18" i="20"/>
  <c r="G18" i="20"/>
  <c r="F18" i="20"/>
  <c r="E18" i="20"/>
  <c r="D18" i="20"/>
  <c r="C18" i="20"/>
  <c r="W17" i="20"/>
  <c r="V17" i="20"/>
  <c r="U17" i="20"/>
  <c r="T17" i="20"/>
  <c r="S17" i="20"/>
  <c r="R17" i="20"/>
  <c r="Q17" i="20"/>
  <c r="P17" i="20"/>
  <c r="O17" i="20"/>
  <c r="N17" i="20"/>
  <c r="M17" i="20"/>
  <c r="L17" i="20"/>
  <c r="K17" i="20"/>
  <c r="J17" i="20"/>
  <c r="I17" i="20"/>
  <c r="H17" i="20"/>
  <c r="G17" i="20"/>
  <c r="F17" i="20"/>
  <c r="E17" i="20"/>
  <c r="D17" i="20"/>
  <c r="C17" i="20"/>
  <c r="W16" i="20"/>
  <c r="V16" i="20"/>
  <c r="U16" i="20"/>
  <c r="T16" i="20"/>
  <c r="S16" i="20"/>
  <c r="R16" i="20"/>
  <c r="Q16" i="20"/>
  <c r="P16" i="20"/>
  <c r="O16" i="20"/>
  <c r="N16" i="20"/>
  <c r="M16" i="20"/>
  <c r="L16" i="20"/>
  <c r="K16" i="20"/>
  <c r="J16" i="20"/>
  <c r="I16" i="20"/>
  <c r="H16" i="20"/>
  <c r="G16" i="20"/>
  <c r="F16" i="20"/>
  <c r="E16" i="20"/>
  <c r="D16" i="20"/>
  <c r="C16" i="20"/>
  <c r="W15" i="20"/>
  <c r="V15" i="20"/>
  <c r="U15" i="20"/>
  <c r="T15" i="20"/>
  <c r="S15" i="20"/>
  <c r="R15" i="20"/>
  <c r="Q15" i="20"/>
  <c r="P15" i="20"/>
  <c r="O15" i="20"/>
  <c r="N15" i="20"/>
  <c r="M15" i="20"/>
  <c r="L15" i="20"/>
  <c r="K15" i="20"/>
  <c r="J15" i="20"/>
  <c r="I15" i="20"/>
  <c r="H15" i="20"/>
  <c r="G15" i="20"/>
  <c r="F15" i="20"/>
  <c r="E15" i="20"/>
  <c r="D15" i="20"/>
  <c r="C15" i="20"/>
  <c r="W14" i="20"/>
  <c r="V14" i="20"/>
  <c r="U14" i="20"/>
  <c r="T14" i="20"/>
  <c r="S14" i="20"/>
  <c r="R14" i="20"/>
  <c r="Q14" i="20"/>
  <c r="P14" i="20"/>
  <c r="O14" i="20"/>
  <c r="N14" i="20"/>
  <c r="M14" i="20"/>
  <c r="L14" i="20"/>
  <c r="K14" i="20"/>
  <c r="J14" i="20"/>
  <c r="I14" i="20"/>
  <c r="H14" i="20"/>
  <c r="G14" i="20"/>
  <c r="F14" i="20"/>
  <c r="E14" i="20"/>
  <c r="D14" i="20"/>
  <c r="C14" i="20"/>
  <c r="W13" i="20"/>
  <c r="V13" i="20"/>
  <c r="U13" i="20"/>
  <c r="T13" i="20"/>
  <c r="S13" i="20"/>
  <c r="R13" i="20"/>
  <c r="Q13" i="20"/>
  <c r="P13" i="20"/>
  <c r="O13" i="20"/>
  <c r="N13" i="20"/>
  <c r="M13" i="20"/>
  <c r="L13" i="20"/>
  <c r="K13" i="20"/>
  <c r="J13" i="20"/>
  <c r="I13" i="20"/>
  <c r="H13" i="20"/>
  <c r="G13" i="20"/>
  <c r="F13" i="20"/>
  <c r="E13" i="20"/>
  <c r="D13" i="20"/>
  <c r="C13" i="20"/>
  <c r="W12" i="20"/>
  <c r="V12" i="20"/>
  <c r="U12" i="20"/>
  <c r="T12" i="20"/>
  <c r="S12" i="20"/>
  <c r="R12" i="20"/>
  <c r="Q12" i="20"/>
  <c r="P12" i="20"/>
  <c r="O12" i="20"/>
  <c r="N12" i="20"/>
  <c r="M12" i="20"/>
  <c r="L12" i="20"/>
  <c r="K12" i="20"/>
  <c r="J12" i="20"/>
  <c r="I12" i="20"/>
  <c r="H12" i="20"/>
  <c r="G12" i="20"/>
  <c r="F12" i="20"/>
  <c r="E12" i="20"/>
  <c r="D12" i="20"/>
  <c r="C12" i="20"/>
  <c r="W11" i="20"/>
  <c r="V11" i="20"/>
  <c r="U11" i="20"/>
  <c r="T11" i="20"/>
  <c r="S11" i="20"/>
  <c r="R11" i="20"/>
  <c r="Q11" i="20"/>
  <c r="P11" i="20"/>
  <c r="O11" i="20"/>
  <c r="N11" i="20"/>
  <c r="M11" i="20"/>
  <c r="L11" i="20"/>
  <c r="K11" i="20"/>
  <c r="J11" i="20"/>
  <c r="I11" i="20"/>
  <c r="H11" i="20"/>
  <c r="G11" i="20"/>
  <c r="F11" i="20"/>
  <c r="E11" i="20"/>
  <c r="D11" i="20"/>
  <c r="C11" i="20"/>
  <c r="W20" i="34"/>
  <c r="V20" i="34"/>
  <c r="U20" i="34"/>
  <c r="T20" i="34"/>
  <c r="S20" i="34"/>
  <c r="R20" i="34"/>
  <c r="Q20" i="34"/>
  <c r="P20" i="34"/>
  <c r="O20" i="34"/>
  <c r="N20" i="34"/>
  <c r="M20" i="34"/>
  <c r="L20" i="34"/>
  <c r="K20" i="34"/>
  <c r="J20" i="34"/>
  <c r="I20" i="34"/>
  <c r="H20" i="34"/>
  <c r="G20" i="34"/>
  <c r="F20" i="34"/>
  <c r="E20" i="34"/>
  <c r="D20" i="34"/>
  <c r="C20" i="34"/>
  <c r="W19" i="34"/>
  <c r="V19" i="34"/>
  <c r="U19" i="34"/>
  <c r="T19" i="34"/>
  <c r="S19" i="34"/>
  <c r="R19" i="34"/>
  <c r="Q19" i="34"/>
  <c r="P19" i="34"/>
  <c r="O19" i="34"/>
  <c r="N19" i="34"/>
  <c r="M19" i="34"/>
  <c r="L19" i="34"/>
  <c r="K19" i="34"/>
  <c r="J19" i="34"/>
  <c r="I19" i="34"/>
  <c r="H19" i="34"/>
  <c r="G19" i="34"/>
  <c r="F19" i="34"/>
  <c r="E19" i="34"/>
  <c r="D19" i="34"/>
  <c r="C19" i="34"/>
  <c r="W18" i="34"/>
  <c r="V18" i="34"/>
  <c r="U18" i="34"/>
  <c r="T18" i="34"/>
  <c r="S18" i="34"/>
  <c r="R18" i="34"/>
  <c r="Q18" i="34"/>
  <c r="P18" i="34"/>
  <c r="O18" i="34"/>
  <c r="N18" i="34"/>
  <c r="M18" i="34"/>
  <c r="L18" i="34"/>
  <c r="K18" i="34"/>
  <c r="J18" i="34"/>
  <c r="I18" i="34"/>
  <c r="H18" i="34"/>
  <c r="G18" i="34"/>
  <c r="F18" i="34"/>
  <c r="E18" i="34"/>
  <c r="D18" i="34"/>
  <c r="C18" i="34"/>
  <c r="W17" i="34"/>
  <c r="V17" i="34"/>
  <c r="U17" i="34"/>
  <c r="T17" i="34"/>
  <c r="S17" i="34"/>
  <c r="R17" i="34"/>
  <c r="Q17" i="34"/>
  <c r="P17" i="34"/>
  <c r="O17" i="34"/>
  <c r="N17" i="34"/>
  <c r="M17" i="34"/>
  <c r="L17" i="34"/>
  <c r="K17" i="34"/>
  <c r="J17" i="34"/>
  <c r="I17" i="34"/>
  <c r="H17" i="34"/>
  <c r="G17" i="34"/>
  <c r="F17" i="34"/>
  <c r="E17" i="34"/>
  <c r="D17" i="34"/>
  <c r="C17" i="34"/>
  <c r="W16" i="34"/>
  <c r="V16" i="34"/>
  <c r="U16" i="34"/>
  <c r="T16" i="34"/>
  <c r="S16" i="34"/>
  <c r="R16" i="34"/>
  <c r="Q16" i="34"/>
  <c r="P16" i="34"/>
  <c r="O16" i="34"/>
  <c r="N16" i="34"/>
  <c r="M16" i="34"/>
  <c r="L16" i="34"/>
  <c r="K16" i="34"/>
  <c r="J16" i="34"/>
  <c r="I16" i="34"/>
  <c r="H16" i="34"/>
  <c r="G16" i="34"/>
  <c r="F16" i="34"/>
  <c r="E16" i="34"/>
  <c r="D16" i="34"/>
  <c r="C16" i="34"/>
  <c r="W15" i="34"/>
  <c r="V15" i="34"/>
  <c r="U15" i="34"/>
  <c r="T15" i="34"/>
  <c r="S15" i="34"/>
  <c r="R15" i="34"/>
  <c r="Q15" i="34"/>
  <c r="P15" i="34"/>
  <c r="O15" i="34"/>
  <c r="N15" i="34"/>
  <c r="M15" i="34"/>
  <c r="L15" i="34"/>
  <c r="K15" i="34"/>
  <c r="J15" i="34"/>
  <c r="I15" i="34"/>
  <c r="H15" i="34"/>
  <c r="G15" i="34"/>
  <c r="F15" i="34"/>
  <c r="E15" i="34"/>
  <c r="D15" i="34"/>
  <c r="C15" i="34"/>
  <c r="W14" i="34"/>
  <c r="V14" i="34"/>
  <c r="U14" i="34"/>
  <c r="T14" i="34"/>
  <c r="S14" i="34"/>
  <c r="R14" i="34"/>
  <c r="Q14" i="34"/>
  <c r="P14" i="34"/>
  <c r="O14" i="34"/>
  <c r="N14" i="34"/>
  <c r="M14" i="34"/>
  <c r="L14" i="34"/>
  <c r="K14" i="34"/>
  <c r="J14" i="34"/>
  <c r="I14" i="34"/>
  <c r="H14" i="34"/>
  <c r="G14" i="34"/>
  <c r="F14" i="34"/>
  <c r="E14" i="34"/>
  <c r="D14" i="34"/>
  <c r="C14" i="34"/>
  <c r="W13" i="34"/>
  <c r="V13" i="34"/>
  <c r="U13" i="34"/>
  <c r="T13" i="34"/>
  <c r="S13" i="34"/>
  <c r="R13" i="34"/>
  <c r="Q13" i="34"/>
  <c r="P13" i="34"/>
  <c r="O13" i="34"/>
  <c r="N13" i="34"/>
  <c r="M13" i="34"/>
  <c r="L13" i="34"/>
  <c r="K13" i="34"/>
  <c r="J13" i="34"/>
  <c r="I13" i="34"/>
  <c r="H13" i="34"/>
  <c r="G13" i="34"/>
  <c r="F13" i="34"/>
  <c r="E13" i="34"/>
  <c r="D13" i="34"/>
  <c r="C13" i="34"/>
  <c r="W12" i="34"/>
  <c r="V12" i="34"/>
  <c r="U12" i="34"/>
  <c r="T12" i="34"/>
  <c r="S12" i="34"/>
  <c r="R12" i="34"/>
  <c r="Q12" i="34"/>
  <c r="P12" i="34"/>
  <c r="O12" i="34"/>
  <c r="N12" i="34"/>
  <c r="M12" i="34"/>
  <c r="L12" i="34"/>
  <c r="K12" i="34"/>
  <c r="J12" i="34"/>
  <c r="I12" i="34"/>
  <c r="H12" i="34"/>
  <c r="G12" i="34"/>
  <c r="F12" i="34"/>
  <c r="E12" i="34"/>
  <c r="D12" i="34"/>
  <c r="C12" i="34"/>
  <c r="W11" i="34"/>
  <c r="V11" i="34"/>
  <c r="U11" i="34"/>
  <c r="T11" i="34"/>
  <c r="S11" i="34"/>
  <c r="R11" i="34"/>
  <c r="Q11" i="34"/>
  <c r="P11" i="34"/>
  <c r="O11" i="34"/>
  <c r="N11" i="34"/>
  <c r="M11" i="34"/>
  <c r="L11" i="34"/>
  <c r="K11" i="34"/>
  <c r="J11" i="34"/>
  <c r="I11" i="34"/>
  <c r="H11" i="34"/>
  <c r="G11" i="34"/>
  <c r="F11" i="34"/>
  <c r="E11" i="34"/>
  <c r="D11" i="34"/>
  <c r="C11" i="34"/>
  <c r="A821" i="10" l="1"/>
  <c r="A769" i="10"/>
  <c r="A717" i="10"/>
  <c r="A665" i="10"/>
  <c r="A613" i="10"/>
  <c r="A561" i="10"/>
  <c r="A509" i="10"/>
  <c r="A457" i="10"/>
  <c r="A405" i="10"/>
  <c r="A353" i="10"/>
  <c r="A301" i="10"/>
  <c r="A249" i="10"/>
  <c r="A197" i="10"/>
  <c r="A145" i="10"/>
  <c r="H817" i="10"/>
  <c r="A817" i="10"/>
  <c r="H765" i="10"/>
  <c r="A765" i="10"/>
  <c r="H713" i="10"/>
  <c r="A713" i="10"/>
  <c r="H661" i="10"/>
  <c r="A661" i="10"/>
  <c r="H609" i="10"/>
  <c r="A609" i="10"/>
  <c r="H557" i="10"/>
  <c r="A557" i="10"/>
  <c r="H505" i="10"/>
  <c r="A505" i="10"/>
  <c r="H453" i="10"/>
  <c r="A453" i="10"/>
  <c r="H401" i="10"/>
  <c r="A401" i="10"/>
  <c r="H349" i="10"/>
  <c r="A349" i="10"/>
  <c r="H297" i="10"/>
  <c r="A297" i="10"/>
  <c r="H245" i="10"/>
  <c r="A245" i="10"/>
  <c r="H193" i="10"/>
  <c r="A193" i="10"/>
  <c r="H141" i="10"/>
  <c r="A141" i="10"/>
  <c r="T30" i="3" l="1"/>
  <c r="Q30" i="3"/>
  <c r="P30" i="3"/>
  <c r="O30" i="3"/>
  <c r="H30" i="3"/>
  <c r="G30" i="3"/>
  <c r="X31" i="3"/>
  <c r="W31" i="3"/>
  <c r="L311" i="10" l="1"/>
  <c r="K311" i="10"/>
  <c r="J311" i="10"/>
  <c r="I311" i="10"/>
  <c r="H311" i="10"/>
  <c r="W333" i="17" l="1"/>
  <c r="V333" i="17"/>
  <c r="U333" i="17"/>
  <c r="T333" i="17"/>
  <c r="S333" i="17"/>
  <c r="R333" i="17"/>
  <c r="Q333" i="17"/>
  <c r="P333" i="17"/>
  <c r="O333" i="17"/>
  <c r="N333" i="17"/>
  <c r="M333" i="17"/>
  <c r="L333" i="17"/>
  <c r="K333" i="17"/>
  <c r="J333" i="17"/>
  <c r="I333" i="17"/>
  <c r="H333" i="17"/>
  <c r="G333" i="17"/>
  <c r="F333" i="17"/>
  <c r="E333" i="17"/>
  <c r="D333" i="17"/>
  <c r="W332" i="17"/>
  <c r="V332" i="17"/>
  <c r="U332" i="17"/>
  <c r="T332" i="17"/>
  <c r="S332" i="17"/>
  <c r="R332" i="17"/>
  <c r="Q332" i="17"/>
  <c r="P332" i="17"/>
  <c r="O332" i="17"/>
  <c r="N332" i="17"/>
  <c r="M332" i="17"/>
  <c r="L332" i="17"/>
  <c r="K332" i="17"/>
  <c r="J332" i="17"/>
  <c r="I332" i="17"/>
  <c r="H332" i="17"/>
  <c r="G332" i="17"/>
  <c r="F332" i="17"/>
  <c r="E332" i="17"/>
  <c r="D332" i="17"/>
  <c r="C333" i="17"/>
  <c r="C332" i="17"/>
  <c r="S30" i="3"/>
  <c r="T333" i="32" s="1"/>
  <c r="T333" i="29"/>
  <c r="N30" i="3"/>
  <c r="P333" i="27" s="1"/>
  <c r="M30" i="3"/>
  <c r="L30" i="3"/>
  <c r="T333" i="26" s="1"/>
  <c r="K30" i="3"/>
  <c r="P333" i="24" s="1"/>
  <c r="P333" i="22"/>
  <c r="L333" i="21"/>
  <c r="V31" i="3"/>
  <c r="R30" i="3"/>
  <c r="T333" i="19" s="1"/>
  <c r="W322" i="17"/>
  <c r="V322" i="17"/>
  <c r="U322" i="17"/>
  <c r="T322" i="17"/>
  <c r="S322" i="17"/>
  <c r="R322" i="17"/>
  <c r="Q322" i="17"/>
  <c r="P322" i="17"/>
  <c r="O322" i="17"/>
  <c r="N322" i="17"/>
  <c r="M322" i="17"/>
  <c r="L322" i="17"/>
  <c r="K322" i="17"/>
  <c r="J322" i="17"/>
  <c r="I322" i="17"/>
  <c r="H322" i="17"/>
  <c r="G322" i="17"/>
  <c r="F322" i="17"/>
  <c r="E322" i="17"/>
  <c r="D322" i="17"/>
  <c r="C322" i="17"/>
  <c r="W325" i="17"/>
  <c r="V325" i="17"/>
  <c r="U325" i="17"/>
  <c r="T325" i="17"/>
  <c r="S325" i="17"/>
  <c r="R325" i="17"/>
  <c r="Q325" i="17"/>
  <c r="P325" i="17"/>
  <c r="O325" i="17"/>
  <c r="N325" i="17"/>
  <c r="M325" i="17"/>
  <c r="L325" i="17"/>
  <c r="K325" i="17"/>
  <c r="J325" i="17"/>
  <c r="I325" i="17"/>
  <c r="H325" i="17"/>
  <c r="G325" i="17"/>
  <c r="F325" i="17"/>
  <c r="E325" i="17"/>
  <c r="D325" i="17"/>
  <c r="C325" i="17"/>
  <c r="I31" i="3"/>
  <c r="E31" i="3"/>
  <c r="D31" i="3"/>
  <c r="D29" i="3"/>
  <c r="C56" i="3"/>
  <c r="C40" i="3"/>
  <c r="J31" i="3"/>
  <c r="W333" i="18"/>
  <c r="V333" i="18"/>
  <c r="U333" i="18"/>
  <c r="T333" i="18"/>
  <c r="S333" i="18"/>
  <c r="R333" i="18"/>
  <c r="Q333" i="18"/>
  <c r="P333" i="18"/>
  <c r="O333" i="18"/>
  <c r="N333" i="18"/>
  <c r="M333" i="18"/>
  <c r="L333" i="18"/>
  <c r="K333" i="18"/>
  <c r="J333" i="18"/>
  <c r="I333" i="18"/>
  <c r="H333" i="18"/>
  <c r="G333" i="18"/>
  <c r="F333" i="18"/>
  <c r="E333" i="18"/>
  <c r="D333" i="18"/>
  <c r="W332" i="18"/>
  <c r="V332" i="18"/>
  <c r="U332" i="18"/>
  <c r="T332" i="18"/>
  <c r="S332" i="18"/>
  <c r="R332" i="18"/>
  <c r="Q332" i="18"/>
  <c r="P332" i="18"/>
  <c r="O332" i="18"/>
  <c r="N332" i="18"/>
  <c r="M332" i="18"/>
  <c r="L332" i="18"/>
  <c r="K332" i="18"/>
  <c r="J332" i="18"/>
  <c r="I332" i="18"/>
  <c r="H332" i="18"/>
  <c r="G332" i="18"/>
  <c r="F332" i="18"/>
  <c r="E332" i="18"/>
  <c r="D332" i="18"/>
  <c r="W333" i="23"/>
  <c r="V333" i="23"/>
  <c r="U333" i="23"/>
  <c r="T333" i="23"/>
  <c r="S333" i="23"/>
  <c r="R333" i="23"/>
  <c r="Q333" i="23"/>
  <c r="P333" i="23"/>
  <c r="O333" i="23"/>
  <c r="N333" i="23"/>
  <c r="M333" i="23"/>
  <c r="L333" i="23"/>
  <c r="K333" i="23"/>
  <c r="J333" i="23"/>
  <c r="I333" i="23"/>
  <c r="H333" i="23"/>
  <c r="G333" i="23"/>
  <c r="F333" i="23"/>
  <c r="E333" i="23"/>
  <c r="D333" i="23"/>
  <c r="W332" i="23"/>
  <c r="V332" i="23"/>
  <c r="U332" i="23"/>
  <c r="T332" i="23"/>
  <c r="S332" i="23"/>
  <c r="R332" i="23"/>
  <c r="Q332" i="23"/>
  <c r="P332" i="23"/>
  <c r="O332" i="23"/>
  <c r="N332" i="23"/>
  <c r="M332" i="23"/>
  <c r="L332" i="23"/>
  <c r="K332" i="23"/>
  <c r="J332" i="23"/>
  <c r="I332" i="23"/>
  <c r="H332" i="23"/>
  <c r="G332" i="23"/>
  <c r="F332" i="23"/>
  <c r="E332" i="23"/>
  <c r="D332" i="23"/>
  <c r="C333" i="23"/>
  <c r="C332" i="23"/>
  <c r="C333" i="18"/>
  <c r="C332" i="18"/>
  <c r="W333" i="34"/>
  <c r="V333" i="34"/>
  <c r="U333" i="34"/>
  <c r="T333" i="34"/>
  <c r="S333" i="34"/>
  <c r="R333" i="34"/>
  <c r="Q333" i="34"/>
  <c r="P333" i="34"/>
  <c r="O333" i="34"/>
  <c r="N333" i="34"/>
  <c r="M333" i="34"/>
  <c r="L333" i="34"/>
  <c r="K333" i="34"/>
  <c r="J333" i="34"/>
  <c r="I333" i="34"/>
  <c r="H333" i="34"/>
  <c r="G333" i="34"/>
  <c r="F333" i="34"/>
  <c r="E333" i="34"/>
  <c r="D333" i="34"/>
  <c r="W332" i="34"/>
  <c r="V332" i="34"/>
  <c r="U332" i="34"/>
  <c r="T332" i="34"/>
  <c r="S332" i="34"/>
  <c r="R332" i="34"/>
  <c r="Q332" i="34"/>
  <c r="P332" i="34"/>
  <c r="O332" i="34"/>
  <c r="N332" i="34"/>
  <c r="M332" i="34"/>
  <c r="L332" i="34"/>
  <c r="K332" i="34"/>
  <c r="J332" i="34"/>
  <c r="I332" i="34"/>
  <c r="H332" i="34"/>
  <c r="G332" i="34"/>
  <c r="F332" i="34"/>
  <c r="E332" i="34"/>
  <c r="D332" i="34"/>
  <c r="C333" i="34"/>
  <c r="C332" i="34"/>
  <c r="L333" i="33"/>
  <c r="N333" i="30"/>
  <c r="N333" i="28"/>
  <c r="L333" i="25"/>
  <c r="F30" i="3"/>
  <c r="L333" i="20" s="1"/>
  <c r="O31" i="3" l="1"/>
  <c r="P31" i="3"/>
  <c r="Q31" i="3"/>
  <c r="F31" i="3"/>
  <c r="R31" i="3"/>
  <c r="G31" i="3"/>
  <c r="S31" i="3"/>
  <c r="H31" i="3"/>
  <c r="T31" i="3"/>
  <c r="K31" i="3"/>
  <c r="L31" i="3"/>
  <c r="M31" i="3"/>
  <c r="N31" i="3"/>
  <c r="M332" i="29"/>
  <c r="E332" i="33"/>
  <c r="D333" i="26"/>
  <c r="W332" i="20"/>
  <c r="E333" i="20"/>
  <c r="O333" i="20"/>
  <c r="Q333" i="20"/>
  <c r="H333" i="33"/>
  <c r="H332" i="24"/>
  <c r="D333" i="29"/>
  <c r="T333" i="33"/>
  <c r="T332" i="24"/>
  <c r="T333" i="20"/>
  <c r="P333" i="29"/>
  <c r="H332" i="27"/>
  <c r="L333" i="24"/>
  <c r="G332" i="30"/>
  <c r="T332" i="27"/>
  <c r="S332" i="30"/>
  <c r="L333" i="27"/>
  <c r="D332" i="20"/>
  <c r="J333" i="30"/>
  <c r="D332" i="25"/>
  <c r="K332" i="20"/>
  <c r="V333" i="30"/>
  <c r="P332" i="25"/>
  <c r="M332" i="20"/>
  <c r="C332" i="24"/>
  <c r="M332" i="19"/>
  <c r="H333" i="25"/>
  <c r="P332" i="20"/>
  <c r="G332" i="28"/>
  <c r="D333" i="19"/>
  <c r="T333" i="25"/>
  <c r="S332" i="28"/>
  <c r="P333" i="19"/>
  <c r="L332" i="26"/>
  <c r="J333" i="28"/>
  <c r="H333" i="20"/>
  <c r="V333" i="28"/>
  <c r="Q332" i="33"/>
  <c r="P333" i="26"/>
  <c r="I332" i="20"/>
  <c r="U332" i="20"/>
  <c r="M333" i="20"/>
  <c r="C333" i="21"/>
  <c r="C333" i="25"/>
  <c r="L332" i="28"/>
  <c r="C333" i="28"/>
  <c r="O333" i="28"/>
  <c r="F332" i="29"/>
  <c r="R332" i="29"/>
  <c r="I333" i="29"/>
  <c r="U333" i="29"/>
  <c r="L332" i="30"/>
  <c r="C333" i="30"/>
  <c r="O333" i="30"/>
  <c r="F332" i="19"/>
  <c r="R332" i="19"/>
  <c r="I333" i="19"/>
  <c r="U333" i="19"/>
  <c r="J332" i="33"/>
  <c r="V332" i="33"/>
  <c r="M333" i="33"/>
  <c r="E332" i="32"/>
  <c r="Q332" i="32"/>
  <c r="I333" i="32"/>
  <c r="U333" i="32"/>
  <c r="M332" i="27"/>
  <c r="E333" i="27"/>
  <c r="Q333" i="27"/>
  <c r="I332" i="25"/>
  <c r="U332" i="25"/>
  <c r="M333" i="25"/>
  <c r="E332" i="26"/>
  <c r="Q332" i="26"/>
  <c r="I333" i="26"/>
  <c r="U333" i="26"/>
  <c r="M332" i="24"/>
  <c r="E333" i="24"/>
  <c r="Q333" i="24"/>
  <c r="M332" i="22"/>
  <c r="E333" i="22"/>
  <c r="Q333" i="22"/>
  <c r="I332" i="21"/>
  <c r="U332" i="21"/>
  <c r="M333" i="21"/>
  <c r="J332" i="20"/>
  <c r="V332" i="20"/>
  <c r="N333" i="20"/>
  <c r="C332" i="22"/>
  <c r="C332" i="27"/>
  <c r="M332" i="28"/>
  <c r="D333" i="28"/>
  <c r="P333" i="28"/>
  <c r="G332" i="29"/>
  <c r="S332" i="29"/>
  <c r="J333" i="29"/>
  <c r="V333" i="29"/>
  <c r="M332" i="30"/>
  <c r="D333" i="30"/>
  <c r="P333" i="30"/>
  <c r="G332" i="19"/>
  <c r="S332" i="19"/>
  <c r="J333" i="19"/>
  <c r="V333" i="19"/>
  <c r="K332" i="33"/>
  <c r="W332" i="33"/>
  <c r="N333" i="33"/>
  <c r="F332" i="32"/>
  <c r="R332" i="32"/>
  <c r="J333" i="32"/>
  <c r="V333" i="32"/>
  <c r="N332" i="27"/>
  <c r="F333" i="27"/>
  <c r="R333" i="27"/>
  <c r="J332" i="25"/>
  <c r="V332" i="25"/>
  <c r="N333" i="25"/>
  <c r="F332" i="26"/>
  <c r="R332" i="26"/>
  <c r="J333" i="26"/>
  <c r="V333" i="26"/>
  <c r="N332" i="24"/>
  <c r="F333" i="24"/>
  <c r="R333" i="24"/>
  <c r="N332" i="22"/>
  <c r="F333" i="22"/>
  <c r="R333" i="22"/>
  <c r="J332" i="21"/>
  <c r="V332" i="21"/>
  <c r="N333" i="21"/>
  <c r="C333" i="22"/>
  <c r="C333" i="27"/>
  <c r="N332" i="28"/>
  <c r="E333" i="28"/>
  <c r="Q333" i="28"/>
  <c r="H332" i="29"/>
  <c r="T332" i="29"/>
  <c r="K333" i="29"/>
  <c r="W333" i="29"/>
  <c r="N332" i="30"/>
  <c r="E333" i="30"/>
  <c r="Q333" i="30"/>
  <c r="H332" i="19"/>
  <c r="T332" i="19"/>
  <c r="K333" i="19"/>
  <c r="W333" i="19"/>
  <c r="L332" i="33"/>
  <c r="C333" i="33"/>
  <c r="O333" i="33"/>
  <c r="G332" i="32"/>
  <c r="S332" i="32"/>
  <c r="K333" i="32"/>
  <c r="W333" i="32"/>
  <c r="O332" i="27"/>
  <c r="G333" i="27"/>
  <c r="S333" i="27"/>
  <c r="K332" i="25"/>
  <c r="W332" i="25"/>
  <c r="O333" i="25"/>
  <c r="G332" i="26"/>
  <c r="S332" i="26"/>
  <c r="K333" i="26"/>
  <c r="W333" i="26"/>
  <c r="O332" i="24"/>
  <c r="G333" i="24"/>
  <c r="S333" i="24"/>
  <c r="O332" i="22"/>
  <c r="G333" i="22"/>
  <c r="S333" i="22"/>
  <c r="K332" i="21"/>
  <c r="W332" i="21"/>
  <c r="O333" i="21"/>
  <c r="L332" i="20"/>
  <c r="D333" i="20"/>
  <c r="P333" i="20"/>
  <c r="C332" i="28"/>
  <c r="O332" i="28"/>
  <c r="F333" i="28"/>
  <c r="R333" i="28"/>
  <c r="I332" i="29"/>
  <c r="U332" i="29"/>
  <c r="L333" i="29"/>
  <c r="C332" i="30"/>
  <c r="O332" i="30"/>
  <c r="F333" i="30"/>
  <c r="R333" i="30"/>
  <c r="I332" i="19"/>
  <c r="U332" i="19"/>
  <c r="L333" i="19"/>
  <c r="C332" i="32"/>
  <c r="M332" i="33"/>
  <c r="D333" i="33"/>
  <c r="P333" i="33"/>
  <c r="H332" i="32"/>
  <c r="T332" i="32"/>
  <c r="L333" i="32"/>
  <c r="D332" i="27"/>
  <c r="P332" i="27"/>
  <c r="H333" i="27"/>
  <c r="T333" i="27"/>
  <c r="L332" i="25"/>
  <c r="D333" i="25"/>
  <c r="P333" i="25"/>
  <c r="H332" i="26"/>
  <c r="T332" i="26"/>
  <c r="L333" i="26"/>
  <c r="D332" i="24"/>
  <c r="P332" i="24"/>
  <c r="H333" i="24"/>
  <c r="T333" i="24"/>
  <c r="D332" i="22"/>
  <c r="P332" i="22"/>
  <c r="H333" i="22"/>
  <c r="T333" i="22"/>
  <c r="L332" i="21"/>
  <c r="D333" i="21"/>
  <c r="P333" i="21"/>
  <c r="D332" i="28"/>
  <c r="P332" i="28"/>
  <c r="G333" i="28"/>
  <c r="S333" i="28"/>
  <c r="J332" i="29"/>
  <c r="V332" i="29"/>
  <c r="M333" i="29"/>
  <c r="D332" i="30"/>
  <c r="P332" i="30"/>
  <c r="G333" i="30"/>
  <c r="S333" i="30"/>
  <c r="J332" i="19"/>
  <c r="V332" i="19"/>
  <c r="M333" i="19"/>
  <c r="C333" i="32"/>
  <c r="N332" i="33"/>
  <c r="E333" i="33"/>
  <c r="Q333" i="33"/>
  <c r="I332" i="32"/>
  <c r="U332" i="32"/>
  <c r="M333" i="32"/>
  <c r="E332" i="27"/>
  <c r="Q332" i="27"/>
  <c r="I333" i="27"/>
  <c r="U333" i="27"/>
  <c r="M332" i="25"/>
  <c r="E333" i="25"/>
  <c r="Q333" i="25"/>
  <c r="I332" i="26"/>
  <c r="U332" i="26"/>
  <c r="M333" i="26"/>
  <c r="E332" i="24"/>
  <c r="Q332" i="24"/>
  <c r="I333" i="24"/>
  <c r="U333" i="24"/>
  <c r="E332" i="22"/>
  <c r="Q332" i="22"/>
  <c r="I333" i="22"/>
  <c r="U333" i="22"/>
  <c r="M332" i="21"/>
  <c r="E333" i="21"/>
  <c r="Q333" i="21"/>
  <c r="C332" i="20"/>
  <c r="N332" i="20"/>
  <c r="F333" i="20"/>
  <c r="R333" i="20"/>
  <c r="E332" i="28"/>
  <c r="Q332" i="28"/>
  <c r="H333" i="28"/>
  <c r="T333" i="28"/>
  <c r="K332" i="29"/>
  <c r="W332" i="29"/>
  <c r="N333" i="29"/>
  <c r="E332" i="30"/>
  <c r="Q332" i="30"/>
  <c r="H333" i="30"/>
  <c r="T333" i="30"/>
  <c r="K332" i="19"/>
  <c r="W332" i="19"/>
  <c r="N333" i="19"/>
  <c r="C332" i="33"/>
  <c r="O332" i="33"/>
  <c r="F333" i="33"/>
  <c r="R333" i="33"/>
  <c r="J332" i="32"/>
  <c r="V332" i="32"/>
  <c r="N333" i="32"/>
  <c r="F332" i="27"/>
  <c r="R332" i="27"/>
  <c r="J333" i="27"/>
  <c r="V333" i="27"/>
  <c r="N332" i="25"/>
  <c r="F333" i="25"/>
  <c r="R333" i="25"/>
  <c r="J332" i="26"/>
  <c r="V332" i="26"/>
  <c r="N333" i="26"/>
  <c r="F332" i="24"/>
  <c r="R332" i="24"/>
  <c r="J333" i="24"/>
  <c r="V333" i="24"/>
  <c r="F332" i="22"/>
  <c r="R332" i="22"/>
  <c r="J333" i="22"/>
  <c r="V333" i="22"/>
  <c r="N332" i="21"/>
  <c r="F333" i="21"/>
  <c r="R333" i="21"/>
  <c r="C333" i="20"/>
  <c r="O332" i="20"/>
  <c r="G333" i="20"/>
  <c r="S333" i="20"/>
  <c r="F332" i="28"/>
  <c r="R332" i="28"/>
  <c r="I333" i="28"/>
  <c r="U333" i="28"/>
  <c r="L332" i="29"/>
  <c r="C333" i="29"/>
  <c r="O333" i="29"/>
  <c r="F332" i="30"/>
  <c r="R332" i="30"/>
  <c r="I333" i="30"/>
  <c r="U333" i="30"/>
  <c r="L332" i="19"/>
  <c r="C333" i="19"/>
  <c r="O333" i="19"/>
  <c r="D332" i="33"/>
  <c r="P332" i="33"/>
  <c r="G333" i="33"/>
  <c r="S333" i="33"/>
  <c r="K332" i="32"/>
  <c r="W332" i="32"/>
  <c r="O333" i="32"/>
  <c r="G332" i="27"/>
  <c r="S332" i="27"/>
  <c r="K333" i="27"/>
  <c r="W333" i="27"/>
  <c r="O332" i="25"/>
  <c r="G333" i="25"/>
  <c r="S333" i="25"/>
  <c r="K332" i="26"/>
  <c r="W332" i="26"/>
  <c r="O333" i="26"/>
  <c r="G332" i="24"/>
  <c r="S332" i="24"/>
  <c r="K333" i="24"/>
  <c r="W333" i="24"/>
  <c r="G332" i="22"/>
  <c r="S332" i="22"/>
  <c r="K333" i="22"/>
  <c r="W333" i="22"/>
  <c r="O332" i="21"/>
  <c r="G333" i="21"/>
  <c r="S333" i="21"/>
  <c r="D333" i="32"/>
  <c r="H332" i="22"/>
  <c r="T332" i="22"/>
  <c r="L333" i="22"/>
  <c r="D332" i="21"/>
  <c r="P332" i="21"/>
  <c r="H333" i="21"/>
  <c r="T333" i="21"/>
  <c r="E332" i="20"/>
  <c r="Q332" i="20"/>
  <c r="I333" i="20"/>
  <c r="U333" i="20"/>
  <c r="C333" i="24"/>
  <c r="H332" i="28"/>
  <c r="T332" i="28"/>
  <c r="K333" i="28"/>
  <c r="W333" i="28"/>
  <c r="N332" i="29"/>
  <c r="E333" i="29"/>
  <c r="Q333" i="29"/>
  <c r="H332" i="30"/>
  <c r="T332" i="30"/>
  <c r="K333" i="30"/>
  <c r="W333" i="30"/>
  <c r="N332" i="19"/>
  <c r="E333" i="19"/>
  <c r="Q333" i="19"/>
  <c r="F332" i="33"/>
  <c r="R332" i="33"/>
  <c r="I333" i="33"/>
  <c r="U333" i="33"/>
  <c r="M332" i="32"/>
  <c r="E333" i="32"/>
  <c r="Q333" i="32"/>
  <c r="I332" i="27"/>
  <c r="U332" i="27"/>
  <c r="M333" i="27"/>
  <c r="E332" i="25"/>
  <c r="Q332" i="25"/>
  <c r="I333" i="25"/>
  <c r="U333" i="25"/>
  <c r="M332" i="26"/>
  <c r="E333" i="26"/>
  <c r="Q333" i="26"/>
  <c r="I332" i="24"/>
  <c r="U332" i="24"/>
  <c r="M333" i="24"/>
  <c r="I332" i="22"/>
  <c r="U332" i="22"/>
  <c r="M333" i="22"/>
  <c r="E332" i="21"/>
  <c r="Q332" i="21"/>
  <c r="I333" i="21"/>
  <c r="U333" i="21"/>
  <c r="F332" i="20"/>
  <c r="R332" i="20"/>
  <c r="J333" i="20"/>
  <c r="V333" i="20"/>
  <c r="C332" i="26"/>
  <c r="I332" i="28"/>
  <c r="U332" i="28"/>
  <c r="L333" i="28"/>
  <c r="C332" i="29"/>
  <c r="O332" i="29"/>
  <c r="F333" i="29"/>
  <c r="R333" i="29"/>
  <c r="I332" i="30"/>
  <c r="U332" i="30"/>
  <c r="L333" i="30"/>
  <c r="C332" i="19"/>
  <c r="O332" i="19"/>
  <c r="F333" i="19"/>
  <c r="R333" i="19"/>
  <c r="G332" i="33"/>
  <c r="S332" i="33"/>
  <c r="J333" i="33"/>
  <c r="V333" i="33"/>
  <c r="N332" i="32"/>
  <c r="F333" i="32"/>
  <c r="R333" i="32"/>
  <c r="J332" i="27"/>
  <c r="V332" i="27"/>
  <c r="N333" i="27"/>
  <c r="F332" i="25"/>
  <c r="R332" i="25"/>
  <c r="J333" i="25"/>
  <c r="V333" i="25"/>
  <c r="N332" i="26"/>
  <c r="F333" i="26"/>
  <c r="R333" i="26"/>
  <c r="J332" i="24"/>
  <c r="V332" i="24"/>
  <c r="N333" i="24"/>
  <c r="J332" i="22"/>
  <c r="V332" i="22"/>
  <c r="N333" i="22"/>
  <c r="F332" i="21"/>
  <c r="R332" i="21"/>
  <c r="J333" i="21"/>
  <c r="V333" i="21"/>
  <c r="P333" i="32"/>
  <c r="G332" i="20"/>
  <c r="S332" i="20"/>
  <c r="K333" i="20"/>
  <c r="W333" i="20"/>
  <c r="C333" i="26"/>
  <c r="J332" i="28"/>
  <c r="V332" i="28"/>
  <c r="M333" i="28"/>
  <c r="D332" i="29"/>
  <c r="P332" i="29"/>
  <c r="G333" i="29"/>
  <c r="S333" i="29"/>
  <c r="J332" i="30"/>
  <c r="V332" i="30"/>
  <c r="M333" i="30"/>
  <c r="D332" i="19"/>
  <c r="P332" i="19"/>
  <c r="G333" i="19"/>
  <c r="S333" i="19"/>
  <c r="H332" i="33"/>
  <c r="T332" i="33"/>
  <c r="K333" i="33"/>
  <c r="W333" i="33"/>
  <c r="O332" i="32"/>
  <c r="G333" i="32"/>
  <c r="S333" i="32"/>
  <c r="K332" i="27"/>
  <c r="W332" i="27"/>
  <c r="O333" i="27"/>
  <c r="G332" i="25"/>
  <c r="S332" i="25"/>
  <c r="K333" i="25"/>
  <c r="W333" i="25"/>
  <c r="O332" i="26"/>
  <c r="G333" i="26"/>
  <c r="S333" i="26"/>
  <c r="K332" i="24"/>
  <c r="W332" i="24"/>
  <c r="O333" i="24"/>
  <c r="K332" i="22"/>
  <c r="W332" i="22"/>
  <c r="O333" i="22"/>
  <c r="G332" i="21"/>
  <c r="S332" i="21"/>
  <c r="K333" i="21"/>
  <c r="W333" i="21"/>
  <c r="L332" i="32"/>
  <c r="H332" i="20"/>
  <c r="T332" i="20"/>
  <c r="C332" i="21"/>
  <c r="C332" i="25"/>
  <c r="K332" i="28"/>
  <c r="W332" i="28"/>
  <c r="E332" i="29"/>
  <c r="Q332" i="29"/>
  <c r="H333" i="29"/>
  <c r="K332" i="30"/>
  <c r="W332" i="30"/>
  <c r="E332" i="19"/>
  <c r="Q332" i="19"/>
  <c r="H333" i="19"/>
  <c r="I332" i="33"/>
  <c r="U332" i="33"/>
  <c r="D332" i="32"/>
  <c r="P332" i="32"/>
  <c r="H333" i="32"/>
  <c r="L332" i="27"/>
  <c r="D333" i="27"/>
  <c r="H332" i="25"/>
  <c r="T332" i="25"/>
  <c r="D332" i="26"/>
  <c r="P332" i="26"/>
  <c r="H333" i="26"/>
  <c r="L332" i="24"/>
  <c r="D333" i="24"/>
  <c r="L332" i="22"/>
  <c r="D333" i="22"/>
  <c r="H332" i="21"/>
  <c r="T332" i="21"/>
  <c r="H89" i="10" l="1"/>
  <c r="A89" i="10"/>
  <c r="U93" i="10"/>
  <c r="V93" i="10" s="1"/>
  <c r="W93" i="10" s="1"/>
  <c r="X93" i="10" s="1"/>
  <c r="Y93" i="10" s="1"/>
  <c r="Z93" i="10" s="1"/>
  <c r="AA93" i="10" s="1"/>
  <c r="AB93" i="10" s="1"/>
  <c r="AC93" i="10" s="1"/>
  <c r="AD93" i="10" s="1"/>
  <c r="AE93" i="10" s="1"/>
  <c r="AF93" i="10" s="1"/>
  <c r="AG93" i="10" s="1"/>
  <c r="AH93" i="10" s="1"/>
  <c r="AI93" i="10" s="1"/>
  <c r="AJ93" i="10" s="1"/>
  <c r="AK93" i="10" s="1"/>
  <c r="AL93" i="10" s="1"/>
  <c r="AM93" i="10" s="1"/>
  <c r="A93" i="10"/>
  <c r="L103" i="10"/>
  <c r="K103" i="10"/>
  <c r="J103" i="10"/>
  <c r="I103" i="10"/>
  <c r="H103" i="10"/>
  <c r="A38" i="10"/>
  <c r="A816" i="10"/>
  <c r="A764" i="10"/>
  <c r="A712" i="10"/>
  <c r="A660" i="10"/>
  <c r="A608" i="10"/>
  <c r="A556" i="10"/>
  <c r="A504" i="10"/>
  <c r="A452" i="10"/>
  <c r="A400" i="10"/>
  <c r="A348" i="10"/>
  <c r="A296" i="10"/>
  <c r="A244" i="10"/>
  <c r="A192" i="10"/>
  <c r="A140" i="10"/>
  <c r="A88" i="10"/>
  <c r="A44" i="10"/>
  <c r="A824" i="10"/>
  <c r="A772" i="10"/>
  <c r="A720" i="10"/>
  <c r="A668" i="10"/>
  <c r="A616" i="10"/>
  <c r="A564" i="10"/>
  <c r="A512" i="10"/>
  <c r="A460" i="10"/>
  <c r="A408" i="10"/>
  <c r="A356" i="10"/>
  <c r="A304" i="10"/>
  <c r="A252" i="10"/>
  <c r="A200" i="10"/>
  <c r="A148" i="10"/>
  <c r="A96" i="10"/>
  <c r="T823" i="10"/>
  <c r="H823" i="10" s="1"/>
  <c r="T771" i="10"/>
  <c r="H771" i="10" s="1"/>
  <c r="T719" i="10"/>
  <c r="H719" i="10" s="1"/>
  <c r="T667" i="10"/>
  <c r="H667" i="10" s="1"/>
  <c r="T615" i="10"/>
  <c r="H615" i="10" s="1"/>
  <c r="T563" i="10"/>
  <c r="H563" i="10" s="1"/>
  <c r="T511" i="10"/>
  <c r="H511" i="10" s="1"/>
  <c r="T459" i="10"/>
  <c r="H459" i="10" s="1"/>
  <c r="T407" i="10"/>
  <c r="H407" i="10" s="1"/>
  <c r="T251" i="10"/>
  <c r="H251" i="10" s="1"/>
  <c r="T199" i="10"/>
  <c r="H199" i="10" s="1"/>
  <c r="T147" i="10"/>
  <c r="T95" i="10"/>
  <c r="H95" i="10" s="1"/>
  <c r="T303" i="10"/>
  <c r="T355" i="10"/>
  <c r="H355" i="10" s="1"/>
  <c r="E93" i="3"/>
  <c r="F93" i="3" s="1"/>
  <c r="E92" i="3"/>
  <c r="F92" i="3" s="1"/>
  <c r="E91" i="3"/>
  <c r="F91" i="3" s="1"/>
  <c r="E90" i="3"/>
  <c r="F90" i="3" s="1"/>
  <c r="A52" i="10"/>
  <c r="A51" i="10"/>
  <c r="A832" i="10"/>
  <c r="H831" i="10"/>
  <c r="A831" i="10"/>
  <c r="A780" i="10"/>
  <c r="H779" i="10"/>
  <c r="A779" i="10"/>
  <c r="A728" i="10"/>
  <c r="H727" i="10"/>
  <c r="A727" i="10"/>
  <c r="A676" i="10"/>
  <c r="H675" i="10"/>
  <c r="A675" i="10"/>
  <c r="A624" i="10"/>
  <c r="H623" i="10"/>
  <c r="A623" i="10"/>
  <c r="A572" i="10"/>
  <c r="H571" i="10"/>
  <c r="A571" i="10"/>
  <c r="A520" i="10"/>
  <c r="H519" i="10"/>
  <c r="A519" i="10"/>
  <c r="A468" i="10"/>
  <c r="H467" i="10"/>
  <c r="A467" i="10"/>
  <c r="A416" i="10"/>
  <c r="H415" i="10"/>
  <c r="A415" i="10"/>
  <c r="A364" i="10"/>
  <c r="H363" i="10"/>
  <c r="A363" i="10"/>
  <c r="A312" i="10"/>
  <c r="A311" i="10"/>
  <c r="A260" i="10"/>
  <c r="H259" i="10"/>
  <c r="A259" i="10"/>
  <c r="A208" i="10"/>
  <c r="H207" i="10"/>
  <c r="A207" i="10"/>
  <c r="A156" i="10"/>
  <c r="H155" i="10"/>
  <c r="A155" i="10"/>
  <c r="A104" i="10"/>
  <c r="A103" i="10"/>
  <c r="H792" i="10"/>
  <c r="H740" i="10"/>
  <c r="H688" i="10"/>
  <c r="H636" i="10"/>
  <c r="H584" i="10"/>
  <c r="H532" i="10"/>
  <c r="H480" i="10"/>
  <c r="H428" i="10"/>
  <c r="H376" i="10"/>
  <c r="H324" i="10"/>
  <c r="H220" i="10"/>
  <c r="H168" i="10"/>
  <c r="H116" i="10"/>
  <c r="H64" i="10"/>
  <c r="AO36" i="10"/>
  <c r="AT37" i="10"/>
  <c r="AS37" i="10"/>
  <c r="AR37" i="10"/>
  <c r="AQ37" i="10"/>
  <c r="AP37" i="10"/>
  <c r="AO37" i="10"/>
  <c r="AT36" i="10"/>
  <c r="AS36" i="10"/>
  <c r="AR36" i="10"/>
  <c r="AQ36" i="10"/>
  <c r="AP36" i="10"/>
  <c r="A830" i="10"/>
  <c r="A829" i="10"/>
  <c r="A828" i="10"/>
  <c r="A827" i="10"/>
  <c r="A826" i="10"/>
  <c r="A825" i="10"/>
  <c r="A823" i="10"/>
  <c r="A822" i="10"/>
  <c r="H820" i="10"/>
  <c r="A820" i="10"/>
  <c r="A819" i="10"/>
  <c r="A818" i="10"/>
  <c r="A815" i="10"/>
  <c r="A814" i="10"/>
  <c r="H813" i="10"/>
  <c r="A813" i="10"/>
  <c r="A812" i="10"/>
  <c r="A811" i="10"/>
  <c r="A810" i="10"/>
  <c r="A809" i="10"/>
  <c r="A808" i="10"/>
  <c r="A807" i="10"/>
  <c r="A806" i="10"/>
  <c r="A805" i="10"/>
  <c r="H804" i="10"/>
  <c r="A804" i="10"/>
  <c r="H803" i="10"/>
  <c r="A803" i="10"/>
  <c r="H802" i="10"/>
  <c r="A802" i="10"/>
  <c r="H801" i="10"/>
  <c r="A801" i="10"/>
  <c r="A800" i="10"/>
  <c r="A799" i="10"/>
  <c r="A798" i="10"/>
  <c r="A797" i="10"/>
  <c r="A796" i="10"/>
  <c r="A795" i="10"/>
  <c r="A794" i="10"/>
  <c r="A793" i="10"/>
  <c r="A792" i="10"/>
  <c r="A791" i="10"/>
  <c r="A790" i="10"/>
  <c r="A789" i="10"/>
  <c r="A788" i="10"/>
  <c r="A787" i="10"/>
  <c r="A786" i="10"/>
  <c r="A785" i="10"/>
  <c r="A784" i="10"/>
  <c r="A783" i="10"/>
  <c r="A782" i="10"/>
  <c r="A778" i="10"/>
  <c r="A777" i="10"/>
  <c r="A776" i="10"/>
  <c r="A775" i="10"/>
  <c r="A774" i="10"/>
  <c r="A773" i="10"/>
  <c r="A771" i="10"/>
  <c r="A770" i="10"/>
  <c r="H768" i="10"/>
  <c r="A768" i="10"/>
  <c r="A767" i="10"/>
  <c r="A766" i="10"/>
  <c r="A763" i="10"/>
  <c r="A762" i="10"/>
  <c r="H761" i="10"/>
  <c r="A761" i="10"/>
  <c r="A760" i="10"/>
  <c r="A759" i="10"/>
  <c r="A758" i="10"/>
  <c r="A757" i="10"/>
  <c r="A756" i="10"/>
  <c r="A755" i="10"/>
  <c r="A754" i="10"/>
  <c r="A753" i="10"/>
  <c r="H752" i="10"/>
  <c r="A752" i="10"/>
  <c r="H751" i="10"/>
  <c r="A751" i="10"/>
  <c r="H750" i="10"/>
  <c r="A750" i="10"/>
  <c r="H749" i="10"/>
  <c r="A749" i="10"/>
  <c r="A748" i="10"/>
  <c r="A747" i="10"/>
  <c r="A746" i="10"/>
  <c r="A745" i="10"/>
  <c r="A744" i="10"/>
  <c r="A743" i="10"/>
  <c r="A742" i="10"/>
  <c r="A741" i="10"/>
  <c r="A740" i="10"/>
  <c r="A739" i="10"/>
  <c r="A738" i="10"/>
  <c r="A737" i="10"/>
  <c r="A736" i="10"/>
  <c r="A735" i="10"/>
  <c r="A734" i="10"/>
  <c r="A733" i="10"/>
  <c r="A732" i="10"/>
  <c r="A731" i="10"/>
  <c r="A730" i="10"/>
  <c r="A726" i="10"/>
  <c r="A725" i="10"/>
  <c r="A724" i="10"/>
  <c r="A723" i="10"/>
  <c r="A722" i="10"/>
  <c r="A721" i="10"/>
  <c r="A719" i="10"/>
  <c r="A718" i="10"/>
  <c r="H716" i="10"/>
  <c r="A716" i="10"/>
  <c r="A715" i="10"/>
  <c r="A714" i="10"/>
  <c r="A711" i="10"/>
  <c r="A710" i="10"/>
  <c r="H709" i="10"/>
  <c r="A709" i="10"/>
  <c r="A708" i="10"/>
  <c r="A707" i="10"/>
  <c r="A706" i="10"/>
  <c r="A705" i="10"/>
  <c r="A704" i="10"/>
  <c r="A703" i="10"/>
  <c r="A702" i="10"/>
  <c r="A701" i="10"/>
  <c r="H700" i="10"/>
  <c r="A700" i="10"/>
  <c r="H699" i="10"/>
  <c r="A699" i="10"/>
  <c r="H698" i="10"/>
  <c r="A698" i="10"/>
  <c r="H697" i="10"/>
  <c r="A697" i="10"/>
  <c r="A696" i="10"/>
  <c r="A695" i="10"/>
  <c r="A694" i="10"/>
  <c r="A693" i="10"/>
  <c r="A692" i="10"/>
  <c r="A691" i="10"/>
  <c r="A690" i="10"/>
  <c r="A689" i="10"/>
  <c r="A688" i="10"/>
  <c r="A687" i="10"/>
  <c r="A686" i="10"/>
  <c r="A685" i="10"/>
  <c r="A684" i="10"/>
  <c r="A683" i="10"/>
  <c r="A682" i="10"/>
  <c r="A681" i="10"/>
  <c r="A680" i="10"/>
  <c r="A679" i="10"/>
  <c r="A678" i="10"/>
  <c r="A674" i="10"/>
  <c r="A673" i="10"/>
  <c r="A672" i="10"/>
  <c r="A671" i="10"/>
  <c r="A670" i="10"/>
  <c r="A669" i="10"/>
  <c r="A667" i="10"/>
  <c r="A666" i="10"/>
  <c r="H664" i="10"/>
  <c r="A664" i="10"/>
  <c r="A663" i="10"/>
  <c r="A662" i="10"/>
  <c r="A659" i="10"/>
  <c r="A658" i="10"/>
  <c r="H657" i="10"/>
  <c r="A657" i="10"/>
  <c r="A656" i="10"/>
  <c r="A655" i="10"/>
  <c r="A654" i="10"/>
  <c r="A653" i="10"/>
  <c r="A652" i="10"/>
  <c r="A651" i="10"/>
  <c r="A650" i="10"/>
  <c r="A649" i="10"/>
  <c r="H648" i="10"/>
  <c r="A648" i="10"/>
  <c r="H647" i="10"/>
  <c r="A647" i="10"/>
  <c r="H646" i="10"/>
  <c r="A646" i="10"/>
  <c r="H645" i="10"/>
  <c r="A645" i="10"/>
  <c r="A644" i="10"/>
  <c r="A643" i="10"/>
  <c r="A642" i="10"/>
  <c r="A641" i="10"/>
  <c r="A640" i="10"/>
  <c r="A639" i="10"/>
  <c r="A638" i="10"/>
  <c r="A637" i="10"/>
  <c r="A636" i="10"/>
  <c r="A635" i="10"/>
  <c r="A634" i="10"/>
  <c r="A633" i="10"/>
  <c r="A632" i="10"/>
  <c r="A631" i="10"/>
  <c r="A630" i="10"/>
  <c r="A629" i="10"/>
  <c r="A628" i="10"/>
  <c r="A627" i="10"/>
  <c r="A626" i="10"/>
  <c r="A622" i="10"/>
  <c r="A621" i="10"/>
  <c r="A620" i="10"/>
  <c r="A619" i="10"/>
  <c r="A618" i="10"/>
  <c r="A617" i="10"/>
  <c r="A615" i="10"/>
  <c r="A614" i="10"/>
  <c r="H612" i="10"/>
  <c r="A612" i="10"/>
  <c r="A611" i="10"/>
  <c r="A610" i="10"/>
  <c r="A607" i="10"/>
  <c r="A606" i="10"/>
  <c r="H605" i="10"/>
  <c r="A605" i="10"/>
  <c r="A604" i="10"/>
  <c r="A603" i="10"/>
  <c r="A602" i="10"/>
  <c r="A601" i="10"/>
  <c r="A600" i="10"/>
  <c r="A599" i="10"/>
  <c r="A598" i="10"/>
  <c r="A597" i="10"/>
  <c r="H596" i="10"/>
  <c r="A596" i="10"/>
  <c r="H595" i="10"/>
  <c r="A595" i="10"/>
  <c r="H594" i="10"/>
  <c r="A594" i="10"/>
  <c r="H593" i="10"/>
  <c r="A593" i="10"/>
  <c r="A592" i="10"/>
  <c r="A591" i="10"/>
  <c r="A590" i="10"/>
  <c r="A589" i="10"/>
  <c r="A588" i="10"/>
  <c r="A587" i="10"/>
  <c r="A586" i="10"/>
  <c r="A585" i="10"/>
  <c r="A584" i="10"/>
  <c r="A583" i="10"/>
  <c r="A582" i="10"/>
  <c r="A581" i="10"/>
  <c r="A580" i="10"/>
  <c r="A579" i="10"/>
  <c r="A578" i="10"/>
  <c r="A577" i="10"/>
  <c r="A576" i="10"/>
  <c r="A575" i="10"/>
  <c r="A574" i="10"/>
  <c r="A570" i="10"/>
  <c r="A569" i="10"/>
  <c r="A568" i="10"/>
  <c r="A567" i="10"/>
  <c r="A566" i="10"/>
  <c r="A565" i="10"/>
  <c r="A563" i="10"/>
  <c r="A562" i="10"/>
  <c r="H560" i="10"/>
  <c r="A560" i="10"/>
  <c r="A559" i="10"/>
  <c r="A558" i="10"/>
  <c r="A555" i="10"/>
  <c r="A554" i="10"/>
  <c r="H553" i="10"/>
  <c r="A553" i="10"/>
  <c r="A552" i="10"/>
  <c r="A551" i="10"/>
  <c r="A550" i="10"/>
  <c r="A549" i="10"/>
  <c r="A548" i="10"/>
  <c r="A547" i="10"/>
  <c r="A546" i="10"/>
  <c r="A545" i="10"/>
  <c r="H544" i="10"/>
  <c r="A544" i="10"/>
  <c r="H543" i="10"/>
  <c r="A543" i="10"/>
  <c r="H542" i="10"/>
  <c r="A542" i="10"/>
  <c r="H541" i="10"/>
  <c r="A541" i="10"/>
  <c r="A540" i="10"/>
  <c r="A539" i="10"/>
  <c r="A538" i="10"/>
  <c r="A537" i="10"/>
  <c r="A536" i="10"/>
  <c r="A535" i="10"/>
  <c r="A534" i="10"/>
  <c r="A533" i="10"/>
  <c r="A532" i="10"/>
  <c r="A531" i="10"/>
  <c r="A530" i="10"/>
  <c r="A529" i="10"/>
  <c r="A528" i="10"/>
  <c r="A527" i="10"/>
  <c r="A526" i="10"/>
  <c r="A525" i="10"/>
  <c r="A524" i="10"/>
  <c r="A523" i="10"/>
  <c r="A522" i="10"/>
  <c r="A518" i="10"/>
  <c r="A517" i="10"/>
  <c r="A516" i="10"/>
  <c r="A515" i="10"/>
  <c r="A514" i="10"/>
  <c r="A513" i="10"/>
  <c r="A511" i="10"/>
  <c r="A510" i="10"/>
  <c r="H508" i="10"/>
  <c r="A508" i="10"/>
  <c r="A507" i="10"/>
  <c r="A506" i="10"/>
  <c r="A503" i="10"/>
  <c r="A502" i="10"/>
  <c r="H501" i="10"/>
  <c r="A501" i="10"/>
  <c r="A500" i="10"/>
  <c r="A499" i="10"/>
  <c r="A498" i="10"/>
  <c r="A497" i="10"/>
  <c r="A496" i="10"/>
  <c r="A495" i="10"/>
  <c r="A494" i="10"/>
  <c r="A493" i="10"/>
  <c r="H492" i="10"/>
  <c r="A492" i="10"/>
  <c r="H491" i="10"/>
  <c r="A491" i="10"/>
  <c r="H490" i="10"/>
  <c r="A490" i="10"/>
  <c r="H489" i="10"/>
  <c r="A489" i="10"/>
  <c r="A488" i="10"/>
  <c r="A487" i="10"/>
  <c r="A486" i="10"/>
  <c r="A485" i="10"/>
  <c r="A484" i="10"/>
  <c r="A483" i="10"/>
  <c r="A482" i="10"/>
  <c r="A481" i="10"/>
  <c r="A480" i="10"/>
  <c r="A479" i="10"/>
  <c r="A478" i="10"/>
  <c r="A477" i="10"/>
  <c r="A476" i="10"/>
  <c r="A475" i="10"/>
  <c r="A474" i="10"/>
  <c r="A473" i="10"/>
  <c r="A472" i="10"/>
  <c r="A471" i="10"/>
  <c r="A470" i="10"/>
  <c r="A466" i="10"/>
  <c r="A465" i="10"/>
  <c r="A464" i="10"/>
  <c r="A463" i="10"/>
  <c r="A462" i="10"/>
  <c r="A461" i="10"/>
  <c r="A459" i="10"/>
  <c r="A458" i="10"/>
  <c r="H456" i="10"/>
  <c r="A456" i="10"/>
  <c r="A455" i="10"/>
  <c r="A454" i="10"/>
  <c r="A451" i="10"/>
  <c r="A450" i="10"/>
  <c r="H449" i="10"/>
  <c r="A449" i="10"/>
  <c r="A448" i="10"/>
  <c r="A447" i="10"/>
  <c r="A446" i="10"/>
  <c r="A445" i="10"/>
  <c r="A444" i="10"/>
  <c r="A443" i="10"/>
  <c r="A442" i="10"/>
  <c r="A441" i="10"/>
  <c r="H440" i="10"/>
  <c r="A440" i="10"/>
  <c r="H439" i="10"/>
  <c r="A439" i="10"/>
  <c r="H438" i="10"/>
  <c r="A438" i="10"/>
  <c r="H437" i="10"/>
  <c r="A437" i="10"/>
  <c r="A436" i="10"/>
  <c r="A435" i="10"/>
  <c r="A434" i="10"/>
  <c r="A433" i="10"/>
  <c r="A432" i="10"/>
  <c r="A431" i="10"/>
  <c r="A430" i="10"/>
  <c r="A429" i="10"/>
  <c r="A428" i="10"/>
  <c r="A427" i="10"/>
  <c r="A426" i="10"/>
  <c r="A425" i="10"/>
  <c r="A424" i="10"/>
  <c r="A423" i="10"/>
  <c r="A422" i="10"/>
  <c r="A421" i="10"/>
  <c r="A420" i="10"/>
  <c r="A419" i="10"/>
  <c r="A418" i="10"/>
  <c r="A414" i="10"/>
  <c r="A413" i="10"/>
  <c r="A412" i="10"/>
  <c r="A411" i="10"/>
  <c r="A410" i="10"/>
  <c r="A409" i="10"/>
  <c r="A407" i="10"/>
  <c r="A406" i="10"/>
  <c r="H404" i="10"/>
  <c r="A404" i="10"/>
  <c r="A403" i="10"/>
  <c r="A402" i="10"/>
  <c r="A399" i="10"/>
  <c r="A398" i="10"/>
  <c r="H397" i="10"/>
  <c r="A397" i="10"/>
  <c r="A396" i="10"/>
  <c r="A395" i="10"/>
  <c r="A394" i="10"/>
  <c r="A393" i="10"/>
  <c r="A392" i="10"/>
  <c r="A391" i="10"/>
  <c r="A390" i="10"/>
  <c r="A389" i="10"/>
  <c r="H388" i="10"/>
  <c r="A388" i="10"/>
  <c r="H387" i="10"/>
  <c r="A387" i="10"/>
  <c r="H386" i="10"/>
  <c r="A386" i="10"/>
  <c r="H385" i="10"/>
  <c r="A385" i="10"/>
  <c r="A384" i="10"/>
  <c r="A383" i="10"/>
  <c r="A382" i="10"/>
  <c r="A381" i="10"/>
  <c r="A380" i="10"/>
  <c r="A379" i="10"/>
  <c r="A378" i="10"/>
  <c r="A377" i="10"/>
  <c r="A376" i="10"/>
  <c r="A375" i="10"/>
  <c r="A374" i="10"/>
  <c r="A373" i="10"/>
  <c r="A372" i="10"/>
  <c r="A371" i="10"/>
  <c r="A370" i="10"/>
  <c r="A369" i="10"/>
  <c r="A368" i="10"/>
  <c r="A367" i="10"/>
  <c r="A366" i="10"/>
  <c r="A362" i="10"/>
  <c r="A361" i="10"/>
  <c r="A360" i="10"/>
  <c r="A359" i="10"/>
  <c r="A358" i="10"/>
  <c r="A357" i="10"/>
  <c r="A355" i="10"/>
  <c r="A354" i="10"/>
  <c r="H352" i="10"/>
  <c r="A352" i="10"/>
  <c r="A351" i="10"/>
  <c r="A350" i="10"/>
  <c r="A347" i="10"/>
  <c r="A346" i="10"/>
  <c r="H345" i="10"/>
  <c r="A345" i="10"/>
  <c r="A344" i="10"/>
  <c r="A343" i="10"/>
  <c r="A342" i="10"/>
  <c r="A341" i="10"/>
  <c r="A340" i="10"/>
  <c r="A339" i="10"/>
  <c r="A338" i="10"/>
  <c r="A337" i="10"/>
  <c r="H336" i="10"/>
  <c r="A336" i="10"/>
  <c r="H335" i="10"/>
  <c r="A335" i="10"/>
  <c r="H334" i="10"/>
  <c r="A334" i="10"/>
  <c r="H333" i="10"/>
  <c r="A333" i="10"/>
  <c r="A332" i="10"/>
  <c r="A331" i="10"/>
  <c r="A330" i="10"/>
  <c r="A329" i="10"/>
  <c r="A328" i="10"/>
  <c r="A327" i="10"/>
  <c r="A326" i="10"/>
  <c r="A325" i="10"/>
  <c r="A324" i="10"/>
  <c r="A323" i="10"/>
  <c r="A322" i="10"/>
  <c r="A321" i="10"/>
  <c r="A320" i="10"/>
  <c r="A319" i="10"/>
  <c r="A318" i="10"/>
  <c r="A317" i="10"/>
  <c r="A316" i="10"/>
  <c r="A315" i="10"/>
  <c r="A314" i="10"/>
  <c r="A310" i="10"/>
  <c r="A309" i="10"/>
  <c r="A308" i="10"/>
  <c r="A307" i="10"/>
  <c r="A306" i="10"/>
  <c r="A305" i="10"/>
  <c r="H303" i="10"/>
  <c r="A303" i="10"/>
  <c r="A302" i="10"/>
  <c r="A300" i="10"/>
  <c r="A299" i="10"/>
  <c r="A298" i="10"/>
  <c r="A295" i="10"/>
  <c r="A294" i="10"/>
  <c r="H293" i="10"/>
  <c r="A293" i="10"/>
  <c r="A292" i="10"/>
  <c r="A291" i="10"/>
  <c r="A290" i="10"/>
  <c r="A289" i="10"/>
  <c r="A288" i="10"/>
  <c r="A287" i="10"/>
  <c r="A286" i="10"/>
  <c r="A285" i="10"/>
  <c r="H284" i="10"/>
  <c r="A284" i="10"/>
  <c r="H283" i="10"/>
  <c r="A283" i="10"/>
  <c r="H282" i="10"/>
  <c r="A282" i="10"/>
  <c r="H281" i="10"/>
  <c r="A281" i="10"/>
  <c r="A280" i="10"/>
  <c r="A279" i="10"/>
  <c r="A278" i="10"/>
  <c r="A277" i="10"/>
  <c r="A276" i="10"/>
  <c r="A275" i="10"/>
  <c r="A274" i="10"/>
  <c r="A273" i="10"/>
  <c r="H272" i="10"/>
  <c r="A272" i="10"/>
  <c r="A271" i="10"/>
  <c r="A270" i="10"/>
  <c r="A269" i="10"/>
  <c r="A268" i="10"/>
  <c r="A267" i="10"/>
  <c r="A266" i="10"/>
  <c r="A265" i="10"/>
  <c r="A264" i="10"/>
  <c r="A263" i="10"/>
  <c r="A262" i="10"/>
  <c r="A258" i="10"/>
  <c r="A257" i="10"/>
  <c r="A256" i="10"/>
  <c r="A255" i="10"/>
  <c r="A254" i="10"/>
  <c r="A253" i="10"/>
  <c r="A251" i="10"/>
  <c r="A250" i="10"/>
  <c r="H248" i="10"/>
  <c r="A248" i="10"/>
  <c r="A247" i="10"/>
  <c r="A246" i="10"/>
  <c r="A243" i="10"/>
  <c r="A242" i="10"/>
  <c r="H241" i="10"/>
  <c r="A241" i="10"/>
  <c r="A240" i="10"/>
  <c r="A239" i="10"/>
  <c r="A238" i="10"/>
  <c r="A237" i="10"/>
  <c r="A236" i="10"/>
  <c r="A235" i="10"/>
  <c r="A234" i="10"/>
  <c r="A233" i="10"/>
  <c r="H232" i="10"/>
  <c r="A232" i="10"/>
  <c r="H231" i="10"/>
  <c r="A231" i="10"/>
  <c r="H230" i="10"/>
  <c r="A230" i="10"/>
  <c r="H229" i="10"/>
  <c r="A229" i="10"/>
  <c r="A228" i="10"/>
  <c r="A227" i="10"/>
  <c r="A226" i="10"/>
  <c r="A225" i="10"/>
  <c r="A224" i="10"/>
  <c r="A223" i="10"/>
  <c r="A222" i="10"/>
  <c r="A221" i="10"/>
  <c r="A220" i="10"/>
  <c r="A219" i="10"/>
  <c r="A218" i="10"/>
  <c r="A217" i="10"/>
  <c r="A216" i="10"/>
  <c r="A215" i="10"/>
  <c r="A214" i="10"/>
  <c r="A213" i="10"/>
  <c r="A212" i="10"/>
  <c r="A211" i="10"/>
  <c r="A210" i="10"/>
  <c r="A206" i="10"/>
  <c r="A205" i="10"/>
  <c r="A204" i="10"/>
  <c r="A203" i="10"/>
  <c r="A202" i="10"/>
  <c r="A201" i="10"/>
  <c r="A199" i="10"/>
  <c r="A198" i="10"/>
  <c r="H196" i="10"/>
  <c r="A196" i="10"/>
  <c r="A195" i="10"/>
  <c r="A194" i="10"/>
  <c r="A191" i="10"/>
  <c r="A190" i="10"/>
  <c r="H189" i="10"/>
  <c r="A189" i="10"/>
  <c r="A188" i="10"/>
  <c r="A187" i="10"/>
  <c r="A186" i="10"/>
  <c r="A185" i="10"/>
  <c r="A184" i="10"/>
  <c r="A183" i="10"/>
  <c r="A182" i="10"/>
  <c r="A181" i="10"/>
  <c r="H180" i="10"/>
  <c r="A180" i="10"/>
  <c r="H179" i="10"/>
  <c r="A179" i="10"/>
  <c r="H178" i="10"/>
  <c r="A178" i="10"/>
  <c r="H177" i="10"/>
  <c r="A177" i="10"/>
  <c r="A176" i="10"/>
  <c r="A175" i="10"/>
  <c r="A174" i="10"/>
  <c r="A173" i="10"/>
  <c r="A172" i="10"/>
  <c r="A171" i="10"/>
  <c r="A170" i="10"/>
  <c r="A169" i="10"/>
  <c r="A168" i="10"/>
  <c r="A167" i="10"/>
  <c r="A166" i="10"/>
  <c r="A165" i="10"/>
  <c r="A164" i="10"/>
  <c r="A163" i="10"/>
  <c r="A162" i="10"/>
  <c r="A161" i="10"/>
  <c r="A160" i="10"/>
  <c r="A159" i="10"/>
  <c r="A158" i="10"/>
  <c r="A154" i="10"/>
  <c r="A153" i="10"/>
  <c r="A152" i="10"/>
  <c r="A151" i="10"/>
  <c r="A150" i="10"/>
  <c r="A149" i="10"/>
  <c r="H147" i="10"/>
  <c r="A147" i="10"/>
  <c r="A146" i="10"/>
  <c r="H144" i="10"/>
  <c r="A144" i="10"/>
  <c r="A143" i="10"/>
  <c r="A142" i="10"/>
  <c r="A139" i="10"/>
  <c r="A138" i="10"/>
  <c r="H137" i="10"/>
  <c r="A137" i="10"/>
  <c r="A136" i="10"/>
  <c r="A135" i="10"/>
  <c r="A134" i="10"/>
  <c r="A133" i="10"/>
  <c r="A132" i="10"/>
  <c r="A131" i="10"/>
  <c r="A130" i="10"/>
  <c r="A129" i="10"/>
  <c r="H128" i="10"/>
  <c r="A128" i="10"/>
  <c r="H127" i="10"/>
  <c r="A127" i="10"/>
  <c r="H126" i="10"/>
  <c r="A126" i="10"/>
  <c r="H125" i="10"/>
  <c r="A125" i="10"/>
  <c r="A124" i="10"/>
  <c r="A123" i="10"/>
  <c r="A122" i="10"/>
  <c r="A121" i="10"/>
  <c r="A120" i="10"/>
  <c r="A119" i="10"/>
  <c r="A118" i="10"/>
  <c r="A117" i="10"/>
  <c r="A116" i="10"/>
  <c r="A115" i="10"/>
  <c r="A114" i="10"/>
  <c r="A113" i="10"/>
  <c r="A112" i="10"/>
  <c r="A111" i="10"/>
  <c r="A110" i="10"/>
  <c r="A109" i="10"/>
  <c r="A108" i="10"/>
  <c r="A107" i="10"/>
  <c r="A106" i="10"/>
  <c r="AV79" i="10"/>
  <c r="AV131" i="10" s="1"/>
  <c r="AV183" i="10" s="1"/>
  <c r="AV77" i="10"/>
  <c r="AV129" i="10" s="1"/>
  <c r="AV66" i="10"/>
  <c r="AV118" i="10" s="1"/>
  <c r="AV65" i="10"/>
  <c r="AV117" i="10" s="1"/>
  <c r="AV169" i="10" s="1"/>
  <c r="AV62" i="10"/>
  <c r="AV114" i="10" s="1"/>
  <c r="AV166" i="10" s="1"/>
  <c r="AV58" i="10"/>
  <c r="AV110" i="10" s="1"/>
  <c r="AV162" i="10" s="1"/>
  <c r="AV214" i="10" s="1"/>
  <c r="AV266" i="10" s="1"/>
  <c r="A102" i="10"/>
  <c r="A101" i="10"/>
  <c r="A100" i="10"/>
  <c r="A99" i="10"/>
  <c r="A98" i="10"/>
  <c r="A97" i="10"/>
  <c r="A95" i="10"/>
  <c r="A94" i="10"/>
  <c r="A92" i="10"/>
  <c r="A91" i="10"/>
  <c r="A90" i="10"/>
  <c r="A87" i="10"/>
  <c r="A86" i="10"/>
  <c r="H85" i="10"/>
  <c r="A85" i="10"/>
  <c r="A84" i="10"/>
  <c r="A83" i="10"/>
  <c r="A82" i="10"/>
  <c r="A81" i="10"/>
  <c r="A80" i="10"/>
  <c r="A79" i="10"/>
  <c r="A78" i="10"/>
  <c r="A77" i="10"/>
  <c r="H76" i="10"/>
  <c r="A76" i="10"/>
  <c r="H75" i="10"/>
  <c r="A75" i="10"/>
  <c r="H74" i="10"/>
  <c r="A74" i="10"/>
  <c r="H73" i="10"/>
  <c r="A73" i="10"/>
  <c r="A72" i="10"/>
  <c r="A71" i="10"/>
  <c r="A70" i="10"/>
  <c r="A69" i="10"/>
  <c r="A68" i="10"/>
  <c r="A67" i="10"/>
  <c r="A66" i="10"/>
  <c r="A65" i="10"/>
  <c r="A64" i="10"/>
  <c r="A63" i="10"/>
  <c r="A62" i="10"/>
  <c r="A61" i="10"/>
  <c r="A60" i="10"/>
  <c r="A59" i="10"/>
  <c r="A58" i="10"/>
  <c r="A57" i="10"/>
  <c r="A56" i="10"/>
  <c r="A55" i="10"/>
  <c r="A54" i="10"/>
  <c r="A50" i="10"/>
  <c r="A42" i="10"/>
  <c r="A48" i="10"/>
  <c r="A47" i="10"/>
  <c r="A26" i="10"/>
  <c r="A25" i="10"/>
  <c r="A24" i="10"/>
  <c r="A23" i="10"/>
  <c r="AV181" i="10" l="1"/>
  <c r="AV233" i="10" s="1"/>
  <c r="AV285" i="10" s="1"/>
  <c r="AV218" i="10"/>
  <c r="AV270" i="10" s="1"/>
  <c r="AV221" i="10"/>
  <c r="AV318" i="10"/>
  <c r="AV370" i="10" s="1"/>
  <c r="AV235" i="10"/>
  <c r="AV170" i="10"/>
  <c r="AN93" i="10" l="1"/>
  <c r="AV287" i="10"/>
  <c r="AV322" i="10"/>
  <c r="AV222" i="10"/>
  <c r="AV337" i="10"/>
  <c r="AV422" i="10"/>
  <c r="AV273" i="10"/>
  <c r="AV389" i="10" l="1"/>
  <c r="AV325" i="10"/>
  <c r="AV374" i="10"/>
  <c r="AV339" i="10"/>
  <c r="AV274" i="10"/>
  <c r="AV474" i="10"/>
  <c r="AV391" i="10" l="1"/>
  <c r="AV377" i="10"/>
  <c r="AV426" i="10"/>
  <c r="AV326" i="10"/>
  <c r="AV441" i="10"/>
  <c r="AV526" i="10"/>
  <c r="AV478" i="10" l="1"/>
  <c r="AV578" i="10"/>
  <c r="AV493" i="10"/>
  <c r="AV429" i="10"/>
  <c r="AV443" i="10"/>
  <c r="AV378" i="10"/>
  <c r="AV481" i="10" l="1"/>
  <c r="AV430" i="10"/>
  <c r="AV545" i="10"/>
  <c r="AV530" i="10"/>
  <c r="AV495" i="10"/>
  <c r="AV630" i="10"/>
  <c r="AV597" i="10" l="1"/>
  <c r="AV682" i="10"/>
  <c r="AV547" i="10"/>
  <c r="AV482" i="10"/>
  <c r="AV582" i="10"/>
  <c r="AV533" i="10"/>
  <c r="AV599" i="10" l="1"/>
  <c r="AV734" i="10"/>
  <c r="AV634" i="10"/>
  <c r="AV534" i="10"/>
  <c r="AV585" i="10"/>
  <c r="AV649" i="10"/>
  <c r="AV701" i="10" l="1"/>
  <c r="AV586" i="10"/>
  <c r="AV786" i="10"/>
  <c r="AV637" i="10"/>
  <c r="AV686" i="10"/>
  <c r="AV651" i="10"/>
  <c r="AV638" i="10" l="1"/>
  <c r="AV703" i="10"/>
  <c r="AV738" i="10"/>
  <c r="AV753" i="10"/>
  <c r="AV689" i="10"/>
  <c r="AV790" i="10" l="1"/>
  <c r="AV755" i="10"/>
  <c r="AV690" i="10"/>
  <c r="AV805" i="10"/>
  <c r="AV741" i="10"/>
  <c r="AV807" i="10" l="1"/>
  <c r="AV742" i="10"/>
  <c r="AV793" i="10"/>
  <c r="AV794" i="10" l="1"/>
  <c r="A43" i="10" l="1"/>
  <c r="D20" i="3"/>
  <c r="A39" i="10"/>
  <c r="A40" i="10"/>
  <c r="A41" i="10"/>
  <c r="A45" i="10"/>
  <c r="A46" i="10"/>
  <c r="A49" i="10"/>
  <c r="A35" i="10"/>
  <c r="A36" i="10"/>
  <c r="A37" i="10"/>
  <c r="A34" i="10"/>
  <c r="A32" i="10"/>
  <c r="A33" i="10"/>
  <c r="A27" i="10"/>
  <c r="A28" i="10"/>
  <c r="A29" i="10"/>
  <c r="A30" i="10"/>
  <c r="A31" i="10"/>
  <c r="A21" i="10"/>
  <c r="A22" i="10"/>
  <c r="C73" i="18"/>
  <c r="A18" i="10"/>
  <c r="A14" i="10"/>
  <c r="A13" i="10"/>
  <c r="C85" i="3"/>
  <c r="W265" i="34"/>
  <c r="V265" i="34"/>
  <c r="U265" i="34"/>
  <c r="T265" i="34"/>
  <c r="S265" i="34"/>
  <c r="R265" i="34"/>
  <c r="Q265" i="34"/>
  <c r="P265" i="34"/>
  <c r="O265" i="34"/>
  <c r="N265" i="34"/>
  <c r="M265" i="34"/>
  <c r="L265" i="34"/>
  <c r="K265" i="34"/>
  <c r="J265" i="34"/>
  <c r="I265" i="34"/>
  <c r="H265" i="34"/>
  <c r="G265" i="34"/>
  <c r="F265" i="34"/>
  <c r="E265" i="34"/>
  <c r="D265" i="34"/>
  <c r="C265" i="34"/>
  <c r="W264" i="34"/>
  <c r="V264" i="34"/>
  <c r="U264" i="34"/>
  <c r="T264" i="34"/>
  <c r="S264" i="34"/>
  <c r="R264" i="34"/>
  <c r="Q264" i="34"/>
  <c r="P264" i="34"/>
  <c r="O264" i="34"/>
  <c r="N264" i="34"/>
  <c r="M264" i="34"/>
  <c r="L264" i="34"/>
  <c r="K264" i="34"/>
  <c r="J264" i="34"/>
  <c r="I264" i="34"/>
  <c r="H264" i="34"/>
  <c r="G264" i="34"/>
  <c r="F264" i="34"/>
  <c r="E264" i="34"/>
  <c r="D264" i="34"/>
  <c r="C264" i="34"/>
  <c r="W263" i="34"/>
  <c r="V263" i="34"/>
  <c r="U263" i="34"/>
  <c r="T263" i="34"/>
  <c r="S263" i="34"/>
  <c r="R263" i="34"/>
  <c r="Q263" i="34"/>
  <c r="P263" i="34"/>
  <c r="O263" i="34"/>
  <c r="N263" i="34"/>
  <c r="M263" i="34"/>
  <c r="L263" i="34"/>
  <c r="K263" i="34"/>
  <c r="J263" i="34"/>
  <c r="I263" i="34"/>
  <c r="H263" i="34"/>
  <c r="G263" i="34"/>
  <c r="F263" i="34"/>
  <c r="E263" i="34"/>
  <c r="D263" i="34"/>
  <c r="C263" i="34"/>
  <c r="W262" i="34"/>
  <c r="V262" i="34"/>
  <c r="U262" i="34"/>
  <c r="T262" i="34"/>
  <c r="S262" i="34"/>
  <c r="R262" i="34"/>
  <c r="Q262" i="34"/>
  <c r="P262" i="34"/>
  <c r="O262" i="34"/>
  <c r="N262" i="34"/>
  <c r="M262" i="34"/>
  <c r="L262" i="34"/>
  <c r="K262" i="34"/>
  <c r="J262" i="34"/>
  <c r="I262" i="34"/>
  <c r="H262" i="34"/>
  <c r="G262" i="34"/>
  <c r="F262" i="34"/>
  <c r="E262" i="34"/>
  <c r="D262" i="34"/>
  <c r="C262" i="34"/>
  <c r="W261" i="34"/>
  <c r="V261" i="34"/>
  <c r="U261" i="34"/>
  <c r="T261" i="34"/>
  <c r="S261" i="34"/>
  <c r="R261" i="34"/>
  <c r="Q261" i="34"/>
  <c r="P261" i="34"/>
  <c r="O261" i="34"/>
  <c r="N261" i="34"/>
  <c r="M261" i="34"/>
  <c r="L261" i="34"/>
  <c r="K261" i="34"/>
  <c r="J261" i="34"/>
  <c r="I261" i="34"/>
  <c r="H261" i="34"/>
  <c r="G261" i="34"/>
  <c r="F261" i="34"/>
  <c r="E261" i="34"/>
  <c r="D261" i="34"/>
  <c r="C261" i="34"/>
  <c r="W260" i="34"/>
  <c r="V260" i="34"/>
  <c r="U260" i="34"/>
  <c r="T260" i="34"/>
  <c r="S260" i="34"/>
  <c r="R260" i="34"/>
  <c r="Q260" i="34"/>
  <c r="P260" i="34"/>
  <c r="O260" i="34"/>
  <c r="N260" i="34"/>
  <c r="M260" i="34"/>
  <c r="L260" i="34"/>
  <c r="K260" i="34"/>
  <c r="J260" i="34"/>
  <c r="I260" i="34"/>
  <c r="H260" i="34"/>
  <c r="G260" i="34"/>
  <c r="F260" i="34"/>
  <c r="E260" i="34"/>
  <c r="D260" i="34"/>
  <c r="C260" i="34"/>
  <c r="W259" i="34"/>
  <c r="V259" i="34"/>
  <c r="U259" i="34"/>
  <c r="T259" i="34"/>
  <c r="S259" i="34"/>
  <c r="R259" i="34"/>
  <c r="Q259" i="34"/>
  <c r="P259" i="34"/>
  <c r="O259" i="34"/>
  <c r="N259" i="34"/>
  <c r="M259" i="34"/>
  <c r="L259" i="34"/>
  <c r="K259" i="34"/>
  <c r="J259" i="34"/>
  <c r="I259" i="34"/>
  <c r="H259" i="34"/>
  <c r="G259" i="34"/>
  <c r="F259" i="34"/>
  <c r="E259" i="34"/>
  <c r="D259" i="34"/>
  <c r="C259" i="34"/>
  <c r="W258" i="34"/>
  <c r="V258" i="34"/>
  <c r="U258" i="34"/>
  <c r="T258" i="34"/>
  <c r="S258" i="34"/>
  <c r="R258" i="34"/>
  <c r="Q258" i="34"/>
  <c r="P258" i="34"/>
  <c r="O258" i="34"/>
  <c r="N258" i="34"/>
  <c r="M258" i="34"/>
  <c r="L258" i="34"/>
  <c r="K258" i="34"/>
  <c r="J258" i="34"/>
  <c r="I258" i="34"/>
  <c r="H258" i="34"/>
  <c r="G258" i="34"/>
  <c r="F258" i="34"/>
  <c r="E258" i="34"/>
  <c r="D258" i="34"/>
  <c r="C258" i="34"/>
  <c r="W257" i="34"/>
  <c r="V257" i="34"/>
  <c r="U257" i="34"/>
  <c r="T257" i="34"/>
  <c r="S257" i="34"/>
  <c r="R257" i="34"/>
  <c r="Q257" i="34"/>
  <c r="P257" i="34"/>
  <c r="O257" i="34"/>
  <c r="N257" i="34"/>
  <c r="M257" i="34"/>
  <c r="L257" i="34"/>
  <c r="K257" i="34"/>
  <c r="J257" i="34"/>
  <c r="I257" i="34"/>
  <c r="H257" i="34"/>
  <c r="G257" i="34"/>
  <c r="F257" i="34"/>
  <c r="E257" i="34"/>
  <c r="D257" i="34"/>
  <c r="C257" i="34"/>
  <c r="W256" i="34"/>
  <c r="V256" i="34"/>
  <c r="U256" i="34"/>
  <c r="T256" i="34"/>
  <c r="S256" i="34"/>
  <c r="R256" i="34"/>
  <c r="Q256" i="34"/>
  <c r="P256" i="34"/>
  <c r="O256" i="34"/>
  <c r="N256" i="34"/>
  <c r="M256" i="34"/>
  <c r="L256" i="34"/>
  <c r="K256" i="34"/>
  <c r="J256" i="34"/>
  <c r="I256" i="34"/>
  <c r="H256" i="34"/>
  <c r="G256" i="34"/>
  <c r="F256" i="34"/>
  <c r="E256" i="34"/>
  <c r="D256" i="34"/>
  <c r="C256" i="34"/>
  <c r="W250" i="34"/>
  <c r="V250" i="34"/>
  <c r="U250" i="34"/>
  <c r="T250" i="34"/>
  <c r="S250" i="34"/>
  <c r="R250" i="34"/>
  <c r="Q250" i="34"/>
  <c r="P250" i="34"/>
  <c r="O250" i="34"/>
  <c r="N250" i="34"/>
  <c r="M250" i="34"/>
  <c r="L250" i="34"/>
  <c r="K250" i="34"/>
  <c r="J250" i="34"/>
  <c r="I250" i="34"/>
  <c r="H250" i="34"/>
  <c r="G250" i="34"/>
  <c r="F250" i="34"/>
  <c r="E250" i="34"/>
  <c r="D250" i="34"/>
  <c r="C250" i="34"/>
  <c r="W249" i="34"/>
  <c r="V249" i="34"/>
  <c r="U249" i="34"/>
  <c r="T249" i="34"/>
  <c r="S249" i="34"/>
  <c r="R249" i="34"/>
  <c r="Q249" i="34"/>
  <c r="P249" i="34"/>
  <c r="O249" i="34"/>
  <c r="N249" i="34"/>
  <c r="M249" i="34"/>
  <c r="L249" i="34"/>
  <c r="K249" i="34"/>
  <c r="J249" i="34"/>
  <c r="I249" i="34"/>
  <c r="H249" i="34"/>
  <c r="G249" i="34"/>
  <c r="F249" i="34"/>
  <c r="E249" i="34"/>
  <c r="D249" i="34"/>
  <c r="C249" i="34"/>
  <c r="W247" i="34"/>
  <c r="AN65" i="10" s="1"/>
  <c r="V247" i="34"/>
  <c r="AM65" i="10" s="1"/>
  <c r="U247" i="34"/>
  <c r="AL65" i="10" s="1"/>
  <c r="T247" i="34"/>
  <c r="AK65" i="10" s="1"/>
  <c r="S247" i="34"/>
  <c r="AJ65" i="10" s="1"/>
  <c r="R247" i="34"/>
  <c r="AI65" i="10" s="1"/>
  <c r="Q247" i="34"/>
  <c r="AH65" i="10" s="1"/>
  <c r="P247" i="34"/>
  <c r="AG65" i="10" s="1"/>
  <c r="O247" i="34"/>
  <c r="AF65" i="10" s="1"/>
  <c r="N247" i="34"/>
  <c r="AE65" i="10" s="1"/>
  <c r="M247" i="34"/>
  <c r="AD65" i="10" s="1"/>
  <c r="L247" i="34"/>
  <c r="AC65" i="10" s="1"/>
  <c r="K247" i="34"/>
  <c r="AB65" i="10" s="1"/>
  <c r="J247" i="34"/>
  <c r="AA65" i="10" s="1"/>
  <c r="I247" i="34"/>
  <c r="Z65" i="10" s="1"/>
  <c r="H247" i="34"/>
  <c r="Y65" i="10" s="1"/>
  <c r="G247" i="34"/>
  <c r="X65" i="10" s="1"/>
  <c r="F247" i="34"/>
  <c r="W65" i="10" s="1"/>
  <c r="E247" i="34"/>
  <c r="V65" i="10" s="1"/>
  <c r="D247" i="34"/>
  <c r="U65" i="10" s="1"/>
  <c r="C247" i="34"/>
  <c r="T65" i="10" s="1"/>
  <c r="W230" i="34"/>
  <c r="V230" i="34"/>
  <c r="U230" i="34"/>
  <c r="T230" i="34"/>
  <c r="S230" i="34"/>
  <c r="R230" i="34"/>
  <c r="Q230" i="34"/>
  <c r="P230" i="34"/>
  <c r="O230" i="34"/>
  <c r="N230" i="34"/>
  <c r="M230" i="34"/>
  <c r="L230" i="34"/>
  <c r="K230" i="34"/>
  <c r="J230" i="34"/>
  <c r="I230" i="34"/>
  <c r="H230" i="34"/>
  <c r="G230" i="34"/>
  <c r="F230" i="34"/>
  <c r="E230" i="34"/>
  <c r="D230" i="34"/>
  <c r="C230" i="34"/>
  <c r="W229" i="34"/>
  <c r="V229" i="34"/>
  <c r="U229" i="34"/>
  <c r="T229" i="34"/>
  <c r="S229" i="34"/>
  <c r="R229" i="34"/>
  <c r="Q229" i="34"/>
  <c r="P229" i="34"/>
  <c r="O229" i="34"/>
  <c r="N229" i="34"/>
  <c r="M229" i="34"/>
  <c r="L229" i="34"/>
  <c r="K229" i="34"/>
  <c r="J229" i="34"/>
  <c r="I229" i="34"/>
  <c r="H229" i="34"/>
  <c r="G229" i="34"/>
  <c r="F229" i="34"/>
  <c r="E229" i="34"/>
  <c r="D229" i="34"/>
  <c r="C229" i="34"/>
  <c r="W228" i="34"/>
  <c r="AN91" i="10" s="1"/>
  <c r="V228" i="34"/>
  <c r="AM91" i="10" s="1"/>
  <c r="U228" i="34"/>
  <c r="T228" i="34"/>
  <c r="AK91" i="10" s="1"/>
  <c r="S228" i="34"/>
  <c r="AJ91" i="10" s="1"/>
  <c r="R228" i="34"/>
  <c r="AI91" i="10" s="1"/>
  <c r="Q228" i="34"/>
  <c r="AH91" i="10" s="1"/>
  <c r="P228" i="34"/>
  <c r="AG91" i="10" s="1"/>
  <c r="O228" i="34"/>
  <c r="AF91" i="10" s="1"/>
  <c r="N228" i="34"/>
  <c r="AE91" i="10" s="1"/>
  <c r="M228" i="34"/>
  <c r="AD91" i="10" s="1"/>
  <c r="L228" i="34"/>
  <c r="AC91" i="10" s="1"/>
  <c r="K228" i="34"/>
  <c r="AB91" i="10" s="1"/>
  <c r="J228" i="34"/>
  <c r="AA91" i="10" s="1"/>
  <c r="I228" i="34"/>
  <c r="Z91" i="10" s="1"/>
  <c r="H228" i="34"/>
  <c r="Y91" i="10" s="1"/>
  <c r="G228" i="34"/>
  <c r="X91" i="10" s="1"/>
  <c r="F228" i="34"/>
  <c r="W91" i="10" s="1"/>
  <c r="E228" i="34"/>
  <c r="V91" i="10" s="1"/>
  <c r="D228" i="34"/>
  <c r="U91" i="10" s="1"/>
  <c r="C228" i="34"/>
  <c r="T91" i="10" s="1"/>
  <c r="W227" i="34"/>
  <c r="V227" i="34"/>
  <c r="U227" i="34"/>
  <c r="T227" i="34"/>
  <c r="S227" i="34"/>
  <c r="R227" i="34"/>
  <c r="Q227" i="34"/>
  <c r="P227" i="34"/>
  <c r="O227" i="34"/>
  <c r="N227" i="34"/>
  <c r="M227" i="34"/>
  <c r="L227" i="34"/>
  <c r="K227" i="34"/>
  <c r="J227" i="34"/>
  <c r="I227" i="34"/>
  <c r="H227" i="34"/>
  <c r="G227" i="34"/>
  <c r="F227" i="34"/>
  <c r="E227" i="34"/>
  <c r="D227" i="34"/>
  <c r="C227" i="34"/>
  <c r="W226" i="34"/>
  <c r="V226" i="34"/>
  <c r="U226" i="34"/>
  <c r="T226" i="34"/>
  <c r="S226" i="34"/>
  <c r="R226" i="34"/>
  <c r="Q226" i="34"/>
  <c r="P226" i="34"/>
  <c r="O226" i="34"/>
  <c r="N226" i="34"/>
  <c r="M226" i="34"/>
  <c r="L226" i="34"/>
  <c r="K226" i="34"/>
  <c r="J226" i="34"/>
  <c r="I226" i="34"/>
  <c r="H226" i="34"/>
  <c r="G226" i="34"/>
  <c r="F226" i="34"/>
  <c r="E226" i="34"/>
  <c r="D226" i="34"/>
  <c r="C226" i="34"/>
  <c r="W225" i="34"/>
  <c r="V225" i="34"/>
  <c r="U225" i="34"/>
  <c r="T225" i="34"/>
  <c r="S225" i="34"/>
  <c r="R225" i="34"/>
  <c r="Q225" i="34"/>
  <c r="P225" i="34"/>
  <c r="O225" i="34"/>
  <c r="N225" i="34"/>
  <c r="M225" i="34"/>
  <c r="L225" i="34"/>
  <c r="K225" i="34"/>
  <c r="J225" i="34"/>
  <c r="I225" i="34"/>
  <c r="H225" i="34"/>
  <c r="G225" i="34"/>
  <c r="F225" i="34"/>
  <c r="E225" i="34"/>
  <c r="D225" i="34"/>
  <c r="C225" i="34"/>
  <c r="W224" i="34"/>
  <c r="V224" i="34"/>
  <c r="U224" i="34"/>
  <c r="T224" i="34"/>
  <c r="S224" i="34"/>
  <c r="R224" i="34"/>
  <c r="Q224" i="34"/>
  <c r="P224" i="34"/>
  <c r="O224" i="34"/>
  <c r="N224" i="34"/>
  <c r="M224" i="34"/>
  <c r="L224" i="34"/>
  <c r="K224" i="34"/>
  <c r="J224" i="34"/>
  <c r="I224" i="34"/>
  <c r="H224" i="34"/>
  <c r="G224" i="34"/>
  <c r="F224" i="34"/>
  <c r="E224" i="34"/>
  <c r="D224" i="34"/>
  <c r="C224" i="34"/>
  <c r="W223" i="34"/>
  <c r="AN90" i="10" s="1"/>
  <c r="V223" i="34"/>
  <c r="AM90" i="10" s="1"/>
  <c r="U223" i="34"/>
  <c r="AL90" i="10" s="1"/>
  <c r="T223" i="34"/>
  <c r="AK90" i="10" s="1"/>
  <c r="S223" i="34"/>
  <c r="AJ90" i="10" s="1"/>
  <c r="R223" i="34"/>
  <c r="AI90" i="10" s="1"/>
  <c r="Q223" i="34"/>
  <c r="AH90" i="10" s="1"/>
  <c r="P223" i="34"/>
  <c r="AG90" i="10" s="1"/>
  <c r="O223" i="34"/>
  <c r="AF90" i="10" s="1"/>
  <c r="N223" i="34"/>
  <c r="AE90" i="10" s="1"/>
  <c r="M223" i="34"/>
  <c r="AD90" i="10" s="1"/>
  <c r="L223" i="34"/>
  <c r="AC90" i="10" s="1"/>
  <c r="K223" i="34"/>
  <c r="AB90" i="10" s="1"/>
  <c r="J223" i="34"/>
  <c r="AA90" i="10" s="1"/>
  <c r="I223" i="34"/>
  <c r="Z90" i="10" s="1"/>
  <c r="H223" i="34"/>
  <c r="Y90" i="10" s="1"/>
  <c r="G223" i="34"/>
  <c r="X90" i="10" s="1"/>
  <c r="F223" i="34"/>
  <c r="W90" i="10" s="1"/>
  <c r="E223" i="34"/>
  <c r="V90" i="10" s="1"/>
  <c r="D223" i="34"/>
  <c r="U90" i="10" s="1"/>
  <c r="C223" i="34"/>
  <c r="T90" i="10" s="1"/>
  <c r="W222" i="34"/>
  <c r="V222" i="34"/>
  <c r="U222" i="34"/>
  <c r="T222" i="34"/>
  <c r="S222" i="34"/>
  <c r="R222" i="34"/>
  <c r="Q222" i="34"/>
  <c r="P222" i="34"/>
  <c r="O222" i="34"/>
  <c r="N222" i="34"/>
  <c r="M222" i="34"/>
  <c r="L222" i="34"/>
  <c r="K222" i="34"/>
  <c r="J222" i="34"/>
  <c r="I222" i="34"/>
  <c r="H222" i="34"/>
  <c r="G222" i="34"/>
  <c r="F222" i="34"/>
  <c r="E222" i="34"/>
  <c r="D222" i="34"/>
  <c r="C222" i="34"/>
  <c r="W221" i="34"/>
  <c r="V221" i="34"/>
  <c r="U221" i="34"/>
  <c r="T221" i="34"/>
  <c r="S221" i="34"/>
  <c r="R221" i="34"/>
  <c r="Q221" i="34"/>
  <c r="P221" i="34"/>
  <c r="O221" i="34"/>
  <c r="N221" i="34"/>
  <c r="M221" i="34"/>
  <c r="L221" i="34"/>
  <c r="K221" i="34"/>
  <c r="J221" i="34"/>
  <c r="I221" i="34"/>
  <c r="H221" i="34"/>
  <c r="G221" i="34"/>
  <c r="F221" i="34"/>
  <c r="E221" i="34"/>
  <c r="D221" i="34"/>
  <c r="C221" i="34"/>
  <c r="W215" i="34"/>
  <c r="V215" i="34"/>
  <c r="U215" i="34"/>
  <c r="T215" i="34"/>
  <c r="S215" i="34"/>
  <c r="R215" i="34"/>
  <c r="R216" i="34" s="1"/>
  <c r="Q215" i="34"/>
  <c r="P215" i="34"/>
  <c r="O215" i="34"/>
  <c r="N215" i="34"/>
  <c r="M215" i="34"/>
  <c r="L215" i="34"/>
  <c r="K215" i="34"/>
  <c r="J215" i="34"/>
  <c r="I215" i="34"/>
  <c r="H215" i="34"/>
  <c r="G215" i="34"/>
  <c r="F215" i="34"/>
  <c r="F216" i="34" s="1"/>
  <c r="E215" i="34"/>
  <c r="D215" i="34"/>
  <c r="C215" i="34"/>
  <c r="W214" i="34"/>
  <c r="V214" i="34"/>
  <c r="U214" i="34"/>
  <c r="T214" i="34"/>
  <c r="S214" i="34"/>
  <c r="R214" i="34"/>
  <c r="Q214" i="34"/>
  <c r="P214" i="34"/>
  <c r="O214" i="34"/>
  <c r="N214" i="34"/>
  <c r="M214" i="34"/>
  <c r="L214" i="34"/>
  <c r="K214" i="34"/>
  <c r="J214" i="34"/>
  <c r="I214" i="34"/>
  <c r="H214" i="34"/>
  <c r="G214" i="34"/>
  <c r="F214" i="34"/>
  <c r="E214" i="34"/>
  <c r="D214" i="34"/>
  <c r="C214" i="34"/>
  <c r="W212" i="34"/>
  <c r="V212" i="34"/>
  <c r="U212" i="34"/>
  <c r="T212" i="34"/>
  <c r="S212" i="34"/>
  <c r="R212" i="34"/>
  <c r="Q212" i="34"/>
  <c r="P212" i="34"/>
  <c r="O212" i="34"/>
  <c r="N212" i="34"/>
  <c r="M212" i="34"/>
  <c r="L212" i="34"/>
  <c r="K212" i="34"/>
  <c r="J212" i="34"/>
  <c r="I212" i="34"/>
  <c r="H212" i="34"/>
  <c r="G212" i="34"/>
  <c r="F212" i="34"/>
  <c r="E212" i="34"/>
  <c r="D212" i="34"/>
  <c r="C212" i="34"/>
  <c r="W195" i="34"/>
  <c r="V195" i="34"/>
  <c r="U195" i="34"/>
  <c r="T195" i="34"/>
  <c r="S195" i="34"/>
  <c r="R195" i="34"/>
  <c r="Q195" i="34"/>
  <c r="P195" i="34"/>
  <c r="O195" i="34"/>
  <c r="N195" i="34"/>
  <c r="M195" i="34"/>
  <c r="L195" i="34"/>
  <c r="K195" i="34"/>
  <c r="J195" i="34"/>
  <c r="I195" i="34"/>
  <c r="H195" i="34"/>
  <c r="G195" i="34"/>
  <c r="F195" i="34"/>
  <c r="E195" i="34"/>
  <c r="D195" i="34"/>
  <c r="C195" i="34"/>
  <c r="W194" i="34"/>
  <c r="V194" i="34"/>
  <c r="U194" i="34"/>
  <c r="T194" i="34"/>
  <c r="S194" i="34"/>
  <c r="R194" i="34"/>
  <c r="Q194" i="34"/>
  <c r="P194" i="34"/>
  <c r="O194" i="34"/>
  <c r="N194" i="34"/>
  <c r="M194" i="34"/>
  <c r="L194" i="34"/>
  <c r="K194" i="34"/>
  <c r="J194" i="34"/>
  <c r="I194" i="34"/>
  <c r="H194" i="34"/>
  <c r="G194" i="34"/>
  <c r="F194" i="34"/>
  <c r="E194" i="34"/>
  <c r="D194" i="34"/>
  <c r="C194" i="34"/>
  <c r="W193" i="34"/>
  <c r="V193" i="34"/>
  <c r="U193" i="34"/>
  <c r="T193" i="34"/>
  <c r="S193" i="34"/>
  <c r="R193" i="34"/>
  <c r="Q193" i="34"/>
  <c r="P193" i="34"/>
  <c r="O193" i="34"/>
  <c r="N193" i="34"/>
  <c r="M193" i="34"/>
  <c r="L193" i="34"/>
  <c r="K193" i="34"/>
  <c r="J193" i="34"/>
  <c r="I193" i="34"/>
  <c r="H193" i="34"/>
  <c r="G193" i="34"/>
  <c r="F193" i="34"/>
  <c r="E193" i="34"/>
  <c r="D193" i="34"/>
  <c r="C193" i="34"/>
  <c r="W192" i="34"/>
  <c r="V192" i="34"/>
  <c r="U192" i="34"/>
  <c r="T192" i="34"/>
  <c r="S192" i="34"/>
  <c r="R192" i="34"/>
  <c r="Q192" i="34"/>
  <c r="P192" i="34"/>
  <c r="O192" i="34"/>
  <c r="N192" i="34"/>
  <c r="M192" i="34"/>
  <c r="L192" i="34"/>
  <c r="K192" i="34"/>
  <c r="J192" i="34"/>
  <c r="I192" i="34"/>
  <c r="H192" i="34"/>
  <c r="G192" i="34"/>
  <c r="F192" i="34"/>
  <c r="E192" i="34"/>
  <c r="D192" i="34"/>
  <c r="C192" i="34"/>
  <c r="W191" i="34"/>
  <c r="V191" i="34"/>
  <c r="U191" i="34"/>
  <c r="T191" i="34"/>
  <c r="S191" i="34"/>
  <c r="R191" i="34"/>
  <c r="Q191" i="34"/>
  <c r="P191" i="34"/>
  <c r="O191" i="34"/>
  <c r="N191" i="34"/>
  <c r="M191" i="34"/>
  <c r="L191" i="34"/>
  <c r="K191" i="34"/>
  <c r="J191" i="34"/>
  <c r="I191" i="34"/>
  <c r="H191" i="34"/>
  <c r="G191" i="34"/>
  <c r="F191" i="34"/>
  <c r="E191" i="34"/>
  <c r="D191" i="34"/>
  <c r="C191" i="34"/>
  <c r="W190" i="34"/>
  <c r="V190" i="34"/>
  <c r="U190" i="34"/>
  <c r="T190" i="34"/>
  <c r="S190" i="34"/>
  <c r="R190" i="34"/>
  <c r="Q190" i="34"/>
  <c r="P190" i="34"/>
  <c r="O190" i="34"/>
  <c r="N190" i="34"/>
  <c r="M190" i="34"/>
  <c r="L190" i="34"/>
  <c r="K190" i="34"/>
  <c r="J190" i="34"/>
  <c r="I190" i="34"/>
  <c r="H190" i="34"/>
  <c r="G190" i="34"/>
  <c r="F190" i="34"/>
  <c r="E190" i="34"/>
  <c r="D190" i="34"/>
  <c r="C190" i="34"/>
  <c r="W189" i="34"/>
  <c r="V189" i="34"/>
  <c r="U189" i="34"/>
  <c r="T189" i="34"/>
  <c r="S189" i="34"/>
  <c r="R189" i="34"/>
  <c r="Q189" i="34"/>
  <c r="P189" i="34"/>
  <c r="O189" i="34"/>
  <c r="N189" i="34"/>
  <c r="M189" i="34"/>
  <c r="L189" i="34"/>
  <c r="K189" i="34"/>
  <c r="J189" i="34"/>
  <c r="I189" i="34"/>
  <c r="H189" i="34"/>
  <c r="G189" i="34"/>
  <c r="F189" i="34"/>
  <c r="E189" i="34"/>
  <c r="D189" i="34"/>
  <c r="C189" i="34"/>
  <c r="W188" i="34"/>
  <c r="V188" i="34"/>
  <c r="U188" i="34"/>
  <c r="T188" i="34"/>
  <c r="S188" i="34"/>
  <c r="R188" i="34"/>
  <c r="Q188" i="34"/>
  <c r="P188" i="34"/>
  <c r="O188" i="34"/>
  <c r="N188" i="34"/>
  <c r="M188" i="34"/>
  <c r="L188" i="34"/>
  <c r="K188" i="34"/>
  <c r="J188" i="34"/>
  <c r="I188" i="34"/>
  <c r="H188" i="34"/>
  <c r="G188" i="34"/>
  <c r="F188" i="34"/>
  <c r="E188" i="34"/>
  <c r="D188" i="34"/>
  <c r="C188" i="34"/>
  <c r="W187" i="34"/>
  <c r="V187" i="34"/>
  <c r="U187" i="34"/>
  <c r="T187" i="34"/>
  <c r="S187" i="34"/>
  <c r="R187" i="34"/>
  <c r="Q187" i="34"/>
  <c r="P187" i="34"/>
  <c r="O187" i="34"/>
  <c r="N187" i="34"/>
  <c r="M187" i="34"/>
  <c r="L187" i="34"/>
  <c r="K187" i="34"/>
  <c r="J187" i="34"/>
  <c r="I187" i="34"/>
  <c r="H187" i="34"/>
  <c r="G187" i="34"/>
  <c r="F187" i="34"/>
  <c r="E187" i="34"/>
  <c r="D187" i="34"/>
  <c r="C187" i="34"/>
  <c r="W186" i="34"/>
  <c r="V186" i="34"/>
  <c r="U186" i="34"/>
  <c r="T186" i="34"/>
  <c r="S186" i="34"/>
  <c r="R186" i="34"/>
  <c r="Q186" i="34"/>
  <c r="P186" i="34"/>
  <c r="O186" i="34"/>
  <c r="N186" i="34"/>
  <c r="M186" i="34"/>
  <c r="L186" i="34"/>
  <c r="K186" i="34"/>
  <c r="J186" i="34"/>
  <c r="I186" i="34"/>
  <c r="H186" i="34"/>
  <c r="G186" i="34"/>
  <c r="F186" i="34"/>
  <c r="E186" i="34"/>
  <c r="D186" i="34"/>
  <c r="C186" i="34"/>
  <c r="W180" i="34"/>
  <c r="V180" i="34"/>
  <c r="U180" i="34"/>
  <c r="T180" i="34"/>
  <c r="S180" i="34"/>
  <c r="R180" i="34"/>
  <c r="Q180" i="34"/>
  <c r="P180" i="34"/>
  <c r="O180" i="34"/>
  <c r="N180" i="34"/>
  <c r="M180" i="34"/>
  <c r="L180" i="34"/>
  <c r="K180" i="34"/>
  <c r="J180" i="34"/>
  <c r="I180" i="34"/>
  <c r="H180" i="34"/>
  <c r="G180" i="34"/>
  <c r="F180" i="34"/>
  <c r="E180" i="34"/>
  <c r="D180" i="34"/>
  <c r="C180" i="34"/>
  <c r="W179" i="34"/>
  <c r="V179" i="34"/>
  <c r="U179" i="34"/>
  <c r="T179" i="34"/>
  <c r="S179" i="34"/>
  <c r="R179" i="34"/>
  <c r="Q179" i="34"/>
  <c r="P179" i="34"/>
  <c r="O179" i="34"/>
  <c r="N179" i="34"/>
  <c r="M179" i="34"/>
  <c r="L179" i="34"/>
  <c r="K179" i="34"/>
  <c r="J179" i="34"/>
  <c r="I179" i="34"/>
  <c r="H179" i="34"/>
  <c r="G179" i="34"/>
  <c r="F179" i="34"/>
  <c r="E179" i="34"/>
  <c r="D179" i="34"/>
  <c r="C179" i="34"/>
  <c r="W177" i="34"/>
  <c r="V177" i="34"/>
  <c r="AM62" i="10" s="1"/>
  <c r="U177" i="34"/>
  <c r="T177" i="34"/>
  <c r="AK62" i="10" s="1"/>
  <c r="S177" i="34"/>
  <c r="AJ62" i="10" s="1"/>
  <c r="R177" i="34"/>
  <c r="Q177" i="34"/>
  <c r="P177" i="34"/>
  <c r="O177" i="34"/>
  <c r="N177" i="34"/>
  <c r="M177" i="34"/>
  <c r="L177" i="34"/>
  <c r="K177" i="34"/>
  <c r="AB62" i="10" s="1"/>
  <c r="J177" i="34"/>
  <c r="AA62" i="10" s="1"/>
  <c r="I177" i="34"/>
  <c r="H177" i="34"/>
  <c r="G177" i="34"/>
  <c r="F177" i="34"/>
  <c r="W62" i="10" s="1"/>
  <c r="E177" i="34"/>
  <c r="D177" i="34"/>
  <c r="C177" i="34"/>
  <c r="W265" i="33"/>
  <c r="V265" i="33"/>
  <c r="U265" i="33"/>
  <c r="T265" i="33"/>
  <c r="S265" i="33"/>
  <c r="R265" i="33"/>
  <c r="Q265" i="33"/>
  <c r="P265" i="33"/>
  <c r="O265" i="33"/>
  <c r="N265" i="33"/>
  <c r="M265" i="33"/>
  <c r="L265" i="33"/>
  <c r="K265" i="33"/>
  <c r="J265" i="33"/>
  <c r="I265" i="33"/>
  <c r="H265" i="33"/>
  <c r="G265" i="33"/>
  <c r="F265" i="33"/>
  <c r="E265" i="33"/>
  <c r="D265" i="33"/>
  <c r="C265" i="33"/>
  <c r="W264" i="33"/>
  <c r="V264" i="33"/>
  <c r="U264" i="33"/>
  <c r="T264" i="33"/>
  <c r="S264" i="33"/>
  <c r="R264" i="33"/>
  <c r="Q264" i="33"/>
  <c r="P264" i="33"/>
  <c r="O264" i="33"/>
  <c r="N264" i="33"/>
  <c r="M264" i="33"/>
  <c r="L264" i="33"/>
  <c r="K264" i="33"/>
  <c r="J264" i="33"/>
  <c r="I264" i="33"/>
  <c r="H264" i="33"/>
  <c r="G264" i="33"/>
  <c r="F264" i="33"/>
  <c r="E264" i="33"/>
  <c r="D264" i="33"/>
  <c r="C264" i="33"/>
  <c r="W263" i="33"/>
  <c r="V263" i="33"/>
  <c r="U263" i="33"/>
  <c r="T263" i="33"/>
  <c r="S263" i="33"/>
  <c r="R263" i="33"/>
  <c r="Q263" i="33"/>
  <c r="P263" i="33"/>
  <c r="O263" i="33"/>
  <c r="N263" i="33"/>
  <c r="M263" i="33"/>
  <c r="L263" i="33"/>
  <c r="K263" i="33"/>
  <c r="J263" i="33"/>
  <c r="I263" i="33"/>
  <c r="H263" i="33"/>
  <c r="G263" i="33"/>
  <c r="F263" i="33"/>
  <c r="E263" i="33"/>
  <c r="D263" i="33"/>
  <c r="C263" i="33"/>
  <c r="W262" i="33"/>
  <c r="V262" i="33"/>
  <c r="U262" i="33"/>
  <c r="T262" i="33"/>
  <c r="S262" i="33"/>
  <c r="R262" i="33"/>
  <c r="Q262" i="33"/>
  <c r="P262" i="33"/>
  <c r="O262" i="33"/>
  <c r="N262" i="33"/>
  <c r="M262" i="33"/>
  <c r="L262" i="33"/>
  <c r="K262" i="33"/>
  <c r="J262" i="33"/>
  <c r="I262" i="33"/>
  <c r="H262" i="33"/>
  <c r="G262" i="33"/>
  <c r="F262" i="33"/>
  <c r="E262" i="33"/>
  <c r="D262" i="33"/>
  <c r="C262" i="33"/>
  <c r="W261" i="33"/>
  <c r="V261" i="33"/>
  <c r="U261" i="33"/>
  <c r="T261" i="33"/>
  <c r="S261" i="33"/>
  <c r="R261" i="33"/>
  <c r="Q261" i="33"/>
  <c r="P261" i="33"/>
  <c r="O261" i="33"/>
  <c r="N261" i="33"/>
  <c r="M261" i="33"/>
  <c r="L261" i="33"/>
  <c r="K261" i="33"/>
  <c r="J261" i="33"/>
  <c r="I261" i="33"/>
  <c r="H261" i="33"/>
  <c r="G261" i="33"/>
  <c r="F261" i="33"/>
  <c r="E261" i="33"/>
  <c r="D261" i="33"/>
  <c r="C261" i="33"/>
  <c r="W260" i="33"/>
  <c r="V260" i="33"/>
  <c r="U260" i="33"/>
  <c r="T260" i="33"/>
  <c r="S260" i="33"/>
  <c r="R260" i="33"/>
  <c r="Q260" i="33"/>
  <c r="P260" i="33"/>
  <c r="O260" i="33"/>
  <c r="N260" i="33"/>
  <c r="M260" i="33"/>
  <c r="L260" i="33"/>
  <c r="K260" i="33"/>
  <c r="J260" i="33"/>
  <c r="I260" i="33"/>
  <c r="H260" i="33"/>
  <c r="G260" i="33"/>
  <c r="F260" i="33"/>
  <c r="E260" i="33"/>
  <c r="D260" i="33"/>
  <c r="C260" i="33"/>
  <c r="W259" i="33"/>
  <c r="V259" i="33"/>
  <c r="U259" i="33"/>
  <c r="T259" i="33"/>
  <c r="S259" i="33"/>
  <c r="R259" i="33"/>
  <c r="Q259" i="33"/>
  <c r="P259" i="33"/>
  <c r="O259" i="33"/>
  <c r="N259" i="33"/>
  <c r="M259" i="33"/>
  <c r="L259" i="33"/>
  <c r="K259" i="33"/>
  <c r="J259" i="33"/>
  <c r="I259" i="33"/>
  <c r="H259" i="33"/>
  <c r="G259" i="33"/>
  <c r="F259" i="33"/>
  <c r="E259" i="33"/>
  <c r="D259" i="33"/>
  <c r="C259" i="33"/>
  <c r="W258" i="33"/>
  <c r="V258" i="33"/>
  <c r="U258" i="33"/>
  <c r="T258" i="33"/>
  <c r="S258" i="33"/>
  <c r="R258" i="33"/>
  <c r="Q258" i="33"/>
  <c r="P258" i="33"/>
  <c r="O258" i="33"/>
  <c r="N258" i="33"/>
  <c r="M258" i="33"/>
  <c r="L258" i="33"/>
  <c r="K258" i="33"/>
  <c r="J258" i="33"/>
  <c r="I258" i="33"/>
  <c r="H258" i="33"/>
  <c r="G258" i="33"/>
  <c r="F258" i="33"/>
  <c r="E258" i="33"/>
  <c r="D258" i="33"/>
  <c r="C258" i="33"/>
  <c r="W257" i="33"/>
  <c r="V257" i="33"/>
  <c r="U257" i="33"/>
  <c r="T257" i="33"/>
  <c r="S257" i="33"/>
  <c r="R257" i="33"/>
  <c r="Q257" i="33"/>
  <c r="P257" i="33"/>
  <c r="O257" i="33"/>
  <c r="N257" i="33"/>
  <c r="M257" i="33"/>
  <c r="L257" i="33"/>
  <c r="K257" i="33"/>
  <c r="J257" i="33"/>
  <c r="I257" i="33"/>
  <c r="H257" i="33"/>
  <c r="G257" i="33"/>
  <c r="F257" i="33"/>
  <c r="E257" i="33"/>
  <c r="D257" i="33"/>
  <c r="C257" i="33"/>
  <c r="W256" i="33"/>
  <c r="V256" i="33"/>
  <c r="U256" i="33"/>
  <c r="T256" i="33"/>
  <c r="S256" i="33"/>
  <c r="R256" i="33"/>
  <c r="Q256" i="33"/>
  <c r="P256" i="33"/>
  <c r="O256" i="33"/>
  <c r="N256" i="33"/>
  <c r="M256" i="33"/>
  <c r="L256" i="33"/>
  <c r="K256" i="33"/>
  <c r="J256" i="33"/>
  <c r="I256" i="33"/>
  <c r="H256" i="33"/>
  <c r="G256" i="33"/>
  <c r="F256" i="33"/>
  <c r="E256" i="33"/>
  <c r="D256" i="33"/>
  <c r="C256" i="33"/>
  <c r="W250" i="33"/>
  <c r="V250" i="33"/>
  <c r="U250" i="33"/>
  <c r="T250" i="33"/>
  <c r="S250" i="33"/>
  <c r="R250" i="33"/>
  <c r="Q250" i="33"/>
  <c r="P250" i="33"/>
  <c r="O250" i="33"/>
  <c r="N250" i="33"/>
  <c r="M250" i="33"/>
  <c r="L250" i="33"/>
  <c r="K250" i="33"/>
  <c r="J250" i="33"/>
  <c r="I250" i="33"/>
  <c r="H250" i="33"/>
  <c r="G250" i="33"/>
  <c r="F250" i="33"/>
  <c r="E250" i="33"/>
  <c r="D250" i="33"/>
  <c r="C250" i="33"/>
  <c r="W249" i="33"/>
  <c r="V249" i="33"/>
  <c r="U249" i="33"/>
  <c r="U251" i="33" s="1"/>
  <c r="U252" i="33" s="1"/>
  <c r="U253" i="33" s="1"/>
  <c r="T249" i="33"/>
  <c r="S249" i="33"/>
  <c r="R249" i="33"/>
  <c r="Q249" i="33"/>
  <c r="P249" i="33"/>
  <c r="O249" i="33"/>
  <c r="N249" i="33"/>
  <c r="M249" i="33"/>
  <c r="L249" i="33"/>
  <c r="K249" i="33"/>
  <c r="J249" i="33"/>
  <c r="I249" i="33"/>
  <c r="I251" i="33" s="1"/>
  <c r="I252" i="33" s="1"/>
  <c r="I253" i="33" s="1"/>
  <c r="H249" i="33"/>
  <c r="G249" i="33"/>
  <c r="F249" i="33"/>
  <c r="E249" i="33"/>
  <c r="D249" i="33"/>
  <c r="C249" i="33"/>
  <c r="W247" i="33"/>
  <c r="AN793" i="10" s="1"/>
  <c r="V247" i="33"/>
  <c r="AM793" i="10" s="1"/>
  <c r="AO793" i="10" s="1"/>
  <c r="AP793" i="10" s="1"/>
  <c r="AQ793" i="10" s="1"/>
  <c r="AR793" i="10" s="1"/>
  <c r="AS793" i="10" s="1"/>
  <c r="AT793" i="10" s="1"/>
  <c r="U247" i="33"/>
  <c r="AL793" i="10" s="1"/>
  <c r="T247" i="33"/>
  <c r="AK793" i="10" s="1"/>
  <c r="S247" i="33"/>
  <c r="AJ793" i="10" s="1"/>
  <c r="R247" i="33"/>
  <c r="AI793" i="10" s="1"/>
  <c r="Q247" i="33"/>
  <c r="AH793" i="10" s="1"/>
  <c r="P247" i="33"/>
  <c r="AG793" i="10" s="1"/>
  <c r="O247" i="33"/>
  <c r="AF793" i="10" s="1"/>
  <c r="N247" i="33"/>
  <c r="AE793" i="10" s="1"/>
  <c r="M247" i="33"/>
  <c r="AD793" i="10" s="1"/>
  <c r="L247" i="33"/>
  <c r="AC793" i="10" s="1"/>
  <c r="K247" i="33"/>
  <c r="AB793" i="10" s="1"/>
  <c r="J247" i="33"/>
  <c r="AA793" i="10" s="1"/>
  <c r="I247" i="33"/>
  <c r="Z793" i="10" s="1"/>
  <c r="H247" i="33"/>
  <c r="Y793" i="10" s="1"/>
  <c r="G247" i="33"/>
  <c r="X793" i="10" s="1"/>
  <c r="F247" i="33"/>
  <c r="W793" i="10" s="1"/>
  <c r="E247" i="33"/>
  <c r="V793" i="10" s="1"/>
  <c r="D247" i="33"/>
  <c r="U793" i="10" s="1"/>
  <c r="C247" i="33"/>
  <c r="T793" i="10" s="1"/>
  <c r="W230" i="33"/>
  <c r="V230" i="33"/>
  <c r="U230" i="33"/>
  <c r="T230" i="33"/>
  <c r="S230" i="33"/>
  <c r="R230" i="33"/>
  <c r="Q230" i="33"/>
  <c r="P230" i="33"/>
  <c r="O230" i="33"/>
  <c r="N230" i="33"/>
  <c r="M230" i="33"/>
  <c r="L230" i="33"/>
  <c r="K230" i="33"/>
  <c r="J230" i="33"/>
  <c r="I230" i="33"/>
  <c r="H230" i="33"/>
  <c r="G230" i="33"/>
  <c r="F230" i="33"/>
  <c r="E230" i="33"/>
  <c r="D230" i="33"/>
  <c r="C230" i="33"/>
  <c r="W229" i="33"/>
  <c r="V229" i="33"/>
  <c r="U229" i="33"/>
  <c r="T229" i="33"/>
  <c r="S229" i="33"/>
  <c r="R229" i="33"/>
  <c r="Q229" i="33"/>
  <c r="P229" i="33"/>
  <c r="O229" i="33"/>
  <c r="N229" i="33"/>
  <c r="M229" i="33"/>
  <c r="L229" i="33"/>
  <c r="K229" i="33"/>
  <c r="J229" i="33"/>
  <c r="I229" i="33"/>
  <c r="H229" i="33"/>
  <c r="G229" i="33"/>
  <c r="F229" i="33"/>
  <c r="E229" i="33"/>
  <c r="D229" i="33"/>
  <c r="C229" i="33"/>
  <c r="W228" i="33"/>
  <c r="V228" i="33"/>
  <c r="U228" i="33"/>
  <c r="T228" i="33"/>
  <c r="S228" i="33"/>
  <c r="R228" i="33"/>
  <c r="Q228" i="33"/>
  <c r="P228" i="33"/>
  <c r="O228" i="33"/>
  <c r="N228" i="33"/>
  <c r="M228" i="33"/>
  <c r="L228" i="33"/>
  <c r="K228" i="33"/>
  <c r="J228" i="33"/>
  <c r="I228" i="33"/>
  <c r="H228" i="33"/>
  <c r="G228" i="33"/>
  <c r="F228" i="33"/>
  <c r="E228" i="33"/>
  <c r="D228" i="33"/>
  <c r="C228" i="33"/>
  <c r="W227" i="33"/>
  <c r="V227" i="33"/>
  <c r="U227" i="33"/>
  <c r="T227" i="33"/>
  <c r="S227" i="33"/>
  <c r="R227" i="33"/>
  <c r="Q227" i="33"/>
  <c r="P227" i="33"/>
  <c r="O227" i="33"/>
  <c r="N227" i="33"/>
  <c r="M227" i="33"/>
  <c r="L227" i="33"/>
  <c r="K227" i="33"/>
  <c r="J227" i="33"/>
  <c r="I227" i="33"/>
  <c r="H227" i="33"/>
  <c r="G227" i="33"/>
  <c r="F227" i="33"/>
  <c r="E227" i="33"/>
  <c r="D227" i="33"/>
  <c r="C227" i="33"/>
  <c r="W226" i="33"/>
  <c r="V226" i="33"/>
  <c r="U226" i="33"/>
  <c r="T226" i="33"/>
  <c r="S226" i="33"/>
  <c r="R226" i="33"/>
  <c r="Q226" i="33"/>
  <c r="P226" i="33"/>
  <c r="O226" i="33"/>
  <c r="N226" i="33"/>
  <c r="M226" i="33"/>
  <c r="L226" i="33"/>
  <c r="K226" i="33"/>
  <c r="J226" i="33"/>
  <c r="I226" i="33"/>
  <c r="H226" i="33"/>
  <c r="G226" i="33"/>
  <c r="F226" i="33"/>
  <c r="E226" i="33"/>
  <c r="D226" i="33"/>
  <c r="C226" i="33"/>
  <c r="W225" i="33"/>
  <c r="V225" i="33"/>
  <c r="U225" i="33"/>
  <c r="T225" i="33"/>
  <c r="S225" i="33"/>
  <c r="R225" i="33"/>
  <c r="Q225" i="33"/>
  <c r="P225" i="33"/>
  <c r="O225" i="33"/>
  <c r="N225" i="33"/>
  <c r="M225" i="33"/>
  <c r="L225" i="33"/>
  <c r="K225" i="33"/>
  <c r="J225" i="33"/>
  <c r="I225" i="33"/>
  <c r="H225" i="33"/>
  <c r="G225" i="33"/>
  <c r="F225" i="33"/>
  <c r="E225" i="33"/>
  <c r="D225" i="33"/>
  <c r="C225" i="33"/>
  <c r="W224" i="33"/>
  <c r="V224" i="33"/>
  <c r="U224" i="33"/>
  <c r="T224" i="33"/>
  <c r="S224" i="33"/>
  <c r="R224" i="33"/>
  <c r="Q224" i="33"/>
  <c r="P224" i="33"/>
  <c r="O224" i="33"/>
  <c r="N224" i="33"/>
  <c r="M224" i="33"/>
  <c r="L224" i="33"/>
  <c r="K224" i="33"/>
  <c r="J224" i="33"/>
  <c r="I224" i="33"/>
  <c r="H224" i="33"/>
  <c r="G224" i="33"/>
  <c r="F224" i="33"/>
  <c r="E224" i="33"/>
  <c r="D224" i="33"/>
  <c r="C224" i="33"/>
  <c r="W223" i="33"/>
  <c r="V223" i="33"/>
  <c r="U223" i="33"/>
  <c r="T223" i="33"/>
  <c r="S223" i="33"/>
  <c r="R223" i="33"/>
  <c r="Q223" i="33"/>
  <c r="P223" i="33"/>
  <c r="O223" i="33"/>
  <c r="N223" i="33"/>
  <c r="M223" i="33"/>
  <c r="L223" i="33"/>
  <c r="K223" i="33"/>
  <c r="J223" i="33"/>
  <c r="I223" i="33"/>
  <c r="H223" i="33"/>
  <c r="G223" i="33"/>
  <c r="F223" i="33"/>
  <c r="E223" i="33"/>
  <c r="D223" i="33"/>
  <c r="C223" i="33"/>
  <c r="W222" i="33"/>
  <c r="V222" i="33"/>
  <c r="U222" i="33"/>
  <c r="T222" i="33"/>
  <c r="S222" i="33"/>
  <c r="R222" i="33"/>
  <c r="Q222" i="33"/>
  <c r="P222" i="33"/>
  <c r="O222" i="33"/>
  <c r="N222" i="33"/>
  <c r="M222" i="33"/>
  <c r="L222" i="33"/>
  <c r="K222" i="33"/>
  <c r="J222" i="33"/>
  <c r="I222" i="33"/>
  <c r="H222" i="33"/>
  <c r="G222" i="33"/>
  <c r="F222" i="33"/>
  <c r="E222" i="33"/>
  <c r="D222" i="33"/>
  <c r="C222" i="33"/>
  <c r="W221" i="33"/>
  <c r="V221" i="33"/>
  <c r="U221" i="33"/>
  <c r="T221" i="33"/>
  <c r="S221" i="33"/>
  <c r="R221" i="33"/>
  <c r="Q221" i="33"/>
  <c r="P221" i="33"/>
  <c r="O221" i="33"/>
  <c r="N221" i="33"/>
  <c r="M221" i="33"/>
  <c r="L221" i="33"/>
  <c r="K221" i="33"/>
  <c r="J221" i="33"/>
  <c r="I221" i="33"/>
  <c r="H221" i="33"/>
  <c r="G221" i="33"/>
  <c r="F221" i="33"/>
  <c r="E221" i="33"/>
  <c r="D221" i="33"/>
  <c r="C221" i="33"/>
  <c r="W215" i="33"/>
  <c r="V215" i="33"/>
  <c r="U215" i="33"/>
  <c r="T215" i="33"/>
  <c r="S215" i="33"/>
  <c r="R215" i="33"/>
  <c r="Q215" i="33"/>
  <c r="P215" i="33"/>
  <c r="O215" i="33"/>
  <c r="N215" i="33"/>
  <c r="M215" i="33"/>
  <c r="L215" i="33"/>
  <c r="K215" i="33"/>
  <c r="J215" i="33"/>
  <c r="I215" i="33"/>
  <c r="I216" i="33" s="1"/>
  <c r="H215" i="33"/>
  <c r="G215" i="33"/>
  <c r="F215" i="33"/>
  <c r="E215" i="33"/>
  <c r="D215" i="33"/>
  <c r="C215" i="33"/>
  <c r="W214" i="33"/>
  <c r="V214" i="33"/>
  <c r="U214" i="33"/>
  <c r="T214" i="33"/>
  <c r="S214" i="33"/>
  <c r="R214" i="33"/>
  <c r="Q214" i="33"/>
  <c r="P214" i="33"/>
  <c r="O214" i="33"/>
  <c r="N214" i="33"/>
  <c r="M214" i="33"/>
  <c r="L214" i="33"/>
  <c r="K214" i="33"/>
  <c r="J214" i="33"/>
  <c r="I214" i="33"/>
  <c r="H214" i="33"/>
  <c r="G214" i="33"/>
  <c r="F214" i="33"/>
  <c r="F216" i="33" s="1"/>
  <c r="E214" i="33"/>
  <c r="D214" i="33"/>
  <c r="C214" i="33"/>
  <c r="W212" i="33"/>
  <c r="V212" i="33"/>
  <c r="U212" i="33"/>
  <c r="T212" i="33"/>
  <c r="S212" i="33"/>
  <c r="R212" i="33"/>
  <c r="Q212" i="33"/>
  <c r="P212" i="33"/>
  <c r="O212" i="33"/>
  <c r="N212" i="33"/>
  <c r="M212" i="33"/>
  <c r="L212" i="33"/>
  <c r="K212" i="33"/>
  <c r="J212" i="33"/>
  <c r="I212" i="33"/>
  <c r="H212" i="33"/>
  <c r="G212" i="33"/>
  <c r="F212" i="33"/>
  <c r="E212" i="33"/>
  <c r="D212" i="33"/>
  <c r="C212" i="33"/>
  <c r="W195" i="33"/>
  <c r="V195" i="33"/>
  <c r="U195" i="33"/>
  <c r="T195" i="33"/>
  <c r="S195" i="33"/>
  <c r="R195" i="33"/>
  <c r="Q195" i="33"/>
  <c r="P195" i="33"/>
  <c r="O195" i="33"/>
  <c r="N195" i="33"/>
  <c r="M195" i="33"/>
  <c r="L195" i="33"/>
  <c r="K195" i="33"/>
  <c r="J195" i="33"/>
  <c r="I195" i="33"/>
  <c r="H195" i="33"/>
  <c r="G195" i="33"/>
  <c r="F195" i="33"/>
  <c r="E195" i="33"/>
  <c r="D195" i="33"/>
  <c r="C195" i="33"/>
  <c r="W194" i="33"/>
  <c r="V194" i="33"/>
  <c r="U194" i="33"/>
  <c r="T194" i="33"/>
  <c r="S194" i="33"/>
  <c r="R194" i="33"/>
  <c r="Q194" i="33"/>
  <c r="P194" i="33"/>
  <c r="O194" i="33"/>
  <c r="N194" i="33"/>
  <c r="M194" i="33"/>
  <c r="L194" i="33"/>
  <c r="K194" i="33"/>
  <c r="J194" i="33"/>
  <c r="I194" i="33"/>
  <c r="H194" i="33"/>
  <c r="G194" i="33"/>
  <c r="F194" i="33"/>
  <c r="E194" i="33"/>
  <c r="D194" i="33"/>
  <c r="C194" i="33"/>
  <c r="W193" i="33"/>
  <c r="V193" i="33"/>
  <c r="U193" i="33"/>
  <c r="T193" i="33"/>
  <c r="S193" i="33"/>
  <c r="R193" i="33"/>
  <c r="Q193" i="33"/>
  <c r="P193" i="33"/>
  <c r="O193" i="33"/>
  <c r="N193" i="33"/>
  <c r="M193" i="33"/>
  <c r="L193" i="33"/>
  <c r="K193" i="33"/>
  <c r="J193" i="33"/>
  <c r="I193" i="33"/>
  <c r="H193" i="33"/>
  <c r="G193" i="33"/>
  <c r="F193" i="33"/>
  <c r="E193" i="33"/>
  <c r="D193" i="33"/>
  <c r="C193" i="33"/>
  <c r="W192" i="33"/>
  <c r="V192" i="33"/>
  <c r="U192" i="33"/>
  <c r="T192" i="33"/>
  <c r="S192" i="33"/>
  <c r="R192" i="33"/>
  <c r="Q192" i="33"/>
  <c r="P192" i="33"/>
  <c r="O192" i="33"/>
  <c r="N192" i="33"/>
  <c r="M192" i="33"/>
  <c r="L192" i="33"/>
  <c r="K192" i="33"/>
  <c r="J192" i="33"/>
  <c r="I192" i="33"/>
  <c r="H192" i="33"/>
  <c r="G192" i="33"/>
  <c r="F192" i="33"/>
  <c r="E192" i="33"/>
  <c r="D192" i="33"/>
  <c r="C192" i="33"/>
  <c r="W191" i="33"/>
  <c r="V191" i="33"/>
  <c r="U191" i="33"/>
  <c r="T191" i="33"/>
  <c r="S191" i="33"/>
  <c r="R191" i="33"/>
  <c r="Q191" i="33"/>
  <c r="P191" i="33"/>
  <c r="O191" i="33"/>
  <c r="N191" i="33"/>
  <c r="M191" i="33"/>
  <c r="L191" i="33"/>
  <c r="K191" i="33"/>
  <c r="J191" i="33"/>
  <c r="I191" i="33"/>
  <c r="H191" i="33"/>
  <c r="G191" i="33"/>
  <c r="F191" i="33"/>
  <c r="E191" i="33"/>
  <c r="D191" i="33"/>
  <c r="C191" i="33"/>
  <c r="W190" i="33"/>
  <c r="V190" i="33"/>
  <c r="U190" i="33"/>
  <c r="T190" i="33"/>
  <c r="S190" i="33"/>
  <c r="R190" i="33"/>
  <c r="Q190" i="33"/>
  <c r="P190" i="33"/>
  <c r="O190" i="33"/>
  <c r="N190" i="33"/>
  <c r="M190" i="33"/>
  <c r="L190" i="33"/>
  <c r="K190" i="33"/>
  <c r="J190" i="33"/>
  <c r="I190" i="33"/>
  <c r="H190" i="33"/>
  <c r="G190" i="33"/>
  <c r="F190" i="33"/>
  <c r="E190" i="33"/>
  <c r="D190" i="33"/>
  <c r="C190" i="33"/>
  <c r="W189" i="33"/>
  <c r="V189" i="33"/>
  <c r="U189" i="33"/>
  <c r="T189" i="33"/>
  <c r="S189" i="33"/>
  <c r="R189" i="33"/>
  <c r="Q189" i="33"/>
  <c r="P189" i="33"/>
  <c r="O189" i="33"/>
  <c r="N189" i="33"/>
  <c r="M189" i="33"/>
  <c r="L189" i="33"/>
  <c r="K189" i="33"/>
  <c r="J189" i="33"/>
  <c r="I189" i="33"/>
  <c r="H189" i="33"/>
  <c r="G189" i="33"/>
  <c r="F189" i="33"/>
  <c r="E189" i="33"/>
  <c r="D189" i="33"/>
  <c r="C189" i="33"/>
  <c r="W188" i="33"/>
  <c r="V188" i="33"/>
  <c r="U188" i="33"/>
  <c r="T188" i="33"/>
  <c r="S188" i="33"/>
  <c r="R188" i="33"/>
  <c r="Q188" i="33"/>
  <c r="P188" i="33"/>
  <c r="O188" i="33"/>
  <c r="N188" i="33"/>
  <c r="M188" i="33"/>
  <c r="L188" i="33"/>
  <c r="K188" i="33"/>
  <c r="J188" i="33"/>
  <c r="I188" i="33"/>
  <c r="H188" i="33"/>
  <c r="G188" i="33"/>
  <c r="F188" i="33"/>
  <c r="E188" i="33"/>
  <c r="D188" i="33"/>
  <c r="C188" i="33"/>
  <c r="W187" i="33"/>
  <c r="V187" i="33"/>
  <c r="U187" i="33"/>
  <c r="T187" i="33"/>
  <c r="S187" i="33"/>
  <c r="R187" i="33"/>
  <c r="Q187" i="33"/>
  <c r="P187" i="33"/>
  <c r="O187" i="33"/>
  <c r="N187" i="33"/>
  <c r="M187" i="33"/>
  <c r="L187" i="33"/>
  <c r="K187" i="33"/>
  <c r="J187" i="33"/>
  <c r="I187" i="33"/>
  <c r="H187" i="33"/>
  <c r="G187" i="33"/>
  <c r="F187" i="33"/>
  <c r="E187" i="33"/>
  <c r="D187" i="33"/>
  <c r="C187" i="33"/>
  <c r="W186" i="33"/>
  <c r="V186" i="33"/>
  <c r="U186" i="33"/>
  <c r="T186" i="33"/>
  <c r="S186" i="33"/>
  <c r="R186" i="33"/>
  <c r="Q186" i="33"/>
  <c r="P186" i="33"/>
  <c r="O186" i="33"/>
  <c r="N186" i="33"/>
  <c r="M186" i="33"/>
  <c r="L186" i="33"/>
  <c r="K186" i="33"/>
  <c r="J186" i="33"/>
  <c r="I186" i="33"/>
  <c r="H186" i="33"/>
  <c r="G186" i="33"/>
  <c r="F186" i="33"/>
  <c r="E186" i="33"/>
  <c r="D186" i="33"/>
  <c r="C186" i="33"/>
  <c r="W180" i="33"/>
  <c r="V180" i="33"/>
  <c r="U180" i="33"/>
  <c r="T180" i="33"/>
  <c r="S180" i="33"/>
  <c r="R180" i="33"/>
  <c r="Q180" i="33"/>
  <c r="P180" i="33"/>
  <c r="O180" i="33"/>
  <c r="N180" i="33"/>
  <c r="M180" i="33"/>
  <c r="L180" i="33"/>
  <c r="K180" i="33"/>
  <c r="J180" i="33"/>
  <c r="I180" i="33"/>
  <c r="H180" i="33"/>
  <c r="G180" i="33"/>
  <c r="F180" i="33"/>
  <c r="F181" i="33" s="1"/>
  <c r="E180" i="33"/>
  <c r="D180" i="33"/>
  <c r="C180" i="33"/>
  <c r="W179" i="33"/>
  <c r="V179" i="33"/>
  <c r="U179" i="33"/>
  <c r="T179" i="33"/>
  <c r="S179" i="33"/>
  <c r="R179" i="33"/>
  <c r="Q179" i="33"/>
  <c r="P179" i="33"/>
  <c r="O179" i="33"/>
  <c r="O181" i="33" s="1"/>
  <c r="O182" i="33" s="1"/>
  <c r="N179" i="33"/>
  <c r="M179" i="33"/>
  <c r="L179" i="33"/>
  <c r="K179" i="33"/>
  <c r="J179" i="33"/>
  <c r="I179" i="33"/>
  <c r="H179" i="33"/>
  <c r="G179" i="33"/>
  <c r="F179" i="33"/>
  <c r="E179" i="33"/>
  <c r="D179" i="33"/>
  <c r="C179" i="33"/>
  <c r="W177" i="33"/>
  <c r="V177" i="33"/>
  <c r="U177" i="33"/>
  <c r="T177" i="33"/>
  <c r="S177" i="33"/>
  <c r="R177" i="33"/>
  <c r="Q177" i="33"/>
  <c r="P177" i="33"/>
  <c r="O177" i="33"/>
  <c r="N177" i="33"/>
  <c r="M177" i="33"/>
  <c r="L177" i="33"/>
  <c r="K177" i="33"/>
  <c r="J177" i="33"/>
  <c r="I177" i="33"/>
  <c r="H177" i="33"/>
  <c r="G177" i="33"/>
  <c r="F177" i="33"/>
  <c r="E177" i="33"/>
  <c r="D177" i="33"/>
  <c r="C177" i="33"/>
  <c r="W265" i="19"/>
  <c r="V265" i="19"/>
  <c r="U265" i="19"/>
  <c r="T265" i="19"/>
  <c r="S265" i="19"/>
  <c r="R265" i="19"/>
  <c r="Q265" i="19"/>
  <c r="P265" i="19"/>
  <c r="O265" i="19"/>
  <c r="N265" i="19"/>
  <c r="M265" i="19"/>
  <c r="L265" i="19"/>
  <c r="K265" i="19"/>
  <c r="J265" i="19"/>
  <c r="I265" i="19"/>
  <c r="H265" i="19"/>
  <c r="G265" i="19"/>
  <c r="F265" i="19"/>
  <c r="E265" i="19"/>
  <c r="D265" i="19"/>
  <c r="C265" i="19"/>
  <c r="W264" i="19"/>
  <c r="V264" i="19"/>
  <c r="U264" i="19"/>
  <c r="T264" i="19"/>
  <c r="S264" i="19"/>
  <c r="R264" i="19"/>
  <c r="Q264" i="19"/>
  <c r="P264" i="19"/>
  <c r="O264" i="19"/>
  <c r="N264" i="19"/>
  <c r="M264" i="19"/>
  <c r="L264" i="19"/>
  <c r="K264" i="19"/>
  <c r="J264" i="19"/>
  <c r="I264" i="19"/>
  <c r="H264" i="19"/>
  <c r="G264" i="19"/>
  <c r="F264" i="19"/>
  <c r="E264" i="19"/>
  <c r="D264" i="19"/>
  <c r="C264" i="19"/>
  <c r="W263" i="19"/>
  <c r="V263" i="19"/>
  <c r="U263" i="19"/>
  <c r="T263" i="19"/>
  <c r="S263" i="19"/>
  <c r="R263" i="19"/>
  <c r="Q263" i="19"/>
  <c r="P263" i="19"/>
  <c r="O263" i="19"/>
  <c r="N263" i="19"/>
  <c r="M263" i="19"/>
  <c r="L263" i="19"/>
  <c r="K263" i="19"/>
  <c r="J263" i="19"/>
  <c r="I263" i="19"/>
  <c r="H263" i="19"/>
  <c r="G263" i="19"/>
  <c r="F263" i="19"/>
  <c r="E263" i="19"/>
  <c r="D263" i="19"/>
  <c r="C263" i="19"/>
  <c r="W262" i="19"/>
  <c r="V262" i="19"/>
  <c r="U262" i="19"/>
  <c r="T262" i="19"/>
  <c r="S262" i="19"/>
  <c r="R262" i="19"/>
  <c r="Q262" i="19"/>
  <c r="P262" i="19"/>
  <c r="O262" i="19"/>
  <c r="N262" i="19"/>
  <c r="M262" i="19"/>
  <c r="L262" i="19"/>
  <c r="K262" i="19"/>
  <c r="J262" i="19"/>
  <c r="I262" i="19"/>
  <c r="H262" i="19"/>
  <c r="G262" i="19"/>
  <c r="F262" i="19"/>
  <c r="E262" i="19"/>
  <c r="D262" i="19"/>
  <c r="C262" i="19"/>
  <c r="W261" i="19"/>
  <c r="V261" i="19"/>
  <c r="U261" i="19"/>
  <c r="T261" i="19"/>
  <c r="S261" i="19"/>
  <c r="R261" i="19"/>
  <c r="Q261" i="19"/>
  <c r="P261" i="19"/>
  <c r="O261" i="19"/>
  <c r="N261" i="19"/>
  <c r="M261" i="19"/>
  <c r="L261" i="19"/>
  <c r="K261" i="19"/>
  <c r="J261" i="19"/>
  <c r="I261" i="19"/>
  <c r="H261" i="19"/>
  <c r="G261" i="19"/>
  <c r="F261" i="19"/>
  <c r="E261" i="19"/>
  <c r="D261" i="19"/>
  <c r="C261" i="19"/>
  <c r="W260" i="19"/>
  <c r="V260" i="19"/>
  <c r="U260" i="19"/>
  <c r="T260" i="19"/>
  <c r="S260" i="19"/>
  <c r="R260" i="19"/>
  <c r="Q260" i="19"/>
  <c r="P260" i="19"/>
  <c r="O260" i="19"/>
  <c r="N260" i="19"/>
  <c r="M260" i="19"/>
  <c r="L260" i="19"/>
  <c r="K260" i="19"/>
  <c r="J260" i="19"/>
  <c r="I260" i="19"/>
  <c r="H260" i="19"/>
  <c r="G260" i="19"/>
  <c r="F260" i="19"/>
  <c r="E260" i="19"/>
  <c r="D260" i="19"/>
  <c r="C260" i="19"/>
  <c r="W259" i="19"/>
  <c r="V259" i="19"/>
  <c r="U259" i="19"/>
  <c r="T259" i="19"/>
  <c r="S259" i="19"/>
  <c r="R259" i="19"/>
  <c r="Q259" i="19"/>
  <c r="P259" i="19"/>
  <c r="O259" i="19"/>
  <c r="N259" i="19"/>
  <c r="M259" i="19"/>
  <c r="L259" i="19"/>
  <c r="K259" i="19"/>
  <c r="J259" i="19"/>
  <c r="I259" i="19"/>
  <c r="H259" i="19"/>
  <c r="G259" i="19"/>
  <c r="F259" i="19"/>
  <c r="E259" i="19"/>
  <c r="D259" i="19"/>
  <c r="C259" i="19"/>
  <c r="W258" i="19"/>
  <c r="V258" i="19"/>
  <c r="U258" i="19"/>
  <c r="T258" i="19"/>
  <c r="S258" i="19"/>
  <c r="R258" i="19"/>
  <c r="Q258" i="19"/>
  <c r="P258" i="19"/>
  <c r="O258" i="19"/>
  <c r="N258" i="19"/>
  <c r="M258" i="19"/>
  <c r="L258" i="19"/>
  <c r="K258" i="19"/>
  <c r="J258" i="19"/>
  <c r="I258" i="19"/>
  <c r="H258" i="19"/>
  <c r="G258" i="19"/>
  <c r="F258" i="19"/>
  <c r="E258" i="19"/>
  <c r="D258" i="19"/>
  <c r="C258" i="19"/>
  <c r="W257" i="19"/>
  <c r="V257" i="19"/>
  <c r="U257" i="19"/>
  <c r="T257" i="19"/>
  <c r="S257" i="19"/>
  <c r="R257" i="19"/>
  <c r="Q257" i="19"/>
  <c r="P257" i="19"/>
  <c r="O257" i="19"/>
  <c r="N257" i="19"/>
  <c r="M257" i="19"/>
  <c r="L257" i="19"/>
  <c r="K257" i="19"/>
  <c r="J257" i="19"/>
  <c r="I257" i="19"/>
  <c r="H257" i="19"/>
  <c r="G257" i="19"/>
  <c r="F257" i="19"/>
  <c r="E257" i="19"/>
  <c r="D257" i="19"/>
  <c r="C257" i="19"/>
  <c r="W256" i="19"/>
  <c r="V256" i="19"/>
  <c r="U256" i="19"/>
  <c r="T256" i="19"/>
  <c r="S256" i="19"/>
  <c r="R256" i="19"/>
  <c r="Q256" i="19"/>
  <c r="P256" i="19"/>
  <c r="O256" i="19"/>
  <c r="N256" i="19"/>
  <c r="M256" i="19"/>
  <c r="L256" i="19"/>
  <c r="K256" i="19"/>
  <c r="J256" i="19"/>
  <c r="I256" i="19"/>
  <c r="H256" i="19"/>
  <c r="G256" i="19"/>
  <c r="F256" i="19"/>
  <c r="E256" i="19"/>
  <c r="D256" i="19"/>
  <c r="C256" i="19"/>
  <c r="W250" i="19"/>
  <c r="V250" i="19"/>
  <c r="U250" i="19"/>
  <c r="T250" i="19"/>
  <c r="S250" i="19"/>
  <c r="R250" i="19"/>
  <c r="Q250" i="19"/>
  <c r="P250" i="19"/>
  <c r="O250" i="19"/>
  <c r="N250" i="19"/>
  <c r="M250" i="19"/>
  <c r="L250" i="19"/>
  <c r="K250" i="19"/>
  <c r="J250" i="19"/>
  <c r="I250" i="19"/>
  <c r="H250" i="19"/>
  <c r="G250" i="19"/>
  <c r="F250" i="19"/>
  <c r="E250" i="19"/>
  <c r="D250" i="19"/>
  <c r="C250" i="19"/>
  <c r="W249" i="19"/>
  <c r="V249" i="19"/>
  <c r="U249" i="19"/>
  <c r="T249" i="19"/>
  <c r="S249" i="19"/>
  <c r="R249" i="19"/>
  <c r="Q249" i="19"/>
  <c r="P249" i="19"/>
  <c r="O249" i="19"/>
  <c r="N249" i="19"/>
  <c r="M249" i="19"/>
  <c r="L249" i="19"/>
  <c r="K249" i="19"/>
  <c r="J249" i="19"/>
  <c r="I249" i="19"/>
  <c r="H249" i="19"/>
  <c r="G249" i="19"/>
  <c r="F249" i="19"/>
  <c r="E249" i="19"/>
  <c r="D249" i="19"/>
  <c r="C249" i="19"/>
  <c r="W247" i="19"/>
  <c r="V247" i="19"/>
  <c r="U247" i="19"/>
  <c r="T247" i="19"/>
  <c r="S247" i="19"/>
  <c r="R247" i="19"/>
  <c r="Q247" i="19"/>
  <c r="P247" i="19"/>
  <c r="O247" i="19"/>
  <c r="N247" i="19"/>
  <c r="M247" i="19"/>
  <c r="L247" i="19"/>
  <c r="K247" i="19"/>
  <c r="J247" i="19"/>
  <c r="I247" i="19"/>
  <c r="H247" i="19"/>
  <c r="G247" i="19"/>
  <c r="F247" i="19"/>
  <c r="E247" i="19"/>
  <c r="D247" i="19"/>
  <c r="C247" i="19"/>
  <c r="W230" i="19"/>
  <c r="V230" i="19"/>
  <c r="U230" i="19"/>
  <c r="T230" i="19"/>
  <c r="S230" i="19"/>
  <c r="R230" i="19"/>
  <c r="Q230" i="19"/>
  <c r="P230" i="19"/>
  <c r="O230" i="19"/>
  <c r="N230" i="19"/>
  <c r="M230" i="19"/>
  <c r="L230" i="19"/>
  <c r="K230" i="19"/>
  <c r="J230" i="19"/>
  <c r="I230" i="19"/>
  <c r="H230" i="19"/>
  <c r="G230" i="19"/>
  <c r="F230" i="19"/>
  <c r="E230" i="19"/>
  <c r="D230" i="19"/>
  <c r="C230" i="19"/>
  <c r="W229" i="19"/>
  <c r="V229" i="19"/>
  <c r="U229" i="19"/>
  <c r="T229" i="19"/>
  <c r="S229" i="19"/>
  <c r="R229" i="19"/>
  <c r="Q229" i="19"/>
  <c r="P229" i="19"/>
  <c r="O229" i="19"/>
  <c r="N229" i="19"/>
  <c r="M229" i="19"/>
  <c r="L229" i="19"/>
  <c r="K229" i="19"/>
  <c r="J229" i="19"/>
  <c r="I229" i="19"/>
  <c r="H229" i="19"/>
  <c r="G229" i="19"/>
  <c r="F229" i="19"/>
  <c r="E229" i="19"/>
  <c r="D229" i="19"/>
  <c r="C229" i="19"/>
  <c r="W228" i="19"/>
  <c r="V228" i="19"/>
  <c r="U228" i="19"/>
  <c r="T228" i="19"/>
  <c r="S228" i="19"/>
  <c r="R228" i="19"/>
  <c r="Q228" i="19"/>
  <c r="P228" i="19"/>
  <c r="O228" i="19"/>
  <c r="N228" i="19"/>
  <c r="M228" i="19"/>
  <c r="L228" i="19"/>
  <c r="K228" i="19"/>
  <c r="J228" i="19"/>
  <c r="I228" i="19"/>
  <c r="H228" i="19"/>
  <c r="G228" i="19"/>
  <c r="F228" i="19"/>
  <c r="E228" i="19"/>
  <c r="D228" i="19"/>
  <c r="C228" i="19"/>
  <c r="W227" i="19"/>
  <c r="V227" i="19"/>
  <c r="U227" i="19"/>
  <c r="T227" i="19"/>
  <c r="S227" i="19"/>
  <c r="R227" i="19"/>
  <c r="Q227" i="19"/>
  <c r="P227" i="19"/>
  <c r="O227" i="19"/>
  <c r="N227" i="19"/>
  <c r="M227" i="19"/>
  <c r="L227" i="19"/>
  <c r="K227" i="19"/>
  <c r="J227" i="19"/>
  <c r="I227" i="19"/>
  <c r="H227" i="19"/>
  <c r="G227" i="19"/>
  <c r="F227" i="19"/>
  <c r="E227" i="19"/>
  <c r="D227" i="19"/>
  <c r="C227" i="19"/>
  <c r="W226" i="19"/>
  <c r="V226" i="19"/>
  <c r="U226" i="19"/>
  <c r="T226" i="19"/>
  <c r="S226" i="19"/>
  <c r="R226" i="19"/>
  <c r="Q226" i="19"/>
  <c r="P226" i="19"/>
  <c r="O226" i="19"/>
  <c r="N226" i="19"/>
  <c r="M226" i="19"/>
  <c r="L226" i="19"/>
  <c r="K226" i="19"/>
  <c r="J226" i="19"/>
  <c r="I226" i="19"/>
  <c r="H226" i="19"/>
  <c r="G226" i="19"/>
  <c r="F226" i="19"/>
  <c r="E226" i="19"/>
  <c r="D226" i="19"/>
  <c r="C226" i="19"/>
  <c r="W225" i="19"/>
  <c r="V225" i="19"/>
  <c r="U225" i="19"/>
  <c r="T225" i="19"/>
  <c r="S225" i="19"/>
  <c r="R225" i="19"/>
  <c r="Q225" i="19"/>
  <c r="P225" i="19"/>
  <c r="O225" i="19"/>
  <c r="N225" i="19"/>
  <c r="M225" i="19"/>
  <c r="L225" i="19"/>
  <c r="K225" i="19"/>
  <c r="J225" i="19"/>
  <c r="I225" i="19"/>
  <c r="H225" i="19"/>
  <c r="G225" i="19"/>
  <c r="F225" i="19"/>
  <c r="E225" i="19"/>
  <c r="D225" i="19"/>
  <c r="C225" i="19"/>
  <c r="W224" i="19"/>
  <c r="V224" i="19"/>
  <c r="U224" i="19"/>
  <c r="T224" i="19"/>
  <c r="S224" i="19"/>
  <c r="R224" i="19"/>
  <c r="Q224" i="19"/>
  <c r="P224" i="19"/>
  <c r="O224" i="19"/>
  <c r="N224" i="19"/>
  <c r="M224" i="19"/>
  <c r="L224" i="19"/>
  <c r="K224" i="19"/>
  <c r="J224" i="19"/>
  <c r="I224" i="19"/>
  <c r="H224" i="19"/>
  <c r="G224" i="19"/>
  <c r="F224" i="19"/>
  <c r="E224" i="19"/>
  <c r="D224" i="19"/>
  <c r="C224" i="19"/>
  <c r="W223" i="19"/>
  <c r="V223" i="19"/>
  <c r="U223" i="19"/>
  <c r="T223" i="19"/>
  <c r="S223" i="19"/>
  <c r="R223" i="19"/>
  <c r="Q223" i="19"/>
  <c r="P223" i="19"/>
  <c r="O223" i="19"/>
  <c r="N223" i="19"/>
  <c r="M223" i="19"/>
  <c r="L223" i="19"/>
  <c r="K223" i="19"/>
  <c r="J223" i="19"/>
  <c r="I223" i="19"/>
  <c r="H223" i="19"/>
  <c r="G223" i="19"/>
  <c r="F223" i="19"/>
  <c r="E223" i="19"/>
  <c r="D223" i="19"/>
  <c r="C223" i="19"/>
  <c r="W222" i="19"/>
  <c r="V222" i="19"/>
  <c r="U222" i="19"/>
  <c r="T222" i="19"/>
  <c r="S222" i="19"/>
  <c r="R222" i="19"/>
  <c r="Q222" i="19"/>
  <c r="P222" i="19"/>
  <c r="O222" i="19"/>
  <c r="N222" i="19"/>
  <c r="M222" i="19"/>
  <c r="L222" i="19"/>
  <c r="K222" i="19"/>
  <c r="J222" i="19"/>
  <c r="I222" i="19"/>
  <c r="H222" i="19"/>
  <c r="G222" i="19"/>
  <c r="F222" i="19"/>
  <c r="E222" i="19"/>
  <c r="D222" i="19"/>
  <c r="C222" i="19"/>
  <c r="W221" i="19"/>
  <c r="V221" i="19"/>
  <c r="U221" i="19"/>
  <c r="T221" i="19"/>
  <c r="S221" i="19"/>
  <c r="R221" i="19"/>
  <c r="Q221" i="19"/>
  <c r="P221" i="19"/>
  <c r="O221" i="19"/>
  <c r="N221" i="19"/>
  <c r="M221" i="19"/>
  <c r="L221" i="19"/>
  <c r="K221" i="19"/>
  <c r="J221" i="19"/>
  <c r="I221" i="19"/>
  <c r="H221" i="19"/>
  <c r="G221" i="19"/>
  <c r="F221" i="19"/>
  <c r="E221" i="19"/>
  <c r="D221" i="19"/>
  <c r="C221" i="19"/>
  <c r="W215" i="19"/>
  <c r="V215" i="19"/>
  <c r="U215" i="19"/>
  <c r="T215" i="19"/>
  <c r="S215" i="19"/>
  <c r="R215" i="19"/>
  <c r="Q215" i="19"/>
  <c r="P215" i="19"/>
  <c r="O215" i="19"/>
  <c r="N215" i="19"/>
  <c r="M215" i="19"/>
  <c r="L215" i="19"/>
  <c r="K215" i="19"/>
  <c r="J215" i="19"/>
  <c r="I215" i="19"/>
  <c r="H215" i="19"/>
  <c r="G215" i="19"/>
  <c r="F215" i="19"/>
  <c r="E215" i="19"/>
  <c r="D215" i="19"/>
  <c r="C215" i="19"/>
  <c r="W214" i="19"/>
  <c r="V214" i="19"/>
  <c r="U214" i="19"/>
  <c r="T214" i="19"/>
  <c r="S214" i="19"/>
  <c r="R214" i="19"/>
  <c r="Q214" i="19"/>
  <c r="P214" i="19"/>
  <c r="O214" i="19"/>
  <c r="N214" i="19"/>
  <c r="M214" i="19"/>
  <c r="L214" i="19"/>
  <c r="K214" i="19"/>
  <c r="J214" i="19"/>
  <c r="I214" i="19"/>
  <c r="I216" i="19" s="1"/>
  <c r="I217" i="19" s="1"/>
  <c r="I218" i="19" s="1"/>
  <c r="H214" i="19"/>
  <c r="G214" i="19"/>
  <c r="F214" i="19"/>
  <c r="E214" i="19"/>
  <c r="D214" i="19"/>
  <c r="C214" i="19"/>
  <c r="W212" i="19"/>
  <c r="V212" i="19"/>
  <c r="U212" i="19"/>
  <c r="T212" i="19"/>
  <c r="S212" i="19"/>
  <c r="R212" i="19"/>
  <c r="Q212" i="19"/>
  <c r="P212" i="19"/>
  <c r="O212" i="19"/>
  <c r="N212" i="19"/>
  <c r="M212" i="19"/>
  <c r="L212" i="19"/>
  <c r="K212" i="19"/>
  <c r="J212" i="19"/>
  <c r="I212" i="19"/>
  <c r="H212" i="19"/>
  <c r="G212" i="19"/>
  <c r="F212" i="19"/>
  <c r="E212" i="19"/>
  <c r="D212" i="19"/>
  <c r="C212" i="19"/>
  <c r="W195" i="19"/>
  <c r="V195" i="19"/>
  <c r="U195" i="19"/>
  <c r="T195" i="19"/>
  <c r="S195" i="19"/>
  <c r="R195" i="19"/>
  <c r="Q195" i="19"/>
  <c r="P195" i="19"/>
  <c r="O195" i="19"/>
  <c r="N195" i="19"/>
  <c r="M195" i="19"/>
  <c r="L195" i="19"/>
  <c r="K195" i="19"/>
  <c r="J195" i="19"/>
  <c r="I195" i="19"/>
  <c r="H195" i="19"/>
  <c r="G195" i="19"/>
  <c r="F195" i="19"/>
  <c r="E195" i="19"/>
  <c r="D195" i="19"/>
  <c r="C195" i="19"/>
  <c r="W194" i="19"/>
  <c r="V194" i="19"/>
  <c r="U194" i="19"/>
  <c r="T194" i="19"/>
  <c r="S194" i="19"/>
  <c r="R194" i="19"/>
  <c r="Q194" i="19"/>
  <c r="P194" i="19"/>
  <c r="O194" i="19"/>
  <c r="N194" i="19"/>
  <c r="M194" i="19"/>
  <c r="L194" i="19"/>
  <c r="K194" i="19"/>
  <c r="J194" i="19"/>
  <c r="I194" i="19"/>
  <c r="H194" i="19"/>
  <c r="G194" i="19"/>
  <c r="F194" i="19"/>
  <c r="E194" i="19"/>
  <c r="D194" i="19"/>
  <c r="C194" i="19"/>
  <c r="W193" i="19"/>
  <c r="V193" i="19"/>
  <c r="U193" i="19"/>
  <c r="T193" i="19"/>
  <c r="S193" i="19"/>
  <c r="R193" i="19"/>
  <c r="Q193" i="19"/>
  <c r="P193" i="19"/>
  <c r="O193" i="19"/>
  <c r="N193" i="19"/>
  <c r="M193" i="19"/>
  <c r="L193" i="19"/>
  <c r="K193" i="19"/>
  <c r="J193" i="19"/>
  <c r="I193" i="19"/>
  <c r="H193" i="19"/>
  <c r="G193" i="19"/>
  <c r="F193" i="19"/>
  <c r="E193" i="19"/>
  <c r="D193" i="19"/>
  <c r="C193" i="19"/>
  <c r="W192" i="19"/>
  <c r="V192" i="19"/>
  <c r="U192" i="19"/>
  <c r="T192" i="19"/>
  <c r="S192" i="19"/>
  <c r="R192" i="19"/>
  <c r="Q192" i="19"/>
  <c r="P192" i="19"/>
  <c r="O192" i="19"/>
  <c r="N192" i="19"/>
  <c r="M192" i="19"/>
  <c r="L192" i="19"/>
  <c r="K192" i="19"/>
  <c r="J192" i="19"/>
  <c r="I192" i="19"/>
  <c r="H192" i="19"/>
  <c r="G192" i="19"/>
  <c r="F192" i="19"/>
  <c r="E192" i="19"/>
  <c r="D192" i="19"/>
  <c r="C192" i="19"/>
  <c r="W191" i="19"/>
  <c r="V191" i="19"/>
  <c r="U191" i="19"/>
  <c r="T191" i="19"/>
  <c r="S191" i="19"/>
  <c r="R191" i="19"/>
  <c r="Q191" i="19"/>
  <c r="P191" i="19"/>
  <c r="O191" i="19"/>
  <c r="N191" i="19"/>
  <c r="M191" i="19"/>
  <c r="L191" i="19"/>
  <c r="K191" i="19"/>
  <c r="J191" i="19"/>
  <c r="I191" i="19"/>
  <c r="H191" i="19"/>
  <c r="G191" i="19"/>
  <c r="F191" i="19"/>
  <c r="E191" i="19"/>
  <c r="D191" i="19"/>
  <c r="C191" i="19"/>
  <c r="W190" i="19"/>
  <c r="V190" i="19"/>
  <c r="U190" i="19"/>
  <c r="T190" i="19"/>
  <c r="S190" i="19"/>
  <c r="R190" i="19"/>
  <c r="Q190" i="19"/>
  <c r="P190" i="19"/>
  <c r="O190" i="19"/>
  <c r="N190" i="19"/>
  <c r="M190" i="19"/>
  <c r="L190" i="19"/>
  <c r="K190" i="19"/>
  <c r="J190" i="19"/>
  <c r="I190" i="19"/>
  <c r="H190" i="19"/>
  <c r="G190" i="19"/>
  <c r="F190" i="19"/>
  <c r="E190" i="19"/>
  <c r="D190" i="19"/>
  <c r="C190" i="19"/>
  <c r="W189" i="19"/>
  <c r="V189" i="19"/>
  <c r="U189" i="19"/>
  <c r="T189" i="19"/>
  <c r="S189" i="19"/>
  <c r="R189" i="19"/>
  <c r="Q189" i="19"/>
  <c r="P189" i="19"/>
  <c r="O189" i="19"/>
  <c r="N189" i="19"/>
  <c r="M189" i="19"/>
  <c r="L189" i="19"/>
  <c r="K189" i="19"/>
  <c r="J189" i="19"/>
  <c r="I189" i="19"/>
  <c r="H189" i="19"/>
  <c r="G189" i="19"/>
  <c r="F189" i="19"/>
  <c r="E189" i="19"/>
  <c r="D189" i="19"/>
  <c r="C189" i="19"/>
  <c r="W188" i="19"/>
  <c r="V188" i="19"/>
  <c r="U188" i="19"/>
  <c r="T188" i="19"/>
  <c r="S188" i="19"/>
  <c r="R188" i="19"/>
  <c r="Q188" i="19"/>
  <c r="P188" i="19"/>
  <c r="O188" i="19"/>
  <c r="N188" i="19"/>
  <c r="M188" i="19"/>
  <c r="L188" i="19"/>
  <c r="K188" i="19"/>
  <c r="J188" i="19"/>
  <c r="I188" i="19"/>
  <c r="H188" i="19"/>
  <c r="G188" i="19"/>
  <c r="F188" i="19"/>
  <c r="E188" i="19"/>
  <c r="D188" i="19"/>
  <c r="C188" i="19"/>
  <c r="W187" i="19"/>
  <c r="V187" i="19"/>
  <c r="U187" i="19"/>
  <c r="T187" i="19"/>
  <c r="S187" i="19"/>
  <c r="R187" i="19"/>
  <c r="Q187" i="19"/>
  <c r="P187" i="19"/>
  <c r="O187" i="19"/>
  <c r="N187" i="19"/>
  <c r="M187" i="19"/>
  <c r="L187" i="19"/>
  <c r="K187" i="19"/>
  <c r="J187" i="19"/>
  <c r="I187" i="19"/>
  <c r="H187" i="19"/>
  <c r="G187" i="19"/>
  <c r="F187" i="19"/>
  <c r="E187" i="19"/>
  <c r="D187" i="19"/>
  <c r="C187" i="19"/>
  <c r="W186" i="19"/>
  <c r="V186" i="19"/>
  <c r="U186" i="19"/>
  <c r="T186" i="19"/>
  <c r="S186" i="19"/>
  <c r="R186" i="19"/>
  <c r="Q186" i="19"/>
  <c r="P186" i="19"/>
  <c r="O186" i="19"/>
  <c r="N186" i="19"/>
  <c r="M186" i="19"/>
  <c r="L186" i="19"/>
  <c r="K186" i="19"/>
  <c r="J186" i="19"/>
  <c r="I186" i="19"/>
  <c r="H186" i="19"/>
  <c r="G186" i="19"/>
  <c r="F186" i="19"/>
  <c r="E186" i="19"/>
  <c r="D186" i="19"/>
  <c r="C186" i="19"/>
  <c r="W180" i="19"/>
  <c r="V180" i="19"/>
  <c r="U180" i="19"/>
  <c r="T180" i="19"/>
  <c r="S180" i="19"/>
  <c r="R180" i="19"/>
  <c r="Q180" i="19"/>
  <c r="P180" i="19"/>
  <c r="O180" i="19"/>
  <c r="N180" i="19"/>
  <c r="M180" i="19"/>
  <c r="L180" i="19"/>
  <c r="K180" i="19"/>
  <c r="J180" i="19"/>
  <c r="I180" i="19"/>
  <c r="H180" i="19"/>
  <c r="G180" i="19"/>
  <c r="F180" i="19"/>
  <c r="E180" i="19"/>
  <c r="D180" i="19"/>
  <c r="C180" i="19"/>
  <c r="W179" i="19"/>
  <c r="V179" i="19"/>
  <c r="U179" i="19"/>
  <c r="T179" i="19"/>
  <c r="S179" i="19"/>
  <c r="R179" i="19"/>
  <c r="R181" i="19" s="1"/>
  <c r="Q179" i="19"/>
  <c r="P179" i="19"/>
  <c r="O179" i="19"/>
  <c r="N179" i="19"/>
  <c r="M179" i="19"/>
  <c r="L179" i="19"/>
  <c r="K179" i="19"/>
  <c r="J179" i="19"/>
  <c r="I179" i="19"/>
  <c r="H179" i="19"/>
  <c r="G179" i="19"/>
  <c r="F179" i="19"/>
  <c r="E179" i="19"/>
  <c r="D179" i="19"/>
  <c r="C179" i="19"/>
  <c r="W177" i="19"/>
  <c r="V177" i="19"/>
  <c r="U177" i="19"/>
  <c r="T177" i="19"/>
  <c r="S177" i="19"/>
  <c r="R177" i="19"/>
  <c r="Q177" i="19"/>
  <c r="P177" i="19"/>
  <c r="O177" i="19"/>
  <c r="N177" i="19"/>
  <c r="M177" i="19"/>
  <c r="L177" i="19"/>
  <c r="K177" i="19"/>
  <c r="J177" i="19"/>
  <c r="I177" i="19"/>
  <c r="H177" i="19"/>
  <c r="G177" i="19"/>
  <c r="F177" i="19"/>
  <c r="E177" i="19"/>
  <c r="D177" i="19"/>
  <c r="C177" i="19"/>
  <c r="W265" i="30"/>
  <c r="V265" i="30"/>
  <c r="U265" i="30"/>
  <c r="T265" i="30"/>
  <c r="S265" i="30"/>
  <c r="R265" i="30"/>
  <c r="Q265" i="30"/>
  <c r="P265" i="30"/>
  <c r="O265" i="30"/>
  <c r="N265" i="30"/>
  <c r="M265" i="30"/>
  <c r="L265" i="30"/>
  <c r="K265" i="30"/>
  <c r="J265" i="30"/>
  <c r="I265" i="30"/>
  <c r="H265" i="30"/>
  <c r="G265" i="30"/>
  <c r="F265" i="30"/>
  <c r="E265" i="30"/>
  <c r="D265" i="30"/>
  <c r="C265" i="30"/>
  <c r="W264" i="30"/>
  <c r="V264" i="30"/>
  <c r="U264" i="30"/>
  <c r="T264" i="30"/>
  <c r="S264" i="30"/>
  <c r="R264" i="30"/>
  <c r="Q264" i="30"/>
  <c r="P264" i="30"/>
  <c r="O264" i="30"/>
  <c r="N264" i="30"/>
  <c r="M264" i="30"/>
  <c r="L264" i="30"/>
  <c r="K264" i="30"/>
  <c r="J264" i="30"/>
  <c r="I264" i="30"/>
  <c r="H264" i="30"/>
  <c r="G264" i="30"/>
  <c r="F264" i="30"/>
  <c r="E264" i="30"/>
  <c r="D264" i="30"/>
  <c r="C264" i="30"/>
  <c r="W263" i="30"/>
  <c r="V263" i="30"/>
  <c r="U263" i="30"/>
  <c r="T263" i="30"/>
  <c r="S263" i="30"/>
  <c r="R263" i="30"/>
  <c r="Q263" i="30"/>
  <c r="P263" i="30"/>
  <c r="O263" i="30"/>
  <c r="N263" i="30"/>
  <c r="M263" i="30"/>
  <c r="L263" i="30"/>
  <c r="K263" i="30"/>
  <c r="J263" i="30"/>
  <c r="I263" i="30"/>
  <c r="H263" i="30"/>
  <c r="G263" i="30"/>
  <c r="F263" i="30"/>
  <c r="E263" i="30"/>
  <c r="D263" i="30"/>
  <c r="C263" i="30"/>
  <c r="W262" i="30"/>
  <c r="V262" i="30"/>
  <c r="U262" i="30"/>
  <c r="T262" i="30"/>
  <c r="S262" i="30"/>
  <c r="R262" i="30"/>
  <c r="Q262" i="30"/>
  <c r="P262" i="30"/>
  <c r="O262" i="30"/>
  <c r="N262" i="30"/>
  <c r="M262" i="30"/>
  <c r="L262" i="30"/>
  <c r="K262" i="30"/>
  <c r="J262" i="30"/>
  <c r="I262" i="30"/>
  <c r="H262" i="30"/>
  <c r="G262" i="30"/>
  <c r="F262" i="30"/>
  <c r="E262" i="30"/>
  <c r="D262" i="30"/>
  <c r="C262" i="30"/>
  <c r="W261" i="30"/>
  <c r="V261" i="30"/>
  <c r="U261" i="30"/>
  <c r="T261" i="30"/>
  <c r="S261" i="30"/>
  <c r="R261" i="30"/>
  <c r="Q261" i="30"/>
  <c r="P261" i="30"/>
  <c r="O261" i="30"/>
  <c r="N261" i="30"/>
  <c r="M261" i="30"/>
  <c r="L261" i="30"/>
  <c r="K261" i="30"/>
  <c r="J261" i="30"/>
  <c r="I261" i="30"/>
  <c r="H261" i="30"/>
  <c r="G261" i="30"/>
  <c r="F261" i="30"/>
  <c r="E261" i="30"/>
  <c r="D261" i="30"/>
  <c r="C261" i="30"/>
  <c r="W260" i="30"/>
  <c r="V260" i="30"/>
  <c r="U260" i="30"/>
  <c r="T260" i="30"/>
  <c r="S260" i="30"/>
  <c r="R260" i="30"/>
  <c r="Q260" i="30"/>
  <c r="P260" i="30"/>
  <c r="O260" i="30"/>
  <c r="N260" i="30"/>
  <c r="M260" i="30"/>
  <c r="L260" i="30"/>
  <c r="K260" i="30"/>
  <c r="J260" i="30"/>
  <c r="I260" i="30"/>
  <c r="H260" i="30"/>
  <c r="G260" i="30"/>
  <c r="F260" i="30"/>
  <c r="E260" i="30"/>
  <c r="D260" i="30"/>
  <c r="C260" i="30"/>
  <c r="W259" i="30"/>
  <c r="V259" i="30"/>
  <c r="U259" i="30"/>
  <c r="T259" i="30"/>
  <c r="S259" i="30"/>
  <c r="R259" i="30"/>
  <c r="Q259" i="30"/>
  <c r="P259" i="30"/>
  <c r="O259" i="30"/>
  <c r="N259" i="30"/>
  <c r="M259" i="30"/>
  <c r="L259" i="30"/>
  <c r="K259" i="30"/>
  <c r="J259" i="30"/>
  <c r="I259" i="30"/>
  <c r="H259" i="30"/>
  <c r="G259" i="30"/>
  <c r="F259" i="30"/>
  <c r="E259" i="30"/>
  <c r="D259" i="30"/>
  <c r="C259" i="30"/>
  <c r="W258" i="30"/>
  <c r="V258" i="30"/>
  <c r="U258" i="30"/>
  <c r="T258" i="30"/>
  <c r="S258" i="30"/>
  <c r="R258" i="30"/>
  <c r="Q258" i="30"/>
  <c r="P258" i="30"/>
  <c r="O258" i="30"/>
  <c r="N258" i="30"/>
  <c r="M258" i="30"/>
  <c r="L258" i="30"/>
  <c r="K258" i="30"/>
  <c r="J258" i="30"/>
  <c r="I258" i="30"/>
  <c r="H258" i="30"/>
  <c r="G258" i="30"/>
  <c r="F258" i="30"/>
  <c r="E258" i="30"/>
  <c r="D258" i="30"/>
  <c r="C258" i="30"/>
  <c r="W257" i="30"/>
  <c r="V257" i="30"/>
  <c r="U257" i="30"/>
  <c r="T257" i="30"/>
  <c r="S257" i="30"/>
  <c r="R257" i="30"/>
  <c r="Q257" i="30"/>
  <c r="P257" i="30"/>
  <c r="O257" i="30"/>
  <c r="N257" i="30"/>
  <c r="M257" i="30"/>
  <c r="L257" i="30"/>
  <c r="K257" i="30"/>
  <c r="J257" i="30"/>
  <c r="I257" i="30"/>
  <c r="H257" i="30"/>
  <c r="G257" i="30"/>
  <c r="F257" i="30"/>
  <c r="E257" i="30"/>
  <c r="D257" i="30"/>
  <c r="C257" i="30"/>
  <c r="W256" i="30"/>
  <c r="V256" i="30"/>
  <c r="U256" i="30"/>
  <c r="T256" i="30"/>
  <c r="S256" i="30"/>
  <c r="R256" i="30"/>
  <c r="Q256" i="30"/>
  <c r="P256" i="30"/>
  <c r="O256" i="30"/>
  <c r="N256" i="30"/>
  <c r="M256" i="30"/>
  <c r="L256" i="30"/>
  <c r="K256" i="30"/>
  <c r="J256" i="30"/>
  <c r="I256" i="30"/>
  <c r="H256" i="30"/>
  <c r="G256" i="30"/>
  <c r="F256" i="30"/>
  <c r="E256" i="30"/>
  <c r="D256" i="30"/>
  <c r="C256" i="30"/>
  <c r="W250" i="30"/>
  <c r="V250" i="30"/>
  <c r="U250" i="30"/>
  <c r="T250" i="30"/>
  <c r="S250" i="30"/>
  <c r="R250" i="30"/>
  <c r="Q250" i="30"/>
  <c r="P250" i="30"/>
  <c r="O250" i="30"/>
  <c r="N250" i="30"/>
  <c r="M250" i="30"/>
  <c r="L250" i="30"/>
  <c r="K250" i="30"/>
  <c r="J250" i="30"/>
  <c r="I250" i="30"/>
  <c r="H250" i="30"/>
  <c r="G250" i="30"/>
  <c r="F250" i="30"/>
  <c r="E250" i="30"/>
  <c r="D250" i="30"/>
  <c r="C250" i="30"/>
  <c r="W249" i="30"/>
  <c r="V249" i="30"/>
  <c r="U249" i="30"/>
  <c r="T249" i="30"/>
  <c r="S249" i="30"/>
  <c r="R249" i="30"/>
  <c r="Q249" i="30"/>
  <c r="P249" i="30"/>
  <c r="O249" i="30"/>
  <c r="N249" i="30"/>
  <c r="M249" i="30"/>
  <c r="L249" i="30"/>
  <c r="K249" i="30"/>
  <c r="J249" i="30"/>
  <c r="I249" i="30"/>
  <c r="H249" i="30"/>
  <c r="G249" i="30"/>
  <c r="F249" i="30"/>
  <c r="E249" i="30"/>
  <c r="D249" i="30"/>
  <c r="C249" i="30"/>
  <c r="W247" i="30"/>
  <c r="AN689" i="10" s="1"/>
  <c r="V247" i="30"/>
  <c r="AM689" i="10" s="1"/>
  <c r="AO689" i="10" s="1"/>
  <c r="AP689" i="10" s="1"/>
  <c r="AQ689" i="10" s="1"/>
  <c r="AR689" i="10" s="1"/>
  <c r="AS689" i="10" s="1"/>
  <c r="AT689" i="10" s="1"/>
  <c r="U247" i="30"/>
  <c r="AL689" i="10" s="1"/>
  <c r="T247" i="30"/>
  <c r="AK689" i="10" s="1"/>
  <c r="S247" i="30"/>
  <c r="AJ689" i="10" s="1"/>
  <c r="R247" i="30"/>
  <c r="AI689" i="10" s="1"/>
  <c r="Q247" i="30"/>
  <c r="AH689" i="10" s="1"/>
  <c r="P247" i="30"/>
  <c r="AG689" i="10" s="1"/>
  <c r="O247" i="30"/>
  <c r="AF689" i="10" s="1"/>
  <c r="N247" i="30"/>
  <c r="AE689" i="10" s="1"/>
  <c r="M247" i="30"/>
  <c r="AD689" i="10" s="1"/>
  <c r="L247" i="30"/>
  <c r="AC689" i="10" s="1"/>
  <c r="K247" i="30"/>
  <c r="AB689" i="10" s="1"/>
  <c r="J247" i="30"/>
  <c r="AA689" i="10" s="1"/>
  <c r="I247" i="30"/>
  <c r="Z689" i="10" s="1"/>
  <c r="H247" i="30"/>
  <c r="Y689" i="10" s="1"/>
  <c r="G247" i="30"/>
  <c r="X689" i="10" s="1"/>
  <c r="F247" i="30"/>
  <c r="W689" i="10" s="1"/>
  <c r="E247" i="30"/>
  <c r="V689" i="10" s="1"/>
  <c r="D247" i="30"/>
  <c r="U689" i="10" s="1"/>
  <c r="C247" i="30"/>
  <c r="T689" i="10" s="1"/>
  <c r="W230" i="30"/>
  <c r="V230" i="30"/>
  <c r="U230" i="30"/>
  <c r="T230" i="30"/>
  <c r="S230" i="30"/>
  <c r="R230" i="30"/>
  <c r="Q230" i="30"/>
  <c r="P230" i="30"/>
  <c r="O230" i="30"/>
  <c r="N230" i="30"/>
  <c r="M230" i="30"/>
  <c r="L230" i="30"/>
  <c r="K230" i="30"/>
  <c r="J230" i="30"/>
  <c r="I230" i="30"/>
  <c r="H230" i="30"/>
  <c r="G230" i="30"/>
  <c r="F230" i="30"/>
  <c r="E230" i="30"/>
  <c r="D230" i="30"/>
  <c r="C230" i="30"/>
  <c r="W229" i="30"/>
  <c r="V229" i="30"/>
  <c r="U229" i="30"/>
  <c r="T229" i="30"/>
  <c r="S229" i="30"/>
  <c r="R229" i="30"/>
  <c r="Q229" i="30"/>
  <c r="P229" i="30"/>
  <c r="O229" i="30"/>
  <c r="N229" i="30"/>
  <c r="M229" i="30"/>
  <c r="L229" i="30"/>
  <c r="K229" i="30"/>
  <c r="J229" i="30"/>
  <c r="I229" i="30"/>
  <c r="H229" i="30"/>
  <c r="G229" i="30"/>
  <c r="F229" i="30"/>
  <c r="E229" i="30"/>
  <c r="D229" i="30"/>
  <c r="C229" i="30"/>
  <c r="W228" i="30"/>
  <c r="V228" i="30"/>
  <c r="U228" i="30"/>
  <c r="T228" i="30"/>
  <c r="S228" i="30"/>
  <c r="R228" i="30"/>
  <c r="Q228" i="30"/>
  <c r="P228" i="30"/>
  <c r="O228" i="30"/>
  <c r="N228" i="30"/>
  <c r="M228" i="30"/>
  <c r="L228" i="30"/>
  <c r="K228" i="30"/>
  <c r="J228" i="30"/>
  <c r="I228" i="30"/>
  <c r="H228" i="30"/>
  <c r="G228" i="30"/>
  <c r="F228" i="30"/>
  <c r="E228" i="30"/>
  <c r="D228" i="30"/>
  <c r="C228" i="30"/>
  <c r="W227" i="30"/>
  <c r="V227" i="30"/>
  <c r="U227" i="30"/>
  <c r="T227" i="30"/>
  <c r="S227" i="30"/>
  <c r="R227" i="30"/>
  <c r="Q227" i="30"/>
  <c r="P227" i="30"/>
  <c r="O227" i="30"/>
  <c r="N227" i="30"/>
  <c r="M227" i="30"/>
  <c r="L227" i="30"/>
  <c r="K227" i="30"/>
  <c r="J227" i="30"/>
  <c r="I227" i="30"/>
  <c r="H227" i="30"/>
  <c r="G227" i="30"/>
  <c r="F227" i="30"/>
  <c r="E227" i="30"/>
  <c r="D227" i="30"/>
  <c r="C227" i="30"/>
  <c r="W226" i="30"/>
  <c r="V226" i="30"/>
  <c r="U226" i="30"/>
  <c r="T226" i="30"/>
  <c r="S226" i="30"/>
  <c r="R226" i="30"/>
  <c r="Q226" i="30"/>
  <c r="P226" i="30"/>
  <c r="O226" i="30"/>
  <c r="N226" i="30"/>
  <c r="M226" i="30"/>
  <c r="L226" i="30"/>
  <c r="K226" i="30"/>
  <c r="J226" i="30"/>
  <c r="I226" i="30"/>
  <c r="H226" i="30"/>
  <c r="G226" i="30"/>
  <c r="F226" i="30"/>
  <c r="E226" i="30"/>
  <c r="D226" i="30"/>
  <c r="C226" i="30"/>
  <c r="W225" i="30"/>
  <c r="V225" i="30"/>
  <c r="U225" i="30"/>
  <c r="T225" i="30"/>
  <c r="S225" i="30"/>
  <c r="R225" i="30"/>
  <c r="Q225" i="30"/>
  <c r="P225" i="30"/>
  <c r="O225" i="30"/>
  <c r="N225" i="30"/>
  <c r="M225" i="30"/>
  <c r="L225" i="30"/>
  <c r="K225" i="30"/>
  <c r="J225" i="30"/>
  <c r="I225" i="30"/>
  <c r="H225" i="30"/>
  <c r="G225" i="30"/>
  <c r="F225" i="30"/>
  <c r="E225" i="30"/>
  <c r="D225" i="30"/>
  <c r="C225" i="30"/>
  <c r="W224" i="30"/>
  <c r="V224" i="30"/>
  <c r="U224" i="30"/>
  <c r="T224" i="30"/>
  <c r="S224" i="30"/>
  <c r="R224" i="30"/>
  <c r="Q224" i="30"/>
  <c r="P224" i="30"/>
  <c r="O224" i="30"/>
  <c r="N224" i="30"/>
  <c r="M224" i="30"/>
  <c r="L224" i="30"/>
  <c r="K224" i="30"/>
  <c r="J224" i="30"/>
  <c r="I224" i="30"/>
  <c r="H224" i="30"/>
  <c r="G224" i="30"/>
  <c r="F224" i="30"/>
  <c r="E224" i="30"/>
  <c r="D224" i="30"/>
  <c r="C224" i="30"/>
  <c r="W223" i="30"/>
  <c r="V223" i="30"/>
  <c r="U223" i="30"/>
  <c r="T223" i="30"/>
  <c r="S223" i="30"/>
  <c r="R223" i="30"/>
  <c r="Q223" i="30"/>
  <c r="P223" i="30"/>
  <c r="O223" i="30"/>
  <c r="N223" i="30"/>
  <c r="M223" i="30"/>
  <c r="L223" i="30"/>
  <c r="K223" i="30"/>
  <c r="J223" i="30"/>
  <c r="I223" i="30"/>
  <c r="H223" i="30"/>
  <c r="G223" i="30"/>
  <c r="F223" i="30"/>
  <c r="E223" i="30"/>
  <c r="D223" i="30"/>
  <c r="C223" i="30"/>
  <c r="W222" i="30"/>
  <c r="V222" i="30"/>
  <c r="U222" i="30"/>
  <c r="T222" i="30"/>
  <c r="S222" i="30"/>
  <c r="R222" i="30"/>
  <c r="Q222" i="30"/>
  <c r="P222" i="30"/>
  <c r="O222" i="30"/>
  <c r="N222" i="30"/>
  <c r="M222" i="30"/>
  <c r="L222" i="30"/>
  <c r="K222" i="30"/>
  <c r="J222" i="30"/>
  <c r="I222" i="30"/>
  <c r="H222" i="30"/>
  <c r="G222" i="30"/>
  <c r="F222" i="30"/>
  <c r="E222" i="30"/>
  <c r="D222" i="30"/>
  <c r="C222" i="30"/>
  <c r="W221" i="30"/>
  <c r="V221" i="30"/>
  <c r="U221" i="30"/>
  <c r="T221" i="30"/>
  <c r="S221" i="30"/>
  <c r="R221" i="30"/>
  <c r="Q221" i="30"/>
  <c r="P221" i="30"/>
  <c r="O221" i="30"/>
  <c r="N221" i="30"/>
  <c r="M221" i="30"/>
  <c r="L221" i="30"/>
  <c r="K221" i="30"/>
  <c r="J221" i="30"/>
  <c r="I221" i="30"/>
  <c r="H221" i="30"/>
  <c r="G221" i="30"/>
  <c r="F221" i="30"/>
  <c r="E221" i="30"/>
  <c r="D221" i="30"/>
  <c r="C221" i="30"/>
  <c r="W215" i="30"/>
  <c r="V215" i="30"/>
  <c r="U215" i="30"/>
  <c r="T215" i="30"/>
  <c r="S215" i="30"/>
  <c r="R215" i="30"/>
  <c r="Q215" i="30"/>
  <c r="P215" i="30"/>
  <c r="O215" i="30"/>
  <c r="N215" i="30"/>
  <c r="M215" i="30"/>
  <c r="L215" i="30"/>
  <c r="K215" i="30"/>
  <c r="J215" i="30"/>
  <c r="I215" i="30"/>
  <c r="H215" i="30"/>
  <c r="G215" i="30"/>
  <c r="F215" i="30"/>
  <c r="E215" i="30"/>
  <c r="D215" i="30"/>
  <c r="C215" i="30"/>
  <c r="W214" i="30"/>
  <c r="V214" i="30"/>
  <c r="U214" i="30"/>
  <c r="T214" i="30"/>
  <c r="S214" i="30"/>
  <c r="R214" i="30"/>
  <c r="Q214" i="30"/>
  <c r="P214" i="30"/>
  <c r="O214" i="30"/>
  <c r="N214" i="30"/>
  <c r="M214" i="30"/>
  <c r="L214" i="30"/>
  <c r="K214" i="30"/>
  <c r="J214" i="30"/>
  <c r="I214" i="30"/>
  <c r="H214" i="30"/>
  <c r="G214" i="30"/>
  <c r="F214" i="30"/>
  <c r="E214" i="30"/>
  <c r="D214" i="30"/>
  <c r="C214" i="30"/>
  <c r="W212" i="30"/>
  <c r="V212" i="30"/>
  <c r="U212" i="30"/>
  <c r="T212" i="30"/>
  <c r="S212" i="30"/>
  <c r="R212" i="30"/>
  <c r="Q212" i="30"/>
  <c r="P212" i="30"/>
  <c r="O212" i="30"/>
  <c r="N212" i="30"/>
  <c r="M212" i="30"/>
  <c r="L212" i="30"/>
  <c r="K212" i="30"/>
  <c r="J212" i="30"/>
  <c r="I212" i="30"/>
  <c r="H212" i="30"/>
  <c r="G212" i="30"/>
  <c r="F212" i="30"/>
  <c r="E212" i="30"/>
  <c r="D212" i="30"/>
  <c r="C212" i="30"/>
  <c r="W195" i="30"/>
  <c r="V195" i="30"/>
  <c r="U195" i="30"/>
  <c r="T195" i="30"/>
  <c r="S195" i="30"/>
  <c r="R195" i="30"/>
  <c r="Q195" i="30"/>
  <c r="P195" i="30"/>
  <c r="O195" i="30"/>
  <c r="N195" i="30"/>
  <c r="M195" i="30"/>
  <c r="L195" i="30"/>
  <c r="K195" i="30"/>
  <c r="J195" i="30"/>
  <c r="I195" i="30"/>
  <c r="H195" i="30"/>
  <c r="G195" i="30"/>
  <c r="F195" i="30"/>
  <c r="E195" i="30"/>
  <c r="D195" i="30"/>
  <c r="C195" i="30"/>
  <c r="W194" i="30"/>
  <c r="V194" i="30"/>
  <c r="U194" i="30"/>
  <c r="T194" i="30"/>
  <c r="S194" i="30"/>
  <c r="R194" i="30"/>
  <c r="Q194" i="30"/>
  <c r="P194" i="30"/>
  <c r="O194" i="30"/>
  <c r="N194" i="30"/>
  <c r="M194" i="30"/>
  <c r="L194" i="30"/>
  <c r="K194" i="30"/>
  <c r="J194" i="30"/>
  <c r="I194" i="30"/>
  <c r="H194" i="30"/>
  <c r="G194" i="30"/>
  <c r="F194" i="30"/>
  <c r="E194" i="30"/>
  <c r="D194" i="30"/>
  <c r="C194" i="30"/>
  <c r="W193" i="30"/>
  <c r="V193" i="30"/>
  <c r="U193" i="30"/>
  <c r="T193" i="30"/>
  <c r="S193" i="30"/>
  <c r="R193" i="30"/>
  <c r="Q193" i="30"/>
  <c r="P193" i="30"/>
  <c r="O193" i="30"/>
  <c r="N193" i="30"/>
  <c r="M193" i="30"/>
  <c r="L193" i="30"/>
  <c r="K193" i="30"/>
  <c r="J193" i="30"/>
  <c r="I193" i="30"/>
  <c r="H193" i="30"/>
  <c r="G193" i="30"/>
  <c r="F193" i="30"/>
  <c r="E193" i="30"/>
  <c r="D193" i="30"/>
  <c r="C193" i="30"/>
  <c r="W192" i="30"/>
  <c r="V192" i="30"/>
  <c r="U192" i="30"/>
  <c r="T192" i="30"/>
  <c r="S192" i="30"/>
  <c r="R192" i="30"/>
  <c r="Q192" i="30"/>
  <c r="P192" i="30"/>
  <c r="O192" i="30"/>
  <c r="N192" i="30"/>
  <c r="M192" i="30"/>
  <c r="L192" i="30"/>
  <c r="K192" i="30"/>
  <c r="J192" i="30"/>
  <c r="I192" i="30"/>
  <c r="H192" i="30"/>
  <c r="G192" i="30"/>
  <c r="F192" i="30"/>
  <c r="E192" i="30"/>
  <c r="D192" i="30"/>
  <c r="C192" i="30"/>
  <c r="W191" i="30"/>
  <c r="V191" i="30"/>
  <c r="U191" i="30"/>
  <c r="T191" i="30"/>
  <c r="S191" i="30"/>
  <c r="R191" i="30"/>
  <c r="Q191" i="30"/>
  <c r="P191" i="30"/>
  <c r="O191" i="30"/>
  <c r="N191" i="30"/>
  <c r="M191" i="30"/>
  <c r="L191" i="30"/>
  <c r="K191" i="30"/>
  <c r="J191" i="30"/>
  <c r="I191" i="30"/>
  <c r="H191" i="30"/>
  <c r="G191" i="30"/>
  <c r="F191" i="30"/>
  <c r="E191" i="30"/>
  <c r="D191" i="30"/>
  <c r="C191" i="30"/>
  <c r="W190" i="30"/>
  <c r="V190" i="30"/>
  <c r="U190" i="30"/>
  <c r="T190" i="30"/>
  <c r="S190" i="30"/>
  <c r="R190" i="30"/>
  <c r="Q190" i="30"/>
  <c r="P190" i="30"/>
  <c r="O190" i="30"/>
  <c r="N190" i="30"/>
  <c r="M190" i="30"/>
  <c r="L190" i="30"/>
  <c r="K190" i="30"/>
  <c r="J190" i="30"/>
  <c r="I190" i="30"/>
  <c r="H190" i="30"/>
  <c r="G190" i="30"/>
  <c r="F190" i="30"/>
  <c r="E190" i="30"/>
  <c r="D190" i="30"/>
  <c r="C190" i="30"/>
  <c r="W189" i="30"/>
  <c r="V189" i="30"/>
  <c r="U189" i="30"/>
  <c r="T189" i="30"/>
  <c r="S189" i="30"/>
  <c r="R189" i="30"/>
  <c r="Q189" i="30"/>
  <c r="P189" i="30"/>
  <c r="O189" i="30"/>
  <c r="N189" i="30"/>
  <c r="M189" i="30"/>
  <c r="L189" i="30"/>
  <c r="K189" i="30"/>
  <c r="J189" i="30"/>
  <c r="I189" i="30"/>
  <c r="H189" i="30"/>
  <c r="G189" i="30"/>
  <c r="F189" i="30"/>
  <c r="E189" i="30"/>
  <c r="D189" i="30"/>
  <c r="C189" i="30"/>
  <c r="W188" i="30"/>
  <c r="V188" i="30"/>
  <c r="U188" i="30"/>
  <c r="T188" i="30"/>
  <c r="S188" i="30"/>
  <c r="R188" i="30"/>
  <c r="Q188" i="30"/>
  <c r="P188" i="30"/>
  <c r="O188" i="30"/>
  <c r="N188" i="30"/>
  <c r="M188" i="30"/>
  <c r="L188" i="30"/>
  <c r="K188" i="30"/>
  <c r="J188" i="30"/>
  <c r="I188" i="30"/>
  <c r="H188" i="30"/>
  <c r="G188" i="30"/>
  <c r="F188" i="30"/>
  <c r="E188" i="30"/>
  <c r="D188" i="30"/>
  <c r="C188" i="30"/>
  <c r="W187" i="30"/>
  <c r="V187" i="30"/>
  <c r="U187" i="30"/>
  <c r="T187" i="30"/>
  <c r="S187" i="30"/>
  <c r="R187" i="30"/>
  <c r="Q187" i="30"/>
  <c r="P187" i="30"/>
  <c r="O187" i="30"/>
  <c r="N187" i="30"/>
  <c r="M187" i="30"/>
  <c r="L187" i="30"/>
  <c r="K187" i="30"/>
  <c r="J187" i="30"/>
  <c r="I187" i="30"/>
  <c r="H187" i="30"/>
  <c r="G187" i="30"/>
  <c r="F187" i="30"/>
  <c r="E187" i="30"/>
  <c r="D187" i="30"/>
  <c r="C187" i="30"/>
  <c r="W186" i="30"/>
  <c r="V186" i="30"/>
  <c r="U186" i="30"/>
  <c r="T186" i="30"/>
  <c r="S186" i="30"/>
  <c r="R186" i="30"/>
  <c r="Q186" i="30"/>
  <c r="P186" i="30"/>
  <c r="O186" i="30"/>
  <c r="N186" i="30"/>
  <c r="M186" i="30"/>
  <c r="L186" i="30"/>
  <c r="K186" i="30"/>
  <c r="J186" i="30"/>
  <c r="I186" i="30"/>
  <c r="H186" i="30"/>
  <c r="G186" i="30"/>
  <c r="F186" i="30"/>
  <c r="E186" i="30"/>
  <c r="D186" i="30"/>
  <c r="C186" i="30"/>
  <c r="W180" i="30"/>
  <c r="V180" i="30"/>
  <c r="U180" i="30"/>
  <c r="T180" i="30"/>
  <c r="S180" i="30"/>
  <c r="R180" i="30"/>
  <c r="Q180" i="30"/>
  <c r="P180" i="30"/>
  <c r="O180" i="30"/>
  <c r="N180" i="30"/>
  <c r="M180" i="30"/>
  <c r="L180" i="30"/>
  <c r="L181" i="30" s="1"/>
  <c r="K180" i="30"/>
  <c r="J180" i="30"/>
  <c r="I180" i="30"/>
  <c r="H180" i="30"/>
  <c r="G180" i="30"/>
  <c r="F180" i="30"/>
  <c r="E180" i="30"/>
  <c r="D180" i="30"/>
  <c r="C180" i="30"/>
  <c r="W179" i="30"/>
  <c r="V179" i="30"/>
  <c r="U179" i="30"/>
  <c r="T179" i="30"/>
  <c r="S179" i="30"/>
  <c r="R179" i="30"/>
  <c r="Q179" i="30"/>
  <c r="P179" i="30"/>
  <c r="O179" i="30"/>
  <c r="N179" i="30"/>
  <c r="M179" i="30"/>
  <c r="L179" i="30"/>
  <c r="K179" i="30"/>
  <c r="J179" i="30"/>
  <c r="I179" i="30"/>
  <c r="H179" i="30"/>
  <c r="G179" i="30"/>
  <c r="F179" i="30"/>
  <c r="E179" i="30"/>
  <c r="D179" i="30"/>
  <c r="C179" i="30"/>
  <c r="W177" i="30"/>
  <c r="V177" i="30"/>
  <c r="U177" i="30"/>
  <c r="T177" i="30"/>
  <c r="S177" i="30"/>
  <c r="R177" i="30"/>
  <c r="Q177" i="30"/>
  <c r="P177" i="30"/>
  <c r="O177" i="30"/>
  <c r="N177" i="30"/>
  <c r="M177" i="30"/>
  <c r="L177" i="30"/>
  <c r="K177" i="30"/>
  <c r="J177" i="30"/>
  <c r="I177" i="30"/>
  <c r="H177" i="30"/>
  <c r="G177" i="30"/>
  <c r="F177" i="30"/>
  <c r="E177" i="30"/>
  <c r="D177" i="30"/>
  <c r="C177" i="30"/>
  <c r="W265" i="29"/>
  <c r="V265" i="29"/>
  <c r="U265" i="29"/>
  <c r="T265" i="29"/>
  <c r="S265" i="29"/>
  <c r="R265" i="29"/>
  <c r="Q265" i="29"/>
  <c r="P265" i="29"/>
  <c r="O265" i="29"/>
  <c r="N265" i="29"/>
  <c r="M265" i="29"/>
  <c r="L265" i="29"/>
  <c r="K265" i="29"/>
  <c r="J265" i="29"/>
  <c r="I265" i="29"/>
  <c r="H265" i="29"/>
  <c r="G265" i="29"/>
  <c r="F265" i="29"/>
  <c r="E265" i="29"/>
  <c r="D265" i="29"/>
  <c r="C265" i="29"/>
  <c r="W264" i="29"/>
  <c r="V264" i="29"/>
  <c r="U264" i="29"/>
  <c r="T264" i="29"/>
  <c r="S264" i="29"/>
  <c r="R264" i="29"/>
  <c r="Q264" i="29"/>
  <c r="P264" i="29"/>
  <c r="O264" i="29"/>
  <c r="N264" i="29"/>
  <c r="M264" i="29"/>
  <c r="L264" i="29"/>
  <c r="K264" i="29"/>
  <c r="J264" i="29"/>
  <c r="I264" i="29"/>
  <c r="H264" i="29"/>
  <c r="G264" i="29"/>
  <c r="F264" i="29"/>
  <c r="E264" i="29"/>
  <c r="D264" i="29"/>
  <c r="C264" i="29"/>
  <c r="W263" i="29"/>
  <c r="V263" i="29"/>
  <c r="U263" i="29"/>
  <c r="T263" i="29"/>
  <c r="S263" i="29"/>
  <c r="R263" i="29"/>
  <c r="Q263" i="29"/>
  <c r="P263" i="29"/>
  <c r="O263" i="29"/>
  <c r="N263" i="29"/>
  <c r="M263" i="29"/>
  <c r="L263" i="29"/>
  <c r="K263" i="29"/>
  <c r="J263" i="29"/>
  <c r="I263" i="29"/>
  <c r="H263" i="29"/>
  <c r="G263" i="29"/>
  <c r="F263" i="29"/>
  <c r="E263" i="29"/>
  <c r="D263" i="29"/>
  <c r="C263" i="29"/>
  <c r="W262" i="29"/>
  <c r="V262" i="29"/>
  <c r="U262" i="29"/>
  <c r="T262" i="29"/>
  <c r="S262" i="29"/>
  <c r="R262" i="29"/>
  <c r="Q262" i="29"/>
  <c r="P262" i="29"/>
  <c r="O262" i="29"/>
  <c r="N262" i="29"/>
  <c r="M262" i="29"/>
  <c r="L262" i="29"/>
  <c r="K262" i="29"/>
  <c r="J262" i="29"/>
  <c r="I262" i="29"/>
  <c r="H262" i="29"/>
  <c r="G262" i="29"/>
  <c r="F262" i="29"/>
  <c r="E262" i="29"/>
  <c r="D262" i="29"/>
  <c r="C262" i="29"/>
  <c r="W261" i="29"/>
  <c r="V261" i="29"/>
  <c r="U261" i="29"/>
  <c r="T261" i="29"/>
  <c r="S261" i="29"/>
  <c r="R261" i="29"/>
  <c r="Q261" i="29"/>
  <c r="P261" i="29"/>
  <c r="O261" i="29"/>
  <c r="N261" i="29"/>
  <c r="M261" i="29"/>
  <c r="L261" i="29"/>
  <c r="K261" i="29"/>
  <c r="J261" i="29"/>
  <c r="I261" i="29"/>
  <c r="H261" i="29"/>
  <c r="G261" i="29"/>
  <c r="F261" i="29"/>
  <c r="E261" i="29"/>
  <c r="D261" i="29"/>
  <c r="C261" i="29"/>
  <c r="W260" i="29"/>
  <c r="V260" i="29"/>
  <c r="U260" i="29"/>
  <c r="T260" i="29"/>
  <c r="S260" i="29"/>
  <c r="R260" i="29"/>
  <c r="Q260" i="29"/>
  <c r="P260" i="29"/>
  <c r="O260" i="29"/>
  <c r="N260" i="29"/>
  <c r="M260" i="29"/>
  <c r="L260" i="29"/>
  <c r="K260" i="29"/>
  <c r="J260" i="29"/>
  <c r="I260" i="29"/>
  <c r="H260" i="29"/>
  <c r="G260" i="29"/>
  <c r="F260" i="29"/>
  <c r="E260" i="29"/>
  <c r="D260" i="29"/>
  <c r="C260" i="29"/>
  <c r="W259" i="29"/>
  <c r="V259" i="29"/>
  <c r="U259" i="29"/>
  <c r="T259" i="29"/>
  <c r="S259" i="29"/>
  <c r="R259" i="29"/>
  <c r="Q259" i="29"/>
  <c r="P259" i="29"/>
  <c r="O259" i="29"/>
  <c r="N259" i="29"/>
  <c r="M259" i="29"/>
  <c r="L259" i="29"/>
  <c r="K259" i="29"/>
  <c r="J259" i="29"/>
  <c r="I259" i="29"/>
  <c r="H259" i="29"/>
  <c r="G259" i="29"/>
  <c r="F259" i="29"/>
  <c r="E259" i="29"/>
  <c r="D259" i="29"/>
  <c r="C259" i="29"/>
  <c r="W258" i="29"/>
  <c r="V258" i="29"/>
  <c r="U258" i="29"/>
  <c r="T258" i="29"/>
  <c r="S258" i="29"/>
  <c r="R258" i="29"/>
  <c r="Q258" i="29"/>
  <c r="P258" i="29"/>
  <c r="O258" i="29"/>
  <c r="N258" i="29"/>
  <c r="M258" i="29"/>
  <c r="L258" i="29"/>
  <c r="K258" i="29"/>
  <c r="J258" i="29"/>
  <c r="I258" i="29"/>
  <c r="H258" i="29"/>
  <c r="G258" i="29"/>
  <c r="F258" i="29"/>
  <c r="E258" i="29"/>
  <c r="D258" i="29"/>
  <c r="C258" i="29"/>
  <c r="W257" i="29"/>
  <c r="V257" i="29"/>
  <c r="U257" i="29"/>
  <c r="T257" i="29"/>
  <c r="S257" i="29"/>
  <c r="R257" i="29"/>
  <c r="Q257" i="29"/>
  <c r="P257" i="29"/>
  <c r="O257" i="29"/>
  <c r="N257" i="29"/>
  <c r="M257" i="29"/>
  <c r="L257" i="29"/>
  <c r="K257" i="29"/>
  <c r="J257" i="29"/>
  <c r="I257" i="29"/>
  <c r="H257" i="29"/>
  <c r="G257" i="29"/>
  <c r="F257" i="29"/>
  <c r="E257" i="29"/>
  <c r="D257" i="29"/>
  <c r="C257" i="29"/>
  <c r="W256" i="29"/>
  <c r="V256" i="29"/>
  <c r="U256" i="29"/>
  <c r="T256" i="29"/>
  <c r="S256" i="29"/>
  <c r="R256" i="29"/>
  <c r="Q256" i="29"/>
  <c r="P256" i="29"/>
  <c r="O256" i="29"/>
  <c r="N256" i="29"/>
  <c r="M256" i="29"/>
  <c r="L256" i="29"/>
  <c r="K256" i="29"/>
  <c r="J256" i="29"/>
  <c r="I256" i="29"/>
  <c r="H256" i="29"/>
  <c r="G256" i="29"/>
  <c r="F256" i="29"/>
  <c r="E256" i="29"/>
  <c r="D256" i="29"/>
  <c r="C256" i="29"/>
  <c r="W250" i="29"/>
  <c r="V250" i="29"/>
  <c r="U250" i="29"/>
  <c r="T250" i="29"/>
  <c r="S250" i="29"/>
  <c r="R250" i="29"/>
  <c r="Q250" i="29"/>
  <c r="P250" i="29"/>
  <c r="O250" i="29"/>
  <c r="N250" i="29"/>
  <c r="M250" i="29"/>
  <c r="L250" i="29"/>
  <c r="K250" i="29"/>
  <c r="J250" i="29"/>
  <c r="I250" i="29"/>
  <c r="H250" i="29"/>
  <c r="G250" i="29"/>
  <c r="F250" i="29"/>
  <c r="E250" i="29"/>
  <c r="D250" i="29"/>
  <c r="C250" i="29"/>
  <c r="W249" i="29"/>
  <c r="V249" i="29"/>
  <c r="U249" i="29"/>
  <c r="T249" i="29"/>
  <c r="S249" i="29"/>
  <c r="R249" i="29"/>
  <c r="Q249" i="29"/>
  <c r="P249" i="29"/>
  <c r="O249" i="29"/>
  <c r="N249" i="29"/>
  <c r="M249" i="29"/>
  <c r="L249" i="29"/>
  <c r="K249" i="29"/>
  <c r="J249" i="29"/>
  <c r="I249" i="29"/>
  <c r="H249" i="29"/>
  <c r="G249" i="29"/>
  <c r="F249" i="29"/>
  <c r="E249" i="29"/>
  <c r="D249" i="29"/>
  <c r="C249" i="29"/>
  <c r="W247" i="29"/>
  <c r="AN637" i="10" s="1"/>
  <c r="V247" i="29"/>
  <c r="AM637" i="10" s="1"/>
  <c r="AO637" i="10" s="1"/>
  <c r="AP637" i="10" s="1"/>
  <c r="AQ637" i="10" s="1"/>
  <c r="AR637" i="10" s="1"/>
  <c r="AS637" i="10" s="1"/>
  <c r="AT637" i="10" s="1"/>
  <c r="U247" i="29"/>
  <c r="AL637" i="10" s="1"/>
  <c r="T247" i="29"/>
  <c r="AK637" i="10" s="1"/>
  <c r="S247" i="29"/>
  <c r="AJ637" i="10" s="1"/>
  <c r="R247" i="29"/>
  <c r="AI637" i="10" s="1"/>
  <c r="Q247" i="29"/>
  <c r="AH637" i="10" s="1"/>
  <c r="P247" i="29"/>
  <c r="AG637" i="10" s="1"/>
  <c r="O247" i="29"/>
  <c r="AF637" i="10" s="1"/>
  <c r="N247" i="29"/>
  <c r="AE637" i="10" s="1"/>
  <c r="M247" i="29"/>
  <c r="AD637" i="10" s="1"/>
  <c r="L247" i="29"/>
  <c r="AC637" i="10" s="1"/>
  <c r="K247" i="29"/>
  <c r="AB637" i="10" s="1"/>
  <c r="J247" i="29"/>
  <c r="AA637" i="10" s="1"/>
  <c r="I247" i="29"/>
  <c r="Z637" i="10" s="1"/>
  <c r="H247" i="29"/>
  <c r="Y637" i="10" s="1"/>
  <c r="G247" i="29"/>
  <c r="X637" i="10" s="1"/>
  <c r="F247" i="29"/>
  <c r="W637" i="10" s="1"/>
  <c r="E247" i="29"/>
  <c r="V637" i="10" s="1"/>
  <c r="D247" i="29"/>
  <c r="U637" i="10" s="1"/>
  <c r="C247" i="29"/>
  <c r="T637" i="10" s="1"/>
  <c r="W230" i="29"/>
  <c r="V230" i="29"/>
  <c r="U230" i="29"/>
  <c r="T230" i="29"/>
  <c r="S230" i="29"/>
  <c r="R230" i="29"/>
  <c r="Q230" i="29"/>
  <c r="P230" i="29"/>
  <c r="O230" i="29"/>
  <c r="N230" i="29"/>
  <c r="M230" i="29"/>
  <c r="L230" i="29"/>
  <c r="K230" i="29"/>
  <c r="J230" i="29"/>
  <c r="I230" i="29"/>
  <c r="H230" i="29"/>
  <c r="G230" i="29"/>
  <c r="F230" i="29"/>
  <c r="E230" i="29"/>
  <c r="D230" i="29"/>
  <c r="C230" i="29"/>
  <c r="W229" i="29"/>
  <c r="V229" i="29"/>
  <c r="U229" i="29"/>
  <c r="T229" i="29"/>
  <c r="S229" i="29"/>
  <c r="R229" i="29"/>
  <c r="Q229" i="29"/>
  <c r="P229" i="29"/>
  <c r="O229" i="29"/>
  <c r="N229" i="29"/>
  <c r="M229" i="29"/>
  <c r="L229" i="29"/>
  <c r="K229" i="29"/>
  <c r="J229" i="29"/>
  <c r="I229" i="29"/>
  <c r="H229" i="29"/>
  <c r="G229" i="29"/>
  <c r="F229" i="29"/>
  <c r="E229" i="29"/>
  <c r="D229" i="29"/>
  <c r="C229" i="29"/>
  <c r="W228" i="29"/>
  <c r="V228" i="29"/>
  <c r="U228" i="29"/>
  <c r="T228" i="29"/>
  <c r="S228" i="29"/>
  <c r="R228" i="29"/>
  <c r="Q228" i="29"/>
  <c r="P228" i="29"/>
  <c r="O228" i="29"/>
  <c r="N228" i="29"/>
  <c r="M228" i="29"/>
  <c r="L228" i="29"/>
  <c r="K228" i="29"/>
  <c r="J228" i="29"/>
  <c r="I228" i="29"/>
  <c r="H228" i="29"/>
  <c r="G228" i="29"/>
  <c r="F228" i="29"/>
  <c r="E228" i="29"/>
  <c r="D228" i="29"/>
  <c r="C228" i="29"/>
  <c r="W227" i="29"/>
  <c r="V227" i="29"/>
  <c r="U227" i="29"/>
  <c r="T227" i="29"/>
  <c r="S227" i="29"/>
  <c r="R227" i="29"/>
  <c r="Q227" i="29"/>
  <c r="P227" i="29"/>
  <c r="O227" i="29"/>
  <c r="N227" i="29"/>
  <c r="M227" i="29"/>
  <c r="L227" i="29"/>
  <c r="K227" i="29"/>
  <c r="J227" i="29"/>
  <c r="I227" i="29"/>
  <c r="H227" i="29"/>
  <c r="G227" i="29"/>
  <c r="F227" i="29"/>
  <c r="E227" i="29"/>
  <c r="D227" i="29"/>
  <c r="C227" i="29"/>
  <c r="W226" i="29"/>
  <c r="V226" i="29"/>
  <c r="U226" i="29"/>
  <c r="T226" i="29"/>
  <c r="S226" i="29"/>
  <c r="R226" i="29"/>
  <c r="Q226" i="29"/>
  <c r="P226" i="29"/>
  <c r="O226" i="29"/>
  <c r="N226" i="29"/>
  <c r="M226" i="29"/>
  <c r="L226" i="29"/>
  <c r="K226" i="29"/>
  <c r="J226" i="29"/>
  <c r="I226" i="29"/>
  <c r="H226" i="29"/>
  <c r="G226" i="29"/>
  <c r="F226" i="29"/>
  <c r="E226" i="29"/>
  <c r="D226" i="29"/>
  <c r="C226" i="29"/>
  <c r="W225" i="29"/>
  <c r="V225" i="29"/>
  <c r="U225" i="29"/>
  <c r="T225" i="29"/>
  <c r="S225" i="29"/>
  <c r="R225" i="29"/>
  <c r="Q225" i="29"/>
  <c r="P225" i="29"/>
  <c r="O225" i="29"/>
  <c r="N225" i="29"/>
  <c r="M225" i="29"/>
  <c r="L225" i="29"/>
  <c r="K225" i="29"/>
  <c r="J225" i="29"/>
  <c r="I225" i="29"/>
  <c r="H225" i="29"/>
  <c r="G225" i="29"/>
  <c r="F225" i="29"/>
  <c r="E225" i="29"/>
  <c r="D225" i="29"/>
  <c r="C225" i="29"/>
  <c r="W224" i="29"/>
  <c r="V224" i="29"/>
  <c r="U224" i="29"/>
  <c r="T224" i="29"/>
  <c r="S224" i="29"/>
  <c r="R224" i="29"/>
  <c r="Q224" i="29"/>
  <c r="P224" i="29"/>
  <c r="O224" i="29"/>
  <c r="N224" i="29"/>
  <c r="M224" i="29"/>
  <c r="L224" i="29"/>
  <c r="K224" i="29"/>
  <c r="J224" i="29"/>
  <c r="I224" i="29"/>
  <c r="H224" i="29"/>
  <c r="G224" i="29"/>
  <c r="F224" i="29"/>
  <c r="E224" i="29"/>
  <c r="D224" i="29"/>
  <c r="C224" i="29"/>
  <c r="W223" i="29"/>
  <c r="V223" i="29"/>
  <c r="U223" i="29"/>
  <c r="T223" i="29"/>
  <c r="S223" i="29"/>
  <c r="R223" i="29"/>
  <c r="Q223" i="29"/>
  <c r="P223" i="29"/>
  <c r="O223" i="29"/>
  <c r="N223" i="29"/>
  <c r="M223" i="29"/>
  <c r="L223" i="29"/>
  <c r="K223" i="29"/>
  <c r="J223" i="29"/>
  <c r="I223" i="29"/>
  <c r="H223" i="29"/>
  <c r="G223" i="29"/>
  <c r="F223" i="29"/>
  <c r="E223" i="29"/>
  <c r="D223" i="29"/>
  <c r="C223" i="29"/>
  <c r="W222" i="29"/>
  <c r="V222" i="29"/>
  <c r="U222" i="29"/>
  <c r="T222" i="29"/>
  <c r="S222" i="29"/>
  <c r="R222" i="29"/>
  <c r="Q222" i="29"/>
  <c r="P222" i="29"/>
  <c r="O222" i="29"/>
  <c r="N222" i="29"/>
  <c r="M222" i="29"/>
  <c r="L222" i="29"/>
  <c r="K222" i="29"/>
  <c r="J222" i="29"/>
  <c r="I222" i="29"/>
  <c r="H222" i="29"/>
  <c r="G222" i="29"/>
  <c r="F222" i="29"/>
  <c r="E222" i="29"/>
  <c r="D222" i="29"/>
  <c r="C222" i="29"/>
  <c r="W221" i="29"/>
  <c r="V221" i="29"/>
  <c r="U221" i="29"/>
  <c r="T221" i="29"/>
  <c r="S221" i="29"/>
  <c r="R221" i="29"/>
  <c r="Q221" i="29"/>
  <c r="P221" i="29"/>
  <c r="O221" i="29"/>
  <c r="N221" i="29"/>
  <c r="M221" i="29"/>
  <c r="L221" i="29"/>
  <c r="K221" i="29"/>
  <c r="J221" i="29"/>
  <c r="I221" i="29"/>
  <c r="H221" i="29"/>
  <c r="G221" i="29"/>
  <c r="F221" i="29"/>
  <c r="E221" i="29"/>
  <c r="D221" i="29"/>
  <c r="C221" i="29"/>
  <c r="W215" i="29"/>
  <c r="V215" i="29"/>
  <c r="U215" i="29"/>
  <c r="T215" i="29"/>
  <c r="S215" i="29"/>
  <c r="R215" i="29"/>
  <c r="Q215" i="29"/>
  <c r="P215" i="29"/>
  <c r="O215" i="29"/>
  <c r="N215" i="29"/>
  <c r="M215" i="29"/>
  <c r="L215" i="29"/>
  <c r="K215" i="29"/>
  <c r="J215" i="29"/>
  <c r="I215" i="29"/>
  <c r="H215" i="29"/>
  <c r="G215" i="29"/>
  <c r="F215" i="29"/>
  <c r="E215" i="29"/>
  <c r="D215" i="29"/>
  <c r="C215" i="29"/>
  <c r="W214" i="29"/>
  <c r="V214" i="29"/>
  <c r="U214" i="29"/>
  <c r="T214" i="29"/>
  <c r="S214" i="29"/>
  <c r="R214" i="29"/>
  <c r="Q214" i="29"/>
  <c r="P214" i="29"/>
  <c r="O214" i="29"/>
  <c r="N214" i="29"/>
  <c r="M214" i="29"/>
  <c r="L214" i="29"/>
  <c r="K214" i="29"/>
  <c r="J214" i="29"/>
  <c r="I214" i="29"/>
  <c r="H214" i="29"/>
  <c r="G214" i="29"/>
  <c r="F214" i="29"/>
  <c r="E214" i="29"/>
  <c r="D214" i="29"/>
  <c r="C214" i="29"/>
  <c r="W212" i="29"/>
  <c r="V212" i="29"/>
  <c r="U212" i="29"/>
  <c r="T212" i="29"/>
  <c r="S212" i="29"/>
  <c r="R212" i="29"/>
  <c r="Q212" i="29"/>
  <c r="P212" i="29"/>
  <c r="O212" i="29"/>
  <c r="N212" i="29"/>
  <c r="M212" i="29"/>
  <c r="L212" i="29"/>
  <c r="K212" i="29"/>
  <c r="J212" i="29"/>
  <c r="I212" i="29"/>
  <c r="H212" i="29"/>
  <c r="G212" i="29"/>
  <c r="F212" i="29"/>
  <c r="E212" i="29"/>
  <c r="D212" i="29"/>
  <c r="C212" i="29"/>
  <c r="W195" i="29"/>
  <c r="V195" i="29"/>
  <c r="U195" i="29"/>
  <c r="T195" i="29"/>
  <c r="S195" i="29"/>
  <c r="R195" i="29"/>
  <c r="Q195" i="29"/>
  <c r="P195" i="29"/>
  <c r="O195" i="29"/>
  <c r="N195" i="29"/>
  <c r="M195" i="29"/>
  <c r="L195" i="29"/>
  <c r="K195" i="29"/>
  <c r="J195" i="29"/>
  <c r="I195" i="29"/>
  <c r="H195" i="29"/>
  <c r="G195" i="29"/>
  <c r="F195" i="29"/>
  <c r="E195" i="29"/>
  <c r="D195" i="29"/>
  <c r="C195" i="29"/>
  <c r="W194" i="29"/>
  <c r="V194" i="29"/>
  <c r="U194" i="29"/>
  <c r="T194" i="29"/>
  <c r="S194" i="29"/>
  <c r="R194" i="29"/>
  <c r="Q194" i="29"/>
  <c r="P194" i="29"/>
  <c r="O194" i="29"/>
  <c r="N194" i="29"/>
  <c r="M194" i="29"/>
  <c r="L194" i="29"/>
  <c r="K194" i="29"/>
  <c r="J194" i="29"/>
  <c r="I194" i="29"/>
  <c r="H194" i="29"/>
  <c r="G194" i="29"/>
  <c r="F194" i="29"/>
  <c r="E194" i="29"/>
  <c r="D194" i="29"/>
  <c r="C194" i="29"/>
  <c r="W193" i="29"/>
  <c r="V193" i="29"/>
  <c r="U193" i="29"/>
  <c r="T193" i="29"/>
  <c r="S193" i="29"/>
  <c r="R193" i="29"/>
  <c r="Q193" i="29"/>
  <c r="P193" i="29"/>
  <c r="O193" i="29"/>
  <c r="N193" i="29"/>
  <c r="M193" i="29"/>
  <c r="L193" i="29"/>
  <c r="K193" i="29"/>
  <c r="J193" i="29"/>
  <c r="I193" i="29"/>
  <c r="H193" i="29"/>
  <c r="G193" i="29"/>
  <c r="F193" i="29"/>
  <c r="E193" i="29"/>
  <c r="D193" i="29"/>
  <c r="C193" i="29"/>
  <c r="W192" i="29"/>
  <c r="V192" i="29"/>
  <c r="U192" i="29"/>
  <c r="T192" i="29"/>
  <c r="S192" i="29"/>
  <c r="R192" i="29"/>
  <c r="Q192" i="29"/>
  <c r="P192" i="29"/>
  <c r="O192" i="29"/>
  <c r="N192" i="29"/>
  <c r="M192" i="29"/>
  <c r="L192" i="29"/>
  <c r="K192" i="29"/>
  <c r="J192" i="29"/>
  <c r="I192" i="29"/>
  <c r="H192" i="29"/>
  <c r="G192" i="29"/>
  <c r="F192" i="29"/>
  <c r="E192" i="29"/>
  <c r="D192" i="29"/>
  <c r="C192" i="29"/>
  <c r="W191" i="29"/>
  <c r="V191" i="29"/>
  <c r="U191" i="29"/>
  <c r="T191" i="29"/>
  <c r="S191" i="29"/>
  <c r="R191" i="29"/>
  <c r="Q191" i="29"/>
  <c r="P191" i="29"/>
  <c r="O191" i="29"/>
  <c r="N191" i="29"/>
  <c r="M191" i="29"/>
  <c r="L191" i="29"/>
  <c r="K191" i="29"/>
  <c r="J191" i="29"/>
  <c r="I191" i="29"/>
  <c r="H191" i="29"/>
  <c r="G191" i="29"/>
  <c r="F191" i="29"/>
  <c r="E191" i="29"/>
  <c r="D191" i="29"/>
  <c r="C191" i="29"/>
  <c r="W190" i="29"/>
  <c r="V190" i="29"/>
  <c r="U190" i="29"/>
  <c r="T190" i="29"/>
  <c r="S190" i="29"/>
  <c r="R190" i="29"/>
  <c r="Q190" i="29"/>
  <c r="P190" i="29"/>
  <c r="O190" i="29"/>
  <c r="N190" i="29"/>
  <c r="M190" i="29"/>
  <c r="L190" i="29"/>
  <c r="K190" i="29"/>
  <c r="J190" i="29"/>
  <c r="I190" i="29"/>
  <c r="H190" i="29"/>
  <c r="G190" i="29"/>
  <c r="F190" i="29"/>
  <c r="E190" i="29"/>
  <c r="D190" i="29"/>
  <c r="C190" i="29"/>
  <c r="W189" i="29"/>
  <c r="V189" i="29"/>
  <c r="U189" i="29"/>
  <c r="T189" i="29"/>
  <c r="S189" i="29"/>
  <c r="R189" i="29"/>
  <c r="Q189" i="29"/>
  <c r="P189" i="29"/>
  <c r="O189" i="29"/>
  <c r="N189" i="29"/>
  <c r="M189" i="29"/>
  <c r="L189" i="29"/>
  <c r="K189" i="29"/>
  <c r="J189" i="29"/>
  <c r="I189" i="29"/>
  <c r="H189" i="29"/>
  <c r="G189" i="29"/>
  <c r="F189" i="29"/>
  <c r="E189" i="29"/>
  <c r="D189" i="29"/>
  <c r="C189" i="29"/>
  <c r="W188" i="29"/>
  <c r="V188" i="29"/>
  <c r="U188" i="29"/>
  <c r="T188" i="29"/>
  <c r="S188" i="29"/>
  <c r="R188" i="29"/>
  <c r="Q188" i="29"/>
  <c r="P188" i="29"/>
  <c r="O188" i="29"/>
  <c r="N188" i="29"/>
  <c r="M188" i="29"/>
  <c r="L188" i="29"/>
  <c r="K188" i="29"/>
  <c r="J188" i="29"/>
  <c r="I188" i="29"/>
  <c r="H188" i="29"/>
  <c r="G188" i="29"/>
  <c r="F188" i="29"/>
  <c r="E188" i="29"/>
  <c r="D188" i="29"/>
  <c r="C188" i="29"/>
  <c r="W187" i="29"/>
  <c r="V187" i="29"/>
  <c r="U187" i="29"/>
  <c r="T187" i="29"/>
  <c r="S187" i="29"/>
  <c r="R187" i="29"/>
  <c r="Q187" i="29"/>
  <c r="P187" i="29"/>
  <c r="O187" i="29"/>
  <c r="N187" i="29"/>
  <c r="M187" i="29"/>
  <c r="L187" i="29"/>
  <c r="K187" i="29"/>
  <c r="J187" i="29"/>
  <c r="I187" i="29"/>
  <c r="H187" i="29"/>
  <c r="G187" i="29"/>
  <c r="F187" i="29"/>
  <c r="E187" i="29"/>
  <c r="D187" i="29"/>
  <c r="C187" i="29"/>
  <c r="W186" i="29"/>
  <c r="V186" i="29"/>
  <c r="U186" i="29"/>
  <c r="T186" i="29"/>
  <c r="S186" i="29"/>
  <c r="R186" i="29"/>
  <c r="Q186" i="29"/>
  <c r="P186" i="29"/>
  <c r="O186" i="29"/>
  <c r="N186" i="29"/>
  <c r="M186" i="29"/>
  <c r="L186" i="29"/>
  <c r="K186" i="29"/>
  <c r="J186" i="29"/>
  <c r="I186" i="29"/>
  <c r="H186" i="29"/>
  <c r="G186" i="29"/>
  <c r="F186" i="29"/>
  <c r="E186" i="29"/>
  <c r="D186" i="29"/>
  <c r="C186" i="29"/>
  <c r="W180" i="29"/>
  <c r="V180" i="29"/>
  <c r="U180" i="29"/>
  <c r="T180" i="29"/>
  <c r="S180" i="29"/>
  <c r="R180" i="29"/>
  <c r="Q180" i="29"/>
  <c r="P180" i="29"/>
  <c r="O180" i="29"/>
  <c r="N180" i="29"/>
  <c r="M180" i="29"/>
  <c r="L180" i="29"/>
  <c r="K180" i="29"/>
  <c r="J180" i="29"/>
  <c r="I180" i="29"/>
  <c r="H180" i="29"/>
  <c r="G180" i="29"/>
  <c r="F180" i="29"/>
  <c r="E180" i="29"/>
  <c r="D180" i="29"/>
  <c r="C180" i="29"/>
  <c r="C181" i="29" s="1"/>
  <c r="C182" i="29" s="1"/>
  <c r="C183" i="29" s="1"/>
  <c r="W179" i="29"/>
  <c r="V179" i="29"/>
  <c r="U179" i="29"/>
  <c r="T179" i="29"/>
  <c r="S179" i="29"/>
  <c r="R179" i="29"/>
  <c r="Q179" i="29"/>
  <c r="P179" i="29"/>
  <c r="O179" i="29"/>
  <c r="N179" i="29"/>
  <c r="M179" i="29"/>
  <c r="L179" i="29"/>
  <c r="K179" i="29"/>
  <c r="J179" i="29"/>
  <c r="I179" i="29"/>
  <c r="H179" i="29"/>
  <c r="G179" i="29"/>
  <c r="F179" i="29"/>
  <c r="E179" i="29"/>
  <c r="D179" i="29"/>
  <c r="C179" i="29"/>
  <c r="W177" i="29"/>
  <c r="V177" i="29"/>
  <c r="U177" i="29"/>
  <c r="T177" i="29"/>
  <c r="S177" i="29"/>
  <c r="R177" i="29"/>
  <c r="Q177" i="29"/>
  <c r="P177" i="29"/>
  <c r="O177" i="29"/>
  <c r="N177" i="29"/>
  <c r="M177" i="29"/>
  <c r="L177" i="29"/>
  <c r="K177" i="29"/>
  <c r="J177" i="29"/>
  <c r="I177" i="29"/>
  <c r="H177" i="29"/>
  <c r="G177" i="29"/>
  <c r="F177" i="29"/>
  <c r="E177" i="29"/>
  <c r="D177" i="29"/>
  <c r="C177" i="29"/>
  <c r="W265" i="28"/>
  <c r="V265" i="28"/>
  <c r="U265" i="28"/>
  <c r="T265" i="28"/>
  <c r="S265" i="28"/>
  <c r="R265" i="28"/>
  <c r="Q265" i="28"/>
  <c r="P265" i="28"/>
  <c r="O265" i="28"/>
  <c r="N265" i="28"/>
  <c r="M265" i="28"/>
  <c r="L265" i="28"/>
  <c r="K265" i="28"/>
  <c r="J265" i="28"/>
  <c r="I265" i="28"/>
  <c r="H265" i="28"/>
  <c r="G265" i="28"/>
  <c r="F265" i="28"/>
  <c r="E265" i="28"/>
  <c r="D265" i="28"/>
  <c r="C265" i="28"/>
  <c r="W264" i="28"/>
  <c r="V264" i="28"/>
  <c r="U264" i="28"/>
  <c r="T264" i="28"/>
  <c r="S264" i="28"/>
  <c r="R264" i="28"/>
  <c r="Q264" i="28"/>
  <c r="P264" i="28"/>
  <c r="O264" i="28"/>
  <c r="N264" i="28"/>
  <c r="M264" i="28"/>
  <c r="L264" i="28"/>
  <c r="K264" i="28"/>
  <c r="J264" i="28"/>
  <c r="I264" i="28"/>
  <c r="H264" i="28"/>
  <c r="G264" i="28"/>
  <c r="F264" i="28"/>
  <c r="E264" i="28"/>
  <c r="D264" i="28"/>
  <c r="C264" i="28"/>
  <c r="W263" i="28"/>
  <c r="V263" i="28"/>
  <c r="U263" i="28"/>
  <c r="T263" i="28"/>
  <c r="S263" i="28"/>
  <c r="R263" i="28"/>
  <c r="Q263" i="28"/>
  <c r="P263" i="28"/>
  <c r="O263" i="28"/>
  <c r="N263" i="28"/>
  <c r="M263" i="28"/>
  <c r="L263" i="28"/>
  <c r="K263" i="28"/>
  <c r="J263" i="28"/>
  <c r="I263" i="28"/>
  <c r="H263" i="28"/>
  <c r="G263" i="28"/>
  <c r="F263" i="28"/>
  <c r="E263" i="28"/>
  <c r="D263" i="28"/>
  <c r="C263" i="28"/>
  <c r="W262" i="28"/>
  <c r="V262" i="28"/>
  <c r="U262" i="28"/>
  <c r="T262" i="28"/>
  <c r="S262" i="28"/>
  <c r="R262" i="28"/>
  <c r="Q262" i="28"/>
  <c r="P262" i="28"/>
  <c r="O262" i="28"/>
  <c r="N262" i="28"/>
  <c r="M262" i="28"/>
  <c r="L262" i="28"/>
  <c r="K262" i="28"/>
  <c r="J262" i="28"/>
  <c r="I262" i="28"/>
  <c r="H262" i="28"/>
  <c r="G262" i="28"/>
  <c r="F262" i="28"/>
  <c r="E262" i="28"/>
  <c r="D262" i="28"/>
  <c r="C262" i="28"/>
  <c r="W261" i="28"/>
  <c r="V261" i="28"/>
  <c r="U261" i="28"/>
  <c r="T261" i="28"/>
  <c r="S261" i="28"/>
  <c r="R261" i="28"/>
  <c r="Q261" i="28"/>
  <c r="P261" i="28"/>
  <c r="O261" i="28"/>
  <c r="N261" i="28"/>
  <c r="M261" i="28"/>
  <c r="L261" i="28"/>
  <c r="K261" i="28"/>
  <c r="J261" i="28"/>
  <c r="I261" i="28"/>
  <c r="H261" i="28"/>
  <c r="G261" i="28"/>
  <c r="F261" i="28"/>
  <c r="E261" i="28"/>
  <c r="D261" i="28"/>
  <c r="C261" i="28"/>
  <c r="W260" i="28"/>
  <c r="V260" i="28"/>
  <c r="U260" i="28"/>
  <c r="T260" i="28"/>
  <c r="S260" i="28"/>
  <c r="R260" i="28"/>
  <c r="Q260" i="28"/>
  <c r="P260" i="28"/>
  <c r="O260" i="28"/>
  <c r="N260" i="28"/>
  <c r="M260" i="28"/>
  <c r="L260" i="28"/>
  <c r="K260" i="28"/>
  <c r="J260" i="28"/>
  <c r="I260" i="28"/>
  <c r="H260" i="28"/>
  <c r="G260" i="28"/>
  <c r="F260" i="28"/>
  <c r="E260" i="28"/>
  <c r="D260" i="28"/>
  <c r="C260" i="28"/>
  <c r="W259" i="28"/>
  <c r="V259" i="28"/>
  <c r="U259" i="28"/>
  <c r="T259" i="28"/>
  <c r="S259" i="28"/>
  <c r="R259" i="28"/>
  <c r="Q259" i="28"/>
  <c r="P259" i="28"/>
  <c r="O259" i="28"/>
  <c r="N259" i="28"/>
  <c r="M259" i="28"/>
  <c r="L259" i="28"/>
  <c r="K259" i="28"/>
  <c r="J259" i="28"/>
  <c r="I259" i="28"/>
  <c r="H259" i="28"/>
  <c r="G259" i="28"/>
  <c r="F259" i="28"/>
  <c r="E259" i="28"/>
  <c r="D259" i="28"/>
  <c r="C259" i="28"/>
  <c r="W258" i="28"/>
  <c r="V258" i="28"/>
  <c r="U258" i="28"/>
  <c r="T258" i="28"/>
  <c r="S258" i="28"/>
  <c r="R258" i="28"/>
  <c r="Q258" i="28"/>
  <c r="P258" i="28"/>
  <c r="O258" i="28"/>
  <c r="N258" i="28"/>
  <c r="M258" i="28"/>
  <c r="L258" i="28"/>
  <c r="K258" i="28"/>
  <c r="J258" i="28"/>
  <c r="I258" i="28"/>
  <c r="H258" i="28"/>
  <c r="G258" i="28"/>
  <c r="F258" i="28"/>
  <c r="E258" i="28"/>
  <c r="D258" i="28"/>
  <c r="C258" i="28"/>
  <c r="W257" i="28"/>
  <c r="V257" i="28"/>
  <c r="U257" i="28"/>
  <c r="T257" i="28"/>
  <c r="S257" i="28"/>
  <c r="R257" i="28"/>
  <c r="Q257" i="28"/>
  <c r="P257" i="28"/>
  <c r="O257" i="28"/>
  <c r="N257" i="28"/>
  <c r="M257" i="28"/>
  <c r="L257" i="28"/>
  <c r="K257" i="28"/>
  <c r="J257" i="28"/>
  <c r="I257" i="28"/>
  <c r="H257" i="28"/>
  <c r="G257" i="28"/>
  <c r="F257" i="28"/>
  <c r="E257" i="28"/>
  <c r="D257" i="28"/>
  <c r="C257" i="28"/>
  <c r="W256" i="28"/>
  <c r="V256" i="28"/>
  <c r="U256" i="28"/>
  <c r="T256" i="28"/>
  <c r="S256" i="28"/>
  <c r="R256" i="28"/>
  <c r="Q256" i="28"/>
  <c r="P256" i="28"/>
  <c r="O256" i="28"/>
  <c r="N256" i="28"/>
  <c r="M256" i="28"/>
  <c r="L256" i="28"/>
  <c r="K256" i="28"/>
  <c r="J256" i="28"/>
  <c r="I256" i="28"/>
  <c r="H256" i="28"/>
  <c r="G256" i="28"/>
  <c r="F256" i="28"/>
  <c r="E256" i="28"/>
  <c r="D256" i="28"/>
  <c r="C256" i="28"/>
  <c r="W250" i="28"/>
  <c r="V250" i="28"/>
  <c r="U250" i="28"/>
  <c r="T250" i="28"/>
  <c r="S250" i="28"/>
  <c r="R250" i="28"/>
  <c r="Q250" i="28"/>
  <c r="P250" i="28"/>
  <c r="O250" i="28"/>
  <c r="N250" i="28"/>
  <c r="M250" i="28"/>
  <c r="L250" i="28"/>
  <c r="K250" i="28"/>
  <c r="J250" i="28"/>
  <c r="I250" i="28"/>
  <c r="H250" i="28"/>
  <c r="G250" i="28"/>
  <c r="F250" i="28"/>
  <c r="E250" i="28"/>
  <c r="D250" i="28"/>
  <c r="C250" i="28"/>
  <c r="W249" i="28"/>
  <c r="W251" i="28" s="1"/>
  <c r="V249" i="28"/>
  <c r="U249" i="28"/>
  <c r="U251" i="28" s="1"/>
  <c r="T249" i="28"/>
  <c r="S249" i="28"/>
  <c r="R249" i="28"/>
  <c r="Q249" i="28"/>
  <c r="P249" i="28"/>
  <c r="O249" i="28"/>
  <c r="N249" i="28"/>
  <c r="M249" i="28"/>
  <c r="L249" i="28"/>
  <c r="K249" i="28"/>
  <c r="K251" i="28" s="1"/>
  <c r="J249" i="28"/>
  <c r="I249" i="28"/>
  <c r="I251" i="28" s="1"/>
  <c r="H249" i="28"/>
  <c r="G249" i="28"/>
  <c r="F249" i="28"/>
  <c r="E249" i="28"/>
  <c r="D249" i="28"/>
  <c r="C249" i="28"/>
  <c r="W247" i="28"/>
  <c r="AN585" i="10" s="1"/>
  <c r="V247" i="28"/>
  <c r="AM585" i="10" s="1"/>
  <c r="AO585" i="10" s="1"/>
  <c r="AP585" i="10" s="1"/>
  <c r="AQ585" i="10" s="1"/>
  <c r="AR585" i="10" s="1"/>
  <c r="AS585" i="10" s="1"/>
  <c r="AT585" i="10" s="1"/>
  <c r="U247" i="28"/>
  <c r="AL585" i="10" s="1"/>
  <c r="T247" i="28"/>
  <c r="AK585" i="10" s="1"/>
  <c r="S247" i="28"/>
  <c r="AJ585" i="10" s="1"/>
  <c r="R247" i="28"/>
  <c r="AI585" i="10" s="1"/>
  <c r="Q247" i="28"/>
  <c r="AH585" i="10" s="1"/>
  <c r="P247" i="28"/>
  <c r="AG585" i="10" s="1"/>
  <c r="O247" i="28"/>
  <c r="AF585" i="10" s="1"/>
  <c r="N247" i="28"/>
  <c r="AE585" i="10" s="1"/>
  <c r="M247" i="28"/>
  <c r="AD585" i="10" s="1"/>
  <c r="L247" i="28"/>
  <c r="AC585" i="10" s="1"/>
  <c r="K247" i="28"/>
  <c r="AB585" i="10" s="1"/>
  <c r="J247" i="28"/>
  <c r="AA585" i="10" s="1"/>
  <c r="I247" i="28"/>
  <c r="Z585" i="10" s="1"/>
  <c r="H247" i="28"/>
  <c r="Y585" i="10" s="1"/>
  <c r="G247" i="28"/>
  <c r="X585" i="10" s="1"/>
  <c r="F247" i="28"/>
  <c r="W585" i="10" s="1"/>
  <c r="E247" i="28"/>
  <c r="V585" i="10" s="1"/>
  <c r="D247" i="28"/>
  <c r="U585" i="10" s="1"/>
  <c r="C247" i="28"/>
  <c r="T585" i="10" s="1"/>
  <c r="W230" i="28"/>
  <c r="V230" i="28"/>
  <c r="U230" i="28"/>
  <c r="T230" i="28"/>
  <c r="S230" i="28"/>
  <c r="R230" i="28"/>
  <c r="Q230" i="28"/>
  <c r="P230" i="28"/>
  <c r="O230" i="28"/>
  <c r="N230" i="28"/>
  <c r="M230" i="28"/>
  <c r="L230" i="28"/>
  <c r="K230" i="28"/>
  <c r="J230" i="28"/>
  <c r="I230" i="28"/>
  <c r="H230" i="28"/>
  <c r="G230" i="28"/>
  <c r="F230" i="28"/>
  <c r="E230" i="28"/>
  <c r="D230" i="28"/>
  <c r="C230" i="28"/>
  <c r="W229" i="28"/>
  <c r="V229" i="28"/>
  <c r="U229" i="28"/>
  <c r="T229" i="28"/>
  <c r="S229" i="28"/>
  <c r="R229" i="28"/>
  <c r="Q229" i="28"/>
  <c r="P229" i="28"/>
  <c r="O229" i="28"/>
  <c r="N229" i="28"/>
  <c r="M229" i="28"/>
  <c r="L229" i="28"/>
  <c r="K229" i="28"/>
  <c r="J229" i="28"/>
  <c r="I229" i="28"/>
  <c r="H229" i="28"/>
  <c r="G229" i="28"/>
  <c r="F229" i="28"/>
  <c r="E229" i="28"/>
  <c r="D229" i="28"/>
  <c r="C229" i="28"/>
  <c r="W228" i="28"/>
  <c r="V228" i="28"/>
  <c r="U228" i="28"/>
  <c r="T228" i="28"/>
  <c r="S228" i="28"/>
  <c r="R228" i="28"/>
  <c r="Q228" i="28"/>
  <c r="P228" i="28"/>
  <c r="O228" i="28"/>
  <c r="N228" i="28"/>
  <c r="M228" i="28"/>
  <c r="L228" i="28"/>
  <c r="K228" i="28"/>
  <c r="J228" i="28"/>
  <c r="I228" i="28"/>
  <c r="H228" i="28"/>
  <c r="G228" i="28"/>
  <c r="F228" i="28"/>
  <c r="E228" i="28"/>
  <c r="D228" i="28"/>
  <c r="C228" i="28"/>
  <c r="W227" i="28"/>
  <c r="V227" i="28"/>
  <c r="U227" i="28"/>
  <c r="T227" i="28"/>
  <c r="S227" i="28"/>
  <c r="R227" i="28"/>
  <c r="Q227" i="28"/>
  <c r="P227" i="28"/>
  <c r="O227" i="28"/>
  <c r="N227" i="28"/>
  <c r="M227" i="28"/>
  <c r="L227" i="28"/>
  <c r="K227" i="28"/>
  <c r="J227" i="28"/>
  <c r="I227" i="28"/>
  <c r="H227" i="28"/>
  <c r="G227" i="28"/>
  <c r="F227" i="28"/>
  <c r="E227" i="28"/>
  <c r="D227" i="28"/>
  <c r="C227" i="28"/>
  <c r="W226" i="28"/>
  <c r="V226" i="28"/>
  <c r="U226" i="28"/>
  <c r="T226" i="28"/>
  <c r="S226" i="28"/>
  <c r="R226" i="28"/>
  <c r="Q226" i="28"/>
  <c r="P226" i="28"/>
  <c r="O226" i="28"/>
  <c r="N226" i="28"/>
  <c r="M226" i="28"/>
  <c r="L226" i="28"/>
  <c r="K226" i="28"/>
  <c r="J226" i="28"/>
  <c r="I226" i="28"/>
  <c r="H226" i="28"/>
  <c r="G226" i="28"/>
  <c r="F226" i="28"/>
  <c r="E226" i="28"/>
  <c r="D226" i="28"/>
  <c r="C226" i="28"/>
  <c r="W225" i="28"/>
  <c r="V225" i="28"/>
  <c r="U225" i="28"/>
  <c r="T225" i="28"/>
  <c r="S225" i="28"/>
  <c r="R225" i="28"/>
  <c r="Q225" i="28"/>
  <c r="P225" i="28"/>
  <c r="O225" i="28"/>
  <c r="N225" i="28"/>
  <c r="M225" i="28"/>
  <c r="L225" i="28"/>
  <c r="K225" i="28"/>
  <c r="J225" i="28"/>
  <c r="I225" i="28"/>
  <c r="H225" i="28"/>
  <c r="G225" i="28"/>
  <c r="F225" i="28"/>
  <c r="E225" i="28"/>
  <c r="D225" i="28"/>
  <c r="C225" i="28"/>
  <c r="W224" i="28"/>
  <c r="V224" i="28"/>
  <c r="U224" i="28"/>
  <c r="T224" i="28"/>
  <c r="S224" i="28"/>
  <c r="R224" i="28"/>
  <c r="Q224" i="28"/>
  <c r="P224" i="28"/>
  <c r="O224" i="28"/>
  <c r="N224" i="28"/>
  <c r="M224" i="28"/>
  <c r="L224" i="28"/>
  <c r="K224" i="28"/>
  <c r="J224" i="28"/>
  <c r="I224" i="28"/>
  <c r="H224" i="28"/>
  <c r="G224" i="28"/>
  <c r="F224" i="28"/>
  <c r="E224" i="28"/>
  <c r="D224" i="28"/>
  <c r="C224" i="28"/>
  <c r="W223" i="28"/>
  <c r="V223" i="28"/>
  <c r="U223" i="28"/>
  <c r="T223" i="28"/>
  <c r="S223" i="28"/>
  <c r="R223" i="28"/>
  <c r="Q223" i="28"/>
  <c r="P223" i="28"/>
  <c r="O223" i="28"/>
  <c r="N223" i="28"/>
  <c r="M223" i="28"/>
  <c r="L223" i="28"/>
  <c r="K223" i="28"/>
  <c r="J223" i="28"/>
  <c r="I223" i="28"/>
  <c r="H223" i="28"/>
  <c r="G223" i="28"/>
  <c r="F223" i="28"/>
  <c r="E223" i="28"/>
  <c r="D223" i="28"/>
  <c r="C223" i="28"/>
  <c r="W222" i="28"/>
  <c r="V222" i="28"/>
  <c r="U222" i="28"/>
  <c r="T222" i="28"/>
  <c r="S222" i="28"/>
  <c r="R222" i="28"/>
  <c r="Q222" i="28"/>
  <c r="P222" i="28"/>
  <c r="O222" i="28"/>
  <c r="N222" i="28"/>
  <c r="M222" i="28"/>
  <c r="L222" i="28"/>
  <c r="K222" i="28"/>
  <c r="J222" i="28"/>
  <c r="I222" i="28"/>
  <c r="H222" i="28"/>
  <c r="G222" i="28"/>
  <c r="F222" i="28"/>
  <c r="E222" i="28"/>
  <c r="D222" i="28"/>
  <c r="C222" i="28"/>
  <c r="W221" i="28"/>
  <c r="V221" i="28"/>
  <c r="U221" i="28"/>
  <c r="T221" i="28"/>
  <c r="S221" i="28"/>
  <c r="R221" i="28"/>
  <c r="Q221" i="28"/>
  <c r="P221" i="28"/>
  <c r="O221" i="28"/>
  <c r="N221" i="28"/>
  <c r="M221" i="28"/>
  <c r="L221" i="28"/>
  <c r="K221" i="28"/>
  <c r="J221" i="28"/>
  <c r="I221" i="28"/>
  <c r="H221" i="28"/>
  <c r="G221" i="28"/>
  <c r="F221" i="28"/>
  <c r="E221" i="28"/>
  <c r="D221" i="28"/>
  <c r="C221" i="28"/>
  <c r="W215" i="28"/>
  <c r="V215" i="28"/>
  <c r="U215" i="28"/>
  <c r="U216" i="28" s="1"/>
  <c r="U217" i="28" s="1"/>
  <c r="U218" i="28" s="1"/>
  <c r="T215" i="28"/>
  <c r="S215" i="28"/>
  <c r="R215" i="28"/>
  <c r="Q215" i="28"/>
  <c r="P215" i="28"/>
  <c r="O215" i="28"/>
  <c r="N215" i="28"/>
  <c r="M215" i="28"/>
  <c r="L215" i="28"/>
  <c r="K215" i="28"/>
  <c r="J215" i="28"/>
  <c r="I215" i="28"/>
  <c r="H215" i="28"/>
  <c r="G215" i="28"/>
  <c r="F215" i="28"/>
  <c r="E215" i="28"/>
  <c r="D215" i="28"/>
  <c r="C215" i="28"/>
  <c r="W214" i="28"/>
  <c r="V214" i="28"/>
  <c r="U214" i="28"/>
  <c r="T214" i="28"/>
  <c r="T216" i="28" s="1"/>
  <c r="S214" i="28"/>
  <c r="R214" i="28"/>
  <c r="R216" i="28" s="1"/>
  <c r="R217" i="28" s="1"/>
  <c r="Q214" i="28"/>
  <c r="P214" i="28"/>
  <c r="O214" i="28"/>
  <c r="N214" i="28"/>
  <c r="M214" i="28"/>
  <c r="L214" i="28"/>
  <c r="K214" i="28"/>
  <c r="J214" i="28"/>
  <c r="I214" i="28"/>
  <c r="H214" i="28"/>
  <c r="H216" i="28" s="1"/>
  <c r="G214" i="28"/>
  <c r="F214" i="28"/>
  <c r="F216" i="28" s="1"/>
  <c r="F217" i="28" s="1"/>
  <c r="E214" i="28"/>
  <c r="D214" i="28"/>
  <c r="C214" i="28"/>
  <c r="W212" i="28"/>
  <c r="V212" i="28"/>
  <c r="U212" i="28"/>
  <c r="T212" i="28"/>
  <c r="S212" i="28"/>
  <c r="R212" i="28"/>
  <c r="Q212" i="28"/>
  <c r="P212" i="28"/>
  <c r="O212" i="28"/>
  <c r="N212" i="28"/>
  <c r="M212" i="28"/>
  <c r="L212" i="28"/>
  <c r="K212" i="28"/>
  <c r="J212" i="28"/>
  <c r="I212" i="28"/>
  <c r="H212" i="28"/>
  <c r="G212" i="28"/>
  <c r="F212" i="28"/>
  <c r="E212" i="28"/>
  <c r="D212" i="28"/>
  <c r="C212" i="28"/>
  <c r="W195" i="28"/>
  <c r="V195" i="28"/>
  <c r="U195" i="28"/>
  <c r="T195" i="28"/>
  <c r="S195" i="28"/>
  <c r="R195" i="28"/>
  <c r="Q195" i="28"/>
  <c r="P195" i="28"/>
  <c r="O195" i="28"/>
  <c r="N195" i="28"/>
  <c r="M195" i="28"/>
  <c r="L195" i="28"/>
  <c r="K195" i="28"/>
  <c r="J195" i="28"/>
  <c r="I195" i="28"/>
  <c r="H195" i="28"/>
  <c r="G195" i="28"/>
  <c r="F195" i="28"/>
  <c r="E195" i="28"/>
  <c r="D195" i="28"/>
  <c r="C195" i="28"/>
  <c r="W194" i="28"/>
  <c r="V194" i="28"/>
  <c r="U194" i="28"/>
  <c r="T194" i="28"/>
  <c r="S194" i="28"/>
  <c r="R194" i="28"/>
  <c r="Q194" i="28"/>
  <c r="P194" i="28"/>
  <c r="O194" i="28"/>
  <c r="N194" i="28"/>
  <c r="M194" i="28"/>
  <c r="L194" i="28"/>
  <c r="K194" i="28"/>
  <c r="J194" i="28"/>
  <c r="I194" i="28"/>
  <c r="H194" i="28"/>
  <c r="G194" i="28"/>
  <c r="F194" i="28"/>
  <c r="E194" i="28"/>
  <c r="D194" i="28"/>
  <c r="C194" i="28"/>
  <c r="W193" i="28"/>
  <c r="V193" i="28"/>
  <c r="U193" i="28"/>
  <c r="T193" i="28"/>
  <c r="S193" i="28"/>
  <c r="R193" i="28"/>
  <c r="Q193" i="28"/>
  <c r="P193" i="28"/>
  <c r="O193" i="28"/>
  <c r="N193" i="28"/>
  <c r="M193" i="28"/>
  <c r="L193" i="28"/>
  <c r="K193" i="28"/>
  <c r="J193" i="28"/>
  <c r="I193" i="28"/>
  <c r="H193" i="28"/>
  <c r="G193" i="28"/>
  <c r="F193" i="28"/>
  <c r="E193" i="28"/>
  <c r="D193" i="28"/>
  <c r="C193" i="28"/>
  <c r="W192" i="28"/>
  <c r="V192" i="28"/>
  <c r="U192" i="28"/>
  <c r="T192" i="28"/>
  <c r="S192" i="28"/>
  <c r="R192" i="28"/>
  <c r="Q192" i="28"/>
  <c r="P192" i="28"/>
  <c r="O192" i="28"/>
  <c r="N192" i="28"/>
  <c r="M192" i="28"/>
  <c r="L192" i="28"/>
  <c r="K192" i="28"/>
  <c r="J192" i="28"/>
  <c r="I192" i="28"/>
  <c r="H192" i="28"/>
  <c r="G192" i="28"/>
  <c r="F192" i="28"/>
  <c r="E192" i="28"/>
  <c r="D192" i="28"/>
  <c r="C192" i="28"/>
  <c r="W191" i="28"/>
  <c r="V191" i="28"/>
  <c r="U191" i="28"/>
  <c r="T191" i="28"/>
  <c r="S191" i="28"/>
  <c r="R191" i="28"/>
  <c r="Q191" i="28"/>
  <c r="P191" i="28"/>
  <c r="O191" i="28"/>
  <c r="N191" i="28"/>
  <c r="M191" i="28"/>
  <c r="L191" i="28"/>
  <c r="K191" i="28"/>
  <c r="J191" i="28"/>
  <c r="I191" i="28"/>
  <c r="H191" i="28"/>
  <c r="G191" i="28"/>
  <c r="F191" i="28"/>
  <c r="E191" i="28"/>
  <c r="D191" i="28"/>
  <c r="C191" i="28"/>
  <c r="W190" i="28"/>
  <c r="V190" i="28"/>
  <c r="U190" i="28"/>
  <c r="T190" i="28"/>
  <c r="S190" i="28"/>
  <c r="R190" i="28"/>
  <c r="Q190" i="28"/>
  <c r="P190" i="28"/>
  <c r="O190" i="28"/>
  <c r="N190" i="28"/>
  <c r="M190" i="28"/>
  <c r="L190" i="28"/>
  <c r="K190" i="28"/>
  <c r="J190" i="28"/>
  <c r="I190" i="28"/>
  <c r="H190" i="28"/>
  <c r="G190" i="28"/>
  <c r="F190" i="28"/>
  <c r="E190" i="28"/>
  <c r="D190" i="28"/>
  <c r="C190" i="28"/>
  <c r="W189" i="28"/>
  <c r="V189" i="28"/>
  <c r="U189" i="28"/>
  <c r="T189" i="28"/>
  <c r="S189" i="28"/>
  <c r="R189" i="28"/>
  <c r="Q189" i="28"/>
  <c r="P189" i="28"/>
  <c r="O189" i="28"/>
  <c r="N189" i="28"/>
  <c r="M189" i="28"/>
  <c r="L189" i="28"/>
  <c r="K189" i="28"/>
  <c r="J189" i="28"/>
  <c r="I189" i="28"/>
  <c r="H189" i="28"/>
  <c r="G189" i="28"/>
  <c r="F189" i="28"/>
  <c r="E189" i="28"/>
  <c r="D189" i="28"/>
  <c r="C189" i="28"/>
  <c r="W188" i="28"/>
  <c r="V188" i="28"/>
  <c r="U188" i="28"/>
  <c r="T188" i="28"/>
  <c r="S188" i="28"/>
  <c r="R188" i="28"/>
  <c r="Q188" i="28"/>
  <c r="P188" i="28"/>
  <c r="O188" i="28"/>
  <c r="N188" i="28"/>
  <c r="M188" i="28"/>
  <c r="L188" i="28"/>
  <c r="K188" i="28"/>
  <c r="J188" i="28"/>
  <c r="I188" i="28"/>
  <c r="H188" i="28"/>
  <c r="G188" i="28"/>
  <c r="F188" i="28"/>
  <c r="E188" i="28"/>
  <c r="D188" i="28"/>
  <c r="C188" i="28"/>
  <c r="W187" i="28"/>
  <c r="V187" i="28"/>
  <c r="U187" i="28"/>
  <c r="T187" i="28"/>
  <c r="S187" i="28"/>
  <c r="R187" i="28"/>
  <c r="Q187" i="28"/>
  <c r="P187" i="28"/>
  <c r="O187" i="28"/>
  <c r="N187" i="28"/>
  <c r="M187" i="28"/>
  <c r="L187" i="28"/>
  <c r="K187" i="28"/>
  <c r="J187" i="28"/>
  <c r="I187" i="28"/>
  <c r="H187" i="28"/>
  <c r="G187" i="28"/>
  <c r="F187" i="28"/>
  <c r="E187" i="28"/>
  <c r="D187" i="28"/>
  <c r="C187" i="28"/>
  <c r="W186" i="28"/>
  <c r="V186" i="28"/>
  <c r="U186" i="28"/>
  <c r="T186" i="28"/>
  <c r="S186" i="28"/>
  <c r="R186" i="28"/>
  <c r="Q186" i="28"/>
  <c r="P186" i="28"/>
  <c r="O186" i="28"/>
  <c r="N186" i="28"/>
  <c r="M186" i="28"/>
  <c r="L186" i="28"/>
  <c r="K186" i="28"/>
  <c r="J186" i="28"/>
  <c r="I186" i="28"/>
  <c r="H186" i="28"/>
  <c r="G186" i="28"/>
  <c r="F186" i="28"/>
  <c r="E186" i="28"/>
  <c r="D186" i="28"/>
  <c r="C186" i="28"/>
  <c r="W180" i="28"/>
  <c r="V180" i="28"/>
  <c r="U180" i="28"/>
  <c r="T180" i="28"/>
  <c r="S180" i="28"/>
  <c r="R180" i="28"/>
  <c r="Q180" i="28"/>
  <c r="P180" i="28"/>
  <c r="O180" i="28"/>
  <c r="N180" i="28"/>
  <c r="M180" i="28"/>
  <c r="L180" i="28"/>
  <c r="K180" i="28"/>
  <c r="J180" i="28"/>
  <c r="I180" i="28"/>
  <c r="H180" i="28"/>
  <c r="G180" i="28"/>
  <c r="F180" i="28"/>
  <c r="F181" i="28" s="1"/>
  <c r="E180" i="28"/>
  <c r="D180" i="28"/>
  <c r="C180" i="28"/>
  <c r="W179" i="28"/>
  <c r="V179" i="28"/>
  <c r="U179" i="28"/>
  <c r="T179" i="28"/>
  <c r="S179" i="28"/>
  <c r="R179" i="28"/>
  <c r="Q179" i="28"/>
  <c r="P179" i="28"/>
  <c r="O179" i="28"/>
  <c r="N179" i="28"/>
  <c r="M179" i="28"/>
  <c r="L179" i="28"/>
  <c r="K179" i="28"/>
  <c r="J179" i="28"/>
  <c r="I179" i="28"/>
  <c r="H179" i="28"/>
  <c r="G179" i="28"/>
  <c r="F179" i="28"/>
  <c r="E179" i="28"/>
  <c r="D179" i="28"/>
  <c r="C179" i="28"/>
  <c r="W177" i="28"/>
  <c r="V177" i="28"/>
  <c r="U177" i="28"/>
  <c r="T177" i="28"/>
  <c r="S177" i="28"/>
  <c r="R177" i="28"/>
  <c r="Q177" i="28"/>
  <c r="P177" i="28"/>
  <c r="O177" i="28"/>
  <c r="N177" i="28"/>
  <c r="M177" i="28"/>
  <c r="L177" i="28"/>
  <c r="K177" i="28"/>
  <c r="J177" i="28"/>
  <c r="I177" i="28"/>
  <c r="H177" i="28"/>
  <c r="G177" i="28"/>
  <c r="F177" i="28"/>
  <c r="E177" i="28"/>
  <c r="D177" i="28"/>
  <c r="C177" i="28"/>
  <c r="W265" i="32"/>
  <c r="V265" i="32"/>
  <c r="U265" i="32"/>
  <c r="T265" i="32"/>
  <c r="S265" i="32"/>
  <c r="R265" i="32"/>
  <c r="Q265" i="32"/>
  <c r="P265" i="32"/>
  <c r="O265" i="32"/>
  <c r="N265" i="32"/>
  <c r="M265" i="32"/>
  <c r="L265" i="32"/>
  <c r="K265" i="32"/>
  <c r="J265" i="32"/>
  <c r="I265" i="32"/>
  <c r="H265" i="32"/>
  <c r="G265" i="32"/>
  <c r="F265" i="32"/>
  <c r="E265" i="32"/>
  <c r="D265" i="32"/>
  <c r="C265" i="32"/>
  <c r="W264" i="32"/>
  <c r="V264" i="32"/>
  <c r="U264" i="32"/>
  <c r="T264" i="32"/>
  <c r="S264" i="32"/>
  <c r="R264" i="32"/>
  <c r="Q264" i="32"/>
  <c r="P264" i="32"/>
  <c r="O264" i="32"/>
  <c r="N264" i="32"/>
  <c r="M264" i="32"/>
  <c r="L264" i="32"/>
  <c r="K264" i="32"/>
  <c r="J264" i="32"/>
  <c r="I264" i="32"/>
  <c r="H264" i="32"/>
  <c r="G264" i="32"/>
  <c r="F264" i="32"/>
  <c r="E264" i="32"/>
  <c r="D264" i="32"/>
  <c r="C264" i="32"/>
  <c r="W263" i="32"/>
  <c r="V263" i="32"/>
  <c r="U263" i="32"/>
  <c r="T263" i="32"/>
  <c r="S263" i="32"/>
  <c r="R263" i="32"/>
  <c r="Q263" i="32"/>
  <c r="P263" i="32"/>
  <c r="O263" i="32"/>
  <c r="N263" i="32"/>
  <c r="M263" i="32"/>
  <c r="L263" i="32"/>
  <c r="K263" i="32"/>
  <c r="J263" i="32"/>
  <c r="I263" i="32"/>
  <c r="H263" i="32"/>
  <c r="G263" i="32"/>
  <c r="F263" i="32"/>
  <c r="E263" i="32"/>
  <c r="D263" i="32"/>
  <c r="C263" i="32"/>
  <c r="W262" i="32"/>
  <c r="V262" i="32"/>
  <c r="U262" i="32"/>
  <c r="T262" i="32"/>
  <c r="S262" i="32"/>
  <c r="R262" i="32"/>
  <c r="Q262" i="32"/>
  <c r="P262" i="32"/>
  <c r="O262" i="32"/>
  <c r="N262" i="32"/>
  <c r="M262" i="32"/>
  <c r="L262" i="32"/>
  <c r="K262" i="32"/>
  <c r="J262" i="32"/>
  <c r="I262" i="32"/>
  <c r="H262" i="32"/>
  <c r="G262" i="32"/>
  <c r="F262" i="32"/>
  <c r="E262" i="32"/>
  <c r="D262" i="32"/>
  <c r="C262" i="32"/>
  <c r="W261" i="32"/>
  <c r="V261" i="32"/>
  <c r="U261" i="32"/>
  <c r="T261" i="32"/>
  <c r="S261" i="32"/>
  <c r="R261" i="32"/>
  <c r="Q261" i="32"/>
  <c r="P261" i="32"/>
  <c r="O261" i="32"/>
  <c r="N261" i="32"/>
  <c r="M261" i="32"/>
  <c r="L261" i="32"/>
  <c r="K261" i="32"/>
  <c r="J261" i="32"/>
  <c r="I261" i="32"/>
  <c r="H261" i="32"/>
  <c r="G261" i="32"/>
  <c r="F261" i="32"/>
  <c r="E261" i="32"/>
  <c r="D261" i="32"/>
  <c r="C261" i="32"/>
  <c r="W260" i="32"/>
  <c r="V260" i="32"/>
  <c r="U260" i="32"/>
  <c r="T260" i="32"/>
  <c r="S260" i="32"/>
  <c r="R260" i="32"/>
  <c r="Q260" i="32"/>
  <c r="P260" i="32"/>
  <c r="O260" i="32"/>
  <c r="N260" i="32"/>
  <c r="M260" i="32"/>
  <c r="L260" i="32"/>
  <c r="K260" i="32"/>
  <c r="J260" i="32"/>
  <c r="I260" i="32"/>
  <c r="H260" i="32"/>
  <c r="G260" i="32"/>
  <c r="F260" i="32"/>
  <c r="E260" i="32"/>
  <c r="D260" i="32"/>
  <c r="C260" i="32"/>
  <c r="W259" i="32"/>
  <c r="V259" i="32"/>
  <c r="U259" i="32"/>
  <c r="T259" i="32"/>
  <c r="S259" i="32"/>
  <c r="R259" i="32"/>
  <c r="Q259" i="32"/>
  <c r="P259" i="32"/>
  <c r="O259" i="32"/>
  <c r="N259" i="32"/>
  <c r="M259" i="32"/>
  <c r="L259" i="32"/>
  <c r="K259" i="32"/>
  <c r="J259" i="32"/>
  <c r="I259" i="32"/>
  <c r="H259" i="32"/>
  <c r="G259" i="32"/>
  <c r="F259" i="32"/>
  <c r="E259" i="32"/>
  <c r="D259" i="32"/>
  <c r="C259" i="32"/>
  <c r="W258" i="32"/>
  <c r="V258" i="32"/>
  <c r="U258" i="32"/>
  <c r="T258" i="32"/>
  <c r="S258" i="32"/>
  <c r="R258" i="32"/>
  <c r="Q258" i="32"/>
  <c r="P258" i="32"/>
  <c r="O258" i="32"/>
  <c r="N258" i="32"/>
  <c r="M258" i="32"/>
  <c r="L258" i="32"/>
  <c r="K258" i="32"/>
  <c r="J258" i="32"/>
  <c r="I258" i="32"/>
  <c r="H258" i="32"/>
  <c r="G258" i="32"/>
  <c r="F258" i="32"/>
  <c r="E258" i="32"/>
  <c r="D258" i="32"/>
  <c r="C258" i="32"/>
  <c r="W257" i="32"/>
  <c r="V257" i="32"/>
  <c r="U257" i="32"/>
  <c r="T257" i="32"/>
  <c r="S257" i="32"/>
  <c r="R257" i="32"/>
  <c r="Q257" i="32"/>
  <c r="P257" i="32"/>
  <c r="O257" i="32"/>
  <c r="N257" i="32"/>
  <c r="M257" i="32"/>
  <c r="L257" i="32"/>
  <c r="K257" i="32"/>
  <c r="J257" i="32"/>
  <c r="I257" i="32"/>
  <c r="H257" i="32"/>
  <c r="G257" i="32"/>
  <c r="F257" i="32"/>
  <c r="E257" i="32"/>
  <c r="D257" i="32"/>
  <c r="C257" i="32"/>
  <c r="W256" i="32"/>
  <c r="V256" i="32"/>
  <c r="U256" i="32"/>
  <c r="T256" i="32"/>
  <c r="S256" i="32"/>
  <c r="R256" i="32"/>
  <c r="Q256" i="32"/>
  <c r="P256" i="32"/>
  <c r="O256" i="32"/>
  <c r="N256" i="32"/>
  <c r="M256" i="32"/>
  <c r="L256" i="32"/>
  <c r="K256" i="32"/>
  <c r="J256" i="32"/>
  <c r="I256" i="32"/>
  <c r="H256" i="32"/>
  <c r="G256" i="32"/>
  <c r="F256" i="32"/>
  <c r="E256" i="32"/>
  <c r="D256" i="32"/>
  <c r="C256" i="32"/>
  <c r="W250" i="32"/>
  <c r="V250" i="32"/>
  <c r="U250" i="32"/>
  <c r="T250" i="32"/>
  <c r="S250" i="32"/>
  <c r="R250" i="32"/>
  <c r="Q250" i="32"/>
  <c r="P250" i="32"/>
  <c r="O250" i="32"/>
  <c r="N250" i="32"/>
  <c r="M250" i="32"/>
  <c r="L250" i="32"/>
  <c r="K250" i="32"/>
  <c r="J250" i="32"/>
  <c r="I250" i="32"/>
  <c r="H250" i="32"/>
  <c r="G250" i="32"/>
  <c r="F250" i="32"/>
  <c r="E250" i="32"/>
  <c r="D250" i="32"/>
  <c r="D251" i="32" s="1"/>
  <c r="D252" i="32" s="1"/>
  <c r="D253" i="32" s="1"/>
  <c r="C250" i="32"/>
  <c r="W249" i="32"/>
  <c r="V249" i="32"/>
  <c r="U249" i="32"/>
  <c r="U251" i="32" s="1"/>
  <c r="T249" i="32"/>
  <c r="S249" i="32"/>
  <c r="R249" i="32"/>
  <c r="Q249" i="32"/>
  <c r="P249" i="32"/>
  <c r="O249" i="32"/>
  <c r="N249" i="32"/>
  <c r="M249" i="32"/>
  <c r="L249" i="32"/>
  <c r="K249" i="32"/>
  <c r="J249" i="32"/>
  <c r="I249" i="32"/>
  <c r="H249" i="32"/>
  <c r="G249" i="32"/>
  <c r="F249" i="32"/>
  <c r="E249" i="32"/>
  <c r="D249" i="32"/>
  <c r="C249" i="32"/>
  <c r="W247" i="32"/>
  <c r="AN741" i="10" s="1"/>
  <c r="V247" i="32"/>
  <c r="AM741" i="10" s="1"/>
  <c r="AO741" i="10" s="1"/>
  <c r="U247" i="32"/>
  <c r="AL741" i="10" s="1"/>
  <c r="T247" i="32"/>
  <c r="AK741" i="10" s="1"/>
  <c r="S247" i="32"/>
  <c r="AJ741" i="10" s="1"/>
  <c r="R247" i="32"/>
  <c r="AI741" i="10" s="1"/>
  <c r="Q247" i="32"/>
  <c r="AH741" i="10" s="1"/>
  <c r="P247" i="32"/>
  <c r="AG741" i="10" s="1"/>
  <c r="O247" i="32"/>
  <c r="AF741" i="10" s="1"/>
  <c r="N247" i="32"/>
  <c r="AE741" i="10" s="1"/>
  <c r="M247" i="32"/>
  <c r="AD741" i="10" s="1"/>
  <c r="L247" i="32"/>
  <c r="AC741" i="10" s="1"/>
  <c r="K247" i="32"/>
  <c r="AB741" i="10" s="1"/>
  <c r="J247" i="32"/>
  <c r="AA741" i="10" s="1"/>
  <c r="I247" i="32"/>
  <c r="Z741" i="10" s="1"/>
  <c r="H247" i="32"/>
  <c r="Y741" i="10" s="1"/>
  <c r="G247" i="32"/>
  <c r="X741" i="10" s="1"/>
  <c r="F247" i="32"/>
  <c r="W741" i="10" s="1"/>
  <c r="E247" i="32"/>
  <c r="V741" i="10" s="1"/>
  <c r="D247" i="32"/>
  <c r="U741" i="10" s="1"/>
  <c r="C247" i="32"/>
  <c r="T741" i="10" s="1"/>
  <c r="W230" i="32"/>
  <c r="V230" i="32"/>
  <c r="U230" i="32"/>
  <c r="T230" i="32"/>
  <c r="S230" i="32"/>
  <c r="R230" i="32"/>
  <c r="Q230" i="32"/>
  <c r="P230" i="32"/>
  <c r="O230" i="32"/>
  <c r="N230" i="32"/>
  <c r="M230" i="32"/>
  <c r="L230" i="32"/>
  <c r="K230" i="32"/>
  <c r="J230" i="32"/>
  <c r="I230" i="32"/>
  <c r="H230" i="32"/>
  <c r="G230" i="32"/>
  <c r="F230" i="32"/>
  <c r="E230" i="32"/>
  <c r="D230" i="32"/>
  <c r="C230" i="32"/>
  <c r="W229" i="32"/>
  <c r="V229" i="32"/>
  <c r="U229" i="32"/>
  <c r="T229" i="32"/>
  <c r="S229" i="32"/>
  <c r="R229" i="32"/>
  <c r="Q229" i="32"/>
  <c r="P229" i="32"/>
  <c r="O229" i="32"/>
  <c r="N229" i="32"/>
  <c r="M229" i="32"/>
  <c r="L229" i="32"/>
  <c r="K229" i="32"/>
  <c r="J229" i="32"/>
  <c r="I229" i="32"/>
  <c r="H229" i="32"/>
  <c r="G229" i="32"/>
  <c r="F229" i="32"/>
  <c r="E229" i="32"/>
  <c r="D229" i="32"/>
  <c r="C229" i="32"/>
  <c r="W228" i="32"/>
  <c r="V228" i="32"/>
  <c r="U228" i="32"/>
  <c r="T228" i="32"/>
  <c r="S228" i="32"/>
  <c r="R228" i="32"/>
  <c r="Q228" i="32"/>
  <c r="P228" i="32"/>
  <c r="O228" i="32"/>
  <c r="N228" i="32"/>
  <c r="M228" i="32"/>
  <c r="L228" i="32"/>
  <c r="K228" i="32"/>
  <c r="J228" i="32"/>
  <c r="I228" i="32"/>
  <c r="H228" i="32"/>
  <c r="G228" i="32"/>
  <c r="F228" i="32"/>
  <c r="E228" i="32"/>
  <c r="D228" i="32"/>
  <c r="C228" i="32"/>
  <c r="W227" i="32"/>
  <c r="V227" i="32"/>
  <c r="U227" i="32"/>
  <c r="T227" i="32"/>
  <c r="S227" i="32"/>
  <c r="R227" i="32"/>
  <c r="Q227" i="32"/>
  <c r="P227" i="32"/>
  <c r="O227" i="32"/>
  <c r="N227" i="32"/>
  <c r="M227" i="32"/>
  <c r="L227" i="32"/>
  <c r="K227" i="32"/>
  <c r="J227" i="32"/>
  <c r="I227" i="32"/>
  <c r="H227" i="32"/>
  <c r="G227" i="32"/>
  <c r="F227" i="32"/>
  <c r="E227" i="32"/>
  <c r="D227" i="32"/>
  <c r="C227" i="32"/>
  <c r="W226" i="32"/>
  <c r="V226" i="32"/>
  <c r="U226" i="32"/>
  <c r="T226" i="32"/>
  <c r="S226" i="32"/>
  <c r="R226" i="32"/>
  <c r="Q226" i="32"/>
  <c r="P226" i="32"/>
  <c r="O226" i="32"/>
  <c r="N226" i="32"/>
  <c r="M226" i="32"/>
  <c r="L226" i="32"/>
  <c r="K226" i="32"/>
  <c r="J226" i="32"/>
  <c r="I226" i="32"/>
  <c r="H226" i="32"/>
  <c r="G226" i="32"/>
  <c r="F226" i="32"/>
  <c r="E226" i="32"/>
  <c r="D226" i="32"/>
  <c r="C226" i="32"/>
  <c r="W225" i="32"/>
  <c r="V225" i="32"/>
  <c r="U225" i="32"/>
  <c r="T225" i="32"/>
  <c r="S225" i="32"/>
  <c r="R225" i="32"/>
  <c r="Q225" i="32"/>
  <c r="P225" i="32"/>
  <c r="O225" i="32"/>
  <c r="N225" i="32"/>
  <c r="M225" i="32"/>
  <c r="L225" i="32"/>
  <c r="K225" i="32"/>
  <c r="J225" i="32"/>
  <c r="I225" i="32"/>
  <c r="H225" i="32"/>
  <c r="G225" i="32"/>
  <c r="F225" i="32"/>
  <c r="E225" i="32"/>
  <c r="D225" i="32"/>
  <c r="C225" i="32"/>
  <c r="W224" i="32"/>
  <c r="V224" i="32"/>
  <c r="U224" i="32"/>
  <c r="T224" i="32"/>
  <c r="S224" i="32"/>
  <c r="R224" i="32"/>
  <c r="Q224" i="32"/>
  <c r="P224" i="32"/>
  <c r="O224" i="32"/>
  <c r="N224" i="32"/>
  <c r="M224" i="32"/>
  <c r="L224" i="32"/>
  <c r="K224" i="32"/>
  <c r="J224" i="32"/>
  <c r="I224" i="32"/>
  <c r="H224" i="32"/>
  <c r="G224" i="32"/>
  <c r="F224" i="32"/>
  <c r="E224" i="32"/>
  <c r="D224" i="32"/>
  <c r="C224" i="32"/>
  <c r="W223" i="32"/>
  <c r="V223" i="32"/>
  <c r="U223" i="32"/>
  <c r="T223" i="32"/>
  <c r="S223" i="32"/>
  <c r="R223" i="32"/>
  <c r="Q223" i="32"/>
  <c r="P223" i="32"/>
  <c r="O223" i="32"/>
  <c r="N223" i="32"/>
  <c r="M223" i="32"/>
  <c r="L223" i="32"/>
  <c r="K223" i="32"/>
  <c r="J223" i="32"/>
  <c r="I223" i="32"/>
  <c r="H223" i="32"/>
  <c r="G223" i="32"/>
  <c r="F223" i="32"/>
  <c r="E223" i="32"/>
  <c r="D223" i="32"/>
  <c r="C223" i="32"/>
  <c r="W222" i="32"/>
  <c r="V222" i="32"/>
  <c r="U222" i="32"/>
  <c r="T222" i="32"/>
  <c r="S222" i="32"/>
  <c r="R222" i="32"/>
  <c r="Q222" i="32"/>
  <c r="P222" i="32"/>
  <c r="O222" i="32"/>
  <c r="N222" i="32"/>
  <c r="M222" i="32"/>
  <c r="L222" i="32"/>
  <c r="K222" i="32"/>
  <c r="J222" i="32"/>
  <c r="I222" i="32"/>
  <c r="H222" i="32"/>
  <c r="G222" i="32"/>
  <c r="F222" i="32"/>
  <c r="E222" i="32"/>
  <c r="D222" i="32"/>
  <c r="C222" i="32"/>
  <c r="W221" i="32"/>
  <c r="V221" i="32"/>
  <c r="U221" i="32"/>
  <c r="T221" i="32"/>
  <c r="S221" i="32"/>
  <c r="R221" i="32"/>
  <c r="Q221" i="32"/>
  <c r="P221" i="32"/>
  <c r="O221" i="32"/>
  <c r="N221" i="32"/>
  <c r="M221" i="32"/>
  <c r="L221" i="32"/>
  <c r="K221" i="32"/>
  <c r="J221" i="32"/>
  <c r="I221" i="32"/>
  <c r="H221" i="32"/>
  <c r="G221" i="32"/>
  <c r="F221" i="32"/>
  <c r="E221" i="32"/>
  <c r="D221" i="32"/>
  <c r="C221" i="32"/>
  <c r="W215" i="32"/>
  <c r="V215" i="32"/>
  <c r="U215" i="32"/>
  <c r="T215" i="32"/>
  <c r="S215" i="32"/>
  <c r="R215" i="32"/>
  <c r="Q215" i="32"/>
  <c r="P215" i="32"/>
  <c r="O215" i="32"/>
  <c r="N215" i="32"/>
  <c r="M215" i="32"/>
  <c r="L215" i="32"/>
  <c r="K215" i="32"/>
  <c r="J215" i="32"/>
  <c r="I215" i="32"/>
  <c r="H215" i="32"/>
  <c r="G215" i="32"/>
  <c r="F215" i="32"/>
  <c r="E215" i="32"/>
  <c r="D215" i="32"/>
  <c r="C215" i="32"/>
  <c r="W214" i="32"/>
  <c r="V214" i="32"/>
  <c r="V216" i="32" s="1"/>
  <c r="V217" i="32" s="1"/>
  <c r="V218" i="32" s="1"/>
  <c r="U214" i="32"/>
  <c r="T214" i="32"/>
  <c r="S214" i="32"/>
  <c r="R214" i="32"/>
  <c r="Q214" i="32"/>
  <c r="P214" i="32"/>
  <c r="O214" i="32"/>
  <c r="N214" i="32"/>
  <c r="M214" i="32"/>
  <c r="L214" i="32"/>
  <c r="K214" i="32"/>
  <c r="J214" i="32"/>
  <c r="I214" i="32"/>
  <c r="H214" i="32"/>
  <c r="G214" i="32"/>
  <c r="F214" i="32"/>
  <c r="E214" i="32"/>
  <c r="D214" i="32"/>
  <c r="C214" i="32"/>
  <c r="W212" i="32"/>
  <c r="V212" i="32"/>
  <c r="U212" i="32"/>
  <c r="T212" i="32"/>
  <c r="S212" i="32"/>
  <c r="R212" i="32"/>
  <c r="Q212" i="32"/>
  <c r="P212" i="32"/>
  <c r="O212" i="32"/>
  <c r="N212" i="32"/>
  <c r="M212" i="32"/>
  <c r="L212" i="32"/>
  <c r="K212" i="32"/>
  <c r="J212" i="32"/>
  <c r="I212" i="32"/>
  <c r="H212" i="32"/>
  <c r="G212" i="32"/>
  <c r="F212" i="32"/>
  <c r="E212" i="32"/>
  <c r="D212" i="32"/>
  <c r="C212" i="32"/>
  <c r="W195" i="32"/>
  <c r="V195" i="32"/>
  <c r="U195" i="32"/>
  <c r="T195" i="32"/>
  <c r="S195" i="32"/>
  <c r="R195" i="32"/>
  <c r="Q195" i="32"/>
  <c r="P195" i="32"/>
  <c r="O195" i="32"/>
  <c r="N195" i="32"/>
  <c r="M195" i="32"/>
  <c r="L195" i="32"/>
  <c r="K195" i="32"/>
  <c r="J195" i="32"/>
  <c r="I195" i="32"/>
  <c r="H195" i="32"/>
  <c r="G195" i="32"/>
  <c r="F195" i="32"/>
  <c r="E195" i="32"/>
  <c r="D195" i="32"/>
  <c r="C195" i="32"/>
  <c r="W194" i="32"/>
  <c r="V194" i="32"/>
  <c r="U194" i="32"/>
  <c r="T194" i="32"/>
  <c r="S194" i="32"/>
  <c r="R194" i="32"/>
  <c r="Q194" i="32"/>
  <c r="P194" i="32"/>
  <c r="O194" i="32"/>
  <c r="N194" i="32"/>
  <c r="M194" i="32"/>
  <c r="L194" i="32"/>
  <c r="K194" i="32"/>
  <c r="J194" i="32"/>
  <c r="I194" i="32"/>
  <c r="H194" i="32"/>
  <c r="G194" i="32"/>
  <c r="F194" i="32"/>
  <c r="E194" i="32"/>
  <c r="D194" i="32"/>
  <c r="C194" i="32"/>
  <c r="W193" i="32"/>
  <c r="V193" i="32"/>
  <c r="U193" i="32"/>
  <c r="T193" i="32"/>
  <c r="S193" i="32"/>
  <c r="R193" i="32"/>
  <c r="Q193" i="32"/>
  <c r="P193" i="32"/>
  <c r="O193" i="32"/>
  <c r="N193" i="32"/>
  <c r="M193" i="32"/>
  <c r="L193" i="32"/>
  <c r="K193" i="32"/>
  <c r="J193" i="32"/>
  <c r="I193" i="32"/>
  <c r="H193" i="32"/>
  <c r="G193" i="32"/>
  <c r="F193" i="32"/>
  <c r="E193" i="32"/>
  <c r="D193" i="32"/>
  <c r="C193" i="32"/>
  <c r="W192" i="32"/>
  <c r="V192" i="32"/>
  <c r="U192" i="32"/>
  <c r="T192" i="32"/>
  <c r="S192" i="32"/>
  <c r="R192" i="32"/>
  <c r="Q192" i="32"/>
  <c r="P192" i="32"/>
  <c r="O192" i="32"/>
  <c r="N192" i="32"/>
  <c r="M192" i="32"/>
  <c r="L192" i="32"/>
  <c r="K192" i="32"/>
  <c r="J192" i="32"/>
  <c r="I192" i="32"/>
  <c r="H192" i="32"/>
  <c r="G192" i="32"/>
  <c r="F192" i="32"/>
  <c r="E192" i="32"/>
  <c r="D192" i="32"/>
  <c r="C192" i="32"/>
  <c r="W191" i="32"/>
  <c r="V191" i="32"/>
  <c r="U191" i="32"/>
  <c r="T191" i="32"/>
  <c r="S191" i="32"/>
  <c r="R191" i="32"/>
  <c r="Q191" i="32"/>
  <c r="P191" i="32"/>
  <c r="O191" i="32"/>
  <c r="N191" i="32"/>
  <c r="M191" i="32"/>
  <c r="L191" i="32"/>
  <c r="K191" i="32"/>
  <c r="J191" i="32"/>
  <c r="I191" i="32"/>
  <c r="H191" i="32"/>
  <c r="G191" i="32"/>
  <c r="F191" i="32"/>
  <c r="E191" i="32"/>
  <c r="D191" i="32"/>
  <c r="C191" i="32"/>
  <c r="W190" i="32"/>
  <c r="V190" i="32"/>
  <c r="U190" i="32"/>
  <c r="T190" i="32"/>
  <c r="S190" i="32"/>
  <c r="R190" i="32"/>
  <c r="Q190" i="32"/>
  <c r="P190" i="32"/>
  <c r="O190" i="32"/>
  <c r="N190" i="32"/>
  <c r="M190" i="32"/>
  <c r="L190" i="32"/>
  <c r="K190" i="32"/>
  <c r="J190" i="32"/>
  <c r="I190" i="32"/>
  <c r="H190" i="32"/>
  <c r="G190" i="32"/>
  <c r="F190" i="32"/>
  <c r="E190" i="32"/>
  <c r="D190" i="32"/>
  <c r="C190" i="32"/>
  <c r="W189" i="32"/>
  <c r="V189" i="32"/>
  <c r="U189" i="32"/>
  <c r="T189" i="32"/>
  <c r="S189" i="32"/>
  <c r="R189" i="32"/>
  <c r="Q189" i="32"/>
  <c r="P189" i="32"/>
  <c r="O189" i="32"/>
  <c r="N189" i="32"/>
  <c r="M189" i="32"/>
  <c r="L189" i="32"/>
  <c r="K189" i="32"/>
  <c r="J189" i="32"/>
  <c r="I189" i="32"/>
  <c r="H189" i="32"/>
  <c r="G189" i="32"/>
  <c r="F189" i="32"/>
  <c r="E189" i="32"/>
  <c r="D189" i="32"/>
  <c r="C189" i="32"/>
  <c r="W188" i="32"/>
  <c r="V188" i="32"/>
  <c r="U188" i="32"/>
  <c r="T188" i="32"/>
  <c r="S188" i="32"/>
  <c r="R188" i="32"/>
  <c r="Q188" i="32"/>
  <c r="P188" i="32"/>
  <c r="O188" i="32"/>
  <c r="N188" i="32"/>
  <c r="M188" i="32"/>
  <c r="L188" i="32"/>
  <c r="K188" i="32"/>
  <c r="J188" i="32"/>
  <c r="I188" i="32"/>
  <c r="H188" i="32"/>
  <c r="G188" i="32"/>
  <c r="F188" i="32"/>
  <c r="E188" i="32"/>
  <c r="D188" i="32"/>
  <c r="C188" i="32"/>
  <c r="W187" i="32"/>
  <c r="V187" i="32"/>
  <c r="U187" i="32"/>
  <c r="T187" i="32"/>
  <c r="S187" i="32"/>
  <c r="R187" i="32"/>
  <c r="Q187" i="32"/>
  <c r="P187" i="32"/>
  <c r="O187" i="32"/>
  <c r="N187" i="32"/>
  <c r="M187" i="32"/>
  <c r="L187" i="32"/>
  <c r="K187" i="32"/>
  <c r="J187" i="32"/>
  <c r="I187" i="32"/>
  <c r="H187" i="32"/>
  <c r="G187" i="32"/>
  <c r="F187" i="32"/>
  <c r="E187" i="32"/>
  <c r="D187" i="32"/>
  <c r="C187" i="32"/>
  <c r="W186" i="32"/>
  <c r="V186" i="32"/>
  <c r="U186" i="32"/>
  <c r="T186" i="32"/>
  <c r="S186" i="32"/>
  <c r="R186" i="32"/>
  <c r="Q186" i="32"/>
  <c r="P186" i="32"/>
  <c r="O186" i="32"/>
  <c r="N186" i="32"/>
  <c r="M186" i="32"/>
  <c r="L186" i="32"/>
  <c r="K186" i="32"/>
  <c r="J186" i="32"/>
  <c r="I186" i="32"/>
  <c r="H186" i="32"/>
  <c r="G186" i="32"/>
  <c r="F186" i="32"/>
  <c r="E186" i="32"/>
  <c r="D186" i="32"/>
  <c r="C186" i="32"/>
  <c r="W180" i="32"/>
  <c r="V180" i="32"/>
  <c r="U180" i="32"/>
  <c r="T180" i="32"/>
  <c r="S180" i="32"/>
  <c r="R180" i="32"/>
  <c r="Q180" i="32"/>
  <c r="P180" i="32"/>
  <c r="O180" i="32"/>
  <c r="N180" i="32"/>
  <c r="M180" i="32"/>
  <c r="L180" i="32"/>
  <c r="K180" i="32"/>
  <c r="J180" i="32"/>
  <c r="I180" i="32"/>
  <c r="H180" i="32"/>
  <c r="G180" i="32"/>
  <c r="F180" i="32"/>
  <c r="E180" i="32"/>
  <c r="D180" i="32"/>
  <c r="C180" i="32"/>
  <c r="W179" i="32"/>
  <c r="V179" i="32"/>
  <c r="U179" i="32"/>
  <c r="T179" i="32"/>
  <c r="S179" i="32"/>
  <c r="R179" i="32"/>
  <c r="Q179" i="32"/>
  <c r="P179" i="32"/>
  <c r="O179" i="32"/>
  <c r="N179" i="32"/>
  <c r="M179" i="32"/>
  <c r="L179" i="32"/>
  <c r="K179" i="32"/>
  <c r="J179" i="32"/>
  <c r="I179" i="32"/>
  <c r="H179" i="32"/>
  <c r="G179" i="32"/>
  <c r="G181" i="32" s="1"/>
  <c r="F179" i="32"/>
  <c r="E179" i="32"/>
  <c r="D179" i="32"/>
  <c r="C179" i="32"/>
  <c r="W177" i="32"/>
  <c r="V177" i="32"/>
  <c r="U177" i="32"/>
  <c r="T177" i="32"/>
  <c r="S177" i="32"/>
  <c r="R177" i="32"/>
  <c r="Q177" i="32"/>
  <c r="P177" i="32"/>
  <c r="O177" i="32"/>
  <c r="N177" i="32"/>
  <c r="M177" i="32"/>
  <c r="L177" i="32"/>
  <c r="K177" i="32"/>
  <c r="J177" i="32"/>
  <c r="I177" i="32"/>
  <c r="H177" i="32"/>
  <c r="G177" i="32"/>
  <c r="F177" i="32"/>
  <c r="E177" i="32"/>
  <c r="D177" i="32"/>
  <c r="C177" i="32"/>
  <c r="W265" i="27"/>
  <c r="V265" i="27"/>
  <c r="U265" i="27"/>
  <c r="T265" i="27"/>
  <c r="S265" i="27"/>
  <c r="R265" i="27"/>
  <c r="Q265" i="27"/>
  <c r="P265" i="27"/>
  <c r="O265" i="27"/>
  <c r="N265" i="27"/>
  <c r="M265" i="27"/>
  <c r="L265" i="27"/>
  <c r="K265" i="27"/>
  <c r="J265" i="27"/>
  <c r="I265" i="27"/>
  <c r="H265" i="27"/>
  <c r="G265" i="27"/>
  <c r="F265" i="27"/>
  <c r="E265" i="27"/>
  <c r="D265" i="27"/>
  <c r="C265" i="27"/>
  <c r="W264" i="27"/>
  <c r="V264" i="27"/>
  <c r="U264" i="27"/>
  <c r="T264" i="27"/>
  <c r="S264" i="27"/>
  <c r="R264" i="27"/>
  <c r="Q264" i="27"/>
  <c r="P264" i="27"/>
  <c r="O264" i="27"/>
  <c r="N264" i="27"/>
  <c r="M264" i="27"/>
  <c r="L264" i="27"/>
  <c r="K264" i="27"/>
  <c r="J264" i="27"/>
  <c r="I264" i="27"/>
  <c r="H264" i="27"/>
  <c r="G264" i="27"/>
  <c r="F264" i="27"/>
  <c r="E264" i="27"/>
  <c r="D264" i="27"/>
  <c r="C264" i="27"/>
  <c r="W263" i="27"/>
  <c r="V263" i="27"/>
  <c r="U263" i="27"/>
  <c r="T263" i="27"/>
  <c r="S263" i="27"/>
  <c r="R263" i="27"/>
  <c r="Q263" i="27"/>
  <c r="P263" i="27"/>
  <c r="O263" i="27"/>
  <c r="N263" i="27"/>
  <c r="M263" i="27"/>
  <c r="L263" i="27"/>
  <c r="K263" i="27"/>
  <c r="J263" i="27"/>
  <c r="I263" i="27"/>
  <c r="H263" i="27"/>
  <c r="G263" i="27"/>
  <c r="F263" i="27"/>
  <c r="E263" i="27"/>
  <c r="D263" i="27"/>
  <c r="C263" i="27"/>
  <c r="W262" i="27"/>
  <c r="V262" i="27"/>
  <c r="U262" i="27"/>
  <c r="T262" i="27"/>
  <c r="S262" i="27"/>
  <c r="R262" i="27"/>
  <c r="Q262" i="27"/>
  <c r="P262" i="27"/>
  <c r="O262" i="27"/>
  <c r="N262" i="27"/>
  <c r="M262" i="27"/>
  <c r="L262" i="27"/>
  <c r="K262" i="27"/>
  <c r="J262" i="27"/>
  <c r="I262" i="27"/>
  <c r="H262" i="27"/>
  <c r="G262" i="27"/>
  <c r="F262" i="27"/>
  <c r="E262" i="27"/>
  <c r="D262" i="27"/>
  <c r="C262" i="27"/>
  <c r="W261" i="27"/>
  <c r="V261" i="27"/>
  <c r="U261" i="27"/>
  <c r="T261" i="27"/>
  <c r="S261" i="27"/>
  <c r="R261" i="27"/>
  <c r="Q261" i="27"/>
  <c r="P261" i="27"/>
  <c r="O261" i="27"/>
  <c r="N261" i="27"/>
  <c r="M261" i="27"/>
  <c r="L261" i="27"/>
  <c r="K261" i="27"/>
  <c r="J261" i="27"/>
  <c r="I261" i="27"/>
  <c r="H261" i="27"/>
  <c r="G261" i="27"/>
  <c r="F261" i="27"/>
  <c r="E261" i="27"/>
  <c r="D261" i="27"/>
  <c r="C261" i="27"/>
  <c r="W260" i="27"/>
  <c r="V260" i="27"/>
  <c r="U260" i="27"/>
  <c r="T260" i="27"/>
  <c r="S260" i="27"/>
  <c r="R260" i="27"/>
  <c r="Q260" i="27"/>
  <c r="P260" i="27"/>
  <c r="O260" i="27"/>
  <c r="N260" i="27"/>
  <c r="M260" i="27"/>
  <c r="L260" i="27"/>
  <c r="K260" i="27"/>
  <c r="J260" i="27"/>
  <c r="I260" i="27"/>
  <c r="H260" i="27"/>
  <c r="G260" i="27"/>
  <c r="F260" i="27"/>
  <c r="E260" i="27"/>
  <c r="D260" i="27"/>
  <c r="C260" i="27"/>
  <c r="W259" i="27"/>
  <c r="V259" i="27"/>
  <c r="U259" i="27"/>
  <c r="T259" i="27"/>
  <c r="S259" i="27"/>
  <c r="R259" i="27"/>
  <c r="Q259" i="27"/>
  <c r="P259" i="27"/>
  <c r="O259" i="27"/>
  <c r="N259" i="27"/>
  <c r="M259" i="27"/>
  <c r="L259" i="27"/>
  <c r="K259" i="27"/>
  <c r="J259" i="27"/>
  <c r="I259" i="27"/>
  <c r="H259" i="27"/>
  <c r="G259" i="27"/>
  <c r="F259" i="27"/>
  <c r="E259" i="27"/>
  <c r="D259" i="27"/>
  <c r="C259" i="27"/>
  <c r="W258" i="27"/>
  <c r="V258" i="27"/>
  <c r="U258" i="27"/>
  <c r="T258" i="27"/>
  <c r="S258" i="27"/>
  <c r="R258" i="27"/>
  <c r="Q258" i="27"/>
  <c r="P258" i="27"/>
  <c r="O258" i="27"/>
  <c r="N258" i="27"/>
  <c r="M258" i="27"/>
  <c r="L258" i="27"/>
  <c r="K258" i="27"/>
  <c r="J258" i="27"/>
  <c r="I258" i="27"/>
  <c r="H258" i="27"/>
  <c r="G258" i="27"/>
  <c r="F258" i="27"/>
  <c r="E258" i="27"/>
  <c r="D258" i="27"/>
  <c r="C258" i="27"/>
  <c r="W257" i="27"/>
  <c r="V257" i="27"/>
  <c r="U257" i="27"/>
  <c r="T257" i="27"/>
  <c r="S257" i="27"/>
  <c r="R257" i="27"/>
  <c r="Q257" i="27"/>
  <c r="P257" i="27"/>
  <c r="O257" i="27"/>
  <c r="N257" i="27"/>
  <c r="M257" i="27"/>
  <c r="L257" i="27"/>
  <c r="K257" i="27"/>
  <c r="J257" i="27"/>
  <c r="I257" i="27"/>
  <c r="H257" i="27"/>
  <c r="G257" i="27"/>
  <c r="F257" i="27"/>
  <c r="E257" i="27"/>
  <c r="D257" i="27"/>
  <c r="C257" i="27"/>
  <c r="W256" i="27"/>
  <c r="V256" i="27"/>
  <c r="U256" i="27"/>
  <c r="T256" i="27"/>
  <c r="S256" i="27"/>
  <c r="R256" i="27"/>
  <c r="Q256" i="27"/>
  <c r="P256" i="27"/>
  <c r="O256" i="27"/>
  <c r="N256" i="27"/>
  <c r="M256" i="27"/>
  <c r="L256" i="27"/>
  <c r="K256" i="27"/>
  <c r="J256" i="27"/>
  <c r="I256" i="27"/>
  <c r="H256" i="27"/>
  <c r="G256" i="27"/>
  <c r="F256" i="27"/>
  <c r="E256" i="27"/>
  <c r="D256" i="27"/>
  <c r="C256" i="27"/>
  <c r="W250" i="27"/>
  <c r="V250" i="27"/>
  <c r="U250" i="27"/>
  <c r="T250" i="27"/>
  <c r="S250" i="27"/>
  <c r="R250" i="27"/>
  <c r="Q250" i="27"/>
  <c r="P250" i="27"/>
  <c r="O250" i="27"/>
  <c r="N250" i="27"/>
  <c r="M250" i="27"/>
  <c r="L250" i="27"/>
  <c r="K250" i="27"/>
  <c r="J250" i="27"/>
  <c r="I250" i="27"/>
  <c r="H250" i="27"/>
  <c r="G250" i="27"/>
  <c r="F250" i="27"/>
  <c r="E250" i="27"/>
  <c r="D250" i="27"/>
  <c r="C250" i="27"/>
  <c r="W249" i="27"/>
  <c r="V249" i="27"/>
  <c r="U249" i="27"/>
  <c r="T249" i="27"/>
  <c r="S249" i="27"/>
  <c r="R249" i="27"/>
  <c r="Q249" i="27"/>
  <c r="P249" i="27"/>
  <c r="P251" i="27" s="1"/>
  <c r="P252" i="27" s="1"/>
  <c r="P253" i="27" s="1"/>
  <c r="O249" i="27"/>
  <c r="N249" i="27"/>
  <c r="M249" i="27"/>
  <c r="L249" i="27"/>
  <c r="K249" i="27"/>
  <c r="J249" i="27"/>
  <c r="I249" i="27"/>
  <c r="H249" i="27"/>
  <c r="G249" i="27"/>
  <c r="F249" i="27"/>
  <c r="E249" i="27"/>
  <c r="D249" i="27"/>
  <c r="D251" i="27" s="1"/>
  <c r="D252" i="27" s="1"/>
  <c r="D253" i="27" s="1"/>
  <c r="C249" i="27"/>
  <c r="W247" i="27"/>
  <c r="AN533" i="10" s="1"/>
  <c r="V247" i="27"/>
  <c r="AM533" i="10" s="1"/>
  <c r="AO533" i="10" s="1"/>
  <c r="AP533" i="10" s="1"/>
  <c r="AQ533" i="10" s="1"/>
  <c r="AR533" i="10" s="1"/>
  <c r="AS533" i="10" s="1"/>
  <c r="AT533" i="10" s="1"/>
  <c r="U247" i="27"/>
  <c r="AL533" i="10" s="1"/>
  <c r="T247" i="27"/>
  <c r="AK533" i="10" s="1"/>
  <c r="S247" i="27"/>
  <c r="AJ533" i="10" s="1"/>
  <c r="R247" i="27"/>
  <c r="AI533" i="10" s="1"/>
  <c r="Q247" i="27"/>
  <c r="AH533" i="10" s="1"/>
  <c r="P247" i="27"/>
  <c r="AG533" i="10" s="1"/>
  <c r="O247" i="27"/>
  <c r="AF533" i="10" s="1"/>
  <c r="N247" i="27"/>
  <c r="AE533" i="10" s="1"/>
  <c r="M247" i="27"/>
  <c r="AD533" i="10" s="1"/>
  <c r="L247" i="27"/>
  <c r="AC533" i="10" s="1"/>
  <c r="K247" i="27"/>
  <c r="AB533" i="10" s="1"/>
  <c r="J247" i="27"/>
  <c r="AA533" i="10" s="1"/>
  <c r="I247" i="27"/>
  <c r="Z533" i="10" s="1"/>
  <c r="H247" i="27"/>
  <c r="Y533" i="10" s="1"/>
  <c r="G247" i="27"/>
  <c r="X533" i="10" s="1"/>
  <c r="F247" i="27"/>
  <c r="W533" i="10" s="1"/>
  <c r="E247" i="27"/>
  <c r="V533" i="10" s="1"/>
  <c r="D247" i="27"/>
  <c r="U533" i="10" s="1"/>
  <c r="C247" i="27"/>
  <c r="T533" i="10" s="1"/>
  <c r="W230" i="27"/>
  <c r="V230" i="27"/>
  <c r="U230" i="27"/>
  <c r="T230" i="27"/>
  <c r="S230" i="27"/>
  <c r="R230" i="27"/>
  <c r="Q230" i="27"/>
  <c r="P230" i="27"/>
  <c r="O230" i="27"/>
  <c r="N230" i="27"/>
  <c r="M230" i="27"/>
  <c r="L230" i="27"/>
  <c r="K230" i="27"/>
  <c r="J230" i="27"/>
  <c r="I230" i="27"/>
  <c r="H230" i="27"/>
  <c r="G230" i="27"/>
  <c r="F230" i="27"/>
  <c r="E230" i="27"/>
  <c r="D230" i="27"/>
  <c r="C230" i="27"/>
  <c r="W229" i="27"/>
  <c r="V229" i="27"/>
  <c r="U229" i="27"/>
  <c r="T229" i="27"/>
  <c r="S229" i="27"/>
  <c r="R229" i="27"/>
  <c r="Q229" i="27"/>
  <c r="P229" i="27"/>
  <c r="O229" i="27"/>
  <c r="N229" i="27"/>
  <c r="M229" i="27"/>
  <c r="L229" i="27"/>
  <c r="K229" i="27"/>
  <c r="J229" i="27"/>
  <c r="I229" i="27"/>
  <c r="H229" i="27"/>
  <c r="G229" i="27"/>
  <c r="F229" i="27"/>
  <c r="E229" i="27"/>
  <c r="D229" i="27"/>
  <c r="C229" i="27"/>
  <c r="W228" i="27"/>
  <c r="V228" i="27"/>
  <c r="U228" i="27"/>
  <c r="T228" i="27"/>
  <c r="S228" i="27"/>
  <c r="R228" i="27"/>
  <c r="Q228" i="27"/>
  <c r="P228" i="27"/>
  <c r="O228" i="27"/>
  <c r="N228" i="27"/>
  <c r="M228" i="27"/>
  <c r="L228" i="27"/>
  <c r="K228" i="27"/>
  <c r="J228" i="27"/>
  <c r="I228" i="27"/>
  <c r="H228" i="27"/>
  <c r="G228" i="27"/>
  <c r="F228" i="27"/>
  <c r="E228" i="27"/>
  <c r="D228" i="27"/>
  <c r="C228" i="27"/>
  <c r="W227" i="27"/>
  <c r="V227" i="27"/>
  <c r="U227" i="27"/>
  <c r="T227" i="27"/>
  <c r="S227" i="27"/>
  <c r="R227" i="27"/>
  <c r="Q227" i="27"/>
  <c r="P227" i="27"/>
  <c r="O227" i="27"/>
  <c r="N227" i="27"/>
  <c r="M227" i="27"/>
  <c r="L227" i="27"/>
  <c r="K227" i="27"/>
  <c r="J227" i="27"/>
  <c r="I227" i="27"/>
  <c r="H227" i="27"/>
  <c r="G227" i="27"/>
  <c r="F227" i="27"/>
  <c r="E227" i="27"/>
  <c r="D227" i="27"/>
  <c r="C227" i="27"/>
  <c r="W226" i="27"/>
  <c r="V226" i="27"/>
  <c r="U226" i="27"/>
  <c r="T226" i="27"/>
  <c r="S226" i="27"/>
  <c r="R226" i="27"/>
  <c r="Q226" i="27"/>
  <c r="P226" i="27"/>
  <c r="O226" i="27"/>
  <c r="N226" i="27"/>
  <c r="M226" i="27"/>
  <c r="L226" i="27"/>
  <c r="K226" i="27"/>
  <c r="J226" i="27"/>
  <c r="I226" i="27"/>
  <c r="H226" i="27"/>
  <c r="G226" i="27"/>
  <c r="F226" i="27"/>
  <c r="E226" i="27"/>
  <c r="D226" i="27"/>
  <c r="C226" i="27"/>
  <c r="W225" i="27"/>
  <c r="V225" i="27"/>
  <c r="U225" i="27"/>
  <c r="T225" i="27"/>
  <c r="S225" i="27"/>
  <c r="R225" i="27"/>
  <c r="Q225" i="27"/>
  <c r="P225" i="27"/>
  <c r="O225" i="27"/>
  <c r="N225" i="27"/>
  <c r="M225" i="27"/>
  <c r="L225" i="27"/>
  <c r="K225" i="27"/>
  <c r="J225" i="27"/>
  <c r="I225" i="27"/>
  <c r="H225" i="27"/>
  <c r="G225" i="27"/>
  <c r="F225" i="27"/>
  <c r="E225" i="27"/>
  <c r="D225" i="27"/>
  <c r="C225" i="27"/>
  <c r="W224" i="27"/>
  <c r="V224" i="27"/>
  <c r="U224" i="27"/>
  <c r="T224" i="27"/>
  <c r="S224" i="27"/>
  <c r="R224" i="27"/>
  <c r="Q224" i="27"/>
  <c r="P224" i="27"/>
  <c r="O224" i="27"/>
  <c r="N224" i="27"/>
  <c r="M224" i="27"/>
  <c r="L224" i="27"/>
  <c r="K224" i="27"/>
  <c r="J224" i="27"/>
  <c r="I224" i="27"/>
  <c r="H224" i="27"/>
  <c r="G224" i="27"/>
  <c r="F224" i="27"/>
  <c r="E224" i="27"/>
  <c r="D224" i="27"/>
  <c r="C224" i="27"/>
  <c r="W223" i="27"/>
  <c r="V223" i="27"/>
  <c r="U223" i="27"/>
  <c r="T223" i="27"/>
  <c r="S223" i="27"/>
  <c r="R223" i="27"/>
  <c r="Q223" i="27"/>
  <c r="P223" i="27"/>
  <c r="O223" i="27"/>
  <c r="N223" i="27"/>
  <c r="M223" i="27"/>
  <c r="L223" i="27"/>
  <c r="K223" i="27"/>
  <c r="J223" i="27"/>
  <c r="I223" i="27"/>
  <c r="H223" i="27"/>
  <c r="G223" i="27"/>
  <c r="F223" i="27"/>
  <c r="E223" i="27"/>
  <c r="D223" i="27"/>
  <c r="C223" i="27"/>
  <c r="W222" i="27"/>
  <c r="V222" i="27"/>
  <c r="U222" i="27"/>
  <c r="T222" i="27"/>
  <c r="S222" i="27"/>
  <c r="R222" i="27"/>
  <c r="Q222" i="27"/>
  <c r="P222" i="27"/>
  <c r="O222" i="27"/>
  <c r="N222" i="27"/>
  <c r="M222" i="27"/>
  <c r="L222" i="27"/>
  <c r="K222" i="27"/>
  <c r="J222" i="27"/>
  <c r="I222" i="27"/>
  <c r="H222" i="27"/>
  <c r="G222" i="27"/>
  <c r="F222" i="27"/>
  <c r="E222" i="27"/>
  <c r="D222" i="27"/>
  <c r="C222" i="27"/>
  <c r="W221" i="27"/>
  <c r="V221" i="27"/>
  <c r="U221" i="27"/>
  <c r="T221" i="27"/>
  <c r="S221" i="27"/>
  <c r="R221" i="27"/>
  <c r="Q221" i="27"/>
  <c r="P221" i="27"/>
  <c r="O221" i="27"/>
  <c r="N221" i="27"/>
  <c r="M221" i="27"/>
  <c r="L221" i="27"/>
  <c r="K221" i="27"/>
  <c r="J221" i="27"/>
  <c r="I221" i="27"/>
  <c r="H221" i="27"/>
  <c r="G221" i="27"/>
  <c r="F221" i="27"/>
  <c r="E221" i="27"/>
  <c r="D221" i="27"/>
  <c r="C221" i="27"/>
  <c r="W215" i="27"/>
  <c r="V215" i="27"/>
  <c r="U215" i="27"/>
  <c r="T215" i="27"/>
  <c r="S215" i="27"/>
  <c r="R215" i="27"/>
  <c r="Q215" i="27"/>
  <c r="P215" i="27"/>
  <c r="P216" i="27" s="1"/>
  <c r="P217" i="27" s="1"/>
  <c r="O215" i="27"/>
  <c r="N215" i="27"/>
  <c r="M215" i="27"/>
  <c r="L215" i="27"/>
  <c r="K215" i="27"/>
  <c r="J215" i="27"/>
  <c r="I215" i="27"/>
  <c r="H215" i="27"/>
  <c r="G215" i="27"/>
  <c r="F215" i="27"/>
  <c r="E215" i="27"/>
  <c r="D215" i="27"/>
  <c r="C215" i="27"/>
  <c r="W214" i="27"/>
  <c r="V214" i="27"/>
  <c r="U214" i="27"/>
  <c r="T214" i="27"/>
  <c r="S214" i="27"/>
  <c r="R214" i="27"/>
  <c r="Q214" i="27"/>
  <c r="P214" i="27"/>
  <c r="O214" i="27"/>
  <c r="N214" i="27"/>
  <c r="M214" i="27"/>
  <c r="L214" i="27"/>
  <c r="K214" i="27"/>
  <c r="J214" i="27"/>
  <c r="I214" i="27"/>
  <c r="I216" i="27" s="1"/>
  <c r="H214" i="27"/>
  <c r="G214" i="27"/>
  <c r="F214" i="27"/>
  <c r="E214" i="27"/>
  <c r="D214" i="27"/>
  <c r="C214" i="27"/>
  <c r="W212" i="27"/>
  <c r="V212" i="27"/>
  <c r="U212" i="27"/>
  <c r="T212" i="27"/>
  <c r="S212" i="27"/>
  <c r="R212" i="27"/>
  <c r="Q212" i="27"/>
  <c r="P212" i="27"/>
  <c r="O212" i="27"/>
  <c r="N212" i="27"/>
  <c r="M212" i="27"/>
  <c r="L212" i="27"/>
  <c r="K212" i="27"/>
  <c r="J212" i="27"/>
  <c r="I212" i="27"/>
  <c r="H212" i="27"/>
  <c r="G212" i="27"/>
  <c r="F212" i="27"/>
  <c r="E212" i="27"/>
  <c r="D212" i="27"/>
  <c r="C212" i="27"/>
  <c r="W195" i="27"/>
  <c r="V195" i="27"/>
  <c r="U195" i="27"/>
  <c r="T195" i="27"/>
  <c r="S195" i="27"/>
  <c r="R195" i="27"/>
  <c r="Q195" i="27"/>
  <c r="P195" i="27"/>
  <c r="O195" i="27"/>
  <c r="N195" i="27"/>
  <c r="M195" i="27"/>
  <c r="L195" i="27"/>
  <c r="K195" i="27"/>
  <c r="J195" i="27"/>
  <c r="I195" i="27"/>
  <c r="H195" i="27"/>
  <c r="G195" i="27"/>
  <c r="F195" i="27"/>
  <c r="E195" i="27"/>
  <c r="D195" i="27"/>
  <c r="C195" i="27"/>
  <c r="W194" i="27"/>
  <c r="V194" i="27"/>
  <c r="U194" i="27"/>
  <c r="T194" i="27"/>
  <c r="S194" i="27"/>
  <c r="R194" i="27"/>
  <c r="Q194" i="27"/>
  <c r="P194" i="27"/>
  <c r="O194" i="27"/>
  <c r="N194" i="27"/>
  <c r="M194" i="27"/>
  <c r="L194" i="27"/>
  <c r="K194" i="27"/>
  <c r="J194" i="27"/>
  <c r="I194" i="27"/>
  <c r="H194" i="27"/>
  <c r="G194" i="27"/>
  <c r="F194" i="27"/>
  <c r="E194" i="27"/>
  <c r="D194" i="27"/>
  <c r="C194" i="27"/>
  <c r="W193" i="27"/>
  <c r="V193" i="27"/>
  <c r="U193" i="27"/>
  <c r="T193" i="27"/>
  <c r="S193" i="27"/>
  <c r="R193" i="27"/>
  <c r="Q193" i="27"/>
  <c r="P193" i="27"/>
  <c r="O193" i="27"/>
  <c r="N193" i="27"/>
  <c r="M193" i="27"/>
  <c r="L193" i="27"/>
  <c r="K193" i="27"/>
  <c r="J193" i="27"/>
  <c r="I193" i="27"/>
  <c r="H193" i="27"/>
  <c r="G193" i="27"/>
  <c r="F193" i="27"/>
  <c r="E193" i="27"/>
  <c r="D193" i="27"/>
  <c r="C193" i="27"/>
  <c r="W192" i="27"/>
  <c r="V192" i="27"/>
  <c r="U192" i="27"/>
  <c r="T192" i="27"/>
  <c r="S192" i="27"/>
  <c r="R192" i="27"/>
  <c r="Q192" i="27"/>
  <c r="P192" i="27"/>
  <c r="O192" i="27"/>
  <c r="N192" i="27"/>
  <c r="M192" i="27"/>
  <c r="L192" i="27"/>
  <c r="K192" i="27"/>
  <c r="J192" i="27"/>
  <c r="I192" i="27"/>
  <c r="H192" i="27"/>
  <c r="G192" i="27"/>
  <c r="F192" i="27"/>
  <c r="E192" i="27"/>
  <c r="D192" i="27"/>
  <c r="C192" i="27"/>
  <c r="W191" i="27"/>
  <c r="V191" i="27"/>
  <c r="U191" i="27"/>
  <c r="T191" i="27"/>
  <c r="S191" i="27"/>
  <c r="R191" i="27"/>
  <c r="Q191" i="27"/>
  <c r="P191" i="27"/>
  <c r="O191" i="27"/>
  <c r="N191" i="27"/>
  <c r="M191" i="27"/>
  <c r="L191" i="27"/>
  <c r="K191" i="27"/>
  <c r="J191" i="27"/>
  <c r="I191" i="27"/>
  <c r="H191" i="27"/>
  <c r="G191" i="27"/>
  <c r="F191" i="27"/>
  <c r="E191" i="27"/>
  <c r="D191" i="27"/>
  <c r="C191" i="27"/>
  <c r="W190" i="27"/>
  <c r="V190" i="27"/>
  <c r="U190" i="27"/>
  <c r="T190" i="27"/>
  <c r="S190" i="27"/>
  <c r="R190" i="27"/>
  <c r="Q190" i="27"/>
  <c r="P190" i="27"/>
  <c r="O190" i="27"/>
  <c r="N190" i="27"/>
  <c r="M190" i="27"/>
  <c r="L190" i="27"/>
  <c r="K190" i="27"/>
  <c r="J190" i="27"/>
  <c r="I190" i="27"/>
  <c r="H190" i="27"/>
  <c r="G190" i="27"/>
  <c r="F190" i="27"/>
  <c r="E190" i="27"/>
  <c r="D190" i="27"/>
  <c r="C190" i="27"/>
  <c r="W189" i="27"/>
  <c r="V189" i="27"/>
  <c r="U189" i="27"/>
  <c r="T189" i="27"/>
  <c r="S189" i="27"/>
  <c r="R189" i="27"/>
  <c r="Q189" i="27"/>
  <c r="P189" i="27"/>
  <c r="O189" i="27"/>
  <c r="N189" i="27"/>
  <c r="M189" i="27"/>
  <c r="L189" i="27"/>
  <c r="K189" i="27"/>
  <c r="J189" i="27"/>
  <c r="I189" i="27"/>
  <c r="H189" i="27"/>
  <c r="G189" i="27"/>
  <c r="F189" i="27"/>
  <c r="E189" i="27"/>
  <c r="D189" i="27"/>
  <c r="C189" i="27"/>
  <c r="W188" i="27"/>
  <c r="V188" i="27"/>
  <c r="U188" i="27"/>
  <c r="T188" i="27"/>
  <c r="S188" i="27"/>
  <c r="R188" i="27"/>
  <c r="Q188" i="27"/>
  <c r="P188" i="27"/>
  <c r="O188" i="27"/>
  <c r="N188" i="27"/>
  <c r="M188" i="27"/>
  <c r="L188" i="27"/>
  <c r="K188" i="27"/>
  <c r="J188" i="27"/>
  <c r="I188" i="27"/>
  <c r="H188" i="27"/>
  <c r="G188" i="27"/>
  <c r="F188" i="27"/>
  <c r="E188" i="27"/>
  <c r="D188" i="27"/>
  <c r="C188" i="27"/>
  <c r="W187" i="27"/>
  <c r="V187" i="27"/>
  <c r="U187" i="27"/>
  <c r="T187" i="27"/>
  <c r="S187" i="27"/>
  <c r="R187" i="27"/>
  <c r="Q187" i="27"/>
  <c r="P187" i="27"/>
  <c r="O187" i="27"/>
  <c r="N187" i="27"/>
  <c r="M187" i="27"/>
  <c r="L187" i="27"/>
  <c r="K187" i="27"/>
  <c r="J187" i="27"/>
  <c r="I187" i="27"/>
  <c r="H187" i="27"/>
  <c r="G187" i="27"/>
  <c r="F187" i="27"/>
  <c r="E187" i="27"/>
  <c r="D187" i="27"/>
  <c r="C187" i="27"/>
  <c r="W186" i="27"/>
  <c r="V186" i="27"/>
  <c r="U186" i="27"/>
  <c r="T186" i="27"/>
  <c r="S186" i="27"/>
  <c r="R186" i="27"/>
  <c r="Q186" i="27"/>
  <c r="P186" i="27"/>
  <c r="O186" i="27"/>
  <c r="N186" i="27"/>
  <c r="M186" i="27"/>
  <c r="L186" i="27"/>
  <c r="K186" i="27"/>
  <c r="J186" i="27"/>
  <c r="I186" i="27"/>
  <c r="H186" i="27"/>
  <c r="G186" i="27"/>
  <c r="F186" i="27"/>
  <c r="E186" i="27"/>
  <c r="D186" i="27"/>
  <c r="C186" i="27"/>
  <c r="W180" i="27"/>
  <c r="V180" i="27"/>
  <c r="U180" i="27"/>
  <c r="T180" i="27"/>
  <c r="S180" i="27"/>
  <c r="R180" i="27"/>
  <c r="Q180" i="27"/>
  <c r="Q181" i="27" s="1"/>
  <c r="P180" i="27"/>
  <c r="O180" i="27"/>
  <c r="N180" i="27"/>
  <c r="M180" i="27"/>
  <c r="L180" i="27"/>
  <c r="K180" i="27"/>
  <c r="J180" i="27"/>
  <c r="I180" i="27"/>
  <c r="H180" i="27"/>
  <c r="G180" i="27"/>
  <c r="F180" i="27"/>
  <c r="E180" i="27"/>
  <c r="D180" i="27"/>
  <c r="C180" i="27"/>
  <c r="W179" i="27"/>
  <c r="V179" i="27"/>
  <c r="V181" i="27" s="1"/>
  <c r="U179" i="27"/>
  <c r="T179" i="27"/>
  <c r="S179" i="27"/>
  <c r="R179" i="27"/>
  <c r="Q179" i="27"/>
  <c r="P179" i="27"/>
  <c r="O179" i="27"/>
  <c r="N179" i="27"/>
  <c r="M179" i="27"/>
  <c r="L179" i="27"/>
  <c r="K179" i="27"/>
  <c r="J179" i="27"/>
  <c r="J181" i="27" s="1"/>
  <c r="I179" i="27"/>
  <c r="H179" i="27"/>
  <c r="G179" i="27"/>
  <c r="F179" i="27"/>
  <c r="E179" i="27"/>
  <c r="D179" i="27"/>
  <c r="C179" i="27"/>
  <c r="W177" i="27"/>
  <c r="V177" i="27"/>
  <c r="U177" i="27"/>
  <c r="T177" i="27"/>
  <c r="S177" i="27"/>
  <c r="R177" i="27"/>
  <c r="Q177" i="27"/>
  <c r="P177" i="27"/>
  <c r="O177" i="27"/>
  <c r="N177" i="27"/>
  <c r="M177" i="27"/>
  <c r="L177" i="27"/>
  <c r="K177" i="27"/>
  <c r="J177" i="27"/>
  <c r="I177" i="27"/>
  <c r="H177" i="27"/>
  <c r="G177" i="27"/>
  <c r="F177" i="27"/>
  <c r="E177" i="27"/>
  <c r="D177" i="27"/>
  <c r="C177" i="27"/>
  <c r="W265" i="25"/>
  <c r="V265" i="25"/>
  <c r="U265" i="25"/>
  <c r="T265" i="25"/>
  <c r="S265" i="25"/>
  <c r="R265" i="25"/>
  <c r="Q265" i="25"/>
  <c r="P265" i="25"/>
  <c r="O265" i="25"/>
  <c r="N265" i="25"/>
  <c r="M265" i="25"/>
  <c r="L265" i="25"/>
  <c r="K265" i="25"/>
  <c r="J265" i="25"/>
  <c r="I265" i="25"/>
  <c r="H265" i="25"/>
  <c r="G265" i="25"/>
  <c r="F265" i="25"/>
  <c r="E265" i="25"/>
  <c r="D265" i="25"/>
  <c r="C265" i="25"/>
  <c r="W264" i="25"/>
  <c r="V264" i="25"/>
  <c r="U264" i="25"/>
  <c r="T264" i="25"/>
  <c r="S264" i="25"/>
  <c r="R264" i="25"/>
  <c r="Q264" i="25"/>
  <c r="P264" i="25"/>
  <c r="O264" i="25"/>
  <c r="N264" i="25"/>
  <c r="M264" i="25"/>
  <c r="L264" i="25"/>
  <c r="K264" i="25"/>
  <c r="J264" i="25"/>
  <c r="I264" i="25"/>
  <c r="H264" i="25"/>
  <c r="G264" i="25"/>
  <c r="F264" i="25"/>
  <c r="E264" i="25"/>
  <c r="D264" i="25"/>
  <c r="C264" i="25"/>
  <c r="W263" i="25"/>
  <c r="V263" i="25"/>
  <c r="U263" i="25"/>
  <c r="T263" i="25"/>
  <c r="S263" i="25"/>
  <c r="R263" i="25"/>
  <c r="Q263" i="25"/>
  <c r="P263" i="25"/>
  <c r="O263" i="25"/>
  <c r="N263" i="25"/>
  <c r="M263" i="25"/>
  <c r="L263" i="25"/>
  <c r="K263" i="25"/>
  <c r="J263" i="25"/>
  <c r="I263" i="25"/>
  <c r="H263" i="25"/>
  <c r="G263" i="25"/>
  <c r="F263" i="25"/>
  <c r="E263" i="25"/>
  <c r="D263" i="25"/>
  <c r="C263" i="25"/>
  <c r="W262" i="25"/>
  <c r="V262" i="25"/>
  <c r="U262" i="25"/>
  <c r="T262" i="25"/>
  <c r="S262" i="25"/>
  <c r="R262" i="25"/>
  <c r="Q262" i="25"/>
  <c r="P262" i="25"/>
  <c r="O262" i="25"/>
  <c r="N262" i="25"/>
  <c r="M262" i="25"/>
  <c r="L262" i="25"/>
  <c r="K262" i="25"/>
  <c r="J262" i="25"/>
  <c r="I262" i="25"/>
  <c r="H262" i="25"/>
  <c r="G262" i="25"/>
  <c r="F262" i="25"/>
  <c r="E262" i="25"/>
  <c r="D262" i="25"/>
  <c r="C262" i="25"/>
  <c r="W261" i="25"/>
  <c r="V261" i="25"/>
  <c r="U261" i="25"/>
  <c r="T261" i="25"/>
  <c r="S261" i="25"/>
  <c r="R261" i="25"/>
  <c r="Q261" i="25"/>
  <c r="P261" i="25"/>
  <c r="O261" i="25"/>
  <c r="N261" i="25"/>
  <c r="M261" i="25"/>
  <c r="L261" i="25"/>
  <c r="K261" i="25"/>
  <c r="J261" i="25"/>
  <c r="I261" i="25"/>
  <c r="H261" i="25"/>
  <c r="G261" i="25"/>
  <c r="F261" i="25"/>
  <c r="E261" i="25"/>
  <c r="D261" i="25"/>
  <c r="C261" i="25"/>
  <c r="W260" i="25"/>
  <c r="V260" i="25"/>
  <c r="U260" i="25"/>
  <c r="T260" i="25"/>
  <c r="S260" i="25"/>
  <c r="R260" i="25"/>
  <c r="Q260" i="25"/>
  <c r="P260" i="25"/>
  <c r="O260" i="25"/>
  <c r="N260" i="25"/>
  <c r="M260" i="25"/>
  <c r="L260" i="25"/>
  <c r="K260" i="25"/>
  <c r="J260" i="25"/>
  <c r="I260" i="25"/>
  <c r="H260" i="25"/>
  <c r="G260" i="25"/>
  <c r="F260" i="25"/>
  <c r="E260" i="25"/>
  <c r="D260" i="25"/>
  <c r="C260" i="25"/>
  <c r="W259" i="25"/>
  <c r="V259" i="25"/>
  <c r="U259" i="25"/>
  <c r="T259" i="25"/>
  <c r="S259" i="25"/>
  <c r="R259" i="25"/>
  <c r="Q259" i="25"/>
  <c r="P259" i="25"/>
  <c r="O259" i="25"/>
  <c r="N259" i="25"/>
  <c r="M259" i="25"/>
  <c r="L259" i="25"/>
  <c r="K259" i="25"/>
  <c r="J259" i="25"/>
  <c r="I259" i="25"/>
  <c r="H259" i="25"/>
  <c r="G259" i="25"/>
  <c r="F259" i="25"/>
  <c r="E259" i="25"/>
  <c r="D259" i="25"/>
  <c r="C259" i="25"/>
  <c r="W258" i="25"/>
  <c r="V258" i="25"/>
  <c r="U258" i="25"/>
  <c r="T258" i="25"/>
  <c r="S258" i="25"/>
  <c r="R258" i="25"/>
  <c r="Q258" i="25"/>
  <c r="P258" i="25"/>
  <c r="O258" i="25"/>
  <c r="N258" i="25"/>
  <c r="M258" i="25"/>
  <c r="L258" i="25"/>
  <c r="K258" i="25"/>
  <c r="J258" i="25"/>
  <c r="I258" i="25"/>
  <c r="H258" i="25"/>
  <c r="G258" i="25"/>
  <c r="F258" i="25"/>
  <c r="E258" i="25"/>
  <c r="D258" i="25"/>
  <c r="C258" i="25"/>
  <c r="W257" i="25"/>
  <c r="V257" i="25"/>
  <c r="U257" i="25"/>
  <c r="T257" i="25"/>
  <c r="S257" i="25"/>
  <c r="R257" i="25"/>
  <c r="Q257" i="25"/>
  <c r="P257" i="25"/>
  <c r="O257" i="25"/>
  <c r="N257" i="25"/>
  <c r="M257" i="25"/>
  <c r="L257" i="25"/>
  <c r="K257" i="25"/>
  <c r="J257" i="25"/>
  <c r="I257" i="25"/>
  <c r="H257" i="25"/>
  <c r="G257" i="25"/>
  <c r="F257" i="25"/>
  <c r="E257" i="25"/>
  <c r="D257" i="25"/>
  <c r="C257" i="25"/>
  <c r="W256" i="25"/>
  <c r="V256" i="25"/>
  <c r="U256" i="25"/>
  <c r="T256" i="25"/>
  <c r="S256" i="25"/>
  <c r="R256" i="25"/>
  <c r="Q256" i="25"/>
  <c r="P256" i="25"/>
  <c r="O256" i="25"/>
  <c r="N256" i="25"/>
  <c r="M256" i="25"/>
  <c r="L256" i="25"/>
  <c r="K256" i="25"/>
  <c r="J256" i="25"/>
  <c r="I256" i="25"/>
  <c r="H256" i="25"/>
  <c r="G256" i="25"/>
  <c r="F256" i="25"/>
  <c r="E256" i="25"/>
  <c r="D256" i="25"/>
  <c r="C256" i="25"/>
  <c r="W250" i="25"/>
  <c r="V250" i="25"/>
  <c r="U250" i="25"/>
  <c r="T250" i="25"/>
  <c r="S250" i="25"/>
  <c r="R250" i="25"/>
  <c r="Q250" i="25"/>
  <c r="P250" i="25"/>
  <c r="O250" i="25"/>
  <c r="N250" i="25"/>
  <c r="M250" i="25"/>
  <c r="L250" i="25"/>
  <c r="K250" i="25"/>
  <c r="J250" i="25"/>
  <c r="I250" i="25"/>
  <c r="H250" i="25"/>
  <c r="G250" i="25"/>
  <c r="F250" i="25"/>
  <c r="E250" i="25"/>
  <c r="D250" i="25"/>
  <c r="C250" i="25"/>
  <c r="W249" i="25"/>
  <c r="V249" i="25"/>
  <c r="U249" i="25"/>
  <c r="T249" i="25"/>
  <c r="T251" i="25" s="1"/>
  <c r="S249" i="25"/>
  <c r="R249" i="25"/>
  <c r="Q249" i="25"/>
  <c r="P249" i="25"/>
  <c r="O249" i="25"/>
  <c r="N249" i="25"/>
  <c r="M249" i="25"/>
  <c r="L249" i="25"/>
  <c r="K249" i="25"/>
  <c r="J249" i="25"/>
  <c r="I249" i="25"/>
  <c r="H249" i="25"/>
  <c r="G249" i="25"/>
  <c r="F249" i="25"/>
  <c r="E249" i="25"/>
  <c r="D249" i="25"/>
  <c r="C249" i="25"/>
  <c r="W247" i="25"/>
  <c r="AN481" i="10" s="1"/>
  <c r="V247" i="25"/>
  <c r="AM481" i="10" s="1"/>
  <c r="AO481" i="10" s="1"/>
  <c r="AP481" i="10" s="1"/>
  <c r="AQ481" i="10" s="1"/>
  <c r="AR481" i="10" s="1"/>
  <c r="AS481" i="10" s="1"/>
  <c r="AT481" i="10" s="1"/>
  <c r="U247" i="25"/>
  <c r="AL481" i="10" s="1"/>
  <c r="T247" i="25"/>
  <c r="AK481" i="10" s="1"/>
  <c r="S247" i="25"/>
  <c r="AJ481" i="10" s="1"/>
  <c r="R247" i="25"/>
  <c r="AI481" i="10" s="1"/>
  <c r="Q247" i="25"/>
  <c r="AH481" i="10" s="1"/>
  <c r="P247" i="25"/>
  <c r="AG481" i="10" s="1"/>
  <c r="O247" i="25"/>
  <c r="AF481" i="10" s="1"/>
  <c r="N247" i="25"/>
  <c r="AE481" i="10" s="1"/>
  <c r="M247" i="25"/>
  <c r="AD481" i="10" s="1"/>
  <c r="L247" i="25"/>
  <c r="AC481" i="10" s="1"/>
  <c r="K247" i="25"/>
  <c r="AB481" i="10" s="1"/>
  <c r="J247" i="25"/>
  <c r="AA481" i="10" s="1"/>
  <c r="I247" i="25"/>
  <c r="Z481" i="10" s="1"/>
  <c r="H247" i="25"/>
  <c r="Y481" i="10" s="1"/>
  <c r="G247" i="25"/>
  <c r="X481" i="10" s="1"/>
  <c r="F247" i="25"/>
  <c r="W481" i="10" s="1"/>
  <c r="E247" i="25"/>
  <c r="V481" i="10" s="1"/>
  <c r="D247" i="25"/>
  <c r="U481" i="10" s="1"/>
  <c r="C247" i="25"/>
  <c r="T481" i="10" s="1"/>
  <c r="W230" i="25"/>
  <c r="V230" i="25"/>
  <c r="U230" i="25"/>
  <c r="T230" i="25"/>
  <c r="S230" i="25"/>
  <c r="R230" i="25"/>
  <c r="Q230" i="25"/>
  <c r="P230" i="25"/>
  <c r="O230" i="25"/>
  <c r="N230" i="25"/>
  <c r="M230" i="25"/>
  <c r="L230" i="25"/>
  <c r="K230" i="25"/>
  <c r="J230" i="25"/>
  <c r="I230" i="25"/>
  <c r="H230" i="25"/>
  <c r="G230" i="25"/>
  <c r="F230" i="25"/>
  <c r="E230" i="25"/>
  <c r="D230" i="25"/>
  <c r="C230" i="25"/>
  <c r="W229" i="25"/>
  <c r="V229" i="25"/>
  <c r="U229" i="25"/>
  <c r="T229" i="25"/>
  <c r="S229" i="25"/>
  <c r="R229" i="25"/>
  <c r="Q229" i="25"/>
  <c r="P229" i="25"/>
  <c r="O229" i="25"/>
  <c r="N229" i="25"/>
  <c r="M229" i="25"/>
  <c r="L229" i="25"/>
  <c r="K229" i="25"/>
  <c r="J229" i="25"/>
  <c r="I229" i="25"/>
  <c r="H229" i="25"/>
  <c r="G229" i="25"/>
  <c r="F229" i="25"/>
  <c r="E229" i="25"/>
  <c r="D229" i="25"/>
  <c r="C229" i="25"/>
  <c r="W228" i="25"/>
  <c r="V228" i="25"/>
  <c r="U228" i="25"/>
  <c r="T228" i="25"/>
  <c r="S228" i="25"/>
  <c r="R228" i="25"/>
  <c r="Q228" i="25"/>
  <c r="P228" i="25"/>
  <c r="O228" i="25"/>
  <c r="N228" i="25"/>
  <c r="M228" i="25"/>
  <c r="L228" i="25"/>
  <c r="K228" i="25"/>
  <c r="J228" i="25"/>
  <c r="I228" i="25"/>
  <c r="H228" i="25"/>
  <c r="G228" i="25"/>
  <c r="F228" i="25"/>
  <c r="E228" i="25"/>
  <c r="D228" i="25"/>
  <c r="C228" i="25"/>
  <c r="W227" i="25"/>
  <c r="V227" i="25"/>
  <c r="U227" i="25"/>
  <c r="T227" i="25"/>
  <c r="S227" i="25"/>
  <c r="R227" i="25"/>
  <c r="Q227" i="25"/>
  <c r="P227" i="25"/>
  <c r="O227" i="25"/>
  <c r="N227" i="25"/>
  <c r="M227" i="25"/>
  <c r="L227" i="25"/>
  <c r="K227" i="25"/>
  <c r="J227" i="25"/>
  <c r="I227" i="25"/>
  <c r="H227" i="25"/>
  <c r="G227" i="25"/>
  <c r="F227" i="25"/>
  <c r="E227" i="25"/>
  <c r="D227" i="25"/>
  <c r="C227" i="25"/>
  <c r="W226" i="25"/>
  <c r="V226" i="25"/>
  <c r="U226" i="25"/>
  <c r="T226" i="25"/>
  <c r="S226" i="25"/>
  <c r="R226" i="25"/>
  <c r="Q226" i="25"/>
  <c r="P226" i="25"/>
  <c r="O226" i="25"/>
  <c r="N226" i="25"/>
  <c r="M226" i="25"/>
  <c r="L226" i="25"/>
  <c r="K226" i="25"/>
  <c r="J226" i="25"/>
  <c r="I226" i="25"/>
  <c r="H226" i="25"/>
  <c r="G226" i="25"/>
  <c r="F226" i="25"/>
  <c r="E226" i="25"/>
  <c r="D226" i="25"/>
  <c r="C226" i="25"/>
  <c r="W225" i="25"/>
  <c r="V225" i="25"/>
  <c r="U225" i="25"/>
  <c r="T225" i="25"/>
  <c r="S225" i="25"/>
  <c r="R225" i="25"/>
  <c r="Q225" i="25"/>
  <c r="P225" i="25"/>
  <c r="O225" i="25"/>
  <c r="N225" i="25"/>
  <c r="M225" i="25"/>
  <c r="L225" i="25"/>
  <c r="K225" i="25"/>
  <c r="J225" i="25"/>
  <c r="I225" i="25"/>
  <c r="H225" i="25"/>
  <c r="G225" i="25"/>
  <c r="F225" i="25"/>
  <c r="E225" i="25"/>
  <c r="D225" i="25"/>
  <c r="C225" i="25"/>
  <c r="W224" i="25"/>
  <c r="V224" i="25"/>
  <c r="U224" i="25"/>
  <c r="T224" i="25"/>
  <c r="S224" i="25"/>
  <c r="R224" i="25"/>
  <c r="Q224" i="25"/>
  <c r="P224" i="25"/>
  <c r="O224" i="25"/>
  <c r="N224" i="25"/>
  <c r="M224" i="25"/>
  <c r="L224" i="25"/>
  <c r="K224" i="25"/>
  <c r="J224" i="25"/>
  <c r="I224" i="25"/>
  <c r="H224" i="25"/>
  <c r="G224" i="25"/>
  <c r="F224" i="25"/>
  <c r="E224" i="25"/>
  <c r="D224" i="25"/>
  <c r="C224" i="25"/>
  <c r="W223" i="25"/>
  <c r="V223" i="25"/>
  <c r="U223" i="25"/>
  <c r="T223" i="25"/>
  <c r="S223" i="25"/>
  <c r="R223" i="25"/>
  <c r="Q223" i="25"/>
  <c r="P223" i="25"/>
  <c r="O223" i="25"/>
  <c r="N223" i="25"/>
  <c r="M223" i="25"/>
  <c r="L223" i="25"/>
  <c r="K223" i="25"/>
  <c r="J223" i="25"/>
  <c r="I223" i="25"/>
  <c r="H223" i="25"/>
  <c r="G223" i="25"/>
  <c r="F223" i="25"/>
  <c r="E223" i="25"/>
  <c r="D223" i="25"/>
  <c r="C223" i="25"/>
  <c r="W222" i="25"/>
  <c r="V222" i="25"/>
  <c r="U222" i="25"/>
  <c r="T222" i="25"/>
  <c r="S222" i="25"/>
  <c r="R222" i="25"/>
  <c r="Q222" i="25"/>
  <c r="P222" i="25"/>
  <c r="O222" i="25"/>
  <c r="N222" i="25"/>
  <c r="M222" i="25"/>
  <c r="L222" i="25"/>
  <c r="K222" i="25"/>
  <c r="J222" i="25"/>
  <c r="I222" i="25"/>
  <c r="H222" i="25"/>
  <c r="G222" i="25"/>
  <c r="F222" i="25"/>
  <c r="E222" i="25"/>
  <c r="D222" i="25"/>
  <c r="C222" i="25"/>
  <c r="W221" i="25"/>
  <c r="V221" i="25"/>
  <c r="U221" i="25"/>
  <c r="T221" i="25"/>
  <c r="S221" i="25"/>
  <c r="R221" i="25"/>
  <c r="Q221" i="25"/>
  <c r="P221" i="25"/>
  <c r="O221" i="25"/>
  <c r="N221" i="25"/>
  <c r="M221" i="25"/>
  <c r="L221" i="25"/>
  <c r="K221" i="25"/>
  <c r="J221" i="25"/>
  <c r="I221" i="25"/>
  <c r="H221" i="25"/>
  <c r="G221" i="25"/>
  <c r="F221" i="25"/>
  <c r="E221" i="25"/>
  <c r="D221" i="25"/>
  <c r="C221" i="25"/>
  <c r="W215" i="25"/>
  <c r="V215" i="25"/>
  <c r="U215" i="25"/>
  <c r="T215" i="25"/>
  <c r="S215" i="25"/>
  <c r="S216" i="25" s="1"/>
  <c r="R215" i="25"/>
  <c r="Q215" i="25"/>
  <c r="P215" i="25"/>
  <c r="O215" i="25"/>
  <c r="N215" i="25"/>
  <c r="M215" i="25"/>
  <c r="L215" i="25"/>
  <c r="K215" i="25"/>
  <c r="J215" i="25"/>
  <c r="I215" i="25"/>
  <c r="H215" i="25"/>
  <c r="G215" i="25"/>
  <c r="G216" i="25" s="1"/>
  <c r="F215" i="25"/>
  <c r="E215" i="25"/>
  <c r="D215" i="25"/>
  <c r="C215" i="25"/>
  <c r="W214" i="25"/>
  <c r="V214" i="25"/>
  <c r="U214" i="25"/>
  <c r="T214" i="25"/>
  <c r="S214" i="25"/>
  <c r="R214" i="25"/>
  <c r="Q214" i="25"/>
  <c r="P214" i="25"/>
  <c r="O214" i="25"/>
  <c r="N214" i="25"/>
  <c r="M214" i="25"/>
  <c r="L214" i="25"/>
  <c r="K214" i="25"/>
  <c r="J214" i="25"/>
  <c r="I214" i="25"/>
  <c r="H214" i="25"/>
  <c r="G214" i="25"/>
  <c r="F214" i="25"/>
  <c r="E214" i="25"/>
  <c r="D214" i="25"/>
  <c r="C214" i="25"/>
  <c r="W212" i="25"/>
  <c r="V212" i="25"/>
  <c r="U212" i="25"/>
  <c r="T212" i="25"/>
  <c r="S212" i="25"/>
  <c r="R212" i="25"/>
  <c r="Q212" i="25"/>
  <c r="P212" i="25"/>
  <c r="O212" i="25"/>
  <c r="N212" i="25"/>
  <c r="M212" i="25"/>
  <c r="L212" i="25"/>
  <c r="K212" i="25"/>
  <c r="J212" i="25"/>
  <c r="I212" i="25"/>
  <c r="H212" i="25"/>
  <c r="G212" i="25"/>
  <c r="F212" i="25"/>
  <c r="E212" i="25"/>
  <c r="D212" i="25"/>
  <c r="C212" i="25"/>
  <c r="W195" i="25"/>
  <c r="V195" i="25"/>
  <c r="U195" i="25"/>
  <c r="T195" i="25"/>
  <c r="S195" i="25"/>
  <c r="R195" i="25"/>
  <c r="Q195" i="25"/>
  <c r="P195" i="25"/>
  <c r="O195" i="25"/>
  <c r="N195" i="25"/>
  <c r="M195" i="25"/>
  <c r="L195" i="25"/>
  <c r="K195" i="25"/>
  <c r="J195" i="25"/>
  <c r="I195" i="25"/>
  <c r="H195" i="25"/>
  <c r="G195" i="25"/>
  <c r="F195" i="25"/>
  <c r="E195" i="25"/>
  <c r="D195" i="25"/>
  <c r="C195" i="25"/>
  <c r="W194" i="25"/>
  <c r="V194" i="25"/>
  <c r="U194" i="25"/>
  <c r="T194" i="25"/>
  <c r="S194" i="25"/>
  <c r="R194" i="25"/>
  <c r="Q194" i="25"/>
  <c r="P194" i="25"/>
  <c r="O194" i="25"/>
  <c r="N194" i="25"/>
  <c r="M194" i="25"/>
  <c r="L194" i="25"/>
  <c r="K194" i="25"/>
  <c r="J194" i="25"/>
  <c r="I194" i="25"/>
  <c r="H194" i="25"/>
  <c r="G194" i="25"/>
  <c r="F194" i="25"/>
  <c r="E194" i="25"/>
  <c r="D194" i="25"/>
  <c r="C194" i="25"/>
  <c r="W193" i="25"/>
  <c r="V193" i="25"/>
  <c r="U193" i="25"/>
  <c r="T193" i="25"/>
  <c r="S193" i="25"/>
  <c r="R193" i="25"/>
  <c r="Q193" i="25"/>
  <c r="P193" i="25"/>
  <c r="O193" i="25"/>
  <c r="N193" i="25"/>
  <c r="M193" i="25"/>
  <c r="L193" i="25"/>
  <c r="K193" i="25"/>
  <c r="J193" i="25"/>
  <c r="I193" i="25"/>
  <c r="H193" i="25"/>
  <c r="G193" i="25"/>
  <c r="F193" i="25"/>
  <c r="E193" i="25"/>
  <c r="D193" i="25"/>
  <c r="C193" i="25"/>
  <c r="W192" i="25"/>
  <c r="V192" i="25"/>
  <c r="U192" i="25"/>
  <c r="T192" i="25"/>
  <c r="S192" i="25"/>
  <c r="R192" i="25"/>
  <c r="Q192" i="25"/>
  <c r="P192" i="25"/>
  <c r="O192" i="25"/>
  <c r="N192" i="25"/>
  <c r="M192" i="25"/>
  <c r="L192" i="25"/>
  <c r="K192" i="25"/>
  <c r="J192" i="25"/>
  <c r="I192" i="25"/>
  <c r="H192" i="25"/>
  <c r="G192" i="25"/>
  <c r="F192" i="25"/>
  <c r="E192" i="25"/>
  <c r="D192" i="25"/>
  <c r="C192" i="25"/>
  <c r="W191" i="25"/>
  <c r="V191" i="25"/>
  <c r="U191" i="25"/>
  <c r="T191" i="25"/>
  <c r="S191" i="25"/>
  <c r="R191" i="25"/>
  <c r="Q191" i="25"/>
  <c r="P191" i="25"/>
  <c r="O191" i="25"/>
  <c r="N191" i="25"/>
  <c r="M191" i="25"/>
  <c r="L191" i="25"/>
  <c r="K191" i="25"/>
  <c r="J191" i="25"/>
  <c r="I191" i="25"/>
  <c r="H191" i="25"/>
  <c r="G191" i="25"/>
  <c r="F191" i="25"/>
  <c r="E191" i="25"/>
  <c r="D191" i="25"/>
  <c r="C191" i="25"/>
  <c r="W190" i="25"/>
  <c r="V190" i="25"/>
  <c r="U190" i="25"/>
  <c r="T190" i="25"/>
  <c r="S190" i="25"/>
  <c r="R190" i="25"/>
  <c r="Q190" i="25"/>
  <c r="P190" i="25"/>
  <c r="O190" i="25"/>
  <c r="N190" i="25"/>
  <c r="M190" i="25"/>
  <c r="L190" i="25"/>
  <c r="K190" i="25"/>
  <c r="J190" i="25"/>
  <c r="I190" i="25"/>
  <c r="H190" i="25"/>
  <c r="G190" i="25"/>
  <c r="F190" i="25"/>
  <c r="E190" i="25"/>
  <c r="D190" i="25"/>
  <c r="C190" i="25"/>
  <c r="W189" i="25"/>
  <c r="V189" i="25"/>
  <c r="U189" i="25"/>
  <c r="T189" i="25"/>
  <c r="S189" i="25"/>
  <c r="R189" i="25"/>
  <c r="Q189" i="25"/>
  <c r="P189" i="25"/>
  <c r="O189" i="25"/>
  <c r="N189" i="25"/>
  <c r="M189" i="25"/>
  <c r="L189" i="25"/>
  <c r="K189" i="25"/>
  <c r="J189" i="25"/>
  <c r="I189" i="25"/>
  <c r="H189" i="25"/>
  <c r="G189" i="25"/>
  <c r="F189" i="25"/>
  <c r="E189" i="25"/>
  <c r="D189" i="25"/>
  <c r="C189" i="25"/>
  <c r="W188" i="25"/>
  <c r="V188" i="25"/>
  <c r="U188" i="25"/>
  <c r="T188" i="25"/>
  <c r="S188" i="25"/>
  <c r="R188" i="25"/>
  <c r="Q188" i="25"/>
  <c r="P188" i="25"/>
  <c r="O188" i="25"/>
  <c r="N188" i="25"/>
  <c r="M188" i="25"/>
  <c r="L188" i="25"/>
  <c r="K188" i="25"/>
  <c r="J188" i="25"/>
  <c r="I188" i="25"/>
  <c r="H188" i="25"/>
  <c r="G188" i="25"/>
  <c r="F188" i="25"/>
  <c r="E188" i="25"/>
  <c r="D188" i="25"/>
  <c r="C188" i="25"/>
  <c r="W187" i="25"/>
  <c r="V187" i="25"/>
  <c r="U187" i="25"/>
  <c r="T187" i="25"/>
  <c r="S187" i="25"/>
  <c r="R187" i="25"/>
  <c r="Q187" i="25"/>
  <c r="P187" i="25"/>
  <c r="O187" i="25"/>
  <c r="N187" i="25"/>
  <c r="M187" i="25"/>
  <c r="L187" i="25"/>
  <c r="K187" i="25"/>
  <c r="J187" i="25"/>
  <c r="I187" i="25"/>
  <c r="H187" i="25"/>
  <c r="G187" i="25"/>
  <c r="F187" i="25"/>
  <c r="E187" i="25"/>
  <c r="D187" i="25"/>
  <c r="C187" i="25"/>
  <c r="W186" i="25"/>
  <c r="V186" i="25"/>
  <c r="U186" i="25"/>
  <c r="T186" i="25"/>
  <c r="S186" i="25"/>
  <c r="R186" i="25"/>
  <c r="Q186" i="25"/>
  <c r="P186" i="25"/>
  <c r="O186" i="25"/>
  <c r="N186" i="25"/>
  <c r="M186" i="25"/>
  <c r="L186" i="25"/>
  <c r="K186" i="25"/>
  <c r="J186" i="25"/>
  <c r="I186" i="25"/>
  <c r="H186" i="25"/>
  <c r="G186" i="25"/>
  <c r="F186" i="25"/>
  <c r="E186" i="25"/>
  <c r="D186" i="25"/>
  <c r="C186" i="25"/>
  <c r="W180" i="25"/>
  <c r="V180" i="25"/>
  <c r="U180" i="25"/>
  <c r="T180" i="25"/>
  <c r="S180" i="25"/>
  <c r="R180" i="25"/>
  <c r="Q180" i="25"/>
  <c r="P180" i="25"/>
  <c r="O180" i="25"/>
  <c r="N180" i="25"/>
  <c r="M180" i="25"/>
  <c r="L180" i="25"/>
  <c r="K180" i="25"/>
  <c r="J180" i="25"/>
  <c r="I180" i="25"/>
  <c r="H180" i="25"/>
  <c r="G180" i="25"/>
  <c r="F180" i="25"/>
  <c r="E180" i="25"/>
  <c r="D180" i="25"/>
  <c r="D181" i="25" s="1"/>
  <c r="C180" i="25"/>
  <c r="W179" i="25"/>
  <c r="V179" i="25"/>
  <c r="U179" i="25"/>
  <c r="T179" i="25"/>
  <c r="S179" i="25"/>
  <c r="R179" i="25"/>
  <c r="Q179" i="25"/>
  <c r="P179" i="25"/>
  <c r="O179" i="25"/>
  <c r="N179" i="25"/>
  <c r="M179" i="25"/>
  <c r="L179" i="25"/>
  <c r="K179" i="25"/>
  <c r="J179" i="25"/>
  <c r="I179" i="25"/>
  <c r="H179" i="25"/>
  <c r="G179" i="25"/>
  <c r="F179" i="25"/>
  <c r="E179" i="25"/>
  <c r="D179" i="25"/>
  <c r="C179" i="25"/>
  <c r="W177" i="25"/>
  <c r="V177" i="25"/>
  <c r="U177" i="25"/>
  <c r="T177" i="25"/>
  <c r="S177" i="25"/>
  <c r="R177" i="25"/>
  <c r="Q177" i="25"/>
  <c r="P177" i="25"/>
  <c r="O177" i="25"/>
  <c r="N177" i="25"/>
  <c r="M177" i="25"/>
  <c r="L177" i="25"/>
  <c r="K177" i="25"/>
  <c r="J177" i="25"/>
  <c r="I177" i="25"/>
  <c r="H177" i="25"/>
  <c r="G177" i="25"/>
  <c r="F177" i="25"/>
  <c r="E177" i="25"/>
  <c r="D177" i="25"/>
  <c r="C177" i="25"/>
  <c r="W265" i="26"/>
  <c r="V265" i="26"/>
  <c r="U265" i="26"/>
  <c r="T265" i="26"/>
  <c r="S265" i="26"/>
  <c r="R265" i="26"/>
  <c r="Q265" i="26"/>
  <c r="P265" i="26"/>
  <c r="O265" i="26"/>
  <c r="N265" i="26"/>
  <c r="M265" i="26"/>
  <c r="L265" i="26"/>
  <c r="K265" i="26"/>
  <c r="J265" i="26"/>
  <c r="I265" i="26"/>
  <c r="H265" i="26"/>
  <c r="G265" i="26"/>
  <c r="F265" i="26"/>
  <c r="E265" i="26"/>
  <c r="D265" i="26"/>
  <c r="C265" i="26"/>
  <c r="W264" i="26"/>
  <c r="V264" i="26"/>
  <c r="U264" i="26"/>
  <c r="T264" i="26"/>
  <c r="S264" i="26"/>
  <c r="R264" i="26"/>
  <c r="Q264" i="26"/>
  <c r="P264" i="26"/>
  <c r="O264" i="26"/>
  <c r="N264" i="26"/>
  <c r="M264" i="26"/>
  <c r="L264" i="26"/>
  <c r="K264" i="26"/>
  <c r="J264" i="26"/>
  <c r="I264" i="26"/>
  <c r="H264" i="26"/>
  <c r="G264" i="26"/>
  <c r="F264" i="26"/>
  <c r="E264" i="26"/>
  <c r="D264" i="26"/>
  <c r="C264" i="26"/>
  <c r="W263" i="26"/>
  <c r="V263" i="26"/>
  <c r="U263" i="26"/>
  <c r="T263" i="26"/>
  <c r="S263" i="26"/>
  <c r="R263" i="26"/>
  <c r="Q263" i="26"/>
  <c r="P263" i="26"/>
  <c r="O263" i="26"/>
  <c r="N263" i="26"/>
  <c r="M263" i="26"/>
  <c r="L263" i="26"/>
  <c r="K263" i="26"/>
  <c r="J263" i="26"/>
  <c r="I263" i="26"/>
  <c r="H263" i="26"/>
  <c r="G263" i="26"/>
  <c r="F263" i="26"/>
  <c r="E263" i="26"/>
  <c r="D263" i="26"/>
  <c r="C263" i="26"/>
  <c r="W262" i="26"/>
  <c r="V262" i="26"/>
  <c r="U262" i="26"/>
  <c r="T262" i="26"/>
  <c r="S262" i="26"/>
  <c r="R262" i="26"/>
  <c r="Q262" i="26"/>
  <c r="P262" i="26"/>
  <c r="O262" i="26"/>
  <c r="N262" i="26"/>
  <c r="M262" i="26"/>
  <c r="L262" i="26"/>
  <c r="K262" i="26"/>
  <c r="J262" i="26"/>
  <c r="I262" i="26"/>
  <c r="H262" i="26"/>
  <c r="G262" i="26"/>
  <c r="F262" i="26"/>
  <c r="E262" i="26"/>
  <c r="D262" i="26"/>
  <c r="C262" i="26"/>
  <c r="W261" i="26"/>
  <c r="V261" i="26"/>
  <c r="U261" i="26"/>
  <c r="T261" i="26"/>
  <c r="S261" i="26"/>
  <c r="R261" i="26"/>
  <c r="Q261" i="26"/>
  <c r="P261" i="26"/>
  <c r="O261" i="26"/>
  <c r="N261" i="26"/>
  <c r="M261" i="26"/>
  <c r="L261" i="26"/>
  <c r="K261" i="26"/>
  <c r="J261" i="26"/>
  <c r="I261" i="26"/>
  <c r="H261" i="26"/>
  <c r="G261" i="26"/>
  <c r="F261" i="26"/>
  <c r="E261" i="26"/>
  <c r="D261" i="26"/>
  <c r="C261" i="26"/>
  <c r="W260" i="26"/>
  <c r="V260" i="26"/>
  <c r="U260" i="26"/>
  <c r="T260" i="26"/>
  <c r="S260" i="26"/>
  <c r="R260" i="26"/>
  <c r="Q260" i="26"/>
  <c r="P260" i="26"/>
  <c r="O260" i="26"/>
  <c r="N260" i="26"/>
  <c r="M260" i="26"/>
  <c r="L260" i="26"/>
  <c r="K260" i="26"/>
  <c r="J260" i="26"/>
  <c r="I260" i="26"/>
  <c r="H260" i="26"/>
  <c r="G260" i="26"/>
  <c r="F260" i="26"/>
  <c r="E260" i="26"/>
  <c r="D260" i="26"/>
  <c r="C260" i="26"/>
  <c r="W259" i="26"/>
  <c r="V259" i="26"/>
  <c r="U259" i="26"/>
  <c r="T259" i="26"/>
  <c r="S259" i="26"/>
  <c r="R259" i="26"/>
  <c r="Q259" i="26"/>
  <c r="P259" i="26"/>
  <c r="O259" i="26"/>
  <c r="N259" i="26"/>
  <c r="M259" i="26"/>
  <c r="L259" i="26"/>
  <c r="K259" i="26"/>
  <c r="J259" i="26"/>
  <c r="I259" i="26"/>
  <c r="H259" i="26"/>
  <c r="G259" i="26"/>
  <c r="F259" i="26"/>
  <c r="E259" i="26"/>
  <c r="D259" i="26"/>
  <c r="C259" i="26"/>
  <c r="W258" i="26"/>
  <c r="V258" i="26"/>
  <c r="U258" i="26"/>
  <c r="T258" i="26"/>
  <c r="S258" i="26"/>
  <c r="R258" i="26"/>
  <c r="Q258" i="26"/>
  <c r="P258" i="26"/>
  <c r="O258" i="26"/>
  <c r="N258" i="26"/>
  <c r="M258" i="26"/>
  <c r="L258" i="26"/>
  <c r="K258" i="26"/>
  <c r="J258" i="26"/>
  <c r="I258" i="26"/>
  <c r="H258" i="26"/>
  <c r="G258" i="26"/>
  <c r="F258" i="26"/>
  <c r="E258" i="26"/>
  <c r="D258" i="26"/>
  <c r="C258" i="26"/>
  <c r="W257" i="26"/>
  <c r="V257" i="26"/>
  <c r="U257" i="26"/>
  <c r="T257" i="26"/>
  <c r="S257" i="26"/>
  <c r="R257" i="26"/>
  <c r="Q257" i="26"/>
  <c r="P257" i="26"/>
  <c r="O257" i="26"/>
  <c r="N257" i="26"/>
  <c r="M257" i="26"/>
  <c r="L257" i="26"/>
  <c r="K257" i="26"/>
  <c r="J257" i="26"/>
  <c r="I257" i="26"/>
  <c r="H257" i="26"/>
  <c r="G257" i="26"/>
  <c r="F257" i="26"/>
  <c r="E257" i="26"/>
  <c r="D257" i="26"/>
  <c r="C257" i="26"/>
  <c r="W256" i="26"/>
  <c r="V256" i="26"/>
  <c r="U256" i="26"/>
  <c r="T256" i="26"/>
  <c r="S256" i="26"/>
  <c r="R256" i="26"/>
  <c r="Q256" i="26"/>
  <c r="P256" i="26"/>
  <c r="O256" i="26"/>
  <c r="N256" i="26"/>
  <c r="M256" i="26"/>
  <c r="L256" i="26"/>
  <c r="K256" i="26"/>
  <c r="J256" i="26"/>
  <c r="I256" i="26"/>
  <c r="H256" i="26"/>
  <c r="G256" i="26"/>
  <c r="F256" i="26"/>
  <c r="E256" i="26"/>
  <c r="D256" i="26"/>
  <c r="C256" i="26"/>
  <c r="W250" i="26"/>
  <c r="V250" i="26"/>
  <c r="U250" i="26"/>
  <c r="T250" i="26"/>
  <c r="S250" i="26"/>
  <c r="R250" i="26"/>
  <c r="Q250" i="26"/>
  <c r="P250" i="26"/>
  <c r="O250" i="26"/>
  <c r="N250" i="26"/>
  <c r="M250" i="26"/>
  <c r="M251" i="26" s="1"/>
  <c r="L250" i="26"/>
  <c r="K250" i="26"/>
  <c r="J250" i="26"/>
  <c r="I250" i="26"/>
  <c r="H250" i="26"/>
  <c r="G250" i="26"/>
  <c r="F250" i="26"/>
  <c r="E250" i="26"/>
  <c r="D250" i="26"/>
  <c r="C250" i="26"/>
  <c r="W249" i="26"/>
  <c r="W251" i="26" s="1"/>
  <c r="V249" i="26"/>
  <c r="U249" i="26"/>
  <c r="T249" i="26"/>
  <c r="S249" i="26"/>
  <c r="R249" i="26"/>
  <c r="Q249" i="26"/>
  <c r="P249" i="26"/>
  <c r="O249" i="26"/>
  <c r="N249" i="26"/>
  <c r="M249" i="26"/>
  <c r="L249" i="26"/>
  <c r="K249" i="26"/>
  <c r="J249" i="26"/>
  <c r="I249" i="26"/>
  <c r="H249" i="26"/>
  <c r="G249" i="26"/>
  <c r="F249" i="26"/>
  <c r="E249" i="26"/>
  <c r="D249" i="26"/>
  <c r="C249" i="26"/>
  <c r="W247" i="26"/>
  <c r="AN429" i="10" s="1"/>
  <c r="V247" i="26"/>
  <c r="AM429" i="10" s="1"/>
  <c r="AO429" i="10" s="1"/>
  <c r="AP429" i="10" s="1"/>
  <c r="AQ429" i="10" s="1"/>
  <c r="AR429" i="10" s="1"/>
  <c r="AS429" i="10" s="1"/>
  <c r="AT429" i="10" s="1"/>
  <c r="U247" i="26"/>
  <c r="AL429" i="10" s="1"/>
  <c r="T247" i="26"/>
  <c r="AK429" i="10" s="1"/>
  <c r="S247" i="26"/>
  <c r="AJ429" i="10" s="1"/>
  <c r="R247" i="26"/>
  <c r="AI429" i="10" s="1"/>
  <c r="Q247" i="26"/>
  <c r="AH429" i="10" s="1"/>
  <c r="P247" i="26"/>
  <c r="AG429" i="10" s="1"/>
  <c r="O247" i="26"/>
  <c r="AF429" i="10" s="1"/>
  <c r="N247" i="26"/>
  <c r="AE429" i="10" s="1"/>
  <c r="M247" i="26"/>
  <c r="AD429" i="10" s="1"/>
  <c r="L247" i="26"/>
  <c r="AC429" i="10" s="1"/>
  <c r="K247" i="26"/>
  <c r="AB429" i="10" s="1"/>
  <c r="J247" i="26"/>
  <c r="AA429" i="10" s="1"/>
  <c r="I247" i="26"/>
  <c r="Z429" i="10" s="1"/>
  <c r="H247" i="26"/>
  <c r="Y429" i="10" s="1"/>
  <c r="G247" i="26"/>
  <c r="X429" i="10" s="1"/>
  <c r="F247" i="26"/>
  <c r="W429" i="10" s="1"/>
  <c r="E247" i="26"/>
  <c r="V429" i="10" s="1"/>
  <c r="D247" i="26"/>
  <c r="U429" i="10" s="1"/>
  <c r="C247" i="26"/>
  <c r="T429" i="10" s="1"/>
  <c r="W230" i="26"/>
  <c r="V230" i="26"/>
  <c r="U230" i="26"/>
  <c r="T230" i="26"/>
  <c r="S230" i="26"/>
  <c r="R230" i="26"/>
  <c r="Q230" i="26"/>
  <c r="P230" i="26"/>
  <c r="O230" i="26"/>
  <c r="N230" i="26"/>
  <c r="M230" i="26"/>
  <c r="L230" i="26"/>
  <c r="K230" i="26"/>
  <c r="J230" i="26"/>
  <c r="I230" i="26"/>
  <c r="H230" i="26"/>
  <c r="G230" i="26"/>
  <c r="F230" i="26"/>
  <c r="E230" i="26"/>
  <c r="D230" i="26"/>
  <c r="C230" i="26"/>
  <c r="W229" i="26"/>
  <c r="V229" i="26"/>
  <c r="U229" i="26"/>
  <c r="T229" i="26"/>
  <c r="S229" i="26"/>
  <c r="R229" i="26"/>
  <c r="Q229" i="26"/>
  <c r="P229" i="26"/>
  <c r="O229" i="26"/>
  <c r="N229" i="26"/>
  <c r="M229" i="26"/>
  <c r="L229" i="26"/>
  <c r="K229" i="26"/>
  <c r="J229" i="26"/>
  <c r="I229" i="26"/>
  <c r="H229" i="26"/>
  <c r="G229" i="26"/>
  <c r="F229" i="26"/>
  <c r="E229" i="26"/>
  <c r="D229" i="26"/>
  <c r="C229" i="26"/>
  <c r="W228" i="26"/>
  <c r="V228" i="26"/>
  <c r="U228" i="26"/>
  <c r="T228" i="26"/>
  <c r="S228" i="26"/>
  <c r="R228" i="26"/>
  <c r="Q228" i="26"/>
  <c r="P228" i="26"/>
  <c r="O228" i="26"/>
  <c r="N228" i="26"/>
  <c r="M228" i="26"/>
  <c r="L228" i="26"/>
  <c r="K228" i="26"/>
  <c r="J228" i="26"/>
  <c r="I228" i="26"/>
  <c r="H228" i="26"/>
  <c r="G228" i="26"/>
  <c r="F228" i="26"/>
  <c r="E228" i="26"/>
  <c r="D228" i="26"/>
  <c r="C228" i="26"/>
  <c r="W227" i="26"/>
  <c r="V227" i="26"/>
  <c r="U227" i="26"/>
  <c r="T227" i="26"/>
  <c r="S227" i="26"/>
  <c r="R227" i="26"/>
  <c r="Q227" i="26"/>
  <c r="P227" i="26"/>
  <c r="O227" i="26"/>
  <c r="N227" i="26"/>
  <c r="M227" i="26"/>
  <c r="L227" i="26"/>
  <c r="K227" i="26"/>
  <c r="J227" i="26"/>
  <c r="I227" i="26"/>
  <c r="H227" i="26"/>
  <c r="G227" i="26"/>
  <c r="F227" i="26"/>
  <c r="E227" i="26"/>
  <c r="D227" i="26"/>
  <c r="C227" i="26"/>
  <c r="W226" i="26"/>
  <c r="V226" i="26"/>
  <c r="U226" i="26"/>
  <c r="T226" i="26"/>
  <c r="S226" i="26"/>
  <c r="R226" i="26"/>
  <c r="Q226" i="26"/>
  <c r="P226" i="26"/>
  <c r="O226" i="26"/>
  <c r="N226" i="26"/>
  <c r="M226" i="26"/>
  <c r="L226" i="26"/>
  <c r="K226" i="26"/>
  <c r="J226" i="26"/>
  <c r="I226" i="26"/>
  <c r="H226" i="26"/>
  <c r="G226" i="26"/>
  <c r="F226" i="26"/>
  <c r="E226" i="26"/>
  <c r="D226" i="26"/>
  <c r="C226" i="26"/>
  <c r="W225" i="26"/>
  <c r="V225" i="26"/>
  <c r="U225" i="26"/>
  <c r="T225" i="26"/>
  <c r="S225" i="26"/>
  <c r="R225" i="26"/>
  <c r="Q225" i="26"/>
  <c r="P225" i="26"/>
  <c r="O225" i="26"/>
  <c r="N225" i="26"/>
  <c r="M225" i="26"/>
  <c r="L225" i="26"/>
  <c r="K225" i="26"/>
  <c r="J225" i="26"/>
  <c r="I225" i="26"/>
  <c r="H225" i="26"/>
  <c r="G225" i="26"/>
  <c r="F225" i="26"/>
  <c r="E225" i="26"/>
  <c r="D225" i="26"/>
  <c r="C225" i="26"/>
  <c r="W224" i="26"/>
  <c r="V224" i="26"/>
  <c r="U224" i="26"/>
  <c r="T224" i="26"/>
  <c r="S224" i="26"/>
  <c r="R224" i="26"/>
  <c r="Q224" i="26"/>
  <c r="P224" i="26"/>
  <c r="O224" i="26"/>
  <c r="N224" i="26"/>
  <c r="M224" i="26"/>
  <c r="L224" i="26"/>
  <c r="K224" i="26"/>
  <c r="J224" i="26"/>
  <c r="I224" i="26"/>
  <c r="H224" i="26"/>
  <c r="G224" i="26"/>
  <c r="F224" i="26"/>
  <c r="E224" i="26"/>
  <c r="D224" i="26"/>
  <c r="C224" i="26"/>
  <c r="W223" i="26"/>
  <c r="V223" i="26"/>
  <c r="U223" i="26"/>
  <c r="T223" i="26"/>
  <c r="S223" i="26"/>
  <c r="R223" i="26"/>
  <c r="Q223" i="26"/>
  <c r="P223" i="26"/>
  <c r="O223" i="26"/>
  <c r="N223" i="26"/>
  <c r="M223" i="26"/>
  <c r="L223" i="26"/>
  <c r="K223" i="26"/>
  <c r="J223" i="26"/>
  <c r="I223" i="26"/>
  <c r="H223" i="26"/>
  <c r="G223" i="26"/>
  <c r="F223" i="26"/>
  <c r="E223" i="26"/>
  <c r="D223" i="26"/>
  <c r="C223" i="26"/>
  <c r="W222" i="26"/>
  <c r="V222" i="26"/>
  <c r="U222" i="26"/>
  <c r="T222" i="26"/>
  <c r="S222" i="26"/>
  <c r="R222" i="26"/>
  <c r="Q222" i="26"/>
  <c r="P222" i="26"/>
  <c r="O222" i="26"/>
  <c r="N222" i="26"/>
  <c r="M222" i="26"/>
  <c r="L222" i="26"/>
  <c r="K222" i="26"/>
  <c r="J222" i="26"/>
  <c r="I222" i="26"/>
  <c r="H222" i="26"/>
  <c r="G222" i="26"/>
  <c r="F222" i="26"/>
  <c r="E222" i="26"/>
  <c r="D222" i="26"/>
  <c r="C222" i="26"/>
  <c r="W221" i="26"/>
  <c r="V221" i="26"/>
  <c r="U221" i="26"/>
  <c r="T221" i="26"/>
  <c r="S221" i="26"/>
  <c r="R221" i="26"/>
  <c r="Q221" i="26"/>
  <c r="P221" i="26"/>
  <c r="O221" i="26"/>
  <c r="N221" i="26"/>
  <c r="M221" i="26"/>
  <c r="L221" i="26"/>
  <c r="K221" i="26"/>
  <c r="J221" i="26"/>
  <c r="I221" i="26"/>
  <c r="H221" i="26"/>
  <c r="G221" i="26"/>
  <c r="F221" i="26"/>
  <c r="E221" i="26"/>
  <c r="D221" i="26"/>
  <c r="C221" i="26"/>
  <c r="W215" i="26"/>
  <c r="V215" i="26"/>
  <c r="U215" i="26"/>
  <c r="T215" i="26"/>
  <c r="S215" i="26"/>
  <c r="R215" i="26"/>
  <c r="Q215" i="26"/>
  <c r="P215" i="26"/>
  <c r="O215" i="26"/>
  <c r="N215" i="26"/>
  <c r="M215" i="26"/>
  <c r="L215" i="26"/>
  <c r="K215" i="26"/>
  <c r="J215" i="26"/>
  <c r="I215" i="26"/>
  <c r="H215" i="26"/>
  <c r="G215" i="26"/>
  <c r="F215" i="26"/>
  <c r="E215" i="26"/>
  <c r="D215" i="26"/>
  <c r="C215" i="26"/>
  <c r="W214" i="26"/>
  <c r="V214" i="26"/>
  <c r="U214" i="26"/>
  <c r="T214" i="26"/>
  <c r="S214" i="26"/>
  <c r="R214" i="26"/>
  <c r="Q214" i="26"/>
  <c r="P214" i="26"/>
  <c r="O214" i="26"/>
  <c r="N214" i="26"/>
  <c r="M214" i="26"/>
  <c r="L214" i="26"/>
  <c r="K214" i="26"/>
  <c r="J214" i="26"/>
  <c r="I214" i="26"/>
  <c r="H214" i="26"/>
  <c r="G214" i="26"/>
  <c r="F214" i="26"/>
  <c r="E214" i="26"/>
  <c r="D214" i="26"/>
  <c r="C214" i="26"/>
  <c r="W212" i="26"/>
  <c r="V212" i="26"/>
  <c r="U212" i="26"/>
  <c r="T212" i="26"/>
  <c r="S212" i="26"/>
  <c r="R212" i="26"/>
  <c r="Q212" i="26"/>
  <c r="P212" i="26"/>
  <c r="O212" i="26"/>
  <c r="N212" i="26"/>
  <c r="M212" i="26"/>
  <c r="L212" i="26"/>
  <c r="K212" i="26"/>
  <c r="J212" i="26"/>
  <c r="I212" i="26"/>
  <c r="H212" i="26"/>
  <c r="G212" i="26"/>
  <c r="F212" i="26"/>
  <c r="E212" i="26"/>
  <c r="D212" i="26"/>
  <c r="C212" i="26"/>
  <c r="W195" i="26"/>
  <c r="V195" i="26"/>
  <c r="U195" i="26"/>
  <c r="T195" i="26"/>
  <c r="S195" i="26"/>
  <c r="R195" i="26"/>
  <c r="Q195" i="26"/>
  <c r="P195" i="26"/>
  <c r="O195" i="26"/>
  <c r="N195" i="26"/>
  <c r="M195" i="26"/>
  <c r="L195" i="26"/>
  <c r="K195" i="26"/>
  <c r="J195" i="26"/>
  <c r="I195" i="26"/>
  <c r="H195" i="26"/>
  <c r="G195" i="26"/>
  <c r="F195" i="26"/>
  <c r="E195" i="26"/>
  <c r="D195" i="26"/>
  <c r="C195" i="26"/>
  <c r="W194" i="26"/>
  <c r="V194" i="26"/>
  <c r="U194" i="26"/>
  <c r="T194" i="26"/>
  <c r="S194" i="26"/>
  <c r="R194" i="26"/>
  <c r="Q194" i="26"/>
  <c r="P194" i="26"/>
  <c r="O194" i="26"/>
  <c r="N194" i="26"/>
  <c r="M194" i="26"/>
  <c r="L194" i="26"/>
  <c r="K194" i="26"/>
  <c r="J194" i="26"/>
  <c r="I194" i="26"/>
  <c r="H194" i="26"/>
  <c r="G194" i="26"/>
  <c r="F194" i="26"/>
  <c r="E194" i="26"/>
  <c r="D194" i="26"/>
  <c r="C194" i="26"/>
  <c r="W193" i="26"/>
  <c r="V193" i="26"/>
  <c r="U193" i="26"/>
  <c r="T193" i="26"/>
  <c r="S193" i="26"/>
  <c r="R193" i="26"/>
  <c r="Q193" i="26"/>
  <c r="P193" i="26"/>
  <c r="O193" i="26"/>
  <c r="N193" i="26"/>
  <c r="M193" i="26"/>
  <c r="L193" i="26"/>
  <c r="K193" i="26"/>
  <c r="J193" i="26"/>
  <c r="I193" i="26"/>
  <c r="H193" i="26"/>
  <c r="G193" i="26"/>
  <c r="F193" i="26"/>
  <c r="E193" i="26"/>
  <c r="D193" i="26"/>
  <c r="C193" i="26"/>
  <c r="W192" i="26"/>
  <c r="V192" i="26"/>
  <c r="U192" i="26"/>
  <c r="T192" i="26"/>
  <c r="S192" i="26"/>
  <c r="R192" i="26"/>
  <c r="Q192" i="26"/>
  <c r="P192" i="26"/>
  <c r="O192" i="26"/>
  <c r="N192" i="26"/>
  <c r="M192" i="26"/>
  <c r="L192" i="26"/>
  <c r="K192" i="26"/>
  <c r="J192" i="26"/>
  <c r="I192" i="26"/>
  <c r="H192" i="26"/>
  <c r="G192" i="26"/>
  <c r="F192" i="26"/>
  <c r="E192" i="26"/>
  <c r="D192" i="26"/>
  <c r="C192" i="26"/>
  <c r="W191" i="26"/>
  <c r="V191" i="26"/>
  <c r="U191" i="26"/>
  <c r="T191" i="26"/>
  <c r="S191" i="26"/>
  <c r="R191" i="26"/>
  <c r="Q191" i="26"/>
  <c r="P191" i="26"/>
  <c r="O191" i="26"/>
  <c r="N191" i="26"/>
  <c r="M191" i="26"/>
  <c r="L191" i="26"/>
  <c r="K191" i="26"/>
  <c r="J191" i="26"/>
  <c r="I191" i="26"/>
  <c r="H191" i="26"/>
  <c r="G191" i="26"/>
  <c r="F191" i="26"/>
  <c r="E191" i="26"/>
  <c r="D191" i="26"/>
  <c r="C191" i="26"/>
  <c r="W190" i="26"/>
  <c r="V190" i="26"/>
  <c r="U190" i="26"/>
  <c r="T190" i="26"/>
  <c r="S190" i="26"/>
  <c r="R190" i="26"/>
  <c r="Q190" i="26"/>
  <c r="P190" i="26"/>
  <c r="O190" i="26"/>
  <c r="N190" i="26"/>
  <c r="M190" i="26"/>
  <c r="L190" i="26"/>
  <c r="K190" i="26"/>
  <c r="J190" i="26"/>
  <c r="I190" i="26"/>
  <c r="H190" i="26"/>
  <c r="G190" i="26"/>
  <c r="F190" i="26"/>
  <c r="E190" i="26"/>
  <c r="D190" i="26"/>
  <c r="C190" i="26"/>
  <c r="W189" i="26"/>
  <c r="V189" i="26"/>
  <c r="U189" i="26"/>
  <c r="T189" i="26"/>
  <c r="S189" i="26"/>
  <c r="R189" i="26"/>
  <c r="Q189" i="26"/>
  <c r="P189" i="26"/>
  <c r="O189" i="26"/>
  <c r="N189" i="26"/>
  <c r="M189" i="26"/>
  <c r="L189" i="26"/>
  <c r="K189" i="26"/>
  <c r="J189" i="26"/>
  <c r="I189" i="26"/>
  <c r="H189" i="26"/>
  <c r="G189" i="26"/>
  <c r="F189" i="26"/>
  <c r="E189" i="26"/>
  <c r="D189" i="26"/>
  <c r="C189" i="26"/>
  <c r="W188" i="26"/>
  <c r="V188" i="26"/>
  <c r="U188" i="26"/>
  <c r="T188" i="26"/>
  <c r="S188" i="26"/>
  <c r="R188" i="26"/>
  <c r="Q188" i="26"/>
  <c r="P188" i="26"/>
  <c r="O188" i="26"/>
  <c r="N188" i="26"/>
  <c r="M188" i="26"/>
  <c r="L188" i="26"/>
  <c r="K188" i="26"/>
  <c r="J188" i="26"/>
  <c r="I188" i="26"/>
  <c r="H188" i="26"/>
  <c r="G188" i="26"/>
  <c r="F188" i="26"/>
  <c r="E188" i="26"/>
  <c r="D188" i="26"/>
  <c r="C188" i="26"/>
  <c r="W187" i="26"/>
  <c r="V187" i="26"/>
  <c r="U187" i="26"/>
  <c r="T187" i="26"/>
  <c r="S187" i="26"/>
  <c r="R187" i="26"/>
  <c r="Q187" i="26"/>
  <c r="P187" i="26"/>
  <c r="O187" i="26"/>
  <c r="N187" i="26"/>
  <c r="M187" i="26"/>
  <c r="L187" i="26"/>
  <c r="K187" i="26"/>
  <c r="J187" i="26"/>
  <c r="I187" i="26"/>
  <c r="H187" i="26"/>
  <c r="G187" i="26"/>
  <c r="F187" i="26"/>
  <c r="E187" i="26"/>
  <c r="D187" i="26"/>
  <c r="C187" i="26"/>
  <c r="W186" i="26"/>
  <c r="V186" i="26"/>
  <c r="U186" i="26"/>
  <c r="T186" i="26"/>
  <c r="S186" i="26"/>
  <c r="R186" i="26"/>
  <c r="Q186" i="26"/>
  <c r="P186" i="26"/>
  <c r="O186" i="26"/>
  <c r="N186" i="26"/>
  <c r="M186" i="26"/>
  <c r="L186" i="26"/>
  <c r="K186" i="26"/>
  <c r="J186" i="26"/>
  <c r="I186" i="26"/>
  <c r="H186" i="26"/>
  <c r="G186" i="26"/>
  <c r="F186" i="26"/>
  <c r="E186" i="26"/>
  <c r="D186" i="26"/>
  <c r="C186" i="26"/>
  <c r="W180" i="26"/>
  <c r="V180" i="26"/>
  <c r="U180" i="26"/>
  <c r="T180" i="26"/>
  <c r="S180" i="26"/>
  <c r="R180" i="26"/>
  <c r="Q180" i="26"/>
  <c r="P180" i="26"/>
  <c r="O180" i="26"/>
  <c r="N180" i="26"/>
  <c r="M180" i="26"/>
  <c r="L180" i="26"/>
  <c r="K180" i="26"/>
  <c r="J180" i="26"/>
  <c r="I180" i="26"/>
  <c r="H180" i="26"/>
  <c r="G180" i="26"/>
  <c r="F180" i="26"/>
  <c r="E180" i="26"/>
  <c r="D180" i="26"/>
  <c r="C180" i="26"/>
  <c r="W179" i="26"/>
  <c r="V179" i="26"/>
  <c r="U179" i="26"/>
  <c r="T179" i="26"/>
  <c r="S179" i="26"/>
  <c r="R179" i="26"/>
  <c r="Q179" i="26"/>
  <c r="P179" i="26"/>
  <c r="O179" i="26"/>
  <c r="N179" i="26"/>
  <c r="M179" i="26"/>
  <c r="L179" i="26"/>
  <c r="K179" i="26"/>
  <c r="J179" i="26"/>
  <c r="I179" i="26"/>
  <c r="I181" i="26" s="1"/>
  <c r="H179" i="26"/>
  <c r="G179" i="26"/>
  <c r="F179" i="26"/>
  <c r="E179" i="26"/>
  <c r="D179" i="26"/>
  <c r="C179" i="26"/>
  <c r="W177" i="26"/>
  <c r="V177" i="26"/>
  <c r="U177" i="26"/>
  <c r="T177" i="26"/>
  <c r="S177" i="26"/>
  <c r="R177" i="26"/>
  <c r="Q177" i="26"/>
  <c r="P177" i="26"/>
  <c r="O177" i="26"/>
  <c r="N177" i="26"/>
  <c r="M177" i="26"/>
  <c r="L177" i="26"/>
  <c r="K177" i="26"/>
  <c r="J177" i="26"/>
  <c r="I177" i="26"/>
  <c r="H177" i="26"/>
  <c r="G177" i="26"/>
  <c r="F177" i="26"/>
  <c r="E177" i="26"/>
  <c r="D177" i="26"/>
  <c r="C177" i="26"/>
  <c r="W265" i="24"/>
  <c r="V265" i="24"/>
  <c r="U265" i="24"/>
  <c r="T265" i="24"/>
  <c r="S265" i="24"/>
  <c r="R265" i="24"/>
  <c r="Q265" i="24"/>
  <c r="P265" i="24"/>
  <c r="O265" i="24"/>
  <c r="N265" i="24"/>
  <c r="M265" i="24"/>
  <c r="L265" i="24"/>
  <c r="K265" i="24"/>
  <c r="J265" i="24"/>
  <c r="I265" i="24"/>
  <c r="H265" i="24"/>
  <c r="G265" i="24"/>
  <c r="F265" i="24"/>
  <c r="E265" i="24"/>
  <c r="D265" i="24"/>
  <c r="C265" i="24"/>
  <c r="W264" i="24"/>
  <c r="V264" i="24"/>
  <c r="U264" i="24"/>
  <c r="T264" i="24"/>
  <c r="S264" i="24"/>
  <c r="R264" i="24"/>
  <c r="Q264" i="24"/>
  <c r="P264" i="24"/>
  <c r="O264" i="24"/>
  <c r="N264" i="24"/>
  <c r="M264" i="24"/>
  <c r="L264" i="24"/>
  <c r="K264" i="24"/>
  <c r="J264" i="24"/>
  <c r="I264" i="24"/>
  <c r="H264" i="24"/>
  <c r="G264" i="24"/>
  <c r="F264" i="24"/>
  <c r="E264" i="24"/>
  <c r="D264" i="24"/>
  <c r="C264" i="24"/>
  <c r="W263" i="24"/>
  <c r="V263" i="24"/>
  <c r="U263" i="24"/>
  <c r="T263" i="24"/>
  <c r="S263" i="24"/>
  <c r="R263" i="24"/>
  <c r="Q263" i="24"/>
  <c r="P263" i="24"/>
  <c r="O263" i="24"/>
  <c r="N263" i="24"/>
  <c r="M263" i="24"/>
  <c r="L263" i="24"/>
  <c r="K263" i="24"/>
  <c r="J263" i="24"/>
  <c r="I263" i="24"/>
  <c r="H263" i="24"/>
  <c r="G263" i="24"/>
  <c r="F263" i="24"/>
  <c r="E263" i="24"/>
  <c r="D263" i="24"/>
  <c r="C263" i="24"/>
  <c r="W262" i="24"/>
  <c r="V262" i="24"/>
  <c r="U262" i="24"/>
  <c r="T262" i="24"/>
  <c r="S262" i="24"/>
  <c r="R262" i="24"/>
  <c r="Q262" i="24"/>
  <c r="P262" i="24"/>
  <c r="O262" i="24"/>
  <c r="N262" i="24"/>
  <c r="M262" i="24"/>
  <c r="L262" i="24"/>
  <c r="K262" i="24"/>
  <c r="J262" i="24"/>
  <c r="I262" i="24"/>
  <c r="H262" i="24"/>
  <c r="G262" i="24"/>
  <c r="F262" i="24"/>
  <c r="E262" i="24"/>
  <c r="D262" i="24"/>
  <c r="C262" i="24"/>
  <c r="W261" i="24"/>
  <c r="V261" i="24"/>
  <c r="U261" i="24"/>
  <c r="T261" i="24"/>
  <c r="S261" i="24"/>
  <c r="R261" i="24"/>
  <c r="Q261" i="24"/>
  <c r="P261" i="24"/>
  <c r="O261" i="24"/>
  <c r="N261" i="24"/>
  <c r="M261" i="24"/>
  <c r="L261" i="24"/>
  <c r="K261" i="24"/>
  <c r="J261" i="24"/>
  <c r="I261" i="24"/>
  <c r="H261" i="24"/>
  <c r="G261" i="24"/>
  <c r="F261" i="24"/>
  <c r="E261" i="24"/>
  <c r="D261" i="24"/>
  <c r="C261" i="24"/>
  <c r="W260" i="24"/>
  <c r="V260" i="24"/>
  <c r="U260" i="24"/>
  <c r="T260" i="24"/>
  <c r="S260" i="24"/>
  <c r="R260" i="24"/>
  <c r="Q260" i="24"/>
  <c r="P260" i="24"/>
  <c r="O260" i="24"/>
  <c r="N260" i="24"/>
  <c r="M260" i="24"/>
  <c r="L260" i="24"/>
  <c r="K260" i="24"/>
  <c r="J260" i="24"/>
  <c r="I260" i="24"/>
  <c r="H260" i="24"/>
  <c r="G260" i="24"/>
  <c r="F260" i="24"/>
  <c r="E260" i="24"/>
  <c r="D260" i="24"/>
  <c r="C260" i="24"/>
  <c r="W259" i="24"/>
  <c r="V259" i="24"/>
  <c r="U259" i="24"/>
  <c r="T259" i="24"/>
  <c r="S259" i="24"/>
  <c r="R259" i="24"/>
  <c r="Q259" i="24"/>
  <c r="P259" i="24"/>
  <c r="O259" i="24"/>
  <c r="N259" i="24"/>
  <c r="M259" i="24"/>
  <c r="L259" i="24"/>
  <c r="K259" i="24"/>
  <c r="J259" i="24"/>
  <c r="I259" i="24"/>
  <c r="H259" i="24"/>
  <c r="G259" i="24"/>
  <c r="F259" i="24"/>
  <c r="E259" i="24"/>
  <c r="D259" i="24"/>
  <c r="C259" i="24"/>
  <c r="W258" i="24"/>
  <c r="V258" i="24"/>
  <c r="U258" i="24"/>
  <c r="T258" i="24"/>
  <c r="S258" i="24"/>
  <c r="R258" i="24"/>
  <c r="Q258" i="24"/>
  <c r="P258" i="24"/>
  <c r="O258" i="24"/>
  <c r="N258" i="24"/>
  <c r="M258" i="24"/>
  <c r="L258" i="24"/>
  <c r="K258" i="24"/>
  <c r="J258" i="24"/>
  <c r="I258" i="24"/>
  <c r="H258" i="24"/>
  <c r="G258" i="24"/>
  <c r="F258" i="24"/>
  <c r="E258" i="24"/>
  <c r="D258" i="24"/>
  <c r="C258" i="24"/>
  <c r="W257" i="24"/>
  <c r="V257" i="24"/>
  <c r="U257" i="24"/>
  <c r="T257" i="24"/>
  <c r="S257" i="24"/>
  <c r="R257" i="24"/>
  <c r="Q257" i="24"/>
  <c r="P257" i="24"/>
  <c r="O257" i="24"/>
  <c r="N257" i="24"/>
  <c r="M257" i="24"/>
  <c r="L257" i="24"/>
  <c r="K257" i="24"/>
  <c r="J257" i="24"/>
  <c r="I257" i="24"/>
  <c r="H257" i="24"/>
  <c r="G257" i="24"/>
  <c r="F257" i="24"/>
  <c r="E257" i="24"/>
  <c r="D257" i="24"/>
  <c r="C257" i="24"/>
  <c r="W256" i="24"/>
  <c r="V256" i="24"/>
  <c r="U256" i="24"/>
  <c r="T256" i="24"/>
  <c r="S256" i="24"/>
  <c r="R256" i="24"/>
  <c r="Q256" i="24"/>
  <c r="P256" i="24"/>
  <c r="O256" i="24"/>
  <c r="N256" i="24"/>
  <c r="M256" i="24"/>
  <c r="L256" i="24"/>
  <c r="K256" i="24"/>
  <c r="J256" i="24"/>
  <c r="I256" i="24"/>
  <c r="H256" i="24"/>
  <c r="G256" i="24"/>
  <c r="F256" i="24"/>
  <c r="E256" i="24"/>
  <c r="D256" i="24"/>
  <c r="C256" i="24"/>
  <c r="W250" i="24"/>
  <c r="V250" i="24"/>
  <c r="U250" i="24"/>
  <c r="T250" i="24"/>
  <c r="S250" i="24"/>
  <c r="R250" i="24"/>
  <c r="Q250" i="24"/>
  <c r="P250" i="24"/>
  <c r="O250" i="24"/>
  <c r="N250" i="24"/>
  <c r="M250" i="24"/>
  <c r="L250" i="24"/>
  <c r="K250" i="24"/>
  <c r="J250" i="24"/>
  <c r="I250" i="24"/>
  <c r="H250" i="24"/>
  <c r="H251" i="24" s="1"/>
  <c r="G250" i="24"/>
  <c r="F250" i="24"/>
  <c r="E250" i="24"/>
  <c r="D250" i="24"/>
  <c r="C250" i="24"/>
  <c r="W249" i="24"/>
  <c r="V249" i="24"/>
  <c r="U249" i="24"/>
  <c r="T249" i="24"/>
  <c r="S249" i="24"/>
  <c r="R249" i="24"/>
  <c r="Q249" i="24"/>
  <c r="P249" i="24"/>
  <c r="O249" i="24"/>
  <c r="N249" i="24"/>
  <c r="M249" i="24"/>
  <c r="L249" i="24"/>
  <c r="K249" i="24"/>
  <c r="J249" i="24"/>
  <c r="I249" i="24"/>
  <c r="H249" i="24"/>
  <c r="G249" i="24"/>
  <c r="F249" i="24"/>
  <c r="E249" i="24"/>
  <c r="D249" i="24"/>
  <c r="C249" i="24"/>
  <c r="W247" i="24"/>
  <c r="AN377" i="10" s="1"/>
  <c r="V247" i="24"/>
  <c r="AM377" i="10" s="1"/>
  <c r="AO377" i="10" s="1"/>
  <c r="AP377" i="10" s="1"/>
  <c r="AQ377" i="10" s="1"/>
  <c r="AR377" i="10" s="1"/>
  <c r="AS377" i="10" s="1"/>
  <c r="AT377" i="10" s="1"/>
  <c r="U247" i="24"/>
  <c r="AL377" i="10" s="1"/>
  <c r="T247" i="24"/>
  <c r="AK377" i="10" s="1"/>
  <c r="S247" i="24"/>
  <c r="AJ377" i="10" s="1"/>
  <c r="R247" i="24"/>
  <c r="AI377" i="10" s="1"/>
  <c r="Q247" i="24"/>
  <c r="AH377" i="10" s="1"/>
  <c r="P247" i="24"/>
  <c r="AG377" i="10" s="1"/>
  <c r="O247" i="24"/>
  <c r="AF377" i="10" s="1"/>
  <c r="N247" i="24"/>
  <c r="AE377" i="10" s="1"/>
  <c r="M247" i="24"/>
  <c r="AD377" i="10" s="1"/>
  <c r="L247" i="24"/>
  <c r="AC377" i="10" s="1"/>
  <c r="K247" i="24"/>
  <c r="AB377" i="10" s="1"/>
  <c r="J247" i="24"/>
  <c r="AA377" i="10" s="1"/>
  <c r="I247" i="24"/>
  <c r="Z377" i="10" s="1"/>
  <c r="H247" i="24"/>
  <c r="Y377" i="10" s="1"/>
  <c r="G247" i="24"/>
  <c r="X377" i="10" s="1"/>
  <c r="F247" i="24"/>
  <c r="W377" i="10" s="1"/>
  <c r="E247" i="24"/>
  <c r="V377" i="10" s="1"/>
  <c r="D247" i="24"/>
  <c r="U377" i="10" s="1"/>
  <c r="C247" i="24"/>
  <c r="T377" i="10" s="1"/>
  <c r="W230" i="24"/>
  <c r="V230" i="24"/>
  <c r="U230" i="24"/>
  <c r="T230" i="24"/>
  <c r="S230" i="24"/>
  <c r="R230" i="24"/>
  <c r="Q230" i="24"/>
  <c r="P230" i="24"/>
  <c r="O230" i="24"/>
  <c r="N230" i="24"/>
  <c r="M230" i="24"/>
  <c r="L230" i="24"/>
  <c r="K230" i="24"/>
  <c r="J230" i="24"/>
  <c r="I230" i="24"/>
  <c r="H230" i="24"/>
  <c r="G230" i="24"/>
  <c r="F230" i="24"/>
  <c r="E230" i="24"/>
  <c r="D230" i="24"/>
  <c r="C230" i="24"/>
  <c r="W229" i="24"/>
  <c r="V229" i="24"/>
  <c r="U229" i="24"/>
  <c r="T229" i="24"/>
  <c r="S229" i="24"/>
  <c r="R229" i="24"/>
  <c r="Q229" i="24"/>
  <c r="P229" i="24"/>
  <c r="O229" i="24"/>
  <c r="N229" i="24"/>
  <c r="M229" i="24"/>
  <c r="L229" i="24"/>
  <c r="K229" i="24"/>
  <c r="J229" i="24"/>
  <c r="I229" i="24"/>
  <c r="H229" i="24"/>
  <c r="G229" i="24"/>
  <c r="F229" i="24"/>
  <c r="E229" i="24"/>
  <c r="D229" i="24"/>
  <c r="C229" i="24"/>
  <c r="W228" i="24"/>
  <c r="V228" i="24"/>
  <c r="U228" i="24"/>
  <c r="T228" i="24"/>
  <c r="S228" i="24"/>
  <c r="R228" i="24"/>
  <c r="Q228" i="24"/>
  <c r="P228" i="24"/>
  <c r="O228" i="24"/>
  <c r="N228" i="24"/>
  <c r="M228" i="24"/>
  <c r="L228" i="24"/>
  <c r="K228" i="24"/>
  <c r="J228" i="24"/>
  <c r="I228" i="24"/>
  <c r="H228" i="24"/>
  <c r="G228" i="24"/>
  <c r="F228" i="24"/>
  <c r="E228" i="24"/>
  <c r="D228" i="24"/>
  <c r="C228" i="24"/>
  <c r="W227" i="24"/>
  <c r="V227" i="24"/>
  <c r="U227" i="24"/>
  <c r="T227" i="24"/>
  <c r="S227" i="24"/>
  <c r="R227" i="24"/>
  <c r="Q227" i="24"/>
  <c r="P227" i="24"/>
  <c r="O227" i="24"/>
  <c r="N227" i="24"/>
  <c r="M227" i="24"/>
  <c r="L227" i="24"/>
  <c r="K227" i="24"/>
  <c r="J227" i="24"/>
  <c r="I227" i="24"/>
  <c r="H227" i="24"/>
  <c r="G227" i="24"/>
  <c r="F227" i="24"/>
  <c r="E227" i="24"/>
  <c r="D227" i="24"/>
  <c r="C227" i="24"/>
  <c r="W226" i="24"/>
  <c r="V226" i="24"/>
  <c r="U226" i="24"/>
  <c r="T226" i="24"/>
  <c r="S226" i="24"/>
  <c r="R226" i="24"/>
  <c r="Q226" i="24"/>
  <c r="P226" i="24"/>
  <c r="O226" i="24"/>
  <c r="N226" i="24"/>
  <c r="M226" i="24"/>
  <c r="L226" i="24"/>
  <c r="K226" i="24"/>
  <c r="J226" i="24"/>
  <c r="I226" i="24"/>
  <c r="H226" i="24"/>
  <c r="G226" i="24"/>
  <c r="F226" i="24"/>
  <c r="E226" i="24"/>
  <c r="D226" i="24"/>
  <c r="C226" i="24"/>
  <c r="W225" i="24"/>
  <c r="V225" i="24"/>
  <c r="U225" i="24"/>
  <c r="T225" i="24"/>
  <c r="S225" i="24"/>
  <c r="R225" i="24"/>
  <c r="Q225" i="24"/>
  <c r="P225" i="24"/>
  <c r="O225" i="24"/>
  <c r="N225" i="24"/>
  <c r="M225" i="24"/>
  <c r="L225" i="24"/>
  <c r="K225" i="24"/>
  <c r="J225" i="24"/>
  <c r="I225" i="24"/>
  <c r="H225" i="24"/>
  <c r="G225" i="24"/>
  <c r="F225" i="24"/>
  <c r="E225" i="24"/>
  <c r="D225" i="24"/>
  <c r="C225" i="24"/>
  <c r="W224" i="24"/>
  <c r="V224" i="24"/>
  <c r="U224" i="24"/>
  <c r="T224" i="24"/>
  <c r="S224" i="24"/>
  <c r="R224" i="24"/>
  <c r="Q224" i="24"/>
  <c r="P224" i="24"/>
  <c r="O224" i="24"/>
  <c r="N224" i="24"/>
  <c r="M224" i="24"/>
  <c r="L224" i="24"/>
  <c r="K224" i="24"/>
  <c r="J224" i="24"/>
  <c r="I224" i="24"/>
  <c r="H224" i="24"/>
  <c r="G224" i="24"/>
  <c r="F224" i="24"/>
  <c r="E224" i="24"/>
  <c r="D224" i="24"/>
  <c r="C224" i="24"/>
  <c r="W223" i="24"/>
  <c r="V223" i="24"/>
  <c r="U223" i="24"/>
  <c r="T223" i="24"/>
  <c r="S223" i="24"/>
  <c r="R223" i="24"/>
  <c r="Q223" i="24"/>
  <c r="P223" i="24"/>
  <c r="O223" i="24"/>
  <c r="N223" i="24"/>
  <c r="M223" i="24"/>
  <c r="L223" i="24"/>
  <c r="K223" i="24"/>
  <c r="J223" i="24"/>
  <c r="J231" i="24" s="1"/>
  <c r="I223" i="24"/>
  <c r="H223" i="24"/>
  <c r="G223" i="24"/>
  <c r="F223" i="24"/>
  <c r="E223" i="24"/>
  <c r="D223" i="24"/>
  <c r="C223" i="24"/>
  <c r="W222" i="24"/>
  <c r="V222" i="24"/>
  <c r="U222" i="24"/>
  <c r="T222" i="24"/>
  <c r="S222" i="24"/>
  <c r="R222" i="24"/>
  <c r="Q222" i="24"/>
  <c r="P222" i="24"/>
  <c r="O222" i="24"/>
  <c r="N222" i="24"/>
  <c r="M222" i="24"/>
  <c r="L222" i="24"/>
  <c r="K222" i="24"/>
  <c r="J222" i="24"/>
  <c r="I222" i="24"/>
  <c r="H222" i="24"/>
  <c r="G222" i="24"/>
  <c r="F222" i="24"/>
  <c r="E222" i="24"/>
  <c r="D222" i="24"/>
  <c r="C222" i="24"/>
  <c r="W221" i="24"/>
  <c r="V221" i="24"/>
  <c r="U221" i="24"/>
  <c r="T221" i="24"/>
  <c r="S221" i="24"/>
  <c r="R221" i="24"/>
  <c r="Q221" i="24"/>
  <c r="P221" i="24"/>
  <c r="O221" i="24"/>
  <c r="N221" i="24"/>
  <c r="M221" i="24"/>
  <c r="L221" i="24"/>
  <c r="K221" i="24"/>
  <c r="J221" i="24"/>
  <c r="I221" i="24"/>
  <c r="H221" i="24"/>
  <c r="G221" i="24"/>
  <c r="F221" i="24"/>
  <c r="E221" i="24"/>
  <c r="D221" i="24"/>
  <c r="C221" i="24"/>
  <c r="W215" i="24"/>
  <c r="V215" i="24"/>
  <c r="U215" i="24"/>
  <c r="T215" i="24"/>
  <c r="S215" i="24"/>
  <c r="R215" i="24"/>
  <c r="Q215" i="24"/>
  <c r="P215" i="24"/>
  <c r="O215" i="24"/>
  <c r="N215" i="24"/>
  <c r="M215" i="24"/>
  <c r="L215" i="24"/>
  <c r="K215" i="24"/>
  <c r="J215" i="24"/>
  <c r="I215" i="24"/>
  <c r="H215" i="24"/>
  <c r="G215" i="24"/>
  <c r="F215" i="24"/>
  <c r="F216" i="24" s="1"/>
  <c r="E215" i="24"/>
  <c r="D215" i="24"/>
  <c r="C215" i="24"/>
  <c r="W214" i="24"/>
  <c r="V214" i="24"/>
  <c r="U214" i="24"/>
  <c r="T214" i="24"/>
  <c r="S214" i="24"/>
  <c r="R214" i="24"/>
  <c r="Q214" i="24"/>
  <c r="P214" i="24"/>
  <c r="O214" i="24"/>
  <c r="N214" i="24"/>
  <c r="M214" i="24"/>
  <c r="L214" i="24"/>
  <c r="K214" i="24"/>
  <c r="K216" i="24" s="1"/>
  <c r="J214" i="24"/>
  <c r="I214" i="24"/>
  <c r="H214" i="24"/>
  <c r="G214" i="24"/>
  <c r="F214" i="24"/>
  <c r="E214" i="24"/>
  <c r="D214" i="24"/>
  <c r="C214" i="24"/>
  <c r="W212" i="24"/>
  <c r="V212" i="24"/>
  <c r="U212" i="24"/>
  <c r="T212" i="24"/>
  <c r="S212" i="24"/>
  <c r="R212" i="24"/>
  <c r="Q212" i="24"/>
  <c r="P212" i="24"/>
  <c r="O212" i="24"/>
  <c r="N212" i="24"/>
  <c r="M212" i="24"/>
  <c r="L212" i="24"/>
  <c r="K212" i="24"/>
  <c r="J212" i="24"/>
  <c r="I212" i="24"/>
  <c r="H212" i="24"/>
  <c r="G212" i="24"/>
  <c r="F212" i="24"/>
  <c r="E212" i="24"/>
  <c r="D212" i="24"/>
  <c r="C212" i="24"/>
  <c r="W195" i="24"/>
  <c r="V195" i="24"/>
  <c r="U195" i="24"/>
  <c r="T195" i="24"/>
  <c r="S195" i="24"/>
  <c r="R195" i="24"/>
  <c r="Q195" i="24"/>
  <c r="P195" i="24"/>
  <c r="O195" i="24"/>
  <c r="N195" i="24"/>
  <c r="M195" i="24"/>
  <c r="L195" i="24"/>
  <c r="K195" i="24"/>
  <c r="J195" i="24"/>
  <c r="I195" i="24"/>
  <c r="H195" i="24"/>
  <c r="G195" i="24"/>
  <c r="F195" i="24"/>
  <c r="E195" i="24"/>
  <c r="D195" i="24"/>
  <c r="C195" i="24"/>
  <c r="W194" i="24"/>
  <c r="V194" i="24"/>
  <c r="U194" i="24"/>
  <c r="T194" i="24"/>
  <c r="S194" i="24"/>
  <c r="R194" i="24"/>
  <c r="Q194" i="24"/>
  <c r="P194" i="24"/>
  <c r="O194" i="24"/>
  <c r="N194" i="24"/>
  <c r="M194" i="24"/>
  <c r="L194" i="24"/>
  <c r="K194" i="24"/>
  <c r="J194" i="24"/>
  <c r="I194" i="24"/>
  <c r="H194" i="24"/>
  <c r="G194" i="24"/>
  <c r="F194" i="24"/>
  <c r="E194" i="24"/>
  <c r="D194" i="24"/>
  <c r="C194" i="24"/>
  <c r="W193" i="24"/>
  <c r="V193" i="24"/>
  <c r="U193" i="24"/>
  <c r="T193" i="24"/>
  <c r="S193" i="24"/>
  <c r="R193" i="24"/>
  <c r="Q193" i="24"/>
  <c r="P193" i="24"/>
  <c r="O193" i="24"/>
  <c r="N193" i="24"/>
  <c r="M193" i="24"/>
  <c r="L193" i="24"/>
  <c r="K193" i="24"/>
  <c r="J193" i="24"/>
  <c r="I193" i="24"/>
  <c r="H193" i="24"/>
  <c r="G193" i="24"/>
  <c r="F193" i="24"/>
  <c r="E193" i="24"/>
  <c r="D193" i="24"/>
  <c r="C193" i="24"/>
  <c r="W192" i="24"/>
  <c r="V192" i="24"/>
  <c r="U192" i="24"/>
  <c r="T192" i="24"/>
  <c r="S192" i="24"/>
  <c r="R192" i="24"/>
  <c r="Q192" i="24"/>
  <c r="P192" i="24"/>
  <c r="O192" i="24"/>
  <c r="N192" i="24"/>
  <c r="M192" i="24"/>
  <c r="L192" i="24"/>
  <c r="K192" i="24"/>
  <c r="J192" i="24"/>
  <c r="I192" i="24"/>
  <c r="H192" i="24"/>
  <c r="G192" i="24"/>
  <c r="F192" i="24"/>
  <c r="E192" i="24"/>
  <c r="D192" i="24"/>
  <c r="C192" i="24"/>
  <c r="W191" i="24"/>
  <c r="V191" i="24"/>
  <c r="U191" i="24"/>
  <c r="T191" i="24"/>
  <c r="S191" i="24"/>
  <c r="R191" i="24"/>
  <c r="Q191" i="24"/>
  <c r="P191" i="24"/>
  <c r="O191" i="24"/>
  <c r="N191" i="24"/>
  <c r="M191" i="24"/>
  <c r="L191" i="24"/>
  <c r="K191" i="24"/>
  <c r="J191" i="24"/>
  <c r="I191" i="24"/>
  <c r="H191" i="24"/>
  <c r="G191" i="24"/>
  <c r="F191" i="24"/>
  <c r="E191" i="24"/>
  <c r="D191" i="24"/>
  <c r="C191" i="24"/>
  <c r="W190" i="24"/>
  <c r="V190" i="24"/>
  <c r="U190" i="24"/>
  <c r="T190" i="24"/>
  <c r="S190" i="24"/>
  <c r="R190" i="24"/>
  <c r="Q190" i="24"/>
  <c r="P190" i="24"/>
  <c r="O190" i="24"/>
  <c r="N190" i="24"/>
  <c r="M190" i="24"/>
  <c r="L190" i="24"/>
  <c r="K190" i="24"/>
  <c r="J190" i="24"/>
  <c r="I190" i="24"/>
  <c r="H190" i="24"/>
  <c r="G190" i="24"/>
  <c r="F190" i="24"/>
  <c r="E190" i="24"/>
  <c r="D190" i="24"/>
  <c r="C190" i="24"/>
  <c r="W189" i="24"/>
  <c r="V189" i="24"/>
  <c r="U189" i="24"/>
  <c r="T189" i="24"/>
  <c r="S189" i="24"/>
  <c r="R189" i="24"/>
  <c r="Q189" i="24"/>
  <c r="P189" i="24"/>
  <c r="O189" i="24"/>
  <c r="N189" i="24"/>
  <c r="M189" i="24"/>
  <c r="L189" i="24"/>
  <c r="K189" i="24"/>
  <c r="J189" i="24"/>
  <c r="I189" i="24"/>
  <c r="H189" i="24"/>
  <c r="G189" i="24"/>
  <c r="F189" i="24"/>
  <c r="E189" i="24"/>
  <c r="D189" i="24"/>
  <c r="C189" i="24"/>
  <c r="W188" i="24"/>
  <c r="V188" i="24"/>
  <c r="U188" i="24"/>
  <c r="T188" i="24"/>
  <c r="S188" i="24"/>
  <c r="R188" i="24"/>
  <c r="Q188" i="24"/>
  <c r="P188" i="24"/>
  <c r="O188" i="24"/>
  <c r="N188" i="24"/>
  <c r="M188" i="24"/>
  <c r="L188" i="24"/>
  <c r="K188" i="24"/>
  <c r="J188" i="24"/>
  <c r="I188" i="24"/>
  <c r="H188" i="24"/>
  <c r="G188" i="24"/>
  <c r="F188" i="24"/>
  <c r="E188" i="24"/>
  <c r="D188" i="24"/>
  <c r="C188" i="24"/>
  <c r="W187" i="24"/>
  <c r="V187" i="24"/>
  <c r="U187" i="24"/>
  <c r="T187" i="24"/>
  <c r="S187" i="24"/>
  <c r="R187" i="24"/>
  <c r="Q187" i="24"/>
  <c r="P187" i="24"/>
  <c r="O187" i="24"/>
  <c r="N187" i="24"/>
  <c r="M187" i="24"/>
  <c r="L187" i="24"/>
  <c r="K187" i="24"/>
  <c r="J187" i="24"/>
  <c r="I187" i="24"/>
  <c r="H187" i="24"/>
  <c r="G187" i="24"/>
  <c r="F187" i="24"/>
  <c r="E187" i="24"/>
  <c r="D187" i="24"/>
  <c r="C187" i="24"/>
  <c r="W186" i="24"/>
  <c r="V186" i="24"/>
  <c r="U186" i="24"/>
  <c r="T186" i="24"/>
  <c r="S186" i="24"/>
  <c r="R186" i="24"/>
  <c r="Q186" i="24"/>
  <c r="P186" i="24"/>
  <c r="O186" i="24"/>
  <c r="N186" i="24"/>
  <c r="M186" i="24"/>
  <c r="L186" i="24"/>
  <c r="K186" i="24"/>
  <c r="J186" i="24"/>
  <c r="I186" i="24"/>
  <c r="H186" i="24"/>
  <c r="G186" i="24"/>
  <c r="F186" i="24"/>
  <c r="E186" i="24"/>
  <c r="D186" i="24"/>
  <c r="C186" i="24"/>
  <c r="W180" i="24"/>
  <c r="V180" i="24"/>
  <c r="U180" i="24"/>
  <c r="T180" i="24"/>
  <c r="S180" i="24"/>
  <c r="R180" i="24"/>
  <c r="Q180" i="24"/>
  <c r="P180" i="24"/>
  <c r="O180" i="24"/>
  <c r="N180" i="24"/>
  <c r="N181" i="24" s="1"/>
  <c r="N182" i="24" s="1"/>
  <c r="N183" i="24" s="1"/>
  <c r="M180" i="24"/>
  <c r="L180" i="24"/>
  <c r="K180" i="24"/>
  <c r="J180" i="24"/>
  <c r="I180" i="24"/>
  <c r="H180" i="24"/>
  <c r="G180" i="24"/>
  <c r="F180" i="24"/>
  <c r="E180" i="24"/>
  <c r="D180" i="24"/>
  <c r="C180" i="24"/>
  <c r="W179" i="24"/>
  <c r="V179" i="24"/>
  <c r="U179" i="24"/>
  <c r="T179" i="24"/>
  <c r="T181" i="24" s="1"/>
  <c r="S179" i="24"/>
  <c r="S181" i="24" s="1"/>
  <c r="R179" i="24"/>
  <c r="Q179" i="24"/>
  <c r="P179" i="24"/>
  <c r="O179" i="24"/>
  <c r="N179" i="24"/>
  <c r="M179" i="24"/>
  <c r="L179" i="24"/>
  <c r="K179" i="24"/>
  <c r="J179" i="24"/>
  <c r="I179" i="24"/>
  <c r="H179" i="24"/>
  <c r="G179" i="24"/>
  <c r="F179" i="24"/>
  <c r="E179" i="24"/>
  <c r="D179" i="24"/>
  <c r="C179" i="24"/>
  <c r="W177" i="24"/>
  <c r="V177" i="24"/>
  <c r="U177" i="24"/>
  <c r="T177" i="24"/>
  <c r="S177" i="24"/>
  <c r="R177" i="24"/>
  <c r="Q177" i="24"/>
  <c r="P177" i="24"/>
  <c r="O177" i="24"/>
  <c r="N177" i="24"/>
  <c r="M177" i="24"/>
  <c r="L177" i="24"/>
  <c r="K177" i="24"/>
  <c r="J177" i="24"/>
  <c r="I177" i="24"/>
  <c r="H177" i="24"/>
  <c r="G177" i="24"/>
  <c r="F177" i="24"/>
  <c r="E177" i="24"/>
  <c r="D177" i="24"/>
  <c r="C177" i="24"/>
  <c r="W265" i="23"/>
  <c r="V265" i="23"/>
  <c r="U265" i="23"/>
  <c r="T265" i="23"/>
  <c r="S265" i="23"/>
  <c r="R265" i="23"/>
  <c r="Q265" i="23"/>
  <c r="P265" i="23"/>
  <c r="O265" i="23"/>
  <c r="N265" i="23"/>
  <c r="M265" i="23"/>
  <c r="L265" i="23"/>
  <c r="K265" i="23"/>
  <c r="J265" i="23"/>
  <c r="I265" i="23"/>
  <c r="H265" i="23"/>
  <c r="G265" i="23"/>
  <c r="F265" i="23"/>
  <c r="E265" i="23"/>
  <c r="D265" i="23"/>
  <c r="C265" i="23"/>
  <c r="W264" i="23"/>
  <c r="V264" i="23"/>
  <c r="U264" i="23"/>
  <c r="T264" i="23"/>
  <c r="S264" i="23"/>
  <c r="R264" i="23"/>
  <c r="Q264" i="23"/>
  <c r="P264" i="23"/>
  <c r="O264" i="23"/>
  <c r="N264" i="23"/>
  <c r="M264" i="23"/>
  <c r="L264" i="23"/>
  <c r="K264" i="23"/>
  <c r="J264" i="23"/>
  <c r="I264" i="23"/>
  <c r="H264" i="23"/>
  <c r="G264" i="23"/>
  <c r="F264" i="23"/>
  <c r="E264" i="23"/>
  <c r="D264" i="23"/>
  <c r="C264" i="23"/>
  <c r="W263" i="23"/>
  <c r="V263" i="23"/>
  <c r="U263" i="23"/>
  <c r="T263" i="23"/>
  <c r="S263" i="23"/>
  <c r="R263" i="23"/>
  <c r="Q263" i="23"/>
  <c r="P263" i="23"/>
  <c r="O263" i="23"/>
  <c r="N263" i="23"/>
  <c r="M263" i="23"/>
  <c r="L263" i="23"/>
  <c r="K263" i="23"/>
  <c r="J263" i="23"/>
  <c r="I263" i="23"/>
  <c r="H263" i="23"/>
  <c r="G263" i="23"/>
  <c r="F263" i="23"/>
  <c r="E263" i="23"/>
  <c r="D263" i="23"/>
  <c r="C263" i="23"/>
  <c r="W262" i="23"/>
  <c r="V262" i="23"/>
  <c r="U262" i="23"/>
  <c r="T262" i="23"/>
  <c r="S262" i="23"/>
  <c r="R262" i="23"/>
  <c r="Q262" i="23"/>
  <c r="P262" i="23"/>
  <c r="O262" i="23"/>
  <c r="N262" i="23"/>
  <c r="M262" i="23"/>
  <c r="L262" i="23"/>
  <c r="K262" i="23"/>
  <c r="J262" i="23"/>
  <c r="I262" i="23"/>
  <c r="H262" i="23"/>
  <c r="G262" i="23"/>
  <c r="F262" i="23"/>
  <c r="E262" i="23"/>
  <c r="D262" i="23"/>
  <c r="C262" i="23"/>
  <c r="W261" i="23"/>
  <c r="V261" i="23"/>
  <c r="U261" i="23"/>
  <c r="T261" i="23"/>
  <c r="S261" i="23"/>
  <c r="R261" i="23"/>
  <c r="Q261" i="23"/>
  <c r="P261" i="23"/>
  <c r="O261" i="23"/>
  <c r="N261" i="23"/>
  <c r="M261" i="23"/>
  <c r="L261" i="23"/>
  <c r="K261" i="23"/>
  <c r="J261" i="23"/>
  <c r="I261" i="23"/>
  <c r="H261" i="23"/>
  <c r="G261" i="23"/>
  <c r="F261" i="23"/>
  <c r="E261" i="23"/>
  <c r="D261" i="23"/>
  <c r="C261" i="23"/>
  <c r="W260" i="23"/>
  <c r="V260" i="23"/>
  <c r="U260" i="23"/>
  <c r="T260" i="23"/>
  <c r="S260" i="23"/>
  <c r="R260" i="23"/>
  <c r="Q260" i="23"/>
  <c r="P260" i="23"/>
  <c r="O260" i="23"/>
  <c r="N260" i="23"/>
  <c r="M260" i="23"/>
  <c r="L260" i="23"/>
  <c r="K260" i="23"/>
  <c r="J260" i="23"/>
  <c r="I260" i="23"/>
  <c r="H260" i="23"/>
  <c r="G260" i="23"/>
  <c r="F260" i="23"/>
  <c r="E260" i="23"/>
  <c r="D260" i="23"/>
  <c r="C260" i="23"/>
  <c r="W259" i="23"/>
  <c r="V259" i="23"/>
  <c r="U259" i="23"/>
  <c r="T259" i="23"/>
  <c r="S259" i="23"/>
  <c r="R259" i="23"/>
  <c r="Q259" i="23"/>
  <c r="P259" i="23"/>
  <c r="O259" i="23"/>
  <c r="N259" i="23"/>
  <c r="M259" i="23"/>
  <c r="L259" i="23"/>
  <c r="K259" i="23"/>
  <c r="J259" i="23"/>
  <c r="I259" i="23"/>
  <c r="H259" i="23"/>
  <c r="G259" i="23"/>
  <c r="F259" i="23"/>
  <c r="E259" i="23"/>
  <c r="D259" i="23"/>
  <c r="C259" i="23"/>
  <c r="W258" i="23"/>
  <c r="V258" i="23"/>
  <c r="U258" i="23"/>
  <c r="T258" i="23"/>
  <c r="S258" i="23"/>
  <c r="R258" i="23"/>
  <c r="Q258" i="23"/>
  <c r="P258" i="23"/>
  <c r="O258" i="23"/>
  <c r="N258" i="23"/>
  <c r="M258" i="23"/>
  <c r="L258" i="23"/>
  <c r="K258" i="23"/>
  <c r="J258" i="23"/>
  <c r="I258" i="23"/>
  <c r="H258" i="23"/>
  <c r="G258" i="23"/>
  <c r="F258" i="23"/>
  <c r="E258" i="23"/>
  <c r="D258" i="23"/>
  <c r="C258" i="23"/>
  <c r="W257" i="23"/>
  <c r="V257" i="23"/>
  <c r="U257" i="23"/>
  <c r="T257" i="23"/>
  <c r="S257" i="23"/>
  <c r="R257" i="23"/>
  <c r="Q257" i="23"/>
  <c r="P257" i="23"/>
  <c r="O257" i="23"/>
  <c r="N257" i="23"/>
  <c r="M257" i="23"/>
  <c r="L257" i="23"/>
  <c r="K257" i="23"/>
  <c r="J257" i="23"/>
  <c r="I257" i="23"/>
  <c r="H257" i="23"/>
  <c r="G257" i="23"/>
  <c r="F257" i="23"/>
  <c r="E257" i="23"/>
  <c r="D257" i="23"/>
  <c r="C257" i="23"/>
  <c r="W256" i="23"/>
  <c r="V256" i="23"/>
  <c r="U256" i="23"/>
  <c r="T256" i="23"/>
  <c r="S256" i="23"/>
  <c r="R256" i="23"/>
  <c r="Q256" i="23"/>
  <c r="P256" i="23"/>
  <c r="O256" i="23"/>
  <c r="N256" i="23"/>
  <c r="M256" i="23"/>
  <c r="L256" i="23"/>
  <c r="K256" i="23"/>
  <c r="J256" i="23"/>
  <c r="I256" i="23"/>
  <c r="H256" i="23"/>
  <c r="G256" i="23"/>
  <c r="F256" i="23"/>
  <c r="E256" i="23"/>
  <c r="D256" i="23"/>
  <c r="C256" i="23"/>
  <c r="W250" i="23"/>
  <c r="V250" i="23"/>
  <c r="U250" i="23"/>
  <c r="T250" i="23"/>
  <c r="S250" i="23"/>
  <c r="S251" i="23" s="1"/>
  <c r="S252" i="23" s="1"/>
  <c r="S253" i="23" s="1"/>
  <c r="R250" i="23"/>
  <c r="Q250" i="23"/>
  <c r="P250" i="23"/>
  <c r="O250" i="23"/>
  <c r="N250" i="23"/>
  <c r="M250" i="23"/>
  <c r="L250" i="23"/>
  <c r="K250" i="23"/>
  <c r="J250" i="23"/>
  <c r="I250" i="23"/>
  <c r="H250" i="23"/>
  <c r="G250" i="23"/>
  <c r="F250" i="23"/>
  <c r="E250" i="23"/>
  <c r="D250" i="23"/>
  <c r="C250" i="23"/>
  <c r="W249" i="23"/>
  <c r="V249" i="23"/>
  <c r="U249" i="23"/>
  <c r="T249" i="23"/>
  <c r="S249" i="23"/>
  <c r="R249" i="23"/>
  <c r="Q249" i="23"/>
  <c r="P249" i="23"/>
  <c r="O249" i="23"/>
  <c r="N249" i="23"/>
  <c r="M249" i="23"/>
  <c r="L249" i="23"/>
  <c r="K249" i="23"/>
  <c r="J249" i="23"/>
  <c r="I249" i="23"/>
  <c r="H249" i="23"/>
  <c r="G249" i="23"/>
  <c r="F249" i="23"/>
  <c r="E249" i="23"/>
  <c r="D249" i="23"/>
  <c r="D251" i="23" s="1"/>
  <c r="C249" i="23"/>
  <c r="W247" i="23"/>
  <c r="AN325" i="10" s="1"/>
  <c r="V247" i="23"/>
  <c r="AM325" i="10" s="1"/>
  <c r="AO325" i="10" s="1"/>
  <c r="AP325" i="10" s="1"/>
  <c r="AQ325" i="10" s="1"/>
  <c r="AR325" i="10" s="1"/>
  <c r="AS325" i="10" s="1"/>
  <c r="AT325" i="10" s="1"/>
  <c r="U247" i="23"/>
  <c r="AL325" i="10" s="1"/>
  <c r="T247" i="23"/>
  <c r="AK325" i="10" s="1"/>
  <c r="S247" i="23"/>
  <c r="AJ325" i="10" s="1"/>
  <c r="R247" i="23"/>
  <c r="AI325" i="10" s="1"/>
  <c r="Q247" i="23"/>
  <c r="AH325" i="10" s="1"/>
  <c r="P247" i="23"/>
  <c r="AG325" i="10" s="1"/>
  <c r="O247" i="23"/>
  <c r="AF325" i="10" s="1"/>
  <c r="N247" i="23"/>
  <c r="AE325" i="10" s="1"/>
  <c r="M247" i="23"/>
  <c r="AD325" i="10" s="1"/>
  <c r="L247" i="23"/>
  <c r="AC325" i="10" s="1"/>
  <c r="K247" i="23"/>
  <c r="AB325" i="10" s="1"/>
  <c r="J247" i="23"/>
  <c r="AA325" i="10" s="1"/>
  <c r="I247" i="23"/>
  <c r="Z325" i="10" s="1"/>
  <c r="H247" i="23"/>
  <c r="Y325" i="10" s="1"/>
  <c r="G247" i="23"/>
  <c r="X325" i="10" s="1"/>
  <c r="F247" i="23"/>
  <c r="W325" i="10" s="1"/>
  <c r="E247" i="23"/>
  <c r="V325" i="10" s="1"/>
  <c r="D247" i="23"/>
  <c r="C247" i="23"/>
  <c r="T325" i="10" s="1"/>
  <c r="W230" i="23"/>
  <c r="V230" i="23"/>
  <c r="U230" i="23"/>
  <c r="T230" i="23"/>
  <c r="S230" i="23"/>
  <c r="R230" i="23"/>
  <c r="Q230" i="23"/>
  <c r="P230" i="23"/>
  <c r="O230" i="23"/>
  <c r="N230" i="23"/>
  <c r="M230" i="23"/>
  <c r="L230" i="23"/>
  <c r="K230" i="23"/>
  <c r="J230" i="23"/>
  <c r="I230" i="23"/>
  <c r="H230" i="23"/>
  <c r="G230" i="23"/>
  <c r="F230" i="23"/>
  <c r="E230" i="23"/>
  <c r="D230" i="23"/>
  <c r="C230" i="23"/>
  <c r="W229" i="23"/>
  <c r="V229" i="23"/>
  <c r="U229" i="23"/>
  <c r="T229" i="23"/>
  <c r="S229" i="23"/>
  <c r="R229" i="23"/>
  <c r="Q229" i="23"/>
  <c r="P229" i="23"/>
  <c r="O229" i="23"/>
  <c r="N229" i="23"/>
  <c r="M229" i="23"/>
  <c r="L229" i="23"/>
  <c r="K229" i="23"/>
  <c r="J229" i="23"/>
  <c r="I229" i="23"/>
  <c r="H229" i="23"/>
  <c r="G229" i="23"/>
  <c r="F229" i="23"/>
  <c r="E229" i="23"/>
  <c r="D229" i="23"/>
  <c r="C229" i="23"/>
  <c r="W228" i="23"/>
  <c r="V228" i="23"/>
  <c r="U228" i="23"/>
  <c r="T228" i="23"/>
  <c r="S228" i="23"/>
  <c r="R228" i="23"/>
  <c r="Q228" i="23"/>
  <c r="P228" i="23"/>
  <c r="O228" i="23"/>
  <c r="N228" i="23"/>
  <c r="M228" i="23"/>
  <c r="L228" i="23"/>
  <c r="K228" i="23"/>
  <c r="J228" i="23"/>
  <c r="I228" i="23"/>
  <c r="H228" i="23"/>
  <c r="G228" i="23"/>
  <c r="F228" i="23"/>
  <c r="E228" i="23"/>
  <c r="D228" i="23"/>
  <c r="C228" i="23"/>
  <c r="W227" i="23"/>
  <c r="V227" i="23"/>
  <c r="U227" i="23"/>
  <c r="T227" i="23"/>
  <c r="S227" i="23"/>
  <c r="R227" i="23"/>
  <c r="Q227" i="23"/>
  <c r="P227" i="23"/>
  <c r="O227" i="23"/>
  <c r="N227" i="23"/>
  <c r="M227" i="23"/>
  <c r="L227" i="23"/>
  <c r="K227" i="23"/>
  <c r="J227" i="23"/>
  <c r="I227" i="23"/>
  <c r="H227" i="23"/>
  <c r="G227" i="23"/>
  <c r="F227" i="23"/>
  <c r="E227" i="23"/>
  <c r="D227" i="23"/>
  <c r="C227" i="23"/>
  <c r="W226" i="23"/>
  <c r="V226" i="23"/>
  <c r="U226" i="23"/>
  <c r="T226" i="23"/>
  <c r="S226" i="23"/>
  <c r="R226" i="23"/>
  <c r="Q226" i="23"/>
  <c r="P226" i="23"/>
  <c r="O226" i="23"/>
  <c r="N226" i="23"/>
  <c r="M226" i="23"/>
  <c r="L226" i="23"/>
  <c r="K226" i="23"/>
  <c r="J226" i="23"/>
  <c r="I226" i="23"/>
  <c r="H226" i="23"/>
  <c r="G226" i="23"/>
  <c r="F226" i="23"/>
  <c r="E226" i="23"/>
  <c r="D226" i="23"/>
  <c r="C226" i="23"/>
  <c r="W225" i="23"/>
  <c r="V225" i="23"/>
  <c r="U225" i="23"/>
  <c r="T225" i="23"/>
  <c r="S225" i="23"/>
  <c r="R225" i="23"/>
  <c r="Q225" i="23"/>
  <c r="P225" i="23"/>
  <c r="O225" i="23"/>
  <c r="N225" i="23"/>
  <c r="M225" i="23"/>
  <c r="L225" i="23"/>
  <c r="K225" i="23"/>
  <c r="J225" i="23"/>
  <c r="I225" i="23"/>
  <c r="H225" i="23"/>
  <c r="G225" i="23"/>
  <c r="F225" i="23"/>
  <c r="E225" i="23"/>
  <c r="D225" i="23"/>
  <c r="C225" i="23"/>
  <c r="W224" i="23"/>
  <c r="V224" i="23"/>
  <c r="U224" i="23"/>
  <c r="T224" i="23"/>
  <c r="S224" i="23"/>
  <c r="R224" i="23"/>
  <c r="Q224" i="23"/>
  <c r="P224" i="23"/>
  <c r="O224" i="23"/>
  <c r="N224" i="23"/>
  <c r="M224" i="23"/>
  <c r="L224" i="23"/>
  <c r="K224" i="23"/>
  <c r="J224" i="23"/>
  <c r="I224" i="23"/>
  <c r="H224" i="23"/>
  <c r="G224" i="23"/>
  <c r="F224" i="23"/>
  <c r="E224" i="23"/>
  <c r="D224" i="23"/>
  <c r="C224" i="23"/>
  <c r="W223" i="23"/>
  <c r="V223" i="23"/>
  <c r="U223" i="23"/>
  <c r="T223" i="23"/>
  <c r="S223" i="23"/>
  <c r="R223" i="23"/>
  <c r="Q223" i="23"/>
  <c r="P223" i="23"/>
  <c r="O223" i="23"/>
  <c r="N223" i="23"/>
  <c r="M223" i="23"/>
  <c r="L223" i="23"/>
  <c r="K223" i="23"/>
  <c r="J223" i="23"/>
  <c r="I223" i="23"/>
  <c r="H223" i="23"/>
  <c r="G223" i="23"/>
  <c r="F223" i="23"/>
  <c r="E223" i="23"/>
  <c r="D223" i="23"/>
  <c r="C223" i="23"/>
  <c r="W222" i="23"/>
  <c r="V222" i="23"/>
  <c r="U222" i="23"/>
  <c r="T222" i="23"/>
  <c r="S222" i="23"/>
  <c r="R222" i="23"/>
  <c r="Q222" i="23"/>
  <c r="P222" i="23"/>
  <c r="O222" i="23"/>
  <c r="N222" i="23"/>
  <c r="M222" i="23"/>
  <c r="L222" i="23"/>
  <c r="K222" i="23"/>
  <c r="J222" i="23"/>
  <c r="I222" i="23"/>
  <c r="H222" i="23"/>
  <c r="G222" i="23"/>
  <c r="F222" i="23"/>
  <c r="E222" i="23"/>
  <c r="D222" i="23"/>
  <c r="C222" i="23"/>
  <c r="W221" i="23"/>
  <c r="V221" i="23"/>
  <c r="U221" i="23"/>
  <c r="T221" i="23"/>
  <c r="S221" i="23"/>
  <c r="R221" i="23"/>
  <c r="Q221" i="23"/>
  <c r="P221" i="23"/>
  <c r="O221" i="23"/>
  <c r="N221" i="23"/>
  <c r="M221" i="23"/>
  <c r="L221" i="23"/>
  <c r="K221" i="23"/>
  <c r="J221" i="23"/>
  <c r="I221" i="23"/>
  <c r="H221" i="23"/>
  <c r="G221" i="23"/>
  <c r="F221" i="23"/>
  <c r="E221" i="23"/>
  <c r="D221" i="23"/>
  <c r="C221" i="23"/>
  <c r="W215" i="23"/>
  <c r="V215" i="23"/>
  <c r="U215" i="23"/>
  <c r="T215" i="23"/>
  <c r="S215" i="23"/>
  <c r="R215" i="23"/>
  <c r="Q215" i="23"/>
  <c r="P215" i="23"/>
  <c r="O215" i="23"/>
  <c r="N215" i="23"/>
  <c r="M215" i="23"/>
  <c r="L215" i="23"/>
  <c r="K215" i="23"/>
  <c r="J215" i="23"/>
  <c r="I215" i="23"/>
  <c r="I216" i="23" s="1"/>
  <c r="H215" i="23"/>
  <c r="G215" i="23"/>
  <c r="F215" i="23"/>
  <c r="E215" i="23"/>
  <c r="D215" i="23"/>
  <c r="C215" i="23"/>
  <c r="W214" i="23"/>
  <c r="V214" i="23"/>
  <c r="U214" i="23"/>
  <c r="T214" i="23"/>
  <c r="S214" i="23"/>
  <c r="R214" i="23"/>
  <c r="Q214" i="23"/>
  <c r="P214" i="23"/>
  <c r="O214" i="23"/>
  <c r="N214" i="23"/>
  <c r="M214" i="23"/>
  <c r="L214" i="23"/>
  <c r="K214" i="23"/>
  <c r="J214" i="23"/>
  <c r="I214" i="23"/>
  <c r="H214" i="23"/>
  <c r="G214" i="23"/>
  <c r="F214" i="23"/>
  <c r="E214" i="23"/>
  <c r="D214" i="23"/>
  <c r="C214" i="23"/>
  <c r="W212" i="23"/>
  <c r="V212" i="23"/>
  <c r="U212" i="23"/>
  <c r="T212" i="23"/>
  <c r="S212" i="23"/>
  <c r="R212" i="23"/>
  <c r="Q212" i="23"/>
  <c r="P212" i="23"/>
  <c r="O212" i="23"/>
  <c r="N212" i="23"/>
  <c r="M212" i="23"/>
  <c r="L212" i="23"/>
  <c r="K212" i="23"/>
  <c r="J212" i="23"/>
  <c r="I212" i="23"/>
  <c r="H212" i="23"/>
  <c r="G212" i="23"/>
  <c r="F212" i="23"/>
  <c r="E212" i="23"/>
  <c r="D212" i="23"/>
  <c r="C212" i="23"/>
  <c r="W195" i="23"/>
  <c r="V195" i="23"/>
  <c r="U195" i="23"/>
  <c r="T195" i="23"/>
  <c r="S195" i="23"/>
  <c r="R195" i="23"/>
  <c r="Q195" i="23"/>
  <c r="P195" i="23"/>
  <c r="O195" i="23"/>
  <c r="N195" i="23"/>
  <c r="M195" i="23"/>
  <c r="L195" i="23"/>
  <c r="K195" i="23"/>
  <c r="J195" i="23"/>
  <c r="I195" i="23"/>
  <c r="H195" i="23"/>
  <c r="G195" i="23"/>
  <c r="F195" i="23"/>
  <c r="E195" i="23"/>
  <c r="D195" i="23"/>
  <c r="C195" i="23"/>
  <c r="W194" i="23"/>
  <c r="V194" i="23"/>
  <c r="U194" i="23"/>
  <c r="T194" i="23"/>
  <c r="S194" i="23"/>
  <c r="R194" i="23"/>
  <c r="Q194" i="23"/>
  <c r="P194" i="23"/>
  <c r="O194" i="23"/>
  <c r="N194" i="23"/>
  <c r="M194" i="23"/>
  <c r="L194" i="23"/>
  <c r="K194" i="23"/>
  <c r="J194" i="23"/>
  <c r="I194" i="23"/>
  <c r="H194" i="23"/>
  <c r="G194" i="23"/>
  <c r="F194" i="23"/>
  <c r="E194" i="23"/>
  <c r="D194" i="23"/>
  <c r="C194" i="23"/>
  <c r="W193" i="23"/>
  <c r="V193" i="23"/>
  <c r="U193" i="23"/>
  <c r="T193" i="23"/>
  <c r="S193" i="23"/>
  <c r="R193" i="23"/>
  <c r="Q193" i="23"/>
  <c r="P193" i="23"/>
  <c r="O193" i="23"/>
  <c r="N193" i="23"/>
  <c r="M193" i="23"/>
  <c r="L193" i="23"/>
  <c r="K193" i="23"/>
  <c r="J193" i="23"/>
  <c r="I193" i="23"/>
  <c r="H193" i="23"/>
  <c r="G193" i="23"/>
  <c r="F193" i="23"/>
  <c r="E193" i="23"/>
  <c r="D193" i="23"/>
  <c r="C193" i="23"/>
  <c r="W192" i="23"/>
  <c r="V192" i="23"/>
  <c r="U192" i="23"/>
  <c r="T192" i="23"/>
  <c r="S192" i="23"/>
  <c r="R192" i="23"/>
  <c r="Q192" i="23"/>
  <c r="P192" i="23"/>
  <c r="O192" i="23"/>
  <c r="N192" i="23"/>
  <c r="M192" i="23"/>
  <c r="L192" i="23"/>
  <c r="K192" i="23"/>
  <c r="J192" i="23"/>
  <c r="I192" i="23"/>
  <c r="H192" i="23"/>
  <c r="G192" i="23"/>
  <c r="F192" i="23"/>
  <c r="E192" i="23"/>
  <c r="D192" i="23"/>
  <c r="C192" i="23"/>
  <c r="W191" i="23"/>
  <c r="V191" i="23"/>
  <c r="U191" i="23"/>
  <c r="T191" i="23"/>
  <c r="S191" i="23"/>
  <c r="R191" i="23"/>
  <c r="Q191" i="23"/>
  <c r="P191" i="23"/>
  <c r="O191" i="23"/>
  <c r="N191" i="23"/>
  <c r="M191" i="23"/>
  <c r="L191" i="23"/>
  <c r="K191" i="23"/>
  <c r="J191" i="23"/>
  <c r="I191" i="23"/>
  <c r="H191" i="23"/>
  <c r="G191" i="23"/>
  <c r="F191" i="23"/>
  <c r="E191" i="23"/>
  <c r="D191" i="23"/>
  <c r="C191" i="23"/>
  <c r="W190" i="23"/>
  <c r="V190" i="23"/>
  <c r="U190" i="23"/>
  <c r="T190" i="23"/>
  <c r="S190" i="23"/>
  <c r="R190" i="23"/>
  <c r="Q190" i="23"/>
  <c r="P190" i="23"/>
  <c r="O190" i="23"/>
  <c r="N190" i="23"/>
  <c r="M190" i="23"/>
  <c r="L190" i="23"/>
  <c r="K190" i="23"/>
  <c r="J190" i="23"/>
  <c r="I190" i="23"/>
  <c r="H190" i="23"/>
  <c r="G190" i="23"/>
  <c r="F190" i="23"/>
  <c r="E190" i="23"/>
  <c r="D190" i="23"/>
  <c r="C190" i="23"/>
  <c r="W189" i="23"/>
  <c r="V189" i="23"/>
  <c r="U189" i="23"/>
  <c r="T189" i="23"/>
  <c r="S189" i="23"/>
  <c r="R189" i="23"/>
  <c r="Q189" i="23"/>
  <c r="P189" i="23"/>
  <c r="O189" i="23"/>
  <c r="N189" i="23"/>
  <c r="M189" i="23"/>
  <c r="L189" i="23"/>
  <c r="K189" i="23"/>
  <c r="J189" i="23"/>
  <c r="I189" i="23"/>
  <c r="H189" i="23"/>
  <c r="G189" i="23"/>
  <c r="F189" i="23"/>
  <c r="E189" i="23"/>
  <c r="D189" i="23"/>
  <c r="C189" i="23"/>
  <c r="W188" i="23"/>
  <c r="V188" i="23"/>
  <c r="U188" i="23"/>
  <c r="T188" i="23"/>
  <c r="S188" i="23"/>
  <c r="R188" i="23"/>
  <c r="Q188" i="23"/>
  <c r="P188" i="23"/>
  <c r="O188" i="23"/>
  <c r="N188" i="23"/>
  <c r="M188" i="23"/>
  <c r="L188" i="23"/>
  <c r="K188" i="23"/>
  <c r="J188" i="23"/>
  <c r="I188" i="23"/>
  <c r="H188" i="23"/>
  <c r="G188" i="23"/>
  <c r="F188" i="23"/>
  <c r="E188" i="23"/>
  <c r="D188" i="23"/>
  <c r="C188" i="23"/>
  <c r="W187" i="23"/>
  <c r="V187" i="23"/>
  <c r="U187" i="23"/>
  <c r="T187" i="23"/>
  <c r="S187" i="23"/>
  <c r="R187" i="23"/>
  <c r="Q187" i="23"/>
  <c r="P187" i="23"/>
  <c r="O187" i="23"/>
  <c r="N187" i="23"/>
  <c r="M187" i="23"/>
  <c r="L187" i="23"/>
  <c r="K187" i="23"/>
  <c r="J187" i="23"/>
  <c r="I187" i="23"/>
  <c r="H187" i="23"/>
  <c r="G187" i="23"/>
  <c r="F187" i="23"/>
  <c r="E187" i="23"/>
  <c r="D187" i="23"/>
  <c r="C187" i="23"/>
  <c r="W186" i="23"/>
  <c r="V186" i="23"/>
  <c r="U186" i="23"/>
  <c r="T186" i="23"/>
  <c r="S186" i="23"/>
  <c r="R186" i="23"/>
  <c r="Q186" i="23"/>
  <c r="P186" i="23"/>
  <c r="O186" i="23"/>
  <c r="N186" i="23"/>
  <c r="M186" i="23"/>
  <c r="L186" i="23"/>
  <c r="K186" i="23"/>
  <c r="J186" i="23"/>
  <c r="I186" i="23"/>
  <c r="H186" i="23"/>
  <c r="G186" i="23"/>
  <c r="F186" i="23"/>
  <c r="E186" i="23"/>
  <c r="D186" i="23"/>
  <c r="C186" i="23"/>
  <c r="W180" i="23"/>
  <c r="V180" i="23"/>
  <c r="U180" i="23"/>
  <c r="T180" i="23"/>
  <c r="S180" i="23"/>
  <c r="R180" i="23"/>
  <c r="R181" i="23" s="1"/>
  <c r="Q180" i="23"/>
  <c r="P180" i="23"/>
  <c r="O180" i="23"/>
  <c r="N180" i="23"/>
  <c r="M180" i="23"/>
  <c r="L180" i="23"/>
  <c r="K180" i="23"/>
  <c r="J180" i="23"/>
  <c r="I180" i="23"/>
  <c r="H180" i="23"/>
  <c r="G180" i="23"/>
  <c r="F180" i="23"/>
  <c r="E180" i="23"/>
  <c r="D180" i="23"/>
  <c r="C180" i="23"/>
  <c r="W179" i="23"/>
  <c r="V179" i="23"/>
  <c r="U179" i="23"/>
  <c r="T179" i="23"/>
  <c r="S179" i="23"/>
  <c r="R179" i="23"/>
  <c r="Q179" i="23"/>
  <c r="P179" i="23"/>
  <c r="O179" i="23"/>
  <c r="N179" i="23"/>
  <c r="M179" i="23"/>
  <c r="L179" i="23"/>
  <c r="K179" i="23"/>
  <c r="J179" i="23"/>
  <c r="I179" i="23"/>
  <c r="H179" i="23"/>
  <c r="G179" i="23"/>
  <c r="F179" i="23"/>
  <c r="E179" i="23"/>
  <c r="D179" i="23"/>
  <c r="C179" i="23"/>
  <c r="W177" i="23"/>
  <c r="V177" i="23"/>
  <c r="U177" i="23"/>
  <c r="T177" i="23"/>
  <c r="AK322" i="10" s="1"/>
  <c r="S177" i="23"/>
  <c r="R177" i="23"/>
  <c r="Q177" i="23"/>
  <c r="P177" i="23"/>
  <c r="O177" i="23"/>
  <c r="N177" i="23"/>
  <c r="M177" i="23"/>
  <c r="AD322" i="10" s="1"/>
  <c r="L177" i="23"/>
  <c r="K177" i="23"/>
  <c r="J177" i="23"/>
  <c r="I177" i="23"/>
  <c r="H177" i="23"/>
  <c r="G177" i="23"/>
  <c r="X322" i="10" s="1"/>
  <c r="F177" i="23"/>
  <c r="E177" i="23"/>
  <c r="D177" i="23"/>
  <c r="C177" i="23"/>
  <c r="W265" i="18"/>
  <c r="V265" i="18"/>
  <c r="U265" i="18"/>
  <c r="T265" i="18"/>
  <c r="S265" i="18"/>
  <c r="R265" i="18"/>
  <c r="Q265" i="18"/>
  <c r="P265" i="18"/>
  <c r="O265" i="18"/>
  <c r="N265" i="18"/>
  <c r="M265" i="18"/>
  <c r="L265" i="18"/>
  <c r="K265" i="18"/>
  <c r="J265" i="18"/>
  <c r="I265" i="18"/>
  <c r="H265" i="18"/>
  <c r="G265" i="18"/>
  <c r="F265" i="18"/>
  <c r="E265" i="18"/>
  <c r="D265" i="18"/>
  <c r="C265" i="18"/>
  <c r="W264" i="18"/>
  <c r="V264" i="18"/>
  <c r="U264" i="18"/>
  <c r="T264" i="18"/>
  <c r="S264" i="18"/>
  <c r="R264" i="18"/>
  <c r="Q264" i="18"/>
  <c r="P264" i="18"/>
  <c r="O264" i="18"/>
  <c r="N264" i="18"/>
  <c r="M264" i="18"/>
  <c r="L264" i="18"/>
  <c r="K264" i="18"/>
  <c r="J264" i="18"/>
  <c r="I264" i="18"/>
  <c r="H264" i="18"/>
  <c r="G264" i="18"/>
  <c r="F264" i="18"/>
  <c r="E264" i="18"/>
  <c r="D264" i="18"/>
  <c r="C264" i="18"/>
  <c r="W263" i="18"/>
  <c r="V263" i="18"/>
  <c r="U263" i="18"/>
  <c r="T263" i="18"/>
  <c r="S263" i="18"/>
  <c r="R263" i="18"/>
  <c r="Q263" i="18"/>
  <c r="P263" i="18"/>
  <c r="O263" i="18"/>
  <c r="N263" i="18"/>
  <c r="M263" i="18"/>
  <c r="L263" i="18"/>
  <c r="K263" i="18"/>
  <c r="J263" i="18"/>
  <c r="I263" i="18"/>
  <c r="H263" i="18"/>
  <c r="G263" i="18"/>
  <c r="F263" i="18"/>
  <c r="E263" i="18"/>
  <c r="D263" i="18"/>
  <c r="C263" i="18"/>
  <c r="W262" i="18"/>
  <c r="V262" i="18"/>
  <c r="U262" i="18"/>
  <c r="T262" i="18"/>
  <c r="S262" i="18"/>
  <c r="R262" i="18"/>
  <c r="Q262" i="18"/>
  <c r="P262" i="18"/>
  <c r="O262" i="18"/>
  <c r="N262" i="18"/>
  <c r="M262" i="18"/>
  <c r="L262" i="18"/>
  <c r="K262" i="18"/>
  <c r="J262" i="18"/>
  <c r="I262" i="18"/>
  <c r="H262" i="18"/>
  <c r="G262" i="18"/>
  <c r="F262" i="18"/>
  <c r="E262" i="18"/>
  <c r="D262" i="18"/>
  <c r="C262" i="18"/>
  <c r="W261" i="18"/>
  <c r="V261" i="18"/>
  <c r="U261" i="18"/>
  <c r="T261" i="18"/>
  <c r="S261" i="18"/>
  <c r="R261" i="18"/>
  <c r="Q261" i="18"/>
  <c r="P261" i="18"/>
  <c r="O261" i="18"/>
  <c r="N261" i="18"/>
  <c r="M261" i="18"/>
  <c r="L261" i="18"/>
  <c r="K261" i="18"/>
  <c r="J261" i="18"/>
  <c r="I261" i="18"/>
  <c r="H261" i="18"/>
  <c r="G261" i="18"/>
  <c r="F261" i="18"/>
  <c r="E261" i="18"/>
  <c r="D261" i="18"/>
  <c r="C261" i="18"/>
  <c r="W260" i="18"/>
  <c r="V260" i="18"/>
  <c r="U260" i="18"/>
  <c r="T260" i="18"/>
  <c r="S260" i="18"/>
  <c r="R260" i="18"/>
  <c r="Q260" i="18"/>
  <c r="P260" i="18"/>
  <c r="O260" i="18"/>
  <c r="N260" i="18"/>
  <c r="M260" i="18"/>
  <c r="L260" i="18"/>
  <c r="K260" i="18"/>
  <c r="J260" i="18"/>
  <c r="I260" i="18"/>
  <c r="H260" i="18"/>
  <c r="G260" i="18"/>
  <c r="F260" i="18"/>
  <c r="E260" i="18"/>
  <c r="D260" i="18"/>
  <c r="C260" i="18"/>
  <c r="W259" i="18"/>
  <c r="V259" i="18"/>
  <c r="U259" i="18"/>
  <c r="T259" i="18"/>
  <c r="S259" i="18"/>
  <c r="R259" i="18"/>
  <c r="Q259" i="18"/>
  <c r="P259" i="18"/>
  <c r="O259" i="18"/>
  <c r="N259" i="18"/>
  <c r="M259" i="18"/>
  <c r="L259" i="18"/>
  <c r="K259" i="18"/>
  <c r="J259" i="18"/>
  <c r="I259" i="18"/>
  <c r="H259" i="18"/>
  <c r="G259" i="18"/>
  <c r="F259" i="18"/>
  <c r="E259" i="18"/>
  <c r="D259" i="18"/>
  <c r="C259" i="18"/>
  <c r="W258" i="18"/>
  <c r="V258" i="18"/>
  <c r="U258" i="18"/>
  <c r="T258" i="18"/>
  <c r="S258" i="18"/>
  <c r="R258" i="18"/>
  <c r="Q258" i="18"/>
  <c r="P258" i="18"/>
  <c r="O258" i="18"/>
  <c r="N258" i="18"/>
  <c r="M258" i="18"/>
  <c r="L258" i="18"/>
  <c r="K258" i="18"/>
  <c r="J258" i="18"/>
  <c r="I258" i="18"/>
  <c r="H258" i="18"/>
  <c r="G258" i="18"/>
  <c r="F258" i="18"/>
  <c r="E258" i="18"/>
  <c r="D258" i="18"/>
  <c r="C258" i="18"/>
  <c r="W257" i="18"/>
  <c r="V257" i="18"/>
  <c r="U257" i="18"/>
  <c r="T257" i="18"/>
  <c r="S257" i="18"/>
  <c r="R257" i="18"/>
  <c r="Q257" i="18"/>
  <c r="P257" i="18"/>
  <c r="O257" i="18"/>
  <c r="N257" i="18"/>
  <c r="M257" i="18"/>
  <c r="L257" i="18"/>
  <c r="K257" i="18"/>
  <c r="J257" i="18"/>
  <c r="I257" i="18"/>
  <c r="H257" i="18"/>
  <c r="G257" i="18"/>
  <c r="F257" i="18"/>
  <c r="E257" i="18"/>
  <c r="D257" i="18"/>
  <c r="C257" i="18"/>
  <c r="W256" i="18"/>
  <c r="V256" i="18"/>
  <c r="U256" i="18"/>
  <c r="T256" i="18"/>
  <c r="S256" i="18"/>
  <c r="R256" i="18"/>
  <c r="Q256" i="18"/>
  <c r="P256" i="18"/>
  <c r="O256" i="18"/>
  <c r="N256" i="18"/>
  <c r="M256" i="18"/>
  <c r="L256" i="18"/>
  <c r="K256" i="18"/>
  <c r="J256" i="18"/>
  <c r="I256" i="18"/>
  <c r="H256" i="18"/>
  <c r="G256" i="18"/>
  <c r="F256" i="18"/>
  <c r="E256" i="18"/>
  <c r="D256" i="18"/>
  <c r="C256" i="18"/>
  <c r="W250" i="18"/>
  <c r="V250" i="18"/>
  <c r="U250" i="18"/>
  <c r="T250" i="18"/>
  <c r="S250" i="18"/>
  <c r="R250" i="18"/>
  <c r="Q250" i="18"/>
  <c r="P250" i="18"/>
  <c r="O250" i="18"/>
  <c r="N250" i="18"/>
  <c r="M250" i="18"/>
  <c r="L250" i="18"/>
  <c r="K250" i="18"/>
  <c r="J250" i="18"/>
  <c r="I250" i="18"/>
  <c r="H250" i="18"/>
  <c r="G250" i="18"/>
  <c r="F250" i="18"/>
  <c r="E250" i="18"/>
  <c r="D250" i="18"/>
  <c r="C250" i="18"/>
  <c r="W249" i="18"/>
  <c r="V249" i="18"/>
  <c r="U249" i="18"/>
  <c r="T249" i="18"/>
  <c r="S249" i="18"/>
  <c r="R249" i="18"/>
  <c r="Q249" i="18"/>
  <c r="P249" i="18"/>
  <c r="O249" i="18"/>
  <c r="N249" i="18"/>
  <c r="M249" i="18"/>
  <c r="L249" i="18"/>
  <c r="K249" i="18"/>
  <c r="J249" i="18"/>
  <c r="I249" i="18"/>
  <c r="H249" i="18"/>
  <c r="G249" i="18"/>
  <c r="G251" i="18" s="1"/>
  <c r="F249" i="18"/>
  <c r="E249" i="18"/>
  <c r="D249" i="18"/>
  <c r="C249" i="18"/>
  <c r="W247" i="18"/>
  <c r="AN273" i="10" s="1"/>
  <c r="V247" i="18"/>
  <c r="AM273" i="10" s="1"/>
  <c r="AO273" i="10" s="1"/>
  <c r="AP273" i="10" s="1"/>
  <c r="AQ273" i="10" s="1"/>
  <c r="AR273" i="10" s="1"/>
  <c r="AS273" i="10" s="1"/>
  <c r="AT273" i="10" s="1"/>
  <c r="U247" i="18"/>
  <c r="AL273" i="10" s="1"/>
  <c r="T247" i="18"/>
  <c r="AK273" i="10" s="1"/>
  <c r="S247" i="18"/>
  <c r="AJ273" i="10" s="1"/>
  <c r="R247" i="18"/>
  <c r="AI273" i="10" s="1"/>
  <c r="Q247" i="18"/>
  <c r="AH273" i="10" s="1"/>
  <c r="P247" i="18"/>
  <c r="AG273" i="10" s="1"/>
  <c r="O247" i="18"/>
  <c r="AF273" i="10" s="1"/>
  <c r="N247" i="18"/>
  <c r="AE273" i="10" s="1"/>
  <c r="M247" i="18"/>
  <c r="AD273" i="10" s="1"/>
  <c r="L247" i="18"/>
  <c r="AC273" i="10" s="1"/>
  <c r="K247" i="18"/>
  <c r="AB273" i="10" s="1"/>
  <c r="J247" i="18"/>
  <c r="AA273" i="10" s="1"/>
  <c r="I247" i="18"/>
  <c r="Z273" i="10" s="1"/>
  <c r="H247" i="18"/>
  <c r="Y273" i="10" s="1"/>
  <c r="G247" i="18"/>
  <c r="X273" i="10" s="1"/>
  <c r="F247" i="18"/>
  <c r="W273" i="10" s="1"/>
  <c r="E247" i="18"/>
  <c r="V273" i="10" s="1"/>
  <c r="D247" i="18"/>
  <c r="U273" i="10" s="1"/>
  <c r="C247" i="18"/>
  <c r="T273" i="10" s="1"/>
  <c r="W230" i="18"/>
  <c r="V230" i="18"/>
  <c r="U230" i="18"/>
  <c r="T230" i="18"/>
  <c r="S230" i="18"/>
  <c r="R230" i="18"/>
  <c r="Q230" i="18"/>
  <c r="P230" i="18"/>
  <c r="O230" i="18"/>
  <c r="N230" i="18"/>
  <c r="M230" i="18"/>
  <c r="L230" i="18"/>
  <c r="K230" i="18"/>
  <c r="J230" i="18"/>
  <c r="I230" i="18"/>
  <c r="H230" i="18"/>
  <c r="G230" i="18"/>
  <c r="F230" i="18"/>
  <c r="E230" i="18"/>
  <c r="D230" i="18"/>
  <c r="C230" i="18"/>
  <c r="W229" i="18"/>
  <c r="V229" i="18"/>
  <c r="U229" i="18"/>
  <c r="T229" i="18"/>
  <c r="S229" i="18"/>
  <c r="R229" i="18"/>
  <c r="Q229" i="18"/>
  <c r="P229" i="18"/>
  <c r="O229" i="18"/>
  <c r="N229" i="18"/>
  <c r="M229" i="18"/>
  <c r="L229" i="18"/>
  <c r="K229" i="18"/>
  <c r="J229" i="18"/>
  <c r="I229" i="18"/>
  <c r="H229" i="18"/>
  <c r="G229" i="18"/>
  <c r="F229" i="18"/>
  <c r="E229" i="18"/>
  <c r="D229" i="18"/>
  <c r="C229" i="18"/>
  <c r="W228" i="18"/>
  <c r="AN299" i="10" s="1"/>
  <c r="V228" i="18"/>
  <c r="AM299" i="10" s="1"/>
  <c r="U228" i="18"/>
  <c r="AL299" i="10" s="1"/>
  <c r="T228" i="18"/>
  <c r="AK299" i="10" s="1"/>
  <c r="S228" i="18"/>
  <c r="AJ299" i="10" s="1"/>
  <c r="R228" i="18"/>
  <c r="AI299" i="10" s="1"/>
  <c r="Q228" i="18"/>
  <c r="AH299" i="10" s="1"/>
  <c r="P228" i="18"/>
  <c r="AG299" i="10" s="1"/>
  <c r="O228" i="18"/>
  <c r="AF299" i="10" s="1"/>
  <c r="N228" i="18"/>
  <c r="AE299" i="10" s="1"/>
  <c r="M228" i="18"/>
  <c r="AD299" i="10" s="1"/>
  <c r="L228" i="18"/>
  <c r="AC299" i="10" s="1"/>
  <c r="K228" i="18"/>
  <c r="AB299" i="10" s="1"/>
  <c r="J228" i="18"/>
  <c r="AA299" i="10" s="1"/>
  <c r="I228" i="18"/>
  <c r="Z299" i="10" s="1"/>
  <c r="H228" i="18"/>
  <c r="Y299" i="10" s="1"/>
  <c r="G228" i="18"/>
  <c r="X299" i="10" s="1"/>
  <c r="F228" i="18"/>
  <c r="W299" i="10" s="1"/>
  <c r="E228" i="18"/>
  <c r="V299" i="10" s="1"/>
  <c r="D228" i="18"/>
  <c r="U299" i="10" s="1"/>
  <c r="C228" i="18"/>
  <c r="T299" i="10" s="1"/>
  <c r="W227" i="18"/>
  <c r="V227" i="18"/>
  <c r="U227" i="18"/>
  <c r="T227" i="18"/>
  <c r="S227" i="18"/>
  <c r="R227" i="18"/>
  <c r="Q227" i="18"/>
  <c r="P227" i="18"/>
  <c r="O227" i="18"/>
  <c r="N227" i="18"/>
  <c r="M227" i="18"/>
  <c r="L227" i="18"/>
  <c r="K227" i="18"/>
  <c r="J227" i="18"/>
  <c r="I227" i="18"/>
  <c r="H227" i="18"/>
  <c r="G227" i="18"/>
  <c r="F227" i="18"/>
  <c r="E227" i="18"/>
  <c r="D227" i="18"/>
  <c r="C227" i="18"/>
  <c r="W226" i="18"/>
  <c r="V226" i="18"/>
  <c r="U226" i="18"/>
  <c r="T226" i="18"/>
  <c r="S226" i="18"/>
  <c r="R226" i="18"/>
  <c r="Q226" i="18"/>
  <c r="P226" i="18"/>
  <c r="O226" i="18"/>
  <c r="N226" i="18"/>
  <c r="M226" i="18"/>
  <c r="L226" i="18"/>
  <c r="K226" i="18"/>
  <c r="J226" i="18"/>
  <c r="I226" i="18"/>
  <c r="H226" i="18"/>
  <c r="G226" i="18"/>
  <c r="F226" i="18"/>
  <c r="E226" i="18"/>
  <c r="D226" i="18"/>
  <c r="C226" i="18"/>
  <c r="W225" i="18"/>
  <c r="V225" i="18"/>
  <c r="U225" i="18"/>
  <c r="T225" i="18"/>
  <c r="S225" i="18"/>
  <c r="R225" i="18"/>
  <c r="Q225" i="18"/>
  <c r="P225" i="18"/>
  <c r="O225" i="18"/>
  <c r="N225" i="18"/>
  <c r="M225" i="18"/>
  <c r="L225" i="18"/>
  <c r="K225" i="18"/>
  <c r="J225" i="18"/>
  <c r="I225" i="18"/>
  <c r="H225" i="18"/>
  <c r="G225" i="18"/>
  <c r="F225" i="18"/>
  <c r="E225" i="18"/>
  <c r="D225" i="18"/>
  <c r="C225" i="18"/>
  <c r="W224" i="18"/>
  <c r="V224" i="18"/>
  <c r="U224" i="18"/>
  <c r="T224" i="18"/>
  <c r="S224" i="18"/>
  <c r="R224" i="18"/>
  <c r="Q224" i="18"/>
  <c r="P224" i="18"/>
  <c r="O224" i="18"/>
  <c r="N224" i="18"/>
  <c r="M224" i="18"/>
  <c r="L224" i="18"/>
  <c r="K224" i="18"/>
  <c r="J224" i="18"/>
  <c r="I224" i="18"/>
  <c r="H224" i="18"/>
  <c r="G224" i="18"/>
  <c r="F224" i="18"/>
  <c r="E224" i="18"/>
  <c r="D224" i="18"/>
  <c r="C224" i="18"/>
  <c r="W223" i="18"/>
  <c r="AN298" i="10" s="1"/>
  <c r="V223" i="18"/>
  <c r="AM298" i="10" s="1"/>
  <c r="U223" i="18"/>
  <c r="AL298" i="10" s="1"/>
  <c r="T223" i="18"/>
  <c r="AK298" i="10" s="1"/>
  <c r="S223" i="18"/>
  <c r="AJ298" i="10" s="1"/>
  <c r="R223" i="18"/>
  <c r="AI298" i="10" s="1"/>
  <c r="Q223" i="18"/>
  <c r="AH298" i="10" s="1"/>
  <c r="P223" i="18"/>
  <c r="AG298" i="10" s="1"/>
  <c r="O223" i="18"/>
  <c r="AF298" i="10" s="1"/>
  <c r="N223" i="18"/>
  <c r="AE298" i="10" s="1"/>
  <c r="M223" i="18"/>
  <c r="AD298" i="10" s="1"/>
  <c r="L223" i="18"/>
  <c r="AC298" i="10" s="1"/>
  <c r="K223" i="18"/>
  <c r="AB298" i="10" s="1"/>
  <c r="J223" i="18"/>
  <c r="AA298" i="10" s="1"/>
  <c r="I223" i="18"/>
  <c r="Z298" i="10" s="1"/>
  <c r="H223" i="18"/>
  <c r="Y298" i="10" s="1"/>
  <c r="G223" i="18"/>
  <c r="X298" i="10" s="1"/>
  <c r="F223" i="18"/>
  <c r="W298" i="10" s="1"/>
  <c r="E223" i="18"/>
  <c r="V298" i="10" s="1"/>
  <c r="D223" i="18"/>
  <c r="U298" i="10" s="1"/>
  <c r="C223" i="18"/>
  <c r="T298" i="10" s="1"/>
  <c r="W222" i="18"/>
  <c r="V222" i="18"/>
  <c r="U222" i="18"/>
  <c r="T222" i="18"/>
  <c r="S222" i="18"/>
  <c r="R222" i="18"/>
  <c r="Q222" i="18"/>
  <c r="P222" i="18"/>
  <c r="O222" i="18"/>
  <c r="N222" i="18"/>
  <c r="M222" i="18"/>
  <c r="L222" i="18"/>
  <c r="K222" i="18"/>
  <c r="J222" i="18"/>
  <c r="I222" i="18"/>
  <c r="H222" i="18"/>
  <c r="G222" i="18"/>
  <c r="F222" i="18"/>
  <c r="E222" i="18"/>
  <c r="D222" i="18"/>
  <c r="C222" i="18"/>
  <c r="W221" i="18"/>
  <c r="V221" i="18"/>
  <c r="U221" i="18"/>
  <c r="T221" i="18"/>
  <c r="S221" i="18"/>
  <c r="R221" i="18"/>
  <c r="Q221" i="18"/>
  <c r="P221" i="18"/>
  <c r="O221" i="18"/>
  <c r="N221" i="18"/>
  <c r="M221" i="18"/>
  <c r="L221" i="18"/>
  <c r="K221" i="18"/>
  <c r="J221" i="18"/>
  <c r="I221" i="18"/>
  <c r="H221" i="18"/>
  <c r="G221" i="18"/>
  <c r="F221" i="18"/>
  <c r="E221" i="18"/>
  <c r="D221" i="18"/>
  <c r="C221" i="18"/>
  <c r="W215" i="18"/>
  <c r="V215" i="18"/>
  <c r="U215" i="18"/>
  <c r="T215" i="18"/>
  <c r="S215" i="18"/>
  <c r="R215" i="18"/>
  <c r="Q215" i="18"/>
  <c r="P215" i="18"/>
  <c r="O215" i="18"/>
  <c r="N215" i="18"/>
  <c r="M215" i="18"/>
  <c r="L215" i="18"/>
  <c r="K215" i="18"/>
  <c r="J215" i="18"/>
  <c r="I215" i="18"/>
  <c r="H215" i="18"/>
  <c r="G215" i="18"/>
  <c r="F215" i="18"/>
  <c r="F216" i="18" s="1"/>
  <c r="E215" i="18"/>
  <c r="D215" i="18"/>
  <c r="C215" i="18"/>
  <c r="W214" i="18"/>
  <c r="V214" i="18"/>
  <c r="U214" i="18"/>
  <c r="T214" i="18"/>
  <c r="S214" i="18"/>
  <c r="R214" i="18"/>
  <c r="Q214" i="18"/>
  <c r="Q216" i="18" s="1"/>
  <c r="P214" i="18"/>
  <c r="P216" i="18" s="1"/>
  <c r="O214" i="18"/>
  <c r="N214" i="18"/>
  <c r="M214" i="18"/>
  <c r="L214" i="18"/>
  <c r="K214" i="18"/>
  <c r="J214" i="18"/>
  <c r="I214" i="18"/>
  <c r="H214" i="18"/>
  <c r="G214" i="18"/>
  <c r="F214" i="18"/>
  <c r="E214" i="18"/>
  <c r="D214" i="18"/>
  <c r="D216" i="18" s="1"/>
  <c r="D217" i="18" s="1"/>
  <c r="D218" i="18" s="1"/>
  <c r="C214" i="18"/>
  <c r="W212" i="18"/>
  <c r="V212" i="18"/>
  <c r="U212" i="18"/>
  <c r="T212" i="18"/>
  <c r="S212" i="18"/>
  <c r="R212" i="18"/>
  <c r="Q212" i="18"/>
  <c r="P212" i="18"/>
  <c r="O212" i="18"/>
  <c r="N212" i="18"/>
  <c r="M212" i="18"/>
  <c r="L212" i="18"/>
  <c r="K212" i="18"/>
  <c r="J212" i="18"/>
  <c r="I212" i="18"/>
  <c r="H212" i="18"/>
  <c r="G212" i="18"/>
  <c r="F212" i="18"/>
  <c r="E212" i="18"/>
  <c r="D212" i="18"/>
  <c r="C212" i="18"/>
  <c r="W195" i="18"/>
  <c r="V195" i="18"/>
  <c r="U195" i="18"/>
  <c r="T195" i="18"/>
  <c r="S195" i="18"/>
  <c r="R195" i="18"/>
  <c r="Q195" i="18"/>
  <c r="P195" i="18"/>
  <c r="O195" i="18"/>
  <c r="N195" i="18"/>
  <c r="M195" i="18"/>
  <c r="L195" i="18"/>
  <c r="K195" i="18"/>
  <c r="J195" i="18"/>
  <c r="I195" i="18"/>
  <c r="H195" i="18"/>
  <c r="G195" i="18"/>
  <c r="F195" i="18"/>
  <c r="E195" i="18"/>
  <c r="D195" i="18"/>
  <c r="C195" i="18"/>
  <c r="W194" i="18"/>
  <c r="V194" i="18"/>
  <c r="U194" i="18"/>
  <c r="T194" i="18"/>
  <c r="S194" i="18"/>
  <c r="R194" i="18"/>
  <c r="Q194" i="18"/>
  <c r="P194" i="18"/>
  <c r="O194" i="18"/>
  <c r="N194" i="18"/>
  <c r="M194" i="18"/>
  <c r="L194" i="18"/>
  <c r="K194" i="18"/>
  <c r="J194" i="18"/>
  <c r="I194" i="18"/>
  <c r="H194" i="18"/>
  <c r="G194" i="18"/>
  <c r="F194" i="18"/>
  <c r="E194" i="18"/>
  <c r="D194" i="18"/>
  <c r="C194" i="18"/>
  <c r="W193" i="18"/>
  <c r="V193" i="18"/>
  <c r="U193" i="18"/>
  <c r="T193" i="18"/>
  <c r="S193" i="18"/>
  <c r="R193" i="18"/>
  <c r="Q193" i="18"/>
  <c r="P193" i="18"/>
  <c r="O193" i="18"/>
  <c r="N193" i="18"/>
  <c r="M193" i="18"/>
  <c r="L193" i="18"/>
  <c r="K193" i="18"/>
  <c r="J193" i="18"/>
  <c r="I193" i="18"/>
  <c r="H193" i="18"/>
  <c r="G193" i="18"/>
  <c r="F193" i="18"/>
  <c r="E193" i="18"/>
  <c r="D193" i="18"/>
  <c r="C193" i="18"/>
  <c r="W192" i="18"/>
  <c r="V192" i="18"/>
  <c r="U192" i="18"/>
  <c r="T192" i="18"/>
  <c r="S192" i="18"/>
  <c r="R192" i="18"/>
  <c r="Q192" i="18"/>
  <c r="P192" i="18"/>
  <c r="O192" i="18"/>
  <c r="N192" i="18"/>
  <c r="M192" i="18"/>
  <c r="L192" i="18"/>
  <c r="K192" i="18"/>
  <c r="J192" i="18"/>
  <c r="I192" i="18"/>
  <c r="H192" i="18"/>
  <c r="G192" i="18"/>
  <c r="F192" i="18"/>
  <c r="E192" i="18"/>
  <c r="D192" i="18"/>
  <c r="C192" i="18"/>
  <c r="W191" i="18"/>
  <c r="V191" i="18"/>
  <c r="U191" i="18"/>
  <c r="T191" i="18"/>
  <c r="S191" i="18"/>
  <c r="R191" i="18"/>
  <c r="Q191" i="18"/>
  <c r="P191" i="18"/>
  <c r="O191" i="18"/>
  <c r="N191" i="18"/>
  <c r="M191" i="18"/>
  <c r="L191" i="18"/>
  <c r="K191" i="18"/>
  <c r="J191" i="18"/>
  <c r="I191" i="18"/>
  <c r="H191" i="18"/>
  <c r="G191" i="18"/>
  <c r="F191" i="18"/>
  <c r="E191" i="18"/>
  <c r="D191" i="18"/>
  <c r="C191" i="18"/>
  <c r="W190" i="18"/>
  <c r="V190" i="18"/>
  <c r="U190" i="18"/>
  <c r="T190" i="18"/>
  <c r="S190" i="18"/>
  <c r="R190" i="18"/>
  <c r="Q190" i="18"/>
  <c r="P190" i="18"/>
  <c r="O190" i="18"/>
  <c r="N190" i="18"/>
  <c r="M190" i="18"/>
  <c r="L190" i="18"/>
  <c r="K190" i="18"/>
  <c r="J190" i="18"/>
  <c r="I190" i="18"/>
  <c r="H190" i="18"/>
  <c r="G190" i="18"/>
  <c r="F190" i="18"/>
  <c r="E190" i="18"/>
  <c r="D190" i="18"/>
  <c r="C190" i="18"/>
  <c r="W189" i="18"/>
  <c r="V189" i="18"/>
  <c r="U189" i="18"/>
  <c r="T189" i="18"/>
  <c r="S189" i="18"/>
  <c r="R189" i="18"/>
  <c r="Q189" i="18"/>
  <c r="P189" i="18"/>
  <c r="O189" i="18"/>
  <c r="N189" i="18"/>
  <c r="M189" i="18"/>
  <c r="L189" i="18"/>
  <c r="K189" i="18"/>
  <c r="J189" i="18"/>
  <c r="I189" i="18"/>
  <c r="H189" i="18"/>
  <c r="G189" i="18"/>
  <c r="F189" i="18"/>
  <c r="E189" i="18"/>
  <c r="D189" i="18"/>
  <c r="C189" i="18"/>
  <c r="W188" i="18"/>
  <c r="V188" i="18"/>
  <c r="U188" i="18"/>
  <c r="T188" i="18"/>
  <c r="S188" i="18"/>
  <c r="R188" i="18"/>
  <c r="Q188" i="18"/>
  <c r="P188" i="18"/>
  <c r="O188" i="18"/>
  <c r="N188" i="18"/>
  <c r="M188" i="18"/>
  <c r="L188" i="18"/>
  <c r="K188" i="18"/>
  <c r="J188" i="18"/>
  <c r="I188" i="18"/>
  <c r="H188" i="18"/>
  <c r="G188" i="18"/>
  <c r="F188" i="18"/>
  <c r="E188" i="18"/>
  <c r="D188" i="18"/>
  <c r="C188" i="18"/>
  <c r="W187" i="18"/>
  <c r="V187" i="18"/>
  <c r="U187" i="18"/>
  <c r="T187" i="18"/>
  <c r="S187" i="18"/>
  <c r="R187" i="18"/>
  <c r="Q187" i="18"/>
  <c r="P187" i="18"/>
  <c r="O187" i="18"/>
  <c r="N187" i="18"/>
  <c r="M187" i="18"/>
  <c r="L187" i="18"/>
  <c r="K187" i="18"/>
  <c r="J187" i="18"/>
  <c r="I187" i="18"/>
  <c r="H187" i="18"/>
  <c r="G187" i="18"/>
  <c r="F187" i="18"/>
  <c r="E187" i="18"/>
  <c r="D187" i="18"/>
  <c r="C187" i="18"/>
  <c r="W186" i="18"/>
  <c r="V186" i="18"/>
  <c r="U186" i="18"/>
  <c r="T186" i="18"/>
  <c r="S186" i="18"/>
  <c r="R186" i="18"/>
  <c r="Q186" i="18"/>
  <c r="P186" i="18"/>
  <c r="O186" i="18"/>
  <c r="N186" i="18"/>
  <c r="M186" i="18"/>
  <c r="L186" i="18"/>
  <c r="K186" i="18"/>
  <c r="J186" i="18"/>
  <c r="I186" i="18"/>
  <c r="H186" i="18"/>
  <c r="G186" i="18"/>
  <c r="F186" i="18"/>
  <c r="E186" i="18"/>
  <c r="D186" i="18"/>
  <c r="C186" i="18"/>
  <c r="W180" i="18"/>
  <c r="V180" i="18"/>
  <c r="V181" i="18" s="1"/>
  <c r="U180" i="18"/>
  <c r="T180" i="18"/>
  <c r="S180" i="18"/>
  <c r="R180" i="18"/>
  <c r="Q180" i="18"/>
  <c r="P180" i="18"/>
  <c r="O180" i="18"/>
  <c r="N180" i="18"/>
  <c r="M180" i="18"/>
  <c r="L180" i="18"/>
  <c r="K180" i="18"/>
  <c r="J180" i="18"/>
  <c r="I180" i="18"/>
  <c r="H180" i="18"/>
  <c r="G180" i="18"/>
  <c r="F180" i="18"/>
  <c r="E180" i="18"/>
  <c r="D180" i="18"/>
  <c r="C180" i="18"/>
  <c r="W179" i="18"/>
  <c r="V179" i="18"/>
  <c r="U179" i="18"/>
  <c r="T179" i="18"/>
  <c r="S179" i="18"/>
  <c r="S181" i="18" s="1"/>
  <c r="R179" i="18"/>
  <c r="Q179" i="18"/>
  <c r="P179" i="18"/>
  <c r="O179" i="18"/>
  <c r="N179" i="18"/>
  <c r="M179" i="18"/>
  <c r="L179" i="18"/>
  <c r="K179" i="18"/>
  <c r="J179" i="18"/>
  <c r="I179" i="18"/>
  <c r="H179" i="18"/>
  <c r="G179" i="18"/>
  <c r="G181" i="18" s="1"/>
  <c r="F179" i="18"/>
  <c r="E179" i="18"/>
  <c r="D179" i="18"/>
  <c r="C179" i="18"/>
  <c r="W177" i="18"/>
  <c r="AN270" i="10" s="1"/>
  <c r="V177" i="18"/>
  <c r="U177" i="18"/>
  <c r="T177" i="18"/>
  <c r="S177" i="18"/>
  <c r="R177" i="18"/>
  <c r="Q177" i="18"/>
  <c r="P177" i="18"/>
  <c r="AG270" i="10" s="1"/>
  <c r="O177" i="18"/>
  <c r="AF270" i="10" s="1"/>
  <c r="N177" i="18"/>
  <c r="M177" i="18"/>
  <c r="L177" i="18"/>
  <c r="K177" i="18"/>
  <c r="J177" i="18"/>
  <c r="AA270" i="10" s="1"/>
  <c r="I177" i="18"/>
  <c r="H177" i="18"/>
  <c r="G177" i="18"/>
  <c r="F177" i="18"/>
  <c r="E177" i="18"/>
  <c r="D177" i="18"/>
  <c r="U270" i="10" s="1"/>
  <c r="C177" i="18"/>
  <c r="T270" i="10" s="1"/>
  <c r="W265" i="22"/>
  <c r="V265" i="22"/>
  <c r="U265" i="22"/>
  <c r="T265" i="22"/>
  <c r="S265" i="22"/>
  <c r="R265" i="22"/>
  <c r="Q265" i="22"/>
  <c r="P265" i="22"/>
  <c r="O265" i="22"/>
  <c r="N265" i="22"/>
  <c r="M265" i="22"/>
  <c r="L265" i="22"/>
  <c r="K265" i="22"/>
  <c r="J265" i="22"/>
  <c r="I265" i="22"/>
  <c r="H265" i="22"/>
  <c r="G265" i="22"/>
  <c r="F265" i="22"/>
  <c r="E265" i="22"/>
  <c r="D265" i="22"/>
  <c r="C265" i="22"/>
  <c r="W264" i="22"/>
  <c r="V264" i="22"/>
  <c r="U264" i="22"/>
  <c r="T264" i="22"/>
  <c r="S264" i="22"/>
  <c r="R264" i="22"/>
  <c r="Q264" i="22"/>
  <c r="P264" i="22"/>
  <c r="O264" i="22"/>
  <c r="N264" i="22"/>
  <c r="M264" i="22"/>
  <c r="L264" i="22"/>
  <c r="K264" i="22"/>
  <c r="J264" i="22"/>
  <c r="I264" i="22"/>
  <c r="H264" i="22"/>
  <c r="G264" i="22"/>
  <c r="F264" i="22"/>
  <c r="E264" i="22"/>
  <c r="D264" i="22"/>
  <c r="C264" i="22"/>
  <c r="W263" i="22"/>
  <c r="V263" i="22"/>
  <c r="U263" i="22"/>
  <c r="T263" i="22"/>
  <c r="S263" i="22"/>
  <c r="R263" i="22"/>
  <c r="Q263" i="22"/>
  <c r="P263" i="22"/>
  <c r="O263" i="22"/>
  <c r="N263" i="22"/>
  <c r="M263" i="22"/>
  <c r="L263" i="22"/>
  <c r="K263" i="22"/>
  <c r="J263" i="22"/>
  <c r="I263" i="22"/>
  <c r="H263" i="22"/>
  <c r="G263" i="22"/>
  <c r="F263" i="22"/>
  <c r="E263" i="22"/>
  <c r="D263" i="22"/>
  <c r="C263" i="22"/>
  <c r="W262" i="22"/>
  <c r="V262" i="22"/>
  <c r="U262" i="22"/>
  <c r="T262" i="22"/>
  <c r="S262" i="22"/>
  <c r="R262" i="22"/>
  <c r="Q262" i="22"/>
  <c r="P262" i="22"/>
  <c r="O262" i="22"/>
  <c r="N262" i="22"/>
  <c r="M262" i="22"/>
  <c r="L262" i="22"/>
  <c r="K262" i="22"/>
  <c r="J262" i="22"/>
  <c r="I262" i="22"/>
  <c r="H262" i="22"/>
  <c r="G262" i="22"/>
  <c r="F262" i="22"/>
  <c r="E262" i="22"/>
  <c r="D262" i="22"/>
  <c r="C262" i="22"/>
  <c r="W261" i="22"/>
  <c r="V261" i="22"/>
  <c r="U261" i="22"/>
  <c r="T261" i="22"/>
  <c r="S261" i="22"/>
  <c r="R261" i="22"/>
  <c r="Q261" i="22"/>
  <c r="P261" i="22"/>
  <c r="O261" i="22"/>
  <c r="N261" i="22"/>
  <c r="M261" i="22"/>
  <c r="L261" i="22"/>
  <c r="K261" i="22"/>
  <c r="J261" i="22"/>
  <c r="I261" i="22"/>
  <c r="H261" i="22"/>
  <c r="G261" i="22"/>
  <c r="F261" i="22"/>
  <c r="E261" i="22"/>
  <c r="D261" i="22"/>
  <c r="C261" i="22"/>
  <c r="W260" i="22"/>
  <c r="V260" i="22"/>
  <c r="U260" i="22"/>
  <c r="T260" i="22"/>
  <c r="S260" i="22"/>
  <c r="R260" i="22"/>
  <c r="Q260" i="22"/>
  <c r="P260" i="22"/>
  <c r="O260" i="22"/>
  <c r="N260" i="22"/>
  <c r="M260" i="22"/>
  <c r="L260" i="22"/>
  <c r="K260" i="22"/>
  <c r="J260" i="22"/>
  <c r="I260" i="22"/>
  <c r="H260" i="22"/>
  <c r="G260" i="22"/>
  <c r="F260" i="22"/>
  <c r="E260" i="22"/>
  <c r="D260" i="22"/>
  <c r="C260" i="22"/>
  <c r="W259" i="22"/>
  <c r="V259" i="22"/>
  <c r="U259" i="22"/>
  <c r="T259" i="22"/>
  <c r="S259" i="22"/>
  <c r="R259" i="22"/>
  <c r="Q259" i="22"/>
  <c r="P259" i="22"/>
  <c r="O259" i="22"/>
  <c r="N259" i="22"/>
  <c r="M259" i="22"/>
  <c r="L259" i="22"/>
  <c r="K259" i="22"/>
  <c r="J259" i="22"/>
  <c r="I259" i="22"/>
  <c r="H259" i="22"/>
  <c r="G259" i="22"/>
  <c r="F259" i="22"/>
  <c r="E259" i="22"/>
  <c r="D259" i="22"/>
  <c r="C259" i="22"/>
  <c r="W258" i="22"/>
  <c r="V258" i="22"/>
  <c r="U258" i="22"/>
  <c r="T258" i="22"/>
  <c r="S258" i="22"/>
  <c r="R258" i="22"/>
  <c r="Q258" i="22"/>
  <c r="P258" i="22"/>
  <c r="O258" i="22"/>
  <c r="N258" i="22"/>
  <c r="M258" i="22"/>
  <c r="L258" i="22"/>
  <c r="K258" i="22"/>
  <c r="J258" i="22"/>
  <c r="I258" i="22"/>
  <c r="H258" i="22"/>
  <c r="G258" i="22"/>
  <c r="F258" i="22"/>
  <c r="E258" i="22"/>
  <c r="D258" i="22"/>
  <c r="C258" i="22"/>
  <c r="W257" i="22"/>
  <c r="V257" i="22"/>
  <c r="U257" i="22"/>
  <c r="T257" i="22"/>
  <c r="S257" i="22"/>
  <c r="R257" i="22"/>
  <c r="Q257" i="22"/>
  <c r="P257" i="22"/>
  <c r="O257" i="22"/>
  <c r="N257" i="22"/>
  <c r="M257" i="22"/>
  <c r="L257" i="22"/>
  <c r="K257" i="22"/>
  <c r="J257" i="22"/>
  <c r="I257" i="22"/>
  <c r="H257" i="22"/>
  <c r="G257" i="22"/>
  <c r="F257" i="22"/>
  <c r="E257" i="22"/>
  <c r="D257" i="22"/>
  <c r="C257" i="22"/>
  <c r="W256" i="22"/>
  <c r="V256" i="22"/>
  <c r="U256" i="22"/>
  <c r="T256" i="22"/>
  <c r="S256" i="22"/>
  <c r="R256" i="22"/>
  <c r="Q256" i="22"/>
  <c r="P256" i="22"/>
  <c r="O256" i="22"/>
  <c r="N256" i="22"/>
  <c r="M256" i="22"/>
  <c r="L256" i="22"/>
  <c r="K256" i="22"/>
  <c r="J256" i="22"/>
  <c r="I256" i="22"/>
  <c r="H256" i="22"/>
  <c r="G256" i="22"/>
  <c r="F256" i="22"/>
  <c r="E256" i="22"/>
  <c r="D256" i="22"/>
  <c r="C256" i="22"/>
  <c r="W250" i="22"/>
  <c r="V250" i="22"/>
  <c r="U250" i="22"/>
  <c r="T250" i="22"/>
  <c r="S250" i="22"/>
  <c r="R250" i="22"/>
  <c r="Q250" i="22"/>
  <c r="P250" i="22"/>
  <c r="O250" i="22"/>
  <c r="N250" i="22"/>
  <c r="M250" i="22"/>
  <c r="L250" i="22"/>
  <c r="K250" i="22"/>
  <c r="J250" i="22"/>
  <c r="I250" i="22"/>
  <c r="H250" i="22"/>
  <c r="H251" i="22" s="1"/>
  <c r="G250" i="22"/>
  <c r="G251" i="22" s="1"/>
  <c r="F250" i="22"/>
  <c r="E250" i="22"/>
  <c r="D250" i="22"/>
  <c r="C250" i="22"/>
  <c r="W249" i="22"/>
  <c r="V249" i="22"/>
  <c r="U249" i="22"/>
  <c r="T249" i="22"/>
  <c r="S249" i="22"/>
  <c r="R249" i="22"/>
  <c r="Q249" i="22"/>
  <c r="P249" i="22"/>
  <c r="O249" i="22"/>
  <c r="N249" i="22"/>
  <c r="M249" i="22"/>
  <c r="L249" i="22"/>
  <c r="K249" i="22"/>
  <c r="J249" i="22"/>
  <c r="J251" i="22" s="1"/>
  <c r="I249" i="22"/>
  <c r="H249" i="22"/>
  <c r="G249" i="22"/>
  <c r="F249" i="22"/>
  <c r="E249" i="22"/>
  <c r="D249" i="22"/>
  <c r="D251" i="22" s="1"/>
  <c r="C249" i="22"/>
  <c r="C251" i="22" s="1"/>
  <c r="C252" i="22" s="1"/>
  <c r="W247" i="22"/>
  <c r="AN221" i="10" s="1"/>
  <c r="V247" i="22"/>
  <c r="AM221" i="10" s="1"/>
  <c r="AO221" i="10" s="1"/>
  <c r="AP221" i="10" s="1"/>
  <c r="AQ221" i="10" s="1"/>
  <c r="AR221" i="10" s="1"/>
  <c r="AS221" i="10" s="1"/>
  <c r="AT221" i="10" s="1"/>
  <c r="U247" i="22"/>
  <c r="AL221" i="10" s="1"/>
  <c r="T247" i="22"/>
  <c r="AK221" i="10" s="1"/>
  <c r="S247" i="22"/>
  <c r="AJ221" i="10" s="1"/>
  <c r="R247" i="22"/>
  <c r="AI221" i="10" s="1"/>
  <c r="Q247" i="22"/>
  <c r="AH221" i="10" s="1"/>
  <c r="P247" i="22"/>
  <c r="AG221" i="10" s="1"/>
  <c r="O247" i="22"/>
  <c r="AF221" i="10" s="1"/>
  <c r="N247" i="22"/>
  <c r="AE221" i="10" s="1"/>
  <c r="M247" i="22"/>
  <c r="AD221" i="10" s="1"/>
  <c r="L247" i="22"/>
  <c r="AC221" i="10" s="1"/>
  <c r="K247" i="22"/>
  <c r="AB221" i="10" s="1"/>
  <c r="J247" i="22"/>
  <c r="AA221" i="10" s="1"/>
  <c r="I247" i="22"/>
  <c r="Z221" i="10" s="1"/>
  <c r="H247" i="22"/>
  <c r="Y221" i="10" s="1"/>
  <c r="G247" i="22"/>
  <c r="X221" i="10" s="1"/>
  <c r="F247" i="22"/>
  <c r="W221" i="10" s="1"/>
  <c r="E247" i="22"/>
  <c r="V221" i="10" s="1"/>
  <c r="D247" i="22"/>
  <c r="U221" i="10" s="1"/>
  <c r="C247" i="22"/>
  <c r="T221" i="10" s="1"/>
  <c r="W230" i="22"/>
  <c r="V230" i="22"/>
  <c r="U230" i="22"/>
  <c r="T230" i="22"/>
  <c r="S230" i="22"/>
  <c r="R230" i="22"/>
  <c r="Q230" i="22"/>
  <c r="P230" i="22"/>
  <c r="O230" i="22"/>
  <c r="N230" i="22"/>
  <c r="M230" i="22"/>
  <c r="L230" i="22"/>
  <c r="K230" i="22"/>
  <c r="J230" i="22"/>
  <c r="I230" i="22"/>
  <c r="H230" i="22"/>
  <c r="G230" i="22"/>
  <c r="F230" i="22"/>
  <c r="E230" i="22"/>
  <c r="D230" i="22"/>
  <c r="C230" i="22"/>
  <c r="W229" i="22"/>
  <c r="V229" i="22"/>
  <c r="U229" i="22"/>
  <c r="T229" i="22"/>
  <c r="S229" i="22"/>
  <c r="R229" i="22"/>
  <c r="Q229" i="22"/>
  <c r="P229" i="22"/>
  <c r="O229" i="22"/>
  <c r="N229" i="22"/>
  <c r="M229" i="22"/>
  <c r="L229" i="22"/>
  <c r="K229" i="22"/>
  <c r="J229" i="22"/>
  <c r="I229" i="22"/>
  <c r="H229" i="22"/>
  <c r="G229" i="22"/>
  <c r="F229" i="22"/>
  <c r="E229" i="22"/>
  <c r="D229" i="22"/>
  <c r="C229" i="22"/>
  <c r="W228" i="22"/>
  <c r="V228" i="22"/>
  <c r="U228" i="22"/>
  <c r="T228" i="22"/>
  <c r="S228" i="22"/>
  <c r="R228" i="22"/>
  <c r="Q228" i="22"/>
  <c r="P228" i="22"/>
  <c r="O228" i="22"/>
  <c r="N228" i="22"/>
  <c r="M228" i="22"/>
  <c r="L228" i="22"/>
  <c r="K228" i="22"/>
  <c r="J228" i="22"/>
  <c r="I228" i="22"/>
  <c r="H228" i="22"/>
  <c r="G228" i="22"/>
  <c r="F228" i="22"/>
  <c r="E228" i="22"/>
  <c r="D228" i="22"/>
  <c r="C228" i="22"/>
  <c r="W227" i="22"/>
  <c r="V227" i="22"/>
  <c r="U227" i="22"/>
  <c r="T227" i="22"/>
  <c r="S227" i="22"/>
  <c r="R227" i="22"/>
  <c r="Q227" i="22"/>
  <c r="P227" i="22"/>
  <c r="O227" i="22"/>
  <c r="N227" i="22"/>
  <c r="M227" i="22"/>
  <c r="L227" i="22"/>
  <c r="K227" i="22"/>
  <c r="J227" i="22"/>
  <c r="I227" i="22"/>
  <c r="H227" i="22"/>
  <c r="G227" i="22"/>
  <c r="F227" i="22"/>
  <c r="E227" i="22"/>
  <c r="D227" i="22"/>
  <c r="C227" i="22"/>
  <c r="W226" i="22"/>
  <c r="V226" i="22"/>
  <c r="U226" i="22"/>
  <c r="T226" i="22"/>
  <c r="S226" i="22"/>
  <c r="R226" i="22"/>
  <c r="Q226" i="22"/>
  <c r="P226" i="22"/>
  <c r="O226" i="22"/>
  <c r="N226" i="22"/>
  <c r="M226" i="22"/>
  <c r="L226" i="22"/>
  <c r="K226" i="22"/>
  <c r="J226" i="22"/>
  <c r="I226" i="22"/>
  <c r="H226" i="22"/>
  <c r="G226" i="22"/>
  <c r="F226" i="22"/>
  <c r="E226" i="22"/>
  <c r="D226" i="22"/>
  <c r="C226" i="22"/>
  <c r="W225" i="22"/>
  <c r="V225" i="22"/>
  <c r="U225" i="22"/>
  <c r="T225" i="22"/>
  <c r="S225" i="22"/>
  <c r="R225" i="22"/>
  <c r="Q225" i="22"/>
  <c r="P225" i="22"/>
  <c r="O225" i="22"/>
  <c r="N225" i="22"/>
  <c r="M225" i="22"/>
  <c r="L225" i="22"/>
  <c r="K225" i="22"/>
  <c r="J225" i="22"/>
  <c r="I225" i="22"/>
  <c r="H225" i="22"/>
  <c r="G225" i="22"/>
  <c r="F225" i="22"/>
  <c r="E225" i="22"/>
  <c r="D225" i="22"/>
  <c r="C225" i="22"/>
  <c r="W224" i="22"/>
  <c r="V224" i="22"/>
  <c r="U224" i="22"/>
  <c r="T224" i="22"/>
  <c r="S224" i="22"/>
  <c r="R224" i="22"/>
  <c r="Q224" i="22"/>
  <c r="P224" i="22"/>
  <c r="O224" i="22"/>
  <c r="N224" i="22"/>
  <c r="M224" i="22"/>
  <c r="L224" i="22"/>
  <c r="K224" i="22"/>
  <c r="J224" i="22"/>
  <c r="I224" i="22"/>
  <c r="H224" i="22"/>
  <c r="G224" i="22"/>
  <c r="F224" i="22"/>
  <c r="E224" i="22"/>
  <c r="D224" i="22"/>
  <c r="C224" i="22"/>
  <c r="W223" i="22"/>
  <c r="V223" i="22"/>
  <c r="U223" i="22"/>
  <c r="T223" i="22"/>
  <c r="S223" i="22"/>
  <c r="R223" i="22"/>
  <c r="Q223" i="22"/>
  <c r="P223" i="22"/>
  <c r="O223" i="22"/>
  <c r="N223" i="22"/>
  <c r="M223" i="22"/>
  <c r="L223" i="22"/>
  <c r="K223" i="22"/>
  <c r="J223" i="22"/>
  <c r="I223" i="22"/>
  <c r="H223" i="22"/>
  <c r="G223" i="22"/>
  <c r="F223" i="22"/>
  <c r="E223" i="22"/>
  <c r="D223" i="22"/>
  <c r="C223" i="22"/>
  <c r="W222" i="22"/>
  <c r="V222" i="22"/>
  <c r="U222" i="22"/>
  <c r="T222" i="22"/>
  <c r="S222" i="22"/>
  <c r="R222" i="22"/>
  <c r="Q222" i="22"/>
  <c r="P222" i="22"/>
  <c r="O222" i="22"/>
  <c r="N222" i="22"/>
  <c r="M222" i="22"/>
  <c r="L222" i="22"/>
  <c r="K222" i="22"/>
  <c r="J222" i="22"/>
  <c r="I222" i="22"/>
  <c r="H222" i="22"/>
  <c r="G222" i="22"/>
  <c r="F222" i="22"/>
  <c r="E222" i="22"/>
  <c r="D222" i="22"/>
  <c r="C222" i="22"/>
  <c r="W221" i="22"/>
  <c r="V221" i="22"/>
  <c r="U221" i="22"/>
  <c r="T221" i="22"/>
  <c r="S221" i="22"/>
  <c r="R221" i="22"/>
  <c r="Q221" i="22"/>
  <c r="P221" i="22"/>
  <c r="O221" i="22"/>
  <c r="N221" i="22"/>
  <c r="M221" i="22"/>
  <c r="L221" i="22"/>
  <c r="K221" i="22"/>
  <c r="J221" i="22"/>
  <c r="I221" i="22"/>
  <c r="H221" i="22"/>
  <c r="G221" i="22"/>
  <c r="F221" i="22"/>
  <c r="E221" i="22"/>
  <c r="D221" i="22"/>
  <c r="C221" i="22"/>
  <c r="W215" i="22"/>
  <c r="V215" i="22"/>
  <c r="U215" i="22"/>
  <c r="T215" i="22"/>
  <c r="S215" i="22"/>
  <c r="R215" i="22"/>
  <c r="Q215" i="22"/>
  <c r="Q216" i="22" s="1"/>
  <c r="Q217" i="22" s="1"/>
  <c r="P215" i="22"/>
  <c r="O215" i="22"/>
  <c r="O216" i="22" s="1"/>
  <c r="N215" i="22"/>
  <c r="M215" i="22"/>
  <c r="L215" i="22"/>
  <c r="K215" i="22"/>
  <c r="J215" i="22"/>
  <c r="J216" i="22" s="1"/>
  <c r="I215" i="22"/>
  <c r="H215" i="22"/>
  <c r="G215" i="22"/>
  <c r="F215" i="22"/>
  <c r="E215" i="22"/>
  <c r="D215" i="22"/>
  <c r="C215" i="22"/>
  <c r="W214" i="22"/>
  <c r="V214" i="22"/>
  <c r="U214" i="22"/>
  <c r="T214" i="22"/>
  <c r="T216" i="22" s="1"/>
  <c r="S214" i="22"/>
  <c r="R214" i="22"/>
  <c r="Q214" i="22"/>
  <c r="P214" i="22"/>
  <c r="O214" i="22"/>
  <c r="N214" i="22"/>
  <c r="M214" i="22"/>
  <c r="L214" i="22"/>
  <c r="L216" i="22" s="1"/>
  <c r="K214" i="22"/>
  <c r="J214" i="22"/>
  <c r="I214" i="22"/>
  <c r="H214" i="22"/>
  <c r="G214" i="22"/>
  <c r="F214" i="22"/>
  <c r="E214" i="22"/>
  <c r="D214" i="22"/>
  <c r="C214" i="22"/>
  <c r="W212" i="22"/>
  <c r="V212" i="22"/>
  <c r="U212" i="22"/>
  <c r="T212" i="22"/>
  <c r="S212" i="22"/>
  <c r="R212" i="22"/>
  <c r="Q212" i="22"/>
  <c r="P212" i="22"/>
  <c r="O212" i="22"/>
  <c r="N212" i="22"/>
  <c r="M212" i="22"/>
  <c r="L212" i="22"/>
  <c r="K212" i="22"/>
  <c r="J212" i="22"/>
  <c r="I212" i="22"/>
  <c r="H212" i="22"/>
  <c r="G212" i="22"/>
  <c r="F212" i="22"/>
  <c r="E212" i="22"/>
  <c r="D212" i="22"/>
  <c r="C212" i="22"/>
  <c r="W195" i="22"/>
  <c r="V195" i="22"/>
  <c r="U195" i="22"/>
  <c r="T195" i="22"/>
  <c r="S195" i="22"/>
  <c r="R195" i="22"/>
  <c r="Q195" i="22"/>
  <c r="P195" i="22"/>
  <c r="O195" i="22"/>
  <c r="N195" i="22"/>
  <c r="M195" i="22"/>
  <c r="L195" i="22"/>
  <c r="K195" i="22"/>
  <c r="J195" i="22"/>
  <c r="I195" i="22"/>
  <c r="H195" i="22"/>
  <c r="G195" i="22"/>
  <c r="F195" i="22"/>
  <c r="E195" i="22"/>
  <c r="D195" i="22"/>
  <c r="C195" i="22"/>
  <c r="W194" i="22"/>
  <c r="V194" i="22"/>
  <c r="U194" i="22"/>
  <c r="T194" i="22"/>
  <c r="S194" i="22"/>
  <c r="R194" i="22"/>
  <c r="Q194" i="22"/>
  <c r="P194" i="22"/>
  <c r="O194" i="22"/>
  <c r="N194" i="22"/>
  <c r="M194" i="22"/>
  <c r="L194" i="22"/>
  <c r="K194" i="22"/>
  <c r="J194" i="22"/>
  <c r="I194" i="22"/>
  <c r="H194" i="22"/>
  <c r="G194" i="22"/>
  <c r="F194" i="22"/>
  <c r="E194" i="22"/>
  <c r="D194" i="22"/>
  <c r="C194" i="22"/>
  <c r="W193" i="22"/>
  <c r="V193" i="22"/>
  <c r="U193" i="22"/>
  <c r="T193" i="22"/>
  <c r="S193" i="22"/>
  <c r="R193" i="22"/>
  <c r="Q193" i="22"/>
  <c r="P193" i="22"/>
  <c r="O193" i="22"/>
  <c r="N193" i="22"/>
  <c r="M193" i="22"/>
  <c r="L193" i="22"/>
  <c r="K193" i="22"/>
  <c r="J193" i="22"/>
  <c r="I193" i="22"/>
  <c r="H193" i="22"/>
  <c r="G193" i="22"/>
  <c r="F193" i="22"/>
  <c r="E193" i="22"/>
  <c r="D193" i="22"/>
  <c r="C193" i="22"/>
  <c r="W192" i="22"/>
  <c r="V192" i="22"/>
  <c r="U192" i="22"/>
  <c r="T192" i="22"/>
  <c r="S192" i="22"/>
  <c r="R192" i="22"/>
  <c r="Q192" i="22"/>
  <c r="P192" i="22"/>
  <c r="O192" i="22"/>
  <c r="N192" i="22"/>
  <c r="M192" i="22"/>
  <c r="L192" i="22"/>
  <c r="K192" i="22"/>
  <c r="J192" i="22"/>
  <c r="I192" i="22"/>
  <c r="H192" i="22"/>
  <c r="G192" i="22"/>
  <c r="F192" i="22"/>
  <c r="E192" i="22"/>
  <c r="D192" i="22"/>
  <c r="C192" i="22"/>
  <c r="W191" i="22"/>
  <c r="V191" i="22"/>
  <c r="U191" i="22"/>
  <c r="T191" i="22"/>
  <c r="S191" i="22"/>
  <c r="R191" i="22"/>
  <c r="Q191" i="22"/>
  <c r="P191" i="22"/>
  <c r="O191" i="22"/>
  <c r="N191" i="22"/>
  <c r="M191" i="22"/>
  <c r="L191" i="22"/>
  <c r="K191" i="22"/>
  <c r="J191" i="22"/>
  <c r="I191" i="22"/>
  <c r="H191" i="22"/>
  <c r="G191" i="22"/>
  <c r="F191" i="22"/>
  <c r="E191" i="22"/>
  <c r="D191" i="22"/>
  <c r="C191" i="22"/>
  <c r="W190" i="22"/>
  <c r="V190" i="22"/>
  <c r="U190" i="22"/>
  <c r="T190" i="22"/>
  <c r="S190" i="22"/>
  <c r="R190" i="22"/>
  <c r="Q190" i="22"/>
  <c r="P190" i="22"/>
  <c r="O190" i="22"/>
  <c r="N190" i="22"/>
  <c r="M190" i="22"/>
  <c r="L190" i="22"/>
  <c r="K190" i="22"/>
  <c r="J190" i="22"/>
  <c r="I190" i="22"/>
  <c r="H190" i="22"/>
  <c r="G190" i="22"/>
  <c r="F190" i="22"/>
  <c r="E190" i="22"/>
  <c r="D190" i="22"/>
  <c r="C190" i="22"/>
  <c r="W189" i="22"/>
  <c r="V189" i="22"/>
  <c r="U189" i="22"/>
  <c r="T189" i="22"/>
  <c r="S189" i="22"/>
  <c r="R189" i="22"/>
  <c r="Q189" i="22"/>
  <c r="P189" i="22"/>
  <c r="O189" i="22"/>
  <c r="N189" i="22"/>
  <c r="M189" i="22"/>
  <c r="L189" i="22"/>
  <c r="K189" i="22"/>
  <c r="J189" i="22"/>
  <c r="I189" i="22"/>
  <c r="H189" i="22"/>
  <c r="G189" i="22"/>
  <c r="F189" i="22"/>
  <c r="E189" i="22"/>
  <c r="D189" i="22"/>
  <c r="C189" i="22"/>
  <c r="W188" i="22"/>
  <c r="V188" i="22"/>
  <c r="U188" i="22"/>
  <c r="T188" i="22"/>
  <c r="S188" i="22"/>
  <c r="R188" i="22"/>
  <c r="Q188" i="22"/>
  <c r="P188" i="22"/>
  <c r="O188" i="22"/>
  <c r="N188" i="22"/>
  <c r="M188" i="22"/>
  <c r="L188" i="22"/>
  <c r="K188" i="22"/>
  <c r="J188" i="22"/>
  <c r="I188" i="22"/>
  <c r="H188" i="22"/>
  <c r="G188" i="22"/>
  <c r="F188" i="22"/>
  <c r="E188" i="22"/>
  <c r="D188" i="22"/>
  <c r="C188" i="22"/>
  <c r="W187" i="22"/>
  <c r="V187" i="22"/>
  <c r="U187" i="22"/>
  <c r="T187" i="22"/>
  <c r="S187" i="22"/>
  <c r="R187" i="22"/>
  <c r="Q187" i="22"/>
  <c r="P187" i="22"/>
  <c r="O187" i="22"/>
  <c r="N187" i="22"/>
  <c r="M187" i="22"/>
  <c r="L187" i="22"/>
  <c r="K187" i="22"/>
  <c r="J187" i="22"/>
  <c r="I187" i="22"/>
  <c r="H187" i="22"/>
  <c r="G187" i="22"/>
  <c r="F187" i="22"/>
  <c r="E187" i="22"/>
  <c r="D187" i="22"/>
  <c r="C187" i="22"/>
  <c r="W186" i="22"/>
  <c r="V186" i="22"/>
  <c r="U186" i="22"/>
  <c r="T186" i="22"/>
  <c r="S186" i="22"/>
  <c r="R186" i="22"/>
  <c r="Q186" i="22"/>
  <c r="P186" i="22"/>
  <c r="O186" i="22"/>
  <c r="N186" i="22"/>
  <c r="M186" i="22"/>
  <c r="L186" i="22"/>
  <c r="K186" i="22"/>
  <c r="J186" i="22"/>
  <c r="I186" i="22"/>
  <c r="H186" i="22"/>
  <c r="G186" i="22"/>
  <c r="F186" i="22"/>
  <c r="E186" i="22"/>
  <c r="D186" i="22"/>
  <c r="C186" i="22"/>
  <c r="W180" i="22"/>
  <c r="V180" i="22"/>
  <c r="U180" i="22"/>
  <c r="T180" i="22"/>
  <c r="S180" i="22"/>
  <c r="R180" i="22"/>
  <c r="Q180" i="22"/>
  <c r="P180" i="22"/>
  <c r="O180" i="22"/>
  <c r="N180" i="22"/>
  <c r="M180" i="22"/>
  <c r="L180" i="22"/>
  <c r="K180" i="22"/>
  <c r="J180" i="22"/>
  <c r="I180" i="22"/>
  <c r="H180" i="22"/>
  <c r="G180" i="22"/>
  <c r="F180" i="22"/>
  <c r="E180" i="22"/>
  <c r="D180" i="22"/>
  <c r="C180" i="22"/>
  <c r="W179" i="22"/>
  <c r="V179" i="22"/>
  <c r="U179" i="22"/>
  <c r="T179" i="22"/>
  <c r="S179" i="22"/>
  <c r="R179" i="22"/>
  <c r="Q179" i="22"/>
  <c r="P179" i="22"/>
  <c r="O179" i="22"/>
  <c r="N179" i="22"/>
  <c r="M179" i="22"/>
  <c r="L179" i="22"/>
  <c r="K179" i="22"/>
  <c r="J179" i="22"/>
  <c r="I179" i="22"/>
  <c r="H179" i="22"/>
  <c r="G179" i="22"/>
  <c r="F179" i="22"/>
  <c r="E179" i="22"/>
  <c r="E181" i="22" s="1"/>
  <c r="D179" i="22"/>
  <c r="C179" i="22"/>
  <c r="W177" i="22"/>
  <c r="V177" i="22"/>
  <c r="U177" i="22"/>
  <c r="T177" i="22"/>
  <c r="S177" i="22"/>
  <c r="R177" i="22"/>
  <c r="Q177" i="22"/>
  <c r="P177" i="22"/>
  <c r="O177" i="22"/>
  <c r="N177" i="22"/>
  <c r="M177" i="22"/>
  <c r="L177" i="22"/>
  <c r="K177" i="22"/>
  <c r="J177" i="22"/>
  <c r="I177" i="22"/>
  <c r="H177" i="22"/>
  <c r="G177" i="22"/>
  <c r="F177" i="22"/>
  <c r="E177" i="22"/>
  <c r="D177" i="22"/>
  <c r="C177" i="22"/>
  <c r="W265" i="21"/>
  <c r="V265" i="21"/>
  <c r="U265" i="21"/>
  <c r="T265" i="21"/>
  <c r="S265" i="21"/>
  <c r="R265" i="21"/>
  <c r="Q265" i="21"/>
  <c r="P265" i="21"/>
  <c r="O265" i="21"/>
  <c r="N265" i="21"/>
  <c r="M265" i="21"/>
  <c r="L265" i="21"/>
  <c r="K265" i="21"/>
  <c r="J265" i="21"/>
  <c r="I265" i="21"/>
  <c r="H265" i="21"/>
  <c r="G265" i="21"/>
  <c r="F265" i="21"/>
  <c r="E265" i="21"/>
  <c r="D265" i="21"/>
  <c r="C265" i="21"/>
  <c r="W264" i="21"/>
  <c r="V264" i="21"/>
  <c r="U264" i="21"/>
  <c r="T264" i="21"/>
  <c r="S264" i="21"/>
  <c r="R264" i="21"/>
  <c r="Q264" i="21"/>
  <c r="P264" i="21"/>
  <c r="O264" i="21"/>
  <c r="N264" i="21"/>
  <c r="M264" i="21"/>
  <c r="L264" i="21"/>
  <c r="K264" i="21"/>
  <c r="J264" i="21"/>
  <c r="I264" i="21"/>
  <c r="H264" i="21"/>
  <c r="G264" i="21"/>
  <c r="F264" i="21"/>
  <c r="E264" i="21"/>
  <c r="D264" i="21"/>
  <c r="C264" i="21"/>
  <c r="W263" i="21"/>
  <c r="V263" i="21"/>
  <c r="U263" i="21"/>
  <c r="T263" i="21"/>
  <c r="S263" i="21"/>
  <c r="R263" i="21"/>
  <c r="Q263" i="21"/>
  <c r="P263" i="21"/>
  <c r="O263" i="21"/>
  <c r="N263" i="21"/>
  <c r="M263" i="21"/>
  <c r="L263" i="21"/>
  <c r="K263" i="21"/>
  <c r="J263" i="21"/>
  <c r="I263" i="21"/>
  <c r="H263" i="21"/>
  <c r="G263" i="21"/>
  <c r="F263" i="21"/>
  <c r="E263" i="21"/>
  <c r="D263" i="21"/>
  <c r="C263" i="21"/>
  <c r="W262" i="21"/>
  <c r="V262" i="21"/>
  <c r="U262" i="21"/>
  <c r="T262" i="21"/>
  <c r="S262" i="21"/>
  <c r="R262" i="21"/>
  <c r="Q262" i="21"/>
  <c r="P262" i="21"/>
  <c r="O262" i="21"/>
  <c r="N262" i="21"/>
  <c r="M262" i="21"/>
  <c r="L262" i="21"/>
  <c r="K262" i="21"/>
  <c r="J262" i="21"/>
  <c r="I262" i="21"/>
  <c r="H262" i="21"/>
  <c r="G262" i="21"/>
  <c r="F262" i="21"/>
  <c r="E262" i="21"/>
  <c r="D262" i="21"/>
  <c r="C262" i="21"/>
  <c r="W261" i="21"/>
  <c r="V261" i="21"/>
  <c r="U261" i="21"/>
  <c r="T261" i="21"/>
  <c r="S261" i="21"/>
  <c r="R261" i="21"/>
  <c r="Q261" i="21"/>
  <c r="P261" i="21"/>
  <c r="O261" i="21"/>
  <c r="N261" i="21"/>
  <c r="M261" i="21"/>
  <c r="L261" i="21"/>
  <c r="K261" i="21"/>
  <c r="J261" i="21"/>
  <c r="I261" i="21"/>
  <c r="H261" i="21"/>
  <c r="G261" i="21"/>
  <c r="F261" i="21"/>
  <c r="E261" i="21"/>
  <c r="D261" i="21"/>
  <c r="C261" i="21"/>
  <c r="W260" i="21"/>
  <c r="V260" i="21"/>
  <c r="U260" i="21"/>
  <c r="T260" i="21"/>
  <c r="S260" i="21"/>
  <c r="R260" i="21"/>
  <c r="Q260" i="21"/>
  <c r="P260" i="21"/>
  <c r="O260" i="21"/>
  <c r="N260" i="21"/>
  <c r="M260" i="21"/>
  <c r="L260" i="21"/>
  <c r="K260" i="21"/>
  <c r="J260" i="21"/>
  <c r="I260" i="21"/>
  <c r="H260" i="21"/>
  <c r="G260" i="21"/>
  <c r="F260" i="21"/>
  <c r="E260" i="21"/>
  <c r="D260" i="21"/>
  <c r="C260" i="21"/>
  <c r="W259" i="21"/>
  <c r="V259" i="21"/>
  <c r="U259" i="21"/>
  <c r="T259" i="21"/>
  <c r="S259" i="21"/>
  <c r="R259" i="21"/>
  <c r="Q259" i="21"/>
  <c r="P259" i="21"/>
  <c r="O259" i="21"/>
  <c r="N259" i="21"/>
  <c r="M259" i="21"/>
  <c r="L259" i="21"/>
  <c r="K259" i="21"/>
  <c r="J259" i="21"/>
  <c r="I259" i="21"/>
  <c r="H259" i="21"/>
  <c r="G259" i="21"/>
  <c r="F259" i="21"/>
  <c r="E259" i="21"/>
  <c r="D259" i="21"/>
  <c r="C259" i="21"/>
  <c r="W258" i="21"/>
  <c r="V258" i="21"/>
  <c r="U258" i="21"/>
  <c r="T258" i="21"/>
  <c r="S258" i="21"/>
  <c r="R258" i="21"/>
  <c r="Q258" i="21"/>
  <c r="P258" i="21"/>
  <c r="O258" i="21"/>
  <c r="N258" i="21"/>
  <c r="M258" i="21"/>
  <c r="L258" i="21"/>
  <c r="K258" i="21"/>
  <c r="J258" i="21"/>
  <c r="I258" i="21"/>
  <c r="H258" i="21"/>
  <c r="G258" i="21"/>
  <c r="F258" i="21"/>
  <c r="E258" i="21"/>
  <c r="D258" i="21"/>
  <c r="C258" i="21"/>
  <c r="W257" i="21"/>
  <c r="V257" i="21"/>
  <c r="U257" i="21"/>
  <c r="T257" i="21"/>
  <c r="S257" i="21"/>
  <c r="R257" i="21"/>
  <c r="Q257" i="21"/>
  <c r="P257" i="21"/>
  <c r="O257" i="21"/>
  <c r="N257" i="21"/>
  <c r="M257" i="21"/>
  <c r="L257" i="21"/>
  <c r="K257" i="21"/>
  <c r="J257" i="21"/>
  <c r="I257" i="21"/>
  <c r="H257" i="21"/>
  <c r="G257" i="21"/>
  <c r="F257" i="21"/>
  <c r="E257" i="21"/>
  <c r="D257" i="21"/>
  <c r="C257" i="21"/>
  <c r="W256" i="21"/>
  <c r="V256" i="21"/>
  <c r="U256" i="21"/>
  <c r="T256" i="21"/>
  <c r="S256" i="21"/>
  <c r="R256" i="21"/>
  <c r="Q256" i="21"/>
  <c r="P256" i="21"/>
  <c r="O256" i="21"/>
  <c r="N256" i="21"/>
  <c r="M256" i="21"/>
  <c r="L256" i="21"/>
  <c r="K256" i="21"/>
  <c r="J256" i="21"/>
  <c r="I256" i="21"/>
  <c r="H256" i="21"/>
  <c r="G256" i="21"/>
  <c r="F256" i="21"/>
  <c r="E256" i="21"/>
  <c r="D256" i="21"/>
  <c r="C256" i="21"/>
  <c r="W250" i="21"/>
  <c r="V250" i="21"/>
  <c r="U250" i="21"/>
  <c r="T250" i="21"/>
  <c r="S250" i="21"/>
  <c r="R250" i="21"/>
  <c r="Q250" i="21"/>
  <c r="P250" i="21"/>
  <c r="O250" i="21"/>
  <c r="N250" i="21"/>
  <c r="M250" i="21"/>
  <c r="L250" i="21"/>
  <c r="K250" i="21"/>
  <c r="J250" i="21"/>
  <c r="J251" i="21" s="1"/>
  <c r="I250" i="21"/>
  <c r="H250" i="21"/>
  <c r="G250" i="21"/>
  <c r="F250" i="21"/>
  <c r="E250" i="21"/>
  <c r="D250" i="21"/>
  <c r="C250" i="21"/>
  <c r="W249" i="21"/>
  <c r="V249" i="21"/>
  <c r="U249" i="21"/>
  <c r="T249" i="21"/>
  <c r="S249" i="21"/>
  <c r="S251" i="21" s="1"/>
  <c r="R249" i="21"/>
  <c r="Q249" i="21"/>
  <c r="P249" i="21"/>
  <c r="O249" i="21"/>
  <c r="N249" i="21"/>
  <c r="N251" i="21" s="1"/>
  <c r="M249" i="21"/>
  <c r="M251" i="21" s="1"/>
  <c r="L249" i="21"/>
  <c r="K249" i="21"/>
  <c r="J249" i="21"/>
  <c r="I249" i="21"/>
  <c r="H249" i="21"/>
  <c r="G249" i="21"/>
  <c r="G251" i="21" s="1"/>
  <c r="F249" i="21"/>
  <c r="E249" i="21"/>
  <c r="D249" i="21"/>
  <c r="C249" i="21"/>
  <c r="W247" i="21"/>
  <c r="AN169" i="10" s="1"/>
  <c r="V247" i="21"/>
  <c r="AM169" i="10" s="1"/>
  <c r="AO169" i="10" s="1"/>
  <c r="AP169" i="10" s="1"/>
  <c r="AQ169" i="10" s="1"/>
  <c r="AR169" i="10" s="1"/>
  <c r="AS169" i="10" s="1"/>
  <c r="AT169" i="10" s="1"/>
  <c r="U247" i="21"/>
  <c r="AL169" i="10" s="1"/>
  <c r="T247" i="21"/>
  <c r="AK169" i="10" s="1"/>
  <c r="S247" i="21"/>
  <c r="AJ169" i="10" s="1"/>
  <c r="R247" i="21"/>
  <c r="AI169" i="10" s="1"/>
  <c r="Q247" i="21"/>
  <c r="AH169" i="10" s="1"/>
  <c r="P247" i="21"/>
  <c r="AG169" i="10" s="1"/>
  <c r="O247" i="21"/>
  <c r="AF169" i="10" s="1"/>
  <c r="N247" i="21"/>
  <c r="M247" i="21"/>
  <c r="AD169" i="10" s="1"/>
  <c r="L247" i="21"/>
  <c r="AC169" i="10" s="1"/>
  <c r="K247" i="21"/>
  <c r="AB169" i="10" s="1"/>
  <c r="J247" i="21"/>
  <c r="AA169" i="10" s="1"/>
  <c r="I247" i="21"/>
  <c r="Z169" i="10" s="1"/>
  <c r="H247" i="21"/>
  <c r="Y169" i="10" s="1"/>
  <c r="G247" i="21"/>
  <c r="X169" i="10" s="1"/>
  <c r="F247" i="21"/>
  <c r="W169" i="10" s="1"/>
  <c r="E247" i="21"/>
  <c r="V169" i="10" s="1"/>
  <c r="D247" i="21"/>
  <c r="U169" i="10" s="1"/>
  <c r="C247" i="21"/>
  <c r="T169" i="10" s="1"/>
  <c r="W230" i="21"/>
  <c r="V230" i="21"/>
  <c r="U230" i="21"/>
  <c r="T230" i="21"/>
  <c r="S230" i="21"/>
  <c r="R230" i="21"/>
  <c r="Q230" i="21"/>
  <c r="P230" i="21"/>
  <c r="O230" i="21"/>
  <c r="N230" i="21"/>
  <c r="M230" i="21"/>
  <c r="L230" i="21"/>
  <c r="K230" i="21"/>
  <c r="J230" i="21"/>
  <c r="I230" i="21"/>
  <c r="H230" i="21"/>
  <c r="G230" i="21"/>
  <c r="F230" i="21"/>
  <c r="E230" i="21"/>
  <c r="D230" i="21"/>
  <c r="C230" i="21"/>
  <c r="W229" i="21"/>
  <c r="V229" i="21"/>
  <c r="U229" i="21"/>
  <c r="T229" i="21"/>
  <c r="S229" i="21"/>
  <c r="R229" i="21"/>
  <c r="Q229" i="21"/>
  <c r="P229" i="21"/>
  <c r="O229" i="21"/>
  <c r="N229" i="21"/>
  <c r="M229" i="21"/>
  <c r="L229" i="21"/>
  <c r="K229" i="21"/>
  <c r="J229" i="21"/>
  <c r="I229" i="21"/>
  <c r="H229" i="21"/>
  <c r="G229" i="21"/>
  <c r="F229" i="21"/>
  <c r="E229" i="21"/>
  <c r="D229" i="21"/>
  <c r="C229" i="21"/>
  <c r="W228" i="21"/>
  <c r="V228" i="21"/>
  <c r="U228" i="21"/>
  <c r="T228" i="21"/>
  <c r="S228" i="21"/>
  <c r="R228" i="21"/>
  <c r="Q228" i="21"/>
  <c r="P228" i="21"/>
  <c r="O228" i="21"/>
  <c r="N228" i="21"/>
  <c r="M228" i="21"/>
  <c r="L228" i="21"/>
  <c r="K228" i="21"/>
  <c r="J228" i="21"/>
  <c r="I228" i="21"/>
  <c r="H228" i="21"/>
  <c r="G228" i="21"/>
  <c r="F228" i="21"/>
  <c r="E228" i="21"/>
  <c r="D228" i="21"/>
  <c r="C228" i="21"/>
  <c r="W227" i="21"/>
  <c r="V227" i="21"/>
  <c r="U227" i="21"/>
  <c r="T227" i="21"/>
  <c r="S227" i="21"/>
  <c r="R227" i="21"/>
  <c r="Q227" i="21"/>
  <c r="P227" i="21"/>
  <c r="O227" i="21"/>
  <c r="N227" i="21"/>
  <c r="M227" i="21"/>
  <c r="L227" i="21"/>
  <c r="K227" i="21"/>
  <c r="J227" i="21"/>
  <c r="I227" i="21"/>
  <c r="H227" i="21"/>
  <c r="G227" i="21"/>
  <c r="F227" i="21"/>
  <c r="E227" i="21"/>
  <c r="D227" i="21"/>
  <c r="C227" i="21"/>
  <c r="W226" i="21"/>
  <c r="V226" i="21"/>
  <c r="U226" i="21"/>
  <c r="T226" i="21"/>
  <c r="S226" i="21"/>
  <c r="R226" i="21"/>
  <c r="Q226" i="21"/>
  <c r="P226" i="21"/>
  <c r="O226" i="21"/>
  <c r="N226" i="21"/>
  <c r="M226" i="21"/>
  <c r="L226" i="21"/>
  <c r="K226" i="21"/>
  <c r="J226" i="21"/>
  <c r="I226" i="21"/>
  <c r="H226" i="21"/>
  <c r="G226" i="21"/>
  <c r="F226" i="21"/>
  <c r="E226" i="21"/>
  <c r="D226" i="21"/>
  <c r="C226" i="21"/>
  <c r="W225" i="21"/>
  <c r="V225" i="21"/>
  <c r="U225" i="21"/>
  <c r="T225" i="21"/>
  <c r="S225" i="21"/>
  <c r="R225" i="21"/>
  <c r="Q225" i="21"/>
  <c r="P225" i="21"/>
  <c r="O225" i="21"/>
  <c r="N225" i="21"/>
  <c r="M225" i="21"/>
  <c r="L225" i="21"/>
  <c r="K225" i="21"/>
  <c r="J225" i="21"/>
  <c r="I225" i="21"/>
  <c r="H225" i="21"/>
  <c r="G225" i="21"/>
  <c r="F225" i="21"/>
  <c r="E225" i="21"/>
  <c r="D225" i="21"/>
  <c r="C225" i="21"/>
  <c r="W224" i="21"/>
  <c r="V224" i="21"/>
  <c r="U224" i="21"/>
  <c r="T224" i="21"/>
  <c r="S224" i="21"/>
  <c r="R224" i="21"/>
  <c r="Q224" i="21"/>
  <c r="P224" i="21"/>
  <c r="O224" i="21"/>
  <c r="N224" i="21"/>
  <c r="M224" i="21"/>
  <c r="L224" i="21"/>
  <c r="K224" i="21"/>
  <c r="J224" i="21"/>
  <c r="I224" i="21"/>
  <c r="H224" i="21"/>
  <c r="G224" i="21"/>
  <c r="F224" i="21"/>
  <c r="E224" i="21"/>
  <c r="D224" i="21"/>
  <c r="C224" i="21"/>
  <c r="W223" i="21"/>
  <c r="V223" i="21"/>
  <c r="U223" i="21"/>
  <c r="T223" i="21"/>
  <c r="S223" i="21"/>
  <c r="R223" i="21"/>
  <c r="Q223" i="21"/>
  <c r="P223" i="21"/>
  <c r="O223" i="21"/>
  <c r="N223" i="21"/>
  <c r="M223" i="21"/>
  <c r="L223" i="21"/>
  <c r="K223" i="21"/>
  <c r="J223" i="21"/>
  <c r="I223" i="21"/>
  <c r="H223" i="21"/>
  <c r="G223" i="21"/>
  <c r="F223" i="21"/>
  <c r="E223" i="21"/>
  <c r="D223" i="21"/>
  <c r="C223" i="21"/>
  <c r="W222" i="21"/>
  <c r="V222" i="21"/>
  <c r="U222" i="21"/>
  <c r="T222" i="21"/>
  <c r="S222" i="21"/>
  <c r="R222" i="21"/>
  <c r="Q222" i="21"/>
  <c r="P222" i="21"/>
  <c r="O222" i="21"/>
  <c r="N222" i="21"/>
  <c r="M222" i="21"/>
  <c r="L222" i="21"/>
  <c r="K222" i="21"/>
  <c r="J222" i="21"/>
  <c r="I222" i="21"/>
  <c r="H222" i="21"/>
  <c r="G222" i="21"/>
  <c r="F222" i="21"/>
  <c r="E222" i="21"/>
  <c r="D222" i="21"/>
  <c r="C222" i="21"/>
  <c r="W221" i="21"/>
  <c r="V221" i="21"/>
  <c r="U221" i="21"/>
  <c r="T221" i="21"/>
  <c r="S221" i="21"/>
  <c r="R221" i="21"/>
  <c r="Q221" i="21"/>
  <c r="P221" i="21"/>
  <c r="O221" i="21"/>
  <c r="N221" i="21"/>
  <c r="M221" i="21"/>
  <c r="L221" i="21"/>
  <c r="K221" i="21"/>
  <c r="J221" i="21"/>
  <c r="I221" i="21"/>
  <c r="H221" i="21"/>
  <c r="G221" i="21"/>
  <c r="F221" i="21"/>
  <c r="E221" i="21"/>
  <c r="D221" i="21"/>
  <c r="C221" i="21"/>
  <c r="W215" i="21"/>
  <c r="V215" i="21"/>
  <c r="U215" i="21"/>
  <c r="T215" i="21"/>
  <c r="S215" i="21"/>
  <c r="R215" i="21"/>
  <c r="R216" i="21" s="1"/>
  <c r="Q215" i="21"/>
  <c r="P215" i="21"/>
  <c r="O215" i="21"/>
  <c r="N215" i="21"/>
  <c r="M215" i="21"/>
  <c r="L215" i="21"/>
  <c r="K215" i="21"/>
  <c r="J215" i="21"/>
  <c r="I215" i="21"/>
  <c r="H215" i="21"/>
  <c r="G215" i="21"/>
  <c r="F215" i="21"/>
  <c r="E215" i="21"/>
  <c r="D215" i="21"/>
  <c r="C215" i="21"/>
  <c r="W214" i="21"/>
  <c r="W216" i="21" s="1"/>
  <c r="V214" i="21"/>
  <c r="V216" i="21" s="1"/>
  <c r="U214" i="21"/>
  <c r="T214" i="21"/>
  <c r="S214" i="21"/>
  <c r="R214" i="21"/>
  <c r="Q214" i="21"/>
  <c r="P214" i="21"/>
  <c r="O214" i="21"/>
  <c r="O216" i="21" s="1"/>
  <c r="N214" i="21"/>
  <c r="M214" i="21"/>
  <c r="L214" i="21"/>
  <c r="K214" i="21"/>
  <c r="J214" i="21"/>
  <c r="J216" i="21" s="1"/>
  <c r="I214" i="21"/>
  <c r="H214" i="21"/>
  <c r="G214" i="21"/>
  <c r="F214" i="21"/>
  <c r="E214" i="21"/>
  <c r="D214" i="21"/>
  <c r="C214" i="21"/>
  <c r="W212" i="21"/>
  <c r="V212" i="21"/>
  <c r="U212" i="21"/>
  <c r="T212" i="21"/>
  <c r="S212" i="21"/>
  <c r="R212" i="21"/>
  <c r="Q212" i="21"/>
  <c r="P212" i="21"/>
  <c r="O212" i="21"/>
  <c r="N212" i="21"/>
  <c r="M212" i="21"/>
  <c r="L212" i="21"/>
  <c r="K212" i="21"/>
  <c r="J212" i="21"/>
  <c r="I212" i="21"/>
  <c r="H212" i="21"/>
  <c r="G212" i="21"/>
  <c r="F212" i="21"/>
  <c r="E212" i="21"/>
  <c r="D212" i="21"/>
  <c r="C212" i="21"/>
  <c r="W195" i="21"/>
  <c r="V195" i="21"/>
  <c r="U195" i="21"/>
  <c r="T195" i="21"/>
  <c r="S195" i="21"/>
  <c r="R195" i="21"/>
  <c r="Q195" i="21"/>
  <c r="P195" i="21"/>
  <c r="O195" i="21"/>
  <c r="N195" i="21"/>
  <c r="M195" i="21"/>
  <c r="L195" i="21"/>
  <c r="K195" i="21"/>
  <c r="J195" i="21"/>
  <c r="I195" i="21"/>
  <c r="H195" i="21"/>
  <c r="G195" i="21"/>
  <c r="F195" i="21"/>
  <c r="E195" i="21"/>
  <c r="D195" i="21"/>
  <c r="C195" i="21"/>
  <c r="W194" i="21"/>
  <c r="V194" i="21"/>
  <c r="U194" i="21"/>
  <c r="T194" i="21"/>
  <c r="S194" i="21"/>
  <c r="R194" i="21"/>
  <c r="Q194" i="21"/>
  <c r="P194" i="21"/>
  <c r="O194" i="21"/>
  <c r="N194" i="21"/>
  <c r="M194" i="21"/>
  <c r="L194" i="21"/>
  <c r="K194" i="21"/>
  <c r="J194" i="21"/>
  <c r="I194" i="21"/>
  <c r="H194" i="21"/>
  <c r="G194" i="21"/>
  <c r="F194" i="21"/>
  <c r="E194" i="21"/>
  <c r="D194" i="21"/>
  <c r="C194" i="21"/>
  <c r="W193" i="21"/>
  <c r="V193" i="21"/>
  <c r="U193" i="21"/>
  <c r="T193" i="21"/>
  <c r="S193" i="21"/>
  <c r="R193" i="21"/>
  <c r="Q193" i="21"/>
  <c r="P193" i="21"/>
  <c r="O193" i="21"/>
  <c r="N193" i="21"/>
  <c r="M193" i="21"/>
  <c r="L193" i="21"/>
  <c r="K193" i="21"/>
  <c r="J193" i="21"/>
  <c r="I193" i="21"/>
  <c r="H193" i="21"/>
  <c r="G193" i="21"/>
  <c r="F193" i="21"/>
  <c r="E193" i="21"/>
  <c r="D193" i="21"/>
  <c r="C193" i="21"/>
  <c r="W192" i="21"/>
  <c r="V192" i="21"/>
  <c r="U192" i="21"/>
  <c r="T192" i="21"/>
  <c r="S192" i="21"/>
  <c r="R192" i="21"/>
  <c r="Q192" i="21"/>
  <c r="P192" i="21"/>
  <c r="O192" i="21"/>
  <c r="N192" i="21"/>
  <c r="M192" i="21"/>
  <c r="L192" i="21"/>
  <c r="K192" i="21"/>
  <c r="J192" i="21"/>
  <c r="I192" i="21"/>
  <c r="H192" i="21"/>
  <c r="G192" i="21"/>
  <c r="F192" i="21"/>
  <c r="E192" i="21"/>
  <c r="D192" i="21"/>
  <c r="C192" i="21"/>
  <c r="W191" i="21"/>
  <c r="V191" i="21"/>
  <c r="U191" i="21"/>
  <c r="T191" i="21"/>
  <c r="S191" i="21"/>
  <c r="R191" i="21"/>
  <c r="Q191" i="21"/>
  <c r="P191" i="21"/>
  <c r="O191" i="21"/>
  <c r="N191" i="21"/>
  <c r="M191" i="21"/>
  <c r="L191" i="21"/>
  <c r="K191" i="21"/>
  <c r="J191" i="21"/>
  <c r="I191" i="21"/>
  <c r="H191" i="21"/>
  <c r="G191" i="21"/>
  <c r="F191" i="21"/>
  <c r="E191" i="21"/>
  <c r="D191" i="21"/>
  <c r="C191" i="21"/>
  <c r="W190" i="21"/>
  <c r="V190" i="21"/>
  <c r="U190" i="21"/>
  <c r="T190" i="21"/>
  <c r="S190" i="21"/>
  <c r="R190" i="21"/>
  <c r="Q190" i="21"/>
  <c r="P190" i="21"/>
  <c r="O190" i="21"/>
  <c r="N190" i="21"/>
  <c r="M190" i="21"/>
  <c r="L190" i="21"/>
  <c r="K190" i="21"/>
  <c r="J190" i="21"/>
  <c r="I190" i="21"/>
  <c r="H190" i="21"/>
  <c r="G190" i="21"/>
  <c r="F190" i="21"/>
  <c r="E190" i="21"/>
  <c r="D190" i="21"/>
  <c r="C190" i="21"/>
  <c r="W189" i="21"/>
  <c r="V189" i="21"/>
  <c r="U189" i="21"/>
  <c r="T189" i="21"/>
  <c r="S189" i="21"/>
  <c r="R189" i="21"/>
  <c r="Q189" i="21"/>
  <c r="P189" i="21"/>
  <c r="O189" i="21"/>
  <c r="N189" i="21"/>
  <c r="M189" i="21"/>
  <c r="L189" i="21"/>
  <c r="K189" i="21"/>
  <c r="J189" i="21"/>
  <c r="I189" i="21"/>
  <c r="H189" i="21"/>
  <c r="G189" i="21"/>
  <c r="F189" i="21"/>
  <c r="E189" i="21"/>
  <c r="D189" i="21"/>
  <c r="C189" i="21"/>
  <c r="W188" i="21"/>
  <c r="V188" i="21"/>
  <c r="U188" i="21"/>
  <c r="T188" i="21"/>
  <c r="S188" i="21"/>
  <c r="R188" i="21"/>
  <c r="Q188" i="21"/>
  <c r="P188" i="21"/>
  <c r="O188" i="21"/>
  <c r="N188" i="21"/>
  <c r="M188" i="21"/>
  <c r="L188" i="21"/>
  <c r="K188" i="21"/>
  <c r="J188" i="21"/>
  <c r="I188" i="21"/>
  <c r="H188" i="21"/>
  <c r="G188" i="21"/>
  <c r="F188" i="21"/>
  <c r="E188" i="21"/>
  <c r="D188" i="21"/>
  <c r="C188" i="21"/>
  <c r="W187" i="21"/>
  <c r="V187" i="21"/>
  <c r="U187" i="21"/>
  <c r="T187" i="21"/>
  <c r="S187" i="21"/>
  <c r="R187" i="21"/>
  <c r="Q187" i="21"/>
  <c r="P187" i="21"/>
  <c r="O187" i="21"/>
  <c r="N187" i="21"/>
  <c r="M187" i="21"/>
  <c r="L187" i="21"/>
  <c r="K187" i="21"/>
  <c r="J187" i="21"/>
  <c r="I187" i="21"/>
  <c r="H187" i="21"/>
  <c r="G187" i="21"/>
  <c r="F187" i="21"/>
  <c r="E187" i="21"/>
  <c r="D187" i="21"/>
  <c r="C187" i="21"/>
  <c r="W186" i="21"/>
  <c r="V186" i="21"/>
  <c r="U186" i="21"/>
  <c r="T186" i="21"/>
  <c r="S186" i="21"/>
  <c r="R186" i="21"/>
  <c r="Q186" i="21"/>
  <c r="P186" i="21"/>
  <c r="O186" i="21"/>
  <c r="N186" i="21"/>
  <c r="M186" i="21"/>
  <c r="L186" i="21"/>
  <c r="K186" i="21"/>
  <c r="J186" i="21"/>
  <c r="I186" i="21"/>
  <c r="H186" i="21"/>
  <c r="G186" i="21"/>
  <c r="F186" i="21"/>
  <c r="E186" i="21"/>
  <c r="D186" i="21"/>
  <c r="C186" i="21"/>
  <c r="W180" i="21"/>
  <c r="V180" i="21"/>
  <c r="U180" i="21"/>
  <c r="T180" i="21"/>
  <c r="S180" i="21"/>
  <c r="R180" i="21"/>
  <c r="Q180" i="21"/>
  <c r="P180" i="21"/>
  <c r="O180" i="21"/>
  <c r="N180" i="21"/>
  <c r="M180" i="21"/>
  <c r="L180" i="21"/>
  <c r="K180" i="21"/>
  <c r="J180" i="21"/>
  <c r="I180" i="21"/>
  <c r="H180" i="21"/>
  <c r="G180" i="21"/>
  <c r="F180" i="21"/>
  <c r="E180" i="21"/>
  <c r="D180" i="21"/>
  <c r="C180" i="21"/>
  <c r="C181" i="21" s="1"/>
  <c r="W179" i="21"/>
  <c r="V179" i="21"/>
  <c r="U179" i="21"/>
  <c r="T179" i="21"/>
  <c r="S179" i="21"/>
  <c r="R179" i="21"/>
  <c r="Q179" i="21"/>
  <c r="P179" i="21"/>
  <c r="O179" i="21"/>
  <c r="N179" i="21"/>
  <c r="M179" i="21"/>
  <c r="M181" i="21" s="1"/>
  <c r="L179" i="21"/>
  <c r="K179" i="21"/>
  <c r="J179" i="21"/>
  <c r="I179" i="21"/>
  <c r="H179" i="21"/>
  <c r="H181" i="21" s="1"/>
  <c r="G179" i="21"/>
  <c r="G181" i="21" s="1"/>
  <c r="F179" i="21"/>
  <c r="E179" i="21"/>
  <c r="D179" i="21"/>
  <c r="C179" i="21"/>
  <c r="W177" i="21"/>
  <c r="V177" i="21"/>
  <c r="U177" i="21"/>
  <c r="T177" i="21"/>
  <c r="S177" i="21"/>
  <c r="R177" i="21"/>
  <c r="Q177" i="21"/>
  <c r="P177" i="21"/>
  <c r="O177" i="21"/>
  <c r="N177" i="21"/>
  <c r="M177" i="21"/>
  <c r="L177" i="21"/>
  <c r="K177" i="21"/>
  <c r="J177" i="21"/>
  <c r="I177" i="21"/>
  <c r="H177" i="21"/>
  <c r="G177" i="21"/>
  <c r="F177" i="21"/>
  <c r="E177" i="21"/>
  <c r="D177" i="21"/>
  <c r="C177" i="21"/>
  <c r="I251" i="18"/>
  <c r="H251" i="18"/>
  <c r="U251" i="18"/>
  <c r="M251" i="18"/>
  <c r="V216" i="18"/>
  <c r="E216" i="18"/>
  <c r="N181" i="18"/>
  <c r="V251" i="23"/>
  <c r="S216" i="23"/>
  <c r="P181" i="23"/>
  <c r="P182" i="23" s="1"/>
  <c r="W251" i="24"/>
  <c r="V251" i="24"/>
  <c r="N251" i="24"/>
  <c r="E251" i="26"/>
  <c r="P251" i="26"/>
  <c r="P252" i="26" s="1"/>
  <c r="L251" i="26"/>
  <c r="K251" i="26"/>
  <c r="J251" i="26"/>
  <c r="E216" i="26"/>
  <c r="M216" i="26"/>
  <c r="R181" i="26"/>
  <c r="E181" i="26"/>
  <c r="I251" i="25"/>
  <c r="H251" i="25"/>
  <c r="M251" i="25"/>
  <c r="R216" i="25"/>
  <c r="K216" i="25"/>
  <c r="J216" i="25"/>
  <c r="I216" i="25"/>
  <c r="S181" i="25"/>
  <c r="K181" i="25"/>
  <c r="T251" i="27"/>
  <c r="T252" i="27" s="1"/>
  <c r="T253" i="27" s="1"/>
  <c r="V251" i="27"/>
  <c r="K251" i="27"/>
  <c r="I251" i="27"/>
  <c r="W216" i="27"/>
  <c r="O216" i="27"/>
  <c r="O217" i="27" s="1"/>
  <c r="O218" i="27" s="1"/>
  <c r="G216" i="27"/>
  <c r="V216" i="27"/>
  <c r="U216" i="27"/>
  <c r="N216" i="27"/>
  <c r="J216" i="27"/>
  <c r="F216" i="27"/>
  <c r="W181" i="27"/>
  <c r="P181" i="27"/>
  <c r="K181" i="27"/>
  <c r="K182" i="27" s="1"/>
  <c r="D181" i="27"/>
  <c r="O181" i="27"/>
  <c r="M266" i="28"/>
  <c r="M270" i="28" s="1"/>
  <c r="S251" i="28"/>
  <c r="P251" i="28"/>
  <c r="G251" i="28"/>
  <c r="G252" i="28" s="1"/>
  <c r="G253" i="28" s="1"/>
  <c r="D251" i="28"/>
  <c r="O251" i="28"/>
  <c r="F251" i="28"/>
  <c r="E251" i="28"/>
  <c r="C251" i="28"/>
  <c r="Q216" i="28"/>
  <c r="P216" i="28"/>
  <c r="E216" i="28"/>
  <c r="E217" i="28" s="1"/>
  <c r="D216" i="28"/>
  <c r="U181" i="28"/>
  <c r="V181" i="28"/>
  <c r="S181" i="28"/>
  <c r="S182" i="28" s="1"/>
  <c r="S183" i="28" s="1"/>
  <c r="R181" i="28"/>
  <c r="H266" i="29"/>
  <c r="W251" i="29"/>
  <c r="W252" i="29" s="1"/>
  <c r="W253" i="29" s="1"/>
  <c r="Q251" i="29"/>
  <c r="M251" i="29"/>
  <c r="L251" i="29"/>
  <c r="V251" i="29"/>
  <c r="E251" i="29"/>
  <c r="D251" i="29"/>
  <c r="U216" i="29"/>
  <c r="R216" i="29"/>
  <c r="R217" i="29" s="1"/>
  <c r="R218" i="29" s="1"/>
  <c r="N216" i="29"/>
  <c r="J216" i="29"/>
  <c r="P216" i="29"/>
  <c r="H216" i="29"/>
  <c r="H217" i="29" s="1"/>
  <c r="H218" i="29" s="1"/>
  <c r="R181" i="29"/>
  <c r="F181" i="29"/>
  <c r="O181" i="29"/>
  <c r="H181" i="29"/>
  <c r="D181" i="29"/>
  <c r="V251" i="30"/>
  <c r="V252" i="30" s="1"/>
  <c r="S251" i="30"/>
  <c r="S252" i="30" s="1"/>
  <c r="J251" i="30"/>
  <c r="I251" i="30"/>
  <c r="T251" i="30"/>
  <c r="T252" i="30" s="1"/>
  <c r="T253" i="30" s="1"/>
  <c r="N251" i="30"/>
  <c r="M251" i="30"/>
  <c r="M252" i="30" s="1"/>
  <c r="M253" i="30" s="1"/>
  <c r="T216" i="30"/>
  <c r="T217" i="30" s="1"/>
  <c r="M216" i="30"/>
  <c r="M217" i="30" s="1"/>
  <c r="M218" i="30" s="1"/>
  <c r="K216" i="30"/>
  <c r="J216" i="30"/>
  <c r="J217" i="30" s="1"/>
  <c r="S216" i="30"/>
  <c r="P216" i="30"/>
  <c r="P217" i="30" s="1"/>
  <c r="P218" i="30" s="1"/>
  <c r="D216" i="30"/>
  <c r="D217" i="30" s="1"/>
  <c r="D218" i="30" s="1"/>
  <c r="Q196" i="30"/>
  <c r="Q200" i="30" s="1"/>
  <c r="Q181" i="30"/>
  <c r="Q182" i="30" s="1"/>
  <c r="M181" i="30"/>
  <c r="M182" i="30" s="1"/>
  <c r="M183" i="30" s="1"/>
  <c r="H181" i="30"/>
  <c r="E181" i="30"/>
  <c r="E182" i="30" s="1"/>
  <c r="P181" i="30"/>
  <c r="P182" i="30" s="1"/>
  <c r="D181" i="30"/>
  <c r="D182" i="30" s="1"/>
  <c r="V181" i="30"/>
  <c r="V182" i="30" s="1"/>
  <c r="V183" i="30" s="1"/>
  <c r="S181" i="30"/>
  <c r="O181" i="30"/>
  <c r="K181" i="30"/>
  <c r="J181" i="30"/>
  <c r="J182" i="30" s="1"/>
  <c r="J183" i="30" s="1"/>
  <c r="C181" i="30"/>
  <c r="T251" i="19"/>
  <c r="T252" i="19" s="1"/>
  <c r="T253" i="19" s="1"/>
  <c r="L251" i="19"/>
  <c r="G251" i="19"/>
  <c r="E251" i="19"/>
  <c r="E252" i="19" s="1"/>
  <c r="E253" i="19" s="1"/>
  <c r="W251" i="19"/>
  <c r="S251" i="19"/>
  <c r="N251" i="19"/>
  <c r="K251" i="19"/>
  <c r="S231" i="19"/>
  <c r="G231" i="19"/>
  <c r="P216" i="19"/>
  <c r="P217" i="19" s="1"/>
  <c r="H216" i="19"/>
  <c r="H217" i="19" s="1"/>
  <c r="H218" i="19" s="1"/>
  <c r="U216" i="19"/>
  <c r="T216" i="19"/>
  <c r="M216" i="19"/>
  <c r="K216" i="19"/>
  <c r="K217" i="19" s="1"/>
  <c r="G216" i="19"/>
  <c r="G217" i="19" s="1"/>
  <c r="G218" i="19" s="1"/>
  <c r="S181" i="19"/>
  <c r="S182" i="19" s="1"/>
  <c r="S183" i="19" s="1"/>
  <c r="P181" i="19"/>
  <c r="G181" i="19"/>
  <c r="G182" i="19" s="1"/>
  <c r="G183" i="19" s="1"/>
  <c r="Q181" i="19"/>
  <c r="N181" i="19"/>
  <c r="N182" i="19" s="1"/>
  <c r="N183" i="19" s="1"/>
  <c r="M181" i="19"/>
  <c r="J181" i="19"/>
  <c r="J182" i="19" s="1"/>
  <c r="J183" i="19" s="1"/>
  <c r="P182" i="19"/>
  <c r="P183" i="19" s="1"/>
  <c r="W251" i="32"/>
  <c r="S251" i="32"/>
  <c r="S252" i="32" s="1"/>
  <c r="G251" i="32"/>
  <c r="G252" i="32" s="1"/>
  <c r="V251" i="32"/>
  <c r="Q251" i="32"/>
  <c r="Q252" i="32" s="1"/>
  <c r="Q253" i="32" s="1"/>
  <c r="L251" i="32"/>
  <c r="J251" i="32"/>
  <c r="H251" i="32"/>
  <c r="C251" i="32"/>
  <c r="W216" i="32"/>
  <c r="R216" i="32"/>
  <c r="R217" i="32" s="1"/>
  <c r="G216" i="32"/>
  <c r="U216" i="32"/>
  <c r="E216" i="32"/>
  <c r="D216" i="32"/>
  <c r="S181" i="32"/>
  <c r="M181" i="32"/>
  <c r="M182" i="32" s="1"/>
  <c r="M183" i="32" s="1"/>
  <c r="H181" i="32"/>
  <c r="E181" i="32"/>
  <c r="D181" i="32"/>
  <c r="C181" i="32"/>
  <c r="C182" i="32" s="1"/>
  <c r="C183" i="32" s="1"/>
  <c r="D266" i="33"/>
  <c r="N251" i="33"/>
  <c r="V251" i="33"/>
  <c r="T251" i="33"/>
  <c r="S251" i="33"/>
  <c r="S252" i="33" s="1"/>
  <c r="S253" i="33" s="1"/>
  <c r="Q251" i="33"/>
  <c r="Q252" i="33" s="1"/>
  <c r="Q253" i="33" s="1"/>
  <c r="M251" i="33"/>
  <c r="L251" i="33"/>
  <c r="H251" i="33"/>
  <c r="G251" i="33"/>
  <c r="G252" i="33" s="1"/>
  <c r="G253" i="33" s="1"/>
  <c r="E251" i="33"/>
  <c r="E252" i="33" s="1"/>
  <c r="E253" i="33" s="1"/>
  <c r="N216" i="33"/>
  <c r="D216" i="33"/>
  <c r="D217" i="33" s="1"/>
  <c r="D218" i="33" s="1"/>
  <c r="S216" i="33"/>
  <c r="Q216" i="33"/>
  <c r="Q217" i="33" s="1"/>
  <c r="Q218" i="33" s="1"/>
  <c r="M216" i="33"/>
  <c r="M217" i="33" s="1"/>
  <c r="J216" i="33"/>
  <c r="J217" i="33" s="1"/>
  <c r="J218" i="33" s="1"/>
  <c r="G216" i="33"/>
  <c r="E216" i="33"/>
  <c r="P196" i="33"/>
  <c r="P201" i="33" s="1"/>
  <c r="G196" i="33"/>
  <c r="G197" i="33" s="1"/>
  <c r="V196" i="33"/>
  <c r="W181" i="33"/>
  <c r="W182" i="33" s="1"/>
  <c r="V181" i="33"/>
  <c r="R181" i="33"/>
  <c r="N181" i="33"/>
  <c r="K181" i="33"/>
  <c r="K182" i="33" s="1"/>
  <c r="J181" i="33"/>
  <c r="J182" i="33" s="1"/>
  <c r="J183" i="33" s="1"/>
  <c r="T181" i="33"/>
  <c r="T182" i="33" s="1"/>
  <c r="S181" i="33"/>
  <c r="S182" i="33" s="1"/>
  <c r="P181" i="33"/>
  <c r="M181" i="33"/>
  <c r="G181" i="33"/>
  <c r="G182" i="33" s="1"/>
  <c r="E181" i="33"/>
  <c r="D181" i="33"/>
  <c r="C251" i="21"/>
  <c r="D266" i="34"/>
  <c r="D267" i="34" s="1"/>
  <c r="U99" i="10" s="1"/>
  <c r="W266" i="34"/>
  <c r="W267" i="34" s="1"/>
  <c r="V266" i="34"/>
  <c r="V267" i="34" s="1"/>
  <c r="AM99" i="10" s="1"/>
  <c r="N266" i="34"/>
  <c r="N267" i="34" s="1"/>
  <c r="AE99" i="10" s="1"/>
  <c r="M266" i="34"/>
  <c r="M267" i="34" s="1"/>
  <c r="AD99" i="10" s="1"/>
  <c r="K266" i="34"/>
  <c r="K267" i="34" s="1"/>
  <c r="AB99" i="10" s="1"/>
  <c r="J266" i="34"/>
  <c r="J267" i="34" s="1"/>
  <c r="AA99" i="10" s="1"/>
  <c r="M251" i="34"/>
  <c r="M252" i="34" s="1"/>
  <c r="M253" i="34" s="1"/>
  <c r="L251" i="34"/>
  <c r="T251" i="34"/>
  <c r="T252" i="34" s="1"/>
  <c r="H251" i="34"/>
  <c r="H252" i="34" s="1"/>
  <c r="W251" i="34"/>
  <c r="V251" i="34"/>
  <c r="S251" i="34"/>
  <c r="Q251" i="34"/>
  <c r="Q252" i="34" s="1"/>
  <c r="Q253" i="34" s="1"/>
  <c r="P251" i="34"/>
  <c r="P252" i="34" s="1"/>
  <c r="N251" i="34"/>
  <c r="N252" i="34" s="1"/>
  <c r="N253" i="34" s="1"/>
  <c r="K251" i="34"/>
  <c r="J251" i="34"/>
  <c r="G251" i="34"/>
  <c r="F251" i="34"/>
  <c r="E251" i="34"/>
  <c r="E252" i="34" s="1"/>
  <c r="E253" i="34" s="1"/>
  <c r="D251" i="34"/>
  <c r="D252" i="34" s="1"/>
  <c r="W231" i="34"/>
  <c r="W232" i="34" s="1"/>
  <c r="K231" i="34"/>
  <c r="K232" i="34" s="1"/>
  <c r="W216" i="34"/>
  <c r="W217" i="34" s="1"/>
  <c r="W218" i="34" s="1"/>
  <c r="T216" i="34"/>
  <c r="S216" i="34"/>
  <c r="Q216" i="34"/>
  <c r="P216" i="34"/>
  <c r="P217" i="34" s="1"/>
  <c r="N216" i="34"/>
  <c r="K216" i="34"/>
  <c r="K217" i="34" s="1"/>
  <c r="K218" i="34" s="1"/>
  <c r="G216" i="34"/>
  <c r="E216" i="34"/>
  <c r="P196" i="34"/>
  <c r="P197" i="34" s="1"/>
  <c r="N196" i="34"/>
  <c r="N197" i="34" s="1"/>
  <c r="M181" i="34"/>
  <c r="M182" i="34" s="1"/>
  <c r="M183" i="34" s="1"/>
  <c r="H181" i="34"/>
  <c r="W181" i="34"/>
  <c r="W182" i="34" s="1"/>
  <c r="W183" i="34" s="1"/>
  <c r="T181" i="34"/>
  <c r="S181" i="34"/>
  <c r="R181" i="34"/>
  <c r="Q181" i="34"/>
  <c r="Q182" i="34" s="1"/>
  <c r="Q183" i="34" s="1"/>
  <c r="O181" i="34"/>
  <c r="O182" i="34" s="1"/>
  <c r="K181" i="34"/>
  <c r="K182" i="34" s="1"/>
  <c r="K183" i="34" s="1"/>
  <c r="G181" i="34"/>
  <c r="F181" i="34"/>
  <c r="E181" i="34"/>
  <c r="E182" i="34" s="1"/>
  <c r="E183" i="34" s="1"/>
  <c r="D181" i="34"/>
  <c r="D182" i="34" s="1"/>
  <c r="C181" i="34"/>
  <c r="W247" i="20"/>
  <c r="AN117" i="10" s="1"/>
  <c r="V247" i="20"/>
  <c r="AM117" i="10" s="1"/>
  <c r="AO117" i="10" s="1"/>
  <c r="AP117" i="10" s="1"/>
  <c r="AQ117" i="10" s="1"/>
  <c r="AR117" i="10" s="1"/>
  <c r="AS117" i="10" s="1"/>
  <c r="AT117" i="10" s="1"/>
  <c r="U247" i="20"/>
  <c r="AL117" i="10" s="1"/>
  <c r="T247" i="20"/>
  <c r="AK117" i="10" s="1"/>
  <c r="S247" i="20"/>
  <c r="AJ117" i="10" s="1"/>
  <c r="R247" i="20"/>
  <c r="AI117" i="10" s="1"/>
  <c r="Q247" i="20"/>
  <c r="AH117" i="10" s="1"/>
  <c r="P247" i="20"/>
  <c r="AG117" i="10" s="1"/>
  <c r="O247" i="20"/>
  <c r="AF117" i="10" s="1"/>
  <c r="N247" i="20"/>
  <c r="AE117" i="10" s="1"/>
  <c r="M247" i="20"/>
  <c r="AD117" i="10" s="1"/>
  <c r="L247" i="20"/>
  <c r="AC117" i="10" s="1"/>
  <c r="K247" i="20"/>
  <c r="AB117" i="10" s="1"/>
  <c r="J247" i="20"/>
  <c r="AA117" i="10" s="1"/>
  <c r="I247" i="20"/>
  <c r="Z117" i="10" s="1"/>
  <c r="H247" i="20"/>
  <c r="Y117" i="10" s="1"/>
  <c r="G247" i="20"/>
  <c r="X117" i="10" s="1"/>
  <c r="F247" i="20"/>
  <c r="W117" i="10" s="1"/>
  <c r="E247" i="20"/>
  <c r="V117" i="10" s="1"/>
  <c r="D247" i="20"/>
  <c r="U117" i="10" s="1"/>
  <c r="C247" i="20"/>
  <c r="T117" i="10" s="1"/>
  <c r="W212" i="20"/>
  <c r="V212" i="20"/>
  <c r="U212" i="20"/>
  <c r="T212" i="20"/>
  <c r="S212" i="20"/>
  <c r="R212" i="20"/>
  <c r="Q212" i="20"/>
  <c r="P212" i="20"/>
  <c r="O212" i="20"/>
  <c r="N212" i="20"/>
  <c r="M212" i="20"/>
  <c r="L212" i="20"/>
  <c r="K212" i="20"/>
  <c r="J212" i="20"/>
  <c r="I212" i="20"/>
  <c r="H212" i="20"/>
  <c r="G212" i="20"/>
  <c r="F212" i="20"/>
  <c r="E212" i="20"/>
  <c r="D212" i="20"/>
  <c r="C212" i="20"/>
  <c r="W177" i="20"/>
  <c r="V177" i="20"/>
  <c r="U177" i="20"/>
  <c r="T177" i="20"/>
  <c r="S177" i="20"/>
  <c r="R177" i="20"/>
  <c r="Q177" i="20"/>
  <c r="P177" i="20"/>
  <c r="O177" i="20"/>
  <c r="N177" i="20"/>
  <c r="AE114" i="10" s="1"/>
  <c r="M177" i="20"/>
  <c r="L177" i="20"/>
  <c r="K177" i="20"/>
  <c r="J177" i="20"/>
  <c r="I177" i="20"/>
  <c r="H177" i="20"/>
  <c r="G177" i="20"/>
  <c r="X114" i="10" s="1"/>
  <c r="F177" i="20"/>
  <c r="W114" i="10" s="1"/>
  <c r="E177" i="20"/>
  <c r="D177" i="20"/>
  <c r="C177" i="20"/>
  <c r="L299" i="10" l="1" a="1"/>
  <c r="L299" i="10" s="1"/>
  <c r="I252" i="18"/>
  <c r="I253" i="18" s="1"/>
  <c r="Q181" i="21"/>
  <c r="Q182" i="21" s="1"/>
  <c r="Q183" i="21" s="1"/>
  <c r="T216" i="24"/>
  <c r="H300" i="10" a="1"/>
  <c r="H300" i="10" s="1"/>
  <c r="H298" i="10" a="1"/>
  <c r="H298" i="10" s="1"/>
  <c r="K299" i="10" a="1"/>
  <c r="K299" i="10" s="1"/>
  <c r="F266" i="28"/>
  <c r="F267" i="28" s="1"/>
  <c r="W619" i="10" s="1"/>
  <c r="U251" i="29"/>
  <c r="U216" i="33"/>
  <c r="I298" i="10" a="1"/>
  <c r="I298" i="10" s="1"/>
  <c r="I300" i="10" a="1"/>
  <c r="I300" i="10" s="1"/>
  <c r="T217" i="22"/>
  <c r="T218" i="22" s="1"/>
  <c r="N251" i="22"/>
  <c r="Q217" i="18"/>
  <c r="Q218" i="18" s="1"/>
  <c r="I299" i="10" a="1"/>
  <c r="I299" i="10" s="1"/>
  <c r="K251" i="18"/>
  <c r="N216" i="23"/>
  <c r="E251" i="23"/>
  <c r="H251" i="23"/>
  <c r="W181" i="24"/>
  <c r="K217" i="24"/>
  <c r="K218" i="24" s="1"/>
  <c r="Q181" i="26"/>
  <c r="T181" i="26"/>
  <c r="H216" i="26"/>
  <c r="H217" i="26" s="1"/>
  <c r="H218" i="26" s="1"/>
  <c r="W252" i="26"/>
  <c r="W253" i="26" s="1"/>
  <c r="Q181" i="25"/>
  <c r="Q182" i="25" s="1"/>
  <c r="E216" i="25"/>
  <c r="T252" i="25"/>
  <c r="T253" i="25" s="1"/>
  <c r="N181" i="27"/>
  <c r="Q251" i="27"/>
  <c r="N251" i="32"/>
  <c r="N252" i="32" s="1"/>
  <c r="N253" i="32" s="1"/>
  <c r="E181" i="28"/>
  <c r="E182" i="28" s="1"/>
  <c r="E183" i="28" s="1"/>
  <c r="Q181" i="28"/>
  <c r="H181" i="28"/>
  <c r="K216" i="28"/>
  <c r="K217" i="28" s="1"/>
  <c r="W216" i="28"/>
  <c r="W217" i="28" s="1"/>
  <c r="N251" i="28"/>
  <c r="N252" i="28" s="1"/>
  <c r="N253" i="28" s="1"/>
  <c r="E266" i="28"/>
  <c r="Q266" i="28"/>
  <c r="Q274" i="28" s="1"/>
  <c r="N181" i="29"/>
  <c r="N182" i="29" s="1"/>
  <c r="N183" i="29" s="1"/>
  <c r="E181" i="29"/>
  <c r="K196" i="29"/>
  <c r="E216" i="29"/>
  <c r="Q216" i="29"/>
  <c r="T216" i="29"/>
  <c r="T217" i="29" s="1"/>
  <c r="T218" i="29" s="1"/>
  <c r="E231" i="29"/>
  <c r="E243" i="29" s="1"/>
  <c r="H251" i="29"/>
  <c r="H252" i="29" s="1"/>
  <c r="K251" i="29"/>
  <c r="K252" i="29" s="1"/>
  <c r="K253" i="29" s="1"/>
  <c r="N266" i="29"/>
  <c r="N267" i="29" s="1"/>
  <c r="AE671" i="10" s="1"/>
  <c r="T266" i="29"/>
  <c r="W181" i="30"/>
  <c r="H196" i="30"/>
  <c r="H205" i="30" s="1"/>
  <c r="W196" i="30"/>
  <c r="N216" i="30"/>
  <c r="N217" i="30" s="1"/>
  <c r="N218" i="30" s="1"/>
  <c r="E251" i="30"/>
  <c r="E252" i="30" s="1"/>
  <c r="Q251" i="30"/>
  <c r="Q252" i="30" s="1"/>
  <c r="H251" i="30"/>
  <c r="H252" i="30" s="1"/>
  <c r="H253" i="30" s="1"/>
  <c r="K266" i="30"/>
  <c r="K267" i="30" s="1"/>
  <c r="AB723" i="10" s="1"/>
  <c r="Q182" i="19"/>
  <c r="Q183" i="19" s="1"/>
  <c r="H181" i="19"/>
  <c r="T181" i="19"/>
  <c r="W181" i="19"/>
  <c r="W216" i="19"/>
  <c r="W217" i="19" s="1"/>
  <c r="H231" i="19"/>
  <c r="T231" i="19"/>
  <c r="T242" i="19" s="1"/>
  <c r="Q251" i="19"/>
  <c r="Q252" i="19" s="1"/>
  <c r="Q253" i="19" s="1"/>
  <c r="W266" i="19"/>
  <c r="Q181" i="33"/>
  <c r="H181" i="33"/>
  <c r="H182" i="33" s="1"/>
  <c r="H216" i="33"/>
  <c r="H217" i="33" s="1"/>
  <c r="H218" i="33" s="1"/>
  <c r="T216" i="33"/>
  <c r="T217" i="33" s="1"/>
  <c r="T218" i="33" s="1"/>
  <c r="E231" i="33"/>
  <c r="E234" i="33" s="1"/>
  <c r="Q231" i="33"/>
  <c r="K231" i="33"/>
  <c r="K232" i="33" s="1"/>
  <c r="W231" i="33"/>
  <c r="W232" i="33" s="1"/>
  <c r="N181" i="34"/>
  <c r="H216" i="34"/>
  <c r="F181" i="18"/>
  <c r="U216" i="18"/>
  <c r="K300" i="10" a="1"/>
  <c r="K300" i="10" s="1"/>
  <c r="K298" i="10" a="1"/>
  <c r="K298" i="10" s="1"/>
  <c r="AF114" i="10"/>
  <c r="J299" i="10" a="1"/>
  <c r="J299" i="10" s="1"/>
  <c r="G181" i="27"/>
  <c r="J251" i="27"/>
  <c r="J252" i="27" s="1"/>
  <c r="J253" i="27" s="1"/>
  <c r="L300" i="10" a="1"/>
  <c r="L300" i="10" s="1"/>
  <c r="L298" i="10" a="1"/>
  <c r="L298" i="10" s="1"/>
  <c r="K181" i="28"/>
  <c r="K182" i="28" s="1"/>
  <c r="K183" i="28" s="1"/>
  <c r="W181" i="28"/>
  <c r="W182" i="28" s="1"/>
  <c r="W183" i="28" s="1"/>
  <c r="T181" i="29"/>
  <c r="W216" i="29"/>
  <c r="T231" i="29"/>
  <c r="AI270" i="10"/>
  <c r="H299" i="10" a="1"/>
  <c r="H299" i="10" s="1"/>
  <c r="AF322" i="10"/>
  <c r="L216" i="25"/>
  <c r="O181" i="32"/>
  <c r="F216" i="32"/>
  <c r="L181" i="28"/>
  <c r="L182" i="28" s="1"/>
  <c r="C216" i="28"/>
  <c r="O216" i="28"/>
  <c r="O217" i="28" s="1"/>
  <c r="O218" i="28" s="1"/>
  <c r="R251" i="28"/>
  <c r="I216" i="30"/>
  <c r="U216" i="30"/>
  <c r="L251" i="30"/>
  <c r="C181" i="19"/>
  <c r="F216" i="19"/>
  <c r="R216" i="19"/>
  <c r="I251" i="19"/>
  <c r="C252" i="21"/>
  <c r="C253" i="21" s="1"/>
  <c r="G199" i="33"/>
  <c r="H252" i="18"/>
  <c r="J300" i="10" a="1"/>
  <c r="J300" i="10" s="1"/>
  <c r="J298" i="10" a="1"/>
  <c r="J298" i="10" s="1"/>
  <c r="T217" i="19"/>
  <c r="T218" i="19" s="1"/>
  <c r="O252" i="28"/>
  <c r="O253" i="28" s="1"/>
  <c r="D181" i="28"/>
  <c r="P181" i="28"/>
  <c r="P182" i="28" s="1"/>
  <c r="P183" i="28" s="1"/>
  <c r="G181" i="28"/>
  <c r="G182" i="28" s="1"/>
  <c r="G183" i="28" s="1"/>
  <c r="G216" i="28"/>
  <c r="S216" i="28"/>
  <c r="V231" i="28"/>
  <c r="V232" i="28" s="1"/>
  <c r="J251" i="28"/>
  <c r="J252" i="28" s="1"/>
  <c r="J253" i="28" s="1"/>
  <c r="P181" i="29"/>
  <c r="G251" i="30"/>
  <c r="G252" i="30" s="1"/>
  <c r="V181" i="19"/>
  <c r="V182" i="19" s="1"/>
  <c r="V183" i="19" s="1"/>
  <c r="P181" i="34"/>
  <c r="P182" i="34" s="1"/>
  <c r="D216" i="34"/>
  <c r="D217" i="34" s="1"/>
  <c r="D218" i="34" s="1"/>
  <c r="E266" i="33"/>
  <c r="E267" i="33" s="1"/>
  <c r="V827" i="10" s="1"/>
  <c r="N196" i="28"/>
  <c r="N202" i="28" s="1"/>
  <c r="H182" i="30"/>
  <c r="H183" i="30" s="1"/>
  <c r="N182" i="33"/>
  <c r="N183" i="33" s="1"/>
  <c r="Q252" i="29"/>
  <c r="Q253" i="29" s="1"/>
  <c r="C252" i="28"/>
  <c r="C253" i="28" s="1"/>
  <c r="U62" i="10"/>
  <c r="AG62" i="10"/>
  <c r="H216" i="21"/>
  <c r="K216" i="21"/>
  <c r="W251" i="21"/>
  <c r="E216" i="22"/>
  <c r="T251" i="22"/>
  <c r="Y270" i="10"/>
  <c r="AK270" i="10"/>
  <c r="E251" i="18"/>
  <c r="Q251" i="18"/>
  <c r="AH322" i="10"/>
  <c r="Q251" i="23"/>
  <c r="Q216" i="26"/>
  <c r="Q217" i="26" s="1"/>
  <c r="Q218" i="26" s="1"/>
  <c r="K216" i="27"/>
  <c r="K217" i="27" s="1"/>
  <c r="E251" i="27"/>
  <c r="T181" i="32"/>
  <c r="S196" i="19"/>
  <c r="S197" i="19" s="1"/>
  <c r="N252" i="22"/>
  <c r="E231" i="23"/>
  <c r="N231" i="28"/>
  <c r="N232" i="28" s="1"/>
  <c r="K197" i="29"/>
  <c r="W266" i="30"/>
  <c r="W267" i="30" s="1"/>
  <c r="Q232" i="33"/>
  <c r="Q266" i="33"/>
  <c r="W196" i="34"/>
  <c r="W197" i="34" s="1"/>
  <c r="I181" i="21"/>
  <c r="F181" i="22"/>
  <c r="L251" i="22"/>
  <c r="AC270" i="10"/>
  <c r="R216" i="18"/>
  <c r="Z322" i="10"/>
  <c r="AL322" i="10"/>
  <c r="O181" i="25"/>
  <c r="O182" i="25" s="1"/>
  <c r="I181" i="32"/>
  <c r="AM114" i="10"/>
  <c r="AO114" i="10" s="1"/>
  <c r="AP114" i="10" s="1"/>
  <c r="AQ114" i="10" s="1"/>
  <c r="AR114" i="10" s="1"/>
  <c r="AS114" i="10" s="1"/>
  <c r="AT114" i="10" s="1"/>
  <c r="S252" i="28"/>
  <c r="S253" i="28" s="1"/>
  <c r="AD62" i="10"/>
  <c r="W181" i="21"/>
  <c r="N216" i="21"/>
  <c r="E251" i="21"/>
  <c r="K216" i="22"/>
  <c r="AE270" i="10"/>
  <c r="T181" i="18"/>
  <c r="H216" i="18"/>
  <c r="W251" i="18"/>
  <c r="AB322" i="10"/>
  <c r="AN322" i="10"/>
  <c r="E216" i="23"/>
  <c r="T251" i="23"/>
  <c r="H181" i="26"/>
  <c r="W216" i="26"/>
  <c r="W266" i="26"/>
  <c r="W267" i="26" s="1"/>
  <c r="K251" i="25"/>
  <c r="K252" i="25" s="1"/>
  <c r="K253" i="25" s="1"/>
  <c r="H251" i="27"/>
  <c r="H252" i="27" s="1"/>
  <c r="H253" i="27" s="1"/>
  <c r="N181" i="32"/>
  <c r="E251" i="32"/>
  <c r="T181" i="28"/>
  <c r="W196" i="28"/>
  <c r="W202" i="28" s="1"/>
  <c r="N216" i="28"/>
  <c r="N217" i="28" s="1"/>
  <c r="Q181" i="29"/>
  <c r="K216" i="29"/>
  <c r="N231" i="29"/>
  <c r="N238" i="29" s="1"/>
  <c r="N181" i="30"/>
  <c r="K196" i="30"/>
  <c r="T266" i="30"/>
  <c r="K181" i="19"/>
  <c r="E216" i="19"/>
  <c r="E217" i="19" s="1"/>
  <c r="AE62" i="10"/>
  <c r="AG295" i="10"/>
  <c r="AG294" i="10" s="1"/>
  <c r="AK114" i="10"/>
  <c r="AN114" i="10"/>
  <c r="O217" i="22"/>
  <c r="R181" i="18"/>
  <c r="I216" i="18"/>
  <c r="Z295" i="10"/>
  <c r="Z294" i="10" s="1"/>
  <c r="O181" i="23"/>
  <c r="W347" i="10"/>
  <c r="W346" i="10" s="1"/>
  <c r="M251" i="23"/>
  <c r="F217" i="24"/>
  <c r="F218" i="24" s="1"/>
  <c r="I182" i="26"/>
  <c r="I183" i="26" s="1"/>
  <c r="C216" i="26"/>
  <c r="O251" i="26"/>
  <c r="R251" i="26"/>
  <c r="F181" i="25"/>
  <c r="U216" i="25"/>
  <c r="U217" i="25" s="1"/>
  <c r="L251" i="25"/>
  <c r="C181" i="27"/>
  <c r="C182" i="27" s="1"/>
  <c r="C183" i="27" s="1"/>
  <c r="R216" i="27"/>
  <c r="L251" i="27"/>
  <c r="L252" i="27" s="1"/>
  <c r="L253" i="27" s="1"/>
  <c r="I196" i="32"/>
  <c r="I197" i="32" s="1"/>
  <c r="I251" i="32"/>
  <c r="I252" i="32" s="1"/>
  <c r="I253" i="32" s="1"/>
  <c r="C196" i="28"/>
  <c r="C197" i="28" s="1"/>
  <c r="O196" i="28"/>
  <c r="O197" i="28" s="1"/>
  <c r="L216" i="28"/>
  <c r="L217" i="28" s="1"/>
  <c r="L218" i="28" s="1"/>
  <c r="I216" i="29"/>
  <c r="U251" i="30"/>
  <c r="O181" i="19"/>
  <c r="I181" i="33"/>
  <c r="T62" i="10"/>
  <c r="AF62" i="10"/>
  <c r="AD347" i="10"/>
  <c r="AD346" i="10" s="1"/>
  <c r="G182" i="27"/>
  <c r="O181" i="21"/>
  <c r="F181" i="21"/>
  <c r="F216" i="21"/>
  <c r="U251" i="21"/>
  <c r="I181" i="18"/>
  <c r="O251" i="18"/>
  <c r="F181" i="23"/>
  <c r="L216" i="23"/>
  <c r="L217" i="23" s="1"/>
  <c r="C181" i="24"/>
  <c r="C182" i="24" s="1"/>
  <c r="C183" i="24" s="1"/>
  <c r="R216" i="24"/>
  <c r="R217" i="24" s="1"/>
  <c r="R218" i="24" s="1"/>
  <c r="C216" i="25"/>
  <c r="R251" i="25"/>
  <c r="C217" i="28"/>
  <c r="C218" i="28" s="1"/>
  <c r="R252" i="28"/>
  <c r="O266" i="28"/>
  <c r="F181" i="19"/>
  <c r="C181" i="33"/>
  <c r="C182" i="33" s="1"/>
  <c r="R216" i="33"/>
  <c r="U114" i="10"/>
  <c r="AG114" i="10"/>
  <c r="P181" i="21"/>
  <c r="S181" i="21"/>
  <c r="G216" i="21"/>
  <c r="G217" i="21" s="1"/>
  <c r="V251" i="21"/>
  <c r="V252" i="21" s="1"/>
  <c r="V253" i="21" s="1"/>
  <c r="M181" i="22"/>
  <c r="P181" i="22"/>
  <c r="D216" i="22"/>
  <c r="P216" i="22"/>
  <c r="S251" i="22"/>
  <c r="S252" i="22" s="1"/>
  <c r="S253" i="22" s="1"/>
  <c r="X270" i="10"/>
  <c r="AJ270" i="10"/>
  <c r="J181" i="18"/>
  <c r="M181" i="18"/>
  <c r="U322" i="10"/>
  <c r="AG322" i="10"/>
  <c r="G181" i="23"/>
  <c r="AM347" i="10"/>
  <c r="AM346" i="10" s="1"/>
  <c r="D181" i="24"/>
  <c r="D182" i="24" s="1"/>
  <c r="D183" i="24" s="1"/>
  <c r="G181" i="24"/>
  <c r="S216" i="24"/>
  <c r="V216" i="24"/>
  <c r="J251" i="24"/>
  <c r="J252" i="24" s="1"/>
  <c r="J253" i="24" s="1"/>
  <c r="S216" i="26"/>
  <c r="S251" i="26"/>
  <c r="V181" i="25"/>
  <c r="G196" i="25"/>
  <c r="G197" i="25" s="1"/>
  <c r="M216" i="25"/>
  <c r="P216" i="25"/>
  <c r="P217" i="25" s="1"/>
  <c r="P218" i="25" s="1"/>
  <c r="D251" i="25"/>
  <c r="D252" i="25" s="1"/>
  <c r="S181" i="27"/>
  <c r="S182" i="27" s="1"/>
  <c r="P181" i="32"/>
  <c r="J216" i="32"/>
  <c r="J217" i="32" s="1"/>
  <c r="J218" i="32" s="1"/>
  <c r="V251" i="28"/>
  <c r="G266" i="28"/>
  <c r="G276" i="28" s="1"/>
  <c r="D216" i="29"/>
  <c r="P251" i="29"/>
  <c r="G181" i="30"/>
  <c r="M196" i="30"/>
  <c r="M202" i="30" s="1"/>
  <c r="V216" i="30"/>
  <c r="V217" i="30" s="1"/>
  <c r="D181" i="19"/>
  <c r="D182" i="19" s="1"/>
  <c r="D183" i="19" s="1"/>
  <c r="J196" i="19"/>
  <c r="J197" i="19" s="1"/>
  <c r="P196" i="19"/>
  <c r="P199" i="19" s="1"/>
  <c r="V196" i="19"/>
  <c r="V197" i="19" s="1"/>
  <c r="G196" i="19"/>
  <c r="G197" i="19" s="1"/>
  <c r="S216" i="19"/>
  <c r="S217" i="19" s="1"/>
  <c r="S218" i="19" s="1"/>
  <c r="M251" i="19"/>
  <c r="M252" i="19" s="1"/>
  <c r="M253" i="19" s="1"/>
  <c r="S196" i="33"/>
  <c r="D196" i="33"/>
  <c r="D202" i="33" s="1"/>
  <c r="P216" i="33"/>
  <c r="P217" i="33" s="1"/>
  <c r="J251" i="33"/>
  <c r="P266" i="33"/>
  <c r="P267" i="33" s="1"/>
  <c r="AG827" i="10" s="1"/>
  <c r="M266" i="33"/>
  <c r="M267" i="33" s="1"/>
  <c r="AD827" i="10" s="1"/>
  <c r="D196" i="34"/>
  <c r="J196" i="34"/>
  <c r="J197" i="34" s="1"/>
  <c r="V196" i="34"/>
  <c r="V197" i="34" s="1"/>
  <c r="M216" i="34"/>
  <c r="M217" i="34" s="1"/>
  <c r="M218" i="34" s="1"/>
  <c r="D231" i="34"/>
  <c r="D232" i="34" s="1"/>
  <c r="V231" i="23"/>
  <c r="C182" i="34"/>
  <c r="K234" i="33"/>
  <c r="V182" i="33"/>
  <c r="V183" i="33" s="1"/>
  <c r="C252" i="32"/>
  <c r="O182" i="29"/>
  <c r="O183" i="29" s="1"/>
  <c r="P201" i="34"/>
  <c r="N231" i="34"/>
  <c r="N232" i="34" s="1"/>
  <c r="D181" i="22"/>
  <c r="S216" i="22"/>
  <c r="AM270" i="10"/>
  <c r="AO270" i="10" s="1"/>
  <c r="AP270" i="10" s="1"/>
  <c r="AQ270" i="10" s="1"/>
  <c r="AR270" i="10" s="1"/>
  <c r="AS270" i="10" s="1"/>
  <c r="AT270" i="10" s="1"/>
  <c r="Y295" i="10"/>
  <c r="Y294" i="10" s="1"/>
  <c r="I294" i="10" s="1" a="1"/>
  <c r="I294" i="10" s="1"/>
  <c r="T322" i="10"/>
  <c r="AJ322" i="10"/>
  <c r="N181" i="23"/>
  <c r="N182" i="23" s="1"/>
  <c r="N183" i="23" s="1"/>
  <c r="V347" i="10"/>
  <c r="V346" i="10" s="1"/>
  <c r="AL347" i="10"/>
  <c r="AL346" i="10" s="1"/>
  <c r="C181" i="26"/>
  <c r="C182" i="26" s="1"/>
  <c r="C183" i="26" s="1"/>
  <c r="W217" i="26"/>
  <c r="M231" i="26"/>
  <c r="M235" i="26" s="1"/>
  <c r="H231" i="26"/>
  <c r="H237" i="26" s="1"/>
  <c r="O182" i="32"/>
  <c r="O183" i="32" s="1"/>
  <c r="AI62" i="10"/>
  <c r="AK87" i="10"/>
  <c r="H217" i="21"/>
  <c r="C216" i="21"/>
  <c r="S216" i="21"/>
  <c r="W252" i="21"/>
  <c r="W253" i="21" s="1"/>
  <c r="R251" i="21"/>
  <c r="Q181" i="22"/>
  <c r="E217" i="22"/>
  <c r="D252" i="22"/>
  <c r="O251" i="22"/>
  <c r="S182" i="18"/>
  <c r="S183" i="18" s="1"/>
  <c r="R217" i="18"/>
  <c r="S231" i="18"/>
  <c r="S242" i="18" s="1"/>
  <c r="AA295" i="10"/>
  <c r="AA294" i="10" s="1"/>
  <c r="Q252" i="18"/>
  <c r="X347" i="10"/>
  <c r="X346" i="10" s="1"/>
  <c r="AN347" i="10"/>
  <c r="AN346" i="10" s="1"/>
  <c r="L346" i="10" s="1" a="1"/>
  <c r="L346" i="10" s="1"/>
  <c r="M346" i="10" s="1"/>
  <c r="N346" i="10" s="1"/>
  <c r="O346" i="10" s="1"/>
  <c r="P346" i="10" s="1"/>
  <c r="Q346" i="10" s="1"/>
  <c r="R346" i="10" s="1"/>
  <c r="F251" i="24"/>
  <c r="I216" i="26"/>
  <c r="D216" i="26"/>
  <c r="L181" i="32"/>
  <c r="N181" i="28"/>
  <c r="L251" i="28"/>
  <c r="Y114" i="10"/>
  <c r="E181" i="21"/>
  <c r="D216" i="21"/>
  <c r="T216" i="21"/>
  <c r="G200" i="33"/>
  <c r="P196" i="24"/>
  <c r="P201" i="24" s="1"/>
  <c r="K266" i="26"/>
  <c r="K267" i="26" s="1"/>
  <c r="AB463" i="10" s="1"/>
  <c r="L181" i="34"/>
  <c r="J252" i="30"/>
  <c r="Q217" i="28"/>
  <c r="G203" i="33"/>
  <c r="G204" i="33"/>
  <c r="K251" i="21"/>
  <c r="N181" i="26"/>
  <c r="Y62" i="10"/>
  <c r="G206" i="33"/>
  <c r="K217" i="30"/>
  <c r="N196" i="25"/>
  <c r="N197" i="25" s="1"/>
  <c r="V266" i="32"/>
  <c r="V267" i="32" s="1"/>
  <c r="AM775" i="10" s="1"/>
  <c r="T231" i="28"/>
  <c r="T242" i="28" s="1"/>
  <c r="C266" i="28"/>
  <c r="C267" i="28" s="1"/>
  <c r="T619" i="10" s="1"/>
  <c r="W196" i="29"/>
  <c r="W197" i="29" s="1"/>
  <c r="H196" i="29"/>
  <c r="H200" i="29" s="1"/>
  <c r="T196" i="30"/>
  <c r="T203" i="30" s="1"/>
  <c r="H266" i="30"/>
  <c r="H267" i="30" s="1"/>
  <c r="Y723" i="10" s="1"/>
  <c r="M196" i="19"/>
  <c r="M197" i="19" s="1"/>
  <c r="K266" i="19"/>
  <c r="K267" i="19" s="1"/>
  <c r="T196" i="33"/>
  <c r="T202" i="33" s="1"/>
  <c r="W266" i="33"/>
  <c r="W267" i="33" s="1"/>
  <c r="K196" i="34"/>
  <c r="K197" i="34" s="1"/>
  <c r="L182" i="30"/>
  <c r="L183" i="30" s="1"/>
  <c r="P182" i="21"/>
  <c r="P183" i="21" s="1"/>
  <c r="AH295" i="10"/>
  <c r="AH294" i="10" s="1"/>
  <c r="G182" i="23"/>
  <c r="G183" i="23" s="1"/>
  <c r="AE347" i="10"/>
  <c r="AE346" i="10" s="1"/>
  <c r="M252" i="23"/>
  <c r="M253" i="23" s="1"/>
  <c r="S217" i="24"/>
  <c r="S218" i="24" s="1"/>
  <c r="M181" i="29"/>
  <c r="M182" i="29" s="1"/>
  <c r="M183" i="29" s="1"/>
  <c r="AD87" i="10"/>
  <c r="E217" i="33"/>
  <c r="E218" i="33" s="1"/>
  <c r="W267" i="19"/>
  <c r="H216" i="22"/>
  <c r="AI295" i="10"/>
  <c r="AI294" i="10" s="1"/>
  <c r="K294" i="10" s="1" a="1"/>
  <c r="K294" i="10" s="1"/>
  <c r="C181" i="23"/>
  <c r="S181" i="23"/>
  <c r="AF347" i="10"/>
  <c r="AF346" i="10" s="1"/>
  <c r="P181" i="24"/>
  <c r="P182" i="24" s="1"/>
  <c r="P183" i="24" s="1"/>
  <c r="T217" i="24"/>
  <c r="W231" i="26"/>
  <c r="M196" i="27"/>
  <c r="M197" i="27" s="1"/>
  <c r="N231" i="32"/>
  <c r="N232" i="32" s="1"/>
  <c r="M266" i="32"/>
  <c r="M267" i="32" s="1"/>
  <c r="AD775" i="10" s="1"/>
  <c r="AC62" i="10"/>
  <c r="D267" i="33"/>
  <c r="U827" i="10" s="1"/>
  <c r="AJ295" i="10"/>
  <c r="AJ294" i="10" s="1"/>
  <c r="AG347" i="10"/>
  <c r="AG346" i="10" s="1"/>
  <c r="N217" i="29"/>
  <c r="N218" i="29" s="1"/>
  <c r="K203" i="30"/>
  <c r="K199" i="30"/>
  <c r="T267" i="30"/>
  <c r="AK723" i="10" s="1"/>
  <c r="T278" i="30"/>
  <c r="U190" i="10"/>
  <c r="U166" i="10"/>
  <c r="AH242" i="10"/>
  <c r="AH218" i="10"/>
  <c r="AL450" i="10"/>
  <c r="AL426" i="10"/>
  <c r="W190" i="10"/>
  <c r="W166" i="10"/>
  <c r="T242" i="10"/>
  <c r="H242" i="10" s="1" a="1"/>
  <c r="H242" i="10" s="1"/>
  <c r="H243" i="10" s="1"/>
  <c r="T218" i="10"/>
  <c r="Y166" i="10"/>
  <c r="Y190" i="10"/>
  <c r="I190" i="10" s="1" a="1"/>
  <c r="I190" i="10" s="1"/>
  <c r="I191" i="10" s="1"/>
  <c r="AL218" i="10"/>
  <c r="AL242" i="10"/>
  <c r="AL295" i="10"/>
  <c r="AL294" i="10" s="1"/>
  <c r="AI347" i="10"/>
  <c r="AI346" i="10" s="1"/>
  <c r="K346" i="10" s="1" a="1"/>
  <c r="K346" i="10" s="1"/>
  <c r="K347" i="10" s="1"/>
  <c r="AA450" i="10"/>
  <c r="AA426" i="10"/>
  <c r="W295" i="10"/>
  <c r="W294" i="10" s="1"/>
  <c r="AM295" i="10"/>
  <c r="AM294" i="10" s="1"/>
  <c r="T347" i="10"/>
  <c r="T346" i="10" s="1"/>
  <c r="H346" i="10" s="1" a="1"/>
  <c r="H346" i="10" s="1"/>
  <c r="H347" i="10" s="1"/>
  <c r="AJ347" i="10"/>
  <c r="AJ346" i="10" s="1"/>
  <c r="AE374" i="10"/>
  <c r="AE398" i="10"/>
  <c r="AB426" i="10"/>
  <c r="AB450" i="10"/>
  <c r="Y502" i="10"/>
  <c r="I502" i="10" s="1" a="1"/>
  <c r="I502" i="10" s="1"/>
  <c r="I503" i="10" s="1"/>
  <c r="Y478" i="10"/>
  <c r="V554" i="10"/>
  <c r="V530" i="10"/>
  <c r="AL530" i="10"/>
  <c r="AL554" i="10"/>
  <c r="AI762" i="10"/>
  <c r="K762" i="10" s="1" a="1"/>
  <c r="K762" i="10" s="1"/>
  <c r="K763" i="10" s="1"/>
  <c r="AI738" i="10"/>
  <c r="AF582" i="10"/>
  <c r="AF606" i="10"/>
  <c r="AC634" i="10"/>
  <c r="AC658" i="10"/>
  <c r="Z686" i="10"/>
  <c r="Z710" i="10"/>
  <c r="T790" i="10"/>
  <c r="T814" i="10"/>
  <c r="H814" i="10" s="1" a="1"/>
  <c r="H814" i="10" s="1"/>
  <c r="H815" i="10" s="1"/>
  <c r="AJ814" i="10"/>
  <c r="AJ790" i="10"/>
  <c r="AI87" i="10"/>
  <c r="AI502" i="10"/>
  <c r="K502" i="10" s="1" a="1"/>
  <c r="K502" i="10" s="1"/>
  <c r="K503" i="10" s="1"/>
  <c r="AI478" i="10"/>
  <c r="AL190" i="10"/>
  <c r="AL166" i="10"/>
  <c r="AB114" i="10"/>
  <c r="Z190" i="10"/>
  <c r="Z166" i="10"/>
  <c r="W218" i="10"/>
  <c r="W242" i="10"/>
  <c r="V295" i="10"/>
  <c r="V294" i="10" s="1"/>
  <c r="AD374" i="10"/>
  <c r="AD398" i="10"/>
  <c r="J398" i="10" s="1" a="1"/>
  <c r="J398" i="10" s="1"/>
  <c r="J399" i="10" s="1"/>
  <c r="AC114" i="10"/>
  <c r="G201" i="33"/>
  <c r="AA190" i="10"/>
  <c r="AA166" i="10"/>
  <c r="X242" i="10"/>
  <c r="X218" i="10"/>
  <c r="AN218" i="10"/>
  <c r="AN242" i="10"/>
  <c r="L242" i="10" s="1" a="1"/>
  <c r="L242" i="10" s="1"/>
  <c r="AD114" i="10"/>
  <c r="G202" i="33"/>
  <c r="T234" i="19"/>
  <c r="AB166" i="10"/>
  <c r="AB190" i="10"/>
  <c r="V181" i="21"/>
  <c r="Y242" i="10"/>
  <c r="I242" i="10" s="1" a="1"/>
  <c r="I242" i="10" s="1"/>
  <c r="I243" i="10" s="1"/>
  <c r="Y218" i="10"/>
  <c r="Q251" i="22"/>
  <c r="V270" i="10"/>
  <c r="AL270" i="10"/>
  <c r="X295" i="10"/>
  <c r="X294" i="10" s="1"/>
  <c r="AN295" i="10"/>
  <c r="AN294" i="10" s="1"/>
  <c r="L294" i="10" s="1" a="1"/>
  <c r="L294" i="10" s="1"/>
  <c r="AI322" i="10"/>
  <c r="U347" i="10"/>
  <c r="U346" i="10" s="1"/>
  <c r="AK347" i="10"/>
  <c r="AK346" i="10" s="1"/>
  <c r="AF398" i="10"/>
  <c r="AF374" i="10"/>
  <c r="AC426" i="10"/>
  <c r="AC450" i="10"/>
  <c r="Z478" i="10"/>
  <c r="Z502" i="10"/>
  <c r="W530" i="10"/>
  <c r="W554" i="10"/>
  <c r="AM530" i="10"/>
  <c r="AO530" i="10" s="1"/>
  <c r="AP530" i="10" s="1"/>
  <c r="AQ530" i="10" s="1"/>
  <c r="AR530" i="10" s="1"/>
  <c r="AS530" i="10" s="1"/>
  <c r="AT530" i="10" s="1"/>
  <c r="AM554" i="10"/>
  <c r="T738" i="10"/>
  <c r="T762" i="10"/>
  <c r="H762" i="10" s="1" a="1"/>
  <c r="H762" i="10" s="1"/>
  <c r="H763" i="10" s="1"/>
  <c r="AJ738" i="10"/>
  <c r="AJ762" i="10"/>
  <c r="AG582" i="10"/>
  <c r="AG606" i="10"/>
  <c r="AD634" i="10"/>
  <c r="AD658" i="10"/>
  <c r="J658" i="10" s="1" a="1"/>
  <c r="J658" i="10" s="1"/>
  <c r="J659" i="10" s="1"/>
  <c r="AA686" i="10"/>
  <c r="AA710" i="10"/>
  <c r="U790" i="10"/>
  <c r="U814" i="10"/>
  <c r="AK790" i="10"/>
  <c r="AK814" i="10"/>
  <c r="AH62" i="10"/>
  <c r="T87" i="10"/>
  <c r="T92" i="10"/>
  <c r="H92" i="10" s="1" a="1"/>
  <c r="H92" i="10" s="1"/>
  <c r="AJ87" i="10"/>
  <c r="AF15" i="10"/>
  <c r="AD450" i="10"/>
  <c r="J450" i="10" s="1" a="1"/>
  <c r="J450" i="10" s="1"/>
  <c r="J451" i="10" s="1"/>
  <c r="AD426" i="10"/>
  <c r="AA502" i="10"/>
  <c r="AA478" i="10"/>
  <c r="X554" i="10"/>
  <c r="X530" i="10"/>
  <c r="AN554" i="10"/>
  <c r="L554" i="10" s="1" a="1"/>
  <c r="L554" i="10" s="1"/>
  <c r="AN530" i="10"/>
  <c r="U762" i="10"/>
  <c r="U738" i="10"/>
  <c r="AK762" i="10"/>
  <c r="AK738" i="10"/>
  <c r="AH606" i="10"/>
  <c r="AH582" i="10"/>
  <c r="AE658" i="10"/>
  <c r="AE634" i="10"/>
  <c r="AB710" i="10"/>
  <c r="AB686" i="10"/>
  <c r="V790" i="10"/>
  <c r="V814" i="10"/>
  <c r="AL790" i="10"/>
  <c r="AL814" i="10"/>
  <c r="U92" i="10"/>
  <c r="U87" i="10"/>
  <c r="AG15" i="10"/>
  <c r="AA218" i="10"/>
  <c r="AA242" i="10"/>
  <c r="P196" i="23"/>
  <c r="N266" i="23"/>
  <c r="AB478" i="10"/>
  <c r="AB502" i="10"/>
  <c r="Y530" i="10"/>
  <c r="Y554" i="10"/>
  <c r="I554" i="10" s="1" a="1"/>
  <c r="I554" i="10" s="1"/>
  <c r="I555" i="10" s="1"/>
  <c r="H231" i="27"/>
  <c r="V762" i="10"/>
  <c r="V738" i="10"/>
  <c r="AL762" i="10"/>
  <c r="AL738" i="10"/>
  <c r="V196" i="32"/>
  <c r="V208" i="32" s="1"/>
  <c r="AI606" i="10"/>
  <c r="K606" i="10" s="1" a="1"/>
  <c r="K606" i="10" s="1"/>
  <c r="K607" i="10" s="1"/>
  <c r="AI582" i="10"/>
  <c r="AF658" i="10"/>
  <c r="AF634" i="10"/>
  <c r="AC710" i="10"/>
  <c r="AC686" i="10"/>
  <c r="W814" i="10"/>
  <c r="W790" i="10"/>
  <c r="AM814" i="10"/>
  <c r="AM790" i="10"/>
  <c r="AO790" i="10" s="1"/>
  <c r="AP790" i="10" s="1"/>
  <c r="AQ790" i="10" s="1"/>
  <c r="AR790" i="10" s="1"/>
  <c r="AS790" i="10" s="1"/>
  <c r="AT790" i="10" s="1"/>
  <c r="L181" i="33"/>
  <c r="L182" i="33" s="1"/>
  <c r="L183" i="33" s="1"/>
  <c r="V92" i="10"/>
  <c r="V87" i="10"/>
  <c r="AL87" i="10"/>
  <c r="AH15" i="10"/>
  <c r="T582" i="10"/>
  <c r="T606" i="10"/>
  <c r="H606" i="10" s="1" a="1"/>
  <c r="H606" i="10" s="1"/>
  <c r="H607" i="10" s="1"/>
  <c r="AJ606" i="10"/>
  <c r="AJ582" i="10"/>
  <c r="AG658" i="10"/>
  <c r="AG634" i="10"/>
  <c r="AD686" i="10"/>
  <c r="AD710" i="10"/>
  <c r="J710" i="10" s="1" a="1"/>
  <c r="J710" i="10" s="1"/>
  <c r="J711" i="10" s="1"/>
  <c r="X790" i="10"/>
  <c r="X814" i="10"/>
  <c r="AN790" i="10"/>
  <c r="AN814" i="10"/>
  <c r="L814" i="10" s="1" a="1"/>
  <c r="L814" i="10" s="1"/>
  <c r="W92" i="10"/>
  <c r="W87" i="10"/>
  <c r="AM87" i="10"/>
  <c r="AI15" i="10"/>
  <c r="AC190" i="10"/>
  <c r="AC166" i="10"/>
  <c r="S196" i="18"/>
  <c r="W231" i="18"/>
  <c r="W231" i="24"/>
  <c r="W232" i="24" s="1"/>
  <c r="U196" i="26"/>
  <c r="R252" i="21"/>
  <c r="R253" i="21" s="1"/>
  <c r="AB242" i="10"/>
  <c r="AB218" i="10"/>
  <c r="Q182" i="22"/>
  <c r="Q183" i="22" s="1"/>
  <c r="J266" i="22"/>
  <c r="J267" i="22" s="1"/>
  <c r="AA255" i="10" s="1"/>
  <c r="R196" i="23"/>
  <c r="R197" i="23" s="1"/>
  <c r="AI398" i="10"/>
  <c r="K398" i="10" s="1" a="1"/>
  <c r="K398" i="10" s="1"/>
  <c r="K399" i="10" s="1"/>
  <c r="AI374" i="10"/>
  <c r="F252" i="24"/>
  <c r="F253" i="24" s="1"/>
  <c r="AF450" i="10"/>
  <c r="AF426" i="10"/>
  <c r="P196" i="26"/>
  <c r="P197" i="26" s="1"/>
  <c r="AC502" i="10"/>
  <c r="AC478" i="10"/>
  <c r="Z554" i="10"/>
  <c r="Z530" i="10"/>
  <c r="W738" i="10"/>
  <c r="W762" i="10"/>
  <c r="AM738" i="10"/>
  <c r="AO738" i="10" s="1"/>
  <c r="AM762" i="10"/>
  <c r="AH114" i="10"/>
  <c r="E217" i="26"/>
  <c r="AF166" i="10"/>
  <c r="AF190" i="10"/>
  <c r="J181" i="21"/>
  <c r="J182" i="21" s="1"/>
  <c r="J183" i="21" s="1"/>
  <c r="E182" i="21"/>
  <c r="E183" i="21" s="1"/>
  <c r="AC242" i="10"/>
  <c r="AC218" i="10"/>
  <c r="F216" i="22"/>
  <c r="F217" i="22" s="1"/>
  <c r="F218" i="22" s="1"/>
  <c r="V216" i="22"/>
  <c r="E251" i="22"/>
  <c r="E252" i="22" s="1"/>
  <c r="P251" i="22"/>
  <c r="P252" i="22" s="1"/>
  <c r="Z270" i="10"/>
  <c r="N216" i="18"/>
  <c r="AB295" i="10"/>
  <c r="AB294" i="10" s="1"/>
  <c r="R251" i="18"/>
  <c r="R252" i="18" s="1"/>
  <c r="W322" i="10"/>
  <c r="AM322" i="10"/>
  <c r="AO322" i="10" s="1"/>
  <c r="AP322" i="10" s="1"/>
  <c r="AQ322" i="10" s="1"/>
  <c r="AR322" i="10" s="1"/>
  <c r="AS322" i="10" s="1"/>
  <c r="AT322" i="10" s="1"/>
  <c r="Q181" i="23"/>
  <c r="Q182" i="23" s="1"/>
  <c r="Q183" i="23" s="1"/>
  <c r="L181" i="23"/>
  <c r="L182" i="23" s="1"/>
  <c r="L183" i="23" s="1"/>
  <c r="Y347" i="10"/>
  <c r="Y346" i="10" s="1"/>
  <c r="I346" i="10" s="1" a="1"/>
  <c r="I346" i="10" s="1"/>
  <c r="I347" i="10" s="1"/>
  <c r="D252" i="23"/>
  <c r="D253" i="23" s="1"/>
  <c r="U325" i="10"/>
  <c r="U15" i="10" s="1"/>
  <c r="O251" i="23"/>
  <c r="O252" i="23" s="1"/>
  <c r="J251" i="23"/>
  <c r="T374" i="10"/>
  <c r="T398" i="10"/>
  <c r="H398" i="10" s="1" a="1"/>
  <c r="H398" i="10" s="1"/>
  <c r="H399" i="10" s="1"/>
  <c r="S182" i="24"/>
  <c r="S183" i="24" s="1"/>
  <c r="AJ374" i="10"/>
  <c r="AJ398" i="10"/>
  <c r="M216" i="24"/>
  <c r="M217" i="24" s="1"/>
  <c r="H216" i="24"/>
  <c r="L251" i="24"/>
  <c r="G251" i="24"/>
  <c r="G252" i="24" s="1"/>
  <c r="G253" i="24" s="1"/>
  <c r="AG426" i="10"/>
  <c r="AG450" i="10"/>
  <c r="V181" i="26"/>
  <c r="J216" i="26"/>
  <c r="J217" i="26" s="1"/>
  <c r="J218" i="26" s="1"/>
  <c r="U216" i="26"/>
  <c r="I251" i="26"/>
  <c r="I252" i="26" s="1"/>
  <c r="I253" i="26" s="1"/>
  <c r="D251" i="26"/>
  <c r="D252" i="26" s="1"/>
  <c r="T251" i="26"/>
  <c r="AD478" i="10"/>
  <c r="AD502" i="10"/>
  <c r="J502" i="10" s="1" a="1"/>
  <c r="J502" i="10" s="1"/>
  <c r="J503" i="10" s="1"/>
  <c r="H181" i="25"/>
  <c r="H182" i="25" s="1"/>
  <c r="C181" i="25"/>
  <c r="W216" i="25"/>
  <c r="Q251" i="25"/>
  <c r="Q252" i="25" s="1"/>
  <c r="AA554" i="10"/>
  <c r="AA530" i="10"/>
  <c r="E181" i="27"/>
  <c r="U181" i="27"/>
  <c r="U182" i="27" s="1"/>
  <c r="U183" i="27" s="1"/>
  <c r="D216" i="27"/>
  <c r="C251" i="27"/>
  <c r="C252" i="27" s="1"/>
  <c r="S251" i="27"/>
  <c r="S252" i="27" s="1"/>
  <c r="S253" i="27" s="1"/>
  <c r="N251" i="27"/>
  <c r="N252" i="27" s="1"/>
  <c r="N253" i="27" s="1"/>
  <c r="X738" i="10"/>
  <c r="X762" i="10"/>
  <c r="AN738" i="10"/>
  <c r="AN762" i="10"/>
  <c r="L762" i="10" s="1" a="1"/>
  <c r="L762" i="10" s="1"/>
  <c r="Q216" i="32"/>
  <c r="P251" i="32"/>
  <c r="P252" i="32" s="1"/>
  <c r="P253" i="32" s="1"/>
  <c r="K251" i="32"/>
  <c r="U606" i="10"/>
  <c r="U582" i="10"/>
  <c r="AK582" i="10"/>
  <c r="AK606" i="10"/>
  <c r="O181" i="28"/>
  <c r="O182" i="28" s="1"/>
  <c r="O183" i="28" s="1"/>
  <c r="J181" i="28"/>
  <c r="I216" i="28"/>
  <c r="M251" i="28"/>
  <c r="AH658" i="10"/>
  <c r="AH634" i="10"/>
  <c r="F216" i="29"/>
  <c r="V216" i="29"/>
  <c r="AE710" i="10"/>
  <c r="AE686" i="10"/>
  <c r="T181" i="30"/>
  <c r="T182" i="30" s="1"/>
  <c r="T183" i="30" s="1"/>
  <c r="C216" i="30"/>
  <c r="Y814" i="10"/>
  <c r="I814" i="10" s="1" a="1"/>
  <c r="I814" i="10" s="1"/>
  <c r="I815" i="10" s="1"/>
  <c r="Y790" i="10"/>
  <c r="V62" i="10"/>
  <c r="AL62" i="10"/>
  <c r="X92" i="10"/>
  <c r="X87" i="10"/>
  <c r="AN87" i="10"/>
  <c r="T15" i="10"/>
  <c r="AJ15" i="10"/>
  <c r="M196" i="21"/>
  <c r="M197" i="21" s="1"/>
  <c r="L266" i="21"/>
  <c r="Q266" i="18"/>
  <c r="Q271" i="18" s="1"/>
  <c r="AH305" i="10" s="1"/>
  <c r="AE450" i="10"/>
  <c r="AE426" i="10"/>
  <c r="V231" i="22"/>
  <c r="V232" i="22" s="1"/>
  <c r="AG166" i="10"/>
  <c r="AG190" i="10"/>
  <c r="W216" i="22"/>
  <c r="V251" i="22"/>
  <c r="AC295" i="10"/>
  <c r="AC294" i="10" s="1"/>
  <c r="Z347" i="10"/>
  <c r="Z346" i="10" s="1"/>
  <c r="U398" i="10"/>
  <c r="U374" i="10"/>
  <c r="AE502" i="10"/>
  <c r="AE478" i="10"/>
  <c r="D182" i="25"/>
  <c r="D183" i="25" s="1"/>
  <c r="C217" i="25"/>
  <c r="AB530" i="10"/>
  <c r="AB554" i="10"/>
  <c r="Y762" i="10"/>
  <c r="I762" i="10" s="1" a="1"/>
  <c r="I762" i="10" s="1"/>
  <c r="I763" i="10" s="1"/>
  <c r="Y738" i="10"/>
  <c r="AP741" i="10"/>
  <c r="V582" i="10"/>
  <c r="V606" i="10"/>
  <c r="AL582" i="10"/>
  <c r="AL606" i="10"/>
  <c r="AI634" i="10"/>
  <c r="AI658" i="10"/>
  <c r="K658" i="10" s="1" a="1"/>
  <c r="K658" i="10" s="1"/>
  <c r="K659" i="10" s="1"/>
  <c r="AF686" i="10"/>
  <c r="AF710" i="10"/>
  <c r="Z790" i="10"/>
  <c r="Z814" i="10"/>
  <c r="AO62" i="10"/>
  <c r="AP62" i="10" s="1"/>
  <c r="AQ62" i="10" s="1"/>
  <c r="AR62" i="10" s="1"/>
  <c r="AS62" i="10" s="1"/>
  <c r="AT62" i="10" s="1"/>
  <c r="Y87" i="10"/>
  <c r="Y92" i="10"/>
  <c r="I92" i="10" s="1" a="1"/>
  <c r="I92" i="10" s="1"/>
  <c r="AK15" i="10"/>
  <c r="F182" i="18"/>
  <c r="F183" i="18" s="1"/>
  <c r="W270" i="10"/>
  <c r="AG398" i="10"/>
  <c r="AG374" i="10"/>
  <c r="D231" i="23"/>
  <c r="AH398" i="10"/>
  <c r="AH374" i="10"/>
  <c r="N231" i="26"/>
  <c r="N239" i="26" s="1"/>
  <c r="AE190" i="10"/>
  <c r="AE166" i="10"/>
  <c r="P196" i="21"/>
  <c r="P197" i="21" s="1"/>
  <c r="C217" i="21"/>
  <c r="O252" i="22"/>
  <c r="V322" i="10"/>
  <c r="AI114" i="10"/>
  <c r="K181" i="21"/>
  <c r="K182" i="21" s="1"/>
  <c r="K183" i="21" s="1"/>
  <c r="N252" i="21"/>
  <c r="AE169" i="10"/>
  <c r="AE15" i="10" s="1"/>
  <c r="AD218" i="10"/>
  <c r="AD242" i="10"/>
  <c r="J242" i="10" s="1" a="1"/>
  <c r="J242" i="10" s="1"/>
  <c r="J243" i="10" s="1"/>
  <c r="G216" i="22"/>
  <c r="AK398" i="10"/>
  <c r="AK374" i="10"/>
  <c r="AH426" i="10"/>
  <c r="AH450" i="10"/>
  <c r="T114" i="10"/>
  <c r="AJ114" i="10"/>
  <c r="W252" i="28"/>
  <c r="W253" i="28" s="1"/>
  <c r="M252" i="18"/>
  <c r="AH166" i="10"/>
  <c r="AH190" i="10"/>
  <c r="AE242" i="10"/>
  <c r="AE218" i="10"/>
  <c r="AB270" i="10"/>
  <c r="AD295" i="10"/>
  <c r="AD294" i="10" s="1"/>
  <c r="Y322" i="10"/>
  <c r="AA347" i="10"/>
  <c r="AA346" i="10" s="1"/>
  <c r="V398" i="10"/>
  <c r="V374" i="10"/>
  <c r="AL374" i="10"/>
  <c r="AL398" i="10"/>
  <c r="AI426" i="10"/>
  <c r="AI450" i="10"/>
  <c r="K450" i="10" s="1" a="1"/>
  <c r="K450" i="10" s="1"/>
  <c r="K451" i="10" s="1"/>
  <c r="AF502" i="10"/>
  <c r="AF478" i="10"/>
  <c r="AC554" i="10"/>
  <c r="AC530" i="10"/>
  <c r="Z762" i="10"/>
  <c r="Z738" i="10"/>
  <c r="W606" i="10"/>
  <c r="W582" i="10"/>
  <c r="AM606" i="10"/>
  <c r="AM582" i="10"/>
  <c r="AO582" i="10" s="1"/>
  <c r="AP582" i="10" s="1"/>
  <c r="AQ582" i="10" s="1"/>
  <c r="AR582" i="10" s="1"/>
  <c r="AS582" i="10" s="1"/>
  <c r="AT582" i="10" s="1"/>
  <c r="T658" i="10"/>
  <c r="H658" i="10" s="1" a="1"/>
  <c r="H658" i="10" s="1"/>
  <c r="H659" i="10" s="1"/>
  <c r="T634" i="10"/>
  <c r="AJ658" i="10"/>
  <c r="AJ634" i="10"/>
  <c r="AG710" i="10"/>
  <c r="AG686" i="10"/>
  <c r="AA790" i="10"/>
  <c r="AA814" i="10"/>
  <c r="C251" i="33"/>
  <c r="X62" i="10"/>
  <c r="AN62" i="10"/>
  <c r="Z87" i="10"/>
  <c r="Z92" i="10"/>
  <c r="V15" i="10"/>
  <c r="AL15" i="10"/>
  <c r="H196" i="18"/>
  <c r="AI166" i="10"/>
  <c r="AI190" i="10"/>
  <c r="K190" i="10" s="1" a="1"/>
  <c r="K190" i="10" s="1"/>
  <c r="K191" i="10" s="1"/>
  <c r="AF218" i="10"/>
  <c r="AF242" i="10"/>
  <c r="AE295" i="10"/>
  <c r="AE294" i="10" s="1"/>
  <c r="W398" i="10"/>
  <c r="W374" i="10"/>
  <c r="AM398" i="10"/>
  <c r="AM374" i="10"/>
  <c r="AO374" i="10" s="1"/>
  <c r="AP374" i="10" s="1"/>
  <c r="AQ374" i="10" s="1"/>
  <c r="AR374" i="10" s="1"/>
  <c r="AS374" i="10" s="1"/>
  <c r="AT374" i="10" s="1"/>
  <c r="T450" i="10"/>
  <c r="H450" i="10" s="1" a="1"/>
  <c r="H450" i="10" s="1"/>
  <c r="H451" i="10" s="1"/>
  <c r="T426" i="10"/>
  <c r="AJ450" i="10"/>
  <c r="AJ426" i="10"/>
  <c r="AG502" i="10"/>
  <c r="AG478" i="10"/>
  <c r="AD554" i="10"/>
  <c r="J554" i="10" s="1" a="1"/>
  <c r="J554" i="10" s="1"/>
  <c r="J555" i="10" s="1"/>
  <c r="AD530" i="10"/>
  <c r="AA762" i="10"/>
  <c r="AA738" i="10"/>
  <c r="X606" i="10"/>
  <c r="X582" i="10"/>
  <c r="AN606" i="10"/>
  <c r="L606" i="10" s="1" a="1"/>
  <c r="L606" i="10" s="1"/>
  <c r="AN582" i="10"/>
  <c r="U658" i="10"/>
  <c r="U634" i="10"/>
  <c r="AK658" i="10"/>
  <c r="AK634" i="10"/>
  <c r="AH686" i="10"/>
  <c r="AH710" i="10"/>
  <c r="AB814" i="10"/>
  <c r="AB790" i="10"/>
  <c r="AA87" i="10"/>
  <c r="AA92" i="10"/>
  <c r="AB92" i="10" s="1"/>
  <c r="AC92" i="10" s="1"/>
  <c r="AD92" i="10" s="1"/>
  <c r="J92" i="10" s="1" a="1"/>
  <c r="J92" i="10" s="1"/>
  <c r="AL91" i="10"/>
  <c r="W15" i="10"/>
  <c r="AO65" i="10"/>
  <c r="AP65" i="10" s="1"/>
  <c r="AQ65" i="10" s="1"/>
  <c r="AR65" i="10" s="1"/>
  <c r="AS65" i="10" s="1"/>
  <c r="AT65" i="10" s="1"/>
  <c r="AM15" i="10"/>
  <c r="Z218" i="10"/>
  <c r="Z242" i="10"/>
  <c r="AD166" i="10"/>
  <c r="AD190" i="10"/>
  <c r="J190" i="10" s="1" a="1"/>
  <c r="J190" i="10" s="1"/>
  <c r="J191" i="10" s="1"/>
  <c r="M231" i="21"/>
  <c r="M232" i="21" s="1"/>
  <c r="G231" i="18"/>
  <c r="G235" i="18" s="1"/>
  <c r="AB347" i="10"/>
  <c r="AB346" i="10" s="1"/>
  <c r="V114" i="10"/>
  <c r="AL114" i="10"/>
  <c r="T166" i="10"/>
  <c r="T190" i="10"/>
  <c r="H190" i="10" s="1" a="1"/>
  <c r="H190" i="10" s="1"/>
  <c r="H191" i="10" s="1"/>
  <c r="AJ166" i="10"/>
  <c r="AJ190" i="10"/>
  <c r="M216" i="21"/>
  <c r="L251" i="21"/>
  <c r="AG242" i="10"/>
  <c r="AG218" i="10"/>
  <c r="AD270" i="10"/>
  <c r="H181" i="18"/>
  <c r="AF295" i="10"/>
  <c r="AF294" i="10" s="1"/>
  <c r="V251" i="18"/>
  <c r="AA322" i="10"/>
  <c r="E181" i="23"/>
  <c r="E182" i="23" s="1"/>
  <c r="E183" i="23" s="1"/>
  <c r="U181" i="23"/>
  <c r="M181" i="23"/>
  <c r="M182" i="23" s="1"/>
  <c r="M183" i="23" s="1"/>
  <c r="T216" i="23"/>
  <c r="T217" i="23" s="1"/>
  <c r="T218" i="23" s="1"/>
  <c r="AC347" i="10"/>
  <c r="AC346" i="10" s="1"/>
  <c r="C251" i="23"/>
  <c r="C252" i="23" s="1"/>
  <c r="C253" i="23" s="1"/>
  <c r="X374" i="10"/>
  <c r="X398" i="10"/>
  <c r="AN374" i="10"/>
  <c r="AN398" i="10"/>
  <c r="L398" i="10" s="1" a="1"/>
  <c r="L398" i="10" s="1"/>
  <c r="R181" i="24"/>
  <c r="Q216" i="24"/>
  <c r="U450" i="10"/>
  <c r="U426" i="10"/>
  <c r="AK450" i="10"/>
  <c r="AK426" i="10"/>
  <c r="O181" i="26"/>
  <c r="N216" i="26"/>
  <c r="N217" i="26" s="1"/>
  <c r="N218" i="26" s="1"/>
  <c r="AH502" i="10"/>
  <c r="AH478" i="10"/>
  <c r="AE554" i="10"/>
  <c r="AE530" i="10"/>
  <c r="I181" i="27"/>
  <c r="G251" i="27"/>
  <c r="W251" i="27"/>
  <c r="W252" i="27" s="1"/>
  <c r="W253" i="27" s="1"/>
  <c r="AB762" i="10"/>
  <c r="AB738" i="10"/>
  <c r="V181" i="32"/>
  <c r="V182" i="32" s="1"/>
  <c r="V183" i="32" s="1"/>
  <c r="T251" i="32"/>
  <c r="Y606" i="10"/>
  <c r="I606" i="10" s="1" a="1"/>
  <c r="I606" i="10" s="1"/>
  <c r="I607" i="10" s="1"/>
  <c r="Y582" i="10"/>
  <c r="C181" i="28"/>
  <c r="C182" i="28" s="1"/>
  <c r="C183" i="28" s="1"/>
  <c r="H231" i="28"/>
  <c r="H242" i="28" s="1"/>
  <c r="Q251" i="28"/>
  <c r="V634" i="10"/>
  <c r="V658" i="10"/>
  <c r="AL658" i="10"/>
  <c r="AL634" i="10"/>
  <c r="N251" i="29"/>
  <c r="AI686" i="10"/>
  <c r="AI710" i="10"/>
  <c r="K710" i="10" s="1" a="1"/>
  <c r="K710" i="10" s="1"/>
  <c r="K711" i="10" s="1"/>
  <c r="H251" i="19"/>
  <c r="H252" i="19" s="1"/>
  <c r="H253" i="19" s="1"/>
  <c r="AC790" i="10"/>
  <c r="AC814" i="10"/>
  <c r="M196" i="33"/>
  <c r="M200" i="33" s="1"/>
  <c r="V216" i="33"/>
  <c r="V217" i="33" s="1"/>
  <c r="K266" i="33"/>
  <c r="K276" i="33" s="1"/>
  <c r="Z62" i="10"/>
  <c r="AB87" i="10"/>
  <c r="X15" i="10"/>
  <c r="AN15" i="10"/>
  <c r="U216" i="23"/>
  <c r="U217" i="23" s="1"/>
  <c r="U218" i="23" s="1"/>
  <c r="M216" i="23"/>
  <c r="M217" i="23" s="1"/>
  <c r="M218" i="23" s="1"/>
  <c r="Y374" i="10"/>
  <c r="Y398" i="10"/>
  <c r="I398" i="10" s="1" a="1"/>
  <c r="I398" i="10" s="1"/>
  <c r="I399" i="10" s="1"/>
  <c r="V450" i="10"/>
  <c r="V426" i="10"/>
  <c r="AF530" i="10"/>
  <c r="AF554" i="10"/>
  <c r="AC738" i="10"/>
  <c r="AC762" i="10"/>
  <c r="Z606" i="10"/>
  <c r="Z582" i="10"/>
  <c r="W634" i="10"/>
  <c r="W658" i="10"/>
  <c r="AM658" i="10"/>
  <c r="AM634" i="10"/>
  <c r="AO634" i="10" s="1"/>
  <c r="AP634" i="10" s="1"/>
  <c r="AQ634" i="10" s="1"/>
  <c r="AR634" i="10" s="1"/>
  <c r="AS634" i="10" s="1"/>
  <c r="AT634" i="10" s="1"/>
  <c r="T710" i="10"/>
  <c r="H710" i="10" s="1" a="1"/>
  <c r="H710" i="10" s="1"/>
  <c r="H711" i="10" s="1"/>
  <c r="T686" i="10"/>
  <c r="AJ710" i="10"/>
  <c r="AJ686" i="10"/>
  <c r="AD814" i="10"/>
  <c r="J814" i="10" s="1" a="1"/>
  <c r="J814" i="10" s="1"/>
  <c r="J815" i="10" s="1"/>
  <c r="AD790" i="10"/>
  <c r="AC87" i="10"/>
  <c r="Y15" i="10"/>
  <c r="AC322" i="10"/>
  <c r="Z374" i="10"/>
  <c r="Z398" i="10"/>
  <c r="W426" i="10"/>
  <c r="W450" i="10"/>
  <c r="AM450" i="10"/>
  <c r="AM426" i="10"/>
  <c r="AO426" i="10" s="1"/>
  <c r="AP426" i="10" s="1"/>
  <c r="AQ426" i="10" s="1"/>
  <c r="AR426" i="10" s="1"/>
  <c r="AS426" i="10" s="1"/>
  <c r="AT426" i="10" s="1"/>
  <c r="T502" i="10"/>
  <c r="H502" i="10" s="1" a="1"/>
  <c r="H502" i="10" s="1"/>
  <c r="H503" i="10" s="1"/>
  <c r="T478" i="10"/>
  <c r="AJ478" i="10"/>
  <c r="AJ502" i="10"/>
  <c r="AG530" i="10"/>
  <c r="AG554" i="10"/>
  <c r="AD762" i="10"/>
  <c r="J762" i="10" s="1" a="1"/>
  <c r="J762" i="10" s="1"/>
  <c r="J763" i="10" s="1"/>
  <c r="AD738" i="10"/>
  <c r="AA606" i="10"/>
  <c r="AA582" i="10"/>
  <c r="X658" i="10"/>
  <c r="X634" i="10"/>
  <c r="AN658" i="10"/>
  <c r="L658" i="10" s="1" a="1"/>
  <c r="L658" i="10" s="1"/>
  <c r="AN634" i="10"/>
  <c r="U710" i="10"/>
  <c r="U686" i="10"/>
  <c r="AK710" i="10"/>
  <c r="AK686" i="10"/>
  <c r="AE814" i="10"/>
  <c r="AE790" i="10"/>
  <c r="C216" i="33"/>
  <c r="C217" i="33" s="1"/>
  <c r="C218" i="33" s="1"/>
  <c r="Z15" i="10"/>
  <c r="AA374" i="10"/>
  <c r="AA398" i="10"/>
  <c r="U502" i="10"/>
  <c r="U478" i="10"/>
  <c r="AE738" i="10"/>
  <c r="AE762" i="10"/>
  <c r="AB582" i="10"/>
  <c r="AB606" i="10"/>
  <c r="Y634" i="10"/>
  <c r="Y658" i="10"/>
  <c r="I658" i="10" s="1" a="1"/>
  <c r="I658" i="10" s="1"/>
  <c r="I659" i="10" s="1"/>
  <c r="V710" i="10"/>
  <c r="V686" i="10"/>
  <c r="AL710" i="10"/>
  <c r="AL686" i="10"/>
  <c r="AF790" i="10"/>
  <c r="AF814" i="10"/>
  <c r="AE87" i="10"/>
  <c r="AA15" i="10"/>
  <c r="AK190" i="10"/>
  <c r="AK166" i="10"/>
  <c r="V252" i="24"/>
  <c r="V253" i="24" s="1"/>
  <c r="AM166" i="10"/>
  <c r="AO166" i="10" s="1"/>
  <c r="AP166" i="10" s="1"/>
  <c r="AQ166" i="10" s="1"/>
  <c r="AR166" i="10" s="1"/>
  <c r="AS166" i="10" s="1"/>
  <c r="AT166" i="10" s="1"/>
  <c r="AM190" i="10"/>
  <c r="X426" i="10"/>
  <c r="X450" i="10"/>
  <c r="AN426" i="10"/>
  <c r="AN450" i="10"/>
  <c r="L450" i="10" s="1" a="1"/>
  <c r="L450" i="10" s="1"/>
  <c r="AK478" i="10"/>
  <c r="AK502" i="10"/>
  <c r="AH554" i="10"/>
  <c r="AH530" i="10"/>
  <c r="Z114" i="10"/>
  <c r="J252" i="32"/>
  <c r="J253" i="32" s="1"/>
  <c r="H252" i="24"/>
  <c r="M182" i="22"/>
  <c r="X166" i="10"/>
  <c r="X190" i="10"/>
  <c r="AN190" i="10"/>
  <c r="L190" i="10" s="1" a="1"/>
  <c r="L190" i="10" s="1"/>
  <c r="AN166" i="10"/>
  <c r="U218" i="10"/>
  <c r="U242" i="10"/>
  <c r="AK218" i="10"/>
  <c r="AK242" i="10"/>
  <c r="AH270" i="10"/>
  <c r="T295" i="10"/>
  <c r="T294" i="10" s="1"/>
  <c r="H294" i="10" s="1" a="1"/>
  <c r="H294" i="10" s="1"/>
  <c r="AE322" i="10"/>
  <c r="AB398" i="10"/>
  <c r="AB374" i="10"/>
  <c r="Y426" i="10"/>
  <c r="Y450" i="10"/>
  <c r="I450" i="10" s="1" a="1"/>
  <c r="I450" i="10" s="1"/>
  <c r="I451" i="10" s="1"/>
  <c r="V478" i="10"/>
  <c r="V502" i="10"/>
  <c r="AL502" i="10"/>
  <c r="AL478" i="10"/>
  <c r="AI530" i="10"/>
  <c r="AI554" i="10"/>
  <c r="K554" i="10" s="1" a="1"/>
  <c r="K554" i="10" s="1"/>
  <c r="K555" i="10" s="1"/>
  <c r="AF762" i="10"/>
  <c r="AF738" i="10"/>
  <c r="AC582" i="10"/>
  <c r="AC606" i="10"/>
  <c r="Z634" i="10"/>
  <c r="Z658" i="10"/>
  <c r="W686" i="10"/>
  <c r="W710" i="10"/>
  <c r="AM686" i="10"/>
  <c r="AO686" i="10" s="1"/>
  <c r="AP686" i="10" s="1"/>
  <c r="AQ686" i="10" s="1"/>
  <c r="AR686" i="10" s="1"/>
  <c r="AS686" i="10" s="1"/>
  <c r="AT686" i="10" s="1"/>
  <c r="AM710" i="10"/>
  <c r="AG814" i="10"/>
  <c r="AG790" i="10"/>
  <c r="AF87" i="10"/>
  <c r="AB15" i="10"/>
  <c r="V190" i="10"/>
  <c r="V166" i="10"/>
  <c r="AI218" i="10"/>
  <c r="AI242" i="10"/>
  <c r="K242" i="10" s="1" a="1"/>
  <c r="K242" i="10" s="1"/>
  <c r="K243" i="10" s="1"/>
  <c r="AJ218" i="10"/>
  <c r="AJ242" i="10"/>
  <c r="V218" i="10"/>
  <c r="V242" i="10"/>
  <c r="U295" i="10"/>
  <c r="U294" i="10" s="1"/>
  <c r="AK295" i="10"/>
  <c r="AK294" i="10" s="1"/>
  <c r="AH347" i="10"/>
  <c r="AH346" i="10" s="1"/>
  <c r="AC374" i="10"/>
  <c r="AC398" i="10"/>
  <c r="Z426" i="10"/>
  <c r="Z450" i="10"/>
  <c r="W478" i="10"/>
  <c r="W502" i="10"/>
  <c r="AM502" i="10"/>
  <c r="AM478" i="10"/>
  <c r="AO478" i="10" s="1"/>
  <c r="AP478" i="10" s="1"/>
  <c r="AQ478" i="10" s="1"/>
  <c r="AR478" i="10" s="1"/>
  <c r="AS478" i="10" s="1"/>
  <c r="AT478" i="10" s="1"/>
  <c r="T530" i="10"/>
  <c r="T554" i="10"/>
  <c r="H554" i="10" s="1" a="1"/>
  <c r="H554" i="10" s="1"/>
  <c r="H555" i="10" s="1"/>
  <c r="AJ554" i="10"/>
  <c r="AJ530" i="10"/>
  <c r="AG762" i="10"/>
  <c r="AG738" i="10"/>
  <c r="AD582" i="10"/>
  <c r="AD606" i="10"/>
  <c r="J606" i="10" s="1" a="1"/>
  <c r="J606" i="10" s="1"/>
  <c r="J607" i="10" s="1"/>
  <c r="AA658" i="10"/>
  <c r="AA634" i="10"/>
  <c r="X710" i="10"/>
  <c r="X686" i="10"/>
  <c r="AN710" i="10"/>
  <c r="L710" i="10" s="1" a="1"/>
  <c r="L710" i="10" s="1"/>
  <c r="AN686" i="10"/>
  <c r="AH790" i="10"/>
  <c r="AH814" i="10"/>
  <c r="AG87" i="10"/>
  <c r="AC15" i="10"/>
  <c r="AA114" i="10"/>
  <c r="E252" i="26"/>
  <c r="AM218" i="10"/>
  <c r="AO218" i="10" s="1"/>
  <c r="AP218" i="10" s="1"/>
  <c r="AQ218" i="10" s="1"/>
  <c r="AR218" i="10" s="1"/>
  <c r="AS218" i="10" s="1"/>
  <c r="AT218" i="10" s="1"/>
  <c r="AM242" i="10"/>
  <c r="X502" i="10"/>
  <c r="X478" i="10"/>
  <c r="AN502" i="10"/>
  <c r="L502" i="10" s="1" a="1"/>
  <c r="L502" i="10" s="1"/>
  <c r="AN478" i="10"/>
  <c r="U530" i="10"/>
  <c r="U554" i="10"/>
  <c r="AK530" i="10"/>
  <c r="AK554" i="10"/>
  <c r="AH762" i="10"/>
  <c r="AH738" i="10"/>
  <c r="AE582" i="10"/>
  <c r="AE606" i="10"/>
  <c r="AB658" i="10"/>
  <c r="AB634" i="10"/>
  <c r="Y686" i="10"/>
  <c r="Y710" i="10"/>
  <c r="I710" i="10" s="1" a="1"/>
  <c r="I710" i="10" s="1"/>
  <c r="I711" i="10" s="1"/>
  <c r="AI814" i="10"/>
  <c r="K814" i="10" s="1" a="1"/>
  <c r="K814" i="10" s="1"/>
  <c r="K815" i="10" s="1"/>
  <c r="AI790" i="10"/>
  <c r="AH87" i="10"/>
  <c r="AD15" i="10"/>
  <c r="H475" i="10"/>
  <c r="H319" i="10"/>
  <c r="H163" i="10"/>
  <c r="H787" i="10"/>
  <c r="H631" i="10"/>
  <c r="H59" i="10"/>
  <c r="H111" i="10"/>
  <c r="H735" i="10"/>
  <c r="H579" i="10"/>
  <c r="H423" i="10"/>
  <c r="H267" i="10"/>
  <c r="H527" i="10"/>
  <c r="H371" i="10"/>
  <c r="H215" i="10"/>
  <c r="H683" i="10"/>
  <c r="M182" i="21"/>
  <c r="E231" i="21"/>
  <c r="E232" i="21" s="1"/>
  <c r="P231" i="21"/>
  <c r="K252" i="21"/>
  <c r="K253" i="21" s="1"/>
  <c r="L267" i="21"/>
  <c r="AC203" i="10" s="1"/>
  <c r="D266" i="21"/>
  <c r="D267" i="21" s="1"/>
  <c r="U203" i="10" s="1"/>
  <c r="M231" i="22"/>
  <c r="M232" i="22" s="1"/>
  <c r="H197" i="18"/>
  <c r="S238" i="18"/>
  <c r="N231" i="18"/>
  <c r="N239" i="18" s="1"/>
  <c r="P231" i="23"/>
  <c r="N182" i="26"/>
  <c r="N183" i="26" s="1"/>
  <c r="Q231" i="26"/>
  <c r="Q240" i="26" s="1"/>
  <c r="L252" i="26"/>
  <c r="L253" i="26" s="1"/>
  <c r="K231" i="25"/>
  <c r="K237" i="25" s="1"/>
  <c r="V231" i="25"/>
  <c r="I252" i="25"/>
  <c r="F196" i="27"/>
  <c r="F197" i="27" s="1"/>
  <c r="G217" i="27"/>
  <c r="W217" i="27"/>
  <c r="V252" i="27"/>
  <c r="V253" i="27" s="1"/>
  <c r="N266" i="27"/>
  <c r="N273" i="27" s="1"/>
  <c r="T266" i="27"/>
  <c r="T267" i="27" s="1"/>
  <c r="AK567" i="10" s="1"/>
  <c r="Q270" i="28"/>
  <c r="P200" i="19"/>
  <c r="O182" i="21"/>
  <c r="I216" i="21"/>
  <c r="J231" i="18"/>
  <c r="J243" i="18" s="1"/>
  <c r="K231" i="26"/>
  <c r="K242" i="26" s="1"/>
  <c r="S196" i="32"/>
  <c r="S197" i="32" s="1"/>
  <c r="H231" i="32"/>
  <c r="H232" i="32" s="1"/>
  <c r="U252" i="32"/>
  <c r="U253" i="32" s="1"/>
  <c r="D182" i="28"/>
  <c r="D183" i="28" s="1"/>
  <c r="P196" i="28"/>
  <c r="K196" i="28"/>
  <c r="K200" i="28" s="1"/>
  <c r="W205" i="28"/>
  <c r="I217" i="28"/>
  <c r="I218" i="28" s="1"/>
  <c r="S266" i="28"/>
  <c r="T196" i="29"/>
  <c r="T200" i="29" s="1"/>
  <c r="F217" i="29"/>
  <c r="F218" i="29" s="1"/>
  <c r="H231" i="29"/>
  <c r="J251" i="29"/>
  <c r="I181" i="30"/>
  <c r="I182" i="30" s="1"/>
  <c r="J196" i="30"/>
  <c r="J201" i="30" s="1"/>
  <c r="H216" i="30"/>
  <c r="I231" i="30"/>
  <c r="O231" i="30"/>
  <c r="O232" i="30" s="1"/>
  <c r="M266" i="30"/>
  <c r="J196" i="33"/>
  <c r="J202" i="33" s="1"/>
  <c r="O217" i="21"/>
  <c r="I251" i="21"/>
  <c r="I252" i="21" s="1"/>
  <c r="I253" i="21" s="1"/>
  <c r="T216" i="18"/>
  <c r="T217" i="18" s="1"/>
  <c r="T218" i="18" s="1"/>
  <c r="C251" i="18"/>
  <c r="C252" i="18" s="1"/>
  <c r="C253" i="18" s="1"/>
  <c r="S251" i="18"/>
  <c r="Q216" i="23"/>
  <c r="Q217" i="23" s="1"/>
  <c r="Q218" i="23" s="1"/>
  <c r="P251" i="23"/>
  <c r="P252" i="23" s="1"/>
  <c r="P253" i="23" s="1"/>
  <c r="O181" i="24"/>
  <c r="K216" i="26"/>
  <c r="I181" i="25"/>
  <c r="H216" i="25"/>
  <c r="H217" i="25" s="1"/>
  <c r="W251" i="25"/>
  <c r="W252" i="25" s="1"/>
  <c r="W253" i="25" s="1"/>
  <c r="F181" i="27"/>
  <c r="E216" i="27"/>
  <c r="E217" i="27" s="1"/>
  <c r="E218" i="27" s="1"/>
  <c r="N182" i="32"/>
  <c r="D196" i="32"/>
  <c r="D208" i="32" s="1"/>
  <c r="T251" i="18"/>
  <c r="L216" i="21"/>
  <c r="L217" i="21" s="1"/>
  <c r="L218" i="21" s="1"/>
  <c r="D181" i="23"/>
  <c r="D182" i="23" s="1"/>
  <c r="D183" i="23" s="1"/>
  <c r="T181" i="23"/>
  <c r="O251" i="24"/>
  <c r="O252" i="24" s="1"/>
  <c r="O253" i="24" s="1"/>
  <c r="U181" i="32"/>
  <c r="I181" i="19"/>
  <c r="I182" i="19" s="1"/>
  <c r="I183" i="19" s="1"/>
  <c r="U196" i="19"/>
  <c r="U204" i="19" s="1"/>
  <c r="C216" i="19"/>
  <c r="C217" i="19" s="1"/>
  <c r="C218" i="19" s="1"/>
  <c r="R251" i="19"/>
  <c r="D196" i="21"/>
  <c r="D197" i="21" s="1"/>
  <c r="M241" i="22"/>
  <c r="M231" i="18"/>
  <c r="O216" i="23"/>
  <c r="M181" i="24"/>
  <c r="M182" i="24" s="1"/>
  <c r="H251" i="26"/>
  <c r="H252" i="26" s="1"/>
  <c r="H253" i="26" s="1"/>
  <c r="G181" i="25"/>
  <c r="F216" i="25"/>
  <c r="E251" i="25"/>
  <c r="E252" i="25" s="1"/>
  <c r="U251" i="25"/>
  <c r="U252" i="25" s="1"/>
  <c r="K266" i="25"/>
  <c r="K269" i="25" s="1"/>
  <c r="I182" i="27"/>
  <c r="I183" i="27" s="1"/>
  <c r="E196" i="27"/>
  <c r="E197" i="27" s="1"/>
  <c r="C216" i="27"/>
  <c r="C217" i="27" s="1"/>
  <c r="C218" i="27" s="1"/>
  <c r="S216" i="27"/>
  <c r="S217" i="27" s="1"/>
  <c r="G252" i="27"/>
  <c r="G253" i="27" s="1"/>
  <c r="R251" i="27"/>
  <c r="Q181" i="32"/>
  <c r="Q182" i="32" s="1"/>
  <c r="Q183" i="32" s="1"/>
  <c r="P216" i="32"/>
  <c r="D196" i="28"/>
  <c r="M216" i="28"/>
  <c r="M217" i="28" s="1"/>
  <c r="V252" i="28"/>
  <c r="V253" i="28" s="1"/>
  <c r="R266" i="28"/>
  <c r="R267" i="28" s="1"/>
  <c r="AI619" i="10" s="1"/>
  <c r="N252" i="29"/>
  <c r="N253" i="29" s="1"/>
  <c r="I251" i="29"/>
  <c r="G216" i="30"/>
  <c r="W216" i="30"/>
  <c r="W217" i="30" s="1"/>
  <c r="C231" i="30"/>
  <c r="C241" i="30" s="1"/>
  <c r="T715" i="10" s="1"/>
  <c r="L266" i="30"/>
  <c r="E181" i="19"/>
  <c r="E182" i="19" s="1"/>
  <c r="E183" i="19" s="1"/>
  <c r="H217" i="18"/>
  <c r="H218" i="18" s="1"/>
  <c r="T252" i="23"/>
  <c r="H231" i="24"/>
  <c r="H232" i="24" s="1"/>
  <c r="E182" i="26"/>
  <c r="D217" i="26"/>
  <c r="D218" i="26" s="1"/>
  <c r="E231" i="26"/>
  <c r="O182" i="27"/>
  <c r="O183" i="27" s="1"/>
  <c r="K274" i="30"/>
  <c r="W252" i="24"/>
  <c r="W253" i="24" s="1"/>
  <c r="G196" i="26"/>
  <c r="G197" i="26" s="1"/>
  <c r="L181" i="21"/>
  <c r="O216" i="24"/>
  <c r="O217" i="24" s="1"/>
  <c r="O218" i="24" s="1"/>
  <c r="M181" i="26"/>
  <c r="U251" i="27"/>
  <c r="I182" i="32"/>
  <c r="R251" i="32"/>
  <c r="R252" i="32" s="1"/>
  <c r="R253" i="32" s="1"/>
  <c r="L216" i="19"/>
  <c r="L217" i="19" s="1"/>
  <c r="L218" i="19" s="1"/>
  <c r="F251" i="19"/>
  <c r="D181" i="21"/>
  <c r="R181" i="25"/>
  <c r="Q216" i="25"/>
  <c r="K216" i="32"/>
  <c r="I181" i="28"/>
  <c r="V181" i="29"/>
  <c r="V182" i="29" s="1"/>
  <c r="L216" i="33"/>
  <c r="L217" i="33" s="1"/>
  <c r="L218" i="33" s="1"/>
  <c r="F251" i="33"/>
  <c r="N271" i="34"/>
  <c r="AE97" i="10" s="1"/>
  <c r="V182" i="21"/>
  <c r="V183" i="21" s="1"/>
  <c r="J217" i="21"/>
  <c r="J218" i="21" s="1"/>
  <c r="U216" i="21"/>
  <c r="P216" i="21"/>
  <c r="D251" i="21"/>
  <c r="D252" i="21" s="1"/>
  <c r="D253" i="21" s="1"/>
  <c r="C181" i="22"/>
  <c r="G217" i="22"/>
  <c r="G218" i="22" s="1"/>
  <c r="R216" i="22"/>
  <c r="J216" i="18"/>
  <c r="P231" i="18"/>
  <c r="P243" i="18" s="1"/>
  <c r="N251" i="18"/>
  <c r="H181" i="23"/>
  <c r="K251" i="23"/>
  <c r="K252" i="23" s="1"/>
  <c r="K253" i="23" s="1"/>
  <c r="F251" i="23"/>
  <c r="J181" i="24"/>
  <c r="E181" i="24"/>
  <c r="S251" i="24"/>
  <c r="S252" i="24" s="1"/>
  <c r="S253" i="24" s="1"/>
  <c r="G181" i="26"/>
  <c r="G182" i="26" s="1"/>
  <c r="G183" i="26" s="1"/>
  <c r="L181" i="27"/>
  <c r="W182" i="21"/>
  <c r="W183" i="21" s="1"/>
  <c r="R181" i="21"/>
  <c r="R182" i="21" s="1"/>
  <c r="R183" i="21" s="1"/>
  <c r="K217" i="21"/>
  <c r="F217" i="21"/>
  <c r="F218" i="21" s="1"/>
  <c r="V217" i="21"/>
  <c r="V218" i="21" s="1"/>
  <c r="Q216" i="21"/>
  <c r="Q217" i="21" s="1"/>
  <c r="Q218" i="21" s="1"/>
  <c r="J252" i="21"/>
  <c r="J253" i="21" s="1"/>
  <c r="E252" i="21"/>
  <c r="E253" i="21" s="1"/>
  <c r="U252" i="21"/>
  <c r="U253" i="21" s="1"/>
  <c r="P251" i="21"/>
  <c r="P252" i="21" s="1"/>
  <c r="P253" i="21" s="1"/>
  <c r="Q266" i="21"/>
  <c r="O181" i="22"/>
  <c r="O182" i="22" s="1"/>
  <c r="H217" i="22"/>
  <c r="H218" i="22" s="1"/>
  <c r="G252" i="22"/>
  <c r="G253" i="22" s="1"/>
  <c r="M251" i="22"/>
  <c r="M252" i="22" s="1"/>
  <c r="P217" i="18"/>
  <c r="P218" i="18" s="1"/>
  <c r="K216" i="18"/>
  <c r="V231" i="18"/>
  <c r="V240" i="18" s="1"/>
  <c r="Q231" i="18"/>
  <c r="Q236" i="18" s="1"/>
  <c r="L231" i="18"/>
  <c r="O252" i="18"/>
  <c r="O253" i="18" s="1"/>
  <c r="J251" i="18"/>
  <c r="J252" i="18" s="1"/>
  <c r="J253" i="18" s="1"/>
  <c r="I181" i="23"/>
  <c r="I182" i="23" s="1"/>
  <c r="I183" i="23" s="1"/>
  <c r="D196" i="23"/>
  <c r="H216" i="23"/>
  <c r="H217" i="23" s="1"/>
  <c r="H218" i="23" s="1"/>
  <c r="L251" i="23"/>
  <c r="L252" i="23" s="1"/>
  <c r="L253" i="23" s="1"/>
  <c r="G251" i="23"/>
  <c r="G252" i="23" s="1"/>
  <c r="G253" i="23" s="1"/>
  <c r="W251" i="23"/>
  <c r="W252" i="23" s="1"/>
  <c r="W253" i="23" s="1"/>
  <c r="F181" i="24"/>
  <c r="V181" i="24"/>
  <c r="J216" i="24"/>
  <c r="J217" i="24" s="1"/>
  <c r="J218" i="24" s="1"/>
  <c r="E216" i="24"/>
  <c r="N252" i="24"/>
  <c r="N253" i="24" s="1"/>
  <c r="T251" i="24"/>
  <c r="T252" i="24" s="1"/>
  <c r="S181" i="26"/>
  <c r="S182" i="26" s="1"/>
  <c r="S183" i="26" s="1"/>
  <c r="G216" i="26"/>
  <c r="G217" i="26" s="1"/>
  <c r="G218" i="26" s="1"/>
  <c r="K252" i="26"/>
  <c r="K253" i="26" s="1"/>
  <c r="F251" i="26"/>
  <c r="V251" i="26"/>
  <c r="V252" i="26" s="1"/>
  <c r="Q251" i="26"/>
  <c r="Q252" i="26" s="1"/>
  <c r="E181" i="25"/>
  <c r="U181" i="25"/>
  <c r="P181" i="25"/>
  <c r="P182" i="25" s="1"/>
  <c r="P183" i="25" s="1"/>
  <c r="F196" i="25"/>
  <c r="F197" i="25" s="1"/>
  <c r="I217" i="25"/>
  <c r="D216" i="25"/>
  <c r="D217" i="25" s="1"/>
  <c r="D218" i="25" s="1"/>
  <c r="T216" i="25"/>
  <c r="T217" i="25" s="1"/>
  <c r="O216" i="25"/>
  <c r="O217" i="25" s="1"/>
  <c r="U231" i="25"/>
  <c r="H252" i="25"/>
  <c r="H253" i="25" s="1"/>
  <c r="N251" i="25"/>
  <c r="I266" i="25"/>
  <c r="O266" i="25"/>
  <c r="O272" i="25" s="1"/>
  <c r="W182" i="27"/>
  <c r="R181" i="27"/>
  <c r="S196" i="27"/>
  <c r="S197" i="27" s="1"/>
  <c r="Q216" i="27"/>
  <c r="Q217" i="27" s="1"/>
  <c r="Q218" i="27" s="1"/>
  <c r="W231" i="27"/>
  <c r="W235" i="27" s="1"/>
  <c r="J181" i="32"/>
  <c r="J182" i="32" s="1"/>
  <c r="P196" i="32"/>
  <c r="P197" i="32" s="1"/>
  <c r="N216" i="32"/>
  <c r="N217" i="32" s="1"/>
  <c r="N218" i="32" s="1"/>
  <c r="I216" i="32"/>
  <c r="T231" i="32"/>
  <c r="T232" i="32" s="1"/>
  <c r="M251" i="32"/>
  <c r="I181" i="29"/>
  <c r="I182" i="29" s="1"/>
  <c r="I183" i="29" s="1"/>
  <c r="C216" i="29"/>
  <c r="P232" i="21"/>
  <c r="P235" i="21"/>
  <c r="M239" i="22"/>
  <c r="W235" i="18"/>
  <c r="W232" i="18"/>
  <c r="H242" i="27"/>
  <c r="H243" i="27"/>
  <c r="H238" i="27"/>
  <c r="H235" i="27"/>
  <c r="K267" i="25"/>
  <c r="AB515" i="10" s="1"/>
  <c r="O182" i="24"/>
  <c r="O183" i="24" s="1"/>
  <c r="N203" i="25"/>
  <c r="F217" i="18"/>
  <c r="F218" i="18" s="1"/>
  <c r="H206" i="29"/>
  <c r="E267" i="28"/>
  <c r="V619" i="10" s="1"/>
  <c r="E278" i="28"/>
  <c r="E270" i="28"/>
  <c r="C278" i="28"/>
  <c r="L216" i="24"/>
  <c r="K251" i="24"/>
  <c r="K252" i="24" s="1"/>
  <c r="K253" i="24" s="1"/>
  <c r="O182" i="26"/>
  <c r="O183" i="26" s="1"/>
  <c r="J181" i="26"/>
  <c r="J182" i="26" s="1"/>
  <c r="W181" i="25"/>
  <c r="V216" i="25"/>
  <c r="H231" i="18"/>
  <c r="H235" i="18" s="1"/>
  <c r="W266" i="18"/>
  <c r="M267" i="28"/>
  <c r="AD619" i="10" s="1"/>
  <c r="M278" i="28"/>
  <c r="K197" i="28"/>
  <c r="K208" i="28"/>
  <c r="E275" i="28"/>
  <c r="T206" i="29"/>
  <c r="P217" i="29"/>
  <c r="P218" i="29" s="1"/>
  <c r="O196" i="21"/>
  <c r="O231" i="21"/>
  <c r="O232" i="21" s="1"/>
  <c r="M266" i="21"/>
  <c r="M267" i="21" s="1"/>
  <c r="AD203" i="10" s="1"/>
  <c r="C266" i="21"/>
  <c r="V252" i="18"/>
  <c r="V253" i="18" s="1"/>
  <c r="W201" i="28"/>
  <c r="G267" i="28"/>
  <c r="X619" i="10" s="1"/>
  <c r="G271" i="28"/>
  <c r="V266" i="22"/>
  <c r="V267" i="22" s="1"/>
  <c r="AM255" i="10" s="1"/>
  <c r="D231" i="18"/>
  <c r="D239" i="18" s="1"/>
  <c r="Q231" i="23"/>
  <c r="Q196" i="27"/>
  <c r="Q208" i="27" s="1"/>
  <c r="I217" i="27"/>
  <c r="I218" i="27" s="1"/>
  <c r="O266" i="27"/>
  <c r="O267" i="27" s="1"/>
  <c r="AF567" i="10" s="1"/>
  <c r="T234" i="28"/>
  <c r="O267" i="28"/>
  <c r="AF619" i="10" s="1"/>
  <c r="O272" i="28"/>
  <c r="O271" i="28"/>
  <c r="E252" i="27"/>
  <c r="E216" i="21"/>
  <c r="Q231" i="21"/>
  <c r="Q237" i="21" s="1"/>
  <c r="O216" i="18"/>
  <c r="O217" i="18" s="1"/>
  <c r="O218" i="18" s="1"/>
  <c r="Q182" i="26"/>
  <c r="O196" i="25"/>
  <c r="O197" i="25" s="1"/>
  <c r="O231" i="25"/>
  <c r="O232" i="25" s="1"/>
  <c r="L252" i="25"/>
  <c r="L253" i="25" s="1"/>
  <c r="C266" i="25"/>
  <c r="G217" i="32"/>
  <c r="E196" i="18"/>
  <c r="E205" i="18" s="1"/>
  <c r="F231" i="23"/>
  <c r="F243" i="23" s="1"/>
  <c r="P266" i="23"/>
  <c r="P271" i="23" s="1"/>
  <c r="J196" i="24"/>
  <c r="J206" i="24" s="1"/>
  <c r="L196" i="26"/>
  <c r="L197" i="26" s="1"/>
  <c r="P231" i="26"/>
  <c r="P235" i="26" s="1"/>
  <c r="E231" i="27"/>
  <c r="E237" i="27" s="1"/>
  <c r="Q196" i="21"/>
  <c r="T251" i="21"/>
  <c r="E266" i="21"/>
  <c r="E273" i="21" s="1"/>
  <c r="S252" i="18"/>
  <c r="M275" i="34"/>
  <c r="E235" i="29"/>
  <c r="Q267" i="28"/>
  <c r="AH619" i="10" s="1"/>
  <c r="Q278" i="28"/>
  <c r="Q271" i="28"/>
  <c r="Q275" i="28"/>
  <c r="G275" i="28"/>
  <c r="S252" i="26"/>
  <c r="S253" i="26" s="1"/>
  <c r="P266" i="21"/>
  <c r="P267" i="21" s="1"/>
  <c r="AG203" i="10" s="1"/>
  <c r="T252" i="18"/>
  <c r="T253" i="18" s="1"/>
  <c r="E236" i="33"/>
  <c r="E240" i="33"/>
  <c r="E238" i="33"/>
  <c r="E237" i="29"/>
  <c r="N241" i="26"/>
  <c r="T231" i="18"/>
  <c r="T239" i="18" s="1"/>
  <c r="K252" i="18"/>
  <c r="K253" i="18" s="1"/>
  <c r="K266" i="18"/>
  <c r="S231" i="26"/>
  <c r="S243" i="26" s="1"/>
  <c r="L196" i="23"/>
  <c r="L197" i="23" s="1"/>
  <c r="I217" i="23"/>
  <c r="I218" i="23" s="1"/>
  <c r="O196" i="27"/>
  <c r="O202" i="27" s="1"/>
  <c r="C266" i="27"/>
  <c r="C267" i="27" s="1"/>
  <c r="T567" i="10" s="1"/>
  <c r="J266" i="32"/>
  <c r="N236" i="28"/>
  <c r="T238" i="28"/>
  <c r="T202" i="30"/>
  <c r="J231" i="22"/>
  <c r="J232" i="22" s="1"/>
  <c r="U252" i="18"/>
  <c r="U253" i="18" s="1"/>
  <c r="R266" i="21"/>
  <c r="R267" i="21" s="1"/>
  <c r="AI203" i="10" s="1"/>
  <c r="G182" i="24"/>
  <c r="G183" i="24" s="1"/>
  <c r="P207" i="24"/>
  <c r="D231" i="26"/>
  <c r="W197" i="28"/>
  <c r="W200" i="28"/>
  <c r="W206" i="28"/>
  <c r="W204" i="28"/>
  <c r="M203" i="19"/>
  <c r="C182" i="21"/>
  <c r="C183" i="21" s="1"/>
  <c r="U182" i="23"/>
  <c r="U183" i="23" s="1"/>
  <c r="F196" i="23"/>
  <c r="V217" i="24"/>
  <c r="V196" i="26"/>
  <c r="V197" i="26" s="1"/>
  <c r="M204" i="19"/>
  <c r="G272" i="28"/>
  <c r="H181" i="22"/>
  <c r="H182" i="22" s="1"/>
  <c r="H183" i="22" s="1"/>
  <c r="T182" i="24"/>
  <c r="T183" i="24" s="1"/>
  <c r="H217" i="24"/>
  <c r="L181" i="26"/>
  <c r="L182" i="26" s="1"/>
  <c r="L183" i="26" s="1"/>
  <c r="R196" i="26"/>
  <c r="R203" i="26" s="1"/>
  <c r="U217" i="26"/>
  <c r="V231" i="26"/>
  <c r="V240" i="26" s="1"/>
  <c r="C182" i="25"/>
  <c r="T196" i="25"/>
  <c r="T197" i="25" s="1"/>
  <c r="M252" i="21"/>
  <c r="W239" i="18"/>
  <c r="G216" i="23"/>
  <c r="P204" i="33"/>
  <c r="P208" i="33"/>
  <c r="P199" i="33"/>
  <c r="P203" i="33"/>
  <c r="U231" i="23"/>
  <c r="M232" i="23" s="1"/>
  <c r="S217" i="26"/>
  <c r="S218" i="26" s="1"/>
  <c r="E271" i="28"/>
  <c r="D182" i="21"/>
  <c r="D183" i="21" s="1"/>
  <c r="E217" i="23"/>
  <c r="E218" i="23" s="1"/>
  <c r="F196" i="26"/>
  <c r="F197" i="26" s="1"/>
  <c r="N217" i="18"/>
  <c r="W208" i="28"/>
  <c r="M273" i="28"/>
  <c r="S217" i="22"/>
  <c r="S218" i="22" s="1"/>
  <c r="N216" i="22"/>
  <c r="N217" i="22" s="1"/>
  <c r="S234" i="18"/>
  <c r="E196" i="21"/>
  <c r="E197" i="21" s="1"/>
  <c r="S217" i="21"/>
  <c r="S218" i="21" s="1"/>
  <c r="N217" i="21"/>
  <c r="N218" i="21" s="1"/>
  <c r="E237" i="21"/>
  <c r="H251" i="21"/>
  <c r="I182" i="18"/>
  <c r="C216" i="18"/>
  <c r="C217" i="18" s="1"/>
  <c r="E252" i="32"/>
  <c r="E253" i="32" s="1"/>
  <c r="T217" i="21"/>
  <c r="C196" i="22"/>
  <c r="C197" i="22" s="1"/>
  <c r="F251" i="22"/>
  <c r="L266" i="22"/>
  <c r="K206" i="28"/>
  <c r="S272" i="28"/>
  <c r="G216" i="24"/>
  <c r="G217" i="24" s="1"/>
  <c r="G218" i="24" s="1"/>
  <c r="L182" i="21"/>
  <c r="L183" i="21" s="1"/>
  <c r="N181" i="22"/>
  <c r="R217" i="22"/>
  <c r="R218" i="22" s="1"/>
  <c r="M216" i="22"/>
  <c r="M217" i="22" s="1"/>
  <c r="M218" i="22" s="1"/>
  <c r="Q252" i="22"/>
  <c r="M266" i="22"/>
  <c r="M267" i="22" s="1"/>
  <c r="AD255" i="10" s="1"/>
  <c r="E275" i="33"/>
  <c r="E274" i="28"/>
  <c r="H234" i="27"/>
  <c r="O201" i="28"/>
  <c r="R217" i="21"/>
  <c r="R218" i="21" s="1"/>
  <c r="M274" i="28"/>
  <c r="T181" i="21"/>
  <c r="T182" i="21" s="1"/>
  <c r="T183" i="21" s="1"/>
  <c r="L251" i="18"/>
  <c r="L252" i="18" s="1"/>
  <c r="L253" i="18" s="1"/>
  <c r="T216" i="26"/>
  <c r="T217" i="26" s="1"/>
  <c r="T218" i="26" s="1"/>
  <c r="D231" i="21"/>
  <c r="D232" i="21" s="1"/>
  <c r="G196" i="32"/>
  <c r="G197" i="32" s="1"/>
  <c r="C205" i="28"/>
  <c r="Q197" i="30"/>
  <c r="Q199" i="30"/>
  <c r="N197" i="28"/>
  <c r="N206" i="28"/>
  <c r="F252" i="28"/>
  <c r="O274" i="28"/>
  <c r="V237" i="18"/>
  <c r="R182" i="23"/>
  <c r="R231" i="23"/>
  <c r="R243" i="23" s="1"/>
  <c r="M231" i="23"/>
  <c r="M242" i="23" s="1"/>
  <c r="C231" i="23"/>
  <c r="C234" i="23" s="1"/>
  <c r="L266" i="23"/>
  <c r="V196" i="24"/>
  <c r="P231" i="24"/>
  <c r="S196" i="26"/>
  <c r="S197" i="26" s="1"/>
  <c r="V216" i="26"/>
  <c r="V217" i="26" s="1"/>
  <c r="J252" i="26"/>
  <c r="J253" i="26" s="1"/>
  <c r="U251" i="26"/>
  <c r="U252" i="26" s="1"/>
  <c r="U253" i="26" s="1"/>
  <c r="T181" i="25"/>
  <c r="T182" i="25" s="1"/>
  <c r="G196" i="27"/>
  <c r="G197" i="27" s="1"/>
  <c r="D196" i="26"/>
  <c r="D197" i="26" s="1"/>
  <c r="H237" i="27"/>
  <c r="Q182" i="28"/>
  <c r="Q183" i="28" s="1"/>
  <c r="I205" i="32"/>
  <c r="U217" i="32"/>
  <c r="L231" i="32"/>
  <c r="L232" i="32" s="1"/>
  <c r="O251" i="32"/>
  <c r="O252" i="32" s="1"/>
  <c r="L252" i="30"/>
  <c r="L253" i="30" s="1"/>
  <c r="P204" i="19"/>
  <c r="T181" i="22"/>
  <c r="C216" i="22"/>
  <c r="C217" i="22" s="1"/>
  <c r="R251" i="22"/>
  <c r="E182" i="24"/>
  <c r="K181" i="24"/>
  <c r="K231" i="24"/>
  <c r="K243" i="24" s="1"/>
  <c r="I196" i="26"/>
  <c r="I208" i="26" s="1"/>
  <c r="L216" i="26"/>
  <c r="L217" i="26" s="1"/>
  <c r="L218" i="26" s="1"/>
  <c r="L266" i="26"/>
  <c r="L275" i="26" s="1"/>
  <c r="J181" i="25"/>
  <c r="J231" i="25"/>
  <c r="J234" i="25" s="1"/>
  <c r="P231" i="25"/>
  <c r="P240" i="25" s="1"/>
  <c r="S251" i="25"/>
  <c r="V252" i="32"/>
  <c r="V253" i="32" s="1"/>
  <c r="L196" i="28"/>
  <c r="L197" i="28" s="1"/>
  <c r="G182" i="18"/>
  <c r="G183" i="18" s="1"/>
  <c r="E252" i="18"/>
  <c r="E253" i="18" s="1"/>
  <c r="C196" i="21"/>
  <c r="C201" i="21" s="1"/>
  <c r="C231" i="21"/>
  <c r="C232" i="21" s="1"/>
  <c r="F251" i="21"/>
  <c r="F252" i="21" s="1"/>
  <c r="F253" i="21" s="1"/>
  <c r="L270" i="21"/>
  <c r="L181" i="24"/>
  <c r="L182" i="24" s="1"/>
  <c r="L183" i="24" s="1"/>
  <c r="F231" i="24"/>
  <c r="F235" i="24" s="1"/>
  <c r="L231" i="24"/>
  <c r="L243" i="24" s="1"/>
  <c r="U182" i="32"/>
  <c r="I217" i="32"/>
  <c r="I218" i="32" s="1"/>
  <c r="C196" i="25"/>
  <c r="C197" i="25" s="1"/>
  <c r="L217" i="25"/>
  <c r="R231" i="25"/>
  <c r="R234" i="25" s="1"/>
  <c r="F251" i="25"/>
  <c r="F182" i="29"/>
  <c r="L181" i="29"/>
  <c r="O252" i="26"/>
  <c r="O253" i="26" s="1"/>
  <c r="U266" i="26"/>
  <c r="U276" i="26" s="1"/>
  <c r="S182" i="25"/>
  <c r="S183" i="25" s="1"/>
  <c r="M217" i="25"/>
  <c r="M218" i="25" s="1"/>
  <c r="D231" i="25"/>
  <c r="D243" i="25" s="1"/>
  <c r="G251" i="25"/>
  <c r="G252" i="25" s="1"/>
  <c r="G253" i="25" s="1"/>
  <c r="U231" i="24"/>
  <c r="U243" i="24" s="1"/>
  <c r="S217" i="28"/>
  <c r="F182" i="21"/>
  <c r="F183" i="21" s="1"/>
  <c r="L231" i="21"/>
  <c r="O251" i="21"/>
  <c r="O252" i="21" s="1"/>
  <c r="O253" i="21" s="1"/>
  <c r="C182" i="22"/>
  <c r="U181" i="24"/>
  <c r="C251" i="24"/>
  <c r="C252" i="24" s="1"/>
  <c r="I266" i="24"/>
  <c r="U196" i="32"/>
  <c r="U197" i="32" s="1"/>
  <c r="E182" i="32"/>
  <c r="E183" i="32" s="1"/>
  <c r="T238" i="19"/>
  <c r="J181" i="22"/>
  <c r="L274" i="21"/>
  <c r="F196" i="24"/>
  <c r="L181" i="22"/>
  <c r="H181" i="24"/>
  <c r="H182" i="24" s="1"/>
  <c r="H183" i="24" s="1"/>
  <c r="W216" i="24"/>
  <c r="W217" i="24" s="1"/>
  <c r="W218" i="24" s="1"/>
  <c r="N231" i="24"/>
  <c r="N240" i="24" s="1"/>
  <c r="U181" i="26"/>
  <c r="I217" i="26"/>
  <c r="O216" i="26"/>
  <c r="C251" i="26"/>
  <c r="C252" i="26" s="1"/>
  <c r="C253" i="26" s="1"/>
  <c r="I266" i="26"/>
  <c r="I270" i="26" s="1"/>
  <c r="G182" i="25"/>
  <c r="G183" i="25" s="1"/>
  <c r="M181" i="25"/>
  <c r="M182" i="25" s="1"/>
  <c r="M183" i="25" s="1"/>
  <c r="S196" i="25"/>
  <c r="S197" i="25" s="1"/>
  <c r="P251" i="25"/>
  <c r="P252" i="25" s="1"/>
  <c r="V266" i="25"/>
  <c r="V267" i="25" s="1"/>
  <c r="AM515" i="10" s="1"/>
  <c r="P266" i="29"/>
  <c r="P272" i="29" s="1"/>
  <c r="R182" i="33"/>
  <c r="R183" i="33" s="1"/>
  <c r="C196" i="33"/>
  <c r="C199" i="33" s="1"/>
  <c r="E217" i="18"/>
  <c r="E218" i="18" s="1"/>
  <c r="U181" i="21"/>
  <c r="F196" i="21"/>
  <c r="F197" i="21" s="1"/>
  <c r="L196" i="21"/>
  <c r="L197" i="21" s="1"/>
  <c r="O266" i="21"/>
  <c r="O278" i="21" s="1"/>
  <c r="L278" i="21"/>
  <c r="R181" i="22"/>
  <c r="R196" i="27"/>
  <c r="R197" i="27" s="1"/>
  <c r="U217" i="27"/>
  <c r="U218" i="27" s="1"/>
  <c r="O251" i="27"/>
  <c r="O252" i="27" s="1"/>
  <c r="F266" i="27"/>
  <c r="F267" i="27" s="1"/>
  <c r="W567" i="10" s="1"/>
  <c r="R182" i="19"/>
  <c r="R183" i="19" s="1"/>
  <c r="I196" i="19"/>
  <c r="C216" i="23"/>
  <c r="O231" i="23"/>
  <c r="O232" i="23" s="1"/>
  <c r="R251" i="23"/>
  <c r="P216" i="24"/>
  <c r="P217" i="24" s="1"/>
  <c r="D251" i="24"/>
  <c r="C196" i="27"/>
  <c r="C206" i="27" s="1"/>
  <c r="L216" i="27"/>
  <c r="L217" i="27" s="1"/>
  <c r="F251" i="27"/>
  <c r="F252" i="27" s="1"/>
  <c r="F253" i="27" s="1"/>
  <c r="R266" i="27"/>
  <c r="R278" i="27" s="1"/>
  <c r="O251" i="30"/>
  <c r="L274" i="30"/>
  <c r="H182" i="21"/>
  <c r="H183" i="21" s="1"/>
  <c r="N181" i="21"/>
  <c r="N182" i="21" s="1"/>
  <c r="N183" i="21" s="1"/>
  <c r="W217" i="21"/>
  <c r="W218" i="21" s="1"/>
  <c r="Q251" i="21"/>
  <c r="Q252" i="21" s="1"/>
  <c r="Q253" i="21" s="1"/>
  <c r="L216" i="18"/>
  <c r="L217" i="18" s="1"/>
  <c r="L218" i="18" s="1"/>
  <c r="R231" i="18"/>
  <c r="C231" i="18"/>
  <c r="C234" i="18" s="1"/>
  <c r="F251" i="18"/>
  <c r="L181" i="25"/>
  <c r="L182" i="25" s="1"/>
  <c r="R196" i="25"/>
  <c r="R197" i="25" s="1"/>
  <c r="U266" i="25"/>
  <c r="U181" i="29"/>
  <c r="U182" i="29" s="1"/>
  <c r="U183" i="29" s="1"/>
  <c r="L196" i="29"/>
  <c r="L197" i="29" s="1"/>
  <c r="I217" i="29"/>
  <c r="I218" i="29" s="1"/>
  <c r="O216" i="29"/>
  <c r="C251" i="29"/>
  <c r="C252" i="29" s="1"/>
  <c r="C253" i="29" s="1"/>
  <c r="O196" i="34"/>
  <c r="O201" i="34" s="1"/>
  <c r="U196" i="34"/>
  <c r="U197" i="34" s="1"/>
  <c r="C216" i="34"/>
  <c r="C217" i="34" s="1"/>
  <c r="I231" i="34"/>
  <c r="I238" i="34" s="1"/>
  <c r="O231" i="34"/>
  <c r="O232" i="34" s="1"/>
  <c r="R251" i="34"/>
  <c r="I181" i="24"/>
  <c r="C216" i="24"/>
  <c r="C217" i="24" s="1"/>
  <c r="O231" i="24"/>
  <c r="L252" i="24"/>
  <c r="L253" i="24" s="1"/>
  <c r="R251" i="24"/>
  <c r="I201" i="32"/>
  <c r="L216" i="32"/>
  <c r="F251" i="32"/>
  <c r="F252" i="32" s="1"/>
  <c r="L266" i="32"/>
  <c r="L272" i="32" s="1"/>
  <c r="F182" i="19"/>
  <c r="F183" i="19" s="1"/>
  <c r="L181" i="19"/>
  <c r="L182" i="19" s="1"/>
  <c r="L183" i="19" s="1"/>
  <c r="O251" i="19"/>
  <c r="O252" i="19" s="1"/>
  <c r="O253" i="19" s="1"/>
  <c r="U181" i="30"/>
  <c r="U182" i="30" s="1"/>
  <c r="U183" i="30" s="1"/>
  <c r="O216" i="30"/>
  <c r="U231" i="30"/>
  <c r="U236" i="30" s="1"/>
  <c r="C251" i="30"/>
  <c r="O231" i="29"/>
  <c r="C196" i="34"/>
  <c r="I196" i="34"/>
  <c r="I206" i="34" s="1"/>
  <c r="L216" i="34"/>
  <c r="L217" i="34" s="1"/>
  <c r="L218" i="34" s="1"/>
  <c r="C231" i="34"/>
  <c r="C232" i="34" s="1"/>
  <c r="J181" i="29"/>
  <c r="J182" i="29" s="1"/>
  <c r="J183" i="29" s="1"/>
  <c r="D217" i="29"/>
  <c r="D218" i="29" s="1"/>
  <c r="M252" i="29"/>
  <c r="D266" i="29"/>
  <c r="D272" i="29" s="1"/>
  <c r="F182" i="33"/>
  <c r="F183" i="33" s="1"/>
  <c r="U217" i="33"/>
  <c r="U218" i="33" s="1"/>
  <c r="O251" i="33"/>
  <c r="O252" i="33" s="1"/>
  <c r="O253" i="33" s="1"/>
  <c r="U181" i="19"/>
  <c r="U182" i="19" s="1"/>
  <c r="U183" i="19" s="1"/>
  <c r="O216" i="19"/>
  <c r="O217" i="19" s="1"/>
  <c r="O218" i="19" s="1"/>
  <c r="U231" i="19"/>
  <c r="U240" i="19" s="1"/>
  <c r="C251" i="19"/>
  <c r="C252" i="19" s="1"/>
  <c r="C253" i="19" s="1"/>
  <c r="R182" i="29"/>
  <c r="R183" i="29" s="1"/>
  <c r="L216" i="29"/>
  <c r="L217" i="29" s="1"/>
  <c r="L218" i="29" s="1"/>
  <c r="C231" i="29"/>
  <c r="C235" i="29" s="1"/>
  <c r="L182" i="34"/>
  <c r="L183" i="34" s="1"/>
  <c r="O251" i="34"/>
  <c r="O252" i="34" s="1"/>
  <c r="U266" i="34"/>
  <c r="U277" i="34" s="1"/>
  <c r="M216" i="29"/>
  <c r="M217" i="29" s="1"/>
  <c r="M218" i="29" s="1"/>
  <c r="S231" i="29"/>
  <c r="S237" i="29" s="1"/>
  <c r="U181" i="33"/>
  <c r="U182" i="33" s="1"/>
  <c r="U183" i="33" s="1"/>
  <c r="C252" i="33"/>
  <c r="C253" i="33" s="1"/>
  <c r="O266" i="33"/>
  <c r="O270" i="33" s="1"/>
  <c r="L252" i="19"/>
  <c r="L253" i="19" s="1"/>
  <c r="U217" i="29"/>
  <c r="U218" i="29" s="1"/>
  <c r="F231" i="29"/>
  <c r="L231" i="29"/>
  <c r="L236" i="29" s="1"/>
  <c r="O251" i="29"/>
  <c r="O252" i="29" s="1"/>
  <c r="O253" i="29" s="1"/>
  <c r="L196" i="34"/>
  <c r="L208" i="34" s="1"/>
  <c r="O216" i="34"/>
  <c r="O217" i="34" s="1"/>
  <c r="U231" i="34"/>
  <c r="U238" i="34" s="1"/>
  <c r="C251" i="34"/>
  <c r="C252" i="34" s="1"/>
  <c r="I266" i="34"/>
  <c r="I277" i="34" s="1"/>
  <c r="V217" i="29"/>
  <c r="V218" i="29" s="1"/>
  <c r="G266" i="29"/>
  <c r="G267" i="29" s="1"/>
  <c r="X671" i="10" s="1"/>
  <c r="O196" i="33"/>
  <c r="O197" i="33" s="1"/>
  <c r="C266" i="33"/>
  <c r="C267" i="33" s="1"/>
  <c r="T827" i="10" s="1"/>
  <c r="O275" i="33"/>
  <c r="O236" i="34"/>
  <c r="I197" i="34"/>
  <c r="J203" i="34"/>
  <c r="N208" i="34"/>
  <c r="D272" i="34"/>
  <c r="N275" i="34"/>
  <c r="M272" i="34"/>
  <c r="D276" i="34"/>
  <c r="J270" i="34"/>
  <c r="M276" i="34"/>
  <c r="V203" i="34"/>
  <c r="K270" i="34"/>
  <c r="N200" i="34"/>
  <c r="N204" i="34"/>
  <c r="N239" i="34"/>
  <c r="D269" i="34"/>
  <c r="M270" i="34"/>
  <c r="N270" i="34"/>
  <c r="J274" i="34"/>
  <c r="P205" i="34"/>
  <c r="K274" i="34"/>
  <c r="J278" i="34"/>
  <c r="N243" i="34"/>
  <c r="V270" i="34"/>
  <c r="M274" i="34"/>
  <c r="M278" i="34"/>
  <c r="W270" i="34"/>
  <c r="V274" i="34"/>
  <c r="V278" i="34"/>
  <c r="M271" i="34"/>
  <c r="AD97" i="10" s="1"/>
  <c r="J97" i="10" s="1"/>
  <c r="W274" i="34"/>
  <c r="P207" i="33"/>
  <c r="W238" i="33"/>
  <c r="W270" i="33"/>
  <c r="W274" i="33"/>
  <c r="D200" i="33"/>
  <c r="G208" i="33"/>
  <c r="K236" i="33"/>
  <c r="W278" i="33"/>
  <c r="W236" i="33"/>
  <c r="K275" i="33"/>
  <c r="K273" i="33"/>
  <c r="W273" i="33"/>
  <c r="D201" i="33"/>
  <c r="O216" i="33"/>
  <c r="O217" i="33" s="1"/>
  <c r="O218" i="33" s="1"/>
  <c r="K240" i="33"/>
  <c r="W271" i="33"/>
  <c r="W275" i="33"/>
  <c r="W277" i="33"/>
  <c r="D205" i="33"/>
  <c r="U196" i="33"/>
  <c r="U201" i="33" s="1"/>
  <c r="W240" i="33"/>
  <c r="J205" i="33"/>
  <c r="P197" i="33"/>
  <c r="K242" i="33"/>
  <c r="M272" i="33"/>
  <c r="M276" i="33"/>
  <c r="W242" i="33"/>
  <c r="P206" i="33"/>
  <c r="P202" i="33"/>
  <c r="K277" i="33"/>
  <c r="J208" i="33"/>
  <c r="K274" i="33"/>
  <c r="M200" i="19"/>
  <c r="M206" i="19"/>
  <c r="G205" i="19"/>
  <c r="G201" i="19"/>
  <c r="S205" i="19"/>
  <c r="G206" i="19"/>
  <c r="U217" i="19"/>
  <c r="U218" i="19" s="1"/>
  <c r="S201" i="19"/>
  <c r="S206" i="19"/>
  <c r="M207" i="19"/>
  <c r="G202" i="19"/>
  <c r="M208" i="19"/>
  <c r="L196" i="19"/>
  <c r="L206" i="19" s="1"/>
  <c r="P208" i="19"/>
  <c r="M202" i="19"/>
  <c r="S202" i="19"/>
  <c r="O241" i="30"/>
  <c r="L278" i="30"/>
  <c r="T205" i="30"/>
  <c r="H270" i="30"/>
  <c r="W278" i="30"/>
  <c r="Q201" i="30"/>
  <c r="K206" i="30"/>
  <c r="L231" i="30"/>
  <c r="K270" i="30"/>
  <c r="T274" i="30"/>
  <c r="T201" i="30"/>
  <c r="T206" i="30"/>
  <c r="L270" i="30"/>
  <c r="W274" i="30"/>
  <c r="H202" i="30"/>
  <c r="H207" i="30"/>
  <c r="I217" i="30"/>
  <c r="I218" i="30" s="1"/>
  <c r="I235" i="30"/>
  <c r="T270" i="30"/>
  <c r="K275" i="30"/>
  <c r="K202" i="30"/>
  <c r="C237" i="30"/>
  <c r="W270" i="30"/>
  <c r="M275" i="30"/>
  <c r="O237" i="30"/>
  <c r="K271" i="30"/>
  <c r="W275" i="30"/>
  <c r="H201" i="30"/>
  <c r="K276" i="30"/>
  <c r="Q203" i="30"/>
  <c r="W271" i="30"/>
  <c r="W276" i="30"/>
  <c r="K272" i="30"/>
  <c r="H278" i="30"/>
  <c r="Q204" i="30"/>
  <c r="W272" i="30"/>
  <c r="K278" i="30"/>
  <c r="H274" i="30"/>
  <c r="O208" i="28"/>
  <c r="H201" i="29"/>
  <c r="H208" i="29"/>
  <c r="C202" i="28"/>
  <c r="O278" i="28"/>
  <c r="T201" i="29"/>
  <c r="T208" i="29"/>
  <c r="C200" i="28"/>
  <c r="O205" i="28"/>
  <c r="C275" i="28"/>
  <c r="H202" i="29"/>
  <c r="O202" i="28"/>
  <c r="C206" i="28"/>
  <c r="C272" i="28"/>
  <c r="O275" i="28"/>
  <c r="T202" i="29"/>
  <c r="O200" i="28"/>
  <c r="H204" i="29"/>
  <c r="C204" i="28"/>
  <c r="C270" i="28"/>
  <c r="C276" i="28"/>
  <c r="T204" i="29"/>
  <c r="O206" i="28"/>
  <c r="H205" i="29"/>
  <c r="C201" i="28"/>
  <c r="O276" i="28"/>
  <c r="C271" i="28"/>
  <c r="T617" i="10" s="1"/>
  <c r="H617" i="10" s="1"/>
  <c r="T205" i="29"/>
  <c r="O204" i="28"/>
  <c r="C208" i="28"/>
  <c r="O270" i="28"/>
  <c r="C274" i="28"/>
  <c r="L276" i="32"/>
  <c r="S200" i="32"/>
  <c r="V274" i="32"/>
  <c r="V200" i="32"/>
  <c r="J275" i="32"/>
  <c r="V275" i="32"/>
  <c r="V201" i="32"/>
  <c r="H238" i="32"/>
  <c r="J270" i="32"/>
  <c r="J276" i="32"/>
  <c r="T238" i="32"/>
  <c r="V270" i="32"/>
  <c r="S204" i="32"/>
  <c r="H242" i="32"/>
  <c r="J271" i="32"/>
  <c r="V276" i="32"/>
  <c r="V204" i="32"/>
  <c r="T242" i="32"/>
  <c r="J278" i="32"/>
  <c r="T234" i="32"/>
  <c r="V271" i="32"/>
  <c r="V278" i="32"/>
  <c r="J272" i="32"/>
  <c r="S208" i="32"/>
  <c r="V272" i="32"/>
  <c r="C204" i="27"/>
  <c r="O197" i="27"/>
  <c r="O204" i="27"/>
  <c r="O200" i="27"/>
  <c r="O208" i="27"/>
  <c r="O206" i="27"/>
  <c r="E202" i="27"/>
  <c r="H239" i="27"/>
  <c r="T275" i="27"/>
  <c r="Q206" i="27"/>
  <c r="Q202" i="27"/>
  <c r="M207" i="27"/>
  <c r="E241" i="27"/>
  <c r="M203" i="27"/>
  <c r="E208" i="27"/>
  <c r="N277" i="27"/>
  <c r="E204" i="27"/>
  <c r="M208" i="27"/>
  <c r="W243" i="27"/>
  <c r="M200" i="27"/>
  <c r="M204" i="27"/>
  <c r="Q204" i="27"/>
  <c r="E236" i="27"/>
  <c r="T271" i="27"/>
  <c r="M205" i="27"/>
  <c r="M201" i="27"/>
  <c r="R235" i="25"/>
  <c r="R239" i="25"/>
  <c r="R238" i="25"/>
  <c r="C276" i="25"/>
  <c r="C273" i="25"/>
  <c r="T514" i="10" s="1"/>
  <c r="H514" i="10" s="1"/>
  <c r="C270" i="25"/>
  <c r="C274" i="25"/>
  <c r="C278" i="25"/>
  <c r="C277" i="25"/>
  <c r="O273" i="25"/>
  <c r="O274" i="25"/>
  <c r="O278" i="25"/>
  <c r="P236" i="25"/>
  <c r="N207" i="25"/>
  <c r="L231" i="25"/>
  <c r="K273" i="25"/>
  <c r="T201" i="25"/>
  <c r="R197" i="26"/>
  <c r="R207" i="26"/>
  <c r="I197" i="26"/>
  <c r="U197" i="26"/>
  <c r="U208" i="26"/>
  <c r="U204" i="26"/>
  <c r="U200" i="26"/>
  <c r="G199" i="26"/>
  <c r="G201" i="26"/>
  <c r="G206" i="26"/>
  <c r="G200" i="26"/>
  <c r="S235" i="26"/>
  <c r="V241" i="26"/>
  <c r="R266" i="26"/>
  <c r="P206" i="26"/>
  <c r="K236" i="26"/>
  <c r="P201" i="26"/>
  <c r="S206" i="26"/>
  <c r="S236" i="26"/>
  <c r="N242" i="26"/>
  <c r="P204" i="26"/>
  <c r="G207" i="26"/>
  <c r="P243" i="26"/>
  <c r="D200" i="26"/>
  <c r="D202" i="26"/>
  <c r="Q234" i="26"/>
  <c r="G202" i="26"/>
  <c r="D205" i="26"/>
  <c r="N238" i="26"/>
  <c r="P202" i="26"/>
  <c r="G205" i="26"/>
  <c r="K271" i="26"/>
  <c r="P200" i="26"/>
  <c r="S232" i="26"/>
  <c r="F266" i="26"/>
  <c r="K275" i="26"/>
  <c r="K269" i="26"/>
  <c r="P205" i="26"/>
  <c r="P208" i="26"/>
  <c r="N235" i="26"/>
  <c r="W271" i="26"/>
  <c r="G203" i="26"/>
  <c r="W275" i="26"/>
  <c r="V204" i="24"/>
  <c r="V206" i="24"/>
  <c r="N232" i="24"/>
  <c r="N236" i="24"/>
  <c r="Q181" i="24"/>
  <c r="Q182" i="24" s="1"/>
  <c r="Q183" i="24" s="1"/>
  <c r="D216" i="24"/>
  <c r="D217" i="24" s="1"/>
  <c r="D218" i="24" s="1"/>
  <c r="E183" i="24"/>
  <c r="G196" i="24"/>
  <c r="G204" i="24" s="1"/>
  <c r="P204" i="24"/>
  <c r="S196" i="24"/>
  <c r="S200" i="24" s="1"/>
  <c r="P200" i="24"/>
  <c r="F197" i="23"/>
  <c r="F203" i="23"/>
  <c r="R203" i="23"/>
  <c r="M237" i="23"/>
  <c r="M239" i="23"/>
  <c r="M240" i="23"/>
  <c r="F182" i="23"/>
  <c r="M243" i="23"/>
  <c r="M236" i="23"/>
  <c r="N235" i="18"/>
  <c r="J239" i="18"/>
  <c r="V239" i="18"/>
  <c r="V232" i="18"/>
  <c r="S239" i="18"/>
  <c r="N241" i="18"/>
  <c r="L181" i="18"/>
  <c r="L182" i="18" s="1"/>
  <c r="L183" i="18" s="1"/>
  <c r="Q234" i="18"/>
  <c r="S240" i="18"/>
  <c r="J234" i="18"/>
  <c r="N242" i="18"/>
  <c r="N236" i="18"/>
  <c r="J241" i="18"/>
  <c r="V235" i="18"/>
  <c r="I217" i="18"/>
  <c r="I218" i="18" s="1"/>
  <c r="N243" i="18"/>
  <c r="J236" i="18"/>
  <c r="M235" i="22"/>
  <c r="M270" i="22"/>
  <c r="M237" i="22"/>
  <c r="M243" i="22"/>
  <c r="C200" i="21"/>
  <c r="O197" i="21"/>
  <c r="O206" i="21"/>
  <c r="O201" i="21"/>
  <c r="O205" i="21"/>
  <c r="O204" i="21"/>
  <c r="O200" i="21"/>
  <c r="O208" i="21"/>
  <c r="O202" i="21"/>
  <c r="F206" i="21"/>
  <c r="F199" i="21"/>
  <c r="L232" i="21"/>
  <c r="L241" i="21"/>
  <c r="L237" i="21"/>
  <c r="C267" i="21"/>
  <c r="T203" i="10" s="1"/>
  <c r="C274" i="21"/>
  <c r="C270" i="21"/>
  <c r="C278" i="21"/>
  <c r="C272" i="21"/>
  <c r="C276" i="21"/>
  <c r="C271" i="21"/>
  <c r="T201" i="10" s="1"/>
  <c r="H201" i="10" s="1"/>
  <c r="O267" i="21"/>
  <c r="AF203" i="10" s="1"/>
  <c r="O274" i="21"/>
  <c r="O270" i="21"/>
  <c r="O272" i="21"/>
  <c r="O276" i="21"/>
  <c r="O275" i="21"/>
  <c r="C275" i="21"/>
  <c r="E267" i="21"/>
  <c r="V203" i="10" s="1"/>
  <c r="Q232" i="21"/>
  <c r="Q236" i="21"/>
  <c r="Q197" i="21"/>
  <c r="Q203" i="21"/>
  <c r="Q207" i="21"/>
  <c r="Q199" i="21"/>
  <c r="Q267" i="21"/>
  <c r="AH203" i="10" s="1"/>
  <c r="Q273" i="21"/>
  <c r="Q269" i="21"/>
  <c r="Q277" i="21"/>
  <c r="M235" i="21"/>
  <c r="P237" i="21"/>
  <c r="P241" i="21"/>
  <c r="D239" i="21"/>
  <c r="D243" i="21"/>
  <c r="P239" i="21"/>
  <c r="P243" i="21"/>
  <c r="D236" i="21"/>
  <c r="D240" i="21"/>
  <c r="P236" i="21"/>
  <c r="E240" i="21"/>
  <c r="P240" i="21"/>
  <c r="R231" i="21"/>
  <c r="R238" i="21" s="1"/>
  <c r="D241" i="21"/>
  <c r="M202" i="21"/>
  <c r="D235" i="21"/>
  <c r="O238" i="21"/>
  <c r="C242" i="21"/>
  <c r="I182" i="21"/>
  <c r="I183" i="21" s="1"/>
  <c r="U182" i="21"/>
  <c r="U183" i="21" s="1"/>
  <c r="O183" i="21"/>
  <c r="M200" i="21"/>
  <c r="D201" i="21"/>
  <c r="P201" i="21"/>
  <c r="M204" i="21"/>
  <c r="D205" i="21"/>
  <c r="P205" i="21"/>
  <c r="M208" i="21"/>
  <c r="D217" i="21"/>
  <c r="D218" i="21" s="1"/>
  <c r="P217" i="21"/>
  <c r="P218" i="21" s="1"/>
  <c r="M237" i="21"/>
  <c r="D238" i="21"/>
  <c r="P238" i="21"/>
  <c r="M241" i="21"/>
  <c r="D242" i="21"/>
  <c r="P242" i="21"/>
  <c r="P271" i="21"/>
  <c r="D275" i="21"/>
  <c r="P275" i="21"/>
  <c r="D182" i="33"/>
  <c r="D183" i="33" s="1"/>
  <c r="P182" i="33"/>
  <c r="P183" i="33" s="1"/>
  <c r="D208" i="33"/>
  <c r="D204" i="33"/>
  <c r="D197" i="33"/>
  <c r="D206" i="33"/>
  <c r="S200" i="33"/>
  <c r="V201" i="33"/>
  <c r="D203" i="33"/>
  <c r="S204" i="33"/>
  <c r="V205" i="33"/>
  <c r="D207" i="33"/>
  <c r="S208" i="33"/>
  <c r="Q267" i="33"/>
  <c r="AH827" i="10" s="1"/>
  <c r="Q271" i="33"/>
  <c r="Q275" i="33"/>
  <c r="C238" i="21"/>
  <c r="O242" i="21"/>
  <c r="E201" i="21"/>
  <c r="Q201" i="21"/>
  <c r="E205" i="21"/>
  <c r="Q205" i="21"/>
  <c r="E217" i="21"/>
  <c r="E218" i="21" s="1"/>
  <c r="K218" i="21"/>
  <c r="E234" i="21"/>
  <c r="E238" i="21"/>
  <c r="Q238" i="21"/>
  <c r="E242" i="21"/>
  <c r="E271" i="21"/>
  <c r="Q271" i="21"/>
  <c r="Q275" i="21"/>
  <c r="E182" i="33"/>
  <c r="E183" i="33" s="1"/>
  <c r="Q182" i="33"/>
  <c r="Q183" i="33" s="1"/>
  <c r="K183" i="33"/>
  <c r="W183" i="33"/>
  <c r="F205" i="21"/>
  <c r="L236" i="21"/>
  <c r="C237" i="21"/>
  <c r="O237" i="21"/>
  <c r="L240" i="21"/>
  <c r="C241" i="21"/>
  <c r="T195" i="10" s="1"/>
  <c r="O241" i="21"/>
  <c r="L252" i="21"/>
  <c r="L253" i="21" s="1"/>
  <c r="L273" i="21"/>
  <c r="L277" i="21"/>
  <c r="D200" i="21"/>
  <c r="P200" i="21"/>
  <c r="M203" i="21"/>
  <c r="D204" i="21"/>
  <c r="P204" i="21"/>
  <c r="D208" i="21"/>
  <c r="P208" i="21"/>
  <c r="M236" i="21"/>
  <c r="M240" i="21"/>
  <c r="D270" i="21"/>
  <c r="P270" i="21"/>
  <c r="M273" i="21"/>
  <c r="D274" i="21"/>
  <c r="P274" i="21"/>
  <c r="P278" i="21"/>
  <c r="S205" i="33"/>
  <c r="S206" i="33"/>
  <c r="S197" i="33"/>
  <c r="S203" i="33"/>
  <c r="S201" i="33"/>
  <c r="S207" i="33"/>
  <c r="V208" i="33"/>
  <c r="V218" i="33"/>
  <c r="E204" i="21"/>
  <c r="Q204" i="21"/>
  <c r="Q208" i="21"/>
  <c r="Q274" i="21"/>
  <c r="E278" i="21"/>
  <c r="Q278" i="21"/>
  <c r="T206" i="33"/>
  <c r="T197" i="33"/>
  <c r="F200" i="21"/>
  <c r="O203" i="21"/>
  <c r="F204" i="21"/>
  <c r="O207" i="21"/>
  <c r="F208" i="21"/>
  <c r="I217" i="21"/>
  <c r="I218" i="21" s="1"/>
  <c r="U217" i="21"/>
  <c r="U218" i="21" s="1"/>
  <c r="C218" i="21"/>
  <c r="O218" i="21"/>
  <c r="L235" i="21"/>
  <c r="C236" i="21"/>
  <c r="T194" i="10" s="1"/>
  <c r="O236" i="21"/>
  <c r="L239" i="21"/>
  <c r="C240" i="21"/>
  <c r="O240" i="21"/>
  <c r="L243" i="21"/>
  <c r="L272" i="21"/>
  <c r="C273" i="21"/>
  <c r="T202" i="10" s="1"/>
  <c r="H202" i="10" s="1"/>
  <c r="O273" i="21"/>
  <c r="L276" i="21"/>
  <c r="C277" i="21"/>
  <c r="O277" i="21"/>
  <c r="R278" i="21"/>
  <c r="I182" i="33"/>
  <c r="I183" i="33" s="1"/>
  <c r="C183" i="33"/>
  <c r="O183" i="33"/>
  <c r="D203" i="21"/>
  <c r="P203" i="21"/>
  <c r="M206" i="21"/>
  <c r="D207" i="21"/>
  <c r="P207" i="21"/>
  <c r="M239" i="21"/>
  <c r="M243" i="21"/>
  <c r="P273" i="21"/>
  <c r="D277" i="21"/>
  <c r="P277" i="21"/>
  <c r="V206" i="33"/>
  <c r="V199" i="33"/>
  <c r="V207" i="33"/>
  <c r="V197" i="33"/>
  <c r="V202" i="33"/>
  <c r="V204" i="33"/>
  <c r="V200" i="33"/>
  <c r="S202" i="33"/>
  <c r="V203" i="33"/>
  <c r="G217" i="33"/>
  <c r="G218" i="33" s="1"/>
  <c r="S217" i="33"/>
  <c r="S218" i="33" s="1"/>
  <c r="M218" i="33"/>
  <c r="F203" i="21"/>
  <c r="F207" i="21"/>
  <c r="C235" i="21"/>
  <c r="O235" i="21"/>
  <c r="L238" i="21"/>
  <c r="C239" i="21"/>
  <c r="O239" i="21"/>
  <c r="L242" i="21"/>
  <c r="C243" i="21"/>
  <c r="O243" i="21"/>
  <c r="R269" i="21"/>
  <c r="L271" i="21"/>
  <c r="L275" i="21"/>
  <c r="M201" i="21"/>
  <c r="D202" i="21"/>
  <c r="P202" i="21"/>
  <c r="M205" i="21"/>
  <c r="D206" i="21"/>
  <c r="P206" i="21"/>
  <c r="M217" i="21"/>
  <c r="M218" i="21" s="1"/>
  <c r="G218" i="21"/>
  <c r="M238" i="21"/>
  <c r="M242" i="21"/>
  <c r="G252" i="21"/>
  <c r="G253" i="21" s="1"/>
  <c r="S252" i="21"/>
  <c r="S253" i="21" s="1"/>
  <c r="M253" i="21"/>
  <c r="M271" i="21"/>
  <c r="P272" i="21"/>
  <c r="P276" i="21"/>
  <c r="M182" i="33"/>
  <c r="M183" i="33" s="1"/>
  <c r="G183" i="33"/>
  <c r="S183" i="33"/>
  <c r="M197" i="33"/>
  <c r="M203" i="33"/>
  <c r="M207" i="33"/>
  <c r="G182" i="21"/>
  <c r="G183" i="21" s="1"/>
  <c r="S182" i="21"/>
  <c r="S183" i="21" s="1"/>
  <c r="M183" i="21"/>
  <c r="E202" i="21"/>
  <c r="Q202" i="21"/>
  <c r="E206" i="21"/>
  <c r="Q206" i="21"/>
  <c r="H218" i="21"/>
  <c r="T218" i="21"/>
  <c r="E239" i="21"/>
  <c r="Q239" i="21"/>
  <c r="E243" i="21"/>
  <c r="Q243" i="21"/>
  <c r="H252" i="21"/>
  <c r="H253" i="21" s="1"/>
  <c r="T252" i="21"/>
  <c r="T253" i="21" s="1"/>
  <c r="N253" i="21"/>
  <c r="Q272" i="21"/>
  <c r="E276" i="21"/>
  <c r="Q276" i="21"/>
  <c r="H183" i="33"/>
  <c r="T183" i="33"/>
  <c r="F201" i="21"/>
  <c r="F266" i="21"/>
  <c r="F267" i="21" s="1"/>
  <c r="W203" i="10" s="1"/>
  <c r="L269" i="21"/>
  <c r="C200" i="33"/>
  <c r="I208" i="19"/>
  <c r="I206" i="19"/>
  <c r="I199" i="19"/>
  <c r="I203" i="19"/>
  <c r="I200" i="19"/>
  <c r="I197" i="19"/>
  <c r="U205" i="19"/>
  <c r="G196" i="21"/>
  <c r="G197" i="21" s="1"/>
  <c r="S196" i="21"/>
  <c r="S197" i="21" s="1"/>
  <c r="M199" i="21"/>
  <c r="G231" i="21"/>
  <c r="G232" i="21" s="1"/>
  <c r="S231" i="21"/>
  <c r="S232" i="21" s="1"/>
  <c r="M234" i="21"/>
  <c r="G266" i="21"/>
  <c r="G267" i="21" s="1"/>
  <c r="X203" i="10" s="1"/>
  <c r="S266" i="21"/>
  <c r="S267" i="21" s="1"/>
  <c r="AJ203" i="10" s="1"/>
  <c r="M269" i="21"/>
  <c r="H196" i="33"/>
  <c r="H197" i="33" s="1"/>
  <c r="I217" i="33"/>
  <c r="I218" i="33" s="1"/>
  <c r="P218" i="33"/>
  <c r="H252" i="33"/>
  <c r="H253" i="33" s="1"/>
  <c r="T252" i="33"/>
  <c r="T253" i="33" s="1"/>
  <c r="M270" i="33"/>
  <c r="D271" i="33"/>
  <c r="P271" i="33"/>
  <c r="M274" i="33"/>
  <c r="D275" i="33"/>
  <c r="P275" i="33"/>
  <c r="M278" i="33"/>
  <c r="G182" i="32"/>
  <c r="G183" i="32" s="1"/>
  <c r="S182" i="32"/>
  <c r="S183" i="32" s="1"/>
  <c r="R196" i="21"/>
  <c r="R200" i="21" s="1"/>
  <c r="F231" i="21"/>
  <c r="F232" i="21" s="1"/>
  <c r="L234" i="21"/>
  <c r="G207" i="33"/>
  <c r="U207" i="19"/>
  <c r="U197" i="19"/>
  <c r="U202" i="19"/>
  <c r="U199" i="19"/>
  <c r="I205" i="19"/>
  <c r="I266" i="22"/>
  <c r="I269" i="22" s="1"/>
  <c r="H196" i="21"/>
  <c r="H203" i="21" s="1"/>
  <c r="T196" i="21"/>
  <c r="T197" i="21" s="1"/>
  <c r="E200" i="21"/>
  <c r="Q200" i="21"/>
  <c r="H231" i="21"/>
  <c r="H232" i="21" s="1"/>
  <c r="T231" i="21"/>
  <c r="T232" i="21" s="1"/>
  <c r="E235" i="21"/>
  <c r="H266" i="21"/>
  <c r="H267" i="21" s="1"/>
  <c r="Y203" i="10" s="1"/>
  <c r="T266" i="21"/>
  <c r="T267" i="21" s="1"/>
  <c r="AK203" i="10" s="1"/>
  <c r="E270" i="21"/>
  <c r="Q270" i="21"/>
  <c r="T201" i="33"/>
  <c r="T205" i="33"/>
  <c r="I196" i="33"/>
  <c r="I202" i="33" s="1"/>
  <c r="Q240" i="33"/>
  <c r="H182" i="32"/>
  <c r="H183" i="32" s="1"/>
  <c r="T182" i="32"/>
  <c r="T183" i="32" s="1"/>
  <c r="N183" i="32"/>
  <c r="V205" i="32"/>
  <c r="V197" i="32"/>
  <c r="D201" i="32"/>
  <c r="P201" i="32"/>
  <c r="G202" i="32"/>
  <c r="S202" i="32"/>
  <c r="V203" i="32"/>
  <c r="P205" i="32"/>
  <c r="G206" i="32"/>
  <c r="I196" i="21"/>
  <c r="I197" i="21" s="1"/>
  <c r="U196" i="21"/>
  <c r="U197" i="21" s="1"/>
  <c r="O199" i="21"/>
  <c r="I231" i="21"/>
  <c r="I232" i="21" s="1"/>
  <c r="U231" i="21"/>
  <c r="C234" i="21"/>
  <c r="O234" i="21"/>
  <c r="I266" i="21"/>
  <c r="I267" i="21" s="1"/>
  <c r="Z203" i="10" s="1"/>
  <c r="U266" i="21"/>
  <c r="U267" i="21" s="1"/>
  <c r="AL203" i="10" s="1"/>
  <c r="C269" i="21"/>
  <c r="O269" i="21"/>
  <c r="C207" i="33"/>
  <c r="J200" i="33"/>
  <c r="G205" i="33"/>
  <c r="J206" i="33"/>
  <c r="M231" i="33"/>
  <c r="M241" i="33" s="1"/>
  <c r="J252" i="33"/>
  <c r="J253" i="33" s="1"/>
  <c r="V252" i="33"/>
  <c r="V253" i="33" s="1"/>
  <c r="K196" i="32"/>
  <c r="K199" i="32" s="1"/>
  <c r="W196" i="32"/>
  <c r="W199" i="32" s="1"/>
  <c r="N240" i="32"/>
  <c r="L199" i="21"/>
  <c r="J196" i="21"/>
  <c r="J197" i="21" s="1"/>
  <c r="V196" i="21"/>
  <c r="D199" i="21"/>
  <c r="P199" i="21"/>
  <c r="J231" i="21"/>
  <c r="J232" i="21" s="1"/>
  <c r="V231" i="21"/>
  <c r="V232" i="21" s="1"/>
  <c r="D234" i="21"/>
  <c r="P234" i="21"/>
  <c r="J266" i="21"/>
  <c r="J267" i="21" s="1"/>
  <c r="AA203" i="10" s="1"/>
  <c r="V266" i="21"/>
  <c r="V267" i="21" s="1"/>
  <c r="AM203" i="10" s="1"/>
  <c r="P269" i="21"/>
  <c r="L196" i="33"/>
  <c r="L197" i="33" s="1"/>
  <c r="N231" i="33"/>
  <c r="N242" i="33" s="1"/>
  <c r="E235" i="33"/>
  <c r="Q235" i="33"/>
  <c r="K237" i="33"/>
  <c r="W237" i="33"/>
  <c r="E239" i="33"/>
  <c r="Q239" i="33"/>
  <c r="K241" i="33"/>
  <c r="W241" i="33"/>
  <c r="E243" i="33"/>
  <c r="Q243" i="33"/>
  <c r="W234" i="33"/>
  <c r="D270" i="33"/>
  <c r="P270" i="33"/>
  <c r="M273" i="33"/>
  <c r="D274" i="33"/>
  <c r="P274" i="33"/>
  <c r="M277" i="33"/>
  <c r="D278" i="33"/>
  <c r="P278" i="33"/>
  <c r="K269" i="33"/>
  <c r="K196" i="21"/>
  <c r="K197" i="21" s="1"/>
  <c r="W196" i="21"/>
  <c r="W197" i="21" s="1"/>
  <c r="K231" i="21"/>
  <c r="K232" i="21" s="1"/>
  <c r="W231" i="21"/>
  <c r="K266" i="21"/>
  <c r="K267" i="21" s="1"/>
  <c r="AB203" i="10" s="1"/>
  <c r="W266" i="21"/>
  <c r="W267" i="21" s="1"/>
  <c r="T200" i="33"/>
  <c r="T204" i="33"/>
  <c r="T208" i="33"/>
  <c r="C231" i="33"/>
  <c r="C232" i="33" s="1"/>
  <c r="O231" i="33"/>
  <c r="O232" i="33" s="1"/>
  <c r="L252" i="33"/>
  <c r="L253" i="33" s="1"/>
  <c r="N266" i="33"/>
  <c r="E270" i="33"/>
  <c r="Q270" i="33"/>
  <c r="K272" i="33"/>
  <c r="W272" i="33"/>
  <c r="E274" i="33"/>
  <c r="Q274" i="33"/>
  <c r="W276" i="33"/>
  <c r="E278" i="33"/>
  <c r="Q278" i="33"/>
  <c r="W269" i="33"/>
  <c r="P200" i="32"/>
  <c r="G201" i="32"/>
  <c r="S201" i="32"/>
  <c r="V202" i="32"/>
  <c r="D204" i="32"/>
  <c r="P204" i="32"/>
  <c r="G205" i="32"/>
  <c r="S205" i="32"/>
  <c r="V206" i="32"/>
  <c r="P208" i="32"/>
  <c r="F196" i="33"/>
  <c r="F208" i="33" s="1"/>
  <c r="R196" i="33"/>
  <c r="R201" i="33" s="1"/>
  <c r="N196" i="33"/>
  <c r="N203" i="33" s="1"/>
  <c r="S199" i="33"/>
  <c r="N217" i="33"/>
  <c r="N218" i="33" s="1"/>
  <c r="D231" i="33"/>
  <c r="D232" i="33" s="1"/>
  <c r="P231" i="33"/>
  <c r="P232" i="33" s="1"/>
  <c r="M252" i="33"/>
  <c r="M253" i="33" s="1"/>
  <c r="C273" i="33"/>
  <c r="T826" i="10" s="1"/>
  <c r="H826" i="10" s="1"/>
  <c r="O273" i="33"/>
  <c r="C277" i="33"/>
  <c r="L182" i="32"/>
  <c r="L183" i="32" s="1"/>
  <c r="J231" i="33"/>
  <c r="J232" i="33" s="1"/>
  <c r="D199" i="33"/>
  <c r="T199" i="33"/>
  <c r="J203" i="33"/>
  <c r="P205" i="33"/>
  <c r="Q234" i="33"/>
  <c r="Q238" i="33"/>
  <c r="E242" i="33"/>
  <c r="Q242" i="33"/>
  <c r="Q236" i="33"/>
  <c r="N252" i="33"/>
  <c r="N253" i="33" s="1"/>
  <c r="D273" i="33"/>
  <c r="P273" i="33"/>
  <c r="D277" i="33"/>
  <c r="P277" i="33"/>
  <c r="E271" i="33"/>
  <c r="V231" i="33"/>
  <c r="V232" i="33" s="1"/>
  <c r="N196" i="21"/>
  <c r="N197" i="21" s="1"/>
  <c r="N231" i="21"/>
  <c r="N232" i="21" s="1"/>
  <c r="N266" i="21"/>
  <c r="T203" i="33"/>
  <c r="T207" i="33"/>
  <c r="J197" i="33"/>
  <c r="P200" i="33"/>
  <c r="F231" i="33"/>
  <c r="F232" i="33" s="1"/>
  <c r="R231" i="33"/>
  <c r="R232" i="33" s="1"/>
  <c r="L231" i="33"/>
  <c r="L232" i="33" s="1"/>
  <c r="E269" i="33"/>
  <c r="Q269" i="33"/>
  <c r="E273" i="33"/>
  <c r="Q273" i="33"/>
  <c r="E277" i="33"/>
  <c r="Q277" i="33"/>
  <c r="D197" i="32"/>
  <c r="D207" i="32"/>
  <c r="P203" i="32"/>
  <c r="M231" i="32"/>
  <c r="M232" i="32" s="1"/>
  <c r="C201" i="33"/>
  <c r="Q196" i="33"/>
  <c r="Q206" i="33" s="1"/>
  <c r="K216" i="33"/>
  <c r="K217" i="33" s="1"/>
  <c r="K218" i="33" s="1"/>
  <c r="W216" i="33"/>
  <c r="W217" i="33" s="1"/>
  <c r="W218" i="33" s="1"/>
  <c r="G231" i="33"/>
  <c r="G232" i="33" s="1"/>
  <c r="S231" i="33"/>
  <c r="S240" i="33" s="1"/>
  <c r="I183" i="32"/>
  <c r="U183" i="32"/>
  <c r="F217" i="33"/>
  <c r="F218" i="33" s="1"/>
  <c r="R217" i="33"/>
  <c r="R218" i="33" s="1"/>
  <c r="K235" i="33"/>
  <c r="W235" i="33"/>
  <c r="E237" i="33"/>
  <c r="Q237" i="33"/>
  <c r="K239" i="33"/>
  <c r="W239" i="33"/>
  <c r="E241" i="33"/>
  <c r="Q241" i="33"/>
  <c r="K243" i="33"/>
  <c r="W243" i="33"/>
  <c r="K238" i="33"/>
  <c r="K251" i="33"/>
  <c r="K252" i="33" s="1"/>
  <c r="K253" i="33" s="1"/>
  <c r="W251" i="33"/>
  <c r="W252" i="33" s="1"/>
  <c r="W253" i="33" s="1"/>
  <c r="M271" i="33"/>
  <c r="D272" i="33"/>
  <c r="P272" i="33"/>
  <c r="M275" i="33"/>
  <c r="D276" i="33"/>
  <c r="P276" i="33"/>
  <c r="D182" i="32"/>
  <c r="D183" i="32" s="1"/>
  <c r="P182" i="32"/>
  <c r="P183" i="32" s="1"/>
  <c r="J183" i="32"/>
  <c r="P207" i="32"/>
  <c r="K196" i="33"/>
  <c r="K206" i="33" s="1"/>
  <c r="W196" i="33"/>
  <c r="W199" i="33" s="1"/>
  <c r="E196" i="33"/>
  <c r="E199" i="33" s="1"/>
  <c r="L243" i="33"/>
  <c r="E232" i="33"/>
  <c r="F252" i="33"/>
  <c r="F253" i="33" s="1"/>
  <c r="E272" i="33"/>
  <c r="Q272" i="33"/>
  <c r="E276" i="33"/>
  <c r="Q276" i="33"/>
  <c r="K181" i="32"/>
  <c r="K182" i="32" s="1"/>
  <c r="K183" i="32" s="1"/>
  <c r="W181" i="32"/>
  <c r="W182" i="32" s="1"/>
  <c r="W183" i="32" s="1"/>
  <c r="D202" i="32"/>
  <c r="P202" i="32"/>
  <c r="G203" i="32"/>
  <c r="S203" i="32"/>
  <c r="D206" i="32"/>
  <c r="P206" i="32"/>
  <c r="G207" i="32"/>
  <c r="H266" i="32"/>
  <c r="H267" i="32" s="1"/>
  <c r="Y775" i="10" s="1"/>
  <c r="T266" i="32"/>
  <c r="T278" i="32" s="1"/>
  <c r="N266" i="32"/>
  <c r="N267" i="32" s="1"/>
  <c r="AE775" i="10" s="1"/>
  <c r="G237" i="19"/>
  <c r="G241" i="19"/>
  <c r="G232" i="19"/>
  <c r="G243" i="19"/>
  <c r="S235" i="19"/>
  <c r="S232" i="19"/>
  <c r="S243" i="19"/>
  <c r="S241" i="19"/>
  <c r="G239" i="19"/>
  <c r="S239" i="19"/>
  <c r="F266" i="33"/>
  <c r="F270" i="33" s="1"/>
  <c r="R266" i="33"/>
  <c r="R267" i="33" s="1"/>
  <c r="AI827" i="10" s="1"/>
  <c r="L196" i="32"/>
  <c r="L199" i="32" s="1"/>
  <c r="I202" i="32"/>
  <c r="U202" i="32"/>
  <c r="I206" i="32"/>
  <c r="U206" i="32"/>
  <c r="J196" i="32"/>
  <c r="J197" i="32" s="1"/>
  <c r="P199" i="32"/>
  <c r="U218" i="32"/>
  <c r="N234" i="32"/>
  <c r="H236" i="32"/>
  <c r="T236" i="32"/>
  <c r="N238" i="32"/>
  <c r="H240" i="32"/>
  <c r="T240" i="32"/>
  <c r="N242" i="32"/>
  <c r="K252" i="32"/>
  <c r="K253" i="32" s="1"/>
  <c r="W252" i="32"/>
  <c r="W253" i="32" s="1"/>
  <c r="L270" i="32"/>
  <c r="G200" i="19"/>
  <c r="S200" i="19"/>
  <c r="J201" i="19"/>
  <c r="V201" i="19"/>
  <c r="P203" i="19"/>
  <c r="G204" i="19"/>
  <c r="S204" i="19"/>
  <c r="J205" i="19"/>
  <c r="V205" i="19"/>
  <c r="P207" i="19"/>
  <c r="G208" i="19"/>
  <c r="S208" i="19"/>
  <c r="K218" i="19"/>
  <c r="W218" i="19"/>
  <c r="D251" i="33"/>
  <c r="D252" i="33" s="1"/>
  <c r="D253" i="33" s="1"/>
  <c r="P251" i="33"/>
  <c r="P252" i="33" s="1"/>
  <c r="P253" i="33" s="1"/>
  <c r="G266" i="33"/>
  <c r="G267" i="33" s="1"/>
  <c r="X827" i="10" s="1"/>
  <c r="S266" i="33"/>
  <c r="S267" i="33" s="1"/>
  <c r="AJ827" i="10" s="1"/>
  <c r="M269" i="33"/>
  <c r="M196" i="32"/>
  <c r="M197" i="32" s="1"/>
  <c r="S199" i="32"/>
  <c r="D217" i="32"/>
  <c r="D218" i="32" s="1"/>
  <c r="P217" i="32"/>
  <c r="P218" i="32" s="1"/>
  <c r="C231" i="32"/>
  <c r="C235" i="32" s="1"/>
  <c r="O231" i="32"/>
  <c r="O232" i="32" s="1"/>
  <c r="L237" i="32"/>
  <c r="L241" i="32"/>
  <c r="L252" i="32"/>
  <c r="L253" i="32" s="1"/>
  <c r="F253" i="32"/>
  <c r="M270" i="32"/>
  <c r="J273" i="32"/>
  <c r="V273" i="32"/>
  <c r="M274" i="32"/>
  <c r="J277" i="32"/>
  <c r="V277" i="32"/>
  <c r="M278" i="32"/>
  <c r="F217" i="19"/>
  <c r="F218" i="19" s="1"/>
  <c r="R217" i="19"/>
  <c r="R218" i="19" s="1"/>
  <c r="G196" i="29"/>
  <c r="G197" i="29" s="1"/>
  <c r="S196" i="29"/>
  <c r="S197" i="29" s="1"/>
  <c r="J196" i="29"/>
  <c r="J197" i="29" s="1"/>
  <c r="V196" i="29"/>
  <c r="V204" i="29" s="1"/>
  <c r="M196" i="29"/>
  <c r="M206" i="29" s="1"/>
  <c r="H231" i="33"/>
  <c r="H235" i="33" s="1"/>
  <c r="T231" i="33"/>
  <c r="T235" i="33" s="1"/>
  <c r="H266" i="33"/>
  <c r="H278" i="33" s="1"/>
  <c r="T266" i="33"/>
  <c r="T273" i="33" s="1"/>
  <c r="W202" i="32"/>
  <c r="N196" i="32"/>
  <c r="N197" i="32" s="1"/>
  <c r="E217" i="32"/>
  <c r="E218" i="32" s="1"/>
  <c r="Q217" i="32"/>
  <c r="Q218" i="32" s="1"/>
  <c r="H216" i="32"/>
  <c r="H217" i="32" s="1"/>
  <c r="H218" i="32" s="1"/>
  <c r="T216" i="32"/>
  <c r="T217" i="32" s="1"/>
  <c r="T218" i="32" s="1"/>
  <c r="D231" i="32"/>
  <c r="D237" i="32" s="1"/>
  <c r="P231" i="32"/>
  <c r="P232" i="32" s="1"/>
  <c r="N236" i="32"/>
  <c r="M252" i="32"/>
  <c r="M253" i="32" s="1"/>
  <c r="G253" i="32"/>
  <c r="S253" i="32"/>
  <c r="K266" i="32"/>
  <c r="K267" i="32" s="1"/>
  <c r="AB775" i="10" s="1"/>
  <c r="W266" i="32"/>
  <c r="W273" i="32" s="1"/>
  <c r="H182" i="19"/>
  <c r="H183" i="19" s="1"/>
  <c r="T182" i="19"/>
  <c r="T183" i="19" s="1"/>
  <c r="U200" i="19"/>
  <c r="I204" i="19"/>
  <c r="U208" i="19"/>
  <c r="I231" i="33"/>
  <c r="I237" i="33" s="1"/>
  <c r="U231" i="33"/>
  <c r="U232" i="33" s="1"/>
  <c r="R251" i="33"/>
  <c r="R252" i="33" s="1"/>
  <c r="R253" i="33" s="1"/>
  <c r="I266" i="33"/>
  <c r="U266" i="33"/>
  <c r="U267" i="33" s="1"/>
  <c r="AL827" i="10" s="1"/>
  <c r="C269" i="33"/>
  <c r="O269" i="33"/>
  <c r="F181" i="32"/>
  <c r="F182" i="32" s="1"/>
  <c r="F183" i="32" s="1"/>
  <c r="R181" i="32"/>
  <c r="R182" i="32" s="1"/>
  <c r="R183" i="32" s="1"/>
  <c r="C196" i="32"/>
  <c r="C199" i="32" s="1"/>
  <c r="O196" i="32"/>
  <c r="O201" i="32" s="1"/>
  <c r="V199" i="32"/>
  <c r="F217" i="32"/>
  <c r="F218" i="32" s="1"/>
  <c r="H235" i="32"/>
  <c r="T235" i="32"/>
  <c r="N237" i="32"/>
  <c r="H239" i="32"/>
  <c r="T239" i="32"/>
  <c r="N241" i="32"/>
  <c r="H243" i="32"/>
  <c r="T243" i="32"/>
  <c r="L277" i="32"/>
  <c r="N216" i="19"/>
  <c r="N217" i="19" s="1"/>
  <c r="N218" i="19" s="1"/>
  <c r="J266" i="33"/>
  <c r="J267" i="33" s="1"/>
  <c r="AA827" i="10" s="1"/>
  <c r="V266" i="33"/>
  <c r="D269" i="33"/>
  <c r="P269" i="33"/>
  <c r="L236" i="32"/>
  <c r="L240" i="32"/>
  <c r="M273" i="32"/>
  <c r="M277" i="32"/>
  <c r="H196" i="19"/>
  <c r="H204" i="19" s="1"/>
  <c r="T196" i="19"/>
  <c r="T204" i="19" s="1"/>
  <c r="H232" i="19"/>
  <c r="E196" i="32"/>
  <c r="E204" i="32" s="1"/>
  <c r="Q196" i="32"/>
  <c r="Q197" i="32" s="1"/>
  <c r="K205" i="32"/>
  <c r="K182" i="19"/>
  <c r="K183" i="19" s="1"/>
  <c r="W182" i="19"/>
  <c r="W183" i="19" s="1"/>
  <c r="U203" i="19"/>
  <c r="I207" i="19"/>
  <c r="P197" i="19"/>
  <c r="P205" i="19"/>
  <c r="S237" i="19"/>
  <c r="D266" i="19"/>
  <c r="D267" i="19" s="1"/>
  <c r="P266" i="19"/>
  <c r="P267" i="19" s="1"/>
  <c r="L266" i="33"/>
  <c r="L267" i="33" s="1"/>
  <c r="AC827" i="10" s="1"/>
  <c r="F196" i="32"/>
  <c r="R196" i="32"/>
  <c r="R201" i="32" s="1"/>
  <c r="I200" i="32"/>
  <c r="U200" i="32"/>
  <c r="I204" i="32"/>
  <c r="U204" i="32"/>
  <c r="I208" i="32"/>
  <c r="U208" i="32"/>
  <c r="D199" i="32"/>
  <c r="J203" i="19"/>
  <c r="V203" i="19"/>
  <c r="J207" i="19"/>
  <c r="G199" i="32"/>
  <c r="M216" i="32"/>
  <c r="M217" i="32" s="1"/>
  <c r="M218" i="32" s="1"/>
  <c r="L235" i="32"/>
  <c r="L239" i="32"/>
  <c r="L243" i="32"/>
  <c r="M272" i="32"/>
  <c r="M276" i="32"/>
  <c r="M182" i="19"/>
  <c r="M183" i="19" s="1"/>
  <c r="K196" i="19"/>
  <c r="K207" i="19" s="1"/>
  <c r="W196" i="19"/>
  <c r="W203" i="19" s="1"/>
  <c r="L231" i="19"/>
  <c r="L237" i="19" s="1"/>
  <c r="W204" i="30"/>
  <c r="W200" i="30"/>
  <c r="W208" i="30"/>
  <c r="W197" i="30"/>
  <c r="W199" i="30"/>
  <c r="W203" i="30"/>
  <c r="W207" i="30"/>
  <c r="H196" i="32"/>
  <c r="H200" i="32" s="1"/>
  <c r="T196" i="32"/>
  <c r="T202" i="32" s="1"/>
  <c r="K217" i="32"/>
  <c r="K218" i="32" s="1"/>
  <c r="W217" i="32"/>
  <c r="W218" i="32" s="1"/>
  <c r="J231" i="32"/>
  <c r="J232" i="32" s="1"/>
  <c r="V231" i="32"/>
  <c r="V232" i="32" s="1"/>
  <c r="L201" i="19"/>
  <c r="I202" i="19"/>
  <c r="U206" i="19"/>
  <c r="L207" i="19"/>
  <c r="V207" i="19"/>
  <c r="I199" i="32"/>
  <c r="U199" i="32"/>
  <c r="I203" i="32"/>
  <c r="U203" i="32"/>
  <c r="R206" i="32"/>
  <c r="I207" i="32"/>
  <c r="U207" i="32"/>
  <c r="L217" i="32"/>
  <c r="L218" i="32" s="1"/>
  <c r="C216" i="32"/>
  <c r="C217" i="32" s="1"/>
  <c r="C218" i="32" s="1"/>
  <c r="O216" i="32"/>
  <c r="O217" i="32" s="1"/>
  <c r="O218" i="32" s="1"/>
  <c r="R218" i="32"/>
  <c r="K231" i="32"/>
  <c r="K238" i="32" s="1"/>
  <c r="W231" i="32"/>
  <c r="W232" i="32" s="1"/>
  <c r="N235" i="32"/>
  <c r="H237" i="32"/>
  <c r="T237" i="32"/>
  <c r="N239" i="32"/>
  <c r="H241" i="32"/>
  <c r="T241" i="32"/>
  <c r="N243" i="32"/>
  <c r="H252" i="32"/>
  <c r="H253" i="32" s="1"/>
  <c r="T252" i="32"/>
  <c r="T253" i="32" s="1"/>
  <c r="L275" i="32"/>
  <c r="C182" i="19"/>
  <c r="C183" i="19" s="1"/>
  <c r="O182" i="19"/>
  <c r="O183" i="19" s="1"/>
  <c r="J202" i="19"/>
  <c r="V202" i="19"/>
  <c r="J206" i="19"/>
  <c r="V206" i="19"/>
  <c r="V207" i="32"/>
  <c r="G218" i="32"/>
  <c r="S216" i="32"/>
  <c r="S217" i="32" s="1"/>
  <c r="S218" i="32" s="1"/>
  <c r="L238" i="32"/>
  <c r="L242" i="32"/>
  <c r="H234" i="32"/>
  <c r="C253" i="32"/>
  <c r="O253" i="32"/>
  <c r="M271" i="32"/>
  <c r="M275" i="32"/>
  <c r="C266" i="32"/>
  <c r="C273" i="32" s="1"/>
  <c r="T774" i="10" s="1"/>
  <c r="H774" i="10" s="1"/>
  <c r="O266" i="32"/>
  <c r="O267" i="32" s="1"/>
  <c r="AF775" i="10" s="1"/>
  <c r="C196" i="19"/>
  <c r="C207" i="19" s="1"/>
  <c r="Q196" i="19"/>
  <c r="Q206" i="19" s="1"/>
  <c r="M231" i="19"/>
  <c r="M241" i="19" s="1"/>
  <c r="G236" i="19"/>
  <c r="S236" i="19"/>
  <c r="G240" i="19"/>
  <c r="S240" i="19"/>
  <c r="I231" i="19"/>
  <c r="I232" i="19" s="1"/>
  <c r="G235" i="19"/>
  <c r="I252" i="19"/>
  <c r="I253" i="19" s="1"/>
  <c r="K271" i="19"/>
  <c r="W271" i="19"/>
  <c r="K275" i="19"/>
  <c r="W275" i="19"/>
  <c r="N182" i="30"/>
  <c r="N183" i="30" s="1"/>
  <c r="L196" i="30"/>
  <c r="L206" i="30" s="1"/>
  <c r="C240" i="29"/>
  <c r="C243" i="29"/>
  <c r="C232" i="29"/>
  <c r="O240" i="29"/>
  <c r="O243" i="29"/>
  <c r="O232" i="29"/>
  <c r="O239" i="29"/>
  <c r="D266" i="32"/>
  <c r="D267" i="32" s="1"/>
  <c r="U775" i="10" s="1"/>
  <c r="P266" i="32"/>
  <c r="J269" i="32"/>
  <c r="V269" i="32"/>
  <c r="D196" i="19"/>
  <c r="D206" i="19" s="1"/>
  <c r="R196" i="19"/>
  <c r="R207" i="19" s="1"/>
  <c r="P218" i="19"/>
  <c r="N231" i="19"/>
  <c r="N232" i="19" s="1"/>
  <c r="H236" i="19"/>
  <c r="T236" i="19"/>
  <c r="H240" i="19"/>
  <c r="T240" i="19"/>
  <c r="J231" i="19"/>
  <c r="J240" i="19" s="1"/>
  <c r="D251" i="19"/>
  <c r="D252" i="19" s="1"/>
  <c r="D253" i="19" s="1"/>
  <c r="P251" i="19"/>
  <c r="P252" i="19" s="1"/>
  <c r="P253" i="19" s="1"/>
  <c r="F266" i="19"/>
  <c r="F275" i="19" s="1"/>
  <c r="R266" i="19"/>
  <c r="C182" i="30"/>
  <c r="C183" i="30" s="1"/>
  <c r="O182" i="30"/>
  <c r="O183" i="30" s="1"/>
  <c r="F181" i="30"/>
  <c r="F182" i="30" s="1"/>
  <c r="F183" i="30" s="1"/>
  <c r="R181" i="30"/>
  <c r="R182" i="30" s="1"/>
  <c r="R183" i="30" s="1"/>
  <c r="I183" i="30"/>
  <c r="E231" i="32"/>
  <c r="E234" i="32" s="1"/>
  <c r="Q231" i="32"/>
  <c r="Q235" i="32" s="1"/>
  <c r="E266" i="32"/>
  <c r="E274" i="32" s="1"/>
  <c r="Q266" i="32"/>
  <c r="Q267" i="32" s="1"/>
  <c r="AH775" i="10" s="1"/>
  <c r="E196" i="19"/>
  <c r="E203" i="19" s="1"/>
  <c r="U201" i="19"/>
  <c r="E218" i="19"/>
  <c r="K252" i="19"/>
  <c r="K253" i="19" s="1"/>
  <c r="W252" i="19"/>
  <c r="W253" i="19" s="1"/>
  <c r="W202" i="30"/>
  <c r="W206" i="30"/>
  <c r="F251" i="30"/>
  <c r="R251" i="30"/>
  <c r="R252" i="30" s="1"/>
  <c r="R253" i="30" s="1"/>
  <c r="F231" i="32"/>
  <c r="F232" i="32" s="1"/>
  <c r="R231" i="32"/>
  <c r="R232" i="32" s="1"/>
  <c r="L234" i="32"/>
  <c r="F266" i="32"/>
  <c r="F267" i="32" s="1"/>
  <c r="W775" i="10" s="1"/>
  <c r="R266" i="32"/>
  <c r="R274" i="32" s="1"/>
  <c r="F196" i="19"/>
  <c r="F201" i="19" s="1"/>
  <c r="V199" i="19"/>
  <c r="O231" i="19"/>
  <c r="O237" i="19" s="1"/>
  <c r="K270" i="19"/>
  <c r="W270" i="19"/>
  <c r="K274" i="19"/>
  <c r="W274" i="19"/>
  <c r="K278" i="19"/>
  <c r="W278" i="19"/>
  <c r="T218" i="30"/>
  <c r="I236" i="30"/>
  <c r="G231" i="32"/>
  <c r="G232" i="32" s="1"/>
  <c r="S231" i="32"/>
  <c r="S232" i="32" s="1"/>
  <c r="G266" i="32"/>
  <c r="G275" i="32" s="1"/>
  <c r="S266" i="32"/>
  <c r="S267" i="32" s="1"/>
  <c r="AJ775" i="10" s="1"/>
  <c r="M269" i="32"/>
  <c r="I201" i="19"/>
  <c r="M217" i="19"/>
  <c r="M218" i="19" s="1"/>
  <c r="E231" i="19"/>
  <c r="E232" i="19" s="1"/>
  <c r="Q231" i="19"/>
  <c r="Q235" i="19" s="1"/>
  <c r="H235" i="19"/>
  <c r="T235" i="19"/>
  <c r="H239" i="19"/>
  <c r="T239" i="19"/>
  <c r="H243" i="19"/>
  <c r="T243" i="19"/>
  <c r="P231" i="19"/>
  <c r="P239" i="19" s="1"/>
  <c r="I266" i="19"/>
  <c r="I269" i="19" s="1"/>
  <c r="U266" i="19"/>
  <c r="U277" i="19" s="1"/>
  <c r="L266" i="19"/>
  <c r="L278" i="19" s="1"/>
  <c r="M206" i="30"/>
  <c r="N196" i="19"/>
  <c r="N206" i="19" s="1"/>
  <c r="J199" i="19"/>
  <c r="F231" i="19"/>
  <c r="F238" i="19" s="1"/>
  <c r="R231" i="19"/>
  <c r="N252" i="19"/>
  <c r="N253" i="19" s="1"/>
  <c r="J266" i="19"/>
  <c r="J270" i="19" s="1"/>
  <c r="V266" i="19"/>
  <c r="V267" i="19" s="1"/>
  <c r="G182" i="30"/>
  <c r="G183" i="30" s="1"/>
  <c r="S182" i="30"/>
  <c r="S183" i="30" s="1"/>
  <c r="H199" i="30"/>
  <c r="H206" i="30"/>
  <c r="H203" i="30"/>
  <c r="H197" i="30"/>
  <c r="T207" i="30"/>
  <c r="T199" i="30"/>
  <c r="T200" i="30"/>
  <c r="T208" i="30"/>
  <c r="T197" i="30"/>
  <c r="K204" i="30"/>
  <c r="K208" i="30"/>
  <c r="K200" i="30"/>
  <c r="K197" i="30"/>
  <c r="K205" i="30"/>
  <c r="K207" i="30"/>
  <c r="W201" i="30"/>
  <c r="H204" i="30"/>
  <c r="T204" i="30"/>
  <c r="W205" i="30"/>
  <c r="H208" i="30"/>
  <c r="I231" i="32"/>
  <c r="I232" i="32" s="1"/>
  <c r="U231" i="32"/>
  <c r="U236" i="32" s="1"/>
  <c r="I266" i="32"/>
  <c r="I267" i="32" s="1"/>
  <c r="Z775" i="10" s="1"/>
  <c r="U266" i="32"/>
  <c r="U269" i="32" s="1"/>
  <c r="G234" i="19"/>
  <c r="S234" i="19"/>
  <c r="G238" i="19"/>
  <c r="S238" i="19"/>
  <c r="G242" i="19"/>
  <c r="S242" i="19"/>
  <c r="T232" i="19"/>
  <c r="U239" i="19"/>
  <c r="K273" i="19"/>
  <c r="W273" i="19"/>
  <c r="K277" i="19"/>
  <c r="W277" i="19"/>
  <c r="F196" i="30"/>
  <c r="F199" i="30" s="1"/>
  <c r="R196" i="30"/>
  <c r="R200" i="30" s="1"/>
  <c r="I232" i="30"/>
  <c r="I243" i="30"/>
  <c r="U232" i="30"/>
  <c r="U239" i="30"/>
  <c r="U235" i="30"/>
  <c r="I239" i="30"/>
  <c r="U243" i="30"/>
  <c r="L199" i="19"/>
  <c r="H234" i="19"/>
  <c r="H238" i="19"/>
  <c r="H242" i="19"/>
  <c r="U234" i="19"/>
  <c r="U235" i="19"/>
  <c r="U251" i="19"/>
  <c r="U252" i="19" s="1"/>
  <c r="U253" i="19" s="1"/>
  <c r="G231" i="30"/>
  <c r="G234" i="30" s="1"/>
  <c r="S231" i="30"/>
  <c r="S234" i="30" s="1"/>
  <c r="M199" i="19"/>
  <c r="C231" i="19"/>
  <c r="C234" i="19" s="1"/>
  <c r="V231" i="19"/>
  <c r="V243" i="19" s="1"/>
  <c r="Q216" i="19"/>
  <c r="Q217" i="19" s="1"/>
  <c r="Q218" i="19" s="1"/>
  <c r="D231" i="19"/>
  <c r="D243" i="19" s="1"/>
  <c r="F252" i="19"/>
  <c r="F253" i="19" s="1"/>
  <c r="R252" i="19"/>
  <c r="R253" i="19" s="1"/>
  <c r="K272" i="19"/>
  <c r="W272" i="19"/>
  <c r="K276" i="19"/>
  <c r="W276" i="19"/>
  <c r="K182" i="30"/>
  <c r="K183" i="30" s="1"/>
  <c r="W182" i="30"/>
  <c r="W183" i="30" s="1"/>
  <c r="E183" i="30"/>
  <c r="Q183" i="30"/>
  <c r="M197" i="30"/>
  <c r="M205" i="30"/>
  <c r="M201" i="30"/>
  <c r="M204" i="30"/>
  <c r="H217" i="30"/>
  <c r="H218" i="30" s="1"/>
  <c r="G199" i="19"/>
  <c r="S199" i="19"/>
  <c r="J200" i="19"/>
  <c r="V200" i="19"/>
  <c r="M201" i="19"/>
  <c r="P202" i="19"/>
  <c r="G203" i="19"/>
  <c r="S203" i="19"/>
  <c r="J204" i="19"/>
  <c r="V204" i="19"/>
  <c r="M205" i="19"/>
  <c r="P206" i="19"/>
  <c r="G207" i="19"/>
  <c r="S207" i="19"/>
  <c r="J208" i="19"/>
  <c r="V208" i="19"/>
  <c r="O196" i="19"/>
  <c r="J216" i="19"/>
  <c r="J217" i="19" s="1"/>
  <c r="J218" i="19" s="1"/>
  <c r="V216" i="19"/>
  <c r="V217" i="19" s="1"/>
  <c r="V218" i="19" s="1"/>
  <c r="D216" i="19"/>
  <c r="D217" i="19" s="1"/>
  <c r="D218" i="19" s="1"/>
  <c r="K231" i="19"/>
  <c r="W231" i="19"/>
  <c r="W234" i="19" s="1"/>
  <c r="H237" i="19"/>
  <c r="T237" i="19"/>
  <c r="H241" i="19"/>
  <c r="T241" i="19"/>
  <c r="G252" i="19"/>
  <c r="G253" i="19" s="1"/>
  <c r="S252" i="19"/>
  <c r="S253" i="19" s="1"/>
  <c r="J251" i="19"/>
  <c r="J252" i="19" s="1"/>
  <c r="J253" i="19" s="1"/>
  <c r="V251" i="19"/>
  <c r="V252" i="19" s="1"/>
  <c r="V253" i="19" s="1"/>
  <c r="J197" i="30"/>
  <c r="J204" i="30"/>
  <c r="J208" i="30"/>
  <c r="J200" i="30"/>
  <c r="M200" i="30"/>
  <c r="J203" i="30"/>
  <c r="J207" i="30"/>
  <c r="M208" i="30"/>
  <c r="U217" i="30"/>
  <c r="U218" i="30" s="1"/>
  <c r="M266" i="19"/>
  <c r="M270" i="19" s="1"/>
  <c r="D183" i="30"/>
  <c r="P183" i="30"/>
  <c r="G196" i="30"/>
  <c r="G204" i="30" s="1"/>
  <c r="S196" i="30"/>
  <c r="S200" i="30" s="1"/>
  <c r="N196" i="30"/>
  <c r="N207" i="30" s="1"/>
  <c r="L216" i="30"/>
  <c r="L217" i="30" s="1"/>
  <c r="L218" i="30" s="1"/>
  <c r="H231" i="30"/>
  <c r="H242" i="30" s="1"/>
  <c r="T231" i="30"/>
  <c r="T241" i="30" s="1"/>
  <c r="D251" i="30"/>
  <c r="D252" i="30" s="1"/>
  <c r="D253" i="30" s="1"/>
  <c r="P251" i="30"/>
  <c r="P252" i="30" s="1"/>
  <c r="P253" i="30" s="1"/>
  <c r="G253" i="30"/>
  <c r="S253" i="30"/>
  <c r="M270" i="30"/>
  <c r="M274" i="30"/>
  <c r="M278" i="30"/>
  <c r="K200" i="29"/>
  <c r="W200" i="29"/>
  <c r="H203" i="29"/>
  <c r="T203" i="29"/>
  <c r="K204" i="29"/>
  <c r="W204" i="29"/>
  <c r="H207" i="29"/>
  <c r="T207" i="29"/>
  <c r="K208" i="29"/>
  <c r="W208" i="29"/>
  <c r="E217" i="29"/>
  <c r="E218" i="29" s="1"/>
  <c r="Q217" i="29"/>
  <c r="Q218" i="29" s="1"/>
  <c r="D231" i="29"/>
  <c r="D234" i="29" s="1"/>
  <c r="P231" i="29"/>
  <c r="P239" i="29" s="1"/>
  <c r="N266" i="19"/>
  <c r="N273" i="19" s="1"/>
  <c r="O196" i="30"/>
  <c r="O204" i="30" s="1"/>
  <c r="I234" i="30"/>
  <c r="U234" i="30"/>
  <c r="L235" i="30"/>
  <c r="C236" i="30"/>
  <c r="T714" i="10" s="1"/>
  <c r="O236" i="30"/>
  <c r="I238" i="30"/>
  <c r="U238" i="30"/>
  <c r="L239" i="30"/>
  <c r="C240" i="30"/>
  <c r="O240" i="30"/>
  <c r="I242" i="30"/>
  <c r="U242" i="30"/>
  <c r="L243" i="30"/>
  <c r="C234" i="30"/>
  <c r="N252" i="30"/>
  <c r="N253" i="30" s="1"/>
  <c r="H272" i="30"/>
  <c r="T272" i="30"/>
  <c r="K273" i="30"/>
  <c r="W273" i="30"/>
  <c r="H276" i="30"/>
  <c r="T276" i="30"/>
  <c r="K277" i="30"/>
  <c r="W277" i="30"/>
  <c r="H182" i="29"/>
  <c r="H183" i="29" s="1"/>
  <c r="T182" i="29"/>
  <c r="T183" i="29" s="1"/>
  <c r="L200" i="29"/>
  <c r="L204" i="29"/>
  <c r="L208" i="29"/>
  <c r="E232" i="29"/>
  <c r="E239" i="29"/>
  <c r="E241" i="29"/>
  <c r="H235" i="29"/>
  <c r="T235" i="29"/>
  <c r="N237" i="29"/>
  <c r="E238" i="29"/>
  <c r="H239" i="29"/>
  <c r="T239" i="29"/>
  <c r="N241" i="29"/>
  <c r="E242" i="29"/>
  <c r="H243" i="29"/>
  <c r="T243" i="29"/>
  <c r="C266" i="19"/>
  <c r="C274" i="19" s="1"/>
  <c r="O266" i="19"/>
  <c r="O277" i="19" s="1"/>
  <c r="C196" i="30"/>
  <c r="C203" i="30" s="1"/>
  <c r="P196" i="30"/>
  <c r="P199" i="30" s="1"/>
  <c r="K201" i="30"/>
  <c r="Q206" i="30"/>
  <c r="J231" i="30"/>
  <c r="C252" i="30"/>
  <c r="C253" i="30" s="1"/>
  <c r="O252" i="30"/>
  <c r="O253" i="30" s="1"/>
  <c r="L267" i="30"/>
  <c r="AC723" i="10" s="1"/>
  <c r="L273" i="30"/>
  <c r="L277" i="30"/>
  <c r="J199" i="29"/>
  <c r="G206" i="29"/>
  <c r="J207" i="29"/>
  <c r="F232" i="29"/>
  <c r="F236" i="29"/>
  <c r="F241" i="29"/>
  <c r="C237" i="29"/>
  <c r="O237" i="29"/>
  <c r="F238" i="29"/>
  <c r="C241" i="29"/>
  <c r="T663" i="10" s="1"/>
  <c r="O241" i="29"/>
  <c r="F242" i="29"/>
  <c r="G269" i="29"/>
  <c r="G273" i="29"/>
  <c r="G277" i="29"/>
  <c r="D197" i="28"/>
  <c r="D201" i="28"/>
  <c r="D196" i="30"/>
  <c r="D207" i="30" s="1"/>
  <c r="Q202" i="30"/>
  <c r="K231" i="30"/>
  <c r="K232" i="30" s="1"/>
  <c r="W231" i="30"/>
  <c r="W239" i="30" s="1"/>
  <c r="J253" i="30"/>
  <c r="V253" i="30"/>
  <c r="M269" i="30"/>
  <c r="M273" i="30"/>
  <c r="M277" i="30"/>
  <c r="K203" i="29"/>
  <c r="W203" i="29"/>
  <c r="K207" i="29"/>
  <c r="W207" i="29"/>
  <c r="G231" i="29"/>
  <c r="G234" i="29" s="1"/>
  <c r="S240" i="29"/>
  <c r="S232" i="29"/>
  <c r="J231" i="29"/>
  <c r="J234" i="29" s="1"/>
  <c r="S238" i="29"/>
  <c r="D241" i="29"/>
  <c r="S242" i="29"/>
  <c r="H267" i="29"/>
  <c r="Y671" i="10" s="1"/>
  <c r="H275" i="29"/>
  <c r="T267" i="29"/>
  <c r="AK671" i="10" s="1"/>
  <c r="T271" i="29"/>
  <c r="M181" i="28"/>
  <c r="M182" i="28" s="1"/>
  <c r="M183" i="28" s="1"/>
  <c r="D205" i="28"/>
  <c r="E266" i="19"/>
  <c r="E269" i="19" s="1"/>
  <c r="Q266" i="19"/>
  <c r="Q270" i="19" s="1"/>
  <c r="K269" i="19"/>
  <c r="W269" i="19"/>
  <c r="E196" i="30"/>
  <c r="E200" i="30" s="1"/>
  <c r="H200" i="30"/>
  <c r="L234" i="30"/>
  <c r="C235" i="30"/>
  <c r="O235" i="30"/>
  <c r="I237" i="30"/>
  <c r="U237" i="30"/>
  <c r="L238" i="30"/>
  <c r="C239" i="30"/>
  <c r="O239" i="30"/>
  <c r="I241" i="30"/>
  <c r="U241" i="30"/>
  <c r="L242" i="30"/>
  <c r="C243" i="30"/>
  <c r="O243" i="30"/>
  <c r="M231" i="30"/>
  <c r="M238" i="30" s="1"/>
  <c r="H271" i="30"/>
  <c r="T271" i="30"/>
  <c r="H275" i="30"/>
  <c r="T275" i="30"/>
  <c r="L203" i="29"/>
  <c r="L207" i="29"/>
  <c r="H232" i="29"/>
  <c r="H242" i="29"/>
  <c r="H234" i="29"/>
  <c r="H240" i="29"/>
  <c r="T232" i="29"/>
  <c r="T236" i="29"/>
  <c r="T238" i="29"/>
  <c r="H238" i="29"/>
  <c r="N240" i="29"/>
  <c r="T242" i="29"/>
  <c r="T240" i="29"/>
  <c r="E216" i="30"/>
  <c r="E217" i="30" s="1"/>
  <c r="E218" i="30" s="1"/>
  <c r="Q216" i="30"/>
  <c r="Q217" i="30" s="1"/>
  <c r="Q218" i="30" s="1"/>
  <c r="O234" i="30"/>
  <c r="F252" i="30"/>
  <c r="F253" i="30" s="1"/>
  <c r="L272" i="30"/>
  <c r="L276" i="30"/>
  <c r="L182" i="29"/>
  <c r="L183" i="29" s="1"/>
  <c r="V206" i="29"/>
  <c r="J217" i="29"/>
  <c r="J218" i="29" s="1"/>
  <c r="O236" i="29"/>
  <c r="F237" i="29"/>
  <c r="L239" i="29"/>
  <c r="M231" i="29"/>
  <c r="M240" i="29" s="1"/>
  <c r="J266" i="29"/>
  <c r="V266" i="29"/>
  <c r="V267" i="29" s="1"/>
  <c r="AM671" i="10" s="1"/>
  <c r="D271" i="29"/>
  <c r="P271" i="29"/>
  <c r="G272" i="29"/>
  <c r="D275" i="29"/>
  <c r="G276" i="29"/>
  <c r="G266" i="19"/>
  <c r="G267" i="19" s="1"/>
  <c r="S266" i="19"/>
  <c r="S271" i="19" s="1"/>
  <c r="M199" i="30"/>
  <c r="J202" i="30"/>
  <c r="M203" i="30"/>
  <c r="J206" i="30"/>
  <c r="M207" i="30"/>
  <c r="U196" i="30"/>
  <c r="U206" i="30" s="1"/>
  <c r="C217" i="30"/>
  <c r="C218" i="30" s="1"/>
  <c r="O217" i="30"/>
  <c r="O218" i="30" s="1"/>
  <c r="V231" i="30"/>
  <c r="V234" i="30" s="1"/>
  <c r="L240" i="30"/>
  <c r="D266" i="30"/>
  <c r="D274" i="30" s="1"/>
  <c r="P266" i="30"/>
  <c r="P277" i="30" s="1"/>
  <c r="M272" i="30"/>
  <c r="M276" i="30"/>
  <c r="G181" i="29"/>
  <c r="G182" i="29" s="1"/>
  <c r="G183" i="29" s="1"/>
  <c r="S181" i="29"/>
  <c r="S182" i="29" s="1"/>
  <c r="S183" i="29" s="1"/>
  <c r="K202" i="29"/>
  <c r="W202" i="29"/>
  <c r="K206" i="29"/>
  <c r="W206" i="29"/>
  <c r="K217" i="29"/>
  <c r="K218" i="29" s="1"/>
  <c r="W217" i="29"/>
  <c r="W218" i="29" s="1"/>
  <c r="S241" i="29"/>
  <c r="L252" i="29"/>
  <c r="L253" i="29" s="1"/>
  <c r="P197" i="28"/>
  <c r="P201" i="28"/>
  <c r="P205" i="28"/>
  <c r="H266" i="19"/>
  <c r="H273" i="19" s="1"/>
  <c r="T266" i="19"/>
  <c r="T273" i="19" s="1"/>
  <c r="Q208" i="30"/>
  <c r="I196" i="30"/>
  <c r="I199" i="30" s="1"/>
  <c r="V196" i="30"/>
  <c r="V202" i="30" s="1"/>
  <c r="Q207" i="30"/>
  <c r="J218" i="30"/>
  <c r="V218" i="30"/>
  <c r="R216" i="30"/>
  <c r="R217" i="30" s="1"/>
  <c r="R218" i="30" s="1"/>
  <c r="C238" i="30"/>
  <c r="O238" i="30"/>
  <c r="I240" i="30"/>
  <c r="U240" i="30"/>
  <c r="L241" i="30"/>
  <c r="C242" i="30"/>
  <c r="O242" i="30"/>
  <c r="C232" i="30"/>
  <c r="Q205" i="30"/>
  <c r="K218" i="30"/>
  <c r="W218" i="30"/>
  <c r="D231" i="30"/>
  <c r="D234" i="30" s="1"/>
  <c r="P231" i="30"/>
  <c r="P234" i="30" s="1"/>
  <c r="I252" i="30"/>
  <c r="I253" i="30" s="1"/>
  <c r="U252" i="30"/>
  <c r="U253" i="30" s="1"/>
  <c r="L271" i="30"/>
  <c r="L275" i="30"/>
  <c r="S200" i="29"/>
  <c r="G204" i="29"/>
  <c r="J205" i="29"/>
  <c r="G208" i="29"/>
  <c r="G216" i="29"/>
  <c r="G217" i="29" s="1"/>
  <c r="G218" i="29" s="1"/>
  <c r="S216" i="29"/>
  <c r="S217" i="29" s="1"/>
  <c r="S218" i="29" s="1"/>
  <c r="L232" i="29"/>
  <c r="L235" i="29"/>
  <c r="L238" i="29"/>
  <c r="L243" i="29"/>
  <c r="O235" i="29"/>
  <c r="C239" i="29"/>
  <c r="F240" i="29"/>
  <c r="L242" i="29"/>
  <c r="S234" i="29"/>
  <c r="G271" i="29"/>
  <c r="G275" i="29"/>
  <c r="D278" i="29"/>
  <c r="P278" i="29"/>
  <c r="D274" i="29"/>
  <c r="E231" i="30"/>
  <c r="E232" i="30" s="1"/>
  <c r="Q231" i="30"/>
  <c r="Q243" i="30" s="1"/>
  <c r="H239" i="30"/>
  <c r="T239" i="30"/>
  <c r="G266" i="30"/>
  <c r="G272" i="30" s="1"/>
  <c r="S266" i="30"/>
  <c r="S273" i="30" s="1"/>
  <c r="J266" i="30"/>
  <c r="V266" i="30"/>
  <c r="V269" i="30" s="1"/>
  <c r="D182" i="29"/>
  <c r="D183" i="29" s="1"/>
  <c r="P182" i="29"/>
  <c r="P183" i="29" s="1"/>
  <c r="V183" i="29"/>
  <c r="K201" i="29"/>
  <c r="W201" i="29"/>
  <c r="K205" i="29"/>
  <c r="W205" i="29"/>
  <c r="J237" i="29"/>
  <c r="H271" i="29"/>
  <c r="T275" i="29"/>
  <c r="G217" i="30"/>
  <c r="G218" i="30" s="1"/>
  <c r="S217" i="30"/>
  <c r="S218" i="30" s="1"/>
  <c r="F216" i="30"/>
  <c r="F217" i="30" s="1"/>
  <c r="F218" i="30" s="1"/>
  <c r="F231" i="30"/>
  <c r="F235" i="30" s="1"/>
  <c r="R231" i="30"/>
  <c r="R237" i="30" s="1"/>
  <c r="E253" i="30"/>
  <c r="Q253" i="30"/>
  <c r="H273" i="30"/>
  <c r="T273" i="30"/>
  <c r="H277" i="30"/>
  <c r="T277" i="30"/>
  <c r="E182" i="29"/>
  <c r="E183" i="29" s="1"/>
  <c r="Q182" i="29"/>
  <c r="Q183" i="29" s="1"/>
  <c r="L201" i="29"/>
  <c r="L205" i="29"/>
  <c r="C217" i="29"/>
  <c r="C218" i="29" s="1"/>
  <c r="O217" i="29"/>
  <c r="O218" i="29" s="1"/>
  <c r="N234" i="29"/>
  <c r="N236" i="29"/>
  <c r="N232" i="29"/>
  <c r="N242" i="29"/>
  <c r="H236" i="29"/>
  <c r="D252" i="29"/>
  <c r="D253" i="29" s="1"/>
  <c r="P252" i="29"/>
  <c r="P253" i="29" s="1"/>
  <c r="N231" i="30"/>
  <c r="N235" i="30" s="1"/>
  <c r="K251" i="30"/>
  <c r="K252" i="30" s="1"/>
  <c r="K253" i="30" s="1"/>
  <c r="W251" i="30"/>
  <c r="W252" i="30" s="1"/>
  <c r="W253" i="30" s="1"/>
  <c r="N266" i="30"/>
  <c r="N267" i="30" s="1"/>
  <c r="AE723" i="10" s="1"/>
  <c r="H269" i="30"/>
  <c r="T269" i="30"/>
  <c r="K181" i="29"/>
  <c r="K182" i="29" s="1"/>
  <c r="K183" i="29" s="1"/>
  <c r="W181" i="29"/>
  <c r="W182" i="29" s="1"/>
  <c r="W183" i="29" s="1"/>
  <c r="N196" i="29"/>
  <c r="N200" i="29" s="1"/>
  <c r="H199" i="29"/>
  <c r="T199" i="29"/>
  <c r="E234" i="29"/>
  <c r="T234" i="29"/>
  <c r="H253" i="29"/>
  <c r="K266" i="29"/>
  <c r="K267" i="29" s="1"/>
  <c r="AB671" i="10" s="1"/>
  <c r="W266" i="29"/>
  <c r="N270" i="29"/>
  <c r="H272" i="29"/>
  <c r="T272" i="29"/>
  <c r="N274" i="29"/>
  <c r="H276" i="29"/>
  <c r="T276" i="29"/>
  <c r="N278" i="29"/>
  <c r="H182" i="28"/>
  <c r="H183" i="28" s="1"/>
  <c r="T182" i="28"/>
  <c r="T183" i="28" s="1"/>
  <c r="J196" i="28"/>
  <c r="J208" i="28" s="1"/>
  <c r="V196" i="28"/>
  <c r="V202" i="28" s="1"/>
  <c r="G217" i="28"/>
  <c r="G218" i="28" s="1"/>
  <c r="J216" i="28"/>
  <c r="J217" i="28" s="1"/>
  <c r="J218" i="28" s="1"/>
  <c r="V216" i="28"/>
  <c r="V217" i="28" s="1"/>
  <c r="V218" i="28" s="1"/>
  <c r="N240" i="28"/>
  <c r="G202" i="27"/>
  <c r="S202" i="27"/>
  <c r="G206" i="27"/>
  <c r="S206" i="27"/>
  <c r="C266" i="30"/>
  <c r="C273" i="30" s="1"/>
  <c r="T722" i="10" s="1"/>
  <c r="H722" i="10" s="1"/>
  <c r="O266" i="30"/>
  <c r="O270" i="30" s="1"/>
  <c r="F183" i="29"/>
  <c r="C196" i="29"/>
  <c r="C206" i="29" s="1"/>
  <c r="O196" i="29"/>
  <c r="O207" i="29" s="1"/>
  <c r="U231" i="29"/>
  <c r="U237" i="29" s="1"/>
  <c r="F234" i="29"/>
  <c r="F251" i="29"/>
  <c r="F252" i="29" s="1"/>
  <c r="F253" i="29" s="1"/>
  <c r="R251" i="29"/>
  <c r="R252" i="29" s="1"/>
  <c r="R253" i="29" s="1"/>
  <c r="L266" i="29"/>
  <c r="L267" i="29" s="1"/>
  <c r="AC671" i="10" s="1"/>
  <c r="C266" i="29"/>
  <c r="C267" i="29" s="1"/>
  <c r="T671" i="10" s="1"/>
  <c r="O266" i="29"/>
  <c r="O267" i="29" s="1"/>
  <c r="AF671" i="10" s="1"/>
  <c r="M266" i="29"/>
  <c r="M275" i="29" s="1"/>
  <c r="I182" i="28"/>
  <c r="I183" i="28" s="1"/>
  <c r="U182" i="28"/>
  <c r="U183" i="28" s="1"/>
  <c r="N200" i="28"/>
  <c r="K203" i="28"/>
  <c r="W203" i="28"/>
  <c r="N204" i="28"/>
  <c r="K207" i="28"/>
  <c r="W207" i="28"/>
  <c r="N208" i="28"/>
  <c r="N218" i="28"/>
  <c r="D196" i="29"/>
  <c r="D200" i="29" s="1"/>
  <c r="P196" i="29"/>
  <c r="P208" i="29" s="1"/>
  <c r="V231" i="29"/>
  <c r="V234" i="29" s="1"/>
  <c r="G251" i="29"/>
  <c r="G252" i="29" s="1"/>
  <c r="G253" i="29" s="1"/>
  <c r="S251" i="29"/>
  <c r="S252" i="29" s="1"/>
  <c r="S253" i="29" s="1"/>
  <c r="J182" i="28"/>
  <c r="J183" i="28" s="1"/>
  <c r="V182" i="28"/>
  <c r="V183" i="28" s="1"/>
  <c r="L203" i="28"/>
  <c r="L207" i="28"/>
  <c r="E266" i="30"/>
  <c r="E267" i="30" s="1"/>
  <c r="V723" i="10" s="1"/>
  <c r="Q266" i="30"/>
  <c r="Q272" i="30" s="1"/>
  <c r="K269" i="30"/>
  <c r="W269" i="30"/>
  <c r="E196" i="29"/>
  <c r="Q196" i="29"/>
  <c r="Q202" i="29" s="1"/>
  <c r="K199" i="29"/>
  <c r="W199" i="29"/>
  <c r="N235" i="29"/>
  <c r="E236" i="29"/>
  <c r="H237" i="29"/>
  <c r="T237" i="29"/>
  <c r="N239" i="29"/>
  <c r="E240" i="29"/>
  <c r="H241" i="29"/>
  <c r="T241" i="29"/>
  <c r="N243" i="29"/>
  <c r="R231" i="29"/>
  <c r="R241" i="29" s="1"/>
  <c r="E252" i="29"/>
  <c r="E253" i="29" s="1"/>
  <c r="N277" i="29"/>
  <c r="S266" i="29"/>
  <c r="S269" i="29" s="1"/>
  <c r="M196" i="28"/>
  <c r="M199" i="28" s="1"/>
  <c r="D200" i="28"/>
  <c r="P200" i="28"/>
  <c r="D204" i="28"/>
  <c r="P204" i="28"/>
  <c r="D208" i="28"/>
  <c r="P208" i="28"/>
  <c r="S201" i="27"/>
  <c r="G205" i="27"/>
  <c r="S205" i="27"/>
  <c r="F266" i="30"/>
  <c r="F278" i="30" s="1"/>
  <c r="R266" i="30"/>
  <c r="R274" i="30" s="1"/>
  <c r="L269" i="30"/>
  <c r="F196" i="29"/>
  <c r="R196" i="29"/>
  <c r="R200" i="29" s="1"/>
  <c r="L199" i="29"/>
  <c r="T251" i="29"/>
  <c r="T252" i="29" s="1"/>
  <c r="T253" i="29" s="1"/>
  <c r="N269" i="29"/>
  <c r="N203" i="28"/>
  <c r="N207" i="28"/>
  <c r="E218" i="28"/>
  <c r="Q218" i="28"/>
  <c r="M253" i="29"/>
  <c r="D269" i="29"/>
  <c r="P269" i="29"/>
  <c r="G270" i="29"/>
  <c r="D273" i="29"/>
  <c r="P273" i="29"/>
  <c r="G274" i="29"/>
  <c r="D277" i="29"/>
  <c r="P277" i="29"/>
  <c r="G278" i="29"/>
  <c r="L202" i="28"/>
  <c r="C203" i="28"/>
  <c r="O203" i="28"/>
  <c r="L206" i="28"/>
  <c r="C207" i="28"/>
  <c r="O207" i="28"/>
  <c r="F218" i="28"/>
  <c r="R218" i="28"/>
  <c r="V237" i="28"/>
  <c r="V241" i="28"/>
  <c r="W231" i="29"/>
  <c r="W237" i="29" s="1"/>
  <c r="L234" i="29"/>
  <c r="H270" i="29"/>
  <c r="T270" i="29"/>
  <c r="N272" i="29"/>
  <c r="H274" i="29"/>
  <c r="T274" i="29"/>
  <c r="N276" i="29"/>
  <c r="H278" i="29"/>
  <c r="T278" i="29"/>
  <c r="N182" i="28"/>
  <c r="N183" i="28" s="1"/>
  <c r="D199" i="28"/>
  <c r="P199" i="28"/>
  <c r="D203" i="28"/>
  <c r="P203" i="28"/>
  <c r="D207" i="28"/>
  <c r="P207" i="28"/>
  <c r="S218" i="28"/>
  <c r="I266" i="30"/>
  <c r="I269" i="30" s="1"/>
  <c r="U266" i="30"/>
  <c r="U275" i="30" s="1"/>
  <c r="I196" i="29"/>
  <c r="I197" i="29" s="1"/>
  <c r="U196" i="29"/>
  <c r="U197" i="29" s="1"/>
  <c r="C234" i="29"/>
  <c r="O234" i="29"/>
  <c r="F235" i="29"/>
  <c r="L237" i="29"/>
  <c r="C238" i="29"/>
  <c r="O238" i="29"/>
  <c r="F239" i="29"/>
  <c r="L241" i="29"/>
  <c r="C242" i="29"/>
  <c r="O242" i="29"/>
  <c r="F243" i="29"/>
  <c r="I231" i="29"/>
  <c r="I235" i="29" s="1"/>
  <c r="I252" i="29"/>
  <c r="I253" i="29" s="1"/>
  <c r="U252" i="29"/>
  <c r="U253" i="29" s="1"/>
  <c r="F266" i="29"/>
  <c r="F267" i="29" s="1"/>
  <c r="W671" i="10" s="1"/>
  <c r="R266" i="29"/>
  <c r="R267" i="29" s="1"/>
  <c r="AI671" i="10" s="1"/>
  <c r="D270" i="29"/>
  <c r="S235" i="29"/>
  <c r="M237" i="29"/>
  <c r="D238" i="29"/>
  <c r="S239" i="29"/>
  <c r="M241" i="29"/>
  <c r="S243" i="29"/>
  <c r="J252" i="29"/>
  <c r="J253" i="29" s="1"/>
  <c r="V252" i="29"/>
  <c r="V253" i="29" s="1"/>
  <c r="N273" i="29"/>
  <c r="D231" i="28"/>
  <c r="D232" i="28" s="1"/>
  <c r="P231" i="28"/>
  <c r="P232" i="28" s="1"/>
  <c r="V236" i="28"/>
  <c r="V240" i="28"/>
  <c r="Q231" i="29"/>
  <c r="Q241" i="29" s="1"/>
  <c r="K231" i="29"/>
  <c r="K237" i="29" s="1"/>
  <c r="H269" i="29"/>
  <c r="T269" i="29"/>
  <c r="N271" i="29"/>
  <c r="H273" i="29"/>
  <c r="T273" i="29"/>
  <c r="N275" i="29"/>
  <c r="H277" i="29"/>
  <c r="T277" i="29"/>
  <c r="G196" i="28"/>
  <c r="G204" i="28" s="1"/>
  <c r="S196" i="28"/>
  <c r="S201" i="28" s="1"/>
  <c r="D202" i="28"/>
  <c r="P202" i="28"/>
  <c r="D206" i="28"/>
  <c r="P206" i="28"/>
  <c r="D217" i="28"/>
  <c r="D218" i="28" s="1"/>
  <c r="P217" i="28"/>
  <c r="P218" i="28" s="1"/>
  <c r="I266" i="29"/>
  <c r="I267" i="29" s="1"/>
  <c r="Z671" i="10" s="1"/>
  <c r="U266" i="29"/>
  <c r="U267" i="29" s="1"/>
  <c r="AL671" i="10" s="1"/>
  <c r="F182" i="28"/>
  <c r="F183" i="28" s="1"/>
  <c r="R182" i="28"/>
  <c r="R183" i="28" s="1"/>
  <c r="L183" i="28"/>
  <c r="N201" i="28"/>
  <c r="N205" i="28"/>
  <c r="E266" i="29"/>
  <c r="E267" i="29" s="1"/>
  <c r="V671" i="10" s="1"/>
  <c r="Q266" i="29"/>
  <c r="Q267" i="29" s="1"/>
  <c r="AH671" i="10" s="1"/>
  <c r="E196" i="28"/>
  <c r="E197" i="28" s="1"/>
  <c r="Q196" i="28"/>
  <c r="K199" i="28"/>
  <c r="W199" i="28"/>
  <c r="K218" i="28"/>
  <c r="W218" i="28"/>
  <c r="M218" i="28"/>
  <c r="E231" i="28"/>
  <c r="E232" i="28" s="1"/>
  <c r="Q231" i="28"/>
  <c r="Q232" i="28" s="1"/>
  <c r="H235" i="28"/>
  <c r="T235" i="28"/>
  <c r="N237" i="28"/>
  <c r="H239" i="28"/>
  <c r="T239" i="28"/>
  <c r="N241" i="28"/>
  <c r="H243" i="28"/>
  <c r="T243" i="28"/>
  <c r="F270" i="28"/>
  <c r="R270" i="28"/>
  <c r="C273" i="28"/>
  <c r="T618" i="10" s="1"/>
  <c r="H618" i="10" s="1"/>
  <c r="O273" i="28"/>
  <c r="F274" i="28"/>
  <c r="R274" i="28"/>
  <c r="C277" i="28"/>
  <c r="O277" i="28"/>
  <c r="F278" i="28"/>
  <c r="R278" i="28"/>
  <c r="M277" i="28"/>
  <c r="L182" i="27"/>
  <c r="L183" i="27" s="1"/>
  <c r="E201" i="27"/>
  <c r="Q201" i="27"/>
  <c r="E205" i="27"/>
  <c r="Q205" i="27"/>
  <c r="E232" i="27"/>
  <c r="E239" i="27"/>
  <c r="E240" i="27"/>
  <c r="E238" i="27"/>
  <c r="E235" i="27"/>
  <c r="E243" i="27"/>
  <c r="W236" i="27"/>
  <c r="W240" i="27"/>
  <c r="E242" i="27"/>
  <c r="K252" i="27"/>
  <c r="K253" i="27" s="1"/>
  <c r="E253" i="27"/>
  <c r="F196" i="28"/>
  <c r="F203" i="28" s="1"/>
  <c r="R196" i="28"/>
  <c r="L199" i="28"/>
  <c r="F231" i="28"/>
  <c r="F232" i="28" s="1"/>
  <c r="R231" i="28"/>
  <c r="R232" i="28" s="1"/>
  <c r="D266" i="28"/>
  <c r="D269" i="28" s="1"/>
  <c r="P266" i="28"/>
  <c r="P270" i="28" s="1"/>
  <c r="G270" i="28"/>
  <c r="S270" i="28"/>
  <c r="M272" i="28"/>
  <c r="G274" i="28"/>
  <c r="S274" i="28"/>
  <c r="M276" i="28"/>
  <c r="G278" i="28"/>
  <c r="S278" i="28"/>
  <c r="G183" i="27"/>
  <c r="S183" i="27"/>
  <c r="F201" i="27"/>
  <c r="R201" i="27"/>
  <c r="F205" i="27"/>
  <c r="R205" i="27"/>
  <c r="C273" i="27"/>
  <c r="T566" i="10" s="1"/>
  <c r="H566" i="10" s="1"/>
  <c r="O273" i="27"/>
  <c r="C277" i="27"/>
  <c r="O277" i="27"/>
  <c r="V239" i="28"/>
  <c r="V243" i="28"/>
  <c r="I252" i="28"/>
  <c r="I253" i="28" s="1"/>
  <c r="U252" i="28"/>
  <c r="U253" i="28" s="1"/>
  <c r="E273" i="28"/>
  <c r="Q273" i="28"/>
  <c r="E277" i="28"/>
  <c r="Q277" i="28"/>
  <c r="N182" i="27"/>
  <c r="N183" i="27" s="1"/>
  <c r="M199" i="27"/>
  <c r="J217" i="27"/>
  <c r="J218" i="27" s="1"/>
  <c r="V217" i="27"/>
  <c r="V218" i="27" s="1"/>
  <c r="M216" i="27"/>
  <c r="M217" i="27" s="1"/>
  <c r="M218" i="27" s="1"/>
  <c r="P218" i="27"/>
  <c r="G231" i="27"/>
  <c r="G232" i="27" s="1"/>
  <c r="H196" i="28"/>
  <c r="H197" i="28" s="1"/>
  <c r="T196" i="28"/>
  <c r="T197" i="28" s="1"/>
  <c r="N199" i="28"/>
  <c r="H217" i="28"/>
  <c r="H218" i="28" s="1"/>
  <c r="T217" i="28"/>
  <c r="T218" i="28" s="1"/>
  <c r="H232" i="28"/>
  <c r="T232" i="28"/>
  <c r="F273" i="28"/>
  <c r="R273" i="28"/>
  <c r="F277" i="28"/>
  <c r="R277" i="28"/>
  <c r="I196" i="28"/>
  <c r="I197" i="28" s="1"/>
  <c r="U196" i="28"/>
  <c r="U197" i="28" s="1"/>
  <c r="C199" i="28"/>
  <c r="O199" i="28"/>
  <c r="I231" i="28"/>
  <c r="U231" i="28"/>
  <c r="U232" i="28" s="1"/>
  <c r="G231" i="28"/>
  <c r="G238" i="28" s="1"/>
  <c r="K252" i="28"/>
  <c r="K253" i="28" s="1"/>
  <c r="G269" i="28"/>
  <c r="S269" i="28"/>
  <c r="M271" i="28"/>
  <c r="G273" i="28"/>
  <c r="S273" i="28"/>
  <c r="M275" i="28"/>
  <c r="G277" i="28"/>
  <c r="S277" i="28"/>
  <c r="D182" i="27"/>
  <c r="D183" i="27" s="1"/>
  <c r="P182" i="27"/>
  <c r="P183" i="27" s="1"/>
  <c r="F200" i="27"/>
  <c r="R200" i="27"/>
  <c r="C203" i="27"/>
  <c r="O203" i="27"/>
  <c r="F204" i="27"/>
  <c r="R204" i="27"/>
  <c r="C207" i="27"/>
  <c r="O207" i="27"/>
  <c r="F208" i="27"/>
  <c r="R208" i="27"/>
  <c r="H240" i="27"/>
  <c r="H236" i="27"/>
  <c r="H241" i="27"/>
  <c r="H232" i="27"/>
  <c r="G203" i="25"/>
  <c r="S203" i="25"/>
  <c r="G207" i="25"/>
  <c r="S207" i="25"/>
  <c r="V234" i="28"/>
  <c r="V238" i="28"/>
  <c r="V242" i="28"/>
  <c r="J231" i="28"/>
  <c r="J236" i="28" s="1"/>
  <c r="L252" i="28"/>
  <c r="L253" i="28" s="1"/>
  <c r="F253" i="28"/>
  <c r="R253" i="28"/>
  <c r="H266" i="28"/>
  <c r="T266" i="28"/>
  <c r="T267" i="28" s="1"/>
  <c r="AK619" i="10" s="1"/>
  <c r="E272" i="28"/>
  <c r="Q272" i="28"/>
  <c r="E276" i="28"/>
  <c r="Q276" i="28"/>
  <c r="E182" i="27"/>
  <c r="E183" i="27" s="1"/>
  <c r="Q182" i="27"/>
  <c r="Q183" i="27" s="1"/>
  <c r="K183" i="27"/>
  <c r="W183" i="27"/>
  <c r="D196" i="27"/>
  <c r="D197" i="27" s="1"/>
  <c r="P196" i="27"/>
  <c r="G200" i="27"/>
  <c r="S200" i="27"/>
  <c r="M202" i="27"/>
  <c r="G204" i="27"/>
  <c r="S204" i="27"/>
  <c r="M206" i="27"/>
  <c r="G208" i="27"/>
  <c r="S208" i="27"/>
  <c r="G201" i="27"/>
  <c r="G218" i="27"/>
  <c r="S218" i="27"/>
  <c r="V241" i="25"/>
  <c r="V237" i="25"/>
  <c r="V240" i="25"/>
  <c r="V232" i="25"/>
  <c r="V238" i="25"/>
  <c r="K231" i="28"/>
  <c r="K235" i="28" s="1"/>
  <c r="N235" i="28"/>
  <c r="H237" i="28"/>
  <c r="T237" i="28"/>
  <c r="N239" i="28"/>
  <c r="H241" i="28"/>
  <c r="T241" i="28"/>
  <c r="N243" i="28"/>
  <c r="M231" i="28"/>
  <c r="M237" i="28" s="1"/>
  <c r="V235" i="28"/>
  <c r="M252" i="28"/>
  <c r="M253" i="28" s="1"/>
  <c r="F272" i="28"/>
  <c r="R272" i="28"/>
  <c r="F276" i="28"/>
  <c r="R276" i="28"/>
  <c r="F182" i="27"/>
  <c r="F183" i="27" s="1"/>
  <c r="R182" i="27"/>
  <c r="R183" i="27" s="1"/>
  <c r="E203" i="27"/>
  <c r="Q203" i="27"/>
  <c r="E207" i="27"/>
  <c r="Q207" i="27"/>
  <c r="N217" i="27"/>
  <c r="N218" i="27" s="1"/>
  <c r="W237" i="27"/>
  <c r="W241" i="27"/>
  <c r="W238" i="27"/>
  <c r="W242" i="27"/>
  <c r="W232" i="27"/>
  <c r="Q252" i="27"/>
  <c r="Q253" i="27" s="1"/>
  <c r="K232" i="25"/>
  <c r="K242" i="25"/>
  <c r="K240" i="25"/>
  <c r="K238" i="25"/>
  <c r="L231" i="28"/>
  <c r="L235" i="28" s="1"/>
  <c r="H234" i="28"/>
  <c r="F203" i="27"/>
  <c r="R203" i="27"/>
  <c r="F207" i="27"/>
  <c r="R207" i="27"/>
  <c r="S231" i="28"/>
  <c r="S232" i="28" s="1"/>
  <c r="G199" i="27"/>
  <c r="S199" i="27"/>
  <c r="G203" i="27"/>
  <c r="S203" i="27"/>
  <c r="G207" i="27"/>
  <c r="S207" i="27"/>
  <c r="D217" i="27"/>
  <c r="D218" i="27" s="1"/>
  <c r="M231" i="27"/>
  <c r="M236" i="27" s="1"/>
  <c r="N234" i="28"/>
  <c r="H236" i="28"/>
  <c r="T236" i="28"/>
  <c r="N238" i="28"/>
  <c r="H240" i="28"/>
  <c r="T240" i="28"/>
  <c r="N242" i="28"/>
  <c r="D252" i="28"/>
  <c r="D253" i="28" s="1"/>
  <c r="P252" i="28"/>
  <c r="P253" i="28" s="1"/>
  <c r="F271" i="28"/>
  <c r="R271" i="28"/>
  <c r="F275" i="28"/>
  <c r="R275" i="28"/>
  <c r="K218" i="27"/>
  <c r="W218" i="27"/>
  <c r="C231" i="28"/>
  <c r="O231" i="28"/>
  <c r="O232" i="28" s="1"/>
  <c r="E252" i="28"/>
  <c r="E253" i="28" s="1"/>
  <c r="Q252" i="28"/>
  <c r="Q253" i="28" s="1"/>
  <c r="H251" i="28"/>
  <c r="H252" i="28" s="1"/>
  <c r="H253" i="28" s="1"/>
  <c r="T251" i="28"/>
  <c r="T252" i="28" s="1"/>
  <c r="T253" i="28" s="1"/>
  <c r="M269" i="28"/>
  <c r="J182" i="27"/>
  <c r="J183" i="27" s="1"/>
  <c r="V182" i="27"/>
  <c r="V183" i="27" s="1"/>
  <c r="M181" i="27"/>
  <c r="M182" i="27" s="1"/>
  <c r="M183" i="27" s="1"/>
  <c r="C201" i="27"/>
  <c r="O201" i="27"/>
  <c r="F202" i="27"/>
  <c r="R202" i="27"/>
  <c r="C205" i="27"/>
  <c r="O205" i="27"/>
  <c r="F206" i="27"/>
  <c r="R206" i="27"/>
  <c r="F217" i="27"/>
  <c r="F218" i="27" s="1"/>
  <c r="R217" i="27"/>
  <c r="R218" i="27" s="1"/>
  <c r="H196" i="27"/>
  <c r="H197" i="27" s="1"/>
  <c r="T196" i="27"/>
  <c r="T197" i="27" s="1"/>
  <c r="K231" i="27"/>
  <c r="K235" i="27" s="1"/>
  <c r="E234" i="27"/>
  <c r="T199" i="25"/>
  <c r="N201" i="25"/>
  <c r="T203" i="25"/>
  <c r="N205" i="25"/>
  <c r="T207" i="25"/>
  <c r="E217" i="25"/>
  <c r="E218" i="25" s="1"/>
  <c r="Q217" i="25"/>
  <c r="Q218" i="25" s="1"/>
  <c r="L232" i="25"/>
  <c r="L239" i="25"/>
  <c r="M252" i="25"/>
  <c r="M253" i="25" s="1"/>
  <c r="M234" i="26"/>
  <c r="M239" i="26"/>
  <c r="M232" i="26"/>
  <c r="M243" i="26"/>
  <c r="M241" i="26"/>
  <c r="M238" i="26"/>
  <c r="M242" i="26"/>
  <c r="I266" i="28"/>
  <c r="I267" i="28" s="1"/>
  <c r="Z619" i="10" s="1"/>
  <c r="U266" i="28"/>
  <c r="U267" i="28" s="1"/>
  <c r="AL619" i="10" s="1"/>
  <c r="C269" i="28"/>
  <c r="O269" i="28"/>
  <c r="I196" i="27"/>
  <c r="I197" i="27" s="1"/>
  <c r="U196" i="27"/>
  <c r="U197" i="27" s="1"/>
  <c r="C199" i="27"/>
  <c r="O199" i="27"/>
  <c r="L218" i="27"/>
  <c r="W234" i="27"/>
  <c r="E266" i="27"/>
  <c r="E267" i="27" s="1"/>
  <c r="V567" i="10" s="1"/>
  <c r="Q266" i="27"/>
  <c r="Q277" i="27" s="1"/>
  <c r="T270" i="27"/>
  <c r="N272" i="27"/>
  <c r="T274" i="27"/>
  <c r="N276" i="27"/>
  <c r="T278" i="27"/>
  <c r="H183" i="25"/>
  <c r="T183" i="25"/>
  <c r="C201" i="25"/>
  <c r="O201" i="25"/>
  <c r="F202" i="25"/>
  <c r="R202" i="25"/>
  <c r="C205" i="25"/>
  <c r="O205" i="25"/>
  <c r="F206" i="25"/>
  <c r="R206" i="25"/>
  <c r="H196" i="25"/>
  <c r="H204" i="25" s="1"/>
  <c r="F217" i="25"/>
  <c r="F218" i="25" s="1"/>
  <c r="R217" i="25"/>
  <c r="R218" i="25" s="1"/>
  <c r="L218" i="25"/>
  <c r="D235" i="25"/>
  <c r="P232" i="25"/>
  <c r="P243" i="25"/>
  <c r="P238" i="25"/>
  <c r="P235" i="25"/>
  <c r="P242" i="25"/>
  <c r="D239" i="25"/>
  <c r="P239" i="25"/>
  <c r="J266" i="28"/>
  <c r="J276" i="28" s="1"/>
  <c r="V266" i="28"/>
  <c r="V272" i="28" s="1"/>
  <c r="J196" i="27"/>
  <c r="J197" i="27" s="1"/>
  <c r="V196" i="27"/>
  <c r="V207" i="27" s="1"/>
  <c r="N231" i="27"/>
  <c r="N235" i="27" s="1"/>
  <c r="R252" i="27"/>
  <c r="R253" i="27" s="1"/>
  <c r="C272" i="27"/>
  <c r="O272" i="27"/>
  <c r="F273" i="27"/>
  <c r="R273" i="27"/>
  <c r="C276" i="27"/>
  <c r="O276" i="27"/>
  <c r="F277" i="27"/>
  <c r="R277" i="27"/>
  <c r="G202" i="25"/>
  <c r="S202" i="25"/>
  <c r="G206" i="25"/>
  <c r="S206" i="25"/>
  <c r="G217" i="25"/>
  <c r="G218" i="25" s="1"/>
  <c r="S217" i="25"/>
  <c r="S218" i="25" s="1"/>
  <c r="N231" i="25"/>
  <c r="N241" i="25" s="1"/>
  <c r="K241" i="25"/>
  <c r="V182" i="26"/>
  <c r="F216" i="26"/>
  <c r="F217" i="26" s="1"/>
  <c r="F218" i="26" s="1"/>
  <c r="R216" i="26"/>
  <c r="R217" i="26" s="1"/>
  <c r="R218" i="26" s="1"/>
  <c r="W231" i="28"/>
  <c r="W232" i="28" s="1"/>
  <c r="K266" i="28"/>
  <c r="K267" i="28" s="1"/>
  <c r="AB619" i="10" s="1"/>
  <c r="W266" i="28"/>
  <c r="W267" i="28" s="1"/>
  <c r="E269" i="28"/>
  <c r="Q269" i="28"/>
  <c r="H181" i="27"/>
  <c r="H182" i="27" s="1"/>
  <c r="H183" i="27" s="1"/>
  <c r="T181" i="27"/>
  <c r="T182" i="27" s="1"/>
  <c r="T183" i="27" s="1"/>
  <c r="K196" i="27"/>
  <c r="K197" i="27" s="1"/>
  <c r="W196" i="27"/>
  <c r="W197" i="27" s="1"/>
  <c r="E199" i="27"/>
  <c r="Q199" i="27"/>
  <c r="H216" i="27"/>
  <c r="H217" i="27" s="1"/>
  <c r="H218" i="27" s="1"/>
  <c r="T216" i="27"/>
  <c r="T217" i="27" s="1"/>
  <c r="T218" i="27" s="1"/>
  <c r="O231" i="27"/>
  <c r="O238" i="27" s="1"/>
  <c r="G266" i="27"/>
  <c r="G267" i="27" s="1"/>
  <c r="X567" i="10" s="1"/>
  <c r="S266" i="27"/>
  <c r="S267" i="27" s="1"/>
  <c r="AJ567" i="10" s="1"/>
  <c r="N200" i="25"/>
  <c r="T202" i="25"/>
  <c r="N204" i="25"/>
  <c r="T206" i="25"/>
  <c r="N208" i="25"/>
  <c r="O238" i="25"/>
  <c r="O242" i="25"/>
  <c r="U236" i="25"/>
  <c r="L266" i="28"/>
  <c r="L267" i="28" s="1"/>
  <c r="AC619" i="10" s="1"/>
  <c r="F269" i="28"/>
  <c r="R269" i="28"/>
  <c r="L196" i="27"/>
  <c r="L197" i="27" s="1"/>
  <c r="F199" i="27"/>
  <c r="R199" i="27"/>
  <c r="F231" i="27"/>
  <c r="F243" i="27" s="1"/>
  <c r="R231" i="27"/>
  <c r="R232" i="27" s="1"/>
  <c r="P231" i="27"/>
  <c r="P235" i="27" s="1"/>
  <c r="T269" i="27"/>
  <c r="N271" i="27"/>
  <c r="T273" i="27"/>
  <c r="N275" i="27"/>
  <c r="T277" i="27"/>
  <c r="E182" i="25"/>
  <c r="E183" i="25" s="1"/>
  <c r="C200" i="25"/>
  <c r="O200" i="25"/>
  <c r="F201" i="25"/>
  <c r="R201" i="25"/>
  <c r="C204" i="25"/>
  <c r="O204" i="25"/>
  <c r="F205" i="25"/>
  <c r="R205" i="25"/>
  <c r="C208" i="25"/>
  <c r="O208" i="25"/>
  <c r="C218" i="25"/>
  <c r="O218" i="25"/>
  <c r="V236" i="25"/>
  <c r="I267" i="25"/>
  <c r="Z515" i="10" s="1"/>
  <c r="I274" i="25"/>
  <c r="I270" i="25"/>
  <c r="I278" i="25"/>
  <c r="U267" i="25"/>
  <c r="AL515" i="10" s="1"/>
  <c r="U270" i="25"/>
  <c r="U275" i="25"/>
  <c r="U278" i="25"/>
  <c r="U274" i="25"/>
  <c r="I275" i="25"/>
  <c r="Q231" i="27"/>
  <c r="Q242" i="27" s="1"/>
  <c r="I252" i="27"/>
  <c r="I253" i="27" s="1"/>
  <c r="U252" i="27"/>
  <c r="U253" i="27" s="1"/>
  <c r="C253" i="27"/>
  <c r="O253" i="27"/>
  <c r="C271" i="27"/>
  <c r="T565" i="10" s="1"/>
  <c r="H565" i="10" s="1"/>
  <c r="O271" i="27"/>
  <c r="F272" i="27"/>
  <c r="R272" i="27"/>
  <c r="C275" i="27"/>
  <c r="O275" i="27"/>
  <c r="F276" i="27"/>
  <c r="R276" i="27"/>
  <c r="H266" i="27"/>
  <c r="H267" i="27" s="1"/>
  <c r="Y567" i="10" s="1"/>
  <c r="F182" i="25"/>
  <c r="F183" i="25" s="1"/>
  <c r="R182" i="25"/>
  <c r="R183" i="25" s="1"/>
  <c r="L183" i="25"/>
  <c r="G201" i="25"/>
  <c r="S201" i="25"/>
  <c r="G205" i="25"/>
  <c r="S205" i="25"/>
  <c r="N199" i="25"/>
  <c r="J217" i="25"/>
  <c r="J218" i="25" s="1"/>
  <c r="V217" i="25"/>
  <c r="V218" i="25" s="1"/>
  <c r="Q231" i="25"/>
  <c r="Q239" i="25" s="1"/>
  <c r="K236" i="25"/>
  <c r="D266" i="25"/>
  <c r="D267" i="25" s="1"/>
  <c r="U515" i="10" s="1"/>
  <c r="P266" i="25"/>
  <c r="P267" i="25" s="1"/>
  <c r="AG515" i="10" s="1"/>
  <c r="V271" i="25"/>
  <c r="V275" i="25"/>
  <c r="N266" i="28"/>
  <c r="N267" i="28" s="1"/>
  <c r="AE619" i="10" s="1"/>
  <c r="N196" i="27"/>
  <c r="N197" i="27" s="1"/>
  <c r="S231" i="27"/>
  <c r="J266" i="27"/>
  <c r="J267" i="27" s="1"/>
  <c r="AA567" i="10" s="1"/>
  <c r="V266" i="27"/>
  <c r="V267" i="27" s="1"/>
  <c r="AM567" i="10" s="1"/>
  <c r="K217" i="25"/>
  <c r="K218" i="25" s="1"/>
  <c r="W217" i="25"/>
  <c r="W218" i="25" s="1"/>
  <c r="N216" i="25"/>
  <c r="N217" i="25" s="1"/>
  <c r="N218" i="25" s="1"/>
  <c r="U235" i="25"/>
  <c r="O237" i="25"/>
  <c r="U239" i="25"/>
  <c r="O241" i="25"/>
  <c r="U243" i="25"/>
  <c r="S252" i="25"/>
  <c r="S253" i="25" s="1"/>
  <c r="I231" i="27"/>
  <c r="I232" i="27" s="1"/>
  <c r="U231" i="27"/>
  <c r="U236" i="27" s="1"/>
  <c r="C231" i="27"/>
  <c r="C232" i="27" s="1"/>
  <c r="T231" i="27"/>
  <c r="M251" i="27"/>
  <c r="M252" i="27" s="1"/>
  <c r="M253" i="27" s="1"/>
  <c r="K266" i="27"/>
  <c r="K276" i="27" s="1"/>
  <c r="W266" i="27"/>
  <c r="W267" i="27" s="1"/>
  <c r="N270" i="27"/>
  <c r="T272" i="27"/>
  <c r="N274" i="27"/>
  <c r="T276" i="27"/>
  <c r="N278" i="27"/>
  <c r="F200" i="25"/>
  <c r="R200" i="25"/>
  <c r="C203" i="25"/>
  <c r="O203" i="25"/>
  <c r="F204" i="25"/>
  <c r="R204" i="25"/>
  <c r="C207" i="25"/>
  <c r="O207" i="25"/>
  <c r="F208" i="25"/>
  <c r="R208" i="25"/>
  <c r="J231" i="27"/>
  <c r="J232" i="27" s="1"/>
  <c r="V231" i="27"/>
  <c r="V241" i="27" s="1"/>
  <c r="D231" i="27"/>
  <c r="D232" i="27" s="1"/>
  <c r="C270" i="27"/>
  <c r="O270" i="27"/>
  <c r="F271" i="27"/>
  <c r="R271" i="27"/>
  <c r="C274" i="27"/>
  <c r="O274" i="27"/>
  <c r="F275" i="27"/>
  <c r="R275" i="27"/>
  <c r="C278" i="27"/>
  <c r="O278" i="27"/>
  <c r="I182" i="25"/>
  <c r="I183" i="25" s="1"/>
  <c r="U182" i="25"/>
  <c r="U183" i="25" s="1"/>
  <c r="C183" i="25"/>
  <c r="O183" i="25"/>
  <c r="G200" i="25"/>
  <c r="S200" i="25"/>
  <c r="G204" i="25"/>
  <c r="S204" i="25"/>
  <c r="G208" i="25"/>
  <c r="S208" i="25"/>
  <c r="M266" i="27"/>
  <c r="M272" i="27" s="1"/>
  <c r="D266" i="27"/>
  <c r="D267" i="27" s="1"/>
  <c r="U567" i="10" s="1"/>
  <c r="N269" i="27"/>
  <c r="J182" i="25"/>
  <c r="J183" i="25" s="1"/>
  <c r="V182" i="25"/>
  <c r="V183" i="25" s="1"/>
  <c r="E196" i="25"/>
  <c r="E206" i="25" s="1"/>
  <c r="Q196" i="25"/>
  <c r="Q208" i="25" s="1"/>
  <c r="T200" i="25"/>
  <c r="N202" i="25"/>
  <c r="T204" i="25"/>
  <c r="N206" i="25"/>
  <c r="T208" i="25"/>
  <c r="H218" i="25"/>
  <c r="T218" i="25"/>
  <c r="U240" i="25"/>
  <c r="U232" i="25"/>
  <c r="O236" i="25"/>
  <c r="U238" i="25"/>
  <c r="H231" i="25"/>
  <c r="H232" i="25" s="1"/>
  <c r="L231" i="27"/>
  <c r="L235" i="27" s="1"/>
  <c r="O243" i="27"/>
  <c r="N267" i="27"/>
  <c r="AE567" i="10" s="1"/>
  <c r="K182" i="25"/>
  <c r="K183" i="25" s="1"/>
  <c r="W182" i="25"/>
  <c r="W183" i="25" s="1"/>
  <c r="N181" i="25"/>
  <c r="N182" i="25" s="1"/>
  <c r="N183" i="25" s="1"/>
  <c r="Q183" i="25"/>
  <c r="C202" i="25"/>
  <c r="O202" i="25"/>
  <c r="F203" i="25"/>
  <c r="R203" i="25"/>
  <c r="C206" i="25"/>
  <c r="O206" i="25"/>
  <c r="F207" i="25"/>
  <c r="R207" i="25"/>
  <c r="I218" i="25"/>
  <c r="U218" i="25"/>
  <c r="J240" i="25"/>
  <c r="J236" i="25"/>
  <c r="J232" i="25"/>
  <c r="V234" i="25"/>
  <c r="D232" i="25"/>
  <c r="D242" i="25"/>
  <c r="D238" i="25"/>
  <c r="D234" i="25"/>
  <c r="J238" i="25"/>
  <c r="D240" i="25"/>
  <c r="J242" i="25"/>
  <c r="V242" i="25"/>
  <c r="J241" i="25"/>
  <c r="I266" i="27"/>
  <c r="I270" i="27" s="1"/>
  <c r="U266" i="27"/>
  <c r="U267" i="27" s="1"/>
  <c r="AL567" i="10" s="1"/>
  <c r="C269" i="27"/>
  <c r="O269" i="27"/>
  <c r="I196" i="25"/>
  <c r="I197" i="25" s="1"/>
  <c r="U196" i="25"/>
  <c r="U197" i="25" s="1"/>
  <c r="C199" i="25"/>
  <c r="O199" i="25"/>
  <c r="I231" i="25"/>
  <c r="I243" i="25" s="1"/>
  <c r="W231" i="25"/>
  <c r="R232" i="25"/>
  <c r="K234" i="25"/>
  <c r="N252" i="25"/>
  <c r="N253" i="25" s="1"/>
  <c r="K271" i="25"/>
  <c r="K275" i="25"/>
  <c r="W266" i="25"/>
  <c r="W272" i="25" s="1"/>
  <c r="O269" i="25"/>
  <c r="I271" i="25"/>
  <c r="H182" i="26"/>
  <c r="H183" i="26" s="1"/>
  <c r="T182" i="26"/>
  <c r="T183" i="26" s="1"/>
  <c r="K181" i="26"/>
  <c r="K182" i="26" s="1"/>
  <c r="K183" i="26" s="1"/>
  <c r="W181" i="26"/>
  <c r="W182" i="26" s="1"/>
  <c r="W183" i="26" s="1"/>
  <c r="K196" i="26"/>
  <c r="K197" i="26" s="1"/>
  <c r="W196" i="26"/>
  <c r="W197" i="26" s="1"/>
  <c r="E196" i="26"/>
  <c r="E197" i="26" s="1"/>
  <c r="Q196" i="26"/>
  <c r="Q197" i="26" s="1"/>
  <c r="M217" i="26"/>
  <c r="M218" i="26" s="1"/>
  <c r="E235" i="26"/>
  <c r="Q232" i="26"/>
  <c r="Q238" i="26"/>
  <c r="Q242" i="26"/>
  <c r="Q236" i="26"/>
  <c r="H236" i="26"/>
  <c r="K240" i="26"/>
  <c r="K234" i="26"/>
  <c r="K232" i="26"/>
  <c r="K238" i="26"/>
  <c r="W237" i="26"/>
  <c r="E239" i="26"/>
  <c r="Q239" i="26"/>
  <c r="H240" i="26"/>
  <c r="K241" i="26"/>
  <c r="W241" i="26"/>
  <c r="E243" i="26"/>
  <c r="Q243" i="26"/>
  <c r="J196" i="25"/>
  <c r="J197" i="25" s="1"/>
  <c r="V196" i="25"/>
  <c r="V202" i="25" s="1"/>
  <c r="I253" i="25"/>
  <c r="U253" i="25"/>
  <c r="F266" i="25"/>
  <c r="F274" i="25" s="1"/>
  <c r="R266" i="25"/>
  <c r="C267" i="25"/>
  <c r="T515" i="10" s="1"/>
  <c r="U182" i="26"/>
  <c r="U183" i="26" s="1"/>
  <c r="L199" i="26"/>
  <c r="F201" i="26"/>
  <c r="R201" i="26"/>
  <c r="I202" i="26"/>
  <c r="U202" i="26"/>
  <c r="L203" i="26"/>
  <c r="F205" i="26"/>
  <c r="R205" i="26"/>
  <c r="I206" i="26"/>
  <c r="U206" i="26"/>
  <c r="L207" i="26"/>
  <c r="K196" i="25"/>
  <c r="K197" i="25" s="1"/>
  <c r="W196" i="25"/>
  <c r="W205" i="25" s="1"/>
  <c r="D236" i="25"/>
  <c r="G266" i="25"/>
  <c r="G267" i="25" s="1"/>
  <c r="X515" i="10" s="1"/>
  <c r="S266" i="25"/>
  <c r="S267" i="25" s="1"/>
  <c r="AJ515" i="10" s="1"/>
  <c r="V270" i="25"/>
  <c r="V274" i="25"/>
  <c r="V278" i="25"/>
  <c r="D181" i="26"/>
  <c r="D182" i="26" s="1"/>
  <c r="D183" i="26" s="1"/>
  <c r="P181" i="26"/>
  <c r="P182" i="26" s="1"/>
  <c r="P183" i="26" s="1"/>
  <c r="V202" i="26"/>
  <c r="V206" i="26"/>
  <c r="C217" i="26"/>
  <c r="C218" i="26" s="1"/>
  <c r="O217" i="26"/>
  <c r="O218" i="26" s="1"/>
  <c r="P232" i="26"/>
  <c r="P239" i="26"/>
  <c r="P242" i="26"/>
  <c r="P236" i="26"/>
  <c r="M237" i="26"/>
  <c r="P238" i="26"/>
  <c r="T252" i="26"/>
  <c r="T253" i="26" s="1"/>
  <c r="J232" i="24"/>
  <c r="J237" i="24"/>
  <c r="J242" i="24"/>
  <c r="J240" i="24"/>
  <c r="J238" i="24"/>
  <c r="P232" i="24"/>
  <c r="P235" i="24"/>
  <c r="P240" i="24"/>
  <c r="P238" i="24"/>
  <c r="P236" i="24"/>
  <c r="P242" i="24"/>
  <c r="L266" i="27"/>
  <c r="L267" i="27" s="1"/>
  <c r="AC567" i="10" s="1"/>
  <c r="F269" i="27"/>
  <c r="R269" i="27"/>
  <c r="L196" i="25"/>
  <c r="L197" i="25" s="1"/>
  <c r="F199" i="25"/>
  <c r="R199" i="25"/>
  <c r="O234" i="25"/>
  <c r="H266" i="25"/>
  <c r="H270" i="25" s="1"/>
  <c r="T266" i="25"/>
  <c r="T269" i="25" s="1"/>
  <c r="K270" i="25"/>
  <c r="K274" i="25"/>
  <c r="K278" i="25"/>
  <c r="V218" i="26"/>
  <c r="E232" i="26"/>
  <c r="E242" i="26"/>
  <c r="E236" i="26"/>
  <c r="E240" i="26"/>
  <c r="E234" i="26"/>
  <c r="E238" i="26"/>
  <c r="H243" i="26"/>
  <c r="M196" i="25"/>
  <c r="M197" i="25" s="1"/>
  <c r="G199" i="25"/>
  <c r="S199" i="25"/>
  <c r="J235" i="25"/>
  <c r="V235" i="25"/>
  <c r="D237" i="25"/>
  <c r="P237" i="25"/>
  <c r="V239" i="25"/>
  <c r="D241" i="25"/>
  <c r="P241" i="25"/>
  <c r="V243" i="25"/>
  <c r="F252" i="25"/>
  <c r="F253" i="25" s="1"/>
  <c r="R252" i="25"/>
  <c r="R253" i="25" s="1"/>
  <c r="I269" i="25"/>
  <c r="U269" i="25"/>
  <c r="C271" i="25"/>
  <c r="T513" i="10" s="1"/>
  <c r="H513" i="10" s="1"/>
  <c r="O271" i="25"/>
  <c r="I273" i="25"/>
  <c r="U273" i="25"/>
  <c r="C275" i="25"/>
  <c r="O275" i="25"/>
  <c r="I277" i="25"/>
  <c r="U277" i="25"/>
  <c r="E266" i="25"/>
  <c r="E277" i="25" s="1"/>
  <c r="U271" i="25"/>
  <c r="F200" i="26"/>
  <c r="R200" i="26"/>
  <c r="I201" i="26"/>
  <c r="U201" i="26"/>
  <c r="L202" i="26"/>
  <c r="F204" i="26"/>
  <c r="R204" i="26"/>
  <c r="I205" i="26"/>
  <c r="U205" i="26"/>
  <c r="L206" i="26"/>
  <c r="F208" i="26"/>
  <c r="R208" i="26"/>
  <c r="D199" i="26"/>
  <c r="W218" i="26"/>
  <c r="K235" i="25"/>
  <c r="K239" i="25"/>
  <c r="K243" i="25"/>
  <c r="J251" i="25"/>
  <c r="J252" i="25" s="1"/>
  <c r="J253" i="25" s="1"/>
  <c r="V251" i="25"/>
  <c r="V252" i="25" s="1"/>
  <c r="V253" i="25" s="1"/>
  <c r="V269" i="25"/>
  <c r="V273" i="25"/>
  <c r="V277" i="25"/>
  <c r="M182" i="26"/>
  <c r="M183" i="26" s="1"/>
  <c r="V201" i="26"/>
  <c r="D203" i="26"/>
  <c r="P203" i="26"/>
  <c r="G204" i="26"/>
  <c r="S204" i="26"/>
  <c r="V205" i="26"/>
  <c r="D207" i="26"/>
  <c r="P207" i="26"/>
  <c r="G208" i="26"/>
  <c r="S208" i="26"/>
  <c r="F199" i="26"/>
  <c r="S237" i="26"/>
  <c r="S241" i="26"/>
  <c r="V235" i="26"/>
  <c r="M236" i="26"/>
  <c r="D237" i="26"/>
  <c r="P237" i="26"/>
  <c r="S238" i="26"/>
  <c r="V239" i="26"/>
  <c r="M240" i="26"/>
  <c r="D241" i="26"/>
  <c r="P241" i="26"/>
  <c r="S242" i="26"/>
  <c r="V243" i="26"/>
  <c r="P240" i="26"/>
  <c r="O240" i="25"/>
  <c r="R241" i="25"/>
  <c r="U242" i="25"/>
  <c r="L243" i="25"/>
  <c r="C231" i="25"/>
  <c r="C238" i="25" s="1"/>
  <c r="J266" i="25"/>
  <c r="J267" i="25" s="1"/>
  <c r="AA515" i="10" s="1"/>
  <c r="O267" i="25"/>
  <c r="AF515" i="10" s="1"/>
  <c r="C272" i="25"/>
  <c r="P199" i="26"/>
  <c r="H241" i="26"/>
  <c r="H235" i="26"/>
  <c r="H239" i="26"/>
  <c r="H232" i="26"/>
  <c r="P266" i="27"/>
  <c r="P267" i="27" s="1"/>
  <c r="AG567" i="10" s="1"/>
  <c r="D196" i="25"/>
  <c r="D201" i="25" s="1"/>
  <c r="P196" i="25"/>
  <c r="P197" i="25" s="1"/>
  <c r="U234" i="25"/>
  <c r="I272" i="25"/>
  <c r="U272" i="25"/>
  <c r="I276" i="25"/>
  <c r="U276" i="25"/>
  <c r="K277" i="25"/>
  <c r="R199" i="26"/>
  <c r="I231" i="26"/>
  <c r="I243" i="26" s="1"/>
  <c r="U231" i="26"/>
  <c r="U239" i="26" s="1"/>
  <c r="L231" i="26"/>
  <c r="L243" i="26" s="1"/>
  <c r="D243" i="26"/>
  <c r="D236" i="26"/>
  <c r="D240" i="26"/>
  <c r="D232" i="26"/>
  <c r="E231" i="25"/>
  <c r="S231" i="25"/>
  <c r="S239" i="25" s="1"/>
  <c r="R242" i="25"/>
  <c r="D253" i="25"/>
  <c r="P253" i="25"/>
  <c r="M266" i="25"/>
  <c r="M275" i="25" s="1"/>
  <c r="V272" i="25"/>
  <c r="V276" i="25"/>
  <c r="L266" i="25"/>
  <c r="L272" i="25" s="1"/>
  <c r="C269" i="25"/>
  <c r="O277" i="25"/>
  <c r="J183" i="26"/>
  <c r="V183" i="26"/>
  <c r="V200" i="26"/>
  <c r="V204" i="26"/>
  <c r="V208" i="26"/>
  <c r="V237" i="26"/>
  <c r="V242" i="26"/>
  <c r="V234" i="26"/>
  <c r="V232" i="26"/>
  <c r="L234" i="25"/>
  <c r="O235" i="25"/>
  <c r="R236" i="25"/>
  <c r="U237" i="25"/>
  <c r="L238" i="25"/>
  <c r="O239" i="25"/>
  <c r="R240" i="25"/>
  <c r="U241" i="25"/>
  <c r="L242" i="25"/>
  <c r="O243" i="25"/>
  <c r="F231" i="25"/>
  <c r="F242" i="25" s="1"/>
  <c r="T231" i="25"/>
  <c r="T240" i="25" s="1"/>
  <c r="E253" i="25"/>
  <c r="Q253" i="25"/>
  <c r="N266" i="25"/>
  <c r="N273" i="25" s="1"/>
  <c r="K272" i="25"/>
  <c r="K276" i="25"/>
  <c r="Q266" i="25"/>
  <c r="Q276" i="25" s="1"/>
  <c r="I200" i="26"/>
  <c r="W242" i="26"/>
  <c r="W236" i="26"/>
  <c r="W240" i="26"/>
  <c r="W234" i="26"/>
  <c r="W232" i="26"/>
  <c r="W238" i="26"/>
  <c r="M231" i="25"/>
  <c r="M237" i="25" s="1"/>
  <c r="G231" i="25"/>
  <c r="G237" i="25" s="1"/>
  <c r="C251" i="25"/>
  <c r="C252" i="25" s="1"/>
  <c r="C253" i="25" s="1"/>
  <c r="O251" i="25"/>
  <c r="O252" i="25" s="1"/>
  <c r="O253" i="25" s="1"/>
  <c r="R182" i="26"/>
  <c r="R183" i="26" s="1"/>
  <c r="F181" i="26"/>
  <c r="F182" i="26" s="1"/>
  <c r="F183" i="26" s="1"/>
  <c r="I199" i="26"/>
  <c r="U199" i="26"/>
  <c r="L200" i="26"/>
  <c r="F202" i="26"/>
  <c r="R202" i="26"/>
  <c r="I203" i="26"/>
  <c r="U203" i="26"/>
  <c r="L204" i="26"/>
  <c r="F206" i="26"/>
  <c r="R206" i="26"/>
  <c r="I207" i="26"/>
  <c r="U207" i="26"/>
  <c r="L208" i="26"/>
  <c r="J196" i="26"/>
  <c r="J197" i="26" s="1"/>
  <c r="S200" i="26"/>
  <c r="K217" i="26"/>
  <c r="K218" i="26" s="1"/>
  <c r="P234" i="26"/>
  <c r="V253" i="26"/>
  <c r="M196" i="26"/>
  <c r="E218" i="26"/>
  <c r="M266" i="26"/>
  <c r="M270" i="26" s="1"/>
  <c r="J208" i="24"/>
  <c r="E183" i="26"/>
  <c r="Q183" i="26"/>
  <c r="N196" i="26"/>
  <c r="N197" i="26" s="1"/>
  <c r="G231" i="26"/>
  <c r="G234" i="26" s="1"/>
  <c r="N266" i="26"/>
  <c r="N274" i="26" s="1"/>
  <c r="K272" i="26"/>
  <c r="W272" i="26"/>
  <c r="K276" i="26"/>
  <c r="W276" i="26"/>
  <c r="F200" i="24"/>
  <c r="F204" i="24"/>
  <c r="F208" i="24"/>
  <c r="O235" i="24"/>
  <c r="O239" i="24"/>
  <c r="O243" i="24"/>
  <c r="K232" i="24"/>
  <c r="C196" i="26"/>
  <c r="C197" i="26" s="1"/>
  <c r="O196" i="26"/>
  <c r="O197" i="26" s="1"/>
  <c r="I218" i="26"/>
  <c r="U218" i="26"/>
  <c r="L242" i="26"/>
  <c r="S234" i="26"/>
  <c r="Q235" i="26"/>
  <c r="K237" i="26"/>
  <c r="F252" i="26"/>
  <c r="F253" i="26" s="1"/>
  <c r="R252" i="26"/>
  <c r="I271" i="26"/>
  <c r="U271" i="26"/>
  <c r="L272" i="26"/>
  <c r="I275" i="26"/>
  <c r="U275" i="26"/>
  <c r="L276" i="26"/>
  <c r="I274" i="26"/>
  <c r="F182" i="24"/>
  <c r="F183" i="24" s="1"/>
  <c r="R182" i="24"/>
  <c r="R183" i="24" s="1"/>
  <c r="P199" i="24"/>
  <c r="J201" i="24"/>
  <c r="V201" i="24"/>
  <c r="P203" i="24"/>
  <c r="J205" i="24"/>
  <c r="V205" i="24"/>
  <c r="V218" i="24"/>
  <c r="P239" i="24"/>
  <c r="J241" i="24"/>
  <c r="P243" i="24"/>
  <c r="J231" i="26"/>
  <c r="J243" i="26" s="1"/>
  <c r="U274" i="26"/>
  <c r="M183" i="24"/>
  <c r="N237" i="26"/>
  <c r="N243" i="26"/>
  <c r="G251" i="26"/>
  <c r="G252" i="26" s="1"/>
  <c r="G253" i="26" s="1"/>
  <c r="F206" i="24"/>
  <c r="F205" i="24"/>
  <c r="F197" i="24"/>
  <c r="R196" i="24"/>
  <c r="R207" i="24" s="1"/>
  <c r="F203" i="24"/>
  <c r="F207" i="24"/>
  <c r="V202" i="24"/>
  <c r="O232" i="24"/>
  <c r="O242" i="24"/>
  <c r="O236" i="24"/>
  <c r="O240" i="24"/>
  <c r="O238" i="24"/>
  <c r="C231" i="26"/>
  <c r="O231" i="26"/>
  <c r="O235" i="26" s="1"/>
  <c r="R269" i="26"/>
  <c r="I182" i="24"/>
  <c r="I183" i="24" s="1"/>
  <c r="U182" i="24"/>
  <c r="U183" i="24" s="1"/>
  <c r="G205" i="24"/>
  <c r="G207" i="24"/>
  <c r="G197" i="24"/>
  <c r="S203" i="24"/>
  <c r="S197" i="24"/>
  <c r="J200" i="24"/>
  <c r="V200" i="24"/>
  <c r="P202" i="24"/>
  <c r="G203" i="24"/>
  <c r="J204" i="24"/>
  <c r="P206" i="24"/>
  <c r="S207" i="24"/>
  <c r="M218" i="24"/>
  <c r="D231" i="24"/>
  <c r="D243" i="24" s="1"/>
  <c r="P234" i="24"/>
  <c r="J236" i="24"/>
  <c r="D197" i="23"/>
  <c r="D201" i="23"/>
  <c r="P197" i="23"/>
  <c r="P201" i="23"/>
  <c r="P205" i="23"/>
  <c r="P216" i="26"/>
  <c r="P217" i="26" s="1"/>
  <c r="P218" i="26" s="1"/>
  <c r="D253" i="26"/>
  <c r="P253" i="26"/>
  <c r="G266" i="26"/>
  <c r="G267" i="26" s="1"/>
  <c r="X463" i="10" s="1"/>
  <c r="S266" i="26"/>
  <c r="W269" i="26"/>
  <c r="J182" i="24"/>
  <c r="J183" i="24" s="1"/>
  <c r="V182" i="24"/>
  <c r="V183" i="24" s="1"/>
  <c r="H235" i="24"/>
  <c r="K236" i="24"/>
  <c r="W236" i="24"/>
  <c r="N237" i="24"/>
  <c r="H239" i="24"/>
  <c r="K240" i="24"/>
  <c r="W240" i="24"/>
  <c r="N241" i="24"/>
  <c r="H243" i="24"/>
  <c r="R252" i="24"/>
  <c r="R253" i="24" s="1"/>
  <c r="H196" i="26"/>
  <c r="H207" i="26" s="1"/>
  <c r="T196" i="26"/>
  <c r="E253" i="26"/>
  <c r="Q253" i="26"/>
  <c r="K270" i="26"/>
  <c r="W270" i="26"/>
  <c r="K274" i="26"/>
  <c r="W274" i="26"/>
  <c r="K278" i="26"/>
  <c r="W278" i="26"/>
  <c r="F277" i="26"/>
  <c r="K182" i="24"/>
  <c r="K183" i="24" s="1"/>
  <c r="W182" i="24"/>
  <c r="W183" i="24" s="1"/>
  <c r="I196" i="24"/>
  <c r="I207" i="24" s="1"/>
  <c r="U196" i="24"/>
  <c r="U199" i="24" s="1"/>
  <c r="F202" i="24"/>
  <c r="L196" i="24"/>
  <c r="L208" i="24" s="1"/>
  <c r="F231" i="26"/>
  <c r="F239" i="26" s="1"/>
  <c r="R231" i="26"/>
  <c r="R242" i="26" s="1"/>
  <c r="N232" i="26"/>
  <c r="R253" i="26"/>
  <c r="N251" i="26"/>
  <c r="N252" i="26" s="1"/>
  <c r="N253" i="26" s="1"/>
  <c r="L270" i="26"/>
  <c r="I273" i="26"/>
  <c r="U273" i="26"/>
  <c r="L274" i="26"/>
  <c r="I277" i="26"/>
  <c r="U277" i="26"/>
  <c r="L278" i="26"/>
  <c r="E266" i="26"/>
  <c r="E278" i="26" s="1"/>
  <c r="U270" i="26"/>
  <c r="V208" i="24"/>
  <c r="V197" i="24"/>
  <c r="P208" i="24"/>
  <c r="P197" i="24"/>
  <c r="J203" i="24"/>
  <c r="V203" i="24"/>
  <c r="P205" i="24"/>
  <c r="J207" i="24"/>
  <c r="V207" i="24"/>
  <c r="P218" i="24"/>
  <c r="G231" i="24"/>
  <c r="G234" i="24" s="1"/>
  <c r="S231" i="24"/>
  <c r="S238" i="24" s="1"/>
  <c r="J235" i="24"/>
  <c r="V231" i="24"/>
  <c r="V239" i="24" s="1"/>
  <c r="P237" i="24"/>
  <c r="J239" i="24"/>
  <c r="P241" i="24"/>
  <c r="J243" i="24"/>
  <c r="M252" i="26"/>
  <c r="M253" i="26" s="1"/>
  <c r="J266" i="26"/>
  <c r="J269" i="26" s="1"/>
  <c r="V266" i="26"/>
  <c r="V272" i="26" s="1"/>
  <c r="L267" i="26"/>
  <c r="AC463" i="10" s="1"/>
  <c r="L271" i="26"/>
  <c r="H238" i="24"/>
  <c r="K239" i="24"/>
  <c r="W239" i="24"/>
  <c r="H242" i="24"/>
  <c r="W243" i="24"/>
  <c r="D266" i="24"/>
  <c r="D269" i="24" s="1"/>
  <c r="P266" i="24"/>
  <c r="P271" i="24" s="1"/>
  <c r="G266" i="24"/>
  <c r="G267" i="24" s="1"/>
  <c r="X411" i="10" s="1"/>
  <c r="S266" i="24"/>
  <c r="S267" i="24" s="1"/>
  <c r="AJ411" i="10" s="1"/>
  <c r="H234" i="26"/>
  <c r="K235" i="26"/>
  <c r="W235" i="26"/>
  <c r="N236" i="26"/>
  <c r="E237" i="26"/>
  <c r="Q237" i="26"/>
  <c r="H238" i="26"/>
  <c r="K239" i="26"/>
  <c r="W239" i="26"/>
  <c r="N240" i="26"/>
  <c r="E241" i="26"/>
  <c r="Q241" i="26"/>
  <c r="H242" i="26"/>
  <c r="K243" i="26"/>
  <c r="W243" i="26"/>
  <c r="T231" i="26"/>
  <c r="T238" i="26" s="1"/>
  <c r="N234" i="26"/>
  <c r="K273" i="26"/>
  <c r="W273" i="26"/>
  <c r="K277" i="26"/>
  <c r="W277" i="26"/>
  <c r="Q266" i="26"/>
  <c r="Q269" i="26" s="1"/>
  <c r="U278" i="26"/>
  <c r="F201" i="24"/>
  <c r="F199" i="24"/>
  <c r="M196" i="24"/>
  <c r="M201" i="24" s="1"/>
  <c r="G199" i="24"/>
  <c r="R231" i="24"/>
  <c r="R243" i="24" s="1"/>
  <c r="L232" i="24"/>
  <c r="H234" i="24"/>
  <c r="C253" i="24"/>
  <c r="E266" i="24"/>
  <c r="E269" i="24" s="1"/>
  <c r="Q266" i="24"/>
  <c r="Q272" i="24" s="1"/>
  <c r="S182" i="23"/>
  <c r="S183" i="23" s="1"/>
  <c r="S199" i="18"/>
  <c r="S207" i="18"/>
  <c r="S197" i="18"/>
  <c r="S205" i="18"/>
  <c r="S203" i="18"/>
  <c r="S206" i="18"/>
  <c r="N196" i="24"/>
  <c r="N199" i="24" s="1"/>
  <c r="E217" i="24"/>
  <c r="E218" i="24" s="1"/>
  <c r="Q217" i="24"/>
  <c r="Q218" i="24" s="1"/>
  <c r="C231" i="24"/>
  <c r="C234" i="24" s="1"/>
  <c r="W235" i="24"/>
  <c r="M251" i="24"/>
  <c r="M252" i="24" s="1"/>
  <c r="M253" i="24" s="1"/>
  <c r="R266" i="24"/>
  <c r="R271" i="24" s="1"/>
  <c r="L201" i="23"/>
  <c r="C266" i="26"/>
  <c r="C271" i="26" s="1"/>
  <c r="T461" i="10" s="1"/>
  <c r="H461" i="10" s="1"/>
  <c r="O266" i="26"/>
  <c r="O271" i="26" s="1"/>
  <c r="I269" i="26"/>
  <c r="U269" i="26"/>
  <c r="C196" i="24"/>
  <c r="C203" i="24" s="1"/>
  <c r="O196" i="24"/>
  <c r="O201" i="24" s="1"/>
  <c r="V199" i="24"/>
  <c r="I216" i="24"/>
  <c r="I217" i="24" s="1"/>
  <c r="I218" i="24" s="1"/>
  <c r="U216" i="24"/>
  <c r="U217" i="24" s="1"/>
  <c r="U218" i="24" s="1"/>
  <c r="T231" i="24"/>
  <c r="T237" i="24" s="1"/>
  <c r="J234" i="24"/>
  <c r="L239" i="24"/>
  <c r="F241" i="24"/>
  <c r="U242" i="24"/>
  <c r="E243" i="23"/>
  <c r="E232" i="23"/>
  <c r="E242" i="23"/>
  <c r="Q234" i="23"/>
  <c r="Q232" i="23"/>
  <c r="Q243" i="23"/>
  <c r="Q238" i="23"/>
  <c r="D266" i="26"/>
  <c r="D271" i="26" s="1"/>
  <c r="P266" i="26"/>
  <c r="P267" i="26" s="1"/>
  <c r="AG463" i="10" s="1"/>
  <c r="D196" i="24"/>
  <c r="D201" i="24" s="1"/>
  <c r="J199" i="24"/>
  <c r="K234" i="24"/>
  <c r="W234" i="24"/>
  <c r="N235" i="24"/>
  <c r="H237" i="24"/>
  <c r="K238" i="24"/>
  <c r="W238" i="24"/>
  <c r="N239" i="24"/>
  <c r="H241" i="24"/>
  <c r="K242" i="24"/>
  <c r="W242" i="24"/>
  <c r="N243" i="24"/>
  <c r="H266" i="24"/>
  <c r="H274" i="24" s="1"/>
  <c r="T266" i="24"/>
  <c r="T274" i="24" s="1"/>
  <c r="W266" i="24"/>
  <c r="W278" i="24" s="1"/>
  <c r="H196" i="23"/>
  <c r="H202" i="23" s="1"/>
  <c r="T196" i="23"/>
  <c r="T206" i="23" s="1"/>
  <c r="E196" i="24"/>
  <c r="E201" i="24" s="1"/>
  <c r="Q196" i="24"/>
  <c r="Q199" i="24" s="1"/>
  <c r="I270" i="24"/>
  <c r="I267" i="24"/>
  <c r="Z411" i="10" s="1"/>
  <c r="I274" i="24"/>
  <c r="U266" i="24"/>
  <c r="U275" i="24" s="1"/>
  <c r="I273" i="24"/>
  <c r="K266" i="24"/>
  <c r="K273" i="24" s="1"/>
  <c r="C218" i="24"/>
  <c r="M231" i="24"/>
  <c r="M240" i="24" s="1"/>
  <c r="N234" i="24"/>
  <c r="K235" i="24"/>
  <c r="E251" i="24"/>
  <c r="E252" i="24" s="1"/>
  <c r="E253" i="24" s="1"/>
  <c r="Q251" i="24"/>
  <c r="Q252" i="24" s="1"/>
  <c r="Q253" i="24" s="1"/>
  <c r="H253" i="24"/>
  <c r="T253" i="24"/>
  <c r="P251" i="24"/>
  <c r="P252" i="24" s="1"/>
  <c r="P253" i="24" s="1"/>
  <c r="J266" i="24"/>
  <c r="J278" i="24" s="1"/>
  <c r="V266" i="24"/>
  <c r="V275" i="24" s="1"/>
  <c r="D205" i="23"/>
  <c r="H236" i="24"/>
  <c r="K237" i="24"/>
  <c r="W237" i="24"/>
  <c r="N238" i="24"/>
  <c r="H240" i="24"/>
  <c r="K241" i="24"/>
  <c r="W241" i="24"/>
  <c r="N242" i="24"/>
  <c r="I231" i="24"/>
  <c r="I237" i="24" s="1"/>
  <c r="U232" i="24"/>
  <c r="O234" i="24"/>
  <c r="L235" i="24"/>
  <c r="F237" i="24"/>
  <c r="U238" i="24"/>
  <c r="N196" i="23"/>
  <c r="N208" i="23" s="1"/>
  <c r="H266" i="26"/>
  <c r="H278" i="26" s="1"/>
  <c r="T266" i="26"/>
  <c r="T278" i="26" s="1"/>
  <c r="H196" i="24"/>
  <c r="H208" i="24" s="1"/>
  <c r="T196" i="24"/>
  <c r="T200" i="24" s="1"/>
  <c r="N216" i="24"/>
  <c r="N217" i="24" s="1"/>
  <c r="N218" i="24" s="1"/>
  <c r="D252" i="24"/>
  <c r="D253" i="24" s="1"/>
  <c r="L266" i="24"/>
  <c r="L269" i="24" s="1"/>
  <c r="I272" i="24"/>
  <c r="I276" i="24"/>
  <c r="I269" i="24"/>
  <c r="I278" i="24"/>
  <c r="L217" i="24"/>
  <c r="L218" i="24" s="1"/>
  <c r="M266" i="24"/>
  <c r="M269" i="24" s="1"/>
  <c r="E231" i="24"/>
  <c r="E241" i="24" s="1"/>
  <c r="Q231" i="24"/>
  <c r="Q242" i="24" s="1"/>
  <c r="I251" i="24"/>
  <c r="I252" i="24" s="1"/>
  <c r="I253" i="24" s="1"/>
  <c r="U251" i="24"/>
  <c r="U252" i="24" s="1"/>
  <c r="U253" i="24" s="1"/>
  <c r="K196" i="24"/>
  <c r="K199" i="24" s="1"/>
  <c r="W196" i="24"/>
  <c r="W207" i="24" s="1"/>
  <c r="H218" i="24"/>
  <c r="T218" i="24"/>
  <c r="F234" i="24"/>
  <c r="U235" i="24"/>
  <c r="L236" i="24"/>
  <c r="O237" i="24"/>
  <c r="F238" i="24"/>
  <c r="U239" i="24"/>
  <c r="L240" i="24"/>
  <c r="O241" i="24"/>
  <c r="F242" i="24"/>
  <c r="U234" i="24"/>
  <c r="C266" i="24"/>
  <c r="C273" i="24" s="1"/>
  <c r="T410" i="10" s="1"/>
  <c r="H410" i="10" s="1"/>
  <c r="O266" i="24"/>
  <c r="O271" i="24" s="1"/>
  <c r="F266" i="24"/>
  <c r="F270" i="24" s="1"/>
  <c r="I271" i="24"/>
  <c r="I275" i="24"/>
  <c r="K181" i="23"/>
  <c r="K182" i="23" s="1"/>
  <c r="K183" i="23" s="1"/>
  <c r="W181" i="23"/>
  <c r="W182" i="23" s="1"/>
  <c r="W183" i="23" s="1"/>
  <c r="L200" i="23"/>
  <c r="F202" i="23"/>
  <c r="R202" i="23"/>
  <c r="L204" i="23"/>
  <c r="F206" i="23"/>
  <c r="R206" i="23"/>
  <c r="L208" i="23"/>
  <c r="D235" i="23"/>
  <c r="P235" i="23"/>
  <c r="V237" i="23"/>
  <c r="M238" i="23"/>
  <c r="D239" i="23"/>
  <c r="P239" i="23"/>
  <c r="V241" i="23"/>
  <c r="D243" i="23"/>
  <c r="P243" i="23"/>
  <c r="P267" i="23"/>
  <c r="AG359" i="10" s="1"/>
  <c r="P270" i="23"/>
  <c r="P274" i="23"/>
  <c r="N266" i="24"/>
  <c r="N269" i="24" s="1"/>
  <c r="J181" i="23"/>
  <c r="J182" i="23" s="1"/>
  <c r="J183" i="23" s="1"/>
  <c r="V181" i="23"/>
  <c r="V182" i="23" s="1"/>
  <c r="V183" i="23" s="1"/>
  <c r="J196" i="23"/>
  <c r="J200" i="23" s="1"/>
  <c r="V196" i="23"/>
  <c r="V206" i="23" s="1"/>
  <c r="E196" i="23"/>
  <c r="E197" i="23" s="1"/>
  <c r="N217" i="23"/>
  <c r="N218" i="23" s="1"/>
  <c r="E235" i="23"/>
  <c r="Q235" i="23"/>
  <c r="E239" i="23"/>
  <c r="Q239" i="23"/>
  <c r="M235" i="23"/>
  <c r="H182" i="23"/>
  <c r="H183" i="23" s="1"/>
  <c r="T182" i="23"/>
  <c r="T183" i="23" s="1"/>
  <c r="K196" i="23"/>
  <c r="K207" i="23" s="1"/>
  <c r="W196" i="23"/>
  <c r="W202" i="23" s="1"/>
  <c r="F199" i="23"/>
  <c r="C217" i="23"/>
  <c r="C218" i="23" s="1"/>
  <c r="O217" i="23"/>
  <c r="O218" i="23" s="1"/>
  <c r="C240" i="23"/>
  <c r="C232" i="23"/>
  <c r="C238" i="23"/>
  <c r="C242" i="23"/>
  <c r="O242" i="23"/>
  <c r="E252" i="23"/>
  <c r="E253" i="23" s="1"/>
  <c r="Q252" i="23"/>
  <c r="Q253" i="23" s="1"/>
  <c r="I277" i="24"/>
  <c r="L199" i="23"/>
  <c r="F201" i="23"/>
  <c r="R201" i="23"/>
  <c r="L203" i="23"/>
  <c r="F205" i="23"/>
  <c r="R205" i="23"/>
  <c r="L207" i="23"/>
  <c r="D232" i="23"/>
  <c r="D241" i="23"/>
  <c r="P237" i="23"/>
  <c r="P232" i="23"/>
  <c r="V236" i="23"/>
  <c r="D238" i="23"/>
  <c r="P238" i="23"/>
  <c r="V240" i="23"/>
  <c r="D237" i="23"/>
  <c r="P183" i="23"/>
  <c r="M196" i="23"/>
  <c r="M200" i="23" s="1"/>
  <c r="D200" i="23"/>
  <c r="P200" i="23"/>
  <c r="D204" i="23"/>
  <c r="P204" i="23"/>
  <c r="D208" i="23"/>
  <c r="P208" i="23"/>
  <c r="K216" i="23"/>
  <c r="K217" i="23" s="1"/>
  <c r="K218" i="23" s="1"/>
  <c r="W216" i="23"/>
  <c r="W217" i="23" s="1"/>
  <c r="W218" i="23" s="1"/>
  <c r="E234" i="23"/>
  <c r="E238" i="23"/>
  <c r="Q242" i="23"/>
  <c r="Q196" i="23"/>
  <c r="Q197" i="23" s="1"/>
  <c r="L218" i="23"/>
  <c r="F232" i="23"/>
  <c r="F239" i="23"/>
  <c r="R237" i="23"/>
  <c r="R232" i="23"/>
  <c r="R241" i="23"/>
  <c r="O238" i="23"/>
  <c r="H252" i="23"/>
  <c r="H253" i="23" s="1"/>
  <c r="I266" i="23"/>
  <c r="I267" i="23" s="1"/>
  <c r="Z359" i="10" s="1"/>
  <c r="U266" i="23"/>
  <c r="L267" i="23"/>
  <c r="AC359" i="10" s="1"/>
  <c r="L272" i="23"/>
  <c r="L274" i="23"/>
  <c r="L278" i="23"/>
  <c r="N267" i="23"/>
  <c r="AE359" i="10" s="1"/>
  <c r="N276" i="23"/>
  <c r="F183" i="23"/>
  <c r="R183" i="23"/>
  <c r="C196" i="23"/>
  <c r="C197" i="23" s="1"/>
  <c r="O196" i="23"/>
  <c r="O201" i="23" s="1"/>
  <c r="F200" i="23"/>
  <c r="R200" i="23"/>
  <c r="L202" i="23"/>
  <c r="F204" i="23"/>
  <c r="R204" i="23"/>
  <c r="L206" i="23"/>
  <c r="F208" i="23"/>
  <c r="R208" i="23"/>
  <c r="R199" i="23"/>
  <c r="G217" i="23"/>
  <c r="G218" i="23" s="1"/>
  <c r="S217" i="23"/>
  <c r="S218" i="23" s="1"/>
  <c r="J216" i="23"/>
  <c r="J217" i="23" s="1"/>
  <c r="J218" i="23" s="1"/>
  <c r="V216" i="23"/>
  <c r="V217" i="23" s="1"/>
  <c r="V218" i="23" s="1"/>
  <c r="V235" i="23"/>
  <c r="V243" i="23"/>
  <c r="D199" i="23"/>
  <c r="P199" i="23"/>
  <c r="G196" i="23"/>
  <c r="G204" i="23" s="1"/>
  <c r="S196" i="23"/>
  <c r="S205" i="23" s="1"/>
  <c r="D203" i="23"/>
  <c r="P203" i="23"/>
  <c r="D207" i="23"/>
  <c r="P207" i="23"/>
  <c r="T231" i="23"/>
  <c r="T236" i="23" s="1"/>
  <c r="E237" i="23"/>
  <c r="Q237" i="23"/>
  <c r="E241" i="23"/>
  <c r="Q241" i="23"/>
  <c r="D240" i="23"/>
  <c r="K276" i="24"/>
  <c r="C236" i="23"/>
  <c r="T350" i="10" s="1"/>
  <c r="U238" i="23"/>
  <c r="O240" i="23"/>
  <c r="U242" i="23"/>
  <c r="U240" i="23"/>
  <c r="C182" i="23"/>
  <c r="C183" i="23" s="1"/>
  <c r="O182" i="23"/>
  <c r="O183" i="23" s="1"/>
  <c r="L205" i="23"/>
  <c r="F207" i="23"/>
  <c r="R207" i="23"/>
  <c r="V232" i="23"/>
  <c r="V239" i="23"/>
  <c r="D236" i="23"/>
  <c r="P236" i="23"/>
  <c r="V238" i="23"/>
  <c r="P240" i="23"/>
  <c r="V242" i="23"/>
  <c r="P241" i="23"/>
  <c r="D202" i="23"/>
  <c r="P202" i="23"/>
  <c r="M205" i="23"/>
  <c r="D206" i="23"/>
  <c r="P206" i="23"/>
  <c r="K231" i="23"/>
  <c r="K237" i="23" s="1"/>
  <c r="W231" i="23"/>
  <c r="W239" i="23" s="1"/>
  <c r="N231" i="23"/>
  <c r="N240" i="23" s="1"/>
  <c r="E236" i="23"/>
  <c r="Q236" i="23"/>
  <c r="E240" i="23"/>
  <c r="Q240" i="23"/>
  <c r="C235" i="23"/>
  <c r="O235" i="23"/>
  <c r="F236" i="23"/>
  <c r="R236" i="23"/>
  <c r="U237" i="23"/>
  <c r="C239" i="23"/>
  <c r="O239" i="23"/>
  <c r="F240" i="23"/>
  <c r="R240" i="23"/>
  <c r="U241" i="23"/>
  <c r="C243" i="23"/>
  <c r="O243" i="23"/>
  <c r="D234" i="23"/>
  <c r="F252" i="23"/>
  <c r="F253" i="23" s="1"/>
  <c r="R252" i="23"/>
  <c r="R253" i="23" s="1"/>
  <c r="J266" i="23"/>
  <c r="J269" i="23" s="1"/>
  <c r="V266" i="23"/>
  <c r="V267" i="23" s="1"/>
  <c r="AM359" i="10" s="1"/>
  <c r="P275" i="23"/>
  <c r="R232" i="18"/>
  <c r="R234" i="18"/>
  <c r="R239" i="18"/>
  <c r="R238" i="18"/>
  <c r="R242" i="18"/>
  <c r="D216" i="23"/>
  <c r="D217" i="23" s="1"/>
  <c r="D218" i="23" s="1"/>
  <c r="P216" i="23"/>
  <c r="P217" i="23" s="1"/>
  <c r="P218" i="23" s="1"/>
  <c r="G231" i="23"/>
  <c r="G232" i="23" s="1"/>
  <c r="S231" i="23"/>
  <c r="S235" i="23" s="1"/>
  <c r="U234" i="23"/>
  <c r="K266" i="23"/>
  <c r="K269" i="23" s="1"/>
  <c r="W266" i="23"/>
  <c r="W270" i="23" s="1"/>
  <c r="N270" i="23"/>
  <c r="N274" i="23"/>
  <c r="N278" i="23"/>
  <c r="I196" i="18"/>
  <c r="I207" i="18" s="1"/>
  <c r="U196" i="18"/>
  <c r="U199" i="18" s="1"/>
  <c r="L196" i="18"/>
  <c r="L200" i="18" s="1"/>
  <c r="R196" i="18"/>
  <c r="R201" i="18" s="1"/>
  <c r="E197" i="18"/>
  <c r="E208" i="18"/>
  <c r="E206" i="18"/>
  <c r="H231" i="23"/>
  <c r="H242" i="23" s="1"/>
  <c r="V234" i="23"/>
  <c r="J182" i="18"/>
  <c r="J183" i="18" s="1"/>
  <c r="V182" i="18"/>
  <c r="V183" i="18" s="1"/>
  <c r="I196" i="23"/>
  <c r="I199" i="23" s="1"/>
  <c r="U196" i="23"/>
  <c r="F216" i="23"/>
  <c r="F217" i="23" s="1"/>
  <c r="F218" i="23" s="1"/>
  <c r="R216" i="23"/>
  <c r="R217" i="23" s="1"/>
  <c r="R218" i="23" s="1"/>
  <c r="I231" i="23"/>
  <c r="I234" i="23" s="1"/>
  <c r="O253" i="23"/>
  <c r="D242" i="23"/>
  <c r="P242" i="23"/>
  <c r="J231" i="23"/>
  <c r="J237" i="23" s="1"/>
  <c r="J252" i="23"/>
  <c r="J253" i="23" s="1"/>
  <c r="V252" i="23"/>
  <c r="V253" i="23" s="1"/>
  <c r="N269" i="23"/>
  <c r="N273" i="23"/>
  <c r="N251" i="23"/>
  <c r="N252" i="23" s="1"/>
  <c r="N253" i="23" s="1"/>
  <c r="C266" i="23"/>
  <c r="C275" i="23" s="1"/>
  <c r="O266" i="23"/>
  <c r="O276" i="23" s="1"/>
  <c r="L276" i="23"/>
  <c r="F234" i="23"/>
  <c r="R234" i="23"/>
  <c r="U235" i="23"/>
  <c r="C237" i="23"/>
  <c r="O237" i="23"/>
  <c r="F238" i="23"/>
  <c r="R238" i="23"/>
  <c r="U239" i="23"/>
  <c r="C241" i="23"/>
  <c r="T351" i="10" s="1"/>
  <c r="O241" i="23"/>
  <c r="F242" i="23"/>
  <c r="R242" i="23"/>
  <c r="U243" i="23"/>
  <c r="L231" i="23"/>
  <c r="L234" i="23" s="1"/>
  <c r="M234" i="23"/>
  <c r="D266" i="23"/>
  <c r="D269" i="23" s="1"/>
  <c r="P269" i="23"/>
  <c r="G266" i="23"/>
  <c r="G276" i="23" s="1"/>
  <c r="S266" i="23"/>
  <c r="S276" i="23" s="1"/>
  <c r="P273" i="23"/>
  <c r="D277" i="23"/>
  <c r="P277" i="23"/>
  <c r="F266" i="18"/>
  <c r="F269" i="18" s="1"/>
  <c r="R266" i="18"/>
  <c r="R269" i="18" s="1"/>
  <c r="E266" i="23"/>
  <c r="E274" i="23" s="1"/>
  <c r="Q266" i="23"/>
  <c r="Q270" i="23" s="1"/>
  <c r="N272" i="23"/>
  <c r="O234" i="23"/>
  <c r="T253" i="23"/>
  <c r="F266" i="23"/>
  <c r="F267" i="23" s="1"/>
  <c r="W359" i="10" s="1"/>
  <c r="R266" i="23"/>
  <c r="R269" i="23" s="1"/>
  <c r="L271" i="23"/>
  <c r="I274" i="23"/>
  <c r="L275" i="23"/>
  <c r="P234" i="23"/>
  <c r="I251" i="23"/>
  <c r="I252" i="23" s="1"/>
  <c r="I253" i="23" s="1"/>
  <c r="U251" i="23"/>
  <c r="U252" i="23" s="1"/>
  <c r="U253" i="23" s="1"/>
  <c r="H266" i="23"/>
  <c r="H271" i="23" s="1"/>
  <c r="T266" i="23"/>
  <c r="T272" i="23" s="1"/>
  <c r="N271" i="23"/>
  <c r="W274" i="23"/>
  <c r="N275" i="23"/>
  <c r="L270" i="23"/>
  <c r="H182" i="18"/>
  <c r="H183" i="18" s="1"/>
  <c r="T182" i="18"/>
  <c r="T183" i="18" s="1"/>
  <c r="K181" i="18"/>
  <c r="K182" i="18" s="1"/>
  <c r="K183" i="18" s="1"/>
  <c r="W181" i="18"/>
  <c r="W182" i="18" s="1"/>
  <c r="W183" i="18" s="1"/>
  <c r="S202" i="18"/>
  <c r="G239" i="18"/>
  <c r="G243" i="18"/>
  <c r="G232" i="18"/>
  <c r="G242" i="18"/>
  <c r="G238" i="18"/>
  <c r="G266" i="18"/>
  <c r="G275" i="18" s="1"/>
  <c r="S266" i="18"/>
  <c r="S277" i="18" s="1"/>
  <c r="E201" i="18"/>
  <c r="H202" i="18"/>
  <c r="H206" i="18"/>
  <c r="K196" i="18"/>
  <c r="K201" i="18" s="1"/>
  <c r="H199" i="18"/>
  <c r="H201" i="18"/>
  <c r="H242" i="18"/>
  <c r="H243" i="18"/>
  <c r="H239" i="18"/>
  <c r="T232" i="18"/>
  <c r="T243" i="18"/>
  <c r="H238" i="18"/>
  <c r="T242" i="18"/>
  <c r="T234" i="18"/>
  <c r="D181" i="18"/>
  <c r="D182" i="18" s="1"/>
  <c r="D183" i="18" s="1"/>
  <c r="P181" i="18"/>
  <c r="P182" i="18" s="1"/>
  <c r="P183" i="18" s="1"/>
  <c r="N252" i="18"/>
  <c r="N253" i="18" s="1"/>
  <c r="L269" i="23"/>
  <c r="L273" i="23"/>
  <c r="L277" i="23"/>
  <c r="S201" i="18"/>
  <c r="M216" i="18"/>
  <c r="M217" i="18" s="1"/>
  <c r="M218" i="18" s="1"/>
  <c r="M232" i="18"/>
  <c r="M242" i="18"/>
  <c r="M240" i="18"/>
  <c r="M237" i="18"/>
  <c r="M266" i="23"/>
  <c r="M269" i="23" s="1"/>
  <c r="P278" i="23"/>
  <c r="C181" i="18"/>
  <c r="C182" i="18" s="1"/>
  <c r="C183" i="18" s="1"/>
  <c r="O181" i="18"/>
  <c r="O182" i="18" s="1"/>
  <c r="O183" i="18" s="1"/>
  <c r="E200" i="18"/>
  <c r="E204" i="18"/>
  <c r="H205" i="18"/>
  <c r="W196" i="18"/>
  <c r="W203" i="18" s="1"/>
  <c r="K231" i="18"/>
  <c r="K235" i="18" s="1"/>
  <c r="K234" i="18"/>
  <c r="W236" i="18"/>
  <c r="W243" i="18"/>
  <c r="W241" i="18"/>
  <c r="W240" i="18"/>
  <c r="T237" i="18"/>
  <c r="H241" i="18"/>
  <c r="T241" i="18"/>
  <c r="W242" i="18"/>
  <c r="N232" i="18"/>
  <c r="N238" i="18"/>
  <c r="N237" i="18"/>
  <c r="K267" i="18"/>
  <c r="AB307" i="10" s="1"/>
  <c r="K276" i="18"/>
  <c r="K272" i="18"/>
  <c r="K274" i="18"/>
  <c r="W276" i="18"/>
  <c r="W274" i="18"/>
  <c r="W267" i="18"/>
  <c r="AN307" i="10" s="1"/>
  <c r="W276" i="23"/>
  <c r="N277" i="23"/>
  <c r="M182" i="18"/>
  <c r="M183" i="18" s="1"/>
  <c r="C196" i="18"/>
  <c r="O196" i="18"/>
  <c r="O206" i="18" s="1"/>
  <c r="U217" i="18"/>
  <c r="U218" i="18" s="1"/>
  <c r="C218" i="18"/>
  <c r="C235" i="18"/>
  <c r="R240" i="18"/>
  <c r="S232" i="18"/>
  <c r="N240" i="18"/>
  <c r="N182" i="18"/>
  <c r="N183" i="18" s="1"/>
  <c r="E181" i="18"/>
  <c r="E182" i="18" s="1"/>
  <c r="E183" i="18" s="1"/>
  <c r="Q181" i="18"/>
  <c r="Q182" i="18" s="1"/>
  <c r="Q183" i="18" s="1"/>
  <c r="D196" i="18"/>
  <c r="D205" i="18" s="1"/>
  <c r="P196" i="18"/>
  <c r="P205" i="18" s="1"/>
  <c r="G196" i="18"/>
  <c r="G200" i="18" s="1"/>
  <c r="S200" i="18"/>
  <c r="S204" i="18"/>
  <c r="S208" i="18"/>
  <c r="M234" i="18"/>
  <c r="P238" i="18"/>
  <c r="P237" i="18"/>
  <c r="P232" i="18"/>
  <c r="G236" i="18"/>
  <c r="M238" i="18"/>
  <c r="H232" i="18"/>
  <c r="M266" i="18"/>
  <c r="M267" i="18" s="1"/>
  <c r="AD307" i="10" s="1"/>
  <c r="I183" i="18"/>
  <c r="E199" i="18"/>
  <c r="Q196" i="18"/>
  <c r="Q205" i="18" s="1"/>
  <c r="H200" i="18"/>
  <c r="E203" i="18"/>
  <c r="H204" i="18"/>
  <c r="E207" i="18"/>
  <c r="H208" i="18"/>
  <c r="K217" i="18"/>
  <c r="K218" i="18" s="1"/>
  <c r="N234" i="18"/>
  <c r="Q242" i="18"/>
  <c r="Q239" i="18"/>
  <c r="Q238" i="18"/>
  <c r="Q232" i="18"/>
  <c r="Q241" i="18"/>
  <c r="H236" i="18"/>
  <c r="T236" i="18"/>
  <c r="Q243" i="18"/>
  <c r="H237" i="18"/>
  <c r="M253" i="18"/>
  <c r="U181" i="18"/>
  <c r="U182" i="18" s="1"/>
  <c r="U183" i="18" s="1"/>
  <c r="F196" i="18"/>
  <c r="F203" i="18" s="1"/>
  <c r="O202" i="18"/>
  <c r="R218" i="18"/>
  <c r="C232" i="18"/>
  <c r="C236" i="18"/>
  <c r="C243" i="18"/>
  <c r="C240" i="18"/>
  <c r="O231" i="18"/>
  <c r="O234" i="18" s="1"/>
  <c r="F231" i="18"/>
  <c r="F238" i="18" s="1"/>
  <c r="R235" i="18"/>
  <c r="L239" i="18"/>
  <c r="L234" i="18"/>
  <c r="L238" i="18"/>
  <c r="L232" i="18"/>
  <c r="C238" i="18"/>
  <c r="M241" i="18"/>
  <c r="P272" i="23"/>
  <c r="P276" i="23"/>
  <c r="R182" i="18"/>
  <c r="R183" i="18" s="1"/>
  <c r="E202" i="18"/>
  <c r="H203" i="18"/>
  <c r="H207" i="18"/>
  <c r="D251" i="18"/>
  <c r="D252" i="18" s="1"/>
  <c r="D253" i="18" s="1"/>
  <c r="P251" i="18"/>
  <c r="P252" i="18" s="1"/>
  <c r="P253" i="18" s="1"/>
  <c r="M196" i="18"/>
  <c r="M200" i="18" s="1"/>
  <c r="L236" i="18"/>
  <c r="L240" i="18"/>
  <c r="J232" i="18"/>
  <c r="V234" i="18"/>
  <c r="Q235" i="18"/>
  <c r="W252" i="18"/>
  <c r="W253" i="18" s="1"/>
  <c r="Q253" i="18"/>
  <c r="H266" i="18"/>
  <c r="H269" i="18" s="1"/>
  <c r="T266" i="18"/>
  <c r="T270" i="18" s="1"/>
  <c r="K270" i="18"/>
  <c r="W270" i="18"/>
  <c r="Q272" i="18"/>
  <c r="K269" i="18"/>
  <c r="N196" i="18"/>
  <c r="N197" i="18" s="1"/>
  <c r="M236" i="18"/>
  <c r="D237" i="18"/>
  <c r="P241" i="18"/>
  <c r="V243" i="18"/>
  <c r="G234" i="18"/>
  <c r="W234" i="18"/>
  <c r="L237" i="18"/>
  <c r="S243" i="18"/>
  <c r="L267" i="22"/>
  <c r="AC255" i="10" s="1"/>
  <c r="L278" i="22"/>
  <c r="L274" i="22"/>
  <c r="I272" i="22"/>
  <c r="L273" i="22"/>
  <c r="I276" i="22"/>
  <c r="G216" i="18"/>
  <c r="G217" i="18" s="1"/>
  <c r="G218" i="18" s="1"/>
  <c r="S216" i="18"/>
  <c r="S217" i="18" s="1"/>
  <c r="S218" i="18" s="1"/>
  <c r="Q237" i="18"/>
  <c r="H234" i="18"/>
  <c r="S235" i="18"/>
  <c r="Q269" i="18"/>
  <c r="L235" i="18"/>
  <c r="R237" i="18"/>
  <c r="D235" i="18"/>
  <c r="S236" i="18"/>
  <c r="H253" i="18"/>
  <c r="K273" i="18"/>
  <c r="AB306" i="10" s="1"/>
  <c r="W273" i="18"/>
  <c r="AN306" i="10" s="1"/>
  <c r="Q275" i="18"/>
  <c r="K277" i="18"/>
  <c r="W277" i="18"/>
  <c r="W269" i="18"/>
  <c r="I196" i="22"/>
  <c r="I197" i="22" s="1"/>
  <c r="U196" i="22"/>
  <c r="U197" i="22" s="1"/>
  <c r="C205" i="22"/>
  <c r="O196" i="22"/>
  <c r="O197" i="22" s="1"/>
  <c r="J196" i="18"/>
  <c r="V196" i="18"/>
  <c r="V203" i="18" s="1"/>
  <c r="M235" i="18"/>
  <c r="D236" i="18"/>
  <c r="P236" i="18"/>
  <c r="G237" i="18"/>
  <c r="S237" i="18"/>
  <c r="J238" i="18"/>
  <c r="V238" i="18"/>
  <c r="M239" i="18"/>
  <c r="D240" i="18"/>
  <c r="P240" i="18"/>
  <c r="G241" i="18"/>
  <c r="S241" i="18"/>
  <c r="J242" i="18"/>
  <c r="V242" i="18"/>
  <c r="M243" i="18"/>
  <c r="E231" i="18"/>
  <c r="E236" i="18" s="1"/>
  <c r="D242" i="18"/>
  <c r="L266" i="18"/>
  <c r="L269" i="18" s="1"/>
  <c r="I231" i="22"/>
  <c r="I232" i="22" s="1"/>
  <c r="U231" i="22"/>
  <c r="U234" i="22" s="1"/>
  <c r="W238" i="18"/>
  <c r="U231" i="18"/>
  <c r="U241" i="18" s="1"/>
  <c r="K196" i="22"/>
  <c r="K197" i="22" s="1"/>
  <c r="W196" i="22"/>
  <c r="W197" i="22" s="1"/>
  <c r="E196" i="22"/>
  <c r="E197" i="22" s="1"/>
  <c r="Q196" i="22"/>
  <c r="Q197" i="22" s="1"/>
  <c r="N218" i="18"/>
  <c r="R236" i="18"/>
  <c r="C239" i="18"/>
  <c r="L242" i="18"/>
  <c r="V236" i="18"/>
  <c r="W272" i="18"/>
  <c r="K231" i="22"/>
  <c r="K234" i="22" s="1"/>
  <c r="W231" i="22"/>
  <c r="W232" i="22" s="1"/>
  <c r="T196" i="18"/>
  <c r="T201" i="18" s="1"/>
  <c r="J237" i="18"/>
  <c r="P239" i="18"/>
  <c r="G240" i="18"/>
  <c r="V241" i="18"/>
  <c r="J240" i="18"/>
  <c r="F252" i="18"/>
  <c r="F253" i="18" s="1"/>
  <c r="C266" i="18"/>
  <c r="C270" i="18" s="1"/>
  <c r="O266" i="18"/>
  <c r="O273" i="18" s="1"/>
  <c r="AF306" i="10" s="1"/>
  <c r="J217" i="18"/>
  <c r="J218" i="18" s="1"/>
  <c r="V217" i="18"/>
  <c r="V218" i="18" s="1"/>
  <c r="W216" i="18"/>
  <c r="W217" i="18" s="1"/>
  <c r="W218" i="18" s="1"/>
  <c r="W237" i="18"/>
  <c r="H240" i="18"/>
  <c r="T240" i="18"/>
  <c r="I231" i="18"/>
  <c r="I235" i="18" s="1"/>
  <c r="G252" i="18"/>
  <c r="G253" i="18" s="1"/>
  <c r="D266" i="18"/>
  <c r="D267" i="18" s="1"/>
  <c r="U307" i="10" s="1"/>
  <c r="P266" i="18"/>
  <c r="P278" i="18" s="1"/>
  <c r="D182" i="22"/>
  <c r="D183" i="22" s="1"/>
  <c r="P182" i="22"/>
  <c r="P183" i="22" s="1"/>
  <c r="G181" i="22"/>
  <c r="G182" i="22" s="1"/>
  <c r="G183" i="22" s="1"/>
  <c r="S181" i="22"/>
  <c r="S182" i="22" s="1"/>
  <c r="S183" i="22" s="1"/>
  <c r="L241" i="18"/>
  <c r="C242" i="18"/>
  <c r="R243" i="18"/>
  <c r="E266" i="18"/>
  <c r="E269" i="18" s="1"/>
  <c r="Q267" i="18"/>
  <c r="AH307" i="10" s="1"/>
  <c r="Q270" i="18"/>
  <c r="Q278" i="18"/>
  <c r="K271" i="18"/>
  <c r="AB305" i="10" s="1"/>
  <c r="W271" i="18"/>
  <c r="AN305" i="10" s="1"/>
  <c r="Q273" i="18"/>
  <c r="AH306" i="10" s="1"/>
  <c r="K275" i="18"/>
  <c r="W275" i="18"/>
  <c r="Q277" i="18"/>
  <c r="R253" i="18"/>
  <c r="E182" i="22"/>
  <c r="E183" i="22" s="1"/>
  <c r="I216" i="22"/>
  <c r="I217" i="22" s="1"/>
  <c r="I218" i="22" s="1"/>
  <c r="U216" i="22"/>
  <c r="U217" i="22" s="1"/>
  <c r="U218" i="22" s="1"/>
  <c r="S253" i="18"/>
  <c r="E253" i="22"/>
  <c r="Q253" i="22"/>
  <c r="K266" i="22"/>
  <c r="K267" i="22" s="1"/>
  <c r="AB255" i="10" s="1"/>
  <c r="W266" i="22"/>
  <c r="W267" i="22" s="1"/>
  <c r="E266" i="22"/>
  <c r="E267" i="22" s="1"/>
  <c r="V255" i="10" s="1"/>
  <c r="Q266" i="22"/>
  <c r="Q267" i="22" s="1"/>
  <c r="AH255" i="10" s="1"/>
  <c r="R241" i="18"/>
  <c r="L243" i="18"/>
  <c r="N266" i="18"/>
  <c r="N276" i="18" s="1"/>
  <c r="Q274" i="18"/>
  <c r="J182" i="22"/>
  <c r="J183" i="22" s="1"/>
  <c r="J196" i="22"/>
  <c r="J197" i="22" s="1"/>
  <c r="V196" i="22"/>
  <c r="V197" i="22" s="1"/>
  <c r="C231" i="22"/>
  <c r="C243" i="22" s="1"/>
  <c r="O231" i="22"/>
  <c r="O238" i="22" s="1"/>
  <c r="E231" i="22"/>
  <c r="E232" i="22" s="1"/>
  <c r="L182" i="22"/>
  <c r="L183" i="22" s="1"/>
  <c r="J238" i="22"/>
  <c r="V238" i="22"/>
  <c r="J242" i="22"/>
  <c r="V242" i="22"/>
  <c r="Q231" i="22"/>
  <c r="Q232" i="22" s="1"/>
  <c r="N196" i="22"/>
  <c r="N207" i="22" s="1"/>
  <c r="N203" i="22"/>
  <c r="L231" i="22"/>
  <c r="L235" i="22" s="1"/>
  <c r="C199" i="22"/>
  <c r="C203" i="22"/>
  <c r="C207" i="22"/>
  <c r="I266" i="18"/>
  <c r="I278" i="18" s="1"/>
  <c r="U266" i="18"/>
  <c r="U272" i="18" s="1"/>
  <c r="N182" i="22"/>
  <c r="N183" i="22" s="1"/>
  <c r="D217" i="22"/>
  <c r="D218" i="22" s="1"/>
  <c r="P217" i="22"/>
  <c r="P218" i="22" s="1"/>
  <c r="J237" i="22"/>
  <c r="V237" i="22"/>
  <c r="M238" i="22"/>
  <c r="J241" i="22"/>
  <c r="V241" i="22"/>
  <c r="M242" i="22"/>
  <c r="J266" i="18"/>
  <c r="J271" i="18" s="1"/>
  <c r="AA305" i="10" s="1"/>
  <c r="V266" i="18"/>
  <c r="V269" i="18" s="1"/>
  <c r="M196" i="22"/>
  <c r="M197" i="22" s="1"/>
  <c r="J206" i="22"/>
  <c r="N231" i="22"/>
  <c r="N241" i="22" s="1"/>
  <c r="I271" i="22"/>
  <c r="L272" i="22"/>
  <c r="I275" i="22"/>
  <c r="L276" i="22"/>
  <c r="J236" i="22"/>
  <c r="V236" i="22"/>
  <c r="J240" i="22"/>
  <c r="V240" i="22"/>
  <c r="N218" i="22"/>
  <c r="M253" i="22"/>
  <c r="Q276" i="18"/>
  <c r="K278" i="18"/>
  <c r="W278" i="18"/>
  <c r="V181" i="22"/>
  <c r="V182" i="22" s="1"/>
  <c r="V183" i="22" s="1"/>
  <c r="M183" i="22"/>
  <c r="C218" i="22"/>
  <c r="O218" i="22"/>
  <c r="I270" i="22"/>
  <c r="L271" i="22"/>
  <c r="T182" i="22"/>
  <c r="T183" i="22" s="1"/>
  <c r="K181" i="22"/>
  <c r="K182" i="22" s="1"/>
  <c r="K183" i="22" s="1"/>
  <c r="W181" i="22"/>
  <c r="W182" i="22" s="1"/>
  <c r="W183" i="22" s="1"/>
  <c r="C202" i="22"/>
  <c r="C206" i="22"/>
  <c r="J217" i="22"/>
  <c r="J218" i="22" s="1"/>
  <c r="V217" i="22"/>
  <c r="V218" i="22" s="1"/>
  <c r="J235" i="22"/>
  <c r="V235" i="22"/>
  <c r="M236" i="22"/>
  <c r="J239" i="22"/>
  <c r="V239" i="22"/>
  <c r="M240" i="22"/>
  <c r="J243" i="22"/>
  <c r="V243" i="22"/>
  <c r="J270" i="22"/>
  <c r="V270" i="22"/>
  <c r="C183" i="22"/>
  <c r="O183" i="22"/>
  <c r="G196" i="22"/>
  <c r="G197" i="22" s="1"/>
  <c r="K217" i="22"/>
  <c r="K218" i="22" s="1"/>
  <c r="W217" i="22"/>
  <c r="W218" i="22" s="1"/>
  <c r="E218" i="22"/>
  <c r="Q218" i="22"/>
  <c r="J252" i="22"/>
  <c r="J253" i="22" s="1"/>
  <c r="V252" i="22"/>
  <c r="V253" i="22" s="1"/>
  <c r="D253" i="22"/>
  <c r="P253" i="22"/>
  <c r="U266" i="22"/>
  <c r="U278" i="22" s="1"/>
  <c r="L270" i="22"/>
  <c r="I277" i="22"/>
  <c r="F182" i="22"/>
  <c r="F183" i="22" s="1"/>
  <c r="R182" i="22"/>
  <c r="R183" i="22" s="1"/>
  <c r="I181" i="22"/>
  <c r="I182" i="22" s="1"/>
  <c r="I183" i="22" s="1"/>
  <c r="U181" i="22"/>
  <c r="U182" i="22" s="1"/>
  <c r="U183" i="22" s="1"/>
  <c r="L196" i="22"/>
  <c r="L197" i="22" s="1"/>
  <c r="C200" i="22"/>
  <c r="C204" i="22"/>
  <c r="C208" i="22"/>
  <c r="L217" i="22"/>
  <c r="L218" i="22" s="1"/>
  <c r="W239" i="22"/>
  <c r="H252" i="22"/>
  <c r="H253" i="22" s="1"/>
  <c r="T252" i="22"/>
  <c r="T253" i="22" s="1"/>
  <c r="K251" i="22"/>
  <c r="K252" i="22" s="1"/>
  <c r="K253" i="22" s="1"/>
  <c r="W251" i="22"/>
  <c r="W252" i="22" s="1"/>
  <c r="W253" i="22" s="1"/>
  <c r="N253" i="22"/>
  <c r="J271" i="22"/>
  <c r="V271" i="22"/>
  <c r="M272" i="22"/>
  <c r="J275" i="22"/>
  <c r="V275" i="22"/>
  <c r="M276" i="22"/>
  <c r="C253" i="22"/>
  <c r="O253" i="22"/>
  <c r="I274" i="22"/>
  <c r="L275" i="22"/>
  <c r="I278" i="22"/>
  <c r="M271" i="22"/>
  <c r="J274" i="22"/>
  <c r="V274" i="22"/>
  <c r="M275" i="22"/>
  <c r="J278" i="22"/>
  <c r="V278" i="22"/>
  <c r="L238" i="22"/>
  <c r="L252" i="22"/>
  <c r="L253" i="22" s="1"/>
  <c r="C266" i="22"/>
  <c r="C270" i="22" s="1"/>
  <c r="J273" i="22"/>
  <c r="V273" i="22"/>
  <c r="M274" i="22"/>
  <c r="J277" i="22"/>
  <c r="V277" i="22"/>
  <c r="M278" i="22"/>
  <c r="O266" i="22"/>
  <c r="O270" i="22" s="1"/>
  <c r="L277" i="22"/>
  <c r="J272" i="22"/>
  <c r="V272" i="22"/>
  <c r="M273" i="22"/>
  <c r="J276" i="22"/>
  <c r="V276" i="22"/>
  <c r="M277" i="22"/>
  <c r="F252" i="22"/>
  <c r="F253" i="22" s="1"/>
  <c r="R252" i="22"/>
  <c r="R253" i="22" s="1"/>
  <c r="I251" i="22"/>
  <c r="I252" i="22" s="1"/>
  <c r="I253" i="22" s="1"/>
  <c r="U251" i="22"/>
  <c r="U252" i="22" s="1"/>
  <c r="U253" i="22" s="1"/>
  <c r="N266" i="22"/>
  <c r="N267" i="22" s="1"/>
  <c r="AE255" i="10" s="1"/>
  <c r="D196" i="22"/>
  <c r="D197" i="22" s="1"/>
  <c r="P196" i="22"/>
  <c r="P197" i="22" s="1"/>
  <c r="D231" i="22"/>
  <c r="D232" i="22" s="1"/>
  <c r="P231" i="22"/>
  <c r="P232" i="22" s="1"/>
  <c r="J234" i="22"/>
  <c r="V234" i="22"/>
  <c r="D266" i="22"/>
  <c r="D267" i="22" s="1"/>
  <c r="U255" i="10" s="1"/>
  <c r="P266" i="22"/>
  <c r="P267" i="22" s="1"/>
  <c r="AG255" i="10" s="1"/>
  <c r="J269" i="22"/>
  <c r="V269" i="22"/>
  <c r="F196" i="22"/>
  <c r="F197" i="22" s="1"/>
  <c r="R196" i="22"/>
  <c r="R197" i="22" s="1"/>
  <c r="F231" i="22"/>
  <c r="F234" i="22" s="1"/>
  <c r="R231" i="22"/>
  <c r="R238" i="22" s="1"/>
  <c r="F266" i="22"/>
  <c r="F275" i="22" s="1"/>
  <c r="R266" i="22"/>
  <c r="R272" i="22" s="1"/>
  <c r="L269" i="22"/>
  <c r="S196" i="22"/>
  <c r="S197" i="22" s="1"/>
  <c r="G231" i="22"/>
  <c r="G232" i="22" s="1"/>
  <c r="S231" i="22"/>
  <c r="S232" i="22" s="1"/>
  <c r="M234" i="22"/>
  <c r="G266" i="22"/>
  <c r="G267" i="22" s="1"/>
  <c r="X255" i="10" s="1"/>
  <c r="S266" i="22"/>
  <c r="S267" i="22" s="1"/>
  <c r="AJ255" i="10" s="1"/>
  <c r="M269" i="22"/>
  <c r="H196" i="22"/>
  <c r="H197" i="22" s="1"/>
  <c r="T196" i="22"/>
  <c r="T197" i="22" s="1"/>
  <c r="H231" i="22"/>
  <c r="H232" i="22" s="1"/>
  <c r="T231" i="22"/>
  <c r="T232" i="22" s="1"/>
  <c r="H266" i="22"/>
  <c r="H267" i="22" s="1"/>
  <c r="Y255" i="10" s="1"/>
  <c r="T266" i="22"/>
  <c r="T267" i="22" s="1"/>
  <c r="AK255" i="10" s="1"/>
  <c r="C197" i="34"/>
  <c r="C201" i="34"/>
  <c r="C205" i="34"/>
  <c r="D197" i="34"/>
  <c r="D201" i="34"/>
  <c r="D205" i="34"/>
  <c r="C240" i="34"/>
  <c r="K207" i="34"/>
  <c r="U251" i="34"/>
  <c r="U252" i="34" s="1"/>
  <c r="U253" i="34" s="1"/>
  <c r="C200" i="34"/>
  <c r="O200" i="34"/>
  <c r="L203" i="34"/>
  <c r="C204" i="34"/>
  <c r="O204" i="34"/>
  <c r="L207" i="34"/>
  <c r="C208" i="34"/>
  <c r="V207" i="34"/>
  <c r="K238" i="34"/>
  <c r="W238" i="34"/>
  <c r="K242" i="34"/>
  <c r="W242" i="34"/>
  <c r="P231" i="34"/>
  <c r="P232" i="34" s="1"/>
  <c r="N182" i="34"/>
  <c r="N183" i="34" s="1"/>
  <c r="M196" i="34"/>
  <c r="M200" i="34" s="1"/>
  <c r="D200" i="34"/>
  <c r="P200" i="34"/>
  <c r="J202" i="34"/>
  <c r="V202" i="34"/>
  <c r="D204" i="34"/>
  <c r="P204" i="34"/>
  <c r="J206" i="34"/>
  <c r="V206" i="34"/>
  <c r="D208" i="34"/>
  <c r="P208" i="34"/>
  <c r="L231" i="34"/>
  <c r="L232" i="34" s="1"/>
  <c r="C235" i="34"/>
  <c r="O235" i="34"/>
  <c r="I237" i="34"/>
  <c r="U237" i="34"/>
  <c r="C239" i="34"/>
  <c r="O239" i="34"/>
  <c r="I241" i="34"/>
  <c r="U241" i="34"/>
  <c r="C243" i="34"/>
  <c r="O243" i="34"/>
  <c r="K278" i="34"/>
  <c r="W278" i="34"/>
  <c r="K202" i="34"/>
  <c r="W202" i="34"/>
  <c r="N203" i="34"/>
  <c r="K206" i="34"/>
  <c r="W206" i="34"/>
  <c r="N207" i="34"/>
  <c r="N217" i="34"/>
  <c r="N218" i="34" s="1"/>
  <c r="D239" i="34"/>
  <c r="D243" i="34"/>
  <c r="F252" i="34"/>
  <c r="F253" i="34" s="1"/>
  <c r="R252" i="34"/>
  <c r="R253" i="34" s="1"/>
  <c r="C266" i="34"/>
  <c r="C267" i="34" s="1"/>
  <c r="T99" i="10" s="1"/>
  <c r="C199" i="34"/>
  <c r="O199" i="34"/>
  <c r="I201" i="34"/>
  <c r="U201" i="34"/>
  <c r="L202" i="34"/>
  <c r="C203" i="34"/>
  <c r="O203" i="34"/>
  <c r="I205" i="34"/>
  <c r="U205" i="34"/>
  <c r="L206" i="34"/>
  <c r="C207" i="34"/>
  <c r="O207" i="34"/>
  <c r="I216" i="34"/>
  <c r="I217" i="34" s="1"/>
  <c r="I218" i="34" s="1"/>
  <c r="U216" i="34"/>
  <c r="U217" i="34" s="1"/>
  <c r="U218" i="34" s="1"/>
  <c r="K237" i="34"/>
  <c r="W237" i="34"/>
  <c r="N238" i="34"/>
  <c r="K241" i="34"/>
  <c r="W241" i="34"/>
  <c r="N242" i="34"/>
  <c r="G252" i="34"/>
  <c r="G253" i="34" s="1"/>
  <c r="S252" i="34"/>
  <c r="S253" i="34" s="1"/>
  <c r="J273" i="34"/>
  <c r="AA98" i="10" s="1"/>
  <c r="V273" i="34"/>
  <c r="AM98" i="10" s="1"/>
  <c r="L98" i="10" s="1"/>
  <c r="D275" i="34"/>
  <c r="J277" i="34"/>
  <c r="V277" i="34"/>
  <c r="O266" i="34"/>
  <c r="O267" i="34" s="1"/>
  <c r="AF99" i="10" s="1"/>
  <c r="V231" i="34"/>
  <c r="V232" i="34" s="1"/>
  <c r="D240" i="34"/>
  <c r="D199" i="34"/>
  <c r="P199" i="34"/>
  <c r="J201" i="34"/>
  <c r="V201" i="34"/>
  <c r="D203" i="34"/>
  <c r="P203" i="34"/>
  <c r="J205" i="34"/>
  <c r="V205" i="34"/>
  <c r="D207" i="34"/>
  <c r="P207" i="34"/>
  <c r="C234" i="34"/>
  <c r="O234" i="34"/>
  <c r="I236" i="34"/>
  <c r="U236" i="34"/>
  <c r="C238" i="34"/>
  <c r="O238" i="34"/>
  <c r="I240" i="34"/>
  <c r="U240" i="34"/>
  <c r="C242" i="34"/>
  <c r="O242" i="34"/>
  <c r="I234" i="34"/>
  <c r="K273" i="34"/>
  <c r="AB98" i="10" s="1"/>
  <c r="W273" i="34"/>
  <c r="AN98" i="10" s="1"/>
  <c r="N274" i="34"/>
  <c r="K277" i="34"/>
  <c r="W277" i="34"/>
  <c r="N278" i="34"/>
  <c r="O208" i="34"/>
  <c r="D235" i="34"/>
  <c r="F182" i="34"/>
  <c r="F183" i="34" s="1"/>
  <c r="R182" i="34"/>
  <c r="R183" i="34" s="1"/>
  <c r="I181" i="34"/>
  <c r="I182" i="34" s="1"/>
  <c r="I183" i="34" s="1"/>
  <c r="U181" i="34"/>
  <c r="U182" i="34" s="1"/>
  <c r="U183" i="34" s="1"/>
  <c r="K201" i="34"/>
  <c r="W201" i="34"/>
  <c r="N202" i="34"/>
  <c r="K205" i="34"/>
  <c r="W205" i="34"/>
  <c r="N206" i="34"/>
  <c r="I199" i="34"/>
  <c r="E217" i="34"/>
  <c r="E218" i="34" s="1"/>
  <c r="Q217" i="34"/>
  <c r="Q218" i="34" s="1"/>
  <c r="D234" i="34"/>
  <c r="D238" i="34"/>
  <c r="D242" i="34"/>
  <c r="U234" i="34"/>
  <c r="C253" i="34"/>
  <c r="O253" i="34"/>
  <c r="L266" i="34"/>
  <c r="L267" i="34" s="1"/>
  <c r="AC99" i="10" s="1"/>
  <c r="I272" i="34"/>
  <c r="U272" i="34"/>
  <c r="I276" i="34"/>
  <c r="U276" i="34"/>
  <c r="M231" i="34"/>
  <c r="M232" i="34" s="1"/>
  <c r="G182" i="34"/>
  <c r="G183" i="34" s="1"/>
  <c r="S182" i="34"/>
  <c r="S183" i="34" s="1"/>
  <c r="J181" i="34"/>
  <c r="J182" i="34" s="1"/>
  <c r="J183" i="34" s="1"/>
  <c r="V181" i="34"/>
  <c r="V182" i="34" s="1"/>
  <c r="V183" i="34" s="1"/>
  <c r="I200" i="34"/>
  <c r="U200" i="34"/>
  <c r="L201" i="34"/>
  <c r="C202" i="34"/>
  <c r="O202" i="34"/>
  <c r="I204" i="34"/>
  <c r="U204" i="34"/>
  <c r="L205" i="34"/>
  <c r="C206" i="34"/>
  <c r="O206" i="34"/>
  <c r="I208" i="34"/>
  <c r="U208" i="34"/>
  <c r="J199" i="34"/>
  <c r="F217" i="34"/>
  <c r="F218" i="34" s="1"/>
  <c r="R217" i="34"/>
  <c r="R218" i="34" s="1"/>
  <c r="K236" i="34"/>
  <c r="W236" i="34"/>
  <c r="N237" i="34"/>
  <c r="K240" i="34"/>
  <c r="W240" i="34"/>
  <c r="N241" i="34"/>
  <c r="J252" i="34"/>
  <c r="J253" i="34" s="1"/>
  <c r="V252" i="34"/>
  <c r="V253" i="34" s="1"/>
  <c r="D253" i="34"/>
  <c r="P253" i="34"/>
  <c r="D270" i="34"/>
  <c r="J272" i="34"/>
  <c r="V272" i="34"/>
  <c r="M273" i="34"/>
  <c r="AD98" i="10" s="1"/>
  <c r="J98" i="10" s="1"/>
  <c r="D274" i="34"/>
  <c r="J276" i="34"/>
  <c r="V276" i="34"/>
  <c r="M277" i="34"/>
  <c r="D278" i="34"/>
  <c r="I269" i="34"/>
  <c r="I251" i="34"/>
  <c r="I252" i="34" s="1"/>
  <c r="I253" i="34" s="1"/>
  <c r="H182" i="34"/>
  <c r="H183" i="34" s="1"/>
  <c r="T182" i="34"/>
  <c r="T183" i="34" s="1"/>
  <c r="J200" i="34"/>
  <c r="V200" i="34"/>
  <c r="D202" i="34"/>
  <c r="P202" i="34"/>
  <c r="J204" i="34"/>
  <c r="V204" i="34"/>
  <c r="D206" i="34"/>
  <c r="P206" i="34"/>
  <c r="J208" i="34"/>
  <c r="V208" i="34"/>
  <c r="U199" i="34"/>
  <c r="G217" i="34"/>
  <c r="G218" i="34" s="1"/>
  <c r="S217" i="34"/>
  <c r="S218" i="34" s="1"/>
  <c r="J216" i="34"/>
  <c r="J217" i="34" s="1"/>
  <c r="J218" i="34" s="1"/>
  <c r="V216" i="34"/>
  <c r="V217" i="34" s="1"/>
  <c r="V218" i="34" s="1"/>
  <c r="I235" i="34"/>
  <c r="U235" i="34"/>
  <c r="C237" i="34"/>
  <c r="O237" i="34"/>
  <c r="I239" i="34"/>
  <c r="U239" i="34"/>
  <c r="C241" i="34"/>
  <c r="O241" i="34"/>
  <c r="I243" i="34"/>
  <c r="U243" i="34"/>
  <c r="C236" i="34"/>
  <c r="K252" i="34"/>
  <c r="K253" i="34" s="1"/>
  <c r="W252" i="34"/>
  <c r="W253" i="34" s="1"/>
  <c r="K272" i="34"/>
  <c r="W272" i="34"/>
  <c r="N273" i="34"/>
  <c r="AE98" i="10" s="1"/>
  <c r="K276" i="34"/>
  <c r="W276" i="34"/>
  <c r="N277" i="34"/>
  <c r="U269" i="34"/>
  <c r="W203" i="34"/>
  <c r="C183" i="34"/>
  <c r="O183" i="34"/>
  <c r="K200" i="34"/>
  <c r="W200" i="34"/>
  <c r="N201" i="34"/>
  <c r="K204" i="34"/>
  <c r="W204" i="34"/>
  <c r="N205" i="34"/>
  <c r="K208" i="34"/>
  <c r="W208" i="34"/>
  <c r="V199" i="34"/>
  <c r="H217" i="34"/>
  <c r="H218" i="34" s="1"/>
  <c r="T217" i="34"/>
  <c r="T218" i="34" s="1"/>
  <c r="D237" i="34"/>
  <c r="D241" i="34"/>
  <c r="D236" i="34"/>
  <c r="L252" i="34"/>
  <c r="L253" i="34" s="1"/>
  <c r="I271" i="34"/>
  <c r="Z97" i="10" s="1"/>
  <c r="U271" i="34"/>
  <c r="AL97" i="10" s="1"/>
  <c r="I275" i="34"/>
  <c r="U275" i="34"/>
  <c r="J231" i="34"/>
  <c r="J232" i="34" s="1"/>
  <c r="D183" i="34"/>
  <c r="P183" i="34"/>
  <c r="C218" i="34"/>
  <c r="O218" i="34"/>
  <c r="K235" i="34"/>
  <c r="W235" i="34"/>
  <c r="N236" i="34"/>
  <c r="K239" i="34"/>
  <c r="W239" i="34"/>
  <c r="N240" i="34"/>
  <c r="K243" i="34"/>
  <c r="W243" i="34"/>
  <c r="U242" i="34"/>
  <c r="J271" i="34"/>
  <c r="AA97" i="10" s="1"/>
  <c r="V271" i="34"/>
  <c r="AM97" i="10" s="1"/>
  <c r="L97" i="10" s="1"/>
  <c r="D273" i="34"/>
  <c r="U98" i="10" s="1"/>
  <c r="J275" i="34"/>
  <c r="V275" i="34"/>
  <c r="D277" i="34"/>
  <c r="W207" i="34"/>
  <c r="P218" i="34"/>
  <c r="K271" i="34"/>
  <c r="AB97" i="10" s="1"/>
  <c r="W271" i="34"/>
  <c r="AN97" i="10" s="1"/>
  <c r="N272" i="34"/>
  <c r="K275" i="34"/>
  <c r="W275" i="34"/>
  <c r="N276" i="34"/>
  <c r="E196" i="34"/>
  <c r="E197" i="34" s="1"/>
  <c r="Q196" i="34"/>
  <c r="Q197" i="34" s="1"/>
  <c r="K199" i="34"/>
  <c r="W199" i="34"/>
  <c r="E231" i="34"/>
  <c r="E232" i="34" s="1"/>
  <c r="Q231" i="34"/>
  <c r="Q232" i="34" s="1"/>
  <c r="K234" i="34"/>
  <c r="W234" i="34"/>
  <c r="H253" i="34"/>
  <c r="T253" i="34"/>
  <c r="E266" i="34"/>
  <c r="E267" i="34" s="1"/>
  <c r="V99" i="10" s="1"/>
  <c r="Q266" i="34"/>
  <c r="Q267" i="34" s="1"/>
  <c r="AH99" i="10" s="1"/>
  <c r="K269" i="34"/>
  <c r="W269" i="34"/>
  <c r="F196" i="34"/>
  <c r="F197" i="34" s="1"/>
  <c r="R196" i="34"/>
  <c r="R197" i="34" s="1"/>
  <c r="L199" i="34"/>
  <c r="F231" i="34"/>
  <c r="F238" i="34" s="1"/>
  <c r="R231" i="34"/>
  <c r="R236" i="34" s="1"/>
  <c r="F266" i="34"/>
  <c r="F275" i="34" s="1"/>
  <c r="R266" i="34"/>
  <c r="R273" i="34" s="1"/>
  <c r="AI98" i="10" s="1"/>
  <c r="K98" i="10" s="1"/>
  <c r="J269" i="34"/>
  <c r="G196" i="34"/>
  <c r="G197" i="34" s="1"/>
  <c r="S196" i="34"/>
  <c r="S197" i="34" s="1"/>
  <c r="G231" i="34"/>
  <c r="G232" i="34" s="1"/>
  <c r="S231" i="34"/>
  <c r="S232" i="34" s="1"/>
  <c r="G266" i="34"/>
  <c r="G267" i="34" s="1"/>
  <c r="X99" i="10" s="1"/>
  <c r="S266" i="34"/>
  <c r="M269" i="34"/>
  <c r="V269" i="34"/>
  <c r="H196" i="34"/>
  <c r="H197" i="34" s="1"/>
  <c r="T196" i="34"/>
  <c r="T197" i="34" s="1"/>
  <c r="N199" i="34"/>
  <c r="H231" i="34"/>
  <c r="H232" i="34" s="1"/>
  <c r="T231" i="34"/>
  <c r="T232" i="34" s="1"/>
  <c r="N234" i="34"/>
  <c r="H266" i="34"/>
  <c r="H267" i="34" s="1"/>
  <c r="Y99" i="10" s="1"/>
  <c r="T266" i="34"/>
  <c r="T267" i="34" s="1"/>
  <c r="AK99" i="10" s="1"/>
  <c r="N269" i="34"/>
  <c r="D271" i="34"/>
  <c r="U97" i="10" s="1"/>
  <c r="P266" i="34"/>
  <c r="P267" i="34" s="1"/>
  <c r="AG99" i="10" s="1"/>
  <c r="AK86" i="10" l="1"/>
  <c r="AD86" i="10"/>
  <c r="H714" i="10"/>
  <c r="W242" i="22"/>
  <c r="I236" i="22"/>
  <c r="F241" i="27"/>
  <c r="L201" i="21"/>
  <c r="C197" i="27"/>
  <c r="J347" i="10"/>
  <c r="J346" i="10" s="1"/>
  <c r="L208" i="21"/>
  <c r="O271" i="18"/>
  <c r="AF305" i="10" s="1"/>
  <c r="K277" i="23"/>
  <c r="P242" i="18"/>
  <c r="L237" i="26"/>
  <c r="P274" i="25"/>
  <c r="O278" i="23"/>
  <c r="Q199" i="23"/>
  <c r="P270" i="25"/>
  <c r="L207" i="21"/>
  <c r="L236" i="22"/>
  <c r="U236" i="28"/>
  <c r="L206" i="21"/>
  <c r="D243" i="18"/>
  <c r="D204" i="26"/>
  <c r="C208" i="27"/>
  <c r="M240" i="27"/>
  <c r="M237" i="27"/>
  <c r="I295" i="10"/>
  <c r="H295" i="10"/>
  <c r="K295" i="10"/>
  <c r="L347" i="10"/>
  <c r="M347" i="10" s="1"/>
  <c r="N347" i="10" s="1"/>
  <c r="O347" i="10" s="1"/>
  <c r="P347" i="10" s="1"/>
  <c r="Q347" i="10" s="1"/>
  <c r="R347" i="10" s="1"/>
  <c r="S205" i="29"/>
  <c r="S201" i="29"/>
  <c r="R243" i="28"/>
  <c r="D270" i="19"/>
  <c r="P275" i="19"/>
  <c r="H197" i="29"/>
  <c r="D275" i="19"/>
  <c r="C236" i="29"/>
  <c r="T662" i="10" s="1"/>
  <c r="H662" i="10" s="1"/>
  <c r="U204" i="33"/>
  <c r="F202" i="33"/>
  <c r="L208" i="28"/>
  <c r="K270" i="33"/>
  <c r="K271" i="33"/>
  <c r="J207" i="34"/>
  <c r="K203" i="34"/>
  <c r="O270" i="34"/>
  <c r="K269" i="29"/>
  <c r="L203" i="19"/>
  <c r="T197" i="29"/>
  <c r="P201" i="19"/>
  <c r="P241" i="28"/>
  <c r="K275" i="29"/>
  <c r="Q238" i="19"/>
  <c r="L200" i="28"/>
  <c r="I267" i="34"/>
  <c r="Z99" i="10" s="1"/>
  <c r="O272" i="34"/>
  <c r="N205" i="33"/>
  <c r="J199" i="33"/>
  <c r="I202" i="34"/>
  <c r="J90" i="10" a="1"/>
  <c r="J90" i="10" s="1"/>
  <c r="J93" i="10" a="1"/>
  <c r="J93" i="10" s="1"/>
  <c r="J91" i="10" a="1"/>
  <c r="J91" i="10" s="1"/>
  <c r="I90" i="10" a="1"/>
  <c r="I90" i="10" s="1"/>
  <c r="I93" i="10" a="1"/>
  <c r="I93" i="10" s="1"/>
  <c r="I91" i="10" a="1"/>
  <c r="I91" i="10" s="1"/>
  <c r="H93" i="10" a="1"/>
  <c r="H93" i="10" s="1"/>
  <c r="H91" i="10" a="1"/>
  <c r="H91" i="10" s="1"/>
  <c r="H90" i="10" a="1"/>
  <c r="H90" i="10" s="1"/>
  <c r="AE92" i="10"/>
  <c r="AF92" i="10" s="1"/>
  <c r="AG92" i="10" s="1"/>
  <c r="AH92" i="10" s="1"/>
  <c r="AI92" i="10" s="1"/>
  <c r="O200" i="33"/>
  <c r="U267" i="26"/>
  <c r="AL463" i="10" s="1"/>
  <c r="Q199" i="25"/>
  <c r="U276" i="22"/>
  <c r="U276" i="24"/>
  <c r="J237" i="25"/>
  <c r="D241" i="32"/>
  <c r="H208" i="33"/>
  <c r="D205" i="32"/>
  <c r="L205" i="21"/>
  <c r="E275" i="21"/>
  <c r="D271" i="21"/>
  <c r="U236" i="23"/>
  <c r="I272" i="26"/>
  <c r="O270" i="25"/>
  <c r="L240" i="29"/>
  <c r="O235" i="27"/>
  <c r="P242" i="34"/>
  <c r="E204" i="23"/>
  <c r="L241" i="26"/>
  <c r="J239" i="25"/>
  <c r="O277" i="29"/>
  <c r="P274" i="29"/>
  <c r="P270" i="29"/>
  <c r="V199" i="29"/>
  <c r="F206" i="30"/>
  <c r="J272" i="19"/>
  <c r="W205" i="32"/>
  <c r="O205" i="33"/>
  <c r="E274" i="21"/>
  <c r="M207" i="21"/>
  <c r="D237" i="21"/>
  <c r="O271" i="21"/>
  <c r="Q241" i="21"/>
  <c r="D238" i="18"/>
  <c r="M241" i="23"/>
  <c r="U232" i="23"/>
  <c r="D208" i="26"/>
  <c r="I267" i="26"/>
  <c r="Z463" i="10" s="1"/>
  <c r="O276" i="25"/>
  <c r="R243" i="25"/>
  <c r="G204" i="32"/>
  <c r="I274" i="34"/>
  <c r="U273" i="34"/>
  <c r="AL98" i="10" s="1"/>
  <c r="P275" i="28"/>
  <c r="H272" i="18"/>
  <c r="L240" i="22"/>
  <c r="K272" i="24"/>
  <c r="W240" i="30"/>
  <c r="V205" i="29"/>
  <c r="W201" i="32"/>
  <c r="O201" i="33"/>
  <c r="E208" i="21"/>
  <c r="D278" i="21"/>
  <c r="Q242" i="21"/>
  <c r="Q240" i="21"/>
  <c r="L200" i="21"/>
  <c r="D241" i="18"/>
  <c r="L197" i="34"/>
  <c r="E241" i="21"/>
  <c r="AB12" i="10"/>
  <c r="C203" i="21"/>
  <c r="E269" i="21"/>
  <c r="C204" i="21"/>
  <c r="U12" i="10"/>
  <c r="J236" i="29"/>
  <c r="T235" i="30"/>
  <c r="J201" i="29"/>
  <c r="W241" i="30"/>
  <c r="O199" i="33"/>
  <c r="D273" i="21"/>
  <c r="L203" i="21"/>
  <c r="E277" i="21"/>
  <c r="C206" i="21"/>
  <c r="F237" i="23"/>
  <c r="O240" i="27"/>
  <c r="T236" i="30"/>
  <c r="P275" i="29"/>
  <c r="S207" i="32"/>
  <c r="P241" i="33"/>
  <c r="D203" i="32"/>
  <c r="D200" i="32"/>
  <c r="O207" i="33"/>
  <c r="Q235" i="21"/>
  <c r="E272" i="21"/>
  <c r="D276" i="21"/>
  <c r="Q234" i="21"/>
  <c r="E236" i="21"/>
  <c r="F202" i="21"/>
  <c r="C202" i="21"/>
  <c r="F241" i="23"/>
  <c r="W239" i="27"/>
  <c r="C202" i="27"/>
  <c r="L204" i="28"/>
  <c r="L205" i="28"/>
  <c r="O240" i="34"/>
  <c r="W201" i="22"/>
  <c r="Q239" i="28"/>
  <c r="Q240" i="28"/>
  <c r="C197" i="21"/>
  <c r="F235" i="23"/>
  <c r="I204" i="26"/>
  <c r="W275" i="22"/>
  <c r="U271" i="24"/>
  <c r="W276" i="25"/>
  <c r="O276" i="18"/>
  <c r="F271" i="23"/>
  <c r="E199" i="23"/>
  <c r="J243" i="25"/>
  <c r="O275" i="29"/>
  <c r="V202" i="29"/>
  <c r="M240" i="19"/>
  <c r="C239" i="32"/>
  <c r="D269" i="21"/>
  <c r="O203" i="33"/>
  <c r="S206" i="32"/>
  <c r="C208" i="33"/>
  <c r="D272" i="21"/>
  <c r="C241" i="18"/>
  <c r="L242" i="34"/>
  <c r="K238" i="22"/>
  <c r="G274" i="18"/>
  <c r="V208" i="23"/>
  <c r="K206" i="26"/>
  <c r="K270" i="29"/>
  <c r="H235" i="30"/>
  <c r="J203" i="29"/>
  <c r="C205" i="21"/>
  <c r="I278" i="26"/>
  <c r="O197" i="34"/>
  <c r="L234" i="34"/>
  <c r="L276" i="34"/>
  <c r="G270" i="18"/>
  <c r="U203" i="24"/>
  <c r="V272" i="27"/>
  <c r="S202" i="29"/>
  <c r="U238" i="19"/>
  <c r="P278" i="25"/>
  <c r="U234" i="26"/>
  <c r="L208" i="32"/>
  <c r="L208" i="33"/>
  <c r="Q203" i="18"/>
  <c r="R200" i="24"/>
  <c r="N275" i="28"/>
  <c r="V204" i="28"/>
  <c r="J202" i="29"/>
  <c r="C203" i="33"/>
  <c r="C197" i="33"/>
  <c r="L267" i="32"/>
  <c r="AC775" i="10" s="1"/>
  <c r="I270" i="34"/>
  <c r="AD12" i="10"/>
  <c r="R273" i="29"/>
  <c r="C205" i="33"/>
  <c r="R240" i="21"/>
  <c r="C202" i="33"/>
  <c r="P238" i="34"/>
  <c r="P234" i="34"/>
  <c r="F277" i="23"/>
  <c r="N202" i="22"/>
  <c r="V202" i="23"/>
  <c r="P275" i="25"/>
  <c r="P276" i="25"/>
  <c r="O272" i="29"/>
  <c r="I238" i="32"/>
  <c r="C206" i="33"/>
  <c r="O236" i="32"/>
  <c r="K207" i="32"/>
  <c r="C204" i="33"/>
  <c r="L242" i="24"/>
  <c r="L277" i="26"/>
  <c r="L204" i="34"/>
  <c r="AC12" i="10"/>
  <c r="R269" i="29"/>
  <c r="L237" i="24"/>
  <c r="L269" i="26"/>
  <c r="H236" i="30"/>
  <c r="O206" i="33"/>
  <c r="U272" i="26"/>
  <c r="J205" i="30"/>
  <c r="F273" i="23"/>
  <c r="O274" i="34"/>
  <c r="U240" i="18"/>
  <c r="F275" i="23"/>
  <c r="U272" i="24"/>
  <c r="H243" i="30"/>
  <c r="V207" i="29"/>
  <c r="J207" i="32"/>
  <c r="O208" i="33"/>
  <c r="O202" i="33"/>
  <c r="I207" i="34"/>
  <c r="I272" i="23"/>
  <c r="P242" i="29"/>
  <c r="S206" i="29"/>
  <c r="S206" i="30"/>
  <c r="W234" i="32"/>
  <c r="O204" i="33"/>
  <c r="C208" i="21"/>
  <c r="I276" i="26"/>
  <c r="I273" i="34"/>
  <c r="Z98" i="10" s="1"/>
  <c r="D240" i="28"/>
  <c r="J240" i="29"/>
  <c r="V203" i="29"/>
  <c r="Q237" i="19"/>
  <c r="C199" i="21"/>
  <c r="C207" i="21"/>
  <c r="O205" i="34"/>
  <c r="N235" i="34"/>
  <c r="AF12" i="10"/>
  <c r="W12" i="10"/>
  <c r="Y12" i="10"/>
  <c r="AL12" i="10"/>
  <c r="H351" i="10"/>
  <c r="AK12" i="10"/>
  <c r="AE12" i="10"/>
  <c r="H194" i="10"/>
  <c r="AN12" i="10"/>
  <c r="AG12" i="10"/>
  <c r="AI12" i="10"/>
  <c r="AA12" i="10"/>
  <c r="AJ12" i="10"/>
  <c r="T12" i="10"/>
  <c r="N207" i="23"/>
  <c r="E272" i="24"/>
  <c r="P204" i="22"/>
  <c r="N199" i="23"/>
  <c r="S236" i="30"/>
  <c r="L272" i="19"/>
  <c r="R272" i="30"/>
  <c r="J197" i="24"/>
  <c r="O272" i="33"/>
  <c r="O206" i="22"/>
  <c r="L237" i="34"/>
  <c r="P272" i="24"/>
  <c r="W236" i="22"/>
  <c r="S269" i="23"/>
  <c r="E272" i="23"/>
  <c r="Q207" i="23"/>
  <c r="U274" i="23"/>
  <c r="M267" i="23"/>
  <c r="AD359" i="10" s="1"/>
  <c r="U277" i="24"/>
  <c r="M271" i="24"/>
  <c r="C239" i="25"/>
  <c r="Q271" i="27"/>
  <c r="G236" i="30"/>
  <c r="T276" i="32"/>
  <c r="P235" i="18"/>
  <c r="L234" i="24"/>
  <c r="O276" i="33"/>
  <c r="U232" i="34"/>
  <c r="AB86" i="10"/>
  <c r="R277" i="18"/>
  <c r="W271" i="23"/>
  <c r="N206" i="23"/>
  <c r="P278" i="24"/>
  <c r="I241" i="27"/>
  <c r="J234" i="28"/>
  <c r="R241" i="28"/>
  <c r="I275" i="28"/>
  <c r="S241" i="30"/>
  <c r="O243" i="32"/>
  <c r="L278" i="32"/>
  <c r="U203" i="33"/>
  <c r="C241" i="33"/>
  <c r="T819" i="10" s="1"/>
  <c r="O277" i="33"/>
  <c r="M202" i="33"/>
  <c r="G239" i="21"/>
  <c r="L238" i="24"/>
  <c r="F203" i="26"/>
  <c r="V203" i="26"/>
  <c r="J235" i="18"/>
  <c r="M658" i="10"/>
  <c r="N658" i="10" s="1"/>
  <c r="O658" i="10" s="1"/>
  <c r="P658" i="10" s="1"/>
  <c r="Q658" i="10" s="1"/>
  <c r="R658" i="10" s="1"/>
  <c r="L659" i="10"/>
  <c r="M659" i="10" s="1"/>
  <c r="N659" i="10" s="1"/>
  <c r="O659" i="10" s="1"/>
  <c r="P659" i="10" s="1"/>
  <c r="Q659" i="10" s="1"/>
  <c r="R659" i="10" s="1"/>
  <c r="Z12" i="10"/>
  <c r="AN86" i="10"/>
  <c r="M270" i="18"/>
  <c r="H350" i="10"/>
  <c r="V242" i="34"/>
  <c r="L240" i="34"/>
  <c r="W277" i="22"/>
  <c r="V235" i="34"/>
  <c r="Q203" i="23"/>
  <c r="U273" i="24"/>
  <c r="D270" i="24"/>
  <c r="G276" i="26"/>
  <c r="I237" i="27"/>
  <c r="M241" i="27"/>
  <c r="R272" i="29"/>
  <c r="K274" i="29"/>
  <c r="V276" i="29"/>
  <c r="S208" i="29"/>
  <c r="S201" i="30"/>
  <c r="S236" i="29"/>
  <c r="G241" i="30"/>
  <c r="D278" i="19"/>
  <c r="N234" i="19"/>
  <c r="L274" i="32"/>
  <c r="L203" i="32"/>
  <c r="T277" i="32"/>
  <c r="I203" i="33"/>
  <c r="M199" i="33"/>
  <c r="H236" i="21"/>
  <c r="L241" i="24"/>
  <c r="S207" i="26"/>
  <c r="L201" i="26"/>
  <c r="L273" i="26"/>
  <c r="E200" i="27"/>
  <c r="I278" i="34"/>
  <c r="K267" i="33"/>
  <c r="AB827" i="10" s="1"/>
  <c r="K278" i="33"/>
  <c r="X86" i="10"/>
  <c r="M242" i="10"/>
  <c r="N242" i="10" s="1"/>
  <c r="O242" i="10" s="1"/>
  <c r="P242" i="10" s="1"/>
  <c r="Q242" i="10" s="1"/>
  <c r="R242" i="10" s="1"/>
  <c r="L243" i="10"/>
  <c r="M243" i="10" s="1"/>
  <c r="N243" i="10" s="1"/>
  <c r="O243" i="10" s="1"/>
  <c r="P243" i="10" s="1"/>
  <c r="Q243" i="10" s="1"/>
  <c r="R243" i="10" s="1"/>
  <c r="AE86" i="10"/>
  <c r="Z86" i="10"/>
  <c r="I242" i="34"/>
  <c r="AG86" i="10"/>
  <c r="AM86" i="10"/>
  <c r="L274" i="19"/>
  <c r="E278" i="24"/>
  <c r="J199" i="23"/>
  <c r="Q207" i="26"/>
  <c r="W278" i="25"/>
  <c r="P271" i="27"/>
  <c r="Q276" i="27"/>
  <c r="K271" i="29"/>
  <c r="V272" i="29"/>
  <c r="L200" i="30"/>
  <c r="O235" i="32"/>
  <c r="L273" i="32"/>
  <c r="L271" i="32"/>
  <c r="U242" i="19"/>
  <c r="I232" i="34"/>
  <c r="T238" i="18"/>
  <c r="X12" i="10"/>
  <c r="V12" i="10"/>
  <c r="W86" i="10"/>
  <c r="AJ86" i="10"/>
  <c r="M294" i="10"/>
  <c r="L295" i="10"/>
  <c r="L269" i="34"/>
  <c r="K243" i="18"/>
  <c r="G278" i="23"/>
  <c r="G207" i="23"/>
  <c r="W276" i="24"/>
  <c r="C199" i="23"/>
  <c r="L276" i="24"/>
  <c r="P277" i="24"/>
  <c r="U240" i="26"/>
  <c r="U241" i="26"/>
  <c r="J278" i="28"/>
  <c r="T243" i="30"/>
  <c r="S204" i="29"/>
  <c r="N239" i="19"/>
  <c r="L269" i="32"/>
  <c r="U199" i="33"/>
  <c r="U237" i="24"/>
  <c r="L205" i="26"/>
  <c r="C200" i="27"/>
  <c r="U236" i="19"/>
  <c r="L200" i="34"/>
  <c r="D201" i="26"/>
  <c r="AC86" i="10"/>
  <c r="N242" i="19"/>
  <c r="G273" i="26"/>
  <c r="U237" i="26"/>
  <c r="U242" i="27"/>
  <c r="C201" i="22"/>
  <c r="U241" i="24"/>
  <c r="J86" i="10" a="1"/>
  <c r="J86" i="10" s="1"/>
  <c r="M398" i="10"/>
  <c r="N398" i="10" s="1"/>
  <c r="O398" i="10" s="1"/>
  <c r="P398" i="10" s="1"/>
  <c r="Q398" i="10" s="1"/>
  <c r="R398" i="10" s="1"/>
  <c r="L399" i="10"/>
  <c r="M399" i="10" s="1"/>
  <c r="N399" i="10" s="1"/>
  <c r="O399" i="10" s="1"/>
  <c r="P399" i="10" s="1"/>
  <c r="Q399" i="10" s="1"/>
  <c r="R399" i="10" s="1"/>
  <c r="AP15" i="10"/>
  <c r="AQ741" i="10"/>
  <c r="T86" i="10"/>
  <c r="AI86" i="10"/>
  <c r="K203" i="24"/>
  <c r="D241" i="24"/>
  <c r="U236" i="26"/>
  <c r="I237" i="26"/>
  <c r="M200" i="29"/>
  <c r="G242" i="30"/>
  <c r="P273" i="19"/>
  <c r="O234" i="32"/>
  <c r="H239" i="33"/>
  <c r="H195" i="10"/>
  <c r="U236" i="24"/>
  <c r="S203" i="26"/>
  <c r="U232" i="19"/>
  <c r="H238" i="28"/>
  <c r="P234" i="18"/>
  <c r="AO15" i="10"/>
  <c r="AL86" i="10"/>
  <c r="AH12" i="10"/>
  <c r="M208" i="33"/>
  <c r="U240" i="24"/>
  <c r="F207" i="26"/>
  <c r="AH86" i="10"/>
  <c r="M710" i="10"/>
  <c r="N710" i="10" s="1"/>
  <c r="O710" i="10" s="1"/>
  <c r="P710" i="10" s="1"/>
  <c r="Q710" i="10" s="1"/>
  <c r="R710" i="10" s="1"/>
  <c r="L711" i="10"/>
  <c r="M711" i="10" s="1"/>
  <c r="N711" i="10" s="1"/>
  <c r="O711" i="10" s="1"/>
  <c r="P711" i="10" s="1"/>
  <c r="Q711" i="10" s="1"/>
  <c r="R711" i="10" s="1"/>
  <c r="M450" i="10"/>
  <c r="N450" i="10" s="1"/>
  <c r="O450" i="10" s="1"/>
  <c r="P450" i="10" s="1"/>
  <c r="Q450" i="10" s="1"/>
  <c r="R450" i="10" s="1"/>
  <c r="L451" i="10"/>
  <c r="M451" i="10" s="1"/>
  <c r="N451" i="10" s="1"/>
  <c r="O451" i="10" s="1"/>
  <c r="P451" i="10" s="1"/>
  <c r="Q451" i="10" s="1"/>
  <c r="R451" i="10" s="1"/>
  <c r="M606" i="10"/>
  <c r="N606" i="10" s="1"/>
  <c r="O606" i="10" s="1"/>
  <c r="P606" i="10" s="1"/>
  <c r="Q606" i="10" s="1"/>
  <c r="R606" i="10" s="1"/>
  <c r="L607" i="10"/>
  <c r="M607" i="10" s="1"/>
  <c r="N607" i="10" s="1"/>
  <c r="O607" i="10" s="1"/>
  <c r="P607" i="10" s="1"/>
  <c r="Q607" i="10" s="1"/>
  <c r="R607" i="10" s="1"/>
  <c r="Y86" i="10"/>
  <c r="M814" i="10"/>
  <c r="N814" i="10" s="1"/>
  <c r="O814" i="10" s="1"/>
  <c r="P814" i="10" s="1"/>
  <c r="Q814" i="10" s="1"/>
  <c r="R814" i="10" s="1"/>
  <c r="L815" i="10"/>
  <c r="M815" i="10" s="1"/>
  <c r="N815" i="10" s="1"/>
  <c r="O815" i="10" s="1"/>
  <c r="P815" i="10" s="1"/>
  <c r="Q815" i="10" s="1"/>
  <c r="R815" i="10" s="1"/>
  <c r="G203" i="23"/>
  <c r="G242" i="27"/>
  <c r="V201" i="28"/>
  <c r="V271" i="29"/>
  <c r="H663" i="10"/>
  <c r="I206" i="33"/>
  <c r="S199" i="26"/>
  <c r="F274" i="27"/>
  <c r="I203" i="34"/>
  <c r="J207" i="33"/>
  <c r="E206" i="27"/>
  <c r="AF86" i="10"/>
  <c r="AO12" i="10"/>
  <c r="AP738" i="10"/>
  <c r="R234" i="27"/>
  <c r="M205" i="33"/>
  <c r="H715" i="10"/>
  <c r="AM12" i="10"/>
  <c r="M762" i="10"/>
  <c r="N762" i="10" s="1"/>
  <c r="O762" i="10" s="1"/>
  <c r="P762" i="10" s="1"/>
  <c r="Q762" i="10" s="1"/>
  <c r="R762" i="10" s="1"/>
  <c r="L763" i="10"/>
  <c r="M763" i="10" s="1"/>
  <c r="N763" i="10" s="1"/>
  <c r="O763" i="10" s="1"/>
  <c r="P763" i="10" s="1"/>
  <c r="Q763" i="10" s="1"/>
  <c r="R763" i="10" s="1"/>
  <c r="V86" i="10"/>
  <c r="U86" i="10"/>
  <c r="M502" i="10"/>
  <c r="N502" i="10" s="1"/>
  <c r="O502" i="10" s="1"/>
  <c r="P502" i="10" s="1"/>
  <c r="Q502" i="10" s="1"/>
  <c r="R502" i="10" s="1"/>
  <c r="L503" i="10"/>
  <c r="M503" i="10" s="1"/>
  <c r="N503" i="10" s="1"/>
  <c r="O503" i="10" s="1"/>
  <c r="P503" i="10" s="1"/>
  <c r="Q503" i="10" s="1"/>
  <c r="R503" i="10" s="1"/>
  <c r="G269" i="26"/>
  <c r="M274" i="18"/>
  <c r="L277" i="19"/>
  <c r="G272" i="18"/>
  <c r="W278" i="23"/>
  <c r="N203" i="23"/>
  <c r="M275" i="24"/>
  <c r="R205" i="24"/>
  <c r="Q275" i="27"/>
  <c r="L276" i="19"/>
  <c r="L273" i="19"/>
  <c r="N237" i="19"/>
  <c r="M204" i="33"/>
  <c r="M206" i="33"/>
  <c r="J202" i="24"/>
  <c r="V207" i="26"/>
  <c r="P267" i="29"/>
  <c r="AG671" i="10" s="1"/>
  <c r="C272" i="33"/>
  <c r="J199" i="30"/>
  <c r="M554" i="10"/>
  <c r="N554" i="10" s="1"/>
  <c r="O554" i="10" s="1"/>
  <c r="P554" i="10" s="1"/>
  <c r="Q554" i="10" s="1"/>
  <c r="R554" i="10" s="1"/>
  <c r="L555" i="10"/>
  <c r="M555" i="10" s="1"/>
  <c r="N555" i="10" s="1"/>
  <c r="O555" i="10" s="1"/>
  <c r="P555" i="10" s="1"/>
  <c r="Q555" i="10" s="1"/>
  <c r="R555" i="10" s="1"/>
  <c r="M272" i="18"/>
  <c r="K202" i="18"/>
  <c r="V200" i="28"/>
  <c r="W278" i="22"/>
  <c r="I204" i="22"/>
  <c r="J207" i="22"/>
  <c r="P271" i="18"/>
  <c r="AG305" i="10" s="1"/>
  <c r="D276" i="23"/>
  <c r="I271" i="23"/>
  <c r="U199" i="23"/>
  <c r="M197" i="23"/>
  <c r="O236" i="23"/>
  <c r="Q200" i="23"/>
  <c r="G273" i="24"/>
  <c r="Q234" i="25"/>
  <c r="D269" i="25"/>
  <c r="C272" i="29"/>
  <c r="S240" i="30"/>
  <c r="F274" i="19"/>
  <c r="L269" i="19"/>
  <c r="K199" i="19"/>
  <c r="H202" i="19"/>
  <c r="K206" i="32"/>
  <c r="U207" i="33"/>
  <c r="M201" i="33"/>
  <c r="C237" i="18"/>
  <c r="D267" i="29"/>
  <c r="U671" i="10" s="1"/>
  <c r="O278" i="33"/>
  <c r="M190" i="10"/>
  <c r="N190" i="10" s="1"/>
  <c r="O190" i="10" s="1"/>
  <c r="P190" i="10" s="1"/>
  <c r="Q190" i="10" s="1"/>
  <c r="R190" i="10" s="1"/>
  <c r="L191" i="10"/>
  <c r="M191" i="10" s="1"/>
  <c r="N191" i="10" s="1"/>
  <c r="O191" i="10" s="1"/>
  <c r="P191" i="10" s="1"/>
  <c r="Q191" i="10" s="1"/>
  <c r="R191" i="10" s="1"/>
  <c r="AA86" i="10"/>
  <c r="I683" i="10"/>
  <c r="J683" i="10" s="1"/>
  <c r="K683" i="10" s="1"/>
  <c r="L683" i="10" s="1"/>
  <c r="M683" i="10" s="1"/>
  <c r="N683" i="10" s="1"/>
  <c r="O683" i="10" s="1"/>
  <c r="P683" i="10" s="1"/>
  <c r="Q683" i="10" s="1"/>
  <c r="R683" i="10" s="1"/>
  <c r="I215" i="10"/>
  <c r="J215" i="10" s="1"/>
  <c r="K215" i="10" s="1"/>
  <c r="L215" i="10" s="1"/>
  <c r="M215" i="10" s="1"/>
  <c r="N215" i="10" s="1"/>
  <c r="O215" i="10" s="1"/>
  <c r="P215" i="10" s="1"/>
  <c r="Q215" i="10" s="1"/>
  <c r="R215" i="10" s="1"/>
  <c r="I371" i="10"/>
  <c r="J371" i="10" s="1"/>
  <c r="K371" i="10" s="1"/>
  <c r="L371" i="10" s="1"/>
  <c r="M371" i="10" s="1"/>
  <c r="N371" i="10" s="1"/>
  <c r="O371" i="10" s="1"/>
  <c r="P371" i="10" s="1"/>
  <c r="Q371" i="10" s="1"/>
  <c r="R371" i="10" s="1"/>
  <c r="I527" i="10"/>
  <c r="J527" i="10" s="1"/>
  <c r="K527" i="10" s="1"/>
  <c r="L527" i="10" s="1"/>
  <c r="M527" i="10" s="1"/>
  <c r="N527" i="10" s="1"/>
  <c r="O527" i="10" s="1"/>
  <c r="P527" i="10" s="1"/>
  <c r="Q527" i="10" s="1"/>
  <c r="R527" i="10" s="1"/>
  <c r="I267" i="10"/>
  <c r="J267" i="10" s="1"/>
  <c r="K267" i="10" s="1"/>
  <c r="L267" i="10" s="1"/>
  <c r="M267" i="10" s="1"/>
  <c r="N267" i="10" s="1"/>
  <c r="O267" i="10" s="1"/>
  <c r="P267" i="10" s="1"/>
  <c r="Q267" i="10" s="1"/>
  <c r="R267" i="10" s="1"/>
  <c r="I423" i="10"/>
  <c r="J423" i="10" s="1"/>
  <c r="K423" i="10" s="1"/>
  <c r="L423" i="10" s="1"/>
  <c r="M423" i="10" s="1"/>
  <c r="N423" i="10" s="1"/>
  <c r="O423" i="10" s="1"/>
  <c r="P423" i="10" s="1"/>
  <c r="Q423" i="10" s="1"/>
  <c r="R423" i="10" s="1"/>
  <c r="I579" i="10"/>
  <c r="J579" i="10" s="1"/>
  <c r="K579" i="10" s="1"/>
  <c r="L579" i="10" s="1"/>
  <c r="M579" i="10" s="1"/>
  <c r="N579" i="10" s="1"/>
  <c r="O579" i="10" s="1"/>
  <c r="P579" i="10" s="1"/>
  <c r="Q579" i="10" s="1"/>
  <c r="R579" i="10" s="1"/>
  <c r="I735" i="10"/>
  <c r="J735" i="10" s="1"/>
  <c r="K735" i="10" s="1"/>
  <c r="L735" i="10" s="1"/>
  <c r="M735" i="10" s="1"/>
  <c r="N735" i="10" s="1"/>
  <c r="O735" i="10" s="1"/>
  <c r="P735" i="10" s="1"/>
  <c r="Q735" i="10" s="1"/>
  <c r="R735" i="10" s="1"/>
  <c r="I111" i="10"/>
  <c r="J111" i="10" s="1"/>
  <c r="K111" i="10" s="1"/>
  <c r="L111" i="10" s="1"/>
  <c r="M111" i="10" s="1"/>
  <c r="N111" i="10" s="1"/>
  <c r="O111" i="10" s="1"/>
  <c r="P111" i="10" s="1"/>
  <c r="Q111" i="10" s="1"/>
  <c r="R111" i="10" s="1"/>
  <c r="I59" i="10"/>
  <c r="J59" i="10" s="1"/>
  <c r="K59" i="10" s="1"/>
  <c r="L59" i="10" s="1"/>
  <c r="M59" i="10" s="1"/>
  <c r="N59" i="10" s="1"/>
  <c r="O59" i="10" s="1"/>
  <c r="P59" i="10" s="1"/>
  <c r="Q59" i="10" s="1"/>
  <c r="R59" i="10" s="1"/>
  <c r="I631" i="10"/>
  <c r="J631" i="10" s="1"/>
  <c r="K631" i="10" s="1"/>
  <c r="L631" i="10" s="1"/>
  <c r="M631" i="10" s="1"/>
  <c r="N631" i="10" s="1"/>
  <c r="O631" i="10" s="1"/>
  <c r="P631" i="10" s="1"/>
  <c r="Q631" i="10" s="1"/>
  <c r="R631" i="10" s="1"/>
  <c r="I787" i="10"/>
  <c r="J787" i="10" s="1"/>
  <c r="K787" i="10" s="1"/>
  <c r="L787" i="10" s="1"/>
  <c r="M787" i="10" s="1"/>
  <c r="N787" i="10" s="1"/>
  <c r="O787" i="10" s="1"/>
  <c r="P787" i="10" s="1"/>
  <c r="Q787" i="10" s="1"/>
  <c r="R787" i="10" s="1"/>
  <c r="I163" i="10"/>
  <c r="J163" i="10" s="1"/>
  <c r="K163" i="10" s="1"/>
  <c r="L163" i="10" s="1"/>
  <c r="M163" i="10" s="1"/>
  <c r="N163" i="10" s="1"/>
  <c r="O163" i="10" s="1"/>
  <c r="P163" i="10" s="1"/>
  <c r="Q163" i="10" s="1"/>
  <c r="R163" i="10" s="1"/>
  <c r="I319" i="10"/>
  <c r="J319" i="10" s="1"/>
  <c r="K319" i="10" s="1"/>
  <c r="L319" i="10" s="1"/>
  <c r="M319" i="10" s="1"/>
  <c r="N319" i="10" s="1"/>
  <c r="O319" i="10" s="1"/>
  <c r="P319" i="10" s="1"/>
  <c r="Q319" i="10" s="1"/>
  <c r="R319" i="10" s="1"/>
  <c r="I475" i="10"/>
  <c r="J475" i="10" s="1"/>
  <c r="K475" i="10" s="1"/>
  <c r="L475" i="10" s="1"/>
  <c r="M475" i="10" s="1"/>
  <c r="N475" i="10" s="1"/>
  <c r="O475" i="10" s="1"/>
  <c r="P475" i="10" s="1"/>
  <c r="Q475" i="10" s="1"/>
  <c r="R475" i="10" s="1"/>
  <c r="M206" i="34"/>
  <c r="M199" i="34"/>
  <c r="L274" i="34"/>
  <c r="K236" i="22"/>
  <c r="W206" i="22"/>
  <c r="S278" i="24"/>
  <c r="M207" i="29"/>
  <c r="W242" i="30"/>
  <c r="F239" i="33"/>
  <c r="R270" i="21"/>
  <c r="C271" i="33"/>
  <c r="T825" i="10" s="1"/>
  <c r="H825" i="10" s="1"/>
  <c r="O274" i="33"/>
  <c r="W274" i="22"/>
  <c r="O204" i="22"/>
  <c r="I235" i="22"/>
  <c r="M204" i="22"/>
  <c r="H278" i="18"/>
  <c r="M269" i="18"/>
  <c r="K200" i="18"/>
  <c r="Q278" i="23"/>
  <c r="D278" i="23"/>
  <c r="I270" i="23"/>
  <c r="G278" i="24"/>
  <c r="G272" i="26"/>
  <c r="Q204" i="26"/>
  <c r="R240" i="27"/>
  <c r="J201" i="25"/>
  <c r="W277" i="27"/>
  <c r="U277" i="29"/>
  <c r="J200" i="28"/>
  <c r="J240" i="28"/>
  <c r="U240" i="29"/>
  <c r="J205" i="28"/>
  <c r="J206" i="28"/>
  <c r="O274" i="29"/>
  <c r="W236" i="30"/>
  <c r="P237" i="29"/>
  <c r="T237" i="30"/>
  <c r="E236" i="19"/>
  <c r="S199" i="29"/>
  <c r="O242" i="32"/>
  <c r="M275" i="21"/>
  <c r="R275" i="21"/>
  <c r="S208" i="24"/>
  <c r="R276" i="21"/>
  <c r="W200" i="18"/>
  <c r="K237" i="18"/>
  <c r="P240" i="34"/>
  <c r="L199" i="18"/>
  <c r="E276" i="23"/>
  <c r="S243" i="23"/>
  <c r="E203" i="23"/>
  <c r="F240" i="27"/>
  <c r="M276" i="29"/>
  <c r="I278" i="30"/>
  <c r="R203" i="32"/>
  <c r="O241" i="32"/>
  <c r="I242" i="21"/>
  <c r="R239" i="23"/>
  <c r="F239" i="24"/>
  <c r="C275" i="33"/>
  <c r="P241" i="34"/>
  <c r="G277" i="24"/>
  <c r="P237" i="34"/>
  <c r="H200" i="34"/>
  <c r="M202" i="34"/>
  <c r="L242" i="22"/>
  <c r="M278" i="18"/>
  <c r="S277" i="23"/>
  <c r="E269" i="23"/>
  <c r="W201" i="23"/>
  <c r="M202" i="23"/>
  <c r="D277" i="24"/>
  <c r="H269" i="25"/>
  <c r="H276" i="27"/>
  <c r="Q272" i="27"/>
  <c r="P269" i="28"/>
  <c r="N274" i="28"/>
  <c r="J242" i="28"/>
  <c r="I274" i="28"/>
  <c r="N208" i="27"/>
  <c r="L274" i="29"/>
  <c r="O276" i="29"/>
  <c r="V275" i="29"/>
  <c r="L272" i="29"/>
  <c r="T240" i="30"/>
  <c r="G205" i="29"/>
  <c r="F278" i="19"/>
  <c r="E234" i="19"/>
  <c r="H201" i="19"/>
  <c r="P241" i="32"/>
  <c r="G199" i="29"/>
  <c r="O238" i="32"/>
  <c r="F242" i="33"/>
  <c r="J201" i="21"/>
  <c r="R235" i="23"/>
  <c r="F240" i="24"/>
  <c r="P234" i="25"/>
  <c r="R274" i="27"/>
  <c r="G208" i="32"/>
  <c r="P276" i="29"/>
  <c r="O267" i="33"/>
  <c r="AF827" i="10" s="1"/>
  <c r="U270" i="34"/>
  <c r="E203" i="21"/>
  <c r="P271" i="25"/>
  <c r="R236" i="27"/>
  <c r="P277" i="25"/>
  <c r="W269" i="28"/>
  <c r="S241" i="28"/>
  <c r="P272" i="28"/>
  <c r="O269" i="29"/>
  <c r="J202" i="28"/>
  <c r="M208" i="29"/>
  <c r="F276" i="19"/>
  <c r="P272" i="19"/>
  <c r="O237" i="32"/>
  <c r="R208" i="32"/>
  <c r="R277" i="21"/>
  <c r="I204" i="21"/>
  <c r="F236" i="24"/>
  <c r="R270" i="27"/>
  <c r="U267" i="34"/>
  <c r="AL99" i="10" s="1"/>
  <c r="M205" i="34"/>
  <c r="M207" i="34"/>
  <c r="O278" i="22"/>
  <c r="W205" i="22"/>
  <c r="M276" i="18"/>
  <c r="P241" i="27"/>
  <c r="J201" i="28"/>
  <c r="E272" i="30"/>
  <c r="R269" i="30"/>
  <c r="P237" i="30"/>
  <c r="J243" i="19"/>
  <c r="M240" i="32"/>
  <c r="F241" i="33"/>
  <c r="P236" i="33"/>
  <c r="F238" i="33"/>
  <c r="F243" i="24"/>
  <c r="R267" i="27"/>
  <c r="AI567" i="10" s="1"/>
  <c r="Q240" i="18"/>
  <c r="G200" i="23"/>
  <c r="R204" i="24"/>
  <c r="J269" i="25"/>
  <c r="W199" i="19"/>
  <c r="M236" i="32"/>
  <c r="F237" i="33"/>
  <c r="R273" i="21"/>
  <c r="I238" i="21"/>
  <c r="F232" i="24"/>
  <c r="V270" i="23"/>
  <c r="I275" i="23"/>
  <c r="R239" i="26"/>
  <c r="O203" i="26"/>
  <c r="F242" i="27"/>
  <c r="R239" i="28"/>
  <c r="D236" i="28"/>
  <c r="O270" i="29"/>
  <c r="Q242" i="28"/>
  <c r="M272" i="29"/>
  <c r="V234" i="32"/>
  <c r="Q208" i="32"/>
  <c r="L236" i="33"/>
  <c r="H241" i="21"/>
  <c r="M276" i="21"/>
  <c r="M278" i="21"/>
  <c r="P243" i="34"/>
  <c r="R203" i="22"/>
  <c r="W208" i="22"/>
  <c r="M273" i="18"/>
  <c r="AD306" i="10" s="1"/>
  <c r="J306" i="10" s="1"/>
  <c r="L201" i="18"/>
  <c r="I205" i="25"/>
  <c r="M236" i="33"/>
  <c r="C276" i="33"/>
  <c r="U206" i="34"/>
  <c r="S267" i="28"/>
  <c r="AJ619" i="10" s="1"/>
  <c r="S275" i="28"/>
  <c r="S271" i="28"/>
  <c r="S276" i="28"/>
  <c r="I243" i="23"/>
  <c r="M201" i="34"/>
  <c r="I243" i="22"/>
  <c r="G269" i="22"/>
  <c r="N205" i="22"/>
  <c r="G275" i="24"/>
  <c r="I236" i="26"/>
  <c r="I241" i="26"/>
  <c r="J272" i="27"/>
  <c r="M243" i="32"/>
  <c r="M272" i="21"/>
  <c r="M274" i="21"/>
  <c r="C270" i="33"/>
  <c r="R272" i="21"/>
  <c r="V199" i="26"/>
  <c r="T205" i="25"/>
  <c r="O273" i="34"/>
  <c r="AF98" i="10" s="1"/>
  <c r="P239" i="34"/>
  <c r="C241" i="22"/>
  <c r="T247" i="10" s="1"/>
  <c r="W204" i="22"/>
  <c r="K242" i="18"/>
  <c r="W202" i="18"/>
  <c r="I276" i="23"/>
  <c r="K242" i="23"/>
  <c r="G199" i="23"/>
  <c r="M207" i="23"/>
  <c r="P274" i="24"/>
  <c r="H275" i="25"/>
  <c r="P272" i="25"/>
  <c r="V269" i="28"/>
  <c r="J243" i="28"/>
  <c r="Q238" i="28"/>
  <c r="S205" i="30"/>
  <c r="R206" i="30"/>
  <c r="P278" i="19"/>
  <c r="C206" i="30"/>
  <c r="O239" i="32"/>
  <c r="P240" i="32"/>
  <c r="M239" i="19"/>
  <c r="C274" i="33"/>
  <c r="H277" i="18"/>
  <c r="W200" i="22"/>
  <c r="M239" i="32"/>
  <c r="P242" i="33"/>
  <c r="R271" i="21"/>
  <c r="R274" i="21"/>
  <c r="F278" i="27"/>
  <c r="O271" i="33"/>
  <c r="C278" i="33"/>
  <c r="K205" i="28"/>
  <c r="K204" i="28"/>
  <c r="K202" i="28"/>
  <c r="K201" i="28"/>
  <c r="L272" i="34"/>
  <c r="O276" i="22"/>
  <c r="W204" i="18"/>
  <c r="W205" i="18"/>
  <c r="U205" i="18"/>
  <c r="T234" i="23"/>
  <c r="P235" i="34"/>
  <c r="O237" i="22"/>
  <c r="G201" i="22"/>
  <c r="F272" i="18"/>
  <c r="F243" i="18"/>
  <c r="K238" i="18"/>
  <c r="K204" i="18"/>
  <c r="G208" i="18"/>
  <c r="L202" i="18"/>
  <c r="S278" i="23"/>
  <c r="W272" i="23"/>
  <c r="C277" i="24"/>
  <c r="Q199" i="26"/>
  <c r="J239" i="26"/>
  <c r="U235" i="26"/>
  <c r="S272" i="27"/>
  <c r="Q202" i="25"/>
  <c r="U237" i="28"/>
  <c r="T199" i="28"/>
  <c r="J204" i="28"/>
  <c r="G239" i="29"/>
  <c r="R203" i="29"/>
  <c r="M242" i="30"/>
  <c r="E240" i="19"/>
  <c r="P274" i="19"/>
  <c r="K234" i="32"/>
  <c r="G237" i="21"/>
  <c r="M277" i="21"/>
  <c r="M270" i="21"/>
  <c r="F270" i="27"/>
  <c r="S243" i="21"/>
  <c r="J204" i="33"/>
  <c r="J201" i="33"/>
  <c r="O208" i="22"/>
  <c r="U270" i="22"/>
  <c r="C271" i="18"/>
  <c r="T305" i="10" s="1"/>
  <c r="H305" i="10" s="1"/>
  <c r="J202" i="23"/>
  <c r="R241" i="27"/>
  <c r="M202" i="29"/>
  <c r="T242" i="30"/>
  <c r="P270" i="19"/>
  <c r="F204" i="30"/>
  <c r="R202" i="32"/>
  <c r="S278" i="32"/>
  <c r="C206" i="32"/>
  <c r="E242" i="32"/>
  <c r="P238" i="32"/>
  <c r="U241" i="19"/>
  <c r="M267" i="30"/>
  <c r="AD723" i="10" s="1"/>
  <c r="M271" i="30"/>
  <c r="D275" i="18"/>
  <c r="I240" i="25"/>
  <c r="K235" i="22"/>
  <c r="C271" i="22"/>
  <c r="T253" i="10" s="1"/>
  <c r="H253" i="10" s="1"/>
  <c r="J204" i="22"/>
  <c r="G234" i="22"/>
  <c r="K240" i="22"/>
  <c r="N242" i="22"/>
  <c r="I242" i="18"/>
  <c r="R276" i="18"/>
  <c r="S270" i="18"/>
  <c r="K208" i="18"/>
  <c r="G273" i="23"/>
  <c r="I278" i="23"/>
  <c r="T237" i="23"/>
  <c r="V200" i="23"/>
  <c r="I269" i="23"/>
  <c r="T271" i="24"/>
  <c r="S272" i="24"/>
  <c r="H273" i="24"/>
  <c r="N270" i="26"/>
  <c r="U200" i="24"/>
  <c r="W200" i="26"/>
  <c r="W203" i="26"/>
  <c r="I204" i="25"/>
  <c r="U201" i="25"/>
  <c r="D273" i="25"/>
  <c r="U240" i="27"/>
  <c r="D206" i="27"/>
  <c r="P235" i="29"/>
  <c r="P236" i="29"/>
  <c r="M199" i="29"/>
  <c r="H241" i="30"/>
  <c r="L204" i="30"/>
  <c r="V272" i="19"/>
  <c r="E240" i="32"/>
  <c r="H278" i="32"/>
  <c r="W272" i="32"/>
  <c r="L235" i="19"/>
  <c r="E275" i="32"/>
  <c r="H201" i="33"/>
  <c r="U205" i="32"/>
  <c r="G200" i="32"/>
  <c r="K200" i="26"/>
  <c r="D270" i="25"/>
  <c r="D272" i="25"/>
  <c r="I235" i="25"/>
  <c r="J269" i="28"/>
  <c r="T273" i="28"/>
  <c r="V208" i="28"/>
  <c r="G235" i="29"/>
  <c r="T275" i="28"/>
  <c r="K240" i="30"/>
  <c r="J234" i="32"/>
  <c r="K275" i="32"/>
  <c r="H271" i="32"/>
  <c r="N274" i="32"/>
  <c r="O271" i="32"/>
  <c r="L207" i="32"/>
  <c r="D238" i="33"/>
  <c r="N199" i="33"/>
  <c r="L199" i="33"/>
  <c r="H237" i="21"/>
  <c r="S202" i="26"/>
  <c r="U274" i="34"/>
  <c r="G275" i="25"/>
  <c r="C243" i="27"/>
  <c r="V243" i="34"/>
  <c r="N236" i="22"/>
  <c r="M205" i="22"/>
  <c r="Q242" i="22"/>
  <c r="D239" i="22"/>
  <c r="R270" i="18"/>
  <c r="C270" i="23"/>
  <c r="C206" i="23"/>
  <c r="C203" i="23"/>
  <c r="O278" i="34"/>
  <c r="M240" i="34"/>
  <c r="C278" i="34"/>
  <c r="H234" i="22"/>
  <c r="M201" i="22"/>
  <c r="Q238" i="22"/>
  <c r="K241" i="22"/>
  <c r="W202" i="22"/>
  <c r="L274" i="18"/>
  <c r="R275" i="18"/>
  <c r="K205" i="18"/>
  <c r="Q208" i="18"/>
  <c r="K201" i="23"/>
  <c r="R278" i="24"/>
  <c r="G272" i="24"/>
  <c r="R272" i="24"/>
  <c r="O277" i="34"/>
  <c r="V239" i="34"/>
  <c r="V236" i="34"/>
  <c r="I239" i="22"/>
  <c r="K237" i="22"/>
  <c r="V207" i="22"/>
  <c r="O205" i="22"/>
  <c r="G276" i="18"/>
  <c r="R272" i="18"/>
  <c r="R271" i="18"/>
  <c r="AI305" i="10" s="1"/>
  <c r="K305" i="10" s="1"/>
  <c r="M271" i="23"/>
  <c r="K206" i="18"/>
  <c r="K199" i="18"/>
  <c r="H277" i="23"/>
  <c r="C276" i="23"/>
  <c r="I274" i="18"/>
  <c r="V272" i="23"/>
  <c r="H200" i="23"/>
  <c r="G208" i="23"/>
  <c r="F278" i="24"/>
  <c r="C241" i="24"/>
  <c r="T403" i="10" s="1"/>
  <c r="M270" i="24"/>
  <c r="R199" i="24"/>
  <c r="D271" i="25"/>
  <c r="W206" i="26"/>
  <c r="F236" i="27"/>
  <c r="Q243" i="28"/>
  <c r="P234" i="29"/>
  <c r="H240" i="30"/>
  <c r="E238" i="19"/>
  <c r="T274" i="32"/>
  <c r="H272" i="32"/>
  <c r="J243" i="33"/>
  <c r="O241" i="33"/>
  <c r="L202" i="21"/>
  <c r="G200" i="24"/>
  <c r="U278" i="34"/>
  <c r="D238" i="26"/>
  <c r="D235" i="26"/>
  <c r="D242" i="26"/>
  <c r="G206" i="30"/>
  <c r="T236" i="21"/>
  <c r="D234" i="26"/>
  <c r="G201" i="30"/>
  <c r="K239" i="30"/>
  <c r="N243" i="19"/>
  <c r="E270" i="19"/>
  <c r="V277" i="19"/>
  <c r="G200" i="30"/>
  <c r="D241" i="33"/>
  <c r="T235" i="18"/>
  <c r="G269" i="23"/>
  <c r="G204" i="18"/>
  <c r="C278" i="23"/>
  <c r="V277" i="23"/>
  <c r="Q278" i="24"/>
  <c r="V205" i="23"/>
  <c r="S273" i="24"/>
  <c r="I237" i="25"/>
  <c r="K205" i="26"/>
  <c r="W202" i="26"/>
  <c r="S276" i="27"/>
  <c r="H239" i="25"/>
  <c r="U199" i="25"/>
  <c r="U240" i="28"/>
  <c r="W277" i="28"/>
  <c r="R237" i="28"/>
  <c r="P277" i="28"/>
  <c r="R276" i="29"/>
  <c r="L275" i="29"/>
  <c r="K236" i="30"/>
  <c r="P200" i="30"/>
  <c r="T238" i="30"/>
  <c r="E241" i="19"/>
  <c r="L201" i="30"/>
  <c r="J277" i="19"/>
  <c r="L205" i="32"/>
  <c r="S238" i="32"/>
  <c r="C234" i="33"/>
  <c r="W206" i="32"/>
  <c r="E243" i="32"/>
  <c r="E276" i="32"/>
  <c r="N240" i="33"/>
  <c r="M238" i="32"/>
  <c r="C237" i="33"/>
  <c r="F243" i="33"/>
  <c r="W200" i="32"/>
  <c r="F271" i="21"/>
  <c r="N204" i="21"/>
  <c r="R234" i="21"/>
  <c r="S205" i="26"/>
  <c r="S201" i="26"/>
  <c r="R237" i="25"/>
  <c r="U243" i="19"/>
  <c r="S240" i="26"/>
  <c r="S239" i="26"/>
  <c r="C274" i="34"/>
  <c r="C276" i="34"/>
  <c r="D242" i="22"/>
  <c r="V202" i="22"/>
  <c r="J199" i="22"/>
  <c r="Q202" i="22"/>
  <c r="L270" i="18"/>
  <c r="V201" i="22"/>
  <c r="F207" i="18"/>
  <c r="C206" i="18"/>
  <c r="H273" i="23"/>
  <c r="R274" i="24"/>
  <c r="J276" i="24"/>
  <c r="E277" i="26"/>
  <c r="F275" i="25"/>
  <c r="W201" i="26"/>
  <c r="N237" i="25"/>
  <c r="P237" i="27"/>
  <c r="I206" i="25"/>
  <c r="G243" i="29"/>
  <c r="V205" i="28"/>
  <c r="D208" i="29"/>
  <c r="N240" i="19"/>
  <c r="M236" i="19"/>
  <c r="F240" i="32"/>
  <c r="D240" i="32"/>
  <c r="L202" i="19"/>
  <c r="E199" i="21"/>
  <c r="D278" i="25"/>
  <c r="K201" i="26"/>
  <c r="J207" i="25"/>
  <c r="T272" i="28"/>
  <c r="V199" i="28"/>
  <c r="G200" i="29"/>
  <c r="L242" i="19"/>
  <c r="R235" i="33"/>
  <c r="F274" i="21"/>
  <c r="L204" i="21"/>
  <c r="L206" i="29"/>
  <c r="U204" i="18"/>
  <c r="V273" i="19"/>
  <c r="O276" i="32"/>
  <c r="J238" i="32"/>
  <c r="L201" i="28"/>
  <c r="C235" i="27"/>
  <c r="S275" i="18"/>
  <c r="P208" i="30"/>
  <c r="V241" i="34"/>
  <c r="N234" i="22"/>
  <c r="L234" i="22"/>
  <c r="K243" i="22"/>
  <c r="T275" i="18"/>
  <c r="O278" i="18"/>
  <c r="I240" i="22"/>
  <c r="S271" i="18"/>
  <c r="AJ305" i="10" s="1"/>
  <c r="V278" i="23"/>
  <c r="E278" i="23"/>
  <c r="O274" i="23"/>
  <c r="V275" i="23"/>
  <c r="H208" i="23"/>
  <c r="H275" i="24"/>
  <c r="V201" i="23"/>
  <c r="J270" i="24"/>
  <c r="R234" i="24"/>
  <c r="M273" i="24"/>
  <c r="N208" i="24"/>
  <c r="Q273" i="24"/>
  <c r="G242" i="24"/>
  <c r="L238" i="26"/>
  <c r="J276" i="25"/>
  <c r="H242" i="25"/>
  <c r="S269" i="27"/>
  <c r="O241" i="27"/>
  <c r="K204" i="25"/>
  <c r="P273" i="28"/>
  <c r="C271" i="29"/>
  <c r="T669" i="10" s="1"/>
  <c r="H669" i="10" s="1"/>
  <c r="D242" i="28"/>
  <c r="L271" i="29"/>
  <c r="U236" i="29"/>
  <c r="R277" i="30"/>
  <c r="D208" i="30"/>
  <c r="J206" i="29"/>
  <c r="G240" i="30"/>
  <c r="M204" i="29"/>
  <c r="N199" i="19"/>
  <c r="E237" i="19"/>
  <c r="P271" i="19"/>
  <c r="P276" i="19"/>
  <c r="S237" i="32"/>
  <c r="T206" i="19"/>
  <c r="L201" i="32"/>
  <c r="L200" i="19"/>
  <c r="L205" i="19"/>
  <c r="D242" i="32"/>
  <c r="E239" i="32"/>
  <c r="H199" i="33"/>
  <c r="L202" i="29"/>
  <c r="U203" i="34"/>
  <c r="E269" i="34"/>
  <c r="E278" i="34"/>
  <c r="Q275" i="34"/>
  <c r="Q270" i="22"/>
  <c r="O202" i="22"/>
  <c r="G239" i="22"/>
  <c r="O203" i="22"/>
  <c r="S269" i="25"/>
  <c r="O269" i="34"/>
  <c r="O243" i="22"/>
  <c r="Q277" i="22"/>
  <c r="H242" i="22"/>
  <c r="O199" i="22"/>
  <c r="H275" i="18"/>
  <c r="L277" i="18"/>
  <c r="L237" i="22"/>
  <c r="E277" i="18"/>
  <c r="J278" i="23"/>
  <c r="U200" i="18"/>
  <c r="H269" i="23"/>
  <c r="G274" i="23"/>
  <c r="W242" i="23"/>
  <c r="Q274" i="24"/>
  <c r="J201" i="23"/>
  <c r="C207" i="23"/>
  <c r="I277" i="23"/>
  <c r="G269" i="24"/>
  <c r="V272" i="24"/>
  <c r="K207" i="24"/>
  <c r="C272" i="24"/>
  <c r="H270" i="24"/>
  <c r="M200" i="24"/>
  <c r="E272" i="26"/>
  <c r="W208" i="26"/>
  <c r="S275" i="25"/>
  <c r="Q241" i="25"/>
  <c r="W270" i="25"/>
  <c r="S275" i="27"/>
  <c r="H272" i="27"/>
  <c r="C241" i="27"/>
  <c r="T559" i="10" s="1"/>
  <c r="Q235" i="28"/>
  <c r="P276" i="28"/>
  <c r="L270" i="29"/>
  <c r="M202" i="28"/>
  <c r="O276" i="30"/>
  <c r="S274" i="30"/>
  <c r="C201" i="30"/>
  <c r="N236" i="19"/>
  <c r="D271" i="19"/>
  <c r="D276" i="19"/>
  <c r="I237" i="32"/>
  <c r="F273" i="32"/>
  <c r="L197" i="19"/>
  <c r="H206" i="19"/>
  <c r="N202" i="32"/>
  <c r="M241" i="32"/>
  <c r="N234" i="33"/>
  <c r="U201" i="32"/>
  <c r="O235" i="33"/>
  <c r="R236" i="21"/>
  <c r="J206" i="21"/>
  <c r="I199" i="21"/>
  <c r="U237" i="19"/>
  <c r="U207" i="34"/>
  <c r="E207" i="21"/>
  <c r="Q197" i="27"/>
  <c r="Q200" i="27"/>
  <c r="S271" i="24"/>
  <c r="L236" i="34"/>
  <c r="N199" i="22"/>
  <c r="C278" i="22"/>
  <c r="R240" i="22"/>
  <c r="J208" i="22"/>
  <c r="O235" i="22"/>
  <c r="G237" i="22"/>
  <c r="E274" i="18"/>
  <c r="L276" i="18"/>
  <c r="G277" i="23"/>
  <c r="V276" i="23"/>
  <c r="R271" i="23"/>
  <c r="U201" i="18"/>
  <c r="V271" i="23"/>
  <c r="T241" i="23"/>
  <c r="V204" i="23"/>
  <c r="H204" i="23"/>
  <c r="T242" i="23"/>
  <c r="I273" i="23"/>
  <c r="H205" i="23"/>
  <c r="N200" i="23"/>
  <c r="C269" i="24"/>
  <c r="P270" i="24"/>
  <c r="N200" i="24"/>
  <c r="E275" i="26"/>
  <c r="G270" i="26"/>
  <c r="L234" i="26"/>
  <c r="Q206" i="26"/>
  <c r="R241" i="26"/>
  <c r="Q237" i="25"/>
  <c r="T278" i="25"/>
  <c r="E271" i="27"/>
  <c r="J206" i="25"/>
  <c r="Q201" i="25"/>
  <c r="I207" i="25"/>
  <c r="K278" i="29"/>
  <c r="P238" i="29"/>
  <c r="L276" i="29"/>
  <c r="V206" i="28"/>
  <c r="R273" i="30"/>
  <c r="M243" i="29"/>
  <c r="U275" i="19"/>
  <c r="N235" i="19"/>
  <c r="V276" i="19"/>
  <c r="D272" i="19"/>
  <c r="L208" i="19"/>
  <c r="N277" i="32"/>
  <c r="S235" i="32"/>
  <c r="H243" i="33"/>
  <c r="N206" i="33"/>
  <c r="L206" i="33"/>
  <c r="W204" i="32"/>
  <c r="F277" i="21"/>
  <c r="F270" i="21"/>
  <c r="D276" i="29"/>
  <c r="U202" i="34"/>
  <c r="F205" i="34"/>
  <c r="O200" i="22"/>
  <c r="E202" i="22"/>
  <c r="C269" i="34"/>
  <c r="Q241" i="22"/>
  <c r="V208" i="22"/>
  <c r="K208" i="26"/>
  <c r="O239" i="22"/>
  <c r="K239" i="22"/>
  <c r="P206" i="22"/>
  <c r="R274" i="22"/>
  <c r="L272" i="18"/>
  <c r="U208" i="24"/>
  <c r="W204" i="26"/>
  <c r="D274" i="25"/>
  <c r="J277" i="25"/>
  <c r="W278" i="28"/>
  <c r="P234" i="28"/>
  <c r="S200" i="28"/>
  <c r="C273" i="29"/>
  <c r="T670" i="10" s="1"/>
  <c r="H670" i="10" s="1"/>
  <c r="L277" i="29"/>
  <c r="M242" i="29"/>
  <c r="G205" i="30"/>
  <c r="G202" i="29"/>
  <c r="J276" i="19"/>
  <c r="U276" i="19"/>
  <c r="E242" i="19"/>
  <c r="G269" i="19"/>
  <c r="T201" i="19"/>
  <c r="L204" i="19"/>
  <c r="O277" i="32"/>
  <c r="T275" i="32"/>
  <c r="Q199" i="32"/>
  <c r="S203" i="29"/>
  <c r="L239" i="33"/>
  <c r="E237" i="32"/>
  <c r="N207" i="33"/>
  <c r="W205" i="26"/>
  <c r="T276" i="18"/>
  <c r="Q273" i="25"/>
  <c r="D277" i="25"/>
  <c r="N241" i="19"/>
  <c r="O273" i="32"/>
  <c r="H275" i="32"/>
  <c r="O278" i="32"/>
  <c r="H204" i="33"/>
  <c r="K239" i="21"/>
  <c r="V238" i="26"/>
  <c r="V236" i="26"/>
  <c r="D232" i="18"/>
  <c r="D234" i="18"/>
  <c r="D206" i="26"/>
  <c r="N235" i="23"/>
  <c r="Q207" i="18"/>
  <c r="K204" i="26"/>
  <c r="S276" i="25"/>
  <c r="G240" i="29"/>
  <c r="G241" i="29"/>
  <c r="P204" i="30"/>
  <c r="E270" i="34"/>
  <c r="F207" i="34"/>
  <c r="V238" i="34"/>
  <c r="V240" i="34"/>
  <c r="L241" i="34"/>
  <c r="O241" i="22"/>
  <c r="I237" i="22"/>
  <c r="W235" i="22"/>
  <c r="V204" i="22"/>
  <c r="W240" i="22"/>
  <c r="Q204" i="22"/>
  <c r="I242" i="22"/>
  <c r="U242" i="18"/>
  <c r="L278" i="18"/>
  <c r="F270" i="18"/>
  <c r="I234" i="22"/>
  <c r="H276" i="18"/>
  <c r="V274" i="23"/>
  <c r="I235" i="23"/>
  <c r="G243" i="23"/>
  <c r="W238" i="23"/>
  <c r="N202" i="23"/>
  <c r="H201" i="23"/>
  <c r="I243" i="24"/>
  <c r="Q276" i="24"/>
  <c r="R202" i="24"/>
  <c r="M271" i="26"/>
  <c r="I240" i="26"/>
  <c r="Q202" i="26"/>
  <c r="S271" i="25"/>
  <c r="W207" i="26"/>
  <c r="C239" i="27"/>
  <c r="Q207" i="25"/>
  <c r="W269" i="27"/>
  <c r="J202" i="25"/>
  <c r="S277" i="27"/>
  <c r="P271" i="28"/>
  <c r="P236" i="28"/>
  <c r="U243" i="28"/>
  <c r="Q234" i="28"/>
  <c r="D234" i="28"/>
  <c r="Q242" i="30"/>
  <c r="G237" i="29"/>
  <c r="D204" i="30"/>
  <c r="G201" i="29"/>
  <c r="O205" i="30"/>
  <c r="U271" i="19"/>
  <c r="D274" i="19"/>
  <c r="U272" i="19"/>
  <c r="M208" i="32"/>
  <c r="L204" i="32"/>
  <c r="O269" i="32"/>
  <c r="D277" i="19"/>
  <c r="H276" i="32"/>
  <c r="L204" i="33"/>
  <c r="N241" i="33"/>
  <c r="D242" i="33"/>
  <c r="N202" i="33"/>
  <c r="W203" i="32"/>
  <c r="N200" i="33"/>
  <c r="R241" i="21"/>
  <c r="J207" i="21"/>
  <c r="J267" i="32"/>
  <c r="AA775" i="10" s="1"/>
  <c r="J274" i="32"/>
  <c r="D239" i="26"/>
  <c r="G242" i="34"/>
  <c r="T238" i="34"/>
  <c r="T239" i="34"/>
  <c r="T208" i="34"/>
  <c r="E199" i="34"/>
  <c r="E275" i="34"/>
  <c r="J241" i="34"/>
  <c r="P276" i="34"/>
  <c r="L270" i="34"/>
  <c r="L278" i="34"/>
  <c r="H238" i="34"/>
  <c r="H239" i="34"/>
  <c r="L273" i="34"/>
  <c r="AC98" i="10" s="1"/>
  <c r="J240" i="34"/>
  <c r="H208" i="34"/>
  <c r="S240" i="34"/>
  <c r="R276" i="34"/>
  <c r="T270" i="34"/>
  <c r="Q237" i="34"/>
  <c r="F201" i="34"/>
  <c r="H199" i="34"/>
  <c r="Q238" i="34"/>
  <c r="Q207" i="34"/>
  <c r="S204" i="34"/>
  <c r="H240" i="34"/>
  <c r="T201" i="34"/>
  <c r="O275" i="34"/>
  <c r="Q277" i="34"/>
  <c r="H270" i="34"/>
  <c r="J242" i="34"/>
  <c r="T207" i="34"/>
  <c r="T275" i="34"/>
  <c r="E207" i="34"/>
  <c r="Q239" i="34"/>
  <c r="Q200" i="34"/>
  <c r="O271" i="34"/>
  <c r="AF97" i="10" s="1"/>
  <c r="E277" i="34"/>
  <c r="Q269" i="34"/>
  <c r="P269" i="34"/>
  <c r="J238" i="34"/>
  <c r="R270" i="34"/>
  <c r="J239" i="34"/>
  <c r="E206" i="34"/>
  <c r="Q274" i="34"/>
  <c r="F234" i="34"/>
  <c r="L275" i="34"/>
  <c r="M237" i="34"/>
  <c r="Q271" i="34"/>
  <c r="AH97" i="10" s="1"/>
  <c r="M203" i="34"/>
  <c r="H241" i="34"/>
  <c r="P236" i="34"/>
  <c r="E274" i="34"/>
  <c r="S203" i="34"/>
  <c r="F203" i="34"/>
  <c r="E271" i="34"/>
  <c r="V97" i="10" s="1"/>
  <c r="F235" i="34"/>
  <c r="P275" i="34"/>
  <c r="O276" i="34"/>
  <c r="Q240" i="34"/>
  <c r="J234" i="34"/>
  <c r="J236" i="34"/>
  <c r="R204" i="34"/>
  <c r="T277" i="34"/>
  <c r="M243" i="34"/>
  <c r="F278" i="34"/>
  <c r="H236" i="34"/>
  <c r="F204" i="34"/>
  <c r="Q208" i="34"/>
  <c r="H277" i="34"/>
  <c r="S201" i="34"/>
  <c r="T274" i="34"/>
  <c r="T242" i="34"/>
  <c r="J235" i="34"/>
  <c r="T203" i="34"/>
  <c r="T243" i="34"/>
  <c r="L277" i="34"/>
  <c r="G208" i="34"/>
  <c r="G200" i="34"/>
  <c r="Q235" i="34"/>
  <c r="E276" i="34"/>
  <c r="H202" i="34"/>
  <c r="Q273" i="34"/>
  <c r="AH98" i="10" s="1"/>
  <c r="P277" i="34"/>
  <c r="G234" i="34"/>
  <c r="H203" i="34"/>
  <c r="T271" i="34"/>
  <c r="AK97" i="10" s="1"/>
  <c r="S243" i="34"/>
  <c r="E235" i="34"/>
  <c r="E273" i="34"/>
  <c r="V98" i="10" s="1"/>
  <c r="J243" i="34"/>
  <c r="Q202" i="34"/>
  <c r="Q278" i="34"/>
  <c r="Q270" i="34"/>
  <c r="T200" i="34"/>
  <c r="T276" i="34"/>
  <c r="L235" i="34"/>
  <c r="O234" i="33"/>
  <c r="O240" i="33"/>
  <c r="V243" i="33"/>
  <c r="R202" i="33"/>
  <c r="O237" i="33"/>
  <c r="H207" i="33"/>
  <c r="T239" i="33"/>
  <c r="P234" i="33"/>
  <c r="Q207" i="33"/>
  <c r="S271" i="33"/>
  <c r="P239" i="33"/>
  <c r="U205" i="33"/>
  <c r="L234" i="33"/>
  <c r="E206" i="33"/>
  <c r="J275" i="33"/>
  <c r="R274" i="33"/>
  <c r="G271" i="33"/>
  <c r="N238" i="33"/>
  <c r="V237" i="33"/>
  <c r="I205" i="33"/>
  <c r="J273" i="33"/>
  <c r="U238" i="33"/>
  <c r="J270" i="33"/>
  <c r="O242" i="33"/>
  <c r="D236" i="33"/>
  <c r="P235" i="33"/>
  <c r="R204" i="33"/>
  <c r="L200" i="33"/>
  <c r="S269" i="33"/>
  <c r="H270" i="33"/>
  <c r="U240" i="33"/>
  <c r="D235" i="33"/>
  <c r="R276" i="33"/>
  <c r="I199" i="33"/>
  <c r="R207" i="33"/>
  <c r="O236" i="33"/>
  <c r="J278" i="33"/>
  <c r="G269" i="33"/>
  <c r="T238" i="33"/>
  <c r="U278" i="33"/>
  <c r="V239" i="33"/>
  <c r="I207" i="33"/>
  <c r="H203" i="33"/>
  <c r="J271" i="33"/>
  <c r="U271" i="33"/>
  <c r="T236" i="33"/>
  <c r="L274" i="33"/>
  <c r="H269" i="33"/>
  <c r="C236" i="33"/>
  <c r="T818" i="10" s="1"/>
  <c r="S277" i="33"/>
  <c r="H238" i="33"/>
  <c r="R277" i="33"/>
  <c r="P237" i="33"/>
  <c r="R206" i="33"/>
  <c r="R234" i="33"/>
  <c r="R270" i="33"/>
  <c r="O238" i="33"/>
  <c r="U276" i="33"/>
  <c r="H205" i="33"/>
  <c r="P240" i="33"/>
  <c r="H206" i="33"/>
  <c r="I204" i="33"/>
  <c r="L235" i="33"/>
  <c r="U274" i="33"/>
  <c r="D237" i="33"/>
  <c r="F206" i="33"/>
  <c r="U243" i="33"/>
  <c r="L237" i="33"/>
  <c r="H200" i="33"/>
  <c r="U272" i="33"/>
  <c r="W203" i="33"/>
  <c r="R273" i="33"/>
  <c r="T243" i="33"/>
  <c r="H271" i="33"/>
  <c r="J276" i="33"/>
  <c r="R271" i="33"/>
  <c r="R272" i="33"/>
  <c r="U270" i="33"/>
  <c r="S275" i="33"/>
  <c r="L242" i="33"/>
  <c r="V238" i="33"/>
  <c r="R205" i="33"/>
  <c r="U242" i="33"/>
  <c r="J274" i="33"/>
  <c r="R269" i="33"/>
  <c r="L238" i="33"/>
  <c r="E200" i="33"/>
  <c r="J277" i="33"/>
  <c r="U197" i="33"/>
  <c r="U206" i="33"/>
  <c r="U200" i="33"/>
  <c r="U208" i="33"/>
  <c r="U202" i="33"/>
  <c r="I242" i="33"/>
  <c r="S273" i="33"/>
  <c r="H234" i="33"/>
  <c r="F269" i="33"/>
  <c r="G234" i="33"/>
  <c r="L240" i="33"/>
  <c r="W208" i="33"/>
  <c r="R278" i="33"/>
  <c r="P238" i="33"/>
  <c r="H240" i="33"/>
  <c r="V241" i="33"/>
  <c r="L207" i="33"/>
  <c r="N269" i="19"/>
  <c r="C271" i="19"/>
  <c r="J238" i="19"/>
  <c r="H207" i="19"/>
  <c r="W238" i="19"/>
  <c r="W243" i="19"/>
  <c r="M242" i="19"/>
  <c r="C238" i="19"/>
  <c r="P277" i="19"/>
  <c r="H203" i="19"/>
  <c r="C202" i="19"/>
  <c r="K201" i="19"/>
  <c r="M237" i="19"/>
  <c r="E239" i="19"/>
  <c r="I236" i="19"/>
  <c r="E235" i="19"/>
  <c r="M235" i="19"/>
  <c r="E202" i="19"/>
  <c r="H200" i="19"/>
  <c r="O269" i="19"/>
  <c r="G271" i="19"/>
  <c r="N274" i="19"/>
  <c r="V278" i="19"/>
  <c r="N238" i="19"/>
  <c r="N207" i="19"/>
  <c r="C208" i="19"/>
  <c r="U278" i="19"/>
  <c r="V275" i="19"/>
  <c r="J234" i="19"/>
  <c r="K200" i="19"/>
  <c r="R199" i="19"/>
  <c r="S272" i="19"/>
  <c r="G277" i="19"/>
  <c r="V237" i="19"/>
  <c r="G274" i="19"/>
  <c r="F200" i="19"/>
  <c r="N277" i="19"/>
  <c r="O274" i="19"/>
  <c r="W239" i="19"/>
  <c r="G272" i="19"/>
  <c r="J237" i="19"/>
  <c r="F240" i="19"/>
  <c r="M269" i="19"/>
  <c r="N270" i="19"/>
  <c r="N272" i="19"/>
  <c r="C204" i="19"/>
  <c r="L238" i="19"/>
  <c r="V271" i="19"/>
  <c r="H199" i="19"/>
  <c r="J274" i="19"/>
  <c r="F236" i="19"/>
  <c r="G270" i="19"/>
  <c r="E276" i="19"/>
  <c r="C235" i="19"/>
  <c r="C201" i="19"/>
  <c r="F241" i="19"/>
  <c r="J269" i="19"/>
  <c r="Q269" i="19"/>
  <c r="C200" i="19"/>
  <c r="P269" i="19"/>
  <c r="I238" i="19"/>
  <c r="G275" i="19"/>
  <c r="W235" i="19"/>
  <c r="E243" i="19"/>
  <c r="N208" i="19"/>
  <c r="O236" i="19"/>
  <c r="L236" i="19"/>
  <c r="C269" i="30"/>
  <c r="I208" i="30"/>
  <c r="E208" i="30"/>
  <c r="C272" i="30"/>
  <c r="G274" i="30"/>
  <c r="K241" i="30"/>
  <c r="V276" i="30"/>
  <c r="K242" i="30"/>
  <c r="G237" i="30"/>
  <c r="I203" i="30"/>
  <c r="F207" i="30"/>
  <c r="O203" i="30"/>
  <c r="P273" i="30"/>
  <c r="G275" i="30"/>
  <c r="D236" i="30"/>
  <c r="O206" i="30"/>
  <c r="F200" i="30"/>
  <c r="F201" i="30"/>
  <c r="D273" i="30"/>
  <c r="E278" i="30"/>
  <c r="H234" i="30"/>
  <c r="O199" i="30"/>
  <c r="L232" i="30"/>
  <c r="L237" i="30"/>
  <c r="E239" i="30"/>
  <c r="O274" i="30"/>
  <c r="S272" i="30"/>
  <c r="G203" i="30"/>
  <c r="I204" i="30"/>
  <c r="Q238" i="30"/>
  <c r="S270" i="30"/>
  <c r="K237" i="30"/>
  <c r="R278" i="30"/>
  <c r="V272" i="30"/>
  <c r="H237" i="30"/>
  <c r="P205" i="30"/>
  <c r="R203" i="30"/>
  <c r="V236" i="30"/>
  <c r="G270" i="30"/>
  <c r="O277" i="30"/>
  <c r="G271" i="30"/>
  <c r="W234" i="30"/>
  <c r="R271" i="30"/>
  <c r="F202" i="30"/>
  <c r="F203" i="30"/>
  <c r="S208" i="30"/>
  <c r="R236" i="30"/>
  <c r="I207" i="30"/>
  <c r="S202" i="30"/>
  <c r="O201" i="30"/>
  <c r="O202" i="30"/>
  <c r="G208" i="30"/>
  <c r="P269" i="30"/>
  <c r="K234" i="30"/>
  <c r="G202" i="30"/>
  <c r="O273" i="30"/>
  <c r="G269" i="30"/>
  <c r="S204" i="30"/>
  <c r="G278" i="30"/>
  <c r="D235" i="30"/>
  <c r="E205" i="30"/>
  <c r="Q234" i="30"/>
  <c r="U274" i="30"/>
  <c r="U271" i="30"/>
  <c r="C205" i="30"/>
  <c r="R241" i="30"/>
  <c r="F276" i="30"/>
  <c r="G238" i="30"/>
  <c r="O207" i="30"/>
  <c r="L236" i="30"/>
  <c r="O243" i="28"/>
  <c r="M243" i="28"/>
  <c r="I236" i="29"/>
  <c r="E275" i="29"/>
  <c r="F243" i="28"/>
  <c r="I276" i="28"/>
  <c r="K241" i="28"/>
  <c r="R240" i="28"/>
  <c r="I277" i="28"/>
  <c r="W274" i="28"/>
  <c r="F237" i="28"/>
  <c r="L271" i="28"/>
  <c r="H207" i="28"/>
  <c r="F276" i="29"/>
  <c r="P238" i="28"/>
  <c r="P243" i="28"/>
  <c r="H201" i="28"/>
  <c r="E278" i="29"/>
  <c r="I202" i="28"/>
  <c r="H206" i="28"/>
  <c r="I276" i="29"/>
  <c r="Q237" i="28"/>
  <c r="C202" i="29"/>
  <c r="D235" i="29"/>
  <c r="N204" i="29"/>
  <c r="F240" i="28"/>
  <c r="M240" i="28"/>
  <c r="E272" i="29"/>
  <c r="F273" i="29"/>
  <c r="S270" i="29"/>
  <c r="E200" i="28"/>
  <c r="K273" i="29"/>
  <c r="N206" i="29"/>
  <c r="O239" i="28"/>
  <c r="H203" i="28"/>
  <c r="D242" i="29"/>
  <c r="M238" i="28"/>
  <c r="U272" i="29"/>
  <c r="I200" i="29"/>
  <c r="G238" i="29"/>
  <c r="U207" i="29"/>
  <c r="F239" i="28"/>
  <c r="L273" i="28"/>
  <c r="R242" i="28"/>
  <c r="I273" i="29"/>
  <c r="H208" i="28"/>
  <c r="F278" i="29"/>
  <c r="S205" i="28"/>
  <c r="V269" i="29"/>
  <c r="M204" i="28"/>
  <c r="K240" i="29"/>
  <c r="J208" i="29"/>
  <c r="U272" i="28"/>
  <c r="R236" i="28"/>
  <c r="K270" i="28"/>
  <c r="M239" i="28"/>
  <c r="F242" i="28"/>
  <c r="E238" i="28"/>
  <c r="S207" i="28"/>
  <c r="T204" i="28"/>
  <c r="P235" i="28"/>
  <c r="H202" i="28"/>
  <c r="Q203" i="29"/>
  <c r="P237" i="28"/>
  <c r="R235" i="28"/>
  <c r="F236" i="28"/>
  <c r="U269" i="28"/>
  <c r="Q236" i="28"/>
  <c r="T274" i="28"/>
  <c r="V275" i="28"/>
  <c r="R238" i="28"/>
  <c r="H199" i="28"/>
  <c r="F272" i="29"/>
  <c r="G207" i="28"/>
  <c r="G199" i="28"/>
  <c r="H204" i="28"/>
  <c r="I270" i="29"/>
  <c r="I240" i="29"/>
  <c r="E273" i="29"/>
  <c r="E201" i="28"/>
  <c r="L269" i="29"/>
  <c r="S234" i="28"/>
  <c r="P204" i="29"/>
  <c r="V278" i="29"/>
  <c r="U199" i="29"/>
  <c r="G203" i="29"/>
  <c r="F235" i="28"/>
  <c r="N278" i="28"/>
  <c r="J273" i="28"/>
  <c r="I269" i="28"/>
  <c r="E236" i="28"/>
  <c r="J238" i="28"/>
  <c r="F238" i="28"/>
  <c r="K236" i="28"/>
  <c r="Q234" i="29"/>
  <c r="I208" i="28"/>
  <c r="H200" i="28"/>
  <c r="R274" i="29"/>
  <c r="D201" i="29"/>
  <c r="Q206" i="29"/>
  <c r="O234" i="28"/>
  <c r="S274" i="29"/>
  <c r="G201" i="28"/>
  <c r="Q240" i="29"/>
  <c r="Q199" i="29"/>
  <c r="V277" i="29"/>
  <c r="K277" i="28"/>
  <c r="F234" i="28"/>
  <c r="U278" i="29"/>
  <c r="I205" i="29"/>
  <c r="S276" i="29"/>
  <c r="V270" i="29"/>
  <c r="M235" i="28"/>
  <c r="F277" i="29"/>
  <c r="I271" i="29"/>
  <c r="U208" i="29"/>
  <c r="I201" i="29"/>
  <c r="O204" i="29"/>
  <c r="N208" i="29"/>
  <c r="E243" i="28"/>
  <c r="O240" i="28"/>
  <c r="I277" i="29"/>
  <c r="I269" i="29"/>
  <c r="G203" i="28"/>
  <c r="U205" i="28"/>
  <c r="H205" i="28"/>
  <c r="F270" i="29"/>
  <c r="O278" i="29"/>
  <c r="U234" i="29"/>
  <c r="P203" i="29"/>
  <c r="O199" i="29"/>
  <c r="P200" i="29"/>
  <c r="R242" i="29"/>
  <c r="S277" i="32"/>
  <c r="O272" i="32"/>
  <c r="E236" i="32"/>
  <c r="C205" i="32"/>
  <c r="N276" i="32"/>
  <c r="I234" i="32"/>
  <c r="C269" i="32"/>
  <c r="C202" i="32"/>
  <c r="N273" i="32"/>
  <c r="P237" i="32"/>
  <c r="K201" i="32"/>
  <c r="I239" i="32"/>
  <c r="Q271" i="32"/>
  <c r="M237" i="32"/>
  <c r="O204" i="32"/>
  <c r="N275" i="32"/>
  <c r="M242" i="32"/>
  <c r="M202" i="32"/>
  <c r="W207" i="32"/>
  <c r="F269" i="32"/>
  <c r="S274" i="32"/>
  <c r="F275" i="32"/>
  <c r="W236" i="32"/>
  <c r="C204" i="32"/>
  <c r="K274" i="32"/>
  <c r="J241" i="32"/>
  <c r="J202" i="32"/>
  <c r="J203" i="32"/>
  <c r="S273" i="32"/>
  <c r="V235" i="32"/>
  <c r="G235" i="32"/>
  <c r="T205" i="32"/>
  <c r="I273" i="32"/>
  <c r="P239" i="32"/>
  <c r="T206" i="32"/>
  <c r="Q273" i="32"/>
  <c r="S270" i="32"/>
  <c r="Q270" i="32"/>
  <c r="J235" i="32"/>
  <c r="U235" i="32"/>
  <c r="I272" i="32"/>
  <c r="R243" i="32"/>
  <c r="N271" i="32"/>
  <c r="L202" i="32"/>
  <c r="S269" i="32"/>
  <c r="N272" i="32"/>
  <c r="G237" i="32"/>
  <c r="V243" i="32"/>
  <c r="G234" i="32"/>
  <c r="D278" i="32"/>
  <c r="R234" i="32"/>
  <c r="O270" i="32"/>
  <c r="N278" i="32"/>
  <c r="P234" i="32"/>
  <c r="K202" i="32"/>
  <c r="W270" i="32"/>
  <c r="V237" i="32"/>
  <c r="K203" i="32"/>
  <c r="W242" i="32"/>
  <c r="W271" i="32"/>
  <c r="P236" i="32"/>
  <c r="R241" i="32"/>
  <c r="R199" i="32"/>
  <c r="J243" i="32"/>
  <c r="T201" i="32"/>
  <c r="C200" i="32"/>
  <c r="J200" i="32"/>
  <c r="G236" i="32"/>
  <c r="I278" i="32"/>
  <c r="L200" i="32"/>
  <c r="K271" i="32"/>
  <c r="M235" i="32"/>
  <c r="F241" i="32"/>
  <c r="R207" i="32"/>
  <c r="G242" i="32"/>
  <c r="S276" i="32"/>
  <c r="I240" i="32"/>
  <c r="P235" i="32"/>
  <c r="F277" i="32"/>
  <c r="Q269" i="32"/>
  <c r="T208" i="32"/>
  <c r="S271" i="32"/>
  <c r="Q275" i="32"/>
  <c r="P242" i="32"/>
  <c r="D275" i="32"/>
  <c r="M234" i="32"/>
  <c r="J206" i="32"/>
  <c r="F274" i="32"/>
  <c r="D270" i="32"/>
  <c r="J208" i="32"/>
  <c r="R237" i="32"/>
  <c r="R242" i="32"/>
  <c r="R235" i="32"/>
  <c r="J205" i="32"/>
  <c r="W243" i="32"/>
  <c r="W269" i="32"/>
  <c r="I274" i="32"/>
  <c r="J242" i="32"/>
  <c r="I271" i="32"/>
  <c r="Q274" i="32"/>
  <c r="J239" i="32"/>
  <c r="J240" i="32"/>
  <c r="I242" i="27"/>
  <c r="D271" i="27"/>
  <c r="L274" i="27"/>
  <c r="W274" i="27"/>
  <c r="L240" i="27"/>
  <c r="U278" i="27"/>
  <c r="Q273" i="27"/>
  <c r="I240" i="27"/>
  <c r="K208" i="27"/>
  <c r="T206" i="27"/>
  <c r="I239" i="27"/>
  <c r="F239" i="27"/>
  <c r="L200" i="27"/>
  <c r="N205" i="27"/>
  <c r="G241" i="27"/>
  <c r="I202" i="27"/>
  <c r="L238" i="27"/>
  <c r="U276" i="27"/>
  <c r="V239" i="27"/>
  <c r="H273" i="27"/>
  <c r="F238" i="27"/>
  <c r="G243" i="27"/>
  <c r="S278" i="27"/>
  <c r="L208" i="27"/>
  <c r="T203" i="27"/>
  <c r="W205" i="27"/>
  <c r="J238" i="27"/>
  <c r="U238" i="27"/>
  <c r="J239" i="27"/>
  <c r="C237" i="27"/>
  <c r="D276" i="27"/>
  <c r="P242" i="27"/>
  <c r="H270" i="27"/>
  <c r="C238" i="27"/>
  <c r="P277" i="27"/>
  <c r="I207" i="27"/>
  <c r="H203" i="27"/>
  <c r="P243" i="27"/>
  <c r="U208" i="27"/>
  <c r="K205" i="27"/>
  <c r="G237" i="27"/>
  <c r="C236" i="27"/>
  <c r="T558" i="10" s="1"/>
  <c r="C240" i="27"/>
  <c r="G238" i="27"/>
  <c r="I235" i="27"/>
  <c r="J274" i="27"/>
  <c r="Q269" i="27"/>
  <c r="L237" i="27"/>
  <c r="V275" i="27"/>
  <c r="W200" i="27"/>
  <c r="M242" i="27"/>
  <c r="H204" i="27"/>
  <c r="D236" i="27"/>
  <c r="Q237" i="27"/>
  <c r="L199" i="27"/>
  <c r="Q234" i="27"/>
  <c r="D278" i="27"/>
  <c r="I269" i="27"/>
  <c r="P272" i="27"/>
  <c r="L275" i="27"/>
  <c r="G239" i="27"/>
  <c r="I236" i="27"/>
  <c r="S274" i="27"/>
  <c r="H199" i="27"/>
  <c r="G240" i="27"/>
  <c r="M235" i="27"/>
  <c r="J201" i="27"/>
  <c r="K206" i="27"/>
  <c r="W199" i="27"/>
  <c r="V277" i="27"/>
  <c r="V270" i="27"/>
  <c r="U274" i="27"/>
  <c r="P238" i="27"/>
  <c r="E269" i="27"/>
  <c r="F235" i="27"/>
  <c r="S270" i="27"/>
  <c r="D239" i="27"/>
  <c r="I204" i="27"/>
  <c r="J234" i="27"/>
  <c r="N203" i="27"/>
  <c r="D274" i="27"/>
  <c r="L273" i="27"/>
  <c r="U277" i="27"/>
  <c r="K278" i="27"/>
  <c r="U243" i="27"/>
  <c r="F234" i="27"/>
  <c r="J270" i="27"/>
  <c r="C234" i="27"/>
  <c r="D269" i="27"/>
  <c r="G236" i="27"/>
  <c r="T200" i="27"/>
  <c r="T201" i="27"/>
  <c r="U272" i="27"/>
  <c r="P275" i="27"/>
  <c r="I243" i="27"/>
  <c r="V236" i="27"/>
  <c r="E277" i="27"/>
  <c r="L204" i="27"/>
  <c r="D235" i="27"/>
  <c r="H200" i="27"/>
  <c r="L206" i="27"/>
  <c r="H201" i="27"/>
  <c r="L242" i="27"/>
  <c r="V273" i="27"/>
  <c r="H277" i="27"/>
  <c r="G235" i="27"/>
  <c r="G234" i="27"/>
  <c r="L201" i="27"/>
  <c r="P270" i="27"/>
  <c r="W273" i="27"/>
  <c r="L243" i="27"/>
  <c r="P234" i="27"/>
  <c r="K275" i="27"/>
  <c r="M234" i="27"/>
  <c r="K234" i="27"/>
  <c r="U271" i="27"/>
  <c r="H271" i="27"/>
  <c r="T275" i="25"/>
  <c r="L277" i="25"/>
  <c r="F272" i="25"/>
  <c r="U204" i="25"/>
  <c r="M206" i="25"/>
  <c r="Q238" i="25"/>
  <c r="L200" i="25"/>
  <c r="Q271" i="25"/>
  <c r="T241" i="25"/>
  <c r="L237" i="25"/>
  <c r="L241" i="25"/>
  <c r="L235" i="25"/>
  <c r="L199" i="25"/>
  <c r="I236" i="25"/>
  <c r="N239" i="25"/>
  <c r="G269" i="25"/>
  <c r="Q274" i="25"/>
  <c r="C243" i="25"/>
  <c r="C235" i="25"/>
  <c r="S273" i="25"/>
  <c r="I201" i="25"/>
  <c r="C237" i="25"/>
  <c r="P273" i="25"/>
  <c r="M204" i="25"/>
  <c r="M201" i="25"/>
  <c r="G271" i="25"/>
  <c r="G276" i="25"/>
  <c r="L270" i="25"/>
  <c r="T277" i="25"/>
  <c r="G273" i="25"/>
  <c r="S241" i="25"/>
  <c r="M202" i="25"/>
  <c r="H235" i="25"/>
  <c r="N242" i="25"/>
  <c r="N235" i="25"/>
  <c r="L273" i="25"/>
  <c r="M236" i="25"/>
  <c r="H277" i="25"/>
  <c r="M199" i="25"/>
  <c r="C234" i="25"/>
  <c r="S236" i="25"/>
  <c r="T271" i="25"/>
  <c r="I241" i="25"/>
  <c r="N240" i="25"/>
  <c r="L278" i="25"/>
  <c r="M239" i="25"/>
  <c r="I238" i="25"/>
  <c r="S270" i="25"/>
  <c r="H240" i="25"/>
  <c r="M200" i="25"/>
  <c r="L240" i="25"/>
  <c r="H271" i="25"/>
  <c r="I242" i="25"/>
  <c r="G272" i="25"/>
  <c r="T273" i="25"/>
  <c r="T274" i="25"/>
  <c r="U208" i="25"/>
  <c r="U200" i="25"/>
  <c r="G270" i="25"/>
  <c r="N238" i="25"/>
  <c r="J199" i="25"/>
  <c r="E270" i="25"/>
  <c r="L269" i="25"/>
  <c r="T238" i="25"/>
  <c r="S234" i="25"/>
  <c r="H273" i="25"/>
  <c r="H274" i="25"/>
  <c r="I200" i="25"/>
  <c r="C236" i="25"/>
  <c r="T506" i="10" s="1"/>
  <c r="U205" i="25"/>
  <c r="E205" i="25"/>
  <c r="N234" i="25"/>
  <c r="L236" i="25"/>
  <c r="D208" i="25"/>
  <c r="L276" i="25"/>
  <c r="N236" i="25"/>
  <c r="S277" i="25"/>
  <c r="S278" i="25"/>
  <c r="M207" i="25"/>
  <c r="F270" i="25"/>
  <c r="K203" i="25"/>
  <c r="J208" i="25"/>
  <c r="G277" i="25"/>
  <c r="I234" i="25"/>
  <c r="G278" i="25"/>
  <c r="L205" i="25"/>
  <c r="P275" i="26"/>
  <c r="P272" i="26"/>
  <c r="O238" i="26"/>
  <c r="T270" i="26"/>
  <c r="P269" i="26"/>
  <c r="J208" i="26"/>
  <c r="L239" i="26"/>
  <c r="E203" i="26"/>
  <c r="R234" i="26"/>
  <c r="C203" i="26"/>
  <c r="E208" i="26"/>
  <c r="C208" i="26"/>
  <c r="E201" i="26"/>
  <c r="J207" i="26"/>
  <c r="P278" i="26"/>
  <c r="U238" i="26"/>
  <c r="N202" i="26"/>
  <c r="T240" i="26"/>
  <c r="W199" i="26"/>
  <c r="T242" i="26"/>
  <c r="P271" i="26"/>
  <c r="T269" i="26"/>
  <c r="J276" i="26"/>
  <c r="E206" i="26"/>
  <c r="I238" i="26"/>
  <c r="R267" i="26"/>
  <c r="AI463" i="10" s="1"/>
  <c r="R277" i="26"/>
  <c r="R275" i="26"/>
  <c r="R271" i="26"/>
  <c r="R274" i="26"/>
  <c r="R278" i="26"/>
  <c r="R270" i="26"/>
  <c r="R273" i="26"/>
  <c r="R272" i="26"/>
  <c r="P274" i="26"/>
  <c r="O201" i="26"/>
  <c r="N205" i="26"/>
  <c r="J200" i="26"/>
  <c r="R237" i="26"/>
  <c r="J205" i="26"/>
  <c r="K199" i="26"/>
  <c r="R276" i="26"/>
  <c r="T234" i="26"/>
  <c r="R235" i="26"/>
  <c r="G271" i="26"/>
  <c r="C201" i="26"/>
  <c r="E204" i="26"/>
  <c r="J240" i="26"/>
  <c r="J202" i="26"/>
  <c r="R240" i="26"/>
  <c r="P270" i="26"/>
  <c r="E199" i="26"/>
  <c r="J235" i="26"/>
  <c r="F267" i="26"/>
  <c r="W463" i="10" s="1"/>
  <c r="F269" i="26"/>
  <c r="F275" i="26"/>
  <c r="F271" i="26"/>
  <c r="F274" i="26"/>
  <c r="F278" i="26"/>
  <c r="F270" i="26"/>
  <c r="F273" i="26"/>
  <c r="F276" i="26"/>
  <c r="H208" i="26"/>
  <c r="G242" i="26"/>
  <c r="E200" i="26"/>
  <c r="O204" i="26"/>
  <c r="E205" i="26"/>
  <c r="J237" i="26"/>
  <c r="H272" i="26"/>
  <c r="R243" i="26"/>
  <c r="G278" i="26"/>
  <c r="E202" i="26"/>
  <c r="I234" i="26"/>
  <c r="N199" i="26"/>
  <c r="G235" i="26"/>
  <c r="N204" i="26"/>
  <c r="F272" i="26"/>
  <c r="C275" i="26"/>
  <c r="J278" i="26"/>
  <c r="G274" i="26"/>
  <c r="N201" i="26"/>
  <c r="E207" i="26"/>
  <c r="O202" i="26"/>
  <c r="G277" i="26"/>
  <c r="P273" i="26"/>
  <c r="R236" i="26"/>
  <c r="C205" i="26"/>
  <c r="N206" i="26"/>
  <c r="V277" i="26"/>
  <c r="H273" i="26"/>
  <c r="P276" i="26"/>
  <c r="V271" i="26"/>
  <c r="Q201" i="26"/>
  <c r="O275" i="24"/>
  <c r="D272" i="24"/>
  <c r="D278" i="24"/>
  <c r="F271" i="24"/>
  <c r="W269" i="24"/>
  <c r="V277" i="24"/>
  <c r="U269" i="24"/>
  <c r="E205" i="24"/>
  <c r="T277" i="24"/>
  <c r="Q277" i="24"/>
  <c r="P273" i="24"/>
  <c r="G238" i="24"/>
  <c r="M208" i="24"/>
  <c r="G236" i="24"/>
  <c r="W202" i="24"/>
  <c r="E274" i="24"/>
  <c r="V276" i="24"/>
  <c r="K269" i="24"/>
  <c r="T240" i="24"/>
  <c r="G276" i="24"/>
  <c r="N204" i="24"/>
  <c r="H269" i="24"/>
  <c r="Q236" i="24"/>
  <c r="I199" i="24"/>
  <c r="E277" i="24"/>
  <c r="D273" i="24"/>
  <c r="M205" i="24"/>
  <c r="R203" i="24"/>
  <c r="D235" i="24"/>
  <c r="Q200" i="24"/>
  <c r="G208" i="24"/>
  <c r="G206" i="24"/>
  <c r="G202" i="24"/>
  <c r="G201" i="24"/>
  <c r="V270" i="24"/>
  <c r="R270" i="24"/>
  <c r="W272" i="24"/>
  <c r="D275" i="24"/>
  <c r="W203" i="24"/>
  <c r="E276" i="24"/>
  <c r="E236" i="24"/>
  <c r="N276" i="24"/>
  <c r="T238" i="24"/>
  <c r="D237" i="24"/>
  <c r="T239" i="24"/>
  <c r="Q239" i="24"/>
  <c r="W274" i="24"/>
  <c r="W275" i="24"/>
  <c r="G270" i="24"/>
  <c r="M236" i="24"/>
  <c r="E239" i="24"/>
  <c r="T202" i="24"/>
  <c r="K274" i="24"/>
  <c r="Q237" i="24"/>
  <c r="E238" i="24"/>
  <c r="I200" i="24"/>
  <c r="W205" i="24"/>
  <c r="V278" i="24"/>
  <c r="O277" i="24"/>
  <c r="E270" i="24"/>
  <c r="C278" i="24"/>
  <c r="D271" i="24"/>
  <c r="Q201" i="24"/>
  <c r="T273" i="24"/>
  <c r="T241" i="24"/>
  <c r="E273" i="24"/>
  <c r="E237" i="24"/>
  <c r="V243" i="24"/>
  <c r="V235" i="24"/>
  <c r="K205" i="24"/>
  <c r="W271" i="24"/>
  <c r="D238" i="24"/>
  <c r="W201" i="24"/>
  <c r="Q240" i="24"/>
  <c r="V241" i="24"/>
  <c r="T275" i="24"/>
  <c r="V274" i="24"/>
  <c r="G271" i="24"/>
  <c r="O274" i="24"/>
  <c r="Q243" i="24"/>
  <c r="W270" i="24"/>
  <c r="E240" i="24"/>
  <c r="C208" i="24"/>
  <c r="S234" i="24"/>
  <c r="E243" i="24"/>
  <c r="E235" i="24"/>
  <c r="Q234" i="24"/>
  <c r="G240" i="24"/>
  <c r="O273" i="24"/>
  <c r="H206" i="24"/>
  <c r="H199" i="24"/>
  <c r="R276" i="24"/>
  <c r="M278" i="24"/>
  <c r="Q205" i="24"/>
  <c r="T269" i="24"/>
  <c r="G274" i="24"/>
  <c r="V237" i="24"/>
  <c r="N207" i="24"/>
  <c r="S206" i="24"/>
  <c r="S205" i="24"/>
  <c r="S202" i="24"/>
  <c r="S199" i="24"/>
  <c r="S201" i="24"/>
  <c r="S204" i="24"/>
  <c r="M277" i="23"/>
  <c r="R277" i="23"/>
  <c r="S270" i="23"/>
  <c r="F278" i="23"/>
  <c r="H276" i="23"/>
  <c r="G272" i="23"/>
  <c r="T238" i="23"/>
  <c r="U205" i="23"/>
  <c r="K270" i="23"/>
  <c r="Q201" i="23"/>
  <c r="L240" i="23"/>
  <c r="G271" i="23"/>
  <c r="E275" i="23"/>
  <c r="V269" i="23"/>
  <c r="H238" i="23"/>
  <c r="G234" i="23"/>
  <c r="Q208" i="23"/>
  <c r="G205" i="23"/>
  <c r="C208" i="23"/>
  <c r="E201" i="23"/>
  <c r="H207" i="23"/>
  <c r="G270" i="23"/>
  <c r="T271" i="23"/>
  <c r="D270" i="23"/>
  <c r="W234" i="23"/>
  <c r="J234" i="23"/>
  <c r="T239" i="23"/>
  <c r="G239" i="23"/>
  <c r="U207" i="23"/>
  <c r="Q206" i="23"/>
  <c r="T274" i="23"/>
  <c r="F274" i="23"/>
  <c r="E270" i="23"/>
  <c r="W273" i="23"/>
  <c r="U206" i="23"/>
  <c r="N205" i="23"/>
  <c r="H274" i="23"/>
  <c r="O273" i="23"/>
  <c r="H272" i="23"/>
  <c r="L238" i="23"/>
  <c r="H241" i="23"/>
  <c r="W235" i="23"/>
  <c r="F276" i="23"/>
  <c r="Q204" i="23"/>
  <c r="T235" i="23"/>
  <c r="G240" i="23"/>
  <c r="Q202" i="23"/>
  <c r="R273" i="23"/>
  <c r="J242" i="23"/>
  <c r="O275" i="23"/>
  <c r="H235" i="23"/>
  <c r="C205" i="23"/>
  <c r="N201" i="23"/>
  <c r="R270" i="23"/>
  <c r="W269" i="23"/>
  <c r="I237" i="23"/>
  <c r="G241" i="23"/>
  <c r="L239" i="23"/>
  <c r="H234" i="23"/>
  <c r="G201" i="23"/>
  <c r="J236" i="23"/>
  <c r="C204" i="23"/>
  <c r="T270" i="23"/>
  <c r="L236" i="23"/>
  <c r="G235" i="23"/>
  <c r="H199" i="23"/>
  <c r="F272" i="23"/>
  <c r="W241" i="23"/>
  <c r="C202" i="23"/>
  <c r="M272" i="23"/>
  <c r="G237" i="23"/>
  <c r="C201" i="23"/>
  <c r="H206" i="23"/>
  <c r="F269" i="23"/>
  <c r="H275" i="23"/>
  <c r="L242" i="23"/>
  <c r="U204" i="23"/>
  <c r="C200" i="23"/>
  <c r="Q205" i="23"/>
  <c r="I200" i="23"/>
  <c r="T276" i="23"/>
  <c r="V273" i="23"/>
  <c r="I204" i="23"/>
  <c r="K239" i="23"/>
  <c r="I269" i="18"/>
  <c r="U234" i="18"/>
  <c r="E239" i="18"/>
  <c r="O207" i="18"/>
  <c r="R273" i="18"/>
  <c r="AI306" i="10" s="1"/>
  <c r="K306" i="10" s="1"/>
  <c r="I199" i="18"/>
  <c r="E243" i="18"/>
  <c r="N205" i="18"/>
  <c r="D199" i="18"/>
  <c r="O208" i="18"/>
  <c r="G277" i="18"/>
  <c r="O272" i="18"/>
  <c r="L208" i="18"/>
  <c r="M201" i="18"/>
  <c r="D278" i="18"/>
  <c r="I200" i="18"/>
  <c r="Q199" i="18"/>
  <c r="O203" i="18"/>
  <c r="E240" i="18"/>
  <c r="G273" i="18"/>
  <c r="X306" i="10" s="1"/>
  <c r="L271" i="18"/>
  <c r="AC305" i="10" s="1"/>
  <c r="O205" i="18"/>
  <c r="O274" i="18"/>
  <c r="H273" i="18"/>
  <c r="Y306" i="10" s="1"/>
  <c r="I306" i="10" s="1"/>
  <c r="P272" i="18"/>
  <c r="M208" i="18"/>
  <c r="U203" i="18"/>
  <c r="C274" i="18"/>
  <c r="O241" i="18"/>
  <c r="T203" i="18"/>
  <c r="F199" i="18"/>
  <c r="P207" i="18"/>
  <c r="F200" i="18"/>
  <c r="M271" i="18"/>
  <c r="AD305" i="10" s="1"/>
  <c r="J305" i="10" s="1"/>
  <c r="G206" i="18"/>
  <c r="N208" i="18"/>
  <c r="E241" i="18"/>
  <c r="I208" i="18"/>
  <c r="T204" i="18"/>
  <c r="V276" i="18"/>
  <c r="Q200" i="18"/>
  <c r="V270" i="18"/>
  <c r="W199" i="18"/>
  <c r="F202" i="18"/>
  <c r="O239" i="18"/>
  <c r="O270" i="18"/>
  <c r="G202" i="18"/>
  <c r="O201" i="18"/>
  <c r="O242" i="18"/>
  <c r="E237" i="18"/>
  <c r="U235" i="18"/>
  <c r="M202" i="18"/>
  <c r="C199" i="18"/>
  <c r="S269" i="18"/>
  <c r="P201" i="18"/>
  <c r="F242" i="18"/>
  <c r="O277" i="18"/>
  <c r="T269" i="18"/>
  <c r="U236" i="18"/>
  <c r="U237" i="18"/>
  <c r="K239" i="18"/>
  <c r="T202" i="18"/>
  <c r="T200" i="18"/>
  <c r="I238" i="18"/>
  <c r="T199" i="18"/>
  <c r="I204" i="18"/>
  <c r="E235" i="18"/>
  <c r="N202" i="18"/>
  <c r="G205" i="18"/>
  <c r="G269" i="18"/>
  <c r="U274" i="18"/>
  <c r="U235" i="22"/>
  <c r="S272" i="22"/>
  <c r="F240" i="22"/>
  <c r="S273" i="22"/>
  <c r="S274" i="22"/>
  <c r="H200" i="22"/>
  <c r="H239" i="22"/>
  <c r="U275" i="22"/>
  <c r="M203" i="22"/>
  <c r="D236" i="22"/>
  <c r="G206" i="22"/>
  <c r="E271" i="22"/>
  <c r="G200" i="22"/>
  <c r="U243" i="22"/>
  <c r="D278" i="22"/>
  <c r="G273" i="22"/>
  <c r="H274" i="22"/>
  <c r="G274" i="22"/>
  <c r="T242" i="22"/>
  <c r="U269" i="22"/>
  <c r="G207" i="22"/>
  <c r="R269" i="22"/>
  <c r="E239" i="22"/>
  <c r="R208" i="22"/>
  <c r="H241" i="22"/>
  <c r="P205" i="22"/>
  <c r="O234" i="22"/>
  <c r="L199" i="22"/>
  <c r="E273" i="22"/>
  <c r="U200" i="22"/>
  <c r="K206" i="22"/>
  <c r="E278" i="22"/>
  <c r="R242" i="22"/>
  <c r="N275" i="22"/>
  <c r="N272" i="22"/>
  <c r="U206" i="22"/>
  <c r="R199" i="22"/>
  <c r="R234" i="22"/>
  <c r="D238" i="22"/>
  <c r="O273" i="22"/>
  <c r="H236" i="22"/>
  <c r="P200" i="22"/>
  <c r="L206" i="22"/>
  <c r="H205" i="22"/>
  <c r="T237" i="22"/>
  <c r="V203" i="22"/>
  <c r="E236" i="22"/>
  <c r="R275" i="22"/>
  <c r="N269" i="22"/>
  <c r="N277" i="22"/>
  <c r="R236" i="22"/>
  <c r="R277" i="22"/>
  <c r="E269" i="22"/>
  <c r="E241" i="22"/>
  <c r="T235" i="22"/>
  <c r="Q235" i="22"/>
  <c r="M199" i="22"/>
  <c r="U205" i="22"/>
  <c r="H237" i="22"/>
  <c r="L239" i="22"/>
  <c r="S202" i="22"/>
  <c r="K200" i="22"/>
  <c r="O242" i="22"/>
  <c r="N235" i="22"/>
  <c r="W207" i="22"/>
  <c r="O274" i="22"/>
  <c r="E274" i="22"/>
  <c r="S275" i="22"/>
  <c r="H273" i="22"/>
  <c r="F236" i="22"/>
  <c r="G270" i="22"/>
  <c r="H276" i="22"/>
  <c r="G242" i="22"/>
  <c r="H235" i="22"/>
  <c r="U271" i="22"/>
  <c r="R204" i="22"/>
  <c r="U238" i="22"/>
  <c r="G202" i="22"/>
  <c r="L241" i="22"/>
  <c r="K207" i="22"/>
  <c r="C274" i="22"/>
  <c r="H271" i="22"/>
  <c r="G275" i="22"/>
  <c r="E272" i="22"/>
  <c r="C276" i="22"/>
  <c r="P269" i="22"/>
  <c r="L203" i="22"/>
  <c r="G272" i="22"/>
  <c r="G203" i="22"/>
  <c r="D241" i="22"/>
  <c r="R207" i="22"/>
  <c r="E234" i="22"/>
  <c r="G235" i="22"/>
  <c r="P208" i="22"/>
  <c r="O236" i="22"/>
  <c r="M200" i="22"/>
  <c r="U240" i="22"/>
  <c r="W203" i="22"/>
  <c r="U207" i="22"/>
  <c r="R202" i="22"/>
  <c r="U239" i="22"/>
  <c r="G276" i="22"/>
  <c r="S278" i="22"/>
  <c r="H238" i="22"/>
  <c r="U202" i="22"/>
  <c r="D271" i="22"/>
  <c r="R273" i="22"/>
  <c r="D234" i="22"/>
  <c r="R270" i="22"/>
  <c r="D208" i="22"/>
  <c r="H201" i="22"/>
  <c r="W273" i="22"/>
  <c r="D275" i="22"/>
  <c r="G277" i="22"/>
  <c r="U274" i="22"/>
  <c r="G278" i="22"/>
  <c r="R201" i="22"/>
  <c r="F273" i="22"/>
  <c r="K205" i="22"/>
  <c r="G208" i="22"/>
  <c r="R278" i="22"/>
  <c r="F270" i="22"/>
  <c r="M207" i="22"/>
  <c r="U201" i="22"/>
  <c r="G241" i="22"/>
  <c r="K273" i="22"/>
  <c r="R239" i="22"/>
  <c r="U203" i="22"/>
  <c r="F271" i="22"/>
  <c r="F238" i="22"/>
  <c r="U273" i="22"/>
  <c r="G199" i="22"/>
  <c r="U204" i="22"/>
  <c r="C272" i="22"/>
  <c r="H204" i="22"/>
  <c r="E242" i="22"/>
  <c r="P207" i="22"/>
  <c r="O277" i="22"/>
  <c r="C269" i="22"/>
  <c r="M208" i="22"/>
  <c r="H272" i="22"/>
  <c r="F239" i="22"/>
  <c r="W199" i="22"/>
  <c r="F237" i="22"/>
  <c r="L200" i="22"/>
  <c r="J205" i="22"/>
  <c r="G271" i="22"/>
  <c r="U241" i="22"/>
  <c r="H278" i="22"/>
  <c r="D237" i="22"/>
  <c r="G243" i="22"/>
  <c r="C277" i="22"/>
  <c r="E243" i="22"/>
  <c r="G205" i="22"/>
  <c r="P270" i="22"/>
  <c r="H207" i="22"/>
  <c r="U199" i="22"/>
  <c r="M202" i="22"/>
  <c r="G269" i="21"/>
  <c r="U270" i="21"/>
  <c r="W205" i="21"/>
  <c r="G241" i="21"/>
  <c r="R237" i="21"/>
  <c r="K206" i="21"/>
  <c r="G242" i="21"/>
  <c r="R242" i="21"/>
  <c r="I277" i="21"/>
  <c r="W204" i="21"/>
  <c r="T204" i="21"/>
  <c r="F237" i="21"/>
  <c r="H239" i="21"/>
  <c r="F272" i="21"/>
  <c r="N242" i="21"/>
  <c r="W201" i="21"/>
  <c r="U271" i="21"/>
  <c r="J239" i="21"/>
  <c r="H240" i="21"/>
  <c r="S208" i="21"/>
  <c r="W278" i="21"/>
  <c r="I239" i="21"/>
  <c r="T235" i="21"/>
  <c r="V277" i="21"/>
  <c r="W200" i="21"/>
  <c r="G277" i="21"/>
  <c r="U278" i="21"/>
  <c r="F278" i="21"/>
  <c r="K272" i="21"/>
  <c r="H235" i="21"/>
  <c r="F276" i="21"/>
  <c r="S236" i="21"/>
  <c r="U276" i="21"/>
  <c r="S241" i="21"/>
  <c r="N234" i="21"/>
  <c r="H274" i="21"/>
  <c r="H242" i="21"/>
  <c r="S271" i="21"/>
  <c r="T272" i="21"/>
  <c r="R232" i="21"/>
  <c r="R243" i="21"/>
  <c r="R239" i="21"/>
  <c r="R235" i="21"/>
  <c r="U274" i="21"/>
  <c r="T241" i="21"/>
  <c r="U272" i="21"/>
  <c r="I235" i="21"/>
  <c r="J206" i="18"/>
  <c r="J204" i="18"/>
  <c r="J202" i="18"/>
  <c r="J200" i="18"/>
  <c r="J197" i="18"/>
  <c r="J203" i="18"/>
  <c r="O208" i="23"/>
  <c r="C232" i="28"/>
  <c r="C236" i="28"/>
  <c r="T610" i="10" s="1"/>
  <c r="C235" i="28"/>
  <c r="C234" i="28"/>
  <c r="C243" i="28"/>
  <c r="C241" i="28"/>
  <c r="T611" i="10" s="1"/>
  <c r="C242" i="28"/>
  <c r="C240" i="28"/>
  <c r="C239" i="28"/>
  <c r="H267" i="28"/>
  <c r="Y619" i="10" s="1"/>
  <c r="H270" i="28"/>
  <c r="H276" i="28"/>
  <c r="H273" i="28"/>
  <c r="H271" i="28"/>
  <c r="H278" i="28"/>
  <c r="H269" i="28"/>
  <c r="H275" i="28"/>
  <c r="H274" i="28"/>
  <c r="H272" i="28"/>
  <c r="R197" i="28"/>
  <c r="R202" i="28"/>
  <c r="R208" i="28"/>
  <c r="R205" i="28"/>
  <c r="R203" i="28"/>
  <c r="R204" i="28"/>
  <c r="R207" i="28"/>
  <c r="R206" i="28"/>
  <c r="R201" i="28"/>
  <c r="F197" i="29"/>
  <c r="F205" i="29"/>
  <c r="F200" i="29"/>
  <c r="F202" i="29"/>
  <c r="F203" i="29"/>
  <c r="F201" i="29"/>
  <c r="F204" i="29"/>
  <c r="F206" i="29"/>
  <c r="F199" i="29"/>
  <c r="W276" i="22"/>
  <c r="E270" i="22"/>
  <c r="K274" i="22"/>
  <c r="P272" i="22"/>
  <c r="T278" i="22"/>
  <c r="W271" i="22"/>
  <c r="P277" i="22"/>
  <c r="S270" i="22"/>
  <c r="F276" i="22"/>
  <c r="T204" i="22"/>
  <c r="Q234" i="22"/>
  <c r="F278" i="22"/>
  <c r="W241" i="22"/>
  <c r="E235" i="22"/>
  <c r="D204" i="22"/>
  <c r="V275" i="18"/>
  <c r="V277" i="18"/>
  <c r="V267" i="18"/>
  <c r="AM307" i="10" s="1"/>
  <c r="G240" i="22"/>
  <c r="E204" i="22"/>
  <c r="F277" i="18"/>
  <c r="Q236" i="22"/>
  <c r="P236" i="22"/>
  <c r="P201" i="22"/>
  <c r="K208" i="22"/>
  <c r="N201" i="22"/>
  <c r="T272" i="22"/>
  <c r="D271" i="18"/>
  <c r="U305" i="10" s="1"/>
  <c r="O275" i="18"/>
  <c r="O267" i="18"/>
  <c r="AF307" i="10" s="1"/>
  <c r="W234" i="22"/>
  <c r="E201" i="22"/>
  <c r="V272" i="18"/>
  <c r="I238" i="22"/>
  <c r="H267" i="18"/>
  <c r="Y307" i="10" s="1"/>
  <c r="H271" i="18"/>
  <c r="Y305" i="10" s="1"/>
  <c r="I305" i="10" s="1"/>
  <c r="M197" i="18"/>
  <c r="M207" i="18"/>
  <c r="M205" i="18"/>
  <c r="J270" i="23"/>
  <c r="J201" i="22"/>
  <c r="P203" i="18"/>
  <c r="N203" i="18"/>
  <c r="P208" i="18"/>
  <c r="O270" i="23"/>
  <c r="D272" i="18"/>
  <c r="D201" i="18"/>
  <c r="J271" i="23"/>
  <c r="U271" i="23"/>
  <c r="L197" i="18"/>
  <c r="L203" i="18"/>
  <c r="L204" i="18"/>
  <c r="L207" i="18"/>
  <c r="L205" i="18"/>
  <c r="W267" i="23"/>
  <c r="W275" i="23"/>
  <c r="U239" i="18"/>
  <c r="W236" i="23"/>
  <c r="W232" i="23"/>
  <c r="W240" i="23"/>
  <c r="S200" i="23"/>
  <c r="I205" i="23"/>
  <c r="K199" i="23"/>
  <c r="O200" i="23"/>
  <c r="W237" i="23"/>
  <c r="L275" i="24"/>
  <c r="L267" i="24"/>
  <c r="AC411" i="10" s="1"/>
  <c r="L271" i="24"/>
  <c r="L277" i="24"/>
  <c r="L270" i="24"/>
  <c r="M208" i="23"/>
  <c r="M242" i="24"/>
  <c r="M241" i="24"/>
  <c r="M234" i="24"/>
  <c r="M239" i="24"/>
  <c r="M232" i="24"/>
  <c r="M237" i="24"/>
  <c r="M243" i="24"/>
  <c r="M238" i="24"/>
  <c r="O207" i="24"/>
  <c r="O208" i="24"/>
  <c r="O200" i="24"/>
  <c r="O197" i="24"/>
  <c r="O205" i="24"/>
  <c r="O199" i="24"/>
  <c r="O206" i="24"/>
  <c r="O203" i="24"/>
  <c r="O202" i="24"/>
  <c r="R269" i="24"/>
  <c r="R273" i="24"/>
  <c r="R277" i="24"/>
  <c r="R267" i="24"/>
  <c r="AI411" i="10" s="1"/>
  <c r="R275" i="24"/>
  <c r="J271" i="24"/>
  <c r="T242" i="24"/>
  <c r="V270" i="26"/>
  <c r="F243" i="26"/>
  <c r="O232" i="26"/>
  <c r="O240" i="26"/>
  <c r="O237" i="26"/>
  <c r="O234" i="26"/>
  <c r="O239" i="26"/>
  <c r="O241" i="26"/>
  <c r="O243" i="26"/>
  <c r="E269" i="26"/>
  <c r="E272" i="25"/>
  <c r="H197" i="25"/>
  <c r="H208" i="25"/>
  <c r="H207" i="25"/>
  <c r="H206" i="25"/>
  <c r="H201" i="25"/>
  <c r="H203" i="25"/>
  <c r="H202" i="25"/>
  <c r="H205" i="25"/>
  <c r="H200" i="25"/>
  <c r="D267" i="28"/>
  <c r="U619" i="10" s="1"/>
  <c r="D274" i="28"/>
  <c r="D278" i="28"/>
  <c r="D270" i="28"/>
  <c r="D277" i="28"/>
  <c r="D275" i="28"/>
  <c r="D276" i="28"/>
  <c r="D273" i="28"/>
  <c r="D272" i="28"/>
  <c r="D271" i="28"/>
  <c r="C232" i="22"/>
  <c r="C240" i="22"/>
  <c r="W232" i="25"/>
  <c r="W235" i="25"/>
  <c r="W243" i="25"/>
  <c r="W238" i="25"/>
  <c r="W237" i="25"/>
  <c r="W236" i="25"/>
  <c r="W239" i="25"/>
  <c r="W234" i="25"/>
  <c r="W242" i="25"/>
  <c r="W240" i="25"/>
  <c r="K276" i="22"/>
  <c r="T273" i="22"/>
  <c r="D272" i="22"/>
  <c r="K271" i="22"/>
  <c r="D277" i="22"/>
  <c r="T234" i="22"/>
  <c r="N278" i="22"/>
  <c r="S203" i="22"/>
  <c r="F203" i="22"/>
  <c r="S239" i="22"/>
  <c r="N232" i="22"/>
  <c r="N243" i="22"/>
  <c r="J277" i="18"/>
  <c r="J267" i="18"/>
  <c r="AA307" i="10" s="1"/>
  <c r="J275" i="18"/>
  <c r="J276" i="18"/>
  <c r="P239" i="22"/>
  <c r="I205" i="22"/>
  <c r="D201" i="22"/>
  <c r="T207" i="22"/>
  <c r="E267" i="18"/>
  <c r="V307" i="10" s="1"/>
  <c r="E278" i="18"/>
  <c r="E270" i="18"/>
  <c r="P269" i="18"/>
  <c r="C275" i="18"/>
  <c r="C267" i="18"/>
  <c r="T307" i="10" s="1"/>
  <c r="N200" i="22"/>
  <c r="J272" i="18"/>
  <c r="L208" i="22"/>
  <c r="I199" i="22"/>
  <c r="E275" i="18"/>
  <c r="E273" i="18"/>
  <c r="V306" i="10" s="1"/>
  <c r="S200" i="22"/>
  <c r="D203" i="18"/>
  <c r="J276" i="23"/>
  <c r="V206" i="18"/>
  <c r="U276" i="23"/>
  <c r="V278" i="18"/>
  <c r="R267" i="23"/>
  <c r="AI359" i="10" s="1"/>
  <c r="R278" i="23"/>
  <c r="F273" i="18"/>
  <c r="W306" i="10" s="1"/>
  <c r="S267" i="23"/>
  <c r="AJ359" i="10" s="1"/>
  <c r="S271" i="23"/>
  <c r="S275" i="23"/>
  <c r="K272" i="23"/>
  <c r="I232" i="23"/>
  <c r="I236" i="23"/>
  <c r="Q275" i="23"/>
  <c r="I239" i="18"/>
  <c r="J204" i="23"/>
  <c r="S241" i="23"/>
  <c r="T208" i="23"/>
  <c r="T201" i="23"/>
  <c r="W197" i="23"/>
  <c r="W207" i="23"/>
  <c r="N270" i="24"/>
  <c r="N267" i="24"/>
  <c r="AE411" i="10" s="1"/>
  <c r="N274" i="24"/>
  <c r="N273" i="24"/>
  <c r="N278" i="24"/>
  <c r="S240" i="23"/>
  <c r="E206" i="23"/>
  <c r="H197" i="23"/>
  <c r="H203" i="23"/>
  <c r="N271" i="24"/>
  <c r="C204" i="24"/>
  <c r="C200" i="24"/>
  <c r="C197" i="24"/>
  <c r="C201" i="24"/>
  <c r="C199" i="24"/>
  <c r="C205" i="24"/>
  <c r="C207" i="24"/>
  <c r="O204" i="24"/>
  <c r="T272" i="26"/>
  <c r="S270" i="24"/>
  <c r="M278" i="26"/>
  <c r="L203" i="24"/>
  <c r="L197" i="24"/>
  <c r="L207" i="24"/>
  <c r="L199" i="24"/>
  <c r="L204" i="24"/>
  <c r="L205" i="24"/>
  <c r="L202" i="24"/>
  <c r="L201" i="24"/>
  <c r="L206" i="24"/>
  <c r="L200" i="24"/>
  <c r="J270" i="26"/>
  <c r="O242" i="26"/>
  <c r="C237" i="26"/>
  <c r="C232" i="26"/>
  <c r="C234" i="26"/>
  <c r="C239" i="26"/>
  <c r="C236" i="26"/>
  <c r="T454" i="10" s="1"/>
  <c r="C242" i="26"/>
  <c r="C235" i="26"/>
  <c r="C243" i="26"/>
  <c r="C238" i="26"/>
  <c r="G240" i="25"/>
  <c r="G232" i="25"/>
  <c r="G243" i="25"/>
  <c r="G238" i="25"/>
  <c r="G235" i="25"/>
  <c r="G239" i="25"/>
  <c r="G234" i="25"/>
  <c r="G242" i="25"/>
  <c r="G236" i="25"/>
  <c r="G241" i="25"/>
  <c r="M267" i="25"/>
  <c r="AD515" i="10" s="1"/>
  <c r="M277" i="25"/>
  <c r="M274" i="25"/>
  <c r="M276" i="25"/>
  <c r="M271" i="25"/>
  <c r="M273" i="25"/>
  <c r="M272" i="25"/>
  <c r="M278" i="25"/>
  <c r="M269" i="25"/>
  <c r="M270" i="25"/>
  <c r="M274" i="27"/>
  <c r="H199" i="25"/>
  <c r="H277" i="28"/>
  <c r="R199" i="28"/>
  <c r="E197" i="29"/>
  <c r="E205" i="29"/>
  <c r="E202" i="29"/>
  <c r="E204" i="29"/>
  <c r="E207" i="29"/>
  <c r="E201" i="29"/>
  <c r="E208" i="29"/>
  <c r="E199" i="29"/>
  <c r="E206" i="29"/>
  <c r="E200" i="29"/>
  <c r="E203" i="29"/>
  <c r="O197" i="23"/>
  <c r="O205" i="23"/>
  <c r="T275" i="22"/>
  <c r="T270" i="22"/>
  <c r="S238" i="22"/>
  <c r="Q203" i="22"/>
  <c r="T240" i="22"/>
  <c r="C235" i="22"/>
  <c r="N269" i="18"/>
  <c r="N267" i="18"/>
  <c r="AE307" i="10" s="1"/>
  <c r="N275" i="18"/>
  <c r="N273" i="18"/>
  <c r="AE306" i="10" s="1"/>
  <c r="T274" i="18"/>
  <c r="P267" i="18"/>
  <c r="AG307" i="10" s="1"/>
  <c r="P275" i="18"/>
  <c r="P277" i="18"/>
  <c r="T206" i="22"/>
  <c r="N274" i="18"/>
  <c r="C207" i="18"/>
  <c r="M273" i="23"/>
  <c r="M274" i="23"/>
  <c r="J278" i="18"/>
  <c r="V207" i="18"/>
  <c r="J199" i="18"/>
  <c r="K275" i="23"/>
  <c r="K267" i="23"/>
  <c r="AB359" i="10" s="1"/>
  <c r="K278" i="23"/>
  <c r="K240" i="23"/>
  <c r="K236" i="23"/>
  <c r="K232" i="23"/>
  <c r="S203" i="23"/>
  <c r="U273" i="23"/>
  <c r="K197" i="23"/>
  <c r="K200" i="23"/>
  <c r="K202" i="23"/>
  <c r="F269" i="24"/>
  <c r="F273" i="24"/>
  <c r="F277" i="24"/>
  <c r="F267" i="24"/>
  <c r="W411" i="10" s="1"/>
  <c r="J203" i="23"/>
  <c r="D197" i="24"/>
  <c r="D200" i="24"/>
  <c r="D204" i="24"/>
  <c r="D205" i="24"/>
  <c r="D207" i="24"/>
  <c r="D208" i="24"/>
  <c r="D199" i="24"/>
  <c r="D202" i="24"/>
  <c r="V267" i="26"/>
  <c r="AM463" i="10" s="1"/>
  <c r="V276" i="26"/>
  <c r="V274" i="26"/>
  <c r="V275" i="26"/>
  <c r="V278" i="26"/>
  <c r="V269" i="26"/>
  <c r="S267" i="26"/>
  <c r="AJ463" i="10" s="1"/>
  <c r="S272" i="26"/>
  <c r="S271" i="26"/>
  <c r="S274" i="26"/>
  <c r="S270" i="26"/>
  <c r="S276" i="26"/>
  <c r="S275" i="26"/>
  <c r="R267" i="25"/>
  <c r="AI515" i="10" s="1"/>
  <c r="R277" i="25"/>
  <c r="R273" i="25"/>
  <c r="R269" i="25"/>
  <c r="R278" i="25"/>
  <c r="R275" i="25"/>
  <c r="R276" i="25"/>
  <c r="R270" i="25"/>
  <c r="R274" i="25"/>
  <c r="R272" i="25"/>
  <c r="R271" i="25"/>
  <c r="C272" i="26"/>
  <c r="I232" i="28"/>
  <c r="I239" i="28"/>
  <c r="I240" i="28"/>
  <c r="I238" i="28"/>
  <c r="I237" i="28"/>
  <c r="I235" i="28"/>
  <c r="I236" i="28"/>
  <c r="I243" i="28"/>
  <c r="I234" i="28"/>
  <c r="J267" i="30"/>
  <c r="AA723" i="10" s="1"/>
  <c r="J274" i="30"/>
  <c r="J276" i="30"/>
  <c r="J278" i="30"/>
  <c r="J273" i="30"/>
  <c r="J271" i="30"/>
  <c r="J272" i="30"/>
  <c r="J269" i="30"/>
  <c r="J277" i="30"/>
  <c r="J270" i="30"/>
  <c r="J275" i="30"/>
  <c r="R276" i="22"/>
  <c r="R267" i="22"/>
  <c r="AI255" i="10" s="1"/>
  <c r="H275" i="22"/>
  <c r="O267" i="22"/>
  <c r="AF255" i="10" s="1"/>
  <c r="O275" i="22"/>
  <c r="C267" i="22"/>
  <c r="T255" i="10" s="1"/>
  <c r="C275" i="22"/>
  <c r="Q272" i="22"/>
  <c r="I241" i="22"/>
  <c r="S277" i="22"/>
  <c r="E277" i="22"/>
  <c r="H270" i="22"/>
  <c r="D269" i="22"/>
  <c r="N240" i="22"/>
  <c r="I202" i="22"/>
  <c r="K277" i="22"/>
  <c r="O271" i="22"/>
  <c r="P202" i="22"/>
  <c r="S269" i="22"/>
  <c r="G238" i="22"/>
  <c r="U208" i="22"/>
  <c r="O272" i="22"/>
  <c r="E203" i="22"/>
  <c r="T277" i="18"/>
  <c r="T239" i="22"/>
  <c r="S208" i="22"/>
  <c r="P238" i="22"/>
  <c r="O269" i="22"/>
  <c r="H240" i="22"/>
  <c r="J202" i="22"/>
  <c r="D270" i="22"/>
  <c r="O269" i="18"/>
  <c r="F204" i="22"/>
  <c r="L232" i="22"/>
  <c r="L243" i="22"/>
  <c r="K202" i="22"/>
  <c r="T241" i="22"/>
  <c r="D277" i="18"/>
  <c r="S206" i="22"/>
  <c r="V199" i="22"/>
  <c r="Q206" i="22"/>
  <c r="T199" i="22"/>
  <c r="Q271" i="22"/>
  <c r="J269" i="18"/>
  <c r="U269" i="18"/>
  <c r="H274" i="18"/>
  <c r="D269" i="18"/>
  <c r="C277" i="18"/>
  <c r="K232" i="22"/>
  <c r="K242" i="22"/>
  <c r="Q205" i="22"/>
  <c r="G271" i="18"/>
  <c r="X305" i="10" s="1"/>
  <c r="L267" i="18"/>
  <c r="AC307" i="10" s="1"/>
  <c r="L273" i="18"/>
  <c r="AC306" i="10" s="1"/>
  <c r="F206" i="22"/>
  <c r="I234" i="18"/>
  <c r="T273" i="18"/>
  <c r="AK306" i="10" s="1"/>
  <c r="M275" i="23"/>
  <c r="M206" i="22"/>
  <c r="P199" i="22"/>
  <c r="I236" i="18"/>
  <c r="R207" i="18"/>
  <c r="R199" i="18"/>
  <c r="T208" i="18"/>
  <c r="W201" i="18"/>
  <c r="V201" i="18"/>
  <c r="K241" i="18"/>
  <c r="K240" i="18"/>
  <c r="K232" i="18"/>
  <c r="K236" i="18"/>
  <c r="H206" i="22"/>
  <c r="M203" i="18"/>
  <c r="R275" i="23"/>
  <c r="K197" i="18"/>
  <c r="K203" i="18"/>
  <c r="K207" i="18"/>
  <c r="J270" i="18"/>
  <c r="J207" i="18"/>
  <c r="Q272" i="23"/>
  <c r="K271" i="23"/>
  <c r="C272" i="18"/>
  <c r="M276" i="23"/>
  <c r="G275" i="23"/>
  <c r="G267" i="23"/>
  <c r="X359" i="10" s="1"/>
  <c r="F270" i="23"/>
  <c r="U197" i="18"/>
  <c r="U202" i="18"/>
  <c r="U206" i="18"/>
  <c r="U207" i="18"/>
  <c r="U208" i="18"/>
  <c r="J273" i="23"/>
  <c r="K234" i="23"/>
  <c r="W199" i="23"/>
  <c r="W243" i="23"/>
  <c r="J205" i="23"/>
  <c r="O203" i="23"/>
  <c r="E208" i="23"/>
  <c r="N237" i="23"/>
  <c r="M199" i="23"/>
  <c r="I206" i="23"/>
  <c r="L278" i="24"/>
  <c r="I207" i="23"/>
  <c r="O272" i="24"/>
  <c r="O267" i="24"/>
  <c r="AF411" i="10" s="1"/>
  <c r="O270" i="24"/>
  <c r="O276" i="24"/>
  <c r="O278" i="24"/>
  <c r="O269" i="24"/>
  <c r="R238" i="24"/>
  <c r="K197" i="24"/>
  <c r="K204" i="24"/>
  <c r="K208" i="24"/>
  <c r="K200" i="24"/>
  <c r="K206" i="24"/>
  <c r="K201" i="24"/>
  <c r="E232" i="24"/>
  <c r="E242" i="24"/>
  <c r="E234" i="24"/>
  <c r="V267" i="24"/>
  <c r="AM411" i="10" s="1"/>
  <c r="V269" i="24"/>
  <c r="V273" i="24"/>
  <c r="K277" i="24"/>
  <c r="K267" i="24"/>
  <c r="AB411" i="10" s="1"/>
  <c r="K271" i="24"/>
  <c r="K275" i="24"/>
  <c r="K270" i="24"/>
  <c r="Q202" i="24"/>
  <c r="Q206" i="24"/>
  <c r="Q197" i="24"/>
  <c r="Q204" i="24"/>
  <c r="Q207" i="24"/>
  <c r="Q208" i="24"/>
  <c r="H202" i="24"/>
  <c r="W204" i="23"/>
  <c r="K278" i="24"/>
  <c r="W273" i="24"/>
  <c r="W277" i="24"/>
  <c r="W267" i="24"/>
  <c r="E271" i="26"/>
  <c r="J277" i="26"/>
  <c r="T277" i="26"/>
  <c r="H269" i="26"/>
  <c r="S277" i="26"/>
  <c r="S278" i="26"/>
  <c r="C240" i="26"/>
  <c r="D197" i="25"/>
  <c r="D204" i="25"/>
  <c r="D199" i="25"/>
  <c r="D205" i="25"/>
  <c r="D207" i="25"/>
  <c r="D206" i="25"/>
  <c r="D200" i="25"/>
  <c r="D202" i="25"/>
  <c r="D203" i="25"/>
  <c r="R238" i="19"/>
  <c r="R242" i="19"/>
  <c r="R234" i="19"/>
  <c r="R232" i="19"/>
  <c r="R237" i="19"/>
  <c r="R236" i="19"/>
  <c r="R241" i="19"/>
  <c r="R240" i="19"/>
  <c r="R235" i="19"/>
  <c r="R239" i="19"/>
  <c r="T197" i="23"/>
  <c r="T200" i="23"/>
  <c r="F267" i="22"/>
  <c r="W255" i="10" s="1"/>
  <c r="F272" i="22"/>
  <c r="Q274" i="22"/>
  <c r="P274" i="22"/>
  <c r="N276" i="22"/>
  <c r="Q269" i="22"/>
  <c r="T276" i="22"/>
  <c r="D202" i="22"/>
  <c r="P237" i="22"/>
  <c r="I208" i="22"/>
  <c r="L201" i="22"/>
  <c r="Q239" i="22"/>
  <c r="S201" i="22"/>
  <c r="C269" i="18"/>
  <c r="Q208" i="22"/>
  <c r="T201" i="22"/>
  <c r="S241" i="22"/>
  <c r="E206" i="22"/>
  <c r="H199" i="22"/>
  <c r="C238" i="22"/>
  <c r="N204" i="22"/>
  <c r="K199" i="22"/>
  <c r="D270" i="18"/>
  <c r="U232" i="22"/>
  <c r="U242" i="22"/>
  <c r="N201" i="18"/>
  <c r="V205" i="22"/>
  <c r="D199" i="22"/>
  <c r="F201" i="18"/>
  <c r="F197" i="18"/>
  <c r="F206" i="18"/>
  <c r="P274" i="18"/>
  <c r="J201" i="18"/>
  <c r="F204" i="18"/>
  <c r="W208" i="18"/>
  <c r="W197" i="18"/>
  <c r="E205" i="22"/>
  <c r="V202" i="18"/>
  <c r="W207" i="18"/>
  <c r="S267" i="18"/>
  <c r="AJ307" i="10" s="1"/>
  <c r="S274" i="18"/>
  <c r="S278" i="18"/>
  <c r="S276" i="18"/>
  <c r="O267" i="23"/>
  <c r="AF359" i="10" s="1"/>
  <c r="O269" i="23"/>
  <c r="O277" i="23"/>
  <c r="N200" i="18"/>
  <c r="U197" i="23"/>
  <c r="U200" i="23"/>
  <c r="U208" i="23"/>
  <c r="I202" i="18"/>
  <c r="I197" i="18"/>
  <c r="I206" i="18"/>
  <c r="I201" i="18"/>
  <c r="I205" i="18"/>
  <c r="O237" i="18"/>
  <c r="S272" i="23"/>
  <c r="N239" i="23"/>
  <c r="I208" i="23"/>
  <c r="E207" i="23"/>
  <c r="K243" i="23"/>
  <c r="N236" i="23"/>
  <c r="S204" i="23"/>
  <c r="R272" i="23"/>
  <c r="E200" i="23"/>
  <c r="J206" i="23"/>
  <c r="M204" i="23"/>
  <c r="M206" i="23"/>
  <c r="M201" i="23"/>
  <c r="S277" i="24"/>
  <c r="C276" i="24"/>
  <c r="C267" i="24"/>
  <c r="T411" i="10" s="1"/>
  <c r="C270" i="24"/>
  <c r="C275" i="24"/>
  <c r="F275" i="24"/>
  <c r="E205" i="23"/>
  <c r="J277" i="24"/>
  <c r="J267" i="24"/>
  <c r="AA411" i="10" s="1"/>
  <c r="J273" i="24"/>
  <c r="J272" i="24"/>
  <c r="J269" i="24"/>
  <c r="E206" i="24"/>
  <c r="E202" i="24"/>
  <c r="E203" i="24"/>
  <c r="E197" i="24"/>
  <c r="E204" i="24"/>
  <c r="E199" i="24"/>
  <c r="E208" i="24"/>
  <c r="E200" i="24"/>
  <c r="K204" i="23"/>
  <c r="T276" i="24"/>
  <c r="T272" i="24"/>
  <c r="T267" i="24"/>
  <c r="AK411" i="10" s="1"/>
  <c r="D267" i="26"/>
  <c r="U463" i="10" s="1"/>
  <c r="D270" i="26"/>
  <c r="D278" i="26"/>
  <c r="D276" i="26"/>
  <c r="D269" i="26"/>
  <c r="D274" i="26"/>
  <c r="D272" i="26"/>
  <c r="O276" i="26"/>
  <c r="O267" i="26"/>
  <c r="AF463" i="10" s="1"/>
  <c r="O272" i="26"/>
  <c r="O270" i="26"/>
  <c r="O274" i="26"/>
  <c r="O277" i="26"/>
  <c r="O275" i="26"/>
  <c r="O273" i="26"/>
  <c r="C232" i="24"/>
  <c r="C240" i="24"/>
  <c r="C236" i="24"/>
  <c r="T402" i="10" s="1"/>
  <c r="H402" i="10" s="1"/>
  <c r="C235" i="24"/>
  <c r="C239" i="24"/>
  <c r="C242" i="24"/>
  <c r="C243" i="24"/>
  <c r="N272" i="24"/>
  <c r="R241" i="24"/>
  <c r="R232" i="24"/>
  <c r="R237" i="24"/>
  <c r="R236" i="24"/>
  <c r="R239" i="24"/>
  <c r="Q267" i="26"/>
  <c r="AH463" i="10" s="1"/>
  <c r="Q274" i="26"/>
  <c r="Q271" i="26"/>
  <c r="Q273" i="26"/>
  <c r="Q272" i="26"/>
  <c r="Q270" i="26"/>
  <c r="Q278" i="26"/>
  <c r="Q277" i="26"/>
  <c r="Q275" i="26"/>
  <c r="J267" i="26"/>
  <c r="AA463" i="10" s="1"/>
  <c r="J272" i="26"/>
  <c r="J271" i="26"/>
  <c r="H277" i="26"/>
  <c r="I240" i="24"/>
  <c r="D203" i="24"/>
  <c r="R240" i="24"/>
  <c r="M267" i="26"/>
  <c r="AD463" i="10" s="1"/>
  <c r="M272" i="26"/>
  <c r="M277" i="26"/>
  <c r="M273" i="26"/>
  <c r="M276" i="26"/>
  <c r="M269" i="26"/>
  <c r="F237" i="25"/>
  <c r="F232" i="25"/>
  <c r="F234" i="25"/>
  <c r="F239" i="25"/>
  <c r="F236" i="25"/>
  <c r="F243" i="25"/>
  <c r="F238" i="25"/>
  <c r="F241" i="25"/>
  <c r="F235" i="25"/>
  <c r="F240" i="25"/>
  <c r="E267" i="25"/>
  <c r="V515" i="10" s="1"/>
  <c r="E271" i="25"/>
  <c r="E275" i="25"/>
  <c r="E278" i="25"/>
  <c r="E276" i="25"/>
  <c r="E273" i="25"/>
  <c r="E274" i="25"/>
  <c r="E269" i="25"/>
  <c r="L232" i="28"/>
  <c r="L243" i="28"/>
  <c r="L242" i="28"/>
  <c r="L240" i="28"/>
  <c r="L241" i="28"/>
  <c r="L239" i="28"/>
  <c r="L238" i="28"/>
  <c r="L236" i="28"/>
  <c r="L237" i="28"/>
  <c r="L234" i="28"/>
  <c r="K232" i="19"/>
  <c r="K241" i="19"/>
  <c r="K240" i="19"/>
  <c r="K239" i="19"/>
  <c r="K237" i="19"/>
  <c r="K235" i="19"/>
  <c r="K243" i="19"/>
  <c r="K234" i="19"/>
  <c r="K242" i="19"/>
  <c r="K238" i="19"/>
  <c r="K236" i="19"/>
  <c r="D274" i="22"/>
  <c r="K278" i="22"/>
  <c r="N271" i="22"/>
  <c r="P276" i="22"/>
  <c r="F201" i="22"/>
  <c r="T208" i="22"/>
  <c r="U267" i="18"/>
  <c r="AL307" i="10" s="1"/>
  <c r="U275" i="18"/>
  <c r="U277" i="18"/>
  <c r="E208" i="22"/>
  <c r="Q240" i="22"/>
  <c r="N272" i="18"/>
  <c r="L204" i="22"/>
  <c r="T272" i="18"/>
  <c r="J274" i="23"/>
  <c r="F232" i="18"/>
  <c r="F237" i="18"/>
  <c r="F240" i="18"/>
  <c r="F234" i="18"/>
  <c r="D274" i="18"/>
  <c r="K276" i="23"/>
  <c r="P276" i="18"/>
  <c r="Q267" i="23"/>
  <c r="AH359" i="10" s="1"/>
  <c r="Q277" i="23"/>
  <c r="Q269" i="23"/>
  <c r="Q273" i="23"/>
  <c r="U270" i="18"/>
  <c r="J275" i="23"/>
  <c r="C267" i="23"/>
  <c r="T359" i="10" s="1"/>
  <c r="C273" i="23"/>
  <c r="T358" i="10" s="1"/>
  <c r="H358" i="10" s="1"/>
  <c r="I197" i="23"/>
  <c r="I202" i="23"/>
  <c r="C205" i="18"/>
  <c r="K273" i="23"/>
  <c r="S232" i="23"/>
  <c r="S239" i="23"/>
  <c r="S242" i="23"/>
  <c r="S237" i="23"/>
  <c r="S234" i="23"/>
  <c r="I242" i="23"/>
  <c r="W206" i="23"/>
  <c r="C201" i="18"/>
  <c r="N234" i="23"/>
  <c r="S269" i="24"/>
  <c r="T203" i="24"/>
  <c r="T197" i="24"/>
  <c r="T205" i="24"/>
  <c r="T207" i="24"/>
  <c r="T199" i="24"/>
  <c r="T208" i="24"/>
  <c r="T206" i="24"/>
  <c r="T201" i="24"/>
  <c r="T204" i="24"/>
  <c r="W203" i="23"/>
  <c r="T203" i="23"/>
  <c r="C267" i="26"/>
  <c r="T463" i="10" s="1"/>
  <c r="C270" i="26"/>
  <c r="C274" i="26"/>
  <c r="C277" i="26"/>
  <c r="C278" i="26"/>
  <c r="C269" i="26"/>
  <c r="C276" i="26"/>
  <c r="C273" i="26"/>
  <c r="T462" i="10" s="1"/>
  <c r="H462" i="10" s="1"/>
  <c r="P267" i="24"/>
  <c r="AG411" i="10" s="1"/>
  <c r="P275" i="24"/>
  <c r="Q276" i="26"/>
  <c r="C206" i="24"/>
  <c r="D277" i="26"/>
  <c r="O269" i="26"/>
  <c r="V202" i="27"/>
  <c r="V197" i="27"/>
  <c r="V201" i="27"/>
  <c r="V200" i="27"/>
  <c r="V208" i="27"/>
  <c r="V203" i="27"/>
  <c r="V206" i="27"/>
  <c r="V205" i="27"/>
  <c r="V204" i="27"/>
  <c r="C238" i="28"/>
  <c r="K232" i="28"/>
  <c r="K242" i="28"/>
  <c r="K237" i="28"/>
  <c r="K239" i="28"/>
  <c r="K240" i="28"/>
  <c r="K238" i="28"/>
  <c r="K243" i="28"/>
  <c r="K234" i="28"/>
  <c r="W239" i="29"/>
  <c r="W232" i="29"/>
  <c r="W236" i="29"/>
  <c r="W240" i="29"/>
  <c r="W241" i="29"/>
  <c r="W235" i="29"/>
  <c r="W234" i="29"/>
  <c r="W242" i="29"/>
  <c r="W243" i="29"/>
  <c r="W238" i="29"/>
  <c r="W276" i="29"/>
  <c r="W267" i="29"/>
  <c r="W270" i="29"/>
  <c r="W277" i="29"/>
  <c r="W275" i="29"/>
  <c r="W278" i="29"/>
  <c r="W269" i="29"/>
  <c r="W272" i="29"/>
  <c r="W273" i="29"/>
  <c r="W271" i="29"/>
  <c r="W274" i="29"/>
  <c r="P267" i="32"/>
  <c r="AG775" i="10" s="1"/>
  <c r="P275" i="32"/>
  <c r="P278" i="32"/>
  <c r="P270" i="32"/>
  <c r="P273" i="32"/>
  <c r="P272" i="32"/>
  <c r="P274" i="32"/>
  <c r="P276" i="32"/>
  <c r="P271" i="32"/>
  <c r="P269" i="32"/>
  <c r="P277" i="32"/>
  <c r="S240" i="22"/>
  <c r="C234" i="22"/>
  <c r="S206" i="23"/>
  <c r="S202" i="23"/>
  <c r="S197" i="23"/>
  <c r="S201" i="23"/>
  <c r="U267" i="23"/>
  <c r="AL359" i="10" s="1"/>
  <c r="U275" i="23"/>
  <c r="R241" i="22"/>
  <c r="R232" i="22"/>
  <c r="R237" i="22"/>
  <c r="N273" i="22"/>
  <c r="C237" i="22"/>
  <c r="T277" i="22"/>
  <c r="W270" i="22"/>
  <c r="D276" i="22"/>
  <c r="F277" i="22"/>
  <c r="K275" i="22"/>
  <c r="T238" i="22"/>
  <c r="L207" i="22"/>
  <c r="Q275" i="22"/>
  <c r="S207" i="22"/>
  <c r="V200" i="22"/>
  <c r="F207" i="22"/>
  <c r="I200" i="22"/>
  <c r="H208" i="22"/>
  <c r="K201" i="22"/>
  <c r="E276" i="18"/>
  <c r="E238" i="22"/>
  <c r="D207" i="22"/>
  <c r="N238" i="22"/>
  <c r="P243" i="22"/>
  <c r="S236" i="22"/>
  <c r="I277" i="18"/>
  <c r="I275" i="18"/>
  <c r="I267" i="18"/>
  <c r="Z307" i="10" s="1"/>
  <c r="I272" i="18"/>
  <c r="L202" i="22"/>
  <c r="Q200" i="22"/>
  <c r="E240" i="22"/>
  <c r="P240" i="22"/>
  <c r="D205" i="22"/>
  <c r="C278" i="18"/>
  <c r="N270" i="22"/>
  <c r="R243" i="22"/>
  <c r="U236" i="22"/>
  <c r="P273" i="18"/>
  <c r="AG306" i="10" s="1"/>
  <c r="I241" i="18"/>
  <c r="I237" i="18"/>
  <c r="I232" i="18"/>
  <c r="C273" i="18"/>
  <c r="T306" i="10" s="1"/>
  <c r="H306" i="10" s="1"/>
  <c r="K203" i="22"/>
  <c r="E232" i="18"/>
  <c r="E242" i="18"/>
  <c r="E238" i="18"/>
  <c r="E272" i="18"/>
  <c r="E234" i="18"/>
  <c r="S273" i="23"/>
  <c r="S204" i="22"/>
  <c r="F235" i="18"/>
  <c r="P270" i="18"/>
  <c r="D207" i="18"/>
  <c r="G203" i="18"/>
  <c r="G197" i="18"/>
  <c r="G201" i="18"/>
  <c r="G199" i="18"/>
  <c r="G207" i="18"/>
  <c r="N270" i="18"/>
  <c r="N207" i="18"/>
  <c r="N199" i="18"/>
  <c r="D200" i="18"/>
  <c r="C274" i="23"/>
  <c r="F205" i="18"/>
  <c r="D276" i="18"/>
  <c r="G267" i="18"/>
  <c r="X307" i="10" s="1"/>
  <c r="G278" i="18"/>
  <c r="T269" i="23"/>
  <c r="E267" i="23"/>
  <c r="V359" i="10" s="1"/>
  <c r="E277" i="23"/>
  <c r="E273" i="23"/>
  <c r="I270" i="18"/>
  <c r="S274" i="23"/>
  <c r="I239" i="23"/>
  <c r="C277" i="23"/>
  <c r="M270" i="23"/>
  <c r="K238" i="23"/>
  <c r="W205" i="23"/>
  <c r="K235" i="23"/>
  <c r="U201" i="23"/>
  <c r="O271" i="23"/>
  <c r="K206" i="23"/>
  <c r="O204" i="23"/>
  <c r="I240" i="23"/>
  <c r="P276" i="24"/>
  <c r="F274" i="24"/>
  <c r="C237" i="24"/>
  <c r="M277" i="24"/>
  <c r="C274" i="24"/>
  <c r="H203" i="24"/>
  <c r="H207" i="24"/>
  <c r="H197" i="24"/>
  <c r="H205" i="24"/>
  <c r="H200" i="24"/>
  <c r="H201" i="24"/>
  <c r="H204" i="24"/>
  <c r="K203" i="23"/>
  <c r="S276" i="24"/>
  <c r="F272" i="24"/>
  <c r="H276" i="24"/>
  <c r="H272" i="24"/>
  <c r="H267" i="24"/>
  <c r="Y411" i="10" s="1"/>
  <c r="H271" i="24"/>
  <c r="H278" i="24"/>
  <c r="H277" i="24"/>
  <c r="C269" i="23"/>
  <c r="T270" i="24"/>
  <c r="M197" i="24"/>
  <c r="M206" i="24"/>
  <c r="M202" i="24"/>
  <c r="M203" i="24"/>
  <c r="M207" i="24"/>
  <c r="P269" i="24"/>
  <c r="D275" i="26"/>
  <c r="M204" i="24"/>
  <c r="E267" i="26"/>
  <c r="V463" i="10" s="1"/>
  <c r="E274" i="26"/>
  <c r="E270" i="26"/>
  <c r="E276" i="26"/>
  <c r="T197" i="26"/>
  <c r="T204" i="26"/>
  <c r="T203" i="26"/>
  <c r="T206" i="26"/>
  <c r="T201" i="26"/>
  <c r="T200" i="26"/>
  <c r="T199" i="26"/>
  <c r="T208" i="26"/>
  <c r="T207" i="26"/>
  <c r="T205" i="26"/>
  <c r="M275" i="26"/>
  <c r="C238" i="24"/>
  <c r="U204" i="24"/>
  <c r="E207" i="24"/>
  <c r="J275" i="26"/>
  <c r="M197" i="26"/>
  <c r="M203" i="26"/>
  <c r="M201" i="26"/>
  <c r="M202" i="26"/>
  <c r="M207" i="26"/>
  <c r="M205" i="26"/>
  <c r="M200" i="26"/>
  <c r="M204" i="26"/>
  <c r="M208" i="26"/>
  <c r="M206" i="26"/>
  <c r="M199" i="26"/>
  <c r="E232" i="25"/>
  <c r="E238" i="25"/>
  <c r="E242" i="25"/>
  <c r="E243" i="25"/>
  <c r="E234" i="25"/>
  <c r="E237" i="25"/>
  <c r="E240" i="25"/>
  <c r="E239" i="25"/>
  <c r="E235" i="25"/>
  <c r="E241" i="25"/>
  <c r="C241" i="26"/>
  <c r="T455" i="10" s="1"/>
  <c r="V197" i="25"/>
  <c r="V203" i="25"/>
  <c r="V205" i="25"/>
  <c r="V204" i="25"/>
  <c r="V199" i="25"/>
  <c r="V206" i="25"/>
  <c r="V201" i="25"/>
  <c r="V200" i="25"/>
  <c r="V208" i="25"/>
  <c r="V207" i="25"/>
  <c r="P197" i="27"/>
  <c r="P204" i="27"/>
  <c r="P201" i="27"/>
  <c r="P199" i="27"/>
  <c r="P203" i="27"/>
  <c r="P202" i="27"/>
  <c r="P205" i="27"/>
  <c r="P208" i="27"/>
  <c r="P206" i="27"/>
  <c r="P200" i="27"/>
  <c r="P207" i="27"/>
  <c r="C237" i="28"/>
  <c r="R243" i="19"/>
  <c r="V197" i="21"/>
  <c r="V207" i="21"/>
  <c r="V206" i="21"/>
  <c r="V201" i="21"/>
  <c r="V200" i="21"/>
  <c r="V203" i="21"/>
  <c r="V202" i="21"/>
  <c r="V205" i="21"/>
  <c r="V208" i="21"/>
  <c r="V199" i="21"/>
  <c r="V204" i="21"/>
  <c r="F241" i="22"/>
  <c r="F232" i="22"/>
  <c r="W272" i="22"/>
  <c r="S276" i="22"/>
  <c r="H277" i="22"/>
  <c r="K270" i="22"/>
  <c r="C239" i="22"/>
  <c r="T274" i="22"/>
  <c r="P273" i="22"/>
  <c r="E275" i="22"/>
  <c r="U267" i="22"/>
  <c r="AL255" i="10" s="1"/>
  <c r="U277" i="22"/>
  <c r="J200" i="22"/>
  <c r="S242" i="22"/>
  <c r="Q207" i="22"/>
  <c r="T200" i="22"/>
  <c r="N237" i="22"/>
  <c r="S243" i="22"/>
  <c r="S235" i="22"/>
  <c r="F274" i="22"/>
  <c r="W237" i="22"/>
  <c r="V206" i="22"/>
  <c r="D200" i="22"/>
  <c r="D243" i="22"/>
  <c r="G236" i="22"/>
  <c r="E200" i="22"/>
  <c r="N239" i="22"/>
  <c r="D240" i="22"/>
  <c r="F241" i="18"/>
  <c r="K204" i="22"/>
  <c r="W269" i="22"/>
  <c r="V273" i="18"/>
  <c r="AM306" i="10" s="1"/>
  <c r="L306" i="10" s="1"/>
  <c r="F243" i="22"/>
  <c r="T278" i="18"/>
  <c r="D273" i="18"/>
  <c r="U306" i="10" s="1"/>
  <c r="T202" i="22"/>
  <c r="U232" i="18"/>
  <c r="U238" i="18"/>
  <c r="I276" i="18"/>
  <c r="I203" i="22"/>
  <c r="N278" i="18"/>
  <c r="E271" i="18"/>
  <c r="V305" i="10" s="1"/>
  <c r="U272" i="22"/>
  <c r="N271" i="18"/>
  <c r="AE305" i="10" s="1"/>
  <c r="U243" i="18"/>
  <c r="G204" i="22"/>
  <c r="I240" i="18"/>
  <c r="N206" i="18"/>
  <c r="Q197" i="18"/>
  <c r="Q201" i="18"/>
  <c r="Q204" i="18"/>
  <c r="Q202" i="18"/>
  <c r="M206" i="18"/>
  <c r="R200" i="18"/>
  <c r="W206" i="18"/>
  <c r="M199" i="18"/>
  <c r="N204" i="18"/>
  <c r="M275" i="18"/>
  <c r="M204" i="18"/>
  <c r="T267" i="23"/>
  <c r="AK359" i="10" s="1"/>
  <c r="T278" i="23"/>
  <c r="T273" i="23"/>
  <c r="O272" i="23"/>
  <c r="S273" i="18"/>
  <c r="AJ306" i="10" s="1"/>
  <c r="R267" i="18"/>
  <c r="AI307" i="10" s="1"/>
  <c r="R274" i="18"/>
  <c r="R278" i="18"/>
  <c r="D267" i="23"/>
  <c r="U359" i="10" s="1"/>
  <c r="D274" i="23"/>
  <c r="D271" i="23"/>
  <c r="D275" i="23"/>
  <c r="T275" i="23"/>
  <c r="I203" i="18"/>
  <c r="I241" i="23"/>
  <c r="S207" i="23"/>
  <c r="O206" i="23"/>
  <c r="K205" i="23"/>
  <c r="T232" i="23"/>
  <c r="T240" i="23"/>
  <c r="T243" i="23"/>
  <c r="G242" i="23"/>
  <c r="I201" i="23"/>
  <c r="U277" i="23"/>
  <c r="C271" i="23"/>
  <c r="T357" i="10" s="1"/>
  <c r="H357" i="10" s="1"/>
  <c r="T205" i="23"/>
  <c r="F276" i="24"/>
  <c r="M267" i="24"/>
  <c r="AD411" i="10" s="1"/>
  <c r="M272" i="24"/>
  <c r="M276" i="24"/>
  <c r="L273" i="24"/>
  <c r="T267" i="26"/>
  <c r="AK463" i="10" s="1"/>
  <c r="T275" i="26"/>
  <c r="T274" i="26"/>
  <c r="T271" i="26"/>
  <c r="T202" i="23"/>
  <c r="E202" i="23"/>
  <c r="N275" i="24"/>
  <c r="T232" i="24"/>
  <c r="T243" i="24"/>
  <c r="T235" i="24"/>
  <c r="O202" i="23"/>
  <c r="T278" i="24"/>
  <c r="S269" i="26"/>
  <c r="T276" i="26"/>
  <c r="J275" i="24"/>
  <c r="D267" i="24"/>
  <c r="U411" i="10" s="1"/>
  <c r="D274" i="24"/>
  <c r="D276" i="24"/>
  <c r="M274" i="26"/>
  <c r="H197" i="26"/>
  <c r="H204" i="26"/>
  <c r="H203" i="26"/>
  <c r="H206" i="26"/>
  <c r="H201" i="26"/>
  <c r="H200" i="26"/>
  <c r="H199" i="26"/>
  <c r="H202" i="26"/>
  <c r="H205" i="26"/>
  <c r="J274" i="26"/>
  <c r="D206" i="24"/>
  <c r="R235" i="24"/>
  <c r="K202" i="24"/>
  <c r="M199" i="24"/>
  <c r="M235" i="24"/>
  <c r="N242" i="27"/>
  <c r="N234" i="27"/>
  <c r="N243" i="27"/>
  <c r="N232" i="27"/>
  <c r="N237" i="27"/>
  <c r="N239" i="27"/>
  <c r="N241" i="27"/>
  <c r="N238" i="27"/>
  <c r="N236" i="27"/>
  <c r="I242" i="28"/>
  <c r="N240" i="27"/>
  <c r="J267" i="29"/>
  <c r="AA671" i="10" s="1"/>
  <c r="J272" i="29"/>
  <c r="J269" i="29"/>
  <c r="J278" i="29"/>
  <c r="J277" i="29"/>
  <c r="J275" i="29"/>
  <c r="J270" i="29"/>
  <c r="J274" i="29"/>
  <c r="J273" i="29"/>
  <c r="J276" i="29"/>
  <c r="J271" i="29"/>
  <c r="W232" i="21"/>
  <c r="W239" i="21"/>
  <c r="W236" i="21"/>
  <c r="W242" i="21"/>
  <c r="W237" i="21"/>
  <c r="W243" i="21"/>
  <c r="W234" i="21"/>
  <c r="W235" i="21"/>
  <c r="W240" i="21"/>
  <c r="W241" i="21"/>
  <c r="W238" i="21"/>
  <c r="K272" i="22"/>
  <c r="Q276" i="22"/>
  <c r="T269" i="22"/>
  <c r="D273" i="22"/>
  <c r="Q237" i="22"/>
  <c r="I206" i="22"/>
  <c r="S199" i="22"/>
  <c r="F199" i="22"/>
  <c r="E207" i="22"/>
  <c r="T243" i="22"/>
  <c r="P235" i="22"/>
  <c r="F208" i="22"/>
  <c r="I201" i="22"/>
  <c r="N197" i="22"/>
  <c r="N208" i="22"/>
  <c r="W238" i="22"/>
  <c r="I207" i="22"/>
  <c r="T203" i="22"/>
  <c r="U276" i="18"/>
  <c r="J273" i="18"/>
  <c r="AA306" i="10" s="1"/>
  <c r="R235" i="22"/>
  <c r="U273" i="18"/>
  <c r="AL306" i="10" s="1"/>
  <c r="U271" i="18"/>
  <c r="AL305" i="10" s="1"/>
  <c r="H202" i="22"/>
  <c r="F202" i="22"/>
  <c r="P203" i="22"/>
  <c r="F239" i="18"/>
  <c r="O232" i="18"/>
  <c r="O236" i="18"/>
  <c r="O240" i="18"/>
  <c r="O235" i="18"/>
  <c r="O243" i="18"/>
  <c r="V205" i="18"/>
  <c r="P206" i="18"/>
  <c r="P200" i="18"/>
  <c r="P204" i="18"/>
  <c r="P202" i="18"/>
  <c r="P197" i="18"/>
  <c r="U272" i="23"/>
  <c r="V274" i="18"/>
  <c r="U278" i="23"/>
  <c r="C272" i="23"/>
  <c r="F208" i="18"/>
  <c r="C276" i="18"/>
  <c r="R205" i="18"/>
  <c r="R197" i="18"/>
  <c r="R204" i="18"/>
  <c r="R208" i="18"/>
  <c r="R206" i="18"/>
  <c r="Q271" i="23"/>
  <c r="S199" i="23"/>
  <c r="T204" i="23"/>
  <c r="N277" i="24"/>
  <c r="S238" i="23"/>
  <c r="O207" i="23"/>
  <c r="Q276" i="23"/>
  <c r="S236" i="23"/>
  <c r="U203" i="23"/>
  <c r="H267" i="26"/>
  <c r="Y463" i="10" s="1"/>
  <c r="H270" i="26"/>
  <c r="H275" i="26"/>
  <c r="I238" i="24"/>
  <c r="I232" i="24"/>
  <c r="I242" i="24"/>
  <c r="I236" i="24"/>
  <c r="I241" i="24"/>
  <c r="I239" i="24"/>
  <c r="C271" i="24"/>
  <c r="T409" i="10" s="1"/>
  <c r="H409" i="10" s="1"/>
  <c r="W208" i="23"/>
  <c r="Q275" i="24"/>
  <c r="Q271" i="24"/>
  <c r="Q267" i="24"/>
  <c r="AH411" i="10" s="1"/>
  <c r="H276" i="26"/>
  <c r="S274" i="24"/>
  <c r="V273" i="26"/>
  <c r="U202" i="24"/>
  <c r="U206" i="24"/>
  <c r="U197" i="24"/>
  <c r="U205" i="24"/>
  <c r="U207" i="24"/>
  <c r="U201" i="24"/>
  <c r="S273" i="26"/>
  <c r="H274" i="26"/>
  <c r="H271" i="26"/>
  <c r="O236" i="26"/>
  <c r="O278" i="26"/>
  <c r="T202" i="26"/>
  <c r="I267" i="27"/>
  <c r="Z567" i="10" s="1"/>
  <c r="I275" i="27"/>
  <c r="I278" i="27"/>
  <c r="I273" i="27"/>
  <c r="I276" i="27"/>
  <c r="I274" i="27"/>
  <c r="I271" i="27"/>
  <c r="I272" i="27"/>
  <c r="I277" i="27"/>
  <c r="M267" i="27"/>
  <c r="AD567" i="10" s="1"/>
  <c r="M277" i="27"/>
  <c r="M275" i="27"/>
  <c r="M270" i="27"/>
  <c r="M276" i="27"/>
  <c r="M278" i="27"/>
  <c r="M273" i="27"/>
  <c r="M271" i="27"/>
  <c r="M269" i="27"/>
  <c r="S232" i="27"/>
  <c r="S237" i="27"/>
  <c r="S241" i="27"/>
  <c r="S239" i="27"/>
  <c r="S242" i="27"/>
  <c r="S240" i="27"/>
  <c r="S234" i="27"/>
  <c r="S235" i="27"/>
  <c r="S238" i="27"/>
  <c r="S243" i="27"/>
  <c r="E236" i="25"/>
  <c r="R200" i="28"/>
  <c r="J232" i="30"/>
  <c r="J238" i="30"/>
  <c r="J241" i="30"/>
  <c r="J240" i="30"/>
  <c r="J239" i="30"/>
  <c r="J243" i="30"/>
  <c r="J237" i="30"/>
  <c r="J234" i="30"/>
  <c r="J242" i="30"/>
  <c r="J235" i="30"/>
  <c r="J236" i="30"/>
  <c r="Q278" i="22"/>
  <c r="T271" i="22"/>
  <c r="F242" i="22"/>
  <c r="P278" i="22"/>
  <c r="S271" i="22"/>
  <c r="P275" i="22"/>
  <c r="E276" i="22"/>
  <c r="H269" i="22"/>
  <c r="U237" i="22"/>
  <c r="Q273" i="22"/>
  <c r="W243" i="22"/>
  <c r="E237" i="22"/>
  <c r="R205" i="22"/>
  <c r="P271" i="22"/>
  <c r="D206" i="22"/>
  <c r="P241" i="22"/>
  <c r="S234" i="22"/>
  <c r="L205" i="22"/>
  <c r="F269" i="22"/>
  <c r="N206" i="22"/>
  <c r="Q199" i="22"/>
  <c r="H243" i="22"/>
  <c r="P242" i="22"/>
  <c r="P234" i="22"/>
  <c r="C273" i="22"/>
  <c r="T254" i="10" s="1"/>
  <c r="H254" i="10" s="1"/>
  <c r="Q243" i="22"/>
  <c r="T236" i="22"/>
  <c r="S205" i="22"/>
  <c r="D235" i="22"/>
  <c r="O207" i="22"/>
  <c r="R200" i="22"/>
  <c r="T205" i="22"/>
  <c r="U278" i="18"/>
  <c r="O232" i="22"/>
  <c r="O240" i="22"/>
  <c r="J203" i="22"/>
  <c r="N277" i="18"/>
  <c r="R206" i="22"/>
  <c r="H203" i="22"/>
  <c r="N274" i="22"/>
  <c r="K269" i="22"/>
  <c r="S272" i="18"/>
  <c r="C242" i="22"/>
  <c r="F235" i="22"/>
  <c r="I273" i="18"/>
  <c r="Z306" i="10" s="1"/>
  <c r="H270" i="18"/>
  <c r="O238" i="18"/>
  <c r="V271" i="18"/>
  <c r="AM305" i="10" s="1"/>
  <c r="L305" i="10" s="1"/>
  <c r="I271" i="18"/>
  <c r="Z305" i="10" s="1"/>
  <c r="T207" i="18"/>
  <c r="T197" i="18"/>
  <c r="T206" i="18"/>
  <c r="Q201" i="22"/>
  <c r="M277" i="18"/>
  <c r="F275" i="18"/>
  <c r="O201" i="22"/>
  <c r="R271" i="22"/>
  <c r="Q206" i="18"/>
  <c r="D272" i="23"/>
  <c r="D203" i="22"/>
  <c r="R203" i="18"/>
  <c r="J205" i="18"/>
  <c r="P199" i="18"/>
  <c r="F236" i="18"/>
  <c r="O204" i="18"/>
  <c r="O197" i="18"/>
  <c r="O199" i="18"/>
  <c r="O200" i="18"/>
  <c r="T205" i="18"/>
  <c r="J274" i="18"/>
  <c r="T277" i="23"/>
  <c r="H267" i="23"/>
  <c r="Y359" i="10" s="1"/>
  <c r="H270" i="23"/>
  <c r="H278" i="23"/>
  <c r="L206" i="18"/>
  <c r="L275" i="18"/>
  <c r="D273" i="23"/>
  <c r="L235" i="23"/>
  <c r="L241" i="23"/>
  <c r="L232" i="23"/>
  <c r="L243" i="23"/>
  <c r="L237" i="23"/>
  <c r="R274" i="23"/>
  <c r="Q274" i="23"/>
  <c r="J235" i="23"/>
  <c r="J241" i="23"/>
  <c r="J232" i="23"/>
  <c r="J239" i="23"/>
  <c r="J243" i="23"/>
  <c r="J238" i="23"/>
  <c r="H243" i="23"/>
  <c r="H239" i="23"/>
  <c r="H236" i="23"/>
  <c r="H240" i="23"/>
  <c r="H232" i="23"/>
  <c r="H237" i="23"/>
  <c r="R202" i="18"/>
  <c r="W277" i="23"/>
  <c r="E271" i="23"/>
  <c r="I243" i="18"/>
  <c r="M278" i="23"/>
  <c r="N243" i="23"/>
  <c r="I238" i="23"/>
  <c r="G238" i="23"/>
  <c r="R276" i="23"/>
  <c r="K274" i="23"/>
  <c r="M203" i="23"/>
  <c r="J240" i="23"/>
  <c r="U202" i="23"/>
  <c r="L274" i="24"/>
  <c r="K241" i="23"/>
  <c r="V197" i="23"/>
  <c r="V207" i="23"/>
  <c r="V203" i="23"/>
  <c r="V199" i="23"/>
  <c r="J274" i="24"/>
  <c r="G236" i="23"/>
  <c r="I203" i="23"/>
  <c r="L272" i="24"/>
  <c r="R242" i="24"/>
  <c r="I235" i="24"/>
  <c r="Q270" i="24"/>
  <c r="S275" i="24"/>
  <c r="T236" i="24"/>
  <c r="M274" i="24"/>
  <c r="U278" i="24"/>
  <c r="U270" i="24"/>
  <c r="U267" i="24"/>
  <c r="AL411" i="10" s="1"/>
  <c r="U274" i="24"/>
  <c r="K208" i="23"/>
  <c r="W200" i="23"/>
  <c r="J208" i="18"/>
  <c r="Q269" i="24"/>
  <c r="I234" i="24"/>
  <c r="T234" i="24"/>
  <c r="J273" i="26"/>
  <c r="S240" i="24"/>
  <c r="S239" i="24"/>
  <c r="S232" i="24"/>
  <c r="S243" i="24"/>
  <c r="S237" i="24"/>
  <c r="S235" i="24"/>
  <c r="S241" i="24"/>
  <c r="S242" i="24"/>
  <c r="S236" i="24"/>
  <c r="I203" i="24"/>
  <c r="I205" i="24"/>
  <c r="I197" i="24"/>
  <c r="I201" i="24"/>
  <c r="I206" i="24"/>
  <c r="I202" i="24"/>
  <c r="I204" i="24"/>
  <c r="I208" i="24"/>
  <c r="T273" i="26"/>
  <c r="C202" i="24"/>
  <c r="E273" i="26"/>
  <c r="Q203" i="24"/>
  <c r="D273" i="26"/>
  <c r="N267" i="26"/>
  <c r="AE463" i="10" s="1"/>
  <c r="N273" i="26"/>
  <c r="N272" i="26"/>
  <c r="N271" i="26"/>
  <c r="N278" i="26"/>
  <c r="N269" i="26"/>
  <c r="N277" i="26"/>
  <c r="N276" i="26"/>
  <c r="N275" i="26"/>
  <c r="V271" i="24"/>
  <c r="W197" i="25"/>
  <c r="W202" i="25"/>
  <c r="W201" i="25"/>
  <c r="W200" i="25"/>
  <c r="W199" i="25"/>
  <c r="W208" i="25"/>
  <c r="W207" i="25"/>
  <c r="W206" i="25"/>
  <c r="W204" i="25"/>
  <c r="W203" i="25"/>
  <c r="E197" i="25"/>
  <c r="E200" i="25"/>
  <c r="E203" i="25"/>
  <c r="E202" i="25"/>
  <c r="E201" i="25"/>
  <c r="E204" i="25"/>
  <c r="E199" i="25"/>
  <c r="E208" i="25"/>
  <c r="E207" i="25"/>
  <c r="I241" i="28"/>
  <c r="V199" i="27"/>
  <c r="F208" i="29"/>
  <c r="R267" i="19"/>
  <c r="R277" i="19"/>
  <c r="R269" i="19"/>
  <c r="R273" i="19"/>
  <c r="R276" i="19"/>
  <c r="R275" i="19"/>
  <c r="R272" i="19"/>
  <c r="R274" i="19"/>
  <c r="R271" i="19"/>
  <c r="R278" i="19"/>
  <c r="R270" i="19"/>
  <c r="F205" i="22"/>
  <c r="E199" i="22"/>
  <c r="F200" i="22"/>
  <c r="S237" i="22"/>
  <c r="C236" i="22"/>
  <c r="T246" i="10" s="1"/>
  <c r="V197" i="18"/>
  <c r="V200" i="18"/>
  <c r="V208" i="18"/>
  <c r="V199" i="18"/>
  <c r="T267" i="18"/>
  <c r="AK307" i="10" s="1"/>
  <c r="T271" i="18"/>
  <c r="AK305" i="10" s="1"/>
  <c r="D204" i="18"/>
  <c r="D202" i="18"/>
  <c r="D197" i="18"/>
  <c r="D208" i="18"/>
  <c r="D206" i="18"/>
  <c r="C208" i="18"/>
  <c r="C200" i="18"/>
  <c r="C204" i="18"/>
  <c r="C202" i="18"/>
  <c r="C197" i="18"/>
  <c r="C203" i="18"/>
  <c r="U270" i="23"/>
  <c r="F267" i="18"/>
  <c r="W307" i="10" s="1"/>
  <c r="F274" i="18"/>
  <c r="F276" i="18"/>
  <c r="F271" i="18"/>
  <c r="W305" i="10" s="1"/>
  <c r="F278" i="18"/>
  <c r="J277" i="23"/>
  <c r="J267" i="23"/>
  <c r="AA359" i="10" s="1"/>
  <c r="J272" i="23"/>
  <c r="N241" i="23"/>
  <c r="N238" i="23"/>
  <c r="N232" i="23"/>
  <c r="N242" i="23"/>
  <c r="S208" i="23"/>
  <c r="O199" i="23"/>
  <c r="U269" i="23"/>
  <c r="J197" i="23"/>
  <c r="J207" i="23"/>
  <c r="J208" i="23"/>
  <c r="T207" i="23"/>
  <c r="T199" i="23"/>
  <c r="V204" i="18"/>
  <c r="F232" i="26"/>
  <c r="F242" i="26"/>
  <c r="F241" i="26"/>
  <c r="F238" i="26"/>
  <c r="F240" i="26"/>
  <c r="F235" i="26"/>
  <c r="F237" i="26"/>
  <c r="F234" i="26"/>
  <c r="F236" i="26"/>
  <c r="W241" i="25"/>
  <c r="S236" i="27"/>
  <c r="Q197" i="28"/>
  <c r="Q201" i="28"/>
  <c r="Q200" i="28"/>
  <c r="Q199" i="28"/>
  <c r="Q204" i="28"/>
  <c r="Q202" i="28"/>
  <c r="Q203" i="28"/>
  <c r="Q205" i="28"/>
  <c r="Q208" i="28"/>
  <c r="Q207" i="28"/>
  <c r="Q206" i="28"/>
  <c r="F207" i="29"/>
  <c r="N267" i="21"/>
  <c r="AE203" i="10" s="1"/>
  <c r="J203" i="10" s="1" a="1"/>
  <c r="J203" i="10" s="1"/>
  <c r="J204" i="10" s="1"/>
  <c r="N273" i="21"/>
  <c r="N274" i="21"/>
  <c r="N276" i="21"/>
  <c r="N275" i="21"/>
  <c r="N270" i="21"/>
  <c r="N269" i="21"/>
  <c r="N277" i="21"/>
  <c r="N278" i="21"/>
  <c r="N272" i="21"/>
  <c r="N271" i="21"/>
  <c r="M232" i="25"/>
  <c r="M241" i="25"/>
  <c r="N270" i="25"/>
  <c r="N267" i="25"/>
  <c r="AE515" i="10" s="1"/>
  <c r="N274" i="25"/>
  <c r="I232" i="26"/>
  <c r="I235" i="26"/>
  <c r="T234" i="25"/>
  <c r="S242" i="25"/>
  <c r="C204" i="26"/>
  <c r="F267" i="25"/>
  <c r="W515" i="10" s="1"/>
  <c r="F269" i="25"/>
  <c r="F277" i="25"/>
  <c r="F273" i="25"/>
  <c r="N276" i="25"/>
  <c r="Q269" i="25"/>
  <c r="G275" i="27"/>
  <c r="T232" i="27"/>
  <c r="T236" i="27"/>
  <c r="T240" i="27"/>
  <c r="L270" i="27"/>
  <c r="L207" i="25"/>
  <c r="K274" i="27"/>
  <c r="L236" i="27"/>
  <c r="V278" i="27"/>
  <c r="D272" i="27"/>
  <c r="L208" i="25"/>
  <c r="G240" i="26"/>
  <c r="W269" i="25"/>
  <c r="V271" i="27"/>
  <c r="W204" i="27"/>
  <c r="V237" i="27"/>
  <c r="T237" i="27"/>
  <c r="G241" i="28"/>
  <c r="P202" i="25"/>
  <c r="I238" i="27"/>
  <c r="U205" i="27"/>
  <c r="K239" i="27"/>
  <c r="W202" i="27"/>
  <c r="S242" i="28"/>
  <c r="J275" i="28"/>
  <c r="F197" i="28"/>
  <c r="F202" i="28"/>
  <c r="E270" i="27"/>
  <c r="K236" i="27"/>
  <c r="W207" i="27"/>
  <c r="L276" i="28"/>
  <c r="Q276" i="29"/>
  <c r="S239" i="28"/>
  <c r="F199" i="28"/>
  <c r="I278" i="29"/>
  <c r="R235" i="29"/>
  <c r="G200" i="28"/>
  <c r="F200" i="28"/>
  <c r="M203" i="28"/>
  <c r="K238" i="29"/>
  <c r="C274" i="29"/>
  <c r="J207" i="27"/>
  <c r="J199" i="27"/>
  <c r="O206" i="29"/>
  <c r="R199" i="29"/>
  <c r="S267" i="30"/>
  <c r="AJ723" i="10" s="1"/>
  <c r="S269" i="30"/>
  <c r="S275" i="30"/>
  <c r="S278" i="30"/>
  <c r="E238" i="30"/>
  <c r="I241" i="29"/>
  <c r="D203" i="29"/>
  <c r="C276" i="30"/>
  <c r="F269" i="30"/>
  <c r="Q277" i="30"/>
  <c r="V197" i="30"/>
  <c r="V204" i="30"/>
  <c r="V200" i="30"/>
  <c r="V208" i="30"/>
  <c r="V207" i="30"/>
  <c r="V203" i="30"/>
  <c r="V205" i="30"/>
  <c r="G234" i="28"/>
  <c r="V275" i="30"/>
  <c r="D267" i="30"/>
  <c r="U723" i="10" s="1"/>
  <c r="D271" i="30"/>
  <c r="N238" i="30"/>
  <c r="M274" i="29"/>
  <c r="M232" i="29"/>
  <c r="M238" i="29"/>
  <c r="M234" i="29"/>
  <c r="M235" i="29"/>
  <c r="M236" i="29"/>
  <c r="M239" i="29"/>
  <c r="I271" i="30"/>
  <c r="C204" i="29"/>
  <c r="N277" i="30"/>
  <c r="M232" i="30"/>
  <c r="M241" i="30"/>
  <c r="M240" i="30"/>
  <c r="M237" i="30"/>
  <c r="F236" i="30"/>
  <c r="M200" i="28"/>
  <c r="V239" i="29"/>
  <c r="U207" i="28"/>
  <c r="C274" i="30"/>
  <c r="M243" i="30"/>
  <c r="M235" i="30"/>
  <c r="I207" i="29"/>
  <c r="I199" i="29"/>
  <c r="F241" i="30"/>
  <c r="H232" i="30"/>
  <c r="H238" i="30"/>
  <c r="I271" i="19"/>
  <c r="O275" i="30"/>
  <c r="T275" i="19"/>
  <c r="D272" i="30"/>
  <c r="M236" i="30"/>
  <c r="M274" i="19"/>
  <c r="U267" i="19"/>
  <c r="U270" i="19"/>
  <c r="U274" i="19"/>
  <c r="U269" i="19"/>
  <c r="U273" i="19"/>
  <c r="E267" i="32"/>
  <c r="V775" i="10" s="1"/>
  <c r="E269" i="32"/>
  <c r="E277" i="32"/>
  <c r="E271" i="32"/>
  <c r="E270" i="32"/>
  <c r="E278" i="32"/>
  <c r="E272" i="32"/>
  <c r="E273" i="32"/>
  <c r="W237" i="19"/>
  <c r="C208" i="30"/>
  <c r="C242" i="19"/>
  <c r="C277" i="32"/>
  <c r="H204" i="32"/>
  <c r="R271" i="32"/>
  <c r="I267" i="33"/>
  <c r="Z827" i="10" s="1"/>
  <c r="I272" i="33"/>
  <c r="I270" i="33"/>
  <c r="I275" i="33"/>
  <c r="I276" i="33"/>
  <c r="I269" i="33"/>
  <c r="I274" i="33"/>
  <c r="I271" i="33"/>
  <c r="I273" i="33"/>
  <c r="W267" i="32"/>
  <c r="W274" i="32"/>
  <c r="W275" i="32"/>
  <c r="W277" i="32"/>
  <c r="W276" i="32"/>
  <c r="W278" i="32"/>
  <c r="N267" i="33"/>
  <c r="AE827" i="10" s="1"/>
  <c r="N278" i="33"/>
  <c r="N275" i="33"/>
  <c r="N269" i="33"/>
  <c r="N277" i="33"/>
  <c r="N270" i="33"/>
  <c r="N272" i="33"/>
  <c r="N273" i="33"/>
  <c r="N271" i="33"/>
  <c r="N274" i="33"/>
  <c r="N276" i="33"/>
  <c r="M232" i="33"/>
  <c r="M234" i="33"/>
  <c r="M240" i="33"/>
  <c r="M242" i="33"/>
  <c r="M235" i="33"/>
  <c r="M243" i="33"/>
  <c r="M237" i="33"/>
  <c r="M239" i="33"/>
  <c r="M238" i="33"/>
  <c r="G197" i="23"/>
  <c r="G206" i="23"/>
  <c r="G202" i="23"/>
  <c r="W208" i="24"/>
  <c r="W200" i="24"/>
  <c r="W197" i="24"/>
  <c r="W204" i="24"/>
  <c r="W206" i="24"/>
  <c r="Q241" i="24"/>
  <c r="Q232" i="24"/>
  <c r="N197" i="23"/>
  <c r="N204" i="23"/>
  <c r="Q235" i="24"/>
  <c r="W199" i="24"/>
  <c r="E271" i="24"/>
  <c r="E275" i="24"/>
  <c r="E267" i="24"/>
  <c r="V411" i="10" s="1"/>
  <c r="T243" i="26"/>
  <c r="T237" i="26"/>
  <c r="T241" i="26"/>
  <c r="T235" i="26"/>
  <c r="T232" i="26"/>
  <c r="G232" i="24"/>
  <c r="G243" i="24"/>
  <c r="G241" i="24"/>
  <c r="G235" i="24"/>
  <c r="G239" i="24"/>
  <c r="R232" i="26"/>
  <c r="R238" i="26"/>
  <c r="Q238" i="24"/>
  <c r="P277" i="26"/>
  <c r="G275" i="26"/>
  <c r="N269" i="25"/>
  <c r="F271" i="25"/>
  <c r="H234" i="25"/>
  <c r="Q272" i="25"/>
  <c r="J274" i="25"/>
  <c r="K203" i="26"/>
  <c r="W275" i="25"/>
  <c r="U237" i="27"/>
  <c r="Q197" i="25"/>
  <c r="Q204" i="25"/>
  <c r="P274" i="27"/>
  <c r="P203" i="25"/>
  <c r="K273" i="27"/>
  <c r="J273" i="27"/>
  <c r="T239" i="25"/>
  <c r="P208" i="25"/>
  <c r="U269" i="27"/>
  <c r="D241" i="27"/>
  <c r="U206" i="25"/>
  <c r="R242" i="27"/>
  <c r="U235" i="27"/>
  <c r="J278" i="27"/>
  <c r="M208" i="25"/>
  <c r="P201" i="25"/>
  <c r="D238" i="27"/>
  <c r="U207" i="25"/>
  <c r="W275" i="27"/>
  <c r="Q267" i="27"/>
  <c r="AH567" i="10" s="1"/>
  <c r="Q274" i="27"/>
  <c r="Q270" i="27"/>
  <c r="R239" i="27"/>
  <c r="G278" i="27"/>
  <c r="J271" i="27"/>
  <c r="U207" i="27"/>
  <c r="O238" i="28"/>
  <c r="K204" i="27"/>
  <c r="W241" i="28"/>
  <c r="E235" i="28"/>
  <c r="J237" i="27"/>
  <c r="N270" i="28"/>
  <c r="Q236" i="27"/>
  <c r="N206" i="27"/>
  <c r="L270" i="28"/>
  <c r="E240" i="28"/>
  <c r="P236" i="27"/>
  <c r="D207" i="27"/>
  <c r="T269" i="28"/>
  <c r="P240" i="28"/>
  <c r="R237" i="27"/>
  <c r="I205" i="27"/>
  <c r="V278" i="28"/>
  <c r="F241" i="28"/>
  <c r="U234" i="28"/>
  <c r="T238" i="27"/>
  <c r="K202" i="27"/>
  <c r="G242" i="28"/>
  <c r="L272" i="27"/>
  <c r="O237" i="28"/>
  <c r="T235" i="27"/>
  <c r="K207" i="27"/>
  <c r="N200" i="27"/>
  <c r="U275" i="28"/>
  <c r="W236" i="28"/>
  <c r="E206" i="28"/>
  <c r="L278" i="29"/>
  <c r="O271" i="29"/>
  <c r="M201" i="28"/>
  <c r="E276" i="29"/>
  <c r="G239" i="28"/>
  <c r="U208" i="28"/>
  <c r="E207" i="28"/>
  <c r="R277" i="29"/>
  <c r="U270" i="29"/>
  <c r="N273" i="28"/>
  <c r="M206" i="28"/>
  <c r="Q273" i="29"/>
  <c r="J237" i="28"/>
  <c r="S278" i="29"/>
  <c r="E208" i="28"/>
  <c r="R278" i="29"/>
  <c r="U271" i="29"/>
  <c r="R267" i="30"/>
  <c r="AI723" i="10" s="1"/>
  <c r="R275" i="30"/>
  <c r="D200" i="27"/>
  <c r="F201" i="28"/>
  <c r="T206" i="28"/>
  <c r="L273" i="29"/>
  <c r="W243" i="28"/>
  <c r="Q275" i="29"/>
  <c r="Q235" i="29"/>
  <c r="K276" i="29"/>
  <c r="N202" i="29"/>
  <c r="G267" i="30"/>
  <c r="X723" i="10" s="1"/>
  <c r="G273" i="30"/>
  <c r="G277" i="30"/>
  <c r="N237" i="30"/>
  <c r="U205" i="29"/>
  <c r="E277" i="30"/>
  <c r="I202" i="30"/>
  <c r="I206" i="30"/>
  <c r="I197" i="30"/>
  <c r="I201" i="30"/>
  <c r="I200" i="30"/>
  <c r="I205" i="30"/>
  <c r="Q200" i="29"/>
  <c r="D269" i="30"/>
  <c r="W237" i="30"/>
  <c r="V206" i="30"/>
  <c r="D200" i="30"/>
  <c r="V273" i="29"/>
  <c r="R270" i="30"/>
  <c r="D239" i="30"/>
  <c r="P274" i="30"/>
  <c r="Q236" i="30"/>
  <c r="I207" i="28"/>
  <c r="V274" i="29"/>
  <c r="P201" i="29"/>
  <c r="V242" i="30"/>
  <c r="U203" i="30"/>
  <c r="R206" i="29"/>
  <c r="N267" i="19"/>
  <c r="N275" i="19"/>
  <c r="P271" i="30"/>
  <c r="E241" i="30"/>
  <c r="C275" i="30"/>
  <c r="Q274" i="19"/>
  <c r="V270" i="30"/>
  <c r="I276" i="19"/>
  <c r="N278" i="19"/>
  <c r="D237" i="19"/>
  <c r="G273" i="32"/>
  <c r="W208" i="19"/>
  <c r="I278" i="33"/>
  <c r="W272" i="28"/>
  <c r="S236" i="28"/>
  <c r="F267" i="30"/>
  <c r="W723" i="10" s="1"/>
  <c r="F275" i="30"/>
  <c r="F270" i="30"/>
  <c r="R237" i="29"/>
  <c r="R240" i="29"/>
  <c r="R232" i="29"/>
  <c r="Q267" i="30"/>
  <c r="AH723" i="10" s="1"/>
  <c r="Q270" i="30"/>
  <c r="K206" i="25"/>
  <c r="V237" i="29"/>
  <c r="N276" i="30"/>
  <c r="U202" i="29"/>
  <c r="E236" i="30"/>
  <c r="U272" i="30"/>
  <c r="Q238" i="29"/>
  <c r="N240" i="30"/>
  <c r="N197" i="30"/>
  <c r="N205" i="30"/>
  <c r="N201" i="30"/>
  <c r="N206" i="30"/>
  <c r="N208" i="30"/>
  <c r="N202" i="30"/>
  <c r="N200" i="30"/>
  <c r="N204" i="30"/>
  <c r="I267" i="19"/>
  <c r="I270" i="19"/>
  <c r="I274" i="19"/>
  <c r="I278" i="19"/>
  <c r="I277" i="19"/>
  <c r="I272" i="19"/>
  <c r="G267" i="32"/>
  <c r="X775" i="10" s="1"/>
  <c r="G270" i="32"/>
  <c r="G276" i="32"/>
  <c r="G271" i="32"/>
  <c r="G272" i="32"/>
  <c r="G278" i="32"/>
  <c r="G277" i="32"/>
  <c r="F197" i="32"/>
  <c r="F204" i="32"/>
  <c r="F200" i="32"/>
  <c r="F203" i="32"/>
  <c r="F206" i="32"/>
  <c r="F205" i="32"/>
  <c r="F199" i="32"/>
  <c r="F201" i="32"/>
  <c r="F207" i="32"/>
  <c r="N271" i="25"/>
  <c r="O206" i="26"/>
  <c r="K205" i="25"/>
  <c r="L206" i="25"/>
  <c r="G272" i="27"/>
  <c r="J271" i="25"/>
  <c r="P200" i="25"/>
  <c r="G277" i="27"/>
  <c r="V267" i="28"/>
  <c r="AM619" i="10" s="1"/>
  <c r="V276" i="28"/>
  <c r="D277" i="27"/>
  <c r="G270" i="27"/>
  <c r="U199" i="27"/>
  <c r="K269" i="28"/>
  <c r="U200" i="27"/>
  <c r="H241" i="25"/>
  <c r="L278" i="28"/>
  <c r="W238" i="28"/>
  <c r="V270" i="28"/>
  <c r="U270" i="28"/>
  <c r="V235" i="27"/>
  <c r="N272" i="28"/>
  <c r="D241" i="28"/>
  <c r="T243" i="27"/>
  <c r="H206" i="27"/>
  <c r="K199" i="27"/>
  <c r="T203" i="28"/>
  <c r="K241" i="29"/>
  <c r="K243" i="29"/>
  <c r="K232" i="29"/>
  <c r="K236" i="29"/>
  <c r="D238" i="28"/>
  <c r="K272" i="28"/>
  <c r="G236" i="28"/>
  <c r="I205" i="28"/>
  <c r="T205" i="28"/>
  <c r="R270" i="29"/>
  <c r="Q236" i="29"/>
  <c r="M267" i="29"/>
  <c r="AD671" i="10" s="1"/>
  <c r="M277" i="29"/>
  <c r="M271" i="29"/>
  <c r="I272" i="29"/>
  <c r="Q241" i="28"/>
  <c r="V197" i="28"/>
  <c r="V207" i="28"/>
  <c r="V203" i="28"/>
  <c r="U204" i="29"/>
  <c r="N271" i="30"/>
  <c r="Q274" i="29"/>
  <c r="I274" i="30"/>
  <c r="P232" i="30"/>
  <c r="P239" i="30"/>
  <c r="R204" i="29"/>
  <c r="Q273" i="30"/>
  <c r="T267" i="19"/>
  <c r="T274" i="19"/>
  <c r="T272" i="19"/>
  <c r="T271" i="19"/>
  <c r="T270" i="19"/>
  <c r="T277" i="19"/>
  <c r="T278" i="19"/>
  <c r="T276" i="19"/>
  <c r="N199" i="29"/>
  <c r="V232" i="30"/>
  <c r="V239" i="30"/>
  <c r="V235" i="30"/>
  <c r="V243" i="30"/>
  <c r="S267" i="19"/>
  <c r="S270" i="19"/>
  <c r="S269" i="19"/>
  <c r="S277" i="19"/>
  <c r="S276" i="19"/>
  <c r="S274" i="19"/>
  <c r="S273" i="19"/>
  <c r="S272" i="29"/>
  <c r="D204" i="29"/>
  <c r="V237" i="30"/>
  <c r="I202" i="29"/>
  <c r="Q274" i="30"/>
  <c r="N243" i="30"/>
  <c r="F206" i="28"/>
  <c r="S273" i="29"/>
  <c r="R238" i="29"/>
  <c r="I272" i="30"/>
  <c r="O276" i="19"/>
  <c r="O267" i="19"/>
  <c r="O272" i="19"/>
  <c r="O273" i="19"/>
  <c r="N278" i="30"/>
  <c r="Q271" i="30"/>
  <c r="C269" i="19"/>
  <c r="O201" i="19"/>
  <c r="O205" i="19"/>
  <c r="O197" i="19"/>
  <c r="O208" i="19"/>
  <c r="O202" i="19"/>
  <c r="O207" i="19"/>
  <c r="O203" i="19"/>
  <c r="O204" i="19"/>
  <c r="O199" i="19"/>
  <c r="F272" i="30"/>
  <c r="S232" i="30"/>
  <c r="S243" i="30"/>
  <c r="S237" i="30"/>
  <c r="S235" i="30"/>
  <c r="S242" i="30"/>
  <c r="S239" i="30"/>
  <c r="P232" i="19"/>
  <c r="P238" i="19"/>
  <c r="P242" i="19"/>
  <c r="P235" i="19"/>
  <c r="P240" i="19"/>
  <c r="P237" i="19"/>
  <c r="P234" i="19"/>
  <c r="R267" i="32"/>
  <c r="AI775" i="10" s="1"/>
  <c r="R273" i="32"/>
  <c r="R272" i="32"/>
  <c r="R275" i="32"/>
  <c r="R269" i="32"/>
  <c r="R270" i="32"/>
  <c r="R278" i="32"/>
  <c r="R277" i="32"/>
  <c r="N203" i="30"/>
  <c r="Q232" i="32"/>
  <c r="Q241" i="32"/>
  <c r="Q239" i="32"/>
  <c r="Q234" i="32"/>
  <c r="Q242" i="32"/>
  <c r="Q236" i="32"/>
  <c r="Q237" i="32"/>
  <c r="Q243" i="32"/>
  <c r="Q238" i="32"/>
  <c r="Q240" i="32"/>
  <c r="L197" i="30"/>
  <c r="L207" i="30"/>
  <c r="L203" i="30"/>
  <c r="L202" i="30"/>
  <c r="L205" i="30"/>
  <c r="L199" i="30"/>
  <c r="L208" i="30"/>
  <c r="U270" i="32"/>
  <c r="G274" i="32"/>
  <c r="V267" i="33"/>
  <c r="AM827" i="10" s="1"/>
  <c r="V273" i="33"/>
  <c r="V271" i="33"/>
  <c r="V276" i="33"/>
  <c r="V274" i="33"/>
  <c r="V269" i="33"/>
  <c r="V275" i="33"/>
  <c r="V277" i="33"/>
  <c r="V272" i="33"/>
  <c r="V270" i="33"/>
  <c r="V278" i="33"/>
  <c r="H205" i="32"/>
  <c r="P206" i="29"/>
  <c r="O205" i="26"/>
  <c r="T232" i="25"/>
  <c r="T235" i="25"/>
  <c r="T243" i="25"/>
  <c r="S243" i="25"/>
  <c r="S235" i="25"/>
  <c r="S232" i="25"/>
  <c r="M240" i="25"/>
  <c r="N203" i="26"/>
  <c r="O208" i="26"/>
  <c r="N208" i="26"/>
  <c r="C206" i="26"/>
  <c r="S237" i="25"/>
  <c r="L277" i="27"/>
  <c r="W278" i="27"/>
  <c r="E272" i="27"/>
  <c r="P276" i="27"/>
  <c r="J203" i="26"/>
  <c r="J236" i="27"/>
  <c r="J267" i="28"/>
  <c r="AA619" i="10" s="1"/>
  <c r="J272" i="28"/>
  <c r="I199" i="25"/>
  <c r="H274" i="27"/>
  <c r="P269" i="27"/>
  <c r="I199" i="27"/>
  <c r="N201" i="27"/>
  <c r="I272" i="28"/>
  <c r="D243" i="27"/>
  <c r="J204" i="27"/>
  <c r="I200" i="27"/>
  <c r="T204" i="27"/>
  <c r="U277" i="28"/>
  <c r="V234" i="27"/>
  <c r="J205" i="27"/>
  <c r="K274" i="28"/>
  <c r="J200" i="25"/>
  <c r="I234" i="27"/>
  <c r="J270" i="28"/>
  <c r="N199" i="27"/>
  <c r="I270" i="28"/>
  <c r="J235" i="27"/>
  <c r="T278" i="28"/>
  <c r="W271" i="28"/>
  <c r="L207" i="27"/>
  <c r="U235" i="28"/>
  <c r="Q278" i="27"/>
  <c r="E242" i="28"/>
  <c r="S202" i="28"/>
  <c r="S206" i="28"/>
  <c r="S197" i="28"/>
  <c r="Q237" i="29"/>
  <c r="Q243" i="29"/>
  <c r="Q232" i="29"/>
  <c r="F207" i="28"/>
  <c r="V236" i="29"/>
  <c r="C276" i="29"/>
  <c r="T271" i="28"/>
  <c r="S204" i="28"/>
  <c r="C277" i="29"/>
  <c r="D208" i="27"/>
  <c r="E205" i="28"/>
  <c r="R271" i="29"/>
  <c r="U232" i="29"/>
  <c r="U242" i="29"/>
  <c r="U238" i="29"/>
  <c r="U241" i="29"/>
  <c r="U239" i="29"/>
  <c r="D205" i="27"/>
  <c r="E241" i="28"/>
  <c r="J197" i="28"/>
  <c r="J203" i="28"/>
  <c r="J207" i="28"/>
  <c r="J199" i="28"/>
  <c r="I204" i="29"/>
  <c r="E274" i="29"/>
  <c r="R236" i="29"/>
  <c r="P207" i="29"/>
  <c r="D232" i="30"/>
  <c r="D238" i="30"/>
  <c r="D237" i="30"/>
  <c r="E273" i="30"/>
  <c r="R239" i="30"/>
  <c r="H267" i="19"/>
  <c r="H271" i="19"/>
  <c r="H270" i="19"/>
  <c r="H277" i="19"/>
  <c r="H275" i="19"/>
  <c r="Q208" i="29"/>
  <c r="R201" i="29"/>
  <c r="E274" i="30"/>
  <c r="J238" i="29"/>
  <c r="J241" i="29"/>
  <c r="J232" i="29"/>
  <c r="J242" i="29"/>
  <c r="J239" i="29"/>
  <c r="U203" i="28"/>
  <c r="C276" i="19"/>
  <c r="C267" i="19"/>
  <c r="C273" i="19"/>
  <c r="C278" i="19"/>
  <c r="C277" i="19"/>
  <c r="U203" i="29"/>
  <c r="E271" i="30"/>
  <c r="P240" i="29"/>
  <c r="P243" i="29"/>
  <c r="P232" i="29"/>
  <c r="N205" i="29"/>
  <c r="O271" i="30"/>
  <c r="H276" i="19"/>
  <c r="V243" i="29"/>
  <c r="Q272" i="19"/>
  <c r="G269" i="32"/>
  <c r="E205" i="19"/>
  <c r="S278" i="19"/>
  <c r="D240" i="19"/>
  <c r="W204" i="19"/>
  <c r="D232" i="32"/>
  <c r="D235" i="32"/>
  <c r="D234" i="32"/>
  <c r="D243" i="32"/>
  <c r="D239" i="32"/>
  <c r="D238" i="32"/>
  <c r="D236" i="32"/>
  <c r="F208" i="32"/>
  <c r="R197" i="21"/>
  <c r="R202" i="21"/>
  <c r="R208" i="21"/>
  <c r="R206" i="21"/>
  <c r="R201" i="21"/>
  <c r="R207" i="21"/>
  <c r="R199" i="21"/>
  <c r="R204" i="21"/>
  <c r="R205" i="21"/>
  <c r="R203" i="21"/>
  <c r="M242" i="25"/>
  <c r="P206" i="25"/>
  <c r="U238" i="28"/>
  <c r="T234" i="27"/>
  <c r="U278" i="28"/>
  <c r="K271" i="28"/>
  <c r="U206" i="27"/>
  <c r="E278" i="27"/>
  <c r="U269" i="29"/>
  <c r="S199" i="28"/>
  <c r="S243" i="28"/>
  <c r="U204" i="28"/>
  <c r="E203" i="28"/>
  <c r="R239" i="29"/>
  <c r="D243" i="28"/>
  <c r="D235" i="28"/>
  <c r="F204" i="28"/>
  <c r="M207" i="28"/>
  <c r="K242" i="29"/>
  <c r="U206" i="28"/>
  <c r="K202" i="25"/>
  <c r="C278" i="29"/>
  <c r="F271" i="29"/>
  <c r="O197" i="29"/>
  <c r="O205" i="29"/>
  <c r="N232" i="30"/>
  <c r="N239" i="30"/>
  <c r="N242" i="30"/>
  <c r="E242" i="30"/>
  <c r="M273" i="29"/>
  <c r="D207" i="29"/>
  <c r="P199" i="29"/>
  <c r="F273" i="30"/>
  <c r="O203" i="29"/>
  <c r="N272" i="30"/>
  <c r="F239" i="30"/>
  <c r="J239" i="28"/>
  <c r="E243" i="30"/>
  <c r="E235" i="30"/>
  <c r="M278" i="29"/>
  <c r="I234" i="29"/>
  <c r="I275" i="30"/>
  <c r="K239" i="29"/>
  <c r="N273" i="30"/>
  <c r="J235" i="29"/>
  <c r="Q201" i="29"/>
  <c r="W232" i="30"/>
  <c r="W238" i="30"/>
  <c r="I203" i="28"/>
  <c r="F271" i="30"/>
  <c r="P240" i="30"/>
  <c r="P197" i="30"/>
  <c r="P202" i="30"/>
  <c r="P203" i="30"/>
  <c r="P207" i="30"/>
  <c r="I203" i="29"/>
  <c r="N270" i="30"/>
  <c r="S276" i="30"/>
  <c r="C271" i="30"/>
  <c r="T721" i="10" s="1"/>
  <c r="H721" i="10" s="1"/>
  <c r="S275" i="19"/>
  <c r="V232" i="19"/>
  <c r="V236" i="19"/>
  <c r="V238" i="19"/>
  <c r="V242" i="19"/>
  <c r="V235" i="19"/>
  <c r="V234" i="19"/>
  <c r="P241" i="29"/>
  <c r="Q232" i="19"/>
  <c r="Q236" i="19"/>
  <c r="Q243" i="19"/>
  <c r="Q242" i="19"/>
  <c r="Q241" i="19"/>
  <c r="Q240" i="19"/>
  <c r="N271" i="19"/>
  <c r="N199" i="30"/>
  <c r="H278" i="19"/>
  <c r="C272" i="19"/>
  <c r="O197" i="32"/>
  <c r="O207" i="32"/>
  <c r="O199" i="32"/>
  <c r="O202" i="32"/>
  <c r="O205" i="32"/>
  <c r="O203" i="32"/>
  <c r="O200" i="32"/>
  <c r="O206" i="32"/>
  <c r="O208" i="32"/>
  <c r="I232" i="33"/>
  <c r="I240" i="33"/>
  <c r="I239" i="33"/>
  <c r="I238" i="33"/>
  <c r="I241" i="33"/>
  <c r="I236" i="33"/>
  <c r="I235" i="33"/>
  <c r="I234" i="33"/>
  <c r="I243" i="33"/>
  <c r="T267" i="32"/>
  <c r="AK775" i="10" s="1"/>
  <c r="T273" i="32"/>
  <c r="T269" i="32"/>
  <c r="T270" i="32"/>
  <c r="T272" i="32"/>
  <c r="T271" i="32"/>
  <c r="S232" i="33"/>
  <c r="S235" i="33"/>
  <c r="S234" i="33"/>
  <c r="S243" i="33"/>
  <c r="S236" i="33"/>
  <c r="S242" i="33"/>
  <c r="S241" i="33"/>
  <c r="S239" i="33"/>
  <c r="S238" i="33"/>
  <c r="S237" i="33"/>
  <c r="I277" i="33"/>
  <c r="D232" i="24"/>
  <c r="D234" i="24"/>
  <c r="D239" i="24"/>
  <c r="D242" i="24"/>
  <c r="D236" i="24"/>
  <c r="D240" i="24"/>
  <c r="R206" i="24"/>
  <c r="R208" i="24"/>
  <c r="R197" i="24"/>
  <c r="R201" i="24"/>
  <c r="J241" i="26"/>
  <c r="J234" i="26"/>
  <c r="J232" i="26"/>
  <c r="J238" i="26"/>
  <c r="J242" i="26"/>
  <c r="J236" i="26"/>
  <c r="L275" i="25"/>
  <c r="L267" i="25"/>
  <c r="AC515" i="10" s="1"/>
  <c r="L271" i="25"/>
  <c r="J272" i="25"/>
  <c r="U242" i="26"/>
  <c r="D275" i="25"/>
  <c r="H238" i="25"/>
  <c r="K202" i="26"/>
  <c r="T267" i="25"/>
  <c r="AK515" i="10" s="1"/>
  <c r="T272" i="25"/>
  <c r="J278" i="25"/>
  <c r="O200" i="26"/>
  <c r="K207" i="26"/>
  <c r="I239" i="25"/>
  <c r="I232" i="25"/>
  <c r="C202" i="26"/>
  <c r="I208" i="25"/>
  <c r="L201" i="25"/>
  <c r="U241" i="27"/>
  <c r="Q203" i="25"/>
  <c r="P278" i="27"/>
  <c r="S271" i="27"/>
  <c r="P207" i="25"/>
  <c r="L269" i="27"/>
  <c r="K277" i="27"/>
  <c r="J277" i="27"/>
  <c r="P269" i="25"/>
  <c r="U273" i="27"/>
  <c r="W270" i="27"/>
  <c r="U239" i="27"/>
  <c r="F237" i="27"/>
  <c r="F232" i="27"/>
  <c r="C242" i="25"/>
  <c r="J199" i="26"/>
  <c r="T236" i="25"/>
  <c r="P205" i="25"/>
  <c r="D242" i="27"/>
  <c r="S240" i="25"/>
  <c r="E273" i="27"/>
  <c r="R243" i="27"/>
  <c r="J275" i="27"/>
  <c r="O242" i="28"/>
  <c r="K200" i="27"/>
  <c r="E239" i="28"/>
  <c r="M232" i="27"/>
  <c r="M239" i="27"/>
  <c r="M238" i="27"/>
  <c r="T276" i="28"/>
  <c r="I208" i="27"/>
  <c r="V277" i="28"/>
  <c r="M232" i="28"/>
  <c r="M242" i="28"/>
  <c r="M243" i="27"/>
  <c r="S237" i="28"/>
  <c r="L202" i="27"/>
  <c r="N207" i="27"/>
  <c r="I278" i="28"/>
  <c r="T270" i="28"/>
  <c r="I206" i="27"/>
  <c r="V271" i="28"/>
  <c r="O241" i="28"/>
  <c r="R234" i="28"/>
  <c r="W276" i="27"/>
  <c r="N204" i="27"/>
  <c r="W240" i="28"/>
  <c r="E202" i="28"/>
  <c r="M205" i="28"/>
  <c r="G202" i="28"/>
  <c r="G206" i="28"/>
  <c r="G197" i="28"/>
  <c r="G243" i="28"/>
  <c r="I204" i="28"/>
  <c r="T200" i="28"/>
  <c r="U274" i="29"/>
  <c r="F269" i="29"/>
  <c r="U267" i="30"/>
  <c r="AL723" i="10" s="1"/>
  <c r="U273" i="30"/>
  <c r="U269" i="30"/>
  <c r="U277" i="30"/>
  <c r="N269" i="28"/>
  <c r="Q277" i="29"/>
  <c r="M234" i="28"/>
  <c r="E204" i="28"/>
  <c r="U275" i="29"/>
  <c r="C269" i="29"/>
  <c r="J206" i="27"/>
  <c r="I206" i="28"/>
  <c r="C197" i="29"/>
  <c r="C205" i="29"/>
  <c r="C199" i="29"/>
  <c r="C207" i="29"/>
  <c r="J203" i="27"/>
  <c r="W239" i="28"/>
  <c r="K272" i="29"/>
  <c r="Q207" i="29"/>
  <c r="N241" i="30"/>
  <c r="Q232" i="30"/>
  <c r="Q237" i="30"/>
  <c r="Q235" i="30"/>
  <c r="Q241" i="30"/>
  <c r="D199" i="29"/>
  <c r="O272" i="30"/>
  <c r="C203" i="29"/>
  <c r="Q269" i="30"/>
  <c r="S238" i="28"/>
  <c r="N207" i="29"/>
  <c r="N234" i="30"/>
  <c r="P243" i="30"/>
  <c r="O208" i="29"/>
  <c r="O200" i="29"/>
  <c r="S271" i="30"/>
  <c r="U199" i="28"/>
  <c r="P205" i="29"/>
  <c r="O278" i="30"/>
  <c r="D240" i="30"/>
  <c r="C197" i="30"/>
  <c r="C204" i="30"/>
  <c r="C200" i="30"/>
  <c r="C207" i="30"/>
  <c r="C202" i="30"/>
  <c r="R202" i="29"/>
  <c r="G276" i="30"/>
  <c r="E237" i="30"/>
  <c r="P201" i="30"/>
  <c r="C232" i="19"/>
  <c r="C240" i="19"/>
  <c r="C241" i="19"/>
  <c r="C236" i="19"/>
  <c r="C237" i="19"/>
  <c r="C239" i="19"/>
  <c r="P241" i="30"/>
  <c r="U267" i="32"/>
  <c r="AL775" i="10" s="1"/>
  <c r="U277" i="32"/>
  <c r="U272" i="32"/>
  <c r="U274" i="32"/>
  <c r="U275" i="32"/>
  <c r="U273" i="32"/>
  <c r="U276" i="32"/>
  <c r="U271" i="32"/>
  <c r="U278" i="32"/>
  <c r="P242" i="30"/>
  <c r="O275" i="19"/>
  <c r="Q234" i="19"/>
  <c r="N276" i="19"/>
  <c r="C243" i="19"/>
  <c r="K197" i="33"/>
  <c r="K203" i="33"/>
  <c r="K201" i="33"/>
  <c r="K200" i="33"/>
  <c r="K207" i="33"/>
  <c r="K204" i="33"/>
  <c r="K202" i="33"/>
  <c r="K199" i="33"/>
  <c r="K205" i="33"/>
  <c r="K208" i="33"/>
  <c r="G236" i="26"/>
  <c r="G241" i="26"/>
  <c r="G232" i="26"/>
  <c r="G243" i="26"/>
  <c r="G237" i="26"/>
  <c r="Q267" i="25"/>
  <c r="AH515" i="10" s="1"/>
  <c r="Q275" i="25"/>
  <c r="I242" i="26"/>
  <c r="L232" i="26"/>
  <c r="L240" i="26"/>
  <c r="I239" i="26"/>
  <c r="O207" i="26"/>
  <c r="F276" i="25"/>
  <c r="S238" i="25"/>
  <c r="Q208" i="26"/>
  <c r="H272" i="25"/>
  <c r="H267" i="25"/>
  <c r="Y515" i="10" s="1"/>
  <c r="H276" i="25"/>
  <c r="C200" i="26"/>
  <c r="W267" i="25"/>
  <c r="W273" i="25"/>
  <c r="W277" i="25"/>
  <c r="N272" i="25"/>
  <c r="L232" i="27"/>
  <c r="L239" i="27"/>
  <c r="G271" i="27"/>
  <c r="Q243" i="27"/>
  <c r="Q232" i="27"/>
  <c r="Q239" i="27"/>
  <c r="Q235" i="27"/>
  <c r="L203" i="25"/>
  <c r="K270" i="27"/>
  <c r="K207" i="25"/>
  <c r="V274" i="27"/>
  <c r="O232" i="27"/>
  <c r="O236" i="27"/>
  <c r="H236" i="25"/>
  <c r="M234" i="25"/>
  <c r="L204" i="25"/>
  <c r="K208" i="25"/>
  <c r="K238" i="27"/>
  <c r="K237" i="27"/>
  <c r="K241" i="27"/>
  <c r="K242" i="27"/>
  <c r="K232" i="27"/>
  <c r="W208" i="27"/>
  <c r="T199" i="27"/>
  <c r="L269" i="28"/>
  <c r="J241" i="27"/>
  <c r="J277" i="28"/>
  <c r="J242" i="27"/>
  <c r="J232" i="28"/>
  <c r="J235" i="28"/>
  <c r="G237" i="28"/>
  <c r="M205" i="25"/>
  <c r="U201" i="27"/>
  <c r="W206" i="27"/>
  <c r="J271" i="28"/>
  <c r="W203" i="27"/>
  <c r="L272" i="28"/>
  <c r="E234" i="28"/>
  <c r="C275" i="29"/>
  <c r="Q272" i="29"/>
  <c r="P242" i="28"/>
  <c r="S235" i="28"/>
  <c r="I274" i="29"/>
  <c r="I267" i="30"/>
  <c r="Z723" i="10" s="1"/>
  <c r="I273" i="30"/>
  <c r="E277" i="29"/>
  <c r="J241" i="28"/>
  <c r="I275" i="29"/>
  <c r="K234" i="29"/>
  <c r="Q200" i="25"/>
  <c r="U276" i="29"/>
  <c r="C270" i="29"/>
  <c r="O202" i="29"/>
  <c r="S271" i="29"/>
  <c r="U278" i="30"/>
  <c r="U201" i="29"/>
  <c r="E269" i="30"/>
  <c r="M270" i="29"/>
  <c r="F274" i="30"/>
  <c r="D243" i="30"/>
  <c r="P235" i="30"/>
  <c r="C208" i="29"/>
  <c r="C200" i="29"/>
  <c r="J243" i="29"/>
  <c r="I199" i="28"/>
  <c r="U235" i="29"/>
  <c r="D205" i="29"/>
  <c r="C278" i="30"/>
  <c r="C270" i="30"/>
  <c r="M239" i="30"/>
  <c r="Q242" i="29"/>
  <c r="P275" i="30"/>
  <c r="N236" i="30"/>
  <c r="M267" i="19"/>
  <c r="M272" i="19"/>
  <c r="M271" i="19"/>
  <c r="M277" i="19"/>
  <c r="M278" i="19"/>
  <c r="M276" i="19"/>
  <c r="I275" i="19"/>
  <c r="D241" i="30"/>
  <c r="P206" i="30"/>
  <c r="O270" i="19"/>
  <c r="P241" i="19"/>
  <c r="D242" i="30"/>
  <c r="C275" i="19"/>
  <c r="C199" i="30"/>
  <c r="P243" i="19"/>
  <c r="Q197" i="19"/>
  <c r="Q204" i="19"/>
  <c r="Q208" i="19"/>
  <c r="Q205" i="19"/>
  <c r="Q203" i="19"/>
  <c r="Q199" i="19"/>
  <c r="Q207" i="19"/>
  <c r="Q202" i="19"/>
  <c r="K232" i="32"/>
  <c r="K242" i="32"/>
  <c r="K235" i="32"/>
  <c r="K241" i="32"/>
  <c r="K236" i="32"/>
  <c r="K239" i="32"/>
  <c r="K237" i="32"/>
  <c r="K243" i="32"/>
  <c r="H197" i="32"/>
  <c r="H202" i="32"/>
  <c r="H203" i="32"/>
  <c r="H201" i="32"/>
  <c r="H208" i="32"/>
  <c r="H199" i="32"/>
  <c r="H207" i="32"/>
  <c r="H206" i="32"/>
  <c r="Q201" i="19"/>
  <c r="E197" i="32"/>
  <c r="E201" i="32"/>
  <c r="E202" i="32"/>
  <c r="E208" i="32"/>
  <c r="E206" i="32"/>
  <c r="E203" i="32"/>
  <c r="E205" i="32"/>
  <c r="E199" i="32"/>
  <c r="K240" i="32"/>
  <c r="O206" i="19"/>
  <c r="M197" i="29"/>
  <c r="M205" i="29"/>
  <c r="M201" i="29"/>
  <c r="M203" i="29"/>
  <c r="U232" i="21"/>
  <c r="U235" i="21"/>
  <c r="U238" i="21"/>
  <c r="U240" i="21"/>
  <c r="U243" i="21"/>
  <c r="U241" i="21"/>
  <c r="U236" i="21"/>
  <c r="U234" i="21"/>
  <c r="U239" i="21"/>
  <c r="U242" i="21"/>
  <c r="U237" i="21"/>
  <c r="N205" i="24"/>
  <c r="N197" i="24"/>
  <c r="N201" i="24"/>
  <c r="N206" i="24"/>
  <c r="N202" i="24"/>
  <c r="N203" i="24"/>
  <c r="V238" i="24"/>
  <c r="V232" i="24"/>
  <c r="V242" i="24"/>
  <c r="V236" i="24"/>
  <c r="V234" i="24"/>
  <c r="V240" i="24"/>
  <c r="Q278" i="25"/>
  <c r="J204" i="26"/>
  <c r="L235" i="26"/>
  <c r="C207" i="26"/>
  <c r="G269" i="27"/>
  <c r="N275" i="25"/>
  <c r="G239" i="26"/>
  <c r="J206" i="26"/>
  <c r="J270" i="25"/>
  <c r="T236" i="26"/>
  <c r="N200" i="26"/>
  <c r="W271" i="25"/>
  <c r="M243" i="25"/>
  <c r="L234" i="27"/>
  <c r="P199" i="25"/>
  <c r="V232" i="27"/>
  <c r="V242" i="27"/>
  <c r="G276" i="27"/>
  <c r="V269" i="27"/>
  <c r="J275" i="25"/>
  <c r="Q232" i="25"/>
  <c r="Q242" i="25"/>
  <c r="Q240" i="25"/>
  <c r="P204" i="25"/>
  <c r="V243" i="27"/>
  <c r="D237" i="27"/>
  <c r="U202" i="25"/>
  <c r="R238" i="27"/>
  <c r="Q243" i="25"/>
  <c r="Q235" i="25"/>
  <c r="V240" i="27"/>
  <c r="D234" i="27"/>
  <c r="U203" i="25"/>
  <c r="W271" i="27"/>
  <c r="O242" i="27"/>
  <c r="R235" i="27"/>
  <c r="N278" i="25"/>
  <c r="G274" i="27"/>
  <c r="U203" i="27"/>
  <c r="W237" i="28"/>
  <c r="D202" i="27"/>
  <c r="T237" i="25"/>
  <c r="T241" i="27"/>
  <c r="N202" i="27"/>
  <c r="L274" i="28"/>
  <c r="W242" i="28"/>
  <c r="D203" i="27"/>
  <c r="I201" i="27"/>
  <c r="V274" i="28"/>
  <c r="G232" i="28"/>
  <c r="G240" i="28"/>
  <c r="K243" i="27"/>
  <c r="N276" i="28"/>
  <c r="L276" i="27"/>
  <c r="H275" i="27"/>
  <c r="K240" i="27"/>
  <c r="K203" i="27"/>
  <c r="U271" i="28"/>
  <c r="G235" i="28"/>
  <c r="N277" i="28"/>
  <c r="Q269" i="29"/>
  <c r="S240" i="28"/>
  <c r="T201" i="28"/>
  <c r="M197" i="28"/>
  <c r="M208" i="28"/>
  <c r="F205" i="28"/>
  <c r="V232" i="29"/>
  <c r="V242" i="29"/>
  <c r="V241" i="29"/>
  <c r="V235" i="29"/>
  <c r="T202" i="28"/>
  <c r="Q271" i="29"/>
  <c r="Q276" i="30"/>
  <c r="R232" i="30"/>
  <c r="R238" i="30"/>
  <c r="R242" i="30"/>
  <c r="R235" i="30"/>
  <c r="R240" i="30"/>
  <c r="Q270" i="29"/>
  <c r="K235" i="29"/>
  <c r="E270" i="30"/>
  <c r="Q267" i="19"/>
  <c r="Q273" i="19"/>
  <c r="Q278" i="19"/>
  <c r="Q277" i="19"/>
  <c r="Q275" i="19"/>
  <c r="P278" i="30"/>
  <c r="P270" i="30"/>
  <c r="Q240" i="30"/>
  <c r="V238" i="30"/>
  <c r="O201" i="29"/>
  <c r="Q275" i="30"/>
  <c r="D275" i="30"/>
  <c r="W235" i="30"/>
  <c r="V199" i="30"/>
  <c r="S277" i="30"/>
  <c r="C270" i="19"/>
  <c r="R205" i="30"/>
  <c r="R201" i="30"/>
  <c r="R204" i="30"/>
  <c r="R197" i="30"/>
  <c r="R202" i="30"/>
  <c r="R207" i="30"/>
  <c r="H272" i="19"/>
  <c r="D241" i="19"/>
  <c r="U232" i="32"/>
  <c r="U243" i="32"/>
  <c r="U238" i="32"/>
  <c r="U240" i="32"/>
  <c r="U239" i="32"/>
  <c r="U234" i="32"/>
  <c r="U242" i="32"/>
  <c r="U237" i="32"/>
  <c r="V240" i="30"/>
  <c r="W240" i="19"/>
  <c r="T269" i="19"/>
  <c r="D197" i="19"/>
  <c r="D201" i="19"/>
  <c r="D203" i="19"/>
  <c r="D207" i="19"/>
  <c r="D200" i="19"/>
  <c r="D199" i="19"/>
  <c r="D204" i="19"/>
  <c r="D202" i="19"/>
  <c r="D208" i="19"/>
  <c r="Q200" i="19"/>
  <c r="W206" i="19"/>
  <c r="W197" i="19"/>
  <c r="W201" i="19"/>
  <c r="W202" i="19"/>
  <c r="W207" i="19"/>
  <c r="W205" i="19"/>
  <c r="W200" i="19"/>
  <c r="D205" i="19"/>
  <c r="P236" i="19"/>
  <c r="T197" i="19"/>
  <c r="T208" i="19"/>
  <c r="T205" i="19"/>
  <c r="T203" i="19"/>
  <c r="T199" i="19"/>
  <c r="T207" i="19"/>
  <c r="T202" i="19"/>
  <c r="T200" i="19"/>
  <c r="E200" i="32"/>
  <c r="V197" i="29"/>
  <c r="V200" i="29"/>
  <c r="V201" i="29"/>
  <c r="V208" i="29"/>
  <c r="F267" i="33"/>
  <c r="W827" i="10" s="1"/>
  <c r="F274" i="33"/>
  <c r="F275" i="33"/>
  <c r="F273" i="33"/>
  <c r="F278" i="33"/>
  <c r="F272" i="33"/>
  <c r="F277" i="33"/>
  <c r="F276" i="33"/>
  <c r="F271" i="33"/>
  <c r="H197" i="21"/>
  <c r="H206" i="21"/>
  <c r="H201" i="21"/>
  <c r="H208" i="21"/>
  <c r="H199" i="21"/>
  <c r="H200" i="21"/>
  <c r="H207" i="21"/>
  <c r="H202" i="21"/>
  <c r="H205" i="21"/>
  <c r="H204" i="21"/>
  <c r="J273" i="25"/>
  <c r="O199" i="26"/>
  <c r="N207" i="26"/>
  <c r="Q200" i="26"/>
  <c r="W274" i="25"/>
  <c r="Q205" i="26"/>
  <c r="H278" i="25"/>
  <c r="V276" i="27"/>
  <c r="K267" i="27"/>
  <c r="AB567" i="10" s="1"/>
  <c r="K272" i="27"/>
  <c r="U232" i="27"/>
  <c r="U234" i="27"/>
  <c r="S274" i="25"/>
  <c r="J243" i="27"/>
  <c r="I202" i="25"/>
  <c r="E276" i="27"/>
  <c r="H269" i="27"/>
  <c r="K199" i="25"/>
  <c r="S273" i="27"/>
  <c r="L271" i="27"/>
  <c r="J240" i="27"/>
  <c r="M238" i="25"/>
  <c r="I203" i="25"/>
  <c r="H278" i="27"/>
  <c r="K271" i="27"/>
  <c r="C242" i="27"/>
  <c r="T276" i="25"/>
  <c r="K200" i="25"/>
  <c r="P273" i="27"/>
  <c r="I203" i="27"/>
  <c r="T207" i="27"/>
  <c r="L277" i="28"/>
  <c r="W273" i="28"/>
  <c r="L205" i="27"/>
  <c r="O235" i="28"/>
  <c r="H237" i="25"/>
  <c r="Q240" i="27"/>
  <c r="T208" i="27"/>
  <c r="W201" i="27"/>
  <c r="U273" i="28"/>
  <c r="D240" i="27"/>
  <c r="K278" i="28"/>
  <c r="N271" i="28"/>
  <c r="J204" i="25"/>
  <c r="J274" i="28"/>
  <c r="O236" i="28"/>
  <c r="T242" i="27"/>
  <c r="T205" i="27"/>
  <c r="L275" i="28"/>
  <c r="W275" i="28"/>
  <c r="U275" i="27"/>
  <c r="L203" i="27"/>
  <c r="U239" i="28"/>
  <c r="E274" i="27"/>
  <c r="T239" i="27"/>
  <c r="T202" i="27"/>
  <c r="I271" i="28"/>
  <c r="U273" i="29"/>
  <c r="S203" i="28"/>
  <c r="M241" i="28"/>
  <c r="U200" i="28"/>
  <c r="V240" i="29"/>
  <c r="E199" i="28"/>
  <c r="I242" i="29"/>
  <c r="I238" i="29"/>
  <c r="I237" i="29"/>
  <c r="I232" i="29"/>
  <c r="I239" i="29"/>
  <c r="W276" i="28"/>
  <c r="S208" i="28"/>
  <c r="E269" i="29"/>
  <c r="P239" i="28"/>
  <c r="U201" i="28"/>
  <c r="F274" i="29"/>
  <c r="D204" i="27"/>
  <c r="G205" i="28"/>
  <c r="S267" i="29"/>
  <c r="AJ671" i="10" s="1"/>
  <c r="S275" i="29"/>
  <c r="P197" i="29"/>
  <c r="P202" i="29"/>
  <c r="R275" i="29"/>
  <c r="O267" i="30"/>
  <c r="AF723" i="10" s="1"/>
  <c r="O269" i="30"/>
  <c r="E237" i="28"/>
  <c r="E271" i="29"/>
  <c r="N197" i="29"/>
  <c r="N201" i="29"/>
  <c r="I208" i="29"/>
  <c r="E276" i="30"/>
  <c r="F232" i="30"/>
  <c r="F238" i="30"/>
  <c r="F242" i="30"/>
  <c r="F234" i="30"/>
  <c r="F240" i="30"/>
  <c r="F237" i="30"/>
  <c r="E270" i="29"/>
  <c r="E234" i="30"/>
  <c r="M269" i="29"/>
  <c r="U270" i="30"/>
  <c r="R243" i="30"/>
  <c r="D237" i="28"/>
  <c r="U202" i="30"/>
  <c r="U197" i="30"/>
  <c r="U201" i="30"/>
  <c r="U205" i="30"/>
  <c r="U204" i="30"/>
  <c r="U207" i="30"/>
  <c r="U200" i="30"/>
  <c r="U208" i="30"/>
  <c r="U199" i="30"/>
  <c r="V241" i="30"/>
  <c r="M234" i="30"/>
  <c r="U206" i="29"/>
  <c r="N269" i="30"/>
  <c r="E267" i="19"/>
  <c r="E278" i="19"/>
  <c r="E277" i="19"/>
  <c r="E275" i="19"/>
  <c r="E274" i="19"/>
  <c r="E272" i="19"/>
  <c r="G242" i="29"/>
  <c r="D278" i="30"/>
  <c r="D270" i="30"/>
  <c r="E240" i="30"/>
  <c r="D197" i="30"/>
  <c r="D206" i="30"/>
  <c r="D202" i="30"/>
  <c r="D203" i="30"/>
  <c r="D205" i="30"/>
  <c r="D199" i="30"/>
  <c r="D201" i="30"/>
  <c r="U243" i="29"/>
  <c r="R234" i="29"/>
  <c r="U276" i="30"/>
  <c r="C201" i="29"/>
  <c r="E275" i="30"/>
  <c r="W243" i="30"/>
  <c r="K235" i="30"/>
  <c r="W242" i="19"/>
  <c r="I277" i="30"/>
  <c r="M273" i="19"/>
  <c r="D276" i="30"/>
  <c r="S238" i="30"/>
  <c r="R234" i="30"/>
  <c r="R199" i="30"/>
  <c r="Q271" i="19"/>
  <c r="J267" i="19"/>
  <c r="J271" i="19"/>
  <c r="J278" i="19"/>
  <c r="J275" i="19"/>
  <c r="J273" i="19"/>
  <c r="V201" i="30"/>
  <c r="I273" i="19"/>
  <c r="H269" i="19"/>
  <c r="E197" i="19"/>
  <c r="E200" i="19"/>
  <c r="E208" i="19"/>
  <c r="E206" i="19"/>
  <c r="E201" i="19"/>
  <c r="E204" i="19"/>
  <c r="E199" i="19"/>
  <c r="E207" i="19"/>
  <c r="Q239" i="19"/>
  <c r="H274" i="19"/>
  <c r="E207" i="32"/>
  <c r="T267" i="33"/>
  <c r="AK827" i="10" s="1"/>
  <c r="T278" i="33"/>
  <c r="T271" i="33"/>
  <c r="T270" i="33"/>
  <c r="T277" i="33"/>
  <c r="T269" i="33"/>
  <c r="T272" i="33"/>
  <c r="T274" i="33"/>
  <c r="T276" i="33"/>
  <c r="T275" i="33"/>
  <c r="C232" i="32"/>
  <c r="C238" i="32"/>
  <c r="C237" i="32"/>
  <c r="C240" i="32"/>
  <c r="C234" i="32"/>
  <c r="C243" i="32"/>
  <c r="C242" i="32"/>
  <c r="C241" i="32"/>
  <c r="T767" i="10" s="1"/>
  <c r="C236" i="32"/>
  <c r="T766" i="10" s="1"/>
  <c r="N277" i="25"/>
  <c r="Q270" i="25"/>
  <c r="U232" i="26"/>
  <c r="U243" i="26"/>
  <c r="Q203" i="26"/>
  <c r="C241" i="25"/>
  <c r="T507" i="10" s="1"/>
  <c r="C232" i="25"/>
  <c r="G238" i="26"/>
  <c r="J201" i="26"/>
  <c r="S272" i="25"/>
  <c r="T242" i="25"/>
  <c r="L236" i="26"/>
  <c r="C199" i="26"/>
  <c r="L274" i="25"/>
  <c r="T239" i="26"/>
  <c r="G237" i="24"/>
  <c r="D276" i="25"/>
  <c r="Q277" i="25"/>
  <c r="T270" i="25"/>
  <c r="M235" i="25"/>
  <c r="O239" i="27"/>
  <c r="C240" i="25"/>
  <c r="K201" i="25"/>
  <c r="J276" i="27"/>
  <c r="D270" i="27"/>
  <c r="J205" i="25"/>
  <c r="L202" i="25"/>
  <c r="E275" i="27"/>
  <c r="K269" i="27"/>
  <c r="D275" i="27"/>
  <c r="J269" i="27"/>
  <c r="G274" i="25"/>
  <c r="H243" i="25"/>
  <c r="M203" i="25"/>
  <c r="L278" i="27"/>
  <c r="F278" i="25"/>
  <c r="P232" i="27"/>
  <c r="P240" i="27"/>
  <c r="O237" i="27"/>
  <c r="Q205" i="25"/>
  <c r="G273" i="27"/>
  <c r="N232" i="25"/>
  <c r="N243" i="25"/>
  <c r="J203" i="25"/>
  <c r="U270" i="27"/>
  <c r="D199" i="27"/>
  <c r="L241" i="27"/>
  <c r="O234" i="27"/>
  <c r="Q206" i="25"/>
  <c r="D273" i="27"/>
  <c r="H207" i="27"/>
  <c r="U276" i="28"/>
  <c r="P239" i="27"/>
  <c r="J208" i="27"/>
  <c r="J200" i="27"/>
  <c r="K273" i="28"/>
  <c r="U204" i="27"/>
  <c r="V273" i="28"/>
  <c r="U241" i="28"/>
  <c r="Q236" i="25"/>
  <c r="H208" i="27"/>
  <c r="K201" i="27"/>
  <c r="I273" i="28"/>
  <c r="W234" i="28"/>
  <c r="V238" i="27"/>
  <c r="T277" i="28"/>
  <c r="W270" i="28"/>
  <c r="U242" i="28"/>
  <c r="Q241" i="27"/>
  <c r="H205" i="27"/>
  <c r="U274" i="28"/>
  <c r="K275" i="28"/>
  <c r="U202" i="27"/>
  <c r="P267" i="28"/>
  <c r="AG619" i="10" s="1"/>
  <c r="P274" i="28"/>
  <c r="P278" i="28"/>
  <c r="W272" i="27"/>
  <c r="Q238" i="27"/>
  <c r="H202" i="27"/>
  <c r="T207" i="28"/>
  <c r="I200" i="28"/>
  <c r="T208" i="28"/>
  <c r="R243" i="29"/>
  <c r="K276" i="28"/>
  <c r="G208" i="28"/>
  <c r="D239" i="28"/>
  <c r="F208" i="28"/>
  <c r="I201" i="28"/>
  <c r="O273" i="29"/>
  <c r="R197" i="29"/>
  <c r="R205" i="29"/>
  <c r="J202" i="27"/>
  <c r="Q278" i="29"/>
  <c r="Q197" i="29"/>
  <c r="Q205" i="29"/>
  <c r="Q204" i="29"/>
  <c r="U202" i="28"/>
  <c r="D197" i="29"/>
  <c r="D206" i="29"/>
  <c r="D202" i="29"/>
  <c r="F275" i="29"/>
  <c r="C267" i="30"/>
  <c r="T723" i="10" s="1"/>
  <c r="C277" i="30"/>
  <c r="D201" i="27"/>
  <c r="W235" i="28"/>
  <c r="K277" i="29"/>
  <c r="Q239" i="29"/>
  <c r="R207" i="29"/>
  <c r="U200" i="29"/>
  <c r="N275" i="30"/>
  <c r="V267" i="30"/>
  <c r="AM723" i="10" s="1"/>
  <c r="V278" i="30"/>
  <c r="V273" i="30"/>
  <c r="V271" i="30"/>
  <c r="V277" i="30"/>
  <c r="F277" i="30"/>
  <c r="I270" i="30"/>
  <c r="R208" i="29"/>
  <c r="F243" i="30"/>
  <c r="M236" i="28"/>
  <c r="V238" i="29"/>
  <c r="N203" i="29"/>
  <c r="D277" i="30"/>
  <c r="P276" i="30"/>
  <c r="P267" i="30"/>
  <c r="AG723" i="10" s="1"/>
  <c r="P272" i="30"/>
  <c r="Q239" i="30"/>
  <c r="I206" i="29"/>
  <c r="Q278" i="30"/>
  <c r="G236" i="29"/>
  <c r="G232" i="29"/>
  <c r="K238" i="30"/>
  <c r="S277" i="29"/>
  <c r="I243" i="29"/>
  <c r="I276" i="30"/>
  <c r="P236" i="30"/>
  <c r="N274" i="30"/>
  <c r="K243" i="30"/>
  <c r="T232" i="30"/>
  <c r="T234" i="30"/>
  <c r="W232" i="19"/>
  <c r="W241" i="19"/>
  <c r="W236" i="19"/>
  <c r="R276" i="30"/>
  <c r="D232" i="19"/>
  <c r="D235" i="19"/>
  <c r="D242" i="19"/>
  <c r="D239" i="19"/>
  <c r="D238" i="19"/>
  <c r="D234" i="19"/>
  <c r="D236" i="19"/>
  <c r="V274" i="30"/>
  <c r="O278" i="19"/>
  <c r="E271" i="19"/>
  <c r="V239" i="19"/>
  <c r="P238" i="30"/>
  <c r="O271" i="19"/>
  <c r="R208" i="30"/>
  <c r="Q276" i="19"/>
  <c r="M275" i="19"/>
  <c r="E273" i="19"/>
  <c r="V241" i="19"/>
  <c r="C267" i="32"/>
  <c r="T775" i="10" s="1"/>
  <c r="C271" i="32"/>
  <c r="T773" i="10" s="1"/>
  <c r="H773" i="10" s="1"/>
  <c r="C274" i="32"/>
  <c r="C275" i="32"/>
  <c r="C270" i="32"/>
  <c r="C278" i="32"/>
  <c r="C272" i="32"/>
  <c r="U241" i="32"/>
  <c r="C276" i="32"/>
  <c r="F202" i="32"/>
  <c r="O200" i="19"/>
  <c r="R276" i="32"/>
  <c r="V240" i="19"/>
  <c r="D243" i="29"/>
  <c r="D236" i="29"/>
  <c r="D232" i="29"/>
  <c r="D239" i="29"/>
  <c r="D240" i="29"/>
  <c r="D237" i="29"/>
  <c r="F270" i="19"/>
  <c r="J239" i="19"/>
  <c r="E199" i="30"/>
  <c r="F232" i="19"/>
  <c r="F237" i="19"/>
  <c r="F242" i="19"/>
  <c r="F235" i="19"/>
  <c r="F234" i="19"/>
  <c r="F239" i="19"/>
  <c r="E204" i="30"/>
  <c r="V274" i="19"/>
  <c r="E241" i="32"/>
  <c r="E232" i="32"/>
  <c r="M232" i="19"/>
  <c r="M243" i="19"/>
  <c r="M234" i="19"/>
  <c r="H274" i="32"/>
  <c r="V242" i="32"/>
  <c r="O243" i="19"/>
  <c r="O235" i="19"/>
  <c r="N204" i="19"/>
  <c r="D269" i="32"/>
  <c r="F237" i="32"/>
  <c r="S234" i="32"/>
  <c r="T204" i="32"/>
  <c r="I234" i="19"/>
  <c r="S275" i="32"/>
  <c r="F242" i="32"/>
  <c r="I235" i="32"/>
  <c r="F271" i="32"/>
  <c r="Q204" i="32"/>
  <c r="H272" i="33"/>
  <c r="H276" i="33"/>
  <c r="H267" i="33"/>
  <c r="Y827" i="10" s="1"/>
  <c r="J204" i="29"/>
  <c r="F243" i="32"/>
  <c r="I236" i="32"/>
  <c r="F276" i="32"/>
  <c r="I269" i="32"/>
  <c r="H273" i="32"/>
  <c r="M201" i="32"/>
  <c r="H273" i="33"/>
  <c r="R241" i="33"/>
  <c r="U234" i="33"/>
  <c r="N236" i="33"/>
  <c r="J239" i="33"/>
  <c r="S240" i="32"/>
  <c r="S278" i="33"/>
  <c r="S270" i="33"/>
  <c r="N237" i="33"/>
  <c r="V240" i="33"/>
  <c r="E207" i="33"/>
  <c r="H236" i="33"/>
  <c r="W197" i="32"/>
  <c r="W208" i="32"/>
  <c r="G240" i="33"/>
  <c r="O243" i="33"/>
  <c r="R236" i="33"/>
  <c r="R200" i="19"/>
  <c r="S272" i="33"/>
  <c r="R208" i="19"/>
  <c r="C199" i="19"/>
  <c r="L203" i="33"/>
  <c r="K278" i="21"/>
  <c r="K241" i="21"/>
  <c r="G236" i="21"/>
  <c r="J204" i="21"/>
  <c r="I278" i="21"/>
  <c r="F269" i="21"/>
  <c r="H202" i="33"/>
  <c r="K238" i="21"/>
  <c r="V275" i="21"/>
  <c r="V242" i="21"/>
  <c r="G208" i="21"/>
  <c r="S200" i="21"/>
  <c r="T271" i="21"/>
  <c r="T238" i="21"/>
  <c r="T205" i="21"/>
  <c r="G238" i="21"/>
  <c r="G271" i="21"/>
  <c r="S238" i="21"/>
  <c r="S205" i="21"/>
  <c r="F275" i="21"/>
  <c r="H272" i="21"/>
  <c r="K240" i="21"/>
  <c r="W203" i="21"/>
  <c r="J277" i="21"/>
  <c r="S206" i="21"/>
  <c r="U273" i="21"/>
  <c r="O275" i="32"/>
  <c r="W237" i="32"/>
  <c r="Q272" i="32"/>
  <c r="T242" i="33"/>
  <c r="G240" i="32"/>
  <c r="M206" i="32"/>
  <c r="R242" i="33"/>
  <c r="G278" i="33"/>
  <c r="G270" i="33"/>
  <c r="L272" i="33"/>
  <c r="J240" i="33"/>
  <c r="D234" i="33"/>
  <c r="M207" i="32"/>
  <c r="H275" i="33"/>
  <c r="C238" i="33"/>
  <c r="Q199" i="33"/>
  <c r="Q205" i="32"/>
  <c r="L269" i="33"/>
  <c r="C243" i="33"/>
  <c r="F236" i="33"/>
  <c r="I267" i="22"/>
  <c r="Z255" i="10" s="1"/>
  <c r="I273" i="22"/>
  <c r="U273" i="33"/>
  <c r="G272" i="33"/>
  <c r="T277" i="21"/>
  <c r="W270" i="21"/>
  <c r="T240" i="21"/>
  <c r="W208" i="21"/>
  <c r="V274" i="21"/>
  <c r="S203" i="21"/>
  <c r="I237" i="21"/>
  <c r="Q201" i="33"/>
  <c r="W271" i="21"/>
  <c r="T237" i="21"/>
  <c r="N202" i="21"/>
  <c r="J275" i="21"/>
  <c r="J242" i="21"/>
  <c r="G200" i="21"/>
  <c r="U275" i="21"/>
  <c r="H271" i="21"/>
  <c r="H238" i="21"/>
  <c r="G205" i="21"/>
  <c r="L205" i="33"/>
  <c r="U206" i="21"/>
  <c r="T239" i="21"/>
  <c r="K203" i="21"/>
  <c r="I240" i="21"/>
  <c r="S276" i="21"/>
  <c r="V269" i="21"/>
  <c r="G206" i="21"/>
  <c r="J199" i="21"/>
  <c r="I273" i="21"/>
  <c r="F271" i="19"/>
  <c r="J242" i="19"/>
  <c r="J232" i="19"/>
  <c r="J236" i="19"/>
  <c r="J241" i="19"/>
  <c r="C205" i="19"/>
  <c r="C197" i="19"/>
  <c r="D276" i="32"/>
  <c r="R236" i="32"/>
  <c r="I270" i="32"/>
  <c r="R205" i="19"/>
  <c r="S241" i="32"/>
  <c r="L241" i="19"/>
  <c r="L232" i="19"/>
  <c r="L240" i="19"/>
  <c r="K203" i="19"/>
  <c r="D277" i="32"/>
  <c r="K272" i="32"/>
  <c r="Q203" i="32"/>
  <c r="L243" i="19"/>
  <c r="K208" i="19"/>
  <c r="N201" i="19"/>
  <c r="F234" i="32"/>
  <c r="C197" i="32"/>
  <c r="C203" i="32"/>
  <c r="F199" i="19"/>
  <c r="K273" i="32"/>
  <c r="S243" i="32"/>
  <c r="V236" i="32"/>
  <c r="N203" i="32"/>
  <c r="T237" i="33"/>
  <c r="T241" i="33"/>
  <c r="T232" i="33"/>
  <c r="F235" i="32"/>
  <c r="C208" i="32"/>
  <c r="H242" i="33"/>
  <c r="L275" i="33"/>
  <c r="G238" i="33"/>
  <c r="U235" i="33"/>
  <c r="W205" i="33"/>
  <c r="W239" i="32"/>
  <c r="K197" i="32"/>
  <c r="K208" i="32"/>
  <c r="D239" i="33"/>
  <c r="F204" i="33"/>
  <c r="Q204" i="33"/>
  <c r="Q206" i="32"/>
  <c r="U269" i="33"/>
  <c r="F201" i="33"/>
  <c r="H277" i="21"/>
  <c r="K270" i="21"/>
  <c r="K208" i="21"/>
  <c r="N201" i="21"/>
  <c r="J274" i="21"/>
  <c r="G203" i="21"/>
  <c r="F236" i="21"/>
  <c r="K271" i="21"/>
  <c r="S274" i="21"/>
  <c r="I275" i="21"/>
  <c r="U205" i="21"/>
  <c r="N236" i="21"/>
  <c r="V276" i="21"/>
  <c r="V235" i="21"/>
  <c r="I206" i="21"/>
  <c r="W277" i="21"/>
  <c r="T202" i="21"/>
  <c r="F239" i="21"/>
  <c r="G276" i="21"/>
  <c r="J269" i="21"/>
  <c r="N203" i="19"/>
  <c r="N197" i="19"/>
  <c r="L267" i="19"/>
  <c r="L275" i="19"/>
  <c r="L271" i="19"/>
  <c r="F272" i="19"/>
  <c r="G273" i="19"/>
  <c r="O234" i="19"/>
  <c r="F236" i="32"/>
  <c r="W238" i="32"/>
  <c r="G241" i="32"/>
  <c r="I241" i="19"/>
  <c r="L234" i="19"/>
  <c r="I242" i="32"/>
  <c r="F278" i="32"/>
  <c r="F270" i="32"/>
  <c r="R197" i="32"/>
  <c r="R200" i="32"/>
  <c r="D269" i="19"/>
  <c r="Q278" i="32"/>
  <c r="V239" i="32"/>
  <c r="I242" i="19"/>
  <c r="D274" i="32"/>
  <c r="I276" i="32"/>
  <c r="E238" i="32"/>
  <c r="G243" i="32"/>
  <c r="J236" i="32"/>
  <c r="H237" i="33"/>
  <c r="H241" i="33"/>
  <c r="H232" i="33"/>
  <c r="I243" i="19"/>
  <c r="S272" i="32"/>
  <c r="C240" i="33"/>
  <c r="E197" i="33"/>
  <c r="E201" i="33"/>
  <c r="G277" i="33"/>
  <c r="T234" i="33"/>
  <c r="H274" i="33"/>
  <c r="V234" i="33"/>
  <c r="G239" i="33"/>
  <c r="M199" i="32"/>
  <c r="R243" i="33"/>
  <c r="U236" i="33"/>
  <c r="J272" i="33"/>
  <c r="N232" i="33"/>
  <c r="N243" i="33"/>
  <c r="N239" i="33"/>
  <c r="N204" i="32"/>
  <c r="L277" i="33"/>
  <c r="U241" i="33"/>
  <c r="C235" i="33"/>
  <c r="E204" i="33"/>
  <c r="F208" i="19"/>
  <c r="L270" i="33"/>
  <c r="R204" i="19"/>
  <c r="T203" i="32"/>
  <c r="T269" i="21"/>
  <c r="T207" i="21"/>
  <c r="S273" i="21"/>
  <c r="U200" i="21"/>
  <c r="T270" i="21"/>
  <c r="N235" i="21"/>
  <c r="K201" i="21"/>
  <c r="G274" i="21"/>
  <c r="I205" i="21"/>
  <c r="W276" i="21"/>
  <c r="J276" i="21"/>
  <c r="J235" i="21"/>
  <c r="F203" i="33"/>
  <c r="I272" i="21"/>
  <c r="K277" i="21"/>
  <c r="V236" i="21"/>
  <c r="I269" i="21"/>
  <c r="I239" i="19"/>
  <c r="K205" i="19"/>
  <c r="K278" i="32"/>
  <c r="W197" i="33"/>
  <c r="W207" i="33"/>
  <c r="Q205" i="33"/>
  <c r="Q197" i="33"/>
  <c r="T240" i="33"/>
  <c r="M200" i="32"/>
  <c r="N205" i="32"/>
  <c r="F205" i="33"/>
  <c r="Q202" i="32"/>
  <c r="H269" i="21"/>
  <c r="K200" i="21"/>
  <c r="G273" i="21"/>
  <c r="V241" i="21"/>
  <c r="I200" i="21"/>
  <c r="H270" i="21"/>
  <c r="T200" i="21"/>
  <c r="F241" i="21"/>
  <c r="I234" i="21"/>
  <c r="U269" i="21"/>
  <c r="K276" i="21"/>
  <c r="K235" i="21"/>
  <c r="N203" i="21"/>
  <c r="S275" i="21"/>
  <c r="S234" i="21"/>
  <c r="F238" i="21"/>
  <c r="T276" i="21"/>
  <c r="W269" i="21"/>
  <c r="N208" i="21"/>
  <c r="G243" i="21"/>
  <c r="J236" i="21"/>
  <c r="F243" i="21"/>
  <c r="J237" i="33"/>
  <c r="R240" i="33"/>
  <c r="W202" i="33"/>
  <c r="F204" i="19"/>
  <c r="K204" i="32"/>
  <c r="S276" i="33"/>
  <c r="N201" i="32"/>
  <c r="N238" i="21"/>
  <c r="T199" i="21"/>
  <c r="J241" i="21"/>
  <c r="J208" i="21"/>
  <c r="I274" i="21"/>
  <c r="U208" i="21"/>
  <c r="T278" i="21"/>
  <c r="N243" i="21"/>
  <c r="K234" i="21"/>
  <c r="V238" i="21"/>
  <c r="J205" i="21"/>
  <c r="E202" i="33"/>
  <c r="T275" i="21"/>
  <c r="T234" i="21"/>
  <c r="W202" i="21"/>
  <c r="G275" i="21"/>
  <c r="V243" i="21"/>
  <c r="G234" i="21"/>
  <c r="L201" i="33"/>
  <c r="H276" i="21"/>
  <c r="K269" i="21"/>
  <c r="N237" i="21"/>
  <c r="W207" i="21"/>
  <c r="I236" i="21"/>
  <c r="S235" i="21"/>
  <c r="S207" i="30"/>
  <c r="S199" i="30"/>
  <c r="S197" i="30"/>
  <c r="S203" i="30"/>
  <c r="F208" i="30"/>
  <c r="F197" i="30"/>
  <c r="F205" i="30"/>
  <c r="V269" i="19"/>
  <c r="L270" i="19"/>
  <c r="K269" i="32"/>
  <c r="F243" i="19"/>
  <c r="I241" i="32"/>
  <c r="C201" i="32"/>
  <c r="Q277" i="32"/>
  <c r="O239" i="19"/>
  <c r="O240" i="32"/>
  <c r="D273" i="19"/>
  <c r="G238" i="32"/>
  <c r="O240" i="19"/>
  <c r="R238" i="32"/>
  <c r="O274" i="32"/>
  <c r="C206" i="19"/>
  <c r="S207" i="29"/>
  <c r="D271" i="32"/>
  <c r="R239" i="32"/>
  <c r="W241" i="32"/>
  <c r="E235" i="32"/>
  <c r="R205" i="32"/>
  <c r="L206" i="32"/>
  <c r="L197" i="32"/>
  <c r="H277" i="32"/>
  <c r="K270" i="32"/>
  <c r="M205" i="32"/>
  <c r="G237" i="33"/>
  <c r="V235" i="33"/>
  <c r="J237" i="32"/>
  <c r="J201" i="32"/>
  <c r="U239" i="33"/>
  <c r="W204" i="33"/>
  <c r="C207" i="32"/>
  <c r="S274" i="33"/>
  <c r="L276" i="33"/>
  <c r="N197" i="33"/>
  <c r="N204" i="33"/>
  <c r="C242" i="33"/>
  <c r="F235" i="33"/>
  <c r="Q203" i="33"/>
  <c r="W235" i="32"/>
  <c r="R275" i="33"/>
  <c r="P243" i="33"/>
  <c r="R208" i="33"/>
  <c r="F240" i="33"/>
  <c r="I197" i="33"/>
  <c r="I208" i="33"/>
  <c r="C203" i="19"/>
  <c r="G276" i="33"/>
  <c r="J269" i="33"/>
  <c r="K200" i="32"/>
  <c r="J238" i="33"/>
  <c r="W274" i="21"/>
  <c r="V278" i="21"/>
  <c r="S240" i="21"/>
  <c r="S207" i="21"/>
  <c r="I241" i="21"/>
  <c r="I208" i="21"/>
  <c r="N235" i="33"/>
  <c r="H278" i="21"/>
  <c r="T208" i="21"/>
  <c r="J238" i="21"/>
  <c r="S204" i="21"/>
  <c r="N201" i="33"/>
  <c r="H275" i="21"/>
  <c r="K243" i="21"/>
  <c r="H234" i="21"/>
  <c r="K202" i="21"/>
  <c r="J243" i="21"/>
  <c r="J202" i="21"/>
  <c r="I200" i="33"/>
  <c r="U202" i="21"/>
  <c r="T243" i="21"/>
  <c r="K207" i="21"/>
  <c r="N200" i="21"/>
  <c r="F235" i="21"/>
  <c r="V273" i="21"/>
  <c r="G235" i="21"/>
  <c r="J203" i="21"/>
  <c r="I201" i="33"/>
  <c r="E207" i="30"/>
  <c r="E201" i="30"/>
  <c r="E206" i="30"/>
  <c r="E202" i="30"/>
  <c r="E203" i="30"/>
  <c r="E197" i="30"/>
  <c r="O197" i="30"/>
  <c r="O208" i="30"/>
  <c r="O200" i="30"/>
  <c r="G199" i="30"/>
  <c r="G197" i="30"/>
  <c r="G207" i="30"/>
  <c r="G232" i="30"/>
  <c r="G239" i="30"/>
  <c r="J235" i="19"/>
  <c r="G276" i="19"/>
  <c r="G243" i="30"/>
  <c r="G235" i="30"/>
  <c r="O241" i="19"/>
  <c r="O238" i="19"/>
  <c r="O232" i="19"/>
  <c r="V270" i="19"/>
  <c r="M238" i="19"/>
  <c r="O242" i="19"/>
  <c r="D272" i="32"/>
  <c r="R240" i="32"/>
  <c r="H270" i="32"/>
  <c r="V238" i="32"/>
  <c r="T197" i="32"/>
  <c r="T207" i="32"/>
  <c r="N200" i="19"/>
  <c r="D273" i="32"/>
  <c r="I275" i="32"/>
  <c r="K276" i="32"/>
  <c r="N269" i="32"/>
  <c r="Q207" i="32"/>
  <c r="T200" i="32"/>
  <c r="L239" i="19"/>
  <c r="N205" i="19"/>
  <c r="H197" i="19"/>
  <c r="H208" i="19"/>
  <c r="H205" i="19"/>
  <c r="F238" i="32"/>
  <c r="K277" i="32"/>
  <c r="N270" i="32"/>
  <c r="V240" i="32"/>
  <c r="N207" i="32"/>
  <c r="Q200" i="32"/>
  <c r="G207" i="29"/>
  <c r="F239" i="32"/>
  <c r="F272" i="32"/>
  <c r="Q276" i="32"/>
  <c r="J204" i="32"/>
  <c r="H277" i="33"/>
  <c r="R237" i="33"/>
  <c r="L271" i="33"/>
  <c r="G242" i="33"/>
  <c r="J235" i="33"/>
  <c r="P243" i="32"/>
  <c r="S236" i="32"/>
  <c r="F234" i="33"/>
  <c r="R204" i="32"/>
  <c r="G274" i="33"/>
  <c r="U275" i="33"/>
  <c r="V236" i="33"/>
  <c r="R203" i="33"/>
  <c r="R197" i="33"/>
  <c r="L241" i="33"/>
  <c r="E203" i="33"/>
  <c r="D243" i="33"/>
  <c r="G236" i="33"/>
  <c r="J199" i="32"/>
  <c r="O239" i="33"/>
  <c r="Q208" i="33"/>
  <c r="V242" i="33"/>
  <c r="K274" i="21"/>
  <c r="K237" i="21"/>
  <c r="N205" i="21"/>
  <c r="J278" i="21"/>
  <c r="G240" i="21"/>
  <c r="G207" i="21"/>
  <c r="J200" i="21"/>
  <c r="F273" i="21"/>
  <c r="N208" i="33"/>
  <c r="K242" i="21"/>
  <c r="S278" i="21"/>
  <c r="V271" i="21"/>
  <c r="S237" i="21"/>
  <c r="G204" i="21"/>
  <c r="W200" i="33"/>
  <c r="T242" i="21"/>
  <c r="T201" i="21"/>
  <c r="S242" i="21"/>
  <c r="S201" i="21"/>
  <c r="R199" i="33"/>
  <c r="I243" i="21"/>
  <c r="I202" i="21"/>
  <c r="H243" i="21"/>
  <c r="K236" i="21"/>
  <c r="T206" i="21"/>
  <c r="W199" i="21"/>
  <c r="U207" i="21"/>
  <c r="J273" i="21"/>
  <c r="S202" i="21"/>
  <c r="R200" i="33"/>
  <c r="R238" i="33"/>
  <c r="G243" i="33"/>
  <c r="J236" i="33"/>
  <c r="F207" i="33"/>
  <c r="F199" i="33"/>
  <c r="F197" i="33"/>
  <c r="F200" i="33"/>
  <c r="M203" i="32"/>
  <c r="N208" i="32"/>
  <c r="Q201" i="32"/>
  <c r="L273" i="33"/>
  <c r="C239" i="33"/>
  <c r="E208" i="33"/>
  <c r="J242" i="33"/>
  <c r="L278" i="33"/>
  <c r="T273" i="21"/>
  <c r="S277" i="21"/>
  <c r="V270" i="21"/>
  <c r="S199" i="21"/>
  <c r="F240" i="21"/>
  <c r="W275" i="21"/>
  <c r="N206" i="21"/>
  <c r="G278" i="21"/>
  <c r="J271" i="21"/>
  <c r="G201" i="21"/>
  <c r="K199" i="21"/>
  <c r="I207" i="21"/>
  <c r="S272" i="21"/>
  <c r="V240" i="21"/>
  <c r="G202" i="21"/>
  <c r="F197" i="19"/>
  <c r="F202" i="19"/>
  <c r="F206" i="19"/>
  <c r="F207" i="19"/>
  <c r="F205" i="19"/>
  <c r="F267" i="19"/>
  <c r="F277" i="19"/>
  <c r="F269" i="19"/>
  <c r="F273" i="19"/>
  <c r="R197" i="19"/>
  <c r="R202" i="19"/>
  <c r="R206" i="19"/>
  <c r="R203" i="19"/>
  <c r="R201" i="19"/>
  <c r="I240" i="19"/>
  <c r="I237" i="19"/>
  <c r="K206" i="19"/>
  <c r="K197" i="19"/>
  <c r="K202" i="19"/>
  <c r="G278" i="19"/>
  <c r="N206" i="32"/>
  <c r="K204" i="19"/>
  <c r="F203" i="19"/>
  <c r="S239" i="32"/>
  <c r="N199" i="32"/>
  <c r="J200" i="29"/>
  <c r="I235" i="19"/>
  <c r="N202" i="19"/>
  <c r="H269" i="32"/>
  <c r="W201" i="33"/>
  <c r="M204" i="32"/>
  <c r="Q200" i="33"/>
  <c r="T199" i="32"/>
  <c r="G241" i="33"/>
  <c r="U277" i="33"/>
  <c r="H273" i="21"/>
  <c r="K204" i="21"/>
  <c r="J270" i="21"/>
  <c r="V237" i="21"/>
  <c r="G199" i="21"/>
  <c r="K275" i="21"/>
  <c r="S270" i="21"/>
  <c r="V234" i="21"/>
  <c r="I271" i="21"/>
  <c r="U201" i="21"/>
  <c r="N240" i="21"/>
  <c r="N207" i="21"/>
  <c r="N199" i="21"/>
  <c r="V272" i="21"/>
  <c r="F242" i="21"/>
  <c r="W273" i="21"/>
  <c r="L202" i="33"/>
  <c r="U203" i="21"/>
  <c r="G272" i="21"/>
  <c r="J240" i="21"/>
  <c r="I203" i="21"/>
  <c r="S242" i="32"/>
  <c r="I243" i="32"/>
  <c r="W240" i="32"/>
  <c r="G239" i="32"/>
  <c r="I277" i="32"/>
  <c r="G273" i="33"/>
  <c r="V241" i="32"/>
  <c r="Q202" i="33"/>
  <c r="J234" i="33"/>
  <c r="G235" i="33"/>
  <c r="R239" i="33"/>
  <c r="G275" i="33"/>
  <c r="N200" i="32"/>
  <c r="J241" i="33"/>
  <c r="U237" i="33"/>
  <c r="W206" i="33"/>
  <c r="D240" i="33"/>
  <c r="T203" i="21"/>
  <c r="S269" i="21"/>
  <c r="J237" i="21"/>
  <c r="I270" i="21"/>
  <c r="U204" i="21"/>
  <c r="E205" i="33"/>
  <c r="T274" i="21"/>
  <c r="N239" i="21"/>
  <c r="K205" i="21"/>
  <c r="G270" i="21"/>
  <c r="J234" i="21"/>
  <c r="I201" i="21"/>
  <c r="W272" i="21"/>
  <c r="W206" i="21"/>
  <c r="J272" i="21"/>
  <c r="V239" i="21"/>
  <c r="I276" i="21"/>
  <c r="F234" i="21"/>
  <c r="K273" i="21"/>
  <c r="N241" i="21"/>
  <c r="U277" i="21"/>
  <c r="S239" i="21"/>
  <c r="U199" i="21"/>
  <c r="M234" i="34"/>
  <c r="F237" i="34"/>
  <c r="F232" i="34"/>
  <c r="E237" i="34"/>
  <c r="C277" i="34"/>
  <c r="F270" i="34"/>
  <c r="R238" i="34"/>
  <c r="G203" i="34"/>
  <c r="G275" i="34"/>
  <c r="E238" i="34"/>
  <c r="E201" i="34"/>
  <c r="G243" i="34"/>
  <c r="Q199" i="34"/>
  <c r="H276" i="34"/>
  <c r="F243" i="34"/>
  <c r="T240" i="34"/>
  <c r="S241" i="34"/>
  <c r="G240" i="34"/>
  <c r="E208" i="34"/>
  <c r="H201" i="34"/>
  <c r="Q276" i="34"/>
  <c r="G273" i="34"/>
  <c r="X98" i="10" s="1"/>
  <c r="E240" i="34"/>
  <c r="C271" i="34"/>
  <c r="T97" i="10" s="1"/>
  <c r="H97" i="10" s="1"/>
  <c r="R206" i="34"/>
  <c r="P274" i="34"/>
  <c r="R207" i="34"/>
  <c r="R271" i="34"/>
  <c r="AI97" i="10" s="1"/>
  <c r="K97" i="10" s="1"/>
  <c r="S235" i="34"/>
  <c r="R235" i="34"/>
  <c r="S237" i="34"/>
  <c r="R240" i="34"/>
  <c r="P272" i="34"/>
  <c r="E205" i="34"/>
  <c r="F206" i="34"/>
  <c r="S276" i="34"/>
  <c r="S267" i="34"/>
  <c r="AJ99" i="10" s="1"/>
  <c r="S274" i="34"/>
  <c r="S238" i="34"/>
  <c r="E236" i="34"/>
  <c r="H275" i="34"/>
  <c r="F271" i="34"/>
  <c r="W97" i="10" s="1"/>
  <c r="G235" i="34"/>
  <c r="S272" i="34"/>
  <c r="E200" i="34"/>
  <c r="T273" i="34"/>
  <c r="AK98" i="10" s="1"/>
  <c r="F240" i="34"/>
  <c r="G201" i="34"/>
  <c r="S269" i="34"/>
  <c r="R201" i="34"/>
  <c r="H274" i="34"/>
  <c r="G274" i="34"/>
  <c r="H242" i="34"/>
  <c r="F277" i="34"/>
  <c r="G238" i="34"/>
  <c r="E202" i="34"/>
  <c r="F269" i="34"/>
  <c r="H243" i="34"/>
  <c r="R199" i="34"/>
  <c r="M241" i="34"/>
  <c r="T204" i="34"/>
  <c r="G204" i="34"/>
  <c r="G272" i="34"/>
  <c r="E239" i="34"/>
  <c r="R208" i="34"/>
  <c r="M238" i="34"/>
  <c r="H273" i="34"/>
  <c r="Y98" i="10" s="1"/>
  <c r="I98" i="10" s="1"/>
  <c r="G269" i="34"/>
  <c r="T237" i="34"/>
  <c r="L243" i="34"/>
  <c r="R202" i="34"/>
  <c r="S273" i="34"/>
  <c r="AJ98" i="10" s="1"/>
  <c r="M239" i="34"/>
  <c r="P273" i="34"/>
  <c r="AG98" i="10" s="1"/>
  <c r="Q241" i="34"/>
  <c r="T234" i="34"/>
  <c r="F273" i="34"/>
  <c r="W98" i="10" s="1"/>
  <c r="R274" i="34"/>
  <c r="S207" i="34"/>
  <c r="T206" i="34"/>
  <c r="Q242" i="34"/>
  <c r="T235" i="34"/>
  <c r="F199" i="34"/>
  <c r="C270" i="34"/>
  <c r="H204" i="34"/>
  <c r="V234" i="34"/>
  <c r="P271" i="34"/>
  <c r="AG97" i="10" s="1"/>
  <c r="F208" i="34"/>
  <c r="V237" i="34"/>
  <c r="T205" i="34"/>
  <c r="L271" i="34"/>
  <c r="AC97" i="10" s="1"/>
  <c r="Q272" i="34"/>
  <c r="H237" i="34"/>
  <c r="R241" i="34"/>
  <c r="S206" i="34"/>
  <c r="F202" i="34"/>
  <c r="E241" i="34"/>
  <c r="H234" i="34"/>
  <c r="F274" i="34"/>
  <c r="M235" i="34"/>
  <c r="R242" i="34"/>
  <c r="G207" i="34"/>
  <c r="E242" i="34"/>
  <c r="H235" i="34"/>
  <c r="Q203" i="34"/>
  <c r="Q201" i="34"/>
  <c r="R200" i="34"/>
  <c r="J237" i="34"/>
  <c r="H205" i="34"/>
  <c r="G241" i="34"/>
  <c r="E272" i="34"/>
  <c r="L238" i="34"/>
  <c r="M197" i="34"/>
  <c r="M208" i="34"/>
  <c r="M204" i="34"/>
  <c r="Q236" i="34"/>
  <c r="R277" i="34"/>
  <c r="F241" i="34"/>
  <c r="G206" i="34"/>
  <c r="H206" i="34"/>
  <c r="M236" i="34"/>
  <c r="H207" i="34"/>
  <c r="F242" i="34"/>
  <c r="S199" i="34"/>
  <c r="P278" i="34"/>
  <c r="S271" i="34"/>
  <c r="AJ97" i="10" s="1"/>
  <c r="Q234" i="34"/>
  <c r="R275" i="34"/>
  <c r="S239" i="34"/>
  <c r="E203" i="34"/>
  <c r="T272" i="34"/>
  <c r="R239" i="34"/>
  <c r="F200" i="34"/>
  <c r="S236" i="34"/>
  <c r="Q204" i="34"/>
  <c r="G237" i="34"/>
  <c r="T269" i="34"/>
  <c r="S205" i="34"/>
  <c r="R243" i="34"/>
  <c r="T278" i="34"/>
  <c r="T202" i="34"/>
  <c r="C273" i="34"/>
  <c r="T98" i="10" s="1"/>
  <c r="H98" i="10" s="1"/>
  <c r="S242" i="34"/>
  <c r="Q206" i="34"/>
  <c r="T199" i="34"/>
  <c r="R234" i="34"/>
  <c r="G199" i="34"/>
  <c r="G271" i="34"/>
  <c r="X97" i="10" s="1"/>
  <c r="E234" i="34"/>
  <c r="G239" i="34"/>
  <c r="H272" i="34"/>
  <c r="F239" i="34"/>
  <c r="S208" i="34"/>
  <c r="Q243" i="34"/>
  <c r="T236" i="34"/>
  <c r="G236" i="34"/>
  <c r="E204" i="34"/>
  <c r="Q205" i="34"/>
  <c r="H269" i="34"/>
  <c r="G205" i="34"/>
  <c r="C272" i="34"/>
  <c r="L239" i="34"/>
  <c r="S202" i="34"/>
  <c r="C275" i="34"/>
  <c r="S275" i="34"/>
  <c r="R267" i="34"/>
  <c r="AI99" i="10" s="1"/>
  <c r="R272" i="34"/>
  <c r="H278" i="34"/>
  <c r="S278" i="34"/>
  <c r="S270" i="34"/>
  <c r="P270" i="34"/>
  <c r="R203" i="34"/>
  <c r="E243" i="34"/>
  <c r="M242" i="34"/>
  <c r="S277" i="34"/>
  <c r="R269" i="34"/>
  <c r="G202" i="34"/>
  <c r="R232" i="34"/>
  <c r="R237" i="34"/>
  <c r="F267" i="34"/>
  <c r="W99" i="10" s="1"/>
  <c r="F272" i="34"/>
  <c r="G278" i="34"/>
  <c r="G270" i="34"/>
  <c r="R278" i="34"/>
  <c r="S234" i="34"/>
  <c r="H271" i="34"/>
  <c r="Y97" i="10" s="1"/>
  <c r="I97" i="10" s="1"/>
  <c r="S200" i="34"/>
  <c r="G276" i="34"/>
  <c r="F236" i="34"/>
  <c r="G277" i="34"/>
  <c r="T241" i="34"/>
  <c r="R205" i="34"/>
  <c r="F276" i="34"/>
  <c r="J295" i="10" l="1"/>
  <c r="J294" i="10" s="1"/>
  <c r="M295" i="10"/>
  <c r="N294" i="10"/>
  <c r="J87" i="10"/>
  <c r="H507" i="10"/>
  <c r="K92" i="10" a="1"/>
  <c r="K92" i="10" s="1"/>
  <c r="K91" i="10" a="1"/>
  <c r="K91" i="10" s="1"/>
  <c r="K93" i="10" a="1"/>
  <c r="K93" i="10" s="1"/>
  <c r="K90" i="10" a="1"/>
  <c r="K90" i="10" s="1"/>
  <c r="H818" i="10"/>
  <c r="H455" i="10"/>
  <c r="AJ92" i="10"/>
  <c r="AK92" i="10" s="1"/>
  <c r="AL92" i="10" s="1"/>
  <c r="AM92" i="10" s="1"/>
  <c r="AN92" i="10" s="1"/>
  <c r="H246" i="10"/>
  <c r="H610" i="10"/>
  <c r="L827" i="10" a="1"/>
  <c r="L827" i="10" s="1"/>
  <c r="L828" i="10" s="1"/>
  <c r="I99" i="10" a="1"/>
  <c r="I99" i="10" s="1"/>
  <c r="I100" i="10" s="1"/>
  <c r="H559" i="10"/>
  <c r="H767" i="10"/>
  <c r="K515" i="10" a="1"/>
  <c r="K515" i="10" s="1"/>
  <c r="K516" i="10" s="1"/>
  <c r="L567" i="10" a="1"/>
  <c r="L567" i="10" s="1"/>
  <c r="L568" i="10" s="1"/>
  <c r="J671" i="10" a="1"/>
  <c r="J671" i="10" s="1"/>
  <c r="J672" i="10" s="1"/>
  <c r="H255" i="10" a="1"/>
  <c r="H255" i="10" s="1"/>
  <c r="H256" i="10" s="1"/>
  <c r="K255" i="10" a="1"/>
  <c r="K255" i="10" s="1"/>
  <c r="K256" i="10" s="1"/>
  <c r="I255" i="10" a="1"/>
  <c r="I255" i="10" s="1"/>
  <c r="I256" i="10" s="1"/>
  <c r="L255" i="10" a="1"/>
  <c r="L255" i="10" s="1"/>
  <c r="J255" i="10" a="1"/>
  <c r="J255" i="10" s="1"/>
  <c r="J256" i="10" s="1"/>
  <c r="I567" i="10" a="1"/>
  <c r="I567" i="10" s="1"/>
  <c r="I568" i="10" s="1"/>
  <c r="L671" i="10" a="1"/>
  <c r="L671" i="10" s="1"/>
  <c r="H247" i="10"/>
  <c r="J567" i="10" a="1"/>
  <c r="J567" i="10" s="1"/>
  <c r="J568" i="10" s="1"/>
  <c r="I671" i="10" a="1"/>
  <c r="I671" i="10" s="1"/>
  <c r="I672" i="10" s="1"/>
  <c r="I359" i="10" a="1"/>
  <c r="I359" i="10" s="1"/>
  <c r="I360" i="10" s="1"/>
  <c r="K359" i="10" a="1"/>
  <c r="K359" i="10" s="1"/>
  <c r="K360" i="10" s="1"/>
  <c r="L359" i="10" a="1"/>
  <c r="L359" i="10" s="1"/>
  <c r="H359" i="10" a="1"/>
  <c r="H359" i="10" s="1"/>
  <c r="H360" i="10" s="1"/>
  <c r="J359" i="10" a="1"/>
  <c r="J359" i="10" s="1"/>
  <c r="J360" i="10" s="1"/>
  <c r="H766" i="10"/>
  <c r="I463" i="10" a="1"/>
  <c r="I463" i="10" s="1"/>
  <c r="I464" i="10" s="1"/>
  <c r="K463" i="10" a="1"/>
  <c r="K463" i="10" s="1"/>
  <c r="K464" i="10" s="1"/>
  <c r="J463" i="10" a="1"/>
  <c r="J463" i="10" s="1"/>
  <c r="J464" i="10" s="1"/>
  <c r="H463" i="10" a="1"/>
  <c r="H463" i="10" s="1"/>
  <c r="H464" i="10" s="1"/>
  <c r="L463" i="10" a="1"/>
  <c r="L463" i="10" s="1"/>
  <c r="K567" i="10" a="1"/>
  <c r="K567" i="10" s="1"/>
  <c r="K568" i="10" s="1"/>
  <c r="K671" i="10" a="1"/>
  <c r="K671" i="10" s="1"/>
  <c r="K672" i="10" s="1"/>
  <c r="L723" i="10" a="1"/>
  <c r="L723" i="10" s="1"/>
  <c r="K723" i="10" a="1"/>
  <c r="K723" i="10" s="1"/>
  <c r="K724" i="10" s="1"/>
  <c r="H723" i="10" a="1"/>
  <c r="H723" i="10" s="1"/>
  <c r="H724" i="10" s="1"/>
  <c r="I723" i="10" a="1"/>
  <c r="I723" i="10" s="1"/>
  <c r="I724" i="10" s="1"/>
  <c r="J723" i="10" a="1"/>
  <c r="J723" i="10" s="1"/>
  <c r="J724" i="10" s="1"/>
  <c r="I307" i="10" a="1"/>
  <c r="I307" i="10" s="1"/>
  <c r="I308" i="10" s="1"/>
  <c r="L307" i="10" a="1"/>
  <c r="L307" i="10" s="1"/>
  <c r="K307" i="10" a="1"/>
  <c r="K307" i="10" s="1"/>
  <c r="K308" i="10" s="1"/>
  <c r="H307" i="10" a="1"/>
  <c r="H307" i="10" s="1"/>
  <c r="H308" i="10" s="1"/>
  <c r="J307" i="10" a="1"/>
  <c r="J307" i="10" s="1"/>
  <c r="J308" i="10" s="1"/>
  <c r="H671" i="10" a="1"/>
  <c r="H671" i="10" s="1"/>
  <c r="H672" i="10" s="1"/>
  <c r="K86" i="10" a="1"/>
  <c r="K86" i="10" s="1"/>
  <c r="K827" i="10" a="1"/>
  <c r="K827" i="10" s="1"/>
  <c r="K828" i="10" s="1"/>
  <c r="J515" i="10" a="1"/>
  <c r="J515" i="10" s="1"/>
  <c r="J516" i="10" s="1"/>
  <c r="H403" i="10"/>
  <c r="J827" i="10" a="1"/>
  <c r="J827" i="10" s="1"/>
  <c r="J828" i="10" s="1"/>
  <c r="I515" i="10" a="1"/>
  <c r="I515" i="10" s="1"/>
  <c r="I516" i="10" s="1"/>
  <c r="H86" i="10" a="1"/>
  <c r="H86" i="10" s="1"/>
  <c r="H827" i="10" a="1"/>
  <c r="H827" i="10" s="1"/>
  <c r="H828" i="10" s="1"/>
  <c r="L515" i="10" a="1"/>
  <c r="L515" i="10" s="1"/>
  <c r="AQ15" i="10"/>
  <c r="AR741" i="10"/>
  <c r="I827" i="10" a="1"/>
  <c r="I827" i="10" s="1"/>
  <c r="I828" i="10" s="1"/>
  <c r="H515" i="10" a="1"/>
  <c r="H515" i="10" s="1"/>
  <c r="H516" i="10" s="1"/>
  <c r="H99" i="10" a="1"/>
  <c r="H99" i="10" s="1"/>
  <c r="H100" i="10" s="1"/>
  <c r="J411" i="10" a="1"/>
  <c r="J411" i="10" s="1"/>
  <c r="J412" i="10" s="1"/>
  <c r="H411" i="10" a="1"/>
  <c r="H411" i="10" s="1"/>
  <c r="H412" i="10" s="1"/>
  <c r="K411" i="10" a="1"/>
  <c r="K411" i="10" s="1"/>
  <c r="K412" i="10" s="1"/>
  <c r="L411" i="10" a="1"/>
  <c r="L411" i="10" s="1"/>
  <c r="I411" i="10" a="1"/>
  <c r="I411" i="10" s="1"/>
  <c r="I412" i="10" s="1"/>
  <c r="H454" i="10"/>
  <c r="H506" i="10"/>
  <c r="H558" i="10"/>
  <c r="K99" i="10" a="1"/>
  <c r="K99" i="10" s="1"/>
  <c r="K100" i="10" s="1"/>
  <c r="H203" i="10" a="1"/>
  <c r="H203" i="10" s="1"/>
  <c r="H204" i="10" s="1"/>
  <c r="L86" i="10" a="1"/>
  <c r="L86" i="10" s="1"/>
  <c r="H819" i="10"/>
  <c r="L99" i="10" a="1"/>
  <c r="L99" i="10" s="1"/>
  <c r="K203" i="10" a="1"/>
  <c r="K203" i="10" s="1"/>
  <c r="K204" i="10" s="1"/>
  <c r="K619" i="10" a="1"/>
  <c r="K619" i="10" s="1"/>
  <c r="K620" i="10" s="1"/>
  <c r="I619" i="10" a="1"/>
  <c r="I619" i="10" s="1"/>
  <c r="I620" i="10" s="1"/>
  <c r="J619" i="10" a="1"/>
  <c r="J619" i="10" s="1"/>
  <c r="J620" i="10" s="1"/>
  <c r="L619" i="10" a="1"/>
  <c r="L619" i="10" s="1"/>
  <c r="H619" i="10" a="1"/>
  <c r="H619" i="10" s="1"/>
  <c r="H620" i="10" s="1"/>
  <c r="J99" i="10" a="1"/>
  <c r="J99" i="10" s="1"/>
  <c r="J100" i="10" s="1"/>
  <c r="I203" i="10" a="1"/>
  <c r="I203" i="10" s="1"/>
  <c r="I204" i="10" s="1"/>
  <c r="AP12" i="10"/>
  <c r="AQ738" i="10"/>
  <c r="L203" i="10" a="1"/>
  <c r="L203" i="10" s="1"/>
  <c r="H567" i="10" a="1"/>
  <c r="H567" i="10" s="1"/>
  <c r="H568" i="10" s="1"/>
  <c r="J775" i="10" a="1"/>
  <c r="J775" i="10" s="1"/>
  <c r="J776" i="10" s="1"/>
  <c r="I775" i="10" a="1"/>
  <c r="I775" i="10" s="1"/>
  <c r="I776" i="10" s="1"/>
  <c r="H775" i="10" a="1"/>
  <c r="H775" i="10" s="1"/>
  <c r="H776" i="10" s="1"/>
  <c r="K775" i="10" a="1"/>
  <c r="K775" i="10" s="1"/>
  <c r="K776" i="10" s="1"/>
  <c r="L775" i="10" a="1"/>
  <c r="L775" i="10" s="1"/>
  <c r="H611" i="10"/>
  <c r="I86" i="10" a="1"/>
  <c r="I86" i="10" s="1"/>
  <c r="W296" i="34"/>
  <c r="W304" i="34" s="1"/>
  <c r="W315" i="34" s="1"/>
  <c r="V296" i="34"/>
  <c r="U296" i="34"/>
  <c r="U304" i="34" s="1"/>
  <c r="T296" i="34"/>
  <c r="T304" i="34" s="1"/>
  <c r="S296" i="34"/>
  <c r="S304" i="34" s="1"/>
  <c r="R296" i="34"/>
  <c r="R304" i="34" s="1"/>
  <c r="Q296" i="34"/>
  <c r="Q304" i="34" s="1"/>
  <c r="P296" i="34"/>
  <c r="P304" i="34" s="1"/>
  <c r="O296" i="34"/>
  <c r="N296" i="34"/>
  <c r="M296" i="34"/>
  <c r="M304" i="34" s="1"/>
  <c r="L296" i="34"/>
  <c r="K296" i="34"/>
  <c r="J296" i="34"/>
  <c r="J304" i="34" s="1"/>
  <c r="J310" i="34" s="1"/>
  <c r="I296" i="34"/>
  <c r="H296" i="34"/>
  <c r="G296" i="34"/>
  <c r="G304" i="34" s="1"/>
  <c r="F296" i="34"/>
  <c r="F304" i="34" s="1"/>
  <c r="F314" i="34" s="1"/>
  <c r="E296" i="34"/>
  <c r="E304" i="34" s="1"/>
  <c r="E310" i="34" s="1"/>
  <c r="D296" i="34"/>
  <c r="D304" i="34" s="1"/>
  <c r="C296" i="34"/>
  <c r="C304" i="34" s="1"/>
  <c r="W155" i="34"/>
  <c r="V155" i="34"/>
  <c r="V161" i="34" s="1"/>
  <c r="U155" i="34"/>
  <c r="U161" i="34" s="1"/>
  <c r="T155" i="34"/>
  <c r="T161" i="34" s="1"/>
  <c r="T164" i="34" s="1"/>
  <c r="S155" i="34"/>
  <c r="S161" i="34" s="1"/>
  <c r="R155" i="34"/>
  <c r="R161" i="34" s="1"/>
  <c r="R164" i="34" s="1"/>
  <c r="Q155" i="34"/>
  <c r="P155" i="34"/>
  <c r="P161" i="34" s="1"/>
  <c r="P166" i="34" s="1"/>
  <c r="O155" i="34"/>
  <c r="N155" i="34"/>
  <c r="N161" i="34" s="1"/>
  <c r="M155" i="34"/>
  <c r="M161" i="34" s="1"/>
  <c r="M173" i="34" s="1"/>
  <c r="L155" i="34"/>
  <c r="L161" i="34" s="1"/>
  <c r="K155" i="34"/>
  <c r="J155" i="34"/>
  <c r="I155" i="34"/>
  <c r="I161" i="34" s="1"/>
  <c r="H155" i="34"/>
  <c r="G155" i="34"/>
  <c r="F155" i="34"/>
  <c r="E155" i="34"/>
  <c r="E161" i="34" s="1"/>
  <c r="D155" i="34"/>
  <c r="D161" i="34" s="1"/>
  <c r="C155" i="34"/>
  <c r="C161" i="34" s="1"/>
  <c r="C167" i="34" s="1"/>
  <c r="W145" i="34"/>
  <c r="V145" i="34"/>
  <c r="U145" i="34"/>
  <c r="T145" i="34"/>
  <c r="S145" i="34"/>
  <c r="R145" i="34"/>
  <c r="Q145" i="34"/>
  <c r="P145" i="34"/>
  <c r="O145" i="34"/>
  <c r="N145" i="34"/>
  <c r="M145" i="34"/>
  <c r="L145" i="34"/>
  <c r="K145" i="34"/>
  <c r="J145" i="34"/>
  <c r="I145" i="34"/>
  <c r="H145" i="34"/>
  <c r="G145" i="34"/>
  <c r="F145" i="34"/>
  <c r="E145" i="34"/>
  <c r="D145" i="34"/>
  <c r="C145" i="34"/>
  <c r="W144" i="34"/>
  <c r="V144" i="34"/>
  <c r="U144" i="34"/>
  <c r="T144" i="34"/>
  <c r="S144" i="34"/>
  <c r="R144" i="34"/>
  <c r="Q144" i="34"/>
  <c r="P144" i="34"/>
  <c r="O144" i="34"/>
  <c r="N144" i="34"/>
  <c r="M144" i="34"/>
  <c r="L144" i="34"/>
  <c r="K144" i="34"/>
  <c r="J144" i="34"/>
  <c r="I144" i="34"/>
  <c r="H144" i="34"/>
  <c r="G144" i="34"/>
  <c r="F144" i="34"/>
  <c r="E144" i="34"/>
  <c r="D144" i="34"/>
  <c r="C144" i="34"/>
  <c r="W142" i="34"/>
  <c r="V142" i="34"/>
  <c r="U142" i="34"/>
  <c r="T142" i="34"/>
  <c r="S142" i="34"/>
  <c r="R142" i="34"/>
  <c r="Q142" i="34"/>
  <c r="P142" i="34"/>
  <c r="O142" i="34"/>
  <c r="N142" i="34"/>
  <c r="M142" i="34"/>
  <c r="L142" i="34"/>
  <c r="K142" i="34"/>
  <c r="J142" i="34"/>
  <c r="I142" i="34"/>
  <c r="H142" i="34"/>
  <c r="G142" i="34"/>
  <c r="F142" i="34"/>
  <c r="E142" i="34"/>
  <c r="D142" i="34"/>
  <c r="C142" i="34"/>
  <c r="W125" i="34"/>
  <c r="V125" i="34"/>
  <c r="U125" i="34"/>
  <c r="T125" i="34"/>
  <c r="S125" i="34"/>
  <c r="R125" i="34"/>
  <c r="Q125" i="34"/>
  <c r="P125" i="34"/>
  <c r="O125" i="34"/>
  <c r="N125" i="34"/>
  <c r="M125" i="34"/>
  <c r="L125" i="34"/>
  <c r="K125" i="34"/>
  <c r="J125" i="34"/>
  <c r="I125" i="34"/>
  <c r="H125" i="34"/>
  <c r="G125" i="34"/>
  <c r="F125" i="34"/>
  <c r="E125" i="34"/>
  <c r="D125" i="34"/>
  <c r="C125" i="34"/>
  <c r="W124" i="34"/>
  <c r="V124" i="34"/>
  <c r="U124" i="34"/>
  <c r="T124" i="34"/>
  <c r="S124" i="34"/>
  <c r="R124" i="34"/>
  <c r="Q124" i="34"/>
  <c r="P124" i="34"/>
  <c r="O124" i="34"/>
  <c r="N124" i="34"/>
  <c r="M124" i="34"/>
  <c r="L124" i="34"/>
  <c r="K124" i="34"/>
  <c r="J124" i="34"/>
  <c r="I124" i="34"/>
  <c r="H124" i="34"/>
  <c r="G124" i="34"/>
  <c r="F124" i="34"/>
  <c r="E124" i="34"/>
  <c r="D124" i="34"/>
  <c r="C124" i="34"/>
  <c r="W123" i="34"/>
  <c r="V123" i="34"/>
  <c r="U123" i="34"/>
  <c r="T123" i="34"/>
  <c r="S123" i="34"/>
  <c r="R123" i="34"/>
  <c r="Q123" i="34"/>
  <c r="P123" i="34"/>
  <c r="O123" i="34"/>
  <c r="N123" i="34"/>
  <c r="M123" i="34"/>
  <c r="L123" i="34"/>
  <c r="K123" i="34"/>
  <c r="J123" i="34"/>
  <c r="I123" i="34"/>
  <c r="H123" i="34"/>
  <c r="G123" i="34"/>
  <c r="F123" i="34"/>
  <c r="E123" i="34"/>
  <c r="D123" i="34"/>
  <c r="C123" i="34"/>
  <c r="W122" i="34"/>
  <c r="V122" i="34"/>
  <c r="U122" i="34"/>
  <c r="T122" i="34"/>
  <c r="S122" i="34"/>
  <c r="R122" i="34"/>
  <c r="Q122" i="34"/>
  <c r="P122" i="34"/>
  <c r="O122" i="34"/>
  <c r="N122" i="34"/>
  <c r="M122" i="34"/>
  <c r="L122" i="34"/>
  <c r="K122" i="34"/>
  <c r="J122" i="34"/>
  <c r="I122" i="34"/>
  <c r="H122" i="34"/>
  <c r="G122" i="34"/>
  <c r="F122" i="34"/>
  <c r="E122" i="34"/>
  <c r="D122" i="34"/>
  <c r="C122" i="34"/>
  <c r="W121" i="34"/>
  <c r="V121" i="34"/>
  <c r="U121" i="34"/>
  <c r="T121" i="34"/>
  <c r="S121" i="34"/>
  <c r="R121" i="34"/>
  <c r="Q121" i="34"/>
  <c r="P121" i="34"/>
  <c r="O121" i="34"/>
  <c r="N121" i="34"/>
  <c r="M121" i="34"/>
  <c r="L121" i="34"/>
  <c r="K121" i="34"/>
  <c r="J121" i="34"/>
  <c r="I121" i="34"/>
  <c r="H121" i="34"/>
  <c r="G121" i="34"/>
  <c r="F121" i="34"/>
  <c r="E121" i="34"/>
  <c r="D121" i="34"/>
  <c r="C121" i="34"/>
  <c r="W120" i="34"/>
  <c r="V120" i="34"/>
  <c r="U120" i="34"/>
  <c r="T120" i="34"/>
  <c r="S120" i="34"/>
  <c r="R120" i="34"/>
  <c r="Q120" i="34"/>
  <c r="P120" i="34"/>
  <c r="O120" i="34"/>
  <c r="N120" i="34"/>
  <c r="M120" i="34"/>
  <c r="L120" i="34"/>
  <c r="K120" i="34"/>
  <c r="J120" i="34"/>
  <c r="I120" i="34"/>
  <c r="H120" i="34"/>
  <c r="G120" i="34"/>
  <c r="F120" i="34"/>
  <c r="E120" i="34"/>
  <c r="D120" i="34"/>
  <c r="C120" i="34"/>
  <c r="W119" i="34"/>
  <c r="V119" i="34"/>
  <c r="U119" i="34"/>
  <c r="T119" i="34"/>
  <c r="S119" i="34"/>
  <c r="R119" i="34"/>
  <c r="Q119" i="34"/>
  <c r="P119" i="34"/>
  <c r="O119" i="34"/>
  <c r="N119" i="34"/>
  <c r="M119" i="34"/>
  <c r="L119" i="34"/>
  <c r="K119" i="34"/>
  <c r="J119" i="34"/>
  <c r="I119" i="34"/>
  <c r="H119" i="34"/>
  <c r="G119" i="34"/>
  <c r="F119" i="34"/>
  <c r="E119" i="34"/>
  <c r="D119" i="34"/>
  <c r="C119" i="34"/>
  <c r="W118" i="34"/>
  <c r="V118" i="34"/>
  <c r="U118" i="34"/>
  <c r="T118" i="34"/>
  <c r="S118" i="34"/>
  <c r="R118" i="34"/>
  <c r="Q118" i="34"/>
  <c r="P118" i="34"/>
  <c r="O118" i="34"/>
  <c r="N118" i="34"/>
  <c r="M118" i="34"/>
  <c r="L118" i="34"/>
  <c r="K118" i="34"/>
  <c r="J118" i="34"/>
  <c r="I118" i="34"/>
  <c r="H118" i="34"/>
  <c r="G118" i="34"/>
  <c r="F118" i="34"/>
  <c r="E118" i="34"/>
  <c r="D118" i="34"/>
  <c r="C118" i="34"/>
  <c r="W117" i="34"/>
  <c r="V117" i="34"/>
  <c r="U117" i="34"/>
  <c r="T117" i="34"/>
  <c r="S117" i="34"/>
  <c r="R117" i="34"/>
  <c r="Q117" i="34"/>
  <c r="P117" i="34"/>
  <c r="O117" i="34"/>
  <c r="N117" i="34"/>
  <c r="M117" i="34"/>
  <c r="L117" i="34"/>
  <c r="K117" i="34"/>
  <c r="J117" i="34"/>
  <c r="I117" i="34"/>
  <c r="H117" i="34"/>
  <c r="G117" i="34"/>
  <c r="F117" i="34"/>
  <c r="E117" i="34"/>
  <c r="D117" i="34"/>
  <c r="C117" i="34"/>
  <c r="W116" i="34"/>
  <c r="V116" i="34"/>
  <c r="U116" i="34"/>
  <c r="T116" i="34"/>
  <c r="S116" i="34"/>
  <c r="R116" i="34"/>
  <c r="Q116" i="34"/>
  <c r="P116" i="34"/>
  <c r="O116" i="34"/>
  <c r="N116" i="34"/>
  <c r="M116" i="34"/>
  <c r="L116" i="34"/>
  <c r="K116" i="34"/>
  <c r="J116" i="34"/>
  <c r="I116" i="34"/>
  <c r="H116" i="34"/>
  <c r="G116" i="34"/>
  <c r="F116" i="34"/>
  <c r="E116" i="34"/>
  <c r="D116" i="34"/>
  <c r="C116" i="34"/>
  <c r="W110" i="34"/>
  <c r="V110" i="34"/>
  <c r="U110" i="34"/>
  <c r="T110" i="34"/>
  <c r="S110" i="34"/>
  <c r="R110" i="34"/>
  <c r="Q110" i="34"/>
  <c r="P110" i="34"/>
  <c r="O110" i="34"/>
  <c r="N110" i="34"/>
  <c r="M110" i="34"/>
  <c r="L110" i="34"/>
  <c r="K110" i="34"/>
  <c r="J110" i="34"/>
  <c r="I110" i="34"/>
  <c r="H110" i="34"/>
  <c r="G110" i="34"/>
  <c r="F110" i="34"/>
  <c r="E110" i="34"/>
  <c r="D110" i="34"/>
  <c r="C110" i="34"/>
  <c r="W109" i="34"/>
  <c r="V109" i="34"/>
  <c r="U109" i="34"/>
  <c r="T109" i="34"/>
  <c r="S109" i="34"/>
  <c r="R109" i="34"/>
  <c r="Q109" i="34"/>
  <c r="P109" i="34"/>
  <c r="O109" i="34"/>
  <c r="N109" i="34"/>
  <c r="M109" i="34"/>
  <c r="L109" i="34"/>
  <c r="K109" i="34"/>
  <c r="J109" i="34"/>
  <c r="I109" i="34"/>
  <c r="H109" i="34"/>
  <c r="G109" i="34"/>
  <c r="F109" i="34"/>
  <c r="E109" i="34"/>
  <c r="D109" i="34"/>
  <c r="C109" i="34"/>
  <c r="W108" i="34"/>
  <c r="V108" i="34"/>
  <c r="U108" i="34"/>
  <c r="T108" i="34"/>
  <c r="S108" i="34"/>
  <c r="R108" i="34"/>
  <c r="Q108" i="34"/>
  <c r="P108" i="34"/>
  <c r="O108" i="34"/>
  <c r="N108" i="34"/>
  <c r="M108" i="34"/>
  <c r="L108" i="34"/>
  <c r="K108" i="34"/>
  <c r="J108" i="34"/>
  <c r="I108" i="34"/>
  <c r="H108" i="34"/>
  <c r="G108" i="34"/>
  <c r="F108" i="34"/>
  <c r="E108" i="34"/>
  <c r="D108" i="34"/>
  <c r="C108" i="34"/>
  <c r="W90" i="34"/>
  <c r="V90" i="34"/>
  <c r="U90" i="34"/>
  <c r="T90" i="34"/>
  <c r="S90" i="34"/>
  <c r="R90" i="34"/>
  <c r="R55" i="34" s="1"/>
  <c r="Q90" i="34"/>
  <c r="P90" i="34"/>
  <c r="P55" i="34" s="1"/>
  <c r="O90" i="34"/>
  <c r="N90" i="34"/>
  <c r="N55" i="34" s="1"/>
  <c r="M90" i="34"/>
  <c r="L90" i="34"/>
  <c r="L55" i="34" s="1"/>
  <c r="K90" i="34"/>
  <c r="J90" i="34"/>
  <c r="I90" i="34"/>
  <c r="H90" i="34"/>
  <c r="G90" i="34"/>
  <c r="F90" i="34"/>
  <c r="E90" i="34"/>
  <c r="D90" i="34"/>
  <c r="C90" i="34"/>
  <c r="C55" i="34" s="1"/>
  <c r="W89" i="34"/>
  <c r="W54" i="34" s="1"/>
  <c r="V89" i="34"/>
  <c r="U89" i="34"/>
  <c r="U54" i="34" s="1"/>
  <c r="T89" i="34"/>
  <c r="S89" i="34"/>
  <c r="R89" i="34"/>
  <c r="Q89" i="34"/>
  <c r="P89" i="34"/>
  <c r="O89" i="34"/>
  <c r="O54" i="34" s="1"/>
  <c r="N89" i="34"/>
  <c r="M89" i="34"/>
  <c r="M54" i="34" s="1"/>
  <c r="L89" i="34"/>
  <c r="K89" i="34"/>
  <c r="J89" i="34"/>
  <c r="I89" i="34"/>
  <c r="H89" i="34"/>
  <c r="H54" i="34" s="1"/>
  <c r="G89" i="34"/>
  <c r="F89" i="34"/>
  <c r="E89" i="34"/>
  <c r="D89" i="34"/>
  <c r="C89" i="34"/>
  <c r="C54" i="34" s="1"/>
  <c r="W88" i="34"/>
  <c r="V88" i="34"/>
  <c r="V53" i="34" s="1"/>
  <c r="U88" i="34"/>
  <c r="T88" i="34"/>
  <c r="T53" i="34" s="1"/>
  <c r="S88" i="34"/>
  <c r="R88" i="34"/>
  <c r="R53" i="34" s="1"/>
  <c r="Q88" i="34"/>
  <c r="P88" i="34"/>
  <c r="O88" i="34"/>
  <c r="N88" i="34"/>
  <c r="M88" i="34"/>
  <c r="L88" i="34"/>
  <c r="L53" i="34" s="1"/>
  <c r="K88" i="34"/>
  <c r="J88" i="34"/>
  <c r="J53" i="34" s="1"/>
  <c r="I88" i="34"/>
  <c r="H88" i="34"/>
  <c r="H53" i="34" s="1"/>
  <c r="G88" i="34"/>
  <c r="F88" i="34"/>
  <c r="F53" i="34" s="1"/>
  <c r="E88" i="34"/>
  <c r="D88" i="34"/>
  <c r="C88" i="34"/>
  <c r="W87" i="34"/>
  <c r="V87" i="34"/>
  <c r="U87" i="34"/>
  <c r="T87" i="34"/>
  <c r="S87" i="34"/>
  <c r="R87" i="34"/>
  <c r="R52" i="34" s="1"/>
  <c r="Q87" i="34"/>
  <c r="Q52" i="34" s="1"/>
  <c r="P87" i="34"/>
  <c r="O87" i="34"/>
  <c r="O52" i="34" s="1"/>
  <c r="N87" i="34"/>
  <c r="M87" i="34"/>
  <c r="L87" i="34"/>
  <c r="K87" i="34"/>
  <c r="J87" i="34"/>
  <c r="I87" i="34"/>
  <c r="I52" i="34" s="1"/>
  <c r="H87" i="34"/>
  <c r="G87" i="34"/>
  <c r="F87" i="34"/>
  <c r="E87" i="34"/>
  <c r="D87" i="34"/>
  <c r="C87" i="34"/>
  <c r="W86" i="34"/>
  <c r="W51" i="34" s="1"/>
  <c r="V86" i="34"/>
  <c r="U86" i="34"/>
  <c r="T86" i="34"/>
  <c r="S86" i="34"/>
  <c r="R86" i="34"/>
  <c r="R51" i="34" s="1"/>
  <c r="Q86" i="34"/>
  <c r="P86" i="34"/>
  <c r="P51" i="34" s="1"/>
  <c r="O86" i="34"/>
  <c r="N86" i="34"/>
  <c r="N51" i="34" s="1"/>
  <c r="M86" i="34"/>
  <c r="L86" i="34"/>
  <c r="K86" i="34"/>
  <c r="J86" i="34"/>
  <c r="I86" i="34"/>
  <c r="H86" i="34"/>
  <c r="G86" i="34"/>
  <c r="F86" i="34"/>
  <c r="F51" i="34" s="1"/>
  <c r="E86" i="34"/>
  <c r="D86" i="34"/>
  <c r="C86" i="34"/>
  <c r="W85" i="34"/>
  <c r="W50" i="34" s="1"/>
  <c r="V85" i="34"/>
  <c r="U85" i="34"/>
  <c r="U50" i="34" s="1"/>
  <c r="T85" i="34"/>
  <c r="S85" i="34"/>
  <c r="R85" i="34"/>
  <c r="Q85" i="34"/>
  <c r="P85" i="34"/>
  <c r="O85" i="34"/>
  <c r="N85" i="34"/>
  <c r="M85" i="34"/>
  <c r="L85" i="34"/>
  <c r="K85" i="34"/>
  <c r="K50" i="34" s="1"/>
  <c r="J85" i="34"/>
  <c r="I85" i="34"/>
  <c r="H85" i="34"/>
  <c r="G85" i="34"/>
  <c r="F85" i="34"/>
  <c r="E85" i="34"/>
  <c r="D85" i="34"/>
  <c r="C85" i="34"/>
  <c r="C50" i="34" s="1"/>
  <c r="W84" i="34"/>
  <c r="V84" i="34"/>
  <c r="U84" i="34"/>
  <c r="T84" i="34"/>
  <c r="S84" i="34"/>
  <c r="R84" i="34"/>
  <c r="Q84" i="34"/>
  <c r="Q49" i="34" s="1"/>
  <c r="P84" i="34"/>
  <c r="O84" i="34"/>
  <c r="N84" i="34"/>
  <c r="M84" i="34"/>
  <c r="L84" i="34"/>
  <c r="L49" i="34" s="1"/>
  <c r="K84" i="34"/>
  <c r="J84" i="34"/>
  <c r="J49" i="34" s="1"/>
  <c r="I84" i="34"/>
  <c r="H84" i="34"/>
  <c r="H49" i="34" s="1"/>
  <c r="G84" i="34"/>
  <c r="F84" i="34"/>
  <c r="E84" i="34"/>
  <c r="D84" i="34"/>
  <c r="C84" i="34"/>
  <c r="W83" i="34"/>
  <c r="V83" i="34"/>
  <c r="U83" i="34"/>
  <c r="U48" i="34" s="1"/>
  <c r="T83" i="34"/>
  <c r="S83" i="34"/>
  <c r="R83" i="34"/>
  <c r="Q83" i="34"/>
  <c r="Q48" i="34" s="1"/>
  <c r="P83" i="34"/>
  <c r="O83" i="34"/>
  <c r="O48" i="34" s="1"/>
  <c r="N83" i="34"/>
  <c r="M83" i="34"/>
  <c r="L83" i="34"/>
  <c r="K83" i="34"/>
  <c r="J83" i="34"/>
  <c r="I83" i="34"/>
  <c r="H83" i="34"/>
  <c r="G83" i="34"/>
  <c r="F83" i="34"/>
  <c r="E83" i="34"/>
  <c r="E48" i="34" s="1"/>
  <c r="D83" i="34"/>
  <c r="C83" i="34"/>
  <c r="W82" i="34"/>
  <c r="V82" i="34"/>
  <c r="U82" i="34"/>
  <c r="T82" i="34"/>
  <c r="S82" i="34"/>
  <c r="R82" i="34"/>
  <c r="R47" i="34" s="1"/>
  <c r="Q82" i="34"/>
  <c r="P82" i="34"/>
  <c r="O82" i="34"/>
  <c r="N82" i="34"/>
  <c r="M82" i="34"/>
  <c r="L82" i="34"/>
  <c r="K82" i="34"/>
  <c r="K47" i="34" s="1"/>
  <c r="J82" i="34"/>
  <c r="I82" i="34"/>
  <c r="H82" i="34"/>
  <c r="G82" i="34"/>
  <c r="F82" i="34"/>
  <c r="F47" i="34" s="1"/>
  <c r="E82" i="34"/>
  <c r="D82" i="34"/>
  <c r="D47" i="34" s="1"/>
  <c r="C82" i="34"/>
  <c r="W81" i="34"/>
  <c r="W46" i="34" s="1"/>
  <c r="V81" i="34"/>
  <c r="U81" i="34"/>
  <c r="T81" i="34"/>
  <c r="S81" i="34"/>
  <c r="R81" i="34"/>
  <c r="Q81" i="34"/>
  <c r="P81" i="34"/>
  <c r="O81" i="34"/>
  <c r="O46" i="34" s="1"/>
  <c r="N81" i="34"/>
  <c r="M81" i="34"/>
  <c r="L81" i="34"/>
  <c r="K81" i="34"/>
  <c r="K46" i="34" s="1"/>
  <c r="J81" i="34"/>
  <c r="I81" i="34"/>
  <c r="I46" i="34" s="1"/>
  <c r="H81" i="34"/>
  <c r="G81" i="34"/>
  <c r="F81" i="34"/>
  <c r="E81" i="34"/>
  <c r="D81" i="34"/>
  <c r="C81" i="34"/>
  <c r="W75" i="34"/>
  <c r="V75" i="34"/>
  <c r="U75" i="34"/>
  <c r="T75" i="34"/>
  <c r="S75" i="34"/>
  <c r="R75" i="34"/>
  <c r="Q75" i="34"/>
  <c r="P75" i="34"/>
  <c r="O75" i="34"/>
  <c r="N75" i="34"/>
  <c r="M75" i="34"/>
  <c r="L75" i="34"/>
  <c r="K75" i="34"/>
  <c r="J75" i="34"/>
  <c r="I75" i="34"/>
  <c r="H75" i="34"/>
  <c r="G75" i="34"/>
  <c r="F75" i="34"/>
  <c r="E75" i="34"/>
  <c r="D75" i="34"/>
  <c r="C75" i="34"/>
  <c r="W74" i="34"/>
  <c r="V74" i="34"/>
  <c r="U74" i="34"/>
  <c r="U39" i="34" s="1"/>
  <c r="T74" i="34"/>
  <c r="T39" i="34" s="1"/>
  <c r="S74" i="34"/>
  <c r="S39" i="34" s="1"/>
  <c r="R74" i="34"/>
  <c r="Q74" i="34"/>
  <c r="Q39" i="34" s="1"/>
  <c r="P74" i="34"/>
  <c r="O74" i="34"/>
  <c r="N74" i="34"/>
  <c r="M74" i="34"/>
  <c r="L74" i="34"/>
  <c r="K74" i="34"/>
  <c r="J74" i="34"/>
  <c r="I74" i="34"/>
  <c r="I39" i="34" s="1"/>
  <c r="H74" i="34"/>
  <c r="G74" i="34"/>
  <c r="F74" i="34"/>
  <c r="E74" i="34"/>
  <c r="E39" i="34" s="1"/>
  <c r="D74" i="34"/>
  <c r="C74" i="34"/>
  <c r="W73" i="34"/>
  <c r="V73" i="34"/>
  <c r="U73" i="34"/>
  <c r="T73" i="34"/>
  <c r="S73" i="34"/>
  <c r="R73" i="34"/>
  <c r="Q73" i="34"/>
  <c r="P73" i="34"/>
  <c r="O73" i="34"/>
  <c r="O38" i="34" s="1"/>
  <c r="N73" i="34"/>
  <c r="N38" i="34" s="1"/>
  <c r="M73" i="34"/>
  <c r="L73" i="34"/>
  <c r="K73" i="34"/>
  <c r="J73" i="34"/>
  <c r="I73" i="34"/>
  <c r="H73" i="34"/>
  <c r="G73" i="34"/>
  <c r="F73" i="34"/>
  <c r="F38" i="34" s="1"/>
  <c r="E73" i="34"/>
  <c r="D73" i="34"/>
  <c r="D38" i="34" s="1"/>
  <c r="C73" i="34"/>
  <c r="W296" i="21"/>
  <c r="V296" i="21"/>
  <c r="U296" i="21"/>
  <c r="T296" i="21"/>
  <c r="S296" i="21"/>
  <c r="R296" i="21"/>
  <c r="R304" i="21" s="1"/>
  <c r="Q296" i="21"/>
  <c r="P296" i="21"/>
  <c r="O296" i="21"/>
  <c r="N296" i="21"/>
  <c r="M296" i="21"/>
  <c r="L296" i="21"/>
  <c r="K296" i="21"/>
  <c r="J296" i="21"/>
  <c r="I296" i="21"/>
  <c r="H296" i="21"/>
  <c r="G296" i="21"/>
  <c r="F296" i="21"/>
  <c r="E296" i="21"/>
  <c r="D296" i="21"/>
  <c r="C296" i="21"/>
  <c r="W155" i="21"/>
  <c r="V155" i="21"/>
  <c r="U155" i="21"/>
  <c r="T155" i="21"/>
  <c r="S155" i="21"/>
  <c r="R155" i="21"/>
  <c r="Q155" i="21"/>
  <c r="P155" i="21"/>
  <c r="O155" i="21"/>
  <c r="N155" i="21"/>
  <c r="M155" i="21"/>
  <c r="L155" i="21"/>
  <c r="K155" i="21"/>
  <c r="J155" i="21"/>
  <c r="I155" i="21"/>
  <c r="H155" i="21"/>
  <c r="G155" i="21"/>
  <c r="F155" i="21"/>
  <c r="E155" i="21"/>
  <c r="D155" i="21"/>
  <c r="C155" i="21"/>
  <c r="W145" i="21"/>
  <c r="V145" i="21"/>
  <c r="U145" i="21"/>
  <c r="T145" i="21"/>
  <c r="S145" i="21"/>
  <c r="R145" i="21"/>
  <c r="Q145" i="21"/>
  <c r="P145" i="21"/>
  <c r="O145" i="21"/>
  <c r="N145" i="21"/>
  <c r="M145" i="21"/>
  <c r="L145" i="21"/>
  <c r="K145" i="21"/>
  <c r="J145" i="21"/>
  <c r="I145" i="21"/>
  <c r="H145" i="21"/>
  <c r="G145" i="21"/>
  <c r="F145" i="21"/>
  <c r="E145" i="21"/>
  <c r="D145" i="21"/>
  <c r="C145" i="21"/>
  <c r="W144" i="21"/>
  <c r="V144" i="21"/>
  <c r="U144" i="21"/>
  <c r="T144" i="21"/>
  <c r="S144" i="21"/>
  <c r="R144" i="21"/>
  <c r="Q144" i="21"/>
  <c r="P144" i="21"/>
  <c r="O144" i="21"/>
  <c r="N144" i="21"/>
  <c r="M144" i="21"/>
  <c r="L144" i="21"/>
  <c r="K144" i="21"/>
  <c r="J144" i="21"/>
  <c r="I144" i="21"/>
  <c r="H144" i="21"/>
  <c r="G144" i="21"/>
  <c r="F144" i="21"/>
  <c r="E144" i="21"/>
  <c r="D144" i="21"/>
  <c r="C144" i="21"/>
  <c r="W142" i="21"/>
  <c r="V142" i="21"/>
  <c r="U142" i="21"/>
  <c r="T142" i="21"/>
  <c r="S142" i="21"/>
  <c r="R142" i="21"/>
  <c r="Q142" i="21"/>
  <c r="P142" i="21"/>
  <c r="O142" i="21"/>
  <c r="N142" i="21"/>
  <c r="M142" i="21"/>
  <c r="L142" i="21"/>
  <c r="K142" i="21"/>
  <c r="J142" i="21"/>
  <c r="I142" i="21"/>
  <c r="H142" i="21"/>
  <c r="G142" i="21"/>
  <c r="F142" i="21"/>
  <c r="E142" i="21"/>
  <c r="D142" i="21"/>
  <c r="C142" i="21"/>
  <c r="W125" i="21"/>
  <c r="V125" i="21"/>
  <c r="U125" i="21"/>
  <c r="T125" i="21"/>
  <c r="S125" i="21"/>
  <c r="R125" i="21"/>
  <c r="Q125" i="21"/>
  <c r="P125" i="21"/>
  <c r="O125" i="21"/>
  <c r="N125" i="21"/>
  <c r="M125" i="21"/>
  <c r="L125" i="21"/>
  <c r="K125" i="21"/>
  <c r="J125" i="21"/>
  <c r="I125" i="21"/>
  <c r="H125" i="21"/>
  <c r="G125" i="21"/>
  <c r="F125" i="21"/>
  <c r="E125" i="21"/>
  <c r="D125" i="21"/>
  <c r="C125" i="21"/>
  <c r="W124" i="21"/>
  <c r="V124" i="21"/>
  <c r="U124" i="21"/>
  <c r="T124" i="21"/>
  <c r="S124" i="21"/>
  <c r="R124" i="21"/>
  <c r="Q124" i="21"/>
  <c r="P124" i="21"/>
  <c r="O124" i="21"/>
  <c r="N124" i="21"/>
  <c r="M124" i="21"/>
  <c r="L124" i="21"/>
  <c r="K124" i="21"/>
  <c r="J124" i="21"/>
  <c r="I124" i="21"/>
  <c r="H124" i="21"/>
  <c r="G124" i="21"/>
  <c r="F124" i="21"/>
  <c r="E124" i="21"/>
  <c r="D124" i="21"/>
  <c r="C124" i="21"/>
  <c r="W123" i="21"/>
  <c r="V123" i="21"/>
  <c r="U123" i="21"/>
  <c r="T123" i="21"/>
  <c r="S123" i="21"/>
  <c r="R123" i="21"/>
  <c r="Q123" i="21"/>
  <c r="P123" i="21"/>
  <c r="O123" i="21"/>
  <c r="N123" i="21"/>
  <c r="M123" i="21"/>
  <c r="L123" i="21"/>
  <c r="K123" i="21"/>
  <c r="J123" i="21"/>
  <c r="I123" i="21"/>
  <c r="H123" i="21"/>
  <c r="G123" i="21"/>
  <c r="F123" i="21"/>
  <c r="E123" i="21"/>
  <c r="D123" i="21"/>
  <c r="C123" i="21"/>
  <c r="W122" i="21"/>
  <c r="V122" i="21"/>
  <c r="U122" i="21"/>
  <c r="T122" i="21"/>
  <c r="S122" i="21"/>
  <c r="R122" i="21"/>
  <c r="Q122" i="21"/>
  <c r="P122" i="21"/>
  <c r="O122" i="21"/>
  <c r="N122" i="21"/>
  <c r="M122" i="21"/>
  <c r="L122" i="21"/>
  <c r="K122" i="21"/>
  <c r="J122" i="21"/>
  <c r="I122" i="21"/>
  <c r="H122" i="21"/>
  <c r="G122" i="21"/>
  <c r="F122" i="21"/>
  <c r="E122" i="21"/>
  <c r="D122" i="21"/>
  <c r="C122" i="21"/>
  <c r="W121" i="21"/>
  <c r="V121" i="21"/>
  <c r="U121" i="21"/>
  <c r="T121" i="21"/>
  <c r="S121" i="21"/>
  <c r="R121" i="21"/>
  <c r="Q121" i="21"/>
  <c r="P121" i="21"/>
  <c r="O121" i="21"/>
  <c r="N121" i="21"/>
  <c r="M121" i="21"/>
  <c r="L121" i="21"/>
  <c r="K121" i="21"/>
  <c r="J121" i="21"/>
  <c r="I121" i="21"/>
  <c r="H121" i="21"/>
  <c r="G121" i="21"/>
  <c r="F121" i="21"/>
  <c r="E121" i="21"/>
  <c r="D121" i="21"/>
  <c r="C121" i="21"/>
  <c r="W120" i="21"/>
  <c r="V120" i="21"/>
  <c r="U120" i="21"/>
  <c r="T120" i="21"/>
  <c r="S120" i="21"/>
  <c r="R120" i="21"/>
  <c r="Q120" i="21"/>
  <c r="P120" i="21"/>
  <c r="O120" i="21"/>
  <c r="N120" i="21"/>
  <c r="M120" i="21"/>
  <c r="L120" i="21"/>
  <c r="K120" i="21"/>
  <c r="J120" i="21"/>
  <c r="I120" i="21"/>
  <c r="H120" i="21"/>
  <c r="G120" i="21"/>
  <c r="F120" i="21"/>
  <c r="E120" i="21"/>
  <c r="D120" i="21"/>
  <c r="C120" i="21"/>
  <c r="W119" i="21"/>
  <c r="V119" i="21"/>
  <c r="U119" i="21"/>
  <c r="T119" i="21"/>
  <c r="S119" i="21"/>
  <c r="R119" i="21"/>
  <c r="Q119" i="21"/>
  <c r="P119" i="21"/>
  <c r="O119" i="21"/>
  <c r="N119" i="21"/>
  <c r="M119" i="21"/>
  <c r="L119" i="21"/>
  <c r="K119" i="21"/>
  <c r="J119" i="21"/>
  <c r="I119" i="21"/>
  <c r="H119" i="21"/>
  <c r="G119" i="21"/>
  <c r="F119" i="21"/>
  <c r="E119" i="21"/>
  <c r="D119" i="21"/>
  <c r="C119" i="21"/>
  <c r="W118" i="21"/>
  <c r="V118" i="21"/>
  <c r="U118" i="21"/>
  <c r="T118" i="21"/>
  <c r="S118" i="21"/>
  <c r="R118" i="21"/>
  <c r="Q118" i="21"/>
  <c r="P118" i="21"/>
  <c r="O118" i="21"/>
  <c r="N118" i="21"/>
  <c r="M118" i="21"/>
  <c r="L118" i="21"/>
  <c r="K118" i="21"/>
  <c r="J118" i="21"/>
  <c r="I118" i="21"/>
  <c r="H118" i="21"/>
  <c r="G118" i="21"/>
  <c r="F118" i="21"/>
  <c r="E118" i="21"/>
  <c r="D118" i="21"/>
  <c r="C118" i="21"/>
  <c r="W117" i="21"/>
  <c r="V117" i="21"/>
  <c r="U117" i="21"/>
  <c r="T117" i="21"/>
  <c r="S117" i="21"/>
  <c r="R117" i="21"/>
  <c r="Q117" i="21"/>
  <c r="P117" i="21"/>
  <c r="O117" i="21"/>
  <c r="N117" i="21"/>
  <c r="M117" i="21"/>
  <c r="L117" i="21"/>
  <c r="K117" i="21"/>
  <c r="J117" i="21"/>
  <c r="I117" i="21"/>
  <c r="H117" i="21"/>
  <c r="G117" i="21"/>
  <c r="F117" i="21"/>
  <c r="E117" i="21"/>
  <c r="D117" i="21"/>
  <c r="C117" i="21"/>
  <c r="W116" i="21"/>
  <c r="V116" i="21"/>
  <c r="U116" i="21"/>
  <c r="T116" i="21"/>
  <c r="S116" i="21"/>
  <c r="R116" i="21"/>
  <c r="Q116" i="21"/>
  <c r="P116" i="21"/>
  <c r="O116" i="21"/>
  <c r="N116" i="21"/>
  <c r="M116" i="21"/>
  <c r="L116" i="21"/>
  <c r="K116" i="21"/>
  <c r="J116" i="21"/>
  <c r="I116" i="21"/>
  <c r="H116" i="21"/>
  <c r="G116" i="21"/>
  <c r="F116" i="21"/>
  <c r="E116" i="21"/>
  <c r="D116" i="21"/>
  <c r="C116" i="21"/>
  <c r="W110" i="21"/>
  <c r="V110" i="21"/>
  <c r="U110" i="21"/>
  <c r="T110" i="21"/>
  <c r="S110" i="21"/>
  <c r="R110" i="21"/>
  <c r="Q110" i="21"/>
  <c r="P110" i="21"/>
  <c r="O110" i="21"/>
  <c r="N110" i="21"/>
  <c r="M110" i="21"/>
  <c r="L110" i="21"/>
  <c r="K110" i="21"/>
  <c r="J110" i="21"/>
  <c r="I110" i="21"/>
  <c r="H110" i="21"/>
  <c r="G110" i="21"/>
  <c r="F110" i="21"/>
  <c r="E110" i="21"/>
  <c r="D110" i="21"/>
  <c r="C110" i="21"/>
  <c r="W109" i="21"/>
  <c r="V109" i="21"/>
  <c r="U109" i="21"/>
  <c r="T109" i="21"/>
  <c r="S109" i="21"/>
  <c r="R109" i="21"/>
  <c r="Q109" i="21"/>
  <c r="P109" i="21"/>
  <c r="O109" i="21"/>
  <c r="N109" i="21"/>
  <c r="M109" i="21"/>
  <c r="L109" i="21"/>
  <c r="K109" i="21"/>
  <c r="J109" i="21"/>
  <c r="I109" i="21"/>
  <c r="H109" i="21"/>
  <c r="G109" i="21"/>
  <c r="F109" i="21"/>
  <c r="E109" i="21"/>
  <c r="D109" i="21"/>
  <c r="C109" i="21"/>
  <c r="W108" i="21"/>
  <c r="V108" i="21"/>
  <c r="U108" i="21"/>
  <c r="T108" i="21"/>
  <c r="S108" i="21"/>
  <c r="R108" i="21"/>
  <c r="Q108" i="21"/>
  <c r="P108" i="21"/>
  <c r="O108" i="21"/>
  <c r="N108" i="21"/>
  <c r="M108" i="21"/>
  <c r="L108" i="21"/>
  <c r="K108" i="21"/>
  <c r="J108" i="21"/>
  <c r="I108" i="21"/>
  <c r="H108" i="21"/>
  <c r="G108" i="21"/>
  <c r="F108" i="21"/>
  <c r="E108" i="21"/>
  <c r="D108" i="21"/>
  <c r="C108" i="21"/>
  <c r="W90" i="21"/>
  <c r="W55" i="21" s="1"/>
  <c r="V90" i="21"/>
  <c r="U90" i="21"/>
  <c r="T90" i="21"/>
  <c r="S90" i="21"/>
  <c r="R90" i="21"/>
  <c r="R55" i="21" s="1"/>
  <c r="Q90" i="21"/>
  <c r="P90" i="21"/>
  <c r="O90" i="21"/>
  <c r="O55" i="21" s="1"/>
  <c r="N90" i="21"/>
  <c r="M90" i="21"/>
  <c r="L90" i="21"/>
  <c r="K90" i="21"/>
  <c r="J90" i="21"/>
  <c r="I90" i="21"/>
  <c r="H90" i="21"/>
  <c r="G90" i="21"/>
  <c r="F90" i="21"/>
  <c r="E90" i="21"/>
  <c r="D90" i="21"/>
  <c r="C90" i="21"/>
  <c r="W89" i="21"/>
  <c r="V89" i="21"/>
  <c r="U89" i="21"/>
  <c r="T89" i="21"/>
  <c r="T54" i="21" s="1"/>
  <c r="S89" i="21"/>
  <c r="R89" i="21"/>
  <c r="Q89" i="21"/>
  <c r="P89" i="21"/>
  <c r="O89" i="21"/>
  <c r="O54" i="21" s="1"/>
  <c r="N89" i="21"/>
  <c r="M89" i="21"/>
  <c r="L89" i="21"/>
  <c r="L54" i="21" s="1"/>
  <c r="K89" i="21"/>
  <c r="J89" i="21"/>
  <c r="I89" i="21"/>
  <c r="H89" i="21"/>
  <c r="G89" i="21"/>
  <c r="F89" i="21"/>
  <c r="E89" i="21"/>
  <c r="D89" i="21"/>
  <c r="C89" i="21"/>
  <c r="C54" i="21" s="1"/>
  <c r="W88" i="21"/>
  <c r="V88" i="21"/>
  <c r="U88" i="21"/>
  <c r="T88" i="21"/>
  <c r="S88" i="21"/>
  <c r="R88" i="21"/>
  <c r="Q88" i="21"/>
  <c r="Q53" i="21" s="1"/>
  <c r="P88" i="21"/>
  <c r="O88" i="21"/>
  <c r="N88" i="21"/>
  <c r="M88" i="21"/>
  <c r="L88" i="21"/>
  <c r="L53" i="21" s="1"/>
  <c r="K88" i="21"/>
  <c r="J88" i="21"/>
  <c r="I88" i="21"/>
  <c r="I53" i="21" s="1"/>
  <c r="H88" i="21"/>
  <c r="G88" i="21"/>
  <c r="F88" i="21"/>
  <c r="E88" i="21"/>
  <c r="D88" i="21"/>
  <c r="C88" i="21"/>
  <c r="W87" i="21"/>
  <c r="V87" i="21"/>
  <c r="U87" i="21"/>
  <c r="T87" i="21"/>
  <c r="S87" i="21"/>
  <c r="R87" i="21"/>
  <c r="Q87" i="21"/>
  <c r="P87" i="21"/>
  <c r="O87" i="21"/>
  <c r="N87" i="21"/>
  <c r="N52" i="21" s="1"/>
  <c r="M87" i="21"/>
  <c r="L87" i="21"/>
  <c r="K87" i="21"/>
  <c r="J87" i="21"/>
  <c r="I87" i="21"/>
  <c r="I52" i="21" s="1"/>
  <c r="H87" i="21"/>
  <c r="G87" i="21"/>
  <c r="F87" i="21"/>
  <c r="F52" i="21" s="1"/>
  <c r="E87" i="21"/>
  <c r="D87" i="21"/>
  <c r="C87" i="21"/>
  <c r="W86" i="21"/>
  <c r="V86" i="21"/>
  <c r="U86" i="21"/>
  <c r="T86" i="21"/>
  <c r="S86" i="21"/>
  <c r="R86" i="21"/>
  <c r="R51" i="21" s="1"/>
  <c r="Q86" i="21"/>
  <c r="P86" i="21"/>
  <c r="O86" i="21"/>
  <c r="N86" i="21"/>
  <c r="M86" i="21"/>
  <c r="L86" i="21"/>
  <c r="K86" i="21"/>
  <c r="K51" i="21" s="1"/>
  <c r="J86" i="21"/>
  <c r="I86" i="21"/>
  <c r="H86" i="21"/>
  <c r="G86" i="21"/>
  <c r="F86" i="21"/>
  <c r="F51" i="21" s="1"/>
  <c r="E86" i="21"/>
  <c r="D86" i="21"/>
  <c r="C86" i="21"/>
  <c r="C51" i="21" s="1"/>
  <c r="W85" i="21"/>
  <c r="V85" i="21"/>
  <c r="U85" i="21"/>
  <c r="T85" i="21"/>
  <c r="S85" i="21"/>
  <c r="R85" i="21"/>
  <c r="Q85" i="21"/>
  <c r="P85" i="21"/>
  <c r="O85" i="21"/>
  <c r="N85" i="21"/>
  <c r="M85" i="21"/>
  <c r="L85" i="21"/>
  <c r="K85" i="21"/>
  <c r="J85" i="21"/>
  <c r="I85" i="21"/>
  <c r="H85" i="21"/>
  <c r="H50" i="21" s="1"/>
  <c r="G85" i="21"/>
  <c r="F85" i="21"/>
  <c r="E85" i="21"/>
  <c r="D85" i="21"/>
  <c r="C85" i="21"/>
  <c r="C50" i="21" s="1"/>
  <c r="W84" i="21"/>
  <c r="V84" i="21"/>
  <c r="U84" i="21"/>
  <c r="U49" i="21" s="1"/>
  <c r="T84" i="21"/>
  <c r="S84" i="21"/>
  <c r="R84" i="21"/>
  <c r="Q84" i="21"/>
  <c r="P84" i="21"/>
  <c r="O84" i="21"/>
  <c r="N84" i="21"/>
  <c r="M84" i="21"/>
  <c r="L84" i="21"/>
  <c r="L49" i="21" s="1"/>
  <c r="K84" i="21"/>
  <c r="J84" i="21"/>
  <c r="I84" i="21"/>
  <c r="H84" i="21"/>
  <c r="G84" i="21"/>
  <c r="F84" i="21"/>
  <c r="E84" i="21"/>
  <c r="E49" i="21" s="1"/>
  <c r="D84" i="21"/>
  <c r="C84" i="21"/>
  <c r="W83" i="21"/>
  <c r="V83" i="21"/>
  <c r="U83" i="21"/>
  <c r="U48" i="21" s="1"/>
  <c r="T83" i="21"/>
  <c r="S83" i="21"/>
  <c r="R83" i="21"/>
  <c r="R48" i="21" s="1"/>
  <c r="Q83" i="21"/>
  <c r="P83" i="21"/>
  <c r="O83" i="21"/>
  <c r="N83" i="21"/>
  <c r="M83" i="21"/>
  <c r="L83" i="21"/>
  <c r="K83" i="21"/>
  <c r="J83" i="21"/>
  <c r="I83" i="21"/>
  <c r="H83" i="21"/>
  <c r="G83" i="21"/>
  <c r="F83" i="21"/>
  <c r="E83" i="21"/>
  <c r="D83" i="21"/>
  <c r="C83" i="21"/>
  <c r="W82" i="21"/>
  <c r="W47" i="21" s="1"/>
  <c r="V82" i="21"/>
  <c r="U82" i="21"/>
  <c r="T82" i="21"/>
  <c r="S82" i="21"/>
  <c r="R82" i="21"/>
  <c r="R47" i="21" s="1"/>
  <c r="Q82" i="21"/>
  <c r="P82" i="21"/>
  <c r="O82" i="21"/>
  <c r="O47" i="21" s="1"/>
  <c r="N82" i="21"/>
  <c r="M82" i="21"/>
  <c r="L82" i="21"/>
  <c r="K82" i="21"/>
  <c r="J82" i="21"/>
  <c r="I82" i="21"/>
  <c r="H82" i="21"/>
  <c r="G82" i="21"/>
  <c r="F82" i="21"/>
  <c r="F47" i="21" s="1"/>
  <c r="E82" i="21"/>
  <c r="D82" i="21"/>
  <c r="C82" i="21"/>
  <c r="W81" i="21"/>
  <c r="V81" i="21"/>
  <c r="U81" i="21"/>
  <c r="T81" i="21"/>
  <c r="T46" i="21" s="1"/>
  <c r="S81" i="21"/>
  <c r="R81" i="21"/>
  <c r="Q81" i="21"/>
  <c r="P81" i="21"/>
  <c r="O81" i="21"/>
  <c r="O46" i="21" s="1"/>
  <c r="N81" i="21"/>
  <c r="M81" i="21"/>
  <c r="L81" i="21"/>
  <c r="L46" i="21" s="1"/>
  <c r="K81" i="21"/>
  <c r="J81" i="21"/>
  <c r="I81" i="21"/>
  <c r="H81" i="21"/>
  <c r="G81" i="21"/>
  <c r="F81" i="21"/>
  <c r="E81" i="21"/>
  <c r="D81" i="21"/>
  <c r="C81" i="21"/>
  <c r="W75" i="21"/>
  <c r="V75" i="21"/>
  <c r="U75" i="21"/>
  <c r="T75" i="21"/>
  <c r="S75" i="21"/>
  <c r="R75" i="21"/>
  <c r="Q75" i="21"/>
  <c r="P75" i="21"/>
  <c r="O75" i="21"/>
  <c r="N75" i="21"/>
  <c r="M75" i="21"/>
  <c r="L75" i="21"/>
  <c r="K75" i="21"/>
  <c r="J75" i="21"/>
  <c r="I75" i="21"/>
  <c r="H75" i="21"/>
  <c r="G75" i="21"/>
  <c r="F75" i="21"/>
  <c r="E75" i="21"/>
  <c r="D75" i="21"/>
  <c r="C75" i="21"/>
  <c r="W74" i="21"/>
  <c r="V74" i="21"/>
  <c r="U74" i="21"/>
  <c r="U39" i="21" s="1"/>
  <c r="T74" i="21"/>
  <c r="S74" i="21"/>
  <c r="R74" i="21"/>
  <c r="Q74" i="21"/>
  <c r="P74" i="21"/>
  <c r="O74" i="21"/>
  <c r="N74" i="21"/>
  <c r="N39" i="21" s="1"/>
  <c r="M74" i="21"/>
  <c r="L74" i="21"/>
  <c r="K74" i="21"/>
  <c r="J74" i="21"/>
  <c r="I74" i="21"/>
  <c r="I39" i="21" s="1"/>
  <c r="H74" i="21"/>
  <c r="G74" i="21"/>
  <c r="F74" i="21"/>
  <c r="F39" i="21" s="1"/>
  <c r="E74" i="21"/>
  <c r="D74" i="21"/>
  <c r="C74" i="21"/>
  <c r="W73" i="21"/>
  <c r="V73" i="21"/>
  <c r="U73" i="21"/>
  <c r="T73" i="21"/>
  <c r="S73" i="21"/>
  <c r="R73" i="21"/>
  <c r="Q73" i="21"/>
  <c r="P73" i="21"/>
  <c r="O73" i="21"/>
  <c r="N73" i="21"/>
  <c r="M73" i="21"/>
  <c r="L73" i="21"/>
  <c r="K73" i="21"/>
  <c r="K38" i="21" s="1"/>
  <c r="J73" i="21"/>
  <c r="I73" i="21"/>
  <c r="H73" i="21"/>
  <c r="G73" i="21"/>
  <c r="F73" i="21"/>
  <c r="F38" i="21" s="1"/>
  <c r="E73" i="21"/>
  <c r="D73" i="21"/>
  <c r="C73" i="21"/>
  <c r="C38" i="21" s="1"/>
  <c r="W296" i="22"/>
  <c r="V296" i="22"/>
  <c r="U296" i="22"/>
  <c r="U304" i="22" s="1"/>
  <c r="U311" i="22" s="1"/>
  <c r="T296" i="22"/>
  <c r="S296" i="22"/>
  <c r="S304" i="22" s="1"/>
  <c r="R296" i="22"/>
  <c r="Q296" i="22"/>
  <c r="P296" i="22"/>
  <c r="O296" i="22"/>
  <c r="N296" i="22"/>
  <c r="M296" i="22"/>
  <c r="L296" i="22"/>
  <c r="K296" i="22"/>
  <c r="J296" i="22"/>
  <c r="I296" i="22"/>
  <c r="H296" i="22"/>
  <c r="G296" i="22"/>
  <c r="F296" i="22"/>
  <c r="E296" i="22"/>
  <c r="E304" i="22" s="1"/>
  <c r="D296" i="22"/>
  <c r="C296" i="22"/>
  <c r="C304" i="22" s="1"/>
  <c r="W155" i="22"/>
  <c r="V155" i="22"/>
  <c r="U155" i="22"/>
  <c r="T155" i="22"/>
  <c r="S155" i="22"/>
  <c r="R155" i="22"/>
  <c r="Q155" i="22"/>
  <c r="P155" i="22"/>
  <c r="O155" i="22"/>
  <c r="N155" i="22"/>
  <c r="M155" i="22"/>
  <c r="L155" i="22"/>
  <c r="K155" i="22"/>
  <c r="J155" i="22"/>
  <c r="I155" i="22"/>
  <c r="H155" i="22"/>
  <c r="G155" i="22"/>
  <c r="F155" i="22"/>
  <c r="E155" i="22"/>
  <c r="D155" i="22"/>
  <c r="C155" i="22"/>
  <c r="W145" i="22"/>
  <c r="V145" i="22"/>
  <c r="U145" i="22"/>
  <c r="T145" i="22"/>
  <c r="S145" i="22"/>
  <c r="R145" i="22"/>
  <c r="Q145" i="22"/>
  <c r="P145" i="22"/>
  <c r="O145" i="22"/>
  <c r="O146" i="22" s="1"/>
  <c r="N145" i="22"/>
  <c r="M145" i="22"/>
  <c r="L145" i="22"/>
  <c r="K145" i="22"/>
  <c r="J145" i="22"/>
  <c r="I145" i="22"/>
  <c r="H145" i="22"/>
  <c r="G145" i="22"/>
  <c r="F145" i="22"/>
  <c r="E145" i="22"/>
  <c r="D145" i="22"/>
  <c r="C145" i="22"/>
  <c r="W144" i="22"/>
  <c r="V144" i="22"/>
  <c r="U144" i="22"/>
  <c r="T144" i="22"/>
  <c r="S144" i="22"/>
  <c r="R144" i="22"/>
  <c r="Q144" i="22"/>
  <c r="P144" i="22"/>
  <c r="O144" i="22"/>
  <c r="N144" i="22"/>
  <c r="M144" i="22"/>
  <c r="L144" i="22"/>
  <c r="K144" i="22"/>
  <c r="J144" i="22"/>
  <c r="I144" i="22"/>
  <c r="H144" i="22"/>
  <c r="G144" i="22"/>
  <c r="F144" i="22"/>
  <c r="E144" i="22"/>
  <c r="D144" i="22"/>
  <c r="C144" i="22"/>
  <c r="W142" i="22"/>
  <c r="V142" i="22"/>
  <c r="U142" i="22"/>
  <c r="T142" i="22"/>
  <c r="S142" i="22"/>
  <c r="R142" i="22"/>
  <c r="Q142" i="22"/>
  <c r="P142" i="22"/>
  <c r="O142" i="22"/>
  <c r="N142" i="22"/>
  <c r="M142" i="22"/>
  <c r="L142" i="22"/>
  <c r="K142" i="22"/>
  <c r="J142" i="22"/>
  <c r="I142" i="22"/>
  <c r="H142" i="22"/>
  <c r="G142" i="22"/>
  <c r="F142" i="22"/>
  <c r="E142" i="22"/>
  <c r="D142" i="22"/>
  <c r="C142" i="22"/>
  <c r="W125" i="22"/>
  <c r="V125" i="22"/>
  <c r="U125" i="22"/>
  <c r="T125" i="22"/>
  <c r="S125" i="22"/>
  <c r="R125" i="22"/>
  <c r="Q125" i="22"/>
  <c r="P125" i="22"/>
  <c r="O125" i="22"/>
  <c r="N125" i="22"/>
  <c r="M125" i="22"/>
  <c r="L125" i="22"/>
  <c r="K125" i="22"/>
  <c r="J125" i="22"/>
  <c r="I125" i="22"/>
  <c r="H125" i="22"/>
  <c r="G125" i="22"/>
  <c r="F125" i="22"/>
  <c r="E125" i="22"/>
  <c r="D125" i="22"/>
  <c r="C125" i="22"/>
  <c r="W124" i="22"/>
  <c r="V124" i="22"/>
  <c r="U124" i="22"/>
  <c r="T124" i="22"/>
  <c r="S124" i="22"/>
  <c r="R124" i="22"/>
  <c r="Q124" i="22"/>
  <c r="P124" i="22"/>
  <c r="O124" i="22"/>
  <c r="N124" i="22"/>
  <c r="M124" i="22"/>
  <c r="L124" i="22"/>
  <c r="K124" i="22"/>
  <c r="J124" i="22"/>
  <c r="I124" i="22"/>
  <c r="H124" i="22"/>
  <c r="G124" i="22"/>
  <c r="F124" i="22"/>
  <c r="E124" i="22"/>
  <c r="D124" i="22"/>
  <c r="C124" i="22"/>
  <c r="W123" i="22"/>
  <c r="V123" i="22"/>
  <c r="U123" i="22"/>
  <c r="T123" i="22"/>
  <c r="S123" i="22"/>
  <c r="R123" i="22"/>
  <c r="Q123" i="22"/>
  <c r="P123" i="22"/>
  <c r="O123" i="22"/>
  <c r="N123" i="22"/>
  <c r="M123" i="22"/>
  <c r="L123" i="22"/>
  <c r="K123" i="22"/>
  <c r="J123" i="22"/>
  <c r="I123" i="22"/>
  <c r="H123" i="22"/>
  <c r="G123" i="22"/>
  <c r="F123" i="22"/>
  <c r="E123" i="22"/>
  <c r="D123" i="22"/>
  <c r="C123" i="22"/>
  <c r="W122" i="22"/>
  <c r="V122" i="22"/>
  <c r="U122" i="22"/>
  <c r="T122" i="22"/>
  <c r="S122" i="22"/>
  <c r="R122" i="22"/>
  <c r="Q122" i="22"/>
  <c r="P122" i="22"/>
  <c r="O122" i="22"/>
  <c r="N122" i="22"/>
  <c r="M122" i="22"/>
  <c r="L122" i="22"/>
  <c r="K122" i="22"/>
  <c r="J122" i="22"/>
  <c r="I122" i="22"/>
  <c r="H122" i="22"/>
  <c r="G122" i="22"/>
  <c r="F122" i="22"/>
  <c r="E122" i="22"/>
  <c r="D122" i="22"/>
  <c r="C122" i="22"/>
  <c r="W121" i="22"/>
  <c r="V121" i="22"/>
  <c r="U121" i="22"/>
  <c r="T121" i="22"/>
  <c r="S121" i="22"/>
  <c r="R121" i="22"/>
  <c r="Q121" i="22"/>
  <c r="P121" i="22"/>
  <c r="O121" i="22"/>
  <c r="N121" i="22"/>
  <c r="M121" i="22"/>
  <c r="L121" i="22"/>
  <c r="K121" i="22"/>
  <c r="J121" i="22"/>
  <c r="I121" i="22"/>
  <c r="H121" i="22"/>
  <c r="G121" i="22"/>
  <c r="F121" i="22"/>
  <c r="E121" i="22"/>
  <c r="D121" i="22"/>
  <c r="C121" i="22"/>
  <c r="W120" i="22"/>
  <c r="V120" i="22"/>
  <c r="U120" i="22"/>
  <c r="T120" i="22"/>
  <c r="S120" i="22"/>
  <c r="R120" i="22"/>
  <c r="Q120" i="22"/>
  <c r="P120" i="22"/>
  <c r="O120" i="22"/>
  <c r="N120" i="22"/>
  <c r="M120" i="22"/>
  <c r="L120" i="22"/>
  <c r="K120" i="22"/>
  <c r="J120" i="22"/>
  <c r="I120" i="22"/>
  <c r="H120" i="22"/>
  <c r="G120" i="22"/>
  <c r="F120" i="22"/>
  <c r="E120" i="22"/>
  <c r="D120" i="22"/>
  <c r="C120" i="22"/>
  <c r="W119" i="22"/>
  <c r="V119" i="22"/>
  <c r="U119" i="22"/>
  <c r="T119" i="22"/>
  <c r="S119" i="22"/>
  <c r="R119" i="22"/>
  <c r="Q119" i="22"/>
  <c r="P119" i="22"/>
  <c r="O119" i="22"/>
  <c r="N119" i="22"/>
  <c r="M119" i="22"/>
  <c r="L119" i="22"/>
  <c r="K119" i="22"/>
  <c r="J119" i="22"/>
  <c r="I119" i="22"/>
  <c r="H119" i="22"/>
  <c r="G119" i="22"/>
  <c r="F119" i="22"/>
  <c r="E119" i="22"/>
  <c r="D119" i="22"/>
  <c r="C119" i="22"/>
  <c r="W118" i="22"/>
  <c r="V118" i="22"/>
  <c r="U118" i="22"/>
  <c r="T118" i="22"/>
  <c r="S118" i="22"/>
  <c r="R118" i="22"/>
  <c r="Q118" i="22"/>
  <c r="P118" i="22"/>
  <c r="O118" i="22"/>
  <c r="N118" i="22"/>
  <c r="M118" i="22"/>
  <c r="L118" i="22"/>
  <c r="K118" i="22"/>
  <c r="J118" i="22"/>
  <c r="I118" i="22"/>
  <c r="H118" i="22"/>
  <c r="G118" i="22"/>
  <c r="F118" i="22"/>
  <c r="E118" i="22"/>
  <c r="D118" i="22"/>
  <c r="C118" i="22"/>
  <c r="W117" i="22"/>
  <c r="V117" i="22"/>
  <c r="U117" i="22"/>
  <c r="T117" i="22"/>
  <c r="S117" i="22"/>
  <c r="R117" i="22"/>
  <c r="Q117" i="22"/>
  <c r="P117" i="22"/>
  <c r="O117" i="22"/>
  <c r="N117" i="22"/>
  <c r="M117" i="22"/>
  <c r="L117" i="22"/>
  <c r="K117" i="22"/>
  <c r="J117" i="22"/>
  <c r="I117" i="22"/>
  <c r="H117" i="22"/>
  <c r="G117" i="22"/>
  <c r="F117" i="22"/>
  <c r="E117" i="22"/>
  <c r="D117" i="22"/>
  <c r="C117" i="22"/>
  <c r="W116" i="22"/>
  <c r="V116" i="22"/>
  <c r="U116" i="22"/>
  <c r="T116" i="22"/>
  <c r="S116" i="22"/>
  <c r="R116" i="22"/>
  <c r="Q116" i="22"/>
  <c r="P116" i="22"/>
  <c r="O116" i="22"/>
  <c r="N116" i="22"/>
  <c r="M116" i="22"/>
  <c r="L116" i="22"/>
  <c r="K116" i="22"/>
  <c r="J116" i="22"/>
  <c r="I116" i="22"/>
  <c r="H116" i="22"/>
  <c r="G116" i="22"/>
  <c r="F116" i="22"/>
  <c r="E116" i="22"/>
  <c r="D116" i="22"/>
  <c r="C116" i="22"/>
  <c r="W110" i="22"/>
  <c r="V110" i="22"/>
  <c r="U110" i="22"/>
  <c r="T110" i="22"/>
  <c r="S110" i="22"/>
  <c r="R110" i="22"/>
  <c r="Q110" i="22"/>
  <c r="P110" i="22"/>
  <c r="P111" i="22" s="1"/>
  <c r="AG235" i="10" s="1"/>
  <c r="O110" i="22"/>
  <c r="N110" i="22"/>
  <c r="M110" i="22"/>
  <c r="L110" i="22"/>
  <c r="K110" i="22"/>
  <c r="J110" i="22"/>
  <c r="I110" i="22"/>
  <c r="H110" i="22"/>
  <c r="G110" i="22"/>
  <c r="F110" i="22"/>
  <c r="E110" i="22"/>
  <c r="D110" i="22"/>
  <c r="C110" i="22"/>
  <c r="W109" i="22"/>
  <c r="V109" i="22"/>
  <c r="U109" i="22"/>
  <c r="U111" i="22" s="1"/>
  <c r="AL235" i="10" s="1"/>
  <c r="T109" i="22"/>
  <c r="S109" i="22"/>
  <c r="R109" i="22"/>
  <c r="Q109" i="22"/>
  <c r="P109" i="22"/>
  <c r="O109" i="22"/>
  <c r="N109" i="22"/>
  <c r="M109" i="22"/>
  <c r="L109" i="22"/>
  <c r="K109" i="22"/>
  <c r="J109" i="22"/>
  <c r="I109" i="22"/>
  <c r="H109" i="22"/>
  <c r="G109" i="22"/>
  <c r="F109" i="22"/>
  <c r="E109" i="22"/>
  <c r="D109" i="22"/>
  <c r="C109" i="22"/>
  <c r="W108" i="22"/>
  <c r="V108" i="22"/>
  <c r="U108" i="22"/>
  <c r="T108" i="22"/>
  <c r="S108" i="22"/>
  <c r="R108" i="22"/>
  <c r="Q108" i="22"/>
  <c r="P108" i="22"/>
  <c r="O108" i="22"/>
  <c r="N108" i="22"/>
  <c r="M108" i="22"/>
  <c r="L108" i="22"/>
  <c r="K108" i="22"/>
  <c r="J108" i="22"/>
  <c r="I108" i="22"/>
  <c r="H108" i="22"/>
  <c r="G108" i="22"/>
  <c r="F108" i="22"/>
  <c r="E108" i="22"/>
  <c r="D108" i="22"/>
  <c r="C108" i="22"/>
  <c r="W90" i="22"/>
  <c r="V90" i="22"/>
  <c r="U90" i="22"/>
  <c r="T90" i="22"/>
  <c r="T55" i="22" s="1"/>
  <c r="S90" i="22"/>
  <c r="R90" i="22"/>
  <c r="Q90" i="22"/>
  <c r="P90" i="22"/>
  <c r="O90" i="22"/>
  <c r="O55" i="22" s="1"/>
  <c r="N90" i="22"/>
  <c r="M90" i="22"/>
  <c r="L90" i="22"/>
  <c r="K90" i="22"/>
  <c r="J90" i="22"/>
  <c r="I90" i="22"/>
  <c r="H90" i="22"/>
  <c r="G90" i="22"/>
  <c r="F90" i="22"/>
  <c r="E90" i="22"/>
  <c r="D90" i="22"/>
  <c r="D55" i="22" s="1"/>
  <c r="C90" i="22"/>
  <c r="C55" i="22" s="1"/>
  <c r="W89" i="22"/>
  <c r="V89" i="22"/>
  <c r="U89" i="22"/>
  <c r="T89" i="22"/>
  <c r="S89" i="22"/>
  <c r="R89" i="22"/>
  <c r="Q89" i="22"/>
  <c r="Q54" i="22" s="1"/>
  <c r="P89" i="22"/>
  <c r="O89" i="22"/>
  <c r="N89" i="22"/>
  <c r="M89" i="22"/>
  <c r="L89" i="22"/>
  <c r="L54" i="22" s="1"/>
  <c r="K89" i="22"/>
  <c r="J89" i="22"/>
  <c r="I89" i="22"/>
  <c r="H89" i="22"/>
  <c r="G89" i="22"/>
  <c r="F89" i="22"/>
  <c r="F54" i="22" s="1"/>
  <c r="E89" i="22"/>
  <c r="D89" i="22"/>
  <c r="C89" i="22"/>
  <c r="W88" i="22"/>
  <c r="V88" i="22"/>
  <c r="V53" i="22" s="1"/>
  <c r="U88" i="22"/>
  <c r="T88" i="22"/>
  <c r="S88" i="22"/>
  <c r="R88" i="22"/>
  <c r="Q88" i="22"/>
  <c r="P88" i="22"/>
  <c r="O88" i="22"/>
  <c r="N88" i="22"/>
  <c r="N53" i="22" s="1"/>
  <c r="M88" i="22"/>
  <c r="L88" i="22"/>
  <c r="K88" i="22"/>
  <c r="J88" i="22"/>
  <c r="I88" i="22"/>
  <c r="I53" i="22" s="1"/>
  <c r="H88" i="22"/>
  <c r="G88" i="22"/>
  <c r="F88" i="22"/>
  <c r="E88" i="22"/>
  <c r="D88" i="22"/>
  <c r="C88" i="22"/>
  <c r="W87" i="22"/>
  <c r="V87" i="22"/>
  <c r="U87" i="22"/>
  <c r="T87" i="22"/>
  <c r="S87" i="22"/>
  <c r="S52" i="22" s="1"/>
  <c r="R87" i="22"/>
  <c r="R52" i="22" s="1"/>
  <c r="Q87" i="22"/>
  <c r="P87" i="22"/>
  <c r="O87" i="22"/>
  <c r="N87" i="22"/>
  <c r="M87" i="22"/>
  <c r="L87" i="22"/>
  <c r="K87" i="22"/>
  <c r="K52" i="22" s="1"/>
  <c r="J87" i="22"/>
  <c r="I87" i="22"/>
  <c r="H87" i="22"/>
  <c r="G87" i="22"/>
  <c r="F87" i="22"/>
  <c r="E87" i="22"/>
  <c r="D87" i="22"/>
  <c r="C87" i="22"/>
  <c r="W86" i="22"/>
  <c r="V86" i="22"/>
  <c r="U86" i="22"/>
  <c r="U51" i="22" s="1"/>
  <c r="T86" i="22"/>
  <c r="S86" i="22"/>
  <c r="R86" i="22"/>
  <c r="Q86" i="22"/>
  <c r="P86" i="22"/>
  <c r="P51" i="22" s="1"/>
  <c r="O86" i="22"/>
  <c r="N86" i="22"/>
  <c r="M86" i="22"/>
  <c r="L86" i="22"/>
  <c r="K86" i="22"/>
  <c r="J86" i="22"/>
  <c r="I86" i="22"/>
  <c r="H86" i="22"/>
  <c r="H51" i="22" s="1"/>
  <c r="G86" i="22"/>
  <c r="F86" i="22"/>
  <c r="E86" i="22"/>
  <c r="D86" i="22"/>
  <c r="C86" i="22"/>
  <c r="C51" i="22" s="1"/>
  <c r="W85" i="22"/>
  <c r="V85" i="22"/>
  <c r="U85" i="22"/>
  <c r="T85" i="22"/>
  <c r="S85" i="22"/>
  <c r="R85" i="22"/>
  <c r="Q85" i="22"/>
  <c r="P85" i="22"/>
  <c r="O85" i="22"/>
  <c r="N85" i="22"/>
  <c r="M85" i="22"/>
  <c r="M50" i="22" s="1"/>
  <c r="L85" i="22"/>
  <c r="L50" i="22" s="1"/>
  <c r="K85" i="22"/>
  <c r="J85" i="22"/>
  <c r="J50" i="22" s="1"/>
  <c r="I85" i="22"/>
  <c r="H85" i="22"/>
  <c r="G85" i="22"/>
  <c r="F85" i="22"/>
  <c r="E85" i="22"/>
  <c r="E50" i="22" s="1"/>
  <c r="D85" i="22"/>
  <c r="C85" i="22"/>
  <c r="W84" i="22"/>
  <c r="V84" i="22"/>
  <c r="U84" i="22"/>
  <c r="T84" i="22"/>
  <c r="S84" i="22"/>
  <c r="R84" i="22"/>
  <c r="Q84" i="22"/>
  <c r="P84" i="22"/>
  <c r="O84" i="22"/>
  <c r="O49" i="22" s="1"/>
  <c r="N84" i="22"/>
  <c r="M84" i="22"/>
  <c r="L84" i="22"/>
  <c r="K84" i="22"/>
  <c r="J84" i="22"/>
  <c r="J49" i="22" s="1"/>
  <c r="I84" i="22"/>
  <c r="H84" i="22"/>
  <c r="G84" i="22"/>
  <c r="F84" i="22"/>
  <c r="E84" i="22"/>
  <c r="D84" i="22"/>
  <c r="C84" i="22"/>
  <c r="W83" i="22"/>
  <c r="W48" i="22" s="1"/>
  <c r="V83" i="22"/>
  <c r="U83" i="22"/>
  <c r="T83" i="22"/>
  <c r="S83" i="22"/>
  <c r="R83" i="22"/>
  <c r="R48" i="22" s="1"/>
  <c r="Q83" i="22"/>
  <c r="P83" i="22"/>
  <c r="O83" i="22"/>
  <c r="N83" i="22"/>
  <c r="M83" i="22"/>
  <c r="L83" i="22"/>
  <c r="K83" i="22"/>
  <c r="J83" i="22"/>
  <c r="I83" i="22"/>
  <c r="H83" i="22"/>
  <c r="G83" i="22"/>
  <c r="G48" i="22" s="1"/>
  <c r="F83" i="22"/>
  <c r="F48" i="22" s="1"/>
  <c r="E83" i="22"/>
  <c r="D83" i="22"/>
  <c r="D48" i="22" s="1"/>
  <c r="C83" i="22"/>
  <c r="W82" i="22"/>
  <c r="V82" i="22"/>
  <c r="U82" i="22"/>
  <c r="T82" i="22"/>
  <c r="T47" i="22" s="1"/>
  <c r="S82" i="22"/>
  <c r="R82" i="22"/>
  <c r="Q82" i="22"/>
  <c r="P82" i="22"/>
  <c r="O82" i="22"/>
  <c r="N82" i="22"/>
  <c r="M82" i="22"/>
  <c r="L82" i="22"/>
  <c r="K82" i="22"/>
  <c r="J82" i="22"/>
  <c r="I82" i="22"/>
  <c r="H82" i="22"/>
  <c r="G82" i="22"/>
  <c r="F82" i="22"/>
  <c r="E82" i="22"/>
  <c r="D82" i="22"/>
  <c r="D47" i="22" s="1"/>
  <c r="C82" i="22"/>
  <c r="W81" i="22"/>
  <c r="V81" i="22"/>
  <c r="U81" i="22"/>
  <c r="T81" i="22"/>
  <c r="S81" i="22"/>
  <c r="R81" i="22"/>
  <c r="Q81" i="22"/>
  <c r="Q46" i="22" s="1"/>
  <c r="P81" i="22"/>
  <c r="O81" i="22"/>
  <c r="N81" i="22"/>
  <c r="M81" i="22"/>
  <c r="L81" i="22"/>
  <c r="L46" i="22" s="1"/>
  <c r="K81" i="22"/>
  <c r="J81" i="22"/>
  <c r="I81" i="22"/>
  <c r="H81" i="22"/>
  <c r="G81" i="22"/>
  <c r="F81" i="22"/>
  <c r="E81" i="22"/>
  <c r="D81" i="22"/>
  <c r="C81" i="22"/>
  <c r="W75" i="22"/>
  <c r="V75" i="22"/>
  <c r="U75" i="22"/>
  <c r="T75" i="22"/>
  <c r="S75" i="22"/>
  <c r="R75" i="22"/>
  <c r="Q75" i="22"/>
  <c r="P75" i="22"/>
  <c r="O75" i="22"/>
  <c r="N75" i="22"/>
  <c r="M75" i="22"/>
  <c r="L75" i="22"/>
  <c r="K75" i="22"/>
  <c r="J75" i="22"/>
  <c r="I75" i="22"/>
  <c r="H75" i="22"/>
  <c r="G75" i="22"/>
  <c r="F75" i="22"/>
  <c r="E75" i="22"/>
  <c r="D75" i="22"/>
  <c r="C75" i="22"/>
  <c r="W74" i="22"/>
  <c r="V74" i="22"/>
  <c r="U74" i="22"/>
  <c r="T74" i="22"/>
  <c r="S74" i="22"/>
  <c r="S39" i="22" s="1"/>
  <c r="R74" i="22"/>
  <c r="Q74" i="22"/>
  <c r="P74" i="22"/>
  <c r="O74" i="22"/>
  <c r="N74" i="22"/>
  <c r="M74" i="22"/>
  <c r="L74" i="22"/>
  <c r="K74" i="22"/>
  <c r="K39" i="22" s="1"/>
  <c r="J74" i="22"/>
  <c r="I74" i="22"/>
  <c r="H74" i="22"/>
  <c r="G74" i="22"/>
  <c r="F74" i="22"/>
  <c r="F39" i="22" s="1"/>
  <c r="E74" i="22"/>
  <c r="D74" i="22"/>
  <c r="C74" i="22"/>
  <c r="W73" i="22"/>
  <c r="V73" i="22"/>
  <c r="U73" i="22"/>
  <c r="T73" i="22"/>
  <c r="S73" i="22"/>
  <c r="R73" i="22"/>
  <c r="Q73" i="22"/>
  <c r="P73" i="22"/>
  <c r="P38" i="22" s="1"/>
  <c r="O73" i="22"/>
  <c r="O38" i="22" s="1"/>
  <c r="N73" i="22"/>
  <c r="M73" i="22"/>
  <c r="M38" i="22" s="1"/>
  <c r="L73" i="22"/>
  <c r="K73" i="22"/>
  <c r="J73" i="22"/>
  <c r="I73" i="22"/>
  <c r="H73" i="22"/>
  <c r="H38" i="22" s="1"/>
  <c r="G73" i="22"/>
  <c r="F73" i="22"/>
  <c r="E73" i="22"/>
  <c r="D73" i="22"/>
  <c r="C73" i="22"/>
  <c r="W296" i="18"/>
  <c r="V296" i="18"/>
  <c r="U296" i="18"/>
  <c r="T296" i="18"/>
  <c r="S296" i="18"/>
  <c r="R296" i="18"/>
  <c r="R304" i="18" s="1"/>
  <c r="Q296" i="18"/>
  <c r="P296" i="18"/>
  <c r="O296" i="18"/>
  <c r="N296" i="18"/>
  <c r="M296" i="18"/>
  <c r="L296" i="18"/>
  <c r="L304" i="18" s="1"/>
  <c r="K296" i="18"/>
  <c r="J296" i="18"/>
  <c r="J304" i="18" s="1"/>
  <c r="J312" i="18" s="1"/>
  <c r="I296" i="18"/>
  <c r="H296" i="18"/>
  <c r="G296" i="18"/>
  <c r="F296" i="18"/>
  <c r="E296" i="18"/>
  <c r="D296" i="18"/>
  <c r="C296" i="18"/>
  <c r="W155" i="18"/>
  <c r="V155" i="18"/>
  <c r="U155" i="18"/>
  <c r="T155" i="18"/>
  <c r="S155" i="18"/>
  <c r="R155" i="18"/>
  <c r="Q155" i="18"/>
  <c r="P155" i="18"/>
  <c r="O155" i="18"/>
  <c r="O161" i="18" s="1"/>
  <c r="O171" i="18" s="1"/>
  <c r="N155" i="18"/>
  <c r="M155" i="18"/>
  <c r="L155" i="18"/>
  <c r="K155" i="18"/>
  <c r="J155" i="18"/>
  <c r="J161" i="18" s="1"/>
  <c r="I155" i="18"/>
  <c r="H155" i="18"/>
  <c r="G155" i="18"/>
  <c r="F155" i="18"/>
  <c r="E155" i="18"/>
  <c r="D155" i="18"/>
  <c r="C155" i="18"/>
  <c r="W145" i="18"/>
  <c r="V145" i="18"/>
  <c r="U145" i="18"/>
  <c r="T145" i="18"/>
  <c r="S145" i="18"/>
  <c r="R145" i="18"/>
  <c r="Q145" i="18"/>
  <c r="P145" i="18"/>
  <c r="O145" i="18"/>
  <c r="N145" i="18"/>
  <c r="M145" i="18"/>
  <c r="L145" i="18"/>
  <c r="K145" i="18"/>
  <c r="J145" i="18"/>
  <c r="I145" i="18"/>
  <c r="H145" i="18"/>
  <c r="G145" i="18"/>
  <c r="F145" i="18"/>
  <c r="E145" i="18"/>
  <c r="D145" i="18"/>
  <c r="C145" i="18"/>
  <c r="W144" i="18"/>
  <c r="V144" i="18"/>
  <c r="U144" i="18"/>
  <c r="T144" i="18"/>
  <c r="S144" i="18"/>
  <c r="R144" i="18"/>
  <c r="Q144" i="18"/>
  <c r="P144" i="18"/>
  <c r="O144" i="18"/>
  <c r="N144" i="18"/>
  <c r="M144" i="18"/>
  <c r="L144" i="18"/>
  <c r="K144" i="18"/>
  <c r="J144" i="18"/>
  <c r="I144" i="18"/>
  <c r="H144" i="18"/>
  <c r="G144" i="18"/>
  <c r="F144" i="18"/>
  <c r="E144" i="18"/>
  <c r="D144" i="18"/>
  <c r="C144" i="18"/>
  <c r="W142" i="18"/>
  <c r="V142" i="18"/>
  <c r="U142" i="18"/>
  <c r="T142" i="18"/>
  <c r="S142" i="18"/>
  <c r="R142" i="18"/>
  <c r="Q142" i="18"/>
  <c r="P142" i="18"/>
  <c r="O142" i="18"/>
  <c r="N142" i="18"/>
  <c r="M142" i="18"/>
  <c r="L142" i="18"/>
  <c r="K142" i="18"/>
  <c r="J142" i="18"/>
  <c r="I142" i="18"/>
  <c r="H142" i="18"/>
  <c r="G142" i="18"/>
  <c r="F142" i="18"/>
  <c r="E142" i="18"/>
  <c r="D142" i="18"/>
  <c r="C142" i="18"/>
  <c r="W125" i="18"/>
  <c r="V125" i="18"/>
  <c r="U125" i="18"/>
  <c r="T125" i="18"/>
  <c r="S125" i="18"/>
  <c r="R125" i="18"/>
  <c r="Q125" i="18"/>
  <c r="P125" i="18"/>
  <c r="O125" i="18"/>
  <c r="N125" i="18"/>
  <c r="M125" i="18"/>
  <c r="L125" i="18"/>
  <c r="K125" i="18"/>
  <c r="J125" i="18"/>
  <c r="I125" i="18"/>
  <c r="H125" i="18"/>
  <c r="G125" i="18"/>
  <c r="F125" i="18"/>
  <c r="E125" i="18"/>
  <c r="D125" i="18"/>
  <c r="C125" i="18"/>
  <c r="W124" i="18"/>
  <c r="V124" i="18"/>
  <c r="U124" i="18"/>
  <c r="T124" i="18"/>
  <c r="S124" i="18"/>
  <c r="R124" i="18"/>
  <c r="Q124" i="18"/>
  <c r="P124" i="18"/>
  <c r="O124" i="18"/>
  <c r="N124" i="18"/>
  <c r="M124" i="18"/>
  <c r="L124" i="18"/>
  <c r="K124" i="18"/>
  <c r="J124" i="18"/>
  <c r="I124" i="18"/>
  <c r="H124" i="18"/>
  <c r="G124" i="18"/>
  <c r="F124" i="18"/>
  <c r="E124" i="18"/>
  <c r="D124" i="18"/>
  <c r="C124" i="18"/>
  <c r="W123" i="18"/>
  <c r="V123" i="18"/>
  <c r="U123" i="18"/>
  <c r="T123" i="18"/>
  <c r="S123" i="18"/>
  <c r="R123" i="18"/>
  <c r="Q123" i="18"/>
  <c r="P123" i="18"/>
  <c r="O123" i="18"/>
  <c r="N123" i="18"/>
  <c r="M123" i="18"/>
  <c r="L123" i="18"/>
  <c r="K123" i="18"/>
  <c r="J123" i="18"/>
  <c r="I123" i="18"/>
  <c r="H123" i="18"/>
  <c r="G123" i="18"/>
  <c r="F123" i="18"/>
  <c r="E123" i="18"/>
  <c r="D123" i="18"/>
  <c r="C123" i="18"/>
  <c r="W122" i="18"/>
  <c r="V122" i="18"/>
  <c r="U122" i="18"/>
  <c r="T122" i="18"/>
  <c r="S122" i="18"/>
  <c r="R122" i="18"/>
  <c r="Q122" i="18"/>
  <c r="P122" i="18"/>
  <c r="O122" i="18"/>
  <c r="N122" i="18"/>
  <c r="M122" i="18"/>
  <c r="L122" i="18"/>
  <c r="K122" i="18"/>
  <c r="J122" i="18"/>
  <c r="I122" i="18"/>
  <c r="H122" i="18"/>
  <c r="G122" i="18"/>
  <c r="F122" i="18"/>
  <c r="E122" i="18"/>
  <c r="D122" i="18"/>
  <c r="C122" i="18"/>
  <c r="W121" i="18"/>
  <c r="V121" i="18"/>
  <c r="U121" i="18"/>
  <c r="T121" i="18"/>
  <c r="S121" i="18"/>
  <c r="R121" i="18"/>
  <c r="Q121" i="18"/>
  <c r="P121" i="18"/>
  <c r="O121" i="18"/>
  <c r="N121" i="18"/>
  <c r="M121" i="18"/>
  <c r="L121" i="18"/>
  <c r="K121" i="18"/>
  <c r="J121" i="18"/>
  <c r="I121" i="18"/>
  <c r="H121" i="18"/>
  <c r="G121" i="18"/>
  <c r="F121" i="18"/>
  <c r="E121" i="18"/>
  <c r="D121" i="18"/>
  <c r="C121" i="18"/>
  <c r="W120" i="18"/>
  <c r="V120" i="18"/>
  <c r="U120" i="18"/>
  <c r="T120" i="18"/>
  <c r="S120" i="18"/>
  <c r="R120" i="18"/>
  <c r="Q120" i="18"/>
  <c r="P120" i="18"/>
  <c r="O120" i="18"/>
  <c r="N120" i="18"/>
  <c r="M120" i="18"/>
  <c r="L120" i="18"/>
  <c r="K120" i="18"/>
  <c r="J120" i="18"/>
  <c r="I120" i="18"/>
  <c r="H120" i="18"/>
  <c r="G120" i="18"/>
  <c r="F120" i="18"/>
  <c r="E120" i="18"/>
  <c r="D120" i="18"/>
  <c r="C120" i="18"/>
  <c r="W119" i="18"/>
  <c r="V119" i="18"/>
  <c r="U119" i="18"/>
  <c r="T119" i="18"/>
  <c r="S119" i="18"/>
  <c r="R119" i="18"/>
  <c r="Q119" i="18"/>
  <c r="P119" i="18"/>
  <c r="O119" i="18"/>
  <c r="N119" i="18"/>
  <c r="M119" i="18"/>
  <c r="L119" i="18"/>
  <c r="K119" i="18"/>
  <c r="J119" i="18"/>
  <c r="I119" i="18"/>
  <c r="H119" i="18"/>
  <c r="G119" i="18"/>
  <c r="F119" i="18"/>
  <c r="E119" i="18"/>
  <c r="D119" i="18"/>
  <c r="C119" i="18"/>
  <c r="W118" i="18"/>
  <c r="V118" i="18"/>
  <c r="U118" i="18"/>
  <c r="T118" i="18"/>
  <c r="S118" i="18"/>
  <c r="R118" i="18"/>
  <c r="Q118" i="18"/>
  <c r="P118" i="18"/>
  <c r="O118" i="18"/>
  <c r="N118" i="18"/>
  <c r="M118" i="18"/>
  <c r="L118" i="18"/>
  <c r="K118" i="18"/>
  <c r="J118" i="18"/>
  <c r="I118" i="18"/>
  <c r="H118" i="18"/>
  <c r="G118" i="18"/>
  <c r="F118" i="18"/>
  <c r="E118" i="18"/>
  <c r="D118" i="18"/>
  <c r="C118" i="18"/>
  <c r="W117" i="18"/>
  <c r="V117" i="18"/>
  <c r="U117" i="18"/>
  <c r="T117" i="18"/>
  <c r="S117" i="18"/>
  <c r="R117" i="18"/>
  <c r="Q117" i="18"/>
  <c r="P117" i="18"/>
  <c r="O117" i="18"/>
  <c r="N117" i="18"/>
  <c r="M117" i="18"/>
  <c r="L117" i="18"/>
  <c r="K117" i="18"/>
  <c r="J117" i="18"/>
  <c r="I117" i="18"/>
  <c r="H117" i="18"/>
  <c r="G117" i="18"/>
  <c r="F117" i="18"/>
  <c r="E117" i="18"/>
  <c r="D117" i="18"/>
  <c r="C117" i="18"/>
  <c r="W116" i="18"/>
  <c r="V116" i="18"/>
  <c r="U116" i="18"/>
  <c r="T116" i="18"/>
  <c r="S116" i="18"/>
  <c r="R116" i="18"/>
  <c r="Q116" i="18"/>
  <c r="P116" i="18"/>
  <c r="O116" i="18"/>
  <c r="N116" i="18"/>
  <c r="M116" i="18"/>
  <c r="L116" i="18"/>
  <c r="K116" i="18"/>
  <c r="J116" i="18"/>
  <c r="I116" i="18"/>
  <c r="H116" i="18"/>
  <c r="G116" i="18"/>
  <c r="F116" i="18"/>
  <c r="E116" i="18"/>
  <c r="D116" i="18"/>
  <c r="C116" i="18"/>
  <c r="W110" i="18"/>
  <c r="V110" i="18"/>
  <c r="U110" i="18"/>
  <c r="T110" i="18"/>
  <c r="S110" i="18"/>
  <c r="R110" i="18"/>
  <c r="Q110" i="18"/>
  <c r="P110" i="18"/>
  <c r="O110" i="18"/>
  <c r="N110" i="18"/>
  <c r="M110" i="18"/>
  <c r="L110" i="18"/>
  <c r="K110" i="18"/>
  <c r="J110" i="18"/>
  <c r="I110" i="18"/>
  <c r="H110" i="18"/>
  <c r="G110" i="18"/>
  <c r="F110" i="18"/>
  <c r="E110" i="18"/>
  <c r="D110" i="18"/>
  <c r="C110" i="18"/>
  <c r="W109" i="18"/>
  <c r="V109" i="18"/>
  <c r="U109" i="18"/>
  <c r="T109" i="18"/>
  <c r="S109" i="18"/>
  <c r="R109" i="18"/>
  <c r="Q109" i="18"/>
  <c r="P109" i="18"/>
  <c r="O109" i="18"/>
  <c r="N109" i="18"/>
  <c r="M109" i="18"/>
  <c r="L109" i="18"/>
  <c r="K109" i="18"/>
  <c r="J109" i="18"/>
  <c r="I109" i="18"/>
  <c r="H109" i="18"/>
  <c r="G109" i="18"/>
  <c r="F109" i="18"/>
  <c r="E109" i="18"/>
  <c r="D109" i="18"/>
  <c r="C109" i="18"/>
  <c r="W108" i="18"/>
  <c r="V108" i="18"/>
  <c r="U108" i="18"/>
  <c r="T108" i="18"/>
  <c r="S108" i="18"/>
  <c r="R108" i="18"/>
  <c r="Q108" i="18"/>
  <c r="P108" i="18"/>
  <c r="O108" i="18"/>
  <c r="N108" i="18"/>
  <c r="M108" i="18"/>
  <c r="L108" i="18"/>
  <c r="K108" i="18"/>
  <c r="J108" i="18"/>
  <c r="I108" i="18"/>
  <c r="H108" i="18"/>
  <c r="G108" i="18"/>
  <c r="F108" i="18"/>
  <c r="E108" i="18"/>
  <c r="D108" i="18"/>
  <c r="C108" i="18"/>
  <c r="C38" i="18" s="1"/>
  <c r="W90" i="18"/>
  <c r="V90" i="18"/>
  <c r="V55" i="18" s="1"/>
  <c r="U90" i="18"/>
  <c r="T90" i="18"/>
  <c r="S90" i="18"/>
  <c r="R90" i="18"/>
  <c r="Q90" i="18"/>
  <c r="P90" i="18"/>
  <c r="O90" i="18"/>
  <c r="N90" i="18"/>
  <c r="M90" i="18"/>
  <c r="L90" i="18"/>
  <c r="K90" i="18"/>
  <c r="J90" i="18"/>
  <c r="I90" i="18"/>
  <c r="I55" i="18" s="1"/>
  <c r="H90" i="18"/>
  <c r="G90" i="18"/>
  <c r="F90" i="18"/>
  <c r="F55" i="18" s="1"/>
  <c r="E90" i="18"/>
  <c r="D90" i="18"/>
  <c r="C90" i="18"/>
  <c r="W89" i="18"/>
  <c r="V89" i="18"/>
  <c r="U89" i="18"/>
  <c r="T89" i="18"/>
  <c r="S89" i="18"/>
  <c r="R89" i="18"/>
  <c r="Q89" i="18"/>
  <c r="P89" i="18"/>
  <c r="O89" i="18"/>
  <c r="N89" i="18"/>
  <c r="M89" i="18"/>
  <c r="L89" i="18"/>
  <c r="K89" i="18"/>
  <c r="J89" i="18"/>
  <c r="I89" i="18"/>
  <c r="I54" i="18" s="1"/>
  <c r="H89" i="18"/>
  <c r="G89" i="18"/>
  <c r="F89" i="18"/>
  <c r="F54" i="18" s="1"/>
  <c r="E89" i="18"/>
  <c r="D89" i="18"/>
  <c r="C89" i="18"/>
  <c r="W88" i="18"/>
  <c r="V88" i="18"/>
  <c r="U88" i="18"/>
  <c r="T88" i="18"/>
  <c r="S88" i="18"/>
  <c r="R88" i="18"/>
  <c r="R53" i="18" s="1"/>
  <c r="Q88" i="18"/>
  <c r="P88" i="18"/>
  <c r="P53" i="18" s="1"/>
  <c r="O88" i="18"/>
  <c r="N88" i="18"/>
  <c r="M88" i="18"/>
  <c r="L88" i="18"/>
  <c r="K88" i="18"/>
  <c r="J88" i="18"/>
  <c r="I88" i="18"/>
  <c r="H88" i="18"/>
  <c r="G88" i="18"/>
  <c r="F88" i="18"/>
  <c r="E88" i="18"/>
  <c r="D88" i="18"/>
  <c r="C88" i="18"/>
  <c r="C53" i="18" s="1"/>
  <c r="W87" i="18"/>
  <c r="V87" i="18"/>
  <c r="U87" i="18"/>
  <c r="U52" i="18" s="1"/>
  <c r="T87" i="18"/>
  <c r="S87" i="18"/>
  <c r="R87" i="18"/>
  <c r="Q87" i="18"/>
  <c r="P87" i="18"/>
  <c r="O87" i="18"/>
  <c r="N87" i="18"/>
  <c r="M87" i="18"/>
  <c r="L87" i="18"/>
  <c r="K87" i="18"/>
  <c r="J87" i="18"/>
  <c r="I87" i="18"/>
  <c r="H87" i="18"/>
  <c r="G87" i="18"/>
  <c r="F87" i="18"/>
  <c r="E87" i="18"/>
  <c r="D87" i="18"/>
  <c r="C87" i="18"/>
  <c r="C52" i="18" s="1"/>
  <c r="W86" i="18"/>
  <c r="V86" i="18"/>
  <c r="U86" i="18"/>
  <c r="U51" i="18" s="1"/>
  <c r="T86" i="18"/>
  <c r="S86" i="18"/>
  <c r="R86" i="18"/>
  <c r="Q86" i="18"/>
  <c r="P86" i="18"/>
  <c r="O86" i="18"/>
  <c r="N86" i="18"/>
  <c r="M86" i="18"/>
  <c r="L86" i="18"/>
  <c r="L51" i="18" s="1"/>
  <c r="K86" i="18"/>
  <c r="J86" i="18"/>
  <c r="J51" i="18" s="1"/>
  <c r="I86" i="18"/>
  <c r="H86" i="18"/>
  <c r="G86" i="18"/>
  <c r="F86" i="18"/>
  <c r="E86" i="18"/>
  <c r="D86" i="18"/>
  <c r="C86" i="18"/>
  <c r="W85" i="18"/>
  <c r="V85" i="18"/>
  <c r="U85" i="18"/>
  <c r="T85" i="18"/>
  <c r="S85" i="18"/>
  <c r="R85" i="18"/>
  <c r="R50" i="18" s="1"/>
  <c r="Q85" i="18"/>
  <c r="P85" i="18"/>
  <c r="O85" i="18"/>
  <c r="O50" i="18" s="1"/>
  <c r="N85" i="18"/>
  <c r="M85" i="18"/>
  <c r="L85" i="18"/>
  <c r="K85" i="18"/>
  <c r="J85" i="18"/>
  <c r="I85" i="18"/>
  <c r="H85" i="18"/>
  <c r="G85" i="18"/>
  <c r="F85" i="18"/>
  <c r="E85" i="18"/>
  <c r="D85" i="18"/>
  <c r="C85" i="18"/>
  <c r="W84" i="18"/>
  <c r="V84" i="18"/>
  <c r="U84" i="18"/>
  <c r="T84" i="18"/>
  <c r="S84" i="18"/>
  <c r="R84" i="18"/>
  <c r="R49" i="18" s="1"/>
  <c r="Q84" i="18"/>
  <c r="P84" i="18"/>
  <c r="O84" i="18"/>
  <c r="O49" i="18" s="1"/>
  <c r="N84" i="18"/>
  <c r="M84" i="18"/>
  <c r="L84" i="18"/>
  <c r="K84" i="18"/>
  <c r="J84" i="18"/>
  <c r="I84" i="18"/>
  <c r="H84" i="18"/>
  <c r="G84" i="18"/>
  <c r="F84" i="18"/>
  <c r="F49" i="18" s="1"/>
  <c r="E84" i="18"/>
  <c r="D84" i="18"/>
  <c r="D49" i="18" s="1"/>
  <c r="C84" i="18"/>
  <c r="W83" i="18"/>
  <c r="V83" i="18"/>
  <c r="U83" i="18"/>
  <c r="T83" i="18"/>
  <c r="S83" i="18"/>
  <c r="R83" i="18"/>
  <c r="Q83" i="18"/>
  <c r="P83" i="18"/>
  <c r="O83" i="18"/>
  <c r="N83" i="18"/>
  <c r="M83" i="18"/>
  <c r="L83" i="18"/>
  <c r="L48" i="18" s="1"/>
  <c r="K83" i="18"/>
  <c r="J83" i="18"/>
  <c r="I83" i="18"/>
  <c r="I48" i="18" s="1"/>
  <c r="H83" i="18"/>
  <c r="G83" i="18"/>
  <c r="F83" i="18"/>
  <c r="E83" i="18"/>
  <c r="D83" i="18"/>
  <c r="C83" i="18"/>
  <c r="W82" i="18"/>
  <c r="V82" i="18"/>
  <c r="U82" i="18"/>
  <c r="T82" i="18"/>
  <c r="S82" i="18"/>
  <c r="R82" i="18"/>
  <c r="Q82" i="18"/>
  <c r="P82" i="18"/>
  <c r="O82" i="18"/>
  <c r="N82" i="18"/>
  <c r="M82" i="18"/>
  <c r="L82" i="18"/>
  <c r="L47" i="18" s="1"/>
  <c r="K82" i="18"/>
  <c r="J82" i="18"/>
  <c r="I82" i="18"/>
  <c r="I47" i="18" s="1"/>
  <c r="H82" i="18"/>
  <c r="G82" i="18"/>
  <c r="F82" i="18"/>
  <c r="E82" i="18"/>
  <c r="D82" i="18"/>
  <c r="C82" i="18"/>
  <c r="W81" i="18"/>
  <c r="V81" i="18"/>
  <c r="U81" i="18"/>
  <c r="U46" i="18" s="1"/>
  <c r="T81" i="18"/>
  <c r="S81" i="18"/>
  <c r="S46" i="18" s="1"/>
  <c r="R81" i="18"/>
  <c r="Q81" i="18"/>
  <c r="P81" i="18"/>
  <c r="O81" i="18"/>
  <c r="N81" i="18"/>
  <c r="M81" i="18"/>
  <c r="L81" i="18"/>
  <c r="K81" i="18"/>
  <c r="J81" i="18"/>
  <c r="I81" i="18"/>
  <c r="H81" i="18"/>
  <c r="G81" i="18"/>
  <c r="F81" i="18"/>
  <c r="F46" i="18" s="1"/>
  <c r="E81" i="18"/>
  <c r="D81" i="18"/>
  <c r="C81" i="18"/>
  <c r="C46" i="18" s="1"/>
  <c r="W75" i="18"/>
  <c r="V75" i="18"/>
  <c r="U75" i="18"/>
  <c r="T75" i="18"/>
  <c r="S75" i="18"/>
  <c r="R75" i="18"/>
  <c r="Q75" i="18"/>
  <c r="P75" i="18"/>
  <c r="O75" i="18"/>
  <c r="N75" i="18"/>
  <c r="M75" i="18"/>
  <c r="L75" i="18"/>
  <c r="K75" i="18"/>
  <c r="J75" i="18"/>
  <c r="I75" i="18"/>
  <c r="H75" i="18"/>
  <c r="G75" i="18"/>
  <c r="F75" i="18"/>
  <c r="E75" i="18"/>
  <c r="D75" i="18"/>
  <c r="C75" i="18"/>
  <c r="W74" i="18"/>
  <c r="V74" i="18"/>
  <c r="U74" i="18"/>
  <c r="T74" i="18"/>
  <c r="S74" i="18"/>
  <c r="R74" i="18"/>
  <c r="Q74" i="18"/>
  <c r="P74" i="18"/>
  <c r="O74" i="18"/>
  <c r="O39" i="18" s="1"/>
  <c r="N74" i="18"/>
  <c r="M74" i="18"/>
  <c r="M39" i="18" s="1"/>
  <c r="L74" i="18"/>
  <c r="K74" i="18"/>
  <c r="J74" i="18"/>
  <c r="I74" i="18"/>
  <c r="H74" i="18"/>
  <c r="G74" i="18"/>
  <c r="F74" i="18"/>
  <c r="E74" i="18"/>
  <c r="D74" i="18"/>
  <c r="C74" i="18"/>
  <c r="W73" i="18"/>
  <c r="V73" i="18"/>
  <c r="U73" i="18"/>
  <c r="U38" i="18" s="1"/>
  <c r="T73" i="18"/>
  <c r="S73" i="18"/>
  <c r="R73" i="18"/>
  <c r="R38" i="18" s="1"/>
  <c r="Q73" i="18"/>
  <c r="P73" i="18"/>
  <c r="O73" i="18"/>
  <c r="N73" i="18"/>
  <c r="M73" i="18"/>
  <c r="L73" i="18"/>
  <c r="K73" i="18"/>
  <c r="J73" i="18"/>
  <c r="I73" i="18"/>
  <c r="H73" i="18"/>
  <c r="G73" i="18"/>
  <c r="F73" i="18"/>
  <c r="E73" i="18"/>
  <c r="D73" i="18"/>
  <c r="W296" i="23"/>
  <c r="V296" i="23"/>
  <c r="U296" i="23"/>
  <c r="T296" i="23"/>
  <c r="S296" i="23"/>
  <c r="S304" i="23" s="1"/>
  <c r="R296" i="23"/>
  <c r="Q296" i="23"/>
  <c r="P296" i="23"/>
  <c r="O296" i="23"/>
  <c r="N296" i="23"/>
  <c r="M296" i="23"/>
  <c r="L296" i="23"/>
  <c r="K296" i="23"/>
  <c r="J296" i="23"/>
  <c r="I296" i="23"/>
  <c r="H296" i="23"/>
  <c r="G296" i="23"/>
  <c r="F296" i="23"/>
  <c r="E296" i="23"/>
  <c r="D296" i="23"/>
  <c r="C296" i="23"/>
  <c r="W155" i="23"/>
  <c r="V155" i="23"/>
  <c r="U155" i="23"/>
  <c r="T155" i="23"/>
  <c r="S155" i="23"/>
  <c r="S161" i="23" s="1"/>
  <c r="R155" i="23"/>
  <c r="Q155" i="23"/>
  <c r="P155" i="23"/>
  <c r="O155" i="23"/>
  <c r="N155" i="23"/>
  <c r="M155" i="23"/>
  <c r="L155" i="23"/>
  <c r="K155" i="23"/>
  <c r="J155" i="23"/>
  <c r="I155" i="23"/>
  <c r="H155" i="23"/>
  <c r="G155" i="23"/>
  <c r="F155" i="23"/>
  <c r="E155" i="23"/>
  <c r="D155" i="23"/>
  <c r="C155" i="23"/>
  <c r="C161" i="23" s="1"/>
  <c r="C171" i="23" s="1"/>
  <c r="W145" i="23"/>
  <c r="V145" i="23"/>
  <c r="U145" i="23"/>
  <c r="T145" i="23"/>
  <c r="S145" i="23"/>
  <c r="R145" i="23"/>
  <c r="Q145" i="23"/>
  <c r="P145" i="23"/>
  <c r="O145" i="23"/>
  <c r="N145" i="23"/>
  <c r="M145" i="23"/>
  <c r="L145" i="23"/>
  <c r="K145" i="23"/>
  <c r="J145" i="23"/>
  <c r="I145" i="23"/>
  <c r="H145" i="23"/>
  <c r="H146" i="23" s="1"/>
  <c r="G145" i="23"/>
  <c r="F145" i="23"/>
  <c r="E145" i="23"/>
  <c r="D145" i="23"/>
  <c r="C145" i="23"/>
  <c r="W144" i="23"/>
  <c r="V144" i="23"/>
  <c r="U144" i="23"/>
  <c r="T144" i="23"/>
  <c r="S144" i="23"/>
  <c r="R144" i="23"/>
  <c r="Q144" i="23"/>
  <c r="P144" i="23"/>
  <c r="O144" i="23"/>
  <c r="N144" i="23"/>
  <c r="M144" i="23"/>
  <c r="L144" i="23"/>
  <c r="K144" i="23"/>
  <c r="J144" i="23"/>
  <c r="I144" i="23"/>
  <c r="H144" i="23"/>
  <c r="G144" i="23"/>
  <c r="F144" i="23"/>
  <c r="E144" i="23"/>
  <c r="D144" i="23"/>
  <c r="C144" i="23"/>
  <c r="W142" i="23"/>
  <c r="V142" i="23"/>
  <c r="U142" i="23"/>
  <c r="T142" i="23"/>
  <c r="S142" i="23"/>
  <c r="R142" i="23"/>
  <c r="Q142" i="23"/>
  <c r="P142" i="23"/>
  <c r="O142" i="23"/>
  <c r="N142" i="23"/>
  <c r="M142" i="23"/>
  <c r="L142" i="23"/>
  <c r="K142" i="23"/>
  <c r="J142" i="23"/>
  <c r="I142" i="23"/>
  <c r="H142" i="23"/>
  <c r="G142" i="23"/>
  <c r="F142" i="23"/>
  <c r="E142" i="23"/>
  <c r="D142" i="23"/>
  <c r="C142" i="23"/>
  <c r="W125" i="23"/>
  <c r="V125" i="23"/>
  <c r="U125" i="23"/>
  <c r="T125" i="23"/>
  <c r="S125" i="23"/>
  <c r="R125" i="23"/>
  <c r="Q125" i="23"/>
  <c r="P125" i="23"/>
  <c r="O125" i="23"/>
  <c r="N125" i="23"/>
  <c r="M125" i="23"/>
  <c r="L125" i="23"/>
  <c r="K125" i="23"/>
  <c r="J125" i="23"/>
  <c r="I125" i="23"/>
  <c r="H125" i="23"/>
  <c r="G125" i="23"/>
  <c r="F125" i="23"/>
  <c r="E125" i="23"/>
  <c r="D125" i="23"/>
  <c r="C125" i="23"/>
  <c r="W124" i="23"/>
  <c r="V124" i="23"/>
  <c r="U124" i="23"/>
  <c r="T124" i="23"/>
  <c r="S124" i="23"/>
  <c r="R124" i="23"/>
  <c r="Q124" i="23"/>
  <c r="P124" i="23"/>
  <c r="O124" i="23"/>
  <c r="N124" i="23"/>
  <c r="M124" i="23"/>
  <c r="L124" i="23"/>
  <c r="K124" i="23"/>
  <c r="J124" i="23"/>
  <c r="I124" i="23"/>
  <c r="H124" i="23"/>
  <c r="G124" i="23"/>
  <c r="F124" i="23"/>
  <c r="E124" i="23"/>
  <c r="D124" i="23"/>
  <c r="C124" i="23"/>
  <c r="W123" i="23"/>
  <c r="V123" i="23"/>
  <c r="U123" i="23"/>
  <c r="T123" i="23"/>
  <c r="S123" i="23"/>
  <c r="R123" i="23"/>
  <c r="Q123" i="23"/>
  <c r="P123" i="23"/>
  <c r="O123" i="23"/>
  <c r="N123" i="23"/>
  <c r="M123" i="23"/>
  <c r="L123" i="23"/>
  <c r="K123" i="23"/>
  <c r="J123" i="23"/>
  <c r="I123" i="23"/>
  <c r="H123" i="23"/>
  <c r="G123" i="23"/>
  <c r="F123" i="23"/>
  <c r="E123" i="23"/>
  <c r="D123" i="23"/>
  <c r="C123" i="23"/>
  <c r="W122" i="23"/>
  <c r="V122" i="23"/>
  <c r="U122" i="23"/>
  <c r="T122" i="23"/>
  <c r="S122" i="23"/>
  <c r="R122" i="23"/>
  <c r="Q122" i="23"/>
  <c r="P122" i="23"/>
  <c r="O122" i="23"/>
  <c r="N122" i="23"/>
  <c r="M122" i="23"/>
  <c r="L122" i="23"/>
  <c r="K122" i="23"/>
  <c r="J122" i="23"/>
  <c r="I122" i="23"/>
  <c r="H122" i="23"/>
  <c r="G122" i="23"/>
  <c r="F122" i="23"/>
  <c r="E122" i="23"/>
  <c r="D122" i="23"/>
  <c r="C122" i="23"/>
  <c r="W121" i="23"/>
  <c r="V121" i="23"/>
  <c r="U121" i="23"/>
  <c r="T121" i="23"/>
  <c r="S121" i="23"/>
  <c r="R121" i="23"/>
  <c r="Q121" i="23"/>
  <c r="P121" i="23"/>
  <c r="O121" i="23"/>
  <c r="N121" i="23"/>
  <c r="M121" i="23"/>
  <c r="L121" i="23"/>
  <c r="K121" i="23"/>
  <c r="J121" i="23"/>
  <c r="I121" i="23"/>
  <c r="H121" i="23"/>
  <c r="G121" i="23"/>
  <c r="F121" i="23"/>
  <c r="E121" i="23"/>
  <c r="D121" i="23"/>
  <c r="C121" i="23"/>
  <c r="W120" i="23"/>
  <c r="V120" i="23"/>
  <c r="U120" i="23"/>
  <c r="T120" i="23"/>
  <c r="S120" i="23"/>
  <c r="R120" i="23"/>
  <c r="Q120" i="23"/>
  <c r="P120" i="23"/>
  <c r="O120" i="23"/>
  <c r="N120" i="23"/>
  <c r="M120" i="23"/>
  <c r="L120" i="23"/>
  <c r="K120" i="23"/>
  <c r="J120" i="23"/>
  <c r="I120" i="23"/>
  <c r="H120" i="23"/>
  <c r="G120" i="23"/>
  <c r="F120" i="23"/>
  <c r="E120" i="23"/>
  <c r="D120" i="23"/>
  <c r="C120" i="23"/>
  <c r="W119" i="23"/>
  <c r="V119" i="23"/>
  <c r="U119" i="23"/>
  <c r="T119" i="23"/>
  <c r="S119" i="23"/>
  <c r="R119" i="23"/>
  <c r="Q119" i="23"/>
  <c r="P119" i="23"/>
  <c r="O119" i="23"/>
  <c r="N119" i="23"/>
  <c r="M119" i="23"/>
  <c r="L119" i="23"/>
  <c r="K119" i="23"/>
  <c r="J119" i="23"/>
  <c r="I119" i="23"/>
  <c r="H119" i="23"/>
  <c r="G119" i="23"/>
  <c r="F119" i="23"/>
  <c r="E119" i="23"/>
  <c r="D119" i="23"/>
  <c r="C119" i="23"/>
  <c r="W118" i="23"/>
  <c r="V118" i="23"/>
  <c r="U118" i="23"/>
  <c r="T118" i="23"/>
  <c r="S118" i="23"/>
  <c r="R118" i="23"/>
  <c r="Q118" i="23"/>
  <c r="P118" i="23"/>
  <c r="O118" i="23"/>
  <c r="N118" i="23"/>
  <c r="M118" i="23"/>
  <c r="L118" i="23"/>
  <c r="K118" i="23"/>
  <c r="J118" i="23"/>
  <c r="I118" i="23"/>
  <c r="H118" i="23"/>
  <c r="G118" i="23"/>
  <c r="F118" i="23"/>
  <c r="E118" i="23"/>
  <c r="D118" i="23"/>
  <c r="C118" i="23"/>
  <c r="W117" i="23"/>
  <c r="V117" i="23"/>
  <c r="U117" i="23"/>
  <c r="T117" i="23"/>
  <c r="S117" i="23"/>
  <c r="R117" i="23"/>
  <c r="Q117" i="23"/>
  <c r="P117" i="23"/>
  <c r="O117" i="23"/>
  <c r="N117" i="23"/>
  <c r="M117" i="23"/>
  <c r="L117" i="23"/>
  <c r="K117" i="23"/>
  <c r="J117" i="23"/>
  <c r="I117" i="23"/>
  <c r="H117" i="23"/>
  <c r="G117" i="23"/>
  <c r="F117" i="23"/>
  <c r="E117" i="23"/>
  <c r="D117" i="23"/>
  <c r="C117" i="23"/>
  <c r="W116" i="23"/>
  <c r="V116" i="23"/>
  <c r="U116" i="23"/>
  <c r="T116" i="23"/>
  <c r="S116" i="23"/>
  <c r="R116" i="23"/>
  <c r="Q116" i="23"/>
  <c r="P116" i="23"/>
  <c r="O116" i="23"/>
  <c r="N116" i="23"/>
  <c r="M116" i="23"/>
  <c r="L116" i="23"/>
  <c r="K116" i="23"/>
  <c r="J116" i="23"/>
  <c r="I116" i="23"/>
  <c r="H116" i="23"/>
  <c r="G116" i="23"/>
  <c r="F116" i="23"/>
  <c r="E116" i="23"/>
  <c r="D116" i="23"/>
  <c r="C116" i="23"/>
  <c r="W110" i="23"/>
  <c r="V110" i="23"/>
  <c r="U110" i="23"/>
  <c r="T110" i="23"/>
  <c r="S110" i="23"/>
  <c r="R110" i="23"/>
  <c r="Q110" i="23"/>
  <c r="P110" i="23"/>
  <c r="O110" i="23"/>
  <c r="N110" i="23"/>
  <c r="M110" i="23"/>
  <c r="L110" i="23"/>
  <c r="K110" i="23"/>
  <c r="J110" i="23"/>
  <c r="I110" i="23"/>
  <c r="H110" i="23"/>
  <c r="G110" i="23"/>
  <c r="F110" i="23"/>
  <c r="E110" i="23"/>
  <c r="D110" i="23"/>
  <c r="C110" i="23"/>
  <c r="W109" i="23"/>
  <c r="V109" i="23"/>
  <c r="U109" i="23"/>
  <c r="T109" i="23"/>
  <c r="S109" i="23"/>
  <c r="R109" i="23"/>
  <c r="Q109" i="23"/>
  <c r="P109" i="23"/>
  <c r="O109" i="23"/>
  <c r="N109" i="23"/>
  <c r="M109" i="23"/>
  <c r="L109" i="23"/>
  <c r="K109" i="23"/>
  <c r="J109" i="23"/>
  <c r="I109" i="23"/>
  <c r="H109" i="23"/>
  <c r="G109" i="23"/>
  <c r="F109" i="23"/>
  <c r="E109" i="23"/>
  <c r="D109" i="23"/>
  <c r="C109" i="23"/>
  <c r="W108" i="23"/>
  <c r="V108" i="23"/>
  <c r="U108" i="23"/>
  <c r="T108" i="23"/>
  <c r="S108" i="23"/>
  <c r="R108" i="23"/>
  <c r="Q108" i="23"/>
  <c r="P108" i="23"/>
  <c r="O108" i="23"/>
  <c r="N108" i="23"/>
  <c r="M108" i="23"/>
  <c r="L108" i="23"/>
  <c r="K108" i="23"/>
  <c r="J108" i="23"/>
  <c r="I108" i="23"/>
  <c r="H108" i="23"/>
  <c r="G108" i="23"/>
  <c r="F108" i="23"/>
  <c r="E108" i="23"/>
  <c r="D108" i="23"/>
  <c r="C108" i="23"/>
  <c r="W90" i="23"/>
  <c r="V90" i="23"/>
  <c r="U90" i="23"/>
  <c r="T90" i="23"/>
  <c r="S90" i="23"/>
  <c r="R90" i="23"/>
  <c r="Q90" i="23"/>
  <c r="P90" i="23"/>
  <c r="O90" i="23"/>
  <c r="N90" i="23"/>
  <c r="M90" i="23"/>
  <c r="L90" i="23"/>
  <c r="K90" i="23"/>
  <c r="J90" i="23"/>
  <c r="I90" i="23"/>
  <c r="H90" i="23"/>
  <c r="H55" i="23" s="1"/>
  <c r="G90" i="23"/>
  <c r="F90" i="23"/>
  <c r="E90" i="23"/>
  <c r="E55" i="23" s="1"/>
  <c r="D90" i="23"/>
  <c r="C90" i="23"/>
  <c r="W89" i="23"/>
  <c r="V89" i="23"/>
  <c r="U89" i="23"/>
  <c r="M54" i="23" s="1"/>
  <c r="T89" i="23"/>
  <c r="S89" i="23"/>
  <c r="R89" i="23"/>
  <c r="R54" i="23" s="1"/>
  <c r="Q89" i="23"/>
  <c r="Q54" i="23" s="1"/>
  <c r="P89" i="23"/>
  <c r="O89" i="23"/>
  <c r="N89" i="23"/>
  <c r="M89" i="23"/>
  <c r="L89" i="23"/>
  <c r="K89" i="23"/>
  <c r="J89" i="23"/>
  <c r="J54" i="23" s="1"/>
  <c r="I89" i="23"/>
  <c r="H89" i="23"/>
  <c r="G89" i="23"/>
  <c r="F89" i="23"/>
  <c r="E89" i="23"/>
  <c r="D89" i="23"/>
  <c r="C89" i="23"/>
  <c r="W88" i="23"/>
  <c r="W53" i="23" s="1"/>
  <c r="V88" i="23"/>
  <c r="U88" i="23"/>
  <c r="T88" i="23"/>
  <c r="S88" i="23"/>
  <c r="R88" i="23"/>
  <c r="Q88" i="23"/>
  <c r="P88" i="23"/>
  <c r="O88" i="23"/>
  <c r="O53" i="23" s="1"/>
  <c r="N88" i="23"/>
  <c r="M88" i="23"/>
  <c r="L88" i="23"/>
  <c r="K88" i="23"/>
  <c r="J88" i="23"/>
  <c r="I88" i="23"/>
  <c r="H88" i="23"/>
  <c r="G88" i="23"/>
  <c r="G53" i="23" s="1"/>
  <c r="F88" i="23"/>
  <c r="E88" i="23"/>
  <c r="D88" i="23"/>
  <c r="C88" i="23"/>
  <c r="W87" i="23"/>
  <c r="W52" i="23" s="1"/>
  <c r="V87" i="23"/>
  <c r="U87" i="23"/>
  <c r="T87" i="23"/>
  <c r="T52" i="23" s="1"/>
  <c r="S87" i="23"/>
  <c r="R87" i="23"/>
  <c r="Q87" i="23"/>
  <c r="P87" i="23"/>
  <c r="O87" i="23"/>
  <c r="N87" i="23"/>
  <c r="M87" i="23"/>
  <c r="L87" i="23"/>
  <c r="L52" i="23" s="1"/>
  <c r="K87" i="23"/>
  <c r="K52" i="23" s="1"/>
  <c r="J87" i="23"/>
  <c r="I87" i="23"/>
  <c r="H87" i="23"/>
  <c r="G87" i="23"/>
  <c r="F87" i="23"/>
  <c r="E87" i="23"/>
  <c r="D87" i="23"/>
  <c r="D52" i="23" s="1"/>
  <c r="C87" i="23"/>
  <c r="W86" i="23"/>
  <c r="V86" i="23"/>
  <c r="U86" i="23"/>
  <c r="T86" i="23"/>
  <c r="S86" i="23"/>
  <c r="R86" i="23"/>
  <c r="Q86" i="23"/>
  <c r="Q51" i="23" s="1"/>
  <c r="P86" i="23"/>
  <c r="O86" i="23"/>
  <c r="N86" i="23"/>
  <c r="N51" i="23" s="1"/>
  <c r="M86" i="23"/>
  <c r="L86" i="23"/>
  <c r="K86" i="23"/>
  <c r="J86" i="23"/>
  <c r="I86" i="23"/>
  <c r="I51" i="23" s="1"/>
  <c r="H86" i="23"/>
  <c r="G86" i="23"/>
  <c r="F86" i="23"/>
  <c r="E86" i="23"/>
  <c r="D86" i="23"/>
  <c r="C86" i="23"/>
  <c r="W85" i="23"/>
  <c r="V85" i="23"/>
  <c r="V50" i="23" s="1"/>
  <c r="U85" i="23"/>
  <c r="T85" i="23"/>
  <c r="S85" i="23"/>
  <c r="R85" i="23"/>
  <c r="Q85" i="23"/>
  <c r="Q50" i="23" s="1"/>
  <c r="P85" i="23"/>
  <c r="O85" i="23"/>
  <c r="N85" i="23"/>
  <c r="N50" i="23" s="1"/>
  <c r="M85" i="23"/>
  <c r="L85" i="23"/>
  <c r="K85" i="23"/>
  <c r="J85" i="23"/>
  <c r="I85" i="23"/>
  <c r="H85" i="23"/>
  <c r="G85" i="23"/>
  <c r="F85" i="23"/>
  <c r="F50" i="23" s="1"/>
  <c r="E85" i="23"/>
  <c r="E50" i="23" s="1"/>
  <c r="D85" i="23"/>
  <c r="C85" i="23"/>
  <c r="W84" i="23"/>
  <c r="V84" i="23"/>
  <c r="U84" i="23"/>
  <c r="T84" i="23"/>
  <c r="S84" i="23"/>
  <c r="S49" i="23" s="1"/>
  <c r="R84" i="23"/>
  <c r="Q84" i="23"/>
  <c r="P84" i="23"/>
  <c r="O84" i="23"/>
  <c r="N84" i="23"/>
  <c r="M84" i="23"/>
  <c r="L84" i="23"/>
  <c r="K84" i="23"/>
  <c r="K49" i="23" s="1"/>
  <c r="J84" i="23"/>
  <c r="I84" i="23"/>
  <c r="H84" i="23"/>
  <c r="H49" i="23" s="1"/>
  <c r="G84" i="23"/>
  <c r="F84" i="23"/>
  <c r="E84" i="23"/>
  <c r="D84" i="23"/>
  <c r="C84" i="23"/>
  <c r="C49" i="23" s="1"/>
  <c r="W83" i="23"/>
  <c r="V83" i="23"/>
  <c r="U83" i="23"/>
  <c r="T83" i="23"/>
  <c r="S83" i="23"/>
  <c r="R83" i="23"/>
  <c r="Q83" i="23"/>
  <c r="P83" i="23"/>
  <c r="P48" i="23" s="1"/>
  <c r="O83" i="23"/>
  <c r="N83" i="23"/>
  <c r="M83" i="23"/>
  <c r="L83" i="23"/>
  <c r="K83" i="23"/>
  <c r="K48" i="23" s="1"/>
  <c r="J83" i="23"/>
  <c r="I83" i="23"/>
  <c r="H83" i="23"/>
  <c r="H48" i="23" s="1"/>
  <c r="G83" i="23"/>
  <c r="F83" i="23"/>
  <c r="E83" i="23"/>
  <c r="D83" i="23"/>
  <c r="C83" i="23"/>
  <c r="W82" i="23"/>
  <c r="V82" i="23"/>
  <c r="U82" i="23"/>
  <c r="T82" i="23"/>
  <c r="T47" i="23" s="1"/>
  <c r="S82" i="23"/>
  <c r="R82" i="23"/>
  <c r="Q82" i="23"/>
  <c r="P82" i="23"/>
  <c r="O82" i="23"/>
  <c r="N82" i="23"/>
  <c r="M82" i="23"/>
  <c r="L82" i="23"/>
  <c r="K82" i="23"/>
  <c r="J82" i="23"/>
  <c r="I82" i="23"/>
  <c r="H82" i="23"/>
  <c r="G82" i="23"/>
  <c r="F82" i="23"/>
  <c r="E82" i="23"/>
  <c r="E47" i="23" s="1"/>
  <c r="D82" i="23"/>
  <c r="C82" i="23"/>
  <c r="W81" i="23"/>
  <c r="W46" i="23" s="1"/>
  <c r="V81" i="23"/>
  <c r="U81" i="23"/>
  <c r="T81" i="23"/>
  <c r="S81" i="23"/>
  <c r="R81" i="23"/>
  <c r="R46" i="23" s="1"/>
  <c r="Q81" i="23"/>
  <c r="P81" i="23"/>
  <c r="O81" i="23"/>
  <c r="N81" i="23"/>
  <c r="M81" i="23"/>
  <c r="L81" i="23"/>
  <c r="K81" i="23"/>
  <c r="J81" i="23"/>
  <c r="J46" i="23" s="1"/>
  <c r="I81" i="23"/>
  <c r="H81" i="23"/>
  <c r="G81" i="23"/>
  <c r="F81" i="23"/>
  <c r="E81" i="23"/>
  <c r="E46" i="23" s="1"/>
  <c r="D81" i="23"/>
  <c r="C81" i="23"/>
  <c r="W75" i="23"/>
  <c r="V75" i="23"/>
  <c r="U75" i="23"/>
  <c r="T75" i="23"/>
  <c r="S75" i="23"/>
  <c r="R75" i="23"/>
  <c r="Q75" i="23"/>
  <c r="P75" i="23"/>
  <c r="O75" i="23"/>
  <c r="N75" i="23"/>
  <c r="M75" i="23"/>
  <c r="L75" i="23"/>
  <c r="K75" i="23"/>
  <c r="J75" i="23"/>
  <c r="I75" i="23"/>
  <c r="H75" i="23"/>
  <c r="G75" i="23"/>
  <c r="F75" i="23"/>
  <c r="E75" i="23"/>
  <c r="D75" i="23"/>
  <c r="C75" i="23"/>
  <c r="W74" i="23"/>
  <c r="V74" i="23"/>
  <c r="U74" i="23"/>
  <c r="T74" i="23"/>
  <c r="T39" i="23" s="1"/>
  <c r="S74" i="23"/>
  <c r="R74" i="23"/>
  <c r="Q74" i="23"/>
  <c r="Q39" i="23" s="1"/>
  <c r="P74" i="23"/>
  <c r="O74" i="23"/>
  <c r="N74" i="23"/>
  <c r="M74" i="23"/>
  <c r="L74" i="23"/>
  <c r="L39" i="23" s="1"/>
  <c r="K74" i="23"/>
  <c r="J74" i="23"/>
  <c r="I74" i="23"/>
  <c r="H74" i="23"/>
  <c r="G74" i="23"/>
  <c r="F74" i="23"/>
  <c r="E74" i="23"/>
  <c r="D74" i="23"/>
  <c r="D39" i="23" s="1"/>
  <c r="C74" i="23"/>
  <c r="W73" i="23"/>
  <c r="V73" i="23"/>
  <c r="U73" i="23"/>
  <c r="T73" i="23"/>
  <c r="T38" i="23" s="1"/>
  <c r="S73" i="23"/>
  <c r="R73" i="23"/>
  <c r="Q73" i="23"/>
  <c r="Q38" i="23" s="1"/>
  <c r="P73" i="23"/>
  <c r="O73" i="23"/>
  <c r="N73" i="23"/>
  <c r="M73" i="23"/>
  <c r="L73" i="23"/>
  <c r="K73" i="23"/>
  <c r="J73" i="23"/>
  <c r="I73" i="23"/>
  <c r="I38" i="23" s="1"/>
  <c r="H73" i="23"/>
  <c r="H38" i="23" s="1"/>
  <c r="G73" i="23"/>
  <c r="F73" i="23"/>
  <c r="E73" i="23"/>
  <c r="D73" i="23"/>
  <c r="C73" i="23"/>
  <c r="N342" i="24"/>
  <c r="W296" i="24"/>
  <c r="V296" i="24"/>
  <c r="U296" i="24"/>
  <c r="T296" i="24"/>
  <c r="S296" i="24"/>
  <c r="S304" i="24" s="1"/>
  <c r="R296" i="24"/>
  <c r="R304" i="24" s="1"/>
  <c r="Q296" i="24"/>
  <c r="P296" i="24"/>
  <c r="O296" i="24"/>
  <c r="N296" i="24"/>
  <c r="M296" i="24"/>
  <c r="L296" i="24"/>
  <c r="K296" i="24"/>
  <c r="K304" i="24" s="1"/>
  <c r="J296" i="24"/>
  <c r="I296" i="24"/>
  <c r="H296" i="24"/>
  <c r="G296" i="24"/>
  <c r="F296" i="24"/>
  <c r="E296" i="24"/>
  <c r="D296" i="24"/>
  <c r="C296" i="24"/>
  <c r="W155" i="24"/>
  <c r="V155" i="24"/>
  <c r="U155" i="24"/>
  <c r="T155" i="24"/>
  <c r="S155" i="24"/>
  <c r="R155" i="24"/>
  <c r="Q155" i="24"/>
  <c r="P155" i="24"/>
  <c r="O155" i="24"/>
  <c r="N155" i="24"/>
  <c r="M155" i="24"/>
  <c r="L155" i="24"/>
  <c r="K155" i="24"/>
  <c r="J155" i="24"/>
  <c r="I155" i="24"/>
  <c r="H155" i="24"/>
  <c r="H161" i="24" s="1"/>
  <c r="H171" i="24" s="1"/>
  <c r="G155" i="24"/>
  <c r="F155" i="24"/>
  <c r="E155" i="24"/>
  <c r="D155" i="24"/>
  <c r="C155" i="24"/>
  <c r="W145" i="24"/>
  <c r="V145" i="24"/>
  <c r="U145" i="24"/>
  <c r="T145" i="24"/>
  <c r="S145" i="24"/>
  <c r="R145" i="24"/>
  <c r="Q145" i="24"/>
  <c r="Q146" i="24" s="1"/>
  <c r="Q147" i="24" s="1"/>
  <c r="Q148" i="24" s="1"/>
  <c r="P145" i="24"/>
  <c r="O145" i="24"/>
  <c r="N145" i="24"/>
  <c r="M145" i="24"/>
  <c r="L145" i="24"/>
  <c r="K145" i="24"/>
  <c r="J145" i="24"/>
  <c r="I145" i="24"/>
  <c r="H145" i="24"/>
  <c r="G145" i="24"/>
  <c r="F145" i="24"/>
  <c r="E145" i="24"/>
  <c r="D145" i="24"/>
  <c r="C145" i="24"/>
  <c r="W144" i="24"/>
  <c r="V144" i="24"/>
  <c r="U144" i="24"/>
  <c r="T144" i="24"/>
  <c r="S144" i="24"/>
  <c r="R144" i="24"/>
  <c r="Q144" i="24"/>
  <c r="P144" i="24"/>
  <c r="O144" i="24"/>
  <c r="N144" i="24"/>
  <c r="M144" i="24"/>
  <c r="L144" i="24"/>
  <c r="K144" i="24"/>
  <c r="J144" i="24"/>
  <c r="I144" i="24"/>
  <c r="H144" i="24"/>
  <c r="G144" i="24"/>
  <c r="F144" i="24"/>
  <c r="E144" i="24"/>
  <c r="D144" i="24"/>
  <c r="C144" i="24"/>
  <c r="W142" i="24"/>
  <c r="V142" i="24"/>
  <c r="U142" i="24"/>
  <c r="T142" i="24"/>
  <c r="S142" i="24"/>
  <c r="R142" i="24"/>
  <c r="Q142" i="24"/>
  <c r="P142" i="24"/>
  <c r="O142" i="24"/>
  <c r="N142" i="24"/>
  <c r="M142" i="24"/>
  <c r="L142" i="24"/>
  <c r="K142" i="24"/>
  <c r="J142" i="24"/>
  <c r="I142" i="24"/>
  <c r="H142" i="24"/>
  <c r="G142" i="24"/>
  <c r="F142" i="24"/>
  <c r="E142" i="24"/>
  <c r="D142" i="24"/>
  <c r="C142" i="24"/>
  <c r="W125" i="24"/>
  <c r="V125" i="24"/>
  <c r="U125" i="24"/>
  <c r="T125" i="24"/>
  <c r="S125" i="24"/>
  <c r="R125" i="24"/>
  <c r="Q125" i="24"/>
  <c r="P125" i="24"/>
  <c r="O125" i="24"/>
  <c r="N125" i="24"/>
  <c r="M125" i="24"/>
  <c r="L125" i="24"/>
  <c r="K125" i="24"/>
  <c r="J125" i="24"/>
  <c r="I125" i="24"/>
  <c r="H125" i="24"/>
  <c r="G125" i="24"/>
  <c r="F125" i="24"/>
  <c r="E125" i="24"/>
  <c r="D125" i="24"/>
  <c r="C125" i="24"/>
  <c r="W124" i="24"/>
  <c r="V124" i="24"/>
  <c r="U124" i="24"/>
  <c r="T124" i="24"/>
  <c r="S124" i="24"/>
  <c r="R124" i="24"/>
  <c r="Q124" i="24"/>
  <c r="P124" i="24"/>
  <c r="O124" i="24"/>
  <c r="N124" i="24"/>
  <c r="M124" i="24"/>
  <c r="L124" i="24"/>
  <c r="K124" i="24"/>
  <c r="J124" i="24"/>
  <c r="I124" i="24"/>
  <c r="H124" i="24"/>
  <c r="G124" i="24"/>
  <c r="F124" i="24"/>
  <c r="E124" i="24"/>
  <c r="D124" i="24"/>
  <c r="C124" i="24"/>
  <c r="W123" i="24"/>
  <c r="V123" i="24"/>
  <c r="U123" i="24"/>
  <c r="T123" i="24"/>
  <c r="S123" i="24"/>
  <c r="R123" i="24"/>
  <c r="Q123" i="24"/>
  <c r="P123" i="24"/>
  <c r="O123" i="24"/>
  <c r="N123" i="24"/>
  <c r="M123" i="24"/>
  <c r="L123" i="24"/>
  <c r="K123" i="24"/>
  <c r="J123" i="24"/>
  <c r="I123" i="24"/>
  <c r="H123" i="24"/>
  <c r="G123" i="24"/>
  <c r="F123" i="24"/>
  <c r="E123" i="24"/>
  <c r="D123" i="24"/>
  <c r="C123" i="24"/>
  <c r="W122" i="24"/>
  <c r="V122" i="24"/>
  <c r="U122" i="24"/>
  <c r="T122" i="24"/>
  <c r="S122" i="24"/>
  <c r="R122" i="24"/>
  <c r="Q122" i="24"/>
  <c r="P122" i="24"/>
  <c r="O122" i="24"/>
  <c r="N122" i="24"/>
  <c r="M122" i="24"/>
  <c r="L122" i="24"/>
  <c r="K122" i="24"/>
  <c r="J122" i="24"/>
  <c r="I122" i="24"/>
  <c r="H122" i="24"/>
  <c r="G122" i="24"/>
  <c r="F122" i="24"/>
  <c r="E122" i="24"/>
  <c r="D122" i="24"/>
  <c r="C122" i="24"/>
  <c r="W121" i="24"/>
  <c r="V121" i="24"/>
  <c r="U121" i="24"/>
  <c r="T121" i="24"/>
  <c r="S121" i="24"/>
  <c r="R121" i="24"/>
  <c r="Q121" i="24"/>
  <c r="P121" i="24"/>
  <c r="O121" i="24"/>
  <c r="N121" i="24"/>
  <c r="M121" i="24"/>
  <c r="L121" i="24"/>
  <c r="K121" i="24"/>
  <c r="J121" i="24"/>
  <c r="I121" i="24"/>
  <c r="H121" i="24"/>
  <c r="G121" i="24"/>
  <c r="F121" i="24"/>
  <c r="E121" i="24"/>
  <c r="D121" i="24"/>
  <c r="C121" i="24"/>
  <c r="W120" i="24"/>
  <c r="V120" i="24"/>
  <c r="U120" i="24"/>
  <c r="T120" i="24"/>
  <c r="S120" i="24"/>
  <c r="R120" i="24"/>
  <c r="Q120" i="24"/>
  <c r="P120" i="24"/>
  <c r="O120" i="24"/>
  <c r="N120" i="24"/>
  <c r="M120" i="24"/>
  <c r="L120" i="24"/>
  <c r="K120" i="24"/>
  <c r="J120" i="24"/>
  <c r="I120" i="24"/>
  <c r="H120" i="24"/>
  <c r="G120" i="24"/>
  <c r="F120" i="24"/>
  <c r="E120" i="24"/>
  <c r="D120" i="24"/>
  <c r="C120" i="24"/>
  <c r="W119" i="24"/>
  <c r="V119" i="24"/>
  <c r="U119" i="24"/>
  <c r="T119" i="24"/>
  <c r="S119" i="24"/>
  <c r="R119" i="24"/>
  <c r="Q119" i="24"/>
  <c r="P119" i="24"/>
  <c r="O119" i="24"/>
  <c r="N119" i="24"/>
  <c r="M119" i="24"/>
  <c r="L119" i="24"/>
  <c r="K119" i="24"/>
  <c r="J119" i="24"/>
  <c r="I119" i="24"/>
  <c r="H119" i="24"/>
  <c r="G119" i="24"/>
  <c r="F119" i="24"/>
  <c r="E119" i="24"/>
  <c r="D119" i="24"/>
  <c r="C119" i="24"/>
  <c r="W118" i="24"/>
  <c r="V118" i="24"/>
  <c r="U118" i="24"/>
  <c r="T118" i="24"/>
  <c r="S118" i="24"/>
  <c r="R118" i="24"/>
  <c r="Q118" i="24"/>
  <c r="P118" i="24"/>
  <c r="O118" i="24"/>
  <c r="N118" i="24"/>
  <c r="M118" i="24"/>
  <c r="L118" i="24"/>
  <c r="K118" i="24"/>
  <c r="J118" i="24"/>
  <c r="I118" i="24"/>
  <c r="H118" i="24"/>
  <c r="G118" i="24"/>
  <c r="F118" i="24"/>
  <c r="E118" i="24"/>
  <c r="D118" i="24"/>
  <c r="C118" i="24"/>
  <c r="W117" i="24"/>
  <c r="V117" i="24"/>
  <c r="U117" i="24"/>
  <c r="T117" i="24"/>
  <c r="S117" i="24"/>
  <c r="R117" i="24"/>
  <c r="Q117" i="24"/>
  <c r="P117" i="24"/>
  <c r="O117" i="24"/>
  <c r="N117" i="24"/>
  <c r="M117" i="24"/>
  <c r="L117" i="24"/>
  <c r="K117" i="24"/>
  <c r="J117" i="24"/>
  <c r="I117" i="24"/>
  <c r="H117" i="24"/>
  <c r="H126" i="24" s="1"/>
  <c r="G117" i="24"/>
  <c r="F117" i="24"/>
  <c r="E117" i="24"/>
  <c r="D117" i="24"/>
  <c r="C117" i="24"/>
  <c r="W116" i="24"/>
  <c r="V116" i="24"/>
  <c r="U116" i="24"/>
  <c r="T116" i="24"/>
  <c r="S116" i="24"/>
  <c r="R116" i="24"/>
  <c r="Q116" i="24"/>
  <c r="P116" i="24"/>
  <c r="O116" i="24"/>
  <c r="N116" i="24"/>
  <c r="M116" i="24"/>
  <c r="L116" i="24"/>
  <c r="K116" i="24"/>
  <c r="J116" i="24"/>
  <c r="I116" i="24"/>
  <c r="H116" i="24"/>
  <c r="G116" i="24"/>
  <c r="F116" i="24"/>
  <c r="E116" i="24"/>
  <c r="D116" i="24"/>
  <c r="C116" i="24"/>
  <c r="W110" i="24"/>
  <c r="V110" i="24"/>
  <c r="U110" i="24"/>
  <c r="T110" i="24"/>
  <c r="S110" i="24"/>
  <c r="R110" i="24"/>
  <c r="Q110" i="24"/>
  <c r="P110" i="24"/>
  <c r="O110" i="24"/>
  <c r="N110" i="24"/>
  <c r="N111" i="24" s="1"/>
  <c r="AE391" i="10" s="1"/>
  <c r="M110" i="24"/>
  <c r="L110" i="24"/>
  <c r="K110" i="24"/>
  <c r="J110" i="24"/>
  <c r="I110" i="24"/>
  <c r="H110" i="24"/>
  <c r="G110" i="24"/>
  <c r="F110" i="24"/>
  <c r="E110" i="24"/>
  <c r="D110" i="24"/>
  <c r="C110" i="24"/>
  <c r="W109" i="24"/>
  <c r="W111" i="24" s="1"/>
  <c r="AN391" i="10" s="1"/>
  <c r="V109" i="24"/>
  <c r="U109" i="24"/>
  <c r="T109" i="24"/>
  <c r="S109" i="24"/>
  <c r="R109" i="24"/>
  <c r="Q109" i="24"/>
  <c r="P109" i="24"/>
  <c r="O109" i="24"/>
  <c r="N109" i="24"/>
  <c r="M109" i="24"/>
  <c r="L109" i="24"/>
  <c r="K109" i="24"/>
  <c r="J109" i="24"/>
  <c r="I109" i="24"/>
  <c r="H109" i="24"/>
  <c r="G109" i="24"/>
  <c r="F109" i="24"/>
  <c r="E109" i="24"/>
  <c r="D109" i="24"/>
  <c r="C109" i="24"/>
  <c r="W108" i="24"/>
  <c r="V108" i="24"/>
  <c r="U108" i="24"/>
  <c r="T108" i="24"/>
  <c r="S108" i="24"/>
  <c r="R108" i="24"/>
  <c r="Q108" i="24"/>
  <c r="P108" i="24"/>
  <c r="O108" i="24"/>
  <c r="N108" i="24"/>
  <c r="M108" i="24"/>
  <c r="L108" i="24"/>
  <c r="K108" i="24"/>
  <c r="J108" i="24"/>
  <c r="I108" i="24"/>
  <c r="H108" i="24"/>
  <c r="G108" i="24"/>
  <c r="F108" i="24"/>
  <c r="E108" i="24"/>
  <c r="D108" i="24"/>
  <c r="C108" i="24"/>
  <c r="W90" i="24"/>
  <c r="V90" i="24"/>
  <c r="U90" i="24"/>
  <c r="T90" i="24"/>
  <c r="S90" i="24"/>
  <c r="R90" i="24"/>
  <c r="Q90" i="24"/>
  <c r="Q55" i="24" s="1"/>
  <c r="P90" i="24"/>
  <c r="O90" i="24"/>
  <c r="O55" i="24" s="1"/>
  <c r="N90" i="24"/>
  <c r="M90" i="24"/>
  <c r="L90" i="24"/>
  <c r="K90" i="24"/>
  <c r="J90" i="24"/>
  <c r="I90" i="24"/>
  <c r="H90" i="24"/>
  <c r="G90" i="24"/>
  <c r="F90" i="24"/>
  <c r="E90" i="24"/>
  <c r="D90" i="24"/>
  <c r="C90" i="24"/>
  <c r="W89" i="24"/>
  <c r="W54" i="24" s="1"/>
  <c r="V89" i="24"/>
  <c r="U89" i="24"/>
  <c r="T89" i="24"/>
  <c r="T54" i="24" s="1"/>
  <c r="S89" i="24"/>
  <c r="R89" i="24"/>
  <c r="Q89" i="24"/>
  <c r="P89" i="24"/>
  <c r="O89" i="24"/>
  <c r="N89" i="24"/>
  <c r="M89" i="24"/>
  <c r="L89" i="24"/>
  <c r="K89" i="24"/>
  <c r="J89" i="24"/>
  <c r="I89" i="24"/>
  <c r="H89" i="24"/>
  <c r="G89" i="24"/>
  <c r="F89" i="24"/>
  <c r="E89" i="24"/>
  <c r="D89" i="24"/>
  <c r="C89" i="24"/>
  <c r="W88" i="24"/>
  <c r="W53" i="24" s="1"/>
  <c r="V88" i="24"/>
  <c r="U88" i="24"/>
  <c r="T88" i="24"/>
  <c r="T53" i="24" s="1"/>
  <c r="S88" i="24"/>
  <c r="R88" i="24"/>
  <c r="Q88" i="24"/>
  <c r="P88" i="24"/>
  <c r="O88" i="24"/>
  <c r="N88" i="24"/>
  <c r="M88" i="24"/>
  <c r="L88" i="24"/>
  <c r="K88" i="24"/>
  <c r="K53" i="24" s="1"/>
  <c r="J88" i="24"/>
  <c r="I88" i="24"/>
  <c r="I53" i="24" s="1"/>
  <c r="H88" i="24"/>
  <c r="G88" i="24"/>
  <c r="F88" i="24"/>
  <c r="E88" i="24"/>
  <c r="D88" i="24"/>
  <c r="C88" i="24"/>
  <c r="W87" i="24"/>
  <c r="V87" i="24"/>
  <c r="U87" i="24"/>
  <c r="T87" i="24"/>
  <c r="S87" i="24"/>
  <c r="R87" i="24"/>
  <c r="Q87" i="24"/>
  <c r="Q52" i="24" s="1"/>
  <c r="P87" i="24"/>
  <c r="O87" i="24"/>
  <c r="N87" i="24"/>
  <c r="N52" i="24" s="1"/>
  <c r="M87" i="24"/>
  <c r="L87" i="24"/>
  <c r="K87" i="24"/>
  <c r="J87" i="24"/>
  <c r="I87" i="24"/>
  <c r="H87" i="24"/>
  <c r="G87" i="24"/>
  <c r="F87" i="24"/>
  <c r="E87" i="24"/>
  <c r="D87" i="24"/>
  <c r="C87" i="24"/>
  <c r="W86" i="24"/>
  <c r="V86" i="24"/>
  <c r="U86" i="24"/>
  <c r="T86" i="24"/>
  <c r="S86" i="24"/>
  <c r="R86" i="24"/>
  <c r="Q86" i="24"/>
  <c r="Q51" i="24" s="1"/>
  <c r="P86" i="24"/>
  <c r="O86" i="24"/>
  <c r="N86" i="24"/>
  <c r="N51" i="24" s="1"/>
  <c r="M86" i="24"/>
  <c r="L86" i="24"/>
  <c r="K86" i="24"/>
  <c r="J86" i="24"/>
  <c r="I86" i="24"/>
  <c r="H86" i="24"/>
  <c r="G86" i="24"/>
  <c r="F86" i="24"/>
  <c r="E86" i="24"/>
  <c r="E51" i="24" s="1"/>
  <c r="D86" i="24"/>
  <c r="C86" i="24"/>
  <c r="C51" i="24" s="1"/>
  <c r="W85" i="24"/>
  <c r="V85" i="24"/>
  <c r="U85" i="24"/>
  <c r="T85" i="24"/>
  <c r="S85" i="24"/>
  <c r="R85" i="24"/>
  <c r="Q85" i="24"/>
  <c r="P85" i="24"/>
  <c r="O85" i="24"/>
  <c r="N85" i="24"/>
  <c r="M85" i="24"/>
  <c r="L85" i="24"/>
  <c r="K85" i="24"/>
  <c r="K50" i="24" s="1"/>
  <c r="J85" i="24"/>
  <c r="I85" i="24"/>
  <c r="H85" i="24"/>
  <c r="H50" i="24" s="1"/>
  <c r="G85" i="24"/>
  <c r="F85" i="24"/>
  <c r="E85" i="24"/>
  <c r="D85" i="24"/>
  <c r="C85" i="24"/>
  <c r="W84" i="24"/>
  <c r="V84" i="24"/>
  <c r="U84" i="24"/>
  <c r="T84" i="24"/>
  <c r="S84" i="24"/>
  <c r="R84" i="24"/>
  <c r="Q84" i="24"/>
  <c r="P84" i="24"/>
  <c r="O84" i="24"/>
  <c r="N84" i="24"/>
  <c r="M84" i="24"/>
  <c r="L84" i="24"/>
  <c r="K84" i="24"/>
  <c r="K49" i="24" s="1"/>
  <c r="J84" i="24"/>
  <c r="I84" i="24"/>
  <c r="H84" i="24"/>
  <c r="H49" i="24" s="1"/>
  <c r="G84" i="24"/>
  <c r="F84" i="24"/>
  <c r="E84" i="24"/>
  <c r="D84" i="24"/>
  <c r="C84" i="24"/>
  <c r="W83" i="24"/>
  <c r="V83" i="24"/>
  <c r="U83" i="24"/>
  <c r="T83" i="24"/>
  <c r="T48" i="24" s="1"/>
  <c r="S83" i="24"/>
  <c r="R83" i="24"/>
  <c r="R48" i="24" s="1"/>
  <c r="Q83" i="24"/>
  <c r="P83" i="24"/>
  <c r="O83" i="24"/>
  <c r="N83" i="24"/>
  <c r="M83" i="24"/>
  <c r="L83" i="24"/>
  <c r="K83" i="24"/>
  <c r="J83" i="24"/>
  <c r="I83" i="24"/>
  <c r="H83" i="24"/>
  <c r="G83" i="24"/>
  <c r="F83" i="24"/>
  <c r="E83" i="24"/>
  <c r="E48" i="24" s="1"/>
  <c r="D83" i="24"/>
  <c r="C83" i="24"/>
  <c r="W82" i="24"/>
  <c r="W47" i="24" s="1"/>
  <c r="V82" i="24"/>
  <c r="U82" i="24"/>
  <c r="T82" i="24"/>
  <c r="S82" i="24"/>
  <c r="R82" i="24"/>
  <c r="Q82" i="24"/>
  <c r="P82" i="24"/>
  <c r="O82" i="24"/>
  <c r="N82" i="24"/>
  <c r="M82" i="24"/>
  <c r="L82" i="24"/>
  <c r="K82" i="24"/>
  <c r="J82" i="24"/>
  <c r="I82" i="24"/>
  <c r="H82" i="24"/>
  <c r="G82" i="24"/>
  <c r="F82" i="24"/>
  <c r="E82" i="24"/>
  <c r="E47" i="24" s="1"/>
  <c r="D82" i="24"/>
  <c r="C82" i="24"/>
  <c r="W81" i="24"/>
  <c r="W46" i="24" s="1"/>
  <c r="V81" i="24"/>
  <c r="U81" i="24"/>
  <c r="T81" i="24"/>
  <c r="S81" i="24"/>
  <c r="R81" i="24"/>
  <c r="Q81" i="24"/>
  <c r="P81" i="24"/>
  <c r="O81" i="24"/>
  <c r="N81" i="24"/>
  <c r="N46" i="24" s="1"/>
  <c r="M81" i="24"/>
  <c r="L81" i="24"/>
  <c r="L46" i="24" s="1"/>
  <c r="K81" i="24"/>
  <c r="J81" i="24"/>
  <c r="I81" i="24"/>
  <c r="H81" i="24"/>
  <c r="G81" i="24"/>
  <c r="F81" i="24"/>
  <c r="E81" i="24"/>
  <c r="D81" i="24"/>
  <c r="C81" i="24"/>
  <c r="W75" i="24"/>
  <c r="V75" i="24"/>
  <c r="U75" i="24"/>
  <c r="T75" i="24"/>
  <c r="S75" i="24"/>
  <c r="R75" i="24"/>
  <c r="Q75" i="24"/>
  <c r="P75" i="24"/>
  <c r="O75" i="24"/>
  <c r="N75" i="24"/>
  <c r="M75" i="24"/>
  <c r="L75" i="24"/>
  <c r="K75" i="24"/>
  <c r="J75" i="24"/>
  <c r="I75" i="24"/>
  <c r="H75" i="24"/>
  <c r="G75" i="24"/>
  <c r="F75" i="24"/>
  <c r="E75" i="24"/>
  <c r="D75" i="24"/>
  <c r="C75" i="24"/>
  <c r="W74" i="24"/>
  <c r="V74" i="24"/>
  <c r="U74" i="24"/>
  <c r="T74" i="24"/>
  <c r="T39" i="24" s="1"/>
  <c r="S74" i="24"/>
  <c r="R74" i="24"/>
  <c r="Q74" i="24"/>
  <c r="Q39" i="24" s="1"/>
  <c r="P74" i="24"/>
  <c r="O74" i="24"/>
  <c r="N74" i="24"/>
  <c r="M74" i="24"/>
  <c r="L74" i="24"/>
  <c r="K74" i="24"/>
  <c r="J74" i="24"/>
  <c r="I74" i="24"/>
  <c r="H74" i="24"/>
  <c r="H39" i="24" s="1"/>
  <c r="G74" i="24"/>
  <c r="F74" i="24"/>
  <c r="F39" i="24" s="1"/>
  <c r="E74" i="24"/>
  <c r="D74" i="24"/>
  <c r="C74" i="24"/>
  <c r="W73" i="24"/>
  <c r="V73" i="24"/>
  <c r="U73" i="24"/>
  <c r="T73" i="24"/>
  <c r="S73" i="24"/>
  <c r="R73" i="24"/>
  <c r="Q73" i="24"/>
  <c r="P73" i="24"/>
  <c r="O73" i="24"/>
  <c r="N73" i="24"/>
  <c r="N38" i="24" s="1"/>
  <c r="M73" i="24"/>
  <c r="L73" i="24"/>
  <c r="K73" i="24"/>
  <c r="K38" i="24" s="1"/>
  <c r="J73" i="24"/>
  <c r="I73" i="24"/>
  <c r="H73" i="24"/>
  <c r="G73" i="24"/>
  <c r="F73" i="24"/>
  <c r="E73" i="24"/>
  <c r="D73" i="24"/>
  <c r="C73" i="24"/>
  <c r="W296" i="26"/>
  <c r="V296" i="26"/>
  <c r="U296" i="26"/>
  <c r="T296" i="26"/>
  <c r="S296" i="26"/>
  <c r="S304" i="26" s="1"/>
  <c r="R296" i="26"/>
  <c r="Q296" i="26"/>
  <c r="P296" i="26"/>
  <c r="P304" i="26" s="1"/>
  <c r="O296" i="26"/>
  <c r="N296" i="26"/>
  <c r="M296" i="26"/>
  <c r="L296" i="26"/>
  <c r="K296" i="26"/>
  <c r="J296" i="26"/>
  <c r="I296" i="26"/>
  <c r="H296" i="26"/>
  <c r="H304" i="26" s="1"/>
  <c r="G296" i="26"/>
  <c r="F296" i="26"/>
  <c r="E296" i="26"/>
  <c r="D296" i="26"/>
  <c r="C296" i="26"/>
  <c r="C304" i="26" s="1"/>
  <c r="W155" i="26"/>
  <c r="V155" i="26"/>
  <c r="U155" i="26"/>
  <c r="U161" i="26" s="1"/>
  <c r="U166" i="26" s="1"/>
  <c r="T155" i="26"/>
  <c r="S155" i="26"/>
  <c r="R155" i="26"/>
  <c r="Q155" i="26"/>
  <c r="P155" i="26"/>
  <c r="O155" i="26"/>
  <c r="N155" i="26"/>
  <c r="M155" i="26"/>
  <c r="M161" i="26" s="1"/>
  <c r="M167" i="26" s="1"/>
  <c r="L155" i="26"/>
  <c r="L161" i="26" s="1"/>
  <c r="K155" i="26"/>
  <c r="K161" i="26" s="1"/>
  <c r="J155" i="26"/>
  <c r="I155" i="26"/>
  <c r="H155" i="26"/>
  <c r="G155" i="26"/>
  <c r="F155" i="26"/>
  <c r="E155" i="26"/>
  <c r="E161" i="26" s="1"/>
  <c r="E171" i="26" s="1"/>
  <c r="D155" i="26"/>
  <c r="C155" i="26"/>
  <c r="W145" i="26"/>
  <c r="V145" i="26"/>
  <c r="U145" i="26"/>
  <c r="T145" i="26"/>
  <c r="S145" i="26"/>
  <c r="R145" i="26"/>
  <c r="Q145" i="26"/>
  <c r="P145" i="26"/>
  <c r="O145" i="26"/>
  <c r="N145" i="26"/>
  <c r="M145" i="26"/>
  <c r="L145" i="26"/>
  <c r="L146" i="26" s="1"/>
  <c r="K145" i="26"/>
  <c r="J145" i="26"/>
  <c r="I145" i="26"/>
  <c r="H145" i="26"/>
  <c r="G145" i="26"/>
  <c r="F145" i="26"/>
  <c r="E145" i="26"/>
  <c r="D145" i="26"/>
  <c r="C145" i="26"/>
  <c r="W144" i="26"/>
  <c r="V144" i="26"/>
  <c r="U144" i="26"/>
  <c r="T144" i="26"/>
  <c r="S144" i="26"/>
  <c r="R144" i="26"/>
  <c r="Q144" i="26"/>
  <c r="P144" i="26"/>
  <c r="O144" i="26"/>
  <c r="N144" i="26"/>
  <c r="M144" i="26"/>
  <c r="L144" i="26"/>
  <c r="K144" i="26"/>
  <c r="J144" i="26"/>
  <c r="I144" i="26"/>
  <c r="H144" i="26"/>
  <c r="G144" i="26"/>
  <c r="F144" i="26"/>
  <c r="E144" i="26"/>
  <c r="D144" i="26"/>
  <c r="C144" i="26"/>
  <c r="W142" i="26"/>
  <c r="V142" i="26"/>
  <c r="U142" i="26"/>
  <c r="T142" i="26"/>
  <c r="S142" i="26"/>
  <c r="R142" i="26"/>
  <c r="Q142" i="26"/>
  <c r="P142" i="26"/>
  <c r="O142" i="26"/>
  <c r="N142" i="26"/>
  <c r="M142" i="26"/>
  <c r="L142" i="26"/>
  <c r="K142" i="26"/>
  <c r="J142" i="26"/>
  <c r="I142" i="26"/>
  <c r="H142" i="26"/>
  <c r="G142" i="26"/>
  <c r="F142" i="26"/>
  <c r="E142" i="26"/>
  <c r="D142" i="26"/>
  <c r="C142" i="26"/>
  <c r="W125" i="26"/>
  <c r="V125" i="26"/>
  <c r="U125" i="26"/>
  <c r="T125" i="26"/>
  <c r="S125" i="26"/>
  <c r="R125" i="26"/>
  <c r="Q125" i="26"/>
  <c r="P125" i="26"/>
  <c r="O125" i="26"/>
  <c r="N125" i="26"/>
  <c r="M125" i="26"/>
  <c r="L125" i="26"/>
  <c r="K125" i="26"/>
  <c r="J125" i="26"/>
  <c r="I125" i="26"/>
  <c r="H125" i="26"/>
  <c r="G125" i="26"/>
  <c r="F125" i="26"/>
  <c r="E125" i="26"/>
  <c r="D125" i="26"/>
  <c r="C125" i="26"/>
  <c r="W124" i="26"/>
  <c r="V124" i="26"/>
  <c r="U124" i="26"/>
  <c r="T124" i="26"/>
  <c r="S124" i="26"/>
  <c r="R124" i="26"/>
  <c r="Q124" i="26"/>
  <c r="P124" i="26"/>
  <c r="O124" i="26"/>
  <c r="N124" i="26"/>
  <c r="M124" i="26"/>
  <c r="L124" i="26"/>
  <c r="K124" i="26"/>
  <c r="J124" i="26"/>
  <c r="I124" i="26"/>
  <c r="H124" i="26"/>
  <c r="G124" i="26"/>
  <c r="F124" i="26"/>
  <c r="E124" i="26"/>
  <c r="D124" i="26"/>
  <c r="C124" i="26"/>
  <c r="W123" i="26"/>
  <c r="V123" i="26"/>
  <c r="U123" i="26"/>
  <c r="T123" i="26"/>
  <c r="S123" i="26"/>
  <c r="R123" i="26"/>
  <c r="Q123" i="26"/>
  <c r="P123" i="26"/>
  <c r="O123" i="26"/>
  <c r="N123" i="26"/>
  <c r="M123" i="26"/>
  <c r="L123" i="26"/>
  <c r="K123" i="26"/>
  <c r="J123" i="26"/>
  <c r="I123" i="26"/>
  <c r="H123" i="26"/>
  <c r="G123" i="26"/>
  <c r="F123" i="26"/>
  <c r="E123" i="26"/>
  <c r="D123" i="26"/>
  <c r="C123" i="26"/>
  <c r="W122" i="26"/>
  <c r="V122" i="26"/>
  <c r="U122" i="26"/>
  <c r="T122" i="26"/>
  <c r="S122" i="26"/>
  <c r="R122" i="26"/>
  <c r="Q122" i="26"/>
  <c r="P122" i="26"/>
  <c r="O122" i="26"/>
  <c r="N122" i="26"/>
  <c r="M122" i="26"/>
  <c r="L122" i="26"/>
  <c r="K122" i="26"/>
  <c r="J122" i="26"/>
  <c r="I122" i="26"/>
  <c r="H122" i="26"/>
  <c r="G122" i="26"/>
  <c r="F122" i="26"/>
  <c r="E122" i="26"/>
  <c r="D122" i="26"/>
  <c r="C122" i="26"/>
  <c r="W121" i="26"/>
  <c r="V121" i="26"/>
  <c r="U121" i="26"/>
  <c r="T121" i="26"/>
  <c r="S121" i="26"/>
  <c r="R121" i="26"/>
  <c r="Q121" i="26"/>
  <c r="P121" i="26"/>
  <c r="O121" i="26"/>
  <c r="N121" i="26"/>
  <c r="M121" i="26"/>
  <c r="L121" i="26"/>
  <c r="K121" i="26"/>
  <c r="J121" i="26"/>
  <c r="I121" i="26"/>
  <c r="H121" i="26"/>
  <c r="G121" i="26"/>
  <c r="F121" i="26"/>
  <c r="E121" i="26"/>
  <c r="D121" i="26"/>
  <c r="C121" i="26"/>
  <c r="W120" i="26"/>
  <c r="V120" i="26"/>
  <c r="U120" i="26"/>
  <c r="T120" i="26"/>
  <c r="S120" i="26"/>
  <c r="R120" i="26"/>
  <c r="Q120" i="26"/>
  <c r="P120" i="26"/>
  <c r="O120" i="26"/>
  <c r="N120" i="26"/>
  <c r="M120" i="26"/>
  <c r="L120" i="26"/>
  <c r="K120" i="26"/>
  <c r="J120" i="26"/>
  <c r="I120" i="26"/>
  <c r="H120" i="26"/>
  <c r="G120" i="26"/>
  <c r="F120" i="26"/>
  <c r="E120" i="26"/>
  <c r="D120" i="26"/>
  <c r="C120" i="26"/>
  <c r="W119" i="26"/>
  <c r="V119" i="26"/>
  <c r="U119" i="26"/>
  <c r="T119" i="26"/>
  <c r="S119" i="26"/>
  <c r="R119" i="26"/>
  <c r="Q119" i="26"/>
  <c r="P119" i="26"/>
  <c r="O119" i="26"/>
  <c r="N119" i="26"/>
  <c r="M119" i="26"/>
  <c r="L119" i="26"/>
  <c r="K119" i="26"/>
  <c r="J119" i="26"/>
  <c r="I119" i="26"/>
  <c r="H119" i="26"/>
  <c r="G119" i="26"/>
  <c r="F119" i="26"/>
  <c r="E119" i="26"/>
  <c r="D119" i="26"/>
  <c r="C119" i="26"/>
  <c r="W118" i="26"/>
  <c r="V118" i="26"/>
  <c r="U118" i="26"/>
  <c r="T118" i="26"/>
  <c r="S118" i="26"/>
  <c r="R118" i="26"/>
  <c r="Q118" i="26"/>
  <c r="P118" i="26"/>
  <c r="O118" i="26"/>
  <c r="N118" i="26"/>
  <c r="M118" i="26"/>
  <c r="L118" i="26"/>
  <c r="K118" i="26"/>
  <c r="J118" i="26"/>
  <c r="I118" i="26"/>
  <c r="H118" i="26"/>
  <c r="G118" i="26"/>
  <c r="F118" i="26"/>
  <c r="E118" i="26"/>
  <c r="D118" i="26"/>
  <c r="C118" i="26"/>
  <c r="W117" i="26"/>
  <c r="V117" i="26"/>
  <c r="U117" i="26"/>
  <c r="T117" i="26"/>
  <c r="S117" i="26"/>
  <c r="R117" i="26"/>
  <c r="Q117" i="26"/>
  <c r="P117" i="26"/>
  <c r="O117" i="26"/>
  <c r="N117" i="26"/>
  <c r="M117" i="26"/>
  <c r="L117" i="26"/>
  <c r="K117" i="26"/>
  <c r="J117" i="26"/>
  <c r="I117" i="26"/>
  <c r="H117" i="26"/>
  <c r="G117" i="26"/>
  <c r="F117" i="26"/>
  <c r="E117" i="26"/>
  <c r="D117" i="26"/>
  <c r="C117" i="26"/>
  <c r="W116" i="26"/>
  <c r="V116" i="26"/>
  <c r="U116" i="26"/>
  <c r="T116" i="26"/>
  <c r="S116" i="26"/>
  <c r="R116" i="26"/>
  <c r="Q116" i="26"/>
  <c r="P116" i="26"/>
  <c r="O116" i="26"/>
  <c r="N116" i="26"/>
  <c r="M116" i="26"/>
  <c r="L116" i="26"/>
  <c r="K116" i="26"/>
  <c r="J116" i="26"/>
  <c r="I116" i="26"/>
  <c r="H116" i="26"/>
  <c r="G116" i="26"/>
  <c r="F116" i="26"/>
  <c r="E116" i="26"/>
  <c r="D116" i="26"/>
  <c r="C116" i="26"/>
  <c r="W110" i="26"/>
  <c r="V110" i="26"/>
  <c r="U110" i="26"/>
  <c r="U111" i="26" s="1"/>
  <c r="AL443" i="10" s="1"/>
  <c r="T110" i="26"/>
  <c r="S110" i="26"/>
  <c r="R110" i="26"/>
  <c r="Q110" i="26"/>
  <c r="P110" i="26"/>
  <c r="O110" i="26"/>
  <c r="N110" i="26"/>
  <c r="M110" i="26"/>
  <c r="L110" i="26"/>
  <c r="K110" i="26"/>
  <c r="K111" i="26" s="1"/>
  <c r="AB443" i="10" s="1"/>
  <c r="J110" i="26"/>
  <c r="I110" i="26"/>
  <c r="I111" i="26" s="1"/>
  <c r="Z443" i="10" s="1"/>
  <c r="H110" i="26"/>
  <c r="G110" i="26"/>
  <c r="F110" i="26"/>
  <c r="E110" i="26"/>
  <c r="D110" i="26"/>
  <c r="C110" i="26"/>
  <c r="W109" i="26"/>
  <c r="V109" i="26"/>
  <c r="U109" i="26"/>
  <c r="T109" i="26"/>
  <c r="S109" i="26"/>
  <c r="R109" i="26"/>
  <c r="Q109" i="26"/>
  <c r="P109" i="26"/>
  <c r="O109" i="26"/>
  <c r="N109" i="26"/>
  <c r="M109" i="26"/>
  <c r="L109" i="26"/>
  <c r="K109" i="26"/>
  <c r="J109" i="26"/>
  <c r="I109" i="26"/>
  <c r="H109" i="26"/>
  <c r="G109" i="26"/>
  <c r="F109" i="26"/>
  <c r="E109" i="26"/>
  <c r="D109" i="26"/>
  <c r="C109" i="26"/>
  <c r="W108" i="26"/>
  <c r="V108" i="26"/>
  <c r="U108" i="26"/>
  <c r="T108" i="26"/>
  <c r="S108" i="26"/>
  <c r="R108" i="26"/>
  <c r="Q108" i="26"/>
  <c r="P108" i="26"/>
  <c r="O108" i="26"/>
  <c r="N108" i="26"/>
  <c r="M108" i="26"/>
  <c r="L108" i="26"/>
  <c r="K108" i="26"/>
  <c r="J108" i="26"/>
  <c r="I108" i="26"/>
  <c r="H108" i="26"/>
  <c r="G108" i="26"/>
  <c r="F108" i="26"/>
  <c r="E108" i="26"/>
  <c r="D108" i="26"/>
  <c r="C108" i="26"/>
  <c r="W90" i="26"/>
  <c r="V90" i="26"/>
  <c r="U90" i="26"/>
  <c r="T90" i="26"/>
  <c r="T55" i="26" s="1"/>
  <c r="S90" i="26"/>
  <c r="R90" i="26"/>
  <c r="Q90" i="26"/>
  <c r="P90" i="26"/>
  <c r="O90" i="26"/>
  <c r="N90" i="26"/>
  <c r="M90" i="26"/>
  <c r="L90" i="26"/>
  <c r="K90" i="26"/>
  <c r="J90" i="26"/>
  <c r="I90" i="26"/>
  <c r="H90" i="26"/>
  <c r="G90" i="26"/>
  <c r="F90" i="26"/>
  <c r="E90" i="26"/>
  <c r="D90" i="26"/>
  <c r="C90" i="26"/>
  <c r="W89" i="26"/>
  <c r="W54" i="26" s="1"/>
  <c r="V89" i="26"/>
  <c r="U89" i="26"/>
  <c r="T89" i="26"/>
  <c r="S89" i="26"/>
  <c r="R89" i="26"/>
  <c r="Q89" i="26"/>
  <c r="P89" i="26"/>
  <c r="O89" i="26"/>
  <c r="N89" i="26"/>
  <c r="M89" i="26"/>
  <c r="L89" i="26"/>
  <c r="K89" i="26"/>
  <c r="K54" i="26" s="1"/>
  <c r="J89" i="26"/>
  <c r="I89" i="26"/>
  <c r="I54" i="26" s="1"/>
  <c r="H89" i="26"/>
  <c r="G89" i="26"/>
  <c r="F89" i="26"/>
  <c r="E89" i="26"/>
  <c r="D89" i="26"/>
  <c r="C89" i="26"/>
  <c r="W88" i="26"/>
  <c r="V88" i="26"/>
  <c r="U88" i="26"/>
  <c r="T88" i="26"/>
  <c r="S88" i="26"/>
  <c r="R88" i="26"/>
  <c r="Q88" i="26"/>
  <c r="P88" i="26"/>
  <c r="O88" i="26"/>
  <c r="N88" i="26"/>
  <c r="N53" i="26" s="1"/>
  <c r="M88" i="26"/>
  <c r="L88" i="26"/>
  <c r="K88" i="26"/>
  <c r="J88" i="26"/>
  <c r="I88" i="26"/>
  <c r="H88" i="26"/>
  <c r="G88" i="26"/>
  <c r="F88" i="26"/>
  <c r="E88" i="26"/>
  <c r="D88" i="26"/>
  <c r="C88" i="26"/>
  <c r="W87" i="26"/>
  <c r="V87" i="26"/>
  <c r="U87" i="26"/>
  <c r="T87" i="26"/>
  <c r="S87" i="26"/>
  <c r="R87" i="26"/>
  <c r="Q87" i="26"/>
  <c r="Q52" i="26" s="1"/>
  <c r="P87" i="26"/>
  <c r="O87" i="26"/>
  <c r="N87" i="26"/>
  <c r="M87" i="26"/>
  <c r="L87" i="26"/>
  <c r="K87" i="26"/>
  <c r="J87" i="26"/>
  <c r="I87" i="26"/>
  <c r="H87" i="26"/>
  <c r="G87" i="26"/>
  <c r="F87" i="26"/>
  <c r="E87" i="26"/>
  <c r="E52" i="26" s="1"/>
  <c r="D87" i="26"/>
  <c r="C87" i="26"/>
  <c r="C52" i="26" s="1"/>
  <c r="W86" i="26"/>
  <c r="V86" i="26"/>
  <c r="U86" i="26"/>
  <c r="T86" i="26"/>
  <c r="S86" i="26"/>
  <c r="R86" i="26"/>
  <c r="Q86" i="26"/>
  <c r="P86" i="26"/>
  <c r="O86" i="26"/>
  <c r="N86" i="26"/>
  <c r="M86" i="26"/>
  <c r="L86" i="26"/>
  <c r="K86" i="26"/>
  <c r="J86" i="26"/>
  <c r="I86" i="26"/>
  <c r="H86" i="26"/>
  <c r="H51" i="26" s="1"/>
  <c r="G86" i="26"/>
  <c r="F86" i="26"/>
  <c r="E86" i="26"/>
  <c r="D86" i="26"/>
  <c r="C86" i="26"/>
  <c r="W85" i="26"/>
  <c r="V85" i="26"/>
  <c r="U85" i="26"/>
  <c r="T85" i="26"/>
  <c r="S85" i="26"/>
  <c r="R85" i="26"/>
  <c r="Q85" i="26"/>
  <c r="P85" i="26"/>
  <c r="O85" i="26"/>
  <c r="N85" i="26"/>
  <c r="M85" i="26"/>
  <c r="L85" i="26"/>
  <c r="K85" i="26"/>
  <c r="K50" i="26" s="1"/>
  <c r="J85" i="26"/>
  <c r="I85" i="26"/>
  <c r="H85" i="26"/>
  <c r="G85" i="26"/>
  <c r="F85" i="26"/>
  <c r="E85" i="26"/>
  <c r="D85" i="26"/>
  <c r="C85" i="26"/>
  <c r="W84" i="26"/>
  <c r="V84" i="26"/>
  <c r="U84" i="26"/>
  <c r="T84" i="26"/>
  <c r="T49" i="26" s="1"/>
  <c r="S84" i="26"/>
  <c r="R84" i="26"/>
  <c r="R49" i="26" s="1"/>
  <c r="Q84" i="26"/>
  <c r="P84" i="26"/>
  <c r="O84" i="26"/>
  <c r="N84" i="26"/>
  <c r="M84" i="26"/>
  <c r="L84" i="26"/>
  <c r="K84" i="26"/>
  <c r="J84" i="26"/>
  <c r="I84" i="26"/>
  <c r="H84" i="26"/>
  <c r="G84" i="26"/>
  <c r="F84" i="26"/>
  <c r="E84" i="26"/>
  <c r="D84" i="26"/>
  <c r="C84" i="26"/>
  <c r="W83" i="26"/>
  <c r="W48" i="26" s="1"/>
  <c r="V83" i="26"/>
  <c r="U83" i="26"/>
  <c r="T83" i="26"/>
  <c r="S83" i="26"/>
  <c r="R83" i="26"/>
  <c r="Q83" i="26"/>
  <c r="P83" i="26"/>
  <c r="O83" i="26"/>
  <c r="N83" i="26"/>
  <c r="M83" i="26"/>
  <c r="L83" i="26"/>
  <c r="K83" i="26"/>
  <c r="J83" i="26"/>
  <c r="I83" i="26"/>
  <c r="H83" i="26"/>
  <c r="G83" i="26"/>
  <c r="F83" i="26"/>
  <c r="E83" i="26"/>
  <c r="E48" i="26" s="1"/>
  <c r="D83" i="26"/>
  <c r="C83" i="26"/>
  <c r="W82" i="26"/>
  <c r="V82" i="26"/>
  <c r="U82" i="26"/>
  <c r="T82" i="26"/>
  <c r="S82" i="26"/>
  <c r="R82" i="26"/>
  <c r="Q82" i="26"/>
  <c r="P82" i="26"/>
  <c r="O82" i="26"/>
  <c r="N82" i="26"/>
  <c r="N47" i="26" s="1"/>
  <c r="M82" i="26"/>
  <c r="L82" i="26"/>
  <c r="L47" i="26" s="1"/>
  <c r="K82" i="26"/>
  <c r="J82" i="26"/>
  <c r="I82" i="26"/>
  <c r="H82" i="26"/>
  <c r="G82" i="26"/>
  <c r="F82" i="26"/>
  <c r="E82" i="26"/>
  <c r="D82" i="26"/>
  <c r="C82" i="26"/>
  <c r="W81" i="26"/>
  <c r="V81" i="26"/>
  <c r="U81" i="26"/>
  <c r="T81" i="26"/>
  <c r="S81" i="26"/>
  <c r="R81" i="26"/>
  <c r="Q81" i="26"/>
  <c r="Q46" i="26" s="1"/>
  <c r="P81" i="26"/>
  <c r="O81" i="26"/>
  <c r="N81" i="26"/>
  <c r="M81" i="26"/>
  <c r="L81" i="26"/>
  <c r="K81" i="26"/>
  <c r="J81" i="26"/>
  <c r="I81" i="26"/>
  <c r="H81" i="26"/>
  <c r="G81" i="26"/>
  <c r="F81" i="26"/>
  <c r="E81" i="26"/>
  <c r="D81" i="26"/>
  <c r="C81" i="26"/>
  <c r="W75" i="26"/>
  <c r="V75" i="26"/>
  <c r="U75" i="26"/>
  <c r="T75" i="26"/>
  <c r="T76" i="26" s="1"/>
  <c r="AK441" i="10" s="1"/>
  <c r="S75" i="26"/>
  <c r="R75" i="26"/>
  <c r="R76" i="26" s="1"/>
  <c r="AI441" i="10" s="1"/>
  <c r="Q75" i="26"/>
  <c r="P75" i="26"/>
  <c r="O75" i="26"/>
  <c r="N75" i="26"/>
  <c r="M75" i="26"/>
  <c r="L75" i="26"/>
  <c r="K75" i="26"/>
  <c r="J75" i="26"/>
  <c r="I75" i="26"/>
  <c r="H75" i="26"/>
  <c r="G75" i="26"/>
  <c r="F75" i="26"/>
  <c r="E75" i="26"/>
  <c r="D75" i="26"/>
  <c r="C75" i="26"/>
  <c r="W74" i="26"/>
  <c r="V74" i="26"/>
  <c r="U74" i="26"/>
  <c r="T74" i="26"/>
  <c r="S74" i="26"/>
  <c r="R74" i="26"/>
  <c r="Q74" i="26"/>
  <c r="P74" i="26"/>
  <c r="O74" i="26"/>
  <c r="N74" i="26"/>
  <c r="M74" i="26"/>
  <c r="L74" i="26"/>
  <c r="K74" i="26"/>
  <c r="K39" i="26" s="1"/>
  <c r="J74" i="26"/>
  <c r="I74" i="26"/>
  <c r="H74" i="26"/>
  <c r="G74" i="26"/>
  <c r="F74" i="26"/>
  <c r="E74" i="26"/>
  <c r="D74" i="26"/>
  <c r="C74" i="26"/>
  <c r="W73" i="26"/>
  <c r="V73" i="26"/>
  <c r="U73" i="26"/>
  <c r="T73" i="26"/>
  <c r="S73" i="26"/>
  <c r="R73" i="26"/>
  <c r="Q73" i="26"/>
  <c r="P73" i="26"/>
  <c r="O73" i="26"/>
  <c r="N73" i="26"/>
  <c r="N38" i="26" s="1"/>
  <c r="M73" i="26"/>
  <c r="L73" i="26"/>
  <c r="K73" i="26"/>
  <c r="J73" i="26"/>
  <c r="I73" i="26"/>
  <c r="H73" i="26"/>
  <c r="G73" i="26"/>
  <c r="F73" i="26"/>
  <c r="E73" i="26"/>
  <c r="D73" i="26"/>
  <c r="C73" i="26"/>
  <c r="W296" i="25"/>
  <c r="V296" i="25"/>
  <c r="U296" i="25"/>
  <c r="T296" i="25"/>
  <c r="S296" i="25"/>
  <c r="S304" i="25" s="1"/>
  <c r="R296" i="25"/>
  <c r="Q296" i="25"/>
  <c r="P296" i="25"/>
  <c r="O296" i="25"/>
  <c r="N296" i="25"/>
  <c r="M296" i="25"/>
  <c r="L296" i="25"/>
  <c r="K296" i="25"/>
  <c r="J296" i="25"/>
  <c r="I296" i="25"/>
  <c r="H296" i="25"/>
  <c r="G296" i="25"/>
  <c r="F296" i="25"/>
  <c r="E296" i="25"/>
  <c r="E304" i="25" s="1"/>
  <c r="E316" i="25" s="1"/>
  <c r="D296" i="25"/>
  <c r="D304" i="25" s="1"/>
  <c r="C296" i="25"/>
  <c r="C304" i="25" s="1"/>
  <c r="W155" i="25"/>
  <c r="V155" i="25"/>
  <c r="U155" i="25"/>
  <c r="T155" i="25"/>
  <c r="S155" i="25"/>
  <c r="R155" i="25"/>
  <c r="Q155" i="25"/>
  <c r="P155" i="25"/>
  <c r="O155" i="25"/>
  <c r="N155" i="25"/>
  <c r="M155" i="25"/>
  <c r="L155" i="25"/>
  <c r="K155" i="25"/>
  <c r="K161" i="25" s="1"/>
  <c r="J155" i="25"/>
  <c r="J161" i="25" s="1"/>
  <c r="J167" i="25" s="1"/>
  <c r="I155" i="25"/>
  <c r="H155" i="25"/>
  <c r="G155" i="25"/>
  <c r="F155" i="25"/>
  <c r="E155" i="25"/>
  <c r="D155" i="25"/>
  <c r="C155" i="25"/>
  <c r="W145" i="25"/>
  <c r="V145" i="25"/>
  <c r="U145" i="25"/>
  <c r="T145" i="25"/>
  <c r="S145" i="25"/>
  <c r="R145" i="25"/>
  <c r="Q145" i="25"/>
  <c r="P145" i="25"/>
  <c r="O145" i="25"/>
  <c r="N145" i="25"/>
  <c r="M145" i="25"/>
  <c r="L145" i="25"/>
  <c r="K145" i="25"/>
  <c r="J145" i="25"/>
  <c r="I145" i="25"/>
  <c r="H145" i="25"/>
  <c r="G145" i="25"/>
  <c r="F145" i="25"/>
  <c r="E145" i="25"/>
  <c r="D145" i="25"/>
  <c r="C145" i="25"/>
  <c r="W144" i="25"/>
  <c r="V144" i="25"/>
  <c r="U144" i="25"/>
  <c r="T144" i="25"/>
  <c r="S144" i="25"/>
  <c r="R144" i="25"/>
  <c r="Q144" i="25"/>
  <c r="P144" i="25"/>
  <c r="O144" i="25"/>
  <c r="N144" i="25"/>
  <c r="M144" i="25"/>
  <c r="L144" i="25"/>
  <c r="K144" i="25"/>
  <c r="J144" i="25"/>
  <c r="I144" i="25"/>
  <c r="H144" i="25"/>
  <c r="G144" i="25"/>
  <c r="F144" i="25"/>
  <c r="E144" i="25"/>
  <c r="D144" i="25"/>
  <c r="C144" i="25"/>
  <c r="W142" i="25"/>
  <c r="V142" i="25"/>
  <c r="U142" i="25"/>
  <c r="T142" i="25"/>
  <c r="S142" i="25"/>
  <c r="R142" i="25"/>
  <c r="Q142" i="25"/>
  <c r="P142" i="25"/>
  <c r="O142" i="25"/>
  <c r="N142" i="25"/>
  <c r="M142" i="25"/>
  <c r="L142" i="25"/>
  <c r="K142" i="25"/>
  <c r="J142" i="25"/>
  <c r="I142" i="25"/>
  <c r="H142" i="25"/>
  <c r="G142" i="25"/>
  <c r="F142" i="25"/>
  <c r="E142" i="25"/>
  <c r="D142" i="25"/>
  <c r="C142" i="25"/>
  <c r="W125" i="25"/>
  <c r="V125" i="25"/>
  <c r="U125" i="25"/>
  <c r="T125" i="25"/>
  <c r="S125" i="25"/>
  <c r="R125" i="25"/>
  <c r="Q125" i="25"/>
  <c r="P125" i="25"/>
  <c r="O125" i="25"/>
  <c r="N125" i="25"/>
  <c r="M125" i="25"/>
  <c r="L125" i="25"/>
  <c r="K125" i="25"/>
  <c r="J125" i="25"/>
  <c r="I125" i="25"/>
  <c r="H125" i="25"/>
  <c r="G125" i="25"/>
  <c r="F125" i="25"/>
  <c r="E125" i="25"/>
  <c r="D125" i="25"/>
  <c r="C125" i="25"/>
  <c r="W124" i="25"/>
  <c r="V124" i="25"/>
  <c r="U124" i="25"/>
  <c r="T124" i="25"/>
  <c r="S124" i="25"/>
  <c r="R124" i="25"/>
  <c r="Q124" i="25"/>
  <c r="P124" i="25"/>
  <c r="O124" i="25"/>
  <c r="N124" i="25"/>
  <c r="M124" i="25"/>
  <c r="L124" i="25"/>
  <c r="K124" i="25"/>
  <c r="J124" i="25"/>
  <c r="I124" i="25"/>
  <c r="H124" i="25"/>
  <c r="G124" i="25"/>
  <c r="F124" i="25"/>
  <c r="E124" i="25"/>
  <c r="D124" i="25"/>
  <c r="C124" i="25"/>
  <c r="W123" i="25"/>
  <c r="V123" i="25"/>
  <c r="U123" i="25"/>
  <c r="T123" i="25"/>
  <c r="S123" i="25"/>
  <c r="R123" i="25"/>
  <c r="Q123" i="25"/>
  <c r="P123" i="25"/>
  <c r="O123" i="25"/>
  <c r="N123" i="25"/>
  <c r="M123" i="25"/>
  <c r="L123" i="25"/>
  <c r="K123" i="25"/>
  <c r="J123" i="25"/>
  <c r="I123" i="25"/>
  <c r="H123" i="25"/>
  <c r="G123" i="25"/>
  <c r="F123" i="25"/>
  <c r="E123" i="25"/>
  <c r="D123" i="25"/>
  <c r="C123" i="25"/>
  <c r="W122" i="25"/>
  <c r="V122" i="25"/>
  <c r="U122" i="25"/>
  <c r="T122" i="25"/>
  <c r="S122" i="25"/>
  <c r="R122" i="25"/>
  <c r="Q122" i="25"/>
  <c r="P122" i="25"/>
  <c r="O122" i="25"/>
  <c r="N122" i="25"/>
  <c r="M122" i="25"/>
  <c r="L122" i="25"/>
  <c r="K122" i="25"/>
  <c r="J122" i="25"/>
  <c r="I122" i="25"/>
  <c r="H122" i="25"/>
  <c r="G122" i="25"/>
  <c r="F122" i="25"/>
  <c r="E122" i="25"/>
  <c r="D122" i="25"/>
  <c r="C122" i="25"/>
  <c r="W121" i="25"/>
  <c r="V121" i="25"/>
  <c r="U121" i="25"/>
  <c r="T121" i="25"/>
  <c r="S121" i="25"/>
  <c r="R121" i="25"/>
  <c r="Q121" i="25"/>
  <c r="P121" i="25"/>
  <c r="O121" i="25"/>
  <c r="N121" i="25"/>
  <c r="M121" i="25"/>
  <c r="L121" i="25"/>
  <c r="K121" i="25"/>
  <c r="J121" i="25"/>
  <c r="I121" i="25"/>
  <c r="H121" i="25"/>
  <c r="G121" i="25"/>
  <c r="F121" i="25"/>
  <c r="E121" i="25"/>
  <c r="D121" i="25"/>
  <c r="C121" i="25"/>
  <c r="W120" i="25"/>
  <c r="V120" i="25"/>
  <c r="U120" i="25"/>
  <c r="T120" i="25"/>
  <c r="S120" i="25"/>
  <c r="R120" i="25"/>
  <c r="Q120" i="25"/>
  <c r="P120" i="25"/>
  <c r="O120" i="25"/>
  <c r="N120" i="25"/>
  <c r="M120" i="25"/>
  <c r="L120" i="25"/>
  <c r="K120" i="25"/>
  <c r="J120" i="25"/>
  <c r="I120" i="25"/>
  <c r="H120" i="25"/>
  <c r="G120" i="25"/>
  <c r="F120" i="25"/>
  <c r="E120" i="25"/>
  <c r="D120" i="25"/>
  <c r="C120" i="25"/>
  <c r="W119" i="25"/>
  <c r="V119" i="25"/>
  <c r="U119" i="25"/>
  <c r="T119" i="25"/>
  <c r="S119" i="25"/>
  <c r="R119" i="25"/>
  <c r="Q119" i="25"/>
  <c r="P119" i="25"/>
  <c r="O119" i="25"/>
  <c r="N119" i="25"/>
  <c r="M119" i="25"/>
  <c r="L119" i="25"/>
  <c r="K119" i="25"/>
  <c r="J119" i="25"/>
  <c r="I119" i="25"/>
  <c r="H119" i="25"/>
  <c r="G119" i="25"/>
  <c r="F119" i="25"/>
  <c r="E119" i="25"/>
  <c r="D119" i="25"/>
  <c r="C119" i="25"/>
  <c r="W118" i="25"/>
  <c r="V118" i="25"/>
  <c r="U118" i="25"/>
  <c r="T118" i="25"/>
  <c r="S118" i="25"/>
  <c r="R118" i="25"/>
  <c r="Q118" i="25"/>
  <c r="P118" i="25"/>
  <c r="O118" i="25"/>
  <c r="N118" i="25"/>
  <c r="M118" i="25"/>
  <c r="L118" i="25"/>
  <c r="K118" i="25"/>
  <c r="J118" i="25"/>
  <c r="I118" i="25"/>
  <c r="H118" i="25"/>
  <c r="G118" i="25"/>
  <c r="F118" i="25"/>
  <c r="E118" i="25"/>
  <c r="D118" i="25"/>
  <c r="C118" i="25"/>
  <c r="W117" i="25"/>
  <c r="V117" i="25"/>
  <c r="U117" i="25"/>
  <c r="T117" i="25"/>
  <c r="S117" i="25"/>
  <c r="R117" i="25"/>
  <c r="Q117" i="25"/>
  <c r="P117" i="25"/>
  <c r="O117" i="25"/>
  <c r="N117" i="25"/>
  <c r="M117" i="25"/>
  <c r="L117" i="25"/>
  <c r="K117" i="25"/>
  <c r="J117" i="25"/>
  <c r="I117" i="25"/>
  <c r="H117" i="25"/>
  <c r="G117" i="25"/>
  <c r="F117" i="25"/>
  <c r="E117" i="25"/>
  <c r="D117" i="25"/>
  <c r="C117" i="25"/>
  <c r="W116" i="25"/>
  <c r="V116" i="25"/>
  <c r="U116" i="25"/>
  <c r="T116" i="25"/>
  <c r="S116" i="25"/>
  <c r="R116" i="25"/>
  <c r="Q116" i="25"/>
  <c r="P116" i="25"/>
  <c r="O116" i="25"/>
  <c r="N116" i="25"/>
  <c r="M116" i="25"/>
  <c r="L116" i="25"/>
  <c r="K116" i="25"/>
  <c r="J116" i="25"/>
  <c r="I116" i="25"/>
  <c r="H116" i="25"/>
  <c r="G116" i="25"/>
  <c r="F116" i="25"/>
  <c r="E116" i="25"/>
  <c r="D116" i="25"/>
  <c r="C116" i="25"/>
  <c r="W110" i="25"/>
  <c r="V110" i="25"/>
  <c r="U110" i="25"/>
  <c r="T110" i="25"/>
  <c r="S110" i="25"/>
  <c r="R110" i="25"/>
  <c r="Q110" i="25"/>
  <c r="P110" i="25"/>
  <c r="O110" i="25"/>
  <c r="O111" i="25" s="1"/>
  <c r="AF495" i="10" s="1"/>
  <c r="N110" i="25"/>
  <c r="M110" i="25"/>
  <c r="L110" i="25"/>
  <c r="K110" i="25"/>
  <c r="J110" i="25"/>
  <c r="I110" i="25"/>
  <c r="H110" i="25"/>
  <c r="G110" i="25"/>
  <c r="F110" i="25"/>
  <c r="E110" i="25"/>
  <c r="D110" i="25"/>
  <c r="C110" i="25"/>
  <c r="W109" i="25"/>
  <c r="V109" i="25"/>
  <c r="U109" i="25"/>
  <c r="T109" i="25"/>
  <c r="S109" i="25"/>
  <c r="R109" i="25"/>
  <c r="Q109" i="25"/>
  <c r="P109" i="25"/>
  <c r="O109" i="25"/>
  <c r="N109" i="25"/>
  <c r="M109" i="25"/>
  <c r="L109" i="25"/>
  <c r="L111" i="25" s="1"/>
  <c r="AC495" i="10" s="1"/>
  <c r="K109" i="25"/>
  <c r="J109" i="25"/>
  <c r="I109" i="25"/>
  <c r="H109" i="25"/>
  <c r="G109" i="25"/>
  <c r="F109" i="25"/>
  <c r="E109" i="25"/>
  <c r="D109" i="25"/>
  <c r="C109" i="25"/>
  <c r="W108" i="25"/>
  <c r="V108" i="25"/>
  <c r="U108" i="25"/>
  <c r="T108" i="25"/>
  <c r="S108" i="25"/>
  <c r="R108" i="25"/>
  <c r="Q108" i="25"/>
  <c r="P108" i="25"/>
  <c r="O108" i="25"/>
  <c r="N108" i="25"/>
  <c r="M108" i="25"/>
  <c r="L108" i="25"/>
  <c r="K108" i="25"/>
  <c r="J108" i="25"/>
  <c r="I108" i="25"/>
  <c r="H108" i="25"/>
  <c r="G108" i="25"/>
  <c r="F108" i="25"/>
  <c r="E108" i="25"/>
  <c r="D108" i="25"/>
  <c r="C108" i="25"/>
  <c r="W90" i="25"/>
  <c r="V90" i="25"/>
  <c r="U90" i="25"/>
  <c r="T90" i="25"/>
  <c r="T55" i="25" s="1"/>
  <c r="S90" i="25"/>
  <c r="R90" i="25"/>
  <c r="Q90" i="25"/>
  <c r="P90" i="25"/>
  <c r="O90" i="25"/>
  <c r="N90" i="25"/>
  <c r="M90" i="25"/>
  <c r="L90" i="25"/>
  <c r="K90" i="25"/>
  <c r="J90" i="25"/>
  <c r="I90" i="25"/>
  <c r="H90" i="25"/>
  <c r="G90" i="25"/>
  <c r="F90" i="25"/>
  <c r="E90" i="25"/>
  <c r="D90" i="25"/>
  <c r="D55" i="25" s="1"/>
  <c r="C90" i="25"/>
  <c r="W89" i="25"/>
  <c r="V89" i="25"/>
  <c r="U89" i="25"/>
  <c r="T89" i="25"/>
  <c r="S89" i="25"/>
  <c r="R89" i="25"/>
  <c r="Q89" i="25"/>
  <c r="P89" i="25"/>
  <c r="O89" i="25"/>
  <c r="N89" i="25"/>
  <c r="M89" i="25"/>
  <c r="L89" i="25"/>
  <c r="K89" i="25"/>
  <c r="J89" i="25"/>
  <c r="I89" i="25"/>
  <c r="I54" i="25" s="1"/>
  <c r="H89" i="25"/>
  <c r="G89" i="25"/>
  <c r="F89" i="25"/>
  <c r="E89" i="25"/>
  <c r="D89" i="25"/>
  <c r="C89" i="25"/>
  <c r="W88" i="25"/>
  <c r="V88" i="25"/>
  <c r="U88" i="25"/>
  <c r="T88" i="25"/>
  <c r="S88" i="25"/>
  <c r="R88" i="25"/>
  <c r="Q88" i="25"/>
  <c r="P88" i="25"/>
  <c r="O88" i="25"/>
  <c r="N88" i="25"/>
  <c r="N53" i="25" s="1"/>
  <c r="M88" i="25"/>
  <c r="L88" i="25"/>
  <c r="K88" i="25"/>
  <c r="J88" i="25"/>
  <c r="I88" i="25"/>
  <c r="H88" i="25"/>
  <c r="G88" i="25"/>
  <c r="F88" i="25"/>
  <c r="E88" i="25"/>
  <c r="D88" i="25"/>
  <c r="C88" i="25"/>
  <c r="W87" i="25"/>
  <c r="V87" i="25"/>
  <c r="U87" i="25"/>
  <c r="T87" i="25"/>
  <c r="S87" i="25"/>
  <c r="S52" i="25" s="1"/>
  <c r="R87" i="25"/>
  <c r="Q87" i="25"/>
  <c r="P87" i="25"/>
  <c r="O87" i="25"/>
  <c r="N87" i="25"/>
  <c r="M87" i="25"/>
  <c r="L87" i="25"/>
  <c r="K87" i="25"/>
  <c r="J87" i="25"/>
  <c r="I87" i="25"/>
  <c r="H87" i="25"/>
  <c r="G87" i="25"/>
  <c r="F87" i="25"/>
  <c r="E87" i="25"/>
  <c r="D87" i="25"/>
  <c r="C87" i="25"/>
  <c r="C52" i="25" s="1"/>
  <c r="W86" i="25"/>
  <c r="V86" i="25"/>
  <c r="U86" i="25"/>
  <c r="T86" i="25"/>
  <c r="S86" i="25"/>
  <c r="R86" i="25"/>
  <c r="Q86" i="25"/>
  <c r="P86" i="25"/>
  <c r="O86" i="25"/>
  <c r="N86" i="25"/>
  <c r="M86" i="25"/>
  <c r="L86" i="25"/>
  <c r="K86" i="25"/>
  <c r="J86" i="25"/>
  <c r="I86" i="25"/>
  <c r="H86" i="25"/>
  <c r="G86" i="25"/>
  <c r="F86" i="25"/>
  <c r="E86" i="25"/>
  <c r="D86" i="25"/>
  <c r="C86" i="25"/>
  <c r="W85" i="25"/>
  <c r="V85" i="25"/>
  <c r="U85" i="25"/>
  <c r="T85" i="25"/>
  <c r="S85" i="25"/>
  <c r="R85" i="25"/>
  <c r="Q85" i="25"/>
  <c r="P85" i="25"/>
  <c r="O85" i="25"/>
  <c r="N85" i="25"/>
  <c r="M85" i="25"/>
  <c r="L85" i="25"/>
  <c r="K85" i="25"/>
  <c r="J85" i="25"/>
  <c r="I85" i="25"/>
  <c r="H85" i="25"/>
  <c r="G85" i="25"/>
  <c r="F85" i="25"/>
  <c r="E85" i="25"/>
  <c r="D85" i="25"/>
  <c r="C85" i="25"/>
  <c r="W84" i="25"/>
  <c r="V84" i="25"/>
  <c r="U84" i="25"/>
  <c r="T84" i="25"/>
  <c r="S84" i="25"/>
  <c r="R84" i="25"/>
  <c r="Q84" i="25"/>
  <c r="P84" i="25"/>
  <c r="O84" i="25"/>
  <c r="N84" i="25"/>
  <c r="M84" i="25"/>
  <c r="L84" i="25"/>
  <c r="K84" i="25"/>
  <c r="J84" i="25"/>
  <c r="I84" i="25"/>
  <c r="H84" i="25"/>
  <c r="G84" i="25"/>
  <c r="F84" i="25"/>
  <c r="E84" i="25"/>
  <c r="D84" i="25"/>
  <c r="C84" i="25"/>
  <c r="W83" i="25"/>
  <c r="V83" i="25"/>
  <c r="U83" i="25"/>
  <c r="T83" i="25"/>
  <c r="S83" i="25"/>
  <c r="R83" i="25"/>
  <c r="Q83" i="25"/>
  <c r="P83" i="25"/>
  <c r="O83" i="25"/>
  <c r="N83" i="25"/>
  <c r="M83" i="25"/>
  <c r="L83" i="25"/>
  <c r="K83" i="25"/>
  <c r="J83" i="25"/>
  <c r="I83" i="25"/>
  <c r="H83" i="25"/>
  <c r="G83" i="25"/>
  <c r="F83" i="25"/>
  <c r="E83" i="25"/>
  <c r="D83" i="25"/>
  <c r="C83" i="25"/>
  <c r="W82" i="25"/>
  <c r="V82" i="25"/>
  <c r="U82" i="25"/>
  <c r="T82" i="25"/>
  <c r="S82" i="25"/>
  <c r="R82" i="25"/>
  <c r="Q82" i="25"/>
  <c r="P82" i="25"/>
  <c r="O82" i="25"/>
  <c r="N82" i="25"/>
  <c r="M82" i="25"/>
  <c r="L82" i="25"/>
  <c r="K82" i="25"/>
  <c r="J82" i="25"/>
  <c r="I82" i="25"/>
  <c r="H82" i="25"/>
  <c r="G82" i="25"/>
  <c r="F82" i="25"/>
  <c r="E82" i="25"/>
  <c r="D82" i="25"/>
  <c r="C82" i="25"/>
  <c r="W81" i="25"/>
  <c r="V81" i="25"/>
  <c r="U81" i="25"/>
  <c r="T81" i="25"/>
  <c r="S81" i="25"/>
  <c r="R81" i="25"/>
  <c r="Q81" i="25"/>
  <c r="P81" i="25"/>
  <c r="O81" i="25"/>
  <c r="N81" i="25"/>
  <c r="M81" i="25"/>
  <c r="L81" i="25"/>
  <c r="K81" i="25"/>
  <c r="J81" i="25"/>
  <c r="I81" i="25"/>
  <c r="H81" i="25"/>
  <c r="G81" i="25"/>
  <c r="F81" i="25"/>
  <c r="E81" i="25"/>
  <c r="D81" i="25"/>
  <c r="C81" i="25"/>
  <c r="W75" i="25"/>
  <c r="V75" i="25"/>
  <c r="U75" i="25"/>
  <c r="T75" i="25"/>
  <c r="S75" i="25"/>
  <c r="R75" i="25"/>
  <c r="Q75" i="25"/>
  <c r="P75" i="25"/>
  <c r="O75" i="25"/>
  <c r="N75" i="25"/>
  <c r="M75" i="25"/>
  <c r="L75" i="25"/>
  <c r="L76" i="25" s="1"/>
  <c r="AC493" i="10" s="1"/>
  <c r="K75" i="25"/>
  <c r="J75" i="25"/>
  <c r="I75" i="25"/>
  <c r="H75" i="25"/>
  <c r="G75" i="25"/>
  <c r="F75" i="25"/>
  <c r="E75" i="25"/>
  <c r="D75" i="25"/>
  <c r="C75" i="25"/>
  <c r="W74" i="25"/>
  <c r="V74" i="25"/>
  <c r="U74" i="25"/>
  <c r="T74" i="25"/>
  <c r="S74" i="25"/>
  <c r="R74" i="25"/>
  <c r="Q74" i="25"/>
  <c r="P74" i="25"/>
  <c r="O74" i="25"/>
  <c r="N74" i="25"/>
  <c r="M74" i="25"/>
  <c r="L74" i="25"/>
  <c r="K74" i="25"/>
  <c r="J74" i="25"/>
  <c r="I74" i="25"/>
  <c r="H74" i="25"/>
  <c r="G74" i="25"/>
  <c r="F74" i="25"/>
  <c r="E74" i="25"/>
  <c r="D74" i="25"/>
  <c r="C74" i="25"/>
  <c r="W73" i="25"/>
  <c r="V73" i="25"/>
  <c r="U73" i="25"/>
  <c r="T73" i="25"/>
  <c r="S73" i="25"/>
  <c r="R73" i="25"/>
  <c r="Q73" i="25"/>
  <c r="P73" i="25"/>
  <c r="O73" i="25"/>
  <c r="N73" i="25"/>
  <c r="M73" i="25"/>
  <c r="L73" i="25"/>
  <c r="K73" i="25"/>
  <c r="J73" i="25"/>
  <c r="I73" i="25"/>
  <c r="H73" i="25"/>
  <c r="G73" i="25"/>
  <c r="F73" i="25"/>
  <c r="E73" i="25"/>
  <c r="D73" i="25"/>
  <c r="C73" i="25"/>
  <c r="W342" i="27"/>
  <c r="W345" i="27" s="1"/>
  <c r="K342" i="27"/>
  <c r="K349" i="27" s="1"/>
  <c r="E342" i="27"/>
  <c r="E350" i="27" s="1"/>
  <c r="W296" i="27"/>
  <c r="V296" i="27"/>
  <c r="U296" i="27"/>
  <c r="T296" i="27"/>
  <c r="T304" i="27" s="1"/>
  <c r="S296" i="27"/>
  <c r="S304" i="27" s="1"/>
  <c r="R296" i="27"/>
  <c r="R304" i="27" s="1"/>
  <c r="Q296" i="27"/>
  <c r="P296" i="27"/>
  <c r="O296" i="27"/>
  <c r="N296" i="27"/>
  <c r="M296" i="27"/>
  <c r="L296" i="27"/>
  <c r="K296" i="27"/>
  <c r="J296" i="27"/>
  <c r="I296" i="27"/>
  <c r="I304" i="27" s="1"/>
  <c r="I312" i="27" s="1"/>
  <c r="H296" i="27"/>
  <c r="H304" i="27" s="1"/>
  <c r="H314" i="27" s="1"/>
  <c r="G296" i="27"/>
  <c r="F296" i="27"/>
  <c r="E296" i="27"/>
  <c r="D296" i="27"/>
  <c r="D304" i="27" s="1"/>
  <c r="C296" i="27"/>
  <c r="W155" i="27"/>
  <c r="W161" i="27" s="1"/>
  <c r="W173" i="27" s="1"/>
  <c r="V155" i="27"/>
  <c r="U155" i="27"/>
  <c r="T155" i="27"/>
  <c r="T161" i="27" s="1"/>
  <c r="T173" i="27" s="1"/>
  <c r="S155" i="27"/>
  <c r="R155" i="27"/>
  <c r="R161" i="27" s="1"/>
  <c r="R165" i="27" s="1"/>
  <c r="Q155" i="27"/>
  <c r="Q161" i="27" s="1"/>
  <c r="P155" i="27"/>
  <c r="O155" i="27"/>
  <c r="O161" i="27" s="1"/>
  <c r="N155" i="27"/>
  <c r="M155" i="27"/>
  <c r="L155" i="27"/>
  <c r="L161" i="27" s="1"/>
  <c r="K155" i="27"/>
  <c r="J155" i="27"/>
  <c r="J161" i="27" s="1"/>
  <c r="I155" i="27"/>
  <c r="H155" i="27"/>
  <c r="H161" i="27" s="1"/>
  <c r="G155" i="27"/>
  <c r="G161" i="27" s="1"/>
  <c r="G173" i="27" s="1"/>
  <c r="F155" i="27"/>
  <c r="F161" i="27" s="1"/>
  <c r="F168" i="27" s="1"/>
  <c r="E155" i="27"/>
  <c r="E161" i="27" s="1"/>
  <c r="E164" i="27" s="1"/>
  <c r="D155" i="27"/>
  <c r="C155" i="27"/>
  <c r="W145" i="27"/>
  <c r="V145" i="27"/>
  <c r="U145" i="27"/>
  <c r="T145" i="27"/>
  <c r="S145" i="27"/>
  <c r="R145" i="27"/>
  <c r="Q145" i="27"/>
  <c r="P145" i="27"/>
  <c r="O145" i="27"/>
  <c r="O146" i="27" s="1"/>
  <c r="O147" i="27" s="1"/>
  <c r="O148" i="27" s="1"/>
  <c r="N145" i="27"/>
  <c r="M145" i="27"/>
  <c r="L145" i="27"/>
  <c r="K145" i="27"/>
  <c r="J145" i="27"/>
  <c r="I145" i="27"/>
  <c r="H145" i="27"/>
  <c r="G145" i="27"/>
  <c r="F145" i="27"/>
  <c r="E145" i="27"/>
  <c r="D145" i="27"/>
  <c r="C145" i="27"/>
  <c r="C146" i="27" s="1"/>
  <c r="C147" i="27" s="1"/>
  <c r="W144" i="27"/>
  <c r="V144" i="27"/>
  <c r="U144" i="27"/>
  <c r="T144" i="27"/>
  <c r="S144" i="27"/>
  <c r="R144" i="27"/>
  <c r="Q144" i="27"/>
  <c r="P144" i="27"/>
  <c r="O144" i="27"/>
  <c r="N144" i="27"/>
  <c r="M144" i="27"/>
  <c r="L144" i="27"/>
  <c r="K144" i="27"/>
  <c r="J144" i="27"/>
  <c r="I144" i="27"/>
  <c r="H144" i="27"/>
  <c r="G144" i="27"/>
  <c r="F144" i="27"/>
  <c r="E144" i="27"/>
  <c r="D144" i="27"/>
  <c r="C144" i="27"/>
  <c r="W142" i="27"/>
  <c r="V142" i="27"/>
  <c r="U142" i="27"/>
  <c r="T142" i="27"/>
  <c r="S142" i="27"/>
  <c r="R142" i="27"/>
  <c r="Q142" i="27"/>
  <c r="P142" i="27"/>
  <c r="O142" i="27"/>
  <c r="N142" i="27"/>
  <c r="M142" i="27"/>
  <c r="L142" i="27"/>
  <c r="K142" i="27"/>
  <c r="J142" i="27"/>
  <c r="I142" i="27"/>
  <c r="H142" i="27"/>
  <c r="G142" i="27"/>
  <c r="F142" i="27"/>
  <c r="E142" i="27"/>
  <c r="D142" i="27"/>
  <c r="C142" i="27"/>
  <c r="W125" i="27"/>
  <c r="V125" i="27"/>
  <c r="U125" i="27"/>
  <c r="T125" i="27"/>
  <c r="S125" i="27"/>
  <c r="R125" i="27"/>
  <c r="Q125" i="27"/>
  <c r="P125" i="27"/>
  <c r="O125" i="27"/>
  <c r="N125" i="27"/>
  <c r="M125" i="27"/>
  <c r="L125" i="27"/>
  <c r="K125" i="27"/>
  <c r="J125" i="27"/>
  <c r="I125" i="27"/>
  <c r="H125" i="27"/>
  <c r="G125" i="27"/>
  <c r="F125" i="27"/>
  <c r="E125" i="27"/>
  <c r="D125" i="27"/>
  <c r="C125" i="27"/>
  <c r="W124" i="27"/>
  <c r="V124" i="27"/>
  <c r="U124" i="27"/>
  <c r="T124" i="27"/>
  <c r="S124" i="27"/>
  <c r="R124" i="27"/>
  <c r="Q124" i="27"/>
  <c r="P124" i="27"/>
  <c r="O124" i="27"/>
  <c r="N124" i="27"/>
  <c r="M124" i="27"/>
  <c r="L124" i="27"/>
  <c r="K124" i="27"/>
  <c r="J124" i="27"/>
  <c r="I124" i="27"/>
  <c r="H124" i="27"/>
  <c r="G124" i="27"/>
  <c r="F124" i="27"/>
  <c r="E124" i="27"/>
  <c r="D124" i="27"/>
  <c r="C124" i="27"/>
  <c r="W123" i="27"/>
  <c r="V123" i="27"/>
  <c r="U123" i="27"/>
  <c r="T123" i="27"/>
  <c r="S123" i="27"/>
  <c r="R123" i="27"/>
  <c r="Q123" i="27"/>
  <c r="P123" i="27"/>
  <c r="O123" i="27"/>
  <c r="N123" i="27"/>
  <c r="M123" i="27"/>
  <c r="L123" i="27"/>
  <c r="K123" i="27"/>
  <c r="J123" i="27"/>
  <c r="I123" i="27"/>
  <c r="H123" i="27"/>
  <c r="G123" i="27"/>
  <c r="F123" i="27"/>
  <c r="E123" i="27"/>
  <c r="D123" i="27"/>
  <c r="C123" i="27"/>
  <c r="W122" i="27"/>
  <c r="V122" i="27"/>
  <c r="U122" i="27"/>
  <c r="T122" i="27"/>
  <c r="S122" i="27"/>
  <c r="R122" i="27"/>
  <c r="Q122" i="27"/>
  <c r="P122" i="27"/>
  <c r="O122" i="27"/>
  <c r="N122" i="27"/>
  <c r="M122" i="27"/>
  <c r="L122" i="27"/>
  <c r="K122" i="27"/>
  <c r="J122" i="27"/>
  <c r="I122" i="27"/>
  <c r="H122" i="27"/>
  <c r="G122" i="27"/>
  <c r="F122" i="27"/>
  <c r="E122" i="27"/>
  <c r="D122" i="27"/>
  <c r="C122" i="27"/>
  <c r="W121" i="27"/>
  <c r="V121" i="27"/>
  <c r="U121" i="27"/>
  <c r="T121" i="27"/>
  <c r="S121" i="27"/>
  <c r="R121" i="27"/>
  <c r="Q121" i="27"/>
  <c r="P121" i="27"/>
  <c r="O121" i="27"/>
  <c r="N121" i="27"/>
  <c r="M121" i="27"/>
  <c r="L121" i="27"/>
  <c r="K121" i="27"/>
  <c r="J121" i="27"/>
  <c r="I121" i="27"/>
  <c r="H121" i="27"/>
  <c r="G121" i="27"/>
  <c r="F121" i="27"/>
  <c r="E121" i="27"/>
  <c r="D121" i="27"/>
  <c r="C121" i="27"/>
  <c r="W120" i="27"/>
  <c r="V120" i="27"/>
  <c r="U120" i="27"/>
  <c r="T120" i="27"/>
  <c r="S120" i="27"/>
  <c r="R120" i="27"/>
  <c r="Q120" i="27"/>
  <c r="P120" i="27"/>
  <c r="O120" i="27"/>
  <c r="N120" i="27"/>
  <c r="M120" i="27"/>
  <c r="L120" i="27"/>
  <c r="K120" i="27"/>
  <c r="J120" i="27"/>
  <c r="I120" i="27"/>
  <c r="H120" i="27"/>
  <c r="G120" i="27"/>
  <c r="F120" i="27"/>
  <c r="E120" i="27"/>
  <c r="D120" i="27"/>
  <c r="C120" i="27"/>
  <c r="W119" i="27"/>
  <c r="V119" i="27"/>
  <c r="U119" i="27"/>
  <c r="T119" i="27"/>
  <c r="S119" i="27"/>
  <c r="R119" i="27"/>
  <c r="Q119" i="27"/>
  <c r="P119" i="27"/>
  <c r="O119" i="27"/>
  <c r="N119" i="27"/>
  <c r="M119" i="27"/>
  <c r="L119" i="27"/>
  <c r="K119" i="27"/>
  <c r="J119" i="27"/>
  <c r="I119" i="27"/>
  <c r="H119" i="27"/>
  <c r="G119" i="27"/>
  <c r="F119" i="27"/>
  <c r="E119" i="27"/>
  <c r="D119" i="27"/>
  <c r="C119" i="27"/>
  <c r="W118" i="27"/>
  <c r="V118" i="27"/>
  <c r="U118" i="27"/>
  <c r="T118" i="27"/>
  <c r="S118" i="27"/>
  <c r="R118" i="27"/>
  <c r="Q118" i="27"/>
  <c r="P118" i="27"/>
  <c r="O118" i="27"/>
  <c r="N118" i="27"/>
  <c r="M118" i="27"/>
  <c r="L118" i="27"/>
  <c r="K118" i="27"/>
  <c r="J118" i="27"/>
  <c r="I118" i="27"/>
  <c r="H118" i="27"/>
  <c r="G118" i="27"/>
  <c r="F118" i="27"/>
  <c r="E118" i="27"/>
  <c r="D118" i="27"/>
  <c r="C118" i="27"/>
  <c r="W117" i="27"/>
  <c r="V117" i="27"/>
  <c r="U117" i="27"/>
  <c r="T117" i="27"/>
  <c r="S117" i="27"/>
  <c r="R117" i="27"/>
  <c r="Q117" i="27"/>
  <c r="P117" i="27"/>
  <c r="O117" i="27"/>
  <c r="N117" i="27"/>
  <c r="M117" i="27"/>
  <c r="L117" i="27"/>
  <c r="K117" i="27"/>
  <c r="J117" i="27"/>
  <c r="I117" i="27"/>
  <c r="H117" i="27"/>
  <c r="G117" i="27"/>
  <c r="F117" i="27"/>
  <c r="E117" i="27"/>
  <c r="D117" i="27"/>
  <c r="C117" i="27"/>
  <c r="W116" i="27"/>
  <c r="V116" i="27"/>
  <c r="U116" i="27"/>
  <c r="T116" i="27"/>
  <c r="S116" i="27"/>
  <c r="R116" i="27"/>
  <c r="Q116" i="27"/>
  <c r="P116" i="27"/>
  <c r="O116" i="27"/>
  <c r="N116" i="27"/>
  <c r="M116" i="27"/>
  <c r="L116" i="27"/>
  <c r="K116" i="27"/>
  <c r="J116" i="27"/>
  <c r="I116" i="27"/>
  <c r="H116" i="27"/>
  <c r="G116" i="27"/>
  <c r="F116" i="27"/>
  <c r="E116" i="27"/>
  <c r="D116" i="27"/>
  <c r="C116" i="27"/>
  <c r="W110" i="27"/>
  <c r="V110" i="27"/>
  <c r="U110" i="27"/>
  <c r="T110" i="27"/>
  <c r="S110" i="27"/>
  <c r="R110" i="27"/>
  <c r="Q110" i="27"/>
  <c r="P110" i="27"/>
  <c r="O110" i="27"/>
  <c r="N110" i="27"/>
  <c r="M110" i="27"/>
  <c r="L110" i="27"/>
  <c r="K110" i="27"/>
  <c r="J110" i="27"/>
  <c r="I110" i="27"/>
  <c r="H110" i="27"/>
  <c r="G110" i="27"/>
  <c r="F110" i="27"/>
  <c r="E110" i="27"/>
  <c r="E111" i="27" s="1"/>
  <c r="V547" i="10" s="1"/>
  <c r="D110" i="27"/>
  <c r="C110" i="27"/>
  <c r="W109" i="27"/>
  <c r="V109" i="27"/>
  <c r="U109" i="27"/>
  <c r="T109" i="27"/>
  <c r="T111" i="27" s="1"/>
  <c r="AK547" i="10" s="1"/>
  <c r="S109" i="27"/>
  <c r="R109" i="27"/>
  <c r="Q109" i="27"/>
  <c r="P109" i="27"/>
  <c r="O109" i="27"/>
  <c r="N109" i="27"/>
  <c r="M109" i="27"/>
  <c r="L109" i="27"/>
  <c r="K109" i="27"/>
  <c r="J109" i="27"/>
  <c r="I109" i="27"/>
  <c r="H109" i="27"/>
  <c r="G109" i="27"/>
  <c r="F109" i="27"/>
  <c r="E109" i="27"/>
  <c r="D109" i="27"/>
  <c r="C109" i="27"/>
  <c r="W108" i="27"/>
  <c r="V108" i="27"/>
  <c r="U108" i="27"/>
  <c r="T108" i="27"/>
  <c r="S108" i="27"/>
  <c r="R108" i="27"/>
  <c r="Q108" i="27"/>
  <c r="P108" i="27"/>
  <c r="O108" i="27"/>
  <c r="N108" i="27"/>
  <c r="M108" i="27"/>
  <c r="L108" i="27"/>
  <c r="K108" i="27"/>
  <c r="J108" i="27"/>
  <c r="I108" i="27"/>
  <c r="H108" i="27"/>
  <c r="G108" i="27"/>
  <c r="F108" i="27"/>
  <c r="E108" i="27"/>
  <c r="D108" i="27"/>
  <c r="C108" i="27"/>
  <c r="W90" i="27"/>
  <c r="V90" i="27"/>
  <c r="U90" i="27"/>
  <c r="T90" i="27"/>
  <c r="S90" i="27"/>
  <c r="R90" i="27"/>
  <c r="Q90" i="27"/>
  <c r="P90" i="27"/>
  <c r="O90" i="27"/>
  <c r="N90" i="27"/>
  <c r="N55" i="27" s="1"/>
  <c r="M90" i="27"/>
  <c r="L90" i="27"/>
  <c r="K90" i="27"/>
  <c r="J90" i="27"/>
  <c r="I90" i="27"/>
  <c r="H90" i="27"/>
  <c r="G90" i="27"/>
  <c r="F90" i="27"/>
  <c r="E90" i="27"/>
  <c r="D90" i="27"/>
  <c r="C90" i="27"/>
  <c r="W89" i="27"/>
  <c r="V89" i="27"/>
  <c r="U89" i="27"/>
  <c r="T89" i="27"/>
  <c r="S89" i="27"/>
  <c r="R89" i="27"/>
  <c r="Q89" i="27"/>
  <c r="P89" i="27"/>
  <c r="O89" i="27"/>
  <c r="N89" i="27"/>
  <c r="M89" i="27"/>
  <c r="L89" i="27"/>
  <c r="K89" i="27"/>
  <c r="J89" i="27"/>
  <c r="I89" i="27"/>
  <c r="H89" i="27"/>
  <c r="G89" i="27"/>
  <c r="F89" i="27"/>
  <c r="E89" i="27"/>
  <c r="D89" i="27"/>
  <c r="C89" i="27"/>
  <c r="W88" i="27"/>
  <c r="V88" i="27"/>
  <c r="U88" i="27"/>
  <c r="T88" i="27"/>
  <c r="S88" i="27"/>
  <c r="R88" i="27"/>
  <c r="Q88" i="27"/>
  <c r="P88" i="27"/>
  <c r="O88" i="27"/>
  <c r="N88" i="27"/>
  <c r="M88" i="27"/>
  <c r="L88" i="27"/>
  <c r="K88" i="27"/>
  <c r="J88" i="27"/>
  <c r="I88" i="27"/>
  <c r="H88" i="27"/>
  <c r="H53" i="27" s="1"/>
  <c r="G88" i="27"/>
  <c r="F88" i="27"/>
  <c r="E88" i="27"/>
  <c r="D88" i="27"/>
  <c r="C88" i="27"/>
  <c r="W87" i="27"/>
  <c r="V87" i="27"/>
  <c r="U87" i="27"/>
  <c r="T87" i="27"/>
  <c r="S87" i="27"/>
  <c r="R87" i="27"/>
  <c r="Q87" i="27"/>
  <c r="P87" i="27"/>
  <c r="O87" i="27"/>
  <c r="N87" i="27"/>
  <c r="M87" i="27"/>
  <c r="L87" i="27"/>
  <c r="K87" i="27"/>
  <c r="J87" i="27"/>
  <c r="I87" i="27"/>
  <c r="H87" i="27"/>
  <c r="G87" i="27"/>
  <c r="F87" i="27"/>
  <c r="E87" i="27"/>
  <c r="D87" i="27"/>
  <c r="C87" i="27"/>
  <c r="W86" i="27"/>
  <c r="V86" i="27"/>
  <c r="U86" i="27"/>
  <c r="T86" i="27"/>
  <c r="S86" i="27"/>
  <c r="R86" i="27"/>
  <c r="Q86" i="27"/>
  <c r="P86" i="27"/>
  <c r="O86" i="27"/>
  <c r="N86" i="27"/>
  <c r="M86" i="27"/>
  <c r="L86" i="27"/>
  <c r="K86" i="27"/>
  <c r="J86" i="27"/>
  <c r="I86" i="27"/>
  <c r="H86" i="27"/>
  <c r="G86" i="27"/>
  <c r="F86" i="27"/>
  <c r="E86" i="27"/>
  <c r="D86" i="27"/>
  <c r="C86" i="27"/>
  <c r="W85" i="27"/>
  <c r="W50" i="27" s="1"/>
  <c r="V85" i="27"/>
  <c r="U85" i="27"/>
  <c r="T85" i="27"/>
  <c r="S85" i="27"/>
  <c r="R85" i="27"/>
  <c r="Q85" i="27"/>
  <c r="P85" i="27"/>
  <c r="O85" i="27"/>
  <c r="N85" i="27"/>
  <c r="M85" i="27"/>
  <c r="L85" i="27"/>
  <c r="K85" i="27"/>
  <c r="J85" i="27"/>
  <c r="I85" i="27"/>
  <c r="H85" i="27"/>
  <c r="G85" i="27"/>
  <c r="F85" i="27"/>
  <c r="E85" i="27"/>
  <c r="D85" i="27"/>
  <c r="C85" i="27"/>
  <c r="W84" i="27"/>
  <c r="V84" i="27"/>
  <c r="U84" i="27"/>
  <c r="T84" i="27"/>
  <c r="S84" i="27"/>
  <c r="R84" i="27"/>
  <c r="Q84" i="27"/>
  <c r="P84" i="27"/>
  <c r="O84" i="27"/>
  <c r="N84" i="27"/>
  <c r="M84" i="27"/>
  <c r="L84" i="27"/>
  <c r="K84" i="27"/>
  <c r="J84" i="27"/>
  <c r="I84" i="27"/>
  <c r="H84" i="27"/>
  <c r="G84" i="27"/>
  <c r="F84" i="27"/>
  <c r="E84" i="27"/>
  <c r="D84" i="27"/>
  <c r="C84" i="27"/>
  <c r="W83" i="27"/>
  <c r="V83" i="27"/>
  <c r="U83" i="27"/>
  <c r="T83" i="27"/>
  <c r="S83" i="27"/>
  <c r="R83" i="27"/>
  <c r="Q83" i="27"/>
  <c r="Q48" i="27" s="1"/>
  <c r="P83" i="27"/>
  <c r="O83" i="27"/>
  <c r="N83" i="27"/>
  <c r="M83" i="27"/>
  <c r="L83" i="27"/>
  <c r="K83" i="27"/>
  <c r="J83" i="27"/>
  <c r="I83" i="27"/>
  <c r="H83" i="27"/>
  <c r="G83" i="27"/>
  <c r="F83" i="27"/>
  <c r="E83" i="27"/>
  <c r="D83" i="27"/>
  <c r="C83" i="27"/>
  <c r="W82" i="27"/>
  <c r="V82" i="27"/>
  <c r="U82" i="27"/>
  <c r="T82" i="27"/>
  <c r="S82" i="27"/>
  <c r="R82" i="27"/>
  <c r="Q82" i="27"/>
  <c r="P82" i="27"/>
  <c r="O82" i="27"/>
  <c r="N82" i="27"/>
  <c r="M82" i="27"/>
  <c r="L82" i="27"/>
  <c r="K82" i="27"/>
  <c r="J82" i="27"/>
  <c r="I82" i="27"/>
  <c r="H82" i="27"/>
  <c r="G82" i="27"/>
  <c r="F82" i="27"/>
  <c r="E82" i="27"/>
  <c r="D82" i="27"/>
  <c r="C82" i="27"/>
  <c r="W81" i="27"/>
  <c r="V81" i="27"/>
  <c r="U81" i="27"/>
  <c r="T81" i="27"/>
  <c r="S81" i="27"/>
  <c r="R81" i="27"/>
  <c r="Q81" i="27"/>
  <c r="P81" i="27"/>
  <c r="O81" i="27"/>
  <c r="N81" i="27"/>
  <c r="M81" i="27"/>
  <c r="L81" i="27"/>
  <c r="K81" i="27"/>
  <c r="K46" i="27" s="1"/>
  <c r="J81" i="27"/>
  <c r="I81" i="27"/>
  <c r="H81" i="27"/>
  <c r="G81" i="27"/>
  <c r="F81" i="27"/>
  <c r="E81" i="27"/>
  <c r="D81" i="27"/>
  <c r="C81" i="27"/>
  <c r="W75" i="27"/>
  <c r="V75" i="27"/>
  <c r="U75" i="27"/>
  <c r="U76" i="27" s="1"/>
  <c r="AL545" i="10" s="1"/>
  <c r="T75" i="27"/>
  <c r="S75" i="27"/>
  <c r="R75" i="27"/>
  <c r="Q75" i="27"/>
  <c r="P75" i="27"/>
  <c r="O75" i="27"/>
  <c r="N75" i="27"/>
  <c r="M75" i="27"/>
  <c r="L75" i="27"/>
  <c r="K75" i="27"/>
  <c r="J75" i="27"/>
  <c r="I75" i="27"/>
  <c r="H75" i="27"/>
  <c r="G75" i="27"/>
  <c r="F75" i="27"/>
  <c r="E75" i="27"/>
  <c r="D75" i="27"/>
  <c r="C75" i="27"/>
  <c r="W74" i="27"/>
  <c r="V74" i="27"/>
  <c r="U74" i="27"/>
  <c r="T74" i="27"/>
  <c r="S74" i="27"/>
  <c r="R74" i="27"/>
  <c r="Q74" i="27"/>
  <c r="Q76" i="27" s="1"/>
  <c r="AH545" i="10" s="1"/>
  <c r="P74" i="27"/>
  <c r="O74" i="27"/>
  <c r="N74" i="27"/>
  <c r="M74" i="27"/>
  <c r="L74" i="27"/>
  <c r="K74" i="27"/>
  <c r="J74" i="27"/>
  <c r="I74" i="27"/>
  <c r="H74" i="27"/>
  <c r="G74" i="27"/>
  <c r="F74" i="27"/>
  <c r="E74" i="27"/>
  <c r="D74" i="27"/>
  <c r="C74" i="27"/>
  <c r="W73" i="27"/>
  <c r="V73" i="27"/>
  <c r="U73" i="27"/>
  <c r="T73" i="27"/>
  <c r="S73" i="27"/>
  <c r="R73" i="27"/>
  <c r="Q73" i="27"/>
  <c r="P73" i="27"/>
  <c r="O73" i="27"/>
  <c r="N73" i="27"/>
  <c r="M73" i="27"/>
  <c r="L73" i="27"/>
  <c r="K73" i="27"/>
  <c r="J73" i="27"/>
  <c r="I73" i="27"/>
  <c r="H73" i="27"/>
  <c r="G73" i="27"/>
  <c r="F73" i="27"/>
  <c r="E73" i="27"/>
  <c r="D73" i="27"/>
  <c r="C73" i="27"/>
  <c r="E342" i="32"/>
  <c r="E354" i="32" s="1"/>
  <c r="W296" i="32"/>
  <c r="V296" i="32"/>
  <c r="V304" i="32" s="1"/>
  <c r="U296" i="32"/>
  <c r="T296" i="32"/>
  <c r="S296" i="32"/>
  <c r="R296" i="32"/>
  <c r="R304" i="32" s="1"/>
  <c r="Q296" i="32"/>
  <c r="P296" i="32"/>
  <c r="O296" i="32"/>
  <c r="O304" i="32" s="1"/>
  <c r="N296" i="32"/>
  <c r="M296" i="32"/>
  <c r="L296" i="32"/>
  <c r="K296" i="32"/>
  <c r="J296" i="32"/>
  <c r="J304" i="32" s="1"/>
  <c r="I296" i="32"/>
  <c r="I304" i="32" s="1"/>
  <c r="I311" i="32" s="1"/>
  <c r="H296" i="32"/>
  <c r="G296" i="32"/>
  <c r="F296" i="32"/>
  <c r="F304" i="32" s="1"/>
  <c r="E296" i="32"/>
  <c r="D296" i="32"/>
  <c r="C296" i="32"/>
  <c r="W155" i="32"/>
  <c r="V155" i="32"/>
  <c r="V161" i="32" s="1"/>
  <c r="U155" i="32"/>
  <c r="T155" i="32"/>
  <c r="S155" i="32"/>
  <c r="R155" i="32"/>
  <c r="R161" i="32" s="1"/>
  <c r="Q155" i="32"/>
  <c r="P155" i="32"/>
  <c r="O155" i="32"/>
  <c r="N155" i="32"/>
  <c r="N161" i="32" s="1"/>
  <c r="M155" i="32"/>
  <c r="L155" i="32"/>
  <c r="L161" i="32" s="1"/>
  <c r="K155" i="32"/>
  <c r="J155" i="32"/>
  <c r="J161" i="32" s="1"/>
  <c r="I155" i="32"/>
  <c r="H155" i="32"/>
  <c r="G155" i="32"/>
  <c r="F155" i="32"/>
  <c r="F161" i="32" s="1"/>
  <c r="F171" i="32" s="1"/>
  <c r="E155" i="32"/>
  <c r="D155" i="32"/>
  <c r="C155" i="32"/>
  <c r="W145" i="32"/>
  <c r="V145" i="32"/>
  <c r="U145" i="32"/>
  <c r="T145" i="32"/>
  <c r="S145" i="32"/>
  <c r="R145" i="32"/>
  <c r="Q145" i="32"/>
  <c r="P145" i="32"/>
  <c r="O145" i="32"/>
  <c r="N145" i="32"/>
  <c r="M145" i="32"/>
  <c r="M146" i="32" s="1"/>
  <c r="L145" i="32"/>
  <c r="K145" i="32"/>
  <c r="K146" i="32" s="1"/>
  <c r="J145" i="32"/>
  <c r="I145" i="32"/>
  <c r="H145" i="32"/>
  <c r="G145" i="32"/>
  <c r="F145" i="32"/>
  <c r="E145" i="32"/>
  <c r="D145" i="32"/>
  <c r="C145" i="32"/>
  <c r="C146" i="32" s="1"/>
  <c r="W144" i="32"/>
  <c r="V144" i="32"/>
  <c r="U144" i="32"/>
  <c r="U146" i="32" s="1"/>
  <c r="T144" i="32"/>
  <c r="S144" i="32"/>
  <c r="R144" i="32"/>
  <c r="Q144" i="32"/>
  <c r="P144" i="32"/>
  <c r="O144" i="32"/>
  <c r="N144" i="32"/>
  <c r="M144" i="32"/>
  <c r="L144" i="32"/>
  <c r="K144" i="32"/>
  <c r="J144" i="32"/>
  <c r="I144" i="32"/>
  <c r="I146" i="32" s="1"/>
  <c r="H144" i="32"/>
  <c r="G144" i="32"/>
  <c r="F144" i="32"/>
  <c r="E144" i="32"/>
  <c r="D144" i="32"/>
  <c r="C144" i="32"/>
  <c r="W142" i="32"/>
  <c r="V142" i="32"/>
  <c r="U142" i="32"/>
  <c r="T142" i="32"/>
  <c r="S142" i="32"/>
  <c r="R142" i="32"/>
  <c r="Q142" i="32"/>
  <c r="P142" i="32"/>
  <c r="O142" i="32"/>
  <c r="N142" i="32"/>
  <c r="M142" i="32"/>
  <c r="L142" i="32"/>
  <c r="K142" i="32"/>
  <c r="J142" i="32"/>
  <c r="I142" i="32"/>
  <c r="H142" i="32"/>
  <c r="G142" i="32"/>
  <c r="F142" i="32"/>
  <c r="E142" i="32"/>
  <c r="D142" i="32"/>
  <c r="C142" i="32"/>
  <c r="W125" i="32"/>
  <c r="V125" i="32"/>
  <c r="U125" i="32"/>
  <c r="T125" i="32"/>
  <c r="S125" i="32"/>
  <c r="R125" i="32"/>
  <c r="Q125" i="32"/>
  <c r="P125" i="32"/>
  <c r="O125" i="32"/>
  <c r="N125" i="32"/>
  <c r="M125" i="32"/>
  <c r="L125" i="32"/>
  <c r="K125" i="32"/>
  <c r="J125" i="32"/>
  <c r="I125" i="32"/>
  <c r="H125" i="32"/>
  <c r="G125" i="32"/>
  <c r="F125" i="32"/>
  <c r="E125" i="32"/>
  <c r="D125" i="32"/>
  <c r="C125" i="32"/>
  <c r="W124" i="32"/>
  <c r="V124" i="32"/>
  <c r="U124" i="32"/>
  <c r="T124" i="32"/>
  <c r="S124" i="32"/>
  <c r="R124" i="32"/>
  <c r="Q124" i="32"/>
  <c r="P124" i="32"/>
  <c r="O124" i="32"/>
  <c r="N124" i="32"/>
  <c r="M124" i="32"/>
  <c r="L124" i="32"/>
  <c r="K124" i="32"/>
  <c r="J124" i="32"/>
  <c r="I124" i="32"/>
  <c r="H124" i="32"/>
  <c r="G124" i="32"/>
  <c r="F124" i="32"/>
  <c r="E124" i="32"/>
  <c r="D124" i="32"/>
  <c r="C124" i="32"/>
  <c r="W123" i="32"/>
  <c r="V123" i="32"/>
  <c r="U123" i="32"/>
  <c r="T123" i="32"/>
  <c r="S123" i="32"/>
  <c r="R123" i="32"/>
  <c r="Q123" i="32"/>
  <c r="P123" i="32"/>
  <c r="O123" i="32"/>
  <c r="N123" i="32"/>
  <c r="M123" i="32"/>
  <c r="L123" i="32"/>
  <c r="K123" i="32"/>
  <c r="J123" i="32"/>
  <c r="I123" i="32"/>
  <c r="H123" i="32"/>
  <c r="G123" i="32"/>
  <c r="F123" i="32"/>
  <c r="E123" i="32"/>
  <c r="D123" i="32"/>
  <c r="C123" i="32"/>
  <c r="W122" i="32"/>
  <c r="V122" i="32"/>
  <c r="U122" i="32"/>
  <c r="T122" i="32"/>
  <c r="S122" i="32"/>
  <c r="R122" i="32"/>
  <c r="Q122" i="32"/>
  <c r="P122" i="32"/>
  <c r="O122" i="32"/>
  <c r="N122" i="32"/>
  <c r="M122" i="32"/>
  <c r="L122" i="32"/>
  <c r="K122" i="32"/>
  <c r="J122" i="32"/>
  <c r="I122" i="32"/>
  <c r="H122" i="32"/>
  <c r="G122" i="32"/>
  <c r="F122" i="32"/>
  <c r="E122" i="32"/>
  <c r="D122" i="32"/>
  <c r="C122" i="32"/>
  <c r="W121" i="32"/>
  <c r="V121" i="32"/>
  <c r="U121" i="32"/>
  <c r="T121" i="32"/>
  <c r="S121" i="32"/>
  <c r="R121" i="32"/>
  <c r="Q121" i="32"/>
  <c r="P121" i="32"/>
  <c r="O121" i="32"/>
  <c r="N121" i="32"/>
  <c r="M121" i="32"/>
  <c r="L121" i="32"/>
  <c r="K121" i="32"/>
  <c r="J121" i="32"/>
  <c r="I121" i="32"/>
  <c r="H121" i="32"/>
  <c r="G121" i="32"/>
  <c r="F121" i="32"/>
  <c r="E121" i="32"/>
  <c r="D121" i="32"/>
  <c r="C121" i="32"/>
  <c r="W120" i="32"/>
  <c r="V120" i="32"/>
  <c r="U120" i="32"/>
  <c r="T120" i="32"/>
  <c r="S120" i="32"/>
  <c r="R120" i="32"/>
  <c r="Q120" i="32"/>
  <c r="P120" i="32"/>
  <c r="O120" i="32"/>
  <c r="N120" i="32"/>
  <c r="M120" i="32"/>
  <c r="L120" i="32"/>
  <c r="K120" i="32"/>
  <c r="J120" i="32"/>
  <c r="I120" i="32"/>
  <c r="H120" i="32"/>
  <c r="G120" i="32"/>
  <c r="F120" i="32"/>
  <c r="E120" i="32"/>
  <c r="D120" i="32"/>
  <c r="C120" i="32"/>
  <c r="W119" i="32"/>
  <c r="V119" i="32"/>
  <c r="U119" i="32"/>
  <c r="T119" i="32"/>
  <c r="S119" i="32"/>
  <c r="R119" i="32"/>
  <c r="Q119" i="32"/>
  <c r="P119" i="32"/>
  <c r="O119" i="32"/>
  <c r="N119" i="32"/>
  <c r="M119" i="32"/>
  <c r="L119" i="32"/>
  <c r="K119" i="32"/>
  <c r="J119" i="32"/>
  <c r="I119" i="32"/>
  <c r="H119" i="32"/>
  <c r="G119" i="32"/>
  <c r="F119" i="32"/>
  <c r="E119" i="32"/>
  <c r="D119" i="32"/>
  <c r="C119" i="32"/>
  <c r="W118" i="32"/>
  <c r="V118" i="32"/>
  <c r="U118" i="32"/>
  <c r="T118" i="32"/>
  <c r="S118" i="32"/>
  <c r="R118" i="32"/>
  <c r="Q118" i="32"/>
  <c r="P118" i="32"/>
  <c r="O118" i="32"/>
  <c r="N118" i="32"/>
  <c r="M118" i="32"/>
  <c r="L118" i="32"/>
  <c r="K118" i="32"/>
  <c r="J118" i="32"/>
  <c r="I118" i="32"/>
  <c r="H118" i="32"/>
  <c r="G118" i="32"/>
  <c r="F118" i="32"/>
  <c r="E118" i="32"/>
  <c r="D118" i="32"/>
  <c r="C118" i="32"/>
  <c r="W117" i="32"/>
  <c r="V117" i="32"/>
  <c r="U117" i="32"/>
  <c r="T117" i="32"/>
  <c r="S117" i="32"/>
  <c r="R117" i="32"/>
  <c r="Q117" i="32"/>
  <c r="P117" i="32"/>
  <c r="O117" i="32"/>
  <c r="N117" i="32"/>
  <c r="M117" i="32"/>
  <c r="L117" i="32"/>
  <c r="K117" i="32"/>
  <c r="J117" i="32"/>
  <c r="I117" i="32"/>
  <c r="H117" i="32"/>
  <c r="G117" i="32"/>
  <c r="F117" i="32"/>
  <c r="E117" i="32"/>
  <c r="D117" i="32"/>
  <c r="C117" i="32"/>
  <c r="W116" i="32"/>
  <c r="V116" i="32"/>
  <c r="U116" i="32"/>
  <c r="T116" i="32"/>
  <c r="S116" i="32"/>
  <c r="R116" i="32"/>
  <c r="Q116" i="32"/>
  <c r="P116" i="32"/>
  <c r="O116" i="32"/>
  <c r="N116" i="32"/>
  <c r="M116" i="32"/>
  <c r="L116" i="32"/>
  <c r="K116" i="32"/>
  <c r="J116" i="32"/>
  <c r="I116" i="32"/>
  <c r="H116" i="32"/>
  <c r="G116" i="32"/>
  <c r="F116" i="32"/>
  <c r="E116" i="32"/>
  <c r="D116" i="32"/>
  <c r="C116" i="32"/>
  <c r="W110" i="32"/>
  <c r="V110" i="32"/>
  <c r="U110" i="32"/>
  <c r="T110" i="32"/>
  <c r="S110" i="32"/>
  <c r="R110" i="32"/>
  <c r="Q110" i="32"/>
  <c r="P110" i="32"/>
  <c r="O110" i="32"/>
  <c r="N110" i="32"/>
  <c r="M110" i="32"/>
  <c r="L110" i="32"/>
  <c r="K110" i="32"/>
  <c r="J110" i="32"/>
  <c r="I110" i="32"/>
  <c r="H110" i="32"/>
  <c r="G110" i="32"/>
  <c r="F110" i="32"/>
  <c r="E110" i="32"/>
  <c r="D110" i="32"/>
  <c r="C110" i="32"/>
  <c r="W109" i="32"/>
  <c r="V109" i="32"/>
  <c r="U109" i="32"/>
  <c r="T109" i="32"/>
  <c r="S109" i="32"/>
  <c r="R109" i="32"/>
  <c r="Q109" i="32"/>
  <c r="Q111" i="32" s="1"/>
  <c r="AH755" i="10" s="1"/>
  <c r="P109" i="32"/>
  <c r="O109" i="32"/>
  <c r="N109" i="32"/>
  <c r="M109" i="32"/>
  <c r="L109" i="32"/>
  <c r="K109" i="32"/>
  <c r="J109" i="32"/>
  <c r="I109" i="32"/>
  <c r="H109" i="32"/>
  <c r="G109" i="32"/>
  <c r="F109" i="32"/>
  <c r="E109" i="32"/>
  <c r="D109" i="32"/>
  <c r="C109" i="32"/>
  <c r="W108" i="32"/>
  <c r="V108" i="32"/>
  <c r="U108" i="32"/>
  <c r="T108" i="32"/>
  <c r="S108" i="32"/>
  <c r="R108" i="32"/>
  <c r="Q108" i="32"/>
  <c r="P108" i="32"/>
  <c r="O108" i="32"/>
  <c r="N108" i="32"/>
  <c r="M108" i="32"/>
  <c r="L108" i="32"/>
  <c r="K108" i="32"/>
  <c r="J108" i="32"/>
  <c r="I108" i="32"/>
  <c r="H108" i="32"/>
  <c r="G108" i="32"/>
  <c r="F108" i="32"/>
  <c r="E108" i="32"/>
  <c r="D108" i="32"/>
  <c r="C108" i="32"/>
  <c r="W90" i="32"/>
  <c r="V90" i="32"/>
  <c r="U90" i="32"/>
  <c r="T90" i="32"/>
  <c r="S90" i="32"/>
  <c r="R90" i="32"/>
  <c r="Q90" i="32"/>
  <c r="Q55" i="32" s="1"/>
  <c r="P90" i="32"/>
  <c r="O90" i="32"/>
  <c r="N90" i="32"/>
  <c r="M90" i="32"/>
  <c r="L90" i="32"/>
  <c r="K90" i="32"/>
  <c r="J90" i="32"/>
  <c r="I90" i="32"/>
  <c r="H90" i="32"/>
  <c r="G90" i="32"/>
  <c r="F90" i="32"/>
  <c r="E90" i="32"/>
  <c r="E55" i="32" s="1"/>
  <c r="D90" i="32"/>
  <c r="C90" i="32"/>
  <c r="W89" i="32"/>
  <c r="V89" i="32"/>
  <c r="U89" i="32"/>
  <c r="T89" i="32"/>
  <c r="S89" i="32"/>
  <c r="R89" i="32"/>
  <c r="Q89" i="32"/>
  <c r="P89" i="32"/>
  <c r="O89" i="32"/>
  <c r="N89" i="32"/>
  <c r="M89" i="32"/>
  <c r="L89" i="32"/>
  <c r="K89" i="32"/>
  <c r="J89" i="32"/>
  <c r="I89" i="32"/>
  <c r="H89" i="32"/>
  <c r="H54" i="32" s="1"/>
  <c r="G89" i="32"/>
  <c r="F89" i="32"/>
  <c r="E89" i="32"/>
  <c r="D89" i="32"/>
  <c r="C89" i="32"/>
  <c r="W88" i="32"/>
  <c r="V88" i="32"/>
  <c r="U88" i="32"/>
  <c r="T88" i="32"/>
  <c r="S88" i="32"/>
  <c r="R88" i="32"/>
  <c r="Q88" i="32"/>
  <c r="P88" i="32"/>
  <c r="O88" i="32"/>
  <c r="N88" i="32"/>
  <c r="M88" i="32"/>
  <c r="M53" i="32" s="1"/>
  <c r="L88" i="32"/>
  <c r="K88" i="32"/>
  <c r="K53" i="32" s="1"/>
  <c r="J88" i="32"/>
  <c r="I88" i="32"/>
  <c r="H88" i="32"/>
  <c r="G88" i="32"/>
  <c r="F88" i="32"/>
  <c r="E88" i="32"/>
  <c r="D88" i="32"/>
  <c r="C88" i="32"/>
  <c r="W87" i="32"/>
  <c r="V87" i="32"/>
  <c r="U87" i="32"/>
  <c r="T87" i="32"/>
  <c r="T52" i="32" s="1"/>
  <c r="S87" i="32"/>
  <c r="R87" i="32"/>
  <c r="Q87" i="32"/>
  <c r="P87" i="32"/>
  <c r="O87" i="32"/>
  <c r="N87" i="32"/>
  <c r="M87" i="32"/>
  <c r="L87" i="32"/>
  <c r="K87" i="32"/>
  <c r="J87" i="32"/>
  <c r="I87" i="32"/>
  <c r="H87" i="32"/>
  <c r="G87" i="32"/>
  <c r="F87" i="32"/>
  <c r="E87" i="32"/>
  <c r="D87" i="32"/>
  <c r="C87" i="32"/>
  <c r="W86" i="32"/>
  <c r="W51" i="32" s="1"/>
  <c r="V86" i="32"/>
  <c r="U86" i="32"/>
  <c r="T86" i="32"/>
  <c r="S86" i="32"/>
  <c r="R86" i="32"/>
  <c r="Q86" i="32"/>
  <c r="P86" i="32"/>
  <c r="O86" i="32"/>
  <c r="N86" i="32"/>
  <c r="M86" i="32"/>
  <c r="L86" i="32"/>
  <c r="K86" i="32"/>
  <c r="J86" i="32"/>
  <c r="I86" i="32"/>
  <c r="H86" i="32"/>
  <c r="G86" i="32"/>
  <c r="G51" i="32" s="1"/>
  <c r="F86" i="32"/>
  <c r="E86" i="32"/>
  <c r="E51" i="32" s="1"/>
  <c r="D86" i="32"/>
  <c r="C86" i="32"/>
  <c r="W85" i="32"/>
  <c r="V85" i="32"/>
  <c r="U85" i="32"/>
  <c r="T85" i="32"/>
  <c r="S85" i="32"/>
  <c r="R85" i="32"/>
  <c r="Q85" i="32"/>
  <c r="P85" i="32"/>
  <c r="O85" i="32"/>
  <c r="N85" i="32"/>
  <c r="N50" i="32" s="1"/>
  <c r="M85" i="32"/>
  <c r="L85" i="32"/>
  <c r="K85" i="32"/>
  <c r="J85" i="32"/>
  <c r="I85" i="32"/>
  <c r="H85" i="32"/>
  <c r="G85" i="32"/>
  <c r="F85" i="32"/>
  <c r="E85" i="32"/>
  <c r="D85" i="32"/>
  <c r="C85" i="32"/>
  <c r="W84" i="32"/>
  <c r="V84" i="32"/>
  <c r="U84" i="32"/>
  <c r="T84" i="32"/>
  <c r="S84" i="32"/>
  <c r="R84" i="32"/>
  <c r="Q84" i="32"/>
  <c r="Q49" i="32" s="1"/>
  <c r="P84" i="32"/>
  <c r="O84" i="32"/>
  <c r="N84" i="32"/>
  <c r="M84" i="32"/>
  <c r="L84" i="32"/>
  <c r="K84" i="32"/>
  <c r="J84" i="32"/>
  <c r="I84" i="32"/>
  <c r="H84" i="32"/>
  <c r="G84" i="32"/>
  <c r="F84" i="32"/>
  <c r="E84" i="32"/>
  <c r="D84" i="32"/>
  <c r="C84" i="32"/>
  <c r="W83" i="32"/>
  <c r="V83" i="32"/>
  <c r="V48" i="32" s="1"/>
  <c r="U83" i="32"/>
  <c r="T83" i="32"/>
  <c r="T48" i="32" s="1"/>
  <c r="S83" i="32"/>
  <c r="R83" i="32"/>
  <c r="Q83" i="32"/>
  <c r="P83" i="32"/>
  <c r="O83" i="32"/>
  <c r="N83" i="32"/>
  <c r="M83" i="32"/>
  <c r="L83" i="32"/>
  <c r="K83" i="32"/>
  <c r="J83" i="32"/>
  <c r="I83" i="32"/>
  <c r="H83" i="32"/>
  <c r="H48" i="32" s="1"/>
  <c r="G83" i="32"/>
  <c r="F83" i="32"/>
  <c r="E83" i="32"/>
  <c r="D83" i="32"/>
  <c r="C83" i="32"/>
  <c r="W82" i="32"/>
  <c r="V82" i="32"/>
  <c r="U82" i="32"/>
  <c r="T82" i="32"/>
  <c r="S82" i="32"/>
  <c r="R82" i="32"/>
  <c r="Q82" i="32"/>
  <c r="P82" i="32"/>
  <c r="O82" i="32"/>
  <c r="N82" i="32"/>
  <c r="M82" i="32"/>
  <c r="L82" i="32"/>
  <c r="K82" i="32"/>
  <c r="K47" i="32" s="1"/>
  <c r="J82" i="32"/>
  <c r="I82" i="32"/>
  <c r="H82" i="32"/>
  <c r="G82" i="32"/>
  <c r="F82" i="32"/>
  <c r="E82" i="32"/>
  <c r="D82" i="32"/>
  <c r="C82" i="32"/>
  <c r="W81" i="32"/>
  <c r="V81" i="32"/>
  <c r="U81" i="32"/>
  <c r="T81" i="32"/>
  <c r="S81" i="32"/>
  <c r="R81" i="32"/>
  <c r="Q81" i="32"/>
  <c r="P81" i="32"/>
  <c r="P46" i="32" s="1"/>
  <c r="O81" i="32"/>
  <c r="N81" i="32"/>
  <c r="N46" i="32" s="1"/>
  <c r="M81" i="32"/>
  <c r="L81" i="32"/>
  <c r="K81" i="32"/>
  <c r="J81" i="32"/>
  <c r="I81" i="32"/>
  <c r="H81" i="32"/>
  <c r="G81" i="32"/>
  <c r="F81" i="32"/>
  <c r="E81" i="32"/>
  <c r="D81" i="32"/>
  <c r="C81" i="32"/>
  <c r="W75" i="32"/>
  <c r="V75" i="32"/>
  <c r="U75" i="32"/>
  <c r="T75" i="32"/>
  <c r="S75" i="32"/>
  <c r="R75" i="32"/>
  <c r="Q75" i="32"/>
  <c r="P75" i="32"/>
  <c r="O75" i="32"/>
  <c r="N75" i="32"/>
  <c r="M75" i="32"/>
  <c r="L75" i="32"/>
  <c r="L76" i="32" s="1"/>
  <c r="AC753" i="10" s="1"/>
  <c r="K75" i="32"/>
  <c r="J75" i="32"/>
  <c r="I75" i="32"/>
  <c r="H75" i="32"/>
  <c r="G75" i="32"/>
  <c r="F75" i="32"/>
  <c r="E75" i="32"/>
  <c r="D75" i="32"/>
  <c r="C75" i="32"/>
  <c r="W74" i="32"/>
  <c r="V74" i="32"/>
  <c r="U74" i="32"/>
  <c r="T74" i="32"/>
  <c r="S74" i="32"/>
  <c r="R74" i="32"/>
  <c r="Q74" i="32"/>
  <c r="P74" i="32"/>
  <c r="O74" i="32"/>
  <c r="N74" i="32"/>
  <c r="N76" i="32" s="1"/>
  <c r="AE753" i="10" s="1"/>
  <c r="M74" i="32"/>
  <c r="L74" i="32"/>
  <c r="K74" i="32"/>
  <c r="J74" i="32"/>
  <c r="I74" i="32"/>
  <c r="H74" i="32"/>
  <c r="G74" i="32"/>
  <c r="F74" i="32"/>
  <c r="E74" i="32"/>
  <c r="D74" i="32"/>
  <c r="C74" i="32"/>
  <c r="W73" i="32"/>
  <c r="V73" i="32"/>
  <c r="U73" i="32"/>
  <c r="T73" i="32"/>
  <c r="S73" i="32"/>
  <c r="R73" i="32"/>
  <c r="Q73" i="32"/>
  <c r="Q38" i="32" s="1"/>
  <c r="P73" i="32"/>
  <c r="O73" i="32"/>
  <c r="N73" i="32"/>
  <c r="M73" i="32"/>
  <c r="L73" i="32"/>
  <c r="K73" i="32"/>
  <c r="J73" i="32"/>
  <c r="I73" i="32"/>
  <c r="H73" i="32"/>
  <c r="G73" i="32"/>
  <c r="F73" i="32"/>
  <c r="E73" i="32"/>
  <c r="D73" i="32"/>
  <c r="C73" i="32"/>
  <c r="W296" i="30"/>
  <c r="V296" i="30"/>
  <c r="U296" i="30"/>
  <c r="U304" i="30" s="1"/>
  <c r="T296" i="30"/>
  <c r="S296" i="30"/>
  <c r="S304" i="30" s="1"/>
  <c r="R296" i="30"/>
  <c r="R304" i="30" s="1"/>
  <c r="Q296" i="30"/>
  <c r="Q304" i="30" s="1"/>
  <c r="Q315" i="30" s="1"/>
  <c r="P296" i="30"/>
  <c r="P304" i="30" s="1"/>
  <c r="O296" i="30"/>
  <c r="O304" i="30" s="1"/>
  <c r="N296" i="30"/>
  <c r="N304" i="30" s="1"/>
  <c r="M296" i="30"/>
  <c r="M304" i="30" s="1"/>
  <c r="M310" i="30" s="1"/>
  <c r="L296" i="30"/>
  <c r="K296" i="30"/>
  <c r="J296" i="30"/>
  <c r="J304" i="30" s="1"/>
  <c r="I296" i="30"/>
  <c r="H296" i="30"/>
  <c r="G296" i="30"/>
  <c r="F296" i="30"/>
  <c r="E296" i="30"/>
  <c r="E304" i="30" s="1"/>
  <c r="E311" i="30" s="1"/>
  <c r="D296" i="30"/>
  <c r="C296" i="30"/>
  <c r="C304" i="30" s="1"/>
  <c r="W155" i="30"/>
  <c r="W161" i="30" s="1"/>
  <c r="W173" i="30" s="1"/>
  <c r="V155" i="30"/>
  <c r="U155" i="30"/>
  <c r="T155" i="30"/>
  <c r="T161" i="30" s="1"/>
  <c r="S155" i="30"/>
  <c r="S161" i="30" s="1"/>
  <c r="R155" i="30"/>
  <c r="Q155" i="30"/>
  <c r="P155" i="30"/>
  <c r="P161" i="30" s="1"/>
  <c r="O155" i="30"/>
  <c r="O161" i="30" s="1"/>
  <c r="N155" i="30"/>
  <c r="M155" i="30"/>
  <c r="M161" i="30" s="1"/>
  <c r="L155" i="30"/>
  <c r="L161" i="30" s="1"/>
  <c r="K155" i="30"/>
  <c r="J155" i="30"/>
  <c r="I155" i="30"/>
  <c r="H155" i="30"/>
  <c r="G155" i="30"/>
  <c r="F155" i="30"/>
  <c r="E155" i="30"/>
  <c r="D155" i="30"/>
  <c r="D161" i="30" s="1"/>
  <c r="D170" i="30" s="1"/>
  <c r="C155" i="30"/>
  <c r="C161" i="30" s="1"/>
  <c r="W145" i="30"/>
  <c r="V145" i="30"/>
  <c r="U145" i="30"/>
  <c r="T145" i="30"/>
  <c r="S145" i="30"/>
  <c r="R145" i="30"/>
  <c r="Q145" i="30"/>
  <c r="P145" i="30"/>
  <c r="O145" i="30"/>
  <c r="N145" i="30"/>
  <c r="M145" i="30"/>
  <c r="L145" i="30"/>
  <c r="K145" i="30"/>
  <c r="J145" i="30"/>
  <c r="I145" i="30"/>
  <c r="H145" i="30"/>
  <c r="G145" i="30"/>
  <c r="F145" i="30"/>
  <c r="E145" i="30"/>
  <c r="D145" i="30"/>
  <c r="C145" i="30"/>
  <c r="W144" i="30"/>
  <c r="V144" i="30"/>
  <c r="U144" i="30"/>
  <c r="T144" i="30"/>
  <c r="S144" i="30"/>
  <c r="R144" i="30"/>
  <c r="Q144" i="30"/>
  <c r="P144" i="30"/>
  <c r="O144" i="30"/>
  <c r="N144" i="30"/>
  <c r="M144" i="30"/>
  <c r="L144" i="30"/>
  <c r="K144" i="30"/>
  <c r="J144" i="30"/>
  <c r="I144" i="30"/>
  <c r="H144" i="30"/>
  <c r="G144" i="30"/>
  <c r="F144" i="30"/>
  <c r="E144" i="30"/>
  <c r="D144" i="30"/>
  <c r="C144" i="30"/>
  <c r="W142" i="30"/>
  <c r="V142" i="30"/>
  <c r="U142" i="30"/>
  <c r="T142" i="30"/>
  <c r="S142" i="30"/>
  <c r="R142" i="30"/>
  <c r="Q142" i="30"/>
  <c r="P142" i="30"/>
  <c r="O142" i="30"/>
  <c r="N142" i="30"/>
  <c r="M142" i="30"/>
  <c r="L142" i="30"/>
  <c r="K142" i="30"/>
  <c r="J142" i="30"/>
  <c r="I142" i="30"/>
  <c r="H142" i="30"/>
  <c r="G142" i="30"/>
  <c r="F142" i="30"/>
  <c r="E142" i="30"/>
  <c r="D142" i="30"/>
  <c r="C142" i="30"/>
  <c r="W125" i="30"/>
  <c r="V125" i="30"/>
  <c r="U125" i="30"/>
  <c r="T125" i="30"/>
  <c r="S125" i="30"/>
  <c r="R125" i="30"/>
  <c r="Q125" i="30"/>
  <c r="P125" i="30"/>
  <c r="O125" i="30"/>
  <c r="N125" i="30"/>
  <c r="M125" i="30"/>
  <c r="L125" i="30"/>
  <c r="K125" i="30"/>
  <c r="J125" i="30"/>
  <c r="I125" i="30"/>
  <c r="H125" i="30"/>
  <c r="G125" i="30"/>
  <c r="F125" i="30"/>
  <c r="E125" i="30"/>
  <c r="D125" i="30"/>
  <c r="C125" i="30"/>
  <c r="W124" i="30"/>
  <c r="V124" i="30"/>
  <c r="U124" i="30"/>
  <c r="T124" i="30"/>
  <c r="S124" i="30"/>
  <c r="R124" i="30"/>
  <c r="Q124" i="30"/>
  <c r="P124" i="30"/>
  <c r="O124" i="30"/>
  <c r="N124" i="30"/>
  <c r="M124" i="30"/>
  <c r="L124" i="30"/>
  <c r="K124" i="30"/>
  <c r="J124" i="30"/>
  <c r="I124" i="30"/>
  <c r="H124" i="30"/>
  <c r="G124" i="30"/>
  <c r="F124" i="30"/>
  <c r="E124" i="30"/>
  <c r="D124" i="30"/>
  <c r="C124" i="30"/>
  <c r="W123" i="30"/>
  <c r="V123" i="30"/>
  <c r="U123" i="30"/>
  <c r="T123" i="30"/>
  <c r="S123" i="30"/>
  <c r="R123" i="30"/>
  <c r="Q123" i="30"/>
  <c r="P123" i="30"/>
  <c r="O123" i="30"/>
  <c r="N123" i="30"/>
  <c r="M123" i="30"/>
  <c r="L123" i="30"/>
  <c r="K123" i="30"/>
  <c r="J123" i="30"/>
  <c r="I123" i="30"/>
  <c r="H123" i="30"/>
  <c r="G123" i="30"/>
  <c r="F123" i="30"/>
  <c r="E123" i="30"/>
  <c r="D123" i="30"/>
  <c r="C123" i="30"/>
  <c r="W122" i="30"/>
  <c r="V122" i="30"/>
  <c r="U122" i="30"/>
  <c r="T122" i="30"/>
  <c r="S122" i="30"/>
  <c r="R122" i="30"/>
  <c r="Q122" i="30"/>
  <c r="P122" i="30"/>
  <c r="O122" i="30"/>
  <c r="N122" i="30"/>
  <c r="M122" i="30"/>
  <c r="L122" i="30"/>
  <c r="K122" i="30"/>
  <c r="J122" i="30"/>
  <c r="I122" i="30"/>
  <c r="H122" i="30"/>
  <c r="G122" i="30"/>
  <c r="F122" i="30"/>
  <c r="E122" i="30"/>
  <c r="D122" i="30"/>
  <c r="C122" i="30"/>
  <c r="W121" i="30"/>
  <c r="V121" i="30"/>
  <c r="U121" i="30"/>
  <c r="T121" i="30"/>
  <c r="S121" i="30"/>
  <c r="R121" i="30"/>
  <c r="Q121" i="30"/>
  <c r="P121" i="30"/>
  <c r="O121" i="30"/>
  <c r="N121" i="30"/>
  <c r="M121" i="30"/>
  <c r="L121" i="30"/>
  <c r="K121" i="30"/>
  <c r="J121" i="30"/>
  <c r="I121" i="30"/>
  <c r="H121" i="30"/>
  <c r="G121" i="30"/>
  <c r="F121" i="30"/>
  <c r="E121" i="30"/>
  <c r="D121" i="30"/>
  <c r="C121" i="30"/>
  <c r="W120" i="30"/>
  <c r="V120" i="30"/>
  <c r="U120" i="30"/>
  <c r="T120" i="30"/>
  <c r="S120" i="30"/>
  <c r="R120" i="30"/>
  <c r="Q120" i="30"/>
  <c r="P120" i="30"/>
  <c r="O120" i="30"/>
  <c r="N120" i="30"/>
  <c r="M120" i="30"/>
  <c r="L120" i="30"/>
  <c r="K120" i="30"/>
  <c r="J120" i="30"/>
  <c r="I120" i="30"/>
  <c r="H120" i="30"/>
  <c r="G120" i="30"/>
  <c r="F120" i="30"/>
  <c r="E120" i="30"/>
  <c r="D120" i="30"/>
  <c r="C120" i="30"/>
  <c r="W119" i="30"/>
  <c r="V119" i="30"/>
  <c r="U119" i="30"/>
  <c r="T119" i="30"/>
  <c r="S119" i="30"/>
  <c r="R119" i="30"/>
  <c r="Q119" i="30"/>
  <c r="P119" i="30"/>
  <c r="O119" i="30"/>
  <c r="N119" i="30"/>
  <c r="M119" i="30"/>
  <c r="L119" i="30"/>
  <c r="K119" i="30"/>
  <c r="J119" i="30"/>
  <c r="I119" i="30"/>
  <c r="H119" i="30"/>
  <c r="G119" i="30"/>
  <c r="F119" i="30"/>
  <c r="E119" i="30"/>
  <c r="D119" i="30"/>
  <c r="C119" i="30"/>
  <c r="W118" i="30"/>
  <c r="V118" i="30"/>
  <c r="U118" i="30"/>
  <c r="T118" i="30"/>
  <c r="S118" i="30"/>
  <c r="R118" i="30"/>
  <c r="Q118" i="30"/>
  <c r="P118" i="30"/>
  <c r="O118" i="30"/>
  <c r="N118" i="30"/>
  <c r="M118" i="30"/>
  <c r="L118" i="30"/>
  <c r="K118" i="30"/>
  <c r="J118" i="30"/>
  <c r="I118" i="30"/>
  <c r="H118" i="30"/>
  <c r="G118" i="30"/>
  <c r="F118" i="30"/>
  <c r="E118" i="30"/>
  <c r="D118" i="30"/>
  <c r="C118" i="30"/>
  <c r="W117" i="30"/>
  <c r="V117" i="30"/>
  <c r="U117" i="30"/>
  <c r="T117" i="30"/>
  <c r="S117" i="30"/>
  <c r="R117" i="30"/>
  <c r="Q117" i="30"/>
  <c r="P117" i="30"/>
  <c r="O117" i="30"/>
  <c r="N117" i="30"/>
  <c r="M117" i="30"/>
  <c r="L117" i="30"/>
  <c r="K117" i="30"/>
  <c r="J117" i="30"/>
  <c r="I117" i="30"/>
  <c r="H117" i="30"/>
  <c r="G117" i="30"/>
  <c r="F117" i="30"/>
  <c r="E117" i="30"/>
  <c r="D117" i="30"/>
  <c r="C117" i="30"/>
  <c r="W116" i="30"/>
  <c r="V116" i="30"/>
  <c r="U116" i="30"/>
  <c r="T116" i="30"/>
  <c r="S116" i="30"/>
  <c r="R116" i="30"/>
  <c r="Q116" i="30"/>
  <c r="P116" i="30"/>
  <c r="O116" i="30"/>
  <c r="N116" i="30"/>
  <c r="M116" i="30"/>
  <c r="L116" i="30"/>
  <c r="K116" i="30"/>
  <c r="J116" i="30"/>
  <c r="I116" i="30"/>
  <c r="H116" i="30"/>
  <c r="G116" i="30"/>
  <c r="F116" i="30"/>
  <c r="E116" i="30"/>
  <c r="D116" i="30"/>
  <c r="C116" i="30"/>
  <c r="W110" i="30"/>
  <c r="V110" i="30"/>
  <c r="U110" i="30"/>
  <c r="T110" i="30"/>
  <c r="S110" i="30"/>
  <c r="R110" i="30"/>
  <c r="Q110" i="30"/>
  <c r="P110" i="30"/>
  <c r="O110" i="30"/>
  <c r="N110" i="30"/>
  <c r="M110" i="30"/>
  <c r="L110" i="30"/>
  <c r="K110" i="30"/>
  <c r="J110" i="30"/>
  <c r="I110" i="30"/>
  <c r="H110" i="30"/>
  <c r="G110" i="30"/>
  <c r="F110" i="30"/>
  <c r="E110" i="30"/>
  <c r="D110" i="30"/>
  <c r="C110" i="30"/>
  <c r="W109" i="30"/>
  <c r="V109" i="30"/>
  <c r="U109" i="30"/>
  <c r="T109" i="30"/>
  <c r="S109" i="30"/>
  <c r="R109" i="30"/>
  <c r="Q109" i="30"/>
  <c r="P109" i="30"/>
  <c r="O109" i="30"/>
  <c r="N109" i="30"/>
  <c r="M109" i="30"/>
  <c r="L109" i="30"/>
  <c r="K109" i="30"/>
  <c r="J109" i="30"/>
  <c r="I109" i="30"/>
  <c r="H109" i="30"/>
  <c r="G109" i="30"/>
  <c r="F109" i="30"/>
  <c r="E109" i="30"/>
  <c r="D109" i="30"/>
  <c r="C109" i="30"/>
  <c r="W108" i="30"/>
  <c r="V108" i="30"/>
  <c r="U108" i="30"/>
  <c r="T108" i="30"/>
  <c r="S108" i="30"/>
  <c r="R108" i="30"/>
  <c r="Q108" i="30"/>
  <c r="P108" i="30"/>
  <c r="O108" i="30"/>
  <c r="N108" i="30"/>
  <c r="M108" i="30"/>
  <c r="L108" i="30"/>
  <c r="K108" i="30"/>
  <c r="J108" i="30"/>
  <c r="I108" i="30"/>
  <c r="H108" i="30"/>
  <c r="G108" i="30"/>
  <c r="F108" i="30"/>
  <c r="E108" i="30"/>
  <c r="D108" i="30"/>
  <c r="C108" i="30"/>
  <c r="W90" i="30"/>
  <c r="V90" i="30"/>
  <c r="U90" i="30"/>
  <c r="T90" i="30"/>
  <c r="S90" i="30"/>
  <c r="R90" i="30"/>
  <c r="Q90" i="30"/>
  <c r="P90" i="30"/>
  <c r="O90" i="30"/>
  <c r="N90" i="30"/>
  <c r="M90" i="30"/>
  <c r="L90" i="30"/>
  <c r="K90" i="30"/>
  <c r="J90" i="30"/>
  <c r="I90" i="30"/>
  <c r="H90" i="30"/>
  <c r="G90" i="30"/>
  <c r="F90" i="30"/>
  <c r="E90" i="30"/>
  <c r="D90" i="30"/>
  <c r="C90" i="30"/>
  <c r="W89" i="30"/>
  <c r="V89" i="30"/>
  <c r="U89" i="30"/>
  <c r="T89" i="30"/>
  <c r="S89" i="30"/>
  <c r="R89" i="30"/>
  <c r="Q89" i="30"/>
  <c r="P89" i="30"/>
  <c r="O89" i="30"/>
  <c r="N89" i="30"/>
  <c r="M89" i="30"/>
  <c r="L89" i="30"/>
  <c r="K89" i="30"/>
  <c r="J89" i="30"/>
  <c r="I89" i="30"/>
  <c r="H89" i="30"/>
  <c r="G89" i="30"/>
  <c r="F89" i="30"/>
  <c r="E89" i="30"/>
  <c r="D89" i="30"/>
  <c r="C89" i="30"/>
  <c r="W88" i="30"/>
  <c r="V88" i="30"/>
  <c r="U88" i="30"/>
  <c r="T88" i="30"/>
  <c r="S88" i="30"/>
  <c r="R88" i="30"/>
  <c r="Q88" i="30"/>
  <c r="P88" i="30"/>
  <c r="O88" i="30"/>
  <c r="N88" i="30"/>
  <c r="M88" i="30"/>
  <c r="L88" i="30"/>
  <c r="K88" i="30"/>
  <c r="J88" i="30"/>
  <c r="I88" i="30"/>
  <c r="H88" i="30"/>
  <c r="G88" i="30"/>
  <c r="F88" i="30"/>
  <c r="E88" i="30"/>
  <c r="D88" i="30"/>
  <c r="C88" i="30"/>
  <c r="W87" i="30"/>
  <c r="V87" i="30"/>
  <c r="U87" i="30"/>
  <c r="T87" i="30"/>
  <c r="S87" i="30"/>
  <c r="R87" i="30"/>
  <c r="Q87" i="30"/>
  <c r="P87" i="30"/>
  <c r="O87" i="30"/>
  <c r="N87" i="30"/>
  <c r="M87" i="30"/>
  <c r="L87" i="30"/>
  <c r="K87" i="30"/>
  <c r="J87" i="30"/>
  <c r="I87" i="30"/>
  <c r="H87" i="30"/>
  <c r="G87" i="30"/>
  <c r="F87" i="30"/>
  <c r="E87" i="30"/>
  <c r="D87" i="30"/>
  <c r="C87" i="30"/>
  <c r="W86" i="30"/>
  <c r="V86" i="30"/>
  <c r="U86" i="30"/>
  <c r="T86" i="30"/>
  <c r="S86" i="30"/>
  <c r="R86" i="30"/>
  <c r="Q86" i="30"/>
  <c r="P86" i="30"/>
  <c r="O86" i="30"/>
  <c r="N86" i="30"/>
  <c r="M86" i="30"/>
  <c r="L86" i="30"/>
  <c r="K86" i="30"/>
  <c r="J86" i="30"/>
  <c r="I86" i="30"/>
  <c r="H86" i="30"/>
  <c r="G86" i="30"/>
  <c r="F86" i="30"/>
  <c r="E86" i="30"/>
  <c r="D86" i="30"/>
  <c r="C86" i="30"/>
  <c r="W85" i="30"/>
  <c r="V85" i="30"/>
  <c r="U85" i="30"/>
  <c r="T85" i="30"/>
  <c r="S85" i="30"/>
  <c r="R85" i="30"/>
  <c r="Q85" i="30"/>
  <c r="P85" i="30"/>
  <c r="O85" i="30"/>
  <c r="N85" i="30"/>
  <c r="M85" i="30"/>
  <c r="L85" i="30"/>
  <c r="K85" i="30"/>
  <c r="J85" i="30"/>
  <c r="I85" i="30"/>
  <c r="H85" i="30"/>
  <c r="G85" i="30"/>
  <c r="F85" i="30"/>
  <c r="E85" i="30"/>
  <c r="D85" i="30"/>
  <c r="C85" i="30"/>
  <c r="W84" i="30"/>
  <c r="V84" i="30"/>
  <c r="U84" i="30"/>
  <c r="T84" i="30"/>
  <c r="S84" i="30"/>
  <c r="R84" i="30"/>
  <c r="Q84" i="30"/>
  <c r="P84" i="30"/>
  <c r="O84" i="30"/>
  <c r="N84" i="30"/>
  <c r="M84" i="30"/>
  <c r="L84" i="30"/>
  <c r="K84" i="30"/>
  <c r="J84" i="30"/>
  <c r="I84" i="30"/>
  <c r="H84" i="30"/>
  <c r="G84" i="30"/>
  <c r="F84" i="30"/>
  <c r="E84" i="30"/>
  <c r="D84" i="30"/>
  <c r="C84" i="30"/>
  <c r="W83" i="30"/>
  <c r="V83" i="30"/>
  <c r="U83" i="30"/>
  <c r="T83" i="30"/>
  <c r="S83" i="30"/>
  <c r="R83" i="30"/>
  <c r="Q83" i="30"/>
  <c r="P83" i="30"/>
  <c r="O83" i="30"/>
  <c r="N83" i="30"/>
  <c r="M83" i="30"/>
  <c r="L83" i="30"/>
  <c r="K83" i="30"/>
  <c r="J83" i="30"/>
  <c r="I83" i="30"/>
  <c r="H83" i="30"/>
  <c r="G83" i="30"/>
  <c r="F83" i="30"/>
  <c r="E83" i="30"/>
  <c r="D83" i="30"/>
  <c r="C83" i="30"/>
  <c r="W82" i="30"/>
  <c r="V82" i="30"/>
  <c r="U82" i="30"/>
  <c r="T82" i="30"/>
  <c r="S82" i="30"/>
  <c r="R82" i="30"/>
  <c r="Q82" i="30"/>
  <c r="P82" i="30"/>
  <c r="O82" i="30"/>
  <c r="N82" i="30"/>
  <c r="M82" i="30"/>
  <c r="L82" i="30"/>
  <c r="K82" i="30"/>
  <c r="J82" i="30"/>
  <c r="I82" i="30"/>
  <c r="H82" i="30"/>
  <c r="G82" i="30"/>
  <c r="F82" i="30"/>
  <c r="E82" i="30"/>
  <c r="D82" i="30"/>
  <c r="C82" i="30"/>
  <c r="W81" i="30"/>
  <c r="V81" i="30"/>
  <c r="U81" i="30"/>
  <c r="T81" i="30"/>
  <c r="S81" i="30"/>
  <c r="R81" i="30"/>
  <c r="Q81" i="30"/>
  <c r="P81" i="30"/>
  <c r="O81" i="30"/>
  <c r="N81" i="30"/>
  <c r="M81" i="30"/>
  <c r="L81" i="30"/>
  <c r="K81" i="30"/>
  <c r="J81" i="30"/>
  <c r="I81" i="30"/>
  <c r="H81" i="30"/>
  <c r="G81" i="30"/>
  <c r="F81" i="30"/>
  <c r="E81" i="30"/>
  <c r="D81" i="30"/>
  <c r="C81" i="30"/>
  <c r="W75" i="30"/>
  <c r="V75" i="30"/>
  <c r="U75" i="30"/>
  <c r="T75" i="30"/>
  <c r="S75" i="30"/>
  <c r="R75" i="30"/>
  <c r="Q75" i="30"/>
  <c r="P75" i="30"/>
  <c r="O75" i="30"/>
  <c r="N75" i="30"/>
  <c r="M75" i="30"/>
  <c r="L75" i="30"/>
  <c r="K75" i="30"/>
  <c r="J75" i="30"/>
  <c r="I75" i="30"/>
  <c r="H75" i="30"/>
  <c r="G75" i="30"/>
  <c r="F75" i="30"/>
  <c r="E75" i="30"/>
  <c r="D75" i="30"/>
  <c r="C75" i="30"/>
  <c r="W74" i="30"/>
  <c r="V74" i="30"/>
  <c r="U74" i="30"/>
  <c r="T74" i="30"/>
  <c r="S74" i="30"/>
  <c r="R74" i="30"/>
  <c r="Q74" i="30"/>
  <c r="P74" i="30"/>
  <c r="O74" i="30"/>
  <c r="N74" i="30"/>
  <c r="M74" i="30"/>
  <c r="L74" i="30"/>
  <c r="K74" i="30"/>
  <c r="J74" i="30"/>
  <c r="I74" i="30"/>
  <c r="H74" i="30"/>
  <c r="G74" i="30"/>
  <c r="F74" i="30"/>
  <c r="E74" i="30"/>
  <c r="D74" i="30"/>
  <c r="C74" i="30"/>
  <c r="W73" i="30"/>
  <c r="V73" i="30"/>
  <c r="U73" i="30"/>
  <c r="T73" i="30"/>
  <c r="S73" i="30"/>
  <c r="R73" i="30"/>
  <c r="Q73" i="30"/>
  <c r="P73" i="30"/>
  <c r="O73" i="30"/>
  <c r="N73" i="30"/>
  <c r="M73" i="30"/>
  <c r="L73" i="30"/>
  <c r="K73" i="30"/>
  <c r="J73" i="30"/>
  <c r="I73" i="30"/>
  <c r="H73" i="30"/>
  <c r="G73" i="30"/>
  <c r="F73" i="30"/>
  <c r="E73" i="30"/>
  <c r="D73" i="30"/>
  <c r="C73" i="30"/>
  <c r="W296" i="29"/>
  <c r="W304" i="29" s="1"/>
  <c r="V296" i="29"/>
  <c r="V304" i="29" s="1"/>
  <c r="U296" i="29"/>
  <c r="U304" i="29" s="1"/>
  <c r="U308" i="29" s="1"/>
  <c r="T296" i="29"/>
  <c r="T304" i="29" s="1"/>
  <c r="T308" i="29" s="1"/>
  <c r="S296" i="29"/>
  <c r="S304" i="29" s="1"/>
  <c r="R296" i="29"/>
  <c r="R304" i="29" s="1"/>
  <c r="Q296" i="29"/>
  <c r="Q304" i="29" s="1"/>
  <c r="P296" i="29"/>
  <c r="O296" i="29"/>
  <c r="O304" i="29" s="1"/>
  <c r="N296" i="29"/>
  <c r="M296" i="29"/>
  <c r="M304" i="29" s="1"/>
  <c r="L296" i="29"/>
  <c r="K296" i="29"/>
  <c r="J296" i="29"/>
  <c r="I296" i="29"/>
  <c r="H296" i="29"/>
  <c r="G296" i="29"/>
  <c r="G304" i="29" s="1"/>
  <c r="F296" i="29"/>
  <c r="F304" i="29" s="1"/>
  <c r="F314" i="29" s="1"/>
  <c r="E296" i="29"/>
  <c r="E304" i="29" s="1"/>
  <c r="E316" i="29" s="1"/>
  <c r="D296" i="29"/>
  <c r="D304" i="29" s="1"/>
  <c r="C296" i="29"/>
  <c r="C304" i="29" s="1"/>
  <c r="W155" i="29"/>
  <c r="W161" i="29" s="1"/>
  <c r="W171" i="29" s="1"/>
  <c r="V155" i="29"/>
  <c r="V161" i="29" s="1"/>
  <c r="U155" i="29"/>
  <c r="T155" i="29"/>
  <c r="T161" i="29" s="1"/>
  <c r="T167" i="29" s="1"/>
  <c r="S155" i="29"/>
  <c r="R155" i="29"/>
  <c r="Q155" i="29"/>
  <c r="Q161" i="29" s="1"/>
  <c r="P155" i="29"/>
  <c r="O155" i="29"/>
  <c r="O161" i="29" s="1"/>
  <c r="N155" i="29"/>
  <c r="N161" i="29" s="1"/>
  <c r="N169" i="29" s="1"/>
  <c r="M155" i="29"/>
  <c r="L155" i="29"/>
  <c r="L161" i="29" s="1"/>
  <c r="L164" i="29" s="1"/>
  <c r="K155" i="29"/>
  <c r="K161" i="29" s="1"/>
  <c r="J155" i="29"/>
  <c r="I155" i="29"/>
  <c r="I161" i="29" s="1"/>
  <c r="I164" i="29" s="1"/>
  <c r="H155" i="29"/>
  <c r="H161" i="29" s="1"/>
  <c r="G155" i="29"/>
  <c r="F155" i="29"/>
  <c r="F161" i="29" s="1"/>
  <c r="F167" i="29" s="1"/>
  <c r="E155" i="29"/>
  <c r="D155" i="29"/>
  <c r="D161" i="29" s="1"/>
  <c r="D169" i="29" s="1"/>
  <c r="C155" i="29"/>
  <c r="C161" i="29" s="1"/>
  <c r="C166" i="29" s="1"/>
  <c r="W145" i="29"/>
  <c r="V145" i="29"/>
  <c r="U145" i="29"/>
  <c r="T145" i="29"/>
  <c r="S145" i="29"/>
  <c r="R145" i="29"/>
  <c r="Q145" i="29"/>
  <c r="P145" i="29"/>
  <c r="O145" i="29"/>
  <c r="N145" i="29"/>
  <c r="M145" i="29"/>
  <c r="L145" i="29"/>
  <c r="K145" i="29"/>
  <c r="J145" i="29"/>
  <c r="I145" i="29"/>
  <c r="H145" i="29"/>
  <c r="G145" i="29"/>
  <c r="F145" i="29"/>
  <c r="E145" i="29"/>
  <c r="D145" i="29"/>
  <c r="C145" i="29"/>
  <c r="W144" i="29"/>
  <c r="V144" i="29"/>
  <c r="U144" i="29"/>
  <c r="T144" i="29"/>
  <c r="S144" i="29"/>
  <c r="R144" i="29"/>
  <c r="Q144" i="29"/>
  <c r="P144" i="29"/>
  <c r="O144" i="29"/>
  <c r="N144" i="29"/>
  <c r="M144" i="29"/>
  <c r="L144" i="29"/>
  <c r="K144" i="29"/>
  <c r="J144" i="29"/>
  <c r="I144" i="29"/>
  <c r="H144" i="29"/>
  <c r="G144" i="29"/>
  <c r="F144" i="29"/>
  <c r="E144" i="29"/>
  <c r="D144" i="29"/>
  <c r="C144" i="29"/>
  <c r="W142" i="29"/>
  <c r="V142" i="29"/>
  <c r="U142" i="29"/>
  <c r="T142" i="29"/>
  <c r="S142" i="29"/>
  <c r="R142" i="29"/>
  <c r="Q142" i="29"/>
  <c r="P142" i="29"/>
  <c r="O142" i="29"/>
  <c r="N142" i="29"/>
  <c r="M142" i="29"/>
  <c r="L142" i="29"/>
  <c r="K142" i="29"/>
  <c r="J142" i="29"/>
  <c r="I142" i="29"/>
  <c r="H142" i="29"/>
  <c r="G142" i="29"/>
  <c r="F142" i="29"/>
  <c r="E142" i="29"/>
  <c r="D142" i="29"/>
  <c r="C142" i="29"/>
  <c r="W125" i="29"/>
  <c r="V125" i="29"/>
  <c r="U125" i="29"/>
  <c r="T125" i="29"/>
  <c r="S125" i="29"/>
  <c r="R125" i="29"/>
  <c r="Q125" i="29"/>
  <c r="P125" i="29"/>
  <c r="O125" i="29"/>
  <c r="N125" i="29"/>
  <c r="M125" i="29"/>
  <c r="L125" i="29"/>
  <c r="K125" i="29"/>
  <c r="J125" i="29"/>
  <c r="I125" i="29"/>
  <c r="H125" i="29"/>
  <c r="G125" i="29"/>
  <c r="F125" i="29"/>
  <c r="E125" i="29"/>
  <c r="D125" i="29"/>
  <c r="C125" i="29"/>
  <c r="W124" i="29"/>
  <c r="V124" i="29"/>
  <c r="U124" i="29"/>
  <c r="T124" i="29"/>
  <c r="S124" i="29"/>
  <c r="R124" i="29"/>
  <c r="Q124" i="29"/>
  <c r="P124" i="29"/>
  <c r="O124" i="29"/>
  <c r="N124" i="29"/>
  <c r="M124" i="29"/>
  <c r="L124" i="29"/>
  <c r="K124" i="29"/>
  <c r="J124" i="29"/>
  <c r="I124" i="29"/>
  <c r="H124" i="29"/>
  <c r="G124" i="29"/>
  <c r="F124" i="29"/>
  <c r="E124" i="29"/>
  <c r="D124" i="29"/>
  <c r="C124" i="29"/>
  <c r="W123" i="29"/>
  <c r="V123" i="29"/>
  <c r="U123" i="29"/>
  <c r="T123" i="29"/>
  <c r="S123" i="29"/>
  <c r="R123" i="29"/>
  <c r="Q123" i="29"/>
  <c r="P123" i="29"/>
  <c r="O123" i="29"/>
  <c r="N123" i="29"/>
  <c r="M123" i="29"/>
  <c r="L123" i="29"/>
  <c r="K123" i="29"/>
  <c r="J123" i="29"/>
  <c r="I123" i="29"/>
  <c r="H123" i="29"/>
  <c r="G123" i="29"/>
  <c r="F123" i="29"/>
  <c r="E123" i="29"/>
  <c r="D123" i="29"/>
  <c r="C123" i="29"/>
  <c r="W122" i="29"/>
  <c r="V122" i="29"/>
  <c r="U122" i="29"/>
  <c r="T122" i="29"/>
  <c r="S122" i="29"/>
  <c r="R122" i="29"/>
  <c r="Q122" i="29"/>
  <c r="P122" i="29"/>
  <c r="O122" i="29"/>
  <c r="N122" i="29"/>
  <c r="M122" i="29"/>
  <c r="L122" i="29"/>
  <c r="K122" i="29"/>
  <c r="J122" i="29"/>
  <c r="I122" i="29"/>
  <c r="H122" i="29"/>
  <c r="G122" i="29"/>
  <c r="F122" i="29"/>
  <c r="E122" i="29"/>
  <c r="D122" i="29"/>
  <c r="C122" i="29"/>
  <c r="W121" i="29"/>
  <c r="V121" i="29"/>
  <c r="U121" i="29"/>
  <c r="T121" i="29"/>
  <c r="S121" i="29"/>
  <c r="R121" i="29"/>
  <c r="Q121" i="29"/>
  <c r="P121" i="29"/>
  <c r="O121" i="29"/>
  <c r="N121" i="29"/>
  <c r="M121" i="29"/>
  <c r="L121" i="29"/>
  <c r="K121" i="29"/>
  <c r="J121" i="29"/>
  <c r="I121" i="29"/>
  <c r="H121" i="29"/>
  <c r="G121" i="29"/>
  <c r="F121" i="29"/>
  <c r="E121" i="29"/>
  <c r="D121" i="29"/>
  <c r="C121" i="29"/>
  <c r="W120" i="29"/>
  <c r="V120" i="29"/>
  <c r="U120" i="29"/>
  <c r="T120" i="29"/>
  <c r="S120" i="29"/>
  <c r="R120" i="29"/>
  <c r="Q120" i="29"/>
  <c r="P120" i="29"/>
  <c r="O120" i="29"/>
  <c r="N120" i="29"/>
  <c r="M120" i="29"/>
  <c r="L120" i="29"/>
  <c r="K120" i="29"/>
  <c r="J120" i="29"/>
  <c r="I120" i="29"/>
  <c r="H120" i="29"/>
  <c r="G120" i="29"/>
  <c r="F120" i="29"/>
  <c r="E120" i="29"/>
  <c r="D120" i="29"/>
  <c r="C120" i="29"/>
  <c r="W119" i="29"/>
  <c r="V119" i="29"/>
  <c r="U119" i="29"/>
  <c r="T119" i="29"/>
  <c r="S119" i="29"/>
  <c r="R119" i="29"/>
  <c r="Q119" i="29"/>
  <c r="P119" i="29"/>
  <c r="O119" i="29"/>
  <c r="N119" i="29"/>
  <c r="M119" i="29"/>
  <c r="L119" i="29"/>
  <c r="K119" i="29"/>
  <c r="J119" i="29"/>
  <c r="I119" i="29"/>
  <c r="H119" i="29"/>
  <c r="G119" i="29"/>
  <c r="F119" i="29"/>
  <c r="E119" i="29"/>
  <c r="D119" i="29"/>
  <c r="C119" i="29"/>
  <c r="W118" i="29"/>
  <c r="V118" i="29"/>
  <c r="U118" i="29"/>
  <c r="T118" i="29"/>
  <c r="S118" i="29"/>
  <c r="R118" i="29"/>
  <c r="Q118" i="29"/>
  <c r="P118" i="29"/>
  <c r="O118" i="29"/>
  <c r="N118" i="29"/>
  <c r="M118" i="29"/>
  <c r="L118" i="29"/>
  <c r="K118" i="29"/>
  <c r="J118" i="29"/>
  <c r="I118" i="29"/>
  <c r="H118" i="29"/>
  <c r="G118" i="29"/>
  <c r="F118" i="29"/>
  <c r="E118" i="29"/>
  <c r="D118" i="29"/>
  <c r="C118" i="29"/>
  <c r="W117" i="29"/>
  <c r="V117" i="29"/>
  <c r="U117" i="29"/>
  <c r="T117" i="29"/>
  <c r="S117" i="29"/>
  <c r="R117" i="29"/>
  <c r="Q117" i="29"/>
  <c r="P117" i="29"/>
  <c r="O117" i="29"/>
  <c r="N117" i="29"/>
  <c r="M117" i="29"/>
  <c r="L117" i="29"/>
  <c r="K117" i="29"/>
  <c r="J117" i="29"/>
  <c r="I117" i="29"/>
  <c r="H117" i="29"/>
  <c r="G117" i="29"/>
  <c r="F117" i="29"/>
  <c r="E117" i="29"/>
  <c r="D117" i="29"/>
  <c r="C117" i="29"/>
  <c r="W116" i="29"/>
  <c r="V116" i="29"/>
  <c r="U116" i="29"/>
  <c r="T116" i="29"/>
  <c r="S116" i="29"/>
  <c r="R116" i="29"/>
  <c r="Q116" i="29"/>
  <c r="P116" i="29"/>
  <c r="O116" i="29"/>
  <c r="N116" i="29"/>
  <c r="M116" i="29"/>
  <c r="L116" i="29"/>
  <c r="K116" i="29"/>
  <c r="J116" i="29"/>
  <c r="I116" i="29"/>
  <c r="H116" i="29"/>
  <c r="G116" i="29"/>
  <c r="F116" i="29"/>
  <c r="E116" i="29"/>
  <c r="D116" i="29"/>
  <c r="C116" i="29"/>
  <c r="W110" i="29"/>
  <c r="V110" i="29"/>
  <c r="U110" i="29"/>
  <c r="T110" i="29"/>
  <c r="S110" i="29"/>
  <c r="R110" i="29"/>
  <c r="Q110" i="29"/>
  <c r="P110" i="29"/>
  <c r="O110" i="29"/>
  <c r="N110" i="29"/>
  <c r="M110" i="29"/>
  <c r="L110" i="29"/>
  <c r="K110" i="29"/>
  <c r="J110" i="29"/>
  <c r="I110" i="29"/>
  <c r="H110" i="29"/>
  <c r="G110" i="29"/>
  <c r="F110" i="29"/>
  <c r="E110" i="29"/>
  <c r="D110" i="29"/>
  <c r="C110" i="29"/>
  <c r="W109" i="29"/>
  <c r="V109" i="29"/>
  <c r="U109" i="29"/>
  <c r="T109" i="29"/>
  <c r="S109" i="29"/>
  <c r="R109" i="29"/>
  <c r="Q109" i="29"/>
  <c r="P109" i="29"/>
  <c r="O109" i="29"/>
  <c r="N109" i="29"/>
  <c r="M109" i="29"/>
  <c r="L109" i="29"/>
  <c r="K109" i="29"/>
  <c r="J109" i="29"/>
  <c r="I109" i="29"/>
  <c r="H109" i="29"/>
  <c r="G109" i="29"/>
  <c r="F109" i="29"/>
  <c r="E109" i="29"/>
  <c r="D109" i="29"/>
  <c r="C109" i="29"/>
  <c r="W108" i="29"/>
  <c r="V108" i="29"/>
  <c r="U108" i="29"/>
  <c r="T108" i="29"/>
  <c r="S108" i="29"/>
  <c r="R108" i="29"/>
  <c r="Q108" i="29"/>
  <c r="P108" i="29"/>
  <c r="O108" i="29"/>
  <c r="N108" i="29"/>
  <c r="M108" i="29"/>
  <c r="L108" i="29"/>
  <c r="K108" i="29"/>
  <c r="J108" i="29"/>
  <c r="I108" i="29"/>
  <c r="H108" i="29"/>
  <c r="G108" i="29"/>
  <c r="F108" i="29"/>
  <c r="E108" i="29"/>
  <c r="D108" i="29"/>
  <c r="C108" i="29"/>
  <c r="W90" i="29"/>
  <c r="V90" i="29"/>
  <c r="U90" i="29"/>
  <c r="T90" i="29"/>
  <c r="S90" i="29"/>
  <c r="R90" i="29"/>
  <c r="Q90" i="29"/>
  <c r="Q55" i="29" s="1"/>
  <c r="P90" i="29"/>
  <c r="O90" i="29"/>
  <c r="N90" i="29"/>
  <c r="M90" i="29"/>
  <c r="M55" i="29" s="1"/>
  <c r="L90" i="29"/>
  <c r="K90" i="29"/>
  <c r="K55" i="29" s="1"/>
  <c r="J90" i="29"/>
  <c r="I90" i="29"/>
  <c r="H90" i="29"/>
  <c r="G90" i="29"/>
  <c r="F90" i="29"/>
  <c r="E90" i="29"/>
  <c r="D90" i="29"/>
  <c r="C90" i="29"/>
  <c r="W89" i="29"/>
  <c r="V89" i="29"/>
  <c r="V54" i="29" s="1"/>
  <c r="U89" i="29"/>
  <c r="T89" i="29"/>
  <c r="T54" i="29" s="1"/>
  <c r="S89" i="29"/>
  <c r="R89" i="29"/>
  <c r="R54" i="29" s="1"/>
  <c r="Q89" i="29"/>
  <c r="P89" i="29"/>
  <c r="P54" i="29" s="1"/>
  <c r="O89" i="29"/>
  <c r="N89" i="29"/>
  <c r="M89" i="29"/>
  <c r="L89" i="29"/>
  <c r="K89" i="29"/>
  <c r="J89" i="29"/>
  <c r="I89" i="29"/>
  <c r="H89" i="29"/>
  <c r="G89" i="29"/>
  <c r="F89" i="29"/>
  <c r="F54" i="29" s="1"/>
  <c r="E89" i="29"/>
  <c r="D89" i="29"/>
  <c r="D54" i="29" s="1"/>
  <c r="C89" i="29"/>
  <c r="W88" i="29"/>
  <c r="V88" i="29"/>
  <c r="U88" i="29"/>
  <c r="T88" i="29"/>
  <c r="S88" i="29"/>
  <c r="R88" i="29"/>
  <c r="Q88" i="29"/>
  <c r="P88" i="29"/>
  <c r="O88" i="29"/>
  <c r="N88" i="29"/>
  <c r="M88" i="29"/>
  <c r="L88" i="29"/>
  <c r="K88" i="29"/>
  <c r="K53" i="29" s="1"/>
  <c r="J88" i="29"/>
  <c r="I88" i="29"/>
  <c r="H88" i="29"/>
  <c r="G88" i="29"/>
  <c r="G53" i="29" s="1"/>
  <c r="F88" i="29"/>
  <c r="E88" i="29"/>
  <c r="E53" i="29" s="1"/>
  <c r="D88" i="29"/>
  <c r="C88" i="29"/>
  <c r="W87" i="29"/>
  <c r="V87" i="29"/>
  <c r="U87" i="29"/>
  <c r="T87" i="29"/>
  <c r="S87" i="29"/>
  <c r="R87" i="29"/>
  <c r="Q87" i="29"/>
  <c r="P87" i="29"/>
  <c r="P52" i="29" s="1"/>
  <c r="O87" i="29"/>
  <c r="N87" i="29"/>
  <c r="N52" i="29" s="1"/>
  <c r="M87" i="29"/>
  <c r="L87" i="29"/>
  <c r="L52" i="29" s="1"/>
  <c r="K87" i="29"/>
  <c r="J87" i="29"/>
  <c r="J52" i="29" s="1"/>
  <c r="I87" i="29"/>
  <c r="H87" i="29"/>
  <c r="G87" i="29"/>
  <c r="F87" i="29"/>
  <c r="E87" i="29"/>
  <c r="D87" i="29"/>
  <c r="C87" i="29"/>
  <c r="W86" i="29"/>
  <c r="V86" i="29"/>
  <c r="U86" i="29"/>
  <c r="U51" i="29" s="1"/>
  <c r="T86" i="29"/>
  <c r="S86" i="29"/>
  <c r="S51" i="29" s="1"/>
  <c r="R86" i="29"/>
  <c r="Q86" i="29"/>
  <c r="P86" i="29"/>
  <c r="O86" i="29"/>
  <c r="N86" i="29"/>
  <c r="M86" i="29"/>
  <c r="L86" i="29"/>
  <c r="K86" i="29"/>
  <c r="J86" i="29"/>
  <c r="I86" i="29"/>
  <c r="H86" i="29"/>
  <c r="G86" i="29"/>
  <c r="F86" i="29"/>
  <c r="E86" i="29"/>
  <c r="E51" i="29" s="1"/>
  <c r="D86" i="29"/>
  <c r="C86" i="29"/>
  <c r="W85" i="29"/>
  <c r="V85" i="29"/>
  <c r="V50" i="29" s="1"/>
  <c r="U85" i="29"/>
  <c r="T85" i="29"/>
  <c r="T50" i="29" s="1"/>
  <c r="S85" i="29"/>
  <c r="R85" i="29"/>
  <c r="Q85" i="29"/>
  <c r="P85" i="29"/>
  <c r="O85" i="29"/>
  <c r="N85" i="29"/>
  <c r="M85" i="29"/>
  <c r="L85" i="29"/>
  <c r="K85" i="29"/>
  <c r="J85" i="29"/>
  <c r="J50" i="29" s="1"/>
  <c r="I85" i="29"/>
  <c r="H85" i="29"/>
  <c r="H50" i="29" s="1"/>
  <c r="G85" i="29"/>
  <c r="F85" i="29"/>
  <c r="F50" i="29" s="1"/>
  <c r="E85" i="29"/>
  <c r="D85" i="29"/>
  <c r="D50" i="29" s="1"/>
  <c r="C85" i="29"/>
  <c r="W84" i="29"/>
  <c r="V84" i="29"/>
  <c r="U84" i="29"/>
  <c r="T84" i="29"/>
  <c r="S84" i="29"/>
  <c r="R84" i="29"/>
  <c r="Q84" i="29"/>
  <c r="P84" i="29"/>
  <c r="O84" i="29"/>
  <c r="O49" i="29" s="1"/>
  <c r="N84" i="29"/>
  <c r="M84" i="29"/>
  <c r="M49" i="29" s="1"/>
  <c r="L84" i="29"/>
  <c r="K84" i="29"/>
  <c r="J84" i="29"/>
  <c r="I84" i="29"/>
  <c r="H84" i="29"/>
  <c r="G84" i="29"/>
  <c r="F84" i="29"/>
  <c r="E84" i="29"/>
  <c r="D84" i="29"/>
  <c r="C84" i="29"/>
  <c r="W83" i="29"/>
  <c r="V83" i="29"/>
  <c r="U83" i="29"/>
  <c r="T83" i="29"/>
  <c r="T48" i="29" s="1"/>
  <c r="S83" i="29"/>
  <c r="R83" i="29"/>
  <c r="Q83" i="29"/>
  <c r="P83" i="29"/>
  <c r="P48" i="29" s="1"/>
  <c r="O83" i="29"/>
  <c r="N83" i="29"/>
  <c r="N48" i="29" s="1"/>
  <c r="M83" i="29"/>
  <c r="L83" i="29"/>
  <c r="K83" i="29"/>
  <c r="J83" i="29"/>
  <c r="I83" i="29"/>
  <c r="H83" i="29"/>
  <c r="G83" i="29"/>
  <c r="F83" i="29"/>
  <c r="E83" i="29"/>
  <c r="D83" i="29"/>
  <c r="D48" i="29" s="1"/>
  <c r="C83" i="29"/>
  <c r="W82" i="29"/>
  <c r="W47" i="29" s="1"/>
  <c r="V82" i="29"/>
  <c r="U82" i="29"/>
  <c r="U47" i="29" s="1"/>
  <c r="T82" i="29"/>
  <c r="S82" i="29"/>
  <c r="S47" i="29" s="1"/>
  <c r="R82" i="29"/>
  <c r="Q82" i="29"/>
  <c r="P82" i="29"/>
  <c r="O82" i="29"/>
  <c r="N82" i="29"/>
  <c r="M82" i="29"/>
  <c r="L82" i="29"/>
  <c r="K82" i="29"/>
  <c r="J82" i="29"/>
  <c r="I82" i="29"/>
  <c r="I47" i="29" s="1"/>
  <c r="H82" i="29"/>
  <c r="G82" i="29"/>
  <c r="G47" i="29" s="1"/>
  <c r="F82" i="29"/>
  <c r="E82" i="29"/>
  <c r="E47" i="29" s="1"/>
  <c r="D82" i="29"/>
  <c r="C82" i="29"/>
  <c r="W81" i="29"/>
  <c r="V81" i="29"/>
  <c r="U81" i="29"/>
  <c r="T81" i="29"/>
  <c r="S81" i="29"/>
  <c r="R81" i="29"/>
  <c r="Q81" i="29"/>
  <c r="P81" i="29"/>
  <c r="O81" i="29"/>
  <c r="N81" i="29"/>
  <c r="N46" i="29" s="1"/>
  <c r="M81" i="29"/>
  <c r="L81" i="29"/>
  <c r="K81" i="29"/>
  <c r="J81" i="29"/>
  <c r="J46" i="29" s="1"/>
  <c r="I81" i="29"/>
  <c r="H81" i="29"/>
  <c r="H46" i="29" s="1"/>
  <c r="G81" i="29"/>
  <c r="F81" i="29"/>
  <c r="E81" i="29"/>
  <c r="D81" i="29"/>
  <c r="C81" i="29"/>
  <c r="W75" i="29"/>
  <c r="V75" i="29"/>
  <c r="U75" i="29"/>
  <c r="T75" i="29"/>
  <c r="S75" i="29"/>
  <c r="R75" i="29"/>
  <c r="Q75" i="29"/>
  <c r="P75" i="29"/>
  <c r="O75" i="29"/>
  <c r="N75" i="29"/>
  <c r="M75" i="29"/>
  <c r="L75" i="29"/>
  <c r="K75" i="29"/>
  <c r="J75" i="29"/>
  <c r="I75" i="29"/>
  <c r="H75" i="29"/>
  <c r="G75" i="29"/>
  <c r="F75" i="29"/>
  <c r="E75" i="29"/>
  <c r="D75" i="29"/>
  <c r="C75" i="29"/>
  <c r="W74" i="29"/>
  <c r="V74" i="29"/>
  <c r="V39" i="29" s="1"/>
  <c r="U74" i="29"/>
  <c r="T74" i="29"/>
  <c r="T39" i="29" s="1"/>
  <c r="S74" i="29"/>
  <c r="R74" i="29"/>
  <c r="Q74" i="29"/>
  <c r="P74" i="29"/>
  <c r="O74" i="29"/>
  <c r="N74" i="29"/>
  <c r="M74" i="29"/>
  <c r="L74" i="29"/>
  <c r="K74" i="29"/>
  <c r="J74" i="29"/>
  <c r="I74" i="29"/>
  <c r="H74" i="29"/>
  <c r="H39" i="29" s="1"/>
  <c r="G74" i="29"/>
  <c r="F74" i="29"/>
  <c r="E74" i="29"/>
  <c r="D74" i="29"/>
  <c r="D39" i="29" s="1"/>
  <c r="C74" i="29"/>
  <c r="W73" i="29"/>
  <c r="W38" i="29" s="1"/>
  <c r="V73" i="29"/>
  <c r="U73" i="29"/>
  <c r="T73" i="29"/>
  <c r="S73" i="29"/>
  <c r="R73" i="29"/>
  <c r="Q73" i="29"/>
  <c r="P73" i="29"/>
  <c r="O73" i="29"/>
  <c r="N73" i="29"/>
  <c r="M73" i="29"/>
  <c r="M38" i="29" s="1"/>
  <c r="L73" i="29"/>
  <c r="K73" i="29"/>
  <c r="K38" i="29" s="1"/>
  <c r="J73" i="29"/>
  <c r="I73" i="29"/>
  <c r="I38" i="29" s="1"/>
  <c r="H73" i="29"/>
  <c r="G73" i="29"/>
  <c r="G38" i="29" s="1"/>
  <c r="F73" i="29"/>
  <c r="E73" i="29"/>
  <c r="D73" i="29"/>
  <c r="C73" i="29"/>
  <c r="W296" i="28"/>
  <c r="W304" i="28" s="1"/>
  <c r="W307" i="28" s="1"/>
  <c r="V296" i="28"/>
  <c r="U296" i="28"/>
  <c r="U304" i="28" s="1"/>
  <c r="T296" i="28"/>
  <c r="T304" i="28" s="1"/>
  <c r="S296" i="28"/>
  <c r="R296" i="28"/>
  <c r="R304" i="28" s="1"/>
  <c r="Q296" i="28"/>
  <c r="Q304" i="28" s="1"/>
  <c r="Q312" i="28" s="1"/>
  <c r="P296" i="28"/>
  <c r="P304" i="28" s="1"/>
  <c r="O296" i="28"/>
  <c r="O304" i="28" s="1"/>
  <c r="N296" i="28"/>
  <c r="M296" i="28"/>
  <c r="M304" i="28" s="1"/>
  <c r="L296" i="28"/>
  <c r="K296" i="28"/>
  <c r="J296" i="28"/>
  <c r="I296" i="28"/>
  <c r="H296" i="28"/>
  <c r="G296" i="28"/>
  <c r="G304" i="28" s="1"/>
  <c r="G307" i="28" s="1"/>
  <c r="F296" i="28"/>
  <c r="F304" i="28" s="1"/>
  <c r="E296" i="28"/>
  <c r="E304" i="28" s="1"/>
  <c r="D296" i="28"/>
  <c r="D304" i="28" s="1"/>
  <c r="C296" i="28"/>
  <c r="W155" i="28"/>
  <c r="W161" i="28" s="1"/>
  <c r="V155" i="28"/>
  <c r="V161" i="28" s="1"/>
  <c r="U155" i="28"/>
  <c r="T155" i="28"/>
  <c r="T161" i="28" s="1"/>
  <c r="S155" i="28"/>
  <c r="S161" i="28" s="1"/>
  <c r="R155" i="28"/>
  <c r="Q155" i="28"/>
  <c r="P155" i="28"/>
  <c r="O155" i="28"/>
  <c r="O161" i="28" s="1"/>
  <c r="O173" i="28" s="1"/>
  <c r="N155" i="28"/>
  <c r="M155" i="28"/>
  <c r="L155" i="28"/>
  <c r="K155" i="28"/>
  <c r="K161" i="28" s="1"/>
  <c r="J155" i="28"/>
  <c r="I155" i="28"/>
  <c r="I161" i="28" s="1"/>
  <c r="I169" i="28" s="1"/>
  <c r="H155" i="28"/>
  <c r="H161" i="28" s="1"/>
  <c r="G155" i="28"/>
  <c r="G161" i="28" s="1"/>
  <c r="G167" i="28" s="1"/>
  <c r="F155" i="28"/>
  <c r="E155" i="28"/>
  <c r="E161" i="28" s="1"/>
  <c r="D155" i="28"/>
  <c r="D161" i="28" s="1"/>
  <c r="C155" i="28"/>
  <c r="C161" i="28" s="1"/>
  <c r="W145" i="28"/>
  <c r="V145" i="28"/>
  <c r="U145" i="28"/>
  <c r="T145" i="28"/>
  <c r="S145" i="28"/>
  <c r="R145" i="28"/>
  <c r="Q145" i="28"/>
  <c r="P145" i="28"/>
  <c r="O145" i="28"/>
  <c r="N145" i="28"/>
  <c r="M145" i="28"/>
  <c r="L145" i="28"/>
  <c r="K145" i="28"/>
  <c r="J145" i="28"/>
  <c r="I145" i="28"/>
  <c r="H145" i="28"/>
  <c r="G145" i="28"/>
  <c r="F145" i="28"/>
  <c r="E145" i="28"/>
  <c r="D145" i="28"/>
  <c r="C145" i="28"/>
  <c r="W144" i="28"/>
  <c r="V144" i="28"/>
  <c r="U144" i="28"/>
  <c r="T144" i="28"/>
  <c r="S144" i="28"/>
  <c r="R144" i="28"/>
  <c r="Q144" i="28"/>
  <c r="P144" i="28"/>
  <c r="O144" i="28"/>
  <c r="N144" i="28"/>
  <c r="M144" i="28"/>
  <c r="L144" i="28"/>
  <c r="K144" i="28"/>
  <c r="J144" i="28"/>
  <c r="I144" i="28"/>
  <c r="H144" i="28"/>
  <c r="G144" i="28"/>
  <c r="F144" i="28"/>
  <c r="E144" i="28"/>
  <c r="D144" i="28"/>
  <c r="C144" i="28"/>
  <c r="W142" i="28"/>
  <c r="V142" i="28"/>
  <c r="U142" i="28"/>
  <c r="T142" i="28"/>
  <c r="S142" i="28"/>
  <c r="R142" i="28"/>
  <c r="Q142" i="28"/>
  <c r="P142" i="28"/>
  <c r="O142" i="28"/>
  <c r="N142" i="28"/>
  <c r="M142" i="28"/>
  <c r="L142" i="28"/>
  <c r="K142" i="28"/>
  <c r="J142" i="28"/>
  <c r="I142" i="28"/>
  <c r="H142" i="28"/>
  <c r="G142" i="28"/>
  <c r="F142" i="28"/>
  <c r="E142" i="28"/>
  <c r="D142" i="28"/>
  <c r="C142" i="28"/>
  <c r="W125" i="28"/>
  <c r="V125" i="28"/>
  <c r="U125" i="28"/>
  <c r="T125" i="28"/>
  <c r="S125" i="28"/>
  <c r="R125" i="28"/>
  <c r="Q125" i="28"/>
  <c r="P125" i="28"/>
  <c r="O125" i="28"/>
  <c r="N125" i="28"/>
  <c r="M125" i="28"/>
  <c r="L125" i="28"/>
  <c r="K125" i="28"/>
  <c r="J125" i="28"/>
  <c r="I125" i="28"/>
  <c r="H125" i="28"/>
  <c r="G125" i="28"/>
  <c r="F125" i="28"/>
  <c r="E125" i="28"/>
  <c r="D125" i="28"/>
  <c r="C125" i="28"/>
  <c r="W124" i="28"/>
  <c r="V124" i="28"/>
  <c r="U124" i="28"/>
  <c r="T124" i="28"/>
  <c r="S124" i="28"/>
  <c r="R124" i="28"/>
  <c r="Q124" i="28"/>
  <c r="P124" i="28"/>
  <c r="O124" i="28"/>
  <c r="N124" i="28"/>
  <c r="M124" i="28"/>
  <c r="L124" i="28"/>
  <c r="K124" i="28"/>
  <c r="J124" i="28"/>
  <c r="I124" i="28"/>
  <c r="H124" i="28"/>
  <c r="G124" i="28"/>
  <c r="F124" i="28"/>
  <c r="E124" i="28"/>
  <c r="D124" i="28"/>
  <c r="C124" i="28"/>
  <c r="W123" i="28"/>
  <c r="V123" i="28"/>
  <c r="U123" i="28"/>
  <c r="T123" i="28"/>
  <c r="S123" i="28"/>
  <c r="R123" i="28"/>
  <c r="Q123" i="28"/>
  <c r="P123" i="28"/>
  <c r="O123" i="28"/>
  <c r="N123" i="28"/>
  <c r="M123" i="28"/>
  <c r="L123" i="28"/>
  <c r="K123" i="28"/>
  <c r="J123" i="28"/>
  <c r="I123" i="28"/>
  <c r="H123" i="28"/>
  <c r="G123" i="28"/>
  <c r="F123" i="28"/>
  <c r="E123" i="28"/>
  <c r="D123" i="28"/>
  <c r="C123" i="28"/>
  <c r="W122" i="28"/>
  <c r="V122" i="28"/>
  <c r="U122" i="28"/>
  <c r="T122" i="28"/>
  <c r="S122" i="28"/>
  <c r="R122" i="28"/>
  <c r="Q122" i="28"/>
  <c r="P122" i="28"/>
  <c r="O122" i="28"/>
  <c r="N122" i="28"/>
  <c r="M122" i="28"/>
  <c r="L122" i="28"/>
  <c r="K122" i="28"/>
  <c r="J122" i="28"/>
  <c r="I122" i="28"/>
  <c r="H122" i="28"/>
  <c r="G122" i="28"/>
  <c r="F122" i="28"/>
  <c r="E122" i="28"/>
  <c r="D122" i="28"/>
  <c r="C122" i="28"/>
  <c r="W121" i="28"/>
  <c r="V121" i="28"/>
  <c r="U121" i="28"/>
  <c r="T121" i="28"/>
  <c r="S121" i="28"/>
  <c r="R121" i="28"/>
  <c r="Q121" i="28"/>
  <c r="P121" i="28"/>
  <c r="O121" i="28"/>
  <c r="N121" i="28"/>
  <c r="M121" i="28"/>
  <c r="L121" i="28"/>
  <c r="K121" i="28"/>
  <c r="J121" i="28"/>
  <c r="I121" i="28"/>
  <c r="H121" i="28"/>
  <c r="G121" i="28"/>
  <c r="F121" i="28"/>
  <c r="E121" i="28"/>
  <c r="D121" i="28"/>
  <c r="C121" i="28"/>
  <c r="W120" i="28"/>
  <c r="V120" i="28"/>
  <c r="U120" i="28"/>
  <c r="T120" i="28"/>
  <c r="S120" i="28"/>
  <c r="R120" i="28"/>
  <c r="Q120" i="28"/>
  <c r="P120" i="28"/>
  <c r="O120" i="28"/>
  <c r="N120" i="28"/>
  <c r="M120" i="28"/>
  <c r="L120" i="28"/>
  <c r="K120" i="28"/>
  <c r="J120" i="28"/>
  <c r="I120" i="28"/>
  <c r="H120" i="28"/>
  <c r="G120" i="28"/>
  <c r="F120" i="28"/>
  <c r="E120" i="28"/>
  <c r="D120" i="28"/>
  <c r="C120" i="28"/>
  <c r="W119" i="28"/>
  <c r="V119" i="28"/>
  <c r="U119" i="28"/>
  <c r="T119" i="28"/>
  <c r="S119" i="28"/>
  <c r="R119" i="28"/>
  <c r="Q119" i="28"/>
  <c r="P119" i="28"/>
  <c r="O119" i="28"/>
  <c r="N119" i="28"/>
  <c r="M119" i="28"/>
  <c r="L119" i="28"/>
  <c r="K119" i="28"/>
  <c r="J119" i="28"/>
  <c r="I119" i="28"/>
  <c r="H119" i="28"/>
  <c r="G119" i="28"/>
  <c r="F119" i="28"/>
  <c r="E119" i="28"/>
  <c r="D119" i="28"/>
  <c r="C119" i="28"/>
  <c r="W118" i="28"/>
  <c r="V118" i="28"/>
  <c r="U118" i="28"/>
  <c r="T118" i="28"/>
  <c r="S118" i="28"/>
  <c r="R118" i="28"/>
  <c r="Q118" i="28"/>
  <c r="P118" i="28"/>
  <c r="O118" i="28"/>
  <c r="N118" i="28"/>
  <c r="M118" i="28"/>
  <c r="L118" i="28"/>
  <c r="K118" i="28"/>
  <c r="J118" i="28"/>
  <c r="I118" i="28"/>
  <c r="H118" i="28"/>
  <c r="G118" i="28"/>
  <c r="F118" i="28"/>
  <c r="E118" i="28"/>
  <c r="D118" i="28"/>
  <c r="C118" i="28"/>
  <c r="W117" i="28"/>
  <c r="V117" i="28"/>
  <c r="U117" i="28"/>
  <c r="T117" i="28"/>
  <c r="S117" i="28"/>
  <c r="R117" i="28"/>
  <c r="Q117" i="28"/>
  <c r="P117" i="28"/>
  <c r="O117" i="28"/>
  <c r="N117" i="28"/>
  <c r="M117" i="28"/>
  <c r="L117" i="28"/>
  <c r="K117" i="28"/>
  <c r="J117" i="28"/>
  <c r="I117" i="28"/>
  <c r="H117" i="28"/>
  <c r="G117" i="28"/>
  <c r="F117" i="28"/>
  <c r="E117" i="28"/>
  <c r="D117" i="28"/>
  <c r="C117" i="28"/>
  <c r="W116" i="28"/>
  <c r="V116" i="28"/>
  <c r="U116" i="28"/>
  <c r="T116" i="28"/>
  <c r="S116" i="28"/>
  <c r="R116" i="28"/>
  <c r="Q116" i="28"/>
  <c r="P116" i="28"/>
  <c r="O116" i="28"/>
  <c r="N116" i="28"/>
  <c r="M116" i="28"/>
  <c r="L116" i="28"/>
  <c r="K116" i="28"/>
  <c r="J116" i="28"/>
  <c r="I116" i="28"/>
  <c r="H116" i="28"/>
  <c r="G116" i="28"/>
  <c r="F116" i="28"/>
  <c r="E116" i="28"/>
  <c r="D116" i="28"/>
  <c r="C116" i="28"/>
  <c r="W110" i="28"/>
  <c r="V110" i="28"/>
  <c r="U110" i="28"/>
  <c r="T110" i="28"/>
  <c r="S110" i="28"/>
  <c r="R110" i="28"/>
  <c r="Q110" i="28"/>
  <c r="P110" i="28"/>
  <c r="O110" i="28"/>
  <c r="N110" i="28"/>
  <c r="M110" i="28"/>
  <c r="L110" i="28"/>
  <c r="K110" i="28"/>
  <c r="J110" i="28"/>
  <c r="I110" i="28"/>
  <c r="H110" i="28"/>
  <c r="G110" i="28"/>
  <c r="F110" i="28"/>
  <c r="E110" i="28"/>
  <c r="D110" i="28"/>
  <c r="C110" i="28"/>
  <c r="W109" i="28"/>
  <c r="V109" i="28"/>
  <c r="U109" i="28"/>
  <c r="T109" i="28"/>
  <c r="S109" i="28"/>
  <c r="R109" i="28"/>
  <c r="Q109" i="28"/>
  <c r="P109" i="28"/>
  <c r="O109" i="28"/>
  <c r="N109" i="28"/>
  <c r="M109" i="28"/>
  <c r="L109" i="28"/>
  <c r="K109" i="28"/>
  <c r="J109" i="28"/>
  <c r="I109" i="28"/>
  <c r="H109" i="28"/>
  <c r="G109" i="28"/>
  <c r="F109" i="28"/>
  <c r="E109" i="28"/>
  <c r="D109" i="28"/>
  <c r="C109" i="28"/>
  <c r="W108" i="28"/>
  <c r="V108" i="28"/>
  <c r="U108" i="28"/>
  <c r="T108" i="28"/>
  <c r="S108" i="28"/>
  <c r="R108" i="28"/>
  <c r="Q108" i="28"/>
  <c r="P108" i="28"/>
  <c r="O108" i="28"/>
  <c r="N108" i="28"/>
  <c r="M108" i="28"/>
  <c r="L108" i="28"/>
  <c r="K108" i="28"/>
  <c r="J108" i="28"/>
  <c r="I108" i="28"/>
  <c r="H108" i="28"/>
  <c r="G108" i="28"/>
  <c r="F108" i="28"/>
  <c r="E108" i="28"/>
  <c r="D108" i="28"/>
  <c r="C108" i="28"/>
  <c r="W90" i="28"/>
  <c r="W55" i="28" s="1"/>
  <c r="V90" i="28"/>
  <c r="U90" i="28"/>
  <c r="T90" i="28"/>
  <c r="S90" i="28"/>
  <c r="R90" i="28"/>
  <c r="Q90" i="28"/>
  <c r="P90" i="28"/>
  <c r="P55" i="28" s="1"/>
  <c r="O90" i="28"/>
  <c r="N90" i="28"/>
  <c r="M90" i="28"/>
  <c r="L90" i="28"/>
  <c r="K90" i="28"/>
  <c r="J90" i="28"/>
  <c r="I90" i="28"/>
  <c r="H90" i="28"/>
  <c r="G90" i="28"/>
  <c r="F90" i="28"/>
  <c r="E90" i="28"/>
  <c r="D90" i="28"/>
  <c r="D55" i="28" s="1"/>
  <c r="C90" i="28"/>
  <c r="W89" i="28"/>
  <c r="V89" i="28"/>
  <c r="U89" i="28"/>
  <c r="T89" i="28"/>
  <c r="S89" i="28"/>
  <c r="R89" i="28"/>
  <c r="Q89" i="28"/>
  <c r="P89" i="28"/>
  <c r="O89" i="28"/>
  <c r="N89" i="28"/>
  <c r="M89" i="28"/>
  <c r="L89" i="28"/>
  <c r="K89" i="28"/>
  <c r="J89" i="28"/>
  <c r="I89" i="28"/>
  <c r="H89" i="28"/>
  <c r="G89" i="28"/>
  <c r="F89" i="28"/>
  <c r="E89" i="28"/>
  <c r="D89" i="28"/>
  <c r="C89" i="28"/>
  <c r="W88" i="28"/>
  <c r="V88" i="28"/>
  <c r="U88" i="28"/>
  <c r="T88" i="28"/>
  <c r="S88" i="28"/>
  <c r="R88" i="28"/>
  <c r="Q88" i="28"/>
  <c r="Q53" i="28" s="1"/>
  <c r="P88" i="28"/>
  <c r="O88" i="28"/>
  <c r="N88" i="28"/>
  <c r="M88" i="28"/>
  <c r="L88" i="28"/>
  <c r="K88" i="28"/>
  <c r="J88" i="28"/>
  <c r="J53" i="28" s="1"/>
  <c r="I88" i="28"/>
  <c r="H88" i="28"/>
  <c r="G88" i="28"/>
  <c r="F88" i="28"/>
  <c r="E88" i="28"/>
  <c r="D88" i="28"/>
  <c r="C88" i="28"/>
  <c r="W87" i="28"/>
  <c r="V87" i="28"/>
  <c r="U87" i="28"/>
  <c r="T87" i="28"/>
  <c r="S87" i="28"/>
  <c r="S52" i="28" s="1"/>
  <c r="R87" i="28"/>
  <c r="Q87" i="28"/>
  <c r="P87" i="28"/>
  <c r="O87" i="28"/>
  <c r="N87" i="28"/>
  <c r="M87" i="28"/>
  <c r="L87" i="28"/>
  <c r="K87" i="28"/>
  <c r="J87" i="28"/>
  <c r="I87" i="28"/>
  <c r="H87" i="28"/>
  <c r="G87" i="28"/>
  <c r="F87" i="28"/>
  <c r="E87" i="28"/>
  <c r="D87" i="28"/>
  <c r="C87" i="28"/>
  <c r="W86" i="28"/>
  <c r="V86" i="28"/>
  <c r="U86" i="28"/>
  <c r="T86" i="28"/>
  <c r="S86" i="28"/>
  <c r="R86" i="28"/>
  <c r="Q86" i="28"/>
  <c r="P86" i="28"/>
  <c r="O86" i="28"/>
  <c r="N86" i="28"/>
  <c r="M86" i="28"/>
  <c r="L86" i="28"/>
  <c r="K86" i="28"/>
  <c r="K51" i="28" s="1"/>
  <c r="J86" i="28"/>
  <c r="I86" i="28"/>
  <c r="H86" i="28"/>
  <c r="G86" i="28"/>
  <c r="F86" i="28"/>
  <c r="E86" i="28"/>
  <c r="D86" i="28"/>
  <c r="D51" i="28" s="1"/>
  <c r="C86" i="28"/>
  <c r="W85" i="28"/>
  <c r="V85" i="28"/>
  <c r="U85" i="28"/>
  <c r="T85" i="28"/>
  <c r="S85" i="28"/>
  <c r="R85" i="28"/>
  <c r="Q85" i="28"/>
  <c r="P85" i="28"/>
  <c r="O85" i="28"/>
  <c r="N85" i="28"/>
  <c r="M85" i="28"/>
  <c r="M50" i="28" s="1"/>
  <c r="L85" i="28"/>
  <c r="K85" i="28"/>
  <c r="J85" i="28"/>
  <c r="I85" i="28"/>
  <c r="H85" i="28"/>
  <c r="G85" i="28"/>
  <c r="F85" i="28"/>
  <c r="E85" i="28"/>
  <c r="D85" i="28"/>
  <c r="C85" i="28"/>
  <c r="W84" i="28"/>
  <c r="V84" i="28"/>
  <c r="U84" i="28"/>
  <c r="T84" i="28"/>
  <c r="S84" i="28"/>
  <c r="R84" i="28"/>
  <c r="Q84" i="28"/>
  <c r="P84" i="28"/>
  <c r="O84" i="28"/>
  <c r="N84" i="28"/>
  <c r="M84" i="28"/>
  <c r="L84" i="28"/>
  <c r="K84" i="28"/>
  <c r="J84" i="28"/>
  <c r="I84" i="28"/>
  <c r="H84" i="28"/>
  <c r="G84" i="28"/>
  <c r="F84" i="28"/>
  <c r="E84" i="28"/>
  <c r="E49" i="28" s="1"/>
  <c r="D84" i="28"/>
  <c r="C84" i="28"/>
  <c r="W83" i="28"/>
  <c r="V83" i="28"/>
  <c r="U83" i="28"/>
  <c r="T83" i="28"/>
  <c r="S83" i="28"/>
  <c r="S48" i="28" s="1"/>
  <c r="R83" i="28"/>
  <c r="Q83" i="28"/>
  <c r="P83" i="28"/>
  <c r="O83" i="28"/>
  <c r="N83" i="28"/>
  <c r="M83" i="28"/>
  <c r="L83" i="28"/>
  <c r="K83" i="28"/>
  <c r="J83" i="28"/>
  <c r="I83" i="28"/>
  <c r="H83" i="28"/>
  <c r="G83" i="28"/>
  <c r="G48" i="28" s="1"/>
  <c r="F83" i="28"/>
  <c r="E83" i="28"/>
  <c r="D83" i="28"/>
  <c r="C83" i="28"/>
  <c r="W82" i="28"/>
  <c r="V82" i="28"/>
  <c r="U82" i="28"/>
  <c r="T82" i="28"/>
  <c r="S82" i="28"/>
  <c r="R82" i="28"/>
  <c r="Q82" i="28"/>
  <c r="P82" i="28"/>
  <c r="O82" i="28"/>
  <c r="N82" i="28"/>
  <c r="M82" i="28"/>
  <c r="L82" i="28"/>
  <c r="K82" i="28"/>
  <c r="J82" i="28"/>
  <c r="I82" i="28"/>
  <c r="H82" i="28"/>
  <c r="G82" i="28"/>
  <c r="F82" i="28"/>
  <c r="E82" i="28"/>
  <c r="D82" i="28"/>
  <c r="C82" i="28"/>
  <c r="W81" i="28"/>
  <c r="V81" i="28"/>
  <c r="U81" i="28"/>
  <c r="T81" i="28"/>
  <c r="T46" i="28" s="1"/>
  <c r="S81" i="28"/>
  <c r="R81" i="28"/>
  <c r="Q81" i="28"/>
  <c r="P81" i="28"/>
  <c r="O81" i="28"/>
  <c r="N81" i="28"/>
  <c r="M81" i="28"/>
  <c r="M46" i="28" s="1"/>
  <c r="L81" i="28"/>
  <c r="K81" i="28"/>
  <c r="J81" i="28"/>
  <c r="I81" i="28"/>
  <c r="H81" i="28"/>
  <c r="G81" i="28"/>
  <c r="F81" i="28"/>
  <c r="E81" i="28"/>
  <c r="D81" i="28"/>
  <c r="C81" i="28"/>
  <c r="W75" i="28"/>
  <c r="V75" i="28"/>
  <c r="U75" i="28"/>
  <c r="T75" i="28"/>
  <c r="S75" i="28"/>
  <c r="R75" i="28"/>
  <c r="Q75" i="28"/>
  <c r="P75" i="28"/>
  <c r="O75" i="28"/>
  <c r="N75" i="28"/>
  <c r="M75" i="28"/>
  <c r="L75" i="28"/>
  <c r="K75" i="28"/>
  <c r="J75" i="28"/>
  <c r="I75" i="28"/>
  <c r="H75" i="28"/>
  <c r="G75" i="28"/>
  <c r="F75" i="28"/>
  <c r="E75" i="28"/>
  <c r="D75" i="28"/>
  <c r="C75" i="28"/>
  <c r="W74" i="28"/>
  <c r="V74" i="28"/>
  <c r="U74" i="28"/>
  <c r="T74" i="28"/>
  <c r="S74" i="28"/>
  <c r="R74" i="28"/>
  <c r="Q74" i="28"/>
  <c r="P74" i="28"/>
  <c r="O74" i="28"/>
  <c r="N74" i="28"/>
  <c r="N39" i="28" s="1"/>
  <c r="M74" i="28"/>
  <c r="L74" i="28"/>
  <c r="K74" i="28"/>
  <c r="J74" i="28"/>
  <c r="I74" i="28"/>
  <c r="H74" i="28"/>
  <c r="G74" i="28"/>
  <c r="G39" i="28" s="1"/>
  <c r="F74" i="28"/>
  <c r="E74" i="28"/>
  <c r="D74" i="28"/>
  <c r="C74" i="28"/>
  <c r="W73" i="28"/>
  <c r="V73" i="28"/>
  <c r="U73" i="28"/>
  <c r="T73" i="28"/>
  <c r="S73" i="28"/>
  <c r="R73" i="28"/>
  <c r="Q73" i="28"/>
  <c r="P73" i="28"/>
  <c r="P38" i="28" s="1"/>
  <c r="O73" i="28"/>
  <c r="N73" i="28"/>
  <c r="M73" i="28"/>
  <c r="L73" i="28"/>
  <c r="K73" i="28"/>
  <c r="J73" i="28"/>
  <c r="I73" i="28"/>
  <c r="H73" i="28"/>
  <c r="G73" i="28"/>
  <c r="F73" i="28"/>
  <c r="E73" i="28"/>
  <c r="D73" i="28"/>
  <c r="C73" i="28"/>
  <c r="W296" i="33"/>
  <c r="W304" i="33" s="1"/>
  <c r="V296" i="33"/>
  <c r="V304" i="33" s="1"/>
  <c r="V308" i="33" s="1"/>
  <c r="U296" i="33"/>
  <c r="U304" i="33" s="1"/>
  <c r="U308" i="33" s="1"/>
  <c r="T296" i="33"/>
  <c r="T304" i="33" s="1"/>
  <c r="S296" i="33"/>
  <c r="S304" i="33" s="1"/>
  <c r="R296" i="33"/>
  <c r="R304" i="33" s="1"/>
  <c r="R316" i="33" s="1"/>
  <c r="Q296" i="33"/>
  <c r="Q304" i="33" s="1"/>
  <c r="P296" i="33"/>
  <c r="P304" i="33" s="1"/>
  <c r="O296" i="33"/>
  <c r="O304" i="33" s="1"/>
  <c r="O316" i="33" s="1"/>
  <c r="N296" i="33"/>
  <c r="M296" i="33"/>
  <c r="M304" i="33" s="1"/>
  <c r="M316" i="33" s="1"/>
  <c r="L296" i="33"/>
  <c r="L304" i="33" s="1"/>
  <c r="K296" i="33"/>
  <c r="J296" i="33"/>
  <c r="I296" i="33"/>
  <c r="H296" i="33"/>
  <c r="G296" i="33"/>
  <c r="G304" i="33" s="1"/>
  <c r="F296" i="33"/>
  <c r="F304" i="33" s="1"/>
  <c r="E296" i="33"/>
  <c r="E304" i="33" s="1"/>
  <c r="D296" i="33"/>
  <c r="D304" i="33" s="1"/>
  <c r="C296" i="33"/>
  <c r="C304" i="33" s="1"/>
  <c r="W155" i="33"/>
  <c r="W161" i="33" s="1"/>
  <c r="V155" i="33"/>
  <c r="V161" i="33" s="1"/>
  <c r="U155" i="33"/>
  <c r="U161" i="33" s="1"/>
  <c r="U165" i="33" s="1"/>
  <c r="T155" i="33"/>
  <c r="T161" i="33" s="1"/>
  <c r="S155" i="33"/>
  <c r="S161" i="33" s="1"/>
  <c r="R155" i="33"/>
  <c r="Q155" i="33"/>
  <c r="P155" i="33"/>
  <c r="O155" i="33"/>
  <c r="N155" i="33"/>
  <c r="M155" i="33"/>
  <c r="M161" i="33" s="1"/>
  <c r="L155" i="33"/>
  <c r="L161" i="33" s="1"/>
  <c r="L172" i="33" s="1"/>
  <c r="K155" i="33"/>
  <c r="K161" i="33" s="1"/>
  <c r="J155" i="33"/>
  <c r="I155" i="33"/>
  <c r="I161" i="33" s="1"/>
  <c r="H155" i="33"/>
  <c r="H161" i="33" s="1"/>
  <c r="G155" i="33"/>
  <c r="G161" i="33" s="1"/>
  <c r="F155" i="33"/>
  <c r="F161" i="33" s="1"/>
  <c r="F169" i="33" s="1"/>
  <c r="E155" i="33"/>
  <c r="E161" i="33" s="1"/>
  <c r="D155" i="33"/>
  <c r="D161" i="33" s="1"/>
  <c r="C155" i="33"/>
  <c r="C161" i="33" s="1"/>
  <c r="W145" i="33"/>
  <c r="V145" i="33"/>
  <c r="U145" i="33"/>
  <c r="T145" i="33"/>
  <c r="S145" i="33"/>
  <c r="R145" i="33"/>
  <c r="Q145" i="33"/>
  <c r="P145" i="33"/>
  <c r="O145" i="33"/>
  <c r="N145" i="33"/>
  <c r="M145" i="33"/>
  <c r="L145" i="33"/>
  <c r="K145" i="33"/>
  <c r="J145" i="33"/>
  <c r="I145" i="33"/>
  <c r="H145" i="33"/>
  <c r="G145" i="33"/>
  <c r="F145" i="33"/>
  <c r="E145" i="33"/>
  <c r="D145" i="33"/>
  <c r="C145" i="33"/>
  <c r="W144" i="33"/>
  <c r="V144" i="33"/>
  <c r="U144" i="33"/>
  <c r="T144" i="33"/>
  <c r="S144" i="33"/>
  <c r="R144" i="33"/>
  <c r="Q144" i="33"/>
  <c r="P144" i="33"/>
  <c r="O144" i="33"/>
  <c r="N144" i="33"/>
  <c r="M144" i="33"/>
  <c r="L144" i="33"/>
  <c r="K144" i="33"/>
  <c r="J144" i="33"/>
  <c r="I144" i="33"/>
  <c r="H144" i="33"/>
  <c r="G144" i="33"/>
  <c r="F144" i="33"/>
  <c r="E144" i="33"/>
  <c r="D144" i="33"/>
  <c r="C144" i="33"/>
  <c r="W142" i="33"/>
  <c r="V142" i="33"/>
  <c r="U142" i="33"/>
  <c r="T142" i="33"/>
  <c r="S142" i="33"/>
  <c r="R142" i="33"/>
  <c r="Q142" i="33"/>
  <c r="P142" i="33"/>
  <c r="O142" i="33"/>
  <c r="N142" i="33"/>
  <c r="M142" i="33"/>
  <c r="L142" i="33"/>
  <c r="K142" i="33"/>
  <c r="J142" i="33"/>
  <c r="I142" i="33"/>
  <c r="H142" i="33"/>
  <c r="G142" i="33"/>
  <c r="F142" i="33"/>
  <c r="E142" i="33"/>
  <c r="D142" i="33"/>
  <c r="C142" i="33"/>
  <c r="W125" i="33"/>
  <c r="V125" i="33"/>
  <c r="U125" i="33"/>
  <c r="T125" i="33"/>
  <c r="S125" i="33"/>
  <c r="R125" i="33"/>
  <c r="Q125" i="33"/>
  <c r="P125" i="33"/>
  <c r="O125" i="33"/>
  <c r="N125" i="33"/>
  <c r="M125" i="33"/>
  <c r="L125" i="33"/>
  <c r="K125" i="33"/>
  <c r="J125" i="33"/>
  <c r="I125" i="33"/>
  <c r="H125" i="33"/>
  <c r="G125" i="33"/>
  <c r="F125" i="33"/>
  <c r="E125" i="33"/>
  <c r="D125" i="33"/>
  <c r="C125" i="33"/>
  <c r="W124" i="33"/>
  <c r="V124" i="33"/>
  <c r="U124" i="33"/>
  <c r="T124" i="33"/>
  <c r="S124" i="33"/>
  <c r="R124" i="33"/>
  <c r="Q124" i="33"/>
  <c r="P124" i="33"/>
  <c r="O124" i="33"/>
  <c r="N124" i="33"/>
  <c r="M124" i="33"/>
  <c r="L124" i="33"/>
  <c r="K124" i="33"/>
  <c r="J124" i="33"/>
  <c r="I124" i="33"/>
  <c r="H124" i="33"/>
  <c r="G124" i="33"/>
  <c r="F124" i="33"/>
  <c r="E124" i="33"/>
  <c r="D124" i="33"/>
  <c r="C124" i="33"/>
  <c r="W123" i="33"/>
  <c r="V123" i="33"/>
  <c r="U123" i="33"/>
  <c r="T123" i="33"/>
  <c r="S123" i="33"/>
  <c r="R123" i="33"/>
  <c r="Q123" i="33"/>
  <c r="P123" i="33"/>
  <c r="O123" i="33"/>
  <c r="N123" i="33"/>
  <c r="M123" i="33"/>
  <c r="L123" i="33"/>
  <c r="K123" i="33"/>
  <c r="J123" i="33"/>
  <c r="I123" i="33"/>
  <c r="H123" i="33"/>
  <c r="G123" i="33"/>
  <c r="F123" i="33"/>
  <c r="E123" i="33"/>
  <c r="D123" i="33"/>
  <c r="C123" i="33"/>
  <c r="W122" i="33"/>
  <c r="V122" i="33"/>
  <c r="U122" i="33"/>
  <c r="T122" i="33"/>
  <c r="S122" i="33"/>
  <c r="R122" i="33"/>
  <c r="Q122" i="33"/>
  <c r="P122" i="33"/>
  <c r="O122" i="33"/>
  <c r="N122" i="33"/>
  <c r="M122" i="33"/>
  <c r="L122" i="33"/>
  <c r="K122" i="33"/>
  <c r="J122" i="33"/>
  <c r="I122" i="33"/>
  <c r="H122" i="33"/>
  <c r="G122" i="33"/>
  <c r="F122" i="33"/>
  <c r="E122" i="33"/>
  <c r="D122" i="33"/>
  <c r="C122" i="33"/>
  <c r="W121" i="33"/>
  <c r="V121" i="33"/>
  <c r="U121" i="33"/>
  <c r="T121" i="33"/>
  <c r="S121" i="33"/>
  <c r="R121" i="33"/>
  <c r="Q121" i="33"/>
  <c r="P121" i="33"/>
  <c r="O121" i="33"/>
  <c r="N121" i="33"/>
  <c r="M121" i="33"/>
  <c r="L121" i="33"/>
  <c r="K121" i="33"/>
  <c r="J121" i="33"/>
  <c r="I121" i="33"/>
  <c r="H121" i="33"/>
  <c r="G121" i="33"/>
  <c r="F121" i="33"/>
  <c r="E121" i="33"/>
  <c r="D121" i="33"/>
  <c r="C121" i="33"/>
  <c r="W120" i="33"/>
  <c r="V120" i="33"/>
  <c r="U120" i="33"/>
  <c r="T120" i="33"/>
  <c r="S120" i="33"/>
  <c r="R120" i="33"/>
  <c r="Q120" i="33"/>
  <c r="P120" i="33"/>
  <c r="O120" i="33"/>
  <c r="N120" i="33"/>
  <c r="M120" i="33"/>
  <c r="L120" i="33"/>
  <c r="K120" i="33"/>
  <c r="J120" i="33"/>
  <c r="I120" i="33"/>
  <c r="H120" i="33"/>
  <c r="G120" i="33"/>
  <c r="F120" i="33"/>
  <c r="E120" i="33"/>
  <c r="D120" i="33"/>
  <c r="C120" i="33"/>
  <c r="W119" i="33"/>
  <c r="V119" i="33"/>
  <c r="U119" i="33"/>
  <c r="T119" i="33"/>
  <c r="S119" i="33"/>
  <c r="R119" i="33"/>
  <c r="Q119" i="33"/>
  <c r="P119" i="33"/>
  <c r="O119" i="33"/>
  <c r="N119" i="33"/>
  <c r="M119" i="33"/>
  <c r="L119" i="33"/>
  <c r="K119" i="33"/>
  <c r="J119" i="33"/>
  <c r="I119" i="33"/>
  <c r="H119" i="33"/>
  <c r="G119" i="33"/>
  <c r="F119" i="33"/>
  <c r="E119" i="33"/>
  <c r="D119" i="33"/>
  <c r="C119" i="33"/>
  <c r="W118" i="33"/>
  <c r="V118" i="33"/>
  <c r="U118" i="33"/>
  <c r="T118" i="33"/>
  <c r="S118" i="33"/>
  <c r="R118" i="33"/>
  <c r="Q118" i="33"/>
  <c r="P118" i="33"/>
  <c r="O118" i="33"/>
  <c r="N118" i="33"/>
  <c r="M118" i="33"/>
  <c r="L118" i="33"/>
  <c r="K118" i="33"/>
  <c r="J118" i="33"/>
  <c r="I118" i="33"/>
  <c r="H118" i="33"/>
  <c r="G118" i="33"/>
  <c r="F118" i="33"/>
  <c r="E118" i="33"/>
  <c r="D118" i="33"/>
  <c r="C118" i="33"/>
  <c r="W117" i="33"/>
  <c r="V117" i="33"/>
  <c r="U117" i="33"/>
  <c r="T117" i="33"/>
  <c r="S117" i="33"/>
  <c r="R117" i="33"/>
  <c r="Q117" i="33"/>
  <c r="P117" i="33"/>
  <c r="O117" i="33"/>
  <c r="N117" i="33"/>
  <c r="M117" i="33"/>
  <c r="L117" i="33"/>
  <c r="K117" i="33"/>
  <c r="J117" i="33"/>
  <c r="I117" i="33"/>
  <c r="H117" i="33"/>
  <c r="G117" i="33"/>
  <c r="F117" i="33"/>
  <c r="E117" i="33"/>
  <c r="D117" i="33"/>
  <c r="C117" i="33"/>
  <c r="W116" i="33"/>
  <c r="V116" i="33"/>
  <c r="U116" i="33"/>
  <c r="T116" i="33"/>
  <c r="S116" i="33"/>
  <c r="R116" i="33"/>
  <c r="Q116" i="33"/>
  <c r="P116" i="33"/>
  <c r="O116" i="33"/>
  <c r="N116" i="33"/>
  <c r="M116" i="33"/>
  <c r="L116" i="33"/>
  <c r="K116" i="33"/>
  <c r="J116" i="33"/>
  <c r="I116" i="33"/>
  <c r="H116" i="33"/>
  <c r="G116" i="33"/>
  <c r="F116" i="33"/>
  <c r="E116" i="33"/>
  <c r="D116" i="33"/>
  <c r="C116" i="33"/>
  <c r="W110" i="33"/>
  <c r="V110" i="33"/>
  <c r="U110" i="33"/>
  <c r="T110" i="33"/>
  <c r="S110" i="33"/>
  <c r="R110" i="33"/>
  <c r="Q110" i="33"/>
  <c r="P110" i="33"/>
  <c r="O110" i="33"/>
  <c r="N110" i="33"/>
  <c r="M110" i="33"/>
  <c r="L110" i="33"/>
  <c r="K110" i="33"/>
  <c r="J110" i="33"/>
  <c r="I110" i="33"/>
  <c r="H110" i="33"/>
  <c r="G110" i="33"/>
  <c r="F110" i="33"/>
  <c r="E110" i="33"/>
  <c r="D110" i="33"/>
  <c r="C110" i="33"/>
  <c r="W109" i="33"/>
  <c r="V109" i="33"/>
  <c r="U109" i="33"/>
  <c r="T109" i="33"/>
  <c r="S109" i="33"/>
  <c r="R109" i="33"/>
  <c r="Q109" i="33"/>
  <c r="P109" i="33"/>
  <c r="O109" i="33"/>
  <c r="N109" i="33"/>
  <c r="M109" i="33"/>
  <c r="L109" i="33"/>
  <c r="K109" i="33"/>
  <c r="J109" i="33"/>
  <c r="I109" i="33"/>
  <c r="H109" i="33"/>
  <c r="G109" i="33"/>
  <c r="F109" i="33"/>
  <c r="E109" i="33"/>
  <c r="D109" i="33"/>
  <c r="C109" i="33"/>
  <c r="W108" i="33"/>
  <c r="V108" i="33"/>
  <c r="U108" i="33"/>
  <c r="T108" i="33"/>
  <c r="S108" i="33"/>
  <c r="R108" i="33"/>
  <c r="Q108" i="33"/>
  <c r="P108" i="33"/>
  <c r="O108" i="33"/>
  <c r="N108" i="33"/>
  <c r="M108" i="33"/>
  <c r="L108" i="33"/>
  <c r="K108" i="33"/>
  <c r="J108" i="33"/>
  <c r="I108" i="33"/>
  <c r="H108" i="33"/>
  <c r="G108" i="33"/>
  <c r="F108" i="33"/>
  <c r="E108" i="33"/>
  <c r="D108" i="33"/>
  <c r="C108" i="33"/>
  <c r="W90" i="33"/>
  <c r="V90" i="33"/>
  <c r="U90" i="33"/>
  <c r="T90" i="33"/>
  <c r="S90" i="33"/>
  <c r="R90" i="33"/>
  <c r="R55" i="33" s="1"/>
  <c r="Q90" i="33"/>
  <c r="P90" i="33"/>
  <c r="O90" i="33"/>
  <c r="N90" i="33"/>
  <c r="M90" i="33"/>
  <c r="L90" i="33"/>
  <c r="K90" i="33"/>
  <c r="J90" i="33"/>
  <c r="I90" i="33"/>
  <c r="H90" i="33"/>
  <c r="G90" i="33"/>
  <c r="F90" i="33"/>
  <c r="E90" i="33"/>
  <c r="D90" i="33"/>
  <c r="C90" i="33"/>
  <c r="W89" i="33"/>
  <c r="V89" i="33"/>
  <c r="U89" i="33"/>
  <c r="T89" i="33"/>
  <c r="S89" i="33"/>
  <c r="R89" i="33"/>
  <c r="Q89" i="33"/>
  <c r="P89" i="33"/>
  <c r="O89" i="33"/>
  <c r="N89" i="33"/>
  <c r="M89" i="33"/>
  <c r="L89" i="33"/>
  <c r="K89" i="33"/>
  <c r="J89" i="33"/>
  <c r="I89" i="33"/>
  <c r="H89" i="33"/>
  <c r="G89" i="33"/>
  <c r="F89" i="33"/>
  <c r="E89" i="33"/>
  <c r="D89" i="33"/>
  <c r="C89" i="33"/>
  <c r="W88" i="33"/>
  <c r="V88" i="33"/>
  <c r="U88" i="33"/>
  <c r="T88" i="33"/>
  <c r="S88" i="33"/>
  <c r="R88" i="33"/>
  <c r="Q88" i="33"/>
  <c r="P88" i="33"/>
  <c r="O88" i="33"/>
  <c r="N88" i="33"/>
  <c r="M88" i="33"/>
  <c r="L88" i="33"/>
  <c r="L53" i="33" s="1"/>
  <c r="K88" i="33"/>
  <c r="J88" i="33"/>
  <c r="I88" i="33"/>
  <c r="H88" i="33"/>
  <c r="G88" i="33"/>
  <c r="F88" i="33"/>
  <c r="E88" i="33"/>
  <c r="D88" i="33"/>
  <c r="C88" i="33"/>
  <c r="W87" i="33"/>
  <c r="V87" i="33"/>
  <c r="U87" i="33"/>
  <c r="T87" i="33"/>
  <c r="S87" i="33"/>
  <c r="R87" i="33"/>
  <c r="Q87" i="33"/>
  <c r="P87" i="33"/>
  <c r="O87" i="33"/>
  <c r="N87" i="33"/>
  <c r="M87" i="33"/>
  <c r="L87" i="33"/>
  <c r="K87" i="33"/>
  <c r="J87" i="33"/>
  <c r="I87" i="33"/>
  <c r="H87" i="33"/>
  <c r="G87" i="33"/>
  <c r="F87" i="33"/>
  <c r="E87" i="33"/>
  <c r="D87" i="33"/>
  <c r="C87" i="33"/>
  <c r="W86" i="33"/>
  <c r="V86" i="33"/>
  <c r="U86" i="33"/>
  <c r="T86" i="33"/>
  <c r="S86" i="33"/>
  <c r="R86" i="33"/>
  <c r="Q86" i="33"/>
  <c r="P86" i="33"/>
  <c r="O86" i="33"/>
  <c r="O51" i="33" s="1"/>
  <c r="N86" i="33"/>
  <c r="M86" i="33"/>
  <c r="L86" i="33"/>
  <c r="K86" i="33"/>
  <c r="J86" i="33"/>
  <c r="I86" i="33"/>
  <c r="H86" i="33"/>
  <c r="G86" i="33"/>
  <c r="F86" i="33"/>
  <c r="F51" i="33" s="1"/>
  <c r="E86" i="33"/>
  <c r="D86" i="33"/>
  <c r="C86" i="33"/>
  <c r="W85" i="33"/>
  <c r="V85" i="33"/>
  <c r="U85" i="33"/>
  <c r="T85" i="33"/>
  <c r="S85" i="33"/>
  <c r="R85" i="33"/>
  <c r="Q85" i="33"/>
  <c r="P85" i="33"/>
  <c r="O85" i="33"/>
  <c r="N85" i="33"/>
  <c r="M85" i="33"/>
  <c r="L85" i="33"/>
  <c r="K85" i="33"/>
  <c r="J85" i="33"/>
  <c r="I85" i="33"/>
  <c r="H85" i="33"/>
  <c r="G85" i="33"/>
  <c r="F85" i="33"/>
  <c r="E85" i="33"/>
  <c r="D85" i="33"/>
  <c r="C85" i="33"/>
  <c r="W84" i="33"/>
  <c r="V84" i="33"/>
  <c r="U84" i="33"/>
  <c r="T84" i="33"/>
  <c r="S84" i="33"/>
  <c r="R84" i="33"/>
  <c r="Q84" i="33"/>
  <c r="P84" i="33"/>
  <c r="O84" i="33"/>
  <c r="N84" i="33"/>
  <c r="M84" i="33"/>
  <c r="L84" i="33"/>
  <c r="K84" i="33"/>
  <c r="J84" i="33"/>
  <c r="I84" i="33"/>
  <c r="H84" i="33"/>
  <c r="G84" i="33"/>
  <c r="F84" i="33"/>
  <c r="E84" i="33"/>
  <c r="D84" i="33"/>
  <c r="C84" i="33"/>
  <c r="W83" i="33"/>
  <c r="V83" i="33"/>
  <c r="U83" i="33"/>
  <c r="U48" i="33" s="1"/>
  <c r="T83" i="33"/>
  <c r="S83" i="33"/>
  <c r="R83" i="33"/>
  <c r="Q83" i="33"/>
  <c r="P83" i="33"/>
  <c r="O83" i="33"/>
  <c r="N83" i="33"/>
  <c r="M83" i="33"/>
  <c r="L83" i="33"/>
  <c r="K83" i="33"/>
  <c r="J83" i="33"/>
  <c r="I83" i="33"/>
  <c r="H83" i="33"/>
  <c r="G83" i="33"/>
  <c r="F83" i="33"/>
  <c r="E83" i="33"/>
  <c r="D83" i="33"/>
  <c r="C83" i="33"/>
  <c r="W82" i="33"/>
  <c r="V82" i="33"/>
  <c r="U82" i="33"/>
  <c r="T82" i="33"/>
  <c r="S82" i="33"/>
  <c r="R82" i="33"/>
  <c r="Q82" i="33"/>
  <c r="P82" i="33"/>
  <c r="O82" i="33"/>
  <c r="N82" i="33"/>
  <c r="M82" i="33"/>
  <c r="L82" i="33"/>
  <c r="K82" i="33"/>
  <c r="J82" i="33"/>
  <c r="I82" i="33"/>
  <c r="H82" i="33"/>
  <c r="G82" i="33"/>
  <c r="F82" i="33"/>
  <c r="E82" i="33"/>
  <c r="D82" i="33"/>
  <c r="C82" i="33"/>
  <c r="C47" i="33" s="1"/>
  <c r="W81" i="33"/>
  <c r="V81" i="33"/>
  <c r="U81" i="33"/>
  <c r="T81" i="33"/>
  <c r="S81" i="33"/>
  <c r="R81" i="33"/>
  <c r="Q81" i="33"/>
  <c r="P81" i="33"/>
  <c r="O81" i="33"/>
  <c r="O46" i="33" s="1"/>
  <c r="N81" i="33"/>
  <c r="M81" i="33"/>
  <c r="L81" i="33"/>
  <c r="K81" i="33"/>
  <c r="J81" i="33"/>
  <c r="I81" i="33"/>
  <c r="H81" i="33"/>
  <c r="G81" i="33"/>
  <c r="F81" i="33"/>
  <c r="E81" i="33"/>
  <c r="D81" i="33"/>
  <c r="C81" i="33"/>
  <c r="W75" i="33"/>
  <c r="V75" i="33"/>
  <c r="U75" i="33"/>
  <c r="T75" i="33"/>
  <c r="S75" i="33"/>
  <c r="R75" i="33"/>
  <c r="Q75" i="33"/>
  <c r="P75" i="33"/>
  <c r="O75" i="33"/>
  <c r="N75" i="33"/>
  <c r="M75" i="33"/>
  <c r="L75" i="33"/>
  <c r="K75" i="33"/>
  <c r="J75" i="33"/>
  <c r="I75" i="33"/>
  <c r="H75" i="33"/>
  <c r="G75" i="33"/>
  <c r="F75" i="33"/>
  <c r="E75" i="33"/>
  <c r="D75" i="33"/>
  <c r="C75" i="33"/>
  <c r="W74" i="33"/>
  <c r="V74" i="33"/>
  <c r="U74" i="33"/>
  <c r="T74" i="33"/>
  <c r="S74" i="33"/>
  <c r="R74" i="33"/>
  <c r="R39" i="33" s="1"/>
  <c r="Q74" i="33"/>
  <c r="P74" i="33"/>
  <c r="O74" i="33"/>
  <c r="N74" i="33"/>
  <c r="M74" i="33"/>
  <c r="L74" i="33"/>
  <c r="K74" i="33"/>
  <c r="J74" i="33"/>
  <c r="I74" i="33"/>
  <c r="I39" i="33" s="1"/>
  <c r="H74" i="33"/>
  <c r="G74" i="33"/>
  <c r="F74" i="33"/>
  <c r="E74" i="33"/>
  <c r="D74" i="33"/>
  <c r="C74" i="33"/>
  <c r="W73" i="33"/>
  <c r="V73" i="33"/>
  <c r="U73" i="33"/>
  <c r="T73" i="33"/>
  <c r="S73" i="33"/>
  <c r="R73" i="33"/>
  <c r="Q73" i="33"/>
  <c r="P73" i="33"/>
  <c r="O73" i="33"/>
  <c r="N73" i="33"/>
  <c r="M73" i="33"/>
  <c r="L73" i="33"/>
  <c r="K73" i="33"/>
  <c r="J73" i="33"/>
  <c r="I73" i="33"/>
  <c r="H73" i="33"/>
  <c r="G73" i="33"/>
  <c r="F73" i="33"/>
  <c r="E73" i="33"/>
  <c r="D73" i="33"/>
  <c r="C73" i="33"/>
  <c r="Q342" i="19"/>
  <c r="Q351" i="19" s="1"/>
  <c r="W296" i="19"/>
  <c r="W304" i="19" s="1"/>
  <c r="V296" i="19"/>
  <c r="V304" i="19" s="1"/>
  <c r="U296" i="19"/>
  <c r="U304" i="19" s="1"/>
  <c r="U307" i="19" s="1"/>
  <c r="T296" i="19"/>
  <c r="T304" i="19" s="1"/>
  <c r="S296" i="19"/>
  <c r="S304" i="19" s="1"/>
  <c r="R296" i="19"/>
  <c r="Q296" i="19"/>
  <c r="Q304" i="19" s="1"/>
  <c r="P296" i="19"/>
  <c r="O296" i="19"/>
  <c r="O304" i="19" s="1"/>
  <c r="N296" i="19"/>
  <c r="N304" i="19" s="1"/>
  <c r="M296" i="19"/>
  <c r="L296" i="19"/>
  <c r="L304" i="19" s="1"/>
  <c r="L314" i="19" s="1"/>
  <c r="K296" i="19"/>
  <c r="K304" i="19" s="1"/>
  <c r="J296" i="19"/>
  <c r="I296" i="19"/>
  <c r="I304" i="19" s="1"/>
  <c r="H296" i="19"/>
  <c r="G296" i="19"/>
  <c r="F296" i="19"/>
  <c r="E296" i="19"/>
  <c r="E304" i="19" s="1"/>
  <c r="D296" i="19"/>
  <c r="D304" i="19" s="1"/>
  <c r="C296" i="19"/>
  <c r="C304" i="19" s="1"/>
  <c r="W155" i="19"/>
  <c r="V155" i="19"/>
  <c r="U155" i="19"/>
  <c r="U161" i="19" s="1"/>
  <c r="T155" i="19"/>
  <c r="T161" i="19" s="1"/>
  <c r="T166" i="19" s="1"/>
  <c r="S155" i="19"/>
  <c r="S161" i="19" s="1"/>
  <c r="S173" i="19" s="1"/>
  <c r="R155" i="19"/>
  <c r="R161" i="19" s="1"/>
  <c r="R164" i="19" s="1"/>
  <c r="Q155" i="19"/>
  <c r="Q161" i="19" s="1"/>
  <c r="Q169" i="19" s="1"/>
  <c r="P155" i="19"/>
  <c r="P161" i="19" s="1"/>
  <c r="P165" i="19" s="1"/>
  <c r="O155" i="19"/>
  <c r="O161" i="19" s="1"/>
  <c r="O170" i="19" s="1"/>
  <c r="N155" i="19"/>
  <c r="N161" i="19" s="1"/>
  <c r="N165" i="19" s="1"/>
  <c r="M155" i="19"/>
  <c r="M161" i="19" s="1"/>
  <c r="M172" i="19" s="1"/>
  <c r="L155" i="19"/>
  <c r="L161" i="19" s="1"/>
  <c r="L172" i="19" s="1"/>
  <c r="K155" i="19"/>
  <c r="J155" i="19"/>
  <c r="J161" i="19" s="1"/>
  <c r="I155" i="19"/>
  <c r="H155" i="19"/>
  <c r="H161" i="19" s="1"/>
  <c r="H172" i="19" s="1"/>
  <c r="G155" i="19"/>
  <c r="F155" i="19"/>
  <c r="E155" i="19"/>
  <c r="E161" i="19" s="1"/>
  <c r="E172" i="19" s="1"/>
  <c r="D155" i="19"/>
  <c r="D161" i="19" s="1"/>
  <c r="C155" i="19"/>
  <c r="C161" i="19" s="1"/>
  <c r="C165" i="19" s="1"/>
  <c r="W145" i="19"/>
  <c r="V145" i="19"/>
  <c r="U145" i="19"/>
  <c r="T145" i="19"/>
  <c r="S145" i="19"/>
  <c r="R145" i="19"/>
  <c r="Q145" i="19"/>
  <c r="P145" i="19"/>
  <c r="O145" i="19"/>
  <c r="N145" i="19"/>
  <c r="M145" i="19"/>
  <c r="L145" i="19"/>
  <c r="K145" i="19"/>
  <c r="J145" i="19"/>
  <c r="I145" i="19"/>
  <c r="H145" i="19"/>
  <c r="G145" i="19"/>
  <c r="F145" i="19"/>
  <c r="E145" i="19"/>
  <c r="D145" i="19"/>
  <c r="C145" i="19"/>
  <c r="W144" i="19"/>
  <c r="V144" i="19"/>
  <c r="U144" i="19"/>
  <c r="T144" i="19"/>
  <c r="S144" i="19"/>
  <c r="R144" i="19"/>
  <c r="Q144" i="19"/>
  <c r="P144" i="19"/>
  <c r="O144" i="19"/>
  <c r="N144" i="19"/>
  <c r="M144" i="19"/>
  <c r="L144" i="19"/>
  <c r="K144" i="19"/>
  <c r="J144" i="19"/>
  <c r="J146" i="19" s="1"/>
  <c r="I144" i="19"/>
  <c r="H144" i="19"/>
  <c r="G144" i="19"/>
  <c r="F144" i="19"/>
  <c r="E144" i="19"/>
  <c r="D144" i="19"/>
  <c r="C144" i="19"/>
  <c r="W142" i="19"/>
  <c r="V142" i="19"/>
  <c r="U142" i="19"/>
  <c r="T142" i="19"/>
  <c r="S142" i="19"/>
  <c r="R142" i="19"/>
  <c r="Q142" i="19"/>
  <c r="P142" i="19"/>
  <c r="O142" i="19"/>
  <c r="N142" i="19"/>
  <c r="M142" i="19"/>
  <c r="L142" i="19"/>
  <c r="K142" i="19"/>
  <c r="J142" i="19"/>
  <c r="I142" i="19"/>
  <c r="H142" i="19"/>
  <c r="G142" i="19"/>
  <c r="F142" i="19"/>
  <c r="E142" i="19"/>
  <c r="D142" i="19"/>
  <c r="C142" i="19"/>
  <c r="W125" i="19"/>
  <c r="V125" i="19"/>
  <c r="U125" i="19"/>
  <c r="T125" i="19"/>
  <c r="S125" i="19"/>
  <c r="R125" i="19"/>
  <c r="Q125" i="19"/>
  <c r="P125" i="19"/>
  <c r="O125" i="19"/>
  <c r="N125" i="19"/>
  <c r="M125" i="19"/>
  <c r="L125" i="19"/>
  <c r="K125" i="19"/>
  <c r="J125" i="19"/>
  <c r="I125" i="19"/>
  <c r="H125" i="19"/>
  <c r="G125" i="19"/>
  <c r="F125" i="19"/>
  <c r="E125" i="19"/>
  <c r="D125" i="19"/>
  <c r="C125" i="19"/>
  <c r="W124" i="19"/>
  <c r="V124" i="19"/>
  <c r="U124" i="19"/>
  <c r="T124" i="19"/>
  <c r="S124" i="19"/>
  <c r="R124" i="19"/>
  <c r="Q124" i="19"/>
  <c r="P124" i="19"/>
  <c r="O124" i="19"/>
  <c r="N124" i="19"/>
  <c r="M124" i="19"/>
  <c r="L124" i="19"/>
  <c r="K124" i="19"/>
  <c r="J124" i="19"/>
  <c r="I124" i="19"/>
  <c r="H124" i="19"/>
  <c r="G124" i="19"/>
  <c r="F124" i="19"/>
  <c r="E124" i="19"/>
  <c r="D124" i="19"/>
  <c r="C124" i="19"/>
  <c r="W123" i="19"/>
  <c r="V123" i="19"/>
  <c r="U123" i="19"/>
  <c r="T123" i="19"/>
  <c r="S123" i="19"/>
  <c r="R123" i="19"/>
  <c r="Q123" i="19"/>
  <c r="P123" i="19"/>
  <c r="O123" i="19"/>
  <c r="N123" i="19"/>
  <c r="M123" i="19"/>
  <c r="L123" i="19"/>
  <c r="K123" i="19"/>
  <c r="J123" i="19"/>
  <c r="I123" i="19"/>
  <c r="H123" i="19"/>
  <c r="G123" i="19"/>
  <c r="F123" i="19"/>
  <c r="E123" i="19"/>
  <c r="D123" i="19"/>
  <c r="C123" i="19"/>
  <c r="W122" i="19"/>
  <c r="V122" i="19"/>
  <c r="U122" i="19"/>
  <c r="T122" i="19"/>
  <c r="S122" i="19"/>
  <c r="R122" i="19"/>
  <c r="Q122" i="19"/>
  <c r="P122" i="19"/>
  <c r="O122" i="19"/>
  <c r="N122" i="19"/>
  <c r="M122" i="19"/>
  <c r="L122" i="19"/>
  <c r="K122" i="19"/>
  <c r="J122" i="19"/>
  <c r="I122" i="19"/>
  <c r="H122" i="19"/>
  <c r="G122" i="19"/>
  <c r="F122" i="19"/>
  <c r="E122" i="19"/>
  <c r="D122" i="19"/>
  <c r="C122" i="19"/>
  <c r="W121" i="19"/>
  <c r="V121" i="19"/>
  <c r="U121" i="19"/>
  <c r="T121" i="19"/>
  <c r="S121" i="19"/>
  <c r="R121" i="19"/>
  <c r="Q121" i="19"/>
  <c r="P121" i="19"/>
  <c r="O121" i="19"/>
  <c r="N121" i="19"/>
  <c r="M121" i="19"/>
  <c r="L121" i="19"/>
  <c r="K121" i="19"/>
  <c r="J121" i="19"/>
  <c r="I121" i="19"/>
  <c r="H121" i="19"/>
  <c r="G121" i="19"/>
  <c r="F121" i="19"/>
  <c r="E121" i="19"/>
  <c r="D121" i="19"/>
  <c r="C121" i="19"/>
  <c r="W120" i="19"/>
  <c r="V120" i="19"/>
  <c r="U120" i="19"/>
  <c r="T120" i="19"/>
  <c r="S120" i="19"/>
  <c r="R120" i="19"/>
  <c r="Q120" i="19"/>
  <c r="P120" i="19"/>
  <c r="O120" i="19"/>
  <c r="N120" i="19"/>
  <c r="M120" i="19"/>
  <c r="L120" i="19"/>
  <c r="K120" i="19"/>
  <c r="J120" i="19"/>
  <c r="I120" i="19"/>
  <c r="H120" i="19"/>
  <c r="G120" i="19"/>
  <c r="F120" i="19"/>
  <c r="E120" i="19"/>
  <c r="D120" i="19"/>
  <c r="C120" i="19"/>
  <c r="W119" i="19"/>
  <c r="V119" i="19"/>
  <c r="U119" i="19"/>
  <c r="T119" i="19"/>
  <c r="S119" i="19"/>
  <c r="R119" i="19"/>
  <c r="Q119" i="19"/>
  <c r="P119" i="19"/>
  <c r="O119" i="19"/>
  <c r="N119" i="19"/>
  <c r="M119" i="19"/>
  <c r="L119" i="19"/>
  <c r="K119" i="19"/>
  <c r="J119" i="19"/>
  <c r="I119" i="19"/>
  <c r="H119" i="19"/>
  <c r="G119" i="19"/>
  <c r="F119" i="19"/>
  <c r="E119" i="19"/>
  <c r="D119" i="19"/>
  <c r="C119" i="19"/>
  <c r="W118" i="19"/>
  <c r="V118" i="19"/>
  <c r="U118" i="19"/>
  <c r="T118" i="19"/>
  <c r="S118" i="19"/>
  <c r="R118" i="19"/>
  <c r="Q118" i="19"/>
  <c r="P118" i="19"/>
  <c r="O118" i="19"/>
  <c r="N118" i="19"/>
  <c r="M118" i="19"/>
  <c r="L118" i="19"/>
  <c r="K118" i="19"/>
  <c r="J118" i="19"/>
  <c r="I118" i="19"/>
  <c r="H118" i="19"/>
  <c r="G118" i="19"/>
  <c r="F118" i="19"/>
  <c r="E118" i="19"/>
  <c r="D118" i="19"/>
  <c r="C118" i="19"/>
  <c r="W117" i="19"/>
  <c r="V117" i="19"/>
  <c r="U117" i="19"/>
  <c r="T117" i="19"/>
  <c r="S117" i="19"/>
  <c r="R117" i="19"/>
  <c r="Q117" i="19"/>
  <c r="P117" i="19"/>
  <c r="O117" i="19"/>
  <c r="N117" i="19"/>
  <c r="M117" i="19"/>
  <c r="L117" i="19"/>
  <c r="K117" i="19"/>
  <c r="J117" i="19"/>
  <c r="I117" i="19"/>
  <c r="H117" i="19"/>
  <c r="G117" i="19"/>
  <c r="F117" i="19"/>
  <c r="E117" i="19"/>
  <c r="D117" i="19"/>
  <c r="C117" i="19"/>
  <c r="W116" i="19"/>
  <c r="V116" i="19"/>
  <c r="U116" i="19"/>
  <c r="T116" i="19"/>
  <c r="S116" i="19"/>
  <c r="R116" i="19"/>
  <c r="Q116" i="19"/>
  <c r="P116" i="19"/>
  <c r="O116" i="19"/>
  <c r="N116" i="19"/>
  <c r="M116" i="19"/>
  <c r="L116" i="19"/>
  <c r="K116" i="19"/>
  <c r="J116" i="19"/>
  <c r="I116" i="19"/>
  <c r="H116" i="19"/>
  <c r="G116" i="19"/>
  <c r="F116" i="19"/>
  <c r="E116" i="19"/>
  <c r="D116" i="19"/>
  <c r="C116" i="19"/>
  <c r="W110" i="19"/>
  <c r="W111" i="19" s="1"/>
  <c r="V110" i="19"/>
  <c r="U110" i="19"/>
  <c r="T110" i="19"/>
  <c r="S110" i="19"/>
  <c r="R110" i="19"/>
  <c r="Q110" i="19"/>
  <c r="P110" i="19"/>
  <c r="O110" i="19"/>
  <c r="N110" i="19"/>
  <c r="M110" i="19"/>
  <c r="L110" i="19"/>
  <c r="K110" i="19"/>
  <c r="J110" i="19"/>
  <c r="I110" i="19"/>
  <c r="H110" i="19"/>
  <c r="G110" i="19"/>
  <c r="F110" i="19"/>
  <c r="E110" i="19"/>
  <c r="D110" i="19"/>
  <c r="C110" i="19"/>
  <c r="W109" i="19"/>
  <c r="V109" i="19"/>
  <c r="U109" i="19"/>
  <c r="T109" i="19"/>
  <c r="S109" i="19"/>
  <c r="R109" i="19"/>
  <c r="Q109" i="19"/>
  <c r="P109" i="19"/>
  <c r="O109" i="19"/>
  <c r="N109" i="19"/>
  <c r="M109" i="19"/>
  <c r="L109" i="19"/>
  <c r="K109" i="19"/>
  <c r="J109" i="19"/>
  <c r="I109" i="19"/>
  <c r="H109" i="19"/>
  <c r="G109" i="19"/>
  <c r="F109" i="19"/>
  <c r="E109" i="19"/>
  <c r="D109" i="19"/>
  <c r="C109" i="19"/>
  <c r="W108" i="19"/>
  <c r="V108" i="19"/>
  <c r="U108" i="19"/>
  <c r="T108" i="19"/>
  <c r="S108" i="19"/>
  <c r="R108" i="19"/>
  <c r="Q108" i="19"/>
  <c r="P108" i="19"/>
  <c r="O108" i="19"/>
  <c r="N108" i="19"/>
  <c r="M108" i="19"/>
  <c r="L108" i="19"/>
  <c r="K108" i="19"/>
  <c r="J108" i="19"/>
  <c r="I108" i="19"/>
  <c r="H108" i="19"/>
  <c r="G108" i="19"/>
  <c r="F108" i="19"/>
  <c r="E108" i="19"/>
  <c r="D108" i="19"/>
  <c r="C108" i="19"/>
  <c r="W90" i="19"/>
  <c r="V90" i="19"/>
  <c r="U90" i="19"/>
  <c r="T90" i="19"/>
  <c r="S90" i="19"/>
  <c r="R90" i="19"/>
  <c r="Q90" i="19"/>
  <c r="P90" i="19"/>
  <c r="O90" i="19"/>
  <c r="N90" i="19"/>
  <c r="M90" i="19"/>
  <c r="L90" i="19"/>
  <c r="K90" i="19"/>
  <c r="J90" i="19"/>
  <c r="I90" i="19"/>
  <c r="H90" i="19"/>
  <c r="G90" i="19"/>
  <c r="F90" i="19"/>
  <c r="E90" i="19"/>
  <c r="D90" i="19"/>
  <c r="C90" i="19"/>
  <c r="W89" i="19"/>
  <c r="V89" i="19"/>
  <c r="U89" i="19"/>
  <c r="T89" i="19"/>
  <c r="S89" i="19"/>
  <c r="R89" i="19"/>
  <c r="Q89" i="19"/>
  <c r="P89" i="19"/>
  <c r="O89" i="19"/>
  <c r="N89" i="19"/>
  <c r="M89" i="19"/>
  <c r="L89" i="19"/>
  <c r="K89" i="19"/>
  <c r="J89" i="19"/>
  <c r="I89" i="19"/>
  <c r="H89" i="19"/>
  <c r="G89" i="19"/>
  <c r="F89" i="19"/>
  <c r="E89" i="19"/>
  <c r="D89" i="19"/>
  <c r="C89" i="19"/>
  <c r="W88" i="19"/>
  <c r="V88" i="19"/>
  <c r="U88" i="19"/>
  <c r="T88" i="19"/>
  <c r="S88" i="19"/>
  <c r="R88" i="19"/>
  <c r="Q88" i="19"/>
  <c r="P88" i="19"/>
  <c r="O88" i="19"/>
  <c r="N88" i="19"/>
  <c r="M88" i="19"/>
  <c r="L88" i="19"/>
  <c r="K88" i="19"/>
  <c r="J88" i="19"/>
  <c r="I88" i="19"/>
  <c r="H88" i="19"/>
  <c r="G88" i="19"/>
  <c r="F88" i="19"/>
  <c r="E88" i="19"/>
  <c r="D88" i="19"/>
  <c r="C88" i="19"/>
  <c r="W87" i="19"/>
  <c r="V87" i="19"/>
  <c r="U87" i="19"/>
  <c r="T87" i="19"/>
  <c r="S87" i="19"/>
  <c r="R87" i="19"/>
  <c r="Q87" i="19"/>
  <c r="P87" i="19"/>
  <c r="O87" i="19"/>
  <c r="N87" i="19"/>
  <c r="M87" i="19"/>
  <c r="L87" i="19"/>
  <c r="K87" i="19"/>
  <c r="J87" i="19"/>
  <c r="I87" i="19"/>
  <c r="H87" i="19"/>
  <c r="G87" i="19"/>
  <c r="F87" i="19"/>
  <c r="E87" i="19"/>
  <c r="D87" i="19"/>
  <c r="C87" i="19"/>
  <c r="W86" i="19"/>
  <c r="V86" i="19"/>
  <c r="U86" i="19"/>
  <c r="T86" i="19"/>
  <c r="S86" i="19"/>
  <c r="R86" i="19"/>
  <c r="Q86" i="19"/>
  <c r="P86" i="19"/>
  <c r="O86" i="19"/>
  <c r="N86" i="19"/>
  <c r="M86" i="19"/>
  <c r="L86" i="19"/>
  <c r="K86" i="19"/>
  <c r="J86" i="19"/>
  <c r="I86" i="19"/>
  <c r="H86" i="19"/>
  <c r="G86" i="19"/>
  <c r="F86" i="19"/>
  <c r="E86" i="19"/>
  <c r="D86" i="19"/>
  <c r="C86" i="19"/>
  <c r="W85" i="19"/>
  <c r="V85" i="19"/>
  <c r="U85" i="19"/>
  <c r="T85" i="19"/>
  <c r="S85" i="19"/>
  <c r="R85" i="19"/>
  <c r="Q85" i="19"/>
  <c r="P85" i="19"/>
  <c r="O85" i="19"/>
  <c r="N85" i="19"/>
  <c r="M85" i="19"/>
  <c r="L85" i="19"/>
  <c r="K85" i="19"/>
  <c r="J85" i="19"/>
  <c r="I85" i="19"/>
  <c r="H85" i="19"/>
  <c r="G85" i="19"/>
  <c r="F85" i="19"/>
  <c r="E85" i="19"/>
  <c r="D85" i="19"/>
  <c r="C85" i="19"/>
  <c r="W84" i="19"/>
  <c r="V84" i="19"/>
  <c r="U84" i="19"/>
  <c r="T84" i="19"/>
  <c r="S84" i="19"/>
  <c r="R84" i="19"/>
  <c r="Q84" i="19"/>
  <c r="P84" i="19"/>
  <c r="O84" i="19"/>
  <c r="N84" i="19"/>
  <c r="M84" i="19"/>
  <c r="L84" i="19"/>
  <c r="K84" i="19"/>
  <c r="J84" i="19"/>
  <c r="I84" i="19"/>
  <c r="H84" i="19"/>
  <c r="G84" i="19"/>
  <c r="F84" i="19"/>
  <c r="E84" i="19"/>
  <c r="D84" i="19"/>
  <c r="C84" i="19"/>
  <c r="W83" i="19"/>
  <c r="V83" i="19"/>
  <c r="U83" i="19"/>
  <c r="T83" i="19"/>
  <c r="S83" i="19"/>
  <c r="R83" i="19"/>
  <c r="Q83" i="19"/>
  <c r="P83" i="19"/>
  <c r="O83" i="19"/>
  <c r="N83" i="19"/>
  <c r="M83" i="19"/>
  <c r="L83" i="19"/>
  <c r="K83" i="19"/>
  <c r="J83" i="19"/>
  <c r="I83" i="19"/>
  <c r="H83" i="19"/>
  <c r="G83" i="19"/>
  <c r="F83" i="19"/>
  <c r="E83" i="19"/>
  <c r="D83" i="19"/>
  <c r="C83" i="19"/>
  <c r="W82" i="19"/>
  <c r="V82" i="19"/>
  <c r="U82" i="19"/>
  <c r="T82" i="19"/>
  <c r="S82" i="19"/>
  <c r="R82" i="19"/>
  <c r="Q82" i="19"/>
  <c r="P82" i="19"/>
  <c r="O82" i="19"/>
  <c r="N82" i="19"/>
  <c r="M82" i="19"/>
  <c r="L82" i="19"/>
  <c r="K82" i="19"/>
  <c r="J82" i="19"/>
  <c r="I82" i="19"/>
  <c r="H82" i="19"/>
  <c r="G82" i="19"/>
  <c r="F82" i="19"/>
  <c r="E82" i="19"/>
  <c r="D82" i="19"/>
  <c r="C82" i="19"/>
  <c r="W81" i="19"/>
  <c r="V81" i="19"/>
  <c r="U81" i="19"/>
  <c r="T81" i="19"/>
  <c r="S81" i="19"/>
  <c r="R81" i="19"/>
  <c r="Q81" i="19"/>
  <c r="P81" i="19"/>
  <c r="O81" i="19"/>
  <c r="N81" i="19"/>
  <c r="M81" i="19"/>
  <c r="L81" i="19"/>
  <c r="K81" i="19"/>
  <c r="J81" i="19"/>
  <c r="I81" i="19"/>
  <c r="H81" i="19"/>
  <c r="G81" i="19"/>
  <c r="F81" i="19"/>
  <c r="E81" i="19"/>
  <c r="D81" i="19"/>
  <c r="C81" i="19"/>
  <c r="W75" i="19"/>
  <c r="V75" i="19"/>
  <c r="U75" i="19"/>
  <c r="T75" i="19"/>
  <c r="S75" i="19"/>
  <c r="R75" i="19"/>
  <c r="Q75" i="19"/>
  <c r="P75" i="19"/>
  <c r="O75" i="19"/>
  <c r="N75" i="19"/>
  <c r="M75" i="19"/>
  <c r="L75" i="19"/>
  <c r="K75" i="19"/>
  <c r="J75" i="19"/>
  <c r="I75" i="19"/>
  <c r="H75" i="19"/>
  <c r="G75" i="19"/>
  <c r="F75" i="19"/>
  <c r="E75" i="19"/>
  <c r="D75" i="19"/>
  <c r="C75" i="19"/>
  <c r="W74" i="19"/>
  <c r="V74" i="19"/>
  <c r="U74" i="19"/>
  <c r="T74" i="19"/>
  <c r="S74" i="19"/>
  <c r="R74" i="19"/>
  <c r="Q74" i="19"/>
  <c r="P74" i="19"/>
  <c r="O74" i="19"/>
  <c r="N74" i="19"/>
  <c r="M74" i="19"/>
  <c r="L74" i="19"/>
  <c r="K74" i="19"/>
  <c r="J74" i="19"/>
  <c r="I74" i="19"/>
  <c r="H74" i="19"/>
  <c r="G74" i="19"/>
  <c r="F74" i="19"/>
  <c r="E74" i="19"/>
  <c r="D74" i="19"/>
  <c r="C74" i="19"/>
  <c r="W73" i="19"/>
  <c r="V73" i="19"/>
  <c r="U73" i="19"/>
  <c r="T73" i="19"/>
  <c r="S73" i="19"/>
  <c r="R73" i="19"/>
  <c r="Q73" i="19"/>
  <c r="P73" i="19"/>
  <c r="O73" i="19"/>
  <c r="N73" i="19"/>
  <c r="M73" i="19"/>
  <c r="L73" i="19"/>
  <c r="K73" i="19"/>
  <c r="J73" i="19"/>
  <c r="I73" i="19"/>
  <c r="H73" i="19"/>
  <c r="G73" i="19"/>
  <c r="F73" i="19"/>
  <c r="E73" i="19"/>
  <c r="D73" i="19"/>
  <c r="C73" i="19"/>
  <c r="J304" i="19"/>
  <c r="J310" i="19" s="1"/>
  <c r="P304" i="19"/>
  <c r="P311" i="19" s="1"/>
  <c r="T146" i="19"/>
  <c r="S342" i="32"/>
  <c r="N342" i="32"/>
  <c r="T304" i="32"/>
  <c r="P304" i="32"/>
  <c r="H304" i="32"/>
  <c r="D304" i="32"/>
  <c r="D308" i="32" s="1"/>
  <c r="N304" i="32"/>
  <c r="K304" i="32"/>
  <c r="K312" i="32" s="1"/>
  <c r="W161" i="32"/>
  <c r="P161" i="32"/>
  <c r="K161" i="32"/>
  <c r="I161" i="32"/>
  <c r="I165" i="32" s="1"/>
  <c r="H161" i="32"/>
  <c r="H170" i="32" s="1"/>
  <c r="G161" i="32"/>
  <c r="M161" i="32"/>
  <c r="E161" i="32"/>
  <c r="R146" i="32"/>
  <c r="J146" i="32"/>
  <c r="J147" i="32" s="1"/>
  <c r="J148" i="32" s="1"/>
  <c r="E146" i="32"/>
  <c r="N111" i="32"/>
  <c r="AE755" i="10" s="1"/>
  <c r="V111" i="32"/>
  <c r="AM755" i="10" s="1"/>
  <c r="K111" i="32"/>
  <c r="AB755" i="10" s="1"/>
  <c r="W342" i="22"/>
  <c r="W346" i="22" s="1"/>
  <c r="S342" i="22"/>
  <c r="S347" i="22" s="1"/>
  <c r="R342" i="22"/>
  <c r="R351" i="22" s="1"/>
  <c r="G342" i="22"/>
  <c r="G346" i="22" s="1"/>
  <c r="C342" i="22"/>
  <c r="V342" i="22"/>
  <c r="H342" i="22"/>
  <c r="H346" i="22" s="1"/>
  <c r="F342" i="22"/>
  <c r="Q342" i="22"/>
  <c r="Q345" i="22" s="1"/>
  <c r="M342" i="22"/>
  <c r="M345" i="22" s="1"/>
  <c r="L342" i="22"/>
  <c r="L346" i="22" s="1"/>
  <c r="W304" i="22"/>
  <c r="W308" i="22" s="1"/>
  <c r="V304" i="22"/>
  <c r="O304" i="22"/>
  <c r="N304" i="22"/>
  <c r="M304" i="22"/>
  <c r="L304" i="22"/>
  <c r="L316" i="22" s="1"/>
  <c r="K304" i="22"/>
  <c r="G304" i="22"/>
  <c r="G309" i="22" s="1"/>
  <c r="F304" i="22"/>
  <c r="R304" i="22"/>
  <c r="Q304" i="22"/>
  <c r="W161" i="22"/>
  <c r="V161" i="22"/>
  <c r="V166" i="22" s="1"/>
  <c r="S161" i="22"/>
  <c r="Q161" i="22"/>
  <c r="Q164" i="22" s="1"/>
  <c r="P161" i="22"/>
  <c r="O161" i="22"/>
  <c r="M161" i="22"/>
  <c r="M162" i="22" s="1"/>
  <c r="L161" i="22"/>
  <c r="L166" i="22" s="1"/>
  <c r="G161" i="22"/>
  <c r="D161" i="22"/>
  <c r="D165" i="22" s="1"/>
  <c r="C161" i="22"/>
  <c r="C167" i="22" s="1"/>
  <c r="U161" i="22"/>
  <c r="T161" i="22"/>
  <c r="T170" i="22" s="1"/>
  <c r="N161" i="22"/>
  <c r="N170" i="22" s="1"/>
  <c r="I161" i="22"/>
  <c r="I171" i="22" s="1"/>
  <c r="F161" i="22"/>
  <c r="S146" i="22"/>
  <c r="S147" i="22" s="1"/>
  <c r="S148" i="22" s="1"/>
  <c r="H146" i="22"/>
  <c r="H147" i="22" s="1"/>
  <c r="G146" i="22"/>
  <c r="M146" i="22"/>
  <c r="W146" i="22"/>
  <c r="R146" i="22"/>
  <c r="R147" i="22" s="1"/>
  <c r="N146" i="22"/>
  <c r="K146" i="22"/>
  <c r="J146" i="22"/>
  <c r="C146" i="22"/>
  <c r="C147" i="22" s="1"/>
  <c r="C148" i="22" s="1"/>
  <c r="O111" i="22"/>
  <c r="AF235" i="10" s="1"/>
  <c r="N111" i="22"/>
  <c r="AE235" i="10" s="1"/>
  <c r="K111" i="22"/>
  <c r="AB235" i="10" s="1"/>
  <c r="C111" i="22"/>
  <c r="T235" i="10" s="1"/>
  <c r="S111" i="22"/>
  <c r="AJ235" i="10" s="1"/>
  <c r="M111" i="22"/>
  <c r="AD235" i="10" s="1"/>
  <c r="L111" i="22"/>
  <c r="AC235" i="10" s="1"/>
  <c r="J111" i="22"/>
  <c r="AA235" i="10" s="1"/>
  <c r="I111" i="22"/>
  <c r="Z235" i="10" s="1"/>
  <c r="T76" i="22"/>
  <c r="AK233" i="10" s="1"/>
  <c r="M76" i="22"/>
  <c r="AD233" i="10" s="1"/>
  <c r="L76" i="22"/>
  <c r="AC233" i="10" s="1"/>
  <c r="P76" i="22"/>
  <c r="O76" i="22"/>
  <c r="AF233" i="10" s="1"/>
  <c r="J76" i="22"/>
  <c r="AA233" i="10" s="1"/>
  <c r="I76" i="22"/>
  <c r="Z233" i="10" s="1"/>
  <c r="W342" i="18"/>
  <c r="W350" i="18" s="1"/>
  <c r="T342" i="18"/>
  <c r="T354" i="18" s="1"/>
  <c r="S342" i="18"/>
  <c r="Q342" i="18"/>
  <c r="Q348" i="18" s="1"/>
  <c r="I342" i="18"/>
  <c r="G342" i="18"/>
  <c r="G352" i="18" s="1"/>
  <c r="N342" i="18"/>
  <c r="N351" i="18" s="1"/>
  <c r="J342" i="18"/>
  <c r="J347" i="18" s="1"/>
  <c r="E342" i="18"/>
  <c r="E345" i="18" s="1"/>
  <c r="T304" i="18"/>
  <c r="P304" i="18"/>
  <c r="O304" i="18"/>
  <c r="N304" i="18"/>
  <c r="K304" i="18"/>
  <c r="D304" i="18"/>
  <c r="D309" i="18" s="1"/>
  <c r="U309" i="10" s="1"/>
  <c r="U304" i="18"/>
  <c r="H304" i="18"/>
  <c r="G304" i="18"/>
  <c r="G316" i="18" s="1"/>
  <c r="E304" i="18"/>
  <c r="E308" i="18" s="1"/>
  <c r="U161" i="18"/>
  <c r="U171" i="18" s="1"/>
  <c r="T161" i="18"/>
  <c r="T170" i="18" s="1"/>
  <c r="P161" i="18"/>
  <c r="M161" i="18"/>
  <c r="H161" i="18"/>
  <c r="H173" i="18" s="1"/>
  <c r="G161" i="18"/>
  <c r="G164" i="18" s="1"/>
  <c r="E161" i="18"/>
  <c r="E170" i="18" s="1"/>
  <c r="D161" i="18"/>
  <c r="D166" i="18" s="1"/>
  <c r="W161" i="18"/>
  <c r="W164" i="18" s="1"/>
  <c r="S161" i="18"/>
  <c r="S173" i="18" s="1"/>
  <c r="R161" i="18"/>
  <c r="R167" i="18" s="1"/>
  <c r="C161" i="18"/>
  <c r="Q146" i="18"/>
  <c r="Q147" i="18" s="1"/>
  <c r="Q148" i="18" s="1"/>
  <c r="N146" i="18"/>
  <c r="M146" i="18"/>
  <c r="L146" i="18"/>
  <c r="K146" i="18"/>
  <c r="H146" i="18"/>
  <c r="F146" i="18"/>
  <c r="F147" i="18" s="1"/>
  <c r="J146" i="18"/>
  <c r="I146" i="18"/>
  <c r="W146" i="18"/>
  <c r="W147" i="18" s="1"/>
  <c r="W148" i="18" s="1"/>
  <c r="E146" i="18"/>
  <c r="E147" i="18" s="1"/>
  <c r="C146" i="18"/>
  <c r="T126" i="18"/>
  <c r="T135" i="18" s="1"/>
  <c r="H111" i="18"/>
  <c r="Y287" i="10" s="1"/>
  <c r="V111" i="18"/>
  <c r="AM287" i="10" s="1"/>
  <c r="T111" i="18"/>
  <c r="AK287" i="10" s="1"/>
  <c r="S111" i="18"/>
  <c r="AJ287" i="10" s="1"/>
  <c r="Q111" i="18"/>
  <c r="AH287" i="10" s="1"/>
  <c r="N111" i="18"/>
  <c r="AE287" i="10" s="1"/>
  <c r="L111" i="18"/>
  <c r="AC287" i="10" s="1"/>
  <c r="K111" i="18"/>
  <c r="AB287" i="10" s="1"/>
  <c r="I111" i="18"/>
  <c r="Z287" i="10" s="1"/>
  <c r="E91" i="18"/>
  <c r="K91" i="18"/>
  <c r="S76" i="18"/>
  <c r="P76" i="18"/>
  <c r="AG285" i="10" s="1"/>
  <c r="N76" i="18"/>
  <c r="AE285" i="10" s="1"/>
  <c r="E76" i="18"/>
  <c r="V285" i="10" s="1"/>
  <c r="R76" i="18"/>
  <c r="Q76" i="18"/>
  <c r="AH285" i="10" s="1"/>
  <c r="L76" i="18"/>
  <c r="I76" i="18"/>
  <c r="H76" i="18"/>
  <c r="Y285" i="10" s="1"/>
  <c r="V342" i="23"/>
  <c r="V351" i="23" s="1"/>
  <c r="U342" i="23"/>
  <c r="S342" i="23"/>
  <c r="S345" i="23" s="1"/>
  <c r="H342" i="23"/>
  <c r="G342" i="23"/>
  <c r="G347" i="23" s="1"/>
  <c r="F342" i="23"/>
  <c r="F345" i="23" s="1"/>
  <c r="C342" i="23"/>
  <c r="R342" i="23"/>
  <c r="R345" i="23" s="1"/>
  <c r="N342" i="23"/>
  <c r="N353" i="23" s="1"/>
  <c r="O342" i="23"/>
  <c r="L342" i="23"/>
  <c r="L346" i="23" s="1"/>
  <c r="W304" i="23"/>
  <c r="V304" i="23"/>
  <c r="U304" i="23"/>
  <c r="Q304" i="23"/>
  <c r="P304" i="23"/>
  <c r="N304" i="23"/>
  <c r="M304" i="23"/>
  <c r="K304" i="23"/>
  <c r="I304" i="23"/>
  <c r="G304" i="23"/>
  <c r="F304" i="23"/>
  <c r="R304" i="23"/>
  <c r="J304" i="23"/>
  <c r="U161" i="23"/>
  <c r="T161" i="23"/>
  <c r="T166" i="23" s="1"/>
  <c r="R161" i="23"/>
  <c r="R172" i="23" s="1"/>
  <c r="O161" i="23"/>
  <c r="M161" i="23"/>
  <c r="L161" i="23"/>
  <c r="J161" i="23"/>
  <c r="I161" i="23"/>
  <c r="G161" i="23"/>
  <c r="G168" i="23" s="1"/>
  <c r="D161" i="23"/>
  <c r="D162" i="23" s="1"/>
  <c r="W161" i="23"/>
  <c r="Q161" i="23"/>
  <c r="Q168" i="23" s="1"/>
  <c r="F161" i="23"/>
  <c r="F173" i="23" s="1"/>
  <c r="W146" i="23"/>
  <c r="W147" i="23" s="1"/>
  <c r="W148" i="23" s="1"/>
  <c r="K146" i="23"/>
  <c r="K147" i="23" s="1"/>
  <c r="K148" i="23" s="1"/>
  <c r="G146" i="23"/>
  <c r="G147" i="23" s="1"/>
  <c r="G148" i="23" s="1"/>
  <c r="N146" i="23"/>
  <c r="N147" i="23" s="1"/>
  <c r="N148" i="23" s="1"/>
  <c r="S146" i="23"/>
  <c r="R146" i="23"/>
  <c r="Q146" i="23"/>
  <c r="Q147" i="23" s="1"/>
  <c r="O146" i="23"/>
  <c r="O147" i="23" s="1"/>
  <c r="O148" i="23" s="1"/>
  <c r="I146" i="23"/>
  <c r="I147" i="23" s="1"/>
  <c r="I148" i="23" s="1"/>
  <c r="C146" i="23"/>
  <c r="C147" i="23" s="1"/>
  <c r="C148" i="23" s="1"/>
  <c r="S111" i="23"/>
  <c r="AJ339" i="10" s="1"/>
  <c r="O111" i="23"/>
  <c r="AF339" i="10" s="1"/>
  <c r="L111" i="23"/>
  <c r="AC339" i="10" s="1"/>
  <c r="J111" i="23"/>
  <c r="AA339" i="10" s="1"/>
  <c r="C111" i="23"/>
  <c r="T339" i="10" s="1"/>
  <c r="W111" i="23"/>
  <c r="AN339" i="10" s="1"/>
  <c r="H111" i="23"/>
  <c r="Y339" i="10" s="1"/>
  <c r="U111" i="23"/>
  <c r="T111" i="23"/>
  <c r="AK339" i="10" s="1"/>
  <c r="R111" i="23"/>
  <c r="AI339" i="10" s="1"/>
  <c r="K111" i="23"/>
  <c r="AB339" i="10" s="1"/>
  <c r="E111" i="23"/>
  <c r="V339" i="10" s="1"/>
  <c r="D111" i="23"/>
  <c r="U339" i="10" s="1"/>
  <c r="L76" i="23"/>
  <c r="AC337" i="10" s="1"/>
  <c r="I76" i="23"/>
  <c r="Z337" i="10" s="1"/>
  <c r="F76" i="23"/>
  <c r="W337" i="10" s="1"/>
  <c r="V76" i="23"/>
  <c r="AM337" i="10" s="1"/>
  <c r="T76" i="23"/>
  <c r="S76" i="23"/>
  <c r="AJ337" i="10" s="1"/>
  <c r="Q76" i="23"/>
  <c r="AH337" i="10" s="1"/>
  <c r="P76" i="23"/>
  <c r="AG337" i="10" s="1"/>
  <c r="N76" i="23"/>
  <c r="AE337" i="10" s="1"/>
  <c r="K76" i="23"/>
  <c r="AB337" i="10" s="1"/>
  <c r="H76" i="23"/>
  <c r="Y337" i="10" s="1"/>
  <c r="D76" i="23"/>
  <c r="U337" i="10" s="1"/>
  <c r="C76" i="23"/>
  <c r="T337" i="10" s="1"/>
  <c r="W342" i="24"/>
  <c r="W351" i="24" s="1"/>
  <c r="U342" i="24"/>
  <c r="U345" i="24" s="1"/>
  <c r="P342" i="24"/>
  <c r="P346" i="24" s="1"/>
  <c r="L342" i="24"/>
  <c r="J342" i="24"/>
  <c r="J353" i="24" s="1"/>
  <c r="G342" i="24"/>
  <c r="F342" i="24"/>
  <c r="E342" i="24"/>
  <c r="E349" i="24" s="1"/>
  <c r="S342" i="24"/>
  <c r="K342" i="24"/>
  <c r="V342" i="24"/>
  <c r="V349" i="24" s="1"/>
  <c r="R342" i="24"/>
  <c r="R351" i="24" s="1"/>
  <c r="P307" i="24"/>
  <c r="V304" i="24"/>
  <c r="T304" i="24"/>
  <c r="P304" i="24"/>
  <c r="N304" i="24"/>
  <c r="J304" i="24"/>
  <c r="J308" i="24" s="1"/>
  <c r="I304" i="24"/>
  <c r="H304" i="24"/>
  <c r="H307" i="24" s="1"/>
  <c r="F304" i="24"/>
  <c r="U304" i="24"/>
  <c r="O304" i="24"/>
  <c r="M304" i="24"/>
  <c r="L304" i="24"/>
  <c r="G304" i="24"/>
  <c r="E304" i="24"/>
  <c r="E310" i="24" s="1"/>
  <c r="D304" i="24"/>
  <c r="V161" i="24"/>
  <c r="V166" i="24" s="1"/>
  <c r="U161" i="24"/>
  <c r="U170" i="24" s="1"/>
  <c r="T161" i="24"/>
  <c r="O161" i="24"/>
  <c r="O172" i="24" s="1"/>
  <c r="N161" i="24"/>
  <c r="N173" i="24" s="1"/>
  <c r="M161" i="24"/>
  <c r="M171" i="24" s="1"/>
  <c r="F161" i="24"/>
  <c r="F166" i="24" s="1"/>
  <c r="E161" i="24"/>
  <c r="D161" i="24"/>
  <c r="C161" i="24"/>
  <c r="Q161" i="24"/>
  <c r="P161" i="24"/>
  <c r="P170" i="24" s="1"/>
  <c r="S146" i="24"/>
  <c r="S147" i="24" s="1"/>
  <c r="J146" i="24"/>
  <c r="V146" i="24"/>
  <c r="V147" i="24" s="1"/>
  <c r="F146" i="24"/>
  <c r="F147" i="24" s="1"/>
  <c r="W146" i="24"/>
  <c r="L146" i="24"/>
  <c r="L147" i="24" s="1"/>
  <c r="L148" i="24" s="1"/>
  <c r="K146" i="24"/>
  <c r="I146" i="24"/>
  <c r="G146" i="24"/>
  <c r="G147" i="24" s="1"/>
  <c r="G148" i="24" s="1"/>
  <c r="C146" i="24"/>
  <c r="C147" i="24" s="1"/>
  <c r="T111" i="24"/>
  <c r="AK391" i="10" s="1"/>
  <c r="C111" i="24"/>
  <c r="T391" i="10" s="1"/>
  <c r="O111" i="24"/>
  <c r="AF391" i="10" s="1"/>
  <c r="K111" i="24"/>
  <c r="AB391" i="10" s="1"/>
  <c r="J111" i="24"/>
  <c r="AA391" i="10" s="1"/>
  <c r="U111" i="24"/>
  <c r="AL391" i="10" s="1"/>
  <c r="M111" i="24"/>
  <c r="AD391" i="10" s="1"/>
  <c r="L111" i="24"/>
  <c r="AC391" i="10" s="1"/>
  <c r="I111" i="24"/>
  <c r="Z391" i="10" s="1"/>
  <c r="G111" i="24"/>
  <c r="X391" i="10" s="1"/>
  <c r="D111" i="24"/>
  <c r="U391" i="10" s="1"/>
  <c r="M76" i="24"/>
  <c r="AD389" i="10" s="1"/>
  <c r="E76" i="24"/>
  <c r="V389" i="10" s="1"/>
  <c r="U76" i="24"/>
  <c r="AL389" i="10" s="1"/>
  <c r="R76" i="24"/>
  <c r="AI389" i="10" s="1"/>
  <c r="O76" i="24"/>
  <c r="N76" i="24"/>
  <c r="H76" i="24"/>
  <c r="Y389" i="10" s="1"/>
  <c r="T342" i="26"/>
  <c r="T348" i="26" s="1"/>
  <c r="H342" i="26"/>
  <c r="F342" i="26"/>
  <c r="U342" i="26"/>
  <c r="U350" i="26" s="1"/>
  <c r="Q342" i="26"/>
  <c r="Q346" i="26" s="1"/>
  <c r="L342" i="26"/>
  <c r="E342" i="26"/>
  <c r="D342" i="26"/>
  <c r="R304" i="26"/>
  <c r="Q304" i="26"/>
  <c r="O304" i="26"/>
  <c r="J304" i="26"/>
  <c r="I304" i="26"/>
  <c r="W304" i="26"/>
  <c r="U304" i="26"/>
  <c r="M304" i="26"/>
  <c r="K304" i="26"/>
  <c r="G304" i="26"/>
  <c r="F304" i="26"/>
  <c r="F309" i="26" s="1"/>
  <c r="E304" i="26"/>
  <c r="E308" i="26" s="1"/>
  <c r="V161" i="26"/>
  <c r="T161" i="26"/>
  <c r="R161" i="26"/>
  <c r="R171" i="26" s="1"/>
  <c r="Q161" i="26"/>
  <c r="Q169" i="26" s="1"/>
  <c r="P161" i="26"/>
  <c r="J161" i="26"/>
  <c r="H161" i="26"/>
  <c r="H166" i="26" s="1"/>
  <c r="F161" i="26"/>
  <c r="F173" i="26" s="1"/>
  <c r="D161" i="26"/>
  <c r="D166" i="26" s="1"/>
  <c r="N161" i="26"/>
  <c r="N171" i="26" s="1"/>
  <c r="G161" i="26"/>
  <c r="C161" i="26"/>
  <c r="C172" i="26" s="1"/>
  <c r="S146" i="26"/>
  <c r="S147" i="26" s="1"/>
  <c r="I146" i="26"/>
  <c r="I147" i="26" s="1"/>
  <c r="T146" i="26"/>
  <c r="N146" i="26"/>
  <c r="M146" i="26"/>
  <c r="M147" i="26" s="1"/>
  <c r="M148" i="26" s="1"/>
  <c r="K146" i="26"/>
  <c r="H146" i="26"/>
  <c r="H147" i="26" s="1"/>
  <c r="D146" i="26"/>
  <c r="C146" i="26"/>
  <c r="L111" i="26"/>
  <c r="AC443" i="10" s="1"/>
  <c r="J111" i="26"/>
  <c r="AA443" i="10" s="1"/>
  <c r="E111" i="26"/>
  <c r="V443" i="10" s="1"/>
  <c r="T111" i="26"/>
  <c r="AK443" i="10" s="1"/>
  <c r="O111" i="26"/>
  <c r="AF443" i="10" s="1"/>
  <c r="N111" i="26"/>
  <c r="AE443" i="10" s="1"/>
  <c r="D111" i="26"/>
  <c r="U443" i="10" s="1"/>
  <c r="P76" i="26"/>
  <c r="AG441" i="10" s="1"/>
  <c r="M76" i="26"/>
  <c r="AD441" i="10" s="1"/>
  <c r="E76" i="26"/>
  <c r="V441" i="10" s="1"/>
  <c r="O76" i="26"/>
  <c r="AF441" i="10" s="1"/>
  <c r="N76" i="26"/>
  <c r="K76" i="26"/>
  <c r="AB441" i="10" s="1"/>
  <c r="R342" i="25"/>
  <c r="R347" i="25" s="1"/>
  <c r="L342" i="25"/>
  <c r="L350" i="25" s="1"/>
  <c r="F342" i="25"/>
  <c r="F347" i="25" s="1"/>
  <c r="W342" i="25"/>
  <c r="W351" i="25" s="1"/>
  <c r="V342" i="25"/>
  <c r="V350" i="25" s="1"/>
  <c r="E342" i="25"/>
  <c r="V304" i="25"/>
  <c r="P304" i="25"/>
  <c r="P309" i="25" s="1"/>
  <c r="O304" i="25"/>
  <c r="N304" i="25"/>
  <c r="L304" i="25"/>
  <c r="L315" i="25" s="1"/>
  <c r="K304" i="25"/>
  <c r="K315" i="25" s="1"/>
  <c r="J304" i="25"/>
  <c r="J312" i="25" s="1"/>
  <c r="H304" i="25"/>
  <c r="F304" i="25"/>
  <c r="W304" i="25"/>
  <c r="I304" i="25"/>
  <c r="I316" i="25" s="1"/>
  <c r="G304" i="25"/>
  <c r="W161" i="25"/>
  <c r="W170" i="25" s="1"/>
  <c r="V161" i="25"/>
  <c r="V167" i="25" s="1"/>
  <c r="U161" i="25"/>
  <c r="U168" i="25" s="1"/>
  <c r="S161" i="25"/>
  <c r="S170" i="25" s="1"/>
  <c r="P161" i="25"/>
  <c r="P169" i="25" s="1"/>
  <c r="N161" i="25"/>
  <c r="N166" i="25" s="1"/>
  <c r="M161" i="25"/>
  <c r="M172" i="25" s="1"/>
  <c r="G161" i="25"/>
  <c r="G170" i="25" s="1"/>
  <c r="F161" i="25"/>
  <c r="F164" i="25" s="1"/>
  <c r="D161" i="25"/>
  <c r="D172" i="25" s="1"/>
  <c r="C161" i="25"/>
  <c r="T161" i="25"/>
  <c r="T166" i="25" s="1"/>
  <c r="O161" i="25"/>
  <c r="J146" i="25"/>
  <c r="H146" i="25"/>
  <c r="C146" i="25"/>
  <c r="C147" i="25" s="1"/>
  <c r="C148" i="25" s="1"/>
  <c r="S146" i="25"/>
  <c r="S147" i="25" s="1"/>
  <c r="S148" i="25" s="1"/>
  <c r="N146" i="25"/>
  <c r="N147" i="25" s="1"/>
  <c r="M146" i="25"/>
  <c r="T111" i="25"/>
  <c r="AK495" i="10" s="1"/>
  <c r="I111" i="25"/>
  <c r="Z495" i="10" s="1"/>
  <c r="D111" i="25"/>
  <c r="U495" i="10" s="1"/>
  <c r="J111" i="25"/>
  <c r="AA495" i="10" s="1"/>
  <c r="S111" i="25"/>
  <c r="AJ495" i="10" s="1"/>
  <c r="C111" i="25"/>
  <c r="T495" i="10" s="1"/>
  <c r="O76" i="25"/>
  <c r="AF493" i="10" s="1"/>
  <c r="E76" i="25"/>
  <c r="V493" i="10" s="1"/>
  <c r="P76" i="25"/>
  <c r="AG493" i="10" s="1"/>
  <c r="D76" i="25"/>
  <c r="U493" i="10" s="1"/>
  <c r="T342" i="27"/>
  <c r="R342" i="27"/>
  <c r="C342" i="27"/>
  <c r="P304" i="27"/>
  <c r="P316" i="27" s="1"/>
  <c r="O304" i="27"/>
  <c r="M304" i="27"/>
  <c r="F304" i="27"/>
  <c r="U304" i="27"/>
  <c r="Q304" i="27"/>
  <c r="N304" i="27"/>
  <c r="K304" i="27"/>
  <c r="U161" i="27"/>
  <c r="M161" i="27"/>
  <c r="M168" i="27" s="1"/>
  <c r="D161" i="27"/>
  <c r="P161" i="27"/>
  <c r="N161" i="27"/>
  <c r="N165" i="27" s="1"/>
  <c r="I161" i="27"/>
  <c r="I167" i="27" s="1"/>
  <c r="C161" i="27"/>
  <c r="C164" i="27" s="1"/>
  <c r="M146" i="27"/>
  <c r="H146" i="27"/>
  <c r="N111" i="27"/>
  <c r="AE547" i="10" s="1"/>
  <c r="G111" i="27"/>
  <c r="X547" i="10" s="1"/>
  <c r="D111" i="27"/>
  <c r="U547" i="10" s="1"/>
  <c r="L76" i="27"/>
  <c r="AC545" i="10" s="1"/>
  <c r="O76" i="27"/>
  <c r="AF545" i="10" s="1"/>
  <c r="W342" i="21"/>
  <c r="T342" i="21"/>
  <c r="S342" i="21"/>
  <c r="S348" i="21" s="1"/>
  <c r="P342" i="21"/>
  <c r="P349" i="21" s="1"/>
  <c r="O342" i="21"/>
  <c r="O347" i="21" s="1"/>
  <c r="G342" i="21"/>
  <c r="C342" i="21"/>
  <c r="J342" i="21"/>
  <c r="U304" i="21"/>
  <c r="T304" i="21"/>
  <c r="T314" i="21" s="1"/>
  <c r="O304" i="21"/>
  <c r="L304" i="21"/>
  <c r="L310" i="21" s="1"/>
  <c r="F304" i="21"/>
  <c r="D304" i="21"/>
  <c r="V304" i="21"/>
  <c r="Q304" i="21"/>
  <c r="P304" i="21"/>
  <c r="N304" i="21"/>
  <c r="M304" i="21"/>
  <c r="I304" i="21"/>
  <c r="I307" i="21" s="1"/>
  <c r="T161" i="21"/>
  <c r="O161" i="21"/>
  <c r="N161" i="21"/>
  <c r="M161" i="21"/>
  <c r="L161" i="21"/>
  <c r="L164" i="21" s="1"/>
  <c r="G161" i="21"/>
  <c r="G164" i="21" s="1"/>
  <c r="E161" i="21"/>
  <c r="E165" i="21" s="1"/>
  <c r="D161" i="21"/>
  <c r="C161" i="21"/>
  <c r="C166" i="21" s="1"/>
  <c r="W161" i="21"/>
  <c r="V161" i="21"/>
  <c r="U161" i="21"/>
  <c r="U168" i="21" s="1"/>
  <c r="Q161" i="21"/>
  <c r="Q166" i="21" s="1"/>
  <c r="I161" i="21"/>
  <c r="F161" i="21"/>
  <c r="F169" i="21" s="1"/>
  <c r="S146" i="21"/>
  <c r="S147" i="21" s="1"/>
  <c r="S148" i="21" s="1"/>
  <c r="M146" i="21"/>
  <c r="M147" i="21" s="1"/>
  <c r="M148" i="21" s="1"/>
  <c r="H146" i="21"/>
  <c r="H147" i="21" s="1"/>
  <c r="H148" i="21" s="1"/>
  <c r="E146" i="21"/>
  <c r="R146" i="21"/>
  <c r="I146" i="21"/>
  <c r="W146" i="21"/>
  <c r="W147" i="21" s="1"/>
  <c r="W148" i="21" s="1"/>
  <c r="V146" i="21"/>
  <c r="N146" i="21"/>
  <c r="N147" i="21" s="1"/>
  <c r="N148" i="21" s="1"/>
  <c r="K146" i="21"/>
  <c r="K147" i="21" s="1"/>
  <c r="K148" i="21" s="1"/>
  <c r="G146" i="21"/>
  <c r="G147" i="21" s="1"/>
  <c r="F146" i="21"/>
  <c r="F147" i="21" s="1"/>
  <c r="C146" i="21"/>
  <c r="C147" i="21" s="1"/>
  <c r="C148" i="21" s="1"/>
  <c r="H126" i="21"/>
  <c r="H131" i="21" s="1"/>
  <c r="D126" i="21"/>
  <c r="D131" i="21" s="1"/>
  <c r="T111" i="21"/>
  <c r="AK183" i="10" s="1"/>
  <c r="S111" i="21"/>
  <c r="AJ183" i="10" s="1"/>
  <c r="P111" i="21"/>
  <c r="AG183" i="10" s="1"/>
  <c r="O111" i="21"/>
  <c r="AF183" i="10" s="1"/>
  <c r="N111" i="21"/>
  <c r="AE183" i="10" s="1"/>
  <c r="K111" i="21"/>
  <c r="AB183" i="10" s="1"/>
  <c r="I111" i="21"/>
  <c r="Z183" i="10" s="1"/>
  <c r="D111" i="21"/>
  <c r="U183" i="10" s="1"/>
  <c r="R111" i="21"/>
  <c r="AI183" i="10" s="1"/>
  <c r="W111" i="21"/>
  <c r="AN183" i="10" s="1"/>
  <c r="M111" i="21"/>
  <c r="AD183" i="10" s="1"/>
  <c r="L111" i="21"/>
  <c r="AC183" i="10" s="1"/>
  <c r="H111" i="21"/>
  <c r="Y183" i="10" s="1"/>
  <c r="G111" i="21"/>
  <c r="X183" i="10" s="1"/>
  <c r="Q91" i="21"/>
  <c r="N76" i="21"/>
  <c r="M76" i="21"/>
  <c r="AD181" i="10" s="1"/>
  <c r="H76" i="21"/>
  <c r="Y181" i="10" s="1"/>
  <c r="E76" i="21"/>
  <c r="V181" i="10" s="1"/>
  <c r="C76" i="21"/>
  <c r="T181" i="10" s="1"/>
  <c r="U76" i="21"/>
  <c r="AL181" i="10" s="1"/>
  <c r="T76" i="21"/>
  <c r="AK181" i="10" s="1"/>
  <c r="S76" i="21"/>
  <c r="AJ181" i="10" s="1"/>
  <c r="P76" i="21"/>
  <c r="AG181" i="10" s="1"/>
  <c r="O76" i="21"/>
  <c r="AF181" i="10" s="1"/>
  <c r="L76" i="21"/>
  <c r="AC181" i="10" s="1"/>
  <c r="K76" i="21"/>
  <c r="AB181" i="10" s="1"/>
  <c r="I76" i="21"/>
  <c r="Z181" i="10" s="1"/>
  <c r="D76" i="21"/>
  <c r="U181" i="10" s="1"/>
  <c r="W296" i="20"/>
  <c r="W304" i="20" s="1"/>
  <c r="V296" i="20"/>
  <c r="V304" i="20" s="1"/>
  <c r="U296" i="20"/>
  <c r="U304" i="20" s="1"/>
  <c r="T296" i="20"/>
  <c r="S296" i="20"/>
  <c r="S304" i="20" s="1"/>
  <c r="R296" i="20"/>
  <c r="R304" i="20" s="1"/>
  <c r="Q296" i="20"/>
  <c r="Q304" i="20" s="1"/>
  <c r="P296" i="20"/>
  <c r="P304" i="20" s="1"/>
  <c r="O296" i="20"/>
  <c r="O304" i="20" s="1"/>
  <c r="N296" i="20"/>
  <c r="M296" i="20"/>
  <c r="L296" i="20"/>
  <c r="K296" i="20"/>
  <c r="K304" i="20" s="1"/>
  <c r="J296" i="20"/>
  <c r="J304" i="20" s="1"/>
  <c r="I296" i="20"/>
  <c r="H296" i="20"/>
  <c r="G296" i="20"/>
  <c r="G304" i="20" s="1"/>
  <c r="F296" i="20"/>
  <c r="F304" i="20" s="1"/>
  <c r="E296" i="20"/>
  <c r="E304" i="20" s="1"/>
  <c r="D296" i="20"/>
  <c r="D304" i="20" s="1"/>
  <c r="C296" i="20"/>
  <c r="C304" i="20" s="1"/>
  <c r="W250" i="20"/>
  <c r="V250" i="20"/>
  <c r="U250" i="20"/>
  <c r="T250" i="20"/>
  <c r="S250" i="20"/>
  <c r="R250" i="20"/>
  <c r="Q250" i="20"/>
  <c r="P250" i="20"/>
  <c r="O250" i="20"/>
  <c r="N250" i="20"/>
  <c r="M250" i="20"/>
  <c r="L250" i="20"/>
  <c r="K250" i="20"/>
  <c r="J250" i="20"/>
  <c r="I250" i="20"/>
  <c r="H250" i="20"/>
  <c r="G250" i="20"/>
  <c r="F250" i="20"/>
  <c r="E250" i="20"/>
  <c r="D250" i="20"/>
  <c r="W249" i="20"/>
  <c r="V249" i="20"/>
  <c r="U249" i="20"/>
  <c r="T249" i="20"/>
  <c r="S249" i="20"/>
  <c r="R249" i="20"/>
  <c r="Q249" i="20"/>
  <c r="P249" i="20"/>
  <c r="O249" i="20"/>
  <c r="N249" i="20"/>
  <c r="M249" i="20"/>
  <c r="L249" i="20"/>
  <c r="K249" i="20"/>
  <c r="J249" i="20"/>
  <c r="I249" i="20"/>
  <c r="H249" i="20"/>
  <c r="G249" i="20"/>
  <c r="F249" i="20"/>
  <c r="E249" i="20"/>
  <c r="D249" i="20"/>
  <c r="C250" i="20"/>
  <c r="C249" i="20"/>
  <c r="W215" i="20"/>
  <c r="V215" i="20"/>
  <c r="U215" i="20"/>
  <c r="T215" i="20"/>
  <c r="S215" i="20"/>
  <c r="R215" i="20"/>
  <c r="Q215" i="20"/>
  <c r="P215" i="20"/>
  <c r="P216" i="20" s="1"/>
  <c r="O215" i="20"/>
  <c r="N215" i="20"/>
  <c r="M215" i="20"/>
  <c r="L215" i="20"/>
  <c r="K215" i="20"/>
  <c r="J215" i="20"/>
  <c r="I215" i="20"/>
  <c r="H215" i="20"/>
  <c r="G215" i="20"/>
  <c r="F215" i="20"/>
  <c r="E215" i="20"/>
  <c r="D215" i="20"/>
  <c r="W214" i="20"/>
  <c r="V214" i="20"/>
  <c r="U214" i="20"/>
  <c r="T214" i="20"/>
  <c r="S214" i="20"/>
  <c r="R214" i="20"/>
  <c r="Q214" i="20"/>
  <c r="P214" i="20"/>
  <c r="O214" i="20"/>
  <c r="N214" i="20"/>
  <c r="M214" i="20"/>
  <c r="L214" i="20"/>
  <c r="K214" i="20"/>
  <c r="J214" i="20"/>
  <c r="I214" i="20"/>
  <c r="H214" i="20"/>
  <c r="G214" i="20"/>
  <c r="F214" i="20"/>
  <c r="E214" i="20"/>
  <c r="D214" i="20"/>
  <c r="C215" i="20"/>
  <c r="C214" i="20"/>
  <c r="W180" i="20"/>
  <c r="V180" i="20"/>
  <c r="U180" i="20"/>
  <c r="T180" i="20"/>
  <c r="S180" i="20"/>
  <c r="R180" i="20"/>
  <c r="Q180" i="20"/>
  <c r="P180" i="20"/>
  <c r="O180" i="20"/>
  <c r="N180" i="20"/>
  <c r="M180" i="20"/>
  <c r="L180" i="20"/>
  <c r="K180" i="20"/>
  <c r="J180" i="20"/>
  <c r="I180" i="20"/>
  <c r="H180" i="20"/>
  <c r="G180" i="20"/>
  <c r="F180" i="20"/>
  <c r="E180" i="20"/>
  <c r="D180" i="20"/>
  <c r="W179" i="20"/>
  <c r="V179" i="20"/>
  <c r="U179" i="20"/>
  <c r="T179" i="20"/>
  <c r="S179" i="20"/>
  <c r="R179" i="20"/>
  <c r="Q179" i="20"/>
  <c r="P179" i="20"/>
  <c r="O179" i="20"/>
  <c r="N179" i="20"/>
  <c r="M179" i="20"/>
  <c r="L179" i="20"/>
  <c r="K179" i="20"/>
  <c r="J179" i="20"/>
  <c r="I179" i="20"/>
  <c r="H179" i="20"/>
  <c r="G179" i="20"/>
  <c r="F179" i="20"/>
  <c r="E179" i="20"/>
  <c r="D179" i="20"/>
  <c r="C180" i="20"/>
  <c r="C179" i="20"/>
  <c r="W265" i="20"/>
  <c r="V265" i="20"/>
  <c r="U265" i="20"/>
  <c r="T265" i="20"/>
  <c r="S265" i="20"/>
  <c r="R265" i="20"/>
  <c r="Q265" i="20"/>
  <c r="P265" i="20"/>
  <c r="O265" i="20"/>
  <c r="N265" i="20"/>
  <c r="M265" i="20"/>
  <c r="L265" i="20"/>
  <c r="K265" i="20"/>
  <c r="J265" i="20"/>
  <c r="I265" i="20"/>
  <c r="H265" i="20"/>
  <c r="G265" i="20"/>
  <c r="F265" i="20"/>
  <c r="E265" i="20"/>
  <c r="D265" i="20"/>
  <c r="C265" i="20"/>
  <c r="W264" i="20"/>
  <c r="V264" i="20"/>
  <c r="U264" i="20"/>
  <c r="T264" i="20"/>
  <c r="S264" i="20"/>
  <c r="R264" i="20"/>
  <c r="Q264" i="20"/>
  <c r="P264" i="20"/>
  <c r="O264" i="20"/>
  <c r="N264" i="20"/>
  <c r="M264" i="20"/>
  <c r="L264" i="20"/>
  <c r="K264" i="20"/>
  <c r="J264" i="20"/>
  <c r="I264" i="20"/>
  <c r="H264" i="20"/>
  <c r="G264" i="20"/>
  <c r="F264" i="20"/>
  <c r="E264" i="20"/>
  <c r="D264" i="20"/>
  <c r="C264" i="20"/>
  <c r="W263" i="20"/>
  <c r="V263" i="20"/>
  <c r="U263" i="20"/>
  <c r="T263" i="20"/>
  <c r="S263" i="20"/>
  <c r="R263" i="20"/>
  <c r="Q263" i="20"/>
  <c r="P263" i="20"/>
  <c r="O263" i="20"/>
  <c r="N263" i="20"/>
  <c r="M263" i="20"/>
  <c r="L263" i="20"/>
  <c r="K263" i="20"/>
  <c r="J263" i="20"/>
  <c r="I263" i="20"/>
  <c r="H263" i="20"/>
  <c r="G263" i="20"/>
  <c r="F263" i="20"/>
  <c r="E263" i="20"/>
  <c r="D263" i="20"/>
  <c r="C263" i="20"/>
  <c r="W262" i="20"/>
  <c r="V262" i="20"/>
  <c r="U262" i="20"/>
  <c r="T262" i="20"/>
  <c r="S262" i="20"/>
  <c r="R262" i="20"/>
  <c r="Q262" i="20"/>
  <c r="P262" i="20"/>
  <c r="O262" i="20"/>
  <c r="N262" i="20"/>
  <c r="M262" i="20"/>
  <c r="L262" i="20"/>
  <c r="K262" i="20"/>
  <c r="J262" i="20"/>
  <c r="I262" i="20"/>
  <c r="H262" i="20"/>
  <c r="G262" i="20"/>
  <c r="F262" i="20"/>
  <c r="E262" i="20"/>
  <c r="D262" i="20"/>
  <c r="C262" i="20"/>
  <c r="W261" i="20"/>
  <c r="V261" i="20"/>
  <c r="U261" i="20"/>
  <c r="T261" i="20"/>
  <c r="S261" i="20"/>
  <c r="R261" i="20"/>
  <c r="Q261" i="20"/>
  <c r="P261" i="20"/>
  <c r="O261" i="20"/>
  <c r="N261" i="20"/>
  <c r="M261" i="20"/>
  <c r="L261" i="20"/>
  <c r="K261" i="20"/>
  <c r="J261" i="20"/>
  <c r="I261" i="20"/>
  <c r="H261" i="20"/>
  <c r="G261" i="20"/>
  <c r="F261" i="20"/>
  <c r="E261" i="20"/>
  <c r="D261" i="20"/>
  <c r="C261" i="20"/>
  <c r="W260" i="20"/>
  <c r="V260" i="20"/>
  <c r="U260" i="20"/>
  <c r="T260" i="20"/>
  <c r="S260" i="20"/>
  <c r="R260" i="20"/>
  <c r="Q260" i="20"/>
  <c r="P260" i="20"/>
  <c r="O260" i="20"/>
  <c r="N260" i="20"/>
  <c r="M260" i="20"/>
  <c r="L260" i="20"/>
  <c r="K260" i="20"/>
  <c r="J260" i="20"/>
  <c r="I260" i="20"/>
  <c r="H260" i="20"/>
  <c r="G260" i="20"/>
  <c r="F260" i="20"/>
  <c r="E260" i="20"/>
  <c r="D260" i="20"/>
  <c r="C260" i="20"/>
  <c r="W259" i="20"/>
  <c r="V259" i="20"/>
  <c r="U259" i="20"/>
  <c r="T259" i="20"/>
  <c r="S259" i="20"/>
  <c r="R259" i="20"/>
  <c r="Q259" i="20"/>
  <c r="P259" i="20"/>
  <c r="O259" i="20"/>
  <c r="N259" i="20"/>
  <c r="M259" i="20"/>
  <c r="L259" i="20"/>
  <c r="K259" i="20"/>
  <c r="J259" i="20"/>
  <c r="I259" i="20"/>
  <c r="H259" i="20"/>
  <c r="G259" i="20"/>
  <c r="F259" i="20"/>
  <c r="E259" i="20"/>
  <c r="D259" i="20"/>
  <c r="C259" i="20"/>
  <c r="W258" i="20"/>
  <c r="V258" i="20"/>
  <c r="U258" i="20"/>
  <c r="T258" i="20"/>
  <c r="S258" i="20"/>
  <c r="R258" i="20"/>
  <c r="Q258" i="20"/>
  <c r="P258" i="20"/>
  <c r="O258" i="20"/>
  <c r="N258" i="20"/>
  <c r="M258" i="20"/>
  <c r="L258" i="20"/>
  <c r="K258" i="20"/>
  <c r="J258" i="20"/>
  <c r="I258" i="20"/>
  <c r="H258" i="20"/>
  <c r="G258" i="20"/>
  <c r="F258" i="20"/>
  <c r="E258" i="20"/>
  <c r="D258" i="20"/>
  <c r="C258" i="20"/>
  <c r="W257" i="20"/>
  <c r="V257" i="20"/>
  <c r="U257" i="20"/>
  <c r="T257" i="20"/>
  <c r="S257" i="20"/>
  <c r="R257" i="20"/>
  <c r="Q257" i="20"/>
  <c r="P257" i="20"/>
  <c r="O257" i="20"/>
  <c r="N257" i="20"/>
  <c r="M257" i="20"/>
  <c r="L257" i="20"/>
  <c r="K257" i="20"/>
  <c r="J257" i="20"/>
  <c r="I257" i="20"/>
  <c r="H257" i="20"/>
  <c r="G257" i="20"/>
  <c r="F257" i="20"/>
  <c r="E257" i="20"/>
  <c r="D257" i="20"/>
  <c r="C257" i="20"/>
  <c r="W256" i="20"/>
  <c r="V256" i="20"/>
  <c r="U256" i="20"/>
  <c r="T256" i="20"/>
  <c r="S256" i="20"/>
  <c r="R256" i="20"/>
  <c r="Q256" i="20"/>
  <c r="P256" i="20"/>
  <c r="O256" i="20"/>
  <c r="N256" i="20"/>
  <c r="M256" i="20"/>
  <c r="L256" i="20"/>
  <c r="K256" i="20"/>
  <c r="J256" i="20"/>
  <c r="I256" i="20"/>
  <c r="H256" i="20"/>
  <c r="G256" i="20"/>
  <c r="F256" i="20"/>
  <c r="E256" i="20"/>
  <c r="D256" i="20"/>
  <c r="C256" i="20"/>
  <c r="W230" i="20"/>
  <c r="V230" i="20"/>
  <c r="U230" i="20"/>
  <c r="T230" i="20"/>
  <c r="S230" i="20"/>
  <c r="R230" i="20"/>
  <c r="Q230" i="20"/>
  <c r="P230" i="20"/>
  <c r="O230" i="20"/>
  <c r="N230" i="20"/>
  <c r="M230" i="20"/>
  <c r="L230" i="20"/>
  <c r="K230" i="20"/>
  <c r="J230" i="20"/>
  <c r="I230" i="20"/>
  <c r="H230" i="20"/>
  <c r="G230" i="20"/>
  <c r="F230" i="20"/>
  <c r="E230" i="20"/>
  <c r="D230" i="20"/>
  <c r="C230" i="20"/>
  <c r="W229" i="20"/>
  <c r="V229" i="20"/>
  <c r="U229" i="20"/>
  <c r="T229" i="20"/>
  <c r="S229" i="20"/>
  <c r="R229" i="20"/>
  <c r="Q229" i="20"/>
  <c r="P229" i="20"/>
  <c r="O229" i="20"/>
  <c r="N229" i="20"/>
  <c r="M229" i="20"/>
  <c r="L229" i="20"/>
  <c r="K229" i="20"/>
  <c r="J229" i="20"/>
  <c r="I229" i="20"/>
  <c r="H229" i="20"/>
  <c r="G229" i="20"/>
  <c r="F229" i="20"/>
  <c r="E229" i="20"/>
  <c r="D229" i="20"/>
  <c r="C229" i="20"/>
  <c r="W228" i="20"/>
  <c r="V228" i="20"/>
  <c r="U228" i="20"/>
  <c r="T228" i="20"/>
  <c r="S228" i="20"/>
  <c r="R228" i="20"/>
  <c r="Q228" i="20"/>
  <c r="P228" i="20"/>
  <c r="O228" i="20"/>
  <c r="N228" i="20"/>
  <c r="M228" i="20"/>
  <c r="L228" i="20"/>
  <c r="K228" i="20"/>
  <c r="J228" i="20"/>
  <c r="I228" i="20"/>
  <c r="H228" i="20"/>
  <c r="G228" i="20"/>
  <c r="F228" i="20"/>
  <c r="E228" i="20"/>
  <c r="D228" i="20"/>
  <c r="C228" i="20"/>
  <c r="W227" i="20"/>
  <c r="V227" i="20"/>
  <c r="U227" i="20"/>
  <c r="T227" i="20"/>
  <c r="S227" i="20"/>
  <c r="R227" i="20"/>
  <c r="Q227" i="20"/>
  <c r="P227" i="20"/>
  <c r="O227" i="20"/>
  <c r="N227" i="20"/>
  <c r="M227" i="20"/>
  <c r="L227" i="20"/>
  <c r="K227" i="20"/>
  <c r="J227" i="20"/>
  <c r="I227" i="20"/>
  <c r="H227" i="20"/>
  <c r="G227" i="20"/>
  <c r="F227" i="20"/>
  <c r="E227" i="20"/>
  <c r="D227" i="20"/>
  <c r="C227" i="20"/>
  <c r="W226" i="20"/>
  <c r="V226" i="20"/>
  <c r="U226" i="20"/>
  <c r="T226" i="20"/>
  <c r="S226" i="20"/>
  <c r="R226" i="20"/>
  <c r="Q226" i="20"/>
  <c r="P226" i="20"/>
  <c r="O226" i="20"/>
  <c r="N226" i="20"/>
  <c r="M226" i="20"/>
  <c r="L226" i="20"/>
  <c r="K226" i="20"/>
  <c r="J226" i="20"/>
  <c r="I226" i="20"/>
  <c r="H226" i="20"/>
  <c r="G226" i="20"/>
  <c r="F226" i="20"/>
  <c r="E226" i="20"/>
  <c r="D226" i="20"/>
  <c r="C226" i="20"/>
  <c r="W225" i="20"/>
  <c r="V225" i="20"/>
  <c r="U225" i="20"/>
  <c r="T225" i="20"/>
  <c r="S225" i="20"/>
  <c r="R225" i="20"/>
  <c r="Q225" i="20"/>
  <c r="P225" i="20"/>
  <c r="O225" i="20"/>
  <c r="N225" i="20"/>
  <c r="M225" i="20"/>
  <c r="L225" i="20"/>
  <c r="K225" i="20"/>
  <c r="J225" i="20"/>
  <c r="I225" i="20"/>
  <c r="H225" i="20"/>
  <c r="G225" i="20"/>
  <c r="F225" i="20"/>
  <c r="E225" i="20"/>
  <c r="D225" i="20"/>
  <c r="C225" i="20"/>
  <c r="W224" i="20"/>
  <c r="V224" i="20"/>
  <c r="U224" i="20"/>
  <c r="T224" i="20"/>
  <c r="S224" i="20"/>
  <c r="R224" i="20"/>
  <c r="Q224" i="20"/>
  <c r="P224" i="20"/>
  <c r="O224" i="20"/>
  <c r="N224" i="20"/>
  <c r="M224" i="20"/>
  <c r="L224" i="20"/>
  <c r="K224" i="20"/>
  <c r="J224" i="20"/>
  <c r="I224" i="20"/>
  <c r="H224" i="20"/>
  <c r="G224" i="20"/>
  <c r="F224" i="20"/>
  <c r="E224" i="20"/>
  <c r="D224" i="20"/>
  <c r="C224" i="20"/>
  <c r="W223" i="20"/>
  <c r="V223" i="20"/>
  <c r="U223" i="20"/>
  <c r="T223" i="20"/>
  <c r="S223" i="20"/>
  <c r="R223" i="20"/>
  <c r="Q223" i="20"/>
  <c r="P223" i="20"/>
  <c r="O223" i="20"/>
  <c r="N223" i="20"/>
  <c r="M223" i="20"/>
  <c r="L223" i="20"/>
  <c r="K223" i="20"/>
  <c r="J223" i="20"/>
  <c r="I223" i="20"/>
  <c r="H223" i="20"/>
  <c r="G223" i="20"/>
  <c r="F223" i="20"/>
  <c r="E223" i="20"/>
  <c r="D223" i="20"/>
  <c r="C223" i="20"/>
  <c r="W222" i="20"/>
  <c r="V222" i="20"/>
  <c r="U222" i="20"/>
  <c r="T222" i="20"/>
  <c r="S222" i="20"/>
  <c r="R222" i="20"/>
  <c r="Q222" i="20"/>
  <c r="P222" i="20"/>
  <c r="O222" i="20"/>
  <c r="N222" i="20"/>
  <c r="M222" i="20"/>
  <c r="L222" i="20"/>
  <c r="K222" i="20"/>
  <c r="J222" i="20"/>
  <c r="I222" i="20"/>
  <c r="H222" i="20"/>
  <c r="G222" i="20"/>
  <c r="F222" i="20"/>
  <c r="E222" i="20"/>
  <c r="D222" i="20"/>
  <c r="C222" i="20"/>
  <c r="W221" i="20"/>
  <c r="V221" i="20"/>
  <c r="U221" i="20"/>
  <c r="T221" i="20"/>
  <c r="S221" i="20"/>
  <c r="R221" i="20"/>
  <c r="Q221" i="20"/>
  <c r="P221" i="20"/>
  <c r="O221" i="20"/>
  <c r="N221" i="20"/>
  <c r="M221" i="20"/>
  <c r="L221" i="20"/>
  <c r="K221" i="20"/>
  <c r="J221" i="20"/>
  <c r="I221" i="20"/>
  <c r="H221" i="20"/>
  <c r="G221" i="20"/>
  <c r="F221" i="20"/>
  <c r="E221" i="20"/>
  <c r="D221" i="20"/>
  <c r="C221" i="20"/>
  <c r="W195" i="20"/>
  <c r="V195" i="20"/>
  <c r="U195" i="20"/>
  <c r="T195" i="20"/>
  <c r="S195" i="20"/>
  <c r="R195" i="20"/>
  <c r="Q195" i="20"/>
  <c r="P195" i="20"/>
  <c r="O195" i="20"/>
  <c r="N195" i="20"/>
  <c r="M195" i="20"/>
  <c r="L195" i="20"/>
  <c r="K195" i="20"/>
  <c r="J195" i="20"/>
  <c r="I195" i="20"/>
  <c r="H195" i="20"/>
  <c r="G195" i="20"/>
  <c r="F195" i="20"/>
  <c r="E195" i="20"/>
  <c r="D195" i="20"/>
  <c r="C195" i="20"/>
  <c r="W194" i="20"/>
  <c r="V194" i="20"/>
  <c r="U194" i="20"/>
  <c r="T194" i="20"/>
  <c r="S194" i="20"/>
  <c r="R194" i="20"/>
  <c r="Q194" i="20"/>
  <c r="P194" i="20"/>
  <c r="O194" i="20"/>
  <c r="N194" i="20"/>
  <c r="M194" i="20"/>
  <c r="L194" i="20"/>
  <c r="K194" i="20"/>
  <c r="J194" i="20"/>
  <c r="I194" i="20"/>
  <c r="H194" i="20"/>
  <c r="G194" i="20"/>
  <c r="F194" i="20"/>
  <c r="E194" i="20"/>
  <c r="D194" i="20"/>
  <c r="C194" i="20"/>
  <c r="W193" i="20"/>
  <c r="V193" i="20"/>
  <c r="U193" i="20"/>
  <c r="T193" i="20"/>
  <c r="S193" i="20"/>
  <c r="R193" i="20"/>
  <c r="Q193" i="20"/>
  <c r="P193" i="20"/>
  <c r="O193" i="20"/>
  <c r="N193" i="20"/>
  <c r="M193" i="20"/>
  <c r="L193" i="20"/>
  <c r="K193" i="20"/>
  <c r="J193" i="20"/>
  <c r="I193" i="20"/>
  <c r="H193" i="20"/>
  <c r="G193" i="20"/>
  <c r="F193" i="20"/>
  <c r="E193" i="20"/>
  <c r="D193" i="20"/>
  <c r="C193" i="20"/>
  <c r="W192" i="20"/>
  <c r="V192" i="20"/>
  <c r="U192" i="20"/>
  <c r="T192" i="20"/>
  <c r="S192" i="20"/>
  <c r="R192" i="20"/>
  <c r="Q192" i="20"/>
  <c r="P192" i="20"/>
  <c r="O192" i="20"/>
  <c r="N192" i="20"/>
  <c r="M192" i="20"/>
  <c r="L192" i="20"/>
  <c r="K192" i="20"/>
  <c r="J192" i="20"/>
  <c r="I192" i="20"/>
  <c r="H192" i="20"/>
  <c r="G192" i="20"/>
  <c r="F192" i="20"/>
  <c r="E192" i="20"/>
  <c r="D192" i="20"/>
  <c r="C192" i="20"/>
  <c r="W191" i="20"/>
  <c r="V191" i="20"/>
  <c r="U191" i="20"/>
  <c r="T191" i="20"/>
  <c r="S191" i="20"/>
  <c r="R191" i="20"/>
  <c r="Q191" i="20"/>
  <c r="P191" i="20"/>
  <c r="O191" i="20"/>
  <c r="N191" i="20"/>
  <c r="M191" i="20"/>
  <c r="L191" i="20"/>
  <c r="K191" i="20"/>
  <c r="J191" i="20"/>
  <c r="I191" i="20"/>
  <c r="H191" i="20"/>
  <c r="G191" i="20"/>
  <c r="F191" i="20"/>
  <c r="E191" i="20"/>
  <c r="D191" i="20"/>
  <c r="C191" i="20"/>
  <c r="W190" i="20"/>
  <c r="V190" i="20"/>
  <c r="U190" i="20"/>
  <c r="T190" i="20"/>
  <c r="S190" i="20"/>
  <c r="R190" i="20"/>
  <c r="Q190" i="20"/>
  <c r="P190" i="20"/>
  <c r="O190" i="20"/>
  <c r="N190" i="20"/>
  <c r="M190" i="20"/>
  <c r="L190" i="20"/>
  <c r="K190" i="20"/>
  <c r="J190" i="20"/>
  <c r="I190" i="20"/>
  <c r="H190" i="20"/>
  <c r="G190" i="20"/>
  <c r="F190" i="20"/>
  <c r="E190" i="20"/>
  <c r="D190" i="20"/>
  <c r="C190" i="20"/>
  <c r="W189" i="20"/>
  <c r="V189" i="20"/>
  <c r="U189" i="20"/>
  <c r="T189" i="20"/>
  <c r="S189" i="20"/>
  <c r="R189" i="20"/>
  <c r="Q189" i="20"/>
  <c r="P189" i="20"/>
  <c r="O189" i="20"/>
  <c r="N189" i="20"/>
  <c r="M189" i="20"/>
  <c r="L189" i="20"/>
  <c r="K189" i="20"/>
  <c r="J189" i="20"/>
  <c r="I189" i="20"/>
  <c r="H189" i="20"/>
  <c r="G189" i="20"/>
  <c r="F189" i="20"/>
  <c r="E189" i="20"/>
  <c r="D189" i="20"/>
  <c r="C189" i="20"/>
  <c r="W188" i="20"/>
  <c r="V188" i="20"/>
  <c r="U188" i="20"/>
  <c r="T188" i="20"/>
  <c r="S188" i="20"/>
  <c r="R188" i="20"/>
  <c r="Q188" i="20"/>
  <c r="P188" i="20"/>
  <c r="O188" i="20"/>
  <c r="N188" i="20"/>
  <c r="M188" i="20"/>
  <c r="L188" i="20"/>
  <c r="K188" i="20"/>
  <c r="J188" i="20"/>
  <c r="I188" i="20"/>
  <c r="H188" i="20"/>
  <c r="G188" i="20"/>
  <c r="F188" i="20"/>
  <c r="E188" i="20"/>
  <c r="D188" i="20"/>
  <c r="C188" i="20"/>
  <c r="W187" i="20"/>
  <c r="V187" i="20"/>
  <c r="U187" i="20"/>
  <c r="T187" i="20"/>
  <c r="S187" i="20"/>
  <c r="R187" i="20"/>
  <c r="Q187" i="20"/>
  <c r="P187" i="20"/>
  <c r="O187" i="20"/>
  <c r="N187" i="20"/>
  <c r="M187" i="20"/>
  <c r="L187" i="20"/>
  <c r="K187" i="20"/>
  <c r="J187" i="20"/>
  <c r="I187" i="20"/>
  <c r="H187" i="20"/>
  <c r="G187" i="20"/>
  <c r="F187" i="20"/>
  <c r="E187" i="20"/>
  <c r="D187" i="20"/>
  <c r="C187" i="20"/>
  <c r="W186" i="20"/>
  <c r="V186" i="20"/>
  <c r="U186" i="20"/>
  <c r="T186" i="20"/>
  <c r="S186" i="20"/>
  <c r="R186" i="20"/>
  <c r="Q186" i="20"/>
  <c r="P186" i="20"/>
  <c r="O186" i="20"/>
  <c r="N186" i="20"/>
  <c r="M186" i="20"/>
  <c r="L186" i="20"/>
  <c r="K186" i="20"/>
  <c r="J186" i="20"/>
  <c r="I186" i="20"/>
  <c r="H186" i="20"/>
  <c r="G186" i="20"/>
  <c r="F186" i="20"/>
  <c r="E186" i="20"/>
  <c r="D186" i="20"/>
  <c r="C186" i="20"/>
  <c r="W145" i="20"/>
  <c r="V145" i="20"/>
  <c r="U145" i="20"/>
  <c r="T145" i="20"/>
  <c r="S145" i="20"/>
  <c r="R145" i="20"/>
  <c r="Q145" i="20"/>
  <c r="P145" i="20"/>
  <c r="O145" i="20"/>
  <c r="O146" i="20" s="1"/>
  <c r="N145" i="20"/>
  <c r="M145" i="20"/>
  <c r="L145" i="20"/>
  <c r="K145" i="20"/>
  <c r="J145" i="20"/>
  <c r="I145" i="20"/>
  <c r="H145" i="20"/>
  <c r="G145" i="20"/>
  <c r="F145" i="20"/>
  <c r="E145" i="20"/>
  <c r="D145" i="20"/>
  <c r="W144" i="20"/>
  <c r="V144" i="20"/>
  <c r="U144" i="20"/>
  <c r="T144" i="20"/>
  <c r="S144" i="20"/>
  <c r="R144" i="20"/>
  <c r="Q144" i="20"/>
  <c r="P144" i="20"/>
  <c r="O144" i="20"/>
  <c r="N144" i="20"/>
  <c r="M144" i="20"/>
  <c r="L144" i="20"/>
  <c r="K144" i="20"/>
  <c r="J144" i="20"/>
  <c r="I144" i="20"/>
  <c r="H144" i="20"/>
  <c r="G144" i="20"/>
  <c r="F144" i="20"/>
  <c r="E144" i="20"/>
  <c r="D144" i="20"/>
  <c r="C145" i="20"/>
  <c r="C144" i="20"/>
  <c r="W142" i="20"/>
  <c r="V142" i="20"/>
  <c r="U142" i="20"/>
  <c r="T142" i="20"/>
  <c r="S142" i="20"/>
  <c r="R142" i="20"/>
  <c r="Q142" i="20"/>
  <c r="P142" i="20"/>
  <c r="O142" i="20"/>
  <c r="N142" i="20"/>
  <c r="M142" i="20"/>
  <c r="L142" i="20"/>
  <c r="K142" i="20"/>
  <c r="J142" i="20"/>
  <c r="I142" i="20"/>
  <c r="H142" i="20"/>
  <c r="G142" i="20"/>
  <c r="F142" i="20"/>
  <c r="E142" i="20"/>
  <c r="D142" i="20"/>
  <c r="C142" i="20"/>
  <c r="W110" i="20"/>
  <c r="V110" i="20"/>
  <c r="U110" i="20"/>
  <c r="T110" i="20"/>
  <c r="S110" i="20"/>
  <c r="R110" i="20"/>
  <c r="Q110" i="20"/>
  <c r="P110" i="20"/>
  <c r="O110" i="20"/>
  <c r="N110" i="20"/>
  <c r="M110" i="20"/>
  <c r="L110" i="20"/>
  <c r="K110" i="20"/>
  <c r="J110" i="20"/>
  <c r="I110" i="20"/>
  <c r="H110" i="20"/>
  <c r="G110" i="20"/>
  <c r="F110" i="20"/>
  <c r="E110" i="20"/>
  <c r="D110" i="20"/>
  <c r="W109" i="20"/>
  <c r="V109" i="20"/>
  <c r="U109" i="20"/>
  <c r="T109" i="20"/>
  <c r="S109" i="20"/>
  <c r="R109" i="20"/>
  <c r="Q109" i="20"/>
  <c r="P109" i="20"/>
  <c r="O109" i="20"/>
  <c r="N109" i="20"/>
  <c r="M109" i="20"/>
  <c r="L109" i="20"/>
  <c r="K109" i="20"/>
  <c r="J109" i="20"/>
  <c r="I109" i="20"/>
  <c r="H109" i="20"/>
  <c r="G109" i="20"/>
  <c r="F109" i="20"/>
  <c r="E109" i="20"/>
  <c r="D109" i="20"/>
  <c r="W108" i="20"/>
  <c r="V108" i="20"/>
  <c r="U108" i="20"/>
  <c r="T108" i="20"/>
  <c r="S108" i="20"/>
  <c r="R108" i="20"/>
  <c r="Q108" i="20"/>
  <c r="P108" i="20"/>
  <c r="O108" i="20"/>
  <c r="N108" i="20"/>
  <c r="M108" i="20"/>
  <c r="L108" i="20"/>
  <c r="K108" i="20"/>
  <c r="J108" i="20"/>
  <c r="I108" i="20"/>
  <c r="H108" i="20"/>
  <c r="G108" i="20"/>
  <c r="F108" i="20"/>
  <c r="E108" i="20"/>
  <c r="D108" i="20"/>
  <c r="C110" i="20"/>
  <c r="C109" i="20"/>
  <c r="C108" i="20"/>
  <c r="W155" i="20"/>
  <c r="W161" i="20" s="1"/>
  <c r="W164" i="20" s="1"/>
  <c r="V155" i="20"/>
  <c r="U155" i="20"/>
  <c r="U161" i="20" s="1"/>
  <c r="T155" i="20"/>
  <c r="S155" i="20"/>
  <c r="S161" i="20" s="1"/>
  <c r="R155" i="20"/>
  <c r="R161" i="20" s="1"/>
  <c r="R169" i="20" s="1"/>
  <c r="Q155" i="20"/>
  <c r="Q161" i="20" s="1"/>
  <c r="Q173" i="20" s="1"/>
  <c r="P155" i="20"/>
  <c r="P161" i="20" s="1"/>
  <c r="P170" i="20" s="1"/>
  <c r="O155" i="20"/>
  <c r="N155" i="20"/>
  <c r="M155" i="20"/>
  <c r="M161" i="20" s="1"/>
  <c r="L155" i="20"/>
  <c r="L161" i="20" s="1"/>
  <c r="L169" i="20" s="1"/>
  <c r="K155" i="20"/>
  <c r="J155" i="20"/>
  <c r="I155" i="20"/>
  <c r="I161" i="20" s="1"/>
  <c r="H155" i="20"/>
  <c r="G155" i="20"/>
  <c r="G161" i="20" s="1"/>
  <c r="G173" i="20" s="1"/>
  <c r="F155" i="20"/>
  <c r="E155" i="20"/>
  <c r="D155" i="20"/>
  <c r="C155" i="20"/>
  <c r="W125" i="20"/>
  <c r="V125" i="20"/>
  <c r="U125" i="20"/>
  <c r="T125" i="20"/>
  <c r="S125" i="20"/>
  <c r="R125" i="20"/>
  <c r="Q125" i="20"/>
  <c r="P125" i="20"/>
  <c r="O125" i="20"/>
  <c r="N125" i="20"/>
  <c r="M125" i="20"/>
  <c r="L125" i="20"/>
  <c r="K125" i="20"/>
  <c r="J125" i="20"/>
  <c r="I125" i="20"/>
  <c r="H125" i="20"/>
  <c r="G125" i="20"/>
  <c r="F125" i="20"/>
  <c r="E125" i="20"/>
  <c r="D125" i="20"/>
  <c r="C125" i="20"/>
  <c r="W124" i="20"/>
  <c r="V124" i="20"/>
  <c r="U124" i="20"/>
  <c r="T124" i="20"/>
  <c r="S124" i="20"/>
  <c r="R124" i="20"/>
  <c r="Q124" i="20"/>
  <c r="P124" i="20"/>
  <c r="O124" i="20"/>
  <c r="N124" i="20"/>
  <c r="M124" i="20"/>
  <c r="L124" i="20"/>
  <c r="K124" i="20"/>
  <c r="J124" i="20"/>
  <c r="I124" i="20"/>
  <c r="H124" i="20"/>
  <c r="G124" i="20"/>
  <c r="F124" i="20"/>
  <c r="E124" i="20"/>
  <c r="D124" i="20"/>
  <c r="C124" i="20"/>
  <c r="W123" i="20"/>
  <c r="V123" i="20"/>
  <c r="U123" i="20"/>
  <c r="T123" i="20"/>
  <c r="S123" i="20"/>
  <c r="R123" i="20"/>
  <c r="Q123" i="20"/>
  <c r="P123" i="20"/>
  <c r="O123" i="20"/>
  <c r="N123" i="20"/>
  <c r="M123" i="20"/>
  <c r="L123" i="20"/>
  <c r="K123" i="20"/>
  <c r="J123" i="20"/>
  <c r="I123" i="20"/>
  <c r="H123" i="20"/>
  <c r="G123" i="20"/>
  <c r="F123" i="20"/>
  <c r="E123" i="20"/>
  <c r="D123" i="20"/>
  <c r="C123" i="20"/>
  <c r="W122" i="20"/>
  <c r="V122" i="20"/>
  <c r="U122" i="20"/>
  <c r="T122" i="20"/>
  <c r="S122" i="20"/>
  <c r="R122" i="20"/>
  <c r="Q122" i="20"/>
  <c r="P122" i="20"/>
  <c r="O122" i="20"/>
  <c r="N122" i="20"/>
  <c r="M122" i="20"/>
  <c r="L122" i="20"/>
  <c r="K122" i="20"/>
  <c r="J122" i="20"/>
  <c r="I122" i="20"/>
  <c r="H122" i="20"/>
  <c r="G122" i="20"/>
  <c r="F122" i="20"/>
  <c r="E122" i="20"/>
  <c r="D122" i="20"/>
  <c r="C122" i="20"/>
  <c r="W121" i="20"/>
  <c r="V121" i="20"/>
  <c r="U121" i="20"/>
  <c r="T121" i="20"/>
  <c r="S121" i="20"/>
  <c r="R121" i="20"/>
  <c r="Q121" i="20"/>
  <c r="P121" i="20"/>
  <c r="O121" i="20"/>
  <c r="N121" i="20"/>
  <c r="M121" i="20"/>
  <c r="L121" i="20"/>
  <c r="K121" i="20"/>
  <c r="J121" i="20"/>
  <c r="I121" i="20"/>
  <c r="H121" i="20"/>
  <c r="G121" i="20"/>
  <c r="F121" i="20"/>
  <c r="E121" i="20"/>
  <c r="D121" i="20"/>
  <c r="C121" i="20"/>
  <c r="W120" i="20"/>
  <c r="V120" i="20"/>
  <c r="U120" i="20"/>
  <c r="T120" i="20"/>
  <c r="S120" i="20"/>
  <c r="R120" i="20"/>
  <c r="Q120" i="20"/>
  <c r="P120" i="20"/>
  <c r="O120" i="20"/>
  <c r="N120" i="20"/>
  <c r="M120" i="20"/>
  <c r="L120" i="20"/>
  <c r="K120" i="20"/>
  <c r="J120" i="20"/>
  <c r="I120" i="20"/>
  <c r="H120" i="20"/>
  <c r="G120" i="20"/>
  <c r="F120" i="20"/>
  <c r="E120" i="20"/>
  <c r="D120" i="20"/>
  <c r="C120" i="20"/>
  <c r="W119" i="20"/>
  <c r="V119" i="20"/>
  <c r="U119" i="20"/>
  <c r="T119" i="20"/>
  <c r="S119" i="20"/>
  <c r="R119" i="20"/>
  <c r="Q119" i="20"/>
  <c r="P119" i="20"/>
  <c r="O119" i="20"/>
  <c r="N119" i="20"/>
  <c r="M119" i="20"/>
  <c r="L119" i="20"/>
  <c r="K119" i="20"/>
  <c r="J119" i="20"/>
  <c r="I119" i="20"/>
  <c r="H119" i="20"/>
  <c r="G119" i="20"/>
  <c r="F119" i="20"/>
  <c r="E119" i="20"/>
  <c r="D119" i="20"/>
  <c r="C119" i="20"/>
  <c r="W118" i="20"/>
  <c r="V118" i="20"/>
  <c r="U118" i="20"/>
  <c r="T118" i="20"/>
  <c r="S118" i="20"/>
  <c r="R118" i="20"/>
  <c r="Q118" i="20"/>
  <c r="P118" i="20"/>
  <c r="O118" i="20"/>
  <c r="N118" i="20"/>
  <c r="M118" i="20"/>
  <c r="L118" i="20"/>
  <c r="K118" i="20"/>
  <c r="J118" i="20"/>
  <c r="I118" i="20"/>
  <c r="H118" i="20"/>
  <c r="G118" i="20"/>
  <c r="F118" i="20"/>
  <c r="E118" i="20"/>
  <c r="D118" i="20"/>
  <c r="C118" i="20"/>
  <c r="W117" i="20"/>
  <c r="V117" i="20"/>
  <c r="U117" i="20"/>
  <c r="T117" i="20"/>
  <c r="S117" i="20"/>
  <c r="R117" i="20"/>
  <c r="Q117" i="20"/>
  <c r="P117" i="20"/>
  <c r="O117" i="20"/>
  <c r="N117" i="20"/>
  <c r="M117" i="20"/>
  <c r="L117" i="20"/>
  <c r="K117" i="20"/>
  <c r="J117" i="20"/>
  <c r="I117" i="20"/>
  <c r="H117" i="20"/>
  <c r="G117" i="20"/>
  <c r="F117" i="20"/>
  <c r="E117" i="20"/>
  <c r="D117" i="20"/>
  <c r="C117" i="20"/>
  <c r="W116" i="20"/>
  <c r="V116" i="20"/>
  <c r="U116" i="20"/>
  <c r="T116" i="20"/>
  <c r="S116" i="20"/>
  <c r="R116" i="20"/>
  <c r="Q116" i="20"/>
  <c r="P116" i="20"/>
  <c r="O116" i="20"/>
  <c r="N116" i="20"/>
  <c r="M116" i="20"/>
  <c r="L116" i="20"/>
  <c r="K116" i="20"/>
  <c r="J116" i="20"/>
  <c r="I116" i="20"/>
  <c r="H116" i="20"/>
  <c r="G116" i="20"/>
  <c r="F116" i="20"/>
  <c r="E116" i="20"/>
  <c r="D116" i="20"/>
  <c r="C116" i="20"/>
  <c r="W90" i="20"/>
  <c r="V90" i="20"/>
  <c r="V55" i="20" s="1"/>
  <c r="U90" i="20"/>
  <c r="T90" i="20"/>
  <c r="S90" i="20"/>
  <c r="R90" i="20"/>
  <c r="Q90" i="20"/>
  <c r="P90" i="20"/>
  <c r="O90" i="20"/>
  <c r="N90" i="20"/>
  <c r="M90" i="20"/>
  <c r="L90" i="20"/>
  <c r="K90" i="20"/>
  <c r="J90" i="20"/>
  <c r="I90" i="20"/>
  <c r="H90" i="20"/>
  <c r="G90" i="20"/>
  <c r="F90" i="20"/>
  <c r="E90" i="20"/>
  <c r="D90" i="20"/>
  <c r="C90" i="20"/>
  <c r="W89" i="20"/>
  <c r="V89" i="20"/>
  <c r="U89" i="20"/>
  <c r="T89" i="20"/>
  <c r="S89" i="20"/>
  <c r="R89" i="20"/>
  <c r="Q89" i="20"/>
  <c r="Q54" i="20" s="1"/>
  <c r="P89" i="20"/>
  <c r="O89" i="20"/>
  <c r="N89" i="20"/>
  <c r="M89" i="20"/>
  <c r="L89" i="20"/>
  <c r="K89" i="20"/>
  <c r="J89" i="20"/>
  <c r="I89" i="20"/>
  <c r="H89" i="20"/>
  <c r="G89" i="20"/>
  <c r="F89" i="20"/>
  <c r="E89" i="20"/>
  <c r="D89" i="20"/>
  <c r="C89" i="20"/>
  <c r="W88" i="20"/>
  <c r="V88" i="20"/>
  <c r="U88" i="20"/>
  <c r="T88" i="20"/>
  <c r="S88" i="20"/>
  <c r="R88" i="20"/>
  <c r="Q88" i="20"/>
  <c r="P88" i="20"/>
  <c r="P53" i="20" s="1"/>
  <c r="O88" i="20"/>
  <c r="N88" i="20"/>
  <c r="M88" i="20"/>
  <c r="L88" i="20"/>
  <c r="K88" i="20"/>
  <c r="J88" i="20"/>
  <c r="I88" i="20"/>
  <c r="H88" i="20"/>
  <c r="G88" i="20"/>
  <c r="F88" i="20"/>
  <c r="E88" i="20"/>
  <c r="D88" i="20"/>
  <c r="C88" i="20"/>
  <c r="W87" i="20"/>
  <c r="V87" i="20"/>
  <c r="U87" i="20"/>
  <c r="T87" i="20"/>
  <c r="S87" i="20"/>
  <c r="R87" i="20"/>
  <c r="Q87" i="20"/>
  <c r="P87" i="20"/>
  <c r="O87" i="20"/>
  <c r="N87" i="20"/>
  <c r="M87" i="20"/>
  <c r="L87" i="20"/>
  <c r="K87" i="20"/>
  <c r="J87" i="20"/>
  <c r="I87" i="20"/>
  <c r="H87" i="20"/>
  <c r="G87" i="20"/>
  <c r="F87" i="20"/>
  <c r="E87" i="20"/>
  <c r="D87" i="20"/>
  <c r="C87" i="20"/>
  <c r="W86" i="20"/>
  <c r="V86" i="20"/>
  <c r="U86" i="20"/>
  <c r="T86" i="20"/>
  <c r="S86" i="20"/>
  <c r="R86" i="20"/>
  <c r="Q86" i="20"/>
  <c r="P86" i="20"/>
  <c r="O86" i="20"/>
  <c r="N86" i="20"/>
  <c r="M86" i="20"/>
  <c r="L86" i="20"/>
  <c r="K86" i="20"/>
  <c r="J86" i="20"/>
  <c r="J51" i="20" s="1"/>
  <c r="I86" i="20"/>
  <c r="H86" i="20"/>
  <c r="G86" i="20"/>
  <c r="F86" i="20"/>
  <c r="E86" i="20"/>
  <c r="D86" i="20"/>
  <c r="C86" i="20"/>
  <c r="W85" i="20"/>
  <c r="V85" i="20"/>
  <c r="U85" i="20"/>
  <c r="T85" i="20"/>
  <c r="S85" i="20"/>
  <c r="R85" i="20"/>
  <c r="Q85" i="20"/>
  <c r="P85" i="20"/>
  <c r="O85" i="20"/>
  <c r="N85" i="20"/>
  <c r="M85" i="20"/>
  <c r="L85" i="20"/>
  <c r="K85" i="20"/>
  <c r="J85" i="20"/>
  <c r="I85" i="20"/>
  <c r="H85" i="20"/>
  <c r="G85" i="20"/>
  <c r="F85" i="20"/>
  <c r="E85" i="20"/>
  <c r="E50" i="20" s="1"/>
  <c r="D85" i="20"/>
  <c r="C85" i="20"/>
  <c r="W84" i="20"/>
  <c r="V84" i="20"/>
  <c r="U84" i="20"/>
  <c r="T84" i="20"/>
  <c r="S84" i="20"/>
  <c r="R84" i="20"/>
  <c r="Q84" i="20"/>
  <c r="P84" i="20"/>
  <c r="O84" i="20"/>
  <c r="N84" i="20"/>
  <c r="M84" i="20"/>
  <c r="L84" i="20"/>
  <c r="K84" i="20"/>
  <c r="J84" i="20"/>
  <c r="I84" i="20"/>
  <c r="H84" i="20"/>
  <c r="G84" i="20"/>
  <c r="F84" i="20"/>
  <c r="E84" i="20"/>
  <c r="D84" i="20"/>
  <c r="D49" i="20" s="1"/>
  <c r="C84" i="20"/>
  <c r="W83" i="20"/>
  <c r="V83" i="20"/>
  <c r="U83" i="20"/>
  <c r="T83" i="20"/>
  <c r="S83" i="20"/>
  <c r="R83" i="20"/>
  <c r="Q83" i="20"/>
  <c r="P83" i="20"/>
  <c r="O83" i="20"/>
  <c r="N83" i="20"/>
  <c r="M83" i="20"/>
  <c r="L83" i="20"/>
  <c r="K83" i="20"/>
  <c r="J83" i="20"/>
  <c r="I83" i="20"/>
  <c r="H83" i="20"/>
  <c r="G83" i="20"/>
  <c r="F83" i="20"/>
  <c r="E83" i="20"/>
  <c r="D83" i="20"/>
  <c r="C83" i="20"/>
  <c r="W82" i="20"/>
  <c r="V82" i="20"/>
  <c r="U82" i="20"/>
  <c r="T82" i="20"/>
  <c r="S82" i="20"/>
  <c r="R82" i="20"/>
  <c r="Q82" i="20"/>
  <c r="P82" i="20"/>
  <c r="O82" i="20"/>
  <c r="N82" i="20"/>
  <c r="M82" i="20"/>
  <c r="L82" i="20"/>
  <c r="K82" i="20"/>
  <c r="J82" i="20"/>
  <c r="I82" i="20"/>
  <c r="H82" i="20"/>
  <c r="G82" i="20"/>
  <c r="F82" i="20"/>
  <c r="E82" i="20"/>
  <c r="D82" i="20"/>
  <c r="C82" i="20"/>
  <c r="W81" i="20"/>
  <c r="V81" i="20"/>
  <c r="U81" i="20"/>
  <c r="T81" i="20"/>
  <c r="S81" i="20"/>
  <c r="S46" i="20" s="1"/>
  <c r="R81" i="20"/>
  <c r="Q81" i="20"/>
  <c r="P81" i="20"/>
  <c r="O81" i="20"/>
  <c r="N81" i="20"/>
  <c r="M81" i="20"/>
  <c r="L81" i="20"/>
  <c r="K81" i="20"/>
  <c r="J81" i="20"/>
  <c r="I81" i="20"/>
  <c r="H81" i="20"/>
  <c r="G81" i="20"/>
  <c r="F81" i="20"/>
  <c r="E81" i="20"/>
  <c r="D81" i="20"/>
  <c r="C81" i="20"/>
  <c r="W75" i="20"/>
  <c r="V75" i="20"/>
  <c r="U75" i="20"/>
  <c r="T75" i="20"/>
  <c r="S75" i="20"/>
  <c r="R75" i="20"/>
  <c r="Q75" i="20"/>
  <c r="P75" i="20"/>
  <c r="O75" i="20"/>
  <c r="N75" i="20"/>
  <c r="M75" i="20"/>
  <c r="L75" i="20"/>
  <c r="K75" i="20"/>
  <c r="J75" i="20"/>
  <c r="I75" i="20"/>
  <c r="H75" i="20"/>
  <c r="G75" i="20"/>
  <c r="F75" i="20"/>
  <c r="E75" i="20"/>
  <c r="D75" i="20"/>
  <c r="W74" i="20"/>
  <c r="V74" i="20"/>
  <c r="U74" i="20"/>
  <c r="T74" i="20"/>
  <c r="S74" i="20"/>
  <c r="R74" i="20"/>
  <c r="Q74" i="20"/>
  <c r="P74" i="20"/>
  <c r="P39" i="20" s="1"/>
  <c r="O74" i="20"/>
  <c r="N74" i="20"/>
  <c r="M74" i="20"/>
  <c r="L74" i="20"/>
  <c r="K74" i="20"/>
  <c r="K39" i="20" s="1"/>
  <c r="J74" i="20"/>
  <c r="J39" i="20" s="1"/>
  <c r="I74" i="20"/>
  <c r="H74" i="20"/>
  <c r="G74" i="20"/>
  <c r="F74" i="20"/>
  <c r="F39" i="20" s="1"/>
  <c r="E74" i="20"/>
  <c r="D74" i="20"/>
  <c r="W73" i="20"/>
  <c r="V73" i="20"/>
  <c r="U73" i="20"/>
  <c r="T73" i="20"/>
  <c r="T38" i="20" s="1"/>
  <c r="S73" i="20"/>
  <c r="R73" i="20"/>
  <c r="Q73" i="20"/>
  <c r="P73" i="20"/>
  <c r="P38" i="20" s="1"/>
  <c r="O73" i="20"/>
  <c r="O38" i="20" s="1"/>
  <c r="N73" i="20"/>
  <c r="N38" i="20" s="1"/>
  <c r="M73" i="20"/>
  <c r="L73" i="20"/>
  <c r="K73" i="20"/>
  <c r="J73" i="20"/>
  <c r="J38" i="20" s="1"/>
  <c r="I73" i="20"/>
  <c r="H73" i="20"/>
  <c r="G73" i="20"/>
  <c r="F73" i="20"/>
  <c r="E73" i="20"/>
  <c r="D73" i="20"/>
  <c r="D38" i="20" s="1"/>
  <c r="C75" i="20"/>
  <c r="C74" i="20"/>
  <c r="C73" i="20"/>
  <c r="O342" i="20"/>
  <c r="Q342" i="20"/>
  <c r="Q349" i="20" s="1"/>
  <c r="U342" i="20"/>
  <c r="E342" i="20"/>
  <c r="T304" i="20"/>
  <c r="D251" i="20"/>
  <c r="V181" i="20"/>
  <c r="V182" i="20" s="1"/>
  <c r="O161" i="20"/>
  <c r="O172" i="20" s="1"/>
  <c r="C161" i="20"/>
  <c r="C166" i="20" s="1"/>
  <c r="W287" i="17"/>
  <c r="V287" i="17"/>
  <c r="U287" i="17"/>
  <c r="T287" i="17"/>
  <c r="S287" i="17"/>
  <c r="R287" i="17"/>
  <c r="Q287" i="17"/>
  <c r="P287" i="17"/>
  <c r="O287" i="17"/>
  <c r="N287" i="17"/>
  <c r="M287" i="17"/>
  <c r="L287" i="17"/>
  <c r="K287" i="17"/>
  <c r="J287" i="17"/>
  <c r="I287" i="17"/>
  <c r="H287" i="17"/>
  <c r="G287" i="17"/>
  <c r="F287" i="17"/>
  <c r="E287" i="17"/>
  <c r="D287" i="17"/>
  <c r="W284" i="17"/>
  <c r="V284" i="17"/>
  <c r="U284" i="17"/>
  <c r="T284" i="17"/>
  <c r="S284" i="17"/>
  <c r="R284" i="17"/>
  <c r="Q284" i="17"/>
  <c r="P284" i="17"/>
  <c r="O284" i="17"/>
  <c r="N284" i="17"/>
  <c r="M284" i="17"/>
  <c r="L284" i="17"/>
  <c r="K284" i="17"/>
  <c r="J284" i="17"/>
  <c r="I284" i="17"/>
  <c r="H284" i="17"/>
  <c r="G284" i="17"/>
  <c r="F284" i="17"/>
  <c r="E284" i="17"/>
  <c r="D284" i="17"/>
  <c r="R76" i="32" l="1"/>
  <c r="AI753" i="10" s="1"/>
  <c r="I111" i="32"/>
  <c r="Z755" i="10" s="1"/>
  <c r="U147" i="32"/>
  <c r="U148" i="32" s="1"/>
  <c r="L146" i="32"/>
  <c r="K111" i="27"/>
  <c r="AB547" i="10" s="1"/>
  <c r="O146" i="25"/>
  <c r="O147" i="25" s="1"/>
  <c r="O148" i="25" s="1"/>
  <c r="W304" i="24"/>
  <c r="E38" i="33"/>
  <c r="Q47" i="33"/>
  <c r="W49" i="33"/>
  <c r="H52" i="33"/>
  <c r="N54" i="33"/>
  <c r="E38" i="25"/>
  <c r="H76" i="25"/>
  <c r="T76" i="25"/>
  <c r="AK493" i="10" s="1"/>
  <c r="Q47" i="25"/>
  <c r="W49" i="25"/>
  <c r="H52" i="25"/>
  <c r="N54" i="25"/>
  <c r="K38" i="26"/>
  <c r="N39" i="26"/>
  <c r="T46" i="26"/>
  <c r="W47" i="26"/>
  <c r="E49" i="26"/>
  <c r="H50" i="26"/>
  <c r="K51" i="26"/>
  <c r="N52" i="26"/>
  <c r="Q53" i="26"/>
  <c r="T54" i="26"/>
  <c r="W55" i="26"/>
  <c r="E38" i="18"/>
  <c r="H39" i="18"/>
  <c r="N46" i="18"/>
  <c r="Q47" i="18"/>
  <c r="T48" i="18"/>
  <c r="W49" i="18"/>
  <c r="E51" i="18"/>
  <c r="H52" i="18"/>
  <c r="K53" i="18"/>
  <c r="N54" i="18"/>
  <c r="Q55" i="18"/>
  <c r="O216" i="20"/>
  <c r="D38" i="19"/>
  <c r="S39" i="19"/>
  <c r="D47" i="19"/>
  <c r="P47" i="19"/>
  <c r="J49" i="19"/>
  <c r="V49" i="19"/>
  <c r="P51" i="19"/>
  <c r="G52" i="19"/>
  <c r="V53" i="19"/>
  <c r="M54" i="19"/>
  <c r="Q46" i="29"/>
  <c r="W48" i="29"/>
  <c r="H51" i="29"/>
  <c r="N53" i="29"/>
  <c r="T55" i="29"/>
  <c r="F38" i="24"/>
  <c r="I39" i="24"/>
  <c r="O46" i="24"/>
  <c r="R47" i="24"/>
  <c r="U48" i="24"/>
  <c r="C50" i="24"/>
  <c r="F51" i="24"/>
  <c r="I52" i="24"/>
  <c r="L53" i="24"/>
  <c r="O54" i="24"/>
  <c r="R55" i="24"/>
  <c r="C39" i="22"/>
  <c r="I46" i="22"/>
  <c r="L47" i="22"/>
  <c r="O48" i="22"/>
  <c r="R49" i="22"/>
  <c r="U50" i="22"/>
  <c r="C52" i="22"/>
  <c r="F53" i="22"/>
  <c r="I54" i="22"/>
  <c r="L55" i="22"/>
  <c r="S38" i="21"/>
  <c r="V39" i="21"/>
  <c r="D46" i="21"/>
  <c r="G47" i="21"/>
  <c r="J48" i="21"/>
  <c r="M49" i="21"/>
  <c r="P50" i="21"/>
  <c r="S51" i="21"/>
  <c r="V52" i="21"/>
  <c r="D54" i="21"/>
  <c r="G55" i="21"/>
  <c r="H111" i="26"/>
  <c r="Y443" i="10" s="1"/>
  <c r="P52" i="22"/>
  <c r="V54" i="22"/>
  <c r="T54" i="20"/>
  <c r="I46" i="20"/>
  <c r="O48" i="20"/>
  <c r="U50" i="20"/>
  <c r="F53" i="20"/>
  <c r="L55" i="20"/>
  <c r="Q216" i="20"/>
  <c r="Q217" i="20" s="1"/>
  <c r="U39" i="19"/>
  <c r="F47" i="19"/>
  <c r="L49" i="19"/>
  <c r="R51" i="19"/>
  <c r="C54" i="19"/>
  <c r="R50" i="33"/>
  <c r="I55" i="33"/>
  <c r="D38" i="30"/>
  <c r="P38" i="30"/>
  <c r="G39" i="30"/>
  <c r="S39" i="30"/>
  <c r="M46" i="30"/>
  <c r="D47" i="30"/>
  <c r="P47" i="30"/>
  <c r="G48" i="30"/>
  <c r="S48" i="30"/>
  <c r="J49" i="30"/>
  <c r="V49" i="30"/>
  <c r="M50" i="30"/>
  <c r="D51" i="30"/>
  <c r="P51" i="30"/>
  <c r="G52" i="30"/>
  <c r="S52" i="30"/>
  <c r="J53" i="30"/>
  <c r="V53" i="30"/>
  <c r="M54" i="30"/>
  <c r="D55" i="30"/>
  <c r="L111" i="32"/>
  <c r="AC755" i="10" s="1"/>
  <c r="H38" i="27"/>
  <c r="W39" i="27"/>
  <c r="H47" i="27"/>
  <c r="T47" i="27"/>
  <c r="N49" i="27"/>
  <c r="E50" i="27"/>
  <c r="T51" i="27"/>
  <c r="K52" i="27"/>
  <c r="E54" i="27"/>
  <c r="Q54" i="27"/>
  <c r="U38" i="25"/>
  <c r="F46" i="25"/>
  <c r="L48" i="25"/>
  <c r="R50" i="25"/>
  <c r="C53" i="25"/>
  <c r="I55" i="25"/>
  <c r="C38" i="26"/>
  <c r="F39" i="26"/>
  <c r="L46" i="26"/>
  <c r="O47" i="26"/>
  <c r="R48" i="26"/>
  <c r="U49" i="26"/>
  <c r="C51" i="26"/>
  <c r="F52" i="26"/>
  <c r="I53" i="26"/>
  <c r="L54" i="26"/>
  <c r="O55" i="26"/>
  <c r="O147" i="22"/>
  <c r="J50" i="20"/>
  <c r="P52" i="20"/>
  <c r="N47" i="20"/>
  <c r="T49" i="20"/>
  <c r="E52" i="20"/>
  <c r="K54" i="20"/>
  <c r="H38" i="19"/>
  <c r="T38" i="19"/>
  <c r="E46" i="19"/>
  <c r="T47" i="19"/>
  <c r="K48" i="19"/>
  <c r="E50" i="19"/>
  <c r="Q50" i="19"/>
  <c r="K52" i="19"/>
  <c r="W52" i="19"/>
  <c r="Q54" i="19"/>
  <c r="H55" i="19"/>
  <c r="W38" i="25"/>
  <c r="N39" i="25"/>
  <c r="Q76" i="25"/>
  <c r="AH493" i="10" s="1"/>
  <c r="H46" i="25"/>
  <c r="T46" i="25"/>
  <c r="N48" i="25"/>
  <c r="E49" i="25"/>
  <c r="T50" i="25"/>
  <c r="K51" i="25"/>
  <c r="E53" i="25"/>
  <c r="Q53" i="25"/>
  <c r="K55" i="25"/>
  <c r="W55" i="25"/>
  <c r="E111" i="25"/>
  <c r="V495" i="10" s="1"/>
  <c r="H111" i="25"/>
  <c r="Y495" i="10" s="1"/>
  <c r="T146" i="25"/>
  <c r="T147" i="25" s="1"/>
  <c r="T148" i="25" s="1"/>
  <c r="W146" i="25"/>
  <c r="W147" i="25" s="1"/>
  <c r="W148" i="25" s="1"/>
  <c r="V38" i="24"/>
  <c r="G46" i="24"/>
  <c r="J47" i="24"/>
  <c r="M48" i="24"/>
  <c r="P49" i="24"/>
  <c r="S50" i="24"/>
  <c r="V51" i="24"/>
  <c r="D53" i="24"/>
  <c r="G54" i="24"/>
  <c r="J55" i="24"/>
  <c r="V54" i="20"/>
  <c r="L46" i="20"/>
  <c r="R48" i="20"/>
  <c r="I53" i="20"/>
  <c r="O55" i="20"/>
  <c r="F251" i="20"/>
  <c r="L76" i="26"/>
  <c r="R146" i="26"/>
  <c r="R147" i="26" s="1"/>
  <c r="R148" i="26" s="1"/>
  <c r="W47" i="20"/>
  <c r="K147" i="24"/>
  <c r="H38" i="30"/>
  <c r="T38" i="30"/>
  <c r="K39" i="30"/>
  <c r="W39" i="30"/>
  <c r="Q46" i="30"/>
  <c r="K48" i="30"/>
  <c r="W48" i="30"/>
  <c r="N49" i="30"/>
  <c r="E50" i="30"/>
  <c r="Q50" i="30"/>
  <c r="H51" i="30"/>
  <c r="T51" i="30"/>
  <c r="W52" i="30"/>
  <c r="N53" i="30"/>
  <c r="E54" i="30"/>
  <c r="Q54" i="30"/>
  <c r="H55" i="30"/>
  <c r="T55" i="30"/>
  <c r="S38" i="26"/>
  <c r="V39" i="26"/>
  <c r="D46" i="26"/>
  <c r="G47" i="26"/>
  <c r="J48" i="26"/>
  <c r="M49" i="26"/>
  <c r="P50" i="26"/>
  <c r="S51" i="26"/>
  <c r="V52" i="26"/>
  <c r="D54" i="26"/>
  <c r="G55" i="26"/>
  <c r="F38" i="23"/>
  <c r="R47" i="23"/>
  <c r="C50" i="23"/>
  <c r="I52" i="23"/>
  <c r="M38" i="18"/>
  <c r="P39" i="18"/>
  <c r="V46" i="18"/>
  <c r="D48" i="18"/>
  <c r="G49" i="18"/>
  <c r="J50" i="18"/>
  <c r="M51" i="18"/>
  <c r="P52" i="18"/>
  <c r="S53" i="18"/>
  <c r="V54" i="18"/>
  <c r="K87" i="10"/>
  <c r="I87" i="10"/>
  <c r="O294" i="10"/>
  <c r="H87" i="10"/>
  <c r="N295" i="10"/>
  <c r="C347" i="22"/>
  <c r="C352" i="27"/>
  <c r="C345" i="23"/>
  <c r="W38" i="33"/>
  <c r="H46" i="33"/>
  <c r="N48" i="33"/>
  <c r="T50" i="33"/>
  <c r="E53" i="33"/>
  <c r="K55" i="33"/>
  <c r="L47" i="29"/>
  <c r="I54" i="29"/>
  <c r="J39" i="34"/>
  <c r="P46" i="34"/>
  <c r="V48" i="34"/>
  <c r="G51" i="34"/>
  <c r="S55" i="34"/>
  <c r="K46" i="19"/>
  <c r="H53" i="19"/>
  <c r="N55" i="19"/>
  <c r="P39" i="33"/>
  <c r="V46" i="33"/>
  <c r="G49" i="33"/>
  <c r="M51" i="33"/>
  <c r="S53" i="33"/>
  <c r="K39" i="28"/>
  <c r="W39" i="28"/>
  <c r="Q46" i="28"/>
  <c r="H47" i="28"/>
  <c r="W48" i="28"/>
  <c r="N49" i="28"/>
  <c r="H51" i="28"/>
  <c r="T51" i="28"/>
  <c r="N53" i="28"/>
  <c r="E54" i="28"/>
  <c r="T55" i="28"/>
  <c r="E146" i="28"/>
  <c r="I38" i="34"/>
  <c r="U47" i="34"/>
  <c r="F50" i="34"/>
  <c r="R54" i="34"/>
  <c r="O111" i="34"/>
  <c r="AF79" i="10" s="1"/>
  <c r="R342" i="34"/>
  <c r="R348" i="34" s="1"/>
  <c r="N38" i="30"/>
  <c r="E39" i="30"/>
  <c r="Q39" i="30"/>
  <c r="K46" i="30"/>
  <c r="W46" i="30"/>
  <c r="E48" i="30"/>
  <c r="Q48" i="30"/>
  <c r="H49" i="30"/>
  <c r="K50" i="30"/>
  <c r="W50" i="30"/>
  <c r="N51" i="30"/>
  <c r="Q52" i="30"/>
  <c r="H53" i="30"/>
  <c r="T53" i="30"/>
  <c r="W54" i="30"/>
  <c r="N55" i="30"/>
  <c r="J38" i="34"/>
  <c r="V38" i="34"/>
  <c r="G46" i="34"/>
  <c r="J47" i="34"/>
  <c r="V47" i="34"/>
  <c r="P49" i="34"/>
  <c r="G50" i="34"/>
  <c r="S50" i="34"/>
  <c r="V51" i="34"/>
  <c r="M52" i="34"/>
  <c r="D53" i="34"/>
  <c r="G54" i="34"/>
  <c r="S54" i="34"/>
  <c r="J55" i="34"/>
  <c r="D39" i="34"/>
  <c r="J46" i="34"/>
  <c r="P48" i="34"/>
  <c r="V50" i="34"/>
  <c r="G53" i="34"/>
  <c r="M55" i="34"/>
  <c r="L92" i="10" a="1"/>
  <c r="L92" i="10" s="1"/>
  <c r="L91" i="10" a="1"/>
  <c r="L91" i="10" s="1"/>
  <c r="L93" i="10" a="1"/>
  <c r="L93" i="10" s="1"/>
  <c r="L90" i="10" a="1"/>
  <c r="L90" i="10" s="1"/>
  <c r="E39" i="27"/>
  <c r="E76" i="27"/>
  <c r="V545" i="10" s="1"/>
  <c r="Y139" i="10"/>
  <c r="Y138" i="10" s="1"/>
  <c r="Y36" i="10" s="1"/>
  <c r="N146" i="20"/>
  <c r="K342" i="32"/>
  <c r="K347" i="32" s="1"/>
  <c r="N171" i="32"/>
  <c r="N162" i="32"/>
  <c r="N46" i="20"/>
  <c r="K53" i="20"/>
  <c r="E51" i="20"/>
  <c r="C46" i="20"/>
  <c r="I48" i="20"/>
  <c r="O50" i="20"/>
  <c r="U52" i="20"/>
  <c r="F55" i="20"/>
  <c r="T48" i="20"/>
  <c r="Q55" i="20"/>
  <c r="U76" i="20"/>
  <c r="AL129" i="10" s="1"/>
  <c r="G47" i="20"/>
  <c r="M49" i="20"/>
  <c r="S51" i="20"/>
  <c r="D54" i="20"/>
  <c r="E216" i="20"/>
  <c r="I47" i="20"/>
  <c r="O49" i="20"/>
  <c r="U51" i="20"/>
  <c r="F54" i="20"/>
  <c r="W111" i="20"/>
  <c r="AN131" i="10" s="1"/>
  <c r="AG139" i="10"/>
  <c r="AG37" i="10" s="1"/>
  <c r="V139" i="10"/>
  <c r="V37" i="10" s="1"/>
  <c r="W251" i="20"/>
  <c r="W252" i="20" s="1"/>
  <c r="W253" i="20" s="1"/>
  <c r="H146" i="28"/>
  <c r="J38" i="30"/>
  <c r="V38" i="30"/>
  <c r="G46" i="30"/>
  <c r="M48" i="30"/>
  <c r="G54" i="30"/>
  <c r="S54" i="30"/>
  <c r="J55" i="30"/>
  <c r="M38" i="32"/>
  <c r="P76" i="32"/>
  <c r="AG753" i="10" s="1"/>
  <c r="S76" i="32"/>
  <c r="AJ753" i="10" s="1"/>
  <c r="M47" i="32"/>
  <c r="D48" i="32"/>
  <c r="S49" i="32"/>
  <c r="J50" i="32"/>
  <c r="D52" i="32"/>
  <c r="P52" i="32"/>
  <c r="J54" i="32"/>
  <c r="V54" i="32"/>
  <c r="G111" i="32"/>
  <c r="X755" i="10" s="1"/>
  <c r="V146" i="32"/>
  <c r="J342" i="32"/>
  <c r="J350" i="32" s="1"/>
  <c r="G39" i="27"/>
  <c r="S39" i="27"/>
  <c r="M46" i="27"/>
  <c r="D47" i="27"/>
  <c r="S48" i="27"/>
  <c r="J49" i="27"/>
  <c r="D51" i="27"/>
  <c r="P51" i="27"/>
  <c r="J53" i="27"/>
  <c r="V53" i="27"/>
  <c r="P55" i="27"/>
  <c r="J111" i="27"/>
  <c r="AA547" i="10" s="1"/>
  <c r="G38" i="25"/>
  <c r="S38" i="25"/>
  <c r="D46" i="25"/>
  <c r="S47" i="25"/>
  <c r="J48" i="25"/>
  <c r="D50" i="25"/>
  <c r="P50" i="25"/>
  <c r="J52" i="25"/>
  <c r="J38" i="19"/>
  <c r="V47" i="19"/>
  <c r="G50" i="19"/>
  <c r="M52" i="19"/>
  <c r="S54" i="19"/>
  <c r="G38" i="33"/>
  <c r="S47" i="33"/>
  <c r="D50" i="33"/>
  <c r="J52" i="33"/>
  <c r="P54" i="33"/>
  <c r="L38" i="28"/>
  <c r="L47" i="28"/>
  <c r="R49" i="28"/>
  <c r="I50" i="28"/>
  <c r="O52" i="28"/>
  <c r="I54" i="28"/>
  <c r="U54" i="28"/>
  <c r="F111" i="28"/>
  <c r="W599" i="10" s="1"/>
  <c r="U146" i="28"/>
  <c r="F39" i="29"/>
  <c r="R39" i="29"/>
  <c r="C47" i="29"/>
  <c r="I49" i="29"/>
  <c r="C51" i="29"/>
  <c r="I53" i="29"/>
  <c r="U53" i="29"/>
  <c r="O55" i="29"/>
  <c r="V342" i="20"/>
  <c r="V346" i="20" s="1"/>
  <c r="G48" i="29"/>
  <c r="M50" i="29"/>
  <c r="S52" i="29"/>
  <c r="D55" i="29"/>
  <c r="L38" i="30"/>
  <c r="C39" i="30"/>
  <c r="O39" i="30"/>
  <c r="I46" i="30"/>
  <c r="U46" i="30"/>
  <c r="L47" i="30"/>
  <c r="C48" i="30"/>
  <c r="O48" i="30"/>
  <c r="F49" i="30"/>
  <c r="R49" i="30"/>
  <c r="I50" i="30"/>
  <c r="U50" i="30"/>
  <c r="L51" i="30"/>
  <c r="C52" i="30"/>
  <c r="O52" i="30"/>
  <c r="F53" i="30"/>
  <c r="R53" i="30"/>
  <c r="I54" i="30"/>
  <c r="U54" i="30"/>
  <c r="L55" i="30"/>
  <c r="O38" i="32"/>
  <c r="F48" i="32"/>
  <c r="L50" i="32"/>
  <c r="R52" i="32"/>
  <c r="C55" i="32"/>
  <c r="U39" i="27"/>
  <c r="F47" i="27"/>
  <c r="L49" i="27"/>
  <c r="R51" i="27"/>
  <c r="C54" i="27"/>
  <c r="R147" i="32"/>
  <c r="C39" i="19"/>
  <c r="O39" i="19"/>
  <c r="I46" i="19"/>
  <c r="U46" i="19"/>
  <c r="O48" i="19"/>
  <c r="F49" i="19"/>
  <c r="U50" i="19"/>
  <c r="L51" i="19"/>
  <c r="F53" i="19"/>
  <c r="R53" i="19"/>
  <c r="L55" i="19"/>
  <c r="U38" i="33"/>
  <c r="F46" i="33"/>
  <c r="L48" i="33"/>
  <c r="AA139" i="10"/>
  <c r="H147" i="27"/>
  <c r="H148" i="27" s="1"/>
  <c r="G54" i="33"/>
  <c r="C38" i="28"/>
  <c r="O47" i="28"/>
  <c r="U49" i="28"/>
  <c r="L54" i="28"/>
  <c r="K76" i="32"/>
  <c r="AB753" i="10" s="1"/>
  <c r="W111" i="32"/>
  <c r="AN755" i="10" s="1"/>
  <c r="N146" i="32"/>
  <c r="K76" i="27"/>
  <c r="AB545" i="10" s="1"/>
  <c r="W76" i="29"/>
  <c r="AN649" i="10" s="1"/>
  <c r="S55" i="32"/>
  <c r="S146" i="32"/>
  <c r="J38" i="27"/>
  <c r="V47" i="27"/>
  <c r="G50" i="27"/>
  <c r="M52" i="27"/>
  <c r="S54" i="27"/>
  <c r="P39" i="25"/>
  <c r="V46" i="25"/>
  <c r="G49" i="25"/>
  <c r="M51" i="25"/>
  <c r="AD139" i="10"/>
  <c r="AD138" i="10" s="1"/>
  <c r="F181" i="20"/>
  <c r="F182" i="20" s="1"/>
  <c r="F183" i="20" s="1"/>
  <c r="L216" i="20"/>
  <c r="R251" i="20"/>
  <c r="E147" i="32"/>
  <c r="N38" i="33"/>
  <c r="E48" i="33"/>
  <c r="K50" i="33"/>
  <c r="Q52" i="33"/>
  <c r="W54" i="33"/>
  <c r="S38" i="28"/>
  <c r="D46" i="28"/>
  <c r="J48" i="28"/>
  <c r="P50" i="28"/>
  <c r="G55" i="28"/>
  <c r="F38" i="30"/>
  <c r="I39" i="30"/>
  <c r="U39" i="30"/>
  <c r="O46" i="30"/>
  <c r="F47" i="30"/>
  <c r="R47" i="30"/>
  <c r="U48" i="30"/>
  <c r="L49" i="30"/>
  <c r="F51" i="30"/>
  <c r="R51" i="30"/>
  <c r="I52" i="30"/>
  <c r="L53" i="30"/>
  <c r="C54" i="30"/>
  <c r="O54" i="30"/>
  <c r="R55" i="30"/>
  <c r="L39" i="32"/>
  <c r="R46" i="32"/>
  <c r="I47" i="32"/>
  <c r="C49" i="32"/>
  <c r="O49" i="32"/>
  <c r="I51" i="32"/>
  <c r="U51" i="32"/>
  <c r="O53" i="32"/>
  <c r="F54" i="32"/>
  <c r="U55" i="32"/>
  <c r="O111" i="32"/>
  <c r="AF755" i="10" s="1"/>
  <c r="F146" i="32"/>
  <c r="F147" i="32" s="1"/>
  <c r="F148" i="32" s="1"/>
  <c r="L38" i="27"/>
  <c r="C39" i="27"/>
  <c r="F76" i="27"/>
  <c r="W545" i="10" s="1"/>
  <c r="I46" i="27"/>
  <c r="C48" i="27"/>
  <c r="O48" i="27"/>
  <c r="I50" i="27"/>
  <c r="U50" i="27"/>
  <c r="O52" i="27"/>
  <c r="F53" i="27"/>
  <c r="U54" i="27"/>
  <c r="L55" i="27"/>
  <c r="U111" i="27"/>
  <c r="AL547" i="10" s="1"/>
  <c r="I146" i="27"/>
  <c r="I147" i="27" s="1"/>
  <c r="L146" i="27"/>
  <c r="C38" i="25"/>
  <c r="F76" i="25"/>
  <c r="W493" i="10" s="1"/>
  <c r="R39" i="25"/>
  <c r="I76" i="25"/>
  <c r="Z493" i="10" s="1"/>
  <c r="C47" i="25"/>
  <c r="O47" i="25"/>
  <c r="I49" i="25"/>
  <c r="U49" i="25"/>
  <c r="O51" i="25"/>
  <c r="F52" i="25"/>
  <c r="U53" i="25"/>
  <c r="L54" i="25"/>
  <c r="U111" i="25"/>
  <c r="AL495" i="10" s="1"/>
  <c r="R38" i="26"/>
  <c r="I39" i="26"/>
  <c r="C46" i="26"/>
  <c r="O46" i="26"/>
  <c r="I48" i="26"/>
  <c r="U48" i="26"/>
  <c r="O50" i="26"/>
  <c r="F51" i="26"/>
  <c r="U52" i="26"/>
  <c r="L53" i="26"/>
  <c r="F55" i="26"/>
  <c r="R55" i="26"/>
  <c r="F146" i="19"/>
  <c r="R342" i="19"/>
  <c r="R347" i="19" s="1"/>
  <c r="S53" i="25"/>
  <c r="P38" i="26"/>
  <c r="G48" i="26"/>
  <c r="M50" i="26"/>
  <c r="S52" i="26"/>
  <c r="D55" i="26"/>
  <c r="M49" i="24"/>
  <c r="D54" i="24"/>
  <c r="V38" i="23"/>
  <c r="G46" i="23"/>
  <c r="S50" i="23"/>
  <c r="D53" i="23"/>
  <c r="J55" i="23"/>
  <c r="N47" i="18"/>
  <c r="T49" i="18"/>
  <c r="E52" i="18"/>
  <c r="K54" i="18"/>
  <c r="N46" i="22"/>
  <c r="T48" i="22"/>
  <c r="Q55" i="22"/>
  <c r="O342" i="34"/>
  <c r="O346" i="34" s="1"/>
  <c r="O146" i="26"/>
  <c r="O147" i="26" s="1"/>
  <c r="I38" i="24"/>
  <c r="I47" i="24"/>
  <c r="U47" i="24"/>
  <c r="O49" i="24"/>
  <c r="F50" i="24"/>
  <c r="U51" i="24"/>
  <c r="L52" i="24"/>
  <c r="F54" i="24"/>
  <c r="R54" i="24"/>
  <c r="R146" i="24"/>
  <c r="C39" i="23"/>
  <c r="O39" i="23"/>
  <c r="I46" i="23"/>
  <c r="O48" i="23"/>
  <c r="F49" i="23"/>
  <c r="L51" i="23"/>
  <c r="F53" i="23"/>
  <c r="R53" i="23"/>
  <c r="L55" i="23"/>
  <c r="D38" i="18"/>
  <c r="P38" i="18"/>
  <c r="P47" i="18"/>
  <c r="G48" i="18"/>
  <c r="V49" i="18"/>
  <c r="M50" i="18"/>
  <c r="G52" i="18"/>
  <c r="S52" i="18"/>
  <c r="M54" i="18"/>
  <c r="D55" i="18"/>
  <c r="J111" i="18"/>
  <c r="AA287" i="10" s="1"/>
  <c r="J39" i="22"/>
  <c r="V39" i="22"/>
  <c r="P46" i="22"/>
  <c r="G47" i="22"/>
  <c r="V48" i="22"/>
  <c r="M49" i="22"/>
  <c r="G51" i="22"/>
  <c r="S51" i="22"/>
  <c r="V52" i="22"/>
  <c r="M53" i="22"/>
  <c r="D54" i="22"/>
  <c r="G55" i="22"/>
  <c r="S55" i="22"/>
  <c r="D146" i="22"/>
  <c r="D147" i="22" s="1"/>
  <c r="D148" i="22" s="1"/>
  <c r="J38" i="21"/>
  <c r="V38" i="21"/>
  <c r="G46" i="21"/>
  <c r="J47" i="21"/>
  <c r="V47" i="21"/>
  <c r="M48" i="21"/>
  <c r="P49" i="21"/>
  <c r="G50" i="21"/>
  <c r="S50" i="21"/>
  <c r="V51" i="21"/>
  <c r="M52" i="21"/>
  <c r="D53" i="21"/>
  <c r="G54" i="21"/>
  <c r="S54" i="21"/>
  <c r="J55" i="21"/>
  <c r="H38" i="34"/>
  <c r="T38" i="34"/>
  <c r="T47" i="34"/>
  <c r="E50" i="34"/>
  <c r="K52" i="34"/>
  <c r="W52" i="34"/>
  <c r="E54" i="34"/>
  <c r="Q54" i="34"/>
  <c r="H55" i="34"/>
  <c r="V52" i="25"/>
  <c r="P54" i="25"/>
  <c r="G55" i="25"/>
  <c r="P111" i="25"/>
  <c r="AG495" i="10" s="1"/>
  <c r="D146" i="25"/>
  <c r="D147" i="25" s="1"/>
  <c r="D148" i="25" s="1"/>
  <c r="M39" i="26"/>
  <c r="D76" i="26"/>
  <c r="U441" i="10" s="1"/>
  <c r="S46" i="26"/>
  <c r="J47" i="26"/>
  <c r="D49" i="26"/>
  <c r="P49" i="26"/>
  <c r="J51" i="26"/>
  <c r="V51" i="26"/>
  <c r="P53" i="26"/>
  <c r="G54" i="26"/>
  <c r="V55" i="26"/>
  <c r="P111" i="26"/>
  <c r="AG443" i="10" s="1"/>
  <c r="S111" i="26"/>
  <c r="AJ443" i="10" s="1"/>
  <c r="J146" i="26"/>
  <c r="M38" i="24"/>
  <c r="D39" i="24"/>
  <c r="J46" i="24"/>
  <c r="D48" i="24"/>
  <c r="P48" i="24"/>
  <c r="J50" i="24"/>
  <c r="V50" i="24"/>
  <c r="P52" i="24"/>
  <c r="G53" i="24"/>
  <c r="V54" i="24"/>
  <c r="M55" i="24"/>
  <c r="J126" i="24"/>
  <c r="M146" i="24"/>
  <c r="M147" i="24" s="1"/>
  <c r="D38" i="23"/>
  <c r="S39" i="23"/>
  <c r="J76" i="23"/>
  <c r="AA337" i="10" s="1"/>
  <c r="D47" i="23"/>
  <c r="P47" i="23"/>
  <c r="J49" i="23"/>
  <c r="V49" i="23"/>
  <c r="P51" i="23"/>
  <c r="G52" i="23"/>
  <c r="V53" i="23"/>
  <c r="T38" i="18"/>
  <c r="K39" i="18"/>
  <c r="E46" i="18"/>
  <c r="Q46" i="18"/>
  <c r="K48" i="18"/>
  <c r="W48" i="18"/>
  <c r="Q50" i="18"/>
  <c r="H51" i="18"/>
  <c r="W52" i="18"/>
  <c r="N53" i="18"/>
  <c r="H55" i="18"/>
  <c r="T55" i="18"/>
  <c r="K38" i="22"/>
  <c r="K47" i="22"/>
  <c r="W47" i="22"/>
  <c r="Q49" i="22"/>
  <c r="H50" i="22"/>
  <c r="W51" i="22"/>
  <c r="N52" i="22"/>
  <c r="Q53" i="22"/>
  <c r="H54" i="22"/>
  <c r="T54" i="22"/>
  <c r="W55" i="22"/>
  <c r="E111" i="22"/>
  <c r="V235" i="10" s="1"/>
  <c r="T146" i="22"/>
  <c r="T147" i="22" s="1"/>
  <c r="T148" i="22" s="1"/>
  <c r="N38" i="21"/>
  <c r="E39" i="21"/>
  <c r="Q39" i="21"/>
  <c r="K46" i="21"/>
  <c r="W46" i="21"/>
  <c r="E48" i="21"/>
  <c r="Q48" i="21"/>
  <c r="H49" i="21"/>
  <c r="K50" i="21"/>
  <c r="W50" i="21"/>
  <c r="N51" i="21"/>
  <c r="Q52" i="21"/>
  <c r="H53" i="21"/>
  <c r="T53" i="21"/>
  <c r="W54" i="21"/>
  <c r="N55" i="21"/>
  <c r="C39" i="34"/>
  <c r="C111" i="18"/>
  <c r="T287" i="10" s="1"/>
  <c r="M48" i="23"/>
  <c r="M52" i="23"/>
  <c r="H147" i="23"/>
  <c r="R147" i="23"/>
  <c r="K38" i="20"/>
  <c r="W39" i="20"/>
  <c r="X139" i="10"/>
  <c r="X138" i="10" s="1"/>
  <c r="X36" i="10" s="1"/>
  <c r="AN139" i="10"/>
  <c r="AN37" i="10" s="1"/>
  <c r="T76" i="24"/>
  <c r="AK389" i="10" s="1"/>
  <c r="G216" i="20"/>
  <c r="K342" i="22"/>
  <c r="K346" i="22" s="1"/>
  <c r="O146" i="30"/>
  <c r="O147" i="30" s="1"/>
  <c r="G146" i="18"/>
  <c r="V76" i="19"/>
  <c r="E111" i="19"/>
  <c r="D146" i="19"/>
  <c r="H111" i="29"/>
  <c r="Y651" i="10" s="1"/>
  <c r="Q46" i="20"/>
  <c r="L47" i="20"/>
  <c r="W48" i="20"/>
  <c r="R49" i="20"/>
  <c r="H51" i="20"/>
  <c r="C52" i="20"/>
  <c r="I54" i="20"/>
  <c r="T55" i="20"/>
  <c r="S181" i="20"/>
  <c r="S182" i="20" s="1"/>
  <c r="S183" i="20" s="1"/>
  <c r="O251" i="20"/>
  <c r="R111" i="30"/>
  <c r="AI703" i="10" s="1"/>
  <c r="K216" i="20"/>
  <c r="K217" i="20" s="1"/>
  <c r="K218" i="20" s="1"/>
  <c r="N147" i="18"/>
  <c r="O111" i="30"/>
  <c r="AF703" i="10" s="1"/>
  <c r="D46" i="20"/>
  <c r="T46" i="20"/>
  <c r="O47" i="20"/>
  <c r="J48" i="20"/>
  <c r="U49" i="20"/>
  <c r="P50" i="20"/>
  <c r="V52" i="20"/>
  <c r="L54" i="20"/>
  <c r="G55" i="20"/>
  <c r="W55" i="20"/>
  <c r="W91" i="26"/>
  <c r="W100" i="26" s="1"/>
  <c r="R91" i="26"/>
  <c r="R94" i="26" s="1"/>
  <c r="V342" i="26"/>
  <c r="V352" i="26" s="1"/>
  <c r="L76" i="24"/>
  <c r="AC389" i="10" s="1"/>
  <c r="M146" i="23"/>
  <c r="F352" i="25"/>
  <c r="G91" i="23"/>
  <c r="E38" i="19"/>
  <c r="U38" i="19"/>
  <c r="F46" i="19"/>
  <c r="V46" i="19"/>
  <c r="Q47" i="19"/>
  <c r="L48" i="19"/>
  <c r="G49" i="19"/>
  <c r="W49" i="19"/>
  <c r="R50" i="19"/>
  <c r="M51" i="19"/>
  <c r="H52" i="19"/>
  <c r="C53" i="19"/>
  <c r="S53" i="19"/>
  <c r="N54" i="19"/>
  <c r="I55" i="19"/>
  <c r="N342" i="34"/>
  <c r="N354" i="34" s="1"/>
  <c r="AF139" i="10"/>
  <c r="AF138" i="10" s="1"/>
  <c r="AF36" i="10" s="1"/>
  <c r="W91" i="23"/>
  <c r="K76" i="18"/>
  <c r="K41" i="18" s="1"/>
  <c r="K40" i="18" s="1"/>
  <c r="F76" i="22"/>
  <c r="W233" i="10" s="1"/>
  <c r="W147" i="24"/>
  <c r="W148" i="24" s="1"/>
  <c r="P342" i="34"/>
  <c r="P348" i="34" s="1"/>
  <c r="C47" i="20"/>
  <c r="D50" i="20"/>
  <c r="O51" i="20"/>
  <c r="P54" i="20"/>
  <c r="V251" i="20"/>
  <c r="K91" i="23"/>
  <c r="T76" i="34"/>
  <c r="AK77" i="10" s="1"/>
  <c r="H46" i="20"/>
  <c r="S47" i="20"/>
  <c r="J52" i="20"/>
  <c r="K55" i="20"/>
  <c r="AI139" i="10"/>
  <c r="AI138" i="10" s="1"/>
  <c r="R345" i="22"/>
  <c r="Q91" i="23"/>
  <c r="Q96" i="23" s="1"/>
  <c r="V76" i="22"/>
  <c r="AM233" i="10" s="1"/>
  <c r="AO233" i="10" s="1"/>
  <c r="P38" i="33"/>
  <c r="K39" i="33"/>
  <c r="Q46" i="33"/>
  <c r="L47" i="33"/>
  <c r="W48" i="33"/>
  <c r="R49" i="33"/>
  <c r="H51" i="33"/>
  <c r="C52" i="33"/>
  <c r="N53" i="33"/>
  <c r="Q38" i="34"/>
  <c r="L39" i="34"/>
  <c r="R46" i="34"/>
  <c r="M47" i="34"/>
  <c r="S49" i="34"/>
  <c r="I51" i="34"/>
  <c r="D52" i="34"/>
  <c r="O53" i="34"/>
  <c r="J54" i="34"/>
  <c r="E55" i="34"/>
  <c r="U55" i="34"/>
  <c r="M827" i="10"/>
  <c r="N827" i="10" s="1"/>
  <c r="M567" i="10"/>
  <c r="N567" i="10" s="1"/>
  <c r="AL339" i="10"/>
  <c r="D309" i="20"/>
  <c r="H47" i="20"/>
  <c r="C48" i="20"/>
  <c r="N49" i="20"/>
  <c r="I50" i="20"/>
  <c r="O52" i="20"/>
  <c r="E54" i="20"/>
  <c r="U54" i="20"/>
  <c r="W139" i="10"/>
  <c r="AM139" i="10"/>
  <c r="K181" i="20"/>
  <c r="G251" i="20"/>
  <c r="G252" i="20" s="1"/>
  <c r="H309" i="27"/>
  <c r="J392" i="10" a="1"/>
  <c r="J392" i="10" s="1"/>
  <c r="J391" i="10" a="1"/>
  <c r="J391" i="10" s="1"/>
  <c r="I338" i="10" a="1"/>
  <c r="I338" i="10" s="1"/>
  <c r="I337" i="10" a="1"/>
  <c r="I337" i="10" s="1"/>
  <c r="D165" i="23"/>
  <c r="I41" i="18"/>
  <c r="Z285" i="10"/>
  <c r="J235" i="10" a="1"/>
  <c r="J235" i="10" s="1"/>
  <c r="J236" i="10" a="1"/>
  <c r="J236" i="10" s="1"/>
  <c r="T76" i="19"/>
  <c r="T124" i="10"/>
  <c r="H124" i="10" s="1"/>
  <c r="T123" i="10"/>
  <c r="H123" i="10" s="1"/>
  <c r="J183" i="10" a="1"/>
  <c r="J183" i="10" s="1"/>
  <c r="J184" i="10" a="1"/>
  <c r="J184" i="10" s="1"/>
  <c r="L41" i="18"/>
  <c r="AC285" i="10"/>
  <c r="AO755" i="10"/>
  <c r="O38" i="19"/>
  <c r="J39" i="19"/>
  <c r="P46" i="19"/>
  <c r="K47" i="19"/>
  <c r="V48" i="19"/>
  <c r="Q49" i="19"/>
  <c r="L50" i="19"/>
  <c r="G51" i="19"/>
  <c r="W51" i="19"/>
  <c r="M53" i="19"/>
  <c r="H54" i="19"/>
  <c r="C55" i="19"/>
  <c r="S55" i="19"/>
  <c r="R38" i="33"/>
  <c r="M39" i="33"/>
  <c r="C46" i="33"/>
  <c r="S46" i="33"/>
  <c r="N47" i="33"/>
  <c r="T592" i="10"/>
  <c r="H592" i="10" s="1"/>
  <c r="T591" i="10"/>
  <c r="H591" i="10" s="1"/>
  <c r="T641" i="10"/>
  <c r="H641" i="10" s="1"/>
  <c r="T642" i="10"/>
  <c r="H642" i="10" s="1"/>
  <c r="L38" i="20"/>
  <c r="H39" i="20"/>
  <c r="M38" i="20"/>
  <c r="I39" i="20"/>
  <c r="Z139" i="10"/>
  <c r="R181" i="20"/>
  <c r="R182" i="20" s="1"/>
  <c r="R183" i="20" s="1"/>
  <c r="T216" i="20"/>
  <c r="AI285" i="10"/>
  <c r="T436" i="10"/>
  <c r="H436" i="10" s="1"/>
  <c r="T435" i="10"/>
  <c r="H435" i="10" s="1"/>
  <c r="C76" i="32"/>
  <c r="T753" i="10" s="1"/>
  <c r="T746" i="10"/>
  <c r="H746" i="10" s="1"/>
  <c r="T745" i="10"/>
  <c r="H745" i="10" s="1"/>
  <c r="R46" i="20"/>
  <c r="M47" i="20"/>
  <c r="H48" i="20"/>
  <c r="N50" i="20"/>
  <c r="D52" i="20"/>
  <c r="T52" i="20"/>
  <c r="J54" i="20"/>
  <c r="E55" i="20"/>
  <c r="U55" i="20"/>
  <c r="D146" i="20"/>
  <c r="T146" i="20"/>
  <c r="AB139" i="10"/>
  <c r="D181" i="20"/>
  <c r="D182" i="20" s="1"/>
  <c r="T181" i="20"/>
  <c r="T182" i="20" s="1"/>
  <c r="J216" i="20"/>
  <c r="P251" i="20"/>
  <c r="P252" i="20" s="1"/>
  <c r="P253" i="20" s="1"/>
  <c r="O41" i="24"/>
  <c r="AF389" i="10"/>
  <c r="AO287" i="10"/>
  <c r="C38" i="19"/>
  <c r="S38" i="19"/>
  <c r="N39" i="19"/>
  <c r="D46" i="19"/>
  <c r="T46" i="19"/>
  <c r="J48" i="19"/>
  <c r="E49" i="19"/>
  <c r="U49" i="19"/>
  <c r="P50" i="19"/>
  <c r="K51" i="19"/>
  <c r="V52" i="19"/>
  <c r="Q53" i="19"/>
  <c r="L54" i="19"/>
  <c r="G55" i="19"/>
  <c r="W55" i="19"/>
  <c r="C167" i="30"/>
  <c r="C169" i="30"/>
  <c r="C165" i="30"/>
  <c r="E181" i="20"/>
  <c r="Q181" i="20"/>
  <c r="W216" i="20"/>
  <c r="Q251" i="20"/>
  <c r="Q252" i="20" s="1"/>
  <c r="Q253" i="20" s="1"/>
  <c r="I287" i="10" a="1"/>
  <c r="I287" i="10" s="1"/>
  <c r="I288" i="10" a="1"/>
  <c r="I288" i="10" s="1"/>
  <c r="P41" i="22"/>
  <c r="AG233" i="10"/>
  <c r="AA138" i="10"/>
  <c r="AA36" i="10" s="1"/>
  <c r="AA37" i="10"/>
  <c r="AC139" i="10"/>
  <c r="T41" i="24"/>
  <c r="T40" i="24" s="1"/>
  <c r="T41" i="23"/>
  <c r="T40" i="23" s="1"/>
  <c r="AK337" i="10"/>
  <c r="O111" i="19"/>
  <c r="N41" i="24"/>
  <c r="AE389" i="10"/>
  <c r="E46" i="20"/>
  <c r="U46" i="20"/>
  <c r="K48" i="20"/>
  <c r="F49" i="20"/>
  <c r="L51" i="20"/>
  <c r="R53" i="20"/>
  <c r="H55" i="20"/>
  <c r="AE139" i="10"/>
  <c r="G181" i="20"/>
  <c r="G182" i="20" s="1"/>
  <c r="G183" i="20" s="1"/>
  <c r="W181" i="20"/>
  <c r="F172" i="26"/>
  <c r="AO337" i="10"/>
  <c r="S41" i="18"/>
  <c r="AJ285" i="10"/>
  <c r="F38" i="19"/>
  <c r="V38" i="19"/>
  <c r="G46" i="19"/>
  <c r="W46" i="19"/>
  <c r="R47" i="19"/>
  <c r="M48" i="19"/>
  <c r="H49" i="19"/>
  <c r="C50" i="19"/>
  <c r="S50" i="19"/>
  <c r="I52" i="19"/>
  <c r="D53" i="19"/>
  <c r="T53" i="19"/>
  <c r="O54" i="19"/>
  <c r="J55" i="19"/>
  <c r="I38" i="33"/>
  <c r="D39" i="33"/>
  <c r="T39" i="33"/>
  <c r="J46" i="33"/>
  <c r="E47" i="33"/>
  <c r="U47" i="33"/>
  <c r="P48" i="33"/>
  <c r="K49" i="33"/>
  <c r="F50" i="33"/>
  <c r="V50" i="33"/>
  <c r="Q51" i="33"/>
  <c r="L52" i="33"/>
  <c r="G53" i="33"/>
  <c r="W53" i="33"/>
  <c r="R54" i="33"/>
  <c r="M55" i="33"/>
  <c r="H162" i="33"/>
  <c r="T122" i="10"/>
  <c r="H122" i="10" s="1"/>
  <c r="T121" i="10"/>
  <c r="H121" i="10" s="1"/>
  <c r="I181" i="10" a="1"/>
  <c r="I181" i="10" s="1"/>
  <c r="I182" i="10" a="1"/>
  <c r="I182" i="10" s="1"/>
  <c r="J233" i="10" a="1"/>
  <c r="J233" i="10" s="1"/>
  <c r="J234" i="10" a="1"/>
  <c r="J234" i="10" s="1"/>
  <c r="J38" i="33"/>
  <c r="U39" i="33"/>
  <c r="K46" i="33"/>
  <c r="F47" i="33"/>
  <c r="V47" i="33"/>
  <c r="Q48" i="33"/>
  <c r="L49" i="33"/>
  <c r="G50" i="33"/>
  <c r="W50" i="33"/>
  <c r="R51" i="33"/>
  <c r="M52" i="33"/>
  <c r="H53" i="33"/>
  <c r="C54" i="33"/>
  <c r="S54" i="33"/>
  <c r="N55" i="33"/>
  <c r="H41" i="25"/>
  <c r="Y493" i="10"/>
  <c r="I496" i="10" s="1" a="1"/>
  <c r="I496" i="10" s="1"/>
  <c r="J390" i="10" a="1"/>
  <c r="J390" i="10" s="1"/>
  <c r="J389" i="10" a="1"/>
  <c r="J389" i="10" s="1"/>
  <c r="J182" i="10" a="1"/>
  <c r="J182" i="10" s="1"/>
  <c r="J181" i="10" a="1"/>
  <c r="J181" i="10" s="1"/>
  <c r="AH139" i="10"/>
  <c r="N41" i="21"/>
  <c r="N40" i="21" s="1"/>
  <c r="AE181" i="10"/>
  <c r="N41" i="26"/>
  <c r="N40" i="26" s="1"/>
  <c r="AE441" i="10"/>
  <c r="L38" i="33"/>
  <c r="G39" i="33"/>
  <c r="W39" i="33"/>
  <c r="M46" i="33"/>
  <c r="H47" i="33"/>
  <c r="C48" i="33"/>
  <c r="S48" i="33"/>
  <c r="N49" i="33"/>
  <c r="I50" i="33"/>
  <c r="D51" i="33"/>
  <c r="T51" i="33"/>
  <c r="O52" i="33"/>
  <c r="J53" i="33"/>
  <c r="L41" i="26"/>
  <c r="AC441" i="10"/>
  <c r="AJ139" i="10"/>
  <c r="F353" i="25"/>
  <c r="I340" i="10" a="1"/>
  <c r="I340" i="10" s="1"/>
  <c r="I339" i="10" a="1"/>
  <c r="I339" i="10" s="1"/>
  <c r="T800" i="10"/>
  <c r="H800" i="10" s="1"/>
  <c r="T799" i="10"/>
  <c r="H799" i="10" s="1"/>
  <c r="G146" i="33"/>
  <c r="W146" i="33"/>
  <c r="T139" i="10"/>
  <c r="U139" i="10"/>
  <c r="AK139" i="10"/>
  <c r="I76" i="26"/>
  <c r="Z441" i="10" s="1"/>
  <c r="H338" i="10" a="1"/>
  <c r="H338" i="10" s="1"/>
  <c r="H337" i="10" a="1"/>
  <c r="H337" i="10" s="1"/>
  <c r="L38" i="19"/>
  <c r="G39" i="19"/>
  <c r="W39" i="19"/>
  <c r="M46" i="19"/>
  <c r="H47" i="19"/>
  <c r="C48" i="19"/>
  <c r="S48" i="19"/>
  <c r="N49" i="19"/>
  <c r="I50" i="19"/>
  <c r="D51" i="19"/>
  <c r="T51" i="19"/>
  <c r="O52" i="19"/>
  <c r="T798" i="10"/>
  <c r="H798" i="10" s="1"/>
  <c r="T797" i="10"/>
  <c r="H797" i="10" s="1"/>
  <c r="AL139" i="10"/>
  <c r="I183" i="10" a="1"/>
  <c r="I183" i="10" s="1"/>
  <c r="I184" i="10" a="1"/>
  <c r="I184" i="10" s="1"/>
  <c r="H339" i="10" a="1"/>
  <c r="H339" i="10" s="1"/>
  <c r="H340" i="10" a="1"/>
  <c r="H340" i="10" s="1"/>
  <c r="U168" i="23"/>
  <c r="M162" i="23"/>
  <c r="I285" i="10" a="1"/>
  <c r="I285" i="10" s="1"/>
  <c r="I286" i="10" a="1"/>
  <c r="I286" i="10" s="1"/>
  <c r="T695" i="10"/>
  <c r="H695" i="10" s="1"/>
  <c r="T696" i="10"/>
  <c r="H696" i="10" s="1"/>
  <c r="J53" i="19"/>
  <c r="E54" i="19"/>
  <c r="U54" i="19"/>
  <c r="P55" i="19"/>
  <c r="D38" i="28"/>
  <c r="T38" i="28"/>
  <c r="O39" i="28"/>
  <c r="E46" i="28"/>
  <c r="U46" i="28"/>
  <c r="P47" i="28"/>
  <c r="K48" i="28"/>
  <c r="V49" i="28"/>
  <c r="Q50" i="28"/>
  <c r="L51" i="28"/>
  <c r="G52" i="28"/>
  <c r="W52" i="28"/>
  <c r="M54" i="28"/>
  <c r="H55" i="28"/>
  <c r="R38" i="30"/>
  <c r="M39" i="30"/>
  <c r="C46" i="30"/>
  <c r="N47" i="30"/>
  <c r="I48" i="30"/>
  <c r="T49" i="30"/>
  <c r="J51" i="30"/>
  <c r="E52" i="30"/>
  <c r="K54" i="30"/>
  <c r="F55" i="30"/>
  <c r="V55" i="30"/>
  <c r="I54" i="33"/>
  <c r="D55" i="33"/>
  <c r="T55" i="33"/>
  <c r="E38" i="28"/>
  <c r="U38" i="28"/>
  <c r="F46" i="28"/>
  <c r="V46" i="28"/>
  <c r="Q47" i="28"/>
  <c r="L48" i="28"/>
  <c r="G49" i="28"/>
  <c r="W49" i="28"/>
  <c r="R50" i="28"/>
  <c r="M51" i="28"/>
  <c r="H52" i="28"/>
  <c r="C53" i="28"/>
  <c r="S53" i="28"/>
  <c r="N54" i="28"/>
  <c r="I55" i="28"/>
  <c r="R38" i="29"/>
  <c r="M39" i="29"/>
  <c r="C46" i="29"/>
  <c r="S46" i="29"/>
  <c r="N47" i="29"/>
  <c r="I48" i="29"/>
  <c r="T49" i="29"/>
  <c r="J51" i="29"/>
  <c r="E52" i="29"/>
  <c r="U52" i="29"/>
  <c r="P53" i="29"/>
  <c r="K54" i="29"/>
  <c r="F55" i="29"/>
  <c r="V55" i="29"/>
  <c r="J38" i="32"/>
  <c r="E39" i="32"/>
  <c r="U39" i="32"/>
  <c r="K46" i="32"/>
  <c r="F47" i="32"/>
  <c r="V47" i="32"/>
  <c r="Q48" i="32"/>
  <c r="L49" i="32"/>
  <c r="G50" i="32"/>
  <c r="W50" i="32"/>
  <c r="R51" i="32"/>
  <c r="M52" i="32"/>
  <c r="H53" i="32"/>
  <c r="C54" i="32"/>
  <c r="S54" i="32"/>
  <c r="N55" i="32"/>
  <c r="E38" i="27"/>
  <c r="U38" i="27"/>
  <c r="P39" i="27"/>
  <c r="F46" i="27"/>
  <c r="V46" i="27"/>
  <c r="Q47" i="27"/>
  <c r="L48" i="27"/>
  <c r="G49" i="27"/>
  <c r="W49" i="27"/>
  <c r="R50" i="27"/>
  <c r="M51" i="27"/>
  <c r="H52" i="27"/>
  <c r="C53" i="27"/>
  <c r="S53" i="27"/>
  <c r="N54" i="27"/>
  <c r="I55" i="27"/>
  <c r="P38" i="25"/>
  <c r="K39" i="25"/>
  <c r="Q46" i="25"/>
  <c r="L47" i="25"/>
  <c r="G48" i="25"/>
  <c r="W48" i="25"/>
  <c r="R49" i="25"/>
  <c r="M50" i="25"/>
  <c r="H51" i="25"/>
  <c r="U55" i="23"/>
  <c r="M55" i="23"/>
  <c r="C76" i="18"/>
  <c r="T285" i="10" s="1"/>
  <c r="H287" i="10" s="1" a="1"/>
  <c r="H287" i="10" s="1"/>
  <c r="T278" i="10"/>
  <c r="H278" i="10" s="1"/>
  <c r="T277" i="10"/>
  <c r="H277" i="10" s="1"/>
  <c r="I48" i="33"/>
  <c r="D49" i="33"/>
  <c r="T49" i="33"/>
  <c r="O50" i="33"/>
  <c r="J51" i="33"/>
  <c r="E52" i="33"/>
  <c r="U52" i="33"/>
  <c r="K54" i="33"/>
  <c r="F55" i="33"/>
  <c r="V55" i="33"/>
  <c r="G38" i="28"/>
  <c r="W38" i="28"/>
  <c r="R39" i="28"/>
  <c r="H46" i="28"/>
  <c r="C47" i="28"/>
  <c r="S47" i="28"/>
  <c r="N48" i="28"/>
  <c r="I49" i="28"/>
  <c r="D50" i="28"/>
  <c r="T50" i="28"/>
  <c r="O51" i="28"/>
  <c r="J52" i="28"/>
  <c r="E53" i="28"/>
  <c r="P54" i="28"/>
  <c r="K55" i="28"/>
  <c r="O76" i="29"/>
  <c r="AF649" i="10" s="1"/>
  <c r="M146" i="29"/>
  <c r="M147" i="29" s="1"/>
  <c r="M148" i="29" s="1"/>
  <c r="T434" i="10"/>
  <c r="H434" i="10" s="1"/>
  <c r="T433" i="10"/>
  <c r="H433" i="10" s="1"/>
  <c r="U46" i="23"/>
  <c r="M46" i="23"/>
  <c r="D38" i="33"/>
  <c r="T38" i="33"/>
  <c r="O39" i="33"/>
  <c r="E46" i="33"/>
  <c r="U46" i="33"/>
  <c r="K48" i="33"/>
  <c r="F49" i="33"/>
  <c r="Q50" i="33"/>
  <c r="L51" i="33"/>
  <c r="W52" i="33"/>
  <c r="R53" i="33"/>
  <c r="M54" i="33"/>
  <c r="H55" i="33"/>
  <c r="I38" i="28"/>
  <c r="D39" i="28"/>
  <c r="T39" i="28"/>
  <c r="J46" i="28"/>
  <c r="E47" i="28"/>
  <c r="U47" i="28"/>
  <c r="P48" i="28"/>
  <c r="F50" i="28"/>
  <c r="V50" i="28"/>
  <c r="Q51" i="28"/>
  <c r="L52" i="28"/>
  <c r="G53" i="28"/>
  <c r="W53" i="28"/>
  <c r="R54" i="28"/>
  <c r="M55" i="28"/>
  <c r="F38" i="29"/>
  <c r="V38" i="29"/>
  <c r="Q39" i="29"/>
  <c r="N38" i="32"/>
  <c r="I39" i="32"/>
  <c r="O46" i="32"/>
  <c r="J47" i="32"/>
  <c r="E48" i="32"/>
  <c r="U48" i="32"/>
  <c r="P49" i="32"/>
  <c r="K50" i="32"/>
  <c r="F51" i="32"/>
  <c r="V51" i="32"/>
  <c r="Q52" i="32"/>
  <c r="L53" i="32"/>
  <c r="G54" i="32"/>
  <c r="W54" i="32"/>
  <c r="R55" i="32"/>
  <c r="H111" i="32"/>
  <c r="Y755" i="10" s="1"/>
  <c r="T748" i="10"/>
  <c r="H748" i="10" s="1"/>
  <c r="T747" i="10"/>
  <c r="H747" i="10" s="1"/>
  <c r="W146" i="32"/>
  <c r="C342" i="32"/>
  <c r="C351" i="32" s="1"/>
  <c r="I38" i="27"/>
  <c r="D39" i="27"/>
  <c r="T39" i="27"/>
  <c r="J46" i="27"/>
  <c r="E47" i="27"/>
  <c r="U47" i="27"/>
  <c r="P48" i="27"/>
  <c r="K49" i="27"/>
  <c r="F50" i="27"/>
  <c r="V50" i="27"/>
  <c r="Q51" i="27"/>
  <c r="L52" i="27"/>
  <c r="G53" i="27"/>
  <c r="W53" i="27"/>
  <c r="R54" i="27"/>
  <c r="M55" i="27"/>
  <c r="D38" i="25"/>
  <c r="T38" i="25"/>
  <c r="O39" i="25"/>
  <c r="E46" i="25"/>
  <c r="U46" i="25"/>
  <c r="P47" i="25"/>
  <c r="K48" i="25"/>
  <c r="F49" i="25"/>
  <c r="V49" i="25"/>
  <c r="Q50" i="25"/>
  <c r="L51" i="25"/>
  <c r="G52" i="25"/>
  <c r="W52" i="25"/>
  <c r="R53" i="25"/>
  <c r="M54" i="25"/>
  <c r="H55" i="25"/>
  <c r="O38" i="26"/>
  <c r="J39" i="26"/>
  <c r="P46" i="26"/>
  <c r="K47" i="26"/>
  <c r="F48" i="26"/>
  <c r="V48" i="26"/>
  <c r="Q49" i="26"/>
  <c r="L50" i="26"/>
  <c r="G51" i="26"/>
  <c r="W51" i="26"/>
  <c r="R52" i="26"/>
  <c r="M53" i="26"/>
  <c r="H54" i="26"/>
  <c r="C55" i="26"/>
  <c r="S55" i="26"/>
  <c r="J38" i="24"/>
  <c r="E39" i="24"/>
  <c r="T225" i="10"/>
  <c r="H225" i="10" s="1"/>
  <c r="T226" i="10"/>
  <c r="H226" i="10" s="1"/>
  <c r="L76" i="33"/>
  <c r="AC805" i="10" s="1"/>
  <c r="K38" i="28"/>
  <c r="I38" i="30"/>
  <c r="D39" i="30"/>
  <c r="T39" i="30"/>
  <c r="J46" i="30"/>
  <c r="E47" i="30"/>
  <c r="P48" i="30"/>
  <c r="K49" i="30"/>
  <c r="V50" i="30"/>
  <c r="Q51" i="30"/>
  <c r="G53" i="30"/>
  <c r="W53" i="30"/>
  <c r="R54" i="30"/>
  <c r="M55" i="30"/>
  <c r="P38" i="32"/>
  <c r="K39" i="32"/>
  <c r="Q46" i="32"/>
  <c r="L47" i="32"/>
  <c r="G48" i="32"/>
  <c r="W48" i="32"/>
  <c r="R49" i="32"/>
  <c r="M50" i="32"/>
  <c r="H51" i="32"/>
  <c r="C52" i="32"/>
  <c r="S52" i="32"/>
  <c r="N53" i="32"/>
  <c r="I54" i="32"/>
  <c r="D55" i="32"/>
  <c r="T55" i="32"/>
  <c r="K38" i="27"/>
  <c r="F39" i="27"/>
  <c r="V39" i="27"/>
  <c r="L46" i="27"/>
  <c r="G47" i="27"/>
  <c r="W47" i="27"/>
  <c r="R48" i="27"/>
  <c r="M49" i="27"/>
  <c r="H50" i="27"/>
  <c r="C51" i="27"/>
  <c r="S51" i="27"/>
  <c r="N52" i="27"/>
  <c r="I53" i="27"/>
  <c r="D54" i="27"/>
  <c r="T54" i="27"/>
  <c r="O55" i="27"/>
  <c r="P111" i="27"/>
  <c r="AG547" i="10" s="1"/>
  <c r="F38" i="25"/>
  <c r="V38" i="25"/>
  <c r="Q39" i="25"/>
  <c r="G46" i="25"/>
  <c r="W46" i="25"/>
  <c r="R47" i="25"/>
  <c r="M48" i="25"/>
  <c r="H49" i="25"/>
  <c r="C50" i="25"/>
  <c r="S50" i="25"/>
  <c r="N51" i="25"/>
  <c r="I52" i="25"/>
  <c r="D53" i="25"/>
  <c r="T53" i="25"/>
  <c r="O54" i="25"/>
  <c r="J55" i="25"/>
  <c r="Q38" i="26"/>
  <c r="L39" i="26"/>
  <c r="R46" i="26"/>
  <c r="M47" i="26"/>
  <c r="H48" i="26"/>
  <c r="C49" i="26"/>
  <c r="S49" i="26"/>
  <c r="N50" i="26"/>
  <c r="I51" i="26"/>
  <c r="D52" i="26"/>
  <c r="T52" i="26"/>
  <c r="O53" i="26"/>
  <c r="J54" i="26"/>
  <c r="E55" i="26"/>
  <c r="U55" i="26"/>
  <c r="T382" i="10"/>
  <c r="H382" i="10" s="1"/>
  <c r="T381" i="10"/>
  <c r="H381" i="10" s="1"/>
  <c r="U50" i="23"/>
  <c r="M50" i="23"/>
  <c r="M38" i="28"/>
  <c r="H39" i="28"/>
  <c r="T590" i="10"/>
  <c r="H590" i="10" s="1"/>
  <c r="T589" i="10"/>
  <c r="H589" i="10" s="1"/>
  <c r="Q342" i="28"/>
  <c r="Q346" i="28" s="1"/>
  <c r="K46" i="29"/>
  <c r="F47" i="29"/>
  <c r="V47" i="29"/>
  <c r="Q48" i="29"/>
  <c r="G50" i="29"/>
  <c r="W50" i="29"/>
  <c r="R51" i="29"/>
  <c r="M52" i="29"/>
  <c r="H53" i="29"/>
  <c r="C54" i="29"/>
  <c r="S54" i="29"/>
  <c r="N55" i="29"/>
  <c r="K38" i="30"/>
  <c r="F39" i="30"/>
  <c r="V39" i="30"/>
  <c r="L46" i="30"/>
  <c r="W47" i="30"/>
  <c r="R48" i="30"/>
  <c r="M49" i="30"/>
  <c r="H50" i="30"/>
  <c r="C51" i="30"/>
  <c r="N52" i="30"/>
  <c r="I53" i="30"/>
  <c r="D54" i="30"/>
  <c r="T54" i="30"/>
  <c r="O55" i="30"/>
  <c r="T146" i="30"/>
  <c r="R38" i="32"/>
  <c r="M39" i="32"/>
  <c r="C46" i="32"/>
  <c r="S46" i="32"/>
  <c r="N47" i="32"/>
  <c r="I48" i="32"/>
  <c r="D49" i="32"/>
  <c r="T49" i="32"/>
  <c r="O50" i="32"/>
  <c r="J51" i="32"/>
  <c r="E52" i="32"/>
  <c r="U52" i="32"/>
  <c r="P53" i="32"/>
  <c r="K54" i="32"/>
  <c r="F55" i="32"/>
  <c r="V55" i="32"/>
  <c r="M38" i="27"/>
  <c r="H39" i="27"/>
  <c r="T537" i="10"/>
  <c r="H537" i="10" s="1"/>
  <c r="T538" i="10"/>
  <c r="H538" i="10" s="1"/>
  <c r="N46" i="27"/>
  <c r="I47" i="27"/>
  <c r="D48" i="27"/>
  <c r="T48" i="27"/>
  <c r="O49" i="27"/>
  <c r="J50" i="27"/>
  <c r="U51" i="27"/>
  <c r="P52" i="27"/>
  <c r="K53" i="27"/>
  <c r="F54" i="27"/>
  <c r="V54" i="27"/>
  <c r="Q55" i="27"/>
  <c r="H38" i="25"/>
  <c r="C39" i="25"/>
  <c r="S39" i="25"/>
  <c r="I46" i="25"/>
  <c r="D47" i="25"/>
  <c r="T47" i="25"/>
  <c r="O48" i="25"/>
  <c r="J49" i="25"/>
  <c r="E50" i="25"/>
  <c r="U50" i="25"/>
  <c r="P51" i="25"/>
  <c r="K52" i="25"/>
  <c r="F53" i="25"/>
  <c r="V53" i="25"/>
  <c r="Q54" i="25"/>
  <c r="L55" i="25"/>
  <c r="T540" i="10"/>
  <c r="H540" i="10" s="1"/>
  <c r="T539" i="10"/>
  <c r="H539" i="10" s="1"/>
  <c r="T693" i="10"/>
  <c r="H693" i="10" s="1"/>
  <c r="T694" i="10"/>
  <c r="H694" i="10" s="1"/>
  <c r="T176" i="10"/>
  <c r="H176" i="10" s="1"/>
  <c r="T175" i="10"/>
  <c r="H175" i="10" s="1"/>
  <c r="E54" i="33"/>
  <c r="U54" i="33"/>
  <c r="P55" i="33"/>
  <c r="T644" i="10"/>
  <c r="H644" i="10" s="1"/>
  <c r="T643" i="10"/>
  <c r="H643" i="10" s="1"/>
  <c r="F38" i="32"/>
  <c r="V38" i="32"/>
  <c r="Q39" i="32"/>
  <c r="G46" i="32"/>
  <c r="W46" i="32"/>
  <c r="R47" i="32"/>
  <c r="M48" i="32"/>
  <c r="H49" i="32"/>
  <c r="C50" i="32"/>
  <c r="S50" i="32"/>
  <c r="N51" i="32"/>
  <c r="I52" i="32"/>
  <c r="D53" i="32"/>
  <c r="T53" i="32"/>
  <c r="O54" i="32"/>
  <c r="J55" i="32"/>
  <c r="Q38" i="27"/>
  <c r="L39" i="27"/>
  <c r="R46" i="27"/>
  <c r="M47" i="27"/>
  <c r="H48" i="27"/>
  <c r="C49" i="27"/>
  <c r="S49" i="27"/>
  <c r="N50" i="27"/>
  <c r="I51" i="27"/>
  <c r="D52" i="27"/>
  <c r="T52" i="27"/>
  <c r="O53" i="27"/>
  <c r="J54" i="27"/>
  <c r="E55" i="27"/>
  <c r="U55" i="27"/>
  <c r="L38" i="25"/>
  <c r="G39" i="25"/>
  <c r="W39" i="25"/>
  <c r="M46" i="25"/>
  <c r="H47" i="25"/>
  <c r="C48" i="25"/>
  <c r="S48" i="25"/>
  <c r="N49" i="25"/>
  <c r="I50" i="25"/>
  <c r="D51" i="25"/>
  <c r="T51" i="25"/>
  <c r="O52" i="25"/>
  <c r="J53" i="25"/>
  <c r="E54" i="25"/>
  <c r="U54" i="25"/>
  <c r="P55" i="25"/>
  <c r="P146" i="25"/>
  <c r="G38" i="26"/>
  <c r="W38" i="26"/>
  <c r="R39" i="26"/>
  <c r="H46" i="26"/>
  <c r="C47" i="26"/>
  <c r="S47" i="26"/>
  <c r="N48" i="26"/>
  <c r="I49" i="26"/>
  <c r="D50" i="26"/>
  <c r="T50" i="26"/>
  <c r="O51" i="26"/>
  <c r="J52" i="26"/>
  <c r="E53" i="26"/>
  <c r="U53" i="26"/>
  <c r="P54" i="26"/>
  <c r="K55" i="26"/>
  <c r="R38" i="24"/>
  <c r="M39" i="24"/>
  <c r="C46" i="24"/>
  <c r="S46" i="24"/>
  <c r="N47" i="24"/>
  <c r="I48" i="24"/>
  <c r="D49" i="24"/>
  <c r="T49" i="24"/>
  <c r="O50" i="24"/>
  <c r="J51" i="24"/>
  <c r="E52" i="24"/>
  <c r="U52" i="24"/>
  <c r="P53" i="24"/>
  <c r="K54" i="24"/>
  <c r="F55" i="24"/>
  <c r="V55" i="24"/>
  <c r="T486" i="10"/>
  <c r="H486" i="10" s="1"/>
  <c r="T485" i="10"/>
  <c r="H485" i="10" s="1"/>
  <c r="T332" i="10"/>
  <c r="H332" i="10" s="1"/>
  <c r="T331" i="10"/>
  <c r="H331" i="10" s="1"/>
  <c r="T487" i="10"/>
  <c r="H487" i="10" s="1"/>
  <c r="T488" i="10"/>
  <c r="H488" i="10" s="1"/>
  <c r="T279" i="10"/>
  <c r="H279" i="10" s="1"/>
  <c r="T280" i="10"/>
  <c r="H280" i="10" s="1"/>
  <c r="L100" i="10"/>
  <c r="M99" i="10"/>
  <c r="M49" i="23"/>
  <c r="D111" i="18"/>
  <c r="U287" i="10" s="1"/>
  <c r="S146" i="18"/>
  <c r="E38" i="21"/>
  <c r="U38" i="21"/>
  <c r="P39" i="21"/>
  <c r="F46" i="21"/>
  <c r="V46" i="21"/>
  <c r="Q47" i="21"/>
  <c r="L48" i="21"/>
  <c r="G49" i="21"/>
  <c r="W49" i="21"/>
  <c r="R50" i="21"/>
  <c r="M51" i="21"/>
  <c r="H52" i="21"/>
  <c r="C53" i="21"/>
  <c r="S53" i="21"/>
  <c r="N54" i="21"/>
  <c r="I55" i="21"/>
  <c r="C38" i="34"/>
  <c r="S38" i="34"/>
  <c r="N39" i="34"/>
  <c r="T46" i="34"/>
  <c r="E49" i="34"/>
  <c r="P50" i="34"/>
  <c r="K51" i="34"/>
  <c r="V52" i="34"/>
  <c r="Q53" i="34"/>
  <c r="L54" i="34"/>
  <c r="G55" i="34"/>
  <c r="W55" i="34"/>
  <c r="U39" i="24"/>
  <c r="K46" i="24"/>
  <c r="F47" i="24"/>
  <c r="V47" i="24"/>
  <c r="Q48" i="24"/>
  <c r="L49" i="24"/>
  <c r="G50" i="24"/>
  <c r="W50" i="24"/>
  <c r="R51" i="24"/>
  <c r="M52" i="24"/>
  <c r="H53" i="24"/>
  <c r="C54" i="24"/>
  <c r="S54" i="24"/>
  <c r="N55" i="24"/>
  <c r="E38" i="23"/>
  <c r="U38" i="23"/>
  <c r="M38" i="23"/>
  <c r="P39" i="23"/>
  <c r="F46" i="23"/>
  <c r="V46" i="23"/>
  <c r="Q47" i="23"/>
  <c r="L48" i="23"/>
  <c r="G49" i="23"/>
  <c r="W49" i="23"/>
  <c r="R50" i="23"/>
  <c r="H52" i="23"/>
  <c r="C53" i="23"/>
  <c r="S53" i="23"/>
  <c r="N54" i="23"/>
  <c r="I55" i="23"/>
  <c r="Q38" i="18"/>
  <c r="L39" i="18"/>
  <c r="R46" i="18"/>
  <c r="M47" i="18"/>
  <c r="H48" i="18"/>
  <c r="C49" i="18"/>
  <c r="S49" i="18"/>
  <c r="N50" i="18"/>
  <c r="I51" i="18"/>
  <c r="D52" i="18"/>
  <c r="T52" i="18"/>
  <c r="O53" i="18"/>
  <c r="J54" i="18"/>
  <c r="E55" i="18"/>
  <c r="U55" i="18"/>
  <c r="L38" i="22"/>
  <c r="G39" i="22"/>
  <c r="W39" i="22"/>
  <c r="H47" i="22"/>
  <c r="C48" i="22"/>
  <c r="N49" i="22"/>
  <c r="I50" i="22"/>
  <c r="T51" i="22"/>
  <c r="O52" i="22"/>
  <c r="E54" i="22"/>
  <c r="U54" i="22"/>
  <c r="P55" i="22"/>
  <c r="G38" i="21"/>
  <c r="W38" i="21"/>
  <c r="R39" i="21"/>
  <c r="H46" i="21"/>
  <c r="C47" i="21"/>
  <c r="S47" i="21"/>
  <c r="N48" i="21"/>
  <c r="I49" i="21"/>
  <c r="D50" i="21"/>
  <c r="T50" i="21"/>
  <c r="O51" i="21"/>
  <c r="J52" i="21"/>
  <c r="E53" i="21"/>
  <c r="U53" i="21"/>
  <c r="P54" i="21"/>
  <c r="K55" i="21"/>
  <c r="F46" i="34"/>
  <c r="V46" i="34"/>
  <c r="L48" i="34"/>
  <c r="G49" i="34"/>
  <c r="R50" i="34"/>
  <c r="M51" i="34"/>
  <c r="C53" i="34"/>
  <c r="S53" i="34"/>
  <c r="N54" i="34"/>
  <c r="I55" i="34"/>
  <c r="M86" i="10"/>
  <c r="L87" i="10"/>
  <c r="AR15" i="10"/>
  <c r="AS741" i="10"/>
  <c r="M671" i="10"/>
  <c r="L672" i="10"/>
  <c r="L204" i="10"/>
  <c r="M203" i="10"/>
  <c r="L464" i="10"/>
  <c r="M463" i="10"/>
  <c r="L38" i="24"/>
  <c r="G39" i="24"/>
  <c r="W39" i="24"/>
  <c r="M46" i="24"/>
  <c r="H47" i="24"/>
  <c r="C48" i="24"/>
  <c r="S48" i="24"/>
  <c r="N49" i="24"/>
  <c r="I50" i="24"/>
  <c r="D51" i="24"/>
  <c r="T51" i="24"/>
  <c r="O52" i="24"/>
  <c r="J53" i="24"/>
  <c r="E54" i="24"/>
  <c r="U54" i="24"/>
  <c r="P55" i="24"/>
  <c r="Q111" i="24"/>
  <c r="AH391" i="10" s="1"/>
  <c r="P146" i="24"/>
  <c r="G38" i="23"/>
  <c r="W38" i="23"/>
  <c r="R39" i="23"/>
  <c r="H46" i="23"/>
  <c r="C47" i="23"/>
  <c r="S47" i="23"/>
  <c r="N48" i="23"/>
  <c r="I49" i="23"/>
  <c r="D50" i="23"/>
  <c r="T50" i="23"/>
  <c r="O51" i="23"/>
  <c r="J52" i="23"/>
  <c r="E53" i="23"/>
  <c r="U53" i="23"/>
  <c r="M53" i="23"/>
  <c r="P54" i="23"/>
  <c r="K55" i="23"/>
  <c r="M147" i="23"/>
  <c r="M148" i="23" s="1"/>
  <c r="S38" i="18"/>
  <c r="N39" i="18"/>
  <c r="T46" i="18"/>
  <c r="O47" i="18"/>
  <c r="J48" i="18"/>
  <c r="E49" i="18"/>
  <c r="U49" i="18"/>
  <c r="P50" i="18"/>
  <c r="K51" i="18"/>
  <c r="F52" i="18"/>
  <c r="V52" i="18"/>
  <c r="Q53" i="18"/>
  <c r="L54" i="18"/>
  <c r="G55" i="18"/>
  <c r="W55" i="18"/>
  <c r="M111" i="18"/>
  <c r="AD287" i="10" s="1"/>
  <c r="N38" i="22"/>
  <c r="I39" i="22"/>
  <c r="O46" i="22"/>
  <c r="J47" i="22"/>
  <c r="E48" i="22"/>
  <c r="U48" i="22"/>
  <c r="P49" i="22"/>
  <c r="K50" i="22"/>
  <c r="F51" i="22"/>
  <c r="V51" i="22"/>
  <c r="Q52" i="22"/>
  <c r="L53" i="22"/>
  <c r="G54" i="22"/>
  <c r="W54" i="22"/>
  <c r="R55" i="22"/>
  <c r="T228" i="10"/>
  <c r="H228" i="10" s="1"/>
  <c r="T227" i="10"/>
  <c r="H227" i="10" s="1"/>
  <c r="I38" i="21"/>
  <c r="D39" i="21"/>
  <c r="T39" i="21"/>
  <c r="J46" i="21"/>
  <c r="E47" i="21"/>
  <c r="U47" i="21"/>
  <c r="P48" i="21"/>
  <c r="K49" i="21"/>
  <c r="F50" i="21"/>
  <c r="V50" i="21"/>
  <c r="Q51" i="21"/>
  <c r="L52" i="21"/>
  <c r="G53" i="21"/>
  <c r="W53" i="21"/>
  <c r="R54" i="21"/>
  <c r="M55" i="21"/>
  <c r="G38" i="34"/>
  <c r="W38" i="34"/>
  <c r="R39" i="34"/>
  <c r="H46" i="34"/>
  <c r="C47" i="34"/>
  <c r="S47" i="34"/>
  <c r="N48" i="34"/>
  <c r="I49" i="34"/>
  <c r="T50" i="34"/>
  <c r="O51" i="34"/>
  <c r="J52" i="34"/>
  <c r="E53" i="34"/>
  <c r="U53" i="34"/>
  <c r="P54" i="34"/>
  <c r="K55" i="34"/>
  <c r="AQ12" i="10"/>
  <c r="AR738" i="10"/>
  <c r="L516" i="10"/>
  <c r="M515" i="10"/>
  <c r="T384" i="10"/>
  <c r="H384" i="10" s="1"/>
  <c r="T383" i="10"/>
  <c r="H383" i="10" s="1"/>
  <c r="U47" i="23"/>
  <c r="M47" i="23"/>
  <c r="M39" i="23"/>
  <c r="M76" i="23"/>
  <c r="AD337" i="10" s="1"/>
  <c r="M255" i="10"/>
  <c r="L256" i="10"/>
  <c r="P38" i="24"/>
  <c r="K39" i="24"/>
  <c r="Q46" i="24"/>
  <c r="L47" i="24"/>
  <c r="G48" i="24"/>
  <c r="W48" i="24"/>
  <c r="R49" i="24"/>
  <c r="M50" i="24"/>
  <c r="H51" i="24"/>
  <c r="C52" i="24"/>
  <c r="S52" i="24"/>
  <c r="N53" i="24"/>
  <c r="I54" i="24"/>
  <c r="D55" i="24"/>
  <c r="T55" i="24"/>
  <c r="K38" i="23"/>
  <c r="F39" i="23"/>
  <c r="V39" i="23"/>
  <c r="L46" i="23"/>
  <c r="G47" i="23"/>
  <c r="W47" i="23"/>
  <c r="R48" i="23"/>
  <c r="H50" i="23"/>
  <c r="C51" i="23"/>
  <c r="S51" i="23"/>
  <c r="N52" i="23"/>
  <c r="I53" i="23"/>
  <c r="D54" i="23"/>
  <c r="T54" i="23"/>
  <c r="O55" i="23"/>
  <c r="M111" i="23"/>
  <c r="G38" i="18"/>
  <c r="W38" i="18"/>
  <c r="R39" i="18"/>
  <c r="H46" i="18"/>
  <c r="C47" i="18"/>
  <c r="S47" i="18"/>
  <c r="N48" i="18"/>
  <c r="I49" i="18"/>
  <c r="T50" i="18"/>
  <c r="O51" i="18"/>
  <c r="J52" i="18"/>
  <c r="E53" i="18"/>
  <c r="U53" i="18"/>
  <c r="P54" i="18"/>
  <c r="K55" i="18"/>
  <c r="R38" i="22"/>
  <c r="M39" i="22"/>
  <c r="C46" i="22"/>
  <c r="S46" i="22"/>
  <c r="N47" i="22"/>
  <c r="I48" i="22"/>
  <c r="D49" i="22"/>
  <c r="T49" i="22"/>
  <c r="O50" i="22"/>
  <c r="J51" i="22"/>
  <c r="E52" i="22"/>
  <c r="U52" i="22"/>
  <c r="P53" i="22"/>
  <c r="K54" i="22"/>
  <c r="F55" i="22"/>
  <c r="V55" i="22"/>
  <c r="M38" i="21"/>
  <c r="H39" i="21"/>
  <c r="T174" i="10"/>
  <c r="H174" i="10" s="1"/>
  <c r="T173" i="10"/>
  <c r="H173" i="10" s="1"/>
  <c r="N46" i="21"/>
  <c r="I47" i="21"/>
  <c r="D48" i="21"/>
  <c r="T48" i="21"/>
  <c r="O49" i="21"/>
  <c r="J50" i="21"/>
  <c r="E51" i="21"/>
  <c r="U51" i="21"/>
  <c r="P52" i="21"/>
  <c r="K53" i="21"/>
  <c r="F54" i="21"/>
  <c r="V54" i="21"/>
  <c r="Q55" i="21"/>
  <c r="M342" i="34"/>
  <c r="M350" i="34" s="1"/>
  <c r="L308" i="10"/>
  <c r="M307" i="10"/>
  <c r="H39" i="23"/>
  <c r="T330" i="10"/>
  <c r="H330" i="10" s="1"/>
  <c r="T329" i="10"/>
  <c r="H329" i="10" s="1"/>
  <c r="N46" i="23"/>
  <c r="I47" i="23"/>
  <c r="D48" i="23"/>
  <c r="T48" i="23"/>
  <c r="O49" i="23"/>
  <c r="J50" i="23"/>
  <c r="E51" i="23"/>
  <c r="U51" i="23"/>
  <c r="M51" i="23"/>
  <c r="P52" i="23"/>
  <c r="K53" i="23"/>
  <c r="F54" i="23"/>
  <c r="V54" i="23"/>
  <c r="Q55" i="23"/>
  <c r="I38" i="18"/>
  <c r="D39" i="18"/>
  <c r="T39" i="18"/>
  <c r="J46" i="18"/>
  <c r="E47" i="18"/>
  <c r="U47" i="18"/>
  <c r="P48" i="18"/>
  <c r="K49" i="18"/>
  <c r="F50" i="18"/>
  <c r="V50" i="18"/>
  <c r="Q51" i="18"/>
  <c r="L52" i="18"/>
  <c r="G53" i="18"/>
  <c r="W53" i="18"/>
  <c r="R54" i="18"/>
  <c r="M55" i="18"/>
  <c r="D38" i="22"/>
  <c r="T38" i="22"/>
  <c r="O39" i="22"/>
  <c r="E46" i="22"/>
  <c r="U46" i="22"/>
  <c r="P47" i="22"/>
  <c r="K48" i="22"/>
  <c r="F49" i="22"/>
  <c r="V49" i="22"/>
  <c r="Q50" i="22"/>
  <c r="L51" i="22"/>
  <c r="G52" i="22"/>
  <c r="W52" i="22"/>
  <c r="R53" i="22"/>
  <c r="M54" i="22"/>
  <c r="H55" i="22"/>
  <c r="O38" i="21"/>
  <c r="J39" i="21"/>
  <c r="P46" i="21"/>
  <c r="K47" i="21"/>
  <c r="F48" i="21"/>
  <c r="V48" i="21"/>
  <c r="Q49" i="21"/>
  <c r="L50" i="21"/>
  <c r="G51" i="21"/>
  <c r="W51" i="21"/>
  <c r="R52" i="21"/>
  <c r="M53" i="21"/>
  <c r="H54" i="21"/>
  <c r="C55" i="21"/>
  <c r="S55" i="21"/>
  <c r="T70" i="10"/>
  <c r="H70" i="10" s="1"/>
  <c r="T69" i="10"/>
  <c r="H69" i="10" s="1"/>
  <c r="N46" i="34"/>
  <c r="I47" i="34"/>
  <c r="D48" i="34"/>
  <c r="T48" i="34"/>
  <c r="O49" i="34"/>
  <c r="J50" i="34"/>
  <c r="E51" i="34"/>
  <c r="U51" i="34"/>
  <c r="P52" i="34"/>
  <c r="K53" i="34"/>
  <c r="F54" i="34"/>
  <c r="V54" i="34"/>
  <c r="Q55" i="34"/>
  <c r="M619" i="10"/>
  <c r="L620" i="10"/>
  <c r="M411" i="10"/>
  <c r="L412" i="10"/>
  <c r="T72" i="10"/>
  <c r="H72" i="10" s="1"/>
  <c r="T71" i="10"/>
  <c r="H71" i="10" s="1"/>
  <c r="L360" i="10"/>
  <c r="M359" i="10"/>
  <c r="M828" i="10"/>
  <c r="I111" i="34"/>
  <c r="Z79" i="10" s="1"/>
  <c r="P38" i="34"/>
  <c r="Q46" i="34"/>
  <c r="L47" i="34"/>
  <c r="G48" i="34"/>
  <c r="W48" i="34"/>
  <c r="R49" i="34"/>
  <c r="M50" i="34"/>
  <c r="H51" i="34"/>
  <c r="C52" i="34"/>
  <c r="S52" i="34"/>
  <c r="N53" i="34"/>
  <c r="I54" i="34"/>
  <c r="D55" i="34"/>
  <c r="T55" i="34"/>
  <c r="M775" i="10"/>
  <c r="L776" i="10"/>
  <c r="R111" i="18"/>
  <c r="AI287" i="10" s="1"/>
  <c r="M723" i="10"/>
  <c r="L724" i="10"/>
  <c r="O41" i="21"/>
  <c r="E111" i="20"/>
  <c r="V131" i="10" s="1"/>
  <c r="U111" i="20"/>
  <c r="AL131" i="10" s="1"/>
  <c r="F146" i="20"/>
  <c r="G171" i="21"/>
  <c r="P312" i="27"/>
  <c r="E41" i="25"/>
  <c r="U342" i="32"/>
  <c r="U349" i="32" s="1"/>
  <c r="J309" i="19"/>
  <c r="E38" i="29"/>
  <c r="U38" i="29"/>
  <c r="P39" i="29"/>
  <c r="M76" i="32"/>
  <c r="AD753" i="10" s="1"/>
  <c r="W76" i="19"/>
  <c r="W41" i="19" s="1"/>
  <c r="W40" i="19" s="1"/>
  <c r="K111" i="19"/>
  <c r="F342" i="19"/>
  <c r="F345" i="19" s="1"/>
  <c r="F46" i="29"/>
  <c r="V46" i="29"/>
  <c r="Q47" i="29"/>
  <c r="L48" i="29"/>
  <c r="G49" i="29"/>
  <c r="W49" i="29"/>
  <c r="R50" i="29"/>
  <c r="M51" i="29"/>
  <c r="H52" i="29"/>
  <c r="C53" i="29"/>
  <c r="S53" i="29"/>
  <c r="N54" i="29"/>
  <c r="I55" i="29"/>
  <c r="F342" i="29"/>
  <c r="F351" i="29" s="1"/>
  <c r="H38" i="32"/>
  <c r="C39" i="32"/>
  <c r="S39" i="32"/>
  <c r="I46" i="32"/>
  <c r="D47" i="32"/>
  <c r="T47" i="32"/>
  <c r="O48" i="32"/>
  <c r="J49" i="32"/>
  <c r="E50" i="32"/>
  <c r="U50" i="32"/>
  <c r="P51" i="32"/>
  <c r="K52" i="32"/>
  <c r="F53" i="32"/>
  <c r="V53" i="32"/>
  <c r="Q54" i="32"/>
  <c r="L55" i="32"/>
  <c r="C38" i="27"/>
  <c r="S38" i="27"/>
  <c r="N39" i="27"/>
  <c r="D46" i="27"/>
  <c r="T46" i="27"/>
  <c r="O47" i="27"/>
  <c r="J48" i="27"/>
  <c r="E49" i="27"/>
  <c r="U49" i="27"/>
  <c r="P50" i="27"/>
  <c r="K51" i="27"/>
  <c r="F52" i="27"/>
  <c r="V52" i="27"/>
  <c r="Q53" i="27"/>
  <c r="L54" i="27"/>
  <c r="G55" i="27"/>
  <c r="W55" i="27"/>
  <c r="N38" i="25"/>
  <c r="I39" i="25"/>
  <c r="O46" i="25"/>
  <c r="J47" i="25"/>
  <c r="E48" i="25"/>
  <c r="U48" i="25"/>
  <c r="P49" i="25"/>
  <c r="K50" i="25"/>
  <c r="F51" i="25"/>
  <c r="V51" i="25"/>
  <c r="Q52" i="25"/>
  <c r="L53" i="25"/>
  <c r="G54" i="25"/>
  <c r="W54" i="25"/>
  <c r="R55" i="25"/>
  <c r="I38" i="26"/>
  <c r="D39" i="26"/>
  <c r="T39" i="26"/>
  <c r="J46" i="26"/>
  <c r="E47" i="26"/>
  <c r="U47" i="26"/>
  <c r="P48" i="26"/>
  <c r="K49" i="26"/>
  <c r="F50" i="26"/>
  <c r="V50" i="26"/>
  <c r="Q51" i="26"/>
  <c r="L52" i="26"/>
  <c r="G53" i="26"/>
  <c r="W53" i="26"/>
  <c r="R54" i="26"/>
  <c r="M55" i="26"/>
  <c r="D38" i="24"/>
  <c r="T38" i="24"/>
  <c r="O39" i="24"/>
  <c r="O40" i="24" s="1"/>
  <c r="E46" i="24"/>
  <c r="U46" i="24"/>
  <c r="P47" i="24"/>
  <c r="K48" i="24"/>
  <c r="F49" i="24"/>
  <c r="I41" i="25"/>
  <c r="L146" i="19"/>
  <c r="I146" i="28"/>
  <c r="Q111" i="29"/>
  <c r="AH651" i="10" s="1"/>
  <c r="J76" i="19"/>
  <c r="H146" i="19"/>
  <c r="V146" i="33"/>
  <c r="G76" i="28"/>
  <c r="X597" i="10" s="1"/>
  <c r="S342" i="28"/>
  <c r="S353" i="28" s="1"/>
  <c r="D147" i="26"/>
  <c r="D148" i="26" s="1"/>
  <c r="D41" i="23"/>
  <c r="D40" i="23" s="1"/>
  <c r="S346" i="23"/>
  <c r="F111" i="32"/>
  <c r="W755" i="10" s="1"/>
  <c r="Q342" i="32"/>
  <c r="Q353" i="32" s="1"/>
  <c r="L342" i="32"/>
  <c r="L346" i="32" s="1"/>
  <c r="M76" i="27"/>
  <c r="AD545" i="10" s="1"/>
  <c r="L111" i="27"/>
  <c r="AC547" i="10" s="1"/>
  <c r="P146" i="27"/>
  <c r="F146" i="26"/>
  <c r="V146" i="26"/>
  <c r="R111" i="32"/>
  <c r="AI755" i="10" s="1"/>
  <c r="V147" i="32"/>
  <c r="V148" i="32" s="1"/>
  <c r="Q146" i="32"/>
  <c r="Q147" i="32" s="1"/>
  <c r="Q148" i="32" s="1"/>
  <c r="N76" i="27"/>
  <c r="AE545" i="10" s="1"/>
  <c r="G146" i="25"/>
  <c r="G147" i="25" s="1"/>
  <c r="G148" i="25" s="1"/>
  <c r="D41" i="26"/>
  <c r="D40" i="26" s="1"/>
  <c r="I251" i="20"/>
  <c r="M41" i="21"/>
  <c r="E41" i="27"/>
  <c r="E40" i="27" s="1"/>
  <c r="P162" i="24"/>
  <c r="K76" i="33"/>
  <c r="AB805" i="10" s="1"/>
  <c r="R307" i="33"/>
  <c r="D76" i="32"/>
  <c r="U753" i="10" s="1"/>
  <c r="T76" i="32"/>
  <c r="AK753" i="10" s="1"/>
  <c r="C111" i="32"/>
  <c r="W147" i="32"/>
  <c r="K251" i="20"/>
  <c r="G345" i="23"/>
  <c r="Q111" i="33"/>
  <c r="AH807" i="10" s="1"/>
  <c r="O146" i="28"/>
  <c r="O147" i="28" s="1"/>
  <c r="S111" i="30"/>
  <c r="AJ703" i="10" s="1"/>
  <c r="J111" i="32"/>
  <c r="AA755" i="10" s="1"/>
  <c r="D146" i="27"/>
  <c r="F216" i="20"/>
  <c r="F217" i="20" s="1"/>
  <c r="V216" i="20"/>
  <c r="D311" i="32"/>
  <c r="T111" i="19"/>
  <c r="T41" i="19" s="1"/>
  <c r="T111" i="30"/>
  <c r="AK703" i="10" s="1"/>
  <c r="T76" i="20"/>
  <c r="AK129" i="10" s="1"/>
  <c r="O146" i="19"/>
  <c r="K342" i="19"/>
  <c r="K345" i="19" s="1"/>
  <c r="L164" i="33"/>
  <c r="R111" i="28"/>
  <c r="AI599" i="10" s="1"/>
  <c r="M342" i="20"/>
  <c r="M353" i="20" s="1"/>
  <c r="P46" i="20"/>
  <c r="K47" i="20"/>
  <c r="F48" i="20"/>
  <c r="V48" i="20"/>
  <c r="L50" i="20"/>
  <c r="G51" i="20"/>
  <c r="R52" i="20"/>
  <c r="M53" i="20"/>
  <c r="H54" i="20"/>
  <c r="C55" i="20"/>
  <c r="S55" i="20"/>
  <c r="Q111" i="20"/>
  <c r="AH131" i="10" s="1"/>
  <c r="C181" i="20"/>
  <c r="N181" i="20"/>
  <c r="N182" i="20" s="1"/>
  <c r="N183" i="20" s="1"/>
  <c r="F346" i="25"/>
  <c r="T162" i="26"/>
  <c r="P146" i="19"/>
  <c r="L165" i="33"/>
  <c r="R342" i="33"/>
  <c r="S111" i="28"/>
  <c r="AJ599" i="10" s="1"/>
  <c r="P55" i="30"/>
  <c r="F111" i="30"/>
  <c r="W703" i="10" s="1"/>
  <c r="U146" i="30"/>
  <c r="K38" i="33"/>
  <c r="F39" i="33"/>
  <c r="L46" i="33"/>
  <c r="G47" i="33"/>
  <c r="W47" i="33"/>
  <c r="M49" i="33"/>
  <c r="H50" i="33"/>
  <c r="C51" i="33"/>
  <c r="S51" i="33"/>
  <c r="N52" i="33"/>
  <c r="I53" i="33"/>
  <c r="D54" i="33"/>
  <c r="T54" i="33"/>
  <c r="O55" i="33"/>
  <c r="H342" i="33"/>
  <c r="H351" i="33" s="1"/>
  <c r="S342" i="33"/>
  <c r="S352" i="33" s="1"/>
  <c r="J38" i="28"/>
  <c r="V47" i="28"/>
  <c r="G50" i="28"/>
  <c r="M52" i="28"/>
  <c r="H53" i="28"/>
  <c r="C54" i="28"/>
  <c r="S54" i="28"/>
  <c r="N55" i="28"/>
  <c r="O111" i="28"/>
  <c r="AF599" i="10" s="1"/>
  <c r="J146" i="29"/>
  <c r="U146" i="29"/>
  <c r="M38" i="30"/>
  <c r="H39" i="30"/>
  <c r="N46" i="30"/>
  <c r="I47" i="30"/>
  <c r="D48" i="30"/>
  <c r="T48" i="30"/>
  <c r="O49" i="30"/>
  <c r="J50" i="30"/>
  <c r="E51" i="30"/>
  <c r="U51" i="30"/>
  <c r="P52" i="30"/>
  <c r="K53" i="30"/>
  <c r="F54" i="30"/>
  <c r="V54" i="30"/>
  <c r="Q55" i="30"/>
  <c r="N342" i="30"/>
  <c r="N353" i="30" s="1"/>
  <c r="D38" i="32"/>
  <c r="T38" i="32"/>
  <c r="O39" i="32"/>
  <c r="E46" i="32"/>
  <c r="U46" i="32"/>
  <c r="P47" i="32"/>
  <c r="K48" i="32"/>
  <c r="F49" i="32"/>
  <c r="V49" i="32"/>
  <c r="Q50" i="32"/>
  <c r="L51" i="32"/>
  <c r="G52" i="32"/>
  <c r="W52" i="32"/>
  <c r="R53" i="32"/>
  <c r="M54" i="32"/>
  <c r="H55" i="32"/>
  <c r="O38" i="27"/>
  <c r="J39" i="27"/>
  <c r="P46" i="27"/>
  <c r="K47" i="27"/>
  <c r="F48" i="27"/>
  <c r="V48" i="27"/>
  <c r="Q49" i="27"/>
  <c r="L50" i="27"/>
  <c r="G51" i="27"/>
  <c r="W51" i="27"/>
  <c r="R52" i="27"/>
  <c r="H54" i="27"/>
  <c r="C55" i="27"/>
  <c r="S55" i="27"/>
  <c r="J38" i="25"/>
  <c r="E39" i="25"/>
  <c r="U39" i="25"/>
  <c r="K46" i="25"/>
  <c r="F47" i="25"/>
  <c r="V47" i="25"/>
  <c r="Q48" i="25"/>
  <c r="L49" i="25"/>
  <c r="G50" i="25"/>
  <c r="W50" i="25"/>
  <c r="R51" i="25"/>
  <c r="M52" i="25"/>
  <c r="H53" i="25"/>
  <c r="C54" i="25"/>
  <c r="S54" i="25"/>
  <c r="N55" i="25"/>
  <c r="E38" i="26"/>
  <c r="U38" i="26"/>
  <c r="P39" i="26"/>
  <c r="F46" i="26"/>
  <c r="V46" i="26"/>
  <c r="Q47" i="26"/>
  <c r="L48" i="26"/>
  <c r="G49" i="26"/>
  <c r="W49" i="26"/>
  <c r="R50" i="26"/>
  <c r="M51" i="26"/>
  <c r="H52" i="26"/>
  <c r="C53" i="26"/>
  <c r="S53" i="26"/>
  <c r="N54" i="26"/>
  <c r="I55" i="26"/>
  <c r="O342" i="22"/>
  <c r="O353" i="22" s="1"/>
  <c r="U146" i="18"/>
  <c r="Q111" i="22"/>
  <c r="AH235" i="10" s="1"/>
  <c r="P146" i="22"/>
  <c r="P147" i="22" s="1"/>
  <c r="T53" i="23"/>
  <c r="O54" i="23"/>
  <c r="R342" i="18"/>
  <c r="R348" i="18" s="1"/>
  <c r="H38" i="21"/>
  <c r="C39" i="21"/>
  <c r="S39" i="21"/>
  <c r="I46" i="21"/>
  <c r="D47" i="21"/>
  <c r="T47" i="21"/>
  <c r="O48" i="21"/>
  <c r="J49" i="21"/>
  <c r="E50" i="21"/>
  <c r="U50" i="21"/>
  <c r="P51" i="21"/>
  <c r="K52" i="21"/>
  <c r="F53" i="21"/>
  <c r="V53" i="21"/>
  <c r="Q54" i="21"/>
  <c r="L55" i="21"/>
  <c r="W146" i="34"/>
  <c r="W147" i="34" s="1"/>
  <c r="W148" i="34" s="1"/>
  <c r="L111" i="34"/>
  <c r="AC79" i="10" s="1"/>
  <c r="P146" i="34"/>
  <c r="O76" i="18"/>
  <c r="AF285" i="10" s="1"/>
  <c r="V49" i="24"/>
  <c r="Q50" i="24"/>
  <c r="L51" i="24"/>
  <c r="G52" i="24"/>
  <c r="W52" i="24"/>
  <c r="R53" i="24"/>
  <c r="M54" i="24"/>
  <c r="H55" i="24"/>
  <c r="O38" i="23"/>
  <c r="J39" i="23"/>
  <c r="P46" i="23"/>
  <c r="K47" i="23"/>
  <c r="F48" i="23"/>
  <c r="V48" i="23"/>
  <c r="Q49" i="23"/>
  <c r="L50" i="23"/>
  <c r="G51" i="23"/>
  <c r="W51" i="23"/>
  <c r="R52" i="23"/>
  <c r="H54" i="23"/>
  <c r="C55" i="23"/>
  <c r="S55" i="23"/>
  <c r="K38" i="18"/>
  <c r="F39" i="18"/>
  <c r="V39" i="18"/>
  <c r="L46" i="18"/>
  <c r="G47" i="18"/>
  <c r="W47" i="18"/>
  <c r="R48" i="18"/>
  <c r="M49" i="18"/>
  <c r="H50" i="18"/>
  <c r="C51" i="18"/>
  <c r="N52" i="18"/>
  <c r="I53" i="18"/>
  <c r="D54" i="18"/>
  <c r="T54" i="18"/>
  <c r="O55" i="18"/>
  <c r="P111" i="18"/>
  <c r="F38" i="22"/>
  <c r="V38" i="22"/>
  <c r="Q39" i="22"/>
  <c r="G46" i="22"/>
  <c r="W46" i="22"/>
  <c r="R47" i="22"/>
  <c r="M48" i="22"/>
  <c r="H49" i="22"/>
  <c r="C50" i="22"/>
  <c r="S50" i="22"/>
  <c r="N51" i="22"/>
  <c r="I52" i="22"/>
  <c r="D53" i="22"/>
  <c r="T53" i="22"/>
  <c r="O54" i="22"/>
  <c r="J55" i="22"/>
  <c r="Q38" i="21"/>
  <c r="L39" i="21"/>
  <c r="R46" i="21"/>
  <c r="M47" i="21"/>
  <c r="H48" i="21"/>
  <c r="C49" i="21"/>
  <c r="S49" i="21"/>
  <c r="N50" i="21"/>
  <c r="I51" i="21"/>
  <c r="D52" i="21"/>
  <c r="T52" i="21"/>
  <c r="O53" i="21"/>
  <c r="J54" i="21"/>
  <c r="E55" i="21"/>
  <c r="U55" i="21"/>
  <c r="K38" i="34"/>
  <c r="F39" i="34"/>
  <c r="V39" i="34"/>
  <c r="G47" i="34"/>
  <c r="W47" i="34"/>
  <c r="M49" i="34"/>
  <c r="H50" i="34"/>
  <c r="S51" i="34"/>
  <c r="N52" i="34"/>
  <c r="I53" i="34"/>
  <c r="D54" i="34"/>
  <c r="T54" i="34"/>
  <c r="O55" i="34"/>
  <c r="E111" i="34"/>
  <c r="V79" i="10" s="1"/>
  <c r="D146" i="34"/>
  <c r="C52" i="28"/>
  <c r="C170" i="25"/>
  <c r="C167" i="25"/>
  <c r="P53" i="33"/>
  <c r="Q161" i="33"/>
  <c r="Q171" i="33" s="1"/>
  <c r="C111" i="20"/>
  <c r="T131" i="10" s="1"/>
  <c r="D231" i="20"/>
  <c r="O181" i="20"/>
  <c r="U216" i="20"/>
  <c r="L342" i="20"/>
  <c r="F310" i="22"/>
  <c r="F309" i="22"/>
  <c r="V164" i="21"/>
  <c r="V173" i="21"/>
  <c r="V162" i="21"/>
  <c r="O171" i="27"/>
  <c r="O170" i="27"/>
  <c r="P47" i="33"/>
  <c r="V49" i="33"/>
  <c r="G52" i="33"/>
  <c r="F52" i="28"/>
  <c r="V52" i="28"/>
  <c r="D53" i="30"/>
  <c r="H39" i="32"/>
  <c r="H76" i="32"/>
  <c r="H342" i="27"/>
  <c r="H351" i="27" s="1"/>
  <c r="T41" i="26"/>
  <c r="D173" i="27"/>
  <c r="D167" i="27"/>
  <c r="I41" i="26"/>
  <c r="I40" i="26" s="1"/>
  <c r="V173" i="26"/>
  <c r="V167" i="26"/>
  <c r="V164" i="26"/>
  <c r="G165" i="22"/>
  <c r="G166" i="22"/>
  <c r="G164" i="22"/>
  <c r="M307" i="22"/>
  <c r="M316" i="22"/>
  <c r="S41" i="23"/>
  <c r="S40" i="23" s="1"/>
  <c r="H111" i="19"/>
  <c r="W146" i="19"/>
  <c r="W147" i="19" s="1"/>
  <c r="W148" i="19" s="1"/>
  <c r="C342" i="19"/>
  <c r="C349" i="19" s="1"/>
  <c r="S342" i="19"/>
  <c r="S345" i="19" s="1"/>
  <c r="F48" i="19"/>
  <c r="R52" i="19"/>
  <c r="I111" i="19"/>
  <c r="D342" i="19"/>
  <c r="T342" i="19"/>
  <c r="T347" i="19" s="1"/>
  <c r="C50" i="30"/>
  <c r="P146" i="20"/>
  <c r="C38" i="20"/>
  <c r="M39" i="20"/>
  <c r="N342" i="20"/>
  <c r="C39" i="20"/>
  <c r="N39" i="20"/>
  <c r="H352" i="26"/>
  <c r="H345" i="26"/>
  <c r="K307" i="19"/>
  <c r="K313" i="19"/>
  <c r="Q38" i="20"/>
  <c r="O173" i="22"/>
  <c r="O168" i="22"/>
  <c r="R38" i="20"/>
  <c r="R38" i="19"/>
  <c r="M39" i="19"/>
  <c r="M76" i="19"/>
  <c r="C46" i="19"/>
  <c r="S46" i="19"/>
  <c r="N47" i="19"/>
  <c r="I48" i="19"/>
  <c r="D49" i="19"/>
  <c r="T49" i="19"/>
  <c r="O50" i="19"/>
  <c r="J51" i="19"/>
  <c r="E52" i="19"/>
  <c r="U52" i="19"/>
  <c r="P53" i="19"/>
  <c r="K54" i="19"/>
  <c r="F55" i="19"/>
  <c r="V55" i="19"/>
  <c r="S315" i="33"/>
  <c r="S313" i="33"/>
  <c r="P316" i="32"/>
  <c r="P315" i="32"/>
  <c r="P309" i="32"/>
  <c r="O47" i="19"/>
  <c r="F52" i="19"/>
  <c r="H41" i="21"/>
  <c r="H40" i="21" s="1"/>
  <c r="G171" i="32"/>
  <c r="G170" i="32"/>
  <c r="G165" i="32"/>
  <c r="G164" i="32"/>
  <c r="J47" i="33"/>
  <c r="P49" i="33"/>
  <c r="V51" i="33"/>
  <c r="E46" i="29"/>
  <c r="U46" i="29"/>
  <c r="P47" i="29"/>
  <c r="K48" i="29"/>
  <c r="F49" i="29"/>
  <c r="V49" i="29"/>
  <c r="Q50" i="29"/>
  <c r="L51" i="29"/>
  <c r="G52" i="29"/>
  <c r="W52" i="29"/>
  <c r="R53" i="29"/>
  <c r="M54" i="29"/>
  <c r="H55" i="29"/>
  <c r="S50" i="30"/>
  <c r="H76" i="20"/>
  <c r="Y129" i="10" s="1"/>
  <c r="V165" i="21"/>
  <c r="P76" i="19"/>
  <c r="P39" i="19"/>
  <c r="O46" i="20"/>
  <c r="J47" i="20"/>
  <c r="E48" i="20"/>
  <c r="U48" i="20"/>
  <c r="P49" i="20"/>
  <c r="K50" i="20"/>
  <c r="F51" i="20"/>
  <c r="V51" i="20"/>
  <c r="Q52" i="20"/>
  <c r="L53" i="20"/>
  <c r="G54" i="20"/>
  <c r="W54" i="20"/>
  <c r="R55" i="20"/>
  <c r="O41" i="25"/>
  <c r="O40" i="25" s="1"/>
  <c r="P41" i="26"/>
  <c r="D76" i="24"/>
  <c r="N41" i="18"/>
  <c r="N40" i="18" s="1"/>
  <c r="P38" i="19"/>
  <c r="K39" i="19"/>
  <c r="Q46" i="19"/>
  <c r="L47" i="19"/>
  <c r="G48" i="19"/>
  <c r="W48" i="19"/>
  <c r="R49" i="19"/>
  <c r="M50" i="19"/>
  <c r="H51" i="19"/>
  <c r="C52" i="19"/>
  <c r="S52" i="19"/>
  <c r="N53" i="19"/>
  <c r="I54" i="19"/>
  <c r="D55" i="19"/>
  <c r="T55" i="19"/>
  <c r="O38" i="33"/>
  <c r="J76" i="33"/>
  <c r="AA805" i="10" s="1"/>
  <c r="J39" i="33"/>
  <c r="P46" i="33"/>
  <c r="K47" i="33"/>
  <c r="F48" i="33"/>
  <c r="V48" i="33"/>
  <c r="Q49" i="33"/>
  <c r="L50" i="33"/>
  <c r="G51" i="33"/>
  <c r="W51" i="33"/>
  <c r="R52" i="33"/>
  <c r="M53" i="33"/>
  <c r="H54" i="33"/>
  <c r="C55" i="33"/>
  <c r="S55" i="33"/>
  <c r="I342" i="33"/>
  <c r="I351" i="33" s="1"/>
  <c r="Q38" i="28"/>
  <c r="L39" i="28"/>
  <c r="D49" i="29"/>
  <c r="O50" i="29"/>
  <c r="K146" i="29"/>
  <c r="Q38" i="19"/>
  <c r="L76" i="19"/>
  <c r="L39" i="19"/>
  <c r="R46" i="19"/>
  <c r="M47" i="19"/>
  <c r="H48" i="19"/>
  <c r="C49" i="19"/>
  <c r="S49" i="19"/>
  <c r="N50" i="19"/>
  <c r="I51" i="19"/>
  <c r="D52" i="19"/>
  <c r="T52" i="19"/>
  <c r="O53" i="19"/>
  <c r="J54" i="19"/>
  <c r="E55" i="19"/>
  <c r="U55" i="19"/>
  <c r="G48" i="33"/>
  <c r="M50" i="33"/>
  <c r="S52" i="33"/>
  <c r="J111" i="33"/>
  <c r="AA807" i="10" s="1"/>
  <c r="C46" i="28"/>
  <c r="S46" i="28"/>
  <c r="N47" i="28"/>
  <c r="I48" i="28"/>
  <c r="D49" i="28"/>
  <c r="T49" i="28"/>
  <c r="O50" i="28"/>
  <c r="J51" i="28"/>
  <c r="E52" i="28"/>
  <c r="U52" i="28"/>
  <c r="P53" i="28"/>
  <c r="K54" i="28"/>
  <c r="F55" i="28"/>
  <c r="V55" i="28"/>
  <c r="L111" i="28"/>
  <c r="AC599" i="10" s="1"/>
  <c r="D38" i="29"/>
  <c r="T38" i="29"/>
  <c r="O39" i="29"/>
  <c r="L38" i="32"/>
  <c r="G39" i="32"/>
  <c r="W39" i="32"/>
  <c r="W76" i="32"/>
  <c r="M46" i="32"/>
  <c r="H47" i="32"/>
  <c r="C48" i="32"/>
  <c r="S48" i="32"/>
  <c r="N49" i="32"/>
  <c r="I50" i="32"/>
  <c r="D51" i="32"/>
  <c r="T51" i="32"/>
  <c r="O52" i="32"/>
  <c r="J53" i="32"/>
  <c r="E54" i="32"/>
  <c r="U54" i="32"/>
  <c r="P55" i="32"/>
  <c r="G38" i="27"/>
  <c r="W38" i="27"/>
  <c r="R39" i="27"/>
  <c r="H46" i="27"/>
  <c r="C47" i="27"/>
  <c r="S47" i="27"/>
  <c r="N48" i="27"/>
  <c r="I49" i="27"/>
  <c r="D50" i="27"/>
  <c r="T50" i="27"/>
  <c r="O51" i="27"/>
  <c r="J52" i="27"/>
  <c r="E53" i="27"/>
  <c r="U53" i="27"/>
  <c r="P54" i="27"/>
  <c r="K55" i="27"/>
  <c r="R38" i="25"/>
  <c r="M39" i="25"/>
  <c r="C46" i="25"/>
  <c r="S46" i="25"/>
  <c r="N47" i="25"/>
  <c r="I48" i="25"/>
  <c r="D49" i="25"/>
  <c r="T49" i="25"/>
  <c r="O50" i="25"/>
  <c r="J51" i="25"/>
  <c r="E52" i="25"/>
  <c r="U52" i="25"/>
  <c r="P53" i="25"/>
  <c r="K54" i="25"/>
  <c r="F55" i="25"/>
  <c r="V55" i="25"/>
  <c r="T47" i="30"/>
  <c r="K52" i="30"/>
  <c r="L314" i="33"/>
  <c r="L313" i="33"/>
  <c r="L310" i="33"/>
  <c r="O51" i="29"/>
  <c r="V169" i="29"/>
  <c r="V173" i="29"/>
  <c r="U47" i="30"/>
  <c r="F50" i="30"/>
  <c r="L52" i="30"/>
  <c r="J76" i="32"/>
  <c r="J39" i="32"/>
  <c r="U41" i="24"/>
  <c r="U40" i="24" s="1"/>
  <c r="J171" i="19"/>
  <c r="J173" i="19"/>
  <c r="V47" i="30"/>
  <c r="G50" i="30"/>
  <c r="M52" i="30"/>
  <c r="P342" i="20"/>
  <c r="D41" i="21"/>
  <c r="D40" i="21" s="1"/>
  <c r="I41" i="22"/>
  <c r="I40" i="22" s="1"/>
  <c r="G76" i="32"/>
  <c r="C53" i="33"/>
  <c r="U53" i="28"/>
  <c r="F46" i="20"/>
  <c r="V46" i="20"/>
  <c r="Q47" i="20"/>
  <c r="L48" i="20"/>
  <c r="G49" i="20"/>
  <c r="W49" i="20"/>
  <c r="R50" i="20"/>
  <c r="M51" i="20"/>
  <c r="H52" i="20"/>
  <c r="C53" i="20"/>
  <c r="S53" i="20"/>
  <c r="N54" i="20"/>
  <c r="I55" i="20"/>
  <c r="S111" i="20"/>
  <c r="AJ131" i="10" s="1"/>
  <c r="I41" i="21"/>
  <c r="I40" i="21" s="1"/>
  <c r="K41" i="27"/>
  <c r="J41" i="22"/>
  <c r="J40" i="22" s="1"/>
  <c r="I76" i="32"/>
  <c r="G38" i="19"/>
  <c r="W38" i="19"/>
  <c r="R39" i="19"/>
  <c r="H46" i="19"/>
  <c r="C47" i="19"/>
  <c r="S47" i="19"/>
  <c r="N48" i="19"/>
  <c r="I49" i="19"/>
  <c r="D50" i="19"/>
  <c r="T50" i="19"/>
  <c r="F38" i="33"/>
  <c r="V38" i="33"/>
  <c r="Q39" i="33"/>
  <c r="G46" i="33"/>
  <c r="W46" i="33"/>
  <c r="R47" i="33"/>
  <c r="M48" i="33"/>
  <c r="H49" i="33"/>
  <c r="C50" i="33"/>
  <c r="S50" i="33"/>
  <c r="N51" i="33"/>
  <c r="I52" i="33"/>
  <c r="D53" i="33"/>
  <c r="T53" i="33"/>
  <c r="O54" i="33"/>
  <c r="J55" i="33"/>
  <c r="E172" i="33"/>
  <c r="E167" i="33"/>
  <c r="H38" i="28"/>
  <c r="C39" i="28"/>
  <c r="S39" i="28"/>
  <c r="I46" i="28"/>
  <c r="D47" i="28"/>
  <c r="T47" i="28"/>
  <c r="O48" i="28"/>
  <c r="J49" i="28"/>
  <c r="E50" i="28"/>
  <c r="U50" i="28"/>
  <c r="P51" i="28"/>
  <c r="K52" i="28"/>
  <c r="F53" i="28"/>
  <c r="V53" i="28"/>
  <c r="Q54" i="28"/>
  <c r="L55" i="28"/>
  <c r="G47" i="30"/>
  <c r="S51" i="30"/>
  <c r="E38" i="20"/>
  <c r="U38" i="20"/>
  <c r="Q39" i="20"/>
  <c r="G46" i="20"/>
  <c r="W46" i="20"/>
  <c r="R47" i="20"/>
  <c r="M48" i="20"/>
  <c r="H49" i="20"/>
  <c r="C50" i="20"/>
  <c r="S50" i="20"/>
  <c r="N51" i="20"/>
  <c r="I52" i="20"/>
  <c r="D53" i="20"/>
  <c r="T53" i="20"/>
  <c r="O54" i="20"/>
  <c r="J55" i="20"/>
  <c r="K41" i="21"/>
  <c r="D41" i="25"/>
  <c r="K41" i="26"/>
  <c r="K40" i="26" s="1"/>
  <c r="L41" i="24"/>
  <c r="U346" i="24"/>
  <c r="O41" i="22"/>
  <c r="O40" i="22" s="1"/>
  <c r="K41" i="32"/>
  <c r="K40" i="32" s="1"/>
  <c r="N76" i="19"/>
  <c r="M111" i="19"/>
  <c r="I49" i="33"/>
  <c r="U53" i="33"/>
  <c r="K91" i="28"/>
  <c r="K102" i="28" s="1"/>
  <c r="K49" i="28"/>
  <c r="C162" i="28"/>
  <c r="C166" i="28"/>
  <c r="C167" i="28"/>
  <c r="H47" i="30"/>
  <c r="S146" i="20"/>
  <c r="L41" i="23"/>
  <c r="L40" i="23" s="1"/>
  <c r="F38" i="20"/>
  <c r="V38" i="20"/>
  <c r="R39" i="20"/>
  <c r="L41" i="21"/>
  <c r="L40" i="21" s="1"/>
  <c r="U41" i="27"/>
  <c r="U40" i="27" s="1"/>
  <c r="L41" i="25"/>
  <c r="M41" i="24"/>
  <c r="C41" i="23"/>
  <c r="C40" i="23" s="1"/>
  <c r="N41" i="32"/>
  <c r="I38" i="19"/>
  <c r="D76" i="19"/>
  <c r="D39" i="19"/>
  <c r="T39" i="19"/>
  <c r="J46" i="19"/>
  <c r="E47" i="19"/>
  <c r="U47" i="19"/>
  <c r="P48" i="19"/>
  <c r="K49" i="19"/>
  <c r="F50" i="19"/>
  <c r="V50" i="19"/>
  <c r="Q51" i="19"/>
  <c r="L52" i="19"/>
  <c r="G53" i="19"/>
  <c r="W53" i="19"/>
  <c r="R54" i="19"/>
  <c r="M55" i="19"/>
  <c r="C111" i="19"/>
  <c r="R146" i="19"/>
  <c r="H38" i="33"/>
  <c r="C76" i="33"/>
  <c r="T805" i="10" s="1"/>
  <c r="C39" i="33"/>
  <c r="S39" i="33"/>
  <c r="I46" i="33"/>
  <c r="D47" i="33"/>
  <c r="T47" i="33"/>
  <c r="O48" i="33"/>
  <c r="J49" i="33"/>
  <c r="E50" i="33"/>
  <c r="U50" i="33"/>
  <c r="P51" i="33"/>
  <c r="K52" i="33"/>
  <c r="F53" i="33"/>
  <c r="V53" i="33"/>
  <c r="Q54" i="33"/>
  <c r="L55" i="33"/>
  <c r="R308" i="33"/>
  <c r="E76" i="19"/>
  <c r="E41" i="19" s="1"/>
  <c r="E39" i="19"/>
  <c r="Q48" i="19"/>
  <c r="W50" i="19"/>
  <c r="R146" i="33"/>
  <c r="R147" i="33" s="1"/>
  <c r="R148" i="33" s="1"/>
  <c r="F39" i="28"/>
  <c r="F76" i="28"/>
  <c r="V76" i="28"/>
  <c r="AM597" i="10" s="1"/>
  <c r="V39" i="28"/>
  <c r="S38" i="20"/>
  <c r="W38" i="20"/>
  <c r="P41" i="25"/>
  <c r="P40" i="25" s="1"/>
  <c r="H41" i="18"/>
  <c r="H40" i="18" s="1"/>
  <c r="H38" i="20"/>
  <c r="D39" i="20"/>
  <c r="T39" i="20"/>
  <c r="J46" i="20"/>
  <c r="E47" i="20"/>
  <c r="U47" i="20"/>
  <c r="P48" i="20"/>
  <c r="K49" i="20"/>
  <c r="F50" i="20"/>
  <c r="Q51" i="20"/>
  <c r="L52" i="20"/>
  <c r="G53" i="20"/>
  <c r="W53" i="20"/>
  <c r="R54" i="20"/>
  <c r="M55" i="20"/>
  <c r="G111" i="20"/>
  <c r="X131" i="10" s="1"/>
  <c r="L181" i="20"/>
  <c r="P41" i="21"/>
  <c r="P40" i="21" s="1"/>
  <c r="T41" i="25"/>
  <c r="W167" i="25"/>
  <c r="O41" i="26"/>
  <c r="H41" i="23"/>
  <c r="H40" i="23" s="1"/>
  <c r="L41" i="22"/>
  <c r="K38" i="19"/>
  <c r="F76" i="19"/>
  <c r="F39" i="19"/>
  <c r="V39" i="19"/>
  <c r="L46" i="19"/>
  <c r="G47" i="19"/>
  <c r="W47" i="19"/>
  <c r="R48" i="19"/>
  <c r="M49" i="19"/>
  <c r="H50" i="19"/>
  <c r="C51" i="19"/>
  <c r="S51" i="19"/>
  <c r="N52" i="19"/>
  <c r="I53" i="19"/>
  <c r="D54" i="19"/>
  <c r="T54" i="19"/>
  <c r="O55" i="19"/>
  <c r="U111" i="19"/>
  <c r="E76" i="33"/>
  <c r="V805" i="10" s="1"/>
  <c r="E39" i="33"/>
  <c r="P76" i="33"/>
  <c r="AG805" i="10" s="1"/>
  <c r="S146" i="33"/>
  <c r="S147" i="33" s="1"/>
  <c r="O39" i="20"/>
  <c r="U41" i="20"/>
  <c r="G38" i="20"/>
  <c r="I38" i="20"/>
  <c r="E39" i="20"/>
  <c r="U39" i="20"/>
  <c r="K46" i="20"/>
  <c r="F47" i="20"/>
  <c r="V47" i="20"/>
  <c r="Q48" i="20"/>
  <c r="L49" i="20"/>
  <c r="G50" i="20"/>
  <c r="W50" i="20"/>
  <c r="R51" i="20"/>
  <c r="M52" i="20"/>
  <c r="H53" i="20"/>
  <c r="C54" i="20"/>
  <c r="S54" i="20"/>
  <c r="N55" i="20"/>
  <c r="S41" i="21"/>
  <c r="S40" i="21" s="1"/>
  <c r="L41" i="27"/>
  <c r="L40" i="27" s="1"/>
  <c r="J41" i="23"/>
  <c r="M41" i="22"/>
  <c r="M40" i="22" s="1"/>
  <c r="V76" i="33"/>
  <c r="AM805" i="10" s="1"/>
  <c r="V39" i="33"/>
  <c r="T41" i="21"/>
  <c r="T40" i="21" s="1"/>
  <c r="E164" i="21"/>
  <c r="E41" i="26"/>
  <c r="K41" i="23"/>
  <c r="Q41" i="18"/>
  <c r="L41" i="32"/>
  <c r="L40" i="32" s="1"/>
  <c r="K147" i="32"/>
  <c r="K148" i="32" s="1"/>
  <c r="E171" i="33"/>
  <c r="O46" i="28"/>
  <c r="J47" i="28"/>
  <c r="E48" i="28"/>
  <c r="U48" i="28"/>
  <c r="P49" i="28"/>
  <c r="N38" i="19"/>
  <c r="I39" i="19"/>
  <c r="O46" i="19"/>
  <c r="J47" i="19"/>
  <c r="E48" i="19"/>
  <c r="U48" i="19"/>
  <c r="P49" i="19"/>
  <c r="K50" i="19"/>
  <c r="F51" i="19"/>
  <c r="V51" i="19"/>
  <c r="Q52" i="19"/>
  <c r="L53" i="19"/>
  <c r="G54" i="19"/>
  <c r="W54" i="19"/>
  <c r="R55" i="19"/>
  <c r="G146" i="19"/>
  <c r="O38" i="28"/>
  <c r="J76" i="28"/>
  <c r="AA597" i="10" s="1"/>
  <c r="J39" i="28"/>
  <c r="P46" i="28"/>
  <c r="K47" i="28"/>
  <c r="F48" i="28"/>
  <c r="V48" i="28"/>
  <c r="Q49" i="28"/>
  <c r="L50" i="28"/>
  <c r="G51" i="28"/>
  <c r="W51" i="28"/>
  <c r="R52" i="28"/>
  <c r="M53" i="28"/>
  <c r="H54" i="28"/>
  <c r="C55" i="28"/>
  <c r="S55" i="28"/>
  <c r="S46" i="30"/>
  <c r="D49" i="30"/>
  <c r="O50" i="30"/>
  <c r="U52" i="30"/>
  <c r="P53" i="30"/>
  <c r="N147" i="32"/>
  <c r="M38" i="19"/>
  <c r="H39" i="19"/>
  <c r="C76" i="19"/>
  <c r="N46" i="19"/>
  <c r="I47" i="19"/>
  <c r="D48" i="19"/>
  <c r="T48" i="19"/>
  <c r="O49" i="19"/>
  <c r="J50" i="19"/>
  <c r="E51" i="19"/>
  <c r="U51" i="19"/>
  <c r="P52" i="19"/>
  <c r="K53" i="19"/>
  <c r="F54" i="19"/>
  <c r="V54" i="19"/>
  <c r="Q55" i="19"/>
  <c r="G111" i="19"/>
  <c r="R111" i="19"/>
  <c r="V146" i="19"/>
  <c r="C38" i="33"/>
  <c r="S38" i="33"/>
  <c r="N39" i="33"/>
  <c r="D46" i="33"/>
  <c r="T46" i="33"/>
  <c r="O47" i="33"/>
  <c r="J48" i="33"/>
  <c r="E49" i="33"/>
  <c r="U49" i="33"/>
  <c r="P50" i="33"/>
  <c r="K51" i="33"/>
  <c r="F52" i="33"/>
  <c r="V52" i="33"/>
  <c r="Q53" i="33"/>
  <c r="L54" i="33"/>
  <c r="G55" i="33"/>
  <c r="W55" i="33"/>
  <c r="M111" i="33"/>
  <c r="AD807" i="10" s="1"/>
  <c r="C48" i="28"/>
  <c r="C38" i="29"/>
  <c r="S38" i="29"/>
  <c r="N39" i="29"/>
  <c r="R46" i="29"/>
  <c r="M47" i="29"/>
  <c r="H48" i="29"/>
  <c r="C49" i="29"/>
  <c r="S49" i="29"/>
  <c r="N50" i="29"/>
  <c r="I51" i="29"/>
  <c r="D52" i="29"/>
  <c r="T52" i="29"/>
  <c r="O53" i="29"/>
  <c r="J54" i="29"/>
  <c r="E55" i="29"/>
  <c r="U55" i="29"/>
  <c r="K50" i="28"/>
  <c r="F51" i="28"/>
  <c r="V51" i="28"/>
  <c r="Q52" i="28"/>
  <c r="L53" i="28"/>
  <c r="G54" i="28"/>
  <c r="W54" i="28"/>
  <c r="R55" i="28"/>
  <c r="H111" i="28"/>
  <c r="Y599" i="10" s="1"/>
  <c r="C111" i="28"/>
  <c r="T599" i="10" s="1"/>
  <c r="D46" i="29"/>
  <c r="T46" i="29"/>
  <c r="O47" i="29"/>
  <c r="J48" i="29"/>
  <c r="E49" i="29"/>
  <c r="U49" i="29"/>
  <c r="P50" i="29"/>
  <c r="K51" i="29"/>
  <c r="F52" i="29"/>
  <c r="V52" i="29"/>
  <c r="Q53" i="29"/>
  <c r="L54" i="29"/>
  <c r="G55" i="29"/>
  <c r="W55" i="29"/>
  <c r="S126" i="29"/>
  <c r="M38" i="26"/>
  <c r="H76" i="26"/>
  <c r="H39" i="26"/>
  <c r="N46" i="26"/>
  <c r="I47" i="26"/>
  <c r="D48" i="26"/>
  <c r="T48" i="26"/>
  <c r="O49" i="26"/>
  <c r="J50" i="26"/>
  <c r="E51" i="26"/>
  <c r="U51" i="26"/>
  <c r="P52" i="26"/>
  <c r="K53" i="26"/>
  <c r="F54" i="26"/>
  <c r="V54" i="26"/>
  <c r="Q55" i="26"/>
  <c r="H38" i="24"/>
  <c r="C39" i="24"/>
  <c r="S39" i="24"/>
  <c r="I46" i="24"/>
  <c r="D47" i="24"/>
  <c r="T47" i="24"/>
  <c r="O48" i="24"/>
  <c r="J49" i="24"/>
  <c r="E50" i="24"/>
  <c r="U50" i="24"/>
  <c r="P51" i="24"/>
  <c r="K52" i="24"/>
  <c r="F53" i="24"/>
  <c r="V53" i="24"/>
  <c r="Q54" i="24"/>
  <c r="L55" i="24"/>
  <c r="V76" i="24"/>
  <c r="AM389" i="10" s="1"/>
  <c r="V39" i="24"/>
  <c r="G47" i="24"/>
  <c r="S51" i="24"/>
  <c r="R48" i="33"/>
  <c r="F49" i="28"/>
  <c r="R53" i="28"/>
  <c r="N111" i="28"/>
  <c r="AE599" i="10" s="1"/>
  <c r="M146" i="28"/>
  <c r="K49" i="29"/>
  <c r="Q51" i="29"/>
  <c r="W53" i="29"/>
  <c r="C342" i="29"/>
  <c r="G111" i="30"/>
  <c r="X703" i="10" s="1"/>
  <c r="C170" i="30"/>
  <c r="V342" i="30"/>
  <c r="V346" i="30" s="1"/>
  <c r="Q111" i="27"/>
  <c r="Q76" i="19"/>
  <c r="Q39" i="19"/>
  <c r="N51" i="19"/>
  <c r="V111" i="33"/>
  <c r="AM807" i="10" s="1"/>
  <c r="Q342" i="33"/>
  <c r="Q352" i="33" s="1"/>
  <c r="P76" i="28"/>
  <c r="AG597" i="10" s="1"/>
  <c r="P39" i="28"/>
  <c r="N146" i="28"/>
  <c r="N147" i="28" s="1"/>
  <c r="L38" i="29"/>
  <c r="G39" i="29"/>
  <c r="W39" i="29"/>
  <c r="L49" i="29"/>
  <c r="D111" i="29"/>
  <c r="U651" i="10" s="1"/>
  <c r="S146" i="29"/>
  <c r="J47" i="30"/>
  <c r="P49" i="30"/>
  <c r="V51" i="30"/>
  <c r="G146" i="30"/>
  <c r="O51" i="19"/>
  <c r="J52" i="19"/>
  <c r="E53" i="19"/>
  <c r="U53" i="19"/>
  <c r="P54" i="19"/>
  <c r="K55" i="19"/>
  <c r="L111" i="19"/>
  <c r="M38" i="33"/>
  <c r="H39" i="33"/>
  <c r="N46" i="33"/>
  <c r="I47" i="33"/>
  <c r="D48" i="33"/>
  <c r="T48" i="33"/>
  <c r="O49" i="33"/>
  <c r="J50" i="33"/>
  <c r="E51" i="33"/>
  <c r="U51" i="33"/>
  <c r="P52" i="33"/>
  <c r="K53" i="33"/>
  <c r="F54" i="33"/>
  <c r="V54" i="33"/>
  <c r="Q55" i="33"/>
  <c r="W111" i="33"/>
  <c r="AN807" i="10" s="1"/>
  <c r="L166" i="33"/>
  <c r="L173" i="33"/>
  <c r="L168" i="33"/>
  <c r="F38" i="28"/>
  <c r="V38" i="28"/>
  <c r="Q76" i="28"/>
  <c r="AH597" i="10" s="1"/>
  <c r="Q39" i="28"/>
  <c r="G46" i="28"/>
  <c r="W46" i="28"/>
  <c r="R47" i="28"/>
  <c r="M48" i="28"/>
  <c r="H49" i="28"/>
  <c r="C50" i="28"/>
  <c r="S50" i="28"/>
  <c r="N51" i="28"/>
  <c r="I52" i="28"/>
  <c r="D53" i="28"/>
  <c r="T53" i="28"/>
  <c r="O54" i="28"/>
  <c r="J55" i="28"/>
  <c r="P342" i="28"/>
  <c r="L91" i="29"/>
  <c r="L97" i="29" s="1"/>
  <c r="L46" i="29"/>
  <c r="R48" i="29"/>
  <c r="O38" i="29"/>
  <c r="J76" i="29"/>
  <c r="AA649" i="10" s="1"/>
  <c r="J39" i="29"/>
  <c r="M40" i="24"/>
  <c r="P342" i="19"/>
  <c r="P347" i="19" s="1"/>
  <c r="Q38" i="33"/>
  <c r="L39" i="33"/>
  <c r="R46" i="33"/>
  <c r="M47" i="33"/>
  <c r="H48" i="33"/>
  <c r="C49" i="33"/>
  <c r="S49" i="33"/>
  <c r="N50" i="33"/>
  <c r="I51" i="33"/>
  <c r="D52" i="33"/>
  <c r="T52" i="33"/>
  <c r="O53" i="33"/>
  <c r="J54" i="33"/>
  <c r="E55" i="33"/>
  <c r="U55" i="33"/>
  <c r="K111" i="33"/>
  <c r="E76" i="28"/>
  <c r="V597" i="10" s="1"/>
  <c r="E39" i="28"/>
  <c r="U76" i="28"/>
  <c r="AL597" i="10" s="1"/>
  <c r="U39" i="28"/>
  <c r="K46" i="28"/>
  <c r="F47" i="28"/>
  <c r="Q48" i="28"/>
  <c r="L49" i="28"/>
  <c r="W50" i="28"/>
  <c r="R51" i="28"/>
  <c r="T111" i="28"/>
  <c r="AK599" i="10" s="1"/>
  <c r="Q38" i="29"/>
  <c r="L39" i="29"/>
  <c r="P46" i="29"/>
  <c r="K47" i="29"/>
  <c r="F48" i="29"/>
  <c r="V48" i="29"/>
  <c r="Q49" i="29"/>
  <c r="L50" i="29"/>
  <c r="G51" i="29"/>
  <c r="W51" i="29"/>
  <c r="R52" i="29"/>
  <c r="M53" i="29"/>
  <c r="H54" i="29"/>
  <c r="C55" i="29"/>
  <c r="S55" i="29"/>
  <c r="C38" i="30"/>
  <c r="S38" i="30"/>
  <c r="N39" i="30"/>
  <c r="D46" i="30"/>
  <c r="T46" i="30"/>
  <c r="O47" i="30"/>
  <c r="J48" i="30"/>
  <c r="E49" i="30"/>
  <c r="U49" i="30"/>
  <c r="P50" i="30"/>
  <c r="K51" i="30"/>
  <c r="F52" i="30"/>
  <c r="V52" i="30"/>
  <c r="Q53" i="30"/>
  <c r="L54" i="30"/>
  <c r="G55" i="30"/>
  <c r="W55" i="30"/>
  <c r="G38" i="32"/>
  <c r="W38" i="32"/>
  <c r="R39" i="32"/>
  <c r="H46" i="32"/>
  <c r="C47" i="32"/>
  <c r="S47" i="32"/>
  <c r="N48" i="32"/>
  <c r="I49" i="32"/>
  <c r="D50" i="32"/>
  <c r="T50" i="32"/>
  <c r="O51" i="32"/>
  <c r="J52" i="32"/>
  <c r="E53" i="32"/>
  <c r="U53" i="32"/>
  <c r="P54" i="32"/>
  <c r="K55" i="32"/>
  <c r="P146" i="32"/>
  <c r="P147" i="32" s="1"/>
  <c r="P148" i="32" s="1"/>
  <c r="R38" i="27"/>
  <c r="M39" i="27"/>
  <c r="C46" i="27"/>
  <c r="S46" i="27"/>
  <c r="N47" i="27"/>
  <c r="I48" i="27"/>
  <c r="D49" i="27"/>
  <c r="T49" i="27"/>
  <c r="R49" i="29"/>
  <c r="C52" i="29"/>
  <c r="E46" i="30"/>
  <c r="M342" i="32"/>
  <c r="M346" i="32" s="1"/>
  <c r="M111" i="27"/>
  <c r="C41" i="18"/>
  <c r="P38" i="29"/>
  <c r="K39" i="29"/>
  <c r="O46" i="29"/>
  <c r="J47" i="29"/>
  <c r="E48" i="29"/>
  <c r="U48" i="29"/>
  <c r="P49" i="29"/>
  <c r="K50" i="29"/>
  <c r="F51" i="29"/>
  <c r="V51" i="29"/>
  <c r="Q52" i="29"/>
  <c r="L53" i="29"/>
  <c r="G54" i="29"/>
  <c r="W54" i="29"/>
  <c r="R55" i="29"/>
  <c r="G38" i="30"/>
  <c r="W38" i="30"/>
  <c r="R39" i="30"/>
  <c r="H46" i="30"/>
  <c r="C47" i="30"/>
  <c r="S47" i="30"/>
  <c r="N48" i="30"/>
  <c r="I49" i="30"/>
  <c r="D50" i="30"/>
  <c r="T50" i="30"/>
  <c r="O51" i="30"/>
  <c r="J52" i="30"/>
  <c r="E53" i="30"/>
  <c r="U53" i="30"/>
  <c r="P54" i="30"/>
  <c r="K55" i="30"/>
  <c r="Q111" i="30"/>
  <c r="AH703" i="10" s="1"/>
  <c r="P146" i="30"/>
  <c r="P147" i="30" s="1"/>
  <c r="P148" i="30" s="1"/>
  <c r="K38" i="32"/>
  <c r="F39" i="32"/>
  <c r="V76" i="32"/>
  <c r="V39" i="32"/>
  <c r="L46" i="32"/>
  <c r="G47" i="32"/>
  <c r="W47" i="32"/>
  <c r="R48" i="32"/>
  <c r="M49" i="32"/>
  <c r="H50" i="32"/>
  <c r="C51" i="32"/>
  <c r="S51" i="32"/>
  <c r="N52" i="32"/>
  <c r="I53" i="32"/>
  <c r="D54" i="32"/>
  <c r="T54" i="32"/>
  <c r="O55" i="32"/>
  <c r="P111" i="32"/>
  <c r="D146" i="32"/>
  <c r="F38" i="27"/>
  <c r="V38" i="27"/>
  <c r="Q39" i="27"/>
  <c r="G46" i="27"/>
  <c r="W46" i="27"/>
  <c r="R47" i="27"/>
  <c r="M48" i="27"/>
  <c r="H49" i="27"/>
  <c r="C50" i="27"/>
  <c r="S50" i="27"/>
  <c r="N51" i="27"/>
  <c r="I52" i="27"/>
  <c r="D53" i="27"/>
  <c r="T53" i="27"/>
  <c r="O54" i="27"/>
  <c r="J55" i="27"/>
  <c r="Q38" i="25"/>
  <c r="L39" i="25"/>
  <c r="R46" i="25"/>
  <c r="M47" i="25"/>
  <c r="H48" i="25"/>
  <c r="C49" i="25"/>
  <c r="S49" i="25"/>
  <c r="N50" i="25"/>
  <c r="I51" i="25"/>
  <c r="D52" i="25"/>
  <c r="T52" i="25"/>
  <c r="O53" i="25"/>
  <c r="J54" i="25"/>
  <c r="E55" i="25"/>
  <c r="U55" i="25"/>
  <c r="L38" i="26"/>
  <c r="G39" i="26"/>
  <c r="W39" i="26"/>
  <c r="M46" i="26"/>
  <c r="H47" i="26"/>
  <c r="C48" i="26"/>
  <c r="S48" i="26"/>
  <c r="N49" i="26"/>
  <c r="I50" i="26"/>
  <c r="D51" i="26"/>
  <c r="T51" i="26"/>
  <c r="O52" i="26"/>
  <c r="J53" i="26"/>
  <c r="E54" i="26"/>
  <c r="U54" i="26"/>
  <c r="P55" i="26"/>
  <c r="Q111" i="26"/>
  <c r="AH443" i="10" s="1"/>
  <c r="G38" i="24"/>
  <c r="W38" i="24"/>
  <c r="R39" i="24"/>
  <c r="H46" i="24"/>
  <c r="C47" i="24"/>
  <c r="S47" i="24"/>
  <c r="N48" i="24"/>
  <c r="I49" i="24"/>
  <c r="D50" i="24"/>
  <c r="C38" i="23"/>
  <c r="S38" i="23"/>
  <c r="N39" i="23"/>
  <c r="D46" i="23"/>
  <c r="T46" i="23"/>
  <c r="O47" i="23"/>
  <c r="J48" i="23"/>
  <c r="E49" i="23"/>
  <c r="U49" i="23"/>
  <c r="P50" i="23"/>
  <c r="K51" i="23"/>
  <c r="F52" i="23"/>
  <c r="V52" i="23"/>
  <c r="Q53" i="23"/>
  <c r="L54" i="23"/>
  <c r="G55" i="23"/>
  <c r="W55" i="23"/>
  <c r="O38" i="18"/>
  <c r="J76" i="18"/>
  <c r="J39" i="18"/>
  <c r="P46" i="18"/>
  <c r="K47" i="18"/>
  <c r="F48" i="18"/>
  <c r="V48" i="18"/>
  <c r="Q49" i="18"/>
  <c r="L50" i="18"/>
  <c r="G51" i="18"/>
  <c r="W51" i="18"/>
  <c r="R52" i="18"/>
  <c r="M53" i="18"/>
  <c r="H54" i="18"/>
  <c r="C55" i="18"/>
  <c r="S55" i="18"/>
  <c r="J38" i="22"/>
  <c r="E39" i="22"/>
  <c r="U39" i="22"/>
  <c r="K46" i="22"/>
  <c r="F47" i="22"/>
  <c r="V47" i="22"/>
  <c r="Q48" i="22"/>
  <c r="L49" i="22"/>
  <c r="G50" i="22"/>
  <c r="W50" i="22"/>
  <c r="R51" i="22"/>
  <c r="M46" i="22"/>
  <c r="S48" i="22"/>
  <c r="D51" i="22"/>
  <c r="J53" i="22"/>
  <c r="H76" i="22"/>
  <c r="Y233" i="10" s="1"/>
  <c r="H39" i="22"/>
  <c r="I47" i="22"/>
  <c r="E51" i="22"/>
  <c r="K53" i="22"/>
  <c r="D46" i="18"/>
  <c r="M76" i="25"/>
  <c r="AD493" i="10" s="1"/>
  <c r="D46" i="34"/>
  <c r="O47" i="34"/>
  <c r="J48" i="34"/>
  <c r="U49" i="34"/>
  <c r="F52" i="34"/>
  <c r="E51" i="27"/>
  <c r="O76" i="34"/>
  <c r="O39" i="34"/>
  <c r="L46" i="28"/>
  <c r="G47" i="28"/>
  <c r="W47" i="28"/>
  <c r="R48" i="28"/>
  <c r="M49" i="28"/>
  <c r="H50" i="28"/>
  <c r="C51" i="28"/>
  <c r="S51" i="28"/>
  <c r="N52" i="28"/>
  <c r="I53" i="28"/>
  <c r="D54" i="28"/>
  <c r="T54" i="28"/>
  <c r="O55" i="28"/>
  <c r="T146" i="28"/>
  <c r="T147" i="28" s="1"/>
  <c r="H342" i="28"/>
  <c r="H348" i="28" s="1"/>
  <c r="H38" i="29"/>
  <c r="C39" i="29"/>
  <c r="S39" i="29"/>
  <c r="G46" i="29"/>
  <c r="W46" i="29"/>
  <c r="R47" i="29"/>
  <c r="M48" i="29"/>
  <c r="H49" i="29"/>
  <c r="C50" i="29"/>
  <c r="S50" i="29"/>
  <c r="N51" i="29"/>
  <c r="I52" i="29"/>
  <c r="D53" i="29"/>
  <c r="T53" i="29"/>
  <c r="O54" i="29"/>
  <c r="J55" i="29"/>
  <c r="P111" i="29"/>
  <c r="AG651" i="10" s="1"/>
  <c r="E342" i="29"/>
  <c r="E346" i="29" s="1"/>
  <c r="O38" i="30"/>
  <c r="J39" i="30"/>
  <c r="P46" i="30"/>
  <c r="K47" i="30"/>
  <c r="F48" i="30"/>
  <c r="V48" i="30"/>
  <c r="Q49" i="30"/>
  <c r="L50" i="30"/>
  <c r="G51" i="30"/>
  <c r="W51" i="30"/>
  <c r="R52" i="30"/>
  <c r="M53" i="30"/>
  <c r="H54" i="30"/>
  <c r="C55" i="30"/>
  <c r="S55" i="30"/>
  <c r="D111" i="30"/>
  <c r="U703" i="10" s="1"/>
  <c r="H146" i="30"/>
  <c r="H147" i="30" s="1"/>
  <c r="M342" i="30"/>
  <c r="M353" i="30" s="1"/>
  <c r="C38" i="32"/>
  <c r="S38" i="32"/>
  <c r="N39" i="32"/>
  <c r="D46" i="32"/>
  <c r="T46" i="32"/>
  <c r="O47" i="32"/>
  <c r="J48" i="32"/>
  <c r="E49" i="32"/>
  <c r="U49" i="32"/>
  <c r="P50" i="32"/>
  <c r="K51" i="32"/>
  <c r="F52" i="32"/>
  <c r="V52" i="32"/>
  <c r="Q53" i="32"/>
  <c r="L54" i="32"/>
  <c r="G55" i="32"/>
  <c r="W55" i="32"/>
  <c r="G146" i="32"/>
  <c r="N38" i="27"/>
  <c r="I39" i="27"/>
  <c r="O46" i="27"/>
  <c r="J47" i="27"/>
  <c r="E48" i="27"/>
  <c r="U48" i="27"/>
  <c r="P49" i="27"/>
  <c r="K50" i="27"/>
  <c r="F51" i="27"/>
  <c r="V51" i="27"/>
  <c r="Q52" i="27"/>
  <c r="L53" i="27"/>
  <c r="G54" i="27"/>
  <c r="W54" i="27"/>
  <c r="R55" i="27"/>
  <c r="H111" i="27"/>
  <c r="Y547" i="10" s="1"/>
  <c r="W146" i="27"/>
  <c r="W147" i="27" s="1"/>
  <c r="W148" i="27" s="1"/>
  <c r="I38" i="25"/>
  <c r="D39" i="25"/>
  <c r="T39" i="25"/>
  <c r="J46" i="25"/>
  <c r="E47" i="25"/>
  <c r="U47" i="25"/>
  <c r="P48" i="25"/>
  <c r="K49" i="25"/>
  <c r="F50" i="25"/>
  <c r="V50" i="25"/>
  <c r="Q51" i="25"/>
  <c r="L52" i="25"/>
  <c r="G53" i="25"/>
  <c r="W53" i="25"/>
  <c r="R54" i="25"/>
  <c r="M55" i="25"/>
  <c r="D38" i="26"/>
  <c r="T38" i="26"/>
  <c r="O39" i="26"/>
  <c r="E46" i="26"/>
  <c r="U46" i="26"/>
  <c r="P47" i="26"/>
  <c r="K48" i="26"/>
  <c r="F49" i="26"/>
  <c r="V49" i="26"/>
  <c r="Q50" i="26"/>
  <c r="L51" i="26"/>
  <c r="G52" i="26"/>
  <c r="W52" i="26"/>
  <c r="R53" i="26"/>
  <c r="M54" i="26"/>
  <c r="H55" i="26"/>
  <c r="O38" i="24"/>
  <c r="J39" i="24"/>
  <c r="P46" i="24"/>
  <c r="K47" i="24"/>
  <c r="F48" i="24"/>
  <c r="V48" i="24"/>
  <c r="Q49" i="24"/>
  <c r="L50" i="24"/>
  <c r="D167" i="34"/>
  <c r="D171" i="34"/>
  <c r="D170" i="34"/>
  <c r="M53" i="27"/>
  <c r="S146" i="27"/>
  <c r="S147" i="27" s="1"/>
  <c r="S148" i="27" s="1"/>
  <c r="D50" i="18"/>
  <c r="N38" i="28"/>
  <c r="I76" i="28"/>
  <c r="Z597" i="10" s="1"/>
  <c r="I39" i="28"/>
  <c r="N46" i="28"/>
  <c r="I47" i="28"/>
  <c r="D48" i="28"/>
  <c r="T48" i="28"/>
  <c r="O49" i="28"/>
  <c r="J50" i="28"/>
  <c r="E51" i="28"/>
  <c r="U51" i="28"/>
  <c r="P52" i="28"/>
  <c r="K53" i="28"/>
  <c r="F54" i="28"/>
  <c r="V54" i="28"/>
  <c r="Q55" i="28"/>
  <c r="V146" i="28"/>
  <c r="J38" i="29"/>
  <c r="E39" i="29"/>
  <c r="U39" i="29"/>
  <c r="I46" i="29"/>
  <c r="D47" i="29"/>
  <c r="T47" i="29"/>
  <c r="O48" i="29"/>
  <c r="J49" i="29"/>
  <c r="E50" i="29"/>
  <c r="U50" i="29"/>
  <c r="P51" i="29"/>
  <c r="K52" i="29"/>
  <c r="F53" i="29"/>
  <c r="V53" i="29"/>
  <c r="Q54" i="29"/>
  <c r="L55" i="29"/>
  <c r="Q38" i="30"/>
  <c r="L76" i="30"/>
  <c r="AC701" i="10" s="1"/>
  <c r="L39" i="30"/>
  <c r="R46" i="30"/>
  <c r="M47" i="30"/>
  <c r="H48" i="30"/>
  <c r="C49" i="30"/>
  <c r="S49" i="30"/>
  <c r="N50" i="30"/>
  <c r="I51" i="30"/>
  <c r="D52" i="30"/>
  <c r="T52" i="30"/>
  <c r="O53" i="30"/>
  <c r="J54" i="30"/>
  <c r="E55" i="30"/>
  <c r="U55" i="30"/>
  <c r="E146" i="30"/>
  <c r="E38" i="32"/>
  <c r="U38" i="32"/>
  <c r="P39" i="32"/>
  <c r="F46" i="32"/>
  <c r="V46" i="32"/>
  <c r="Q47" i="32"/>
  <c r="L48" i="32"/>
  <c r="G49" i="32"/>
  <c r="W49" i="32"/>
  <c r="R50" i="32"/>
  <c r="M51" i="32"/>
  <c r="H52" i="32"/>
  <c r="C53" i="32"/>
  <c r="S53" i="32"/>
  <c r="N54" i="32"/>
  <c r="I55" i="32"/>
  <c r="P38" i="27"/>
  <c r="K39" i="27"/>
  <c r="Q46" i="27"/>
  <c r="L47" i="27"/>
  <c r="G48" i="27"/>
  <c r="W48" i="27"/>
  <c r="R49" i="27"/>
  <c r="M50" i="27"/>
  <c r="H51" i="27"/>
  <c r="C52" i="27"/>
  <c r="S52" i="27"/>
  <c r="N53" i="27"/>
  <c r="I54" i="27"/>
  <c r="D55" i="27"/>
  <c r="T55" i="27"/>
  <c r="K38" i="25"/>
  <c r="F39" i="25"/>
  <c r="V39" i="25"/>
  <c r="L46" i="25"/>
  <c r="G47" i="25"/>
  <c r="W47" i="25"/>
  <c r="R48" i="25"/>
  <c r="M49" i="25"/>
  <c r="H50" i="25"/>
  <c r="C51" i="25"/>
  <c r="S51" i="25"/>
  <c r="N52" i="25"/>
  <c r="I53" i="25"/>
  <c r="D54" i="25"/>
  <c r="T54" i="25"/>
  <c r="O55" i="25"/>
  <c r="F38" i="26"/>
  <c r="V38" i="26"/>
  <c r="Q39" i="26"/>
  <c r="G46" i="26"/>
  <c r="W46" i="26"/>
  <c r="R47" i="26"/>
  <c r="M48" i="26"/>
  <c r="H49" i="26"/>
  <c r="C50" i="26"/>
  <c r="S50" i="26"/>
  <c r="N51" i="26"/>
  <c r="I52" i="26"/>
  <c r="D53" i="26"/>
  <c r="T53" i="26"/>
  <c r="O54" i="26"/>
  <c r="J55" i="26"/>
  <c r="Q38" i="24"/>
  <c r="L39" i="24"/>
  <c r="R46" i="24"/>
  <c r="M47" i="24"/>
  <c r="H48" i="24"/>
  <c r="C49" i="24"/>
  <c r="S49" i="24"/>
  <c r="N50" i="24"/>
  <c r="I51" i="24"/>
  <c r="D52" i="24"/>
  <c r="T52" i="24"/>
  <c r="O53" i="24"/>
  <c r="J54" i="24"/>
  <c r="E55" i="24"/>
  <c r="U55" i="24"/>
  <c r="L38" i="23"/>
  <c r="G39" i="23"/>
  <c r="W39" i="23"/>
  <c r="H47" i="23"/>
  <c r="C48" i="23"/>
  <c r="S48" i="23"/>
  <c r="N49" i="23"/>
  <c r="I50" i="23"/>
  <c r="D51" i="23"/>
  <c r="T51" i="23"/>
  <c r="O52" i="23"/>
  <c r="J53" i="23"/>
  <c r="E54" i="23"/>
  <c r="U54" i="23"/>
  <c r="P55" i="23"/>
  <c r="Q111" i="23"/>
  <c r="H38" i="18"/>
  <c r="C39" i="18"/>
  <c r="S39" i="18"/>
  <c r="S40" i="18" s="1"/>
  <c r="I46" i="18"/>
  <c r="D47" i="18"/>
  <c r="T47" i="18"/>
  <c r="O48" i="18"/>
  <c r="J49" i="18"/>
  <c r="E50" i="18"/>
  <c r="U50" i="18"/>
  <c r="P51" i="18"/>
  <c r="K52" i="18"/>
  <c r="F53" i="18"/>
  <c r="V53" i="18"/>
  <c r="Q54" i="18"/>
  <c r="L55" i="18"/>
  <c r="C38" i="22"/>
  <c r="S38" i="22"/>
  <c r="N39" i="22"/>
  <c r="D46" i="22"/>
  <c r="T46" i="22"/>
  <c r="O47" i="22"/>
  <c r="J48" i="22"/>
  <c r="E49" i="22"/>
  <c r="U49" i="22"/>
  <c r="P50" i="22"/>
  <c r="K51" i="22"/>
  <c r="F52" i="22"/>
  <c r="O50" i="27"/>
  <c r="J51" i="27"/>
  <c r="E52" i="27"/>
  <c r="U52" i="27"/>
  <c r="P53" i="27"/>
  <c r="K54" i="27"/>
  <c r="F55" i="27"/>
  <c r="V55" i="27"/>
  <c r="M38" i="25"/>
  <c r="H39" i="25"/>
  <c r="H40" i="25" s="1"/>
  <c r="N46" i="25"/>
  <c r="I47" i="25"/>
  <c r="D48" i="25"/>
  <c r="T48" i="25"/>
  <c r="O49" i="25"/>
  <c r="J50" i="25"/>
  <c r="E51" i="25"/>
  <c r="U51" i="25"/>
  <c r="P52" i="25"/>
  <c r="K53" i="25"/>
  <c r="F54" i="25"/>
  <c r="V54" i="25"/>
  <c r="Q55" i="25"/>
  <c r="H38" i="26"/>
  <c r="C39" i="26"/>
  <c r="S39" i="26"/>
  <c r="I46" i="26"/>
  <c r="D47" i="26"/>
  <c r="T47" i="26"/>
  <c r="O48" i="26"/>
  <c r="J49" i="26"/>
  <c r="E50" i="26"/>
  <c r="U50" i="26"/>
  <c r="P51" i="26"/>
  <c r="K52" i="26"/>
  <c r="F53" i="26"/>
  <c r="V53" i="26"/>
  <c r="Q54" i="26"/>
  <c r="L55" i="26"/>
  <c r="C38" i="24"/>
  <c r="S38" i="24"/>
  <c r="N39" i="24"/>
  <c r="N40" i="24" s="1"/>
  <c r="D46" i="24"/>
  <c r="T46" i="24"/>
  <c r="O47" i="24"/>
  <c r="J48" i="24"/>
  <c r="E49" i="24"/>
  <c r="U49" i="24"/>
  <c r="P50" i="24"/>
  <c r="S51" i="18"/>
  <c r="R38" i="28"/>
  <c r="M39" i="28"/>
  <c r="R46" i="28"/>
  <c r="M47" i="28"/>
  <c r="H48" i="28"/>
  <c r="C49" i="28"/>
  <c r="S49" i="28"/>
  <c r="N50" i="28"/>
  <c r="I51" i="28"/>
  <c r="D52" i="28"/>
  <c r="T52" i="28"/>
  <c r="O53" i="28"/>
  <c r="J54" i="28"/>
  <c r="E55" i="28"/>
  <c r="U55" i="28"/>
  <c r="J146" i="28"/>
  <c r="J147" i="28" s="1"/>
  <c r="J148" i="28" s="1"/>
  <c r="N38" i="29"/>
  <c r="I39" i="29"/>
  <c r="M46" i="29"/>
  <c r="H47" i="29"/>
  <c r="C48" i="29"/>
  <c r="S48" i="29"/>
  <c r="N49" i="29"/>
  <c r="I50" i="29"/>
  <c r="D51" i="29"/>
  <c r="T51" i="29"/>
  <c r="O52" i="29"/>
  <c r="J53" i="29"/>
  <c r="E54" i="29"/>
  <c r="U54" i="29"/>
  <c r="P55" i="29"/>
  <c r="P146" i="29"/>
  <c r="E38" i="30"/>
  <c r="U38" i="30"/>
  <c r="P39" i="30"/>
  <c r="F46" i="30"/>
  <c r="V46" i="30"/>
  <c r="Q47" i="30"/>
  <c r="L48" i="30"/>
  <c r="G49" i="30"/>
  <c r="W49" i="30"/>
  <c r="R50" i="30"/>
  <c r="M51" i="30"/>
  <c r="H52" i="30"/>
  <c r="C53" i="30"/>
  <c r="S53" i="30"/>
  <c r="N54" i="30"/>
  <c r="I55" i="30"/>
  <c r="N146" i="30"/>
  <c r="N147" i="30" s="1"/>
  <c r="N148" i="30" s="1"/>
  <c r="C342" i="30"/>
  <c r="C346" i="30" s="1"/>
  <c r="S342" i="30"/>
  <c r="S348" i="30" s="1"/>
  <c r="I38" i="32"/>
  <c r="D39" i="32"/>
  <c r="T39" i="32"/>
  <c r="J46" i="32"/>
  <c r="E47" i="32"/>
  <c r="U47" i="32"/>
  <c r="P48" i="32"/>
  <c r="K49" i="32"/>
  <c r="F50" i="32"/>
  <c r="V50" i="32"/>
  <c r="Q51" i="32"/>
  <c r="L52" i="32"/>
  <c r="G53" i="32"/>
  <c r="W53" i="32"/>
  <c r="R54" i="32"/>
  <c r="M55" i="32"/>
  <c r="D38" i="27"/>
  <c r="T38" i="27"/>
  <c r="O39" i="27"/>
  <c r="E46" i="27"/>
  <c r="U46" i="27"/>
  <c r="P47" i="27"/>
  <c r="K48" i="27"/>
  <c r="F49" i="27"/>
  <c r="V49" i="27"/>
  <c r="Q50" i="27"/>
  <c r="L51" i="27"/>
  <c r="G52" i="27"/>
  <c r="W52" i="27"/>
  <c r="R53" i="27"/>
  <c r="M54" i="27"/>
  <c r="H55" i="27"/>
  <c r="O38" i="25"/>
  <c r="J39" i="25"/>
  <c r="P46" i="25"/>
  <c r="K47" i="25"/>
  <c r="F48" i="25"/>
  <c r="V48" i="25"/>
  <c r="Q49" i="25"/>
  <c r="L50" i="25"/>
  <c r="G51" i="25"/>
  <c r="W51" i="25"/>
  <c r="R52" i="25"/>
  <c r="M53" i="25"/>
  <c r="H54" i="25"/>
  <c r="C55" i="25"/>
  <c r="S55" i="25"/>
  <c r="J38" i="26"/>
  <c r="E39" i="26"/>
  <c r="U39" i="26"/>
  <c r="K46" i="26"/>
  <c r="F47" i="26"/>
  <c r="V47" i="26"/>
  <c r="Q48" i="26"/>
  <c r="L49" i="26"/>
  <c r="G50" i="26"/>
  <c r="W50" i="26"/>
  <c r="R51" i="26"/>
  <c r="M52" i="26"/>
  <c r="H53" i="26"/>
  <c r="C54" i="26"/>
  <c r="S54" i="26"/>
  <c r="N55" i="26"/>
  <c r="E38" i="24"/>
  <c r="U38" i="24"/>
  <c r="P39" i="24"/>
  <c r="F46" i="24"/>
  <c r="V46" i="24"/>
  <c r="Q47" i="24"/>
  <c r="L48" i="24"/>
  <c r="G49" i="24"/>
  <c r="W49" i="24"/>
  <c r="R50" i="24"/>
  <c r="M51" i="24"/>
  <c r="H52" i="24"/>
  <c r="C53" i="24"/>
  <c r="S53" i="24"/>
  <c r="N54" i="24"/>
  <c r="I55" i="24"/>
  <c r="T50" i="24"/>
  <c r="O51" i="24"/>
  <c r="J52" i="24"/>
  <c r="E53" i="24"/>
  <c r="U53" i="24"/>
  <c r="P54" i="24"/>
  <c r="K55" i="24"/>
  <c r="R38" i="23"/>
  <c r="C46" i="23"/>
  <c r="S46" i="23"/>
  <c r="N47" i="23"/>
  <c r="I48" i="23"/>
  <c r="D49" i="23"/>
  <c r="T49" i="23"/>
  <c r="O50" i="23"/>
  <c r="J51" i="23"/>
  <c r="E52" i="23"/>
  <c r="U52" i="23"/>
  <c r="P53" i="23"/>
  <c r="K54" i="23"/>
  <c r="F55" i="23"/>
  <c r="V55" i="23"/>
  <c r="N38" i="18"/>
  <c r="I39" i="18"/>
  <c r="I40" i="18" s="1"/>
  <c r="O46" i="18"/>
  <c r="J47" i="18"/>
  <c r="E48" i="18"/>
  <c r="U48" i="18"/>
  <c r="P49" i="18"/>
  <c r="K50" i="18"/>
  <c r="F51" i="18"/>
  <c r="V51" i="18"/>
  <c r="Q52" i="18"/>
  <c r="L53" i="18"/>
  <c r="G54" i="18"/>
  <c r="W54" i="18"/>
  <c r="R55" i="18"/>
  <c r="I38" i="22"/>
  <c r="D39" i="22"/>
  <c r="T39" i="22"/>
  <c r="J46" i="22"/>
  <c r="E47" i="22"/>
  <c r="U47" i="22"/>
  <c r="P48" i="22"/>
  <c r="K49" i="22"/>
  <c r="F50" i="22"/>
  <c r="V50" i="22"/>
  <c r="Q51" i="22"/>
  <c r="L52" i="22"/>
  <c r="G53" i="22"/>
  <c r="W53" i="22"/>
  <c r="R54" i="22"/>
  <c r="M55" i="22"/>
  <c r="D38" i="21"/>
  <c r="T38" i="21"/>
  <c r="O39" i="21"/>
  <c r="O40" i="21" s="1"/>
  <c r="E46" i="21"/>
  <c r="U46" i="21"/>
  <c r="P47" i="21"/>
  <c r="K48" i="21"/>
  <c r="F49" i="21"/>
  <c r="V49" i="21"/>
  <c r="Q50" i="21"/>
  <c r="L51" i="21"/>
  <c r="G52" i="21"/>
  <c r="W52" i="21"/>
  <c r="R53" i="21"/>
  <c r="M54" i="21"/>
  <c r="H55" i="21"/>
  <c r="E38" i="34"/>
  <c r="U38" i="34"/>
  <c r="P39" i="34"/>
  <c r="E46" i="34"/>
  <c r="U46" i="34"/>
  <c r="P47" i="34"/>
  <c r="K48" i="34"/>
  <c r="F49" i="34"/>
  <c r="V49" i="34"/>
  <c r="Q50" i="34"/>
  <c r="L51" i="34"/>
  <c r="G52" i="34"/>
  <c r="M52" i="22"/>
  <c r="H53" i="22"/>
  <c r="C54" i="22"/>
  <c r="S54" i="22"/>
  <c r="N55" i="22"/>
  <c r="Q47" i="34"/>
  <c r="W49" i="34"/>
  <c r="H52" i="34"/>
  <c r="M48" i="34"/>
  <c r="D50" i="34"/>
  <c r="V146" i="22"/>
  <c r="E47" i="34"/>
  <c r="K49" i="34"/>
  <c r="Q51" i="34"/>
  <c r="L52" i="34"/>
  <c r="W53" i="34"/>
  <c r="R146" i="34"/>
  <c r="R147" i="34" s="1"/>
  <c r="O146" i="21"/>
  <c r="L38" i="34"/>
  <c r="G39" i="34"/>
  <c r="W76" i="34"/>
  <c r="AN77" i="10" s="1"/>
  <c r="W39" i="34"/>
  <c r="R76" i="34"/>
  <c r="AI77" i="10" s="1"/>
  <c r="L91" i="34"/>
  <c r="L46" i="34"/>
  <c r="R91" i="34"/>
  <c r="R101" i="34" s="1"/>
  <c r="R48" i="34"/>
  <c r="R56" i="34" s="1"/>
  <c r="C51" i="34"/>
  <c r="G51" i="24"/>
  <c r="W51" i="24"/>
  <c r="R52" i="24"/>
  <c r="M53" i="24"/>
  <c r="H54" i="24"/>
  <c r="C55" i="24"/>
  <c r="S55" i="24"/>
  <c r="J38" i="23"/>
  <c r="E39" i="23"/>
  <c r="U39" i="23"/>
  <c r="K46" i="23"/>
  <c r="F47" i="23"/>
  <c r="V47" i="23"/>
  <c r="Q48" i="23"/>
  <c r="L49" i="23"/>
  <c r="G50" i="23"/>
  <c r="W50" i="23"/>
  <c r="R51" i="23"/>
  <c r="H53" i="23"/>
  <c r="C54" i="23"/>
  <c r="S54" i="23"/>
  <c r="N55" i="23"/>
  <c r="F38" i="18"/>
  <c r="V38" i="18"/>
  <c r="Q39" i="18"/>
  <c r="G46" i="18"/>
  <c r="W46" i="18"/>
  <c r="R47" i="18"/>
  <c r="M48" i="18"/>
  <c r="H49" i="18"/>
  <c r="C50" i="18"/>
  <c r="S50" i="18"/>
  <c r="N51" i="18"/>
  <c r="I52" i="18"/>
  <c r="D53" i="18"/>
  <c r="T53" i="18"/>
  <c r="O54" i="18"/>
  <c r="J55" i="18"/>
  <c r="Q38" i="22"/>
  <c r="L39" i="22"/>
  <c r="R46" i="22"/>
  <c r="M47" i="22"/>
  <c r="H48" i="22"/>
  <c r="C49" i="22"/>
  <c r="S49" i="22"/>
  <c r="N50" i="22"/>
  <c r="I51" i="22"/>
  <c r="D52" i="22"/>
  <c r="T52" i="22"/>
  <c r="O53" i="22"/>
  <c r="J54" i="22"/>
  <c r="E55" i="22"/>
  <c r="U55" i="22"/>
  <c r="L38" i="21"/>
  <c r="G39" i="21"/>
  <c r="W39" i="21"/>
  <c r="M46" i="21"/>
  <c r="H47" i="21"/>
  <c r="C48" i="21"/>
  <c r="S48" i="21"/>
  <c r="N49" i="21"/>
  <c r="I50" i="21"/>
  <c r="D51" i="21"/>
  <c r="T51" i="21"/>
  <c r="O52" i="21"/>
  <c r="J53" i="21"/>
  <c r="E54" i="21"/>
  <c r="U54" i="21"/>
  <c r="P55" i="21"/>
  <c r="P146" i="21"/>
  <c r="P147" i="21" s="1"/>
  <c r="M38" i="34"/>
  <c r="H39" i="34"/>
  <c r="M46" i="34"/>
  <c r="H47" i="34"/>
  <c r="C48" i="34"/>
  <c r="S48" i="34"/>
  <c r="N49" i="34"/>
  <c r="I50" i="34"/>
  <c r="D51" i="34"/>
  <c r="T51" i="34"/>
  <c r="F111" i="34"/>
  <c r="W79" i="10" s="1"/>
  <c r="E146" i="34"/>
  <c r="R165" i="34"/>
  <c r="S342" i="34"/>
  <c r="S345" i="34" s="1"/>
  <c r="K76" i="34"/>
  <c r="AB77" i="10" s="1"/>
  <c r="K39" i="34"/>
  <c r="F48" i="34"/>
  <c r="L50" i="34"/>
  <c r="M53" i="34"/>
  <c r="K51" i="24"/>
  <c r="F52" i="24"/>
  <c r="V52" i="24"/>
  <c r="Q53" i="24"/>
  <c r="L54" i="24"/>
  <c r="G55" i="24"/>
  <c r="W55" i="24"/>
  <c r="N38" i="23"/>
  <c r="I39" i="23"/>
  <c r="O46" i="23"/>
  <c r="J47" i="23"/>
  <c r="E48" i="23"/>
  <c r="U48" i="23"/>
  <c r="P49" i="23"/>
  <c r="K50" i="23"/>
  <c r="F51" i="23"/>
  <c r="V51" i="23"/>
  <c r="Q52" i="23"/>
  <c r="L53" i="23"/>
  <c r="G54" i="23"/>
  <c r="W54" i="23"/>
  <c r="R55" i="23"/>
  <c r="J38" i="18"/>
  <c r="E39" i="18"/>
  <c r="U39" i="18"/>
  <c r="K46" i="18"/>
  <c r="F47" i="18"/>
  <c r="V47" i="18"/>
  <c r="Q48" i="18"/>
  <c r="L49" i="18"/>
  <c r="G50" i="18"/>
  <c r="W50" i="18"/>
  <c r="R51" i="18"/>
  <c r="M52" i="18"/>
  <c r="H53" i="18"/>
  <c r="C54" i="18"/>
  <c r="S54" i="18"/>
  <c r="N55" i="18"/>
  <c r="E38" i="22"/>
  <c r="U38" i="22"/>
  <c r="P39" i="22"/>
  <c r="P40" i="22" s="1"/>
  <c r="F46" i="22"/>
  <c r="V46" i="22"/>
  <c r="Q47" i="22"/>
  <c r="L48" i="22"/>
  <c r="G49" i="22"/>
  <c r="W49" i="22"/>
  <c r="R50" i="22"/>
  <c r="M51" i="22"/>
  <c r="H52" i="22"/>
  <c r="C53" i="22"/>
  <c r="S53" i="22"/>
  <c r="N54" i="22"/>
  <c r="I55" i="22"/>
  <c r="P38" i="21"/>
  <c r="K39" i="21"/>
  <c r="Q46" i="21"/>
  <c r="L47" i="21"/>
  <c r="G48" i="21"/>
  <c r="W48" i="21"/>
  <c r="R49" i="21"/>
  <c r="M50" i="21"/>
  <c r="H51" i="21"/>
  <c r="C52" i="21"/>
  <c r="S52" i="21"/>
  <c r="N53" i="21"/>
  <c r="I54" i="21"/>
  <c r="D55" i="21"/>
  <c r="T55" i="21"/>
  <c r="R38" i="34"/>
  <c r="M39" i="34"/>
  <c r="M76" i="34"/>
  <c r="AD77" i="10" s="1"/>
  <c r="H48" i="34"/>
  <c r="C49" i="34"/>
  <c r="N50" i="34"/>
  <c r="T52" i="34"/>
  <c r="J146" i="34"/>
  <c r="J147" i="34" s="1"/>
  <c r="J148" i="34" s="1"/>
  <c r="K342" i="34"/>
  <c r="K351" i="34" s="1"/>
  <c r="P38" i="23"/>
  <c r="K39" i="23"/>
  <c r="Q46" i="23"/>
  <c r="L47" i="23"/>
  <c r="G48" i="23"/>
  <c r="W48" i="23"/>
  <c r="R49" i="23"/>
  <c r="H51" i="23"/>
  <c r="C52" i="23"/>
  <c r="S52" i="23"/>
  <c r="N53" i="23"/>
  <c r="I54" i="23"/>
  <c r="D55" i="23"/>
  <c r="T55" i="23"/>
  <c r="L38" i="18"/>
  <c r="G39" i="18"/>
  <c r="W39" i="18"/>
  <c r="M46" i="18"/>
  <c r="H47" i="18"/>
  <c r="C48" i="18"/>
  <c r="S48" i="18"/>
  <c r="N49" i="18"/>
  <c r="I50" i="18"/>
  <c r="D51" i="18"/>
  <c r="T51" i="18"/>
  <c r="O52" i="18"/>
  <c r="J53" i="18"/>
  <c r="E54" i="18"/>
  <c r="U54" i="18"/>
  <c r="P55" i="18"/>
  <c r="G38" i="22"/>
  <c r="W38" i="22"/>
  <c r="R39" i="22"/>
  <c r="H46" i="22"/>
  <c r="C47" i="22"/>
  <c r="S47" i="22"/>
  <c r="N48" i="22"/>
  <c r="I49" i="22"/>
  <c r="D50" i="22"/>
  <c r="T50" i="22"/>
  <c r="O51" i="22"/>
  <c r="J52" i="22"/>
  <c r="E53" i="22"/>
  <c r="U53" i="22"/>
  <c r="P54" i="22"/>
  <c r="K55" i="22"/>
  <c r="R38" i="21"/>
  <c r="M39" i="21"/>
  <c r="M40" i="21" s="1"/>
  <c r="C46" i="21"/>
  <c r="S46" i="21"/>
  <c r="N47" i="21"/>
  <c r="I48" i="21"/>
  <c r="D49" i="21"/>
  <c r="T49" i="21"/>
  <c r="O50" i="21"/>
  <c r="J51" i="21"/>
  <c r="E52" i="21"/>
  <c r="U52" i="21"/>
  <c r="P53" i="21"/>
  <c r="K54" i="21"/>
  <c r="F55" i="21"/>
  <c r="V55" i="21"/>
  <c r="C46" i="34"/>
  <c r="S46" i="34"/>
  <c r="N47" i="34"/>
  <c r="I48" i="34"/>
  <c r="D49" i="34"/>
  <c r="T49" i="34"/>
  <c r="O50" i="34"/>
  <c r="J51" i="34"/>
  <c r="E52" i="34"/>
  <c r="U52" i="34"/>
  <c r="P53" i="34"/>
  <c r="K54" i="34"/>
  <c r="F55" i="34"/>
  <c r="V55" i="34"/>
  <c r="L342" i="34"/>
  <c r="L347" i="34" s="1"/>
  <c r="G342" i="34"/>
  <c r="G351" i="34" s="1"/>
  <c r="D48" i="20"/>
  <c r="S49" i="20"/>
  <c r="C51" i="20"/>
  <c r="F52" i="20"/>
  <c r="U53" i="20"/>
  <c r="T111" i="20"/>
  <c r="E146" i="20"/>
  <c r="E147" i="20" s="1"/>
  <c r="E148" i="20" s="1"/>
  <c r="Q146" i="20"/>
  <c r="I49" i="20"/>
  <c r="C76" i="20"/>
  <c r="T129" i="10" s="1"/>
  <c r="G76" i="20"/>
  <c r="G39" i="20"/>
  <c r="S76" i="20"/>
  <c r="S39" i="20"/>
  <c r="M46" i="20"/>
  <c r="D47" i="20"/>
  <c r="P47" i="20"/>
  <c r="G48" i="20"/>
  <c r="S48" i="20"/>
  <c r="J49" i="20"/>
  <c r="V49" i="20"/>
  <c r="M50" i="20"/>
  <c r="D51" i="20"/>
  <c r="P51" i="20"/>
  <c r="G52" i="20"/>
  <c r="S52" i="20"/>
  <c r="J53" i="20"/>
  <c r="V53" i="20"/>
  <c r="M54" i="20"/>
  <c r="D55" i="20"/>
  <c r="P55" i="20"/>
  <c r="C146" i="20"/>
  <c r="C147" i="20" s="1"/>
  <c r="V76" i="20"/>
  <c r="AM129" i="10" s="1"/>
  <c r="V39" i="20"/>
  <c r="T47" i="20"/>
  <c r="Q50" i="20"/>
  <c r="T51" i="20"/>
  <c r="K52" i="20"/>
  <c r="W52" i="20"/>
  <c r="N53" i="20"/>
  <c r="F147" i="20"/>
  <c r="F148" i="20" s="1"/>
  <c r="L76" i="20"/>
  <c r="AC129" i="10" s="1"/>
  <c r="L39" i="20"/>
  <c r="C49" i="20"/>
  <c r="I51" i="20"/>
  <c r="O53" i="20"/>
  <c r="V111" i="20"/>
  <c r="AM131" i="10" s="1"/>
  <c r="N48" i="20"/>
  <c r="E49" i="20"/>
  <c r="Q49" i="20"/>
  <c r="H50" i="20"/>
  <c r="T50" i="20"/>
  <c r="K51" i="20"/>
  <c r="W51" i="20"/>
  <c r="N52" i="20"/>
  <c r="E53" i="20"/>
  <c r="Q53" i="20"/>
  <c r="U146" i="20"/>
  <c r="V50" i="20"/>
  <c r="E76" i="20"/>
  <c r="R252" i="20"/>
  <c r="R253" i="20" s="1"/>
  <c r="O111" i="20"/>
  <c r="AF131" i="10" s="1"/>
  <c r="L146" i="20"/>
  <c r="L147" i="20" s="1"/>
  <c r="L148" i="20" s="1"/>
  <c r="U251" i="20"/>
  <c r="U252" i="20" s="1"/>
  <c r="U253" i="20" s="1"/>
  <c r="H216" i="20"/>
  <c r="H217" i="20" s="1"/>
  <c r="H218" i="20" s="1"/>
  <c r="Q182" i="20"/>
  <c r="Q183" i="20" s="1"/>
  <c r="C216" i="20"/>
  <c r="C217" i="20" s="1"/>
  <c r="C218" i="20" s="1"/>
  <c r="O217" i="20"/>
  <c r="O218" i="20" s="1"/>
  <c r="V172" i="21"/>
  <c r="E169" i="27"/>
  <c r="H310" i="27"/>
  <c r="N168" i="26"/>
  <c r="N168" i="24"/>
  <c r="O308" i="28"/>
  <c r="O307" i="28"/>
  <c r="O316" i="28"/>
  <c r="M146" i="20"/>
  <c r="M147" i="20" s="1"/>
  <c r="M148" i="20" s="1"/>
  <c r="P181" i="20"/>
  <c r="G342" i="20"/>
  <c r="G351" i="20" s="1"/>
  <c r="P167" i="24"/>
  <c r="H169" i="18"/>
  <c r="H171" i="18"/>
  <c r="H167" i="18"/>
  <c r="H165" i="18"/>
  <c r="J76" i="20"/>
  <c r="AA129" i="10" s="1"/>
  <c r="I111" i="20"/>
  <c r="Z131" i="10" s="1"/>
  <c r="U181" i="20"/>
  <c r="U182" i="20" s="1"/>
  <c r="L217" i="20"/>
  <c r="E171" i="27"/>
  <c r="W352" i="27"/>
  <c r="P169" i="24"/>
  <c r="E168" i="21"/>
  <c r="E172" i="27"/>
  <c r="J308" i="25"/>
  <c r="F308" i="28"/>
  <c r="F311" i="28"/>
  <c r="H171" i="29"/>
  <c r="H173" i="29"/>
  <c r="O126" i="20"/>
  <c r="V346" i="25"/>
  <c r="P172" i="24"/>
  <c r="M76" i="20"/>
  <c r="AD129" i="10" s="1"/>
  <c r="H111" i="20"/>
  <c r="C251" i="20"/>
  <c r="W342" i="20"/>
  <c r="W348" i="20" s="1"/>
  <c r="C315" i="33"/>
  <c r="C312" i="33"/>
  <c r="O76" i="20"/>
  <c r="AF129" i="10" s="1"/>
  <c r="N111" i="20"/>
  <c r="AE131" i="10" s="1"/>
  <c r="G162" i="21"/>
  <c r="J170" i="23"/>
  <c r="J169" i="23"/>
  <c r="R342" i="20"/>
  <c r="C165" i="25"/>
  <c r="I76" i="20"/>
  <c r="V314" i="29"/>
  <c r="V309" i="29"/>
  <c r="F76" i="20"/>
  <c r="W129" i="10" s="1"/>
  <c r="R76" i="20"/>
  <c r="AI129" i="10" s="1"/>
  <c r="M181" i="20"/>
  <c r="V170" i="21"/>
  <c r="O162" i="27"/>
  <c r="V166" i="26"/>
  <c r="J311" i="24"/>
  <c r="O164" i="23"/>
  <c r="O168" i="23"/>
  <c r="M316" i="28"/>
  <c r="M313" i="28"/>
  <c r="O172" i="29"/>
  <c r="O167" i="29"/>
  <c r="O165" i="29"/>
  <c r="G170" i="22"/>
  <c r="G169" i="32"/>
  <c r="S111" i="33"/>
  <c r="AJ807" i="10" s="1"/>
  <c r="L169" i="33"/>
  <c r="O307" i="33"/>
  <c r="C76" i="28"/>
  <c r="O76" i="28"/>
  <c r="R76" i="28"/>
  <c r="G146" i="28"/>
  <c r="S146" i="28"/>
  <c r="S147" i="28" s="1"/>
  <c r="S148" i="28" s="1"/>
  <c r="L342" i="28"/>
  <c r="L353" i="28" s="1"/>
  <c r="C342" i="28"/>
  <c r="C350" i="28" s="1"/>
  <c r="Q76" i="29"/>
  <c r="C111" i="29"/>
  <c r="T651" i="10" s="1"/>
  <c r="G309" i="29"/>
  <c r="U342" i="29"/>
  <c r="U349" i="29" s="1"/>
  <c r="C76" i="30"/>
  <c r="T701" i="10" s="1"/>
  <c r="O76" i="30"/>
  <c r="U311" i="30"/>
  <c r="U310" i="30"/>
  <c r="H147" i="19"/>
  <c r="H148" i="19" s="1"/>
  <c r="Q169" i="33"/>
  <c r="J342" i="30"/>
  <c r="J347" i="30" s="1"/>
  <c r="G172" i="32"/>
  <c r="R147" i="19"/>
  <c r="R148" i="19" s="1"/>
  <c r="I146" i="19"/>
  <c r="I147" i="19" s="1"/>
  <c r="I148" i="19" s="1"/>
  <c r="L170" i="33"/>
  <c r="L308" i="33"/>
  <c r="U147" i="29"/>
  <c r="U148" i="29" s="1"/>
  <c r="W309" i="29"/>
  <c r="G173" i="32"/>
  <c r="C167" i="19"/>
  <c r="G346" i="23"/>
  <c r="T167" i="18"/>
  <c r="K311" i="32"/>
  <c r="N170" i="19"/>
  <c r="F76" i="33"/>
  <c r="W805" i="10" s="1"/>
  <c r="R76" i="33"/>
  <c r="AI805" i="10" s="1"/>
  <c r="M146" i="33"/>
  <c r="M147" i="33" s="1"/>
  <c r="M148" i="33" s="1"/>
  <c r="Q164" i="33"/>
  <c r="L171" i="33"/>
  <c r="I111" i="28"/>
  <c r="Z599" i="10" s="1"/>
  <c r="U111" i="28"/>
  <c r="AL599" i="10" s="1"/>
  <c r="R76" i="29"/>
  <c r="AI649" i="10" s="1"/>
  <c r="G111" i="29"/>
  <c r="X651" i="10" s="1"/>
  <c r="S111" i="29"/>
  <c r="AJ651" i="10" s="1"/>
  <c r="H146" i="29"/>
  <c r="H147" i="29" s="1"/>
  <c r="H148" i="29" s="1"/>
  <c r="T146" i="29"/>
  <c r="T147" i="29" s="1"/>
  <c r="T148" i="29" s="1"/>
  <c r="I111" i="30"/>
  <c r="Z703" i="10" s="1"/>
  <c r="U111" i="30"/>
  <c r="AL703" i="10" s="1"/>
  <c r="L111" i="30"/>
  <c r="AC703" i="10" s="1"/>
  <c r="J146" i="30"/>
  <c r="J147" i="30" s="1"/>
  <c r="J148" i="30" s="1"/>
  <c r="V146" i="30"/>
  <c r="M146" i="30"/>
  <c r="M147" i="30" s="1"/>
  <c r="F171" i="23"/>
  <c r="G162" i="32"/>
  <c r="L91" i="33"/>
  <c r="N146" i="33"/>
  <c r="N147" i="33" s="1"/>
  <c r="N148" i="33" s="1"/>
  <c r="E165" i="33"/>
  <c r="Q309" i="33"/>
  <c r="J111" i="28"/>
  <c r="AA599" i="10" s="1"/>
  <c r="U147" i="28"/>
  <c r="U148" i="28" s="1"/>
  <c r="E342" i="28"/>
  <c r="E348" i="28" s="1"/>
  <c r="G76" i="29"/>
  <c r="X649" i="10" s="1"/>
  <c r="S76" i="29"/>
  <c r="N342" i="29"/>
  <c r="N349" i="29" s="1"/>
  <c r="T76" i="30"/>
  <c r="R161" i="30"/>
  <c r="I111" i="29"/>
  <c r="Z651" i="10" s="1"/>
  <c r="L111" i="29"/>
  <c r="AC651" i="10" s="1"/>
  <c r="O342" i="29"/>
  <c r="O345" i="29" s="1"/>
  <c r="K111" i="30"/>
  <c r="AB703" i="10" s="1"/>
  <c r="W111" i="30"/>
  <c r="AN703" i="10" s="1"/>
  <c r="L146" i="30"/>
  <c r="L147" i="30" s="1"/>
  <c r="L148" i="30" s="1"/>
  <c r="H162" i="29"/>
  <c r="R314" i="34"/>
  <c r="R316" i="34"/>
  <c r="T165" i="22"/>
  <c r="G167" i="32"/>
  <c r="G76" i="19"/>
  <c r="G41" i="19" s="1"/>
  <c r="G40" i="19" s="1"/>
  <c r="S76" i="19"/>
  <c r="J111" i="19"/>
  <c r="J41" i="19" s="1"/>
  <c r="J40" i="19" s="1"/>
  <c r="V111" i="19"/>
  <c r="V41" i="19" s="1"/>
  <c r="V40" i="19" s="1"/>
  <c r="M126" i="19"/>
  <c r="M146" i="19"/>
  <c r="M147" i="19" s="1"/>
  <c r="P147" i="19"/>
  <c r="P148" i="19" s="1"/>
  <c r="V342" i="19"/>
  <c r="V348" i="19" s="1"/>
  <c r="L167" i="33"/>
  <c r="W342" i="33"/>
  <c r="W345" i="33" s="1"/>
  <c r="J147" i="29"/>
  <c r="J148" i="29" s="1"/>
  <c r="H167" i="32"/>
  <c r="H76" i="19"/>
  <c r="H41" i="19" s="1"/>
  <c r="H40" i="19" s="1"/>
  <c r="N146" i="19"/>
  <c r="N147" i="19" s="1"/>
  <c r="N148" i="19" s="1"/>
  <c r="D146" i="33"/>
  <c r="D147" i="33" s="1"/>
  <c r="D148" i="33" s="1"/>
  <c r="I126" i="29"/>
  <c r="I132" i="29" s="1"/>
  <c r="G342" i="29"/>
  <c r="G351" i="29" s="1"/>
  <c r="D146" i="30"/>
  <c r="D147" i="30" s="1"/>
  <c r="D148" i="30" s="1"/>
  <c r="T168" i="22"/>
  <c r="G168" i="32"/>
  <c r="C111" i="33"/>
  <c r="T807" i="10" s="1"/>
  <c r="O111" i="33"/>
  <c r="AF807" i="10" s="1"/>
  <c r="E146" i="33"/>
  <c r="E147" i="33" s="1"/>
  <c r="E148" i="33" s="1"/>
  <c r="Q146" i="33"/>
  <c r="Q147" i="33" s="1"/>
  <c r="Q148" i="33" s="1"/>
  <c r="R315" i="33"/>
  <c r="M342" i="33"/>
  <c r="M350" i="33" s="1"/>
  <c r="N76" i="28"/>
  <c r="M76" i="29"/>
  <c r="AD649" i="10" s="1"/>
  <c r="S129" i="29"/>
  <c r="C146" i="29"/>
  <c r="C147" i="29" s="1"/>
  <c r="C148" i="29" s="1"/>
  <c r="V91" i="32"/>
  <c r="V98" i="32" s="1"/>
  <c r="G147" i="32"/>
  <c r="M342" i="27"/>
  <c r="M345" i="27" s="1"/>
  <c r="V76" i="25"/>
  <c r="AM493" i="10" s="1"/>
  <c r="S147" i="18"/>
  <c r="G146" i="34"/>
  <c r="M169" i="34"/>
  <c r="D76" i="34"/>
  <c r="U77" i="10" s="1"/>
  <c r="S76" i="34"/>
  <c r="AJ77" i="10" s="1"/>
  <c r="M309" i="30"/>
  <c r="E111" i="18"/>
  <c r="T146" i="18"/>
  <c r="V91" i="34"/>
  <c r="V100" i="34" s="1"/>
  <c r="G111" i="34"/>
  <c r="X79" i="10" s="1"/>
  <c r="M168" i="34"/>
  <c r="W342" i="30"/>
  <c r="W354" i="30" s="1"/>
  <c r="R76" i="27"/>
  <c r="AI545" i="10" s="1"/>
  <c r="U146" i="27"/>
  <c r="I342" i="27"/>
  <c r="I345" i="27" s="1"/>
  <c r="R76" i="25"/>
  <c r="AI493" i="10" s="1"/>
  <c r="F111" i="25"/>
  <c r="I342" i="25"/>
  <c r="I352" i="25" s="1"/>
  <c r="F111" i="26"/>
  <c r="W443" i="10" s="1"/>
  <c r="F111" i="24"/>
  <c r="W391" i="10" s="1"/>
  <c r="R76" i="23"/>
  <c r="F111" i="23"/>
  <c r="U146" i="23"/>
  <c r="U147" i="23" s="1"/>
  <c r="U148" i="23" s="1"/>
  <c r="I342" i="23"/>
  <c r="I345" i="23" s="1"/>
  <c r="R76" i="22"/>
  <c r="AI233" i="10" s="1"/>
  <c r="R76" i="21"/>
  <c r="F111" i="21"/>
  <c r="W183" i="10" s="1"/>
  <c r="U146" i="21"/>
  <c r="U146" i="34"/>
  <c r="L146" i="34"/>
  <c r="L147" i="34" s="1"/>
  <c r="L148" i="34" s="1"/>
  <c r="E91" i="27"/>
  <c r="M111" i="34"/>
  <c r="AD79" i="10" s="1"/>
  <c r="R309" i="34"/>
  <c r="AI101" i="10" s="1"/>
  <c r="K101" i="10" s="1"/>
  <c r="H342" i="34"/>
  <c r="H346" i="34" s="1"/>
  <c r="E307" i="34"/>
  <c r="O342" i="30"/>
  <c r="O346" i="30" s="1"/>
  <c r="R342" i="30"/>
  <c r="G76" i="27"/>
  <c r="G76" i="25"/>
  <c r="X493" i="10" s="1"/>
  <c r="V111" i="25"/>
  <c r="AM495" i="10" s="1"/>
  <c r="V111" i="26"/>
  <c r="AM443" i="10" s="1"/>
  <c r="G76" i="24"/>
  <c r="V111" i="24"/>
  <c r="AM391" i="10" s="1"/>
  <c r="G76" i="23"/>
  <c r="X337" i="10" s="1"/>
  <c r="V111" i="23"/>
  <c r="P146" i="23"/>
  <c r="P147" i="23" s="1"/>
  <c r="G76" i="22"/>
  <c r="X233" i="10" s="1"/>
  <c r="G126" i="22"/>
  <c r="G76" i="21"/>
  <c r="V111" i="21"/>
  <c r="AM183" i="10" s="1"/>
  <c r="M126" i="21"/>
  <c r="M134" i="21" s="1"/>
  <c r="M146" i="34"/>
  <c r="D165" i="34"/>
  <c r="J307" i="34"/>
  <c r="Q146" i="25"/>
  <c r="Q147" i="25" s="1"/>
  <c r="Q148" i="25" s="1"/>
  <c r="N91" i="26"/>
  <c r="N101" i="26" s="1"/>
  <c r="Q146" i="26"/>
  <c r="Q147" i="26" s="1"/>
  <c r="W111" i="22"/>
  <c r="AN235" i="10" s="1"/>
  <c r="Q146" i="22"/>
  <c r="Q147" i="22" s="1"/>
  <c r="Q148" i="22" s="1"/>
  <c r="E342" i="30"/>
  <c r="E348" i="30" s="1"/>
  <c r="I76" i="27"/>
  <c r="Z545" i="10" s="1"/>
  <c r="I126" i="27"/>
  <c r="I130" i="27" s="1"/>
  <c r="R146" i="27"/>
  <c r="Q111" i="34"/>
  <c r="AH79" i="10" s="1"/>
  <c r="O146" i="34"/>
  <c r="C342" i="34"/>
  <c r="C345" i="34" s="1"/>
  <c r="L311" i="18"/>
  <c r="L310" i="18"/>
  <c r="L316" i="18"/>
  <c r="L314" i="18"/>
  <c r="L312" i="18"/>
  <c r="V161" i="18"/>
  <c r="V172" i="18" s="1"/>
  <c r="T162" i="18"/>
  <c r="D313" i="18"/>
  <c r="D167" i="18"/>
  <c r="D342" i="18"/>
  <c r="D346" i="18" s="1"/>
  <c r="C147" i="18"/>
  <c r="C148" i="18" s="1"/>
  <c r="T169" i="18"/>
  <c r="L161" i="18"/>
  <c r="L169" i="18" s="1"/>
  <c r="D172" i="18"/>
  <c r="W345" i="18"/>
  <c r="O173" i="18"/>
  <c r="H171" i="27"/>
  <c r="H170" i="27"/>
  <c r="H172" i="27"/>
  <c r="V170" i="32"/>
  <c r="V172" i="32"/>
  <c r="V310" i="32"/>
  <c r="V315" i="32"/>
  <c r="V313" i="32"/>
  <c r="P342" i="32"/>
  <c r="P354" i="32" s="1"/>
  <c r="J165" i="27"/>
  <c r="J166" i="27"/>
  <c r="P342" i="27"/>
  <c r="P354" i="27" s="1"/>
  <c r="S216" i="20"/>
  <c r="M251" i="20"/>
  <c r="V315" i="24"/>
  <c r="V313" i="24"/>
  <c r="N354" i="32"/>
  <c r="N353" i="32"/>
  <c r="N350" i="32"/>
  <c r="N345" i="32"/>
  <c r="N348" i="32"/>
  <c r="T172" i="24"/>
  <c r="T170" i="24"/>
  <c r="K315" i="23"/>
  <c r="K309" i="23"/>
  <c r="W173" i="32"/>
  <c r="W171" i="32"/>
  <c r="W165" i="32"/>
  <c r="W170" i="32"/>
  <c r="W168" i="32"/>
  <c r="W166" i="32"/>
  <c r="W172" i="32"/>
  <c r="W164" i="32"/>
  <c r="W169" i="32"/>
  <c r="T162" i="21"/>
  <c r="T168" i="21"/>
  <c r="T165" i="21"/>
  <c r="J166" i="26"/>
  <c r="J168" i="26"/>
  <c r="J312" i="26"/>
  <c r="U309" i="24"/>
  <c r="U310" i="24"/>
  <c r="U316" i="24"/>
  <c r="U308" i="24"/>
  <c r="U315" i="24"/>
  <c r="U307" i="24"/>
  <c r="U314" i="24"/>
  <c r="U312" i="24"/>
  <c r="J161" i="30"/>
  <c r="J168" i="30" s="1"/>
  <c r="U172" i="19"/>
  <c r="U162" i="19"/>
  <c r="M309" i="24"/>
  <c r="R173" i="32"/>
  <c r="R168" i="32"/>
  <c r="R167" i="32"/>
  <c r="P342" i="33"/>
  <c r="P345" i="33" s="1"/>
  <c r="E314" i="20"/>
  <c r="P126" i="20"/>
  <c r="O313" i="26"/>
  <c r="F350" i="26"/>
  <c r="L170" i="23"/>
  <c r="L173" i="23"/>
  <c r="N310" i="27"/>
  <c r="N312" i="27"/>
  <c r="N309" i="27"/>
  <c r="N313" i="27"/>
  <c r="G307" i="20"/>
  <c r="D76" i="20"/>
  <c r="U129" i="10" s="1"/>
  <c r="P76" i="20"/>
  <c r="AG129" i="10" s="1"/>
  <c r="E126" i="20"/>
  <c r="M171" i="23"/>
  <c r="M162" i="32"/>
  <c r="I146" i="33"/>
  <c r="I147" i="33" s="1"/>
  <c r="I148" i="33" s="1"/>
  <c r="W311" i="33"/>
  <c r="M169" i="20"/>
  <c r="M165" i="20"/>
  <c r="Q314" i="20"/>
  <c r="T312" i="24"/>
  <c r="T311" i="24"/>
  <c r="H164" i="27"/>
  <c r="H308" i="25"/>
  <c r="S266" i="20"/>
  <c r="K182" i="20"/>
  <c r="K183" i="20" s="1"/>
  <c r="D308" i="20"/>
  <c r="P315" i="20"/>
  <c r="H165" i="27"/>
  <c r="S170" i="23"/>
  <c r="S166" i="23"/>
  <c r="S162" i="23"/>
  <c r="S173" i="23"/>
  <c r="E345" i="20"/>
  <c r="S126" i="27"/>
  <c r="S138" i="27" s="1"/>
  <c r="K314" i="25"/>
  <c r="K312" i="25"/>
  <c r="E352" i="25"/>
  <c r="E354" i="25"/>
  <c r="F354" i="24"/>
  <c r="F351" i="24"/>
  <c r="F348" i="24"/>
  <c r="W307" i="20"/>
  <c r="U315" i="21"/>
  <c r="U314" i="21"/>
  <c r="D342" i="27"/>
  <c r="D346" i="27" s="1"/>
  <c r="T310" i="32"/>
  <c r="L308" i="19"/>
  <c r="L311" i="19"/>
  <c r="J147" i="19"/>
  <c r="G304" i="19"/>
  <c r="G313" i="19" s="1"/>
  <c r="V126" i="33"/>
  <c r="K342" i="20"/>
  <c r="K351" i="20" s="1"/>
  <c r="P313" i="26"/>
  <c r="P314" i="23"/>
  <c r="S348" i="22"/>
  <c r="S345" i="22"/>
  <c r="N310" i="19"/>
  <c r="C182" i="20"/>
  <c r="C183" i="20" s="1"/>
  <c r="U314" i="20"/>
  <c r="L111" i="20"/>
  <c r="AC131" i="10" s="1"/>
  <c r="F231" i="20"/>
  <c r="F237" i="20" s="1"/>
  <c r="D164" i="21"/>
  <c r="D173" i="21"/>
  <c r="D170" i="21"/>
  <c r="Q307" i="21"/>
  <c r="M147" i="27"/>
  <c r="P170" i="25"/>
  <c r="L308" i="25"/>
  <c r="L309" i="25"/>
  <c r="G169" i="26"/>
  <c r="G164" i="26"/>
  <c r="N167" i="22"/>
  <c r="N162" i="22"/>
  <c r="S170" i="22"/>
  <c r="S168" i="22"/>
  <c r="S167" i="22"/>
  <c r="R146" i="20"/>
  <c r="O252" i="20"/>
  <c r="O253" i="20" s="1"/>
  <c r="J313" i="20"/>
  <c r="L162" i="21"/>
  <c r="Q166" i="27"/>
  <c r="Q173" i="27"/>
  <c r="I309" i="27"/>
  <c r="I311" i="27"/>
  <c r="I315" i="27"/>
  <c r="I308" i="27"/>
  <c r="N309" i="25"/>
  <c r="N308" i="25"/>
  <c r="G311" i="26"/>
  <c r="G314" i="26"/>
  <c r="J217" i="20"/>
  <c r="J218" i="20" s="1"/>
  <c r="G348" i="21"/>
  <c r="G347" i="21"/>
  <c r="P171" i="19"/>
  <c r="P167" i="19"/>
  <c r="D164" i="28"/>
  <c r="D166" i="28"/>
  <c r="D170" i="28"/>
  <c r="D169" i="28"/>
  <c r="D167" i="28"/>
  <c r="D171" i="28"/>
  <c r="D172" i="28"/>
  <c r="D162" i="28"/>
  <c r="K173" i="28"/>
  <c r="K166" i="28"/>
  <c r="C266" i="20"/>
  <c r="I266" i="20"/>
  <c r="W182" i="20"/>
  <c r="W183" i="20" s="1"/>
  <c r="E251" i="20"/>
  <c r="E252" i="20" s="1"/>
  <c r="E253" i="20" s="1"/>
  <c r="L171" i="21"/>
  <c r="O309" i="27"/>
  <c r="O310" i="27"/>
  <c r="O314" i="27"/>
  <c r="N315" i="18"/>
  <c r="F311" i="32"/>
  <c r="F308" i="32"/>
  <c r="F316" i="32"/>
  <c r="F307" i="32"/>
  <c r="E168" i="28"/>
  <c r="E164" i="28"/>
  <c r="E162" i="28"/>
  <c r="E170" i="28"/>
  <c r="T167" i="28"/>
  <c r="T162" i="28"/>
  <c r="R342" i="28"/>
  <c r="R345" i="28" s="1"/>
  <c r="D111" i="20"/>
  <c r="U131" i="10" s="1"/>
  <c r="L182" i="20"/>
  <c r="L183" i="20" s="1"/>
  <c r="U173" i="27"/>
  <c r="U166" i="27"/>
  <c r="P313" i="27"/>
  <c r="P308" i="27"/>
  <c r="E350" i="26"/>
  <c r="E349" i="26"/>
  <c r="E165" i="24"/>
  <c r="E166" i="24"/>
  <c r="V314" i="22"/>
  <c r="V309" i="22"/>
  <c r="N304" i="28"/>
  <c r="N309" i="28" s="1"/>
  <c r="V311" i="20"/>
  <c r="V146" i="20"/>
  <c r="V147" i="20" s="1"/>
  <c r="V148" i="20" s="1"/>
  <c r="M182" i="20"/>
  <c r="O309" i="21"/>
  <c r="I307" i="27"/>
  <c r="G312" i="25"/>
  <c r="P315" i="18"/>
  <c r="P309" i="18"/>
  <c r="AG309" i="10" s="1"/>
  <c r="Q307" i="22"/>
  <c r="Q311" i="22"/>
  <c r="I310" i="32"/>
  <c r="I314" i="32"/>
  <c r="I308" i="32"/>
  <c r="I309" i="32"/>
  <c r="M111" i="20"/>
  <c r="AD131" i="10" s="1"/>
  <c r="N161" i="20"/>
  <c r="N173" i="20" s="1"/>
  <c r="N216" i="20"/>
  <c r="N217" i="20" s="1"/>
  <c r="N218" i="20" s="1"/>
  <c r="T251" i="20"/>
  <c r="T252" i="20" s="1"/>
  <c r="O312" i="20"/>
  <c r="O170" i="21"/>
  <c r="O162" i="21"/>
  <c r="O166" i="25"/>
  <c r="O165" i="25"/>
  <c r="O162" i="25"/>
  <c r="V165" i="25"/>
  <c r="V173" i="25"/>
  <c r="V164" i="25"/>
  <c r="V172" i="25"/>
  <c r="P315" i="24"/>
  <c r="P309" i="24"/>
  <c r="J166" i="23"/>
  <c r="J171" i="23"/>
  <c r="I307" i="23"/>
  <c r="T171" i="33"/>
  <c r="T167" i="33"/>
  <c r="T164" i="33"/>
  <c r="P91" i="28"/>
  <c r="P97" i="28" s="1"/>
  <c r="F161" i="28"/>
  <c r="F168" i="28" s="1"/>
  <c r="R161" i="28"/>
  <c r="R172" i="28" s="1"/>
  <c r="N310" i="21"/>
  <c r="H316" i="27"/>
  <c r="C169" i="25"/>
  <c r="O316" i="25"/>
  <c r="V347" i="25"/>
  <c r="O315" i="24"/>
  <c r="O313" i="24"/>
  <c r="M315" i="23"/>
  <c r="C168" i="18"/>
  <c r="C172" i="18"/>
  <c r="P172" i="18"/>
  <c r="P170" i="18"/>
  <c r="G168" i="18"/>
  <c r="E313" i="18"/>
  <c r="T312" i="18"/>
  <c r="R314" i="22"/>
  <c r="W307" i="22"/>
  <c r="O311" i="32"/>
  <c r="O309" i="32"/>
  <c r="O312" i="32"/>
  <c r="D314" i="19"/>
  <c r="O308" i="19"/>
  <c r="O309" i="19"/>
  <c r="I167" i="33"/>
  <c r="I162" i="33"/>
  <c r="U168" i="33"/>
  <c r="S91" i="20"/>
  <c r="S101" i="20" s="1"/>
  <c r="V126" i="20"/>
  <c r="M126" i="20"/>
  <c r="K146" i="20"/>
  <c r="M216" i="20"/>
  <c r="S251" i="20"/>
  <c r="E173" i="21"/>
  <c r="P315" i="21"/>
  <c r="N313" i="21"/>
  <c r="F169" i="25"/>
  <c r="P316" i="25"/>
  <c r="W347" i="25"/>
  <c r="F168" i="26"/>
  <c r="V172" i="26"/>
  <c r="R307" i="26"/>
  <c r="J307" i="24"/>
  <c r="N315" i="23"/>
  <c r="T172" i="18"/>
  <c r="T166" i="18"/>
  <c r="H168" i="18"/>
  <c r="L307" i="18"/>
  <c r="P314" i="32"/>
  <c r="P308" i="32"/>
  <c r="P311" i="32"/>
  <c r="P313" i="32"/>
  <c r="N169" i="19"/>
  <c r="I76" i="19"/>
  <c r="I41" i="19" s="1"/>
  <c r="H111" i="33"/>
  <c r="Y807" i="10" s="1"/>
  <c r="V170" i="33"/>
  <c r="V169" i="33"/>
  <c r="V165" i="33"/>
  <c r="V168" i="33"/>
  <c r="V173" i="33"/>
  <c r="V167" i="33"/>
  <c r="F91" i="28"/>
  <c r="C168" i="27"/>
  <c r="Q315" i="27"/>
  <c r="W171" i="25"/>
  <c r="I307" i="25"/>
  <c r="V352" i="25"/>
  <c r="E315" i="24"/>
  <c r="Q316" i="23"/>
  <c r="E350" i="18"/>
  <c r="J345" i="18"/>
  <c r="K314" i="19"/>
  <c r="W310" i="19"/>
  <c r="M164" i="33"/>
  <c r="M167" i="33"/>
  <c r="M171" i="33"/>
  <c r="K146" i="30"/>
  <c r="K147" i="30" s="1"/>
  <c r="K148" i="30" s="1"/>
  <c r="C172" i="25"/>
  <c r="K314" i="26"/>
  <c r="F315" i="24"/>
  <c r="U315" i="23"/>
  <c r="W162" i="18"/>
  <c r="G307" i="22"/>
  <c r="G308" i="22"/>
  <c r="G314" i="22"/>
  <c r="P315" i="19"/>
  <c r="K252" i="20"/>
  <c r="K253" i="20" s="1"/>
  <c r="H91" i="20"/>
  <c r="H94" i="20" s="1"/>
  <c r="I216" i="20"/>
  <c r="I217" i="20" s="1"/>
  <c r="I218" i="20" s="1"/>
  <c r="I168" i="27"/>
  <c r="C346" i="27"/>
  <c r="T164" i="25"/>
  <c r="V353" i="25"/>
  <c r="N162" i="26"/>
  <c r="M314" i="26"/>
  <c r="H312" i="24"/>
  <c r="J310" i="23"/>
  <c r="H164" i="18"/>
  <c r="G311" i="22"/>
  <c r="L147" i="19"/>
  <c r="L148" i="19" s="1"/>
  <c r="P307" i="19"/>
  <c r="U146" i="33"/>
  <c r="U147" i="33" s="1"/>
  <c r="U148" i="33" s="1"/>
  <c r="U170" i="33"/>
  <c r="U172" i="33"/>
  <c r="U166" i="33"/>
  <c r="U171" i="33"/>
  <c r="K111" i="20"/>
  <c r="AB131" i="10" s="1"/>
  <c r="N266" i="20"/>
  <c r="L251" i="20"/>
  <c r="F342" i="20"/>
  <c r="V169" i="21"/>
  <c r="L314" i="21"/>
  <c r="O168" i="27"/>
  <c r="E310" i="25"/>
  <c r="U312" i="26"/>
  <c r="N166" i="24"/>
  <c r="D316" i="24"/>
  <c r="W310" i="23"/>
  <c r="G165" i="18"/>
  <c r="L309" i="22"/>
  <c r="I170" i="32"/>
  <c r="I172" i="32"/>
  <c r="I164" i="32"/>
  <c r="K310" i="32"/>
  <c r="Q353" i="19"/>
  <c r="Q349" i="19"/>
  <c r="N111" i="19"/>
  <c r="H126" i="19"/>
  <c r="H134" i="19" s="1"/>
  <c r="M76" i="33"/>
  <c r="D172" i="29"/>
  <c r="D171" i="29"/>
  <c r="D166" i="29"/>
  <c r="D167" i="29"/>
  <c r="D165" i="29"/>
  <c r="D173" i="29"/>
  <c r="D164" i="29"/>
  <c r="P161" i="29"/>
  <c r="P173" i="29" s="1"/>
  <c r="W307" i="26"/>
  <c r="E312" i="24"/>
  <c r="J312" i="24"/>
  <c r="J310" i="24"/>
  <c r="R312" i="23"/>
  <c r="R311" i="23"/>
  <c r="K309" i="18"/>
  <c r="AB309" i="10" s="1"/>
  <c r="M313" i="22"/>
  <c r="C348" i="22"/>
  <c r="C345" i="22"/>
  <c r="K167" i="32"/>
  <c r="K165" i="32"/>
  <c r="G310" i="28"/>
  <c r="G311" i="28"/>
  <c r="G316" i="28"/>
  <c r="G314" i="28"/>
  <c r="G308" i="28"/>
  <c r="T309" i="21"/>
  <c r="M307" i="27"/>
  <c r="J316" i="25"/>
  <c r="V345" i="25"/>
  <c r="V165" i="26"/>
  <c r="I313" i="26"/>
  <c r="N169" i="24"/>
  <c r="F316" i="23"/>
  <c r="H166" i="18"/>
  <c r="G172" i="18"/>
  <c r="L309" i="18"/>
  <c r="AC309" i="10" s="1"/>
  <c r="L308" i="18"/>
  <c r="L313" i="18"/>
  <c r="F168" i="22"/>
  <c r="F166" i="22"/>
  <c r="N312" i="22"/>
  <c r="M147" i="32"/>
  <c r="M148" i="32" s="1"/>
  <c r="I311" i="19"/>
  <c r="S111" i="19"/>
  <c r="H171" i="33"/>
  <c r="E146" i="29"/>
  <c r="E147" i="29" s="1"/>
  <c r="E148" i="29" s="1"/>
  <c r="M309" i="34"/>
  <c r="AD101" i="10" s="1"/>
  <c r="J101" i="10" s="1"/>
  <c r="M316" i="34"/>
  <c r="M315" i="34"/>
  <c r="M311" i="34"/>
  <c r="M310" i="34"/>
  <c r="M307" i="34"/>
  <c r="G172" i="22"/>
  <c r="U314" i="22"/>
  <c r="J170" i="19"/>
  <c r="U308" i="19"/>
  <c r="U316" i="19"/>
  <c r="N111" i="33"/>
  <c r="AE807" i="10" s="1"/>
  <c r="E308" i="33"/>
  <c r="D146" i="28"/>
  <c r="D147" i="28" s="1"/>
  <c r="D148" i="28" s="1"/>
  <c r="S162" i="28"/>
  <c r="S167" i="28"/>
  <c r="S171" i="28"/>
  <c r="I76" i="33"/>
  <c r="Z805" i="10" s="1"/>
  <c r="U76" i="33"/>
  <c r="AL805" i="10" s="1"/>
  <c r="K91" i="33"/>
  <c r="K97" i="33" s="1"/>
  <c r="N126" i="33"/>
  <c r="N132" i="33" s="1"/>
  <c r="Q162" i="33"/>
  <c r="Q172" i="33"/>
  <c r="R308" i="29"/>
  <c r="R313" i="29"/>
  <c r="R310" i="29"/>
  <c r="R315" i="29"/>
  <c r="R307" i="29"/>
  <c r="R309" i="29"/>
  <c r="Q308" i="33"/>
  <c r="R311" i="33"/>
  <c r="R314" i="33"/>
  <c r="R312" i="33"/>
  <c r="R310" i="33"/>
  <c r="V164" i="28"/>
  <c r="V162" i="28"/>
  <c r="V167" i="28"/>
  <c r="U308" i="28"/>
  <c r="F111" i="29"/>
  <c r="W651" i="10" s="1"/>
  <c r="E314" i="22"/>
  <c r="N307" i="32"/>
  <c r="E309" i="19"/>
  <c r="Q111" i="19"/>
  <c r="F111" i="33"/>
  <c r="W807" i="10" s="1"/>
  <c r="R111" i="33"/>
  <c r="AI807" i="10" s="1"/>
  <c r="G126" i="33"/>
  <c r="G138" i="33" s="1"/>
  <c r="L146" i="33"/>
  <c r="L147" i="33" s="1"/>
  <c r="L148" i="33" s="1"/>
  <c r="D164" i="33"/>
  <c r="D173" i="33"/>
  <c r="D162" i="33"/>
  <c r="F311" i="33"/>
  <c r="F308" i="33"/>
  <c r="R309" i="33"/>
  <c r="S308" i="33"/>
  <c r="S311" i="33"/>
  <c r="S76" i="28"/>
  <c r="E147" i="28"/>
  <c r="E148" i="28" s="1"/>
  <c r="W170" i="28"/>
  <c r="W172" i="28"/>
  <c r="D313" i="32"/>
  <c r="F111" i="19"/>
  <c r="O76" i="33"/>
  <c r="AF805" i="10" s="1"/>
  <c r="S309" i="33"/>
  <c r="W310" i="28"/>
  <c r="W314" i="28"/>
  <c r="W308" i="28"/>
  <c r="W311" i="28"/>
  <c r="L97" i="33"/>
  <c r="V311" i="33"/>
  <c r="Q312" i="33"/>
  <c r="V147" i="28"/>
  <c r="H307" i="32"/>
  <c r="S312" i="33"/>
  <c r="W316" i="28"/>
  <c r="V76" i="29"/>
  <c r="AM649" i="10" s="1"/>
  <c r="M312" i="29"/>
  <c r="M308" i="29"/>
  <c r="M316" i="29"/>
  <c r="M315" i="29"/>
  <c r="M314" i="29"/>
  <c r="M313" i="29"/>
  <c r="M311" i="29"/>
  <c r="M307" i="29"/>
  <c r="M310" i="29"/>
  <c r="E147" i="30"/>
  <c r="E148" i="30" s="1"/>
  <c r="G111" i="33"/>
  <c r="X807" i="10" s="1"/>
  <c r="H146" i="33"/>
  <c r="H147" i="33" s="1"/>
  <c r="H148" i="33" s="1"/>
  <c r="T146" i="33"/>
  <c r="T147" i="33" s="1"/>
  <c r="T148" i="33" s="1"/>
  <c r="V309" i="33"/>
  <c r="O309" i="33"/>
  <c r="L342" i="33"/>
  <c r="L347" i="33" s="1"/>
  <c r="C342" i="33"/>
  <c r="Q91" i="28"/>
  <c r="I147" i="28"/>
  <c r="L146" i="28"/>
  <c r="L147" i="28" s="1"/>
  <c r="L148" i="28" s="1"/>
  <c r="I342" i="28"/>
  <c r="I347" i="28" s="1"/>
  <c r="U342" i="28"/>
  <c r="R111" i="29"/>
  <c r="AI651" i="10" s="1"/>
  <c r="U111" i="29"/>
  <c r="AL651" i="10" s="1"/>
  <c r="I171" i="29"/>
  <c r="E314" i="29"/>
  <c r="E311" i="29"/>
  <c r="E308" i="29"/>
  <c r="Q307" i="29"/>
  <c r="U342" i="30"/>
  <c r="U351" i="30" s="1"/>
  <c r="D76" i="33"/>
  <c r="U805" i="10" s="1"/>
  <c r="I111" i="33"/>
  <c r="Z807" i="10" s="1"/>
  <c r="L309" i="33"/>
  <c r="C308" i="33"/>
  <c r="L307" i="33"/>
  <c r="C313" i="33"/>
  <c r="N342" i="33"/>
  <c r="N353" i="33" s="1"/>
  <c r="H76" i="28"/>
  <c r="I168" i="28"/>
  <c r="I167" i="28"/>
  <c r="W342" i="28"/>
  <c r="W354" i="28" s="1"/>
  <c r="N76" i="29"/>
  <c r="AE649" i="10" s="1"/>
  <c r="T111" i="29"/>
  <c r="AK651" i="10" s="1"/>
  <c r="S167" i="30"/>
  <c r="S173" i="30"/>
  <c r="S171" i="30"/>
  <c r="S166" i="30"/>
  <c r="O148" i="28"/>
  <c r="V168" i="28"/>
  <c r="T311" i="29"/>
  <c r="M342" i="28"/>
  <c r="M351" i="28" s="1"/>
  <c r="U91" i="29"/>
  <c r="U94" i="29" s="1"/>
  <c r="J111" i="29"/>
  <c r="AA651" i="10" s="1"/>
  <c r="V111" i="29"/>
  <c r="AM651" i="10" s="1"/>
  <c r="M111" i="29"/>
  <c r="AD651" i="10" s="1"/>
  <c r="Q161" i="30"/>
  <c r="Q167" i="30" s="1"/>
  <c r="G76" i="33"/>
  <c r="X805" i="10" s="1"/>
  <c r="S76" i="33"/>
  <c r="I91" i="33"/>
  <c r="I98" i="33" s="1"/>
  <c r="C309" i="33"/>
  <c r="T829" i="10" s="1"/>
  <c r="H829" i="10" s="1"/>
  <c r="C311" i="33"/>
  <c r="K76" i="28"/>
  <c r="AB597" i="10" s="1"/>
  <c r="D111" i="28"/>
  <c r="U599" i="10" s="1"/>
  <c r="P111" i="28"/>
  <c r="AG599" i="10" s="1"/>
  <c r="Q146" i="28"/>
  <c r="Q147" i="28" s="1"/>
  <c r="Q148" i="28" s="1"/>
  <c r="M307" i="28"/>
  <c r="M310" i="28"/>
  <c r="M315" i="28"/>
  <c r="M309" i="28"/>
  <c r="F172" i="29"/>
  <c r="F162" i="29"/>
  <c r="F165" i="29"/>
  <c r="W304" i="30"/>
  <c r="W314" i="30" s="1"/>
  <c r="T76" i="33"/>
  <c r="AK805" i="10" s="1"/>
  <c r="W76" i="33"/>
  <c r="AN805" i="10" s="1"/>
  <c r="P111" i="33"/>
  <c r="AG807" i="10" s="1"/>
  <c r="W147" i="33"/>
  <c r="W148" i="33" s="1"/>
  <c r="L312" i="33"/>
  <c r="E111" i="28"/>
  <c r="V599" i="10" s="1"/>
  <c r="C146" i="28"/>
  <c r="C147" i="28" s="1"/>
  <c r="C148" i="28" s="1"/>
  <c r="C126" i="29"/>
  <c r="C131" i="29" s="1"/>
  <c r="W126" i="33"/>
  <c r="W133" i="33" s="1"/>
  <c r="C146" i="33"/>
  <c r="C147" i="33" s="1"/>
  <c r="C148" i="33" s="1"/>
  <c r="O146" i="33"/>
  <c r="O147" i="33" s="1"/>
  <c r="O148" i="33" s="1"/>
  <c r="O312" i="33"/>
  <c r="G342" i="33"/>
  <c r="G353" i="33" s="1"/>
  <c r="M76" i="28"/>
  <c r="AD597" i="10" s="1"/>
  <c r="S126" i="28"/>
  <c r="S135" i="28" s="1"/>
  <c r="P146" i="28"/>
  <c r="P147" i="28" s="1"/>
  <c r="P148" i="28" s="1"/>
  <c r="E308" i="28"/>
  <c r="Q309" i="28"/>
  <c r="O312" i="28"/>
  <c r="N168" i="29"/>
  <c r="I167" i="29"/>
  <c r="I166" i="29"/>
  <c r="H161" i="30"/>
  <c r="H167" i="30" s="1"/>
  <c r="T170" i="30"/>
  <c r="T166" i="30"/>
  <c r="C168" i="33"/>
  <c r="F309" i="33"/>
  <c r="O308" i="33"/>
  <c r="O315" i="33"/>
  <c r="O162" i="28"/>
  <c r="O168" i="28"/>
  <c r="F309" i="28"/>
  <c r="R315" i="28"/>
  <c r="Q308" i="28"/>
  <c r="R312" i="28"/>
  <c r="Q126" i="29"/>
  <c r="Q131" i="29" s="1"/>
  <c r="L171" i="29"/>
  <c r="L165" i="29"/>
  <c r="L166" i="29"/>
  <c r="L162" i="29"/>
  <c r="L170" i="29"/>
  <c r="L173" i="29"/>
  <c r="M309" i="29"/>
  <c r="D311" i="29"/>
  <c r="D308" i="29"/>
  <c r="V111" i="28"/>
  <c r="AM599" i="10" s="1"/>
  <c r="F146" i="28"/>
  <c r="F147" i="28" s="1"/>
  <c r="F148" i="28" s="1"/>
  <c r="N342" i="28"/>
  <c r="N349" i="28" s="1"/>
  <c r="C76" i="29"/>
  <c r="Q91" i="29"/>
  <c r="Q99" i="29" s="1"/>
  <c r="W111" i="29"/>
  <c r="E161" i="29"/>
  <c r="E162" i="29" s="1"/>
  <c r="Q168" i="29"/>
  <c r="G307" i="29"/>
  <c r="W168" i="30"/>
  <c r="E314" i="30"/>
  <c r="E310" i="30"/>
  <c r="E307" i="30"/>
  <c r="E315" i="30"/>
  <c r="Q342" i="30"/>
  <c r="Q345" i="30" s="1"/>
  <c r="P76" i="29"/>
  <c r="AG649" i="10" s="1"/>
  <c r="O111" i="29"/>
  <c r="F168" i="29"/>
  <c r="Q167" i="29"/>
  <c r="Q162" i="29"/>
  <c r="Q171" i="29"/>
  <c r="Q173" i="29"/>
  <c r="T309" i="29"/>
  <c r="E76" i="30"/>
  <c r="V701" i="10" s="1"/>
  <c r="Q76" i="30"/>
  <c r="P111" i="30"/>
  <c r="AG703" i="10" s="1"/>
  <c r="C146" i="30"/>
  <c r="C147" i="30" s="1"/>
  <c r="C148" i="30" s="1"/>
  <c r="J313" i="30"/>
  <c r="J310" i="30"/>
  <c r="V304" i="28"/>
  <c r="V309" i="28" s="1"/>
  <c r="E76" i="29"/>
  <c r="V649" i="10" s="1"/>
  <c r="G161" i="29"/>
  <c r="G168" i="29" s="1"/>
  <c r="U314" i="29"/>
  <c r="U311" i="29"/>
  <c r="U316" i="29"/>
  <c r="Q342" i="29"/>
  <c r="Q348" i="29" s="1"/>
  <c r="F76" i="30"/>
  <c r="R76" i="30"/>
  <c r="M315" i="30"/>
  <c r="M314" i="30"/>
  <c r="M307" i="30"/>
  <c r="N126" i="29"/>
  <c r="N135" i="29" s="1"/>
  <c r="E126" i="29"/>
  <c r="E137" i="29" s="1"/>
  <c r="H168" i="29"/>
  <c r="J304" i="29"/>
  <c r="J309" i="29" s="1"/>
  <c r="G76" i="30"/>
  <c r="S76" i="30"/>
  <c r="O309" i="30"/>
  <c r="N312" i="30"/>
  <c r="I168" i="29"/>
  <c r="W307" i="29"/>
  <c r="Q308" i="30"/>
  <c r="L76" i="28"/>
  <c r="V91" i="28"/>
  <c r="V101" i="28" s="1"/>
  <c r="K146" i="28"/>
  <c r="K147" i="28" s="1"/>
  <c r="K148" i="28" s="1"/>
  <c r="W146" i="28"/>
  <c r="W147" i="28" s="1"/>
  <c r="W148" i="28" s="1"/>
  <c r="G342" i="28"/>
  <c r="G347" i="28" s="1"/>
  <c r="L146" i="29"/>
  <c r="L147" i="29" s="1"/>
  <c r="L148" i="29" s="1"/>
  <c r="V162" i="29"/>
  <c r="L304" i="29"/>
  <c r="L314" i="29" s="1"/>
  <c r="H342" i="29"/>
  <c r="H346" i="29" s="1"/>
  <c r="R162" i="30"/>
  <c r="R170" i="30"/>
  <c r="Q309" i="30"/>
  <c r="J342" i="29"/>
  <c r="J351" i="29" s="1"/>
  <c r="V342" i="29"/>
  <c r="V345" i="29" s="1"/>
  <c r="G91" i="30"/>
  <c r="G98" i="30" s="1"/>
  <c r="J111" i="30"/>
  <c r="AA703" i="10" s="1"/>
  <c r="U126" i="30"/>
  <c r="U132" i="30" s="1"/>
  <c r="S133" i="29"/>
  <c r="R146" i="29"/>
  <c r="R147" i="29" s="1"/>
  <c r="R148" i="29" s="1"/>
  <c r="K304" i="29"/>
  <c r="K308" i="29" s="1"/>
  <c r="S342" i="29"/>
  <c r="S348" i="29" s="1"/>
  <c r="G161" i="30"/>
  <c r="G166" i="30" s="1"/>
  <c r="S168" i="30"/>
  <c r="W171" i="30"/>
  <c r="W166" i="30"/>
  <c r="W165" i="30"/>
  <c r="I76" i="29"/>
  <c r="D126" i="29"/>
  <c r="D135" i="29" s="1"/>
  <c r="D146" i="29"/>
  <c r="D147" i="29" s="1"/>
  <c r="D148" i="29" s="1"/>
  <c r="I76" i="30"/>
  <c r="Z701" i="10" s="1"/>
  <c r="U76" i="30"/>
  <c r="V147" i="30"/>
  <c r="V148" i="30" s="1"/>
  <c r="V126" i="34"/>
  <c r="V135" i="34" s="1"/>
  <c r="N111" i="29"/>
  <c r="AE651" i="10" s="1"/>
  <c r="D309" i="29"/>
  <c r="L342" i="29"/>
  <c r="L354" i="29" s="1"/>
  <c r="V76" i="30"/>
  <c r="AM701" i="10" s="1"/>
  <c r="K126" i="30"/>
  <c r="K136" i="30" s="1"/>
  <c r="W162" i="30"/>
  <c r="U147" i="30"/>
  <c r="C172" i="30"/>
  <c r="G304" i="30"/>
  <c r="G315" i="30" s="1"/>
  <c r="P147" i="29"/>
  <c r="P148" i="29" s="1"/>
  <c r="F309" i="29"/>
  <c r="S146" i="30"/>
  <c r="S147" i="30" s="1"/>
  <c r="S148" i="30" s="1"/>
  <c r="L170" i="30"/>
  <c r="L169" i="30"/>
  <c r="L162" i="30"/>
  <c r="P146" i="26"/>
  <c r="P147" i="26" s="1"/>
  <c r="P148" i="26" s="1"/>
  <c r="M126" i="24"/>
  <c r="M135" i="24" s="1"/>
  <c r="S126" i="24"/>
  <c r="S133" i="24" s="1"/>
  <c r="W111" i="27"/>
  <c r="AN547" i="10" s="1"/>
  <c r="T316" i="27"/>
  <c r="K147" i="26"/>
  <c r="L91" i="27"/>
  <c r="L97" i="27" s="1"/>
  <c r="L147" i="27"/>
  <c r="L148" i="27" s="1"/>
  <c r="W76" i="27"/>
  <c r="AN545" i="10" s="1"/>
  <c r="E146" i="27"/>
  <c r="E147" i="27" s="1"/>
  <c r="E148" i="27" s="1"/>
  <c r="N342" i="27"/>
  <c r="N345" i="27" s="1"/>
  <c r="W76" i="25"/>
  <c r="AN493" i="10" s="1"/>
  <c r="N342" i="25"/>
  <c r="N354" i="25" s="1"/>
  <c r="H91" i="26"/>
  <c r="Q146" i="30"/>
  <c r="Q147" i="30" s="1"/>
  <c r="Q148" i="30" s="1"/>
  <c r="L168" i="30"/>
  <c r="U314" i="30"/>
  <c r="C76" i="27"/>
  <c r="T545" i="10" s="1"/>
  <c r="R111" i="27"/>
  <c r="AI547" i="10" s="1"/>
  <c r="C126" i="27"/>
  <c r="C132" i="27" s="1"/>
  <c r="F146" i="27"/>
  <c r="F147" i="27" s="1"/>
  <c r="F148" i="27" s="1"/>
  <c r="O342" i="27"/>
  <c r="O354" i="27" s="1"/>
  <c r="C76" i="25"/>
  <c r="I126" i="25"/>
  <c r="I135" i="25" s="1"/>
  <c r="O91" i="26"/>
  <c r="O103" i="26" s="1"/>
  <c r="R111" i="26"/>
  <c r="F147" i="26"/>
  <c r="F148" i="26" s="1"/>
  <c r="F146" i="30"/>
  <c r="F147" i="30" s="1"/>
  <c r="F148" i="30" s="1"/>
  <c r="R146" i="30"/>
  <c r="R147" i="30" s="1"/>
  <c r="R148" i="30" s="1"/>
  <c r="G342" i="30"/>
  <c r="G349" i="30" s="1"/>
  <c r="G146" i="27"/>
  <c r="G147" i="27" s="1"/>
  <c r="J111" i="34"/>
  <c r="AA79" i="10" s="1"/>
  <c r="V111" i="34"/>
  <c r="AM79" i="10" s="1"/>
  <c r="E126" i="34"/>
  <c r="E137" i="34" s="1"/>
  <c r="H342" i="30"/>
  <c r="H345" i="30" s="1"/>
  <c r="K342" i="30"/>
  <c r="K352" i="30" s="1"/>
  <c r="E111" i="32"/>
  <c r="V755" i="10" s="1"/>
  <c r="W126" i="32"/>
  <c r="W131" i="32" s="1"/>
  <c r="T146" i="32"/>
  <c r="T147" i="32" s="1"/>
  <c r="T148" i="32" s="1"/>
  <c r="H342" i="32"/>
  <c r="H354" i="32" s="1"/>
  <c r="C314" i="26"/>
  <c r="K342" i="29"/>
  <c r="K351" i="29" s="1"/>
  <c r="W342" i="29"/>
  <c r="W354" i="29" s="1"/>
  <c r="K76" i="30"/>
  <c r="AB701" i="10" s="1"/>
  <c r="W76" i="30"/>
  <c r="L91" i="30"/>
  <c r="L96" i="30" s="1"/>
  <c r="C111" i="30"/>
  <c r="T703" i="10" s="1"/>
  <c r="I146" i="30"/>
  <c r="I147" i="30" s="1"/>
  <c r="I148" i="30" s="1"/>
  <c r="D165" i="30"/>
  <c r="U307" i="30"/>
  <c r="U315" i="30"/>
  <c r="F342" i="30"/>
  <c r="F350" i="30" s="1"/>
  <c r="S76" i="27"/>
  <c r="AJ545" i="10" s="1"/>
  <c r="S76" i="25"/>
  <c r="G111" i="25"/>
  <c r="X495" i="10" s="1"/>
  <c r="S126" i="25"/>
  <c r="S137" i="25" s="1"/>
  <c r="S171" i="34"/>
  <c r="S172" i="34"/>
  <c r="S169" i="34"/>
  <c r="S164" i="34"/>
  <c r="S165" i="34"/>
  <c r="S173" i="34"/>
  <c r="S170" i="34"/>
  <c r="S167" i="34"/>
  <c r="M342" i="29"/>
  <c r="M348" i="29" s="1"/>
  <c r="M76" i="30"/>
  <c r="AD701" i="10" s="1"/>
  <c r="E111" i="30"/>
  <c r="V703" i="10" s="1"/>
  <c r="T147" i="30"/>
  <c r="T148" i="30" s="1"/>
  <c r="W146" i="30"/>
  <c r="W147" i="30" s="1"/>
  <c r="W148" i="30" s="1"/>
  <c r="N309" i="30"/>
  <c r="L342" i="30"/>
  <c r="L350" i="30" s="1"/>
  <c r="F76" i="32"/>
  <c r="L91" i="32"/>
  <c r="L94" i="32" s="1"/>
  <c r="U111" i="32"/>
  <c r="AL755" i="10" s="1"/>
  <c r="R126" i="32"/>
  <c r="R131" i="32" s="1"/>
  <c r="I162" i="32"/>
  <c r="O146" i="32"/>
  <c r="O147" i="32" s="1"/>
  <c r="O148" i="32" s="1"/>
  <c r="U168" i="34"/>
  <c r="U162" i="34"/>
  <c r="U166" i="34"/>
  <c r="F76" i="24"/>
  <c r="W389" i="10" s="1"/>
  <c r="I147" i="24"/>
  <c r="I148" i="24" s="1"/>
  <c r="O146" i="24"/>
  <c r="O147" i="24" s="1"/>
  <c r="O148" i="24" s="1"/>
  <c r="F76" i="18"/>
  <c r="W285" i="10" s="1"/>
  <c r="O91" i="18"/>
  <c r="O103" i="18" s="1"/>
  <c r="U111" i="18"/>
  <c r="AL287" i="10" s="1"/>
  <c r="L126" i="18"/>
  <c r="I147" i="18"/>
  <c r="I148" i="18" s="1"/>
  <c r="F76" i="21"/>
  <c r="W181" i="10" s="1"/>
  <c r="U111" i="21"/>
  <c r="O147" i="21"/>
  <c r="O148" i="21" s="1"/>
  <c r="R316" i="21"/>
  <c r="L76" i="34"/>
  <c r="G91" i="34"/>
  <c r="K161" i="34"/>
  <c r="K171" i="34" s="1"/>
  <c r="V76" i="18"/>
  <c r="D146" i="18"/>
  <c r="M342" i="18"/>
  <c r="M353" i="18" s="1"/>
  <c r="V76" i="21"/>
  <c r="M342" i="21"/>
  <c r="M345" i="21" s="1"/>
  <c r="D126" i="34"/>
  <c r="D136" i="34" s="1"/>
  <c r="T146" i="34"/>
  <c r="T147" i="34" s="1"/>
  <c r="T148" i="34" s="1"/>
  <c r="L169" i="34"/>
  <c r="L167" i="34"/>
  <c r="L172" i="34"/>
  <c r="L164" i="34"/>
  <c r="L171" i="34"/>
  <c r="L162" i="34"/>
  <c r="L168" i="34"/>
  <c r="L165" i="34"/>
  <c r="L170" i="34"/>
  <c r="N168" i="34"/>
  <c r="E146" i="26"/>
  <c r="W76" i="24"/>
  <c r="W76" i="23"/>
  <c r="E146" i="23"/>
  <c r="N345" i="23"/>
  <c r="W76" i="22"/>
  <c r="N342" i="22"/>
  <c r="N352" i="22" s="1"/>
  <c r="W76" i="21"/>
  <c r="N126" i="21"/>
  <c r="N136" i="21" s="1"/>
  <c r="F91" i="34"/>
  <c r="F96" i="34" s="1"/>
  <c r="E165" i="34"/>
  <c r="E162" i="34"/>
  <c r="C76" i="22"/>
  <c r="O91" i="22"/>
  <c r="R111" i="22"/>
  <c r="AI235" i="10" s="1"/>
  <c r="F76" i="34"/>
  <c r="N172" i="34"/>
  <c r="N169" i="34"/>
  <c r="N173" i="34"/>
  <c r="N170" i="34"/>
  <c r="I165" i="34"/>
  <c r="I173" i="34"/>
  <c r="I171" i="34"/>
  <c r="G76" i="34"/>
  <c r="O161" i="34"/>
  <c r="O164" i="34" s="1"/>
  <c r="G307" i="34"/>
  <c r="G313" i="34"/>
  <c r="G316" i="34"/>
  <c r="G315" i="34"/>
  <c r="G308" i="34"/>
  <c r="G314" i="34"/>
  <c r="E111" i="24"/>
  <c r="H91" i="18"/>
  <c r="H102" i="18" s="1"/>
  <c r="N91" i="18"/>
  <c r="N101" i="18" s="1"/>
  <c r="Q76" i="21"/>
  <c r="AH181" i="10" s="1"/>
  <c r="E111" i="21"/>
  <c r="H342" i="21"/>
  <c r="H350" i="21" s="1"/>
  <c r="C126" i="21"/>
  <c r="C136" i="21" s="1"/>
  <c r="N171" i="34"/>
  <c r="U314" i="34"/>
  <c r="U309" i="34"/>
  <c r="AL101" i="10" s="1"/>
  <c r="U311" i="34"/>
  <c r="U308" i="34"/>
  <c r="U310" i="34"/>
  <c r="U307" i="34"/>
  <c r="J342" i="25"/>
  <c r="J353" i="25" s="1"/>
  <c r="D91" i="26"/>
  <c r="D103" i="26" s="1"/>
  <c r="P126" i="26"/>
  <c r="P131" i="26" s="1"/>
  <c r="S76" i="22"/>
  <c r="M126" i="22"/>
  <c r="M130" i="22" s="1"/>
  <c r="J342" i="22"/>
  <c r="J350" i="22" s="1"/>
  <c r="J76" i="34"/>
  <c r="V76" i="34"/>
  <c r="I172" i="34"/>
  <c r="D111" i="34"/>
  <c r="U79" i="10" s="1"/>
  <c r="P111" i="34"/>
  <c r="AG79" i="10" s="1"/>
  <c r="O126" i="34"/>
  <c r="O136" i="34" s="1"/>
  <c r="E314" i="34"/>
  <c r="K146" i="34"/>
  <c r="K147" i="34" s="1"/>
  <c r="K148" i="34" s="1"/>
  <c r="N76" i="34"/>
  <c r="AE77" i="10" s="1"/>
  <c r="U111" i="34"/>
  <c r="AL79" i="10" s="1"/>
  <c r="Q126" i="34"/>
  <c r="Q134" i="34" s="1"/>
  <c r="F342" i="34"/>
  <c r="F353" i="34" s="1"/>
  <c r="Q315" i="34"/>
  <c r="E308" i="34"/>
  <c r="E311" i="34"/>
  <c r="W314" i="34"/>
  <c r="H111" i="34"/>
  <c r="Y79" i="10" s="1"/>
  <c r="T111" i="34"/>
  <c r="W111" i="34"/>
  <c r="AN79" i="10" s="1"/>
  <c r="G126" i="34"/>
  <c r="N146" i="34"/>
  <c r="N147" i="34" s="1"/>
  <c r="N148" i="34" s="1"/>
  <c r="F309" i="34"/>
  <c r="W101" i="10" s="1"/>
  <c r="O304" i="34"/>
  <c r="F311" i="34"/>
  <c r="E342" i="34"/>
  <c r="E354" i="34" s="1"/>
  <c r="Q342" i="34"/>
  <c r="Q346" i="34" s="1"/>
  <c r="G309" i="34"/>
  <c r="X101" i="10" s="1"/>
  <c r="R308" i="34"/>
  <c r="W308" i="34"/>
  <c r="R315" i="34"/>
  <c r="V342" i="34"/>
  <c r="V348" i="34" s="1"/>
  <c r="T308" i="34"/>
  <c r="E309" i="34"/>
  <c r="V101" i="10" s="1"/>
  <c r="W342" i="34"/>
  <c r="W353" i="34" s="1"/>
  <c r="H76" i="34"/>
  <c r="Y77" i="10" s="1"/>
  <c r="K126" i="34"/>
  <c r="K133" i="34" s="1"/>
  <c r="O147" i="34"/>
  <c r="O148" i="34" s="1"/>
  <c r="P312" i="34"/>
  <c r="U342" i="34"/>
  <c r="D147" i="34"/>
  <c r="D148" i="34" s="1"/>
  <c r="P147" i="34"/>
  <c r="P148" i="34" s="1"/>
  <c r="W309" i="34"/>
  <c r="AN101" i="10" s="1"/>
  <c r="V304" i="34"/>
  <c r="V315" i="34" s="1"/>
  <c r="H146" i="34"/>
  <c r="H147" i="34" s="1"/>
  <c r="H148" i="34" s="1"/>
  <c r="W307" i="34"/>
  <c r="W313" i="34"/>
  <c r="M167" i="34"/>
  <c r="W316" i="34"/>
  <c r="L99" i="34"/>
  <c r="I76" i="34"/>
  <c r="O91" i="34"/>
  <c r="O94" i="34" s="1"/>
  <c r="J91" i="34"/>
  <c r="J95" i="34" s="1"/>
  <c r="L101" i="34"/>
  <c r="P91" i="34"/>
  <c r="P102" i="34" s="1"/>
  <c r="K91" i="34"/>
  <c r="K99" i="34" s="1"/>
  <c r="V96" i="34"/>
  <c r="L98" i="34"/>
  <c r="L95" i="34"/>
  <c r="N91" i="34"/>
  <c r="N99" i="34" s="1"/>
  <c r="C76" i="34"/>
  <c r="T77" i="10" s="1"/>
  <c r="C91" i="34"/>
  <c r="C94" i="34" s="1"/>
  <c r="S91" i="34"/>
  <c r="S94" i="34" s="1"/>
  <c r="V103" i="34"/>
  <c r="V56" i="34"/>
  <c r="V61" i="34" s="1"/>
  <c r="D91" i="34"/>
  <c r="D97" i="34" s="1"/>
  <c r="T91" i="34"/>
  <c r="T98" i="34" s="1"/>
  <c r="L102" i="34"/>
  <c r="E91" i="34"/>
  <c r="U91" i="34"/>
  <c r="V97" i="34"/>
  <c r="V94" i="34"/>
  <c r="L96" i="34"/>
  <c r="Q76" i="34"/>
  <c r="W91" i="34"/>
  <c r="H91" i="34"/>
  <c r="H97" i="34" s="1"/>
  <c r="C111" i="34"/>
  <c r="T79" i="10" s="1"/>
  <c r="S111" i="34"/>
  <c r="AJ79" i="10" s="1"/>
  <c r="E76" i="34"/>
  <c r="U76" i="34"/>
  <c r="AL77" i="10" s="1"/>
  <c r="P76" i="34"/>
  <c r="AG77" i="10" s="1"/>
  <c r="L97" i="34"/>
  <c r="P126" i="34"/>
  <c r="P137" i="34" s="1"/>
  <c r="L94" i="34"/>
  <c r="M91" i="34"/>
  <c r="M97" i="34" s="1"/>
  <c r="W126" i="34"/>
  <c r="W134" i="34" s="1"/>
  <c r="R126" i="34"/>
  <c r="R129" i="34" s="1"/>
  <c r="P170" i="34"/>
  <c r="P173" i="34"/>
  <c r="P165" i="34"/>
  <c r="P164" i="34"/>
  <c r="P162" i="34"/>
  <c r="P171" i="34"/>
  <c r="C126" i="34"/>
  <c r="C133" i="34" s="1"/>
  <c r="C129" i="34"/>
  <c r="S126" i="34"/>
  <c r="S138" i="34" s="1"/>
  <c r="E135" i="34"/>
  <c r="R162" i="34"/>
  <c r="R171" i="34"/>
  <c r="R173" i="34"/>
  <c r="R172" i="34"/>
  <c r="R170" i="34"/>
  <c r="R169" i="34"/>
  <c r="R167" i="34"/>
  <c r="R166" i="34"/>
  <c r="T166" i="34"/>
  <c r="T169" i="34"/>
  <c r="T173" i="34"/>
  <c r="T172" i="34"/>
  <c r="T171" i="34"/>
  <c r="T170" i="34"/>
  <c r="T168" i="34"/>
  <c r="T167" i="34"/>
  <c r="T165" i="34"/>
  <c r="P169" i="34"/>
  <c r="Q91" i="34"/>
  <c r="Q103" i="34" s="1"/>
  <c r="E147" i="34"/>
  <c r="E148" i="34" s="1"/>
  <c r="U147" i="34"/>
  <c r="U148" i="34" s="1"/>
  <c r="U169" i="34"/>
  <c r="U172" i="34"/>
  <c r="U164" i="34"/>
  <c r="U173" i="34"/>
  <c r="U171" i="34"/>
  <c r="U170" i="34"/>
  <c r="U167" i="34"/>
  <c r="V172" i="34"/>
  <c r="V167" i="34"/>
  <c r="V173" i="34"/>
  <c r="V171" i="34"/>
  <c r="V170" i="34"/>
  <c r="V169" i="34"/>
  <c r="V166" i="34"/>
  <c r="V165" i="34"/>
  <c r="V164" i="34"/>
  <c r="F126" i="34"/>
  <c r="P167" i="34"/>
  <c r="P172" i="34"/>
  <c r="N111" i="34"/>
  <c r="AE79" i="10" s="1"/>
  <c r="H126" i="34"/>
  <c r="H131" i="34" s="1"/>
  <c r="F161" i="34"/>
  <c r="F168" i="34" s="1"/>
  <c r="V168" i="34"/>
  <c r="T126" i="34"/>
  <c r="I126" i="34"/>
  <c r="I135" i="34" s="1"/>
  <c r="G161" i="34"/>
  <c r="G168" i="34" s="1"/>
  <c r="W161" i="34"/>
  <c r="W168" i="34" s="1"/>
  <c r="J126" i="34"/>
  <c r="J132" i="34" s="1"/>
  <c r="H161" i="34"/>
  <c r="H168" i="34" s="1"/>
  <c r="C162" i="34"/>
  <c r="C166" i="34"/>
  <c r="C173" i="34"/>
  <c r="C172" i="34"/>
  <c r="C171" i="34"/>
  <c r="C170" i="34"/>
  <c r="C169" i="34"/>
  <c r="C168" i="34"/>
  <c r="C165" i="34"/>
  <c r="T162" i="34"/>
  <c r="L126" i="34"/>
  <c r="L130" i="34" s="1"/>
  <c r="F146" i="34"/>
  <c r="F147" i="34" s="1"/>
  <c r="F148" i="34" s="1"/>
  <c r="V146" i="34"/>
  <c r="V147" i="34" s="1"/>
  <c r="V148" i="34" s="1"/>
  <c r="Q146" i="34"/>
  <c r="Q147" i="34" s="1"/>
  <c r="Q148" i="34" s="1"/>
  <c r="V101" i="34"/>
  <c r="L103" i="34"/>
  <c r="R111" i="34"/>
  <c r="AI79" i="10" s="1"/>
  <c r="E169" i="34"/>
  <c r="E172" i="34"/>
  <c r="E164" i="34"/>
  <c r="E173" i="34"/>
  <c r="E171" i="34"/>
  <c r="E170" i="34"/>
  <c r="E168" i="34"/>
  <c r="E167" i="34"/>
  <c r="V162" i="34"/>
  <c r="L100" i="34"/>
  <c r="I91" i="34"/>
  <c r="M126" i="34"/>
  <c r="M147" i="34"/>
  <c r="M148" i="34" s="1"/>
  <c r="C164" i="34"/>
  <c r="U165" i="34"/>
  <c r="D56" i="34"/>
  <c r="K111" i="34"/>
  <c r="AB79" i="10" s="1"/>
  <c r="AB29" i="10" s="1"/>
  <c r="N126" i="34"/>
  <c r="N138" i="34" s="1"/>
  <c r="E134" i="34"/>
  <c r="I146" i="34"/>
  <c r="I147" i="34" s="1"/>
  <c r="I148" i="34" s="1"/>
  <c r="J161" i="34"/>
  <c r="J168" i="34" s="1"/>
  <c r="E166" i="34"/>
  <c r="U126" i="34"/>
  <c r="U136" i="34" s="1"/>
  <c r="R168" i="34"/>
  <c r="R148" i="34"/>
  <c r="I168" i="34"/>
  <c r="D166" i="34"/>
  <c r="D169" i="34"/>
  <c r="D162" i="34"/>
  <c r="P168" i="34"/>
  <c r="M170" i="34"/>
  <c r="M171" i="34"/>
  <c r="D164" i="34"/>
  <c r="S168" i="34"/>
  <c r="L173" i="34"/>
  <c r="I162" i="34"/>
  <c r="I164" i="34"/>
  <c r="D168" i="34"/>
  <c r="M164" i="34"/>
  <c r="M172" i="34"/>
  <c r="N164" i="34"/>
  <c r="N167" i="34"/>
  <c r="M162" i="34"/>
  <c r="I166" i="34"/>
  <c r="N162" i="34"/>
  <c r="I167" i="34"/>
  <c r="Q161" i="34"/>
  <c r="Q168" i="34" s="1"/>
  <c r="M165" i="34"/>
  <c r="L166" i="34"/>
  <c r="G147" i="34"/>
  <c r="G148" i="34" s="1"/>
  <c r="N165" i="34"/>
  <c r="M166" i="34"/>
  <c r="I169" i="34"/>
  <c r="D172" i="34"/>
  <c r="D173" i="34"/>
  <c r="C146" i="34"/>
  <c r="C147" i="34" s="1"/>
  <c r="C148" i="34" s="1"/>
  <c r="S146" i="34"/>
  <c r="S147" i="34" s="1"/>
  <c r="S148" i="34" s="1"/>
  <c r="S162" i="34"/>
  <c r="S166" i="34"/>
  <c r="N166" i="34"/>
  <c r="I170" i="34"/>
  <c r="H304" i="34"/>
  <c r="H309" i="34" s="1"/>
  <c r="Y101" i="10" s="1"/>
  <c r="I101" i="10" s="1"/>
  <c r="C308" i="34"/>
  <c r="C311" i="34"/>
  <c r="C314" i="34"/>
  <c r="C307" i="34"/>
  <c r="C310" i="34"/>
  <c r="C313" i="34"/>
  <c r="C316" i="34"/>
  <c r="C312" i="34"/>
  <c r="C315" i="34"/>
  <c r="I304" i="34"/>
  <c r="D311" i="34"/>
  <c r="D314" i="34"/>
  <c r="D307" i="34"/>
  <c r="D310" i="34"/>
  <c r="D313" i="34"/>
  <c r="D316" i="34"/>
  <c r="D312" i="34"/>
  <c r="D315" i="34"/>
  <c r="J313" i="34"/>
  <c r="J316" i="34"/>
  <c r="J309" i="34"/>
  <c r="AA101" i="10" s="1"/>
  <c r="J312" i="34"/>
  <c r="J315" i="34"/>
  <c r="J308" i="34"/>
  <c r="J311" i="34"/>
  <c r="J314" i="34"/>
  <c r="D308" i="34"/>
  <c r="I342" i="34"/>
  <c r="J342" i="34"/>
  <c r="J345" i="34" s="1"/>
  <c r="P315" i="34"/>
  <c r="P308" i="34"/>
  <c r="P311" i="34"/>
  <c r="P314" i="34"/>
  <c r="P307" i="34"/>
  <c r="P310" i="34"/>
  <c r="P313" i="34"/>
  <c r="P316" i="34"/>
  <c r="S308" i="34"/>
  <c r="S311" i="34"/>
  <c r="S314" i="34"/>
  <c r="S307" i="34"/>
  <c r="S310" i="34"/>
  <c r="S313" i="34"/>
  <c r="S316" i="34"/>
  <c r="S312" i="34"/>
  <c r="S315" i="34"/>
  <c r="Q308" i="34"/>
  <c r="Q311" i="34"/>
  <c r="Q314" i="34"/>
  <c r="Q307" i="34"/>
  <c r="Q310" i="34"/>
  <c r="Q313" i="34"/>
  <c r="Q316" i="34"/>
  <c r="T311" i="34"/>
  <c r="T314" i="34"/>
  <c r="T307" i="34"/>
  <c r="T310" i="34"/>
  <c r="T313" i="34"/>
  <c r="T316" i="34"/>
  <c r="T312" i="34"/>
  <c r="T315" i="34"/>
  <c r="Q312" i="34"/>
  <c r="C309" i="34"/>
  <c r="T101" i="10" s="1"/>
  <c r="H101" i="10" s="1"/>
  <c r="S309" i="34"/>
  <c r="AJ101" i="10" s="1"/>
  <c r="D309" i="34"/>
  <c r="U101" i="10" s="1"/>
  <c r="T309" i="34"/>
  <c r="AK101" i="10" s="1"/>
  <c r="P309" i="34"/>
  <c r="AG101" i="10" s="1"/>
  <c r="P352" i="34"/>
  <c r="P351" i="34"/>
  <c r="F308" i="34"/>
  <c r="Q309" i="34"/>
  <c r="AH101" i="10" s="1"/>
  <c r="G311" i="34"/>
  <c r="W311" i="34"/>
  <c r="R312" i="34"/>
  <c r="M313" i="34"/>
  <c r="E315" i="34"/>
  <c r="U315" i="34"/>
  <c r="E312" i="34"/>
  <c r="U312" i="34"/>
  <c r="F315" i="34"/>
  <c r="D342" i="34"/>
  <c r="D345" i="34" s="1"/>
  <c r="T342" i="34"/>
  <c r="T345" i="34" s="1"/>
  <c r="F312" i="34"/>
  <c r="G312" i="34"/>
  <c r="W312" i="34"/>
  <c r="R313" i="34"/>
  <c r="M314" i="34"/>
  <c r="K304" i="34"/>
  <c r="K309" i="34" s="1"/>
  <c r="AB101" i="10" s="1"/>
  <c r="R310" i="34"/>
  <c r="L304" i="34"/>
  <c r="R307" i="34"/>
  <c r="M308" i="34"/>
  <c r="E316" i="34"/>
  <c r="U316" i="34"/>
  <c r="E313" i="34"/>
  <c r="U313" i="34"/>
  <c r="F316" i="34"/>
  <c r="N304" i="34"/>
  <c r="F313" i="34"/>
  <c r="F310" i="34"/>
  <c r="F307" i="34"/>
  <c r="G310" i="34"/>
  <c r="W310" i="34"/>
  <c r="R311" i="34"/>
  <c r="M312" i="34"/>
  <c r="F168" i="21"/>
  <c r="O351" i="21"/>
  <c r="O164" i="21"/>
  <c r="V171" i="21"/>
  <c r="N311" i="21"/>
  <c r="F171" i="21"/>
  <c r="O350" i="21"/>
  <c r="S304" i="21"/>
  <c r="Q126" i="21"/>
  <c r="Q129" i="21" s="1"/>
  <c r="Q164" i="21"/>
  <c r="V168" i="21"/>
  <c r="E172" i="21"/>
  <c r="O311" i="21"/>
  <c r="N315" i="21"/>
  <c r="O352" i="21"/>
  <c r="D133" i="21"/>
  <c r="T164" i="21"/>
  <c r="D169" i="21"/>
  <c r="F172" i="21"/>
  <c r="N312" i="21"/>
  <c r="G345" i="21"/>
  <c r="F165" i="21"/>
  <c r="L169" i="21"/>
  <c r="G172" i="21"/>
  <c r="L316" i="21"/>
  <c r="L165" i="21"/>
  <c r="T169" i="21"/>
  <c r="L172" i="21"/>
  <c r="N307" i="21"/>
  <c r="T312" i="21"/>
  <c r="N316" i="21"/>
  <c r="O345" i="21"/>
  <c r="Q165" i="21"/>
  <c r="O307" i="21"/>
  <c r="O316" i="21"/>
  <c r="O346" i="21"/>
  <c r="K161" i="21"/>
  <c r="K170" i="21" s="1"/>
  <c r="F170" i="21"/>
  <c r="O313" i="21"/>
  <c r="L166" i="21"/>
  <c r="L170" i="21"/>
  <c r="G173" i="21"/>
  <c r="C304" i="21"/>
  <c r="C309" i="21" s="1"/>
  <c r="T205" i="10" s="1"/>
  <c r="H205" i="10" s="1"/>
  <c r="N308" i="21"/>
  <c r="P313" i="21"/>
  <c r="L173" i="21"/>
  <c r="T166" i="21"/>
  <c r="T173" i="21"/>
  <c r="F167" i="21"/>
  <c r="C171" i="21"/>
  <c r="N309" i="21"/>
  <c r="N314" i="21"/>
  <c r="T167" i="21"/>
  <c r="D171" i="21"/>
  <c r="O314" i="21"/>
  <c r="C313" i="22"/>
  <c r="S313" i="22"/>
  <c r="K161" i="22"/>
  <c r="K169" i="22" s="1"/>
  <c r="S165" i="22"/>
  <c r="M168" i="22"/>
  <c r="D172" i="22"/>
  <c r="S309" i="22"/>
  <c r="L307" i="22"/>
  <c r="M311" i="22"/>
  <c r="M315" i="22"/>
  <c r="S346" i="22"/>
  <c r="G169" i="22"/>
  <c r="N172" i="22"/>
  <c r="U307" i="22"/>
  <c r="W311" i="22"/>
  <c r="N316" i="22"/>
  <c r="W347" i="22"/>
  <c r="I169" i="22"/>
  <c r="S172" i="22"/>
  <c r="L312" i="22"/>
  <c r="R348" i="22"/>
  <c r="M172" i="22"/>
  <c r="J147" i="22"/>
  <c r="S166" i="22"/>
  <c r="N169" i="22"/>
  <c r="L308" i="22"/>
  <c r="G313" i="22"/>
  <c r="I342" i="22"/>
  <c r="I346" i="22" s="1"/>
  <c r="C349" i="22"/>
  <c r="K147" i="22"/>
  <c r="K148" i="22" s="1"/>
  <c r="D170" i="22"/>
  <c r="N173" i="22"/>
  <c r="M308" i="22"/>
  <c r="S349" i="22"/>
  <c r="D167" i="22"/>
  <c r="S173" i="22"/>
  <c r="N313" i="22"/>
  <c r="H350" i="22"/>
  <c r="I167" i="22"/>
  <c r="I170" i="22"/>
  <c r="T173" i="22"/>
  <c r="C351" i="22"/>
  <c r="F162" i="22"/>
  <c r="L167" i="22"/>
  <c r="W309" i="22"/>
  <c r="W313" i="22"/>
  <c r="C309" i="22"/>
  <c r="T257" i="10" s="1"/>
  <c r="H257" i="10" s="1"/>
  <c r="F314" i="22"/>
  <c r="S351" i="22"/>
  <c r="T167" i="22"/>
  <c r="L310" i="22"/>
  <c r="M310" i="22"/>
  <c r="N314" i="22"/>
  <c r="R352" i="22"/>
  <c r="C165" i="22"/>
  <c r="G168" i="22"/>
  <c r="G171" i="22"/>
  <c r="N309" i="22"/>
  <c r="V310" i="22"/>
  <c r="I168" i="22"/>
  <c r="E311" i="22"/>
  <c r="L171" i="22"/>
  <c r="E307" i="22"/>
  <c r="W314" i="22"/>
  <c r="C346" i="22"/>
  <c r="R315" i="18"/>
  <c r="D162" i="18"/>
  <c r="L166" i="18"/>
  <c r="G311" i="18"/>
  <c r="D91" i="18"/>
  <c r="R162" i="18"/>
  <c r="L170" i="18"/>
  <c r="M126" i="18"/>
  <c r="M130" i="18" s="1"/>
  <c r="N311" i="18"/>
  <c r="N353" i="18"/>
  <c r="T311" i="18"/>
  <c r="C164" i="18"/>
  <c r="P167" i="18"/>
  <c r="D171" i="18"/>
  <c r="K307" i="18"/>
  <c r="G312" i="18"/>
  <c r="S167" i="18"/>
  <c r="L164" i="18"/>
  <c r="G308" i="18"/>
  <c r="P164" i="18"/>
  <c r="R171" i="18"/>
  <c r="K308" i="18"/>
  <c r="S164" i="18"/>
  <c r="N309" i="18"/>
  <c r="AE309" i="10" s="1"/>
  <c r="L168" i="18"/>
  <c r="R168" i="18"/>
  <c r="G309" i="18"/>
  <c r="X309" i="10" s="1"/>
  <c r="G315" i="18"/>
  <c r="N347" i="18"/>
  <c r="P162" i="18"/>
  <c r="R165" i="18"/>
  <c r="S168" i="18"/>
  <c r="H172" i="18"/>
  <c r="L315" i="18"/>
  <c r="E346" i="18"/>
  <c r="U165" i="18"/>
  <c r="G310" i="18"/>
  <c r="R169" i="18"/>
  <c r="J310" i="18"/>
  <c r="T348" i="18"/>
  <c r="S316" i="23"/>
  <c r="S311" i="23"/>
  <c r="K100" i="23"/>
  <c r="C162" i="23"/>
  <c r="M168" i="23"/>
  <c r="J173" i="23"/>
  <c r="R310" i="23"/>
  <c r="C346" i="23"/>
  <c r="N352" i="23"/>
  <c r="O162" i="23"/>
  <c r="F169" i="23"/>
  <c r="V346" i="23"/>
  <c r="S354" i="23"/>
  <c r="J312" i="23"/>
  <c r="N347" i="23"/>
  <c r="V354" i="23"/>
  <c r="R313" i="23"/>
  <c r="S347" i="23"/>
  <c r="N354" i="23"/>
  <c r="J164" i="23"/>
  <c r="M169" i="23"/>
  <c r="T169" i="23"/>
  <c r="W313" i="23"/>
  <c r="V347" i="23"/>
  <c r="Q164" i="23"/>
  <c r="J314" i="23"/>
  <c r="C348" i="23"/>
  <c r="K102" i="23"/>
  <c r="C165" i="23"/>
  <c r="R314" i="23"/>
  <c r="N348" i="23"/>
  <c r="K161" i="23"/>
  <c r="K168" i="23" s="1"/>
  <c r="T170" i="23"/>
  <c r="J307" i="23"/>
  <c r="S348" i="23"/>
  <c r="C166" i="23"/>
  <c r="R307" i="23"/>
  <c r="R315" i="23"/>
  <c r="V348" i="23"/>
  <c r="J308" i="23"/>
  <c r="W315" i="23"/>
  <c r="N349" i="23"/>
  <c r="R308" i="23"/>
  <c r="J316" i="23"/>
  <c r="S349" i="23"/>
  <c r="I309" i="23"/>
  <c r="M316" i="23"/>
  <c r="N350" i="23"/>
  <c r="J167" i="23"/>
  <c r="F172" i="23"/>
  <c r="S167" i="23"/>
  <c r="J172" i="23"/>
  <c r="J309" i="23"/>
  <c r="R316" i="23"/>
  <c r="N351" i="23"/>
  <c r="C168" i="23"/>
  <c r="R309" i="23"/>
  <c r="S351" i="23"/>
  <c r="U172" i="23"/>
  <c r="V345" i="23"/>
  <c r="R316" i="24"/>
  <c r="R313" i="24"/>
  <c r="R311" i="24"/>
  <c r="R308" i="24"/>
  <c r="R314" i="24"/>
  <c r="R310" i="24"/>
  <c r="R307" i="24"/>
  <c r="S316" i="24"/>
  <c r="S313" i="24"/>
  <c r="M310" i="24"/>
  <c r="U351" i="24"/>
  <c r="E168" i="24"/>
  <c r="E173" i="24"/>
  <c r="V351" i="24"/>
  <c r="M168" i="24"/>
  <c r="H173" i="24"/>
  <c r="E314" i="24"/>
  <c r="F345" i="24"/>
  <c r="F352" i="24"/>
  <c r="P168" i="24"/>
  <c r="P173" i="24"/>
  <c r="D308" i="24"/>
  <c r="V310" i="24"/>
  <c r="J314" i="24"/>
  <c r="M342" i="24"/>
  <c r="M352" i="24" s="1"/>
  <c r="W352" i="24"/>
  <c r="U168" i="24"/>
  <c r="U173" i="24"/>
  <c r="E308" i="24"/>
  <c r="D311" i="24"/>
  <c r="F346" i="24"/>
  <c r="E353" i="24"/>
  <c r="H308" i="24"/>
  <c r="E311" i="24"/>
  <c r="F353" i="24"/>
  <c r="M170" i="24"/>
  <c r="V346" i="24"/>
  <c r="U162" i="24"/>
  <c r="H315" i="24"/>
  <c r="E164" i="24"/>
  <c r="E171" i="24"/>
  <c r="J309" i="24"/>
  <c r="P354" i="24"/>
  <c r="M164" i="24"/>
  <c r="P164" i="24"/>
  <c r="O309" i="24"/>
  <c r="J316" i="24"/>
  <c r="P349" i="24"/>
  <c r="N171" i="24"/>
  <c r="V312" i="24"/>
  <c r="P316" i="24"/>
  <c r="R349" i="24"/>
  <c r="P165" i="24"/>
  <c r="P171" i="24"/>
  <c r="V309" i="24"/>
  <c r="J313" i="24"/>
  <c r="L168" i="26"/>
  <c r="L165" i="26"/>
  <c r="S312" i="26"/>
  <c r="S308" i="26"/>
  <c r="J147" i="26"/>
  <c r="U164" i="26"/>
  <c r="D168" i="26"/>
  <c r="U171" i="26"/>
  <c r="G308" i="26"/>
  <c r="R313" i="26"/>
  <c r="Q347" i="26"/>
  <c r="R165" i="26"/>
  <c r="R168" i="26"/>
  <c r="R172" i="26"/>
  <c r="O314" i="26"/>
  <c r="T165" i="26"/>
  <c r="U168" i="26"/>
  <c r="M309" i="26"/>
  <c r="R314" i="26"/>
  <c r="E351" i="26"/>
  <c r="M308" i="26"/>
  <c r="Q168" i="26"/>
  <c r="U165" i="26"/>
  <c r="E169" i="26"/>
  <c r="D173" i="26"/>
  <c r="G310" i="26"/>
  <c r="J315" i="26"/>
  <c r="E353" i="26"/>
  <c r="T91" i="26"/>
  <c r="T96" i="26" s="1"/>
  <c r="E162" i="26"/>
  <c r="F169" i="26"/>
  <c r="E173" i="26"/>
  <c r="J310" i="26"/>
  <c r="M315" i="26"/>
  <c r="Q353" i="26"/>
  <c r="U91" i="26"/>
  <c r="U101" i="26" s="1"/>
  <c r="F162" i="26"/>
  <c r="E166" i="26"/>
  <c r="N169" i="26"/>
  <c r="R173" i="26"/>
  <c r="M310" i="26"/>
  <c r="O315" i="26"/>
  <c r="F166" i="26"/>
  <c r="R169" i="26"/>
  <c r="U173" i="26"/>
  <c r="O310" i="26"/>
  <c r="R315" i="26"/>
  <c r="E91" i="26"/>
  <c r="E101" i="26" s="1"/>
  <c r="Q162" i="26"/>
  <c r="N166" i="26"/>
  <c r="D170" i="26"/>
  <c r="P311" i="26"/>
  <c r="G316" i="26"/>
  <c r="U162" i="26"/>
  <c r="R166" i="26"/>
  <c r="R170" i="26"/>
  <c r="G312" i="26"/>
  <c r="J316" i="26"/>
  <c r="D171" i="26"/>
  <c r="M312" i="26"/>
  <c r="O316" i="26"/>
  <c r="N164" i="26"/>
  <c r="Q167" i="26"/>
  <c r="M307" i="26"/>
  <c r="E345" i="26"/>
  <c r="Q172" i="26"/>
  <c r="Q164" i="26"/>
  <c r="R167" i="26"/>
  <c r="F171" i="26"/>
  <c r="O307" i="26"/>
  <c r="R164" i="26"/>
  <c r="U167" i="26"/>
  <c r="Q171" i="26"/>
  <c r="G313" i="26"/>
  <c r="T164" i="26"/>
  <c r="C308" i="25"/>
  <c r="C312" i="25"/>
  <c r="C307" i="25"/>
  <c r="D308" i="25"/>
  <c r="D312" i="25"/>
  <c r="S308" i="25"/>
  <c r="S310" i="25"/>
  <c r="K167" i="25"/>
  <c r="K164" i="25"/>
  <c r="K171" i="25"/>
  <c r="K166" i="25"/>
  <c r="K162" i="25"/>
  <c r="K170" i="25"/>
  <c r="H316" i="25"/>
  <c r="O164" i="25"/>
  <c r="S167" i="25"/>
  <c r="V171" i="25"/>
  <c r="G308" i="25"/>
  <c r="H312" i="25"/>
  <c r="N315" i="25"/>
  <c r="E345" i="25"/>
  <c r="E353" i="25"/>
  <c r="H126" i="25"/>
  <c r="H130" i="25" s="1"/>
  <c r="K168" i="25"/>
  <c r="F172" i="25"/>
  <c r="G309" i="25"/>
  <c r="H313" i="25"/>
  <c r="F165" i="25"/>
  <c r="T168" i="25"/>
  <c r="P172" i="25"/>
  <c r="J309" i="25"/>
  <c r="K313" i="25"/>
  <c r="L316" i="25"/>
  <c r="I91" i="25"/>
  <c r="I96" i="25" s="1"/>
  <c r="R111" i="25"/>
  <c r="AI495" i="10" s="1"/>
  <c r="M165" i="25"/>
  <c r="T172" i="25"/>
  <c r="L313" i="25"/>
  <c r="N313" i="25"/>
  <c r="T165" i="25"/>
  <c r="O169" i="25"/>
  <c r="W172" i="25"/>
  <c r="G310" i="25"/>
  <c r="I314" i="25"/>
  <c r="E349" i="25"/>
  <c r="C126" i="25"/>
  <c r="C133" i="25" s="1"/>
  <c r="U169" i="25"/>
  <c r="C173" i="25"/>
  <c r="J310" i="25"/>
  <c r="J314" i="25"/>
  <c r="V349" i="25"/>
  <c r="C162" i="25"/>
  <c r="W165" i="25"/>
  <c r="F173" i="25"/>
  <c r="N310" i="25"/>
  <c r="W349" i="25"/>
  <c r="F166" i="25"/>
  <c r="M170" i="25"/>
  <c r="M173" i="25"/>
  <c r="L314" i="25"/>
  <c r="H311" i="25"/>
  <c r="N314" i="25"/>
  <c r="W350" i="25"/>
  <c r="T162" i="25"/>
  <c r="H309" i="25"/>
  <c r="J311" i="25"/>
  <c r="H315" i="25"/>
  <c r="C164" i="25"/>
  <c r="S166" i="25"/>
  <c r="F171" i="25"/>
  <c r="J307" i="25"/>
  <c r="N311" i="25"/>
  <c r="J315" i="25"/>
  <c r="N307" i="25"/>
  <c r="M171" i="25"/>
  <c r="L167" i="27"/>
  <c r="L170" i="27"/>
  <c r="L162" i="27"/>
  <c r="L166" i="27"/>
  <c r="L165" i="27"/>
  <c r="D310" i="27"/>
  <c r="D312" i="27"/>
  <c r="S312" i="27"/>
  <c r="S307" i="27"/>
  <c r="S314" i="27"/>
  <c r="S310" i="27"/>
  <c r="M165" i="27"/>
  <c r="K161" i="27"/>
  <c r="K166" i="27" s="1"/>
  <c r="T164" i="27"/>
  <c r="T167" i="27"/>
  <c r="E170" i="27"/>
  <c r="P309" i="27"/>
  <c r="I316" i="27"/>
  <c r="K350" i="27"/>
  <c r="K351" i="27"/>
  <c r="Q165" i="27"/>
  <c r="T170" i="27"/>
  <c r="K353" i="27"/>
  <c r="J91" i="27"/>
  <c r="J100" i="27" s="1"/>
  <c r="H166" i="27"/>
  <c r="N168" i="27"/>
  <c r="D171" i="27"/>
  <c r="C304" i="27"/>
  <c r="M309" i="27"/>
  <c r="H313" i="27"/>
  <c r="K354" i="27"/>
  <c r="C162" i="27"/>
  <c r="T168" i="27"/>
  <c r="C345" i="27"/>
  <c r="R91" i="27"/>
  <c r="R102" i="27" s="1"/>
  <c r="I162" i="27"/>
  <c r="M166" i="27"/>
  <c r="T171" i="27"/>
  <c r="J342" i="27"/>
  <c r="J346" i="27" s="1"/>
  <c r="T166" i="27"/>
  <c r="H169" i="27"/>
  <c r="U171" i="27"/>
  <c r="I314" i="27"/>
  <c r="R168" i="27"/>
  <c r="I169" i="27"/>
  <c r="R162" i="27"/>
  <c r="I172" i="27"/>
  <c r="M169" i="27"/>
  <c r="O169" i="27"/>
  <c r="O172" i="27"/>
  <c r="F307" i="27"/>
  <c r="H311" i="27"/>
  <c r="O315" i="27"/>
  <c r="O164" i="27"/>
  <c r="Q169" i="27"/>
  <c r="R172" i="27"/>
  <c r="W347" i="27"/>
  <c r="R164" i="27"/>
  <c r="O167" i="27"/>
  <c r="T169" i="27"/>
  <c r="U172" i="27"/>
  <c r="O311" i="27"/>
  <c r="C349" i="27"/>
  <c r="V162" i="32"/>
  <c r="R309" i="32"/>
  <c r="F314" i="32"/>
  <c r="N170" i="32"/>
  <c r="N168" i="32"/>
  <c r="M167" i="32"/>
  <c r="R170" i="32"/>
  <c r="K308" i="32"/>
  <c r="K314" i="32"/>
  <c r="Q354" i="32"/>
  <c r="M164" i="32"/>
  <c r="V314" i="32"/>
  <c r="U345" i="32"/>
  <c r="R164" i="32"/>
  <c r="W167" i="32"/>
  <c r="M171" i="32"/>
  <c r="V308" i="32"/>
  <c r="T311" i="32"/>
  <c r="D315" i="32"/>
  <c r="N346" i="32"/>
  <c r="R171" i="32"/>
  <c r="D309" i="32"/>
  <c r="V311" i="32"/>
  <c r="F315" i="32"/>
  <c r="H168" i="32"/>
  <c r="F309" i="32"/>
  <c r="D312" i="32"/>
  <c r="K315" i="32"/>
  <c r="C349" i="32"/>
  <c r="I147" i="32"/>
  <c r="I148" i="32" s="1"/>
  <c r="M168" i="32"/>
  <c r="F312" i="32"/>
  <c r="M165" i="32"/>
  <c r="R165" i="32"/>
  <c r="F169" i="32"/>
  <c r="D307" i="32"/>
  <c r="V309" i="32"/>
  <c r="V312" i="32"/>
  <c r="N316" i="32"/>
  <c r="D310" i="32"/>
  <c r="E351" i="32"/>
  <c r="G166" i="32"/>
  <c r="I169" i="32"/>
  <c r="K173" i="32"/>
  <c r="H309" i="32"/>
  <c r="F310" i="32"/>
  <c r="F313" i="32"/>
  <c r="V316" i="32"/>
  <c r="N351" i="32"/>
  <c r="M166" i="32"/>
  <c r="N169" i="32"/>
  <c r="P310" i="32"/>
  <c r="K313" i="32"/>
  <c r="Q352" i="32"/>
  <c r="R166" i="32"/>
  <c r="R169" i="32"/>
  <c r="V307" i="32"/>
  <c r="F91" i="30"/>
  <c r="F100" i="30" s="1"/>
  <c r="D126" i="30"/>
  <c r="T126" i="30"/>
  <c r="T136" i="30" s="1"/>
  <c r="O126" i="30"/>
  <c r="O131" i="30" s="1"/>
  <c r="J76" i="30"/>
  <c r="AA701" i="10" s="1"/>
  <c r="L101" i="30"/>
  <c r="P76" i="30"/>
  <c r="AG701" i="10" s="1"/>
  <c r="N91" i="30"/>
  <c r="N100" i="30" s="1"/>
  <c r="J91" i="30"/>
  <c r="L56" i="30"/>
  <c r="L64" i="30" s="1"/>
  <c r="O91" i="30"/>
  <c r="O98" i="30" s="1"/>
  <c r="E126" i="30"/>
  <c r="E138" i="30" s="1"/>
  <c r="H76" i="30"/>
  <c r="Y701" i="10" s="1"/>
  <c r="P91" i="30"/>
  <c r="P95" i="30" s="1"/>
  <c r="P126" i="30"/>
  <c r="P129" i="30" s="1"/>
  <c r="Q91" i="30"/>
  <c r="Q102" i="30" s="1"/>
  <c r="G126" i="30"/>
  <c r="G138" i="30" s="1"/>
  <c r="W126" i="30"/>
  <c r="W138" i="30" s="1"/>
  <c r="R91" i="30"/>
  <c r="R100" i="30" s="1"/>
  <c r="H126" i="30"/>
  <c r="H131" i="30" s="1"/>
  <c r="C126" i="30"/>
  <c r="C134" i="30" s="1"/>
  <c r="S91" i="30"/>
  <c r="I126" i="30"/>
  <c r="I129" i="30" s="1"/>
  <c r="O148" i="30"/>
  <c r="M165" i="30"/>
  <c r="M173" i="30"/>
  <c r="M167" i="30"/>
  <c r="M166" i="30"/>
  <c r="M172" i="30"/>
  <c r="M171" i="30"/>
  <c r="M164" i="30"/>
  <c r="M170" i="30"/>
  <c r="M169" i="30"/>
  <c r="M162" i="30"/>
  <c r="T91" i="30"/>
  <c r="T102" i="30" s="1"/>
  <c r="V111" i="30"/>
  <c r="AM703" i="10" s="1"/>
  <c r="J126" i="30"/>
  <c r="J129" i="30" s="1"/>
  <c r="P166" i="30"/>
  <c r="P173" i="30"/>
  <c r="P172" i="30"/>
  <c r="P165" i="30"/>
  <c r="P171" i="30"/>
  <c r="P164" i="30"/>
  <c r="P170" i="30"/>
  <c r="P169" i="30"/>
  <c r="P162" i="30"/>
  <c r="P168" i="30"/>
  <c r="E91" i="30"/>
  <c r="U91" i="30"/>
  <c r="U99" i="30" s="1"/>
  <c r="G100" i="30"/>
  <c r="C91" i="30"/>
  <c r="C103" i="30" s="1"/>
  <c r="V91" i="30"/>
  <c r="V100" i="30" s="1"/>
  <c r="F126" i="30"/>
  <c r="F135" i="30" s="1"/>
  <c r="V126" i="30"/>
  <c r="V131" i="30" s="1"/>
  <c r="O171" i="30"/>
  <c r="O167" i="30"/>
  <c r="O173" i="30"/>
  <c r="O166" i="30"/>
  <c r="O172" i="30"/>
  <c r="O165" i="30"/>
  <c r="O164" i="30"/>
  <c r="O170" i="30"/>
  <c r="O169" i="30"/>
  <c r="O162" i="30"/>
  <c r="O168" i="30"/>
  <c r="D91" i="30"/>
  <c r="D95" i="30" s="1"/>
  <c r="W91" i="30"/>
  <c r="W95" i="30" s="1"/>
  <c r="L126" i="30"/>
  <c r="L135" i="30" s="1"/>
  <c r="M126" i="30"/>
  <c r="M129" i="30" s="1"/>
  <c r="S126" i="30"/>
  <c r="H91" i="30"/>
  <c r="H96" i="30" s="1"/>
  <c r="M111" i="30"/>
  <c r="AD703" i="10" s="1"/>
  <c r="U148" i="30"/>
  <c r="I91" i="30"/>
  <c r="N111" i="30"/>
  <c r="AE703" i="10" s="1"/>
  <c r="Q126" i="30"/>
  <c r="Q134" i="30" s="1"/>
  <c r="E161" i="30"/>
  <c r="U161" i="30"/>
  <c r="U168" i="30" s="1"/>
  <c r="K91" i="30"/>
  <c r="R126" i="30"/>
  <c r="R131" i="30" s="1"/>
  <c r="H148" i="30"/>
  <c r="P167" i="30"/>
  <c r="N76" i="30"/>
  <c r="D76" i="30"/>
  <c r="M91" i="30"/>
  <c r="H111" i="30"/>
  <c r="Y703" i="10" s="1"/>
  <c r="N126" i="30"/>
  <c r="C162" i="30"/>
  <c r="S162" i="30"/>
  <c r="M168" i="30"/>
  <c r="D172" i="30"/>
  <c r="R164" i="30"/>
  <c r="R172" i="30"/>
  <c r="C166" i="30"/>
  <c r="R167" i="30"/>
  <c r="W172" i="30"/>
  <c r="T173" i="30"/>
  <c r="M148" i="30"/>
  <c r="D166" i="30"/>
  <c r="T167" i="30"/>
  <c r="C173" i="30"/>
  <c r="D173" i="30"/>
  <c r="L164" i="30"/>
  <c r="D167" i="30"/>
  <c r="H172" i="30"/>
  <c r="F161" i="30"/>
  <c r="V161" i="30"/>
  <c r="W167" i="30"/>
  <c r="T168" i="30"/>
  <c r="L171" i="30"/>
  <c r="C168" i="30"/>
  <c r="S169" i="30"/>
  <c r="H173" i="30"/>
  <c r="G147" i="30"/>
  <c r="G148" i="30" s="1"/>
  <c r="L165" i="30"/>
  <c r="D168" i="30"/>
  <c r="T169" i="30"/>
  <c r="L172" i="30"/>
  <c r="H304" i="30"/>
  <c r="H309" i="30" s="1"/>
  <c r="C308" i="30"/>
  <c r="C311" i="30"/>
  <c r="C314" i="30"/>
  <c r="C307" i="30"/>
  <c r="C310" i="30"/>
  <c r="C313" i="30"/>
  <c r="C316" i="30"/>
  <c r="C312" i="30"/>
  <c r="C315" i="30"/>
  <c r="I161" i="30"/>
  <c r="I168" i="30" s="1"/>
  <c r="D162" i="30"/>
  <c r="T162" i="30"/>
  <c r="J172" i="30"/>
  <c r="J164" i="30"/>
  <c r="L166" i="30"/>
  <c r="D169" i="30"/>
  <c r="S170" i="30"/>
  <c r="Q171" i="30"/>
  <c r="K161" i="30"/>
  <c r="K168" i="30" s="1"/>
  <c r="S164" i="30"/>
  <c r="W169" i="30"/>
  <c r="R171" i="30"/>
  <c r="L173" i="30"/>
  <c r="T164" i="30"/>
  <c r="L167" i="30"/>
  <c r="H162" i="30"/>
  <c r="C164" i="30"/>
  <c r="R165" i="30"/>
  <c r="W170" i="30"/>
  <c r="T171" i="30"/>
  <c r="N161" i="30"/>
  <c r="N168" i="30" s="1"/>
  <c r="D164" i="30"/>
  <c r="S165" i="30"/>
  <c r="Q166" i="30"/>
  <c r="H169" i="30"/>
  <c r="C171" i="30"/>
  <c r="S172" i="30"/>
  <c r="J162" i="30"/>
  <c r="W164" i="30"/>
  <c r="T165" i="30"/>
  <c r="R166" i="30"/>
  <c r="D171" i="30"/>
  <c r="T172" i="30"/>
  <c r="R348" i="30"/>
  <c r="I342" i="30"/>
  <c r="I345" i="30" s="1"/>
  <c r="O312" i="30"/>
  <c r="O315" i="30"/>
  <c r="O308" i="30"/>
  <c r="O311" i="30"/>
  <c r="O314" i="30"/>
  <c r="O307" i="30"/>
  <c r="O310" i="30"/>
  <c r="O313" i="30"/>
  <c r="O316" i="30"/>
  <c r="S308" i="30"/>
  <c r="S311" i="30"/>
  <c r="S314" i="30"/>
  <c r="S307" i="30"/>
  <c r="S310" i="30"/>
  <c r="S313" i="30"/>
  <c r="S316" i="30"/>
  <c r="S312" i="30"/>
  <c r="S315" i="30"/>
  <c r="P315" i="30"/>
  <c r="P308" i="30"/>
  <c r="P311" i="30"/>
  <c r="P314" i="30"/>
  <c r="P307" i="30"/>
  <c r="P310" i="30"/>
  <c r="P313" i="30"/>
  <c r="P316" i="30"/>
  <c r="P312" i="30"/>
  <c r="R308" i="30"/>
  <c r="R311" i="30"/>
  <c r="R314" i="30"/>
  <c r="R307" i="30"/>
  <c r="R310" i="30"/>
  <c r="R313" i="30"/>
  <c r="R316" i="30"/>
  <c r="R309" i="30"/>
  <c r="R312" i="30"/>
  <c r="R315" i="30"/>
  <c r="C309" i="30"/>
  <c r="T725" i="10" s="1"/>
  <c r="H725" i="10" s="1"/>
  <c r="S309" i="30"/>
  <c r="O351" i="30"/>
  <c r="O353" i="30"/>
  <c r="D304" i="30"/>
  <c r="T304" i="30"/>
  <c r="J307" i="30"/>
  <c r="E308" i="30"/>
  <c r="U308" i="30"/>
  <c r="P309" i="30"/>
  <c r="Q312" i="30"/>
  <c r="M316" i="30"/>
  <c r="P342" i="30"/>
  <c r="M313" i="30"/>
  <c r="N316" i="30"/>
  <c r="F304" i="30"/>
  <c r="V304" i="30"/>
  <c r="V309" i="30" s="1"/>
  <c r="N313" i="30"/>
  <c r="N310" i="30"/>
  <c r="J314" i="30"/>
  <c r="N307" i="30"/>
  <c r="J311" i="30"/>
  <c r="E312" i="30"/>
  <c r="U312" i="30"/>
  <c r="Q316" i="30"/>
  <c r="D342" i="30"/>
  <c r="D346" i="30" s="1"/>
  <c r="T342" i="30"/>
  <c r="T346" i="30" s="1"/>
  <c r="I304" i="30"/>
  <c r="I309" i="30" s="1"/>
  <c r="J308" i="30"/>
  <c r="E309" i="30"/>
  <c r="U309" i="30"/>
  <c r="Q313" i="30"/>
  <c r="W315" i="30"/>
  <c r="Q310" i="30"/>
  <c r="K304" i="30"/>
  <c r="Q307" i="30"/>
  <c r="M311" i="30"/>
  <c r="N314" i="30"/>
  <c r="L304" i="30"/>
  <c r="M308" i="30"/>
  <c r="N311" i="30"/>
  <c r="J315" i="30"/>
  <c r="E316" i="30"/>
  <c r="U316" i="30"/>
  <c r="N308" i="30"/>
  <c r="J312" i="30"/>
  <c r="E313" i="30"/>
  <c r="U313" i="30"/>
  <c r="V350" i="30"/>
  <c r="J309" i="30"/>
  <c r="Q314" i="30"/>
  <c r="Q311" i="30"/>
  <c r="M312" i="30"/>
  <c r="N315" i="30"/>
  <c r="J316" i="30"/>
  <c r="Q97" i="29"/>
  <c r="K76" i="29"/>
  <c r="AB649" i="10" s="1"/>
  <c r="G91" i="29"/>
  <c r="G96" i="29" s="1"/>
  <c r="O91" i="29"/>
  <c r="O94" i="29" s="1"/>
  <c r="C135" i="29"/>
  <c r="E135" i="29"/>
  <c r="I91" i="29"/>
  <c r="I97" i="29" s="1"/>
  <c r="J91" i="29"/>
  <c r="U95" i="29"/>
  <c r="S134" i="29"/>
  <c r="F91" i="29"/>
  <c r="F100" i="29" s="1"/>
  <c r="V91" i="29"/>
  <c r="V94" i="29" s="1"/>
  <c r="R56" i="29"/>
  <c r="R62" i="29" s="1"/>
  <c r="H91" i="29"/>
  <c r="H100" i="29" s="1"/>
  <c r="M161" i="29"/>
  <c r="M168" i="29" s="1"/>
  <c r="F76" i="29"/>
  <c r="W91" i="29"/>
  <c r="W97" i="29" s="1"/>
  <c r="F126" i="29"/>
  <c r="F138" i="29" s="1"/>
  <c r="V126" i="29"/>
  <c r="V129" i="29" s="1"/>
  <c r="E136" i="29"/>
  <c r="N91" i="29"/>
  <c r="N99" i="29" s="1"/>
  <c r="T56" i="29"/>
  <c r="Q56" i="29"/>
  <c r="Q61" i="29" s="1"/>
  <c r="E132" i="29"/>
  <c r="E133" i="29"/>
  <c r="E134" i="29"/>
  <c r="E130" i="29"/>
  <c r="P91" i="29"/>
  <c r="P100" i="29" s="1"/>
  <c r="L98" i="29"/>
  <c r="K126" i="29"/>
  <c r="U76" i="29"/>
  <c r="AL649" i="10" s="1"/>
  <c r="M91" i="29"/>
  <c r="M96" i="29" s="1"/>
  <c r="I137" i="29"/>
  <c r="I129" i="29"/>
  <c r="D137" i="29"/>
  <c r="D129" i="29"/>
  <c r="D138" i="29"/>
  <c r="H76" i="29"/>
  <c r="D91" i="29"/>
  <c r="D95" i="29" s="1"/>
  <c r="T91" i="29"/>
  <c r="K165" i="29"/>
  <c r="K173" i="29"/>
  <c r="K171" i="29"/>
  <c r="K164" i="29"/>
  <c r="K169" i="29"/>
  <c r="K166" i="29"/>
  <c r="K162" i="29"/>
  <c r="K170" i="29"/>
  <c r="K172" i="29"/>
  <c r="K167" i="29"/>
  <c r="E91" i="29"/>
  <c r="E111" i="29"/>
  <c r="V651" i="10" s="1"/>
  <c r="P126" i="29"/>
  <c r="P137" i="29" s="1"/>
  <c r="H126" i="29"/>
  <c r="H129" i="29" s="1"/>
  <c r="S138" i="29"/>
  <c r="L126" i="29"/>
  <c r="S135" i="29"/>
  <c r="T126" i="29"/>
  <c r="T132" i="29" s="1"/>
  <c r="C164" i="29"/>
  <c r="R126" i="29"/>
  <c r="C132" i="29"/>
  <c r="S132" i="29"/>
  <c r="I134" i="29"/>
  <c r="E138" i="29"/>
  <c r="U126" i="29"/>
  <c r="U135" i="29" s="1"/>
  <c r="C129" i="29"/>
  <c r="P169" i="29"/>
  <c r="P167" i="29"/>
  <c r="N166" i="29"/>
  <c r="N170" i="29"/>
  <c r="N162" i="29"/>
  <c r="N167" i="29"/>
  <c r="N173" i="29"/>
  <c r="N165" i="29"/>
  <c r="C170" i="29"/>
  <c r="K147" i="29"/>
  <c r="K148" i="29" s="1"/>
  <c r="F146" i="29"/>
  <c r="F147" i="29" s="1"/>
  <c r="F148" i="29" s="1"/>
  <c r="V146" i="29"/>
  <c r="V147" i="29" s="1"/>
  <c r="V148" i="29" s="1"/>
  <c r="O169" i="29"/>
  <c r="O170" i="29"/>
  <c r="O162" i="29"/>
  <c r="O168" i="29"/>
  <c r="O173" i="29"/>
  <c r="O166" i="29"/>
  <c r="O171" i="29"/>
  <c r="O164" i="29"/>
  <c r="L76" i="29"/>
  <c r="AC649" i="10" s="1"/>
  <c r="K91" i="29"/>
  <c r="K99" i="29" s="1"/>
  <c r="E129" i="29"/>
  <c r="W146" i="29"/>
  <c r="W147" i="29" s="1"/>
  <c r="W148" i="29" s="1"/>
  <c r="R161" i="29"/>
  <c r="R168" i="29" s="1"/>
  <c r="C168" i="29"/>
  <c r="N172" i="29"/>
  <c r="C136" i="29"/>
  <c r="S136" i="29"/>
  <c r="I138" i="29"/>
  <c r="C173" i="29"/>
  <c r="C165" i="29"/>
  <c r="C167" i="29"/>
  <c r="C172" i="29"/>
  <c r="C171" i="29"/>
  <c r="C169" i="29"/>
  <c r="S161" i="29"/>
  <c r="S168" i="29" s="1"/>
  <c r="T173" i="29"/>
  <c r="T166" i="29"/>
  <c r="T165" i="29"/>
  <c r="T171" i="29"/>
  <c r="T164" i="29"/>
  <c r="T169" i="29"/>
  <c r="G126" i="29"/>
  <c r="W126" i="29"/>
  <c r="I135" i="29"/>
  <c r="I146" i="29"/>
  <c r="I147" i="29" s="1"/>
  <c r="I148" i="29" s="1"/>
  <c r="W169" i="29"/>
  <c r="W167" i="29"/>
  <c r="W173" i="29"/>
  <c r="W165" i="29"/>
  <c r="W170" i="29"/>
  <c r="W162" i="29"/>
  <c r="W168" i="29"/>
  <c r="P170" i="29"/>
  <c r="T172" i="29"/>
  <c r="C130" i="29"/>
  <c r="S130" i="29"/>
  <c r="D133" i="29"/>
  <c r="C162" i="29"/>
  <c r="N164" i="29"/>
  <c r="T170" i="29"/>
  <c r="W172" i="29"/>
  <c r="V166" i="29"/>
  <c r="V167" i="29"/>
  <c r="V172" i="29"/>
  <c r="V165" i="29"/>
  <c r="V171" i="29"/>
  <c r="V164" i="29"/>
  <c r="V170" i="29"/>
  <c r="K111" i="29"/>
  <c r="AB651" i="10" s="1"/>
  <c r="J126" i="29"/>
  <c r="J138" i="29" s="1"/>
  <c r="C137" i="29"/>
  <c r="S137" i="29"/>
  <c r="V168" i="29"/>
  <c r="R91" i="29"/>
  <c r="M126" i="29"/>
  <c r="M131" i="29" s="1"/>
  <c r="S147" i="29"/>
  <c r="S148" i="29" s="1"/>
  <c r="N146" i="29"/>
  <c r="N147" i="29" s="1"/>
  <c r="N148" i="29" s="1"/>
  <c r="W164" i="29"/>
  <c r="W166" i="29"/>
  <c r="D76" i="29"/>
  <c r="T76" i="29"/>
  <c r="C91" i="29"/>
  <c r="C99" i="29" s="1"/>
  <c r="S91" i="29"/>
  <c r="S100" i="29" s="1"/>
  <c r="S131" i="29"/>
  <c r="I133" i="29"/>
  <c r="O146" i="29"/>
  <c r="O147" i="29" s="1"/>
  <c r="O148" i="29" s="1"/>
  <c r="G146" i="29"/>
  <c r="G147" i="29" s="1"/>
  <c r="G148" i="29" s="1"/>
  <c r="J161" i="29"/>
  <c r="J168" i="29" s="1"/>
  <c r="F166" i="29"/>
  <c r="F173" i="29"/>
  <c r="F171" i="29"/>
  <c r="F164" i="29"/>
  <c r="F170" i="29"/>
  <c r="F169" i="29"/>
  <c r="K168" i="29"/>
  <c r="N171" i="29"/>
  <c r="O126" i="29"/>
  <c r="O134" i="29" s="1"/>
  <c r="Q146" i="29"/>
  <c r="Q147" i="29" s="1"/>
  <c r="Q148" i="29" s="1"/>
  <c r="H172" i="29"/>
  <c r="H164" i="29"/>
  <c r="H166" i="29"/>
  <c r="H165" i="29"/>
  <c r="H170" i="29"/>
  <c r="H169" i="29"/>
  <c r="H167" i="29"/>
  <c r="T162" i="29"/>
  <c r="U161" i="29"/>
  <c r="U168" i="29" s="1"/>
  <c r="Q170" i="29"/>
  <c r="L172" i="29"/>
  <c r="I173" i="29"/>
  <c r="Q164" i="29"/>
  <c r="P304" i="29"/>
  <c r="L168" i="29"/>
  <c r="D162" i="29"/>
  <c r="Q165" i="29"/>
  <c r="L167" i="29"/>
  <c r="D170" i="29"/>
  <c r="Q172" i="29"/>
  <c r="Q166" i="29"/>
  <c r="I169" i="29"/>
  <c r="I342" i="29"/>
  <c r="I345" i="29" s="1"/>
  <c r="I162" i="29"/>
  <c r="L169" i="29"/>
  <c r="I170" i="29"/>
  <c r="D168" i="29"/>
  <c r="T168" i="29"/>
  <c r="I165" i="29"/>
  <c r="Q169" i="29"/>
  <c r="I172" i="29"/>
  <c r="Q308" i="29"/>
  <c r="Q311" i="29"/>
  <c r="Q314" i="29"/>
  <c r="Q310" i="29"/>
  <c r="Q313" i="29"/>
  <c r="Q316" i="29"/>
  <c r="Q312" i="29"/>
  <c r="S308" i="29"/>
  <c r="S311" i="29"/>
  <c r="S314" i="29"/>
  <c r="S307" i="29"/>
  <c r="S310" i="29"/>
  <c r="S313" i="29"/>
  <c r="S316" i="29"/>
  <c r="S309" i="29"/>
  <c r="S312" i="29"/>
  <c r="S315" i="29"/>
  <c r="O309" i="29"/>
  <c r="H304" i="29"/>
  <c r="C308" i="29"/>
  <c r="C311" i="29"/>
  <c r="C314" i="29"/>
  <c r="C307" i="29"/>
  <c r="C310" i="29"/>
  <c r="C313" i="29"/>
  <c r="C316" i="29"/>
  <c r="C309" i="29"/>
  <c r="T673" i="10" s="1"/>
  <c r="H673" i="10" s="1"/>
  <c r="C312" i="29"/>
  <c r="C315" i="29"/>
  <c r="Q315" i="29"/>
  <c r="E353" i="29"/>
  <c r="U348" i="29"/>
  <c r="U350" i="29"/>
  <c r="K314" i="29"/>
  <c r="K310" i="29"/>
  <c r="G354" i="29"/>
  <c r="G347" i="29"/>
  <c r="G353" i="29"/>
  <c r="G349" i="29"/>
  <c r="G352" i="29"/>
  <c r="G348" i="29"/>
  <c r="O312" i="29"/>
  <c r="O315" i="29"/>
  <c r="O308" i="29"/>
  <c r="O311" i="29"/>
  <c r="O314" i="29"/>
  <c r="O307" i="29"/>
  <c r="O310" i="29"/>
  <c r="O313" i="29"/>
  <c r="O316" i="29"/>
  <c r="F311" i="29"/>
  <c r="V311" i="29"/>
  <c r="G314" i="29"/>
  <c r="W314" i="29"/>
  <c r="P342" i="29"/>
  <c r="P345" i="29" s="1"/>
  <c r="F308" i="29"/>
  <c r="V308" i="29"/>
  <c r="Q309" i="29"/>
  <c r="G311" i="29"/>
  <c r="W311" i="29"/>
  <c r="R312" i="29"/>
  <c r="L307" i="29"/>
  <c r="G308" i="29"/>
  <c r="W308" i="29"/>
  <c r="D315" i="29"/>
  <c r="T315" i="29"/>
  <c r="R342" i="29"/>
  <c r="D312" i="29"/>
  <c r="T312" i="29"/>
  <c r="E315" i="29"/>
  <c r="U315" i="29"/>
  <c r="E312" i="29"/>
  <c r="U312" i="29"/>
  <c r="F315" i="29"/>
  <c r="V315" i="29"/>
  <c r="D342" i="29"/>
  <c r="D345" i="29" s="1"/>
  <c r="T342" i="29"/>
  <c r="T345" i="29" s="1"/>
  <c r="F349" i="29"/>
  <c r="I304" i="29"/>
  <c r="J308" i="29"/>
  <c r="E309" i="29"/>
  <c r="U309" i="29"/>
  <c r="F312" i="29"/>
  <c r="V312" i="29"/>
  <c r="G315" i="29"/>
  <c r="W315" i="29"/>
  <c r="R316" i="29"/>
  <c r="G312" i="29"/>
  <c r="W312" i="29"/>
  <c r="D316" i="29"/>
  <c r="T316" i="29"/>
  <c r="D313" i="29"/>
  <c r="T313" i="29"/>
  <c r="J315" i="29"/>
  <c r="D310" i="29"/>
  <c r="T310" i="29"/>
  <c r="J312" i="29"/>
  <c r="E313" i="29"/>
  <c r="U313" i="29"/>
  <c r="F316" i="29"/>
  <c r="V316" i="29"/>
  <c r="N304" i="29"/>
  <c r="N309" i="29" s="1"/>
  <c r="D307" i="29"/>
  <c r="T307" i="29"/>
  <c r="E310" i="29"/>
  <c r="U310" i="29"/>
  <c r="F313" i="29"/>
  <c r="V313" i="29"/>
  <c r="G316" i="29"/>
  <c r="W316" i="29"/>
  <c r="E307" i="29"/>
  <c r="U307" i="29"/>
  <c r="F310" i="29"/>
  <c r="V310" i="29"/>
  <c r="L312" i="29"/>
  <c r="G313" i="29"/>
  <c r="W313" i="29"/>
  <c r="R314" i="29"/>
  <c r="F307" i="29"/>
  <c r="V307" i="29"/>
  <c r="G310" i="29"/>
  <c r="W310" i="29"/>
  <c r="R311" i="29"/>
  <c r="D314" i="29"/>
  <c r="T314" i="29"/>
  <c r="J316" i="29"/>
  <c r="L91" i="28"/>
  <c r="L94" i="28" s="1"/>
  <c r="G91" i="28"/>
  <c r="G98" i="28" s="1"/>
  <c r="W91" i="28"/>
  <c r="W102" i="28" s="1"/>
  <c r="H56" i="28"/>
  <c r="H59" i="28" s="1"/>
  <c r="I126" i="28"/>
  <c r="N91" i="28"/>
  <c r="N95" i="28" s="1"/>
  <c r="I91" i="28"/>
  <c r="I101" i="28" s="1"/>
  <c r="Q103" i="28"/>
  <c r="Q102" i="28"/>
  <c r="Q98" i="28"/>
  <c r="S91" i="28"/>
  <c r="S99" i="28" s="1"/>
  <c r="V56" i="28"/>
  <c r="V61" i="28" s="1"/>
  <c r="D91" i="28"/>
  <c r="D95" i="28" s="1"/>
  <c r="V100" i="28"/>
  <c r="P94" i="28"/>
  <c r="V96" i="28"/>
  <c r="M111" i="28"/>
  <c r="AD599" i="10" s="1"/>
  <c r="V148" i="28"/>
  <c r="V102" i="28"/>
  <c r="R91" i="28"/>
  <c r="R99" i="28" s="1"/>
  <c r="K126" i="28"/>
  <c r="K134" i="28" s="1"/>
  <c r="F126" i="28"/>
  <c r="F134" i="28" s="1"/>
  <c r="Q126" i="28"/>
  <c r="Q132" i="28" s="1"/>
  <c r="S137" i="28"/>
  <c r="O91" i="28"/>
  <c r="O103" i="28" s="1"/>
  <c r="F99" i="28"/>
  <c r="Q100" i="28"/>
  <c r="Q97" i="28"/>
  <c r="M126" i="28"/>
  <c r="K162" i="28"/>
  <c r="Q94" i="28"/>
  <c r="F94" i="28"/>
  <c r="W76" i="28"/>
  <c r="AN597" i="10" s="1"/>
  <c r="Q111" i="28"/>
  <c r="AH599" i="10" s="1"/>
  <c r="O126" i="28"/>
  <c r="O129" i="28" s="1"/>
  <c r="C91" i="28"/>
  <c r="C100" i="28" s="1"/>
  <c r="P101" i="28"/>
  <c r="F103" i="28"/>
  <c r="V103" i="28"/>
  <c r="F102" i="28"/>
  <c r="P126" i="28"/>
  <c r="T91" i="28"/>
  <c r="F100" i="28"/>
  <c r="Q101" i="28"/>
  <c r="L161" i="28"/>
  <c r="G173" i="28"/>
  <c r="G170" i="28"/>
  <c r="G169" i="28"/>
  <c r="G162" i="28"/>
  <c r="G171" i="28"/>
  <c r="G164" i="28"/>
  <c r="G172" i="28"/>
  <c r="G165" i="28"/>
  <c r="G166" i="28"/>
  <c r="E91" i="28"/>
  <c r="U91" i="28"/>
  <c r="U102" i="28" s="1"/>
  <c r="P95" i="28"/>
  <c r="F97" i="28"/>
  <c r="V97" i="28"/>
  <c r="R126" i="28"/>
  <c r="R138" i="28" s="1"/>
  <c r="S132" i="28"/>
  <c r="H147" i="28"/>
  <c r="H148" i="28" s="1"/>
  <c r="M161" i="28"/>
  <c r="H173" i="28"/>
  <c r="H164" i="28"/>
  <c r="H172" i="28"/>
  <c r="H167" i="28"/>
  <c r="H162" i="28"/>
  <c r="H171" i="28"/>
  <c r="H168" i="28"/>
  <c r="H169" i="28"/>
  <c r="H165" i="28"/>
  <c r="H166" i="28"/>
  <c r="H170" i="28"/>
  <c r="Q95" i="28"/>
  <c r="C126" i="28"/>
  <c r="C137" i="28" s="1"/>
  <c r="S134" i="28"/>
  <c r="S130" i="28"/>
  <c r="D126" i="28"/>
  <c r="D129" i="28" s="1"/>
  <c r="T126" i="28"/>
  <c r="T132" i="28" s="1"/>
  <c r="H91" i="28"/>
  <c r="H100" i="28" s="1"/>
  <c r="P102" i="28"/>
  <c r="E126" i="28"/>
  <c r="E136" i="28" s="1"/>
  <c r="U126" i="28"/>
  <c r="U129" i="28" s="1"/>
  <c r="D76" i="28"/>
  <c r="U597" i="10" s="1"/>
  <c r="T76" i="28"/>
  <c r="W126" i="28"/>
  <c r="W129" i="28" s="1"/>
  <c r="J91" i="28"/>
  <c r="J95" i="28" s="1"/>
  <c r="F98" i="28"/>
  <c r="V98" i="28"/>
  <c r="Q99" i="28"/>
  <c r="M91" i="28"/>
  <c r="M98" i="28" s="1"/>
  <c r="F96" i="28"/>
  <c r="S133" i="28"/>
  <c r="F101" i="28"/>
  <c r="K111" i="28"/>
  <c r="AB599" i="10" s="1"/>
  <c r="M147" i="28"/>
  <c r="M148" i="28" s="1"/>
  <c r="N161" i="28"/>
  <c r="N168" i="28" s="1"/>
  <c r="I162" i="28"/>
  <c r="I170" i="28"/>
  <c r="I165" i="28"/>
  <c r="I173" i="28"/>
  <c r="I164" i="28"/>
  <c r="I172" i="28"/>
  <c r="I171" i="28"/>
  <c r="R164" i="28"/>
  <c r="S168" i="28"/>
  <c r="T148" i="28"/>
  <c r="K169" i="28"/>
  <c r="K172" i="28"/>
  <c r="K167" i="28"/>
  <c r="T168" i="28"/>
  <c r="W171" i="28"/>
  <c r="G126" i="28"/>
  <c r="G134" i="28" s="1"/>
  <c r="P161" i="28"/>
  <c r="P168" i="28" s="1"/>
  <c r="K170" i="28"/>
  <c r="C172" i="28"/>
  <c r="S173" i="28"/>
  <c r="H126" i="28"/>
  <c r="H136" i="28" s="1"/>
  <c r="Q161" i="28"/>
  <c r="C165" i="28"/>
  <c r="I166" i="28"/>
  <c r="W168" i="28"/>
  <c r="T173" i="28"/>
  <c r="R170" i="28"/>
  <c r="O165" i="28"/>
  <c r="O167" i="28"/>
  <c r="O171" i="28"/>
  <c r="O166" i="28"/>
  <c r="G111" i="28"/>
  <c r="W111" i="28"/>
  <c r="AN599" i="10" s="1"/>
  <c r="J126" i="28"/>
  <c r="J131" i="28" s="1"/>
  <c r="S166" i="28"/>
  <c r="S170" i="28"/>
  <c r="S165" i="28"/>
  <c r="S164" i="28"/>
  <c r="O170" i="28"/>
  <c r="V126" i="28"/>
  <c r="I148" i="28"/>
  <c r="T164" i="28"/>
  <c r="T171" i="28"/>
  <c r="T170" i="28"/>
  <c r="T169" i="28"/>
  <c r="K94" i="28"/>
  <c r="F95" i="28"/>
  <c r="Q96" i="28"/>
  <c r="L126" i="28"/>
  <c r="U161" i="28"/>
  <c r="U168" i="28" s="1"/>
  <c r="V170" i="28"/>
  <c r="V171" i="28"/>
  <c r="V166" i="28"/>
  <c r="V165" i="28"/>
  <c r="V169" i="28"/>
  <c r="V173" i="28"/>
  <c r="V172" i="28"/>
  <c r="C164" i="28"/>
  <c r="K165" i="28"/>
  <c r="W167" i="28"/>
  <c r="O172" i="28"/>
  <c r="W173" i="28"/>
  <c r="W165" i="28"/>
  <c r="W169" i="28"/>
  <c r="W164" i="28"/>
  <c r="W162" i="28"/>
  <c r="T166" i="28"/>
  <c r="C168" i="28"/>
  <c r="S172" i="28"/>
  <c r="N126" i="28"/>
  <c r="G168" i="28"/>
  <c r="O169" i="28"/>
  <c r="T172" i="28"/>
  <c r="G147" i="28"/>
  <c r="G148" i="28" s="1"/>
  <c r="R146" i="28"/>
  <c r="R147" i="28" s="1"/>
  <c r="R148" i="28" s="1"/>
  <c r="C171" i="28"/>
  <c r="C170" i="28"/>
  <c r="C169" i="28"/>
  <c r="K164" i="28"/>
  <c r="W166" i="28"/>
  <c r="S138" i="28"/>
  <c r="N148" i="28"/>
  <c r="R169" i="28"/>
  <c r="J161" i="28"/>
  <c r="E167" i="28"/>
  <c r="E171" i="28"/>
  <c r="E166" i="28"/>
  <c r="E165" i="28"/>
  <c r="E169" i="28"/>
  <c r="E173" i="28"/>
  <c r="E172" i="28"/>
  <c r="S169" i="28"/>
  <c r="C173" i="28"/>
  <c r="K168" i="28"/>
  <c r="F170" i="28"/>
  <c r="F165" i="28"/>
  <c r="F169" i="28"/>
  <c r="F173" i="28"/>
  <c r="F164" i="28"/>
  <c r="F162" i="28"/>
  <c r="O164" i="28"/>
  <c r="T165" i="28"/>
  <c r="F167" i="28"/>
  <c r="K171" i="28"/>
  <c r="D168" i="28"/>
  <c r="D173" i="28"/>
  <c r="D165" i="28"/>
  <c r="P315" i="28"/>
  <c r="P308" i="28"/>
  <c r="P311" i="28"/>
  <c r="P314" i="28"/>
  <c r="P307" i="28"/>
  <c r="P310" i="28"/>
  <c r="P313" i="28"/>
  <c r="P316" i="28"/>
  <c r="P312" i="28"/>
  <c r="T311" i="28"/>
  <c r="T314" i="28"/>
  <c r="T307" i="28"/>
  <c r="T310" i="28"/>
  <c r="T313" i="28"/>
  <c r="T316" i="28"/>
  <c r="T312" i="28"/>
  <c r="T315" i="28"/>
  <c r="T308" i="28"/>
  <c r="U314" i="28"/>
  <c r="U307" i="28"/>
  <c r="U310" i="28"/>
  <c r="U313" i="28"/>
  <c r="U316" i="28"/>
  <c r="U309" i="28"/>
  <c r="U312" i="28"/>
  <c r="U315" i="28"/>
  <c r="U311" i="28"/>
  <c r="R308" i="28"/>
  <c r="R311" i="28"/>
  <c r="R314" i="28"/>
  <c r="R307" i="28"/>
  <c r="R310" i="28"/>
  <c r="R313" i="28"/>
  <c r="R316" i="28"/>
  <c r="R309" i="28"/>
  <c r="F342" i="28"/>
  <c r="F346" i="28" s="1"/>
  <c r="V342" i="28"/>
  <c r="V346" i="28" s="1"/>
  <c r="D309" i="28"/>
  <c r="T309" i="28"/>
  <c r="P309" i="28"/>
  <c r="J342" i="28"/>
  <c r="J345" i="28" s="1"/>
  <c r="K342" i="28"/>
  <c r="K345" i="28" s="1"/>
  <c r="D311" i="28"/>
  <c r="D314" i="28"/>
  <c r="D307" i="28"/>
  <c r="D310" i="28"/>
  <c r="D313" i="28"/>
  <c r="D316" i="28"/>
  <c r="D312" i="28"/>
  <c r="D315" i="28"/>
  <c r="D308" i="28"/>
  <c r="I304" i="28"/>
  <c r="E314" i="28"/>
  <c r="E307" i="28"/>
  <c r="E310" i="28"/>
  <c r="E313" i="28"/>
  <c r="E316" i="28"/>
  <c r="E309" i="28"/>
  <c r="E312" i="28"/>
  <c r="E315" i="28"/>
  <c r="E311" i="28"/>
  <c r="J304" i="28"/>
  <c r="P349" i="28"/>
  <c r="P352" i="28"/>
  <c r="P345" i="28"/>
  <c r="P348" i="28"/>
  <c r="P351" i="28"/>
  <c r="P354" i="28"/>
  <c r="P347" i="28"/>
  <c r="P350" i="28"/>
  <c r="P353" i="28"/>
  <c r="C304" i="28"/>
  <c r="C309" i="28" s="1"/>
  <c r="T621" i="10" s="1"/>
  <c r="H621" i="10" s="1"/>
  <c r="S304" i="28"/>
  <c r="O309" i="28"/>
  <c r="F314" i="28"/>
  <c r="Q315" i="28"/>
  <c r="O342" i="28"/>
  <c r="O346" i="28" s="1"/>
  <c r="N313" i="28"/>
  <c r="O313" i="28"/>
  <c r="H304" i="28"/>
  <c r="N307" i="28"/>
  <c r="O310" i="28"/>
  <c r="F315" i="28"/>
  <c r="Q316" i="28"/>
  <c r="D342" i="28"/>
  <c r="D345" i="28" s="1"/>
  <c r="T342" i="28"/>
  <c r="T345" i="28" s="1"/>
  <c r="F312" i="28"/>
  <c r="Q313" i="28"/>
  <c r="G315" i="28"/>
  <c r="W315" i="28"/>
  <c r="R350" i="28"/>
  <c r="Q310" i="28"/>
  <c r="G312" i="28"/>
  <c r="W312" i="28"/>
  <c r="M314" i="28"/>
  <c r="K304" i="28"/>
  <c r="Q307" i="28"/>
  <c r="G309" i="28"/>
  <c r="W309" i="28"/>
  <c r="M311" i="28"/>
  <c r="N314" i="28"/>
  <c r="L304" i="28"/>
  <c r="M308" i="28"/>
  <c r="O314" i="28"/>
  <c r="N308" i="28"/>
  <c r="O311" i="28"/>
  <c r="F316" i="28"/>
  <c r="F313" i="28"/>
  <c r="V313" i="28"/>
  <c r="Q314" i="28"/>
  <c r="F310" i="28"/>
  <c r="Q311" i="28"/>
  <c r="G313" i="28"/>
  <c r="W313" i="28"/>
  <c r="F307" i="28"/>
  <c r="M312" i="28"/>
  <c r="N315" i="28"/>
  <c r="O315" i="28"/>
  <c r="J91" i="33"/>
  <c r="J97" i="33" s="1"/>
  <c r="P56" i="33"/>
  <c r="P68" i="33" s="1"/>
  <c r="K101" i="33"/>
  <c r="D126" i="33"/>
  <c r="D129" i="33" s="1"/>
  <c r="T126" i="33"/>
  <c r="T129" i="33" s="1"/>
  <c r="O126" i="33"/>
  <c r="O136" i="33" s="1"/>
  <c r="J126" i="33"/>
  <c r="J133" i="33" s="1"/>
  <c r="K102" i="33"/>
  <c r="L96" i="33"/>
  <c r="L100" i="33"/>
  <c r="F91" i="33"/>
  <c r="F98" i="33" s="1"/>
  <c r="N91" i="33"/>
  <c r="N101" i="33" s="1"/>
  <c r="G167" i="33"/>
  <c r="G162" i="33"/>
  <c r="G173" i="33"/>
  <c r="G170" i="33"/>
  <c r="G171" i="33"/>
  <c r="G172" i="33"/>
  <c r="G168" i="33"/>
  <c r="G164" i="33"/>
  <c r="G165" i="33"/>
  <c r="G169" i="33"/>
  <c r="G166" i="33"/>
  <c r="W167" i="33"/>
  <c r="W162" i="33"/>
  <c r="W165" i="33"/>
  <c r="W173" i="33"/>
  <c r="W170" i="33"/>
  <c r="W166" i="33"/>
  <c r="W171" i="33"/>
  <c r="W172" i="33"/>
  <c r="W168" i="33"/>
  <c r="W164" i="33"/>
  <c r="W169" i="33"/>
  <c r="L94" i="33"/>
  <c r="W91" i="33"/>
  <c r="W96" i="33" s="1"/>
  <c r="O91" i="33"/>
  <c r="O103" i="33" s="1"/>
  <c r="V132" i="33"/>
  <c r="V133" i="33"/>
  <c r="V134" i="33"/>
  <c r="M91" i="33"/>
  <c r="M103" i="33" s="1"/>
  <c r="Q91" i="33"/>
  <c r="Q100" i="33" s="1"/>
  <c r="R56" i="33"/>
  <c r="R91" i="33"/>
  <c r="R100" i="33" s="1"/>
  <c r="L111" i="33"/>
  <c r="H126" i="33"/>
  <c r="H131" i="33" s="1"/>
  <c r="S91" i="33"/>
  <c r="S99" i="33" s="1"/>
  <c r="K168" i="33"/>
  <c r="G56" i="33"/>
  <c r="Q56" i="33"/>
  <c r="Q68" i="33" s="1"/>
  <c r="P91" i="33"/>
  <c r="L98" i="33"/>
  <c r="E111" i="33"/>
  <c r="V807" i="10" s="1"/>
  <c r="K162" i="33"/>
  <c r="K171" i="33"/>
  <c r="K172" i="33"/>
  <c r="K170" i="33"/>
  <c r="K167" i="33"/>
  <c r="K164" i="33"/>
  <c r="K165" i="33"/>
  <c r="K173" i="33"/>
  <c r="K169" i="33"/>
  <c r="K166" i="33"/>
  <c r="L95" i="33"/>
  <c r="K126" i="33"/>
  <c r="K134" i="33" s="1"/>
  <c r="V130" i="33"/>
  <c r="L126" i="33"/>
  <c r="L129" i="33" s="1"/>
  <c r="K94" i="33"/>
  <c r="M126" i="33"/>
  <c r="M136" i="33" s="1"/>
  <c r="D91" i="33"/>
  <c r="D94" i="33" s="1"/>
  <c r="T91" i="33"/>
  <c r="L102" i="33"/>
  <c r="N76" i="33"/>
  <c r="E91" i="33"/>
  <c r="E97" i="33" s="1"/>
  <c r="U91" i="33"/>
  <c r="U98" i="33" s="1"/>
  <c r="L99" i="33"/>
  <c r="C91" i="33"/>
  <c r="C102" i="33" s="1"/>
  <c r="G91" i="33"/>
  <c r="G99" i="33" s="1"/>
  <c r="D111" i="33"/>
  <c r="U807" i="10" s="1"/>
  <c r="T111" i="33"/>
  <c r="AK807" i="10" s="1"/>
  <c r="P126" i="33"/>
  <c r="P129" i="33" s="1"/>
  <c r="V131" i="33"/>
  <c r="W134" i="33"/>
  <c r="H76" i="33"/>
  <c r="U111" i="33"/>
  <c r="AL807" i="10" s="1"/>
  <c r="S171" i="33"/>
  <c r="S167" i="33"/>
  <c r="S162" i="33"/>
  <c r="S164" i="33"/>
  <c r="S173" i="33"/>
  <c r="S169" i="33"/>
  <c r="S165" i="33"/>
  <c r="S170" i="33"/>
  <c r="S166" i="33"/>
  <c r="S172" i="33"/>
  <c r="Q76" i="33"/>
  <c r="H91" i="33"/>
  <c r="H94" i="33" s="1"/>
  <c r="R126" i="33"/>
  <c r="R129" i="33" s="1"/>
  <c r="J137" i="33"/>
  <c r="L103" i="33"/>
  <c r="C126" i="33"/>
  <c r="C138" i="33" s="1"/>
  <c r="S126" i="33"/>
  <c r="S135" i="33" s="1"/>
  <c r="I126" i="33"/>
  <c r="I136" i="33" s="1"/>
  <c r="V138" i="33"/>
  <c r="S148" i="33"/>
  <c r="H170" i="33"/>
  <c r="H166" i="33"/>
  <c r="H172" i="33"/>
  <c r="H169" i="33"/>
  <c r="H167" i="33"/>
  <c r="C171" i="33"/>
  <c r="C167" i="33"/>
  <c r="C162" i="33"/>
  <c r="C173" i="33"/>
  <c r="C170" i="33"/>
  <c r="C166" i="33"/>
  <c r="S168" i="33"/>
  <c r="K98" i="33"/>
  <c r="L101" i="33"/>
  <c r="Q126" i="33"/>
  <c r="Q138" i="33" s="1"/>
  <c r="E173" i="33"/>
  <c r="E169" i="33"/>
  <c r="E164" i="33"/>
  <c r="E166" i="33"/>
  <c r="E170" i="33"/>
  <c r="F164" i="33"/>
  <c r="F172" i="33"/>
  <c r="F162" i="33"/>
  <c r="F171" i="33"/>
  <c r="L162" i="33"/>
  <c r="F166" i="33"/>
  <c r="F170" i="33"/>
  <c r="I173" i="33"/>
  <c r="I169" i="33"/>
  <c r="I165" i="33"/>
  <c r="I171" i="33"/>
  <c r="I168" i="33"/>
  <c r="I166" i="33"/>
  <c r="I170" i="33"/>
  <c r="J161" i="33"/>
  <c r="C165" i="33"/>
  <c r="C169" i="33"/>
  <c r="K146" i="33"/>
  <c r="K147" i="33" s="1"/>
  <c r="K148" i="33" s="1"/>
  <c r="N161" i="33"/>
  <c r="M169" i="33"/>
  <c r="M165" i="33"/>
  <c r="M173" i="33"/>
  <c r="M170" i="33"/>
  <c r="M168" i="33"/>
  <c r="M166" i="33"/>
  <c r="M162" i="33"/>
  <c r="F165" i="33"/>
  <c r="F173" i="33"/>
  <c r="V135" i="33"/>
  <c r="O161" i="33"/>
  <c r="O168" i="33" s="1"/>
  <c r="U162" i="33"/>
  <c r="H173" i="33"/>
  <c r="V91" i="33"/>
  <c r="V101" i="33" s="1"/>
  <c r="E126" i="33"/>
  <c r="U126" i="33"/>
  <c r="U133" i="33" s="1"/>
  <c r="P161" i="33"/>
  <c r="P168" i="33" s="1"/>
  <c r="Q165" i="33"/>
  <c r="Q173" i="33"/>
  <c r="Q170" i="33"/>
  <c r="Q167" i="33"/>
  <c r="C164" i="33"/>
  <c r="H165" i="33"/>
  <c r="Q166" i="33"/>
  <c r="D168" i="33"/>
  <c r="V129" i="33"/>
  <c r="N137" i="33"/>
  <c r="F126" i="33"/>
  <c r="F146" i="33"/>
  <c r="F147" i="33" s="1"/>
  <c r="F148" i="33" s="1"/>
  <c r="E168" i="33"/>
  <c r="C172" i="33"/>
  <c r="R161" i="33"/>
  <c r="T170" i="33"/>
  <c r="T166" i="33"/>
  <c r="T165" i="33"/>
  <c r="T162" i="33"/>
  <c r="T173" i="33"/>
  <c r="T172" i="33"/>
  <c r="P146" i="33"/>
  <c r="P147" i="33" s="1"/>
  <c r="P148" i="33" s="1"/>
  <c r="H164" i="33"/>
  <c r="H168" i="33"/>
  <c r="V147" i="33"/>
  <c r="V148" i="33" s="1"/>
  <c r="J146" i="33"/>
  <c r="J147" i="33" s="1"/>
  <c r="J148" i="33" s="1"/>
  <c r="D170" i="33"/>
  <c r="D166" i="33"/>
  <c r="D165" i="33"/>
  <c r="D172" i="33"/>
  <c r="D169" i="33"/>
  <c r="T168" i="33"/>
  <c r="V164" i="33"/>
  <c r="V172" i="33"/>
  <c r="V166" i="33"/>
  <c r="V162" i="33"/>
  <c r="V171" i="33"/>
  <c r="I164" i="33"/>
  <c r="D167" i="33"/>
  <c r="D171" i="33"/>
  <c r="I172" i="33"/>
  <c r="G147" i="33"/>
  <c r="G148" i="33" s="1"/>
  <c r="F168" i="33"/>
  <c r="E162" i="33"/>
  <c r="F167" i="33"/>
  <c r="T169" i="33"/>
  <c r="M172" i="33"/>
  <c r="U173" i="33"/>
  <c r="U169" i="33"/>
  <c r="U164" i="33"/>
  <c r="U167" i="33"/>
  <c r="M309" i="33"/>
  <c r="M312" i="33"/>
  <c r="M315" i="33"/>
  <c r="M308" i="33"/>
  <c r="M311" i="33"/>
  <c r="M314" i="33"/>
  <c r="M307" i="33"/>
  <c r="M310" i="33"/>
  <c r="P315" i="33"/>
  <c r="P308" i="33"/>
  <c r="P311" i="33"/>
  <c r="P314" i="33"/>
  <c r="P307" i="33"/>
  <c r="P310" i="33"/>
  <c r="P313" i="33"/>
  <c r="P316" i="33"/>
  <c r="P312" i="33"/>
  <c r="T311" i="33"/>
  <c r="T314" i="33"/>
  <c r="T307" i="33"/>
  <c r="T310" i="33"/>
  <c r="T313" i="33"/>
  <c r="T316" i="33"/>
  <c r="T312" i="33"/>
  <c r="T315" i="33"/>
  <c r="T308" i="33"/>
  <c r="U314" i="33"/>
  <c r="U307" i="33"/>
  <c r="U310" i="33"/>
  <c r="U313" i="33"/>
  <c r="U316" i="33"/>
  <c r="U309" i="33"/>
  <c r="U312" i="33"/>
  <c r="U315" i="33"/>
  <c r="U311" i="33"/>
  <c r="P309" i="33"/>
  <c r="R345" i="33"/>
  <c r="D309" i="33"/>
  <c r="T309" i="33"/>
  <c r="M313" i="33"/>
  <c r="G307" i="33"/>
  <c r="G310" i="33"/>
  <c r="G313" i="33"/>
  <c r="G316" i="33"/>
  <c r="G309" i="33"/>
  <c r="G312" i="33"/>
  <c r="G315" i="33"/>
  <c r="G308" i="33"/>
  <c r="W307" i="33"/>
  <c r="W310" i="33"/>
  <c r="W313" i="33"/>
  <c r="W316" i="33"/>
  <c r="W309" i="33"/>
  <c r="W312" i="33"/>
  <c r="W315" i="33"/>
  <c r="W308" i="33"/>
  <c r="G314" i="33"/>
  <c r="R348" i="33"/>
  <c r="R351" i="33"/>
  <c r="R354" i="33"/>
  <c r="R347" i="33"/>
  <c r="R350" i="33"/>
  <c r="R353" i="33"/>
  <c r="R352" i="33"/>
  <c r="R346" i="33"/>
  <c r="I304" i="33"/>
  <c r="D311" i="33"/>
  <c r="D314" i="33"/>
  <c r="D307" i="33"/>
  <c r="D310" i="33"/>
  <c r="D313" i="33"/>
  <c r="D316" i="33"/>
  <c r="D312" i="33"/>
  <c r="D315" i="33"/>
  <c r="D308" i="33"/>
  <c r="S350" i="33"/>
  <c r="J304" i="33"/>
  <c r="E314" i="33"/>
  <c r="E307" i="33"/>
  <c r="E310" i="33"/>
  <c r="E313" i="33"/>
  <c r="E316" i="33"/>
  <c r="E309" i="33"/>
  <c r="E312" i="33"/>
  <c r="E315" i="33"/>
  <c r="E311" i="33"/>
  <c r="G311" i="33"/>
  <c r="W314" i="33"/>
  <c r="J342" i="33"/>
  <c r="J345" i="33" s="1"/>
  <c r="E342" i="33"/>
  <c r="U342" i="33"/>
  <c r="U346" i="33" s="1"/>
  <c r="K342" i="33"/>
  <c r="K345" i="33" s="1"/>
  <c r="F342" i="33"/>
  <c r="F346" i="33" s="1"/>
  <c r="V342" i="33"/>
  <c r="V346" i="33" s="1"/>
  <c r="F314" i="33"/>
  <c r="V314" i="33"/>
  <c r="Q315" i="33"/>
  <c r="L316" i="33"/>
  <c r="O342" i="33"/>
  <c r="O345" i="33" s="1"/>
  <c r="M353" i="33"/>
  <c r="O313" i="33"/>
  <c r="H304" i="33"/>
  <c r="O310" i="33"/>
  <c r="F315" i="33"/>
  <c r="V315" i="33"/>
  <c r="Q316" i="33"/>
  <c r="D342" i="33"/>
  <c r="T342" i="33"/>
  <c r="T346" i="33" s="1"/>
  <c r="M354" i="33"/>
  <c r="F312" i="33"/>
  <c r="V312" i="33"/>
  <c r="Q313" i="33"/>
  <c r="Q310" i="33"/>
  <c r="L311" i="33"/>
  <c r="R313" i="33"/>
  <c r="C316" i="33"/>
  <c r="S316" i="33"/>
  <c r="K304" i="33"/>
  <c r="K309" i="33" s="1"/>
  <c r="Q307" i="33"/>
  <c r="C310" i="33"/>
  <c r="S310" i="33"/>
  <c r="O314" i="33"/>
  <c r="C307" i="33"/>
  <c r="S307" i="33"/>
  <c r="O311" i="33"/>
  <c r="F316" i="33"/>
  <c r="V316" i="33"/>
  <c r="N304" i="33"/>
  <c r="F313" i="33"/>
  <c r="V313" i="33"/>
  <c r="Q314" i="33"/>
  <c r="L315" i="33"/>
  <c r="M352" i="33"/>
  <c r="F310" i="33"/>
  <c r="V310" i="33"/>
  <c r="Q311" i="33"/>
  <c r="F307" i="33"/>
  <c r="V307" i="33"/>
  <c r="C314" i="33"/>
  <c r="S314" i="33"/>
  <c r="C315" i="19"/>
  <c r="C316" i="19"/>
  <c r="L162" i="19"/>
  <c r="N166" i="19"/>
  <c r="L170" i="19"/>
  <c r="W309" i="19"/>
  <c r="L307" i="19"/>
  <c r="K311" i="19"/>
  <c r="I314" i="19"/>
  <c r="P166" i="19"/>
  <c r="L171" i="19"/>
  <c r="P314" i="19"/>
  <c r="N171" i="19"/>
  <c r="W307" i="19"/>
  <c r="W311" i="19"/>
  <c r="W314" i="19"/>
  <c r="Q347" i="19"/>
  <c r="O171" i="19"/>
  <c r="I312" i="19"/>
  <c r="E315" i="19"/>
  <c r="C168" i="19"/>
  <c r="N162" i="19"/>
  <c r="O167" i="19"/>
  <c r="P172" i="19"/>
  <c r="K308" i="19"/>
  <c r="K312" i="19"/>
  <c r="K76" i="19"/>
  <c r="K41" i="19" s="1"/>
  <c r="N308" i="19"/>
  <c r="L312" i="19"/>
  <c r="K315" i="19"/>
  <c r="N164" i="19"/>
  <c r="L168" i="19"/>
  <c r="L173" i="19"/>
  <c r="P308" i="19"/>
  <c r="P312" i="19"/>
  <c r="W315" i="19"/>
  <c r="P164" i="19"/>
  <c r="N168" i="19"/>
  <c r="W312" i="19"/>
  <c r="Q348" i="19"/>
  <c r="S164" i="19"/>
  <c r="P168" i="19"/>
  <c r="W308" i="19"/>
  <c r="E313" i="19"/>
  <c r="E316" i="19"/>
  <c r="R348" i="19"/>
  <c r="U164" i="19"/>
  <c r="S168" i="19"/>
  <c r="I309" i="19"/>
  <c r="G316" i="19"/>
  <c r="W126" i="19"/>
  <c r="W138" i="19" s="1"/>
  <c r="L169" i="19"/>
  <c r="P309" i="19"/>
  <c r="I313" i="19"/>
  <c r="P316" i="19"/>
  <c r="L165" i="19"/>
  <c r="O169" i="19"/>
  <c r="G307" i="19"/>
  <c r="L310" i="19"/>
  <c r="L313" i="19"/>
  <c r="W316" i="19"/>
  <c r="O166" i="19"/>
  <c r="O165" i="19"/>
  <c r="I307" i="19"/>
  <c r="W313" i="19"/>
  <c r="V101" i="32"/>
  <c r="V100" i="32"/>
  <c r="V99" i="32"/>
  <c r="V95" i="32"/>
  <c r="O76" i="32"/>
  <c r="Q76" i="32"/>
  <c r="N91" i="32"/>
  <c r="E172" i="32"/>
  <c r="E165" i="32"/>
  <c r="E170" i="32"/>
  <c r="E169" i="32"/>
  <c r="E168" i="32"/>
  <c r="E167" i="32"/>
  <c r="E173" i="32"/>
  <c r="E166" i="32"/>
  <c r="E164" i="32"/>
  <c r="E162" i="32"/>
  <c r="P91" i="32"/>
  <c r="P101" i="32" s="1"/>
  <c r="K91" i="32"/>
  <c r="K97" i="32" s="1"/>
  <c r="F91" i="32"/>
  <c r="F97" i="32" s="1"/>
  <c r="V96" i="32"/>
  <c r="Q91" i="32"/>
  <c r="Q102" i="32" s="1"/>
  <c r="C91" i="32"/>
  <c r="C99" i="32" s="1"/>
  <c r="S91" i="32"/>
  <c r="S98" i="32" s="1"/>
  <c r="E171" i="32"/>
  <c r="D147" i="32"/>
  <c r="D148" i="32" s="1"/>
  <c r="G91" i="32"/>
  <c r="W91" i="32"/>
  <c r="W101" i="32" s="1"/>
  <c r="V102" i="32"/>
  <c r="S103" i="32"/>
  <c r="J171" i="32"/>
  <c r="J164" i="32"/>
  <c r="J170" i="32"/>
  <c r="J169" i="32"/>
  <c r="J173" i="32"/>
  <c r="J165" i="32"/>
  <c r="J162" i="32"/>
  <c r="J172" i="32"/>
  <c r="J167" i="32"/>
  <c r="L170" i="32"/>
  <c r="L164" i="32"/>
  <c r="L162" i="32"/>
  <c r="L169" i="32"/>
  <c r="L171" i="32"/>
  <c r="L172" i="32"/>
  <c r="L167" i="32"/>
  <c r="L166" i="32"/>
  <c r="L173" i="32"/>
  <c r="L165" i="32"/>
  <c r="D126" i="32"/>
  <c r="T126" i="32"/>
  <c r="T129" i="32" s="1"/>
  <c r="J126" i="32"/>
  <c r="J130" i="32" s="1"/>
  <c r="U126" i="32"/>
  <c r="U132" i="32" s="1"/>
  <c r="V126" i="32"/>
  <c r="V133" i="32" s="1"/>
  <c r="P173" i="32"/>
  <c r="P166" i="32"/>
  <c r="P171" i="32"/>
  <c r="P170" i="32"/>
  <c r="P169" i="32"/>
  <c r="P168" i="32"/>
  <c r="P172" i="32"/>
  <c r="P167" i="32"/>
  <c r="P165" i="32"/>
  <c r="P164" i="32"/>
  <c r="P162" i="32"/>
  <c r="E91" i="32"/>
  <c r="E95" i="32" s="1"/>
  <c r="U91" i="32"/>
  <c r="U101" i="32" s="1"/>
  <c r="V97" i="32"/>
  <c r="J166" i="32"/>
  <c r="I91" i="32"/>
  <c r="I99" i="32" s="1"/>
  <c r="R148" i="32"/>
  <c r="C161" i="32"/>
  <c r="S161" i="32"/>
  <c r="J91" i="32"/>
  <c r="J99" i="32" s="1"/>
  <c r="M126" i="32"/>
  <c r="M129" i="32" s="1"/>
  <c r="H126" i="32"/>
  <c r="H135" i="32" s="1"/>
  <c r="E148" i="32"/>
  <c r="E76" i="32"/>
  <c r="V753" i="10" s="1"/>
  <c r="U76" i="32"/>
  <c r="AL753" i="10" s="1"/>
  <c r="D161" i="32"/>
  <c r="D168" i="32" s="1"/>
  <c r="T161" i="32"/>
  <c r="T168" i="32" s="1"/>
  <c r="Q161" i="32"/>
  <c r="N164" i="32"/>
  <c r="K166" i="32"/>
  <c r="I168" i="32"/>
  <c r="F170" i="32"/>
  <c r="H91" i="32"/>
  <c r="H97" i="32" s="1"/>
  <c r="D111" i="32"/>
  <c r="T111" i="32"/>
  <c r="E126" i="32"/>
  <c r="E137" i="32" s="1"/>
  <c r="J168" i="32"/>
  <c r="H169" i="32"/>
  <c r="H171" i="32"/>
  <c r="K172" i="32"/>
  <c r="M173" i="32"/>
  <c r="F126" i="32"/>
  <c r="N148" i="32"/>
  <c r="F168" i="32"/>
  <c r="V168" i="32"/>
  <c r="R162" i="32"/>
  <c r="K168" i="32"/>
  <c r="K171" i="32"/>
  <c r="G126" i="32"/>
  <c r="G132" i="32" s="1"/>
  <c r="U161" i="32"/>
  <c r="N167" i="32"/>
  <c r="L168" i="32"/>
  <c r="K169" i="32"/>
  <c r="M172" i="32"/>
  <c r="K170" i="32"/>
  <c r="M91" i="32"/>
  <c r="M97" i="32" s="1"/>
  <c r="I126" i="32"/>
  <c r="I138" i="32" s="1"/>
  <c r="M169" i="32"/>
  <c r="M170" i="32"/>
  <c r="L147" i="32"/>
  <c r="L148" i="32" s="1"/>
  <c r="F173" i="32"/>
  <c r="F172" i="32"/>
  <c r="O91" i="32"/>
  <c r="O102" i="32" s="1"/>
  <c r="S111" i="32"/>
  <c r="L126" i="32"/>
  <c r="L138" i="32" s="1"/>
  <c r="K126" i="32"/>
  <c r="K130" i="32" s="1"/>
  <c r="H146" i="32"/>
  <c r="H147" i="32" s="1"/>
  <c r="H148" i="32" s="1"/>
  <c r="W162" i="32"/>
  <c r="V164" i="32"/>
  <c r="V165" i="32"/>
  <c r="V173" i="32"/>
  <c r="H172" i="32"/>
  <c r="H164" i="32"/>
  <c r="H162" i="32"/>
  <c r="E304" i="32"/>
  <c r="U304" i="32"/>
  <c r="N126" i="32"/>
  <c r="N136" i="32" s="1"/>
  <c r="I173" i="32"/>
  <c r="I171" i="32"/>
  <c r="I167" i="32"/>
  <c r="I166" i="32"/>
  <c r="F162" i="32"/>
  <c r="V166" i="32"/>
  <c r="R91" i="32"/>
  <c r="R94" i="32" s="1"/>
  <c r="M111" i="32"/>
  <c r="O126" i="32"/>
  <c r="O134" i="32" s="1"/>
  <c r="F164" i="32"/>
  <c r="F165" i="32"/>
  <c r="V167" i="32"/>
  <c r="V103" i="32"/>
  <c r="P126" i="32"/>
  <c r="P134" i="32" s="1"/>
  <c r="G148" i="32"/>
  <c r="W148" i="32"/>
  <c r="V171" i="32"/>
  <c r="D91" i="32"/>
  <c r="D96" i="32" s="1"/>
  <c r="T91" i="32"/>
  <c r="T97" i="32" s="1"/>
  <c r="Q126" i="32"/>
  <c r="Q136" i="32" s="1"/>
  <c r="H165" i="32"/>
  <c r="F166" i="32"/>
  <c r="V169" i="32"/>
  <c r="C147" i="32"/>
  <c r="C148" i="32" s="1"/>
  <c r="S147" i="32"/>
  <c r="S148" i="32" s="1"/>
  <c r="N173" i="32"/>
  <c r="N172" i="32"/>
  <c r="N166" i="32"/>
  <c r="N165" i="32"/>
  <c r="K162" i="32"/>
  <c r="K164" i="32"/>
  <c r="F167" i="32"/>
  <c r="H173" i="32"/>
  <c r="C126" i="32"/>
  <c r="S126" i="32"/>
  <c r="S138" i="32" s="1"/>
  <c r="O161" i="32"/>
  <c r="O168" i="32" s="1"/>
  <c r="H166" i="32"/>
  <c r="R172" i="32"/>
  <c r="K352" i="32"/>
  <c r="W304" i="32"/>
  <c r="J316" i="32"/>
  <c r="J312" i="32"/>
  <c r="J310" i="32"/>
  <c r="J309" i="32"/>
  <c r="J315" i="32"/>
  <c r="J308" i="32"/>
  <c r="J314" i="32"/>
  <c r="G304" i="32"/>
  <c r="H310" i="32"/>
  <c r="H312" i="32"/>
  <c r="H314" i="32"/>
  <c r="H313" i="32"/>
  <c r="H311" i="32"/>
  <c r="H316" i="32"/>
  <c r="H315" i="32"/>
  <c r="H308" i="32"/>
  <c r="L304" i="32"/>
  <c r="M304" i="32"/>
  <c r="R342" i="32"/>
  <c r="R346" i="32" s="1"/>
  <c r="H56" i="19"/>
  <c r="N312" i="32"/>
  <c r="N314" i="32"/>
  <c r="N311" i="32"/>
  <c r="N310" i="32"/>
  <c r="N315" i="32"/>
  <c r="N308" i="32"/>
  <c r="O315" i="32"/>
  <c r="O310" i="32"/>
  <c r="O316" i="32"/>
  <c r="O308" i="32"/>
  <c r="O314" i="32"/>
  <c r="O307" i="32"/>
  <c r="O313" i="32"/>
  <c r="J307" i="32"/>
  <c r="S345" i="32"/>
  <c r="S354" i="32"/>
  <c r="S347" i="32"/>
  <c r="S349" i="32"/>
  <c r="S350" i="32"/>
  <c r="S351" i="32"/>
  <c r="S352" i="32"/>
  <c r="J91" i="19"/>
  <c r="J101" i="19" s="1"/>
  <c r="V56" i="19"/>
  <c r="V62" i="19" s="1"/>
  <c r="R308" i="32"/>
  <c r="R310" i="32"/>
  <c r="R316" i="32"/>
  <c r="R315" i="32"/>
  <c r="R314" i="32"/>
  <c r="R307" i="32"/>
  <c r="R313" i="32"/>
  <c r="R312" i="32"/>
  <c r="R311" i="32"/>
  <c r="J311" i="32"/>
  <c r="S348" i="32"/>
  <c r="Q304" i="32"/>
  <c r="T314" i="32"/>
  <c r="T316" i="32"/>
  <c r="T315" i="32"/>
  <c r="T308" i="32"/>
  <c r="T313" i="32"/>
  <c r="T312" i="32"/>
  <c r="T307" i="32"/>
  <c r="J313" i="32"/>
  <c r="G342" i="32"/>
  <c r="W342" i="32"/>
  <c r="W345" i="32" s="1"/>
  <c r="S353" i="32"/>
  <c r="C304" i="32"/>
  <c r="S304" i="32"/>
  <c r="T309" i="32"/>
  <c r="N313" i="32"/>
  <c r="I342" i="32"/>
  <c r="I345" i="32" s="1"/>
  <c r="K307" i="32"/>
  <c r="P312" i="32"/>
  <c r="E346" i="32"/>
  <c r="U346" i="32"/>
  <c r="T342" i="32"/>
  <c r="T345" i="32" s="1"/>
  <c r="C347" i="32"/>
  <c r="E348" i="32"/>
  <c r="C354" i="32"/>
  <c r="U347" i="32"/>
  <c r="U352" i="32"/>
  <c r="U353" i="32"/>
  <c r="L91" i="19"/>
  <c r="L102" i="19" s="1"/>
  <c r="R91" i="19"/>
  <c r="R99" i="19" s="1"/>
  <c r="C345" i="32"/>
  <c r="M91" i="19"/>
  <c r="Q146" i="19"/>
  <c r="Q147" i="19" s="1"/>
  <c r="Q148" i="19" s="1"/>
  <c r="C353" i="32"/>
  <c r="N91" i="19"/>
  <c r="N103" i="19" s="1"/>
  <c r="I316" i="32"/>
  <c r="E347" i="32"/>
  <c r="E352" i="32"/>
  <c r="E350" i="32"/>
  <c r="E345" i="32"/>
  <c r="L348" i="32"/>
  <c r="U351" i="32"/>
  <c r="D314" i="32"/>
  <c r="D316" i="32"/>
  <c r="P307" i="32"/>
  <c r="K309" i="32"/>
  <c r="K316" i="32"/>
  <c r="O342" i="32"/>
  <c r="O346" i="32" s="1"/>
  <c r="F342" i="32"/>
  <c r="F346" i="32" s="1"/>
  <c r="Q349" i="32"/>
  <c r="E353" i="32"/>
  <c r="U350" i="32"/>
  <c r="C352" i="32"/>
  <c r="L354" i="32"/>
  <c r="O76" i="19"/>
  <c r="O41" i="19" s="1"/>
  <c r="O40" i="19" s="1"/>
  <c r="H137" i="19"/>
  <c r="H135" i="19"/>
  <c r="H130" i="19"/>
  <c r="N309" i="32"/>
  <c r="R76" i="19"/>
  <c r="R41" i="19" s="1"/>
  <c r="R40" i="19" s="1"/>
  <c r="C91" i="19"/>
  <c r="C102" i="19" s="1"/>
  <c r="S91" i="19"/>
  <c r="S101" i="19" s="1"/>
  <c r="H165" i="19"/>
  <c r="H171" i="19"/>
  <c r="H170" i="19"/>
  <c r="H169" i="19"/>
  <c r="H167" i="19"/>
  <c r="H166" i="19"/>
  <c r="H164" i="19"/>
  <c r="H162" i="19"/>
  <c r="H173" i="19"/>
  <c r="D91" i="19"/>
  <c r="T91" i="19"/>
  <c r="T98" i="19" s="1"/>
  <c r="J126" i="19"/>
  <c r="J133" i="19" s="1"/>
  <c r="I313" i="32"/>
  <c r="I315" i="32"/>
  <c r="I312" i="32"/>
  <c r="D342" i="32"/>
  <c r="D346" i="32" s="1"/>
  <c r="L351" i="32"/>
  <c r="L350" i="32"/>
  <c r="L345" i="32"/>
  <c r="U348" i="32"/>
  <c r="C350" i="32"/>
  <c r="E91" i="19"/>
  <c r="E99" i="19" s="1"/>
  <c r="U91" i="19"/>
  <c r="U100" i="19" s="1"/>
  <c r="I91" i="19"/>
  <c r="I101" i="19" s="1"/>
  <c r="U354" i="32"/>
  <c r="V342" i="32"/>
  <c r="Q346" i="32"/>
  <c r="N347" i="32"/>
  <c r="N349" i="32"/>
  <c r="Q345" i="32"/>
  <c r="N352" i="32"/>
  <c r="H91" i="19"/>
  <c r="N126" i="19"/>
  <c r="N129" i="19" s="1"/>
  <c r="I307" i="32"/>
  <c r="Q351" i="32"/>
  <c r="Q350" i="32"/>
  <c r="Q347" i="32"/>
  <c r="Q348" i="32"/>
  <c r="E349" i="32"/>
  <c r="M134" i="19"/>
  <c r="M133" i="19"/>
  <c r="I161" i="19"/>
  <c r="D169" i="19"/>
  <c r="D172" i="19"/>
  <c r="D171" i="19"/>
  <c r="D170" i="19"/>
  <c r="D167" i="19"/>
  <c r="D166" i="19"/>
  <c r="D165" i="19"/>
  <c r="D164" i="19"/>
  <c r="K161" i="19"/>
  <c r="P126" i="19"/>
  <c r="P129" i="19" s="1"/>
  <c r="C146" i="19"/>
  <c r="C147" i="19" s="1"/>
  <c r="C148" i="19" s="1"/>
  <c r="S146" i="19"/>
  <c r="S147" i="19" s="1"/>
  <c r="S148" i="19" s="1"/>
  <c r="F91" i="19"/>
  <c r="F98" i="19" s="1"/>
  <c r="M164" i="19"/>
  <c r="M170" i="19"/>
  <c r="M169" i="19"/>
  <c r="M167" i="19"/>
  <c r="M165" i="19"/>
  <c r="M162" i="19"/>
  <c r="M173" i="19"/>
  <c r="G91" i="19"/>
  <c r="G101" i="19" s="1"/>
  <c r="W91" i="19"/>
  <c r="W101" i="19" s="1"/>
  <c r="R126" i="19"/>
  <c r="R131" i="19" s="1"/>
  <c r="M130" i="19"/>
  <c r="H131" i="19"/>
  <c r="M136" i="19"/>
  <c r="D173" i="19"/>
  <c r="S126" i="19"/>
  <c r="S138" i="19" s="1"/>
  <c r="H132" i="19"/>
  <c r="R162" i="19"/>
  <c r="R169" i="19"/>
  <c r="R173" i="19"/>
  <c r="R172" i="19"/>
  <c r="R171" i="19"/>
  <c r="R170" i="19"/>
  <c r="R166" i="19"/>
  <c r="R165" i="19"/>
  <c r="P111" i="19"/>
  <c r="R167" i="19"/>
  <c r="W56" i="19"/>
  <c r="K91" i="19"/>
  <c r="K101" i="19" s="1"/>
  <c r="M137" i="19"/>
  <c r="H138" i="19"/>
  <c r="C126" i="19"/>
  <c r="C138" i="19" s="1"/>
  <c r="Q166" i="19"/>
  <c r="Q165" i="19"/>
  <c r="Q164" i="19"/>
  <c r="Q173" i="19"/>
  <c r="Q172" i="19"/>
  <c r="Q171" i="19"/>
  <c r="Q168" i="19"/>
  <c r="Q167" i="19"/>
  <c r="T169" i="19"/>
  <c r="T173" i="19"/>
  <c r="T172" i="19"/>
  <c r="T171" i="19"/>
  <c r="T170" i="19"/>
  <c r="T164" i="19"/>
  <c r="T167" i="19"/>
  <c r="C346" i="32"/>
  <c r="S346" i="32"/>
  <c r="C56" i="19"/>
  <c r="C68" i="19" s="1"/>
  <c r="F126" i="19"/>
  <c r="F137" i="19" s="1"/>
  <c r="V126" i="19"/>
  <c r="V138" i="19" s="1"/>
  <c r="E126" i="19"/>
  <c r="E138" i="19" s="1"/>
  <c r="D162" i="19"/>
  <c r="Q170" i="19"/>
  <c r="M131" i="19"/>
  <c r="G126" i="19"/>
  <c r="G134" i="19" s="1"/>
  <c r="D111" i="19"/>
  <c r="D168" i="19"/>
  <c r="T168" i="19"/>
  <c r="T165" i="19"/>
  <c r="M168" i="19"/>
  <c r="Q91" i="19"/>
  <c r="Q103" i="19" s="1"/>
  <c r="I126" i="19"/>
  <c r="I131" i="19" s="1"/>
  <c r="W132" i="19"/>
  <c r="F147" i="19"/>
  <c r="F148" i="19" s="1"/>
  <c r="V147" i="19"/>
  <c r="V148" i="19" s="1"/>
  <c r="Q162" i="19"/>
  <c r="O91" i="19"/>
  <c r="O103" i="19" s="1"/>
  <c r="M138" i="19"/>
  <c r="L126" i="19"/>
  <c r="M135" i="19"/>
  <c r="G147" i="19"/>
  <c r="G148" i="19" s="1"/>
  <c r="M148" i="19"/>
  <c r="F161" i="19"/>
  <c r="V161" i="19"/>
  <c r="T162" i="19"/>
  <c r="M166" i="19"/>
  <c r="M171" i="19"/>
  <c r="P91" i="19"/>
  <c r="P98" i="19" s="1"/>
  <c r="V91" i="19"/>
  <c r="K126" i="19"/>
  <c r="K131" i="19" s="1"/>
  <c r="Q126" i="19"/>
  <c r="Q137" i="19" s="1"/>
  <c r="M129" i="19"/>
  <c r="G161" i="19"/>
  <c r="W161" i="19"/>
  <c r="W168" i="19" s="1"/>
  <c r="U76" i="19"/>
  <c r="U41" i="19" s="1"/>
  <c r="U40" i="19" s="1"/>
  <c r="M132" i="19"/>
  <c r="H133" i="19"/>
  <c r="U126" i="19"/>
  <c r="U134" i="19" s="1"/>
  <c r="H168" i="19"/>
  <c r="C166" i="19"/>
  <c r="C172" i="19"/>
  <c r="C171" i="19"/>
  <c r="C162" i="19"/>
  <c r="S165" i="19"/>
  <c r="O168" i="19"/>
  <c r="J172" i="19"/>
  <c r="E162" i="19"/>
  <c r="C164" i="19"/>
  <c r="U165" i="19"/>
  <c r="U166" i="19"/>
  <c r="S167" i="19"/>
  <c r="P169" i="19"/>
  <c r="P170" i="19"/>
  <c r="E164" i="19"/>
  <c r="U167" i="19"/>
  <c r="S169" i="19"/>
  <c r="O172" i="19"/>
  <c r="O147" i="19"/>
  <c r="O148" i="19" s="1"/>
  <c r="E165" i="19"/>
  <c r="E166" i="19"/>
  <c r="U168" i="19"/>
  <c r="U169" i="19"/>
  <c r="S170" i="19"/>
  <c r="O173" i="19"/>
  <c r="F304" i="19"/>
  <c r="V307" i="19"/>
  <c r="V314" i="19"/>
  <c r="V313" i="19"/>
  <c r="V312" i="19"/>
  <c r="V311" i="19"/>
  <c r="V310" i="19"/>
  <c r="V308" i="19"/>
  <c r="V316" i="19"/>
  <c r="V315" i="19"/>
  <c r="M56" i="19"/>
  <c r="M61" i="19" s="1"/>
  <c r="O126" i="19"/>
  <c r="O138" i="19" s="1"/>
  <c r="K146" i="19"/>
  <c r="K147" i="19" s="1"/>
  <c r="K148" i="19" s="1"/>
  <c r="U146" i="19"/>
  <c r="U147" i="19" s="1"/>
  <c r="U148" i="19" s="1"/>
  <c r="L167" i="19"/>
  <c r="L166" i="19"/>
  <c r="J162" i="19"/>
  <c r="E167" i="19"/>
  <c r="C169" i="19"/>
  <c r="U170" i="19"/>
  <c r="J342" i="19"/>
  <c r="J346" i="19" s="1"/>
  <c r="E342" i="19"/>
  <c r="U342" i="19"/>
  <c r="U346" i="19" s="1"/>
  <c r="P173" i="19"/>
  <c r="P162" i="19"/>
  <c r="J164" i="19"/>
  <c r="J165" i="19"/>
  <c r="E168" i="19"/>
  <c r="E169" i="19"/>
  <c r="C170" i="19"/>
  <c r="U171" i="19"/>
  <c r="E146" i="19"/>
  <c r="E147" i="19" s="1"/>
  <c r="E148" i="19" s="1"/>
  <c r="N167" i="19"/>
  <c r="N173" i="19"/>
  <c r="N172" i="19"/>
  <c r="L164" i="19"/>
  <c r="D147" i="19"/>
  <c r="D148" i="19" s="1"/>
  <c r="T147" i="19"/>
  <c r="T148" i="19" s="1"/>
  <c r="J148" i="19"/>
  <c r="R168" i="19"/>
  <c r="J166" i="19"/>
  <c r="E170" i="19"/>
  <c r="U173" i="19"/>
  <c r="D126" i="19"/>
  <c r="D130" i="19" s="1"/>
  <c r="T126" i="19"/>
  <c r="T135" i="19" s="1"/>
  <c r="O162" i="19"/>
  <c r="O164" i="19"/>
  <c r="J167" i="19"/>
  <c r="J168" i="19"/>
  <c r="E171" i="19"/>
  <c r="C173" i="19"/>
  <c r="J313" i="19"/>
  <c r="J307" i="19"/>
  <c r="J315" i="19"/>
  <c r="J308" i="19"/>
  <c r="J311" i="19"/>
  <c r="J316" i="19"/>
  <c r="J314" i="19"/>
  <c r="J312" i="19"/>
  <c r="M304" i="19"/>
  <c r="M309" i="19" s="1"/>
  <c r="S166" i="19"/>
  <c r="S172" i="19"/>
  <c r="S171" i="19"/>
  <c r="S162" i="19"/>
  <c r="J169" i="19"/>
  <c r="E173" i="19"/>
  <c r="S346" i="19"/>
  <c r="N315" i="19"/>
  <c r="N314" i="19"/>
  <c r="N316" i="19"/>
  <c r="N312" i="19"/>
  <c r="N307" i="19"/>
  <c r="L342" i="19"/>
  <c r="L345" i="19" s="1"/>
  <c r="O312" i="19"/>
  <c r="O316" i="19"/>
  <c r="O315" i="19"/>
  <c r="O314" i="19"/>
  <c r="O313" i="19"/>
  <c r="O311" i="19"/>
  <c r="M342" i="19"/>
  <c r="M346" i="19" s="1"/>
  <c r="C347" i="19"/>
  <c r="C353" i="19"/>
  <c r="C350" i="19"/>
  <c r="C346" i="19"/>
  <c r="Q308" i="19"/>
  <c r="Q307" i="19"/>
  <c r="Q316" i="19"/>
  <c r="Q315" i="19"/>
  <c r="Q314" i="19"/>
  <c r="Q313" i="19"/>
  <c r="Q312" i="19"/>
  <c r="Q311" i="19"/>
  <c r="S308" i="19"/>
  <c r="S314" i="19"/>
  <c r="S313" i="19"/>
  <c r="S316" i="19"/>
  <c r="S315" i="19"/>
  <c r="S312" i="19"/>
  <c r="S311" i="19"/>
  <c r="S310" i="19"/>
  <c r="O310" i="19"/>
  <c r="N342" i="19"/>
  <c r="N345" i="19" s="1"/>
  <c r="D351" i="19"/>
  <c r="D350" i="19"/>
  <c r="D353" i="19"/>
  <c r="D352" i="19"/>
  <c r="D349" i="19"/>
  <c r="D348" i="19"/>
  <c r="D347" i="19"/>
  <c r="R304" i="19"/>
  <c r="T311" i="19"/>
  <c r="T316" i="19"/>
  <c r="T315" i="19"/>
  <c r="T314" i="19"/>
  <c r="T312" i="19"/>
  <c r="T310" i="19"/>
  <c r="T309" i="19"/>
  <c r="T308" i="19"/>
  <c r="T307" i="19"/>
  <c r="Q310" i="19"/>
  <c r="C309" i="19"/>
  <c r="U314" i="19"/>
  <c r="U315" i="19"/>
  <c r="U313" i="19"/>
  <c r="U311" i="19"/>
  <c r="U310" i="19"/>
  <c r="U309" i="19"/>
  <c r="C311" i="19"/>
  <c r="U312" i="19"/>
  <c r="H342" i="19"/>
  <c r="H346" i="19" s="1"/>
  <c r="C345" i="19"/>
  <c r="D311" i="19"/>
  <c r="D316" i="19"/>
  <c r="D312" i="19"/>
  <c r="D309" i="19"/>
  <c r="D308" i="19"/>
  <c r="D307" i="19"/>
  <c r="D315" i="19"/>
  <c r="O307" i="19"/>
  <c r="D313" i="19"/>
  <c r="O342" i="19"/>
  <c r="O345" i="19" s="1"/>
  <c r="V309" i="19"/>
  <c r="S307" i="19"/>
  <c r="D354" i="19"/>
  <c r="C308" i="19"/>
  <c r="C314" i="19"/>
  <c r="C313" i="19"/>
  <c r="C312" i="19"/>
  <c r="C310" i="19"/>
  <c r="C307" i="19"/>
  <c r="S348" i="19"/>
  <c r="S347" i="19"/>
  <c r="S354" i="19"/>
  <c r="S353" i="19"/>
  <c r="S352" i="19"/>
  <c r="S351" i="19"/>
  <c r="S350" i="19"/>
  <c r="S349" i="19"/>
  <c r="E314" i="19"/>
  <c r="E311" i="19"/>
  <c r="E310" i="19"/>
  <c r="E308" i="19"/>
  <c r="E307" i="19"/>
  <c r="Q309" i="19"/>
  <c r="N311" i="19"/>
  <c r="S309" i="19"/>
  <c r="H304" i="19"/>
  <c r="D310" i="19"/>
  <c r="N313" i="19"/>
  <c r="D346" i="19"/>
  <c r="E312" i="19"/>
  <c r="T313" i="19"/>
  <c r="K309" i="19"/>
  <c r="K310" i="19"/>
  <c r="G312" i="19"/>
  <c r="Q345" i="19"/>
  <c r="Q346" i="19"/>
  <c r="P310" i="19"/>
  <c r="Q350" i="19"/>
  <c r="K316" i="19"/>
  <c r="L315" i="19"/>
  <c r="L316" i="19"/>
  <c r="I342" i="19"/>
  <c r="I345" i="19" s="1"/>
  <c r="R351" i="19"/>
  <c r="L309" i="19"/>
  <c r="P313" i="19"/>
  <c r="D345" i="19"/>
  <c r="N309" i="19"/>
  <c r="I310" i="19"/>
  <c r="I316" i="19"/>
  <c r="I315" i="19"/>
  <c r="G342" i="19"/>
  <c r="W342" i="19"/>
  <c r="K346" i="19"/>
  <c r="I308" i="19"/>
  <c r="Q352" i="19"/>
  <c r="Q354" i="19"/>
  <c r="M171" i="21"/>
  <c r="M167" i="21"/>
  <c r="M170" i="21"/>
  <c r="M164" i="21"/>
  <c r="M166" i="21"/>
  <c r="M165" i="21"/>
  <c r="M169" i="21"/>
  <c r="M173" i="21"/>
  <c r="M172" i="21"/>
  <c r="G304" i="21"/>
  <c r="W304" i="21"/>
  <c r="J76" i="21"/>
  <c r="AA181" i="10" s="1"/>
  <c r="V313" i="21"/>
  <c r="V316" i="21"/>
  <c r="V311" i="21"/>
  <c r="V308" i="21"/>
  <c r="V315" i="21"/>
  <c r="V312" i="21"/>
  <c r="V310" i="21"/>
  <c r="V307" i="21"/>
  <c r="V314" i="21"/>
  <c r="M91" i="21"/>
  <c r="M94" i="21" s="1"/>
  <c r="C91" i="21"/>
  <c r="C101" i="21" s="1"/>
  <c r="S91" i="21"/>
  <c r="S99" i="21" s="1"/>
  <c r="Q134" i="21"/>
  <c r="N91" i="21"/>
  <c r="N97" i="21" s="1"/>
  <c r="U91" i="21"/>
  <c r="U103" i="21" s="1"/>
  <c r="Q103" i="21"/>
  <c r="F126" i="21"/>
  <c r="F137" i="21" s="1"/>
  <c r="O91" i="21"/>
  <c r="O96" i="21" s="1"/>
  <c r="M162" i="21"/>
  <c r="P91" i="21"/>
  <c r="P100" i="21" s="1"/>
  <c r="K91" i="21"/>
  <c r="K101" i="21" s="1"/>
  <c r="Q97" i="21"/>
  <c r="Q94" i="21"/>
  <c r="L91" i="21"/>
  <c r="L97" i="21" s="1"/>
  <c r="G91" i="21"/>
  <c r="G96" i="21" s="1"/>
  <c r="W91" i="21"/>
  <c r="W99" i="21" s="1"/>
  <c r="D136" i="21"/>
  <c r="D137" i="21"/>
  <c r="D129" i="21"/>
  <c r="D132" i="21"/>
  <c r="U162" i="21"/>
  <c r="U172" i="21"/>
  <c r="U165" i="21"/>
  <c r="U164" i="21"/>
  <c r="U169" i="21"/>
  <c r="U170" i="21"/>
  <c r="U171" i="21"/>
  <c r="U173" i="21"/>
  <c r="U166" i="21"/>
  <c r="U167" i="21"/>
  <c r="J126" i="21"/>
  <c r="J132" i="21" s="1"/>
  <c r="W56" i="21"/>
  <c r="W169" i="21"/>
  <c r="W165" i="21"/>
  <c r="W171" i="21"/>
  <c r="W170" i="21"/>
  <c r="W172" i="21"/>
  <c r="W173" i="21"/>
  <c r="W162" i="21"/>
  <c r="W164" i="21"/>
  <c r="W166" i="21"/>
  <c r="W168" i="21"/>
  <c r="W167" i="21"/>
  <c r="M314" i="21"/>
  <c r="M311" i="21"/>
  <c r="M313" i="21"/>
  <c r="M310" i="21"/>
  <c r="M307" i="21"/>
  <c r="M308" i="21"/>
  <c r="M315" i="21"/>
  <c r="M312" i="21"/>
  <c r="M309" i="21"/>
  <c r="M316" i="21"/>
  <c r="W350" i="21"/>
  <c r="W349" i="21"/>
  <c r="W348" i="21"/>
  <c r="W353" i="21"/>
  <c r="W351" i="21"/>
  <c r="W347" i="21"/>
  <c r="W354" i="21"/>
  <c r="W352" i="21"/>
  <c r="H91" i="21"/>
  <c r="H96" i="21" s="1"/>
  <c r="C138" i="21"/>
  <c r="C131" i="21"/>
  <c r="D134" i="21"/>
  <c r="F148" i="21"/>
  <c r="I171" i="21"/>
  <c r="I172" i="21"/>
  <c r="I165" i="21"/>
  <c r="I162" i="21"/>
  <c r="I164" i="21"/>
  <c r="I167" i="21"/>
  <c r="I166" i="21"/>
  <c r="I169" i="21"/>
  <c r="I170" i="21"/>
  <c r="I173" i="21"/>
  <c r="Q95" i="21"/>
  <c r="Q96" i="21"/>
  <c r="Q99" i="21"/>
  <c r="Q100" i="21"/>
  <c r="Q101" i="21"/>
  <c r="V126" i="21"/>
  <c r="V130" i="21" s="1"/>
  <c r="Q314" i="21"/>
  <c r="Q310" i="21"/>
  <c r="Q316" i="21"/>
  <c r="Q315" i="21"/>
  <c r="Q313" i="21"/>
  <c r="Q311" i="21"/>
  <c r="Q308" i="21"/>
  <c r="Q312" i="21"/>
  <c r="R91" i="21"/>
  <c r="O126" i="21"/>
  <c r="Q135" i="21"/>
  <c r="T91" i="21"/>
  <c r="T97" i="21" s="1"/>
  <c r="C111" i="21"/>
  <c r="L126" i="21"/>
  <c r="W126" i="21"/>
  <c r="W136" i="21" s="1"/>
  <c r="H129" i="21"/>
  <c r="H132" i="21"/>
  <c r="H133" i="21"/>
  <c r="H135" i="21"/>
  <c r="D138" i="21"/>
  <c r="M168" i="21"/>
  <c r="C354" i="21"/>
  <c r="C350" i="21"/>
  <c r="C351" i="21"/>
  <c r="C353" i="21"/>
  <c r="C352" i="21"/>
  <c r="C349" i="21"/>
  <c r="C347" i="21"/>
  <c r="C345" i="21"/>
  <c r="C348" i="21"/>
  <c r="C346" i="21"/>
  <c r="P126" i="21"/>
  <c r="P134" i="21" s="1"/>
  <c r="H137" i="21"/>
  <c r="R126" i="21"/>
  <c r="R134" i="21" s="1"/>
  <c r="H134" i="21"/>
  <c r="Q146" i="21"/>
  <c r="Q147" i="21" s="1"/>
  <c r="Q148" i="21" s="1"/>
  <c r="N170" i="21"/>
  <c r="N162" i="21"/>
  <c r="N173" i="21"/>
  <c r="C170" i="21"/>
  <c r="C316" i="21"/>
  <c r="P310" i="21"/>
  <c r="T346" i="21"/>
  <c r="R97" i="27"/>
  <c r="T126" i="21"/>
  <c r="T138" i="21" s="1"/>
  <c r="Q167" i="21"/>
  <c r="Q162" i="21"/>
  <c r="Q172" i="21"/>
  <c r="O173" i="21"/>
  <c r="O166" i="21"/>
  <c r="I314" i="21"/>
  <c r="I312" i="21"/>
  <c r="I311" i="21"/>
  <c r="D307" i="21"/>
  <c r="D316" i="21"/>
  <c r="D315" i="21"/>
  <c r="D314" i="21"/>
  <c r="D313" i="21"/>
  <c r="D312" i="21"/>
  <c r="U307" i="21"/>
  <c r="I309" i="21"/>
  <c r="J350" i="21"/>
  <c r="J348" i="21"/>
  <c r="J354" i="21"/>
  <c r="J347" i="21"/>
  <c r="O126" i="27"/>
  <c r="D147" i="27"/>
  <c r="D148" i="27" s="1"/>
  <c r="T162" i="27"/>
  <c r="D135" i="21"/>
  <c r="P161" i="21"/>
  <c r="P168" i="21" s="1"/>
  <c r="C168" i="21"/>
  <c r="F313" i="21"/>
  <c r="F315" i="21"/>
  <c r="F307" i="21"/>
  <c r="F312" i="21"/>
  <c r="F310" i="21"/>
  <c r="K342" i="21"/>
  <c r="K345" i="21" s="1"/>
  <c r="D91" i="27"/>
  <c r="D94" i="27" s="1"/>
  <c r="T91" i="27"/>
  <c r="T99" i="27" s="1"/>
  <c r="E97" i="27"/>
  <c r="I101" i="25"/>
  <c r="S126" i="21"/>
  <c r="S137" i="21" s="1"/>
  <c r="C167" i="21"/>
  <c r="K304" i="21"/>
  <c r="H304" i="21"/>
  <c r="T313" i="21"/>
  <c r="I315" i="21"/>
  <c r="G346" i="21"/>
  <c r="W346" i="21"/>
  <c r="J349" i="21"/>
  <c r="P91" i="27"/>
  <c r="P98" i="27" s="1"/>
  <c r="I137" i="27"/>
  <c r="J111" i="21"/>
  <c r="AA183" i="10" s="1"/>
  <c r="D130" i="21"/>
  <c r="T146" i="21"/>
  <c r="T147" i="21" s="1"/>
  <c r="T148" i="21" s="1"/>
  <c r="R161" i="21"/>
  <c r="R168" i="21" s="1"/>
  <c r="D168" i="21"/>
  <c r="E169" i="21"/>
  <c r="G170" i="21"/>
  <c r="Q102" i="21"/>
  <c r="J146" i="21"/>
  <c r="J147" i="21" s="1"/>
  <c r="J148" i="21" s="1"/>
  <c r="S161" i="21"/>
  <c r="E167" i="21"/>
  <c r="D308" i="21"/>
  <c r="U313" i="21"/>
  <c r="T316" i="21"/>
  <c r="D342" i="21"/>
  <c r="Q98" i="21"/>
  <c r="U126" i="21"/>
  <c r="U134" i="21" s="1"/>
  <c r="H138" i="21"/>
  <c r="T172" i="21"/>
  <c r="T171" i="21"/>
  <c r="D166" i="21"/>
  <c r="F308" i="21"/>
  <c r="P309" i="21"/>
  <c r="D311" i="21"/>
  <c r="P312" i="21"/>
  <c r="U316" i="21"/>
  <c r="G350" i="21"/>
  <c r="G351" i="21"/>
  <c r="G349" i="21"/>
  <c r="J351" i="21"/>
  <c r="G353" i="21"/>
  <c r="C136" i="27"/>
  <c r="C138" i="27"/>
  <c r="C134" i="27"/>
  <c r="F91" i="21"/>
  <c r="F100" i="21" s="1"/>
  <c r="L146" i="21"/>
  <c r="L147" i="21" s="1"/>
  <c r="L148" i="21" s="1"/>
  <c r="G148" i="21"/>
  <c r="F166" i="21"/>
  <c r="F173" i="21"/>
  <c r="F164" i="21"/>
  <c r="F162" i="21"/>
  <c r="V166" i="21"/>
  <c r="V167" i="21"/>
  <c r="D165" i="21"/>
  <c r="E166" i="21"/>
  <c r="G167" i="21"/>
  <c r="G168" i="21"/>
  <c r="N171" i="21"/>
  <c r="N172" i="21"/>
  <c r="O308" i="21"/>
  <c r="O312" i="21"/>
  <c r="O310" i="21"/>
  <c r="I308" i="21"/>
  <c r="F311" i="21"/>
  <c r="C314" i="21"/>
  <c r="O315" i="21"/>
  <c r="H91" i="27"/>
  <c r="H95" i="27" s="1"/>
  <c r="E91" i="21"/>
  <c r="E94" i="21" s="1"/>
  <c r="E126" i="21"/>
  <c r="E130" i="21" s="1"/>
  <c r="V91" i="21"/>
  <c r="V94" i="21" s="1"/>
  <c r="D91" i="21"/>
  <c r="D96" i="21" s="1"/>
  <c r="R133" i="21"/>
  <c r="R147" i="21"/>
  <c r="R148" i="21" s="1"/>
  <c r="D146" i="21"/>
  <c r="D147" i="21" s="1"/>
  <c r="D148" i="21" s="1"/>
  <c r="I168" i="21"/>
  <c r="O171" i="21"/>
  <c r="O172" i="21"/>
  <c r="Q173" i="21"/>
  <c r="F314" i="21"/>
  <c r="P345" i="21"/>
  <c r="I342" i="21"/>
  <c r="J353" i="21"/>
  <c r="J76" i="27"/>
  <c r="I91" i="27"/>
  <c r="I99" i="27" s="1"/>
  <c r="P126" i="27"/>
  <c r="P138" i="27" s="1"/>
  <c r="Q126" i="27"/>
  <c r="Q129" i="27" s="1"/>
  <c r="H161" i="21"/>
  <c r="C173" i="21"/>
  <c r="C169" i="21"/>
  <c r="C165" i="21"/>
  <c r="C164" i="21"/>
  <c r="C162" i="21"/>
  <c r="P311" i="21"/>
  <c r="P307" i="21"/>
  <c r="P316" i="21"/>
  <c r="R313" i="21"/>
  <c r="R311" i="21"/>
  <c r="R314" i="21"/>
  <c r="R312" i="21"/>
  <c r="R310" i="21"/>
  <c r="R308" i="21"/>
  <c r="R307" i="21"/>
  <c r="U309" i="21"/>
  <c r="R315" i="21"/>
  <c r="Q342" i="21"/>
  <c r="L342" i="21"/>
  <c r="L346" i="21" s="1"/>
  <c r="J346" i="21"/>
  <c r="E101" i="27"/>
  <c r="P169" i="27"/>
  <c r="P165" i="27"/>
  <c r="P173" i="27"/>
  <c r="P172" i="27"/>
  <c r="P171" i="27"/>
  <c r="P164" i="27"/>
  <c r="P167" i="27"/>
  <c r="P170" i="27"/>
  <c r="P162" i="27"/>
  <c r="P166" i="27"/>
  <c r="I91" i="21"/>
  <c r="I99" i="21" s="1"/>
  <c r="J56" i="21"/>
  <c r="I126" i="21"/>
  <c r="I137" i="21" s="1"/>
  <c r="D172" i="21"/>
  <c r="D167" i="21"/>
  <c r="D162" i="21"/>
  <c r="N169" i="21"/>
  <c r="Q171" i="21"/>
  <c r="Q309" i="21"/>
  <c r="P308" i="21"/>
  <c r="U312" i="21"/>
  <c r="R342" i="21"/>
  <c r="R346" i="21" s="1"/>
  <c r="N342" i="21"/>
  <c r="E99" i="27"/>
  <c r="Q111" i="21"/>
  <c r="AH183" i="10" s="1"/>
  <c r="K126" i="21"/>
  <c r="K137" i="21" s="1"/>
  <c r="J161" i="21"/>
  <c r="E162" i="21"/>
  <c r="E171" i="21"/>
  <c r="E170" i="21"/>
  <c r="O168" i="21"/>
  <c r="O169" i="21"/>
  <c r="Q170" i="21"/>
  <c r="R309" i="21"/>
  <c r="T307" i="21"/>
  <c r="T310" i="21"/>
  <c r="T315" i="21"/>
  <c r="D310" i="21"/>
  <c r="L96" i="27"/>
  <c r="W91" i="27"/>
  <c r="E100" i="27"/>
  <c r="H136" i="21"/>
  <c r="U310" i="21"/>
  <c r="U308" i="21"/>
  <c r="P354" i="21"/>
  <c r="P353" i="21"/>
  <c r="P352" i="21"/>
  <c r="P351" i="21"/>
  <c r="P350" i="21"/>
  <c r="P347" i="21"/>
  <c r="M91" i="27"/>
  <c r="E102" i="27"/>
  <c r="I131" i="27"/>
  <c r="I135" i="27"/>
  <c r="V147" i="21"/>
  <c r="V148" i="21" s="1"/>
  <c r="G169" i="21"/>
  <c r="G165" i="21"/>
  <c r="G166" i="21"/>
  <c r="N167" i="21"/>
  <c r="Q169" i="21"/>
  <c r="I101" i="21"/>
  <c r="G126" i="21"/>
  <c r="O167" i="21"/>
  <c r="Q168" i="21"/>
  <c r="T170" i="21"/>
  <c r="T308" i="21"/>
  <c r="I310" i="21"/>
  <c r="T311" i="21"/>
  <c r="P314" i="21"/>
  <c r="P348" i="21"/>
  <c r="G352" i="21"/>
  <c r="C56" i="27"/>
  <c r="C67" i="27" s="1"/>
  <c r="N91" i="27"/>
  <c r="N100" i="27" s="1"/>
  <c r="J126" i="27"/>
  <c r="J132" i="27" s="1"/>
  <c r="H130" i="21"/>
  <c r="N165" i="21"/>
  <c r="N166" i="21"/>
  <c r="E304" i="21"/>
  <c r="U311" i="21"/>
  <c r="I313" i="21"/>
  <c r="F316" i="21"/>
  <c r="F342" i="21"/>
  <c r="F345" i="21" s="1"/>
  <c r="V342" i="21"/>
  <c r="T353" i="21"/>
  <c r="T352" i="21"/>
  <c r="T351" i="21"/>
  <c r="T350" i="21"/>
  <c r="T349" i="21"/>
  <c r="T354" i="21"/>
  <c r="T348" i="21"/>
  <c r="T347" i="21"/>
  <c r="T345" i="21"/>
  <c r="G354" i="21"/>
  <c r="E96" i="27"/>
  <c r="L101" i="27"/>
  <c r="F126" i="27"/>
  <c r="F135" i="27" s="1"/>
  <c r="V126" i="27"/>
  <c r="V130" i="27" s="1"/>
  <c r="I147" i="21"/>
  <c r="I148" i="21" s="1"/>
  <c r="N168" i="21"/>
  <c r="N164" i="21"/>
  <c r="O165" i="21"/>
  <c r="C172" i="21"/>
  <c r="F309" i="21"/>
  <c r="V309" i="21"/>
  <c r="I316" i="21"/>
  <c r="U342" i="21"/>
  <c r="J345" i="21"/>
  <c r="J352" i="21"/>
  <c r="K91" i="27"/>
  <c r="K100" i="27" s="1"/>
  <c r="R100" i="27"/>
  <c r="I136" i="27"/>
  <c r="O91" i="27"/>
  <c r="O94" i="27" s="1"/>
  <c r="Q91" i="27"/>
  <c r="F111" i="27"/>
  <c r="V111" i="27"/>
  <c r="AM547" i="10" s="1"/>
  <c r="T126" i="27"/>
  <c r="T129" i="27" s="1"/>
  <c r="C129" i="27"/>
  <c r="S132" i="27"/>
  <c r="U147" i="27"/>
  <c r="U148" i="27" s="1"/>
  <c r="E162" i="27"/>
  <c r="G171" i="27"/>
  <c r="W172" i="27"/>
  <c r="V76" i="27"/>
  <c r="AM545" i="10" s="1"/>
  <c r="C135" i="27"/>
  <c r="F171" i="27"/>
  <c r="F167" i="27"/>
  <c r="F165" i="27"/>
  <c r="F164" i="27"/>
  <c r="F162" i="27"/>
  <c r="F169" i="27"/>
  <c r="V161" i="27"/>
  <c r="J171" i="27"/>
  <c r="C173" i="27"/>
  <c r="J304" i="21"/>
  <c r="S345" i="21"/>
  <c r="I134" i="27"/>
  <c r="W126" i="27"/>
  <c r="W137" i="27" s="1"/>
  <c r="G168" i="27"/>
  <c r="W164" i="27"/>
  <c r="J168" i="27"/>
  <c r="K312" i="27"/>
  <c r="K308" i="27"/>
  <c r="K316" i="27"/>
  <c r="K314" i="27"/>
  <c r="K313" i="27"/>
  <c r="K315" i="27"/>
  <c r="K307" i="27"/>
  <c r="K310" i="27"/>
  <c r="R94" i="27"/>
  <c r="E95" i="27"/>
  <c r="N146" i="27"/>
  <c r="N147" i="27" s="1"/>
  <c r="N148" i="27" s="1"/>
  <c r="D172" i="27"/>
  <c r="D165" i="27"/>
  <c r="D169" i="27"/>
  <c r="D168" i="27"/>
  <c r="D166" i="27"/>
  <c r="D164" i="27"/>
  <c r="D162" i="27"/>
  <c r="D170" i="27"/>
  <c r="N171" i="27"/>
  <c r="F173" i="27"/>
  <c r="L168" i="21"/>
  <c r="L167" i="21"/>
  <c r="E342" i="21"/>
  <c r="E345" i="21" s="1"/>
  <c r="P346" i="21"/>
  <c r="O354" i="21"/>
  <c r="O348" i="21"/>
  <c r="O353" i="21"/>
  <c r="O349" i="21"/>
  <c r="I129" i="27"/>
  <c r="S136" i="27"/>
  <c r="I171" i="27"/>
  <c r="I164" i="27"/>
  <c r="I165" i="27"/>
  <c r="I173" i="27"/>
  <c r="I170" i="27"/>
  <c r="I166" i="27"/>
  <c r="C170" i="27"/>
  <c r="E126" i="27"/>
  <c r="E135" i="27" s="1"/>
  <c r="U126" i="27"/>
  <c r="U131" i="27" s="1"/>
  <c r="J167" i="27"/>
  <c r="J162" i="27"/>
  <c r="J164" i="27"/>
  <c r="J173" i="27"/>
  <c r="J172" i="27"/>
  <c r="J169" i="27"/>
  <c r="G165" i="27"/>
  <c r="G170" i="27"/>
  <c r="G166" i="27"/>
  <c r="G164" i="27"/>
  <c r="G162" i="27"/>
  <c r="G172" i="27"/>
  <c r="W345" i="21"/>
  <c r="P76" i="27"/>
  <c r="E94" i="27"/>
  <c r="L99" i="27"/>
  <c r="R101" i="27"/>
  <c r="I138" i="27"/>
  <c r="V146" i="27"/>
  <c r="V147" i="27" s="1"/>
  <c r="V148" i="27" s="1"/>
  <c r="Q146" i="27"/>
  <c r="Q147" i="27" s="1"/>
  <c r="Q148" i="27" s="1"/>
  <c r="F170" i="27"/>
  <c r="R351" i="27"/>
  <c r="R347" i="27"/>
  <c r="R345" i="27"/>
  <c r="R346" i="27"/>
  <c r="R349" i="27"/>
  <c r="R348" i="27"/>
  <c r="R350" i="27"/>
  <c r="R352" i="27"/>
  <c r="R353" i="27"/>
  <c r="R354" i="27"/>
  <c r="J91" i="21"/>
  <c r="E147" i="21"/>
  <c r="E148" i="21" s="1"/>
  <c r="U147" i="21"/>
  <c r="U148" i="21" s="1"/>
  <c r="L315" i="21"/>
  <c r="L311" i="21"/>
  <c r="L313" i="21"/>
  <c r="L307" i="21"/>
  <c r="L308" i="21"/>
  <c r="L309" i="21"/>
  <c r="L312" i="21"/>
  <c r="S347" i="21"/>
  <c r="H76" i="27"/>
  <c r="F91" i="27"/>
  <c r="F101" i="27" s="1"/>
  <c r="V91" i="27"/>
  <c r="V102" i="27" s="1"/>
  <c r="R98" i="27"/>
  <c r="G126" i="27"/>
  <c r="S135" i="27"/>
  <c r="L164" i="27"/>
  <c r="L173" i="27"/>
  <c r="L169" i="27"/>
  <c r="L171" i="27"/>
  <c r="K170" i="27"/>
  <c r="K172" i="27"/>
  <c r="K165" i="27"/>
  <c r="U162" i="27"/>
  <c r="G167" i="27"/>
  <c r="C172" i="27"/>
  <c r="S354" i="21"/>
  <c r="S350" i="21"/>
  <c r="S353" i="21"/>
  <c r="S346" i="21"/>
  <c r="S349" i="21"/>
  <c r="S351" i="21"/>
  <c r="S352" i="21"/>
  <c r="G91" i="27"/>
  <c r="G99" i="27" s="1"/>
  <c r="C130" i="27"/>
  <c r="S130" i="27"/>
  <c r="I132" i="27"/>
  <c r="J135" i="27"/>
  <c r="H126" i="27"/>
  <c r="H136" i="27" s="1"/>
  <c r="C148" i="27"/>
  <c r="M167" i="27"/>
  <c r="M172" i="27"/>
  <c r="M173" i="27"/>
  <c r="M171" i="27"/>
  <c r="M170" i="27"/>
  <c r="M164" i="27"/>
  <c r="M162" i="27"/>
  <c r="J170" i="27"/>
  <c r="Q314" i="27"/>
  <c r="Q310" i="27"/>
  <c r="Q307" i="27"/>
  <c r="Q316" i="27"/>
  <c r="Q308" i="27"/>
  <c r="Q313" i="27"/>
  <c r="Q312" i="27"/>
  <c r="Q311" i="27"/>
  <c r="D126" i="27"/>
  <c r="D133" i="27" s="1"/>
  <c r="S134" i="27"/>
  <c r="T146" i="27"/>
  <c r="T147" i="27" s="1"/>
  <c r="T148" i="27" s="1"/>
  <c r="N170" i="27"/>
  <c r="N162" i="27"/>
  <c r="N173" i="27"/>
  <c r="N172" i="27"/>
  <c r="N169" i="27"/>
  <c r="N167" i="27"/>
  <c r="N166" i="27"/>
  <c r="W168" i="27"/>
  <c r="F172" i="27"/>
  <c r="R313" i="27"/>
  <c r="R316" i="27"/>
  <c r="R315" i="27"/>
  <c r="R307" i="27"/>
  <c r="R308" i="27"/>
  <c r="R309" i="27"/>
  <c r="R310" i="27"/>
  <c r="R312" i="27"/>
  <c r="R311" i="27"/>
  <c r="R314" i="27"/>
  <c r="E349" i="27"/>
  <c r="E352" i="27"/>
  <c r="E351" i="27"/>
  <c r="E353" i="27"/>
  <c r="E354" i="27"/>
  <c r="E347" i="27"/>
  <c r="E348" i="27"/>
  <c r="J97" i="27"/>
  <c r="E98" i="27"/>
  <c r="I111" i="27"/>
  <c r="Z547" i="10" s="1"/>
  <c r="S129" i="27"/>
  <c r="Q162" i="27"/>
  <c r="Q172" i="27"/>
  <c r="Q171" i="27"/>
  <c r="Q170" i="27"/>
  <c r="Q167" i="27"/>
  <c r="Q164" i="27"/>
  <c r="F342" i="27"/>
  <c r="V342" i="27"/>
  <c r="V345" i="27" s="1"/>
  <c r="U91" i="27"/>
  <c r="C137" i="27"/>
  <c r="S137" i="27"/>
  <c r="K126" i="27"/>
  <c r="K129" i="27" s="1"/>
  <c r="P147" i="27"/>
  <c r="P148" i="27" s="1"/>
  <c r="K146" i="27"/>
  <c r="K147" i="27" s="1"/>
  <c r="K148" i="27" s="1"/>
  <c r="P168" i="27"/>
  <c r="R166" i="27"/>
  <c r="R171" i="27"/>
  <c r="R173" i="27"/>
  <c r="R170" i="27"/>
  <c r="R169" i="27"/>
  <c r="R167" i="27"/>
  <c r="G169" i="27"/>
  <c r="T307" i="27"/>
  <c r="T308" i="27"/>
  <c r="T310" i="27"/>
  <c r="T312" i="27"/>
  <c r="T311" i="27"/>
  <c r="T313" i="27"/>
  <c r="T314" i="27"/>
  <c r="T315" i="27"/>
  <c r="K311" i="27"/>
  <c r="P148" i="21"/>
  <c r="D309" i="21"/>
  <c r="S311" i="21"/>
  <c r="E103" i="27"/>
  <c r="L126" i="27"/>
  <c r="L130" i="27" s="1"/>
  <c r="G148" i="27"/>
  <c r="N164" i="27"/>
  <c r="F166" i="27"/>
  <c r="L172" i="27"/>
  <c r="U310" i="27"/>
  <c r="U315" i="27"/>
  <c r="U314" i="27"/>
  <c r="U312" i="27"/>
  <c r="U307" i="27"/>
  <c r="U308" i="27"/>
  <c r="U311" i="27"/>
  <c r="U313" i="27"/>
  <c r="U316" i="27"/>
  <c r="H349" i="27"/>
  <c r="H354" i="27"/>
  <c r="H352" i="27"/>
  <c r="H350" i="27"/>
  <c r="R96" i="27"/>
  <c r="T102" i="27"/>
  <c r="M126" i="27"/>
  <c r="M135" i="27" s="1"/>
  <c r="S131" i="27"/>
  <c r="I133" i="27"/>
  <c r="S133" i="27"/>
  <c r="R147" i="27"/>
  <c r="R148" i="27" s="1"/>
  <c r="U164" i="27"/>
  <c r="U170" i="27"/>
  <c r="U169" i="27"/>
  <c r="U167" i="27"/>
  <c r="U165" i="27"/>
  <c r="N126" i="27"/>
  <c r="N131" i="27" s="1"/>
  <c r="N129" i="27"/>
  <c r="C169" i="27"/>
  <c r="C167" i="27"/>
  <c r="C166" i="27"/>
  <c r="C165" i="27"/>
  <c r="C171" i="27"/>
  <c r="S161" i="27"/>
  <c r="S168" i="27" s="1"/>
  <c r="W165" i="27"/>
  <c r="W170" i="27"/>
  <c r="W169" i="27"/>
  <c r="W167" i="27"/>
  <c r="W166" i="27"/>
  <c r="W162" i="27"/>
  <c r="W171" i="27"/>
  <c r="G304" i="27"/>
  <c r="W304" i="27"/>
  <c r="W309" i="27" s="1"/>
  <c r="G91" i="25"/>
  <c r="G97" i="25" s="1"/>
  <c r="W91" i="25"/>
  <c r="W96" i="25" s="1"/>
  <c r="M91" i="25"/>
  <c r="M102" i="25" s="1"/>
  <c r="H91" i="25"/>
  <c r="H96" i="25" s="1"/>
  <c r="D76" i="27"/>
  <c r="T76" i="27"/>
  <c r="C91" i="27"/>
  <c r="C101" i="27" s="1"/>
  <c r="S91" i="27"/>
  <c r="S96" i="27" s="1"/>
  <c r="O111" i="27"/>
  <c r="R126" i="27"/>
  <c r="R137" i="27" s="1"/>
  <c r="I148" i="27"/>
  <c r="Q168" i="27"/>
  <c r="H167" i="27"/>
  <c r="H315" i="27"/>
  <c r="H312" i="27"/>
  <c r="C316" i="27"/>
  <c r="C315" i="27"/>
  <c r="C314" i="27"/>
  <c r="C307" i="27"/>
  <c r="C312" i="27"/>
  <c r="H307" i="27"/>
  <c r="H308" i="27"/>
  <c r="M311" i="27"/>
  <c r="O312" i="27"/>
  <c r="O313" i="27"/>
  <c r="S315" i="27"/>
  <c r="G342" i="27"/>
  <c r="C348" i="27"/>
  <c r="J76" i="25"/>
  <c r="C91" i="25"/>
  <c r="C97" i="25" s="1"/>
  <c r="S91" i="25"/>
  <c r="S98" i="25" s="1"/>
  <c r="W311" i="25"/>
  <c r="W307" i="25"/>
  <c r="W315" i="25"/>
  <c r="W308" i="25"/>
  <c r="W312" i="25"/>
  <c r="W313" i="25"/>
  <c r="W314" i="25"/>
  <c r="W316" i="25"/>
  <c r="W309" i="25"/>
  <c r="W310" i="25"/>
  <c r="E304" i="27"/>
  <c r="K309" i="27"/>
  <c r="S342" i="27"/>
  <c r="C347" i="27"/>
  <c r="N76" i="25"/>
  <c r="AE493" i="10" s="1"/>
  <c r="I137" i="25"/>
  <c r="J304" i="27"/>
  <c r="J309" i="27" s="1"/>
  <c r="F313" i="27"/>
  <c r="F314" i="27"/>
  <c r="F311" i="27"/>
  <c r="T353" i="27"/>
  <c r="T345" i="27"/>
  <c r="T354" i="27"/>
  <c r="J91" i="25"/>
  <c r="J98" i="25" s="1"/>
  <c r="W350" i="27"/>
  <c r="W349" i="27"/>
  <c r="K91" i="25"/>
  <c r="K94" i="25" s="1"/>
  <c r="S134" i="25"/>
  <c r="S132" i="25"/>
  <c r="I131" i="25"/>
  <c r="C111" i="27"/>
  <c r="T547" i="10" s="1"/>
  <c r="S111" i="27"/>
  <c r="AJ547" i="10" s="1"/>
  <c r="M148" i="27"/>
  <c r="E168" i="27"/>
  <c r="U168" i="27"/>
  <c r="T172" i="27"/>
  <c r="T165" i="27"/>
  <c r="O165" i="27"/>
  <c r="L168" i="27"/>
  <c r="E173" i="27"/>
  <c r="L304" i="27"/>
  <c r="I313" i="27"/>
  <c r="I310" i="27"/>
  <c r="M308" i="27"/>
  <c r="S311" i="27"/>
  <c r="D316" i="27"/>
  <c r="K345" i="27"/>
  <c r="E345" i="27"/>
  <c r="E346" i="27"/>
  <c r="Q309" i="27"/>
  <c r="D315" i="27"/>
  <c r="W346" i="27"/>
  <c r="W354" i="27"/>
  <c r="E126" i="25"/>
  <c r="E136" i="25" s="1"/>
  <c r="U126" i="25"/>
  <c r="U133" i="25" s="1"/>
  <c r="G126" i="25"/>
  <c r="G132" i="25" s="1"/>
  <c r="W126" i="25"/>
  <c r="W134" i="25" s="1"/>
  <c r="L146" i="25"/>
  <c r="L147" i="25" s="1"/>
  <c r="L148" i="25" s="1"/>
  <c r="N311" i="27"/>
  <c r="N315" i="27"/>
  <c r="N308" i="27"/>
  <c r="M314" i="27"/>
  <c r="M310" i="27"/>
  <c r="N307" i="27"/>
  <c r="D314" i="27"/>
  <c r="F316" i="27"/>
  <c r="T352" i="27"/>
  <c r="N91" i="25"/>
  <c r="V126" i="25"/>
  <c r="V132" i="25" s="1"/>
  <c r="Q126" i="25"/>
  <c r="Q133" i="25" s="1"/>
  <c r="L126" i="25"/>
  <c r="L134" i="25" s="1"/>
  <c r="H129" i="25"/>
  <c r="O308" i="27"/>
  <c r="O316" i="27"/>
  <c r="O307" i="27"/>
  <c r="T309" i="27"/>
  <c r="F315" i="27"/>
  <c r="W353" i="27"/>
  <c r="S133" i="25"/>
  <c r="N148" i="25"/>
  <c r="U170" i="25"/>
  <c r="U172" i="25"/>
  <c r="U171" i="25"/>
  <c r="U173" i="25"/>
  <c r="U166" i="25"/>
  <c r="U167" i="25"/>
  <c r="U165" i="25"/>
  <c r="U164" i="25"/>
  <c r="U162" i="25"/>
  <c r="P311" i="27"/>
  <c r="P307" i="27"/>
  <c r="P310" i="27"/>
  <c r="P314" i="27"/>
  <c r="U309" i="27"/>
  <c r="D313" i="27"/>
  <c r="M347" i="27"/>
  <c r="T351" i="27"/>
  <c r="I129" i="25"/>
  <c r="Q91" i="25"/>
  <c r="Q98" i="25" s="1"/>
  <c r="L91" i="25"/>
  <c r="L99" i="25" s="1"/>
  <c r="I134" i="25"/>
  <c r="I132" i="25"/>
  <c r="D342" i="25"/>
  <c r="T342" i="25"/>
  <c r="T345" i="25" s="1"/>
  <c r="H168" i="27"/>
  <c r="H173" i="27"/>
  <c r="D311" i="27"/>
  <c r="Q342" i="27"/>
  <c r="K348" i="27"/>
  <c r="K347" i="27"/>
  <c r="K352" i="27"/>
  <c r="T350" i="27"/>
  <c r="W351" i="27"/>
  <c r="C353" i="27"/>
  <c r="V308" i="25"/>
  <c r="V314" i="25"/>
  <c r="V307" i="25"/>
  <c r="V311" i="25"/>
  <c r="V312" i="25"/>
  <c r="V315" i="25"/>
  <c r="V313" i="25"/>
  <c r="V309" i="25"/>
  <c r="V316" i="25"/>
  <c r="V310" i="25"/>
  <c r="E165" i="27"/>
  <c r="S316" i="27"/>
  <c r="S309" i="27"/>
  <c r="S308" i="27"/>
  <c r="S313" i="27"/>
  <c r="F312" i="27"/>
  <c r="M316" i="27"/>
  <c r="L342" i="27"/>
  <c r="T349" i="27"/>
  <c r="R304" i="25"/>
  <c r="J146" i="27"/>
  <c r="J147" i="27" s="1"/>
  <c r="J148" i="27" s="1"/>
  <c r="H162" i="27"/>
  <c r="E166" i="27"/>
  <c r="D307" i="27"/>
  <c r="D308" i="27"/>
  <c r="D309" i="27"/>
  <c r="F310" i="27"/>
  <c r="M315" i="27"/>
  <c r="N316" i="27"/>
  <c r="C354" i="27"/>
  <c r="C350" i="27"/>
  <c r="M348" i="27"/>
  <c r="M354" i="27"/>
  <c r="M353" i="27"/>
  <c r="T348" i="27"/>
  <c r="C351" i="27"/>
  <c r="D91" i="25"/>
  <c r="D98" i="25" s="1"/>
  <c r="T91" i="25"/>
  <c r="O91" i="25"/>
  <c r="O103" i="25" s="1"/>
  <c r="T347" i="27"/>
  <c r="U91" i="25"/>
  <c r="U103" i="25" s="1"/>
  <c r="E91" i="25"/>
  <c r="E99" i="25" s="1"/>
  <c r="N111" i="25"/>
  <c r="AE495" i="10" s="1"/>
  <c r="O173" i="27"/>
  <c r="O166" i="27"/>
  <c r="E167" i="27"/>
  <c r="F309" i="27"/>
  <c r="V304" i="27"/>
  <c r="F308" i="27"/>
  <c r="M312" i="27"/>
  <c r="M313" i="27"/>
  <c r="N314" i="27"/>
  <c r="P315" i="27"/>
  <c r="U342" i="27"/>
  <c r="T346" i="27"/>
  <c r="W348" i="27"/>
  <c r="F91" i="25"/>
  <c r="F95" i="25" s="1"/>
  <c r="V91" i="25"/>
  <c r="I130" i="25"/>
  <c r="J126" i="25"/>
  <c r="J132" i="25" s="1"/>
  <c r="I146" i="25"/>
  <c r="I147" i="25" s="1"/>
  <c r="I148" i="25" s="1"/>
  <c r="V170" i="25"/>
  <c r="V162" i="25"/>
  <c r="V168" i="25"/>
  <c r="V166" i="25"/>
  <c r="V169" i="25"/>
  <c r="C171" i="25"/>
  <c r="C315" i="25"/>
  <c r="C311" i="25"/>
  <c r="C314" i="25"/>
  <c r="C313" i="25"/>
  <c r="C310" i="25"/>
  <c r="C316" i="25"/>
  <c r="S309" i="25"/>
  <c r="F310" i="25"/>
  <c r="E351" i="25"/>
  <c r="E348" i="25"/>
  <c r="E347" i="25"/>
  <c r="E346" i="25"/>
  <c r="E350" i="25"/>
  <c r="U342" i="25"/>
  <c r="U345" i="25" s="1"/>
  <c r="R348" i="25"/>
  <c r="R353" i="25"/>
  <c r="N98" i="26"/>
  <c r="N96" i="26"/>
  <c r="N102" i="26"/>
  <c r="N99" i="26"/>
  <c r="M111" i="25"/>
  <c r="AD495" i="10" s="1"/>
  <c r="K126" i="25"/>
  <c r="K129" i="25" s="1"/>
  <c r="H147" i="25"/>
  <c r="H148" i="25" s="1"/>
  <c r="W164" i="25"/>
  <c r="W173" i="25"/>
  <c r="W166" i="25"/>
  <c r="W162" i="25"/>
  <c r="W168" i="25"/>
  <c r="W169" i="25"/>
  <c r="D314" i="25"/>
  <c r="D307" i="25"/>
  <c r="D311" i="25"/>
  <c r="D316" i="25"/>
  <c r="T100" i="26"/>
  <c r="T98" i="26"/>
  <c r="M126" i="25"/>
  <c r="M129" i="25" s="1"/>
  <c r="D171" i="25"/>
  <c r="D173" i="25"/>
  <c r="D166" i="25"/>
  <c r="D170" i="25"/>
  <c r="E315" i="25"/>
  <c r="E308" i="25"/>
  <c r="E312" i="25"/>
  <c r="E314" i="25"/>
  <c r="E307" i="25"/>
  <c r="U304" i="25"/>
  <c r="E96" i="26"/>
  <c r="E103" i="26"/>
  <c r="N126" i="25"/>
  <c r="J147" i="25"/>
  <c r="J148" i="25" s="1"/>
  <c r="E146" i="25"/>
  <c r="E147" i="25" s="1"/>
  <c r="E148" i="25" s="1"/>
  <c r="U146" i="25"/>
  <c r="U147" i="25" s="1"/>
  <c r="U148" i="25" s="1"/>
  <c r="E161" i="25"/>
  <c r="E168" i="25" s="1"/>
  <c r="D162" i="25"/>
  <c r="D164" i="25"/>
  <c r="D165" i="25"/>
  <c r="C166" i="25"/>
  <c r="D167" i="25"/>
  <c r="D169" i="25"/>
  <c r="G171" i="25"/>
  <c r="G172" i="25"/>
  <c r="K76" i="25"/>
  <c r="AB493" i="10" s="1"/>
  <c r="U76" i="25"/>
  <c r="P91" i="25"/>
  <c r="P98" i="25" s="1"/>
  <c r="O126" i="25"/>
  <c r="K169" i="25"/>
  <c r="K165" i="25"/>
  <c r="K173" i="25"/>
  <c r="K172" i="25"/>
  <c r="F170" i="25"/>
  <c r="F162" i="25"/>
  <c r="F167" i="25"/>
  <c r="F168" i="25"/>
  <c r="G311" i="25"/>
  <c r="G307" i="25"/>
  <c r="G314" i="25"/>
  <c r="G313" i="25"/>
  <c r="G316" i="25"/>
  <c r="G315" i="25"/>
  <c r="P312" i="25"/>
  <c r="I347" i="25"/>
  <c r="I348" i="25"/>
  <c r="I353" i="25"/>
  <c r="I346" i="25"/>
  <c r="I345" i="25"/>
  <c r="W346" i="25"/>
  <c r="R56" i="26"/>
  <c r="R67" i="26" s="1"/>
  <c r="W102" i="26"/>
  <c r="W94" i="26"/>
  <c r="R91" i="25"/>
  <c r="R97" i="25" s="1"/>
  <c r="G164" i="25"/>
  <c r="G173" i="25"/>
  <c r="G166" i="25"/>
  <c r="G165" i="25"/>
  <c r="G162" i="25"/>
  <c r="G167" i="25"/>
  <c r="G168" i="25"/>
  <c r="J172" i="25"/>
  <c r="F308" i="25"/>
  <c r="F313" i="25"/>
  <c r="F312" i="25"/>
  <c r="F316" i="25"/>
  <c r="F315" i="25"/>
  <c r="F307" i="25"/>
  <c r="C126" i="26"/>
  <c r="C132" i="26" s="1"/>
  <c r="S126" i="26"/>
  <c r="S133" i="26" s="1"/>
  <c r="N126" i="26"/>
  <c r="N136" i="26" s="1"/>
  <c r="I126" i="26"/>
  <c r="I131" i="26" s="1"/>
  <c r="D126" i="26"/>
  <c r="T126" i="26"/>
  <c r="T136" i="26" s="1"/>
  <c r="P126" i="25"/>
  <c r="P136" i="25" s="1"/>
  <c r="H137" i="25"/>
  <c r="C138" i="25"/>
  <c r="S138" i="25"/>
  <c r="R126" i="25"/>
  <c r="R138" i="25" s="1"/>
  <c r="M147" i="25"/>
  <c r="M148" i="25" s="1"/>
  <c r="R146" i="25"/>
  <c r="R147" i="25" s="1"/>
  <c r="R148" i="25" s="1"/>
  <c r="M168" i="25"/>
  <c r="H161" i="25"/>
  <c r="H168" i="25" s="1"/>
  <c r="G169" i="25"/>
  <c r="J170" i="25"/>
  <c r="J171" i="25"/>
  <c r="N173" i="25"/>
  <c r="I313" i="25"/>
  <c r="I312" i="25"/>
  <c r="I311" i="25"/>
  <c r="I308" i="25"/>
  <c r="I310" i="25"/>
  <c r="D309" i="25"/>
  <c r="D313" i="25"/>
  <c r="D315" i="25"/>
  <c r="R349" i="25"/>
  <c r="R354" i="25"/>
  <c r="K346" i="27"/>
  <c r="K111" i="25"/>
  <c r="AB495" i="10" s="1"/>
  <c r="C135" i="25"/>
  <c r="I161" i="25"/>
  <c r="J166" i="25"/>
  <c r="N172" i="25"/>
  <c r="P173" i="25"/>
  <c r="E309" i="25"/>
  <c r="E313" i="25"/>
  <c r="G342" i="25"/>
  <c r="G346" i="25" s="1"/>
  <c r="W348" i="25"/>
  <c r="W353" i="25"/>
  <c r="W352" i="25"/>
  <c r="W354" i="25"/>
  <c r="W111" i="25"/>
  <c r="AN495" i="10" s="1"/>
  <c r="T126" i="25"/>
  <c r="T129" i="25" s="1"/>
  <c r="O172" i="25"/>
  <c r="O173" i="25"/>
  <c r="J173" i="25"/>
  <c r="J164" i="25"/>
  <c r="J162" i="25"/>
  <c r="J165" i="25"/>
  <c r="J168" i="25"/>
  <c r="J169" i="25"/>
  <c r="K307" i="25"/>
  <c r="K310" i="25"/>
  <c r="K316" i="25"/>
  <c r="K309" i="25"/>
  <c r="K308" i="25"/>
  <c r="K311" i="25"/>
  <c r="F309" i="25"/>
  <c r="E311" i="25"/>
  <c r="I315" i="25"/>
  <c r="L345" i="25"/>
  <c r="S129" i="25"/>
  <c r="P147" i="25"/>
  <c r="P148" i="25" s="1"/>
  <c r="K146" i="25"/>
  <c r="K147" i="25" s="1"/>
  <c r="K148" i="25" s="1"/>
  <c r="V146" i="25"/>
  <c r="V147" i="25" s="1"/>
  <c r="V148" i="25" s="1"/>
  <c r="L161" i="25"/>
  <c r="L168" i="25" s="1"/>
  <c r="O171" i="25"/>
  <c r="F311" i="25"/>
  <c r="H342" i="25"/>
  <c r="Q161" i="25"/>
  <c r="Q168" i="25" s="1"/>
  <c r="M166" i="25"/>
  <c r="M162" i="25"/>
  <c r="N162" i="25"/>
  <c r="M164" i="25"/>
  <c r="N165" i="25"/>
  <c r="M167" i="25"/>
  <c r="M169" i="25"/>
  <c r="O170" i="25"/>
  <c r="P171" i="25"/>
  <c r="S172" i="25"/>
  <c r="S173" i="25"/>
  <c r="O342" i="25"/>
  <c r="H94" i="26"/>
  <c r="H101" i="26"/>
  <c r="H96" i="26"/>
  <c r="H100" i="26"/>
  <c r="C129" i="25"/>
  <c r="C131" i="25"/>
  <c r="C132" i="25"/>
  <c r="C137" i="25"/>
  <c r="N169" i="25"/>
  <c r="N171" i="25"/>
  <c r="N164" i="25"/>
  <c r="N170" i="25"/>
  <c r="N167" i="25"/>
  <c r="N168" i="25"/>
  <c r="S171" i="25"/>
  <c r="O315" i="25"/>
  <c r="O311" i="25"/>
  <c r="O310" i="25"/>
  <c r="O308" i="25"/>
  <c r="O307" i="25"/>
  <c r="O309" i="25"/>
  <c r="O312" i="25"/>
  <c r="O314" i="25"/>
  <c r="O313" i="25"/>
  <c r="P342" i="25"/>
  <c r="P346" i="25" s="1"/>
  <c r="K342" i="25"/>
  <c r="K346" i="25" s="1"/>
  <c r="F126" i="25"/>
  <c r="F131" i="25" s="1"/>
  <c r="H135" i="25"/>
  <c r="C136" i="25"/>
  <c r="S136" i="25"/>
  <c r="I138" i="25"/>
  <c r="D126" i="25"/>
  <c r="D132" i="25" s="1"/>
  <c r="C134" i="25"/>
  <c r="P162" i="25"/>
  <c r="P164" i="25"/>
  <c r="P165" i="25"/>
  <c r="P166" i="25"/>
  <c r="O167" i="25"/>
  <c r="O168" i="25"/>
  <c r="P315" i="25"/>
  <c r="P308" i="25"/>
  <c r="P307" i="25"/>
  <c r="P310" i="25"/>
  <c r="P311" i="25"/>
  <c r="P314" i="25"/>
  <c r="P313" i="25"/>
  <c r="L348" i="25"/>
  <c r="L352" i="25"/>
  <c r="L346" i="25"/>
  <c r="L347" i="25"/>
  <c r="L349" i="25"/>
  <c r="L351" i="25"/>
  <c r="L353" i="25"/>
  <c r="L354" i="25"/>
  <c r="Q111" i="25"/>
  <c r="F146" i="25"/>
  <c r="F147" i="25" s="1"/>
  <c r="F148" i="25" s="1"/>
  <c r="D168" i="25"/>
  <c r="T171" i="25"/>
  <c r="T173" i="25"/>
  <c r="T169" i="25"/>
  <c r="T167" i="25"/>
  <c r="R161" i="25"/>
  <c r="R168" i="25" s="1"/>
  <c r="P167" i="25"/>
  <c r="P168" i="25"/>
  <c r="T170" i="25"/>
  <c r="S315" i="25"/>
  <c r="S311" i="25"/>
  <c r="S307" i="25"/>
  <c r="S313" i="25"/>
  <c r="S312" i="25"/>
  <c r="S314" i="25"/>
  <c r="S316" i="25"/>
  <c r="R345" i="25"/>
  <c r="C130" i="25"/>
  <c r="S162" i="25"/>
  <c r="S164" i="25"/>
  <c r="S165" i="25"/>
  <c r="S169" i="25"/>
  <c r="T304" i="25"/>
  <c r="D310" i="25"/>
  <c r="F314" i="25"/>
  <c r="C342" i="25"/>
  <c r="S342" i="25"/>
  <c r="S345" i="25" s="1"/>
  <c r="R351" i="25"/>
  <c r="R350" i="25"/>
  <c r="R352" i="25"/>
  <c r="R98" i="26"/>
  <c r="R99" i="26"/>
  <c r="C168" i="25"/>
  <c r="S168" i="25"/>
  <c r="V354" i="25"/>
  <c r="V351" i="25"/>
  <c r="V348" i="25"/>
  <c r="F351" i="25"/>
  <c r="W56" i="26"/>
  <c r="G91" i="26"/>
  <c r="G98" i="26" s="1"/>
  <c r="R95" i="26"/>
  <c r="H97" i="26"/>
  <c r="D101" i="26"/>
  <c r="U94" i="26"/>
  <c r="I309" i="25"/>
  <c r="W345" i="25"/>
  <c r="R346" i="25"/>
  <c r="C76" i="26"/>
  <c r="T441" i="10" s="1"/>
  <c r="N97" i="26"/>
  <c r="P171" i="26"/>
  <c r="P173" i="26"/>
  <c r="P164" i="26"/>
  <c r="P166" i="26"/>
  <c r="P165" i="26"/>
  <c r="P167" i="26"/>
  <c r="P169" i="26"/>
  <c r="P170" i="26"/>
  <c r="P172" i="26"/>
  <c r="P162" i="26"/>
  <c r="I91" i="26"/>
  <c r="I100" i="26" s="1"/>
  <c r="T95" i="26"/>
  <c r="U98" i="26"/>
  <c r="L56" i="26"/>
  <c r="D95" i="26"/>
  <c r="O102" i="26"/>
  <c r="H314" i="25"/>
  <c r="H310" i="25"/>
  <c r="H307" i="25"/>
  <c r="S76" i="26"/>
  <c r="J91" i="26"/>
  <c r="J101" i="26" s="1"/>
  <c r="W101" i="26"/>
  <c r="R102" i="26"/>
  <c r="G126" i="26"/>
  <c r="G129" i="26" s="1"/>
  <c r="L307" i="25"/>
  <c r="F348" i="25"/>
  <c r="F76" i="26"/>
  <c r="Q76" i="26"/>
  <c r="K91" i="26"/>
  <c r="K102" i="26" s="1"/>
  <c r="W98" i="26"/>
  <c r="N103" i="26"/>
  <c r="O95" i="26"/>
  <c r="M304" i="25"/>
  <c r="V76" i="26"/>
  <c r="E98" i="26"/>
  <c r="O100" i="26"/>
  <c r="M91" i="26"/>
  <c r="M101" i="26" s="1"/>
  <c r="H95" i="26"/>
  <c r="T99" i="26"/>
  <c r="U102" i="26"/>
  <c r="J126" i="26"/>
  <c r="J136" i="26" s="1"/>
  <c r="E126" i="26"/>
  <c r="E135" i="26" s="1"/>
  <c r="S148" i="26"/>
  <c r="L310" i="25"/>
  <c r="L312" i="25"/>
  <c r="L311" i="25"/>
  <c r="M342" i="25"/>
  <c r="M346" i="25" s="1"/>
  <c r="F345" i="25"/>
  <c r="N94" i="26"/>
  <c r="D96" i="26"/>
  <c r="O97" i="26"/>
  <c r="E99" i="26"/>
  <c r="U99" i="26"/>
  <c r="U95" i="26"/>
  <c r="K126" i="26"/>
  <c r="K129" i="26" s="1"/>
  <c r="N316" i="25"/>
  <c r="N312" i="25"/>
  <c r="J76" i="26"/>
  <c r="U76" i="26"/>
  <c r="F354" i="25"/>
  <c r="F350" i="25"/>
  <c r="F349" i="25"/>
  <c r="P91" i="26"/>
  <c r="P95" i="26" s="1"/>
  <c r="U103" i="26"/>
  <c r="M126" i="26"/>
  <c r="M129" i="26" s="1"/>
  <c r="H126" i="26"/>
  <c r="H133" i="26" s="1"/>
  <c r="Q91" i="26"/>
  <c r="Q97" i="26" s="1"/>
  <c r="L91" i="26"/>
  <c r="L103" i="26" s="1"/>
  <c r="R97" i="26"/>
  <c r="H99" i="26"/>
  <c r="T103" i="26"/>
  <c r="C309" i="25"/>
  <c r="T517" i="10" s="1"/>
  <c r="H517" i="10" s="1"/>
  <c r="D94" i="26"/>
  <c r="O96" i="26"/>
  <c r="D99" i="26"/>
  <c r="O126" i="26"/>
  <c r="O131" i="26" s="1"/>
  <c r="S91" i="26"/>
  <c r="S98" i="26" s="1"/>
  <c r="N95" i="26"/>
  <c r="D97" i="26"/>
  <c r="T97" i="26"/>
  <c r="O98" i="26"/>
  <c r="E100" i="26"/>
  <c r="C147" i="26"/>
  <c r="C148" i="26" s="1"/>
  <c r="I148" i="26"/>
  <c r="D100" i="26"/>
  <c r="D98" i="26"/>
  <c r="T94" i="26"/>
  <c r="O99" i="26"/>
  <c r="O101" i="26"/>
  <c r="U97" i="26"/>
  <c r="Q126" i="26"/>
  <c r="Q131" i="26" s="1"/>
  <c r="T147" i="26"/>
  <c r="T148" i="26" s="1"/>
  <c r="J148" i="26"/>
  <c r="O56" i="26"/>
  <c r="O65" i="26" s="1"/>
  <c r="E94" i="26"/>
  <c r="U96" i="26"/>
  <c r="R101" i="26"/>
  <c r="H103" i="26"/>
  <c r="C91" i="26"/>
  <c r="O94" i="26"/>
  <c r="W96" i="26"/>
  <c r="E102" i="26"/>
  <c r="K172" i="26"/>
  <c r="K166" i="26"/>
  <c r="K162" i="26"/>
  <c r="K164" i="26"/>
  <c r="K165" i="26"/>
  <c r="K167" i="26"/>
  <c r="K169" i="26"/>
  <c r="K171" i="26"/>
  <c r="K170" i="26"/>
  <c r="K173" i="26"/>
  <c r="W126" i="26"/>
  <c r="W136" i="26" s="1"/>
  <c r="N147" i="26"/>
  <c r="N148" i="26" s="1"/>
  <c r="T166" i="26"/>
  <c r="V168" i="26"/>
  <c r="C170" i="26"/>
  <c r="C171" i="26"/>
  <c r="U146" i="26"/>
  <c r="U147" i="26" s="1"/>
  <c r="U148" i="26" s="1"/>
  <c r="C164" i="26"/>
  <c r="C166" i="26"/>
  <c r="C169" i="26"/>
  <c r="H173" i="26"/>
  <c r="W97" i="26"/>
  <c r="T168" i="26"/>
  <c r="S161" i="26"/>
  <c r="S168" i="26" s="1"/>
  <c r="C168" i="26"/>
  <c r="F170" i="26"/>
  <c r="G172" i="26"/>
  <c r="F316" i="26"/>
  <c r="F308" i="26"/>
  <c r="F307" i="26"/>
  <c r="F312" i="26"/>
  <c r="F310" i="26"/>
  <c r="F311" i="26"/>
  <c r="F313" i="26"/>
  <c r="F314" i="26"/>
  <c r="E97" i="26"/>
  <c r="W146" i="26"/>
  <c r="W147" i="26" s="1"/>
  <c r="W148" i="26" s="1"/>
  <c r="T167" i="26"/>
  <c r="T169" i="26"/>
  <c r="T173" i="26"/>
  <c r="C167" i="26"/>
  <c r="G170" i="26"/>
  <c r="H172" i="26"/>
  <c r="W311" i="26"/>
  <c r="W314" i="26"/>
  <c r="W308" i="26"/>
  <c r="W315" i="26"/>
  <c r="W309" i="26"/>
  <c r="W310" i="26"/>
  <c r="W316" i="26"/>
  <c r="W312" i="26"/>
  <c r="W313" i="26"/>
  <c r="L352" i="26"/>
  <c r="L354" i="26"/>
  <c r="L347" i="26"/>
  <c r="L349" i="26"/>
  <c r="L353" i="26"/>
  <c r="L350" i="26"/>
  <c r="L346" i="26"/>
  <c r="L351" i="26"/>
  <c r="L348" i="26"/>
  <c r="G342" i="26"/>
  <c r="G346" i="26" s="1"/>
  <c r="W95" i="26"/>
  <c r="R96" i="26"/>
  <c r="H98" i="26"/>
  <c r="N100" i="26"/>
  <c r="D102" i="26"/>
  <c r="T102" i="26"/>
  <c r="F126" i="26"/>
  <c r="F129" i="26" s="1"/>
  <c r="V126" i="26"/>
  <c r="V135" i="26" s="1"/>
  <c r="H148" i="26"/>
  <c r="V162" i="26"/>
  <c r="F167" i="26"/>
  <c r="H170" i="26"/>
  <c r="H171" i="26"/>
  <c r="J172" i="26"/>
  <c r="L173" i="26"/>
  <c r="H314" i="26"/>
  <c r="H313" i="26"/>
  <c r="H316" i="26"/>
  <c r="H310" i="26"/>
  <c r="H311" i="26"/>
  <c r="H312" i="26"/>
  <c r="H307" i="26"/>
  <c r="H308" i="26"/>
  <c r="H315" i="26"/>
  <c r="H309" i="26"/>
  <c r="G173" i="26"/>
  <c r="G166" i="26"/>
  <c r="G171" i="26"/>
  <c r="W161" i="26"/>
  <c r="W168" i="26" s="1"/>
  <c r="C165" i="26"/>
  <c r="G167" i="26"/>
  <c r="G168" i="26"/>
  <c r="H169" i="26"/>
  <c r="L172" i="26"/>
  <c r="M173" i="26"/>
  <c r="N91" i="24"/>
  <c r="N94" i="24" s="1"/>
  <c r="I91" i="24"/>
  <c r="I103" i="24" s="1"/>
  <c r="D91" i="24"/>
  <c r="T91" i="24"/>
  <c r="T94" i="24" s="1"/>
  <c r="D167" i="26"/>
  <c r="D169" i="26"/>
  <c r="D172" i="26"/>
  <c r="C162" i="26"/>
  <c r="D164" i="26"/>
  <c r="D165" i="26"/>
  <c r="H168" i="26"/>
  <c r="N172" i="26"/>
  <c r="N173" i="26"/>
  <c r="J137" i="24"/>
  <c r="J129" i="24"/>
  <c r="J135" i="24"/>
  <c r="J132" i="24"/>
  <c r="R103" i="26"/>
  <c r="E147" i="26"/>
  <c r="E148" i="26" s="1"/>
  <c r="K148" i="26"/>
  <c r="E170" i="26"/>
  <c r="E172" i="26"/>
  <c r="E168" i="26"/>
  <c r="E167" i="26"/>
  <c r="E165" i="26"/>
  <c r="D162" i="26"/>
  <c r="E164" i="26"/>
  <c r="F165" i="26"/>
  <c r="J167" i="26"/>
  <c r="L170" i="26"/>
  <c r="M171" i="26"/>
  <c r="W99" i="26"/>
  <c r="R100" i="26"/>
  <c r="H102" i="26"/>
  <c r="V147" i="26"/>
  <c r="V148" i="26" s="1"/>
  <c r="G146" i="26"/>
  <c r="G147" i="26" s="1"/>
  <c r="G148" i="26" s="1"/>
  <c r="F164" i="26"/>
  <c r="G165" i="26"/>
  <c r="K168" i="26"/>
  <c r="L169" i="26"/>
  <c r="M170" i="26"/>
  <c r="Q173" i="26"/>
  <c r="F315" i="26"/>
  <c r="H162" i="26"/>
  <c r="H165" i="26"/>
  <c r="H167" i="26"/>
  <c r="H164" i="26"/>
  <c r="L166" i="26"/>
  <c r="L167" i="26"/>
  <c r="Q308" i="26"/>
  <c r="Q316" i="26"/>
  <c r="Q315" i="26"/>
  <c r="Q314" i="26"/>
  <c r="Q313" i="26"/>
  <c r="Q312" i="26"/>
  <c r="Q307" i="26"/>
  <c r="Q310" i="26"/>
  <c r="Q311" i="26"/>
  <c r="Q304" i="25"/>
  <c r="J313" i="25"/>
  <c r="Q342" i="25"/>
  <c r="Q346" i="25" s="1"/>
  <c r="C111" i="26"/>
  <c r="T443" i="10" s="1"/>
  <c r="I161" i="26"/>
  <c r="I168" i="26" s="1"/>
  <c r="G162" i="26"/>
  <c r="M166" i="26"/>
  <c r="M168" i="26"/>
  <c r="Q170" i="26"/>
  <c r="L345" i="26"/>
  <c r="O148" i="26"/>
  <c r="M164" i="26"/>
  <c r="M172" i="26"/>
  <c r="M165" i="26"/>
  <c r="M169" i="26"/>
  <c r="J169" i="26"/>
  <c r="J171" i="26"/>
  <c r="J173" i="26"/>
  <c r="J165" i="26"/>
  <c r="J170" i="26"/>
  <c r="J164" i="26"/>
  <c r="D352" i="26"/>
  <c r="D350" i="26"/>
  <c r="D348" i="26"/>
  <c r="D353" i="26"/>
  <c r="D349" i="26"/>
  <c r="D345" i="26"/>
  <c r="D346" i="26"/>
  <c r="D354" i="26"/>
  <c r="D347" i="26"/>
  <c r="D351" i="26"/>
  <c r="W103" i="26"/>
  <c r="N165" i="26"/>
  <c r="N167" i="26"/>
  <c r="N170" i="26"/>
  <c r="J162" i="26"/>
  <c r="T171" i="26"/>
  <c r="T172" i="26"/>
  <c r="U347" i="26"/>
  <c r="U349" i="26"/>
  <c r="U346" i="26"/>
  <c r="U354" i="26"/>
  <c r="U351" i="26"/>
  <c r="U348" i="26"/>
  <c r="U352" i="26"/>
  <c r="U353" i="26"/>
  <c r="R126" i="26"/>
  <c r="R138" i="26" s="1"/>
  <c r="L171" i="26"/>
  <c r="L164" i="26"/>
  <c r="L162" i="26"/>
  <c r="T170" i="26"/>
  <c r="G76" i="26"/>
  <c r="X441" i="10" s="1"/>
  <c r="W76" i="26"/>
  <c r="AN441" i="10" s="1"/>
  <c r="F91" i="26"/>
  <c r="F101" i="26" s="1"/>
  <c r="V91" i="26"/>
  <c r="V100" i="26" s="1"/>
  <c r="G111" i="26"/>
  <c r="X443" i="10" s="1"/>
  <c r="W111" i="26"/>
  <c r="AN443" i="10" s="1"/>
  <c r="L147" i="26"/>
  <c r="L148" i="26" s="1"/>
  <c r="P168" i="26"/>
  <c r="O161" i="26"/>
  <c r="O168" i="26" s="1"/>
  <c r="M162" i="26"/>
  <c r="Q165" i="26"/>
  <c r="Q166" i="26"/>
  <c r="V169" i="26"/>
  <c r="V170" i="26"/>
  <c r="V171" i="26"/>
  <c r="C173" i="26"/>
  <c r="U126" i="26"/>
  <c r="U131" i="26" s="1"/>
  <c r="G309" i="26"/>
  <c r="G315" i="26"/>
  <c r="Q345" i="26"/>
  <c r="T353" i="26"/>
  <c r="O91" i="24"/>
  <c r="O98" i="24" s="1"/>
  <c r="J91" i="24"/>
  <c r="J99" i="24" s="1"/>
  <c r="P126" i="24"/>
  <c r="Q173" i="24"/>
  <c r="Q165" i="24"/>
  <c r="Q169" i="24"/>
  <c r="Q167" i="24"/>
  <c r="Q166" i="24"/>
  <c r="Q164" i="24"/>
  <c r="Q172" i="24"/>
  <c r="Q162" i="24"/>
  <c r="Q171" i="24"/>
  <c r="Q168" i="24"/>
  <c r="Q170" i="24"/>
  <c r="S307" i="26"/>
  <c r="S315" i="26"/>
  <c r="S314" i="26"/>
  <c r="S311" i="26"/>
  <c r="N342" i="26"/>
  <c r="T345" i="26"/>
  <c r="E313" i="26"/>
  <c r="E314" i="26"/>
  <c r="U313" i="26"/>
  <c r="U315" i="26"/>
  <c r="U308" i="26"/>
  <c r="T304" i="26"/>
  <c r="K309" i="26"/>
  <c r="P316" i="26"/>
  <c r="U345" i="26"/>
  <c r="F347" i="26"/>
  <c r="T349" i="26"/>
  <c r="F351" i="26"/>
  <c r="C76" i="24"/>
  <c r="V304" i="26"/>
  <c r="E307" i="26"/>
  <c r="U311" i="26"/>
  <c r="S316" i="26"/>
  <c r="H348" i="26"/>
  <c r="H347" i="26"/>
  <c r="S137" i="24"/>
  <c r="S132" i="24"/>
  <c r="S138" i="24"/>
  <c r="S135" i="24"/>
  <c r="Q148" i="26"/>
  <c r="R162" i="26"/>
  <c r="G307" i="26"/>
  <c r="I308" i="26"/>
  <c r="O309" i="26"/>
  <c r="S310" i="26"/>
  <c r="I314" i="26"/>
  <c r="Q351" i="26"/>
  <c r="Q352" i="26"/>
  <c r="Q354" i="26"/>
  <c r="Q350" i="26"/>
  <c r="Q349" i="26"/>
  <c r="J342" i="26"/>
  <c r="Q348" i="26"/>
  <c r="H351" i="26"/>
  <c r="E354" i="26"/>
  <c r="D126" i="24"/>
  <c r="D132" i="24" s="1"/>
  <c r="T126" i="24"/>
  <c r="T134" i="24" s="1"/>
  <c r="J131" i="24"/>
  <c r="K126" i="24"/>
  <c r="K130" i="24" s="1"/>
  <c r="C307" i="26"/>
  <c r="C315" i="26"/>
  <c r="C308" i="26"/>
  <c r="C313" i="26"/>
  <c r="K308" i="26"/>
  <c r="P309" i="26"/>
  <c r="U310" i="26"/>
  <c r="C312" i="26"/>
  <c r="U316" i="26"/>
  <c r="R342" i="26"/>
  <c r="K342" i="26"/>
  <c r="E346" i="26"/>
  <c r="F354" i="26"/>
  <c r="I309" i="26"/>
  <c r="D304" i="26"/>
  <c r="I307" i="26"/>
  <c r="F346" i="26"/>
  <c r="H354" i="26"/>
  <c r="S136" i="24"/>
  <c r="M111" i="26"/>
  <c r="L126" i="26"/>
  <c r="L130" i="26" s="1"/>
  <c r="M132" i="26"/>
  <c r="C134" i="26"/>
  <c r="U170" i="26"/>
  <c r="U172" i="26"/>
  <c r="U169" i="26"/>
  <c r="O308" i="26"/>
  <c r="U309" i="26"/>
  <c r="E312" i="26"/>
  <c r="O342" i="26"/>
  <c r="M342" i="26"/>
  <c r="M346" i="26" s="1"/>
  <c r="H350" i="26"/>
  <c r="F91" i="24"/>
  <c r="F102" i="24" s="1"/>
  <c r="V91" i="24"/>
  <c r="V102" i="24" s="1"/>
  <c r="L91" i="24"/>
  <c r="L101" i="24" s="1"/>
  <c r="W91" i="24"/>
  <c r="W100" i="24" s="1"/>
  <c r="R91" i="24"/>
  <c r="R98" i="24" s="1"/>
  <c r="K315" i="26"/>
  <c r="K307" i="26"/>
  <c r="K312" i="26"/>
  <c r="K310" i="26"/>
  <c r="K316" i="26"/>
  <c r="P308" i="26"/>
  <c r="C311" i="26"/>
  <c r="K313" i="26"/>
  <c r="E347" i="26"/>
  <c r="E348" i="26"/>
  <c r="P342" i="26"/>
  <c r="P345" i="26" s="1"/>
  <c r="H346" i="26"/>
  <c r="I161" i="24"/>
  <c r="I168" i="24" s="1"/>
  <c r="D166" i="24"/>
  <c r="D167" i="24"/>
  <c r="D165" i="24"/>
  <c r="D171" i="24"/>
  <c r="D164" i="24"/>
  <c r="D173" i="24"/>
  <c r="D172" i="24"/>
  <c r="D170" i="24"/>
  <c r="D162" i="24"/>
  <c r="D169" i="24"/>
  <c r="I311" i="26"/>
  <c r="I316" i="26"/>
  <c r="I315" i="26"/>
  <c r="I312" i="26"/>
  <c r="I310" i="26"/>
  <c r="T352" i="26"/>
  <c r="T351" i="26"/>
  <c r="J76" i="24"/>
  <c r="H91" i="24"/>
  <c r="H94" i="24" s="1"/>
  <c r="C91" i="24"/>
  <c r="C95" i="24" s="1"/>
  <c r="S91" i="24"/>
  <c r="S96" i="24" s="1"/>
  <c r="C310" i="26"/>
  <c r="E311" i="26"/>
  <c r="C316" i="26"/>
  <c r="F345" i="26"/>
  <c r="T347" i="26"/>
  <c r="F349" i="26"/>
  <c r="F353" i="26"/>
  <c r="L304" i="26"/>
  <c r="P307" i="26"/>
  <c r="E310" i="26"/>
  <c r="U314" i="26"/>
  <c r="C342" i="26"/>
  <c r="S342" i="26"/>
  <c r="H349" i="26"/>
  <c r="H353" i="26"/>
  <c r="T354" i="26"/>
  <c r="N304" i="26"/>
  <c r="C309" i="26"/>
  <c r="T465" i="10" s="1"/>
  <c r="H465" i="10" s="1"/>
  <c r="E316" i="26"/>
  <c r="S76" i="24"/>
  <c r="AJ389" i="10" s="1"/>
  <c r="H133" i="24"/>
  <c r="O311" i="26"/>
  <c r="U307" i="26"/>
  <c r="K311" i="26"/>
  <c r="O312" i="26"/>
  <c r="S313" i="26"/>
  <c r="T346" i="26"/>
  <c r="E352" i="26"/>
  <c r="M130" i="24"/>
  <c r="M138" i="24"/>
  <c r="M133" i="24"/>
  <c r="M131" i="24"/>
  <c r="H134" i="24"/>
  <c r="H131" i="24"/>
  <c r="H129" i="24"/>
  <c r="H136" i="24"/>
  <c r="H137" i="24"/>
  <c r="Q309" i="26"/>
  <c r="P314" i="26"/>
  <c r="P310" i="26"/>
  <c r="P315" i="26"/>
  <c r="E309" i="26"/>
  <c r="P312" i="26"/>
  <c r="E315" i="26"/>
  <c r="F348" i="26"/>
  <c r="T350" i="26"/>
  <c r="F352" i="26"/>
  <c r="P76" i="24"/>
  <c r="AG389" i="10" s="1"/>
  <c r="E91" i="24"/>
  <c r="E99" i="24" s="1"/>
  <c r="C126" i="24"/>
  <c r="C129" i="24" s="1"/>
  <c r="J134" i="24"/>
  <c r="P147" i="24"/>
  <c r="P148" i="24" s="1"/>
  <c r="H170" i="24"/>
  <c r="H169" i="24"/>
  <c r="H166" i="24"/>
  <c r="H172" i="24"/>
  <c r="H167" i="24"/>
  <c r="C162" i="24"/>
  <c r="C171" i="24"/>
  <c r="C172" i="24"/>
  <c r="C164" i="24"/>
  <c r="C169" i="24"/>
  <c r="C170" i="24"/>
  <c r="C165" i="24"/>
  <c r="C166" i="24"/>
  <c r="H168" i="24"/>
  <c r="R111" i="24"/>
  <c r="F126" i="24"/>
  <c r="F134" i="24" s="1"/>
  <c r="M134" i="24"/>
  <c r="H135" i="24"/>
  <c r="E126" i="24"/>
  <c r="E135" i="24" s="1"/>
  <c r="S129" i="24"/>
  <c r="K161" i="24"/>
  <c r="F172" i="24"/>
  <c r="F164" i="24"/>
  <c r="F173" i="24"/>
  <c r="F171" i="24"/>
  <c r="F170" i="24"/>
  <c r="F162" i="24"/>
  <c r="F169" i="24"/>
  <c r="I76" i="24"/>
  <c r="H111" i="24"/>
  <c r="F148" i="24"/>
  <c r="M169" i="24"/>
  <c r="M167" i="24"/>
  <c r="M172" i="24"/>
  <c r="M166" i="24"/>
  <c r="M173" i="24"/>
  <c r="M162" i="24"/>
  <c r="M165" i="24"/>
  <c r="H164" i="24"/>
  <c r="V170" i="24"/>
  <c r="C173" i="24"/>
  <c r="M313" i="26"/>
  <c r="M311" i="26"/>
  <c r="M316" i="26"/>
  <c r="J307" i="26"/>
  <c r="J308" i="26"/>
  <c r="J309" i="26"/>
  <c r="J311" i="26"/>
  <c r="J313" i="26"/>
  <c r="J314" i="26"/>
  <c r="W342" i="26"/>
  <c r="M91" i="24"/>
  <c r="S130" i="24"/>
  <c r="R147" i="24"/>
  <c r="R148" i="24" s="1"/>
  <c r="V168" i="24"/>
  <c r="O167" i="24"/>
  <c r="O162" i="24"/>
  <c r="O173" i="24"/>
  <c r="O166" i="24"/>
  <c r="O164" i="24"/>
  <c r="O170" i="24"/>
  <c r="I342" i="26"/>
  <c r="O168" i="24"/>
  <c r="N126" i="24"/>
  <c r="N130" i="24" s="1"/>
  <c r="S134" i="24"/>
  <c r="K148" i="24"/>
  <c r="T166" i="24"/>
  <c r="T165" i="24"/>
  <c r="T162" i="24"/>
  <c r="T169" i="24"/>
  <c r="T164" i="24"/>
  <c r="C167" i="24"/>
  <c r="L126" i="24"/>
  <c r="L131" i="24" s="1"/>
  <c r="M132" i="24"/>
  <c r="F167" i="24"/>
  <c r="T173" i="24"/>
  <c r="M129" i="24"/>
  <c r="H130" i="24"/>
  <c r="S131" i="24"/>
  <c r="J136" i="24"/>
  <c r="Q126" i="24"/>
  <c r="Q134" i="24" s="1"/>
  <c r="M148" i="24"/>
  <c r="V148" i="24"/>
  <c r="V172" i="24"/>
  <c r="V164" i="24"/>
  <c r="V167" i="24"/>
  <c r="V165" i="24"/>
  <c r="V171" i="24"/>
  <c r="V169" i="24"/>
  <c r="V173" i="24"/>
  <c r="V162" i="24"/>
  <c r="F165" i="24"/>
  <c r="O169" i="24"/>
  <c r="O171" i="24"/>
  <c r="S309" i="26"/>
  <c r="R312" i="26"/>
  <c r="R316" i="26"/>
  <c r="R308" i="26"/>
  <c r="R309" i="26"/>
  <c r="R310" i="26"/>
  <c r="R311" i="26"/>
  <c r="K76" i="24"/>
  <c r="P91" i="24"/>
  <c r="P101" i="24" s="1"/>
  <c r="V56" i="24"/>
  <c r="V66" i="24" s="1"/>
  <c r="U91" i="24"/>
  <c r="U100" i="24" s="1"/>
  <c r="I126" i="24"/>
  <c r="J133" i="24"/>
  <c r="N146" i="24"/>
  <c r="N147" i="24" s="1"/>
  <c r="N148" i="24" s="1"/>
  <c r="S161" i="24"/>
  <c r="H165" i="24"/>
  <c r="Q91" i="24"/>
  <c r="Q95" i="24" s="1"/>
  <c r="P111" i="24"/>
  <c r="AG391" i="10" s="1"/>
  <c r="O126" i="24"/>
  <c r="O137" i="24" s="1"/>
  <c r="J130" i="24"/>
  <c r="D146" i="24"/>
  <c r="D147" i="24" s="1"/>
  <c r="D148" i="24" s="1"/>
  <c r="T146" i="24"/>
  <c r="T147" i="24" s="1"/>
  <c r="T148" i="24" s="1"/>
  <c r="D168" i="24"/>
  <c r="E162" i="24"/>
  <c r="M136" i="24"/>
  <c r="V126" i="24"/>
  <c r="V132" i="24" s="1"/>
  <c r="J147" i="24"/>
  <c r="J148" i="24" s="1"/>
  <c r="E146" i="24"/>
  <c r="E147" i="24" s="1"/>
  <c r="E148" i="24" s="1"/>
  <c r="U146" i="24"/>
  <c r="U147" i="24" s="1"/>
  <c r="U148" i="24" s="1"/>
  <c r="H162" i="24"/>
  <c r="O165" i="24"/>
  <c r="T167" i="24"/>
  <c r="T171" i="24"/>
  <c r="C168" i="24"/>
  <c r="S111" i="24"/>
  <c r="AJ391" i="10" s="1"/>
  <c r="R126" i="24"/>
  <c r="R133" i="24" s="1"/>
  <c r="G161" i="24"/>
  <c r="W161" i="24"/>
  <c r="G91" i="24"/>
  <c r="G100" i="24" s="1"/>
  <c r="G126" i="24"/>
  <c r="G130" i="24" s="1"/>
  <c r="W126" i="24"/>
  <c r="W138" i="24" s="1"/>
  <c r="H132" i="24"/>
  <c r="J138" i="24"/>
  <c r="H146" i="24"/>
  <c r="H147" i="24" s="1"/>
  <c r="H148" i="24" s="1"/>
  <c r="C148" i="24"/>
  <c r="S148" i="24"/>
  <c r="F168" i="24"/>
  <c r="U166" i="24"/>
  <c r="K307" i="24"/>
  <c r="K315" i="24"/>
  <c r="K308" i="24"/>
  <c r="K310" i="24"/>
  <c r="K312" i="24"/>
  <c r="K313" i="24"/>
  <c r="K316" i="24"/>
  <c r="K314" i="24"/>
  <c r="K311" i="24"/>
  <c r="L310" i="24"/>
  <c r="L311" i="24"/>
  <c r="L316" i="24"/>
  <c r="L313" i="24"/>
  <c r="L307" i="24"/>
  <c r="L314" i="24"/>
  <c r="L308" i="24"/>
  <c r="L312" i="24"/>
  <c r="L315" i="24"/>
  <c r="M91" i="23"/>
  <c r="M98" i="23" s="1"/>
  <c r="H91" i="23"/>
  <c r="H94" i="23" s="1"/>
  <c r="Q76" i="24"/>
  <c r="K91" i="24"/>
  <c r="K101" i="24" s="1"/>
  <c r="J161" i="24"/>
  <c r="J168" i="24" s="1"/>
  <c r="E169" i="24"/>
  <c r="E170" i="24"/>
  <c r="U165" i="24"/>
  <c r="E167" i="24"/>
  <c r="E172" i="24"/>
  <c r="L161" i="24"/>
  <c r="L168" i="24" s="1"/>
  <c r="N162" i="24"/>
  <c r="S349" i="24"/>
  <c r="S351" i="24"/>
  <c r="S354" i="24"/>
  <c r="S353" i="24"/>
  <c r="S352" i="24"/>
  <c r="S350" i="24"/>
  <c r="S347" i="24"/>
  <c r="S345" i="24"/>
  <c r="S348" i="24"/>
  <c r="N164" i="24"/>
  <c r="N172" i="24"/>
  <c r="N170" i="24"/>
  <c r="N167" i="24"/>
  <c r="N165" i="24"/>
  <c r="G346" i="24"/>
  <c r="R161" i="24"/>
  <c r="R168" i="24" s="1"/>
  <c r="W311" i="24"/>
  <c r="W307" i="24"/>
  <c r="W316" i="24"/>
  <c r="W315" i="24"/>
  <c r="W314" i="24"/>
  <c r="W313" i="24"/>
  <c r="W312" i="24"/>
  <c r="W310" i="24"/>
  <c r="W308" i="24"/>
  <c r="T168" i="24"/>
  <c r="U169" i="24"/>
  <c r="U172" i="24"/>
  <c r="U171" i="24"/>
  <c r="U164" i="24"/>
  <c r="U167" i="24"/>
  <c r="F308" i="24"/>
  <c r="F316" i="24"/>
  <c r="F310" i="24"/>
  <c r="F309" i="24"/>
  <c r="F313" i="24"/>
  <c r="F307" i="24"/>
  <c r="F314" i="24"/>
  <c r="F311" i="24"/>
  <c r="F312" i="24"/>
  <c r="G353" i="24"/>
  <c r="G352" i="24"/>
  <c r="G354" i="24"/>
  <c r="G351" i="24"/>
  <c r="G348" i="24"/>
  <c r="G350" i="24"/>
  <c r="G349" i="24"/>
  <c r="G347" i="24"/>
  <c r="H314" i="24"/>
  <c r="H316" i="24"/>
  <c r="H310" i="24"/>
  <c r="H311" i="24"/>
  <c r="K309" i="24"/>
  <c r="G315" i="24"/>
  <c r="P345" i="24"/>
  <c r="K349" i="24"/>
  <c r="K354" i="24"/>
  <c r="K347" i="24"/>
  <c r="K350" i="24"/>
  <c r="K351" i="24"/>
  <c r="K353" i="24"/>
  <c r="J354" i="24"/>
  <c r="J351" i="24"/>
  <c r="J348" i="24"/>
  <c r="J345" i="24"/>
  <c r="K348" i="24"/>
  <c r="I312" i="24"/>
  <c r="I315" i="24"/>
  <c r="L309" i="24"/>
  <c r="G312" i="24"/>
  <c r="L352" i="24"/>
  <c r="L350" i="24"/>
  <c r="L349" i="24"/>
  <c r="L354" i="24"/>
  <c r="L346" i="24"/>
  <c r="L348" i="24"/>
  <c r="O91" i="23"/>
  <c r="O101" i="23" s="1"/>
  <c r="T316" i="24"/>
  <c r="R354" i="24"/>
  <c r="R348" i="24"/>
  <c r="N350" i="24"/>
  <c r="N346" i="24"/>
  <c r="N351" i="24"/>
  <c r="N354" i="24"/>
  <c r="E345" i="24"/>
  <c r="E350" i="24"/>
  <c r="L353" i="24"/>
  <c r="M313" i="24"/>
  <c r="M314" i="24"/>
  <c r="M316" i="24"/>
  <c r="M308" i="24"/>
  <c r="M312" i="24"/>
  <c r="M315" i="24"/>
  <c r="P348" i="24"/>
  <c r="P352" i="24"/>
  <c r="P351" i="24"/>
  <c r="P353" i="24"/>
  <c r="N348" i="24"/>
  <c r="N353" i="24"/>
  <c r="G95" i="23"/>
  <c r="G98" i="23"/>
  <c r="G100" i="23"/>
  <c r="G97" i="23"/>
  <c r="G94" i="23"/>
  <c r="W98" i="23"/>
  <c r="W100" i="23"/>
  <c r="W94" i="23"/>
  <c r="W95" i="23"/>
  <c r="P166" i="24"/>
  <c r="I308" i="24"/>
  <c r="S309" i="24"/>
  <c r="O312" i="24"/>
  <c r="D342" i="24"/>
  <c r="D346" i="24" s="1"/>
  <c r="T342" i="24"/>
  <c r="T345" i="24" s="1"/>
  <c r="O342" i="24"/>
  <c r="O346" i="24" s="1"/>
  <c r="K345" i="24"/>
  <c r="J350" i="24"/>
  <c r="R126" i="23"/>
  <c r="R133" i="23" s="1"/>
  <c r="O311" i="24"/>
  <c r="O310" i="24"/>
  <c r="O308" i="24"/>
  <c r="O307" i="24"/>
  <c r="T309" i="24"/>
  <c r="P312" i="24"/>
  <c r="U347" i="24"/>
  <c r="U350" i="24"/>
  <c r="U352" i="24"/>
  <c r="U353" i="24"/>
  <c r="U348" i="24"/>
  <c r="U349" i="24"/>
  <c r="R353" i="24"/>
  <c r="E76" i="23"/>
  <c r="U76" i="23"/>
  <c r="P314" i="24"/>
  <c r="P313" i="24"/>
  <c r="P311" i="24"/>
  <c r="I311" i="24"/>
  <c r="I314" i="24"/>
  <c r="V350" i="24"/>
  <c r="V353" i="24"/>
  <c r="V354" i="24"/>
  <c r="W353" i="24"/>
  <c r="W354" i="24"/>
  <c r="W347" i="24"/>
  <c r="W349" i="24"/>
  <c r="N345" i="24"/>
  <c r="V348" i="24"/>
  <c r="P350" i="24"/>
  <c r="K131" i="24"/>
  <c r="M137" i="24"/>
  <c r="H138" i="24"/>
  <c r="U126" i="24"/>
  <c r="Q304" i="24"/>
  <c r="R312" i="24"/>
  <c r="R309" i="24"/>
  <c r="R315" i="24"/>
  <c r="G307" i="24"/>
  <c r="P308" i="24"/>
  <c r="R345" i="24"/>
  <c r="J347" i="24"/>
  <c r="W348" i="24"/>
  <c r="J352" i="24"/>
  <c r="E354" i="24"/>
  <c r="Q103" i="23"/>
  <c r="Q101" i="23"/>
  <c r="Q102" i="23"/>
  <c r="D146" i="23"/>
  <c r="D147" i="23" s="1"/>
  <c r="D148" i="23" s="1"/>
  <c r="T146" i="23"/>
  <c r="T147" i="23" s="1"/>
  <c r="T148" i="23" s="1"/>
  <c r="T310" i="24"/>
  <c r="T315" i="24"/>
  <c r="T308" i="24"/>
  <c r="T313" i="24"/>
  <c r="T307" i="24"/>
  <c r="H342" i="24"/>
  <c r="H345" i="24" s="1"/>
  <c r="C342" i="24"/>
  <c r="S346" i="24"/>
  <c r="L347" i="24"/>
  <c r="R350" i="24"/>
  <c r="K352" i="24"/>
  <c r="V126" i="23"/>
  <c r="V130" i="23" s="1"/>
  <c r="S315" i="24"/>
  <c r="S307" i="24"/>
  <c r="S312" i="24"/>
  <c r="S310" i="24"/>
  <c r="S314" i="24"/>
  <c r="I307" i="24"/>
  <c r="M311" i="24"/>
  <c r="I342" i="24"/>
  <c r="I345" i="24" s="1"/>
  <c r="V345" i="24"/>
  <c r="N347" i="24"/>
  <c r="N352" i="24"/>
  <c r="D310" i="24"/>
  <c r="D314" i="24"/>
  <c r="D313" i="24"/>
  <c r="D315" i="24"/>
  <c r="D307" i="24"/>
  <c r="S308" i="24"/>
  <c r="G310" i="24"/>
  <c r="O314" i="24"/>
  <c r="G316" i="24"/>
  <c r="P347" i="24"/>
  <c r="J349" i="24"/>
  <c r="W350" i="24"/>
  <c r="I310" i="24"/>
  <c r="H313" i="24"/>
  <c r="I316" i="24"/>
  <c r="R347" i="24"/>
  <c r="R352" i="24"/>
  <c r="M307" i="24"/>
  <c r="D309" i="24"/>
  <c r="S311" i="24"/>
  <c r="I313" i="24"/>
  <c r="T314" i="24"/>
  <c r="L345" i="24"/>
  <c r="W346" i="24"/>
  <c r="V347" i="24"/>
  <c r="N349" i="24"/>
  <c r="V352" i="24"/>
  <c r="K103" i="23"/>
  <c r="K96" i="23"/>
  <c r="K99" i="23"/>
  <c r="K94" i="23"/>
  <c r="K101" i="23"/>
  <c r="W101" i="23"/>
  <c r="G311" i="24"/>
  <c r="G313" i="24"/>
  <c r="G314" i="24"/>
  <c r="G308" i="24"/>
  <c r="W309" i="24"/>
  <c r="E347" i="24"/>
  <c r="E348" i="24"/>
  <c r="E351" i="24"/>
  <c r="E352" i="24"/>
  <c r="K126" i="23"/>
  <c r="K129" i="23" s="1"/>
  <c r="H309" i="24"/>
  <c r="C304" i="24"/>
  <c r="G309" i="24"/>
  <c r="P310" i="24"/>
  <c r="D312" i="24"/>
  <c r="O316" i="24"/>
  <c r="K346" i="24"/>
  <c r="L351" i="24"/>
  <c r="U354" i="24"/>
  <c r="L126" i="23"/>
  <c r="L131" i="23" s="1"/>
  <c r="S91" i="23"/>
  <c r="S97" i="23" s="1"/>
  <c r="C126" i="23"/>
  <c r="C136" i="23" s="1"/>
  <c r="S126" i="23"/>
  <c r="S132" i="23" s="1"/>
  <c r="T91" i="23"/>
  <c r="T100" i="23" s="1"/>
  <c r="D126" i="23"/>
  <c r="D135" i="23" s="1"/>
  <c r="T126" i="23"/>
  <c r="T131" i="23" s="1"/>
  <c r="O126" i="23"/>
  <c r="O136" i="23" s="1"/>
  <c r="N316" i="24"/>
  <c r="N308" i="24"/>
  <c r="N307" i="24"/>
  <c r="N315" i="24"/>
  <c r="N314" i="24"/>
  <c r="N313" i="24"/>
  <c r="N312" i="24"/>
  <c r="N311" i="24"/>
  <c r="N310" i="24"/>
  <c r="N309" i="24"/>
  <c r="U91" i="23"/>
  <c r="Q95" i="23"/>
  <c r="W102" i="23"/>
  <c r="F126" i="23"/>
  <c r="F130" i="23" s="1"/>
  <c r="Q162" i="23"/>
  <c r="Q171" i="23"/>
  <c r="Q172" i="23"/>
  <c r="Q166" i="23"/>
  <c r="Q173" i="23"/>
  <c r="Q169" i="23"/>
  <c r="Q170" i="23"/>
  <c r="R166" i="23"/>
  <c r="R165" i="23"/>
  <c r="R173" i="23"/>
  <c r="R171" i="23"/>
  <c r="R164" i="23"/>
  <c r="R169" i="23"/>
  <c r="R167" i="23"/>
  <c r="R170" i="23"/>
  <c r="R168" i="23"/>
  <c r="U56" i="23"/>
  <c r="K98" i="23"/>
  <c r="Q100" i="23"/>
  <c r="G102" i="23"/>
  <c r="V91" i="23"/>
  <c r="V98" i="23" s="1"/>
  <c r="J126" i="23"/>
  <c r="J129" i="23" s="1"/>
  <c r="Q165" i="23"/>
  <c r="V307" i="24"/>
  <c r="E309" i="24"/>
  <c r="J346" i="24"/>
  <c r="F350" i="24"/>
  <c r="F349" i="24"/>
  <c r="T172" i="23"/>
  <c r="T164" i="23"/>
  <c r="T171" i="23"/>
  <c r="T167" i="23"/>
  <c r="T168" i="23"/>
  <c r="T162" i="23"/>
  <c r="T165" i="23"/>
  <c r="T173" i="23"/>
  <c r="Q94" i="23"/>
  <c r="W96" i="23"/>
  <c r="R91" i="23"/>
  <c r="R94" i="23" s="1"/>
  <c r="E313" i="24"/>
  <c r="E307" i="24"/>
  <c r="U313" i="24"/>
  <c r="U311" i="24"/>
  <c r="V308" i="24"/>
  <c r="V316" i="24"/>
  <c r="V314" i="24"/>
  <c r="E316" i="24"/>
  <c r="C91" i="23"/>
  <c r="C95" i="23" s="1"/>
  <c r="N91" i="23"/>
  <c r="N97" i="23" s="1"/>
  <c r="G96" i="23"/>
  <c r="G111" i="23"/>
  <c r="X339" i="10" s="1"/>
  <c r="P126" i="23"/>
  <c r="P137" i="23" s="1"/>
  <c r="L146" i="23"/>
  <c r="L147" i="23" s="1"/>
  <c r="L148" i="23" s="1"/>
  <c r="G162" i="23"/>
  <c r="W165" i="23"/>
  <c r="W173" i="23"/>
  <c r="W170" i="23"/>
  <c r="W162" i="23"/>
  <c r="W167" i="23"/>
  <c r="W164" i="23"/>
  <c r="W169" i="23"/>
  <c r="W172" i="23"/>
  <c r="W168" i="23"/>
  <c r="W166" i="23"/>
  <c r="O76" i="23"/>
  <c r="D91" i="23"/>
  <c r="D103" i="23" s="1"/>
  <c r="G126" i="23"/>
  <c r="G130" i="23" s="1"/>
  <c r="W126" i="23"/>
  <c r="W133" i="23" s="1"/>
  <c r="F91" i="23"/>
  <c r="F101" i="23" s="1"/>
  <c r="W97" i="23"/>
  <c r="S100" i="23"/>
  <c r="R162" i="23"/>
  <c r="Q167" i="23"/>
  <c r="N126" i="23"/>
  <c r="N135" i="23" s="1"/>
  <c r="I126" i="23"/>
  <c r="I138" i="23" s="1"/>
  <c r="V311" i="24"/>
  <c r="G345" i="24"/>
  <c r="W345" i="24"/>
  <c r="R346" i="24"/>
  <c r="F347" i="24"/>
  <c r="I171" i="23"/>
  <c r="I162" i="23"/>
  <c r="I165" i="23"/>
  <c r="I173" i="23"/>
  <c r="I172" i="23"/>
  <c r="I170" i="23"/>
  <c r="I169" i="23"/>
  <c r="I167" i="23"/>
  <c r="I166" i="23"/>
  <c r="I164" i="23"/>
  <c r="W171" i="23"/>
  <c r="I91" i="23"/>
  <c r="I94" i="23" s="1"/>
  <c r="T56" i="23"/>
  <c r="L91" i="23"/>
  <c r="L101" i="23" s="1"/>
  <c r="J91" i="23"/>
  <c r="J95" i="23" s="1"/>
  <c r="E91" i="23"/>
  <c r="E100" i="23" s="1"/>
  <c r="K97" i="23"/>
  <c r="Q99" i="23"/>
  <c r="G101" i="23"/>
  <c r="P111" i="23"/>
  <c r="K171" i="23"/>
  <c r="K167" i="23"/>
  <c r="F165" i="23"/>
  <c r="U166" i="23"/>
  <c r="G172" i="23"/>
  <c r="N111" i="23"/>
  <c r="N161" i="23"/>
  <c r="N168" i="23" s="1"/>
  <c r="M167" i="23"/>
  <c r="M170" i="23"/>
  <c r="M173" i="23"/>
  <c r="M164" i="23"/>
  <c r="U162" i="23"/>
  <c r="G167" i="23"/>
  <c r="M172" i="23"/>
  <c r="I309" i="24"/>
  <c r="Q342" i="24"/>
  <c r="Q345" i="24" s="1"/>
  <c r="Q98" i="23"/>
  <c r="S147" i="23"/>
  <c r="S148" i="23" s="1"/>
  <c r="F146" i="23"/>
  <c r="F147" i="23" s="1"/>
  <c r="F148" i="23" s="1"/>
  <c r="P161" i="23"/>
  <c r="P168" i="23" s="1"/>
  <c r="O173" i="23"/>
  <c r="O165" i="23"/>
  <c r="O166" i="23"/>
  <c r="O172" i="23"/>
  <c r="O171" i="23"/>
  <c r="O169" i="23"/>
  <c r="O170" i="23"/>
  <c r="O167" i="23"/>
  <c r="C164" i="23"/>
  <c r="M165" i="23"/>
  <c r="Q126" i="23"/>
  <c r="Q138" i="23" s="1"/>
  <c r="E147" i="23"/>
  <c r="E148" i="23" s="1"/>
  <c r="S169" i="23"/>
  <c r="S168" i="23"/>
  <c r="G164" i="23"/>
  <c r="S165" i="23"/>
  <c r="S172" i="23"/>
  <c r="P342" i="23"/>
  <c r="P345" i="23" s="1"/>
  <c r="K342" i="23"/>
  <c r="H351" i="23"/>
  <c r="H353" i="23"/>
  <c r="H345" i="23"/>
  <c r="H354" i="23"/>
  <c r="H347" i="23"/>
  <c r="H348" i="23"/>
  <c r="H352" i="23"/>
  <c r="H349" i="23"/>
  <c r="H350" i="23"/>
  <c r="U167" i="23"/>
  <c r="U164" i="23"/>
  <c r="U173" i="23"/>
  <c r="U170" i="23"/>
  <c r="U165" i="23"/>
  <c r="G171" i="23"/>
  <c r="E161" i="23"/>
  <c r="E168" i="23" s="1"/>
  <c r="F170" i="23"/>
  <c r="F166" i="23"/>
  <c r="F167" i="23"/>
  <c r="F164" i="23"/>
  <c r="F162" i="23"/>
  <c r="V161" i="23"/>
  <c r="V168" i="23" s="1"/>
  <c r="G166" i="23"/>
  <c r="V146" i="23"/>
  <c r="V147" i="23" s="1"/>
  <c r="V148" i="23" s="1"/>
  <c r="Q148" i="23"/>
  <c r="H161" i="23"/>
  <c r="C169" i="23"/>
  <c r="C167" i="23"/>
  <c r="C173" i="23"/>
  <c r="C172" i="23"/>
  <c r="C170" i="23"/>
  <c r="K166" i="23"/>
  <c r="F168" i="23"/>
  <c r="U169" i="23"/>
  <c r="E346" i="24"/>
  <c r="P91" i="23"/>
  <c r="P97" i="23" s="1"/>
  <c r="I111" i="23"/>
  <c r="H126" i="23"/>
  <c r="H137" i="23" s="1"/>
  <c r="R148" i="23"/>
  <c r="I168" i="23"/>
  <c r="D172" i="23"/>
  <c r="D164" i="23"/>
  <c r="D170" i="23"/>
  <c r="D173" i="23"/>
  <c r="D171" i="23"/>
  <c r="D169" i="23"/>
  <c r="D168" i="23"/>
  <c r="D167" i="23"/>
  <c r="D166" i="23"/>
  <c r="S164" i="23"/>
  <c r="M166" i="23"/>
  <c r="S171" i="23"/>
  <c r="G165" i="23"/>
  <c r="G173" i="23"/>
  <c r="G169" i="23"/>
  <c r="G170" i="23"/>
  <c r="U171" i="23"/>
  <c r="D94" i="18"/>
  <c r="D102" i="18"/>
  <c r="D100" i="18"/>
  <c r="D99" i="18"/>
  <c r="E102" i="18"/>
  <c r="E97" i="18"/>
  <c r="E94" i="18"/>
  <c r="E95" i="18"/>
  <c r="O100" i="18"/>
  <c r="O102" i="18"/>
  <c r="J315" i="24"/>
  <c r="M126" i="23"/>
  <c r="M134" i="23" s="1"/>
  <c r="P148" i="23"/>
  <c r="J168" i="23"/>
  <c r="R354" i="23"/>
  <c r="R351" i="23"/>
  <c r="R349" i="23"/>
  <c r="R348" i="23"/>
  <c r="R347" i="23"/>
  <c r="R352" i="23"/>
  <c r="R353" i="23"/>
  <c r="R350" i="23"/>
  <c r="J162" i="23"/>
  <c r="J165" i="23"/>
  <c r="G316" i="23"/>
  <c r="G315" i="23"/>
  <c r="G314" i="23"/>
  <c r="G313" i="23"/>
  <c r="G312" i="23"/>
  <c r="G311" i="23"/>
  <c r="G310" i="23"/>
  <c r="G309" i="23"/>
  <c r="G308" i="23"/>
  <c r="G307" i="23"/>
  <c r="O95" i="18"/>
  <c r="I308" i="23"/>
  <c r="I310" i="23"/>
  <c r="I312" i="23"/>
  <c r="I314" i="23"/>
  <c r="I315" i="23"/>
  <c r="I316" i="23"/>
  <c r="I313" i="23"/>
  <c r="I311" i="23"/>
  <c r="J146" i="23"/>
  <c r="J147" i="23" s="1"/>
  <c r="J148" i="23" s="1"/>
  <c r="L164" i="23"/>
  <c r="L172" i="23"/>
  <c r="L167" i="23"/>
  <c r="L162" i="23"/>
  <c r="L165" i="23"/>
  <c r="L166" i="23"/>
  <c r="L168" i="23"/>
  <c r="L169" i="23"/>
  <c r="L171" i="23"/>
  <c r="L304" i="23"/>
  <c r="H103" i="18"/>
  <c r="H96" i="18"/>
  <c r="L347" i="23"/>
  <c r="L352" i="23"/>
  <c r="L349" i="23"/>
  <c r="L345" i="23"/>
  <c r="L354" i="23"/>
  <c r="L351" i="23"/>
  <c r="L348" i="23"/>
  <c r="L353" i="23"/>
  <c r="L350" i="23"/>
  <c r="K95" i="23"/>
  <c r="Q97" i="23"/>
  <c r="G99" i="23"/>
  <c r="W99" i="23"/>
  <c r="E126" i="23"/>
  <c r="E132" i="23" s="1"/>
  <c r="U126" i="23"/>
  <c r="H148" i="23"/>
  <c r="L131" i="18"/>
  <c r="L137" i="18"/>
  <c r="L132" i="18"/>
  <c r="L136" i="18"/>
  <c r="L134" i="18"/>
  <c r="L129" i="18"/>
  <c r="O350" i="23"/>
  <c r="O349" i="23"/>
  <c r="O348" i="23"/>
  <c r="O354" i="23"/>
  <c r="O351" i="23"/>
  <c r="O347" i="23"/>
  <c r="O352" i="23"/>
  <c r="O353" i="23"/>
  <c r="K314" i="23"/>
  <c r="K316" i="23"/>
  <c r="K308" i="23"/>
  <c r="K161" i="18"/>
  <c r="K168" i="18" s="1"/>
  <c r="K307" i="23"/>
  <c r="K310" i="23"/>
  <c r="K311" i="23"/>
  <c r="K312" i="23"/>
  <c r="K313" i="23"/>
  <c r="N316" i="23"/>
  <c r="O345" i="23"/>
  <c r="R346" i="23"/>
  <c r="G76" i="18"/>
  <c r="X285" i="10" s="1"/>
  <c r="Q91" i="18"/>
  <c r="Q102" i="18" s="1"/>
  <c r="G91" i="18"/>
  <c r="G99" i="18" s="1"/>
  <c r="R91" i="18"/>
  <c r="R98" i="18" s="1"/>
  <c r="K102" i="18"/>
  <c r="J167" i="18"/>
  <c r="J166" i="18"/>
  <c r="J164" i="18"/>
  <c r="J171" i="18"/>
  <c r="J162" i="18"/>
  <c r="J172" i="18"/>
  <c r="J169" i="18"/>
  <c r="J165" i="18"/>
  <c r="J170" i="18"/>
  <c r="M314" i="23"/>
  <c r="M307" i="23"/>
  <c r="M308" i="23"/>
  <c r="M311" i="23"/>
  <c r="N314" i="23"/>
  <c r="H147" i="18"/>
  <c r="H148" i="18" s="1"/>
  <c r="H162" i="18"/>
  <c r="N148" i="18"/>
  <c r="Q309" i="23"/>
  <c r="N307" i="23"/>
  <c r="N310" i="23"/>
  <c r="N308" i="23"/>
  <c r="M309" i="23"/>
  <c r="M310" i="23"/>
  <c r="N311" i="23"/>
  <c r="M312" i="23"/>
  <c r="M313" i="23"/>
  <c r="D342" i="23"/>
  <c r="D346" i="23" s="1"/>
  <c r="T342" i="23"/>
  <c r="T345" i="23" s="1"/>
  <c r="O346" i="23"/>
  <c r="D97" i="18"/>
  <c r="V126" i="18"/>
  <c r="V138" i="18" s="1"/>
  <c r="N161" i="18"/>
  <c r="N168" i="18" s="1"/>
  <c r="M166" i="18"/>
  <c r="M172" i="18"/>
  <c r="M164" i="18"/>
  <c r="M173" i="18"/>
  <c r="M169" i="18"/>
  <c r="M171" i="18"/>
  <c r="M165" i="18"/>
  <c r="M167" i="18"/>
  <c r="M162" i="18"/>
  <c r="M170" i="18"/>
  <c r="G103" i="23"/>
  <c r="W103" i="23"/>
  <c r="O304" i="23"/>
  <c r="P307" i="23"/>
  <c r="P310" i="23"/>
  <c r="N312" i="23"/>
  <c r="N313" i="23"/>
  <c r="Q315" i="23"/>
  <c r="E342" i="23"/>
  <c r="E346" i="23" s="1"/>
  <c r="F348" i="23"/>
  <c r="F352" i="23"/>
  <c r="S308" i="23"/>
  <c r="S315" i="23"/>
  <c r="P313" i="23"/>
  <c r="P315" i="23"/>
  <c r="P316" i="23"/>
  <c r="Q307" i="23"/>
  <c r="P308" i="23"/>
  <c r="P309" i="23"/>
  <c r="Q310" i="23"/>
  <c r="P311" i="23"/>
  <c r="P312" i="23"/>
  <c r="Q313" i="23"/>
  <c r="Q314" i="23"/>
  <c r="Q342" i="23"/>
  <c r="Q345" i="23" s="1"/>
  <c r="U345" i="23"/>
  <c r="G348" i="23"/>
  <c r="Q308" i="23"/>
  <c r="Q311" i="23"/>
  <c r="Q312" i="23"/>
  <c r="U316" i="23"/>
  <c r="W342" i="23"/>
  <c r="W345" i="23" s="1"/>
  <c r="F347" i="23"/>
  <c r="U350" i="23"/>
  <c r="W76" i="18"/>
  <c r="F91" i="18"/>
  <c r="F96" i="18" s="1"/>
  <c r="V91" i="18"/>
  <c r="V95" i="18" s="1"/>
  <c r="M91" i="18"/>
  <c r="M96" i="18" s="1"/>
  <c r="T304" i="23"/>
  <c r="S307" i="23"/>
  <c r="S309" i="23"/>
  <c r="S310" i="23"/>
  <c r="S312" i="23"/>
  <c r="S313" i="23"/>
  <c r="S314" i="23"/>
  <c r="W316" i="23"/>
  <c r="S352" i="23"/>
  <c r="S353" i="23"/>
  <c r="S350" i="23"/>
  <c r="U312" i="23"/>
  <c r="U314" i="23"/>
  <c r="U311" i="23"/>
  <c r="U308" i="23"/>
  <c r="U309" i="23"/>
  <c r="U348" i="23"/>
  <c r="U354" i="23"/>
  <c r="U353" i="23"/>
  <c r="U352" i="23"/>
  <c r="U351" i="23"/>
  <c r="U349" i="23"/>
  <c r="U347" i="23"/>
  <c r="H94" i="18"/>
  <c r="D98" i="18"/>
  <c r="O99" i="18"/>
  <c r="E101" i="18"/>
  <c r="K103" i="18"/>
  <c r="G111" i="18"/>
  <c r="X287" i="10" s="1"/>
  <c r="W111" i="18"/>
  <c r="AN287" i="10" s="1"/>
  <c r="V315" i="23"/>
  <c r="V314" i="23"/>
  <c r="V307" i="23"/>
  <c r="V316" i="23"/>
  <c r="U307" i="23"/>
  <c r="V308" i="23"/>
  <c r="V309" i="23"/>
  <c r="U310" i="23"/>
  <c r="V311" i="23"/>
  <c r="V312" i="23"/>
  <c r="U313" i="23"/>
  <c r="W314" i="23"/>
  <c r="J342" i="23"/>
  <c r="J345" i="23" s="1"/>
  <c r="U346" i="23"/>
  <c r="V353" i="23"/>
  <c r="V349" i="23"/>
  <c r="V352" i="23"/>
  <c r="V350" i="23"/>
  <c r="F354" i="23"/>
  <c r="S126" i="18"/>
  <c r="S137" i="18" s="1"/>
  <c r="H304" i="23"/>
  <c r="H309" i="23" s="1"/>
  <c r="C304" i="23"/>
  <c r="W307" i="23"/>
  <c r="W308" i="23"/>
  <c r="W309" i="23"/>
  <c r="V310" i="23"/>
  <c r="W311" i="23"/>
  <c r="W312" i="23"/>
  <c r="V313" i="23"/>
  <c r="F346" i="23"/>
  <c r="J91" i="18"/>
  <c r="J97" i="18" s="1"/>
  <c r="G126" i="18"/>
  <c r="G132" i="18" s="1"/>
  <c r="U126" i="18"/>
  <c r="U130" i="18" s="1"/>
  <c r="D304" i="23"/>
  <c r="K96" i="18"/>
  <c r="K97" i="18"/>
  <c r="V171" i="18"/>
  <c r="V170" i="18"/>
  <c r="J173" i="18"/>
  <c r="J311" i="23"/>
  <c r="J313" i="23"/>
  <c r="J315" i="23"/>
  <c r="E304" i="23"/>
  <c r="M342" i="23"/>
  <c r="H346" i="23"/>
  <c r="C352" i="23"/>
  <c r="C354" i="23"/>
  <c r="C353" i="23"/>
  <c r="C351" i="23"/>
  <c r="C349" i="23"/>
  <c r="C347" i="23"/>
  <c r="C350" i="23"/>
  <c r="K94" i="18"/>
  <c r="T137" i="18"/>
  <c r="T138" i="18"/>
  <c r="T131" i="18"/>
  <c r="T134" i="18"/>
  <c r="T129" i="18"/>
  <c r="F315" i="23"/>
  <c r="F313" i="23"/>
  <c r="F307" i="23"/>
  <c r="F308" i="23"/>
  <c r="F309" i="23"/>
  <c r="F310" i="23"/>
  <c r="F311" i="23"/>
  <c r="F312" i="23"/>
  <c r="F314" i="23"/>
  <c r="F353" i="23"/>
  <c r="F349" i="23"/>
  <c r="F351" i="23"/>
  <c r="F350" i="23"/>
  <c r="J126" i="18"/>
  <c r="J137" i="18" s="1"/>
  <c r="E126" i="18"/>
  <c r="E130" i="18" s="1"/>
  <c r="L135" i="18"/>
  <c r="G349" i="23"/>
  <c r="G354" i="23"/>
  <c r="G353" i="23"/>
  <c r="G352" i="23"/>
  <c r="G351" i="23"/>
  <c r="G350" i="23"/>
  <c r="U76" i="18"/>
  <c r="N97" i="18"/>
  <c r="D96" i="18"/>
  <c r="O97" i="18"/>
  <c r="E99" i="18"/>
  <c r="K95" i="18"/>
  <c r="D101" i="18"/>
  <c r="G147" i="18"/>
  <c r="G148" i="18" s="1"/>
  <c r="M76" i="18"/>
  <c r="D95" i="18"/>
  <c r="T56" i="18"/>
  <c r="T63" i="18" s="1"/>
  <c r="O96" i="18"/>
  <c r="E98" i="18"/>
  <c r="K100" i="18"/>
  <c r="I91" i="18"/>
  <c r="I95" i="18" s="1"/>
  <c r="K101" i="18"/>
  <c r="O166" i="18"/>
  <c r="O165" i="18"/>
  <c r="O164" i="18"/>
  <c r="O172" i="18"/>
  <c r="O169" i="18"/>
  <c r="O170" i="18"/>
  <c r="O162" i="18"/>
  <c r="U169" i="18"/>
  <c r="U91" i="18"/>
  <c r="U98" i="18" s="1"/>
  <c r="O126" i="18"/>
  <c r="O134" i="18" s="1"/>
  <c r="J147" i="18"/>
  <c r="J148" i="18" s="1"/>
  <c r="P146" i="18"/>
  <c r="P147" i="18" s="1"/>
  <c r="P148" i="18" s="1"/>
  <c r="W169" i="18"/>
  <c r="P126" i="18"/>
  <c r="P132" i="18" s="1"/>
  <c r="L133" i="18"/>
  <c r="K147" i="18"/>
  <c r="K148" i="18" s="1"/>
  <c r="Q161" i="18"/>
  <c r="L91" i="18"/>
  <c r="L102" i="18" s="1"/>
  <c r="Q126" i="18"/>
  <c r="Q129" i="18" s="1"/>
  <c r="L130" i="18"/>
  <c r="L162" i="18"/>
  <c r="L147" i="18"/>
  <c r="L148" i="18" s="1"/>
  <c r="P91" i="18"/>
  <c r="P102" i="18" s="1"/>
  <c r="R126" i="18"/>
  <c r="R137" i="18" s="1"/>
  <c r="C170" i="18"/>
  <c r="C173" i="18"/>
  <c r="C169" i="18"/>
  <c r="C166" i="18"/>
  <c r="C171" i="18"/>
  <c r="C165" i="18"/>
  <c r="S170" i="18"/>
  <c r="S172" i="18"/>
  <c r="S169" i="18"/>
  <c r="S166" i="18"/>
  <c r="S171" i="18"/>
  <c r="S162" i="18"/>
  <c r="S165" i="18"/>
  <c r="U167" i="18"/>
  <c r="U170" i="18"/>
  <c r="U162" i="18"/>
  <c r="U173" i="18"/>
  <c r="U166" i="18"/>
  <c r="U164" i="18"/>
  <c r="C126" i="18"/>
  <c r="C132" i="18" s="1"/>
  <c r="T132" i="18"/>
  <c r="O168" i="18"/>
  <c r="O94" i="18"/>
  <c r="E96" i="18"/>
  <c r="K98" i="18"/>
  <c r="E168" i="18"/>
  <c r="U168" i="18"/>
  <c r="C162" i="18"/>
  <c r="C167" i="18"/>
  <c r="D76" i="18"/>
  <c r="T76" i="18"/>
  <c r="T91" i="18"/>
  <c r="T103" i="18" s="1"/>
  <c r="O98" i="18"/>
  <c r="F111" i="18"/>
  <c r="W287" i="10" s="1"/>
  <c r="F161" i="18"/>
  <c r="F168" i="18" s="1"/>
  <c r="D103" i="18"/>
  <c r="F126" i="18"/>
  <c r="F136" i="18" s="1"/>
  <c r="W173" i="18"/>
  <c r="W166" i="18"/>
  <c r="W167" i="18"/>
  <c r="W171" i="18"/>
  <c r="W165" i="18"/>
  <c r="W168" i="18"/>
  <c r="N309" i="23"/>
  <c r="N346" i="23"/>
  <c r="O101" i="18"/>
  <c r="E103" i="18"/>
  <c r="W91" i="18"/>
  <c r="W98" i="18" s="1"/>
  <c r="W126" i="18"/>
  <c r="W131" i="18" s="1"/>
  <c r="T136" i="18"/>
  <c r="D165" i="18"/>
  <c r="D164" i="18"/>
  <c r="D173" i="18"/>
  <c r="D168" i="18"/>
  <c r="D169" i="18"/>
  <c r="D170" i="18"/>
  <c r="W170" i="18"/>
  <c r="U172" i="18"/>
  <c r="C91" i="18"/>
  <c r="C94" i="18" s="1"/>
  <c r="S91" i="18"/>
  <c r="S94" i="18" s="1"/>
  <c r="E100" i="18"/>
  <c r="T133" i="18"/>
  <c r="H126" i="18"/>
  <c r="H136" i="18" s="1"/>
  <c r="I161" i="18"/>
  <c r="E167" i="18"/>
  <c r="E172" i="18"/>
  <c r="E165" i="18"/>
  <c r="E169" i="18"/>
  <c r="E162" i="18"/>
  <c r="E164" i="18"/>
  <c r="E173" i="18"/>
  <c r="E166" i="18"/>
  <c r="W172" i="18"/>
  <c r="K99" i="18"/>
  <c r="D126" i="18"/>
  <c r="D133" i="18" s="1"/>
  <c r="T130" i="18"/>
  <c r="L138" i="18"/>
  <c r="I126" i="18"/>
  <c r="I132" i="18" s="1"/>
  <c r="D147" i="18"/>
  <c r="D148" i="18" s="1"/>
  <c r="T147" i="18"/>
  <c r="T148" i="18" s="1"/>
  <c r="O146" i="18"/>
  <c r="O147" i="18" s="1"/>
  <c r="O148" i="18" s="1"/>
  <c r="G173" i="18"/>
  <c r="G166" i="18"/>
  <c r="G171" i="18"/>
  <c r="G162" i="18"/>
  <c r="G170" i="18"/>
  <c r="G167" i="18"/>
  <c r="G169" i="18"/>
  <c r="O167" i="18"/>
  <c r="E171" i="18"/>
  <c r="R164" i="18"/>
  <c r="R172" i="18"/>
  <c r="V146" i="18"/>
  <c r="V147" i="18" s="1"/>
  <c r="V148" i="18" s="1"/>
  <c r="P169" i="18"/>
  <c r="P168" i="18"/>
  <c r="P171" i="18"/>
  <c r="O111" i="18"/>
  <c r="M147" i="18"/>
  <c r="M148" i="18" s="1"/>
  <c r="S148" i="18"/>
  <c r="T165" i="18"/>
  <c r="T164" i="18"/>
  <c r="T173" i="18"/>
  <c r="T171" i="18"/>
  <c r="T168" i="18"/>
  <c r="R170" i="18"/>
  <c r="F148" i="18"/>
  <c r="K126" i="18"/>
  <c r="K132" i="18" s="1"/>
  <c r="J168" i="18"/>
  <c r="P166" i="18"/>
  <c r="U147" i="18"/>
  <c r="U148" i="18" s="1"/>
  <c r="P165" i="18"/>
  <c r="R166" i="18"/>
  <c r="P173" i="18"/>
  <c r="N126" i="18"/>
  <c r="N138" i="18" s="1"/>
  <c r="M168" i="18"/>
  <c r="R173" i="18"/>
  <c r="E148" i="18"/>
  <c r="K342" i="18"/>
  <c r="L173" i="18"/>
  <c r="L172" i="18"/>
  <c r="L165" i="18"/>
  <c r="H310" i="18"/>
  <c r="H316" i="18"/>
  <c r="H313" i="18"/>
  <c r="H315" i="18"/>
  <c r="H311" i="18"/>
  <c r="H312" i="18"/>
  <c r="H307" i="18"/>
  <c r="H308" i="18"/>
  <c r="H309" i="18"/>
  <c r="Y309" i="10" s="1"/>
  <c r="I309" i="10" s="1"/>
  <c r="H314" i="18"/>
  <c r="R146" i="18"/>
  <c r="R147" i="18" s="1"/>
  <c r="R148" i="18" s="1"/>
  <c r="L167" i="18"/>
  <c r="H170" i="18"/>
  <c r="N312" i="18"/>
  <c r="N313" i="18"/>
  <c r="N307" i="18"/>
  <c r="N316" i="18"/>
  <c r="N308" i="18"/>
  <c r="N314" i="18"/>
  <c r="N310" i="18"/>
  <c r="O315" i="18"/>
  <c r="O312" i="18"/>
  <c r="O311" i="18"/>
  <c r="E309" i="18"/>
  <c r="V309" i="10" s="1"/>
  <c r="P311" i="18"/>
  <c r="P308" i="18"/>
  <c r="P316" i="18"/>
  <c r="N76" i="22"/>
  <c r="P56" i="22"/>
  <c r="P59" i="22" s="1"/>
  <c r="Q304" i="18"/>
  <c r="I353" i="18"/>
  <c r="I354" i="18"/>
  <c r="I347" i="18"/>
  <c r="I348" i="18"/>
  <c r="I349" i="18"/>
  <c r="I350" i="18"/>
  <c r="I351" i="18"/>
  <c r="R308" i="18"/>
  <c r="R312" i="18"/>
  <c r="R311" i="18"/>
  <c r="O310" i="18"/>
  <c r="Q347" i="18"/>
  <c r="Q351" i="18"/>
  <c r="Q352" i="18"/>
  <c r="Q349" i="18"/>
  <c r="Q350" i="18"/>
  <c r="Q345" i="18"/>
  <c r="Q353" i="18"/>
  <c r="T309" i="18"/>
  <c r="AK309" i="10" s="1"/>
  <c r="S304" i="18"/>
  <c r="P310" i="18"/>
  <c r="O314" i="18"/>
  <c r="R350" i="18"/>
  <c r="R351" i="18"/>
  <c r="R346" i="18"/>
  <c r="R352" i="18"/>
  <c r="R347" i="18"/>
  <c r="R353" i="18"/>
  <c r="R354" i="18"/>
  <c r="R349" i="18"/>
  <c r="Q354" i="18"/>
  <c r="E311" i="18"/>
  <c r="E310" i="18"/>
  <c r="U314" i="18"/>
  <c r="U316" i="18"/>
  <c r="U315" i="18"/>
  <c r="U312" i="18"/>
  <c r="U311" i="18"/>
  <c r="U308" i="18"/>
  <c r="U307" i="18"/>
  <c r="T314" i="18"/>
  <c r="T307" i="18"/>
  <c r="T315" i="18"/>
  <c r="T313" i="18"/>
  <c r="T310" i="18"/>
  <c r="E307" i="18"/>
  <c r="O309" i="18"/>
  <c r="AF309" i="10" s="1"/>
  <c r="E312" i="18"/>
  <c r="P314" i="18"/>
  <c r="E316" i="18"/>
  <c r="S353" i="18"/>
  <c r="S348" i="18"/>
  <c r="S351" i="18"/>
  <c r="S354" i="18"/>
  <c r="S350" i="18"/>
  <c r="S345" i="18"/>
  <c r="S352" i="18"/>
  <c r="S347" i="18"/>
  <c r="I346" i="18"/>
  <c r="S349" i="18"/>
  <c r="V304" i="18"/>
  <c r="R310" i="18"/>
  <c r="T352" i="18"/>
  <c r="T350" i="18"/>
  <c r="T351" i="18"/>
  <c r="T346" i="18"/>
  <c r="T347" i="18"/>
  <c r="T353" i="18"/>
  <c r="T349" i="18"/>
  <c r="U310" i="18"/>
  <c r="O313" i="18"/>
  <c r="R314" i="18"/>
  <c r="W349" i="18"/>
  <c r="W347" i="18"/>
  <c r="W348" i="18"/>
  <c r="W354" i="18"/>
  <c r="W353" i="18"/>
  <c r="W352" i="18"/>
  <c r="W351" i="18"/>
  <c r="W346" i="18"/>
  <c r="C304" i="18"/>
  <c r="R309" i="18"/>
  <c r="AI309" i="10" s="1"/>
  <c r="K309" i="10" s="1"/>
  <c r="P313" i="18"/>
  <c r="T345" i="18"/>
  <c r="O342" i="18"/>
  <c r="D314" i="18"/>
  <c r="D316" i="18"/>
  <c r="D315" i="18"/>
  <c r="D312" i="18"/>
  <c r="D311" i="18"/>
  <c r="D308" i="18"/>
  <c r="D307" i="18"/>
  <c r="O308" i="18"/>
  <c r="E354" i="18"/>
  <c r="E347" i="18"/>
  <c r="E352" i="18"/>
  <c r="E353" i="18"/>
  <c r="E348" i="18"/>
  <c r="E349" i="18"/>
  <c r="U342" i="18"/>
  <c r="U345" i="18" s="1"/>
  <c r="P342" i="18"/>
  <c r="O102" i="22"/>
  <c r="O94" i="22"/>
  <c r="O96" i="22"/>
  <c r="F304" i="18"/>
  <c r="U309" i="18"/>
  <c r="AL309" i="10" s="1"/>
  <c r="R313" i="18"/>
  <c r="E315" i="18"/>
  <c r="O316" i="18"/>
  <c r="F342" i="18"/>
  <c r="F345" i="18" s="1"/>
  <c r="V342" i="18"/>
  <c r="V346" i="18" s="1"/>
  <c r="Q346" i="18"/>
  <c r="E351" i="18"/>
  <c r="I304" i="18"/>
  <c r="I309" i="18" s="1"/>
  <c r="Z309" i="10" s="1"/>
  <c r="O307" i="18"/>
  <c r="T308" i="18"/>
  <c r="D310" i="18"/>
  <c r="P312" i="18"/>
  <c r="U313" i="18"/>
  <c r="R316" i="18"/>
  <c r="H342" i="18"/>
  <c r="C342" i="18"/>
  <c r="S346" i="18"/>
  <c r="M304" i="18"/>
  <c r="K313" i="18"/>
  <c r="K312" i="18"/>
  <c r="K316" i="18"/>
  <c r="K315" i="18"/>
  <c r="K311" i="18"/>
  <c r="K314" i="18"/>
  <c r="K310" i="18"/>
  <c r="P307" i="18"/>
  <c r="T316" i="18"/>
  <c r="I345" i="18"/>
  <c r="R307" i="18"/>
  <c r="E314" i="18"/>
  <c r="J346" i="18"/>
  <c r="J353" i="18"/>
  <c r="J352" i="18"/>
  <c r="J351" i="18"/>
  <c r="J350" i="18"/>
  <c r="J348" i="18"/>
  <c r="J354" i="18"/>
  <c r="J349" i="18"/>
  <c r="I352" i="18"/>
  <c r="N352" i="18"/>
  <c r="G307" i="18"/>
  <c r="G314" i="18"/>
  <c r="G313" i="18"/>
  <c r="W304" i="18"/>
  <c r="N346" i="18"/>
  <c r="J316" i="18"/>
  <c r="J314" i="18"/>
  <c r="J308" i="18"/>
  <c r="L342" i="18"/>
  <c r="G346" i="18"/>
  <c r="H91" i="22"/>
  <c r="H102" i="22" s="1"/>
  <c r="S91" i="22"/>
  <c r="S100" i="22" s="1"/>
  <c r="D56" i="22"/>
  <c r="O99" i="22"/>
  <c r="N354" i="18"/>
  <c r="G349" i="18"/>
  <c r="G351" i="18"/>
  <c r="G350" i="18"/>
  <c r="G348" i="18"/>
  <c r="G345" i="18"/>
  <c r="N350" i="18"/>
  <c r="G354" i="18"/>
  <c r="J307" i="18"/>
  <c r="J309" i="18"/>
  <c r="AA309" i="10" s="1"/>
  <c r="J311" i="18"/>
  <c r="J313" i="18"/>
  <c r="J315" i="18"/>
  <c r="N349" i="18"/>
  <c r="G353" i="18"/>
  <c r="G347" i="18"/>
  <c r="N348" i="18"/>
  <c r="J91" i="22"/>
  <c r="J102" i="22" s="1"/>
  <c r="K91" i="22"/>
  <c r="K95" i="22" s="1"/>
  <c r="F91" i="22"/>
  <c r="F95" i="22" s="1"/>
  <c r="F56" i="22"/>
  <c r="V91" i="22"/>
  <c r="V95" i="22" s="1"/>
  <c r="H126" i="22"/>
  <c r="H137" i="22" s="1"/>
  <c r="N91" i="22"/>
  <c r="N96" i="22" s="1"/>
  <c r="P91" i="22"/>
  <c r="P94" i="22" s="1"/>
  <c r="D76" i="22"/>
  <c r="U233" i="10" s="1"/>
  <c r="Q91" i="22"/>
  <c r="Q94" i="22" s="1"/>
  <c r="L91" i="22"/>
  <c r="L103" i="22" s="1"/>
  <c r="K76" i="22"/>
  <c r="D91" i="22"/>
  <c r="D94" i="22" s="1"/>
  <c r="I91" i="22"/>
  <c r="I95" i="22" s="1"/>
  <c r="G91" i="22"/>
  <c r="G98" i="22" s="1"/>
  <c r="W91" i="22"/>
  <c r="W101" i="22" s="1"/>
  <c r="I126" i="22"/>
  <c r="J126" i="22"/>
  <c r="J135" i="22" s="1"/>
  <c r="M91" i="22"/>
  <c r="M97" i="22" s="1"/>
  <c r="O97" i="22"/>
  <c r="M56" i="22"/>
  <c r="M61" i="22" s="1"/>
  <c r="T91" i="22"/>
  <c r="T98" i="22" s="1"/>
  <c r="O95" i="22"/>
  <c r="C126" i="22"/>
  <c r="C130" i="22" s="1"/>
  <c r="S126" i="22"/>
  <c r="S130" i="22" s="1"/>
  <c r="T111" i="22"/>
  <c r="G129" i="22"/>
  <c r="G131" i="22"/>
  <c r="G132" i="22"/>
  <c r="G134" i="22"/>
  <c r="N345" i="18"/>
  <c r="P170" i="22"/>
  <c r="P172" i="22"/>
  <c r="P162" i="22"/>
  <c r="P165" i="22"/>
  <c r="P166" i="22"/>
  <c r="P167" i="22"/>
  <c r="P169" i="22"/>
  <c r="P171" i="22"/>
  <c r="P173" i="22"/>
  <c r="P164" i="22"/>
  <c r="O103" i="22"/>
  <c r="O100" i="22"/>
  <c r="Q76" i="22"/>
  <c r="U169" i="22"/>
  <c r="U167" i="22"/>
  <c r="U170" i="22"/>
  <c r="U172" i="22"/>
  <c r="U171" i="22"/>
  <c r="U173" i="22"/>
  <c r="U165" i="22"/>
  <c r="U162" i="22"/>
  <c r="U164" i="22"/>
  <c r="U166" i="22"/>
  <c r="O126" i="22"/>
  <c r="O134" i="22" s="1"/>
  <c r="G135" i="22"/>
  <c r="U56" i="22"/>
  <c r="R91" i="22"/>
  <c r="R99" i="22" s="1"/>
  <c r="O101" i="22"/>
  <c r="E146" i="22"/>
  <c r="E147" i="22" s="1"/>
  <c r="E148" i="22" s="1"/>
  <c r="E76" i="22"/>
  <c r="U76" i="22"/>
  <c r="H111" i="22"/>
  <c r="Y235" i="10" s="1"/>
  <c r="D111" i="22"/>
  <c r="U235" i="10" s="1"/>
  <c r="P168" i="22"/>
  <c r="Q173" i="22"/>
  <c r="Q171" i="22"/>
  <c r="Q165" i="22"/>
  <c r="Q170" i="22"/>
  <c r="Q162" i="22"/>
  <c r="Q166" i="22"/>
  <c r="Q167" i="22"/>
  <c r="Q169" i="22"/>
  <c r="Q172" i="22"/>
  <c r="Q168" i="22"/>
  <c r="F111" i="22"/>
  <c r="V111" i="22"/>
  <c r="L126" i="22"/>
  <c r="L135" i="22" s="1"/>
  <c r="R161" i="22"/>
  <c r="M135" i="22"/>
  <c r="M131" i="22"/>
  <c r="M138" i="22"/>
  <c r="M134" i="22"/>
  <c r="I146" i="22"/>
  <c r="I147" i="22" s="1"/>
  <c r="I148" i="22" s="1"/>
  <c r="V172" i="22"/>
  <c r="V170" i="22"/>
  <c r="V162" i="22"/>
  <c r="V169" i="22"/>
  <c r="V171" i="22"/>
  <c r="V173" i="22"/>
  <c r="V165" i="22"/>
  <c r="V164" i="22"/>
  <c r="V167" i="22"/>
  <c r="N126" i="22"/>
  <c r="N135" i="22" s="1"/>
  <c r="J148" i="22"/>
  <c r="F146" i="22"/>
  <c r="F147" i="22" s="1"/>
  <c r="F148" i="22" s="1"/>
  <c r="W173" i="22"/>
  <c r="W171" i="22"/>
  <c r="W170" i="22"/>
  <c r="W172" i="22"/>
  <c r="W166" i="22"/>
  <c r="W169" i="22"/>
  <c r="W167" i="22"/>
  <c r="W165" i="22"/>
  <c r="W162" i="22"/>
  <c r="W168" i="22"/>
  <c r="G137" i="22"/>
  <c r="M136" i="22"/>
  <c r="E161" i="22"/>
  <c r="U168" i="22"/>
  <c r="C91" i="22"/>
  <c r="C100" i="22" s="1"/>
  <c r="O98" i="22"/>
  <c r="P126" i="22"/>
  <c r="P133" i="22" s="1"/>
  <c r="K126" i="22"/>
  <c r="K137" i="22" s="1"/>
  <c r="V126" i="22"/>
  <c r="V138" i="22" s="1"/>
  <c r="Q126" i="22"/>
  <c r="Q129" i="22" s="1"/>
  <c r="V147" i="22"/>
  <c r="V148" i="22" s="1"/>
  <c r="F172" i="22"/>
  <c r="F170" i="22"/>
  <c r="F169" i="22"/>
  <c r="F167" i="22"/>
  <c r="F165" i="22"/>
  <c r="F164" i="22"/>
  <c r="F171" i="22"/>
  <c r="F173" i="22"/>
  <c r="V168" i="22"/>
  <c r="D126" i="22"/>
  <c r="D130" i="22" s="1"/>
  <c r="T126" i="22"/>
  <c r="T133" i="22" s="1"/>
  <c r="G138" i="22"/>
  <c r="M137" i="22"/>
  <c r="E126" i="22"/>
  <c r="E132" i="22" s="1"/>
  <c r="U126" i="22"/>
  <c r="U129" i="22" s="1"/>
  <c r="W135" i="22"/>
  <c r="M129" i="22"/>
  <c r="F126" i="22"/>
  <c r="F130" i="22" s="1"/>
  <c r="W164" i="22"/>
  <c r="E91" i="22"/>
  <c r="E101" i="22" s="1"/>
  <c r="U91" i="22"/>
  <c r="U95" i="22" s="1"/>
  <c r="G136" i="22"/>
  <c r="O172" i="22"/>
  <c r="G133" i="22"/>
  <c r="G147" i="22"/>
  <c r="G148" i="22" s="1"/>
  <c r="W147" i="22"/>
  <c r="W148" i="22" s="1"/>
  <c r="H161" i="22"/>
  <c r="H168" i="22" s="1"/>
  <c r="C162" i="22"/>
  <c r="C170" i="22"/>
  <c r="C168" i="22"/>
  <c r="C172" i="22"/>
  <c r="C171" i="22"/>
  <c r="C173" i="22"/>
  <c r="C169" i="22"/>
  <c r="G130" i="22"/>
  <c r="I165" i="22"/>
  <c r="I162" i="22"/>
  <c r="I173" i="22"/>
  <c r="I166" i="22"/>
  <c r="I164" i="22"/>
  <c r="I172" i="22"/>
  <c r="D166" i="22"/>
  <c r="D164" i="22"/>
  <c r="D162" i="22"/>
  <c r="D173" i="22"/>
  <c r="O162" i="22"/>
  <c r="D169" i="22"/>
  <c r="D171" i="22"/>
  <c r="J161" i="22"/>
  <c r="J168" i="22" s="1"/>
  <c r="U146" i="22"/>
  <c r="U147" i="22" s="1"/>
  <c r="U148" i="22" s="1"/>
  <c r="P148" i="22"/>
  <c r="R148" i="22"/>
  <c r="C164" i="22"/>
  <c r="M133" i="22"/>
  <c r="W126" i="22"/>
  <c r="W134" i="22" s="1"/>
  <c r="M173" i="22"/>
  <c r="M171" i="22"/>
  <c r="M164" i="22"/>
  <c r="M165" i="22"/>
  <c r="M166" i="22"/>
  <c r="M167" i="22"/>
  <c r="M170" i="22"/>
  <c r="M169" i="22"/>
  <c r="C166" i="22"/>
  <c r="G111" i="22"/>
  <c r="X235" i="10" s="1"/>
  <c r="N147" i="22"/>
  <c r="N148" i="22" s="1"/>
  <c r="O167" i="22"/>
  <c r="O165" i="22"/>
  <c r="O164" i="22"/>
  <c r="O170" i="22"/>
  <c r="O166" i="22"/>
  <c r="O169" i="22"/>
  <c r="O171" i="22"/>
  <c r="L146" i="22"/>
  <c r="L147" i="22" s="1"/>
  <c r="L148" i="22" s="1"/>
  <c r="D168" i="22"/>
  <c r="T166" i="22"/>
  <c r="T164" i="22"/>
  <c r="T162" i="22"/>
  <c r="L173" i="22"/>
  <c r="L169" i="22"/>
  <c r="L170" i="22"/>
  <c r="L168" i="22"/>
  <c r="R126" i="22"/>
  <c r="R138" i="22" s="1"/>
  <c r="G173" i="22"/>
  <c r="G167" i="22"/>
  <c r="G162" i="22"/>
  <c r="N168" i="22"/>
  <c r="T171" i="22"/>
  <c r="T172" i="22"/>
  <c r="O148" i="22"/>
  <c r="N164" i="22"/>
  <c r="N166" i="22"/>
  <c r="N171" i="22"/>
  <c r="N165" i="22"/>
  <c r="T169" i="22"/>
  <c r="L172" i="22"/>
  <c r="L165" i="22"/>
  <c r="L162" i="22"/>
  <c r="L164" i="22"/>
  <c r="M147" i="22"/>
  <c r="M148" i="22" s="1"/>
  <c r="S162" i="22"/>
  <c r="S169" i="22"/>
  <c r="H148" i="22"/>
  <c r="S164" i="22"/>
  <c r="S171" i="22"/>
  <c r="K316" i="22"/>
  <c r="K312" i="22"/>
  <c r="K315" i="22"/>
  <c r="K308" i="22"/>
  <c r="K311" i="22"/>
  <c r="K314" i="22"/>
  <c r="K307" i="22"/>
  <c r="K310" i="22"/>
  <c r="K313" i="22"/>
  <c r="K309" i="22"/>
  <c r="P304" i="22"/>
  <c r="O312" i="22"/>
  <c r="O315" i="22"/>
  <c r="O308" i="22"/>
  <c r="O311" i="22"/>
  <c r="O314" i="22"/>
  <c r="O307" i="22"/>
  <c r="O310" i="22"/>
  <c r="O313" i="22"/>
  <c r="O316" i="22"/>
  <c r="O309" i="22"/>
  <c r="Q308" i="22"/>
  <c r="Q314" i="22"/>
  <c r="Q310" i="22"/>
  <c r="Q313" i="22"/>
  <c r="Q316" i="22"/>
  <c r="Q309" i="22"/>
  <c r="Q312" i="22"/>
  <c r="Q315" i="22"/>
  <c r="S308" i="22"/>
  <c r="S311" i="22"/>
  <c r="S314" i="22"/>
  <c r="S307" i="22"/>
  <c r="S310" i="22"/>
  <c r="S316" i="22"/>
  <c r="S312" i="22"/>
  <c r="S315" i="22"/>
  <c r="K345" i="22"/>
  <c r="F351" i="22"/>
  <c r="F354" i="22"/>
  <c r="F347" i="22"/>
  <c r="F350" i="22"/>
  <c r="F353" i="22"/>
  <c r="F349" i="22"/>
  <c r="F352" i="22"/>
  <c r="F345" i="22"/>
  <c r="F348" i="22"/>
  <c r="V351" i="22"/>
  <c r="V354" i="22"/>
  <c r="V347" i="22"/>
  <c r="V350" i="22"/>
  <c r="V353" i="22"/>
  <c r="V349" i="22"/>
  <c r="V352" i="22"/>
  <c r="V345" i="22"/>
  <c r="V348" i="22"/>
  <c r="R308" i="22"/>
  <c r="R311" i="22"/>
  <c r="R307" i="22"/>
  <c r="R313" i="22"/>
  <c r="R316" i="22"/>
  <c r="R309" i="22"/>
  <c r="R312" i="22"/>
  <c r="R315" i="22"/>
  <c r="L353" i="22"/>
  <c r="L349" i="22"/>
  <c r="L352" i="22"/>
  <c r="L348" i="22"/>
  <c r="L351" i="22"/>
  <c r="L354" i="22"/>
  <c r="L347" i="22"/>
  <c r="L350" i="22"/>
  <c r="M352" i="22"/>
  <c r="M348" i="22"/>
  <c r="M351" i="22"/>
  <c r="M354" i="22"/>
  <c r="M347" i="22"/>
  <c r="M350" i="22"/>
  <c r="M353" i="22"/>
  <c r="H347" i="22"/>
  <c r="H353" i="22"/>
  <c r="H349" i="22"/>
  <c r="H352" i="22"/>
  <c r="H345" i="22"/>
  <c r="H348" i="22"/>
  <c r="H351" i="22"/>
  <c r="H354" i="22"/>
  <c r="D304" i="22"/>
  <c r="T304" i="22"/>
  <c r="G354" i="22"/>
  <c r="G350" i="22"/>
  <c r="G353" i="22"/>
  <c r="G349" i="22"/>
  <c r="G352" i="22"/>
  <c r="G345" i="22"/>
  <c r="G348" i="22"/>
  <c r="G351" i="22"/>
  <c r="G347" i="22"/>
  <c r="K350" i="22"/>
  <c r="K353" i="22"/>
  <c r="K349" i="22"/>
  <c r="K352" i="22"/>
  <c r="K348" i="22"/>
  <c r="K351" i="22"/>
  <c r="K354" i="22"/>
  <c r="K347" i="22"/>
  <c r="Q352" i="22"/>
  <c r="Q348" i="22"/>
  <c r="Q351" i="22"/>
  <c r="Q354" i="22"/>
  <c r="Q347" i="22"/>
  <c r="Q350" i="22"/>
  <c r="Q353" i="22"/>
  <c r="Q346" i="22"/>
  <c r="Q349" i="22"/>
  <c r="H304" i="22"/>
  <c r="C308" i="22"/>
  <c r="C311" i="22"/>
  <c r="C314" i="22"/>
  <c r="C307" i="22"/>
  <c r="C310" i="22"/>
  <c r="C316" i="22"/>
  <c r="C312" i="22"/>
  <c r="C315" i="22"/>
  <c r="M346" i="22"/>
  <c r="N351" i="22"/>
  <c r="N353" i="22"/>
  <c r="W354" i="22"/>
  <c r="W350" i="22"/>
  <c r="W353" i="22"/>
  <c r="W349" i="22"/>
  <c r="W352" i="22"/>
  <c r="W345" i="22"/>
  <c r="W348" i="22"/>
  <c r="W351" i="22"/>
  <c r="R310" i="22"/>
  <c r="E342" i="22"/>
  <c r="E346" i="22" s="1"/>
  <c r="U342" i="22"/>
  <c r="U346" i="22" s="1"/>
  <c r="P342" i="22"/>
  <c r="P346" i="22" s="1"/>
  <c r="M349" i="22"/>
  <c r="E308" i="22"/>
  <c r="U308" i="22"/>
  <c r="F311" i="22"/>
  <c r="V311" i="22"/>
  <c r="L313" i="22"/>
  <c r="R349" i="22"/>
  <c r="C352" i="22"/>
  <c r="S352" i="22"/>
  <c r="F308" i="22"/>
  <c r="V308" i="22"/>
  <c r="R346" i="22"/>
  <c r="N310" i="22"/>
  <c r="E315" i="22"/>
  <c r="U315" i="22"/>
  <c r="N307" i="22"/>
  <c r="E312" i="22"/>
  <c r="U312" i="22"/>
  <c r="F315" i="22"/>
  <c r="V315" i="22"/>
  <c r="D342" i="22"/>
  <c r="D346" i="22" s="1"/>
  <c r="T342" i="22"/>
  <c r="T346" i="22" s="1"/>
  <c r="R353" i="22"/>
  <c r="I304" i="22"/>
  <c r="E309" i="22"/>
  <c r="U309" i="22"/>
  <c r="F312" i="22"/>
  <c r="V312" i="22"/>
  <c r="L314" i="22"/>
  <c r="G315" i="22"/>
  <c r="W315" i="22"/>
  <c r="F346" i="22"/>
  <c r="V346" i="22"/>
  <c r="R350" i="22"/>
  <c r="C353" i="22"/>
  <c r="S353" i="22"/>
  <c r="J304" i="22"/>
  <c r="L311" i="22"/>
  <c r="G312" i="22"/>
  <c r="W312" i="22"/>
  <c r="M314" i="22"/>
  <c r="L345" i="22"/>
  <c r="R347" i="22"/>
  <c r="C350" i="22"/>
  <c r="S350" i="22"/>
  <c r="N311" i="22"/>
  <c r="E316" i="22"/>
  <c r="U316" i="22"/>
  <c r="N308" i="22"/>
  <c r="E313" i="22"/>
  <c r="U313" i="22"/>
  <c r="F316" i="22"/>
  <c r="V316" i="22"/>
  <c r="R354" i="22"/>
  <c r="E310" i="22"/>
  <c r="U310" i="22"/>
  <c r="F313" i="22"/>
  <c r="V313" i="22"/>
  <c r="L315" i="22"/>
  <c r="G316" i="22"/>
  <c r="W316" i="22"/>
  <c r="C354" i="22"/>
  <c r="S354" i="22"/>
  <c r="F307" i="22"/>
  <c r="V307" i="22"/>
  <c r="G310" i="22"/>
  <c r="W310" i="22"/>
  <c r="M312" i="22"/>
  <c r="N315" i="22"/>
  <c r="M309" i="22"/>
  <c r="N346" i="22"/>
  <c r="L353" i="20"/>
  <c r="L350" i="20"/>
  <c r="L348" i="20"/>
  <c r="L347" i="20"/>
  <c r="L346" i="20"/>
  <c r="F345" i="20"/>
  <c r="H342" i="20"/>
  <c r="H350" i="20" s="1"/>
  <c r="O345" i="20"/>
  <c r="P345" i="20"/>
  <c r="N353" i="20"/>
  <c r="N346" i="20"/>
  <c r="W315" i="20"/>
  <c r="U308" i="20"/>
  <c r="O309" i="20"/>
  <c r="F311" i="20"/>
  <c r="P312" i="20"/>
  <c r="G313" i="20"/>
  <c r="K316" i="20"/>
  <c r="K311" i="20"/>
  <c r="K308" i="20"/>
  <c r="K310" i="20"/>
  <c r="K314" i="20"/>
  <c r="K307" i="20"/>
  <c r="K313" i="20"/>
  <c r="Q308" i="20"/>
  <c r="U311" i="20"/>
  <c r="E309" i="20"/>
  <c r="Q312" i="20"/>
  <c r="P309" i="20"/>
  <c r="Q313" i="20"/>
  <c r="J309" i="20"/>
  <c r="E307" i="20"/>
  <c r="Q309" i="20"/>
  <c r="W313" i="20"/>
  <c r="J307" i="20"/>
  <c r="U309" i="20"/>
  <c r="G314" i="20"/>
  <c r="J310" i="20"/>
  <c r="P307" i="20"/>
  <c r="V314" i="20"/>
  <c r="K309" i="20"/>
  <c r="U307" i="20"/>
  <c r="P310" i="20"/>
  <c r="W314" i="20"/>
  <c r="Q310" i="20"/>
  <c r="G315" i="20"/>
  <c r="E308" i="20"/>
  <c r="E311" i="20"/>
  <c r="Q315" i="20"/>
  <c r="J308" i="20"/>
  <c r="Q316" i="20"/>
  <c r="P308" i="20"/>
  <c r="Q311" i="20"/>
  <c r="D252" i="20"/>
  <c r="D253" i="20" s="1"/>
  <c r="C267" i="20"/>
  <c r="T151" i="10" s="1"/>
  <c r="M252" i="20"/>
  <c r="M253" i="20" s="1"/>
  <c r="N271" i="20"/>
  <c r="N274" i="20"/>
  <c r="I270" i="20"/>
  <c r="I275" i="20"/>
  <c r="I276" i="20"/>
  <c r="S273" i="20"/>
  <c r="H266" i="20"/>
  <c r="H272" i="20" s="1"/>
  <c r="C273" i="20"/>
  <c r="T150" i="10" s="1"/>
  <c r="H150" i="10" s="1"/>
  <c r="S147" i="20"/>
  <c r="S148" i="20" s="1"/>
  <c r="T147" i="20"/>
  <c r="T148" i="20" s="1"/>
  <c r="K147" i="20"/>
  <c r="K148" i="20" s="1"/>
  <c r="O147" i="20"/>
  <c r="O148" i="20" s="1"/>
  <c r="P147" i="20"/>
  <c r="P148" i="20" s="1"/>
  <c r="U147" i="20"/>
  <c r="U148" i="20" s="1"/>
  <c r="S167" i="20"/>
  <c r="S166" i="20"/>
  <c r="R166" i="20"/>
  <c r="R167" i="20"/>
  <c r="S168" i="20"/>
  <c r="R170" i="20"/>
  <c r="R171" i="20"/>
  <c r="R162" i="20"/>
  <c r="I167" i="20"/>
  <c r="I170" i="20"/>
  <c r="I166" i="20"/>
  <c r="I169" i="20"/>
  <c r="I165" i="20"/>
  <c r="I173" i="20"/>
  <c r="I172" i="20"/>
  <c r="I164" i="20"/>
  <c r="I171" i="20"/>
  <c r="W166" i="20"/>
  <c r="M167" i="20"/>
  <c r="Q167" i="20"/>
  <c r="M164" i="20"/>
  <c r="W167" i="20"/>
  <c r="P168" i="20"/>
  <c r="Q164" i="20"/>
  <c r="I168" i="20"/>
  <c r="R164" i="20"/>
  <c r="M168" i="20"/>
  <c r="Q168" i="20"/>
  <c r="O173" i="20"/>
  <c r="R168" i="20"/>
  <c r="C168" i="20"/>
  <c r="Q165" i="20"/>
  <c r="R165" i="20"/>
  <c r="Q166" i="20"/>
  <c r="C169" i="20"/>
  <c r="V135" i="20"/>
  <c r="V138" i="20"/>
  <c r="N91" i="20"/>
  <c r="N100" i="20" s="1"/>
  <c r="C91" i="20"/>
  <c r="C95" i="20" s="1"/>
  <c r="D91" i="20"/>
  <c r="D102" i="20" s="1"/>
  <c r="O91" i="20"/>
  <c r="O98" i="20" s="1"/>
  <c r="T91" i="20"/>
  <c r="T98" i="20" s="1"/>
  <c r="M129" i="20"/>
  <c r="M132" i="20"/>
  <c r="M135" i="20"/>
  <c r="O135" i="20"/>
  <c r="O133" i="20"/>
  <c r="F91" i="20"/>
  <c r="V91" i="20"/>
  <c r="V94" i="20" s="1"/>
  <c r="G91" i="20"/>
  <c r="G97" i="20" s="1"/>
  <c r="W91" i="20"/>
  <c r="W94" i="20" s="1"/>
  <c r="S98" i="20"/>
  <c r="U231" i="20"/>
  <c r="U234" i="20" s="1"/>
  <c r="W76" i="20"/>
  <c r="S95" i="20"/>
  <c r="P91" i="20"/>
  <c r="P95" i="20" s="1"/>
  <c r="Q147" i="20"/>
  <c r="Q148" i="20" s="1"/>
  <c r="Q162" i="20"/>
  <c r="G146" i="20"/>
  <c r="W146" i="20"/>
  <c r="J91" i="20"/>
  <c r="J94" i="20" s="1"/>
  <c r="R126" i="20"/>
  <c r="R131" i="20" s="1"/>
  <c r="E91" i="20"/>
  <c r="E101" i="20" s="1"/>
  <c r="D232" i="20"/>
  <c r="D237" i="20"/>
  <c r="D239" i="20"/>
  <c r="K76" i="20"/>
  <c r="K91" i="20"/>
  <c r="K98" i="20" s="1"/>
  <c r="I146" i="20"/>
  <c r="U168" i="20"/>
  <c r="S99" i="20"/>
  <c r="E231" i="20"/>
  <c r="E234" i="20" s="1"/>
  <c r="E137" i="20"/>
  <c r="E135" i="20"/>
  <c r="E129" i="20"/>
  <c r="E136" i="20"/>
  <c r="P130" i="20"/>
  <c r="E182" i="20"/>
  <c r="E183" i="20" s="1"/>
  <c r="E161" i="20"/>
  <c r="S102" i="20"/>
  <c r="P111" i="20"/>
  <c r="AG131" i="10" s="1"/>
  <c r="F126" i="20"/>
  <c r="F131" i="20" s="1"/>
  <c r="V130" i="20"/>
  <c r="M134" i="20"/>
  <c r="G126" i="20"/>
  <c r="G129" i="20" s="1"/>
  <c r="W126" i="20"/>
  <c r="M131" i="20"/>
  <c r="O137" i="20"/>
  <c r="P138" i="20"/>
  <c r="P137" i="20"/>
  <c r="S103" i="20"/>
  <c r="O134" i="20"/>
  <c r="S162" i="20"/>
  <c r="Q76" i="20"/>
  <c r="Q91" i="20"/>
  <c r="Q100" i="20" s="1"/>
  <c r="S100" i="20"/>
  <c r="O131" i="20"/>
  <c r="V129" i="20"/>
  <c r="S94" i="20"/>
  <c r="U170" i="20"/>
  <c r="U166" i="20"/>
  <c r="U165" i="20"/>
  <c r="U171" i="20"/>
  <c r="U173" i="20"/>
  <c r="U167" i="20"/>
  <c r="U172" i="20"/>
  <c r="U169" i="20"/>
  <c r="U164" i="20"/>
  <c r="N76" i="20"/>
  <c r="R91" i="20"/>
  <c r="R95" i="20" s="1"/>
  <c r="S97" i="20"/>
  <c r="I91" i="20"/>
  <c r="I98" i="20" s="1"/>
  <c r="I126" i="20"/>
  <c r="I136" i="20" s="1"/>
  <c r="E133" i="20"/>
  <c r="D147" i="20"/>
  <c r="D148" i="20" s="1"/>
  <c r="J146" i="20"/>
  <c r="F161" i="20"/>
  <c r="V161" i="20"/>
  <c r="V168" i="20" s="1"/>
  <c r="J126" i="20"/>
  <c r="J131" i="20" s="1"/>
  <c r="E130" i="20"/>
  <c r="P131" i="20"/>
  <c r="V133" i="20"/>
  <c r="M138" i="20"/>
  <c r="U126" i="20"/>
  <c r="U130" i="20" s="1"/>
  <c r="K126" i="20"/>
  <c r="K131" i="20" s="1"/>
  <c r="H161" i="20"/>
  <c r="C164" i="20"/>
  <c r="C165" i="20"/>
  <c r="C167" i="20"/>
  <c r="C162" i="20"/>
  <c r="C173" i="20"/>
  <c r="C172" i="20"/>
  <c r="R111" i="20"/>
  <c r="AI131" i="10" s="1"/>
  <c r="L126" i="20"/>
  <c r="O138" i="20"/>
  <c r="S196" i="20"/>
  <c r="S199" i="20" s="1"/>
  <c r="J251" i="20"/>
  <c r="J252" i="20" s="1"/>
  <c r="J253" i="20" s="1"/>
  <c r="U91" i="20"/>
  <c r="U94" i="20" s="1"/>
  <c r="J111" i="20"/>
  <c r="AA131" i="10" s="1"/>
  <c r="N126" i="20"/>
  <c r="N137" i="20" s="1"/>
  <c r="O132" i="20"/>
  <c r="O129" i="20"/>
  <c r="E131" i="20"/>
  <c r="P132" i="20"/>
  <c r="V134" i="20"/>
  <c r="C170" i="20"/>
  <c r="P129" i="20"/>
  <c r="V131" i="20"/>
  <c r="M136" i="20"/>
  <c r="Q126" i="20"/>
  <c r="Q130" i="20" s="1"/>
  <c r="M133" i="20"/>
  <c r="R196" i="20"/>
  <c r="R206" i="20" s="1"/>
  <c r="I196" i="20"/>
  <c r="I204" i="20" s="1"/>
  <c r="W217" i="20"/>
  <c r="W218" i="20" s="1"/>
  <c r="M130" i="20"/>
  <c r="H126" i="20"/>
  <c r="H134" i="20" s="1"/>
  <c r="O136" i="20"/>
  <c r="E138" i="20"/>
  <c r="O182" i="20"/>
  <c r="O183" i="20" s="1"/>
  <c r="J181" i="20"/>
  <c r="J182" i="20" s="1"/>
  <c r="J183" i="20" s="1"/>
  <c r="U183" i="20"/>
  <c r="F243" i="20"/>
  <c r="F232" i="20"/>
  <c r="F235" i="20"/>
  <c r="F238" i="20"/>
  <c r="F111" i="20"/>
  <c r="W131" i="10" s="1"/>
  <c r="C126" i="20"/>
  <c r="C135" i="20" s="1"/>
  <c r="S126" i="20"/>
  <c r="S132" i="20" s="1"/>
  <c r="P136" i="20"/>
  <c r="N147" i="20"/>
  <c r="N148" i="20" s="1"/>
  <c r="S164" i="20"/>
  <c r="S165" i="20"/>
  <c r="S171" i="20"/>
  <c r="S170" i="20"/>
  <c r="S169" i="20"/>
  <c r="S173" i="20"/>
  <c r="S172" i="20"/>
  <c r="P182" i="20"/>
  <c r="P183" i="20" s="1"/>
  <c r="V183" i="20"/>
  <c r="L91" i="20"/>
  <c r="L95" i="20" s="1"/>
  <c r="D126" i="20"/>
  <c r="D138" i="20" s="1"/>
  <c r="T126" i="20"/>
  <c r="T138" i="20" s="1"/>
  <c r="O130" i="20"/>
  <c r="E132" i="20"/>
  <c r="P133" i="20"/>
  <c r="E196" i="20"/>
  <c r="E203" i="20" s="1"/>
  <c r="U196" i="20"/>
  <c r="U199" i="20" s="1"/>
  <c r="P196" i="20"/>
  <c r="P207" i="20" s="1"/>
  <c r="W196" i="20"/>
  <c r="W205" i="20" s="1"/>
  <c r="C196" i="20"/>
  <c r="C204" i="20" s="1"/>
  <c r="S96" i="20"/>
  <c r="M91" i="20"/>
  <c r="M96" i="20" s="1"/>
  <c r="V132" i="20"/>
  <c r="M137" i="20"/>
  <c r="W172" i="20"/>
  <c r="W171" i="20"/>
  <c r="W170" i="20"/>
  <c r="W169" i="20"/>
  <c r="W168" i="20"/>
  <c r="W165" i="20"/>
  <c r="C171" i="20"/>
  <c r="W173" i="20"/>
  <c r="H181" i="20"/>
  <c r="H182" i="20" s="1"/>
  <c r="H183" i="20" s="1"/>
  <c r="D196" i="20"/>
  <c r="D208" i="20" s="1"/>
  <c r="T196" i="20"/>
  <c r="T206" i="20" s="1"/>
  <c r="Q218" i="20"/>
  <c r="D234" i="20"/>
  <c r="T231" i="20"/>
  <c r="T243" i="20" s="1"/>
  <c r="F240" i="20"/>
  <c r="F196" i="20"/>
  <c r="F206" i="20" s="1"/>
  <c r="V196" i="20"/>
  <c r="V202" i="20" s="1"/>
  <c r="F234" i="20"/>
  <c r="V231" i="20"/>
  <c r="V236" i="20" s="1"/>
  <c r="O349" i="20"/>
  <c r="O352" i="20"/>
  <c r="O348" i="20"/>
  <c r="O351" i="20"/>
  <c r="O354" i="20"/>
  <c r="O347" i="20"/>
  <c r="O350" i="20"/>
  <c r="O353" i="20"/>
  <c r="G196" i="20"/>
  <c r="G203" i="20" s="1"/>
  <c r="D216" i="20"/>
  <c r="D217" i="20" s="1"/>
  <c r="D218" i="20" s="1"/>
  <c r="W231" i="20"/>
  <c r="W235" i="20" s="1"/>
  <c r="R231" i="20"/>
  <c r="R234" i="20" s="1"/>
  <c r="M231" i="20"/>
  <c r="M237" i="20" s="1"/>
  <c r="D241" i="20"/>
  <c r="G231" i="20"/>
  <c r="G235" i="20" s="1"/>
  <c r="P349" i="20"/>
  <c r="P352" i="20"/>
  <c r="P348" i="20"/>
  <c r="P351" i="20"/>
  <c r="P354" i="20"/>
  <c r="P347" i="20"/>
  <c r="P350" i="20"/>
  <c r="P353" i="20"/>
  <c r="P346" i="20"/>
  <c r="G172" i="20"/>
  <c r="G171" i="20"/>
  <c r="G165" i="20"/>
  <c r="G166" i="20"/>
  <c r="G168" i="20"/>
  <c r="G169" i="20"/>
  <c r="G170" i="20"/>
  <c r="M183" i="20"/>
  <c r="H196" i="20"/>
  <c r="H201" i="20" s="1"/>
  <c r="H231" i="20"/>
  <c r="H236" i="20" s="1"/>
  <c r="D238" i="20"/>
  <c r="G164" i="20"/>
  <c r="G167" i="20"/>
  <c r="J196" i="20"/>
  <c r="J208" i="20" s="1"/>
  <c r="P217" i="20"/>
  <c r="P218" i="20" s="1"/>
  <c r="F218" i="20"/>
  <c r="P134" i="20"/>
  <c r="V136" i="20"/>
  <c r="M173" i="20"/>
  <c r="M162" i="20"/>
  <c r="K196" i="20"/>
  <c r="K201" i="20" s="1"/>
  <c r="J231" i="20"/>
  <c r="J243" i="20" s="1"/>
  <c r="J161" i="20"/>
  <c r="J168" i="20" s="1"/>
  <c r="L172" i="20"/>
  <c r="L173" i="20"/>
  <c r="O196" i="20"/>
  <c r="O206" i="20" s="1"/>
  <c r="H146" i="20"/>
  <c r="C148" i="20"/>
  <c r="R147" i="20"/>
  <c r="R148" i="20" s="1"/>
  <c r="O168" i="20"/>
  <c r="K161" i="20"/>
  <c r="K168" i="20" s="1"/>
  <c r="L164" i="20"/>
  <c r="L165" i="20"/>
  <c r="L167" i="20"/>
  <c r="L168" i="20"/>
  <c r="M170" i="20"/>
  <c r="M171" i="20"/>
  <c r="M172" i="20"/>
  <c r="L196" i="20"/>
  <c r="L204" i="20" s="1"/>
  <c r="S217" i="20"/>
  <c r="S218" i="20" s="1"/>
  <c r="D242" i="20"/>
  <c r="L171" i="20"/>
  <c r="L170" i="20"/>
  <c r="L162" i="20"/>
  <c r="L166" i="20"/>
  <c r="M196" i="20"/>
  <c r="M201" i="20" s="1"/>
  <c r="T217" i="20"/>
  <c r="T218" i="20" s="1"/>
  <c r="E266" i="20"/>
  <c r="E270" i="20" s="1"/>
  <c r="O165" i="20"/>
  <c r="M166" i="20"/>
  <c r="O170" i="20"/>
  <c r="O171" i="20"/>
  <c r="P173" i="20"/>
  <c r="N196" i="20"/>
  <c r="N203" i="20" s="1"/>
  <c r="N231" i="20"/>
  <c r="N234" i="20" s="1"/>
  <c r="S267" i="20"/>
  <c r="AJ151" i="10" s="1"/>
  <c r="S270" i="20"/>
  <c r="E134" i="20"/>
  <c r="P135" i="20"/>
  <c r="V137" i="20"/>
  <c r="R173" i="20"/>
  <c r="R172" i="20"/>
  <c r="O164" i="20"/>
  <c r="O162" i="20"/>
  <c r="O169" i="20"/>
  <c r="P162" i="20"/>
  <c r="P164" i="20"/>
  <c r="P165" i="20"/>
  <c r="O166" i="20"/>
  <c r="O167" i="20"/>
  <c r="P169" i="20"/>
  <c r="Q171" i="20"/>
  <c r="Q172" i="20"/>
  <c r="I181" i="20"/>
  <c r="I182" i="20" s="1"/>
  <c r="I183" i="20" s="1"/>
  <c r="D183" i="20"/>
  <c r="T183" i="20"/>
  <c r="V217" i="20"/>
  <c r="V218" i="20" s="1"/>
  <c r="L218" i="20"/>
  <c r="P171" i="20"/>
  <c r="P167" i="20"/>
  <c r="P166" i="20"/>
  <c r="P172" i="20"/>
  <c r="G217" i="20"/>
  <c r="G218" i="20" s="1"/>
  <c r="R216" i="20"/>
  <c r="R217" i="20" s="1"/>
  <c r="R218" i="20" s="1"/>
  <c r="P231" i="20"/>
  <c r="P239" i="20" s="1"/>
  <c r="F236" i="20"/>
  <c r="H251" i="20"/>
  <c r="H252" i="20" s="1"/>
  <c r="H253" i="20" s="1"/>
  <c r="D161" i="20"/>
  <c r="D168" i="20" s="1"/>
  <c r="T161" i="20"/>
  <c r="T168" i="20" s="1"/>
  <c r="Q170" i="20"/>
  <c r="Q169" i="20"/>
  <c r="Q196" i="20"/>
  <c r="Q208" i="20" s="1"/>
  <c r="I231" i="20"/>
  <c r="I237" i="20" s="1"/>
  <c r="D235" i="20"/>
  <c r="F241" i="20"/>
  <c r="F252" i="20"/>
  <c r="F253" i="20" s="1"/>
  <c r="V252" i="20"/>
  <c r="V253" i="20" s="1"/>
  <c r="I267" i="20"/>
  <c r="Z151" i="10" s="1"/>
  <c r="N267" i="20"/>
  <c r="AE151" i="10" s="1"/>
  <c r="S308" i="20"/>
  <c r="S311" i="20"/>
  <c r="S314" i="20"/>
  <c r="S307" i="20"/>
  <c r="S310" i="20"/>
  <c r="S313" i="20"/>
  <c r="S316" i="20"/>
  <c r="S309" i="20"/>
  <c r="S312" i="20"/>
  <c r="S315" i="20"/>
  <c r="J266" i="20"/>
  <c r="J269" i="20" s="1"/>
  <c r="R308" i="20"/>
  <c r="R311" i="20"/>
  <c r="R314" i="20"/>
  <c r="R307" i="20"/>
  <c r="R310" i="20"/>
  <c r="R313" i="20"/>
  <c r="R316" i="20"/>
  <c r="R312" i="20"/>
  <c r="T311" i="20"/>
  <c r="T314" i="20"/>
  <c r="T307" i="20"/>
  <c r="T310" i="20"/>
  <c r="T313" i="20"/>
  <c r="T316" i="20"/>
  <c r="T312" i="20"/>
  <c r="T315" i="20"/>
  <c r="R345" i="20"/>
  <c r="R348" i="20"/>
  <c r="R351" i="20"/>
  <c r="R354" i="20"/>
  <c r="R347" i="20"/>
  <c r="R350" i="20"/>
  <c r="R353" i="20"/>
  <c r="R349" i="20"/>
  <c r="K231" i="20"/>
  <c r="K241" i="20" s="1"/>
  <c r="K266" i="20"/>
  <c r="K269" i="20" s="1"/>
  <c r="C277" i="20"/>
  <c r="S277" i="20"/>
  <c r="N278" i="20"/>
  <c r="I269" i="20"/>
  <c r="T308" i="20"/>
  <c r="R315" i="20"/>
  <c r="L231" i="20"/>
  <c r="L243" i="20" s="1"/>
  <c r="O231" i="20"/>
  <c r="I252" i="20"/>
  <c r="I253" i="20" s="1"/>
  <c r="L266" i="20"/>
  <c r="L269" i="20" s="1"/>
  <c r="C274" i="20"/>
  <c r="S274" i="20"/>
  <c r="N275" i="20"/>
  <c r="C270" i="20"/>
  <c r="T309" i="20"/>
  <c r="O346" i="20"/>
  <c r="M266" i="20"/>
  <c r="M267" i="20" s="1"/>
  <c r="AD151" i="10" s="1"/>
  <c r="C271" i="20"/>
  <c r="T149" i="10" s="1"/>
  <c r="H149" i="10" s="1"/>
  <c r="S271" i="20"/>
  <c r="N272" i="20"/>
  <c r="I273" i="20"/>
  <c r="E348" i="20"/>
  <c r="E351" i="20"/>
  <c r="E354" i="20"/>
  <c r="E347" i="20"/>
  <c r="E350" i="20"/>
  <c r="E353" i="20"/>
  <c r="E349" i="20"/>
  <c r="E352" i="20"/>
  <c r="U348" i="20"/>
  <c r="U351" i="20"/>
  <c r="U354" i="20"/>
  <c r="U347" i="20"/>
  <c r="U350" i="20"/>
  <c r="U353" i="20"/>
  <c r="U349" i="20"/>
  <c r="U352" i="20"/>
  <c r="U345" i="20"/>
  <c r="E217" i="20"/>
  <c r="E218" i="20" s="1"/>
  <c r="U217" i="20"/>
  <c r="U218" i="20" s="1"/>
  <c r="D236" i="20"/>
  <c r="F242" i="20"/>
  <c r="F307" i="20"/>
  <c r="F310" i="20"/>
  <c r="F313" i="20"/>
  <c r="F316" i="20"/>
  <c r="F309" i="20"/>
  <c r="F312" i="20"/>
  <c r="F315" i="20"/>
  <c r="F308" i="20"/>
  <c r="V307" i="20"/>
  <c r="V310" i="20"/>
  <c r="V313" i="20"/>
  <c r="V316" i="20"/>
  <c r="V309" i="20"/>
  <c r="V312" i="20"/>
  <c r="V315" i="20"/>
  <c r="V308" i="20"/>
  <c r="F351" i="20"/>
  <c r="F354" i="20"/>
  <c r="F347" i="20"/>
  <c r="F350" i="20"/>
  <c r="F353" i="20"/>
  <c r="F346" i="20"/>
  <c r="F349" i="20"/>
  <c r="F352" i="20"/>
  <c r="Q352" i="20"/>
  <c r="Q345" i="20"/>
  <c r="Q348" i="20"/>
  <c r="Q351" i="20"/>
  <c r="Q354" i="20"/>
  <c r="Q347" i="20"/>
  <c r="Q350" i="20"/>
  <c r="Q353" i="20"/>
  <c r="V345" i="20"/>
  <c r="F239" i="20"/>
  <c r="L252" i="20"/>
  <c r="L253" i="20" s="1"/>
  <c r="O266" i="20"/>
  <c r="O275" i="20" s="1"/>
  <c r="W354" i="20"/>
  <c r="W347" i="20"/>
  <c r="W350" i="20"/>
  <c r="W353" i="20"/>
  <c r="W346" i="20"/>
  <c r="W349" i="20"/>
  <c r="W352" i="20"/>
  <c r="R346" i="20"/>
  <c r="W351" i="20"/>
  <c r="P266" i="20"/>
  <c r="P269" i="20" s="1"/>
  <c r="H277" i="20"/>
  <c r="C278" i="20"/>
  <c r="S278" i="20"/>
  <c r="H304" i="20"/>
  <c r="C308" i="20"/>
  <c r="C311" i="20"/>
  <c r="C314" i="20"/>
  <c r="C307" i="20"/>
  <c r="C310" i="20"/>
  <c r="C313" i="20"/>
  <c r="C316" i="20"/>
  <c r="C309" i="20"/>
  <c r="T153" i="10" s="1"/>
  <c r="H153" i="10" s="1"/>
  <c r="C312" i="20"/>
  <c r="C315" i="20"/>
  <c r="Q231" i="20"/>
  <c r="Q237" i="20" s="1"/>
  <c r="D243" i="20"/>
  <c r="T253" i="20"/>
  <c r="Q266" i="20"/>
  <c r="Q274" i="20" s="1"/>
  <c r="C275" i="20"/>
  <c r="S275" i="20"/>
  <c r="N276" i="20"/>
  <c r="I277" i="20"/>
  <c r="I304" i="20"/>
  <c r="D311" i="20"/>
  <c r="D314" i="20"/>
  <c r="D307" i="20"/>
  <c r="D310" i="20"/>
  <c r="D313" i="20"/>
  <c r="D316" i="20"/>
  <c r="D312" i="20"/>
  <c r="D315" i="20"/>
  <c r="I342" i="20"/>
  <c r="I345" i="20" s="1"/>
  <c r="D342" i="20"/>
  <c r="D346" i="20" s="1"/>
  <c r="T342" i="20"/>
  <c r="Q346" i="20"/>
  <c r="R352" i="20"/>
  <c r="D240" i="20"/>
  <c r="H271" i="20"/>
  <c r="C272" i="20"/>
  <c r="S272" i="20"/>
  <c r="N273" i="20"/>
  <c r="I274" i="20"/>
  <c r="I272" i="20"/>
  <c r="J342" i="20"/>
  <c r="E346" i="20"/>
  <c r="U346" i="20"/>
  <c r="C231" i="20"/>
  <c r="C239" i="20" s="1"/>
  <c r="S231" i="20"/>
  <c r="C269" i="20"/>
  <c r="S269" i="20"/>
  <c r="N270" i="20"/>
  <c r="I271" i="20"/>
  <c r="G253" i="20"/>
  <c r="D266" i="20"/>
  <c r="D277" i="20" s="1"/>
  <c r="T266" i="20"/>
  <c r="T277" i="20" s="1"/>
  <c r="F314" i="20"/>
  <c r="F348" i="20"/>
  <c r="U266" i="20"/>
  <c r="U270" i="20" s="1"/>
  <c r="H278" i="20"/>
  <c r="M348" i="20"/>
  <c r="M351" i="20"/>
  <c r="M217" i="20"/>
  <c r="M218" i="20" s="1"/>
  <c r="C252" i="20"/>
  <c r="C253" i="20" s="1"/>
  <c r="S252" i="20"/>
  <c r="S253" i="20" s="1"/>
  <c r="N251" i="20"/>
  <c r="N252" i="20" s="1"/>
  <c r="N253" i="20" s="1"/>
  <c r="F266" i="20"/>
  <c r="F278" i="20" s="1"/>
  <c r="C276" i="20"/>
  <c r="S276" i="20"/>
  <c r="N277" i="20"/>
  <c r="I278" i="20"/>
  <c r="R266" i="20"/>
  <c r="R271" i="20" s="1"/>
  <c r="N349" i="20"/>
  <c r="N352" i="20"/>
  <c r="N348" i="20"/>
  <c r="N351" i="20"/>
  <c r="N354" i="20"/>
  <c r="N347" i="20"/>
  <c r="N350" i="20"/>
  <c r="G311" i="20"/>
  <c r="W311" i="20"/>
  <c r="W345" i="20"/>
  <c r="G308" i="20"/>
  <c r="W308" i="20"/>
  <c r="R309" i="20"/>
  <c r="O316" i="20"/>
  <c r="V266" i="20"/>
  <c r="V278" i="20" s="1"/>
  <c r="O313" i="20"/>
  <c r="J314" i="20"/>
  <c r="E315" i="20"/>
  <c r="U315" i="20"/>
  <c r="P316" i="20"/>
  <c r="C342" i="20"/>
  <c r="S342" i="20"/>
  <c r="L354" i="20"/>
  <c r="G266" i="20"/>
  <c r="G276" i="20" s="1"/>
  <c r="W266" i="20"/>
  <c r="W271" i="20" s="1"/>
  <c r="O310" i="20"/>
  <c r="J311" i="20"/>
  <c r="E312" i="20"/>
  <c r="U312" i="20"/>
  <c r="P313" i="20"/>
  <c r="L351" i="20"/>
  <c r="N269" i="20"/>
  <c r="O307" i="20"/>
  <c r="G312" i="20"/>
  <c r="W312" i="20"/>
  <c r="L345" i="20"/>
  <c r="Q307" i="20"/>
  <c r="G309" i="20"/>
  <c r="W309" i="20"/>
  <c r="L304" i="20"/>
  <c r="O314" i="20"/>
  <c r="J315" i="20"/>
  <c r="E316" i="20"/>
  <c r="U316" i="20"/>
  <c r="N345" i="20"/>
  <c r="M304" i="20"/>
  <c r="O311" i="20"/>
  <c r="J312" i="20"/>
  <c r="E313" i="20"/>
  <c r="U313" i="20"/>
  <c r="P314" i="20"/>
  <c r="K315" i="20"/>
  <c r="L352" i="20"/>
  <c r="N304" i="20"/>
  <c r="O308" i="20"/>
  <c r="E310" i="20"/>
  <c r="U310" i="20"/>
  <c r="P311" i="20"/>
  <c r="K312" i="20"/>
  <c r="G316" i="20"/>
  <c r="W316" i="20"/>
  <c r="L349" i="20"/>
  <c r="G310" i="20"/>
  <c r="W310" i="20"/>
  <c r="O315" i="20"/>
  <c r="J316" i="20"/>
  <c r="AN138" i="10" l="1"/>
  <c r="M568" i="10"/>
  <c r="K349" i="20"/>
  <c r="K350" i="20"/>
  <c r="F347" i="19"/>
  <c r="O354" i="30"/>
  <c r="P345" i="34"/>
  <c r="I349" i="25"/>
  <c r="I351" i="25"/>
  <c r="K347" i="20"/>
  <c r="I354" i="25"/>
  <c r="P350" i="34"/>
  <c r="I350" i="25"/>
  <c r="P354" i="34"/>
  <c r="F349" i="19"/>
  <c r="S345" i="33"/>
  <c r="F350" i="19"/>
  <c r="F351" i="19"/>
  <c r="F353" i="19"/>
  <c r="F352" i="19"/>
  <c r="I348" i="33"/>
  <c r="I350" i="33"/>
  <c r="S346" i="33"/>
  <c r="I347" i="33"/>
  <c r="S353" i="33"/>
  <c r="F354" i="19"/>
  <c r="S347" i="33"/>
  <c r="F346" i="19"/>
  <c r="S354" i="33"/>
  <c r="I354" i="33"/>
  <c r="S351" i="33"/>
  <c r="F348" i="19"/>
  <c r="I345" i="33"/>
  <c r="S348" i="33"/>
  <c r="S349" i="33"/>
  <c r="E347" i="28"/>
  <c r="M345" i="33"/>
  <c r="M348" i="33"/>
  <c r="M351" i="33"/>
  <c r="E346" i="30"/>
  <c r="E353" i="30"/>
  <c r="P63" i="22"/>
  <c r="T100" i="27"/>
  <c r="N138" i="21"/>
  <c r="L102" i="32"/>
  <c r="V94" i="28"/>
  <c r="F130" i="21"/>
  <c r="L96" i="32"/>
  <c r="S129" i="28"/>
  <c r="K135" i="30"/>
  <c r="F103" i="34"/>
  <c r="V234" i="20"/>
  <c r="S131" i="28"/>
  <c r="J169" i="30"/>
  <c r="G101" i="30"/>
  <c r="G102" i="30"/>
  <c r="J276" i="20"/>
  <c r="N137" i="21"/>
  <c r="K129" i="30"/>
  <c r="M131" i="30"/>
  <c r="S95" i="32"/>
  <c r="S97" i="32"/>
  <c r="M87" i="10"/>
  <c r="N86" i="10"/>
  <c r="AF37" i="10"/>
  <c r="O295" i="10"/>
  <c r="Y37" i="10"/>
  <c r="P294" i="10"/>
  <c r="V138" i="10"/>
  <c r="V36" i="10" s="1"/>
  <c r="M349" i="27"/>
  <c r="O349" i="27"/>
  <c r="O352" i="27"/>
  <c r="M351" i="27"/>
  <c r="AD37" i="10"/>
  <c r="P346" i="27"/>
  <c r="F353" i="29"/>
  <c r="AG138" i="10"/>
  <c r="AG36" i="10" s="1"/>
  <c r="F350" i="29"/>
  <c r="F352" i="29"/>
  <c r="C350" i="30"/>
  <c r="F345" i="29"/>
  <c r="O351" i="22"/>
  <c r="C349" i="30"/>
  <c r="F354" i="29"/>
  <c r="F347" i="29"/>
  <c r="U353" i="29"/>
  <c r="M350" i="27"/>
  <c r="U347" i="29"/>
  <c r="U354" i="29"/>
  <c r="M352" i="27"/>
  <c r="U345" i="29"/>
  <c r="U351" i="29"/>
  <c r="U346" i="29"/>
  <c r="O350" i="30"/>
  <c r="O348" i="30"/>
  <c r="U352" i="29"/>
  <c r="O345" i="30"/>
  <c r="O352" i="30"/>
  <c r="O347" i="34"/>
  <c r="C346" i="33"/>
  <c r="G350" i="29"/>
  <c r="M346" i="33"/>
  <c r="M350" i="18"/>
  <c r="O345" i="27"/>
  <c r="I353" i="33"/>
  <c r="H347" i="33"/>
  <c r="S351" i="28"/>
  <c r="V349" i="30"/>
  <c r="V354" i="30"/>
  <c r="V352" i="30"/>
  <c r="O350" i="27"/>
  <c r="M353" i="21"/>
  <c r="I352" i="33"/>
  <c r="H354" i="33"/>
  <c r="N350" i="34"/>
  <c r="O346" i="27"/>
  <c r="P348" i="19"/>
  <c r="I349" i="33"/>
  <c r="H346" i="33"/>
  <c r="V347" i="30"/>
  <c r="V348" i="30"/>
  <c r="N346" i="34"/>
  <c r="V351" i="30"/>
  <c r="N347" i="34"/>
  <c r="V345" i="30"/>
  <c r="I346" i="33"/>
  <c r="Q351" i="28"/>
  <c r="V353" i="30"/>
  <c r="P348" i="33"/>
  <c r="M351" i="21"/>
  <c r="M354" i="21"/>
  <c r="R351" i="28"/>
  <c r="M347" i="21"/>
  <c r="R352" i="28"/>
  <c r="M349" i="21"/>
  <c r="M352" i="21"/>
  <c r="R353" i="28"/>
  <c r="R354" i="28"/>
  <c r="R347" i="28"/>
  <c r="M346" i="21"/>
  <c r="M349" i="32"/>
  <c r="K353" i="19"/>
  <c r="M348" i="32"/>
  <c r="K348" i="19"/>
  <c r="Q349" i="33"/>
  <c r="M347" i="32"/>
  <c r="M353" i="32"/>
  <c r="Q353" i="33"/>
  <c r="M352" i="32"/>
  <c r="Q350" i="33"/>
  <c r="P352" i="19"/>
  <c r="M345" i="32"/>
  <c r="M350" i="32"/>
  <c r="Q347" i="33"/>
  <c r="M351" i="32"/>
  <c r="K349" i="19"/>
  <c r="Q345" i="33"/>
  <c r="Q354" i="33"/>
  <c r="O347" i="22"/>
  <c r="J349" i="25"/>
  <c r="M354" i="32"/>
  <c r="Q346" i="33"/>
  <c r="Q351" i="33"/>
  <c r="P346" i="33"/>
  <c r="Q349" i="28"/>
  <c r="J347" i="25"/>
  <c r="N348" i="25"/>
  <c r="P346" i="19"/>
  <c r="P353" i="19"/>
  <c r="Q348" i="33"/>
  <c r="P350" i="33"/>
  <c r="Q350" i="28"/>
  <c r="O348" i="22"/>
  <c r="K347" i="19"/>
  <c r="P349" i="19"/>
  <c r="K354" i="19"/>
  <c r="P351" i="33"/>
  <c r="C354" i="28"/>
  <c r="C347" i="28"/>
  <c r="Q354" i="28"/>
  <c r="O346" i="22"/>
  <c r="K351" i="19"/>
  <c r="P352" i="33"/>
  <c r="Q352" i="28"/>
  <c r="P345" i="19"/>
  <c r="C348" i="28"/>
  <c r="R347" i="30"/>
  <c r="N346" i="33"/>
  <c r="L349" i="33"/>
  <c r="E345" i="30"/>
  <c r="E352" i="30"/>
  <c r="E347" i="30"/>
  <c r="R345" i="18"/>
  <c r="N347" i="27"/>
  <c r="N346" i="27"/>
  <c r="M354" i="34"/>
  <c r="M351" i="34"/>
  <c r="M348" i="34"/>
  <c r="M345" i="34"/>
  <c r="G346" i="29"/>
  <c r="M349" i="33"/>
  <c r="H345" i="21"/>
  <c r="C353" i="28"/>
  <c r="Q353" i="28"/>
  <c r="Q347" i="28"/>
  <c r="P351" i="19"/>
  <c r="P354" i="19"/>
  <c r="P350" i="19"/>
  <c r="Q348" i="28"/>
  <c r="L348" i="34"/>
  <c r="C351" i="28"/>
  <c r="Q345" i="28"/>
  <c r="R345" i="30"/>
  <c r="R346" i="30"/>
  <c r="R352" i="30"/>
  <c r="R353" i="30"/>
  <c r="R350" i="30"/>
  <c r="P349" i="33"/>
  <c r="M352" i="34"/>
  <c r="M346" i="34"/>
  <c r="L345" i="34"/>
  <c r="M349" i="34"/>
  <c r="L350" i="34"/>
  <c r="M353" i="34"/>
  <c r="J346" i="25"/>
  <c r="L354" i="34"/>
  <c r="J348" i="25"/>
  <c r="P353" i="33"/>
  <c r="L352" i="34"/>
  <c r="F348" i="29"/>
  <c r="L349" i="34"/>
  <c r="F346" i="29"/>
  <c r="P347" i="33"/>
  <c r="L346" i="34"/>
  <c r="P354" i="33"/>
  <c r="M347" i="34"/>
  <c r="L353" i="34"/>
  <c r="H345" i="28"/>
  <c r="H350" i="28"/>
  <c r="M349" i="30"/>
  <c r="W353" i="28"/>
  <c r="H347" i="27"/>
  <c r="P351" i="27"/>
  <c r="C351" i="19"/>
  <c r="C353" i="33"/>
  <c r="N351" i="34"/>
  <c r="N352" i="34"/>
  <c r="H346" i="27"/>
  <c r="P349" i="27"/>
  <c r="C352" i="19"/>
  <c r="H348" i="33"/>
  <c r="C350" i="33"/>
  <c r="E346" i="28"/>
  <c r="E352" i="28"/>
  <c r="C351" i="30"/>
  <c r="C353" i="30"/>
  <c r="N353" i="34"/>
  <c r="H351" i="28"/>
  <c r="P345" i="27"/>
  <c r="P348" i="27"/>
  <c r="C347" i="33"/>
  <c r="S350" i="28"/>
  <c r="G353" i="28"/>
  <c r="E349" i="28"/>
  <c r="N345" i="34"/>
  <c r="N349" i="34"/>
  <c r="C345" i="30"/>
  <c r="R350" i="19"/>
  <c r="R346" i="19"/>
  <c r="H348" i="27"/>
  <c r="P347" i="27"/>
  <c r="R353" i="19"/>
  <c r="C354" i="19"/>
  <c r="C348" i="33"/>
  <c r="E345" i="28"/>
  <c r="H354" i="28"/>
  <c r="E350" i="28"/>
  <c r="C352" i="30"/>
  <c r="R354" i="19"/>
  <c r="H345" i="27"/>
  <c r="H353" i="27"/>
  <c r="P350" i="27"/>
  <c r="C348" i="19"/>
  <c r="H345" i="33"/>
  <c r="S354" i="28"/>
  <c r="H352" i="28"/>
  <c r="E354" i="28"/>
  <c r="S352" i="28"/>
  <c r="P352" i="27"/>
  <c r="H352" i="33"/>
  <c r="S348" i="28"/>
  <c r="S347" i="28"/>
  <c r="H349" i="28"/>
  <c r="E351" i="28"/>
  <c r="C347" i="30"/>
  <c r="R350" i="34"/>
  <c r="S345" i="28"/>
  <c r="I349" i="23"/>
  <c r="P353" i="27"/>
  <c r="R352" i="19"/>
  <c r="H349" i="33"/>
  <c r="H353" i="28"/>
  <c r="S349" i="28"/>
  <c r="R351" i="34"/>
  <c r="N348" i="34"/>
  <c r="R353" i="34"/>
  <c r="S346" i="28"/>
  <c r="H353" i="33"/>
  <c r="H347" i="28"/>
  <c r="M354" i="30"/>
  <c r="R345" i="19"/>
  <c r="P347" i="32"/>
  <c r="R349" i="19"/>
  <c r="H350" i="33"/>
  <c r="M352" i="30"/>
  <c r="N349" i="33"/>
  <c r="L354" i="28"/>
  <c r="N350" i="22"/>
  <c r="Q354" i="30"/>
  <c r="Q347" i="30"/>
  <c r="N350" i="33"/>
  <c r="N347" i="33"/>
  <c r="Q351" i="30"/>
  <c r="L346" i="33"/>
  <c r="N354" i="33"/>
  <c r="N351" i="33"/>
  <c r="J351" i="25"/>
  <c r="N348" i="33"/>
  <c r="J352" i="25"/>
  <c r="N352" i="33"/>
  <c r="J350" i="25"/>
  <c r="L351" i="33"/>
  <c r="J354" i="25"/>
  <c r="L352" i="33"/>
  <c r="R346" i="34"/>
  <c r="L345" i="28"/>
  <c r="L351" i="28"/>
  <c r="L348" i="28"/>
  <c r="R354" i="34"/>
  <c r="L348" i="30"/>
  <c r="R347" i="34"/>
  <c r="R352" i="34"/>
  <c r="R349" i="34"/>
  <c r="J346" i="29"/>
  <c r="J352" i="29"/>
  <c r="J345" i="29"/>
  <c r="M345" i="30"/>
  <c r="J351" i="30"/>
  <c r="L353" i="30"/>
  <c r="J349" i="30"/>
  <c r="H346" i="28"/>
  <c r="M350" i="30"/>
  <c r="M347" i="30"/>
  <c r="M351" i="30"/>
  <c r="J346" i="30"/>
  <c r="M348" i="30"/>
  <c r="W352" i="28"/>
  <c r="W350" i="33"/>
  <c r="W345" i="30"/>
  <c r="N350" i="30"/>
  <c r="F352" i="30"/>
  <c r="W351" i="30"/>
  <c r="H348" i="32"/>
  <c r="F347" i="30"/>
  <c r="W349" i="30"/>
  <c r="W346" i="30"/>
  <c r="W353" i="29"/>
  <c r="U354" i="30"/>
  <c r="D349" i="18"/>
  <c r="V351" i="26"/>
  <c r="N349" i="25"/>
  <c r="W347" i="33"/>
  <c r="L350" i="28"/>
  <c r="N347" i="30"/>
  <c r="D354" i="18"/>
  <c r="N350" i="25"/>
  <c r="W354" i="33"/>
  <c r="K345" i="29"/>
  <c r="N354" i="30"/>
  <c r="G352" i="20"/>
  <c r="D353" i="18"/>
  <c r="V347" i="26"/>
  <c r="N351" i="30"/>
  <c r="V345" i="26"/>
  <c r="R345" i="34"/>
  <c r="G346" i="20"/>
  <c r="D352" i="18"/>
  <c r="V353" i="26"/>
  <c r="L349" i="28"/>
  <c r="N352" i="30"/>
  <c r="G353" i="20"/>
  <c r="G348" i="20"/>
  <c r="D348" i="18"/>
  <c r="V354" i="26"/>
  <c r="L346" i="28"/>
  <c r="N349" i="30"/>
  <c r="D347" i="18"/>
  <c r="G350" i="20"/>
  <c r="J347" i="22"/>
  <c r="D351" i="18"/>
  <c r="D350" i="18"/>
  <c r="V350" i="26"/>
  <c r="V346" i="26"/>
  <c r="C346" i="34"/>
  <c r="G345" i="20"/>
  <c r="G347" i="20"/>
  <c r="W351" i="33"/>
  <c r="C347" i="34"/>
  <c r="G349" i="20"/>
  <c r="G354" i="20"/>
  <c r="N346" i="25"/>
  <c r="N347" i="25"/>
  <c r="W352" i="33"/>
  <c r="W348" i="33"/>
  <c r="C354" i="34"/>
  <c r="N348" i="30"/>
  <c r="D345" i="18"/>
  <c r="N345" i="25"/>
  <c r="H346" i="21"/>
  <c r="W349" i="33"/>
  <c r="W346" i="33"/>
  <c r="C351" i="34"/>
  <c r="V348" i="26"/>
  <c r="N345" i="30"/>
  <c r="N352" i="25"/>
  <c r="H349" i="21"/>
  <c r="W353" i="33"/>
  <c r="N346" i="30"/>
  <c r="K352" i="29"/>
  <c r="S349" i="29"/>
  <c r="G346" i="33"/>
  <c r="G351" i="33"/>
  <c r="G350" i="33"/>
  <c r="G352" i="34"/>
  <c r="G348" i="34"/>
  <c r="R346" i="28"/>
  <c r="C352" i="28"/>
  <c r="C346" i="25"/>
  <c r="G345" i="34"/>
  <c r="C346" i="28"/>
  <c r="G349" i="34"/>
  <c r="C348" i="30"/>
  <c r="G353" i="34"/>
  <c r="C354" i="33"/>
  <c r="G350" i="34"/>
  <c r="G346" i="34"/>
  <c r="G347" i="34"/>
  <c r="C349" i="28"/>
  <c r="C348" i="29"/>
  <c r="G354" i="34"/>
  <c r="C345" i="28"/>
  <c r="V349" i="26"/>
  <c r="C348" i="32"/>
  <c r="J347" i="29"/>
  <c r="J345" i="25"/>
  <c r="Q346" i="30"/>
  <c r="M353" i="24"/>
  <c r="I354" i="22"/>
  <c r="M347" i="24"/>
  <c r="P346" i="34"/>
  <c r="N348" i="27"/>
  <c r="G351" i="28"/>
  <c r="K353" i="29"/>
  <c r="P349" i="34"/>
  <c r="G349" i="28"/>
  <c r="K350" i="29"/>
  <c r="W352" i="30"/>
  <c r="G350" i="28"/>
  <c r="W350" i="30"/>
  <c r="J347" i="27"/>
  <c r="W347" i="30"/>
  <c r="P353" i="34"/>
  <c r="N354" i="27"/>
  <c r="K352" i="19"/>
  <c r="M354" i="28"/>
  <c r="P347" i="34"/>
  <c r="K350" i="19"/>
  <c r="N353" i="27"/>
  <c r="H348" i="29"/>
  <c r="O351" i="34"/>
  <c r="M346" i="29"/>
  <c r="M351" i="29"/>
  <c r="M352" i="29"/>
  <c r="H347" i="29"/>
  <c r="L348" i="29"/>
  <c r="L353" i="29"/>
  <c r="E349" i="30"/>
  <c r="E350" i="30"/>
  <c r="E354" i="30"/>
  <c r="H353" i="34"/>
  <c r="O353" i="29"/>
  <c r="G346" i="30"/>
  <c r="E351" i="30"/>
  <c r="O347" i="29"/>
  <c r="L350" i="29"/>
  <c r="M345" i="18"/>
  <c r="W350" i="28"/>
  <c r="U348" i="30"/>
  <c r="H347" i="34"/>
  <c r="P346" i="28"/>
  <c r="O350" i="29"/>
  <c r="J350" i="30"/>
  <c r="L349" i="30"/>
  <c r="O354" i="29"/>
  <c r="J353" i="30"/>
  <c r="O351" i="29"/>
  <c r="J354" i="30"/>
  <c r="O352" i="29"/>
  <c r="J352" i="30"/>
  <c r="U346" i="30"/>
  <c r="H348" i="34"/>
  <c r="J345" i="30"/>
  <c r="W345" i="28"/>
  <c r="U352" i="30"/>
  <c r="H345" i="34"/>
  <c r="Q352" i="34"/>
  <c r="W351" i="28"/>
  <c r="U353" i="30"/>
  <c r="H352" i="34"/>
  <c r="J348" i="30"/>
  <c r="U350" i="30"/>
  <c r="H349" i="34"/>
  <c r="I351" i="22"/>
  <c r="N347" i="22"/>
  <c r="I348" i="22"/>
  <c r="O345" i="22"/>
  <c r="O349" i="22"/>
  <c r="I349" i="22"/>
  <c r="N354" i="22"/>
  <c r="I352" i="22"/>
  <c r="I345" i="22"/>
  <c r="N345" i="22"/>
  <c r="I353" i="22"/>
  <c r="I350" i="22"/>
  <c r="O352" i="22"/>
  <c r="N349" i="22"/>
  <c r="J354" i="22"/>
  <c r="I347" i="22"/>
  <c r="J351" i="22"/>
  <c r="O354" i="22"/>
  <c r="J345" i="22"/>
  <c r="J348" i="22"/>
  <c r="O350" i="22"/>
  <c r="J349" i="22"/>
  <c r="J353" i="22"/>
  <c r="J346" i="22"/>
  <c r="J352" i="22"/>
  <c r="I347" i="27"/>
  <c r="K351" i="32"/>
  <c r="K354" i="32"/>
  <c r="K346" i="32"/>
  <c r="K348" i="32"/>
  <c r="J349" i="32"/>
  <c r="K349" i="32"/>
  <c r="J348" i="32"/>
  <c r="K345" i="32"/>
  <c r="J347" i="32"/>
  <c r="K353" i="32"/>
  <c r="J354" i="32"/>
  <c r="J353" i="32"/>
  <c r="J346" i="32"/>
  <c r="J352" i="32"/>
  <c r="J345" i="32"/>
  <c r="J351" i="32"/>
  <c r="K350" i="32"/>
  <c r="T348" i="19"/>
  <c r="T346" i="19"/>
  <c r="T352" i="19"/>
  <c r="T354" i="19"/>
  <c r="T350" i="19"/>
  <c r="T351" i="19"/>
  <c r="T353" i="19"/>
  <c r="T345" i="19"/>
  <c r="T349" i="19"/>
  <c r="E345" i="29"/>
  <c r="E350" i="29"/>
  <c r="E347" i="29"/>
  <c r="V352" i="29"/>
  <c r="E354" i="29"/>
  <c r="E351" i="29"/>
  <c r="E348" i="29"/>
  <c r="V347" i="29"/>
  <c r="E352" i="29"/>
  <c r="E349" i="29"/>
  <c r="M348" i="28"/>
  <c r="M352" i="28"/>
  <c r="U352" i="28"/>
  <c r="N347" i="28"/>
  <c r="U349" i="28"/>
  <c r="N354" i="28"/>
  <c r="U353" i="28"/>
  <c r="N351" i="28"/>
  <c r="I348" i="28"/>
  <c r="U350" i="28"/>
  <c r="N348" i="28"/>
  <c r="I345" i="28"/>
  <c r="U347" i="28"/>
  <c r="I352" i="28"/>
  <c r="U351" i="28"/>
  <c r="U348" i="28"/>
  <c r="C345" i="29"/>
  <c r="C353" i="29"/>
  <c r="C346" i="29"/>
  <c r="C352" i="29"/>
  <c r="C354" i="29"/>
  <c r="C347" i="29"/>
  <c r="C351" i="29"/>
  <c r="C350" i="29"/>
  <c r="C349" i="29"/>
  <c r="V353" i="20"/>
  <c r="K348" i="20"/>
  <c r="M352" i="20"/>
  <c r="V347" i="20"/>
  <c r="M345" i="20"/>
  <c r="M349" i="20"/>
  <c r="V354" i="20"/>
  <c r="K346" i="20"/>
  <c r="M346" i="20"/>
  <c r="V351" i="20"/>
  <c r="K354" i="20"/>
  <c r="M350" i="20"/>
  <c r="K353" i="20"/>
  <c r="V352" i="20"/>
  <c r="K345" i="20"/>
  <c r="M347" i="20"/>
  <c r="V349" i="20"/>
  <c r="V348" i="20"/>
  <c r="V350" i="20"/>
  <c r="K352" i="20"/>
  <c r="M354" i="20"/>
  <c r="O354" i="34"/>
  <c r="O348" i="34"/>
  <c r="O352" i="34"/>
  <c r="O349" i="34"/>
  <c r="O345" i="34"/>
  <c r="O353" i="34"/>
  <c r="O350" i="34"/>
  <c r="K354" i="34"/>
  <c r="C349" i="34"/>
  <c r="K345" i="34"/>
  <c r="K349" i="34"/>
  <c r="K353" i="34"/>
  <c r="K347" i="34"/>
  <c r="K348" i="34"/>
  <c r="S349" i="34"/>
  <c r="K350" i="34"/>
  <c r="K352" i="34"/>
  <c r="K346" i="34"/>
  <c r="V350" i="29"/>
  <c r="U103" i="29"/>
  <c r="G313" i="30"/>
  <c r="U138" i="30"/>
  <c r="U137" i="30"/>
  <c r="K315" i="29"/>
  <c r="N133" i="29"/>
  <c r="E131" i="29"/>
  <c r="G316" i="30"/>
  <c r="E131" i="34"/>
  <c r="L313" i="29"/>
  <c r="L102" i="30"/>
  <c r="E129" i="34"/>
  <c r="G312" i="30"/>
  <c r="L351" i="30"/>
  <c r="H288" i="10" a="1"/>
  <c r="H288" i="10" s="1"/>
  <c r="X37" i="10"/>
  <c r="M348" i="21"/>
  <c r="W134" i="19"/>
  <c r="H136" i="33"/>
  <c r="E170" i="29"/>
  <c r="U98" i="29"/>
  <c r="W349" i="34"/>
  <c r="I56" i="22"/>
  <c r="E101" i="23"/>
  <c r="E166" i="29"/>
  <c r="J100" i="23"/>
  <c r="R130" i="32"/>
  <c r="L345" i="33"/>
  <c r="Q351" i="29"/>
  <c r="L310" i="29"/>
  <c r="E173" i="29"/>
  <c r="P96" i="28"/>
  <c r="S130" i="25"/>
  <c r="M354" i="29"/>
  <c r="E171" i="29"/>
  <c r="V135" i="29"/>
  <c r="U102" i="29"/>
  <c r="D131" i="34"/>
  <c r="V134" i="34"/>
  <c r="M103" i="23"/>
  <c r="T101" i="26"/>
  <c r="S131" i="25"/>
  <c r="S135" i="25"/>
  <c r="R99" i="27"/>
  <c r="G97" i="19"/>
  <c r="W98" i="32"/>
  <c r="N345" i="33"/>
  <c r="G352" i="33"/>
  <c r="L348" i="33"/>
  <c r="Q353" i="29"/>
  <c r="R101" i="33"/>
  <c r="V131" i="18"/>
  <c r="N41" i="27"/>
  <c r="N40" i="27" s="1"/>
  <c r="I495" i="10" a="1"/>
  <c r="I495" i="10" s="1"/>
  <c r="F136" i="28"/>
  <c r="Q347" i="29"/>
  <c r="U99" i="29"/>
  <c r="U133" i="30"/>
  <c r="E56" i="26"/>
  <c r="E62" i="26" s="1"/>
  <c r="P62" i="22"/>
  <c r="E131" i="22"/>
  <c r="L103" i="32"/>
  <c r="C102" i="30"/>
  <c r="Q98" i="30"/>
  <c r="P65" i="22"/>
  <c r="F133" i="23"/>
  <c r="U100" i="26"/>
  <c r="W131" i="33"/>
  <c r="G130" i="28"/>
  <c r="F130" i="28"/>
  <c r="S94" i="28"/>
  <c r="K316" i="29"/>
  <c r="K354" i="29"/>
  <c r="U135" i="30"/>
  <c r="U351" i="34"/>
  <c r="H267" i="20"/>
  <c r="Y151" i="10" s="1"/>
  <c r="P66" i="22"/>
  <c r="H274" i="20"/>
  <c r="K162" i="23"/>
  <c r="V94" i="32"/>
  <c r="W130" i="33"/>
  <c r="W136" i="33"/>
  <c r="S102" i="28"/>
  <c r="V349" i="29"/>
  <c r="M353" i="29"/>
  <c r="K348" i="29"/>
  <c r="Q95" i="29"/>
  <c r="G96" i="30"/>
  <c r="E346" i="34"/>
  <c r="E350" i="34"/>
  <c r="F56" i="34"/>
  <c r="F61" i="34" s="1"/>
  <c r="U100" i="21"/>
  <c r="L98" i="32"/>
  <c r="S101" i="28"/>
  <c r="H56" i="34"/>
  <c r="H67" i="34" s="1"/>
  <c r="R103" i="27"/>
  <c r="W135" i="32"/>
  <c r="D130" i="33"/>
  <c r="W132" i="33"/>
  <c r="U131" i="30"/>
  <c r="K103" i="34"/>
  <c r="AI37" i="10"/>
  <c r="U98" i="21"/>
  <c r="L95" i="32"/>
  <c r="I131" i="29"/>
  <c r="V132" i="34"/>
  <c r="E56" i="23"/>
  <c r="E66" i="23" s="1"/>
  <c r="K164" i="23"/>
  <c r="E134" i="25"/>
  <c r="C134" i="21"/>
  <c r="U99" i="21"/>
  <c r="J95" i="33"/>
  <c r="W138" i="33"/>
  <c r="R167" i="28"/>
  <c r="Q56" i="34"/>
  <c r="Q60" i="34" s="1"/>
  <c r="V56" i="22"/>
  <c r="R97" i="18"/>
  <c r="C310" i="21"/>
  <c r="C133" i="21"/>
  <c r="F98" i="32"/>
  <c r="S96" i="28"/>
  <c r="Q135" i="29"/>
  <c r="C95" i="30"/>
  <c r="I136" i="30"/>
  <c r="T96" i="34"/>
  <c r="AB285" i="10"/>
  <c r="I134" i="32"/>
  <c r="U56" i="33"/>
  <c r="U65" i="33" s="1"/>
  <c r="J100" i="32"/>
  <c r="Q56" i="28"/>
  <c r="Q60" i="28" s="1"/>
  <c r="G99" i="20"/>
  <c r="G96" i="25"/>
  <c r="R98" i="19"/>
  <c r="L352" i="29"/>
  <c r="AG27" i="10"/>
  <c r="K808" i="10" a="1"/>
  <c r="K808" i="10" s="1"/>
  <c r="K807" i="10" a="1"/>
  <c r="K807" i="10" s="1"/>
  <c r="H97" i="20"/>
  <c r="U101" i="23"/>
  <c r="F95" i="34"/>
  <c r="I350" i="23"/>
  <c r="D94" i="20"/>
  <c r="H345" i="20"/>
  <c r="N241" i="20"/>
  <c r="D96" i="20"/>
  <c r="I354" i="23"/>
  <c r="N41" i="23"/>
  <c r="N40" i="23" s="1"/>
  <c r="AE339" i="10"/>
  <c r="AE29" i="10" s="1"/>
  <c r="M41" i="26"/>
  <c r="M40" i="26" s="1"/>
  <c r="AD443" i="10"/>
  <c r="H441" i="10" a="1"/>
  <c r="H441" i="10" s="1"/>
  <c r="H442" i="10" a="1"/>
  <c r="H442" i="10" s="1"/>
  <c r="I94" i="25"/>
  <c r="I349" i="27"/>
  <c r="J41" i="25"/>
  <c r="AA493" i="10"/>
  <c r="D41" i="27"/>
  <c r="D40" i="27" s="1"/>
  <c r="U545" i="10"/>
  <c r="P41" i="27"/>
  <c r="P40" i="27" s="1"/>
  <c r="AG545" i="10"/>
  <c r="K162" i="21"/>
  <c r="C41" i="21"/>
  <c r="C40" i="21" s="1"/>
  <c r="T183" i="10"/>
  <c r="M130" i="21"/>
  <c r="C137" i="19"/>
  <c r="P345" i="32"/>
  <c r="R134" i="32"/>
  <c r="G347" i="33"/>
  <c r="D137" i="33"/>
  <c r="V315" i="28"/>
  <c r="J599" i="10" a="1"/>
  <c r="J599" i="10" s="1"/>
  <c r="J600" i="10" a="1"/>
  <c r="J600" i="10" s="1"/>
  <c r="L99" i="29"/>
  <c r="S353" i="30"/>
  <c r="H354" i="30"/>
  <c r="H346" i="30"/>
  <c r="H352" i="30"/>
  <c r="G353" i="30"/>
  <c r="L94" i="30"/>
  <c r="I56" i="30"/>
  <c r="I61" i="30" s="1"/>
  <c r="I131" i="34"/>
  <c r="R96" i="34"/>
  <c r="D134" i="34"/>
  <c r="R94" i="34"/>
  <c r="AN29" i="10"/>
  <c r="G41" i="30"/>
  <c r="G40" i="30" s="1"/>
  <c r="X701" i="10"/>
  <c r="R41" i="23"/>
  <c r="R40" i="23" s="1"/>
  <c r="AI337" i="10"/>
  <c r="H41" i="20"/>
  <c r="H40" i="20" s="1"/>
  <c r="Y131" i="10"/>
  <c r="I129" i="10" s="1" a="1"/>
  <c r="I129" i="10" s="1"/>
  <c r="J40" i="23"/>
  <c r="D41" i="24"/>
  <c r="D40" i="24" s="1"/>
  <c r="U389" i="10"/>
  <c r="T40" i="26"/>
  <c r="P41" i="18"/>
  <c r="P40" i="18" s="1"/>
  <c r="AG287" i="10"/>
  <c r="M412" i="10"/>
  <c r="N411" i="10"/>
  <c r="AR12" i="10"/>
  <c r="AS738" i="10"/>
  <c r="AK138" i="10"/>
  <c r="AK36" i="10" s="1"/>
  <c r="AK37" i="10"/>
  <c r="J704" i="10" a="1"/>
  <c r="J704" i="10" s="1"/>
  <c r="J703" i="10" a="1"/>
  <c r="J703" i="10" s="1"/>
  <c r="C41" i="24"/>
  <c r="C40" i="24" s="1"/>
  <c r="T389" i="10"/>
  <c r="N41" i="20"/>
  <c r="N40" i="20" s="1"/>
  <c r="AE129" i="10"/>
  <c r="Q41" i="20"/>
  <c r="Q40" i="20" s="1"/>
  <c r="AH129" i="10"/>
  <c r="T41" i="18"/>
  <c r="T40" i="18" s="1"/>
  <c r="AK285" i="10"/>
  <c r="AK27" i="10" s="1"/>
  <c r="D41" i="18"/>
  <c r="D40" i="18" s="1"/>
  <c r="U285" i="10"/>
  <c r="U27" i="10" s="1"/>
  <c r="M41" i="18"/>
  <c r="M40" i="18" s="1"/>
  <c r="AD285" i="10"/>
  <c r="AD27" i="10" s="1"/>
  <c r="N169" i="20"/>
  <c r="N172" i="20"/>
  <c r="U41" i="23"/>
  <c r="M41" i="23"/>
  <c r="AL337" i="10"/>
  <c r="P129" i="26"/>
  <c r="P138" i="26"/>
  <c r="V41" i="26"/>
  <c r="V40" i="26" s="1"/>
  <c r="AM441" i="10"/>
  <c r="L444" i="10" s="1" a="1"/>
  <c r="L444" i="10" s="1"/>
  <c r="I133" i="25"/>
  <c r="I352" i="27"/>
  <c r="I100" i="25"/>
  <c r="K169" i="21"/>
  <c r="M129" i="21"/>
  <c r="C308" i="21"/>
  <c r="Q138" i="21"/>
  <c r="M131" i="21"/>
  <c r="G56" i="21"/>
  <c r="G66" i="21" s="1"/>
  <c r="V346" i="19"/>
  <c r="L349" i="32"/>
  <c r="R129" i="32"/>
  <c r="K94" i="32"/>
  <c r="G354" i="33"/>
  <c r="N129" i="33"/>
  <c r="N135" i="33"/>
  <c r="N131" i="33"/>
  <c r="N133" i="33"/>
  <c r="N311" i="28"/>
  <c r="G102" i="28"/>
  <c r="G95" i="28"/>
  <c r="S346" i="29"/>
  <c r="L351" i="29"/>
  <c r="N132" i="29"/>
  <c r="H98" i="29"/>
  <c r="Q353" i="30"/>
  <c r="R349" i="30"/>
  <c r="G350" i="30"/>
  <c r="Q170" i="30"/>
  <c r="U129" i="30"/>
  <c r="D347" i="27"/>
  <c r="Q350" i="34"/>
  <c r="S95" i="34"/>
  <c r="D137" i="34"/>
  <c r="T41" i="34"/>
  <c r="T40" i="34" s="1"/>
  <c r="AK79" i="10"/>
  <c r="D131" i="29"/>
  <c r="R41" i="30"/>
  <c r="R40" i="30" s="1"/>
  <c r="AI701" i="10"/>
  <c r="G56" i="30"/>
  <c r="G65" i="30" s="1"/>
  <c r="J598" i="10" a="1"/>
  <c r="J598" i="10" s="1"/>
  <c r="J597" i="10" a="1"/>
  <c r="J597" i="10" s="1"/>
  <c r="J130" i="10" a="1"/>
  <c r="J130" i="10" s="1"/>
  <c r="J129" i="10" a="1"/>
  <c r="J129" i="10" s="1"/>
  <c r="P40" i="26"/>
  <c r="U138" i="10"/>
  <c r="U36" i="10" s="1"/>
  <c r="U37" i="10"/>
  <c r="K166" i="21"/>
  <c r="D135" i="34"/>
  <c r="M269" i="20"/>
  <c r="N168" i="20"/>
  <c r="O41" i="23"/>
  <c r="O40" i="23" s="1"/>
  <c r="AF337" i="10"/>
  <c r="E41" i="23"/>
  <c r="E40" i="23" s="1"/>
  <c r="V337" i="10"/>
  <c r="P137" i="26"/>
  <c r="I348" i="27"/>
  <c r="K164" i="21"/>
  <c r="P101" i="21"/>
  <c r="N134" i="33"/>
  <c r="H99" i="33"/>
  <c r="F56" i="28"/>
  <c r="K103" i="28"/>
  <c r="N352" i="29"/>
  <c r="N354" i="29"/>
  <c r="H96" i="29"/>
  <c r="L94" i="29"/>
  <c r="G345" i="30"/>
  <c r="G347" i="30"/>
  <c r="N135" i="21"/>
  <c r="T95" i="34"/>
  <c r="D129" i="34"/>
  <c r="I79" i="10" a="1"/>
  <c r="I79" i="10" s="1"/>
  <c r="I80" i="10" a="1"/>
  <c r="I80" i="10" s="1"/>
  <c r="R41" i="26"/>
  <c r="R40" i="26" s="1"/>
  <c r="AI443" i="10"/>
  <c r="F41" i="30"/>
  <c r="F40" i="30" s="1"/>
  <c r="W701" i="10"/>
  <c r="J651" i="10" a="1"/>
  <c r="J651" i="10" s="1"/>
  <c r="J652" i="10" a="1"/>
  <c r="J652" i="10" s="1"/>
  <c r="R41" i="21"/>
  <c r="R40" i="21" s="1"/>
  <c r="AI181" i="10"/>
  <c r="X29" i="10"/>
  <c r="AO129" i="10"/>
  <c r="L129" i="10" a="1"/>
  <c r="L129" i="10" s="1"/>
  <c r="L130" i="10" a="1"/>
  <c r="L130" i="10" s="1"/>
  <c r="J41" i="18"/>
  <c r="AA285" i="10"/>
  <c r="K41" i="33"/>
  <c r="K40" i="33" s="1"/>
  <c r="AB807" i="10"/>
  <c r="H805" i="10" a="1"/>
  <c r="H805" i="10" s="1"/>
  <c r="H806" i="10" a="1"/>
  <c r="H806" i="10" s="1"/>
  <c r="M724" i="10"/>
  <c r="N723" i="10"/>
  <c r="N619" i="10"/>
  <c r="M620" i="10"/>
  <c r="H285" i="10" a="1"/>
  <c r="H285" i="10" s="1"/>
  <c r="H286" i="10" a="1"/>
  <c r="H286" i="10" s="1"/>
  <c r="T138" i="10"/>
  <c r="T36" i="10" s="1"/>
  <c r="T37" i="10"/>
  <c r="T239" i="10"/>
  <c r="H239" i="10" s="1"/>
  <c r="AE138" i="10"/>
  <c r="AE36" i="10" s="1"/>
  <c r="AE37" i="10"/>
  <c r="E41" i="22"/>
  <c r="E40" i="22" s="1"/>
  <c r="V233" i="10"/>
  <c r="D350" i="27"/>
  <c r="K171" i="21"/>
  <c r="M138" i="21"/>
  <c r="N131" i="21"/>
  <c r="N130" i="21"/>
  <c r="M41" i="32"/>
  <c r="M40" i="32" s="1"/>
  <c r="AD755" i="10"/>
  <c r="J753" i="10" s="1" a="1"/>
  <c r="J753" i="10" s="1"/>
  <c r="Q41" i="32"/>
  <c r="Q40" i="32" s="1"/>
  <c r="AH753" i="10"/>
  <c r="F99" i="33"/>
  <c r="L41" i="33"/>
  <c r="L40" i="33" s="1"/>
  <c r="AC807" i="10"/>
  <c r="S351" i="29"/>
  <c r="S353" i="29"/>
  <c r="H345" i="29"/>
  <c r="G354" i="30"/>
  <c r="H101" i="30"/>
  <c r="N133" i="21"/>
  <c r="M103" i="34"/>
  <c r="V133" i="34"/>
  <c r="F102" i="34"/>
  <c r="R97" i="34"/>
  <c r="K236" i="10" a="1"/>
  <c r="K236" i="10" s="1"/>
  <c r="K235" i="10" a="1"/>
  <c r="K235" i="10" s="1"/>
  <c r="L702" i="10" a="1"/>
  <c r="L702" i="10" s="1"/>
  <c r="L701" i="10" a="1"/>
  <c r="L701" i="10" s="1"/>
  <c r="AO701" i="10"/>
  <c r="L652" i="10" a="1"/>
  <c r="L652" i="10" s="1"/>
  <c r="L651" i="10" a="1"/>
  <c r="L651" i="10" s="1"/>
  <c r="AO651" i="10"/>
  <c r="V345" i="19"/>
  <c r="G41" i="27"/>
  <c r="G40" i="27" s="1"/>
  <c r="X545" i="10"/>
  <c r="K806" i="10" a="1"/>
  <c r="K806" i="10" s="1"/>
  <c r="K805" i="10" a="1"/>
  <c r="K805" i="10" s="1"/>
  <c r="R41" i="28"/>
  <c r="R40" i="28" s="1"/>
  <c r="AI597" i="10"/>
  <c r="E41" i="20"/>
  <c r="E40" i="20" s="1"/>
  <c r="V129" i="10"/>
  <c r="L389" i="10" a="1"/>
  <c r="L389" i="10" s="1"/>
  <c r="L390" i="10" a="1"/>
  <c r="L390" i="10" s="1"/>
  <c r="AO389" i="10"/>
  <c r="H41" i="26"/>
  <c r="Y441" i="10"/>
  <c r="K288" i="10" a="1"/>
  <c r="K288" i="10" s="1"/>
  <c r="K287" i="10" a="1"/>
  <c r="K287" i="10" s="1"/>
  <c r="M100" i="10"/>
  <c r="N99" i="10"/>
  <c r="AM138" i="10"/>
  <c r="AM36" i="10" s="1"/>
  <c r="AM37" i="10"/>
  <c r="H94" i="29"/>
  <c r="P135" i="26"/>
  <c r="P134" i="26"/>
  <c r="K165" i="21"/>
  <c r="V349" i="19"/>
  <c r="L102" i="29"/>
  <c r="I702" i="10" a="1"/>
  <c r="I702" i="10" s="1"/>
  <c r="I701" i="10" a="1"/>
  <c r="I701" i="10" s="1"/>
  <c r="R102" i="34"/>
  <c r="J103" i="34"/>
  <c r="R99" i="34"/>
  <c r="W41" i="23"/>
  <c r="W40" i="23" s="1"/>
  <c r="AN337" i="10"/>
  <c r="I41" i="29"/>
  <c r="I40" i="29" s="1"/>
  <c r="Z649" i="10"/>
  <c r="Q41" i="30"/>
  <c r="Q40" i="30" s="1"/>
  <c r="AH701" i="10"/>
  <c r="W41" i="29"/>
  <c r="W40" i="29" s="1"/>
  <c r="AN651" i="10"/>
  <c r="V41" i="23"/>
  <c r="V40" i="23" s="1"/>
  <c r="AM339" i="10"/>
  <c r="O41" i="28"/>
  <c r="O40" i="28" s="1"/>
  <c r="AF597" i="10"/>
  <c r="L131" i="10" a="1"/>
  <c r="L131" i="10" s="1"/>
  <c r="AO131" i="10"/>
  <c r="L132" i="10" a="1"/>
  <c r="L132" i="10" s="1"/>
  <c r="I233" i="10" a="1"/>
  <c r="I233" i="10" s="1"/>
  <c r="I234" i="10" a="1"/>
  <c r="I234" i="10" s="1"/>
  <c r="M41" i="27"/>
  <c r="M40" i="27" s="1"/>
  <c r="AD547" i="10"/>
  <c r="J546" i="10" s="1" a="1"/>
  <c r="J546" i="10" s="1"/>
  <c r="H41" i="32"/>
  <c r="Y753" i="10"/>
  <c r="I756" i="10" s="1" a="1"/>
  <c r="I756" i="10" s="1"/>
  <c r="K755" i="10" a="1"/>
  <c r="K755" i="10" s="1"/>
  <c r="K756" i="10" a="1"/>
  <c r="K756" i="10" s="1"/>
  <c r="N307" i="10"/>
  <c r="M308" i="10"/>
  <c r="AP755" i="10"/>
  <c r="W138" i="10"/>
  <c r="W36" i="10" s="1"/>
  <c r="W37" i="10"/>
  <c r="K547" i="10" a="1"/>
  <c r="K547" i="10" s="1"/>
  <c r="K548" i="10" a="1"/>
  <c r="K548" i="10" s="1"/>
  <c r="N167" i="20"/>
  <c r="V310" i="28"/>
  <c r="K97" i="28"/>
  <c r="K99" i="28"/>
  <c r="H275" i="20"/>
  <c r="K41" i="20"/>
  <c r="K40" i="20" s="1"/>
  <c r="AB129" i="10"/>
  <c r="N170" i="20"/>
  <c r="U132" i="23"/>
  <c r="K170" i="23"/>
  <c r="S94" i="23"/>
  <c r="H41" i="24"/>
  <c r="H40" i="24" s="1"/>
  <c r="Y391" i="10"/>
  <c r="P130" i="26"/>
  <c r="N353" i="25"/>
  <c r="H548" i="10" a="1"/>
  <c r="H548" i="10" s="1"/>
  <c r="H547" i="10" a="1"/>
  <c r="H547" i="10" s="1"/>
  <c r="T95" i="27"/>
  <c r="O353" i="27"/>
  <c r="L546" i="10" a="1"/>
  <c r="L546" i="10" s="1"/>
  <c r="L545" i="10" a="1"/>
  <c r="L545" i="10" s="1"/>
  <c r="AO545" i="10"/>
  <c r="N129" i="21"/>
  <c r="C137" i="21"/>
  <c r="P96" i="21"/>
  <c r="C311" i="21"/>
  <c r="V350" i="19"/>
  <c r="L352" i="32"/>
  <c r="P351" i="32"/>
  <c r="V347" i="19"/>
  <c r="N130" i="33"/>
  <c r="F97" i="33"/>
  <c r="F133" i="28"/>
  <c r="K98" i="28"/>
  <c r="K95" i="28"/>
  <c r="H352" i="29"/>
  <c r="H351" i="29"/>
  <c r="N138" i="29"/>
  <c r="P162" i="29"/>
  <c r="S347" i="30"/>
  <c r="S352" i="30"/>
  <c r="R354" i="30"/>
  <c r="I703" i="10" a="1"/>
  <c r="I703" i="10" s="1"/>
  <c r="I704" i="10" a="1"/>
  <c r="I704" i="10" s="1"/>
  <c r="O99" i="30"/>
  <c r="U130" i="30"/>
  <c r="U134" i="30"/>
  <c r="T94" i="34"/>
  <c r="R100" i="34"/>
  <c r="R95" i="34"/>
  <c r="V41" i="21"/>
  <c r="V40" i="21" s="1"/>
  <c r="AM181" i="10"/>
  <c r="L184" i="10" s="1" a="1"/>
  <c r="L184" i="10" s="1"/>
  <c r="E41" i="18"/>
  <c r="V287" i="10"/>
  <c r="C41" i="28"/>
  <c r="C40" i="28" s="1"/>
  <c r="T597" i="10"/>
  <c r="H599" i="10" s="1" a="1"/>
  <c r="H599" i="10" s="1"/>
  <c r="O41" i="34"/>
  <c r="O40" i="34" s="1"/>
  <c r="AF77" i="10"/>
  <c r="I41" i="32"/>
  <c r="I40" i="32" s="1"/>
  <c r="Z753" i="10"/>
  <c r="J41" i="32"/>
  <c r="J40" i="32" s="1"/>
  <c r="AA753" i="10"/>
  <c r="C41" i="32"/>
  <c r="C40" i="32" s="1"/>
  <c r="T755" i="10"/>
  <c r="H754" i="10" s="1" a="1"/>
  <c r="H754" i="10" s="1"/>
  <c r="N568" i="10"/>
  <c r="O567" i="10"/>
  <c r="Z138" i="10"/>
  <c r="Z36" i="10" s="1"/>
  <c r="Z37" i="10"/>
  <c r="K41" i="24"/>
  <c r="K40" i="24" s="1"/>
  <c r="AB389" i="10"/>
  <c r="J41" i="24"/>
  <c r="J40" i="24" s="1"/>
  <c r="AA389" i="10"/>
  <c r="F41" i="26"/>
  <c r="F40" i="26" s="1"/>
  <c r="W441" i="10"/>
  <c r="S350" i="30"/>
  <c r="I352" i="23"/>
  <c r="R56" i="23"/>
  <c r="K131" i="10" a="1"/>
  <c r="K131" i="10" s="1"/>
  <c r="K132" i="10" a="1"/>
  <c r="K132" i="10" s="1"/>
  <c r="K41" i="22"/>
  <c r="K40" i="22" s="1"/>
  <c r="AB233" i="10"/>
  <c r="N164" i="20"/>
  <c r="N171" i="20"/>
  <c r="H98" i="22"/>
  <c r="N41" i="22"/>
  <c r="N40" i="22" s="1"/>
  <c r="AE233" i="10"/>
  <c r="K172" i="23"/>
  <c r="I41" i="24"/>
  <c r="I40" i="24" s="1"/>
  <c r="Z389" i="10"/>
  <c r="S41" i="26"/>
  <c r="S40" i="26" s="1"/>
  <c r="AJ441" i="10"/>
  <c r="S97" i="25"/>
  <c r="N351" i="25"/>
  <c r="I346" i="27"/>
  <c r="D348" i="27"/>
  <c r="O351" i="27"/>
  <c r="P103" i="21"/>
  <c r="M135" i="21"/>
  <c r="C307" i="21"/>
  <c r="S136" i="21"/>
  <c r="Q136" i="21"/>
  <c r="V352" i="19"/>
  <c r="P350" i="32"/>
  <c r="G348" i="33"/>
  <c r="N94" i="33"/>
  <c r="M345" i="28"/>
  <c r="N310" i="28"/>
  <c r="M346" i="28"/>
  <c r="S136" i="28"/>
  <c r="K100" i="28"/>
  <c r="J348" i="29"/>
  <c r="T41" i="29"/>
  <c r="T40" i="29" s="1"/>
  <c r="AK649" i="10"/>
  <c r="N134" i="29"/>
  <c r="P172" i="29"/>
  <c r="D94" i="29"/>
  <c r="H99" i="29"/>
  <c r="L101" i="29"/>
  <c r="L103" i="29"/>
  <c r="R351" i="30"/>
  <c r="L351" i="34"/>
  <c r="C137" i="34"/>
  <c r="Q41" i="34"/>
  <c r="Q40" i="34" s="1"/>
  <c r="AH77" i="10"/>
  <c r="R98" i="34"/>
  <c r="V41" i="34"/>
  <c r="V40" i="34" s="1"/>
  <c r="AM77" i="10"/>
  <c r="C41" i="22"/>
  <c r="C40" i="22" s="1"/>
  <c r="T233" i="10"/>
  <c r="T27" i="10" s="1"/>
  <c r="F41" i="32"/>
  <c r="W753" i="10"/>
  <c r="AO79" i="10"/>
  <c r="C41" i="25"/>
  <c r="C40" i="25" s="1"/>
  <c r="T493" i="10"/>
  <c r="L41" i="28"/>
  <c r="L40" i="28" s="1"/>
  <c r="AC597" i="10"/>
  <c r="O41" i="30"/>
  <c r="O40" i="30" s="1"/>
  <c r="AF701" i="10"/>
  <c r="S41" i="20"/>
  <c r="AJ129" i="10"/>
  <c r="M464" i="10"/>
  <c r="N463" i="10"/>
  <c r="AH138" i="10"/>
  <c r="AH36" i="10" s="1"/>
  <c r="AH37" i="10"/>
  <c r="O41" i="32"/>
  <c r="O40" i="32" s="1"/>
  <c r="AF753" i="10"/>
  <c r="I347" i="23"/>
  <c r="R41" i="24"/>
  <c r="R40" i="24" s="1"/>
  <c r="AI391" i="10"/>
  <c r="P349" i="32"/>
  <c r="R103" i="34"/>
  <c r="J41" i="34"/>
  <c r="J40" i="34" s="1"/>
  <c r="AA77" i="10"/>
  <c r="G41" i="34"/>
  <c r="X77" i="10"/>
  <c r="AA29" i="10"/>
  <c r="C41" i="29"/>
  <c r="C40" i="29" s="1"/>
  <c r="T649" i="10"/>
  <c r="H651" i="10" s="1" a="1"/>
  <c r="H651" i="10" s="1"/>
  <c r="N350" i="29"/>
  <c r="L171" i="18"/>
  <c r="J649" i="10" a="1"/>
  <c r="J649" i="10" s="1"/>
  <c r="J650" i="10" a="1"/>
  <c r="J650" i="10" s="1"/>
  <c r="H702" i="10" a="1"/>
  <c r="H702" i="10" s="1"/>
  <c r="H701" i="10" a="1"/>
  <c r="H701" i="10" s="1"/>
  <c r="N775" i="10"/>
  <c r="M776" i="10"/>
  <c r="AD339" i="10"/>
  <c r="J337" i="10" s="1" a="1"/>
  <c r="J337" i="10" s="1"/>
  <c r="M256" i="10"/>
  <c r="N255" i="10"/>
  <c r="AB138" i="10"/>
  <c r="AB36" i="10" s="1"/>
  <c r="AB37" i="10"/>
  <c r="J41" i="27"/>
  <c r="J40" i="27" s="1"/>
  <c r="AA545" i="10"/>
  <c r="G41" i="28"/>
  <c r="G40" i="28" s="1"/>
  <c r="X599" i="10"/>
  <c r="C138" i="28"/>
  <c r="L95" i="29"/>
  <c r="D41" i="30"/>
  <c r="D40" i="30" s="1"/>
  <c r="U701" i="10"/>
  <c r="P133" i="26"/>
  <c r="D353" i="27"/>
  <c r="H41" i="27"/>
  <c r="H40" i="27" s="1"/>
  <c r="Y545" i="10"/>
  <c r="I548" i="10" s="1" a="1"/>
  <c r="I548" i="10" s="1"/>
  <c r="J98" i="27"/>
  <c r="K129" i="21"/>
  <c r="P99" i="21"/>
  <c r="I97" i="25"/>
  <c r="C135" i="21"/>
  <c r="C129" i="21"/>
  <c r="Q132" i="21"/>
  <c r="V354" i="19"/>
  <c r="P352" i="32"/>
  <c r="F101" i="32"/>
  <c r="R135" i="32"/>
  <c r="N138" i="33"/>
  <c r="H41" i="33"/>
  <c r="H40" i="33" s="1"/>
  <c r="Y805" i="10"/>
  <c r="N41" i="33"/>
  <c r="N40" i="33" s="1"/>
  <c r="AE805" i="10"/>
  <c r="T41" i="28"/>
  <c r="T40" i="28" s="1"/>
  <c r="AK597" i="10"/>
  <c r="N348" i="29"/>
  <c r="J349" i="29"/>
  <c r="N129" i="29"/>
  <c r="N131" i="29"/>
  <c r="H41" i="29"/>
  <c r="H40" i="29" s="1"/>
  <c r="Y649" i="10"/>
  <c r="S346" i="30"/>
  <c r="N41" i="30"/>
  <c r="AE701" i="10"/>
  <c r="G137" i="30"/>
  <c r="G97" i="30"/>
  <c r="G94" i="30"/>
  <c r="Q137" i="34"/>
  <c r="Q129" i="34"/>
  <c r="E41" i="34"/>
  <c r="E40" i="34" s="1"/>
  <c r="V77" i="10"/>
  <c r="V129" i="34"/>
  <c r="M41" i="33"/>
  <c r="M40" i="33" s="1"/>
  <c r="AD805" i="10"/>
  <c r="J807" i="10" s="1" a="1"/>
  <c r="J807" i="10" s="1"/>
  <c r="L391" i="10" a="1"/>
  <c r="L391" i="10" s="1"/>
  <c r="L392" i="10" a="1"/>
  <c r="L392" i="10" s="1"/>
  <c r="AO391" i="10"/>
  <c r="N41" i="28"/>
  <c r="N40" i="28" s="1"/>
  <c r="AE597" i="10"/>
  <c r="G41" i="20"/>
  <c r="X129" i="10"/>
  <c r="J78" i="10" a="1"/>
  <c r="J78" i="10" s="1"/>
  <c r="J77" i="10" a="1"/>
  <c r="J77" i="10" s="1"/>
  <c r="AC29" i="10"/>
  <c r="N828" i="10"/>
  <c r="O827" i="10"/>
  <c r="M204" i="10"/>
  <c r="N203" i="10"/>
  <c r="H703" i="10" a="1"/>
  <c r="H703" i="10" s="1"/>
  <c r="H704" i="10" a="1"/>
  <c r="H704" i="10" s="1"/>
  <c r="N162" i="20"/>
  <c r="W41" i="20"/>
  <c r="W40" i="20" s="1"/>
  <c r="AN129" i="10"/>
  <c r="D351" i="27"/>
  <c r="V353" i="19"/>
  <c r="D41" i="29"/>
  <c r="D40" i="29" s="1"/>
  <c r="U649" i="10"/>
  <c r="F41" i="29"/>
  <c r="F40" i="29" s="1"/>
  <c r="W649" i="10"/>
  <c r="L703" i="10" a="1"/>
  <c r="L703" i="10" s="1"/>
  <c r="L704" i="10" a="1"/>
  <c r="L704" i="10" s="1"/>
  <c r="AO703" i="10"/>
  <c r="N166" i="20"/>
  <c r="I235" i="10" a="1"/>
  <c r="I235" i="10" s="1"/>
  <c r="I236" i="10" a="1"/>
  <c r="I236" i="10" s="1"/>
  <c r="I351" i="23"/>
  <c r="I41" i="23"/>
  <c r="I40" i="23" s="1"/>
  <c r="Z339" i="10"/>
  <c r="Z29" i="10" s="1"/>
  <c r="Q41" i="24"/>
  <c r="Q40" i="24" s="1"/>
  <c r="AH389" i="10"/>
  <c r="J274" i="20"/>
  <c r="N165" i="20"/>
  <c r="D99" i="20"/>
  <c r="D100" i="20"/>
  <c r="U41" i="22"/>
  <c r="U40" i="22" s="1"/>
  <c r="AL233" i="10"/>
  <c r="I346" i="23"/>
  <c r="M132" i="18"/>
  <c r="K165" i="23"/>
  <c r="K169" i="23"/>
  <c r="I136" i="25"/>
  <c r="O348" i="27"/>
  <c r="J103" i="27"/>
  <c r="T96" i="27"/>
  <c r="S134" i="21"/>
  <c r="C132" i="21"/>
  <c r="I103" i="25"/>
  <c r="S101" i="21"/>
  <c r="C130" i="21"/>
  <c r="Q133" i="21"/>
  <c r="V351" i="19"/>
  <c r="C134" i="19"/>
  <c r="P353" i="32"/>
  <c r="S41" i="32"/>
  <c r="S40" i="32" s="1"/>
  <c r="AJ755" i="10"/>
  <c r="AJ29" i="10" s="1"/>
  <c r="M347" i="28"/>
  <c r="G97" i="28"/>
  <c r="S347" i="29"/>
  <c r="J353" i="29"/>
  <c r="D130" i="29"/>
  <c r="L96" i="29"/>
  <c r="S351" i="30"/>
  <c r="G103" i="30"/>
  <c r="L98" i="30"/>
  <c r="K495" i="10" a="1"/>
  <c r="K495" i="10" s="1"/>
  <c r="K496" i="10" a="1"/>
  <c r="K496" i="10" s="1"/>
  <c r="V136" i="34"/>
  <c r="Q130" i="34"/>
  <c r="W41" i="24"/>
  <c r="W40" i="24" s="1"/>
  <c r="AN389" i="10"/>
  <c r="L41" i="34"/>
  <c r="L40" i="34" s="1"/>
  <c r="AC77" i="10"/>
  <c r="AC27" i="10" s="1"/>
  <c r="J79" i="10" a="1"/>
  <c r="J79" i="10" s="1"/>
  <c r="J80" i="10" a="1"/>
  <c r="J80" i="10" s="1"/>
  <c r="K233" i="10" a="1"/>
  <c r="K233" i="10" s="1"/>
  <c r="K234" i="10" a="1"/>
  <c r="K234" i="10" s="1"/>
  <c r="T41" i="30"/>
  <c r="T40" i="30" s="1"/>
  <c r="AK701" i="10"/>
  <c r="K129" i="10" a="1"/>
  <c r="K129" i="10" s="1"/>
  <c r="K130" i="10" a="1"/>
  <c r="K130" i="10" s="1"/>
  <c r="H129" i="10" a="1"/>
  <c r="H129" i="10" s="1"/>
  <c r="H130" i="10" a="1"/>
  <c r="H130" i="10" s="1"/>
  <c r="L807" i="10" a="1"/>
  <c r="L807" i="10" s="1"/>
  <c r="L808" i="10" a="1"/>
  <c r="L808" i="10" s="1"/>
  <c r="AO807" i="10"/>
  <c r="L597" i="10" a="1"/>
  <c r="L597" i="10" s="1"/>
  <c r="L598" i="10" a="1"/>
  <c r="L598" i="10" s="1"/>
  <c r="AO597" i="10"/>
  <c r="L40" i="18"/>
  <c r="F41" i="25"/>
  <c r="F40" i="25" s="1"/>
  <c r="W495" i="10"/>
  <c r="F41" i="28"/>
  <c r="W597" i="10"/>
  <c r="G41" i="32"/>
  <c r="X753" i="10"/>
  <c r="H132" i="10" a="1"/>
  <c r="H132" i="10" s="1"/>
  <c r="H131" i="10" a="1"/>
  <c r="H131" i="10" s="1"/>
  <c r="N359" i="10"/>
  <c r="M360" i="10"/>
  <c r="AL138" i="10"/>
  <c r="AL36" i="10" s="1"/>
  <c r="AL37" i="10"/>
  <c r="T187" i="10"/>
  <c r="H187" i="10" s="1"/>
  <c r="J138" i="10" a="1"/>
  <c r="J138" i="10" s="1"/>
  <c r="J139" i="10" s="1"/>
  <c r="AD36" i="10"/>
  <c r="O41" i="18"/>
  <c r="O40" i="18" s="1"/>
  <c r="AF287" i="10"/>
  <c r="AF29" i="10" s="1"/>
  <c r="L599" i="10" a="1"/>
  <c r="L599" i="10" s="1"/>
  <c r="L600" i="10" a="1"/>
  <c r="L600" i="10" s="1"/>
  <c r="AO599" i="10"/>
  <c r="F41" i="22"/>
  <c r="F40" i="22" s="1"/>
  <c r="W235" i="10"/>
  <c r="Q41" i="22"/>
  <c r="Q40" i="22" s="1"/>
  <c r="AH233" i="10"/>
  <c r="U41" i="18"/>
  <c r="U40" i="18" s="1"/>
  <c r="AL285" i="10"/>
  <c r="Q41" i="26"/>
  <c r="Q40" i="26" s="1"/>
  <c r="AH441" i="10"/>
  <c r="P348" i="32"/>
  <c r="D41" i="32"/>
  <c r="D40" i="32" s="1"/>
  <c r="U755" i="10"/>
  <c r="U29" i="10" s="1"/>
  <c r="N136" i="33"/>
  <c r="G351" i="30"/>
  <c r="L100" i="30"/>
  <c r="F99" i="34"/>
  <c r="S41" i="22"/>
  <c r="S40" i="22" s="1"/>
  <c r="AJ233" i="10"/>
  <c r="W41" i="22"/>
  <c r="W40" i="22" s="1"/>
  <c r="AN233" i="10"/>
  <c r="S345" i="30"/>
  <c r="H546" i="10" a="1"/>
  <c r="H546" i="10" s="1"/>
  <c r="H545" i="10" a="1"/>
  <c r="H545" i="10" s="1"/>
  <c r="G41" i="24"/>
  <c r="G40" i="24" s="1"/>
  <c r="X389" i="10"/>
  <c r="K494" i="10" a="1"/>
  <c r="K494" i="10" s="1"/>
  <c r="K493" i="10" a="1"/>
  <c r="K493" i="10" s="1"/>
  <c r="S41" i="29"/>
  <c r="S40" i="29" s="1"/>
  <c r="AJ649" i="10"/>
  <c r="M672" i="10"/>
  <c r="N671" i="10"/>
  <c r="AC138" i="10"/>
  <c r="AC36" i="10" s="1"/>
  <c r="AC37" i="10"/>
  <c r="I78" i="10" a="1"/>
  <c r="I78" i="10" s="1"/>
  <c r="I77" i="10" a="1"/>
  <c r="I77" i="10" s="1"/>
  <c r="Y27" i="10"/>
  <c r="H41" i="28"/>
  <c r="H40" i="28" s="1"/>
  <c r="Y597" i="10"/>
  <c r="I600" i="10" s="1" a="1"/>
  <c r="I600" i="10" s="1"/>
  <c r="AS15" i="10"/>
  <c r="AT741" i="10"/>
  <c r="AT15" i="10" s="1"/>
  <c r="T395" i="10"/>
  <c r="H395" i="10" s="1"/>
  <c r="AP337" i="10"/>
  <c r="K285" i="10" a="1"/>
  <c r="K285" i="10" s="1"/>
  <c r="K286" i="10" a="1"/>
  <c r="K286" i="10" s="1"/>
  <c r="K138" i="10" a="1"/>
  <c r="K138" i="10" s="1"/>
  <c r="K139" i="10" s="1"/>
  <c r="AI36" i="10"/>
  <c r="T41" i="32"/>
  <c r="T40" i="32" s="1"/>
  <c r="AK755" i="10"/>
  <c r="E41" i="21"/>
  <c r="E40" i="21" s="1"/>
  <c r="V183" i="10"/>
  <c r="W41" i="21"/>
  <c r="W40" i="21" s="1"/>
  <c r="AN181" i="10"/>
  <c r="T41" i="22"/>
  <c r="T40" i="22" s="1"/>
  <c r="AK235" i="10"/>
  <c r="I353" i="23"/>
  <c r="P132" i="26"/>
  <c r="P136" i="26"/>
  <c r="L131" i="25"/>
  <c r="I102" i="25"/>
  <c r="D354" i="27"/>
  <c r="K162" i="27"/>
  <c r="L547" i="10" a="1"/>
  <c r="L547" i="10" s="1"/>
  <c r="L548" i="10" a="1"/>
  <c r="L548" i="10" s="1"/>
  <c r="AO547" i="10"/>
  <c r="K173" i="21"/>
  <c r="J96" i="27"/>
  <c r="M133" i="21"/>
  <c r="M137" i="21"/>
  <c r="W129" i="19"/>
  <c r="H347" i="32"/>
  <c r="G349" i="33"/>
  <c r="I349" i="28"/>
  <c r="K96" i="28"/>
  <c r="K101" i="28"/>
  <c r="S350" i="29"/>
  <c r="S354" i="30"/>
  <c r="H351" i="30"/>
  <c r="G348" i="30"/>
  <c r="K138" i="34"/>
  <c r="H99" i="34"/>
  <c r="H77" i="10" a="1"/>
  <c r="H77" i="10" s="1"/>
  <c r="H78" i="10" a="1"/>
  <c r="H78" i="10" s="1"/>
  <c r="E41" i="24"/>
  <c r="E40" i="24" s="1"/>
  <c r="V391" i="10"/>
  <c r="U41" i="21"/>
  <c r="U40" i="21" s="1"/>
  <c r="AL183" i="10"/>
  <c r="AL29" i="10" s="1"/>
  <c r="J702" i="10" a="1"/>
  <c r="J702" i="10" s="1"/>
  <c r="J701" i="10" a="1"/>
  <c r="J701" i="10" s="1"/>
  <c r="W41" i="30"/>
  <c r="W40" i="30" s="1"/>
  <c r="AN701" i="10"/>
  <c r="O41" i="29"/>
  <c r="O40" i="29" s="1"/>
  <c r="AF651" i="10"/>
  <c r="AO183" i="10"/>
  <c r="K649" i="10" a="1"/>
  <c r="K649" i="10" s="1"/>
  <c r="K650" i="10" a="1"/>
  <c r="K650" i="10" s="1"/>
  <c r="I41" i="20"/>
  <c r="I40" i="20" s="1"/>
  <c r="Z129" i="10"/>
  <c r="T41" i="20"/>
  <c r="T40" i="20" s="1"/>
  <c r="AK131" i="10"/>
  <c r="Q41" i="27"/>
  <c r="Q40" i="27" s="1"/>
  <c r="AH547" i="10"/>
  <c r="R41" i="32"/>
  <c r="R40" i="32" s="1"/>
  <c r="T342" i="10"/>
  <c r="H342" i="10" s="1"/>
  <c r="AJ138" i="10"/>
  <c r="AJ36" i="10" s="1"/>
  <c r="AJ37" i="10"/>
  <c r="R41" i="18"/>
  <c r="R40" i="18" s="1"/>
  <c r="P41" i="23"/>
  <c r="P40" i="23" s="1"/>
  <c r="AG339" i="10"/>
  <c r="H443" i="10" a="1"/>
  <c r="H443" i="10" s="1"/>
  <c r="H444" i="10" a="1"/>
  <c r="H444" i="10" s="1"/>
  <c r="O41" i="27"/>
  <c r="O40" i="27" s="1"/>
  <c r="AF547" i="10"/>
  <c r="Q41" i="33"/>
  <c r="Q40" i="33" s="1"/>
  <c r="AH805" i="10"/>
  <c r="V314" i="28"/>
  <c r="V41" i="18"/>
  <c r="V40" i="18" s="1"/>
  <c r="AM285" i="10"/>
  <c r="L443" i="10" a="1"/>
  <c r="L443" i="10" s="1"/>
  <c r="AO443" i="10"/>
  <c r="U41" i="26"/>
  <c r="U40" i="26" s="1"/>
  <c r="AL441" i="10"/>
  <c r="D352" i="27"/>
  <c r="I353" i="27"/>
  <c r="I351" i="27"/>
  <c r="F41" i="27"/>
  <c r="F40" i="27" s="1"/>
  <c r="W547" i="10"/>
  <c r="P95" i="21"/>
  <c r="K172" i="21"/>
  <c r="M136" i="21"/>
  <c r="H353" i="32"/>
  <c r="R133" i="32"/>
  <c r="R136" i="32"/>
  <c r="I353" i="28"/>
  <c r="H353" i="29"/>
  <c r="L346" i="29"/>
  <c r="L100" i="29"/>
  <c r="S349" i="30"/>
  <c r="L346" i="30"/>
  <c r="H348" i="30"/>
  <c r="G352" i="30"/>
  <c r="W348" i="34"/>
  <c r="D133" i="34"/>
  <c r="D138" i="34"/>
  <c r="I41" i="34"/>
  <c r="I40" i="34" s="1"/>
  <c r="Z77" i="10"/>
  <c r="V130" i="34"/>
  <c r="U41" i="30"/>
  <c r="U40" i="30" s="1"/>
  <c r="AL701" i="10"/>
  <c r="S41" i="33"/>
  <c r="S40" i="33" s="1"/>
  <c r="AJ805" i="10"/>
  <c r="S41" i="28"/>
  <c r="S40" i="28" s="1"/>
  <c r="AJ597" i="10"/>
  <c r="J131" i="10" a="1"/>
  <c r="J131" i="10" s="1"/>
  <c r="J132" i="10" a="1"/>
  <c r="J132" i="10" s="1"/>
  <c r="G41" i="21"/>
  <c r="X181" i="10"/>
  <c r="L496" i="10" a="1"/>
  <c r="L496" i="10" s="1"/>
  <c r="L495" i="10" a="1"/>
  <c r="L495" i="10" s="1"/>
  <c r="AO495" i="10"/>
  <c r="F41" i="23"/>
  <c r="F40" i="23" s="1"/>
  <c r="W339" i="10"/>
  <c r="K545" i="10" a="1"/>
  <c r="K545" i="10" s="1"/>
  <c r="K546" i="10" a="1"/>
  <c r="K546" i="10" s="1"/>
  <c r="H808" i="10" a="1"/>
  <c r="H808" i="10" s="1"/>
  <c r="H807" i="10" a="1"/>
  <c r="H807" i="10" s="1"/>
  <c r="Q41" i="29"/>
  <c r="Q40" i="29" s="1"/>
  <c r="AH649" i="10"/>
  <c r="J493" i="10" a="1"/>
  <c r="J493" i="10" s="1"/>
  <c r="J494" i="10" a="1"/>
  <c r="J494" i="10" s="1"/>
  <c r="V41" i="32"/>
  <c r="AM753" i="10"/>
  <c r="L806" i="10" a="1"/>
  <c r="L806" i="10" s="1"/>
  <c r="L805" i="10" a="1"/>
  <c r="L805" i="10" s="1"/>
  <c r="AO805" i="10"/>
  <c r="W41" i="32"/>
  <c r="W40" i="32" s="1"/>
  <c r="AN753" i="10"/>
  <c r="M516" i="10"/>
  <c r="N515" i="10"/>
  <c r="K753" i="10" a="1"/>
  <c r="K753" i="10" s="1"/>
  <c r="I494" i="10" a="1"/>
  <c r="I494" i="10" s="1"/>
  <c r="I493" i="10" a="1"/>
  <c r="I493" i="10" s="1"/>
  <c r="AP287" i="10"/>
  <c r="V41" i="22"/>
  <c r="V40" i="22" s="1"/>
  <c r="AM235" i="10"/>
  <c r="L650" i="10" a="1"/>
  <c r="L650" i="10" s="1"/>
  <c r="L649" i="10" a="1"/>
  <c r="L649" i="10" s="1"/>
  <c r="AO649" i="10"/>
  <c r="W41" i="18"/>
  <c r="W40" i="18" s="1"/>
  <c r="AN285" i="10"/>
  <c r="I348" i="23"/>
  <c r="J41" i="26"/>
  <c r="J40" i="26" s="1"/>
  <c r="AA441" i="10"/>
  <c r="Q41" i="25"/>
  <c r="Q40" i="25" s="1"/>
  <c r="AH495" i="10"/>
  <c r="U41" i="25"/>
  <c r="U40" i="25" s="1"/>
  <c r="AL493" i="10"/>
  <c r="J495" i="10" a="1"/>
  <c r="J495" i="10" s="1"/>
  <c r="J496" i="10" a="1"/>
  <c r="J496" i="10" s="1"/>
  <c r="I354" i="27"/>
  <c r="I350" i="27"/>
  <c r="T41" i="27"/>
  <c r="T40" i="27" s="1"/>
  <c r="AK545" i="10"/>
  <c r="M132" i="21"/>
  <c r="H349" i="32"/>
  <c r="H349" i="29"/>
  <c r="D134" i="29"/>
  <c r="L103" i="30"/>
  <c r="K79" i="10" a="1"/>
  <c r="K79" i="10" s="1"/>
  <c r="K80" i="10" a="1"/>
  <c r="K80" i="10" s="1"/>
  <c r="AI29" i="10"/>
  <c r="I132" i="34"/>
  <c r="D132" i="34"/>
  <c r="Q133" i="34"/>
  <c r="H79" i="10" a="1"/>
  <c r="H79" i="10" s="1"/>
  <c r="H80" i="10" a="1"/>
  <c r="H80" i="10" s="1"/>
  <c r="F41" i="34"/>
  <c r="F40" i="34" s="1"/>
  <c r="W77" i="10"/>
  <c r="S41" i="25"/>
  <c r="S40" i="25" s="1"/>
  <c r="AJ493" i="10"/>
  <c r="S41" i="30"/>
  <c r="S40" i="30" s="1"/>
  <c r="AJ701" i="10"/>
  <c r="K652" i="10" a="1"/>
  <c r="K652" i="10" s="1"/>
  <c r="K651" i="10" a="1"/>
  <c r="K651" i="10" s="1"/>
  <c r="L493" i="10" a="1"/>
  <c r="L493" i="10" s="1"/>
  <c r="L494" i="10" a="1"/>
  <c r="L494" i="10" s="1"/>
  <c r="AO493" i="10"/>
  <c r="K78" i="10" a="1"/>
  <c r="K78" i="10" s="1"/>
  <c r="K77" i="10" a="1"/>
  <c r="K77" i="10" s="1"/>
  <c r="Q41" i="23"/>
  <c r="Q40" i="23" s="1"/>
  <c r="AH339" i="10"/>
  <c r="AH29" i="10" s="1"/>
  <c r="P41" i="32"/>
  <c r="AG755" i="10"/>
  <c r="L40" i="26"/>
  <c r="K754" i="10" a="1"/>
  <c r="K754" i="10" s="1"/>
  <c r="AP233" i="10"/>
  <c r="L138" i="10" a="1"/>
  <c r="L138" i="10" s="1"/>
  <c r="AN36" i="10"/>
  <c r="N101" i="20"/>
  <c r="D103" i="25"/>
  <c r="K134" i="30"/>
  <c r="J237" i="20"/>
  <c r="I131" i="20"/>
  <c r="D95" i="20"/>
  <c r="E130" i="22"/>
  <c r="D97" i="22"/>
  <c r="S102" i="22"/>
  <c r="V100" i="24"/>
  <c r="Q137" i="26"/>
  <c r="L103" i="27"/>
  <c r="L100" i="27"/>
  <c r="P103" i="27"/>
  <c r="L95" i="27"/>
  <c r="W137" i="19"/>
  <c r="I103" i="33"/>
  <c r="P41" i="30"/>
  <c r="P40" i="30" s="1"/>
  <c r="Q354" i="34"/>
  <c r="C41" i="34"/>
  <c r="C40" i="34" s="1"/>
  <c r="J346" i="23"/>
  <c r="K133" i="24"/>
  <c r="E95" i="26"/>
  <c r="S100" i="25"/>
  <c r="Q138" i="25"/>
  <c r="L94" i="27"/>
  <c r="P99" i="27"/>
  <c r="K95" i="27"/>
  <c r="L98" i="27"/>
  <c r="I98" i="25"/>
  <c r="H136" i="19"/>
  <c r="H129" i="19"/>
  <c r="W130" i="32"/>
  <c r="R132" i="32"/>
  <c r="L350" i="33"/>
  <c r="R138" i="33"/>
  <c r="K96" i="33"/>
  <c r="D133" i="33"/>
  <c r="I97" i="33"/>
  <c r="U346" i="28"/>
  <c r="U354" i="28"/>
  <c r="V99" i="28"/>
  <c r="P99" i="28"/>
  <c r="H350" i="29"/>
  <c r="L315" i="29"/>
  <c r="L311" i="29"/>
  <c r="J314" i="29"/>
  <c r="G345" i="29"/>
  <c r="J354" i="29"/>
  <c r="G172" i="29"/>
  <c r="P171" i="29"/>
  <c r="U100" i="29"/>
  <c r="G310" i="30"/>
  <c r="K133" i="30"/>
  <c r="G136" i="30"/>
  <c r="Q351" i="34"/>
  <c r="P134" i="34"/>
  <c r="Q132" i="34"/>
  <c r="T97" i="34"/>
  <c r="F41" i="24"/>
  <c r="F40" i="24" s="1"/>
  <c r="V345" i="18"/>
  <c r="J94" i="27"/>
  <c r="I99" i="25"/>
  <c r="Q137" i="21"/>
  <c r="W132" i="32"/>
  <c r="L354" i="33"/>
  <c r="P137" i="33"/>
  <c r="I99" i="33"/>
  <c r="J307" i="29"/>
  <c r="D136" i="29"/>
  <c r="M99" i="29"/>
  <c r="G311" i="30"/>
  <c r="P132" i="30"/>
  <c r="H103" i="30"/>
  <c r="P131" i="30"/>
  <c r="V352" i="34"/>
  <c r="Q345" i="34"/>
  <c r="E133" i="34"/>
  <c r="V131" i="34"/>
  <c r="H62" i="34"/>
  <c r="E138" i="34"/>
  <c r="E40" i="18"/>
  <c r="V349" i="34"/>
  <c r="Q138" i="20"/>
  <c r="W136" i="32"/>
  <c r="E101" i="33"/>
  <c r="W347" i="34"/>
  <c r="V353" i="34"/>
  <c r="H21" i="34"/>
  <c r="R41" i="33"/>
  <c r="R40" i="33" s="1"/>
  <c r="M41" i="34"/>
  <c r="L40" i="25"/>
  <c r="S97" i="22"/>
  <c r="M96" i="23"/>
  <c r="U135" i="25"/>
  <c r="K41" i="25"/>
  <c r="K40" i="25" s="1"/>
  <c r="E133" i="19"/>
  <c r="W137" i="32"/>
  <c r="R135" i="33"/>
  <c r="I95" i="33"/>
  <c r="L97" i="28"/>
  <c r="F349" i="30"/>
  <c r="P134" i="30"/>
  <c r="V351" i="34"/>
  <c r="H98" i="34"/>
  <c r="J41" i="29"/>
  <c r="J40" i="29" s="1"/>
  <c r="I41" i="28"/>
  <c r="M238" i="20"/>
  <c r="E102" i="20"/>
  <c r="F132" i="22"/>
  <c r="S133" i="18"/>
  <c r="K173" i="23"/>
  <c r="I137" i="26"/>
  <c r="J102" i="25"/>
  <c r="H133" i="25"/>
  <c r="L102" i="27"/>
  <c r="J95" i="27"/>
  <c r="H353" i="21"/>
  <c r="T94" i="27"/>
  <c r="W138" i="32"/>
  <c r="L353" i="33"/>
  <c r="I102" i="33"/>
  <c r="W349" i="28"/>
  <c r="V95" i="28"/>
  <c r="G103" i="28"/>
  <c r="S352" i="29"/>
  <c r="M350" i="29"/>
  <c r="U97" i="29"/>
  <c r="K41" i="29"/>
  <c r="K40" i="29" s="1"/>
  <c r="L345" i="30"/>
  <c r="G308" i="30"/>
  <c r="G314" i="30"/>
  <c r="K137" i="30"/>
  <c r="U349" i="34"/>
  <c r="P99" i="34"/>
  <c r="D132" i="29"/>
  <c r="L347" i="32"/>
  <c r="L353" i="32"/>
  <c r="I40" i="25"/>
  <c r="E40" i="25"/>
  <c r="N103" i="24"/>
  <c r="N137" i="24"/>
  <c r="J102" i="27"/>
  <c r="C41" i="19"/>
  <c r="C40" i="19" s="1"/>
  <c r="J238" i="20"/>
  <c r="H349" i="20"/>
  <c r="W134" i="30"/>
  <c r="P137" i="30"/>
  <c r="U345" i="22"/>
  <c r="G41" i="18"/>
  <c r="G40" i="18" s="1"/>
  <c r="Q131" i="21"/>
  <c r="Q130" i="21"/>
  <c r="C312" i="21"/>
  <c r="W130" i="19"/>
  <c r="U41" i="32"/>
  <c r="U40" i="32" s="1"/>
  <c r="R137" i="32"/>
  <c r="G315" i="19"/>
  <c r="L132" i="33"/>
  <c r="W135" i="33"/>
  <c r="P138" i="33"/>
  <c r="I101" i="33"/>
  <c r="W129" i="33"/>
  <c r="W347" i="28"/>
  <c r="D99" i="28"/>
  <c r="S354" i="29"/>
  <c r="O136" i="29"/>
  <c r="L347" i="30"/>
  <c r="F131" i="30"/>
  <c r="U136" i="30"/>
  <c r="E348" i="34"/>
  <c r="Q138" i="34"/>
  <c r="P96" i="34"/>
  <c r="E130" i="34"/>
  <c r="C130" i="34"/>
  <c r="E132" i="34"/>
  <c r="V138" i="34"/>
  <c r="I41" i="33"/>
  <c r="I40" i="33" s="1"/>
  <c r="V40" i="32"/>
  <c r="V239" i="20"/>
  <c r="N129" i="24"/>
  <c r="M134" i="25"/>
  <c r="I95" i="25"/>
  <c r="U102" i="21"/>
  <c r="R97" i="19"/>
  <c r="E41" i="32"/>
  <c r="E40" i="32" s="1"/>
  <c r="R138" i="32"/>
  <c r="R96" i="33"/>
  <c r="C96" i="28"/>
  <c r="J311" i="29"/>
  <c r="U41" i="29"/>
  <c r="U40" i="29" s="1"/>
  <c r="U96" i="29"/>
  <c r="F354" i="30"/>
  <c r="L354" i="30"/>
  <c r="K130" i="30"/>
  <c r="V137" i="34"/>
  <c r="J98" i="34"/>
  <c r="H40" i="32"/>
  <c r="R349" i="33"/>
  <c r="J101" i="27"/>
  <c r="J99" i="33"/>
  <c r="S100" i="28"/>
  <c r="D41" i="34"/>
  <c r="D40" i="34" s="1"/>
  <c r="J235" i="20"/>
  <c r="C41" i="26"/>
  <c r="C40" i="26" s="1"/>
  <c r="D134" i="25"/>
  <c r="J99" i="27"/>
  <c r="N95" i="33"/>
  <c r="W348" i="29"/>
  <c r="V41" i="25"/>
  <c r="V40" i="25" s="1"/>
  <c r="D103" i="20"/>
  <c r="D101" i="20"/>
  <c r="S41" i="24"/>
  <c r="S40" i="24" s="1"/>
  <c r="R60" i="26"/>
  <c r="I129" i="33"/>
  <c r="W352" i="29"/>
  <c r="C136" i="24"/>
  <c r="J353" i="27"/>
  <c r="J350" i="27"/>
  <c r="D137" i="27"/>
  <c r="K96" i="21"/>
  <c r="M103" i="19"/>
  <c r="M100" i="19"/>
  <c r="K100" i="32"/>
  <c r="L132" i="28"/>
  <c r="L129" i="28"/>
  <c r="L101" i="28"/>
  <c r="K137" i="29"/>
  <c r="K131" i="29"/>
  <c r="U41" i="34"/>
  <c r="U40" i="34" s="1"/>
  <c r="H346" i="32"/>
  <c r="H350" i="32"/>
  <c r="H351" i="32"/>
  <c r="H345" i="32"/>
  <c r="N345" i="28"/>
  <c r="N346" i="28"/>
  <c r="N352" i="28"/>
  <c r="F99" i="22"/>
  <c r="V133" i="18"/>
  <c r="T96" i="22"/>
  <c r="D136" i="18"/>
  <c r="L95" i="18"/>
  <c r="D96" i="23"/>
  <c r="P135" i="23"/>
  <c r="T97" i="23"/>
  <c r="J348" i="27"/>
  <c r="N99" i="21"/>
  <c r="M101" i="21"/>
  <c r="J100" i="33"/>
  <c r="G137" i="33"/>
  <c r="V312" i="28"/>
  <c r="W101" i="28"/>
  <c r="D103" i="28"/>
  <c r="D94" i="28"/>
  <c r="W350" i="29"/>
  <c r="T138" i="29"/>
  <c r="Q100" i="29"/>
  <c r="Q130" i="29"/>
  <c r="W310" i="30"/>
  <c r="W98" i="30"/>
  <c r="W102" i="34"/>
  <c r="W103" i="34"/>
  <c r="H135" i="34"/>
  <c r="U347" i="30"/>
  <c r="U349" i="30"/>
  <c r="U345" i="30"/>
  <c r="C354" i="30"/>
  <c r="C21" i="30"/>
  <c r="V130" i="18"/>
  <c r="U243" i="20"/>
  <c r="D206" i="20"/>
  <c r="Q131" i="22"/>
  <c r="D96" i="22"/>
  <c r="U98" i="23"/>
  <c r="J242" i="20"/>
  <c r="C203" i="20"/>
  <c r="T99" i="20"/>
  <c r="M132" i="22"/>
  <c r="F133" i="22"/>
  <c r="O130" i="22"/>
  <c r="F131" i="22"/>
  <c r="P68" i="22"/>
  <c r="V136" i="18"/>
  <c r="J133" i="23"/>
  <c r="O95" i="24"/>
  <c r="N138" i="26"/>
  <c r="M136" i="25"/>
  <c r="U137" i="27"/>
  <c r="J133" i="27"/>
  <c r="J137" i="27"/>
  <c r="N97" i="27"/>
  <c r="M96" i="21"/>
  <c r="R95" i="27"/>
  <c r="H101" i="19"/>
  <c r="H103" i="19"/>
  <c r="H352" i="32"/>
  <c r="T130" i="33"/>
  <c r="G135" i="33"/>
  <c r="I130" i="33"/>
  <c r="G129" i="33"/>
  <c r="W137" i="33"/>
  <c r="V307" i="28"/>
  <c r="V316" i="28"/>
  <c r="Q354" i="29"/>
  <c r="Q350" i="29"/>
  <c r="L349" i="29"/>
  <c r="T134" i="29"/>
  <c r="M94" i="34"/>
  <c r="V345" i="34"/>
  <c r="V354" i="34"/>
  <c r="V346" i="34"/>
  <c r="G130" i="34"/>
  <c r="G134" i="34"/>
  <c r="G129" i="34"/>
  <c r="M347" i="29"/>
  <c r="M349" i="29"/>
  <c r="M345" i="29"/>
  <c r="K312" i="29"/>
  <c r="K311" i="29"/>
  <c r="K307" i="29"/>
  <c r="K309" i="29"/>
  <c r="C133" i="29"/>
  <c r="C134" i="29"/>
  <c r="C138" i="29"/>
  <c r="N41" i="29"/>
  <c r="N40" i="29" s="1"/>
  <c r="P276" i="20"/>
  <c r="H353" i="20"/>
  <c r="Q138" i="22"/>
  <c r="U130" i="22"/>
  <c r="T129" i="22"/>
  <c r="T100" i="22"/>
  <c r="P136" i="18"/>
  <c r="S99" i="26"/>
  <c r="M94" i="27"/>
  <c r="M102" i="27"/>
  <c r="N94" i="32"/>
  <c r="N99" i="32"/>
  <c r="N101" i="32"/>
  <c r="N100" i="32"/>
  <c r="F135" i="33"/>
  <c r="F137" i="33"/>
  <c r="G136" i="33"/>
  <c r="M100" i="28"/>
  <c r="T96" i="28"/>
  <c r="T102" i="28"/>
  <c r="V310" i="34"/>
  <c r="V312" i="34"/>
  <c r="V307" i="34"/>
  <c r="V308" i="34"/>
  <c r="Q41" i="21"/>
  <c r="Q40" i="21" s="1"/>
  <c r="C345" i="33"/>
  <c r="C351" i="33"/>
  <c r="R166" i="28"/>
  <c r="R165" i="28"/>
  <c r="R173" i="28"/>
  <c r="W100" i="25"/>
  <c r="E134" i="33"/>
  <c r="E136" i="33"/>
  <c r="J131" i="33"/>
  <c r="J134" i="33"/>
  <c r="U94" i="28"/>
  <c r="R136" i="28"/>
  <c r="L96" i="28"/>
  <c r="J100" i="29"/>
  <c r="J102" i="29"/>
  <c r="J96" i="29"/>
  <c r="L133" i="30"/>
  <c r="W347" i="29"/>
  <c r="W349" i="29"/>
  <c r="W345" i="29"/>
  <c r="M350" i="28"/>
  <c r="M353" i="28"/>
  <c r="M349" i="28"/>
  <c r="V136" i="33"/>
  <c r="V137" i="33"/>
  <c r="O349" i="30"/>
  <c r="O347" i="30"/>
  <c r="L347" i="28"/>
  <c r="L352" i="28"/>
  <c r="D346" i="33"/>
  <c r="Q97" i="33"/>
  <c r="Q102" i="33"/>
  <c r="H136" i="29"/>
  <c r="H135" i="29"/>
  <c r="H130" i="29"/>
  <c r="D129" i="30"/>
  <c r="D138" i="30"/>
  <c r="S352" i="34"/>
  <c r="S348" i="34"/>
  <c r="S354" i="34"/>
  <c r="D102" i="21"/>
  <c r="F94" i="21"/>
  <c r="W133" i="19"/>
  <c r="W136" i="19"/>
  <c r="M94" i="19"/>
  <c r="Q99" i="32"/>
  <c r="G132" i="33"/>
  <c r="C137" i="33"/>
  <c r="W100" i="28"/>
  <c r="Q129" i="29"/>
  <c r="H137" i="29"/>
  <c r="J99" i="29"/>
  <c r="O135" i="30"/>
  <c r="S346" i="34"/>
  <c r="S41" i="27"/>
  <c r="S40" i="27" s="1"/>
  <c r="G352" i="28"/>
  <c r="G348" i="28"/>
  <c r="G354" i="28"/>
  <c r="I94" i="33"/>
  <c r="I96" i="33"/>
  <c r="I100" i="33"/>
  <c r="G41" i="23"/>
  <c r="G40" i="23" s="1"/>
  <c r="H351" i="34"/>
  <c r="H354" i="34"/>
  <c r="H350" i="34"/>
  <c r="O349" i="29"/>
  <c r="O348" i="29"/>
  <c r="O346" i="29"/>
  <c r="L103" i="21"/>
  <c r="V133" i="19"/>
  <c r="G130" i="33"/>
  <c r="T133" i="33"/>
  <c r="T138" i="33"/>
  <c r="T137" i="33"/>
  <c r="T131" i="33"/>
  <c r="R137" i="28"/>
  <c r="H96" i="28"/>
  <c r="H101" i="28"/>
  <c r="L99" i="28"/>
  <c r="P131" i="28"/>
  <c r="P130" i="28"/>
  <c r="Q137" i="29"/>
  <c r="G103" i="29"/>
  <c r="O97" i="29"/>
  <c r="D134" i="30"/>
  <c r="S353" i="34"/>
  <c r="G67" i="30"/>
  <c r="G68" i="30"/>
  <c r="N129" i="22"/>
  <c r="J130" i="22"/>
  <c r="D102" i="22"/>
  <c r="P102" i="22"/>
  <c r="E137" i="24"/>
  <c r="P41" i="24"/>
  <c r="P40" i="24" s="1"/>
  <c r="R66" i="26"/>
  <c r="F100" i="25"/>
  <c r="W102" i="25"/>
  <c r="J349" i="27"/>
  <c r="E134" i="27"/>
  <c r="U136" i="27"/>
  <c r="H98" i="21"/>
  <c r="K100" i="21"/>
  <c r="F138" i="33"/>
  <c r="J136" i="33"/>
  <c r="L95" i="28"/>
  <c r="Q133" i="29"/>
  <c r="Q134" i="29"/>
  <c r="E98" i="30"/>
  <c r="E94" i="30"/>
  <c r="P130" i="30"/>
  <c r="P138" i="30"/>
  <c r="P136" i="30"/>
  <c r="S350" i="34"/>
  <c r="K96" i="34"/>
  <c r="O98" i="34"/>
  <c r="H347" i="30"/>
  <c r="H350" i="30"/>
  <c r="G95" i="30"/>
  <c r="G99" i="30"/>
  <c r="P165" i="29"/>
  <c r="P164" i="29"/>
  <c r="P166" i="29"/>
  <c r="H102" i="23"/>
  <c r="T98" i="23"/>
  <c r="T133" i="24"/>
  <c r="W41" i="26"/>
  <c r="W40" i="26" s="1"/>
  <c r="R63" i="26"/>
  <c r="R59" i="26"/>
  <c r="W103" i="25"/>
  <c r="F101" i="25"/>
  <c r="E136" i="27"/>
  <c r="M97" i="21"/>
  <c r="L99" i="21"/>
  <c r="M98" i="21"/>
  <c r="V100" i="19"/>
  <c r="V94" i="19"/>
  <c r="W131" i="19"/>
  <c r="W135" i="19"/>
  <c r="N96" i="32"/>
  <c r="O95" i="33"/>
  <c r="V100" i="29"/>
  <c r="P99" i="30"/>
  <c r="P98" i="30"/>
  <c r="P94" i="30"/>
  <c r="V313" i="34"/>
  <c r="S347" i="34"/>
  <c r="T136" i="34"/>
  <c r="T131" i="34"/>
  <c r="U96" i="34"/>
  <c r="U98" i="34"/>
  <c r="U102" i="34"/>
  <c r="L97" i="32"/>
  <c r="L100" i="32"/>
  <c r="L101" i="32"/>
  <c r="L99" i="32"/>
  <c r="V346" i="29"/>
  <c r="V353" i="29"/>
  <c r="V354" i="29"/>
  <c r="V21" i="34"/>
  <c r="M41" i="28"/>
  <c r="M40" i="28" s="1"/>
  <c r="Q162" i="30"/>
  <c r="Q164" i="30"/>
  <c r="Q172" i="30"/>
  <c r="Q173" i="30"/>
  <c r="Q165" i="30"/>
  <c r="S94" i="22"/>
  <c r="T102" i="23"/>
  <c r="K345" i="23"/>
  <c r="E241" i="20"/>
  <c r="I101" i="22"/>
  <c r="K274" i="20"/>
  <c r="H276" i="20"/>
  <c r="I207" i="20"/>
  <c r="D95" i="22"/>
  <c r="J133" i="22"/>
  <c r="D103" i="22"/>
  <c r="D41" i="22"/>
  <c r="M101" i="23"/>
  <c r="N96" i="23"/>
  <c r="T137" i="26"/>
  <c r="G41" i="26"/>
  <c r="G40" i="26" s="1"/>
  <c r="S101" i="25"/>
  <c r="N351" i="27"/>
  <c r="N350" i="27"/>
  <c r="P99" i="25"/>
  <c r="L94" i="21"/>
  <c r="K132" i="21"/>
  <c r="G99" i="19"/>
  <c r="C135" i="33"/>
  <c r="N102" i="33"/>
  <c r="J98" i="33"/>
  <c r="M97" i="28"/>
  <c r="M98" i="29"/>
  <c r="M97" i="29"/>
  <c r="Q101" i="29"/>
  <c r="W316" i="30"/>
  <c r="W312" i="30"/>
  <c r="W308" i="30"/>
  <c r="H41" i="30"/>
  <c r="H40" i="30" s="1"/>
  <c r="S351" i="34"/>
  <c r="I101" i="34"/>
  <c r="I94" i="34"/>
  <c r="F350" i="34"/>
  <c r="F347" i="34"/>
  <c r="O168" i="34"/>
  <c r="O162" i="34"/>
  <c r="N130" i="29"/>
  <c r="N136" i="29"/>
  <c r="K99" i="33"/>
  <c r="K100" i="33"/>
  <c r="K95" i="33"/>
  <c r="K103" i="33"/>
  <c r="F103" i="18"/>
  <c r="J271" i="20"/>
  <c r="J277" i="20"/>
  <c r="T103" i="20"/>
  <c r="S95" i="23"/>
  <c r="I136" i="26"/>
  <c r="K98" i="26"/>
  <c r="Q101" i="25"/>
  <c r="N349" i="27"/>
  <c r="W101" i="25"/>
  <c r="N41" i="25"/>
  <c r="N40" i="25" s="1"/>
  <c r="F95" i="21"/>
  <c r="J129" i="21"/>
  <c r="R102" i="19"/>
  <c r="W95" i="32"/>
  <c r="W100" i="32"/>
  <c r="J94" i="28"/>
  <c r="Q96" i="29"/>
  <c r="O138" i="30"/>
  <c r="Q101" i="30"/>
  <c r="O169" i="34"/>
  <c r="K100" i="34"/>
  <c r="P132" i="34"/>
  <c r="P131" i="34"/>
  <c r="P135" i="34"/>
  <c r="P136" i="34"/>
  <c r="Q21" i="34"/>
  <c r="Q26" i="34" s="1"/>
  <c r="Q348" i="34"/>
  <c r="Q347" i="34"/>
  <c r="Q349" i="34"/>
  <c r="Q353" i="34"/>
  <c r="O347" i="27"/>
  <c r="W41" i="25"/>
  <c r="W40" i="25" s="1"/>
  <c r="E168" i="29"/>
  <c r="E167" i="29"/>
  <c r="E165" i="29"/>
  <c r="E169" i="29"/>
  <c r="H168" i="30"/>
  <c r="H164" i="30"/>
  <c r="H171" i="30"/>
  <c r="P103" i="28"/>
  <c r="P98" i="28"/>
  <c r="P100" i="28"/>
  <c r="R168" i="30"/>
  <c r="R169" i="30"/>
  <c r="R173" i="30"/>
  <c r="C41" i="30"/>
  <c r="C40" i="30" s="1"/>
  <c r="F98" i="25"/>
  <c r="Q137" i="28"/>
  <c r="Q136" i="28"/>
  <c r="O103" i="29"/>
  <c r="O102" i="29"/>
  <c r="E130" i="30"/>
  <c r="E137" i="30"/>
  <c r="E135" i="30"/>
  <c r="E129" i="30"/>
  <c r="E131" i="30"/>
  <c r="C353" i="34"/>
  <c r="C348" i="34"/>
  <c r="C352" i="34"/>
  <c r="V101" i="23"/>
  <c r="F94" i="25"/>
  <c r="N97" i="33"/>
  <c r="N103" i="33"/>
  <c r="T133" i="29"/>
  <c r="T136" i="29"/>
  <c r="O99" i="29"/>
  <c r="W131" i="30"/>
  <c r="W130" i="30"/>
  <c r="W133" i="30"/>
  <c r="C350" i="34"/>
  <c r="K131" i="34"/>
  <c r="K134" i="34"/>
  <c r="C131" i="27"/>
  <c r="C133" i="27"/>
  <c r="S41" i="34"/>
  <c r="S40" i="34" s="1"/>
  <c r="N351" i="29"/>
  <c r="N346" i="29"/>
  <c r="N353" i="29"/>
  <c r="V99" i="22"/>
  <c r="F131" i="24"/>
  <c r="J352" i="27"/>
  <c r="W133" i="27"/>
  <c r="H129" i="27"/>
  <c r="L96" i="21"/>
  <c r="G133" i="33"/>
  <c r="G131" i="33"/>
  <c r="Q135" i="28"/>
  <c r="G102" i="29"/>
  <c r="G97" i="29"/>
  <c r="E136" i="30"/>
  <c r="V316" i="34"/>
  <c r="R132" i="34"/>
  <c r="R133" i="34"/>
  <c r="Q61" i="34"/>
  <c r="G169" i="30"/>
  <c r="G170" i="30"/>
  <c r="G168" i="30"/>
  <c r="G173" i="30"/>
  <c r="Q98" i="29"/>
  <c r="Q94" i="29"/>
  <c r="Q102" i="29"/>
  <c r="Q103" i="29"/>
  <c r="Q132" i="29"/>
  <c r="Q138" i="29"/>
  <c r="Q136" i="29"/>
  <c r="W311" i="30"/>
  <c r="D41" i="33"/>
  <c r="D40" i="33" s="1"/>
  <c r="G162" i="30"/>
  <c r="W353" i="30"/>
  <c r="W348" i="30"/>
  <c r="D100" i="23"/>
  <c r="V138" i="23"/>
  <c r="W130" i="26"/>
  <c r="L98" i="26"/>
  <c r="J351" i="27"/>
  <c r="H135" i="27"/>
  <c r="I133" i="21"/>
  <c r="V95" i="33"/>
  <c r="R97" i="28"/>
  <c r="R98" i="28"/>
  <c r="R102" i="28"/>
  <c r="N136" i="30"/>
  <c r="N135" i="30"/>
  <c r="O134" i="30"/>
  <c r="P41" i="34"/>
  <c r="P40" i="34" s="1"/>
  <c r="W352" i="34"/>
  <c r="W354" i="34"/>
  <c r="N132" i="21"/>
  <c r="N134" i="21"/>
  <c r="C41" i="27"/>
  <c r="C40" i="27" s="1"/>
  <c r="I346" i="28"/>
  <c r="I350" i="28"/>
  <c r="H41" i="22"/>
  <c r="H40" i="22" s="1"/>
  <c r="N41" i="19"/>
  <c r="N40" i="19" s="1"/>
  <c r="H41" i="34"/>
  <c r="H40" i="34" s="1"/>
  <c r="G40" i="34"/>
  <c r="I41" i="30"/>
  <c r="I40" i="30" s="1"/>
  <c r="E41" i="30"/>
  <c r="E40" i="30" s="1"/>
  <c r="R41" i="25"/>
  <c r="R40" i="25" s="1"/>
  <c r="M41" i="29"/>
  <c r="M40" i="29" s="1"/>
  <c r="R41" i="29"/>
  <c r="R40" i="29" s="1"/>
  <c r="K41" i="34"/>
  <c r="K40" i="34" s="1"/>
  <c r="W41" i="34"/>
  <c r="W40" i="34" s="1"/>
  <c r="D40" i="22"/>
  <c r="E41" i="33"/>
  <c r="E40" i="33" s="1"/>
  <c r="C41" i="33"/>
  <c r="C40" i="33" s="1"/>
  <c r="N40" i="30"/>
  <c r="V41" i="30"/>
  <c r="V40" i="30" s="1"/>
  <c r="E41" i="29"/>
  <c r="E40" i="29" s="1"/>
  <c r="W41" i="33"/>
  <c r="W40" i="33" s="1"/>
  <c r="M40" i="34"/>
  <c r="C40" i="18"/>
  <c r="F40" i="32"/>
  <c r="F41" i="19"/>
  <c r="F40" i="19" s="1"/>
  <c r="K40" i="27"/>
  <c r="J41" i="21"/>
  <c r="J40" i="21" s="1"/>
  <c r="W41" i="28"/>
  <c r="W40" i="28" s="1"/>
  <c r="J350" i="29"/>
  <c r="L97" i="30"/>
  <c r="J41" i="30"/>
  <c r="J40" i="30" s="1"/>
  <c r="M346" i="27"/>
  <c r="N41" i="34"/>
  <c r="N40" i="34" s="1"/>
  <c r="T41" i="33"/>
  <c r="T40" i="33" s="1"/>
  <c r="O41" i="33"/>
  <c r="O40" i="33" s="1"/>
  <c r="G40" i="21"/>
  <c r="R41" i="27"/>
  <c r="R40" i="27" s="1"/>
  <c r="L41" i="30"/>
  <c r="L40" i="30" s="1"/>
  <c r="J40" i="18"/>
  <c r="U41" i="28"/>
  <c r="U40" i="28" s="1"/>
  <c r="V41" i="33"/>
  <c r="V40" i="33" s="1"/>
  <c r="V41" i="28"/>
  <c r="V40" i="28" s="1"/>
  <c r="L40" i="24"/>
  <c r="J41" i="33"/>
  <c r="J40" i="33" s="1"/>
  <c r="L40" i="22"/>
  <c r="F40" i="28"/>
  <c r="K40" i="19"/>
  <c r="M41" i="25"/>
  <c r="M40" i="25" s="1"/>
  <c r="E41" i="28"/>
  <c r="E40" i="28" s="1"/>
  <c r="P41" i="28"/>
  <c r="P40" i="28" s="1"/>
  <c r="D41" i="19"/>
  <c r="D40" i="19" s="1"/>
  <c r="D40" i="25"/>
  <c r="Q168" i="33"/>
  <c r="I41" i="27"/>
  <c r="I40" i="27" s="1"/>
  <c r="G41" i="22"/>
  <c r="G40" i="22" s="1"/>
  <c r="Q41" i="28"/>
  <c r="Q40" i="28" s="1"/>
  <c r="M41" i="30"/>
  <c r="M40" i="30" s="1"/>
  <c r="U41" i="33"/>
  <c r="U40" i="33" s="1"/>
  <c r="G41" i="25"/>
  <c r="G40" i="25" s="1"/>
  <c r="F41" i="33"/>
  <c r="F40" i="33" s="1"/>
  <c r="J40" i="25"/>
  <c r="V41" i="24"/>
  <c r="V40" i="24" s="1"/>
  <c r="H40" i="26"/>
  <c r="O40" i="26"/>
  <c r="N40" i="32"/>
  <c r="K40" i="21"/>
  <c r="G40" i="32"/>
  <c r="Q40" i="18"/>
  <c r="L41" i="19"/>
  <c r="L40" i="19" s="1"/>
  <c r="W129" i="32"/>
  <c r="G314" i="19"/>
  <c r="L131" i="33"/>
  <c r="U345" i="28"/>
  <c r="E353" i="28"/>
  <c r="G96" i="28"/>
  <c r="K346" i="29"/>
  <c r="K347" i="29"/>
  <c r="I130" i="29"/>
  <c r="K138" i="30"/>
  <c r="F56" i="26"/>
  <c r="V98" i="34"/>
  <c r="D130" i="34"/>
  <c r="Q136" i="34"/>
  <c r="V99" i="34"/>
  <c r="F41" i="21"/>
  <c r="F40" i="21" s="1"/>
  <c r="F41" i="18"/>
  <c r="F40" i="18" s="1"/>
  <c r="K41" i="30"/>
  <c r="K40" i="30" s="1"/>
  <c r="I136" i="29"/>
  <c r="K41" i="28"/>
  <c r="K40" i="28" s="1"/>
  <c r="I40" i="28"/>
  <c r="K40" i="23"/>
  <c r="T40" i="25"/>
  <c r="J41" i="28"/>
  <c r="J40" i="28" s="1"/>
  <c r="E40" i="26"/>
  <c r="W133" i="32"/>
  <c r="L95" i="30"/>
  <c r="P97" i="34"/>
  <c r="W41" i="27"/>
  <c r="W40" i="27" s="1"/>
  <c r="M347" i="33"/>
  <c r="Q41" i="19"/>
  <c r="Q40" i="19" s="1"/>
  <c r="T40" i="19"/>
  <c r="U40" i="20"/>
  <c r="I40" i="19"/>
  <c r="P41" i="19"/>
  <c r="P40" i="19" s="1"/>
  <c r="M41" i="19"/>
  <c r="M40" i="19" s="1"/>
  <c r="V41" i="27"/>
  <c r="V40" i="27" s="1"/>
  <c r="W134" i="32"/>
  <c r="R131" i="33"/>
  <c r="D41" i="28"/>
  <c r="D40" i="28" s="1"/>
  <c r="K349" i="29"/>
  <c r="L41" i="29"/>
  <c r="L40" i="29" s="1"/>
  <c r="Q350" i="30"/>
  <c r="L352" i="30"/>
  <c r="K131" i="30"/>
  <c r="L99" i="30"/>
  <c r="K132" i="30"/>
  <c r="E136" i="34"/>
  <c r="O135" i="34"/>
  <c r="V95" i="34"/>
  <c r="Q131" i="34"/>
  <c r="V102" i="34"/>
  <c r="M346" i="30"/>
  <c r="P41" i="29"/>
  <c r="P40" i="29" s="1"/>
  <c r="G41" i="33"/>
  <c r="G40" i="33" s="1"/>
  <c r="V41" i="29"/>
  <c r="V40" i="29" s="1"/>
  <c r="R41" i="22"/>
  <c r="R40" i="22" s="1"/>
  <c r="S41" i="19"/>
  <c r="S40" i="19" s="1"/>
  <c r="G41" i="29"/>
  <c r="G40" i="29" s="1"/>
  <c r="R41" i="34"/>
  <c r="R40" i="34" s="1"/>
  <c r="P40" i="32"/>
  <c r="P41" i="33"/>
  <c r="P40" i="33" s="1"/>
  <c r="E40" i="19"/>
  <c r="R41" i="20"/>
  <c r="R40" i="20" s="1"/>
  <c r="M41" i="20"/>
  <c r="M40" i="20" s="1"/>
  <c r="F41" i="20"/>
  <c r="F40" i="20" s="1"/>
  <c r="V41" i="20"/>
  <c r="V40" i="20" s="1"/>
  <c r="M277" i="20"/>
  <c r="S40" i="20"/>
  <c r="C100" i="20"/>
  <c r="C101" i="20"/>
  <c r="O41" i="20"/>
  <c r="O40" i="20" s="1"/>
  <c r="P41" i="20"/>
  <c r="P40" i="20" s="1"/>
  <c r="G40" i="20"/>
  <c r="M270" i="20"/>
  <c r="M273" i="20"/>
  <c r="D41" i="20"/>
  <c r="D40" i="20" s="1"/>
  <c r="C97" i="20"/>
  <c r="C41" i="20"/>
  <c r="C40" i="20" s="1"/>
  <c r="L199" i="20"/>
  <c r="C102" i="20"/>
  <c r="J41" i="20"/>
  <c r="J40" i="20" s="1"/>
  <c r="L41" i="20"/>
  <c r="L40" i="20" s="1"/>
  <c r="P205" i="20"/>
  <c r="C99" i="20"/>
  <c r="F67" i="34"/>
  <c r="E64" i="26"/>
  <c r="E68" i="26"/>
  <c r="G61" i="30"/>
  <c r="G63" i="30"/>
  <c r="G59" i="30"/>
  <c r="G64" i="30"/>
  <c r="G62" i="30"/>
  <c r="G60" i="30"/>
  <c r="G66" i="30"/>
  <c r="H99" i="20"/>
  <c r="N56" i="20"/>
  <c r="N62" i="20" s="1"/>
  <c r="P272" i="20"/>
  <c r="J234" i="20"/>
  <c r="H103" i="20"/>
  <c r="H98" i="20"/>
  <c r="H100" i="20"/>
  <c r="I235" i="20"/>
  <c r="H95" i="20"/>
  <c r="G239" i="20"/>
  <c r="H102" i="20"/>
  <c r="H346" i="20"/>
  <c r="H101" i="20"/>
  <c r="E207" i="20"/>
  <c r="H96" i="20"/>
  <c r="L277" i="20"/>
  <c r="D132" i="26"/>
  <c r="D138" i="26"/>
  <c r="D137" i="26"/>
  <c r="D129" i="26"/>
  <c r="H239" i="20"/>
  <c r="H234" i="20"/>
  <c r="I134" i="20"/>
  <c r="I203" i="20"/>
  <c r="N95" i="20"/>
  <c r="N96" i="20"/>
  <c r="F137" i="22"/>
  <c r="Q133" i="22"/>
  <c r="F138" i="22"/>
  <c r="F136" i="22"/>
  <c r="D99" i="22"/>
  <c r="G101" i="22"/>
  <c r="S101" i="23"/>
  <c r="D136" i="26"/>
  <c r="C94" i="26"/>
  <c r="C103" i="26"/>
  <c r="C99" i="26"/>
  <c r="G137" i="26"/>
  <c r="G131" i="26"/>
  <c r="G134" i="26"/>
  <c r="T207" i="20"/>
  <c r="N102" i="20"/>
  <c r="L271" i="20"/>
  <c r="P103" i="20"/>
  <c r="P97" i="20"/>
  <c r="K132" i="22"/>
  <c r="F95" i="18"/>
  <c r="L100" i="23"/>
  <c r="T129" i="23"/>
  <c r="I131" i="24"/>
  <c r="I136" i="24"/>
  <c r="D134" i="26"/>
  <c r="P94" i="20"/>
  <c r="Q270" i="20"/>
  <c r="T269" i="20"/>
  <c r="E243" i="20"/>
  <c r="Q234" i="20"/>
  <c r="H273" i="20"/>
  <c r="Q137" i="20"/>
  <c r="U102" i="20"/>
  <c r="K134" i="20"/>
  <c r="P131" i="22"/>
  <c r="F134" i="22"/>
  <c r="H99" i="22"/>
  <c r="Q56" i="18"/>
  <c r="Q63" i="18" s="1"/>
  <c r="I129" i="18"/>
  <c r="F98" i="18"/>
  <c r="V103" i="18"/>
  <c r="O99" i="23"/>
  <c r="F102" i="23"/>
  <c r="C131" i="23"/>
  <c r="T95" i="23"/>
  <c r="O98" i="23"/>
  <c r="F129" i="24"/>
  <c r="K134" i="24"/>
  <c r="J345" i="26"/>
  <c r="J346" i="26"/>
  <c r="N95" i="24"/>
  <c r="N102" i="24"/>
  <c r="N96" i="24"/>
  <c r="N97" i="24"/>
  <c r="H130" i="26"/>
  <c r="H132" i="26"/>
  <c r="P133" i="24"/>
  <c r="P130" i="24"/>
  <c r="U131" i="25"/>
  <c r="U130" i="25"/>
  <c r="J96" i="18"/>
  <c r="F99" i="18"/>
  <c r="G130" i="26"/>
  <c r="M135" i="26"/>
  <c r="M131" i="26"/>
  <c r="M133" i="26"/>
  <c r="M130" i="26"/>
  <c r="J133" i="20"/>
  <c r="I239" i="20"/>
  <c r="H347" i="20"/>
  <c r="H270" i="20"/>
  <c r="K136" i="20"/>
  <c r="S207" i="20"/>
  <c r="I137" i="20"/>
  <c r="T100" i="20"/>
  <c r="T95" i="20"/>
  <c r="D56" i="20"/>
  <c r="Q136" i="22"/>
  <c r="U101" i="22"/>
  <c r="H94" i="22"/>
  <c r="O103" i="23"/>
  <c r="K346" i="23"/>
  <c r="T137" i="23"/>
  <c r="O21" i="26"/>
  <c r="O25" i="26" s="1"/>
  <c r="O345" i="26"/>
  <c r="C131" i="26"/>
  <c r="C129" i="26"/>
  <c r="C135" i="26"/>
  <c r="M235" i="20"/>
  <c r="T234" i="20"/>
  <c r="N97" i="20"/>
  <c r="I130" i="20"/>
  <c r="W103" i="20"/>
  <c r="F96" i="23"/>
  <c r="R101" i="23"/>
  <c r="O134" i="23"/>
  <c r="W133" i="24"/>
  <c r="T129" i="24"/>
  <c r="T137" i="24"/>
  <c r="U61" i="33"/>
  <c r="P98" i="20"/>
  <c r="N99" i="20"/>
  <c r="F101" i="18"/>
  <c r="O102" i="23"/>
  <c r="D272" i="20"/>
  <c r="V208" i="20"/>
  <c r="F138" i="20"/>
  <c r="N98" i="20"/>
  <c r="T96" i="20"/>
  <c r="C129" i="22"/>
  <c r="H97" i="22"/>
  <c r="S96" i="23"/>
  <c r="W130" i="23"/>
  <c r="C96" i="23"/>
  <c r="C101" i="23"/>
  <c r="F132" i="24"/>
  <c r="N135" i="24"/>
  <c r="M97" i="26"/>
  <c r="N94" i="25"/>
  <c r="N102" i="25"/>
  <c r="N98" i="25"/>
  <c r="H354" i="20"/>
  <c r="I242" i="20"/>
  <c r="V241" i="20"/>
  <c r="H269" i="20"/>
  <c r="J129" i="20"/>
  <c r="G345" i="26"/>
  <c r="V103" i="24"/>
  <c r="V99" i="24"/>
  <c r="Q97" i="27"/>
  <c r="Q98" i="27"/>
  <c r="Q100" i="27"/>
  <c r="Q95" i="27"/>
  <c r="Q102" i="27"/>
  <c r="Q103" i="27"/>
  <c r="Q101" i="27"/>
  <c r="Q99" i="27"/>
  <c r="M56" i="24"/>
  <c r="R56" i="25"/>
  <c r="R67" i="25" s="1"/>
  <c r="Q95" i="25"/>
  <c r="P56" i="25"/>
  <c r="P67" i="25" s="1"/>
  <c r="E133" i="25"/>
  <c r="P133" i="27"/>
  <c r="P97" i="27"/>
  <c r="F94" i="19"/>
  <c r="F133" i="19"/>
  <c r="J98" i="19"/>
  <c r="H103" i="32"/>
  <c r="F103" i="32"/>
  <c r="D132" i="33"/>
  <c r="M98" i="33"/>
  <c r="K137" i="28"/>
  <c r="O101" i="28"/>
  <c r="P138" i="28"/>
  <c r="J136" i="29"/>
  <c r="M101" i="29"/>
  <c r="F353" i="30"/>
  <c r="H349" i="30"/>
  <c r="O136" i="30"/>
  <c r="R99" i="30"/>
  <c r="U94" i="30"/>
  <c r="H130" i="30"/>
  <c r="E133" i="30"/>
  <c r="O137" i="30"/>
  <c r="N352" i="27"/>
  <c r="N348" i="22"/>
  <c r="H352" i="21"/>
  <c r="U348" i="34"/>
  <c r="K162" i="34"/>
  <c r="F101" i="34"/>
  <c r="G136" i="34"/>
  <c r="M98" i="34"/>
  <c r="C132" i="34"/>
  <c r="O138" i="34"/>
  <c r="J100" i="34"/>
  <c r="G135" i="34"/>
  <c r="K168" i="34"/>
  <c r="G134" i="33"/>
  <c r="R136" i="24"/>
  <c r="M56" i="25"/>
  <c r="M67" i="25" s="1"/>
  <c r="P96" i="27"/>
  <c r="C66" i="27"/>
  <c r="H138" i="27"/>
  <c r="J131" i="27"/>
  <c r="P131" i="27"/>
  <c r="W95" i="21"/>
  <c r="J129" i="19"/>
  <c r="R130" i="19"/>
  <c r="J131" i="19"/>
  <c r="D131" i="33"/>
  <c r="F103" i="33"/>
  <c r="R97" i="33"/>
  <c r="J135" i="33"/>
  <c r="F137" i="28"/>
  <c r="P136" i="28"/>
  <c r="W97" i="28"/>
  <c r="U101" i="28"/>
  <c r="L345" i="29"/>
  <c r="K129" i="29"/>
  <c r="H131" i="29"/>
  <c r="I346" i="30"/>
  <c r="H353" i="30"/>
  <c r="V130" i="30"/>
  <c r="T135" i="30"/>
  <c r="Q97" i="30"/>
  <c r="D130" i="30"/>
  <c r="D136" i="30"/>
  <c r="I63" i="30"/>
  <c r="H351" i="21"/>
  <c r="E353" i="34"/>
  <c r="P103" i="34"/>
  <c r="D94" i="34"/>
  <c r="O130" i="34"/>
  <c r="F97" i="34"/>
  <c r="Q101" i="34"/>
  <c r="K56" i="34"/>
  <c r="K59" i="34" s="1"/>
  <c r="J96" i="34"/>
  <c r="N347" i="29"/>
  <c r="N345" i="29"/>
  <c r="E137" i="25"/>
  <c r="P137" i="27"/>
  <c r="W135" i="27"/>
  <c r="I95" i="27"/>
  <c r="G95" i="21"/>
  <c r="P137" i="21"/>
  <c r="I136" i="19"/>
  <c r="U133" i="32"/>
  <c r="U137" i="32"/>
  <c r="Q56" i="32"/>
  <c r="Q60" i="32" s="1"/>
  <c r="L137" i="32"/>
  <c r="D138" i="33"/>
  <c r="K130" i="33"/>
  <c r="G96" i="33"/>
  <c r="P135" i="28"/>
  <c r="O133" i="28"/>
  <c r="O99" i="28"/>
  <c r="K138" i="29"/>
  <c r="F130" i="30"/>
  <c r="D135" i="30"/>
  <c r="D100" i="30"/>
  <c r="H354" i="21"/>
  <c r="Q99" i="34"/>
  <c r="K137" i="34"/>
  <c r="K130" i="34"/>
  <c r="D98" i="34"/>
  <c r="F100" i="34"/>
  <c r="W97" i="25"/>
  <c r="L133" i="25"/>
  <c r="L132" i="25"/>
  <c r="W98" i="25"/>
  <c r="P94" i="27"/>
  <c r="P134" i="27"/>
  <c r="N98" i="21"/>
  <c r="N135" i="19"/>
  <c r="J134" i="19"/>
  <c r="J132" i="32"/>
  <c r="E94" i="32"/>
  <c r="J346" i="33"/>
  <c r="Q101" i="33"/>
  <c r="O98" i="33"/>
  <c r="O101" i="33"/>
  <c r="C130" i="33"/>
  <c r="C134" i="28"/>
  <c r="D98" i="28"/>
  <c r="U100" i="28"/>
  <c r="L347" i="29"/>
  <c r="U131" i="29"/>
  <c r="O56" i="29"/>
  <c r="W313" i="30"/>
  <c r="D132" i="30"/>
  <c r="F56" i="30"/>
  <c r="F67" i="30" s="1"/>
  <c r="R101" i="30"/>
  <c r="R130" i="30"/>
  <c r="F94" i="30"/>
  <c r="H347" i="21"/>
  <c r="W346" i="34"/>
  <c r="W345" i="34"/>
  <c r="E347" i="34"/>
  <c r="J101" i="34"/>
  <c r="J94" i="34"/>
  <c r="P95" i="34"/>
  <c r="P98" i="34"/>
  <c r="P101" i="34"/>
  <c r="F21" i="26"/>
  <c r="F32" i="26" s="1"/>
  <c r="Q132" i="25"/>
  <c r="S129" i="26"/>
  <c r="P135" i="21"/>
  <c r="F132" i="21"/>
  <c r="S97" i="21"/>
  <c r="T56" i="21"/>
  <c r="T59" i="21" s="1"/>
  <c r="R136" i="19"/>
  <c r="J130" i="19"/>
  <c r="H101" i="32"/>
  <c r="D345" i="33"/>
  <c r="J132" i="33"/>
  <c r="R133" i="33"/>
  <c r="G102" i="33"/>
  <c r="C129" i="33"/>
  <c r="F100" i="33"/>
  <c r="H129" i="33"/>
  <c r="R99" i="33"/>
  <c r="H137" i="28"/>
  <c r="R131" i="28"/>
  <c r="O98" i="28"/>
  <c r="U130" i="29"/>
  <c r="U101" i="29"/>
  <c r="T138" i="30"/>
  <c r="Q96" i="30"/>
  <c r="H137" i="30"/>
  <c r="W100" i="30"/>
  <c r="W129" i="30"/>
  <c r="V56" i="30"/>
  <c r="V66" i="30" s="1"/>
  <c r="H348" i="21"/>
  <c r="F348" i="34"/>
  <c r="E351" i="34"/>
  <c r="K167" i="34"/>
  <c r="K166" i="34"/>
  <c r="F98" i="34"/>
  <c r="J97" i="34"/>
  <c r="K135" i="34"/>
  <c r="T99" i="34"/>
  <c r="P129" i="34"/>
  <c r="U97" i="34"/>
  <c r="P346" i="32"/>
  <c r="S100" i="21"/>
  <c r="O346" i="19"/>
  <c r="J96" i="19"/>
  <c r="L98" i="19"/>
  <c r="G100" i="33"/>
  <c r="W130" i="28"/>
  <c r="K136" i="28"/>
  <c r="F95" i="30"/>
  <c r="F101" i="30"/>
  <c r="F102" i="30"/>
  <c r="O133" i="34"/>
  <c r="G133" i="34"/>
  <c r="G135" i="19"/>
  <c r="S94" i="33"/>
  <c r="N94" i="29"/>
  <c r="C56" i="29"/>
  <c r="C62" i="29" s="1"/>
  <c r="G131" i="30"/>
  <c r="O131" i="34"/>
  <c r="W309" i="30"/>
  <c r="Q94" i="25"/>
  <c r="P100" i="27"/>
  <c r="H101" i="21"/>
  <c r="F136" i="19"/>
  <c r="F95" i="19"/>
  <c r="F96" i="19"/>
  <c r="U138" i="32"/>
  <c r="J131" i="32"/>
  <c r="H138" i="33"/>
  <c r="E98" i="33"/>
  <c r="D134" i="33"/>
  <c r="F135" i="28"/>
  <c r="C129" i="28"/>
  <c r="F131" i="28"/>
  <c r="I99" i="29"/>
  <c r="D137" i="30"/>
  <c r="O134" i="34"/>
  <c r="O129" i="34"/>
  <c r="K129" i="34"/>
  <c r="F64" i="34"/>
  <c r="G137" i="34"/>
  <c r="G130" i="19"/>
  <c r="I98" i="19"/>
  <c r="J137" i="32"/>
  <c r="J138" i="32"/>
  <c r="M137" i="33"/>
  <c r="E96" i="33"/>
  <c r="S98" i="33"/>
  <c r="V56" i="33"/>
  <c r="V59" i="33" s="1"/>
  <c r="C102" i="28"/>
  <c r="O132" i="34"/>
  <c r="G131" i="34"/>
  <c r="O137" i="34"/>
  <c r="E21" i="26"/>
  <c r="E25" i="26" s="1"/>
  <c r="L138" i="25"/>
  <c r="V136" i="27"/>
  <c r="P95" i="27"/>
  <c r="P130" i="27"/>
  <c r="N100" i="21"/>
  <c r="G98" i="21"/>
  <c r="S94" i="21"/>
  <c r="S103" i="21"/>
  <c r="S96" i="21"/>
  <c r="L96" i="19"/>
  <c r="G136" i="19"/>
  <c r="H94" i="32"/>
  <c r="H98" i="32"/>
  <c r="H137" i="33"/>
  <c r="E94" i="33"/>
  <c r="M129" i="33"/>
  <c r="E100" i="33"/>
  <c r="C101" i="28"/>
  <c r="P129" i="28"/>
  <c r="P134" i="28"/>
  <c r="F98" i="30"/>
  <c r="T103" i="34"/>
  <c r="C138" i="34"/>
  <c r="F94" i="34"/>
  <c r="H102" i="32"/>
  <c r="M134" i="18"/>
  <c r="N98" i="18"/>
  <c r="V168" i="18"/>
  <c r="N94" i="18"/>
  <c r="V166" i="18"/>
  <c r="N96" i="18"/>
  <c r="M349" i="18"/>
  <c r="C100" i="18"/>
  <c r="M129" i="18"/>
  <c r="V167" i="18"/>
  <c r="H101" i="18"/>
  <c r="H346" i="18"/>
  <c r="O346" i="18"/>
  <c r="G135" i="18"/>
  <c r="N95" i="18"/>
  <c r="M95" i="18"/>
  <c r="H99" i="18"/>
  <c r="N100" i="18"/>
  <c r="M138" i="18"/>
  <c r="V169" i="18"/>
  <c r="H100" i="18"/>
  <c r="M133" i="18"/>
  <c r="H98" i="18"/>
  <c r="M135" i="18"/>
  <c r="N99" i="18"/>
  <c r="V162" i="18"/>
  <c r="M137" i="18"/>
  <c r="H97" i="18"/>
  <c r="N103" i="18"/>
  <c r="H95" i="18"/>
  <c r="M348" i="18"/>
  <c r="M354" i="18"/>
  <c r="M131" i="18"/>
  <c r="M136" i="18"/>
  <c r="W97" i="18"/>
  <c r="M346" i="18"/>
  <c r="M352" i="18"/>
  <c r="F346" i="18"/>
  <c r="V165" i="18"/>
  <c r="L56" i="18"/>
  <c r="L63" i="18" s="1"/>
  <c r="M347" i="18"/>
  <c r="M351" i="18"/>
  <c r="U96" i="18"/>
  <c r="V173" i="18"/>
  <c r="V164" i="18"/>
  <c r="N102" i="18"/>
  <c r="M100" i="18"/>
  <c r="L103" i="18"/>
  <c r="K102" i="22"/>
  <c r="N97" i="22"/>
  <c r="M309" i="18"/>
  <c r="AD309" i="10" s="1"/>
  <c r="J309" i="10" s="1"/>
  <c r="L309" i="26"/>
  <c r="J138" i="26"/>
  <c r="R137" i="26"/>
  <c r="W101" i="27"/>
  <c r="W100" i="27"/>
  <c r="D309" i="22"/>
  <c r="F275" i="20"/>
  <c r="O273" i="20"/>
  <c r="U204" i="20"/>
  <c r="N136" i="20"/>
  <c r="N129" i="20"/>
  <c r="F129" i="20"/>
  <c r="D138" i="22"/>
  <c r="P135" i="22"/>
  <c r="D345" i="23"/>
  <c r="N132" i="23"/>
  <c r="I130" i="23"/>
  <c r="H346" i="24"/>
  <c r="J130" i="26"/>
  <c r="O136" i="21"/>
  <c r="O134" i="21"/>
  <c r="O129" i="21"/>
  <c r="O135" i="21"/>
  <c r="T96" i="33"/>
  <c r="T94" i="33"/>
  <c r="T102" i="33"/>
  <c r="R129" i="29"/>
  <c r="R138" i="29"/>
  <c r="E103" i="29"/>
  <c r="E99" i="29"/>
  <c r="E98" i="29"/>
  <c r="E96" i="29"/>
  <c r="E95" i="29"/>
  <c r="V309" i="18"/>
  <c r="AM309" i="10" s="1"/>
  <c r="L309" i="10" s="1"/>
  <c r="T130" i="27"/>
  <c r="T133" i="27"/>
  <c r="R100" i="21"/>
  <c r="R101" i="21"/>
  <c r="R96" i="21"/>
  <c r="C99" i="19"/>
  <c r="C96" i="19"/>
  <c r="C101" i="19"/>
  <c r="C94" i="19"/>
  <c r="G309" i="32"/>
  <c r="N309" i="33"/>
  <c r="V131" i="28"/>
  <c r="V135" i="28"/>
  <c r="V132" i="28"/>
  <c r="P273" i="20"/>
  <c r="R237" i="20"/>
  <c r="W274" i="20"/>
  <c r="W242" i="20"/>
  <c r="V242" i="20"/>
  <c r="I200" i="20"/>
  <c r="F136" i="20"/>
  <c r="O100" i="20"/>
  <c r="J137" i="20"/>
  <c r="R132" i="20"/>
  <c r="R138" i="20"/>
  <c r="T102" i="20"/>
  <c r="G137" i="20"/>
  <c r="D345" i="22"/>
  <c r="J129" i="22"/>
  <c r="J134" i="22"/>
  <c r="N95" i="22"/>
  <c r="N132" i="22"/>
  <c r="U96" i="22"/>
  <c r="S99" i="22"/>
  <c r="F100" i="22"/>
  <c r="N94" i="22"/>
  <c r="V96" i="22"/>
  <c r="F309" i="18"/>
  <c r="W309" i="10" s="1"/>
  <c r="F102" i="18"/>
  <c r="W56" i="18"/>
  <c r="W59" i="18" s="1"/>
  <c r="E345" i="23"/>
  <c r="V96" i="23"/>
  <c r="F131" i="23"/>
  <c r="E129" i="24"/>
  <c r="R95" i="24"/>
  <c r="D134" i="24"/>
  <c r="T132" i="24"/>
  <c r="R131" i="26"/>
  <c r="V94" i="26"/>
  <c r="L132" i="26"/>
  <c r="Q129" i="26"/>
  <c r="S137" i="26"/>
  <c r="I94" i="27"/>
  <c r="H59" i="19"/>
  <c r="H61" i="19"/>
  <c r="H67" i="19"/>
  <c r="H63" i="19"/>
  <c r="H62" i="19"/>
  <c r="H64" i="19"/>
  <c r="H65" i="19"/>
  <c r="N103" i="28"/>
  <c r="L134" i="29"/>
  <c r="L130" i="29"/>
  <c r="L136" i="29"/>
  <c r="G100" i="34"/>
  <c r="G101" i="34"/>
  <c r="G94" i="34"/>
  <c r="G99" i="34"/>
  <c r="G98" i="34"/>
  <c r="G95" i="34"/>
  <c r="G102" i="34"/>
  <c r="G97" i="34"/>
  <c r="G96" i="34"/>
  <c r="G103" i="34"/>
  <c r="G236" i="20"/>
  <c r="J132" i="20"/>
  <c r="N100" i="22"/>
  <c r="W96" i="18"/>
  <c r="W135" i="23"/>
  <c r="W136" i="23"/>
  <c r="R134" i="23"/>
  <c r="R100" i="24"/>
  <c r="N309" i="26"/>
  <c r="P136" i="24"/>
  <c r="W138" i="26"/>
  <c r="M133" i="25"/>
  <c r="V95" i="25"/>
  <c r="V100" i="25"/>
  <c r="O103" i="27"/>
  <c r="U102" i="27"/>
  <c r="U96" i="27"/>
  <c r="U98" i="27"/>
  <c r="U103" i="27"/>
  <c r="R236" i="20"/>
  <c r="F205" i="20"/>
  <c r="L137" i="20"/>
  <c r="R137" i="20"/>
  <c r="O270" i="20"/>
  <c r="O276" i="20"/>
  <c r="L270" i="20"/>
  <c r="U239" i="20"/>
  <c r="E238" i="20"/>
  <c r="E235" i="20"/>
  <c r="I205" i="20"/>
  <c r="R238" i="20"/>
  <c r="P203" i="20"/>
  <c r="Q136" i="20"/>
  <c r="K133" i="20"/>
  <c r="Q134" i="20"/>
  <c r="I102" i="22"/>
  <c r="S103" i="22"/>
  <c r="G99" i="22"/>
  <c r="I130" i="18"/>
  <c r="C130" i="18"/>
  <c r="R99" i="18"/>
  <c r="R100" i="18"/>
  <c r="T62" i="18"/>
  <c r="V132" i="23"/>
  <c r="O138" i="23"/>
  <c r="V94" i="23"/>
  <c r="V133" i="23"/>
  <c r="V129" i="23"/>
  <c r="G56" i="23"/>
  <c r="G60" i="23" s="1"/>
  <c r="R101" i="24"/>
  <c r="M137" i="26"/>
  <c r="D135" i="26"/>
  <c r="K99" i="26"/>
  <c r="T134" i="26"/>
  <c r="M94" i="26"/>
  <c r="J97" i="26"/>
  <c r="G345" i="25"/>
  <c r="J95" i="25"/>
  <c r="J94" i="25"/>
  <c r="G138" i="27"/>
  <c r="G133" i="27"/>
  <c r="E309" i="21"/>
  <c r="Q345" i="21"/>
  <c r="Q346" i="21"/>
  <c r="L131" i="21"/>
  <c r="L132" i="21"/>
  <c r="T99" i="21"/>
  <c r="T95" i="21"/>
  <c r="D102" i="19"/>
  <c r="D97" i="19"/>
  <c r="D99" i="19"/>
  <c r="D103" i="19"/>
  <c r="D94" i="19"/>
  <c r="H309" i="28"/>
  <c r="S309" i="28"/>
  <c r="T101" i="25"/>
  <c r="T94" i="25"/>
  <c r="T103" i="25"/>
  <c r="U238" i="20"/>
  <c r="F137" i="20"/>
  <c r="H56" i="20"/>
  <c r="O102" i="20"/>
  <c r="E239" i="20"/>
  <c r="O277" i="20"/>
  <c r="S203" i="20"/>
  <c r="R135" i="20"/>
  <c r="F133" i="20"/>
  <c r="R130" i="20"/>
  <c r="O94" i="20"/>
  <c r="M101" i="22"/>
  <c r="T94" i="22"/>
  <c r="K101" i="22"/>
  <c r="V98" i="22"/>
  <c r="U99" i="18"/>
  <c r="D309" i="23"/>
  <c r="U129" i="23"/>
  <c r="P94" i="23"/>
  <c r="F94" i="23"/>
  <c r="P135" i="24"/>
  <c r="M345" i="26"/>
  <c r="C96" i="24"/>
  <c r="V309" i="26"/>
  <c r="Q309" i="25"/>
  <c r="I134" i="26"/>
  <c r="V102" i="26"/>
  <c r="M100" i="26"/>
  <c r="T100" i="25"/>
  <c r="M99" i="26"/>
  <c r="M135" i="25"/>
  <c r="G134" i="25"/>
  <c r="G129" i="25"/>
  <c r="G135" i="25"/>
  <c r="D102" i="27"/>
  <c r="S101" i="27"/>
  <c r="O100" i="21"/>
  <c r="O101" i="21"/>
  <c r="O98" i="21"/>
  <c r="O102" i="21"/>
  <c r="O103" i="21"/>
  <c r="E100" i="34"/>
  <c r="E96" i="34"/>
  <c r="E101" i="34"/>
  <c r="G242" i="20"/>
  <c r="H348" i="20"/>
  <c r="W276" i="20"/>
  <c r="R136" i="20"/>
  <c r="E103" i="20"/>
  <c r="K97" i="22"/>
  <c r="R103" i="18"/>
  <c r="V102" i="18"/>
  <c r="I133" i="18"/>
  <c r="K132" i="23"/>
  <c r="O345" i="24"/>
  <c r="F103" i="24"/>
  <c r="E134" i="24"/>
  <c r="R103" i="24"/>
  <c r="J100" i="24"/>
  <c r="O138" i="26"/>
  <c r="I101" i="26"/>
  <c r="N133" i="26"/>
  <c r="S100" i="26"/>
  <c r="N132" i="26"/>
  <c r="I135" i="26"/>
  <c r="S136" i="26"/>
  <c r="P345" i="25"/>
  <c r="U309" i="25"/>
  <c r="S99" i="27"/>
  <c r="W99" i="27"/>
  <c r="C95" i="19"/>
  <c r="I130" i="28"/>
  <c r="I133" i="28"/>
  <c r="I131" i="28"/>
  <c r="I129" i="28"/>
  <c r="I134" i="28"/>
  <c r="I135" i="28"/>
  <c r="O202" i="20"/>
  <c r="L273" i="20"/>
  <c r="K271" i="20"/>
  <c r="U236" i="20"/>
  <c r="R240" i="20"/>
  <c r="T276" i="20"/>
  <c r="U134" i="20"/>
  <c r="S201" i="20"/>
  <c r="P206" i="20"/>
  <c r="P270" i="20"/>
  <c r="H352" i="20"/>
  <c r="E236" i="20"/>
  <c r="T236" i="20"/>
  <c r="E277" i="20"/>
  <c r="O278" i="20"/>
  <c r="L275" i="20"/>
  <c r="W239" i="20"/>
  <c r="S204" i="20"/>
  <c r="Q133" i="20"/>
  <c r="C96" i="20"/>
  <c r="R129" i="20"/>
  <c r="K130" i="20"/>
  <c r="J130" i="20"/>
  <c r="U235" i="20"/>
  <c r="O101" i="20"/>
  <c r="C103" i="20"/>
  <c r="J131" i="22"/>
  <c r="M102" i="22"/>
  <c r="N98" i="22"/>
  <c r="I99" i="22"/>
  <c r="N103" i="22"/>
  <c r="P64" i="22"/>
  <c r="P61" i="22"/>
  <c r="J134" i="18"/>
  <c r="F94" i="18"/>
  <c r="K136" i="23"/>
  <c r="W137" i="24"/>
  <c r="O99" i="24"/>
  <c r="O94" i="24"/>
  <c r="S132" i="26"/>
  <c r="S131" i="26"/>
  <c r="N134" i="26"/>
  <c r="O131" i="25"/>
  <c r="O132" i="25"/>
  <c r="Q346" i="27"/>
  <c r="Q345" i="27"/>
  <c r="T102" i="21"/>
  <c r="C103" i="21"/>
  <c r="P309" i="29"/>
  <c r="F138" i="34"/>
  <c r="F136" i="34"/>
  <c r="F131" i="34"/>
  <c r="F137" i="34"/>
  <c r="F133" i="34"/>
  <c r="I346" i="20"/>
  <c r="W95" i="20"/>
  <c r="O103" i="20"/>
  <c r="K96" i="22"/>
  <c r="F96" i="22"/>
  <c r="H56" i="26"/>
  <c r="O132" i="27"/>
  <c r="O129" i="27"/>
  <c r="V133" i="21"/>
  <c r="V135" i="21"/>
  <c r="L309" i="32"/>
  <c r="P99" i="33"/>
  <c r="R243" i="20"/>
  <c r="K277" i="20"/>
  <c r="I309" i="20"/>
  <c r="K273" i="20"/>
  <c r="K272" i="20"/>
  <c r="U241" i="20"/>
  <c r="U205" i="20"/>
  <c r="R133" i="20"/>
  <c r="K103" i="22"/>
  <c r="T102" i="24"/>
  <c r="S94" i="26"/>
  <c r="P137" i="25"/>
  <c r="H99" i="25"/>
  <c r="H101" i="25"/>
  <c r="G309" i="27"/>
  <c r="T98" i="33"/>
  <c r="R67" i="33"/>
  <c r="R60" i="33"/>
  <c r="R61" i="33"/>
  <c r="N101" i="28"/>
  <c r="N94" i="28"/>
  <c r="N96" i="28"/>
  <c r="T56" i="30"/>
  <c r="T63" i="30" s="1"/>
  <c r="F273" i="20"/>
  <c r="M208" i="20"/>
  <c r="P102" i="23"/>
  <c r="W138" i="23"/>
  <c r="I136" i="23"/>
  <c r="O269" i="20"/>
  <c r="W272" i="20"/>
  <c r="J345" i="20"/>
  <c r="U237" i="20"/>
  <c r="P309" i="22"/>
  <c r="R136" i="22"/>
  <c r="C56" i="22"/>
  <c r="V101" i="18"/>
  <c r="R100" i="23"/>
  <c r="D137" i="23"/>
  <c r="W134" i="23"/>
  <c r="O132" i="23"/>
  <c r="D95" i="23"/>
  <c r="C134" i="23"/>
  <c r="V103" i="23"/>
  <c r="O131" i="23"/>
  <c r="C309" i="24"/>
  <c r="T413" i="10" s="1"/>
  <c r="H413" i="10" s="1"/>
  <c r="L134" i="24"/>
  <c r="C133" i="24"/>
  <c r="P95" i="24"/>
  <c r="F56" i="24"/>
  <c r="F62" i="24" s="1"/>
  <c r="R96" i="24"/>
  <c r="N135" i="26"/>
  <c r="R129" i="26"/>
  <c r="M138" i="26"/>
  <c r="P95" i="25"/>
  <c r="P102" i="25"/>
  <c r="C98" i="25"/>
  <c r="C100" i="25"/>
  <c r="M96" i="25"/>
  <c r="M100" i="25"/>
  <c r="M98" i="25"/>
  <c r="M99" i="25"/>
  <c r="V134" i="21"/>
  <c r="D130" i="32"/>
  <c r="D135" i="32"/>
  <c r="D134" i="32"/>
  <c r="D129" i="32"/>
  <c r="D309" i="30"/>
  <c r="D135" i="28"/>
  <c r="E97" i="28"/>
  <c r="E102" i="28"/>
  <c r="G133" i="29"/>
  <c r="G136" i="29"/>
  <c r="T95" i="29"/>
  <c r="T102" i="29"/>
  <c r="S138" i="30"/>
  <c r="S131" i="30"/>
  <c r="S129" i="30"/>
  <c r="S135" i="30"/>
  <c r="S134" i="30"/>
  <c r="M103" i="27"/>
  <c r="U309" i="32"/>
  <c r="J309" i="28"/>
  <c r="N135" i="28"/>
  <c r="N138" i="28"/>
  <c r="U137" i="28"/>
  <c r="U130" i="28"/>
  <c r="E100" i="28"/>
  <c r="H99" i="28"/>
  <c r="V134" i="29"/>
  <c r="V131" i="29"/>
  <c r="V132" i="29"/>
  <c r="V130" i="29"/>
  <c r="T309" i="30"/>
  <c r="K66" i="34"/>
  <c r="K60" i="34"/>
  <c r="M95" i="27"/>
  <c r="F56" i="21"/>
  <c r="F65" i="21" s="1"/>
  <c r="M99" i="21"/>
  <c r="G309" i="21"/>
  <c r="H309" i="19"/>
  <c r="D137" i="19"/>
  <c r="N133" i="19"/>
  <c r="N96" i="19"/>
  <c r="J129" i="32"/>
  <c r="Q130" i="33"/>
  <c r="K136" i="33"/>
  <c r="U96" i="33"/>
  <c r="V97" i="33"/>
  <c r="V103" i="33"/>
  <c r="H133" i="33"/>
  <c r="J96" i="33"/>
  <c r="G135" i="28"/>
  <c r="U135" i="28"/>
  <c r="D97" i="28"/>
  <c r="D100" i="28"/>
  <c r="O100" i="28"/>
  <c r="O94" i="28"/>
  <c r="L100" i="28"/>
  <c r="L103" i="28"/>
  <c r="V137" i="29"/>
  <c r="K102" i="29"/>
  <c r="V138" i="29"/>
  <c r="I103" i="30"/>
  <c r="I95" i="30"/>
  <c r="I99" i="30"/>
  <c r="I96" i="30"/>
  <c r="L95" i="19"/>
  <c r="L97" i="19"/>
  <c r="T131" i="19"/>
  <c r="D136" i="28"/>
  <c r="D132" i="28"/>
  <c r="M97" i="30"/>
  <c r="M101" i="30"/>
  <c r="M102" i="30"/>
  <c r="M100" i="30"/>
  <c r="K102" i="30"/>
  <c r="K94" i="30"/>
  <c r="S99" i="30"/>
  <c r="S94" i="30"/>
  <c r="S95" i="30"/>
  <c r="C309" i="27"/>
  <c r="T569" i="10" s="1"/>
  <c r="H569" i="10" s="1"/>
  <c r="L309" i="27"/>
  <c r="M97" i="27"/>
  <c r="F99" i="27"/>
  <c r="L345" i="21"/>
  <c r="T102" i="19"/>
  <c r="F138" i="19"/>
  <c r="M309" i="32"/>
  <c r="M102" i="32"/>
  <c r="F101" i="33"/>
  <c r="Q131" i="33"/>
  <c r="K138" i="33"/>
  <c r="O97" i="33"/>
  <c r="J94" i="33"/>
  <c r="I309" i="28"/>
  <c r="E133" i="28"/>
  <c r="E130" i="28"/>
  <c r="Q134" i="28"/>
  <c r="T103" i="29"/>
  <c r="O312" i="34"/>
  <c r="O316" i="34"/>
  <c r="O309" i="34"/>
  <c r="AF101" i="10" s="1"/>
  <c r="O313" i="34"/>
  <c r="O314" i="34"/>
  <c r="O307" i="34"/>
  <c r="O308" i="34"/>
  <c r="O310" i="34"/>
  <c r="O311" i="34"/>
  <c r="O315" i="34"/>
  <c r="E102" i="21"/>
  <c r="R309" i="19"/>
  <c r="N102" i="19"/>
  <c r="N94" i="19"/>
  <c r="P102" i="32"/>
  <c r="T134" i="32"/>
  <c r="P96" i="32"/>
  <c r="E98" i="32"/>
  <c r="Q132" i="33"/>
  <c r="D97" i="33"/>
  <c r="W56" i="33"/>
  <c r="W68" i="33" s="1"/>
  <c r="G129" i="28"/>
  <c r="D134" i="28"/>
  <c r="M350" i="21"/>
  <c r="W138" i="27"/>
  <c r="N130" i="19"/>
  <c r="H132" i="32"/>
  <c r="E101" i="32"/>
  <c r="P95" i="32"/>
  <c r="N95" i="32"/>
  <c r="T134" i="33"/>
  <c r="F130" i="33"/>
  <c r="W98" i="28"/>
  <c r="O130" i="28"/>
  <c r="Q138" i="28"/>
  <c r="F138" i="28"/>
  <c r="F132" i="28"/>
  <c r="U103" i="28"/>
  <c r="S99" i="29"/>
  <c r="D96" i="25"/>
  <c r="D101" i="25"/>
  <c r="H309" i="21"/>
  <c r="R96" i="19"/>
  <c r="I132" i="32"/>
  <c r="E132" i="32"/>
  <c r="W94" i="32"/>
  <c r="Q136" i="33"/>
  <c r="R103" i="33"/>
  <c r="T132" i="33"/>
  <c r="F131" i="33"/>
  <c r="F95" i="33"/>
  <c r="Q133" i="33"/>
  <c r="E101" i="28"/>
  <c r="T129" i="28"/>
  <c r="U131" i="28"/>
  <c r="K135" i="28"/>
  <c r="K131" i="28"/>
  <c r="K130" i="28"/>
  <c r="U97" i="28"/>
  <c r="K98" i="29"/>
  <c r="V309" i="27"/>
  <c r="N96" i="25"/>
  <c r="F130" i="27"/>
  <c r="F97" i="27"/>
  <c r="E132" i="27"/>
  <c r="M101" i="27"/>
  <c r="T129" i="21"/>
  <c r="K309" i="21"/>
  <c r="N97" i="19"/>
  <c r="N100" i="19"/>
  <c r="F100" i="19"/>
  <c r="O56" i="32"/>
  <c r="O60" i="32" s="1"/>
  <c r="Q103" i="32"/>
  <c r="J100" i="28"/>
  <c r="T131" i="28"/>
  <c r="R94" i="28"/>
  <c r="D102" i="28"/>
  <c r="P98" i="29"/>
  <c r="P102" i="29"/>
  <c r="P99" i="29"/>
  <c r="S102" i="30"/>
  <c r="T94" i="19"/>
  <c r="Q309" i="32"/>
  <c r="I129" i="32"/>
  <c r="H130" i="32"/>
  <c r="H99" i="32"/>
  <c r="Q129" i="33"/>
  <c r="N56" i="33"/>
  <c r="N63" i="33" s="1"/>
  <c r="H130" i="33"/>
  <c r="Q133" i="28"/>
  <c r="C131" i="28"/>
  <c r="C133" i="28"/>
  <c r="U99" i="28"/>
  <c r="U96" i="28"/>
  <c r="W133" i="29"/>
  <c r="W134" i="29"/>
  <c r="W137" i="29"/>
  <c r="K101" i="29"/>
  <c r="K97" i="29"/>
  <c r="K100" i="29"/>
  <c r="T94" i="29"/>
  <c r="G131" i="29"/>
  <c r="H68" i="34"/>
  <c r="H59" i="34"/>
  <c r="H61" i="34"/>
  <c r="H63" i="34"/>
  <c r="H66" i="34"/>
  <c r="H64" i="34"/>
  <c r="H60" i="34"/>
  <c r="H65" i="34"/>
  <c r="K347" i="30"/>
  <c r="K350" i="30"/>
  <c r="K353" i="30"/>
  <c r="K345" i="30"/>
  <c r="K349" i="30"/>
  <c r="K348" i="30"/>
  <c r="K351" i="30"/>
  <c r="K346" i="30"/>
  <c r="K354" i="30"/>
  <c r="D103" i="29"/>
  <c r="J95" i="29"/>
  <c r="H138" i="29"/>
  <c r="N130" i="30"/>
  <c r="O133" i="30"/>
  <c r="I137" i="30"/>
  <c r="R135" i="30"/>
  <c r="O129" i="30"/>
  <c r="F103" i="30"/>
  <c r="T133" i="30"/>
  <c r="T103" i="30"/>
  <c r="V350" i="34"/>
  <c r="F354" i="34"/>
  <c r="T346" i="34"/>
  <c r="E352" i="34"/>
  <c r="O170" i="34"/>
  <c r="O96" i="34"/>
  <c r="K132" i="34"/>
  <c r="T130" i="34"/>
  <c r="S99" i="34"/>
  <c r="D103" i="34"/>
  <c r="T132" i="34"/>
  <c r="N133" i="34"/>
  <c r="H137" i="34"/>
  <c r="U101" i="34"/>
  <c r="U56" i="34"/>
  <c r="U64" i="34" s="1"/>
  <c r="Q67" i="34"/>
  <c r="W348" i="28"/>
  <c r="W346" i="28"/>
  <c r="C94" i="28"/>
  <c r="D102" i="29"/>
  <c r="G56" i="29"/>
  <c r="G64" i="29" s="1"/>
  <c r="O95" i="29"/>
  <c r="K309" i="30"/>
  <c r="T132" i="30"/>
  <c r="F136" i="30"/>
  <c r="P101" i="30"/>
  <c r="D133" i="30"/>
  <c r="O103" i="30"/>
  <c r="V347" i="34"/>
  <c r="F351" i="34"/>
  <c r="E349" i="34"/>
  <c r="O167" i="34"/>
  <c r="O171" i="34"/>
  <c r="K136" i="34"/>
  <c r="N101" i="34"/>
  <c r="S132" i="34"/>
  <c r="W95" i="34"/>
  <c r="H94" i="34"/>
  <c r="H95" i="34"/>
  <c r="Q135" i="34"/>
  <c r="G132" i="34"/>
  <c r="G138" i="34"/>
  <c r="C352" i="33"/>
  <c r="C349" i="33"/>
  <c r="N101" i="29"/>
  <c r="N100" i="29"/>
  <c r="G134" i="30"/>
  <c r="G130" i="30"/>
  <c r="G133" i="30"/>
  <c r="G129" i="30"/>
  <c r="F96" i="30"/>
  <c r="D95" i="34"/>
  <c r="U130" i="34"/>
  <c r="O103" i="34"/>
  <c r="S100" i="34"/>
  <c r="S135" i="34"/>
  <c r="W137" i="34"/>
  <c r="Q59" i="34"/>
  <c r="Q62" i="34"/>
  <c r="K101" i="34"/>
  <c r="G307" i="30"/>
  <c r="G309" i="30"/>
  <c r="I103" i="29"/>
  <c r="I131" i="30"/>
  <c r="H134" i="30"/>
  <c r="D97" i="30"/>
  <c r="H129" i="30"/>
  <c r="U352" i="34"/>
  <c r="K97" i="34"/>
  <c r="I129" i="34"/>
  <c r="S129" i="34"/>
  <c r="W133" i="34"/>
  <c r="K102" i="34"/>
  <c r="O97" i="34"/>
  <c r="S103" i="34"/>
  <c r="G310" i="19"/>
  <c r="G311" i="19"/>
  <c r="G308" i="19"/>
  <c r="G309" i="19"/>
  <c r="N309" i="34"/>
  <c r="AE101" i="10" s="1"/>
  <c r="M138" i="34"/>
  <c r="M134" i="34"/>
  <c r="R162" i="28"/>
  <c r="R171" i="28"/>
  <c r="R168" i="28"/>
  <c r="O137" i="29"/>
  <c r="U129" i="29"/>
  <c r="L136" i="30"/>
  <c r="F352" i="34"/>
  <c r="U353" i="34"/>
  <c r="U95" i="34"/>
  <c r="C99" i="34"/>
  <c r="W98" i="34"/>
  <c r="O99" i="34"/>
  <c r="D101" i="34"/>
  <c r="O95" i="34"/>
  <c r="P56" i="34"/>
  <c r="P68" i="34" s="1"/>
  <c r="N94" i="34"/>
  <c r="V311" i="34"/>
  <c r="V314" i="34"/>
  <c r="W351" i="34"/>
  <c r="Q169" i="30"/>
  <c r="Q168" i="30"/>
  <c r="U137" i="29"/>
  <c r="P56" i="29"/>
  <c r="P65" i="29" s="1"/>
  <c r="O96" i="29"/>
  <c r="L129" i="30"/>
  <c r="C130" i="30"/>
  <c r="V138" i="30"/>
  <c r="I134" i="30"/>
  <c r="L130" i="30"/>
  <c r="V95" i="30"/>
  <c r="V134" i="30"/>
  <c r="T134" i="30"/>
  <c r="F97" i="30"/>
  <c r="W350" i="34"/>
  <c r="F349" i="34"/>
  <c r="U346" i="34"/>
  <c r="U350" i="34"/>
  <c r="R137" i="34"/>
  <c r="K95" i="34"/>
  <c r="O100" i="34"/>
  <c r="C98" i="34"/>
  <c r="S101" i="34"/>
  <c r="V309" i="34"/>
  <c r="AM101" i="10" s="1"/>
  <c r="L101" i="10" s="1"/>
  <c r="G21" i="30"/>
  <c r="G26" i="30" s="1"/>
  <c r="L309" i="30"/>
  <c r="F138" i="30"/>
  <c r="T98" i="30"/>
  <c r="F134" i="30"/>
  <c r="T130" i="30"/>
  <c r="F346" i="34"/>
  <c r="U347" i="34"/>
  <c r="N129" i="34"/>
  <c r="W136" i="34"/>
  <c r="S137" i="34"/>
  <c r="W97" i="34"/>
  <c r="O173" i="34"/>
  <c r="O172" i="34"/>
  <c r="O166" i="34"/>
  <c r="O165" i="34"/>
  <c r="Q352" i="29"/>
  <c r="Q349" i="29"/>
  <c r="Q346" i="29"/>
  <c r="Q345" i="29"/>
  <c r="F21" i="30"/>
  <c r="V96" i="30"/>
  <c r="I133" i="30"/>
  <c r="T137" i="30"/>
  <c r="V94" i="30"/>
  <c r="S96" i="34"/>
  <c r="U100" i="34"/>
  <c r="W351" i="29"/>
  <c r="W346" i="29"/>
  <c r="G345" i="28"/>
  <c r="G346" i="28"/>
  <c r="U345" i="34"/>
  <c r="U354" i="34"/>
  <c r="W101" i="34"/>
  <c r="N131" i="34"/>
  <c r="N100" i="34"/>
  <c r="D102" i="34"/>
  <c r="Q65" i="34"/>
  <c r="J138" i="34"/>
  <c r="E345" i="34"/>
  <c r="K172" i="34"/>
  <c r="K170" i="34"/>
  <c r="K173" i="34"/>
  <c r="K165" i="34"/>
  <c r="K169" i="34"/>
  <c r="K164" i="34"/>
  <c r="F351" i="30"/>
  <c r="F348" i="30"/>
  <c r="F345" i="30"/>
  <c r="F346" i="30"/>
  <c r="S309" i="21"/>
  <c r="S130" i="34"/>
  <c r="N96" i="34"/>
  <c r="Q66" i="34"/>
  <c r="F345" i="34"/>
  <c r="F21" i="34"/>
  <c r="F28" i="34" s="1"/>
  <c r="G345" i="33"/>
  <c r="V351" i="29"/>
  <c r="V348" i="29"/>
  <c r="G169" i="29"/>
  <c r="G162" i="29"/>
  <c r="G165" i="29"/>
  <c r="G167" i="29"/>
  <c r="G164" i="29"/>
  <c r="G171" i="29"/>
  <c r="G166" i="29"/>
  <c r="G170" i="29"/>
  <c r="G173" i="29"/>
  <c r="N353" i="28"/>
  <c r="N350" i="28"/>
  <c r="K313" i="29"/>
  <c r="J313" i="29"/>
  <c r="J310" i="29"/>
  <c r="N312" i="28"/>
  <c r="N316" i="28"/>
  <c r="R348" i="28"/>
  <c r="R349" i="28"/>
  <c r="S345" i="29"/>
  <c r="Q352" i="30"/>
  <c r="Q348" i="30"/>
  <c r="Q349" i="30"/>
  <c r="Q21" i="30"/>
  <c r="Q24" i="30" s="1"/>
  <c r="H166" i="30"/>
  <c r="H165" i="30"/>
  <c r="H170" i="30"/>
  <c r="D349" i="27"/>
  <c r="D345" i="27"/>
  <c r="J173" i="30"/>
  <c r="J171" i="30"/>
  <c r="J165" i="30"/>
  <c r="J170" i="30"/>
  <c r="J167" i="30"/>
  <c r="J166" i="30"/>
  <c r="E164" i="29"/>
  <c r="E172" i="29"/>
  <c r="I354" i="28"/>
  <c r="I351" i="28"/>
  <c r="P168" i="29"/>
  <c r="G171" i="30"/>
  <c r="G167" i="30"/>
  <c r="G165" i="30"/>
  <c r="G164" i="30"/>
  <c r="G172" i="30"/>
  <c r="H354" i="29"/>
  <c r="N137" i="29"/>
  <c r="V311" i="28"/>
  <c r="V308" i="28"/>
  <c r="F172" i="28"/>
  <c r="F171" i="28"/>
  <c r="F166" i="28"/>
  <c r="L308" i="29"/>
  <c r="L316" i="29"/>
  <c r="L309" i="29"/>
  <c r="W307" i="30"/>
  <c r="K56" i="30"/>
  <c r="R68" i="34"/>
  <c r="R60" i="34"/>
  <c r="R63" i="34"/>
  <c r="R59" i="34"/>
  <c r="R66" i="34"/>
  <c r="R65" i="34"/>
  <c r="R67" i="34"/>
  <c r="R62" i="34"/>
  <c r="R64" i="34"/>
  <c r="D68" i="34"/>
  <c r="D63" i="34"/>
  <c r="D65" i="34"/>
  <c r="M21" i="34"/>
  <c r="M25" i="34" s="1"/>
  <c r="L137" i="34"/>
  <c r="L134" i="34"/>
  <c r="L129" i="34"/>
  <c r="W56" i="34"/>
  <c r="D66" i="34"/>
  <c r="M56" i="34"/>
  <c r="M62" i="34" s="1"/>
  <c r="J131" i="34"/>
  <c r="J136" i="34"/>
  <c r="J137" i="34"/>
  <c r="V65" i="34"/>
  <c r="V62" i="34"/>
  <c r="V63" i="34"/>
  <c r="V59" i="34"/>
  <c r="L132" i="34"/>
  <c r="C97" i="34"/>
  <c r="H307" i="34"/>
  <c r="H310" i="34"/>
  <c r="H313" i="34"/>
  <c r="H316" i="34"/>
  <c r="H312" i="34"/>
  <c r="H315" i="34"/>
  <c r="H308" i="34"/>
  <c r="H311" i="34"/>
  <c r="H314" i="34"/>
  <c r="J129" i="34"/>
  <c r="W170" i="34"/>
  <c r="W173" i="34"/>
  <c r="W172" i="34"/>
  <c r="W171" i="34"/>
  <c r="W169" i="34"/>
  <c r="W166" i="34"/>
  <c r="W165" i="34"/>
  <c r="W162" i="34"/>
  <c r="W167" i="34"/>
  <c r="W164" i="34"/>
  <c r="N130" i="34"/>
  <c r="G56" i="34"/>
  <c r="G60" i="34" s="1"/>
  <c r="M136" i="34"/>
  <c r="V64" i="34"/>
  <c r="F130" i="34"/>
  <c r="W132" i="34"/>
  <c r="I310" i="34"/>
  <c r="I313" i="34"/>
  <c r="I316" i="34"/>
  <c r="I312" i="34"/>
  <c r="I315" i="34"/>
  <c r="I308" i="34"/>
  <c r="I311" i="34"/>
  <c r="I314" i="34"/>
  <c r="I307" i="34"/>
  <c r="T129" i="34"/>
  <c r="T137" i="34"/>
  <c r="T134" i="34"/>
  <c r="H133" i="34"/>
  <c r="H130" i="34"/>
  <c r="H134" i="34"/>
  <c r="H138" i="34"/>
  <c r="Q96" i="34"/>
  <c r="M130" i="34"/>
  <c r="R135" i="34"/>
  <c r="D61" i="34"/>
  <c r="M96" i="34"/>
  <c r="N134" i="34"/>
  <c r="K63" i="34"/>
  <c r="F65" i="34"/>
  <c r="L312" i="34"/>
  <c r="L315" i="34"/>
  <c r="L308" i="34"/>
  <c r="L311" i="34"/>
  <c r="L314" i="34"/>
  <c r="L307" i="34"/>
  <c r="L310" i="34"/>
  <c r="L313" i="34"/>
  <c r="L316" i="34"/>
  <c r="I347" i="34"/>
  <c r="I350" i="34"/>
  <c r="I353" i="34"/>
  <c r="I346" i="34"/>
  <c r="I349" i="34"/>
  <c r="I352" i="34"/>
  <c r="I348" i="34"/>
  <c r="I351" i="34"/>
  <c r="I354" i="34"/>
  <c r="D67" i="34"/>
  <c r="T56" i="34"/>
  <c r="T63" i="34" s="1"/>
  <c r="E103" i="34"/>
  <c r="C56" i="34"/>
  <c r="C59" i="34" s="1"/>
  <c r="L309" i="34"/>
  <c r="AC101" i="10" s="1"/>
  <c r="I309" i="34"/>
  <c r="Z101" i="10" s="1"/>
  <c r="Q173" i="34"/>
  <c r="Q164" i="34"/>
  <c r="Q162" i="34"/>
  <c r="Q172" i="34"/>
  <c r="Q170" i="34"/>
  <c r="Q169" i="34"/>
  <c r="Q165" i="34"/>
  <c r="Q167" i="34"/>
  <c r="Q171" i="34"/>
  <c r="Q166" i="34"/>
  <c r="Q102" i="34"/>
  <c r="H165" i="34"/>
  <c r="H173" i="34"/>
  <c r="H170" i="34"/>
  <c r="H169" i="34"/>
  <c r="H167" i="34"/>
  <c r="H166" i="34"/>
  <c r="H164" i="34"/>
  <c r="H171" i="34"/>
  <c r="H162" i="34"/>
  <c r="H172" i="34"/>
  <c r="G170" i="34"/>
  <c r="G172" i="34"/>
  <c r="G171" i="34"/>
  <c r="G169" i="34"/>
  <c r="G167" i="34"/>
  <c r="G166" i="34"/>
  <c r="G165" i="34"/>
  <c r="G162" i="34"/>
  <c r="G164" i="34"/>
  <c r="G173" i="34"/>
  <c r="F172" i="34"/>
  <c r="F167" i="34"/>
  <c r="F171" i="34"/>
  <c r="F170" i="34"/>
  <c r="F169" i="34"/>
  <c r="F166" i="34"/>
  <c r="F165" i="34"/>
  <c r="F164" i="34"/>
  <c r="F162" i="34"/>
  <c r="F173" i="34"/>
  <c r="H129" i="34"/>
  <c r="S133" i="34"/>
  <c r="S134" i="34"/>
  <c r="L56" i="34"/>
  <c r="F63" i="34"/>
  <c r="W100" i="34"/>
  <c r="W94" i="34"/>
  <c r="W96" i="34"/>
  <c r="W99" i="34"/>
  <c r="U99" i="34"/>
  <c r="L131" i="34"/>
  <c r="C103" i="34"/>
  <c r="D64" i="34"/>
  <c r="U134" i="34"/>
  <c r="E95" i="34"/>
  <c r="E56" i="34"/>
  <c r="E66" i="34" s="1"/>
  <c r="L136" i="34"/>
  <c r="H132" i="34"/>
  <c r="F129" i="34"/>
  <c r="M101" i="34"/>
  <c r="K316" i="34"/>
  <c r="K312" i="34"/>
  <c r="K315" i="34"/>
  <c r="K308" i="34"/>
  <c r="K311" i="34"/>
  <c r="K314" i="34"/>
  <c r="K307" i="34"/>
  <c r="K313" i="34"/>
  <c r="K310" i="34"/>
  <c r="C134" i="34"/>
  <c r="C136" i="34"/>
  <c r="W138" i="34"/>
  <c r="W135" i="34"/>
  <c r="W130" i="34"/>
  <c r="W131" i="34"/>
  <c r="K68" i="34"/>
  <c r="K61" i="34"/>
  <c r="K62" i="34"/>
  <c r="L133" i="34"/>
  <c r="V60" i="34"/>
  <c r="I103" i="34"/>
  <c r="E97" i="34"/>
  <c r="D62" i="34"/>
  <c r="D59" i="34"/>
  <c r="D96" i="34"/>
  <c r="R130" i="34"/>
  <c r="Q100" i="34"/>
  <c r="J133" i="34"/>
  <c r="M131" i="34"/>
  <c r="M132" i="34"/>
  <c r="M129" i="34"/>
  <c r="M137" i="34"/>
  <c r="I136" i="34"/>
  <c r="I133" i="34"/>
  <c r="E102" i="34"/>
  <c r="T138" i="34"/>
  <c r="F60" i="34"/>
  <c r="F134" i="34"/>
  <c r="I97" i="34"/>
  <c r="Q64" i="34"/>
  <c r="Q68" i="34"/>
  <c r="N103" i="34"/>
  <c r="N102" i="34"/>
  <c r="N98" i="34"/>
  <c r="W129" i="34"/>
  <c r="J56" i="34"/>
  <c r="J65" i="34" s="1"/>
  <c r="F59" i="34"/>
  <c r="J346" i="34"/>
  <c r="L138" i="34"/>
  <c r="S131" i="34"/>
  <c r="K65" i="34"/>
  <c r="C101" i="34"/>
  <c r="T100" i="34"/>
  <c r="T102" i="34"/>
  <c r="T101" i="34"/>
  <c r="V68" i="34"/>
  <c r="I56" i="34"/>
  <c r="I62" i="34" s="1"/>
  <c r="I99" i="34"/>
  <c r="I100" i="34"/>
  <c r="L135" i="34"/>
  <c r="E94" i="34"/>
  <c r="I137" i="34"/>
  <c r="C131" i="34"/>
  <c r="Q98" i="34"/>
  <c r="I96" i="34"/>
  <c r="Q94" i="34"/>
  <c r="Q97" i="34"/>
  <c r="U132" i="34"/>
  <c r="U129" i="34"/>
  <c r="U137" i="34"/>
  <c r="E98" i="34"/>
  <c r="I102" i="34"/>
  <c r="U138" i="34"/>
  <c r="U131" i="34"/>
  <c r="V67" i="34"/>
  <c r="D100" i="34"/>
  <c r="T348" i="34"/>
  <c r="T351" i="34"/>
  <c r="T354" i="34"/>
  <c r="T347" i="34"/>
  <c r="T350" i="34"/>
  <c r="T353" i="34"/>
  <c r="T349" i="34"/>
  <c r="T352" i="34"/>
  <c r="I130" i="34"/>
  <c r="J135" i="34"/>
  <c r="F135" i="34"/>
  <c r="F132" i="34"/>
  <c r="U135" i="34"/>
  <c r="I98" i="34"/>
  <c r="C135" i="34"/>
  <c r="P133" i="34"/>
  <c r="P138" i="34"/>
  <c r="P130" i="34"/>
  <c r="E99" i="34"/>
  <c r="J130" i="34"/>
  <c r="Q95" i="34"/>
  <c r="F68" i="34"/>
  <c r="N95" i="34"/>
  <c r="F66" i="34"/>
  <c r="K64" i="34"/>
  <c r="D99" i="34"/>
  <c r="N312" i="34"/>
  <c r="N315" i="34"/>
  <c r="N308" i="34"/>
  <c r="N311" i="34"/>
  <c r="N314" i="34"/>
  <c r="N307" i="34"/>
  <c r="N310" i="34"/>
  <c r="N313" i="34"/>
  <c r="N316" i="34"/>
  <c r="D348" i="34"/>
  <c r="D351" i="34"/>
  <c r="D354" i="34"/>
  <c r="D347" i="34"/>
  <c r="D350" i="34"/>
  <c r="D353" i="34"/>
  <c r="D349" i="34"/>
  <c r="D352" i="34"/>
  <c r="J347" i="34"/>
  <c r="J350" i="34"/>
  <c r="J353" i="34"/>
  <c r="J349" i="34"/>
  <c r="J352" i="34"/>
  <c r="J348" i="34"/>
  <c r="J351" i="34"/>
  <c r="J354" i="34"/>
  <c r="T135" i="34"/>
  <c r="M133" i="34"/>
  <c r="C95" i="34"/>
  <c r="S56" i="34"/>
  <c r="S97" i="34"/>
  <c r="I138" i="34"/>
  <c r="K94" i="34"/>
  <c r="J102" i="34"/>
  <c r="J99" i="34"/>
  <c r="N97" i="34"/>
  <c r="D346" i="34"/>
  <c r="J171" i="34"/>
  <c r="J162" i="34"/>
  <c r="J169" i="34"/>
  <c r="J167" i="34"/>
  <c r="J166" i="34"/>
  <c r="J165" i="34"/>
  <c r="J164" i="34"/>
  <c r="J173" i="34"/>
  <c r="J170" i="34"/>
  <c r="J172" i="34"/>
  <c r="N135" i="34"/>
  <c r="N132" i="34"/>
  <c r="N136" i="34"/>
  <c r="T133" i="34"/>
  <c r="C100" i="34"/>
  <c r="J134" i="34"/>
  <c r="C96" i="34"/>
  <c r="V66" i="34"/>
  <c r="H136" i="34"/>
  <c r="K21" i="34"/>
  <c r="K30" i="34" s="1"/>
  <c r="K67" i="34"/>
  <c r="O56" i="34"/>
  <c r="O59" i="34" s="1"/>
  <c r="N137" i="34"/>
  <c r="D60" i="34"/>
  <c r="P94" i="34"/>
  <c r="P100" i="34"/>
  <c r="O102" i="34"/>
  <c r="O101" i="34"/>
  <c r="F62" i="34"/>
  <c r="Q63" i="34"/>
  <c r="I345" i="34"/>
  <c r="U133" i="34"/>
  <c r="R131" i="34"/>
  <c r="R136" i="34"/>
  <c r="R138" i="34"/>
  <c r="R134" i="34"/>
  <c r="I134" i="34"/>
  <c r="M100" i="34"/>
  <c r="M99" i="34"/>
  <c r="M102" i="34"/>
  <c r="M95" i="34"/>
  <c r="R61" i="34"/>
  <c r="C102" i="34"/>
  <c r="I95" i="34"/>
  <c r="H96" i="34"/>
  <c r="H103" i="34"/>
  <c r="H102" i="34"/>
  <c r="H101" i="34"/>
  <c r="H100" i="34"/>
  <c r="M135" i="34"/>
  <c r="U103" i="34"/>
  <c r="U94" i="34"/>
  <c r="S102" i="34"/>
  <c r="S98" i="34"/>
  <c r="S136" i="34"/>
  <c r="K98" i="34"/>
  <c r="N56" i="34"/>
  <c r="N61" i="34" s="1"/>
  <c r="K346" i="21"/>
  <c r="C96" i="21"/>
  <c r="C99" i="21"/>
  <c r="L130" i="21"/>
  <c r="L136" i="21"/>
  <c r="J133" i="21"/>
  <c r="J136" i="21"/>
  <c r="W133" i="21"/>
  <c r="L135" i="21"/>
  <c r="D94" i="21"/>
  <c r="O132" i="21"/>
  <c r="P131" i="21"/>
  <c r="N101" i="21"/>
  <c r="K167" i="21"/>
  <c r="K168" i="21"/>
  <c r="T67" i="21"/>
  <c r="U56" i="21"/>
  <c r="U67" i="21" s="1"/>
  <c r="I131" i="21"/>
  <c r="C100" i="21"/>
  <c r="S316" i="21"/>
  <c r="S313" i="21"/>
  <c r="S308" i="21"/>
  <c r="S307" i="21"/>
  <c r="S312" i="21"/>
  <c r="S315" i="21"/>
  <c r="S314" i="21"/>
  <c r="S310" i="21"/>
  <c r="J130" i="21"/>
  <c r="N94" i="21"/>
  <c r="W138" i="21"/>
  <c r="C313" i="21"/>
  <c r="C315" i="21"/>
  <c r="U132" i="21"/>
  <c r="L95" i="21"/>
  <c r="V61" i="22"/>
  <c r="V59" i="22"/>
  <c r="V65" i="22"/>
  <c r="V66" i="22"/>
  <c r="U61" i="22"/>
  <c r="U66" i="22"/>
  <c r="U62" i="22"/>
  <c r="F63" i="22"/>
  <c r="F61" i="22"/>
  <c r="D68" i="22"/>
  <c r="D62" i="22"/>
  <c r="D67" i="22"/>
  <c r="D66" i="22"/>
  <c r="D64" i="22"/>
  <c r="D60" i="22"/>
  <c r="E137" i="22"/>
  <c r="E136" i="22"/>
  <c r="J100" i="22"/>
  <c r="E345" i="22"/>
  <c r="T345" i="22"/>
  <c r="D129" i="22"/>
  <c r="P132" i="22"/>
  <c r="V130" i="22"/>
  <c r="K135" i="22"/>
  <c r="R129" i="22"/>
  <c r="E102" i="22"/>
  <c r="U133" i="22"/>
  <c r="E99" i="22"/>
  <c r="V134" i="22"/>
  <c r="P138" i="22"/>
  <c r="P130" i="22"/>
  <c r="T131" i="22"/>
  <c r="P96" i="22"/>
  <c r="M96" i="22"/>
  <c r="M100" i="22"/>
  <c r="K164" i="22"/>
  <c r="E129" i="22"/>
  <c r="E95" i="22"/>
  <c r="I97" i="22"/>
  <c r="K168" i="22"/>
  <c r="K162" i="22"/>
  <c r="W133" i="22"/>
  <c r="D134" i="22"/>
  <c r="K165" i="22"/>
  <c r="E133" i="22"/>
  <c r="J94" i="22"/>
  <c r="K172" i="22"/>
  <c r="W138" i="22"/>
  <c r="Q96" i="22"/>
  <c r="P345" i="22"/>
  <c r="K167" i="22"/>
  <c r="P136" i="22"/>
  <c r="J132" i="22"/>
  <c r="P137" i="22"/>
  <c r="U135" i="22"/>
  <c r="E103" i="22"/>
  <c r="E135" i="22"/>
  <c r="M98" i="22"/>
  <c r="O131" i="22"/>
  <c r="K170" i="22"/>
  <c r="K173" i="22"/>
  <c r="K166" i="22"/>
  <c r="K171" i="22"/>
  <c r="D132" i="22"/>
  <c r="R56" i="22"/>
  <c r="R68" i="22" s="1"/>
  <c r="T130" i="22"/>
  <c r="R135" i="22"/>
  <c r="K21" i="22"/>
  <c r="K24" i="22" s="1"/>
  <c r="J97" i="22"/>
  <c r="H138" i="22"/>
  <c r="U136" i="22"/>
  <c r="M94" i="22"/>
  <c r="K56" i="22"/>
  <c r="K63" i="22" s="1"/>
  <c r="F138" i="18"/>
  <c r="R129" i="18"/>
  <c r="F131" i="18"/>
  <c r="D134" i="18"/>
  <c r="G96" i="18"/>
  <c r="S131" i="18"/>
  <c r="H345" i="18"/>
  <c r="D132" i="18"/>
  <c r="T68" i="18"/>
  <c r="W309" i="18"/>
  <c r="AN309" i="10" s="1"/>
  <c r="W129" i="18"/>
  <c r="U100" i="18"/>
  <c r="I131" i="18"/>
  <c r="V94" i="18"/>
  <c r="C131" i="18"/>
  <c r="S129" i="18"/>
  <c r="D130" i="18"/>
  <c r="J129" i="18"/>
  <c r="E56" i="18"/>
  <c r="C101" i="18"/>
  <c r="S138" i="18"/>
  <c r="N133" i="18"/>
  <c r="D135" i="18"/>
  <c r="C138" i="18"/>
  <c r="T67" i="18"/>
  <c r="C133" i="18"/>
  <c r="S103" i="18"/>
  <c r="K129" i="18"/>
  <c r="S100" i="18"/>
  <c r="S132" i="18"/>
  <c r="R94" i="18"/>
  <c r="M101" i="18"/>
  <c r="R135" i="18"/>
  <c r="S102" i="18"/>
  <c r="V96" i="18"/>
  <c r="H131" i="18"/>
  <c r="C95" i="18"/>
  <c r="M56" i="18"/>
  <c r="M67" i="18" s="1"/>
  <c r="T64" i="18"/>
  <c r="J132" i="18"/>
  <c r="T66" i="23"/>
  <c r="T61" i="23"/>
  <c r="T67" i="23"/>
  <c r="T62" i="23"/>
  <c r="T65" i="23"/>
  <c r="T64" i="23"/>
  <c r="R67" i="23"/>
  <c r="R64" i="23"/>
  <c r="R62" i="23"/>
  <c r="R63" i="23"/>
  <c r="U62" i="23"/>
  <c r="U60" i="23"/>
  <c r="M132" i="23"/>
  <c r="I102" i="23"/>
  <c r="N138" i="23"/>
  <c r="E138" i="23"/>
  <c r="P134" i="23"/>
  <c r="C100" i="23"/>
  <c r="F138" i="23"/>
  <c r="J137" i="23"/>
  <c r="E134" i="23"/>
  <c r="U130" i="23"/>
  <c r="U135" i="23"/>
  <c r="H136" i="23"/>
  <c r="M94" i="23"/>
  <c r="E130" i="23"/>
  <c r="F135" i="23"/>
  <c r="E135" i="23"/>
  <c r="J134" i="23"/>
  <c r="W132" i="23"/>
  <c r="T135" i="23"/>
  <c r="D99" i="23"/>
  <c r="K134" i="23"/>
  <c r="T132" i="23"/>
  <c r="E64" i="23"/>
  <c r="J99" i="23"/>
  <c r="I134" i="23"/>
  <c r="N130" i="23"/>
  <c r="F129" i="23"/>
  <c r="J131" i="23"/>
  <c r="N129" i="23"/>
  <c r="H131" i="23"/>
  <c r="T99" i="23"/>
  <c r="M136" i="23"/>
  <c r="P56" i="23"/>
  <c r="P59" i="23" s="1"/>
  <c r="L136" i="24"/>
  <c r="P103" i="24"/>
  <c r="U94" i="24"/>
  <c r="H103" i="24"/>
  <c r="L137" i="24"/>
  <c r="Q135" i="24"/>
  <c r="K95" i="24"/>
  <c r="V135" i="24"/>
  <c r="T98" i="24"/>
  <c r="G135" i="24"/>
  <c r="T101" i="24"/>
  <c r="V138" i="24"/>
  <c r="F135" i="24"/>
  <c r="L133" i="24"/>
  <c r="F138" i="24"/>
  <c r="C101" i="24"/>
  <c r="V131" i="24"/>
  <c r="V134" i="24"/>
  <c r="R131" i="24"/>
  <c r="M350" i="24"/>
  <c r="M349" i="24"/>
  <c r="M348" i="24"/>
  <c r="M354" i="24"/>
  <c r="M346" i="24"/>
  <c r="M351" i="24"/>
  <c r="H102" i="24"/>
  <c r="H100" i="24"/>
  <c r="F99" i="24"/>
  <c r="L129" i="24"/>
  <c r="H95" i="24"/>
  <c r="Q101" i="24"/>
  <c r="P97" i="24"/>
  <c r="P100" i="24"/>
  <c r="T96" i="24"/>
  <c r="G99" i="24"/>
  <c r="I133" i="24"/>
  <c r="G132" i="24"/>
  <c r="I130" i="24"/>
  <c r="G133" i="24"/>
  <c r="V129" i="24"/>
  <c r="T97" i="24"/>
  <c r="O97" i="24"/>
  <c r="M345" i="24"/>
  <c r="W61" i="26"/>
  <c r="W59" i="26"/>
  <c r="W63" i="26"/>
  <c r="W67" i="26"/>
  <c r="O60" i="26"/>
  <c r="V101" i="26"/>
  <c r="M98" i="26"/>
  <c r="L129" i="26"/>
  <c r="L135" i="26"/>
  <c r="S96" i="26"/>
  <c r="C102" i="26"/>
  <c r="K100" i="26"/>
  <c r="L137" i="26"/>
  <c r="L133" i="26"/>
  <c r="O63" i="26"/>
  <c r="V97" i="26"/>
  <c r="G94" i="26"/>
  <c r="H134" i="26"/>
  <c r="E132" i="26"/>
  <c r="V103" i="26"/>
  <c r="G101" i="26"/>
  <c r="O59" i="26"/>
  <c r="R132" i="26"/>
  <c r="V95" i="26"/>
  <c r="V98" i="26"/>
  <c r="O66" i="26"/>
  <c r="V96" i="26"/>
  <c r="P103" i="26"/>
  <c r="F95" i="26"/>
  <c r="K346" i="26"/>
  <c r="F96" i="26"/>
  <c r="G100" i="26"/>
  <c r="M102" i="26"/>
  <c r="K137" i="26"/>
  <c r="O346" i="26"/>
  <c r="R346" i="26"/>
  <c r="G95" i="26"/>
  <c r="G103" i="26"/>
  <c r="Q135" i="26"/>
  <c r="O67" i="26"/>
  <c r="R135" i="26"/>
  <c r="H135" i="26"/>
  <c r="L94" i="26"/>
  <c r="L102" i="26"/>
  <c r="F134" i="26"/>
  <c r="G56" i="26"/>
  <c r="G59" i="26" s="1"/>
  <c r="F130" i="26"/>
  <c r="L101" i="25"/>
  <c r="U94" i="25"/>
  <c r="V102" i="25"/>
  <c r="V98" i="25"/>
  <c r="R135" i="25"/>
  <c r="F102" i="25"/>
  <c r="P96" i="25"/>
  <c r="S95" i="25"/>
  <c r="K100" i="25"/>
  <c r="F130" i="25"/>
  <c r="P130" i="25"/>
  <c r="U56" i="25"/>
  <c r="U68" i="25" s="1"/>
  <c r="R98" i="25"/>
  <c r="R101" i="25"/>
  <c r="C345" i="25"/>
  <c r="W132" i="25"/>
  <c r="R94" i="25"/>
  <c r="M137" i="25"/>
  <c r="J129" i="25"/>
  <c r="P94" i="25"/>
  <c r="P100" i="25"/>
  <c r="M345" i="25"/>
  <c r="V131" i="25"/>
  <c r="M138" i="25"/>
  <c r="P129" i="25"/>
  <c r="W136" i="25"/>
  <c r="T130" i="25"/>
  <c r="M131" i="25"/>
  <c r="V129" i="25"/>
  <c r="W129" i="25"/>
  <c r="O130" i="25"/>
  <c r="V97" i="25"/>
  <c r="F97" i="25"/>
  <c r="Q96" i="25"/>
  <c r="P138" i="25"/>
  <c r="W135" i="25"/>
  <c r="K96" i="25"/>
  <c r="O133" i="25"/>
  <c r="H132" i="25"/>
  <c r="H136" i="25"/>
  <c r="H138" i="25"/>
  <c r="H134" i="25"/>
  <c r="H131" i="25"/>
  <c r="H98" i="27"/>
  <c r="F103" i="27"/>
  <c r="O133" i="27"/>
  <c r="E131" i="27"/>
  <c r="W95" i="27"/>
  <c r="K131" i="27"/>
  <c r="S97" i="27"/>
  <c r="D96" i="27"/>
  <c r="O134" i="27"/>
  <c r="U129" i="27"/>
  <c r="D132" i="27"/>
  <c r="K167" i="27"/>
  <c r="K164" i="27"/>
  <c r="K169" i="27"/>
  <c r="K171" i="27"/>
  <c r="K173" i="27"/>
  <c r="N135" i="27"/>
  <c r="R134" i="27"/>
  <c r="K134" i="27"/>
  <c r="P135" i="27"/>
  <c r="H103" i="27"/>
  <c r="W102" i="27"/>
  <c r="H96" i="27"/>
  <c r="U132" i="27"/>
  <c r="H102" i="27"/>
  <c r="N94" i="27"/>
  <c r="D99" i="27"/>
  <c r="V95" i="27"/>
  <c r="N98" i="27"/>
  <c r="O130" i="27"/>
  <c r="W56" i="27"/>
  <c r="W63" i="27" s="1"/>
  <c r="O135" i="27"/>
  <c r="F98" i="27"/>
  <c r="C311" i="27"/>
  <c r="C310" i="27"/>
  <c r="C21" i="27"/>
  <c r="C313" i="27"/>
  <c r="C308" i="27"/>
  <c r="V99" i="27"/>
  <c r="D95" i="27"/>
  <c r="V97" i="27"/>
  <c r="D129" i="27"/>
  <c r="F95" i="27"/>
  <c r="W94" i="27"/>
  <c r="F96" i="27"/>
  <c r="J354" i="27"/>
  <c r="J345" i="27"/>
  <c r="K168" i="27"/>
  <c r="O136" i="32"/>
  <c r="O98" i="32"/>
  <c r="D101" i="32"/>
  <c r="D103" i="32"/>
  <c r="S133" i="32"/>
  <c r="D100" i="32"/>
  <c r="S132" i="32"/>
  <c r="O99" i="32"/>
  <c r="M130" i="32"/>
  <c r="V136" i="32"/>
  <c r="D98" i="32"/>
  <c r="V130" i="32"/>
  <c r="K135" i="32"/>
  <c r="K129" i="32"/>
  <c r="M94" i="32"/>
  <c r="M103" i="32"/>
  <c r="Q132" i="32"/>
  <c r="P94" i="32"/>
  <c r="O131" i="32"/>
  <c r="U98" i="32"/>
  <c r="U94" i="32"/>
  <c r="P100" i="32"/>
  <c r="O129" i="32"/>
  <c r="R96" i="32"/>
  <c r="O135" i="32"/>
  <c r="D95" i="32"/>
  <c r="S136" i="32"/>
  <c r="V61" i="30"/>
  <c r="V59" i="30"/>
  <c r="V63" i="30"/>
  <c r="T348" i="30"/>
  <c r="T351" i="30"/>
  <c r="T354" i="30"/>
  <c r="T347" i="30"/>
  <c r="T350" i="30"/>
  <c r="T353" i="30"/>
  <c r="T349" i="30"/>
  <c r="T352" i="30"/>
  <c r="M135" i="30"/>
  <c r="M134" i="30"/>
  <c r="N95" i="30"/>
  <c r="H136" i="30"/>
  <c r="H135" i="30"/>
  <c r="N98" i="30"/>
  <c r="I102" i="30"/>
  <c r="I68" i="30"/>
  <c r="L137" i="30"/>
  <c r="V102" i="30"/>
  <c r="N94" i="30"/>
  <c r="D96" i="30"/>
  <c r="D348" i="30"/>
  <c r="D351" i="30"/>
  <c r="D354" i="30"/>
  <c r="D347" i="30"/>
  <c r="D350" i="30"/>
  <c r="D353" i="30"/>
  <c r="D349" i="30"/>
  <c r="D352" i="30"/>
  <c r="V171" i="30"/>
  <c r="V164" i="30"/>
  <c r="V170" i="30"/>
  <c r="V162" i="30"/>
  <c r="V169" i="30"/>
  <c r="V167" i="30"/>
  <c r="V173" i="30"/>
  <c r="V166" i="30"/>
  <c r="V172" i="30"/>
  <c r="V165" i="30"/>
  <c r="N129" i="30"/>
  <c r="N138" i="30"/>
  <c r="N137" i="30"/>
  <c r="C135" i="30"/>
  <c r="I130" i="30"/>
  <c r="I138" i="30"/>
  <c r="W132" i="30"/>
  <c r="K99" i="30"/>
  <c r="S97" i="30"/>
  <c r="N101" i="30"/>
  <c r="I101" i="30"/>
  <c r="Q136" i="30"/>
  <c r="I65" i="30"/>
  <c r="V67" i="30"/>
  <c r="L312" i="30"/>
  <c r="L315" i="30"/>
  <c r="L308" i="30"/>
  <c r="L311" i="30"/>
  <c r="L314" i="30"/>
  <c r="L307" i="30"/>
  <c r="L310" i="30"/>
  <c r="L313" i="30"/>
  <c r="L316" i="30"/>
  <c r="I347" i="30"/>
  <c r="I350" i="30"/>
  <c r="I353" i="30"/>
  <c r="I349" i="30"/>
  <c r="I352" i="30"/>
  <c r="I348" i="30"/>
  <c r="I351" i="30"/>
  <c r="I354" i="30"/>
  <c r="F170" i="30"/>
  <c r="F169" i="30"/>
  <c r="F162" i="30"/>
  <c r="F167" i="30"/>
  <c r="F173" i="30"/>
  <c r="F166" i="30"/>
  <c r="F172" i="30"/>
  <c r="F165" i="30"/>
  <c r="F171" i="30"/>
  <c r="F164" i="30"/>
  <c r="N133" i="30"/>
  <c r="Q132" i="30"/>
  <c r="R138" i="30"/>
  <c r="H133" i="30"/>
  <c r="M138" i="30"/>
  <c r="I97" i="30"/>
  <c r="C94" i="30"/>
  <c r="R103" i="30"/>
  <c r="R95" i="30"/>
  <c r="S100" i="30"/>
  <c r="L66" i="30"/>
  <c r="V135" i="30"/>
  <c r="F99" i="30"/>
  <c r="P103" i="30"/>
  <c r="C137" i="30"/>
  <c r="C136" i="30"/>
  <c r="H21" i="30"/>
  <c r="H27" i="30" s="1"/>
  <c r="L68" i="30"/>
  <c r="L61" i="30"/>
  <c r="L63" i="30"/>
  <c r="J95" i="30"/>
  <c r="J103" i="30"/>
  <c r="N99" i="30"/>
  <c r="N97" i="30"/>
  <c r="J133" i="30"/>
  <c r="L59" i="30"/>
  <c r="T311" i="30"/>
  <c r="T314" i="30"/>
  <c r="T307" i="30"/>
  <c r="T310" i="30"/>
  <c r="T313" i="30"/>
  <c r="T316" i="30"/>
  <c r="T312" i="30"/>
  <c r="T315" i="30"/>
  <c r="T308" i="30"/>
  <c r="C129" i="30"/>
  <c r="S132" i="30"/>
  <c r="M133" i="30"/>
  <c r="W137" i="30"/>
  <c r="H100" i="30"/>
  <c r="H97" i="30"/>
  <c r="H94" i="30"/>
  <c r="M132" i="30"/>
  <c r="L132" i="30"/>
  <c r="R137" i="30"/>
  <c r="K95" i="30"/>
  <c r="G132" i="30"/>
  <c r="W99" i="30"/>
  <c r="E134" i="30"/>
  <c r="U97" i="30"/>
  <c r="M95" i="30"/>
  <c r="C100" i="30"/>
  <c r="K101" i="30"/>
  <c r="U102" i="30"/>
  <c r="D311" i="30"/>
  <c r="D314" i="30"/>
  <c r="D307" i="30"/>
  <c r="D310" i="30"/>
  <c r="D313" i="30"/>
  <c r="D316" i="30"/>
  <c r="D312" i="30"/>
  <c r="D315" i="30"/>
  <c r="D308" i="30"/>
  <c r="C132" i="30"/>
  <c r="R132" i="30"/>
  <c r="Q131" i="30"/>
  <c r="V97" i="30"/>
  <c r="W136" i="30"/>
  <c r="T101" i="30"/>
  <c r="T100" i="30"/>
  <c r="T99" i="30"/>
  <c r="S98" i="30"/>
  <c r="R56" i="30"/>
  <c r="R59" i="30" s="1"/>
  <c r="P135" i="30"/>
  <c r="H56" i="30"/>
  <c r="H67" i="30" s="1"/>
  <c r="F59" i="30"/>
  <c r="E97" i="30"/>
  <c r="R94" i="30"/>
  <c r="H99" i="30"/>
  <c r="C99" i="30"/>
  <c r="P133" i="30"/>
  <c r="E102" i="30"/>
  <c r="J136" i="30"/>
  <c r="V137" i="30"/>
  <c r="V129" i="30"/>
  <c r="W103" i="30"/>
  <c r="V103" i="30"/>
  <c r="J138" i="30"/>
  <c r="D98" i="30"/>
  <c r="O96" i="30"/>
  <c r="O102" i="30"/>
  <c r="O94" i="30"/>
  <c r="F65" i="30"/>
  <c r="V101" i="30"/>
  <c r="W56" i="30"/>
  <c r="J96" i="30"/>
  <c r="H138" i="30"/>
  <c r="M98" i="30"/>
  <c r="H98" i="30"/>
  <c r="M56" i="30"/>
  <c r="E132" i="30"/>
  <c r="T68" i="30"/>
  <c r="T66" i="30"/>
  <c r="T60" i="30"/>
  <c r="P100" i="30"/>
  <c r="J101" i="30"/>
  <c r="V307" i="30"/>
  <c r="V310" i="30"/>
  <c r="V313" i="30"/>
  <c r="V316" i="30"/>
  <c r="V312" i="30"/>
  <c r="V315" i="30"/>
  <c r="V308" i="30"/>
  <c r="V311" i="30"/>
  <c r="V314" i="30"/>
  <c r="T345" i="30"/>
  <c r="M130" i="30"/>
  <c r="U173" i="30"/>
  <c r="U165" i="30"/>
  <c r="U171" i="30"/>
  <c r="U164" i="30"/>
  <c r="U170" i="30"/>
  <c r="U162" i="30"/>
  <c r="U169" i="30"/>
  <c r="U167" i="30"/>
  <c r="U166" i="30"/>
  <c r="U172" i="30"/>
  <c r="Q135" i="30"/>
  <c r="F137" i="30"/>
  <c r="F129" i="30"/>
  <c r="K96" i="30"/>
  <c r="V136" i="30"/>
  <c r="Q100" i="30"/>
  <c r="Q99" i="30"/>
  <c r="Q95" i="30"/>
  <c r="I60" i="30"/>
  <c r="O95" i="30"/>
  <c r="M137" i="30"/>
  <c r="R97" i="30"/>
  <c r="J131" i="30"/>
  <c r="T59" i="30"/>
  <c r="I66" i="30"/>
  <c r="O100" i="30"/>
  <c r="F307" i="30"/>
  <c r="F310" i="30"/>
  <c r="F313" i="30"/>
  <c r="F316" i="30"/>
  <c r="F312" i="30"/>
  <c r="F315" i="30"/>
  <c r="F308" i="30"/>
  <c r="F311" i="30"/>
  <c r="F314" i="30"/>
  <c r="D345" i="30"/>
  <c r="M96" i="30"/>
  <c r="M103" i="30"/>
  <c r="R134" i="30"/>
  <c r="R133" i="30"/>
  <c r="F60" i="30"/>
  <c r="F62" i="30"/>
  <c r="L138" i="30"/>
  <c r="L131" i="30"/>
  <c r="J135" i="30"/>
  <c r="J94" i="30"/>
  <c r="R102" i="30"/>
  <c r="E56" i="30"/>
  <c r="E64" i="30" s="1"/>
  <c r="T94" i="30"/>
  <c r="R136" i="30"/>
  <c r="R96" i="30"/>
  <c r="O132" i="30"/>
  <c r="E99" i="30"/>
  <c r="L62" i="30"/>
  <c r="D99" i="30"/>
  <c r="O56" i="30"/>
  <c r="O62" i="30" s="1"/>
  <c r="P349" i="30"/>
  <c r="P352" i="30"/>
  <c r="P348" i="30"/>
  <c r="P351" i="30"/>
  <c r="P354" i="30"/>
  <c r="P347" i="30"/>
  <c r="P350" i="30"/>
  <c r="P353" i="30"/>
  <c r="P346" i="30"/>
  <c r="F309" i="30"/>
  <c r="R129" i="30"/>
  <c r="E173" i="30"/>
  <c r="E165" i="30"/>
  <c r="E164" i="30"/>
  <c r="E170" i="30"/>
  <c r="E169" i="30"/>
  <c r="E162" i="30"/>
  <c r="E167" i="30"/>
  <c r="E166" i="30"/>
  <c r="E172" i="30"/>
  <c r="E171" i="30"/>
  <c r="Q138" i="30"/>
  <c r="Q137" i="30"/>
  <c r="Q130" i="30"/>
  <c r="S56" i="30"/>
  <c r="S68" i="30" s="1"/>
  <c r="U101" i="30"/>
  <c r="U96" i="30"/>
  <c r="U98" i="30"/>
  <c r="V133" i="30"/>
  <c r="P97" i="30"/>
  <c r="P102" i="30"/>
  <c r="N102" i="30"/>
  <c r="D56" i="30"/>
  <c r="D61" i="30" s="1"/>
  <c r="D94" i="30"/>
  <c r="W135" i="30"/>
  <c r="O130" i="30"/>
  <c r="J98" i="30"/>
  <c r="S96" i="30"/>
  <c r="L65" i="30"/>
  <c r="V168" i="30"/>
  <c r="E168" i="30"/>
  <c r="Q129" i="30"/>
  <c r="E101" i="30"/>
  <c r="E103" i="30"/>
  <c r="E96" i="30"/>
  <c r="E95" i="30"/>
  <c r="F133" i="30"/>
  <c r="U100" i="30"/>
  <c r="I135" i="30"/>
  <c r="S103" i="30"/>
  <c r="J97" i="30"/>
  <c r="S101" i="30"/>
  <c r="L67" i="30"/>
  <c r="G135" i="30"/>
  <c r="Q94" i="30"/>
  <c r="T131" i="30"/>
  <c r="C96" i="30"/>
  <c r="N56" i="30"/>
  <c r="N59" i="30" s="1"/>
  <c r="H307" i="30"/>
  <c r="H310" i="30"/>
  <c r="H313" i="30"/>
  <c r="H316" i="30"/>
  <c r="H312" i="30"/>
  <c r="H315" i="30"/>
  <c r="H308" i="30"/>
  <c r="H311" i="30"/>
  <c r="H314" i="30"/>
  <c r="F168" i="30"/>
  <c r="N132" i="30"/>
  <c r="J100" i="30"/>
  <c r="E100" i="30"/>
  <c r="N134" i="30"/>
  <c r="T95" i="30"/>
  <c r="M99" i="30"/>
  <c r="L134" i="30"/>
  <c r="T129" i="30"/>
  <c r="P56" i="30"/>
  <c r="P65" i="30" s="1"/>
  <c r="H95" i="30"/>
  <c r="K316" i="30"/>
  <c r="K312" i="30"/>
  <c r="K315" i="30"/>
  <c r="K308" i="30"/>
  <c r="K311" i="30"/>
  <c r="K314" i="30"/>
  <c r="K307" i="30"/>
  <c r="K310" i="30"/>
  <c r="K313" i="30"/>
  <c r="I310" i="30"/>
  <c r="I313" i="30"/>
  <c r="I316" i="30"/>
  <c r="I312" i="30"/>
  <c r="I315" i="30"/>
  <c r="I308" i="30"/>
  <c r="I311" i="30"/>
  <c r="I314" i="30"/>
  <c r="I307" i="30"/>
  <c r="K167" i="30"/>
  <c r="K173" i="30"/>
  <c r="K166" i="30"/>
  <c r="K172" i="30"/>
  <c r="K165" i="30"/>
  <c r="K171" i="30"/>
  <c r="K164" i="30"/>
  <c r="K170" i="30"/>
  <c r="K162" i="30"/>
  <c r="K169" i="30"/>
  <c r="U56" i="30"/>
  <c r="U62" i="30" s="1"/>
  <c r="K100" i="30"/>
  <c r="K98" i="30"/>
  <c r="K103" i="30"/>
  <c r="N103" i="30"/>
  <c r="C138" i="30"/>
  <c r="I100" i="30"/>
  <c r="I98" i="30"/>
  <c r="I94" i="30"/>
  <c r="S137" i="30"/>
  <c r="S136" i="30"/>
  <c r="N96" i="30"/>
  <c r="V99" i="30"/>
  <c r="V98" i="30"/>
  <c r="J99" i="30"/>
  <c r="I132" i="30"/>
  <c r="S133" i="30"/>
  <c r="K97" i="30"/>
  <c r="R98" i="30"/>
  <c r="U103" i="30"/>
  <c r="Q133" i="30"/>
  <c r="D131" i="30"/>
  <c r="O97" i="30"/>
  <c r="M94" i="30"/>
  <c r="J134" i="30"/>
  <c r="W102" i="30"/>
  <c r="W94" i="30"/>
  <c r="W97" i="30"/>
  <c r="W96" i="30"/>
  <c r="W101" i="30"/>
  <c r="C101" i="30"/>
  <c r="C98" i="30"/>
  <c r="C97" i="30"/>
  <c r="J132" i="30"/>
  <c r="N131" i="30"/>
  <c r="C133" i="30"/>
  <c r="C56" i="30"/>
  <c r="J56" i="30"/>
  <c r="P96" i="30"/>
  <c r="I62" i="30"/>
  <c r="I64" i="30"/>
  <c r="J102" i="30"/>
  <c r="V132" i="30"/>
  <c r="T61" i="30"/>
  <c r="Q56" i="30"/>
  <c r="Q68" i="30" s="1"/>
  <c r="P345" i="30"/>
  <c r="N167" i="30"/>
  <c r="N173" i="30"/>
  <c r="N166" i="30"/>
  <c r="N172" i="30"/>
  <c r="N165" i="30"/>
  <c r="N171" i="30"/>
  <c r="N164" i="30"/>
  <c r="N170" i="30"/>
  <c r="N169" i="30"/>
  <c r="N162" i="30"/>
  <c r="I169" i="30"/>
  <c r="I162" i="30"/>
  <c r="I167" i="30"/>
  <c r="I173" i="30"/>
  <c r="I166" i="30"/>
  <c r="I172" i="30"/>
  <c r="I165" i="30"/>
  <c r="I171" i="30"/>
  <c r="I164" i="30"/>
  <c r="I170" i="30"/>
  <c r="J137" i="30"/>
  <c r="M136" i="30"/>
  <c r="J130" i="30"/>
  <c r="C131" i="30"/>
  <c r="D101" i="30"/>
  <c r="D102" i="30"/>
  <c r="D103" i="30"/>
  <c r="T97" i="30"/>
  <c r="S130" i="30"/>
  <c r="H132" i="30"/>
  <c r="H102" i="30"/>
  <c r="L60" i="30"/>
  <c r="U95" i="30"/>
  <c r="I59" i="30"/>
  <c r="O101" i="30"/>
  <c r="F132" i="30"/>
  <c r="I67" i="30"/>
  <c r="Q103" i="30"/>
  <c r="T96" i="30"/>
  <c r="O61" i="29"/>
  <c r="O68" i="29"/>
  <c r="O65" i="29"/>
  <c r="O63" i="29"/>
  <c r="O67" i="29"/>
  <c r="O64" i="29"/>
  <c r="O60" i="29"/>
  <c r="O59" i="29"/>
  <c r="O66" i="29"/>
  <c r="T62" i="29"/>
  <c r="T64" i="29"/>
  <c r="T68" i="29"/>
  <c r="T63" i="29"/>
  <c r="T65" i="29"/>
  <c r="T60" i="29"/>
  <c r="T59" i="29"/>
  <c r="T66" i="29"/>
  <c r="T67" i="29"/>
  <c r="R100" i="29"/>
  <c r="R99" i="29"/>
  <c r="R101" i="29"/>
  <c r="R102" i="29"/>
  <c r="R94" i="29"/>
  <c r="P130" i="29"/>
  <c r="L137" i="29"/>
  <c r="L129" i="29"/>
  <c r="L135" i="29"/>
  <c r="L138" i="29"/>
  <c r="P129" i="29"/>
  <c r="Q59" i="29"/>
  <c r="N56" i="29"/>
  <c r="N59" i="29" s="1"/>
  <c r="W98" i="29"/>
  <c r="W99" i="29"/>
  <c r="W100" i="29"/>
  <c r="W94" i="29"/>
  <c r="Q66" i="29"/>
  <c r="R95" i="29"/>
  <c r="R345" i="29"/>
  <c r="M129" i="29"/>
  <c r="C97" i="29"/>
  <c r="J101" i="29"/>
  <c r="J94" i="29"/>
  <c r="G101" i="29"/>
  <c r="G100" i="29"/>
  <c r="G99" i="29"/>
  <c r="G98" i="29"/>
  <c r="J131" i="29"/>
  <c r="J132" i="29"/>
  <c r="Q62" i="29"/>
  <c r="Q67" i="29"/>
  <c r="T98" i="29"/>
  <c r="G94" i="29"/>
  <c r="G95" i="29"/>
  <c r="P131" i="29"/>
  <c r="F135" i="29"/>
  <c r="F136" i="29"/>
  <c r="F133" i="29"/>
  <c r="F137" i="29"/>
  <c r="I310" i="29"/>
  <c r="I313" i="29"/>
  <c r="I316" i="29"/>
  <c r="I312" i="29"/>
  <c r="I315" i="29"/>
  <c r="I308" i="29"/>
  <c r="I311" i="29"/>
  <c r="I314" i="29"/>
  <c r="I307" i="29"/>
  <c r="I309" i="29"/>
  <c r="T346" i="29"/>
  <c r="U162" i="29"/>
  <c r="U171" i="29"/>
  <c r="U167" i="29"/>
  <c r="U172" i="29"/>
  <c r="U169" i="29"/>
  <c r="U173" i="29"/>
  <c r="U166" i="29"/>
  <c r="U164" i="29"/>
  <c r="U170" i="29"/>
  <c r="U165" i="29"/>
  <c r="U134" i="29"/>
  <c r="S97" i="29"/>
  <c r="S103" i="29"/>
  <c r="S102" i="29"/>
  <c r="S94" i="29"/>
  <c r="S96" i="29"/>
  <c r="K96" i="29"/>
  <c r="K94" i="29"/>
  <c r="K103" i="29"/>
  <c r="H133" i="29"/>
  <c r="H134" i="29"/>
  <c r="H132" i="29"/>
  <c r="E102" i="29"/>
  <c r="E94" i="29"/>
  <c r="E101" i="29"/>
  <c r="E100" i="29"/>
  <c r="E97" i="29"/>
  <c r="M102" i="29"/>
  <c r="M95" i="29"/>
  <c r="M94" i="29"/>
  <c r="M100" i="29"/>
  <c r="M103" i="29"/>
  <c r="I102" i="29"/>
  <c r="L132" i="29"/>
  <c r="H103" i="29"/>
  <c r="H102" i="29"/>
  <c r="H95" i="29"/>
  <c r="H101" i="29"/>
  <c r="Q60" i="29"/>
  <c r="J97" i="29"/>
  <c r="U138" i="29"/>
  <c r="R60" i="29"/>
  <c r="N312" i="29"/>
  <c r="N315" i="29"/>
  <c r="N308" i="29"/>
  <c r="N311" i="29"/>
  <c r="N314" i="29"/>
  <c r="N307" i="29"/>
  <c r="N310" i="29"/>
  <c r="N313" i="29"/>
  <c r="N316" i="29"/>
  <c r="D346" i="29"/>
  <c r="J170" i="29"/>
  <c r="J172" i="29"/>
  <c r="J165" i="29"/>
  <c r="J171" i="29"/>
  <c r="J162" i="29"/>
  <c r="J173" i="29"/>
  <c r="J166" i="29"/>
  <c r="J169" i="29"/>
  <c r="J164" i="29"/>
  <c r="J167" i="29"/>
  <c r="C96" i="29"/>
  <c r="C94" i="29"/>
  <c r="C103" i="29"/>
  <c r="C102" i="29"/>
  <c r="F134" i="29"/>
  <c r="J56" i="29"/>
  <c r="W56" i="29"/>
  <c r="D98" i="29"/>
  <c r="J137" i="29"/>
  <c r="K56" i="29"/>
  <c r="K65" i="29" s="1"/>
  <c r="C64" i="29"/>
  <c r="S173" i="29"/>
  <c r="S165" i="29"/>
  <c r="S166" i="29"/>
  <c r="S172" i="29"/>
  <c r="S171" i="29"/>
  <c r="S170" i="29"/>
  <c r="S162" i="29"/>
  <c r="S164" i="29"/>
  <c r="S167" i="29"/>
  <c r="S169" i="29"/>
  <c r="R170" i="29"/>
  <c r="R169" i="29"/>
  <c r="R167" i="29"/>
  <c r="R173" i="29"/>
  <c r="R172" i="29"/>
  <c r="R165" i="29"/>
  <c r="R162" i="29"/>
  <c r="R166" i="29"/>
  <c r="R164" i="29"/>
  <c r="R171" i="29"/>
  <c r="M130" i="29"/>
  <c r="M136" i="29"/>
  <c r="L56" i="29"/>
  <c r="L68" i="29" s="1"/>
  <c r="R59" i="29"/>
  <c r="K134" i="29"/>
  <c r="K135" i="29"/>
  <c r="K132" i="29"/>
  <c r="K133" i="29"/>
  <c r="H56" i="29"/>
  <c r="H59" i="29" s="1"/>
  <c r="R96" i="29"/>
  <c r="M134" i="29"/>
  <c r="V97" i="29"/>
  <c r="V103" i="29"/>
  <c r="V96" i="29"/>
  <c r="V95" i="29"/>
  <c r="N96" i="29"/>
  <c r="T135" i="29"/>
  <c r="U56" i="29"/>
  <c r="P349" i="29"/>
  <c r="P352" i="29"/>
  <c r="P348" i="29"/>
  <c r="P351" i="29"/>
  <c r="P354" i="29"/>
  <c r="P347" i="29"/>
  <c r="P350" i="29"/>
  <c r="P353" i="29"/>
  <c r="P346" i="29"/>
  <c r="I347" i="29"/>
  <c r="I350" i="29"/>
  <c r="I353" i="29"/>
  <c r="I346" i="29"/>
  <c r="I349" i="29"/>
  <c r="I352" i="29"/>
  <c r="I348" i="29"/>
  <c r="I351" i="29"/>
  <c r="I354" i="29"/>
  <c r="P134" i="29"/>
  <c r="W130" i="29"/>
  <c r="W131" i="29"/>
  <c r="W136" i="29"/>
  <c r="W129" i="29"/>
  <c r="R131" i="29"/>
  <c r="R132" i="29"/>
  <c r="R134" i="29"/>
  <c r="R135" i="29"/>
  <c r="R66" i="29"/>
  <c r="T99" i="29"/>
  <c r="T97" i="29"/>
  <c r="T100" i="29"/>
  <c r="T101" i="29"/>
  <c r="C65" i="29"/>
  <c r="J129" i="29"/>
  <c r="W95" i="29"/>
  <c r="R133" i="29"/>
  <c r="S101" i="29"/>
  <c r="V56" i="29"/>
  <c r="R136" i="29"/>
  <c r="J134" i="29"/>
  <c r="S95" i="29"/>
  <c r="J98" i="29"/>
  <c r="R103" i="29"/>
  <c r="E56" i="29"/>
  <c r="E64" i="29" s="1"/>
  <c r="R65" i="29"/>
  <c r="C67" i="29"/>
  <c r="C68" i="29"/>
  <c r="C61" i="29"/>
  <c r="P138" i="29"/>
  <c r="G138" i="29"/>
  <c r="G130" i="29"/>
  <c r="J130" i="29"/>
  <c r="C100" i="29"/>
  <c r="W132" i="29"/>
  <c r="F97" i="29"/>
  <c r="F103" i="29"/>
  <c r="F96" i="29"/>
  <c r="F95" i="29"/>
  <c r="F102" i="29"/>
  <c r="W135" i="29"/>
  <c r="I98" i="29"/>
  <c r="I101" i="29"/>
  <c r="O133" i="29"/>
  <c r="J103" i="29"/>
  <c r="C60" i="29"/>
  <c r="G137" i="29"/>
  <c r="G134" i="29"/>
  <c r="O129" i="29"/>
  <c r="D97" i="29"/>
  <c r="D100" i="29"/>
  <c r="D99" i="29"/>
  <c r="K136" i="29"/>
  <c r="F94" i="29"/>
  <c r="W102" i="29"/>
  <c r="O62" i="29"/>
  <c r="G132" i="29"/>
  <c r="C101" i="29"/>
  <c r="F56" i="29"/>
  <c r="F59" i="29" s="1"/>
  <c r="G135" i="29"/>
  <c r="I56" i="29"/>
  <c r="T348" i="29"/>
  <c r="T351" i="29"/>
  <c r="T354" i="29"/>
  <c r="T347" i="29"/>
  <c r="T350" i="29"/>
  <c r="T353" i="29"/>
  <c r="T349" i="29"/>
  <c r="T352" i="29"/>
  <c r="M137" i="29"/>
  <c r="L133" i="29"/>
  <c r="P135" i="29"/>
  <c r="T96" i="29"/>
  <c r="L131" i="29"/>
  <c r="N102" i="29"/>
  <c r="I94" i="29"/>
  <c r="D101" i="29"/>
  <c r="R61" i="29"/>
  <c r="V99" i="29"/>
  <c r="M56" i="29"/>
  <c r="D348" i="29"/>
  <c r="D351" i="29"/>
  <c r="D354" i="29"/>
  <c r="D347" i="29"/>
  <c r="D350" i="29"/>
  <c r="D353" i="29"/>
  <c r="D349" i="29"/>
  <c r="D352" i="29"/>
  <c r="F130" i="29"/>
  <c r="J133" i="29"/>
  <c r="R97" i="29"/>
  <c r="T61" i="29"/>
  <c r="S56" i="29"/>
  <c r="I100" i="29"/>
  <c r="R64" i="29"/>
  <c r="D56" i="29"/>
  <c r="D63" i="29" s="1"/>
  <c r="R348" i="29"/>
  <c r="R351" i="29"/>
  <c r="R354" i="29"/>
  <c r="R347" i="29"/>
  <c r="R350" i="29"/>
  <c r="R353" i="29"/>
  <c r="R346" i="29"/>
  <c r="R349" i="29"/>
  <c r="R352" i="29"/>
  <c r="M138" i="29"/>
  <c r="M132" i="29"/>
  <c r="M133" i="29"/>
  <c r="P133" i="29"/>
  <c r="P132" i="29"/>
  <c r="P315" i="29"/>
  <c r="P308" i="29"/>
  <c r="P311" i="29"/>
  <c r="P314" i="29"/>
  <c r="P307" i="29"/>
  <c r="P310" i="29"/>
  <c r="P313" i="29"/>
  <c r="P316" i="29"/>
  <c r="P312" i="29"/>
  <c r="J135" i="29"/>
  <c r="P136" i="29"/>
  <c r="W103" i="29"/>
  <c r="O132" i="29"/>
  <c r="I96" i="29"/>
  <c r="W96" i="29"/>
  <c r="K95" i="29"/>
  <c r="Q65" i="29"/>
  <c r="I95" i="29"/>
  <c r="R130" i="29"/>
  <c r="V136" i="29"/>
  <c r="V133" i="29"/>
  <c r="R68" i="29"/>
  <c r="W101" i="29"/>
  <c r="V101" i="29"/>
  <c r="S98" i="29"/>
  <c r="H307" i="29"/>
  <c r="H310" i="29"/>
  <c r="H313" i="29"/>
  <c r="H316" i="29"/>
  <c r="H312" i="29"/>
  <c r="H315" i="29"/>
  <c r="H308" i="29"/>
  <c r="H311" i="29"/>
  <c r="H314" i="29"/>
  <c r="O135" i="29"/>
  <c r="O130" i="29"/>
  <c r="O138" i="29"/>
  <c r="O131" i="29"/>
  <c r="U132" i="29"/>
  <c r="U136" i="29"/>
  <c r="U133" i="29"/>
  <c r="T129" i="29"/>
  <c r="T130" i="29"/>
  <c r="T137" i="29"/>
  <c r="F131" i="29"/>
  <c r="T131" i="29"/>
  <c r="P101" i="29"/>
  <c r="P94" i="29"/>
  <c r="P103" i="29"/>
  <c r="P95" i="29"/>
  <c r="P96" i="29"/>
  <c r="R137" i="29"/>
  <c r="Q68" i="29"/>
  <c r="G129" i="29"/>
  <c r="R98" i="29"/>
  <c r="R67" i="29"/>
  <c r="V98" i="29"/>
  <c r="F101" i="29"/>
  <c r="C95" i="29"/>
  <c r="C59" i="29"/>
  <c r="C98" i="29"/>
  <c r="P97" i="29"/>
  <c r="H309" i="29"/>
  <c r="M135" i="29"/>
  <c r="F132" i="29"/>
  <c r="W138" i="29"/>
  <c r="K130" i="29"/>
  <c r="F99" i="29"/>
  <c r="V102" i="29"/>
  <c r="N95" i="29"/>
  <c r="N97" i="29"/>
  <c r="N103" i="29"/>
  <c r="N98" i="29"/>
  <c r="D96" i="29"/>
  <c r="F129" i="29"/>
  <c r="M171" i="29"/>
  <c r="M162" i="29"/>
  <c r="M164" i="29"/>
  <c r="M170" i="29"/>
  <c r="M167" i="29"/>
  <c r="M172" i="29"/>
  <c r="M165" i="29"/>
  <c r="M169" i="29"/>
  <c r="M173" i="29"/>
  <c r="M166" i="29"/>
  <c r="R63" i="29"/>
  <c r="Q64" i="29"/>
  <c r="F98" i="29"/>
  <c r="O101" i="29"/>
  <c r="O100" i="29"/>
  <c r="O98" i="29"/>
  <c r="H97" i="29"/>
  <c r="Q63" i="29"/>
  <c r="F66" i="28"/>
  <c r="F61" i="28"/>
  <c r="F65" i="28"/>
  <c r="F59" i="28"/>
  <c r="F62" i="28"/>
  <c r="F63" i="28"/>
  <c r="F60" i="28"/>
  <c r="F68" i="28"/>
  <c r="F67" i="28"/>
  <c r="K316" i="28"/>
  <c r="K312" i="28"/>
  <c r="K315" i="28"/>
  <c r="K308" i="28"/>
  <c r="K311" i="28"/>
  <c r="K314" i="28"/>
  <c r="K313" i="28"/>
  <c r="K307" i="28"/>
  <c r="K310" i="28"/>
  <c r="I310" i="28"/>
  <c r="I313" i="28"/>
  <c r="I316" i="28"/>
  <c r="I312" i="28"/>
  <c r="I315" i="28"/>
  <c r="I308" i="28"/>
  <c r="I311" i="28"/>
  <c r="I314" i="28"/>
  <c r="I307" i="28"/>
  <c r="M103" i="28"/>
  <c r="H138" i="28"/>
  <c r="I97" i="28"/>
  <c r="E132" i="28"/>
  <c r="R133" i="28"/>
  <c r="R132" i="28"/>
  <c r="R130" i="28"/>
  <c r="R129" i="28"/>
  <c r="Q21" i="28"/>
  <c r="Q33" i="28" s="1"/>
  <c r="Q65" i="28"/>
  <c r="T101" i="28"/>
  <c r="T100" i="28"/>
  <c r="T95" i="28"/>
  <c r="V134" i="28"/>
  <c r="N129" i="28"/>
  <c r="O135" i="28"/>
  <c r="G133" i="28"/>
  <c r="Q68" i="28"/>
  <c r="I98" i="28"/>
  <c r="S98" i="28"/>
  <c r="S103" i="28"/>
  <c r="S97" i="28"/>
  <c r="C97" i="28"/>
  <c r="D96" i="28"/>
  <c r="I136" i="28"/>
  <c r="I138" i="28"/>
  <c r="I137" i="28"/>
  <c r="I132" i="28"/>
  <c r="M21" i="28"/>
  <c r="M29" i="28" s="1"/>
  <c r="H68" i="28"/>
  <c r="O349" i="28"/>
  <c r="O352" i="28"/>
  <c r="O348" i="28"/>
  <c r="O351" i="28"/>
  <c r="O354" i="28"/>
  <c r="O347" i="28"/>
  <c r="O350" i="28"/>
  <c r="O353" i="28"/>
  <c r="V351" i="28"/>
  <c r="V354" i="28"/>
  <c r="V347" i="28"/>
  <c r="V350" i="28"/>
  <c r="V353" i="28"/>
  <c r="V349" i="28"/>
  <c r="V352" i="28"/>
  <c r="V348" i="28"/>
  <c r="V345" i="28"/>
  <c r="V21" i="28"/>
  <c r="W135" i="28"/>
  <c r="H97" i="28"/>
  <c r="H103" i="28"/>
  <c r="M99" i="28"/>
  <c r="M102" i="28"/>
  <c r="K133" i="28"/>
  <c r="T103" i="28"/>
  <c r="V67" i="28"/>
  <c r="Q129" i="28"/>
  <c r="Q131" i="28"/>
  <c r="Q130" i="28"/>
  <c r="M94" i="28"/>
  <c r="V59" i="28"/>
  <c r="M95" i="28"/>
  <c r="Q61" i="28"/>
  <c r="N99" i="28"/>
  <c r="N97" i="28"/>
  <c r="R96" i="28"/>
  <c r="J347" i="28"/>
  <c r="J350" i="28"/>
  <c r="J353" i="28"/>
  <c r="J349" i="28"/>
  <c r="J352" i="28"/>
  <c r="J348" i="28"/>
  <c r="J351" i="28"/>
  <c r="J354" i="28"/>
  <c r="F351" i="28"/>
  <c r="F354" i="28"/>
  <c r="F347" i="28"/>
  <c r="F350" i="28"/>
  <c r="F353" i="28"/>
  <c r="F349" i="28"/>
  <c r="F352" i="28"/>
  <c r="F348" i="28"/>
  <c r="F345" i="28"/>
  <c r="I102" i="28"/>
  <c r="N132" i="28"/>
  <c r="V130" i="28"/>
  <c r="H61" i="28"/>
  <c r="V66" i="28"/>
  <c r="Q67" i="28"/>
  <c r="L312" i="28"/>
  <c r="L315" i="28"/>
  <c r="L308" i="28"/>
  <c r="L311" i="28"/>
  <c r="L314" i="28"/>
  <c r="L307" i="28"/>
  <c r="L316" i="28"/>
  <c r="L310" i="28"/>
  <c r="L313" i="28"/>
  <c r="T348" i="28"/>
  <c r="T351" i="28"/>
  <c r="T354" i="28"/>
  <c r="T347" i="28"/>
  <c r="T350" i="28"/>
  <c r="T353" i="28"/>
  <c r="T346" i="28"/>
  <c r="T349" i="28"/>
  <c r="T352" i="28"/>
  <c r="U167" i="28"/>
  <c r="U165" i="28"/>
  <c r="U173" i="28"/>
  <c r="U169" i="28"/>
  <c r="U172" i="28"/>
  <c r="U166" i="28"/>
  <c r="U170" i="28"/>
  <c r="U162" i="28"/>
  <c r="U164" i="28"/>
  <c r="U171" i="28"/>
  <c r="J135" i="28"/>
  <c r="J133" i="28"/>
  <c r="J138" i="28"/>
  <c r="T138" i="28"/>
  <c r="T137" i="28"/>
  <c r="T136" i="28"/>
  <c r="T135" i="28"/>
  <c r="T133" i="28"/>
  <c r="N130" i="28"/>
  <c r="U56" i="28"/>
  <c r="U61" i="28" s="1"/>
  <c r="R135" i="28"/>
  <c r="E131" i="28"/>
  <c r="F129" i="28"/>
  <c r="Q66" i="28"/>
  <c r="U133" i="28"/>
  <c r="H95" i="28"/>
  <c r="W56" i="28"/>
  <c r="W60" i="28" s="1"/>
  <c r="H65" i="28"/>
  <c r="D348" i="28"/>
  <c r="D351" i="28"/>
  <c r="D354" i="28"/>
  <c r="D347" i="28"/>
  <c r="D350" i="28"/>
  <c r="D353" i="28"/>
  <c r="D346" i="28"/>
  <c r="D349" i="28"/>
  <c r="D352" i="28"/>
  <c r="L131" i="28"/>
  <c r="L130" i="28"/>
  <c r="L135" i="28"/>
  <c r="L134" i="28"/>
  <c r="L138" i="28"/>
  <c r="E56" i="28"/>
  <c r="E61" i="28" s="1"/>
  <c r="W134" i="28"/>
  <c r="I96" i="28"/>
  <c r="J130" i="28"/>
  <c r="K138" i="28"/>
  <c r="W99" i="28"/>
  <c r="W94" i="28"/>
  <c r="W103" i="28"/>
  <c r="V133" i="28"/>
  <c r="P172" i="28"/>
  <c r="P171" i="28"/>
  <c r="P170" i="28"/>
  <c r="P165" i="28"/>
  <c r="P169" i="28"/>
  <c r="P166" i="28"/>
  <c r="P167" i="28"/>
  <c r="P162" i="28"/>
  <c r="P173" i="28"/>
  <c r="P164" i="28"/>
  <c r="D138" i="28"/>
  <c r="D137" i="28"/>
  <c r="D133" i="28"/>
  <c r="J56" i="28"/>
  <c r="J60" i="28" s="1"/>
  <c r="H130" i="28"/>
  <c r="O102" i="28"/>
  <c r="O96" i="28"/>
  <c r="K129" i="28"/>
  <c r="W96" i="28"/>
  <c r="W95" i="28"/>
  <c r="J346" i="28"/>
  <c r="N173" i="28"/>
  <c r="N162" i="28"/>
  <c r="N167" i="28"/>
  <c r="N171" i="28"/>
  <c r="N164" i="28"/>
  <c r="N165" i="28"/>
  <c r="N169" i="28"/>
  <c r="N172" i="28"/>
  <c r="N166" i="28"/>
  <c r="N170" i="28"/>
  <c r="W138" i="28"/>
  <c r="M169" i="28"/>
  <c r="M173" i="28"/>
  <c r="M164" i="28"/>
  <c r="M172" i="28"/>
  <c r="M162" i="28"/>
  <c r="M167" i="28"/>
  <c r="M171" i="28"/>
  <c r="M170" i="28"/>
  <c r="M165" i="28"/>
  <c r="M166" i="28"/>
  <c r="O56" i="28"/>
  <c r="L133" i="28"/>
  <c r="O138" i="28"/>
  <c r="O137" i="28"/>
  <c r="O136" i="28"/>
  <c r="O134" i="28"/>
  <c r="O132" i="28"/>
  <c r="M134" i="28"/>
  <c r="M130" i="28"/>
  <c r="M136" i="28"/>
  <c r="M135" i="28"/>
  <c r="M133" i="28"/>
  <c r="M138" i="28"/>
  <c r="M137" i="28"/>
  <c r="R100" i="28"/>
  <c r="R95" i="28"/>
  <c r="R101" i="28"/>
  <c r="K56" i="28"/>
  <c r="S308" i="28"/>
  <c r="S311" i="28"/>
  <c r="S314" i="28"/>
  <c r="S307" i="28"/>
  <c r="S310" i="28"/>
  <c r="S313" i="28"/>
  <c r="S316" i="28"/>
  <c r="S312" i="28"/>
  <c r="S315" i="28"/>
  <c r="O345" i="28"/>
  <c r="J166" i="28"/>
  <c r="J169" i="28"/>
  <c r="J164" i="28"/>
  <c r="J172" i="28"/>
  <c r="J173" i="28"/>
  <c r="J171" i="28"/>
  <c r="J165" i="28"/>
  <c r="J170" i="28"/>
  <c r="J167" i="28"/>
  <c r="J162" i="28"/>
  <c r="J136" i="28"/>
  <c r="H133" i="28"/>
  <c r="K132" i="28"/>
  <c r="G136" i="28"/>
  <c r="G132" i="28"/>
  <c r="G131" i="28"/>
  <c r="H132" i="28"/>
  <c r="J97" i="28"/>
  <c r="J103" i="28"/>
  <c r="J96" i="28"/>
  <c r="J99" i="28"/>
  <c r="E138" i="28"/>
  <c r="G138" i="28"/>
  <c r="M168" i="28"/>
  <c r="L172" i="28"/>
  <c r="L173" i="28"/>
  <c r="L162" i="28"/>
  <c r="L171" i="28"/>
  <c r="L166" i="28"/>
  <c r="L164" i="28"/>
  <c r="L165" i="28"/>
  <c r="L169" i="28"/>
  <c r="L170" i="28"/>
  <c r="L167" i="28"/>
  <c r="C103" i="28"/>
  <c r="C98" i="28"/>
  <c r="C95" i="28"/>
  <c r="M129" i="28"/>
  <c r="T97" i="28"/>
  <c r="V68" i="28"/>
  <c r="J132" i="28"/>
  <c r="G56" i="28"/>
  <c r="G60" i="28" s="1"/>
  <c r="H62" i="28"/>
  <c r="H66" i="28"/>
  <c r="H64" i="28"/>
  <c r="C308" i="28"/>
  <c r="C311" i="28"/>
  <c r="C314" i="28"/>
  <c r="C307" i="28"/>
  <c r="C310" i="28"/>
  <c r="C313" i="28"/>
  <c r="C316" i="28"/>
  <c r="C312" i="28"/>
  <c r="C315" i="28"/>
  <c r="K309" i="28"/>
  <c r="L309" i="28"/>
  <c r="U138" i="28"/>
  <c r="J168" i="28"/>
  <c r="T134" i="28"/>
  <c r="M132" i="28"/>
  <c r="V136" i="28"/>
  <c r="M131" i="28"/>
  <c r="E129" i="28"/>
  <c r="L137" i="28"/>
  <c r="V138" i="28"/>
  <c r="U98" i="28"/>
  <c r="U95" i="28"/>
  <c r="L168" i="28"/>
  <c r="O95" i="28"/>
  <c r="N100" i="28"/>
  <c r="G94" i="28"/>
  <c r="G99" i="28"/>
  <c r="G100" i="28"/>
  <c r="G101" i="28"/>
  <c r="S56" i="28"/>
  <c r="S59" i="28" s="1"/>
  <c r="C136" i="28"/>
  <c r="C135" i="28"/>
  <c r="C130" i="28"/>
  <c r="J137" i="28"/>
  <c r="E98" i="28"/>
  <c r="E94" i="28"/>
  <c r="E103" i="28"/>
  <c r="P56" i="28"/>
  <c r="P62" i="28" s="1"/>
  <c r="V65" i="28"/>
  <c r="D101" i="28"/>
  <c r="N56" i="28"/>
  <c r="N65" i="28" s="1"/>
  <c r="O131" i="28"/>
  <c r="L56" i="28"/>
  <c r="L59" i="28" s="1"/>
  <c r="I100" i="28"/>
  <c r="I94" i="28"/>
  <c r="H307" i="28"/>
  <c r="H310" i="28"/>
  <c r="H313" i="28"/>
  <c r="H316" i="28"/>
  <c r="H312" i="28"/>
  <c r="H315" i="28"/>
  <c r="H308" i="28"/>
  <c r="H311" i="28"/>
  <c r="H314" i="28"/>
  <c r="C56" i="28"/>
  <c r="C64" i="28" s="1"/>
  <c r="M56" i="28"/>
  <c r="M62" i="28" s="1"/>
  <c r="I95" i="28"/>
  <c r="T56" i="28"/>
  <c r="T60" i="28" s="1"/>
  <c r="J129" i="28"/>
  <c r="P137" i="28"/>
  <c r="P132" i="28"/>
  <c r="E134" i="28"/>
  <c r="H102" i="28"/>
  <c r="J101" i="28"/>
  <c r="T130" i="28"/>
  <c r="L102" i="28"/>
  <c r="L98" i="28"/>
  <c r="K350" i="28"/>
  <c r="K353" i="28"/>
  <c r="K346" i="28"/>
  <c r="K349" i="28"/>
  <c r="K352" i="28"/>
  <c r="K348" i="28"/>
  <c r="K351" i="28"/>
  <c r="K354" i="28"/>
  <c r="K347" i="28"/>
  <c r="Q171" i="28"/>
  <c r="Q172" i="28"/>
  <c r="Q162" i="28"/>
  <c r="Q166" i="28"/>
  <c r="Q170" i="28"/>
  <c r="Q169" i="28"/>
  <c r="Q165" i="28"/>
  <c r="Q167" i="28"/>
  <c r="Q173" i="28"/>
  <c r="Q164" i="28"/>
  <c r="W136" i="28"/>
  <c r="W132" i="28"/>
  <c r="W131" i="28"/>
  <c r="I103" i="28"/>
  <c r="V64" i="28"/>
  <c r="E99" i="28"/>
  <c r="C99" i="28"/>
  <c r="H67" i="28"/>
  <c r="F64" i="28"/>
  <c r="Q64" i="28"/>
  <c r="Q63" i="28"/>
  <c r="Q62" i="28"/>
  <c r="J313" i="28"/>
  <c r="J316" i="28"/>
  <c r="J312" i="28"/>
  <c r="J315" i="28"/>
  <c r="J308" i="28"/>
  <c r="J311" i="28"/>
  <c r="J314" i="28"/>
  <c r="J310" i="28"/>
  <c r="J307" i="28"/>
  <c r="W137" i="28"/>
  <c r="R134" i="28"/>
  <c r="Q168" i="28"/>
  <c r="T94" i="28"/>
  <c r="T98" i="28"/>
  <c r="P133" i="28"/>
  <c r="E135" i="28"/>
  <c r="N102" i="28"/>
  <c r="C132" i="28"/>
  <c r="Q59" i="28"/>
  <c r="G137" i="28"/>
  <c r="N98" i="28"/>
  <c r="D131" i="28"/>
  <c r="R103" i="28"/>
  <c r="T99" i="28"/>
  <c r="S95" i="28"/>
  <c r="J102" i="28"/>
  <c r="J98" i="28"/>
  <c r="D130" i="28"/>
  <c r="H98" i="28"/>
  <c r="E95" i="28"/>
  <c r="V63" i="28"/>
  <c r="V62" i="28"/>
  <c r="V60" i="28"/>
  <c r="L136" i="28"/>
  <c r="N131" i="28"/>
  <c r="N136" i="28"/>
  <c r="N134" i="28"/>
  <c r="N133" i="28"/>
  <c r="N137" i="28"/>
  <c r="V137" i="28"/>
  <c r="V129" i="28"/>
  <c r="H135" i="28"/>
  <c r="H134" i="28"/>
  <c r="H129" i="28"/>
  <c r="M101" i="28"/>
  <c r="M96" i="28"/>
  <c r="U136" i="28"/>
  <c r="U134" i="28"/>
  <c r="U132" i="28"/>
  <c r="J134" i="28"/>
  <c r="H131" i="28"/>
  <c r="D56" i="28"/>
  <c r="D67" i="28" s="1"/>
  <c r="E137" i="28"/>
  <c r="H60" i="28"/>
  <c r="W133" i="28"/>
  <c r="H94" i="28"/>
  <c r="I99" i="28"/>
  <c r="R56" i="28"/>
  <c r="E96" i="28"/>
  <c r="O97" i="28"/>
  <c r="I56" i="28"/>
  <c r="I66" i="28" s="1"/>
  <c r="H63" i="28"/>
  <c r="W67" i="33"/>
  <c r="W62" i="33"/>
  <c r="G67" i="33"/>
  <c r="G62" i="33"/>
  <c r="G66" i="33"/>
  <c r="G61" i="33"/>
  <c r="G63" i="33"/>
  <c r="G59" i="33"/>
  <c r="G68" i="33"/>
  <c r="G65" i="33"/>
  <c r="G64" i="33"/>
  <c r="O131" i="33"/>
  <c r="N172" i="33"/>
  <c r="N164" i="33"/>
  <c r="N173" i="33"/>
  <c r="N167" i="33"/>
  <c r="N165" i="33"/>
  <c r="N169" i="33"/>
  <c r="N170" i="33"/>
  <c r="N166" i="33"/>
  <c r="N171" i="33"/>
  <c r="N162" i="33"/>
  <c r="W65" i="33"/>
  <c r="W97" i="33"/>
  <c r="W95" i="33"/>
  <c r="U64" i="33"/>
  <c r="U59" i="33"/>
  <c r="U63" i="33"/>
  <c r="O130" i="33"/>
  <c r="C96" i="33"/>
  <c r="Q63" i="33"/>
  <c r="S136" i="33"/>
  <c r="S132" i="33"/>
  <c r="S133" i="33"/>
  <c r="S138" i="33"/>
  <c r="P67" i="33"/>
  <c r="P66" i="33"/>
  <c r="P60" i="33"/>
  <c r="W94" i="33"/>
  <c r="W101" i="33"/>
  <c r="V351" i="33"/>
  <c r="V354" i="33"/>
  <c r="V347" i="33"/>
  <c r="V350" i="33"/>
  <c r="V353" i="33"/>
  <c r="V349" i="33"/>
  <c r="V352" i="33"/>
  <c r="V348" i="33"/>
  <c r="V345" i="33"/>
  <c r="J347" i="33"/>
  <c r="J350" i="33"/>
  <c r="J353" i="33"/>
  <c r="J349" i="33"/>
  <c r="J352" i="33"/>
  <c r="J348" i="33"/>
  <c r="J351" i="33"/>
  <c r="J354" i="33"/>
  <c r="F129" i="33"/>
  <c r="R136" i="33"/>
  <c r="N168" i="33"/>
  <c r="Q134" i="33"/>
  <c r="Q135" i="33"/>
  <c r="V99" i="33"/>
  <c r="C133" i="33"/>
  <c r="C132" i="33"/>
  <c r="V94" i="33"/>
  <c r="V100" i="33"/>
  <c r="I133" i="33"/>
  <c r="Q94" i="33"/>
  <c r="O134" i="33"/>
  <c r="G95" i="33"/>
  <c r="L137" i="33"/>
  <c r="T56" i="33"/>
  <c r="T59" i="33" s="1"/>
  <c r="P61" i="33"/>
  <c r="Q64" i="33"/>
  <c r="U103" i="33"/>
  <c r="U102" i="33"/>
  <c r="W63" i="33"/>
  <c r="G98" i="33"/>
  <c r="V61" i="33"/>
  <c r="M101" i="33"/>
  <c r="P96" i="33"/>
  <c r="H307" i="33"/>
  <c r="H310" i="33"/>
  <c r="H313" i="33"/>
  <c r="H316" i="33"/>
  <c r="H312" i="33"/>
  <c r="H315" i="33"/>
  <c r="H308" i="33"/>
  <c r="H311" i="33"/>
  <c r="H314" i="33"/>
  <c r="F351" i="33"/>
  <c r="F354" i="33"/>
  <c r="F347" i="33"/>
  <c r="F350" i="33"/>
  <c r="F353" i="33"/>
  <c r="F349" i="33"/>
  <c r="F352" i="33"/>
  <c r="F348" i="33"/>
  <c r="F345" i="33"/>
  <c r="S131" i="33"/>
  <c r="I132" i="33"/>
  <c r="S96" i="33"/>
  <c r="V68" i="33"/>
  <c r="W99" i="33"/>
  <c r="T136" i="33"/>
  <c r="T135" i="33"/>
  <c r="Q103" i="33"/>
  <c r="S102" i="33"/>
  <c r="U60" i="33"/>
  <c r="V66" i="33"/>
  <c r="L134" i="33"/>
  <c r="P135" i="33"/>
  <c r="P97" i="33"/>
  <c r="P136" i="33"/>
  <c r="S95" i="33"/>
  <c r="L133" i="33"/>
  <c r="V65" i="33"/>
  <c r="E103" i="33"/>
  <c r="T100" i="33"/>
  <c r="T103" i="33"/>
  <c r="T101" i="33"/>
  <c r="C131" i="33"/>
  <c r="R134" i="33"/>
  <c r="P62" i="33"/>
  <c r="Q21" i="33"/>
  <c r="Q25" i="33" s="1"/>
  <c r="Q61" i="33"/>
  <c r="H95" i="33"/>
  <c r="O102" i="33"/>
  <c r="O94" i="33"/>
  <c r="O99" i="33"/>
  <c r="P130" i="33"/>
  <c r="M100" i="33"/>
  <c r="U95" i="33"/>
  <c r="K350" i="33"/>
  <c r="K353" i="33"/>
  <c r="K349" i="33"/>
  <c r="K352" i="33"/>
  <c r="K348" i="33"/>
  <c r="K351" i="33"/>
  <c r="K354" i="33"/>
  <c r="K347" i="33"/>
  <c r="U131" i="33"/>
  <c r="U134" i="33"/>
  <c r="U138" i="33"/>
  <c r="U130" i="33"/>
  <c r="U135" i="33"/>
  <c r="D101" i="33"/>
  <c r="D100" i="33"/>
  <c r="D98" i="33"/>
  <c r="S130" i="33"/>
  <c r="C94" i="33"/>
  <c r="U129" i="33"/>
  <c r="U100" i="33"/>
  <c r="P63" i="33"/>
  <c r="D56" i="33"/>
  <c r="D59" i="33" s="1"/>
  <c r="V67" i="33"/>
  <c r="E95" i="33"/>
  <c r="P64" i="33"/>
  <c r="E129" i="33"/>
  <c r="E130" i="33"/>
  <c r="E131" i="33"/>
  <c r="E135" i="33"/>
  <c r="H97" i="33"/>
  <c r="H100" i="33"/>
  <c r="H103" i="33"/>
  <c r="O138" i="33"/>
  <c r="L135" i="33"/>
  <c r="L136" i="33"/>
  <c r="Q67" i="33"/>
  <c r="Q65" i="33"/>
  <c r="K56" i="33"/>
  <c r="K62" i="33" s="1"/>
  <c r="O56" i="33"/>
  <c r="O63" i="33" s="1"/>
  <c r="Q95" i="33"/>
  <c r="R59" i="33"/>
  <c r="R62" i="33"/>
  <c r="R65" i="33"/>
  <c r="V96" i="33"/>
  <c r="P133" i="33"/>
  <c r="D135" i="33"/>
  <c r="D136" i="33"/>
  <c r="E99" i="33"/>
  <c r="I310" i="33"/>
  <c r="I313" i="33"/>
  <c r="I316" i="33"/>
  <c r="I312" i="33"/>
  <c r="I315" i="33"/>
  <c r="I308" i="33"/>
  <c r="I311" i="33"/>
  <c r="I314" i="33"/>
  <c r="I307" i="33"/>
  <c r="O132" i="33"/>
  <c r="M131" i="33"/>
  <c r="M134" i="33"/>
  <c r="M138" i="33"/>
  <c r="M135" i="33"/>
  <c r="M133" i="33"/>
  <c r="P103" i="33"/>
  <c r="D102" i="33"/>
  <c r="F96" i="33"/>
  <c r="U62" i="33"/>
  <c r="U67" i="33"/>
  <c r="V60" i="33"/>
  <c r="J56" i="33"/>
  <c r="J64" i="33" s="1"/>
  <c r="I309" i="33"/>
  <c r="U136" i="33"/>
  <c r="F134" i="33"/>
  <c r="F136" i="33"/>
  <c r="F132" i="33"/>
  <c r="F133" i="33"/>
  <c r="V102" i="33"/>
  <c r="O133" i="33"/>
  <c r="D95" i="33"/>
  <c r="K131" i="33"/>
  <c r="K133" i="33"/>
  <c r="K132" i="33"/>
  <c r="K137" i="33"/>
  <c r="M56" i="33"/>
  <c r="M65" i="33" s="1"/>
  <c r="Q137" i="33"/>
  <c r="H135" i="33"/>
  <c r="H132" i="33"/>
  <c r="H134" i="33"/>
  <c r="R64" i="33"/>
  <c r="E102" i="33"/>
  <c r="N98" i="33"/>
  <c r="N96" i="33"/>
  <c r="N99" i="33"/>
  <c r="T97" i="33"/>
  <c r="U132" i="33"/>
  <c r="D96" i="33"/>
  <c r="V64" i="33"/>
  <c r="E348" i="33"/>
  <c r="E351" i="33"/>
  <c r="E354" i="33"/>
  <c r="E347" i="33"/>
  <c r="E350" i="33"/>
  <c r="E353" i="33"/>
  <c r="E349" i="33"/>
  <c r="E352" i="33"/>
  <c r="E345" i="33"/>
  <c r="I138" i="33"/>
  <c r="O171" i="33"/>
  <c r="O167" i="33"/>
  <c r="O172" i="33"/>
  <c r="O169" i="33"/>
  <c r="O164" i="33"/>
  <c r="O165" i="33"/>
  <c r="O173" i="33"/>
  <c r="O170" i="33"/>
  <c r="O166" i="33"/>
  <c r="O162" i="33"/>
  <c r="J172" i="33"/>
  <c r="J173" i="33"/>
  <c r="J165" i="33"/>
  <c r="J164" i="33"/>
  <c r="J169" i="33"/>
  <c r="J170" i="33"/>
  <c r="J166" i="33"/>
  <c r="J162" i="33"/>
  <c r="J171" i="33"/>
  <c r="J167" i="33"/>
  <c r="E138" i="33"/>
  <c r="L130" i="33"/>
  <c r="Q66" i="33"/>
  <c r="H96" i="33"/>
  <c r="K129" i="33"/>
  <c r="U101" i="33"/>
  <c r="K135" i="33"/>
  <c r="O100" i="33"/>
  <c r="N100" i="33"/>
  <c r="S56" i="33"/>
  <c r="Q60" i="33"/>
  <c r="J102" i="33"/>
  <c r="J103" i="33"/>
  <c r="J101" i="33"/>
  <c r="O96" i="33"/>
  <c r="T348" i="33"/>
  <c r="T351" i="33"/>
  <c r="T354" i="33"/>
  <c r="T347" i="33"/>
  <c r="T350" i="33"/>
  <c r="T353" i="33"/>
  <c r="T349" i="33"/>
  <c r="T352" i="33"/>
  <c r="O349" i="33"/>
  <c r="O352" i="33"/>
  <c r="O348" i="33"/>
  <c r="O351" i="33"/>
  <c r="O354" i="33"/>
  <c r="O347" i="33"/>
  <c r="O350" i="33"/>
  <c r="O353" i="33"/>
  <c r="R164" i="33"/>
  <c r="R169" i="33"/>
  <c r="R166" i="33"/>
  <c r="R165" i="33"/>
  <c r="R173" i="33"/>
  <c r="R170" i="33"/>
  <c r="R162" i="33"/>
  <c r="R171" i="33"/>
  <c r="R167" i="33"/>
  <c r="R172" i="33"/>
  <c r="P131" i="33"/>
  <c r="P132" i="33"/>
  <c r="P134" i="33"/>
  <c r="H101" i="33"/>
  <c r="P65" i="33"/>
  <c r="R66" i="33"/>
  <c r="P59" i="33"/>
  <c r="V62" i="33"/>
  <c r="E132" i="33"/>
  <c r="T99" i="33"/>
  <c r="R63" i="33"/>
  <c r="Q99" i="33"/>
  <c r="T95" i="33"/>
  <c r="D348" i="33"/>
  <c r="D351" i="33"/>
  <c r="D354" i="33"/>
  <c r="D347" i="33"/>
  <c r="D350" i="33"/>
  <c r="D353" i="33"/>
  <c r="D349" i="33"/>
  <c r="D352" i="33"/>
  <c r="S137" i="33"/>
  <c r="R168" i="33"/>
  <c r="I135" i="33"/>
  <c r="I134" i="33"/>
  <c r="C98" i="33"/>
  <c r="C101" i="33"/>
  <c r="C97" i="33"/>
  <c r="C95" i="33"/>
  <c r="U137" i="33"/>
  <c r="S134" i="33"/>
  <c r="D103" i="33"/>
  <c r="C103" i="33"/>
  <c r="W60" i="33"/>
  <c r="S101" i="33"/>
  <c r="S97" i="33"/>
  <c r="S103" i="33"/>
  <c r="M99" i="33"/>
  <c r="M95" i="33"/>
  <c r="M96" i="33"/>
  <c r="C99" i="33"/>
  <c r="W100" i="33"/>
  <c r="H56" i="33"/>
  <c r="H66" i="33" s="1"/>
  <c r="D99" i="33"/>
  <c r="V63" i="33"/>
  <c r="R68" i="33"/>
  <c r="L138" i="33"/>
  <c r="J168" i="33"/>
  <c r="I131" i="33"/>
  <c r="M130" i="33"/>
  <c r="P102" i="33"/>
  <c r="M102" i="33"/>
  <c r="P94" i="33"/>
  <c r="E137" i="33"/>
  <c r="P101" i="33"/>
  <c r="C134" i="33"/>
  <c r="Q62" i="33"/>
  <c r="H102" i="33"/>
  <c r="G60" i="33"/>
  <c r="R102" i="33"/>
  <c r="R94" i="33"/>
  <c r="R98" i="33"/>
  <c r="R95" i="33"/>
  <c r="M94" i="33"/>
  <c r="C136" i="33"/>
  <c r="H98" i="33"/>
  <c r="W98" i="33"/>
  <c r="Q98" i="33"/>
  <c r="C56" i="33"/>
  <c r="C61" i="33" s="1"/>
  <c r="I56" i="33"/>
  <c r="I61" i="33" s="1"/>
  <c r="V98" i="33"/>
  <c r="O129" i="33"/>
  <c r="O137" i="33"/>
  <c r="N312" i="33"/>
  <c r="N315" i="33"/>
  <c r="N308" i="33"/>
  <c r="N311" i="33"/>
  <c r="N314" i="33"/>
  <c r="N307" i="33"/>
  <c r="N310" i="33"/>
  <c r="N313" i="33"/>
  <c r="N316" i="33"/>
  <c r="K316" i="33"/>
  <c r="K312" i="33"/>
  <c r="K315" i="33"/>
  <c r="K308" i="33"/>
  <c r="K311" i="33"/>
  <c r="K314" i="33"/>
  <c r="K313" i="33"/>
  <c r="K307" i="33"/>
  <c r="K310" i="33"/>
  <c r="U348" i="33"/>
  <c r="U351" i="33"/>
  <c r="U354" i="33"/>
  <c r="U347" i="33"/>
  <c r="U350" i="33"/>
  <c r="U353" i="33"/>
  <c r="U349" i="33"/>
  <c r="U352" i="33"/>
  <c r="U345" i="33"/>
  <c r="J313" i="33"/>
  <c r="J316" i="33"/>
  <c r="J312" i="33"/>
  <c r="J315" i="33"/>
  <c r="J308" i="33"/>
  <c r="J311" i="33"/>
  <c r="J314" i="33"/>
  <c r="J310" i="33"/>
  <c r="J307" i="33"/>
  <c r="H309" i="33"/>
  <c r="O346" i="33"/>
  <c r="I137" i="33"/>
  <c r="W102" i="33"/>
  <c r="R130" i="33"/>
  <c r="R132" i="33"/>
  <c r="R137" i="33"/>
  <c r="W103" i="33"/>
  <c r="L56" i="33"/>
  <c r="P100" i="33"/>
  <c r="M97" i="33"/>
  <c r="Q96" i="33"/>
  <c r="P95" i="33"/>
  <c r="P98" i="33"/>
  <c r="S100" i="33"/>
  <c r="J129" i="33"/>
  <c r="J130" i="33"/>
  <c r="J138" i="33"/>
  <c r="E346" i="33"/>
  <c r="J309" i="33"/>
  <c r="T345" i="33"/>
  <c r="K346" i="33"/>
  <c r="E133" i="33"/>
  <c r="P170" i="33"/>
  <c r="P171" i="33"/>
  <c r="P166" i="33"/>
  <c r="P162" i="33"/>
  <c r="P165" i="33"/>
  <c r="P173" i="33"/>
  <c r="P169" i="33"/>
  <c r="P167" i="33"/>
  <c r="P164" i="33"/>
  <c r="P172" i="33"/>
  <c r="S129" i="33"/>
  <c r="U94" i="33"/>
  <c r="G97" i="33"/>
  <c r="G94" i="33"/>
  <c r="G101" i="33"/>
  <c r="G103" i="33"/>
  <c r="O135" i="33"/>
  <c r="M132" i="33"/>
  <c r="U99" i="33"/>
  <c r="F102" i="33"/>
  <c r="F94" i="33"/>
  <c r="U97" i="33"/>
  <c r="Q59" i="33"/>
  <c r="C100" i="33"/>
  <c r="F56" i="33"/>
  <c r="E56" i="33"/>
  <c r="E60" i="33" s="1"/>
  <c r="U68" i="33"/>
  <c r="U66" i="33"/>
  <c r="W65" i="19"/>
  <c r="W62" i="19"/>
  <c r="W68" i="19"/>
  <c r="W59" i="19"/>
  <c r="T137" i="19"/>
  <c r="E134" i="19"/>
  <c r="T97" i="19"/>
  <c r="T96" i="19"/>
  <c r="K97" i="19"/>
  <c r="J99" i="19"/>
  <c r="M345" i="19"/>
  <c r="O132" i="19"/>
  <c r="T136" i="19"/>
  <c r="I95" i="19"/>
  <c r="P96" i="19"/>
  <c r="Q95" i="19"/>
  <c r="P94" i="19"/>
  <c r="V95" i="19"/>
  <c r="I130" i="19"/>
  <c r="S133" i="19"/>
  <c r="I129" i="19"/>
  <c r="G138" i="19"/>
  <c r="U138" i="19"/>
  <c r="V130" i="19"/>
  <c r="P134" i="19"/>
  <c r="E95" i="19"/>
  <c r="K94" i="19"/>
  <c r="F130" i="19"/>
  <c r="O131" i="19"/>
  <c r="I135" i="19"/>
  <c r="K103" i="19"/>
  <c r="J94" i="19"/>
  <c r="F103" i="19"/>
  <c r="F132" i="19"/>
  <c r="P132" i="19"/>
  <c r="P102" i="19"/>
  <c r="E101" i="19"/>
  <c r="K102" i="19"/>
  <c r="Q97" i="19"/>
  <c r="P130" i="19"/>
  <c r="P136" i="19"/>
  <c r="U94" i="19"/>
  <c r="P101" i="19"/>
  <c r="G129" i="19"/>
  <c r="P131" i="19"/>
  <c r="U129" i="19"/>
  <c r="U135" i="19"/>
  <c r="U130" i="19"/>
  <c r="V102" i="19"/>
  <c r="P103" i="19"/>
  <c r="U137" i="19"/>
  <c r="I97" i="19"/>
  <c r="E94" i="19"/>
  <c r="O133" i="19"/>
  <c r="K95" i="19"/>
  <c r="K96" i="19"/>
  <c r="E102" i="19"/>
  <c r="K99" i="19"/>
  <c r="E100" i="19"/>
  <c r="P100" i="19"/>
  <c r="P135" i="19"/>
  <c r="K98" i="19"/>
  <c r="O96" i="19"/>
  <c r="O101" i="19"/>
  <c r="O102" i="19"/>
  <c r="O94" i="19"/>
  <c r="O95" i="19"/>
  <c r="O98" i="19"/>
  <c r="O99" i="19"/>
  <c r="O100" i="19"/>
  <c r="O97" i="19"/>
  <c r="V134" i="19"/>
  <c r="V131" i="19"/>
  <c r="V129" i="19"/>
  <c r="V136" i="19"/>
  <c r="V137" i="19"/>
  <c r="V135" i="19"/>
  <c r="V132" i="19"/>
  <c r="D56" i="19"/>
  <c r="D64" i="19" s="1"/>
  <c r="M98" i="19"/>
  <c r="M96" i="19"/>
  <c r="M102" i="19"/>
  <c r="M95" i="19"/>
  <c r="M97" i="19"/>
  <c r="M99" i="19"/>
  <c r="M101" i="19"/>
  <c r="W354" i="19"/>
  <c r="W353" i="19"/>
  <c r="W352" i="19"/>
  <c r="W351" i="19"/>
  <c r="W350" i="19"/>
  <c r="W349" i="19"/>
  <c r="W348" i="19"/>
  <c r="W347" i="19"/>
  <c r="W345" i="19"/>
  <c r="W346" i="19"/>
  <c r="W167" i="19"/>
  <c r="W172" i="19"/>
  <c r="W171" i="19"/>
  <c r="W170" i="19"/>
  <c r="W169" i="19"/>
  <c r="W166" i="19"/>
  <c r="W164" i="19"/>
  <c r="W162" i="19"/>
  <c r="W165" i="19"/>
  <c r="W173" i="19"/>
  <c r="L56" i="19"/>
  <c r="L59" i="19" s="1"/>
  <c r="C311" i="32"/>
  <c r="C313" i="32"/>
  <c r="C315" i="32"/>
  <c r="C308" i="32"/>
  <c r="C314" i="32"/>
  <c r="C312" i="32"/>
  <c r="C310" i="32"/>
  <c r="C316" i="32"/>
  <c r="C307" i="32"/>
  <c r="C309" i="32"/>
  <c r="T777" i="10" s="1"/>
  <c r="H777" i="10" s="1"/>
  <c r="F138" i="32"/>
  <c r="F137" i="32"/>
  <c r="F133" i="32"/>
  <c r="F132" i="32"/>
  <c r="F134" i="32"/>
  <c r="F131" i="32"/>
  <c r="F136" i="32"/>
  <c r="F135" i="32"/>
  <c r="F130" i="32"/>
  <c r="G354" i="19"/>
  <c r="G351" i="19"/>
  <c r="G350" i="19"/>
  <c r="G349" i="19"/>
  <c r="G348" i="19"/>
  <c r="G347" i="19"/>
  <c r="G353" i="19"/>
  <c r="G352" i="19"/>
  <c r="G346" i="19"/>
  <c r="G167" i="19"/>
  <c r="G172" i="19"/>
  <c r="G171" i="19"/>
  <c r="G169" i="19"/>
  <c r="G166" i="19"/>
  <c r="G165" i="19"/>
  <c r="G164" i="19"/>
  <c r="G162" i="19"/>
  <c r="G173" i="19"/>
  <c r="G170" i="19"/>
  <c r="G168" i="19"/>
  <c r="O56" i="19"/>
  <c r="O63" i="19" s="1"/>
  <c r="G56" i="19"/>
  <c r="G64" i="19" s="1"/>
  <c r="L131" i="19"/>
  <c r="L130" i="19"/>
  <c r="L137" i="19"/>
  <c r="L138" i="19"/>
  <c r="L136" i="19"/>
  <c r="L129" i="19"/>
  <c r="L135" i="19"/>
  <c r="G353" i="32"/>
  <c r="G352" i="32"/>
  <c r="G354" i="32"/>
  <c r="G349" i="32"/>
  <c r="G348" i="32"/>
  <c r="G350" i="32"/>
  <c r="G351" i="32"/>
  <c r="G346" i="32"/>
  <c r="G347" i="32"/>
  <c r="G345" i="32"/>
  <c r="D138" i="19"/>
  <c r="D133" i="19"/>
  <c r="D135" i="19"/>
  <c r="D129" i="19"/>
  <c r="D134" i="19"/>
  <c r="D136" i="19"/>
  <c r="D131" i="19"/>
  <c r="D132" i="19"/>
  <c r="K56" i="19"/>
  <c r="K63" i="19" s="1"/>
  <c r="V350" i="32"/>
  <c r="V349" i="32"/>
  <c r="V352" i="32"/>
  <c r="V354" i="32"/>
  <c r="V347" i="32"/>
  <c r="V348" i="32"/>
  <c r="V351" i="32"/>
  <c r="V353" i="32"/>
  <c r="V346" i="32"/>
  <c r="V345" i="32"/>
  <c r="S56" i="19"/>
  <c r="Q61" i="32"/>
  <c r="I350" i="19"/>
  <c r="I349" i="19"/>
  <c r="I348" i="19"/>
  <c r="I347" i="19"/>
  <c r="I354" i="19"/>
  <c r="I353" i="19"/>
  <c r="I352" i="19"/>
  <c r="I351" i="19"/>
  <c r="I346" i="19"/>
  <c r="L132" i="19"/>
  <c r="W98" i="19"/>
  <c r="H96" i="19"/>
  <c r="H97" i="19"/>
  <c r="H99" i="19"/>
  <c r="H102" i="19"/>
  <c r="H98" i="19"/>
  <c r="H94" i="19"/>
  <c r="H95" i="19"/>
  <c r="S97" i="19"/>
  <c r="S98" i="19"/>
  <c r="S103" i="19"/>
  <c r="S100" i="19"/>
  <c r="S99" i="19"/>
  <c r="S94" i="19"/>
  <c r="S95" i="19"/>
  <c r="S96" i="19"/>
  <c r="S102" i="19"/>
  <c r="H100" i="19"/>
  <c r="Q129" i="19"/>
  <c r="Q136" i="19"/>
  <c r="Q132" i="19"/>
  <c r="Q130" i="19"/>
  <c r="Q135" i="19"/>
  <c r="Q138" i="19"/>
  <c r="Q131" i="19"/>
  <c r="Q134" i="19"/>
  <c r="Q133" i="19"/>
  <c r="P131" i="32"/>
  <c r="P130" i="32"/>
  <c r="P136" i="32"/>
  <c r="P135" i="32"/>
  <c r="P129" i="32"/>
  <c r="P138" i="32"/>
  <c r="P137" i="32"/>
  <c r="P132" i="32"/>
  <c r="P133" i="32"/>
  <c r="H307" i="19"/>
  <c r="H313" i="19"/>
  <c r="H312" i="19"/>
  <c r="H308" i="19"/>
  <c r="H316" i="19"/>
  <c r="H310" i="19"/>
  <c r="H315" i="19"/>
  <c r="H311" i="19"/>
  <c r="H314" i="19"/>
  <c r="H21" i="19"/>
  <c r="H347" i="19"/>
  <c r="H351" i="19"/>
  <c r="H350" i="19"/>
  <c r="H349" i="19"/>
  <c r="H348" i="19"/>
  <c r="H345" i="19"/>
  <c r="H354" i="19"/>
  <c r="H353" i="19"/>
  <c r="H352" i="19"/>
  <c r="K134" i="19"/>
  <c r="K133" i="19"/>
  <c r="K138" i="19"/>
  <c r="K130" i="19"/>
  <c r="K135" i="19"/>
  <c r="K137" i="19"/>
  <c r="K136" i="19"/>
  <c r="K129" i="19"/>
  <c r="K132" i="19"/>
  <c r="C135" i="19"/>
  <c r="C131" i="19"/>
  <c r="C132" i="19"/>
  <c r="C136" i="19"/>
  <c r="C130" i="19"/>
  <c r="C129" i="19"/>
  <c r="C133" i="19"/>
  <c r="C129" i="32"/>
  <c r="C134" i="32"/>
  <c r="C136" i="32"/>
  <c r="C132" i="32"/>
  <c r="C133" i="32"/>
  <c r="C138" i="32"/>
  <c r="C137" i="32"/>
  <c r="C135" i="32"/>
  <c r="C131" i="32"/>
  <c r="S172" i="32"/>
  <c r="S171" i="32"/>
  <c r="S165" i="32"/>
  <c r="S164" i="32"/>
  <c r="S170" i="32"/>
  <c r="S169" i="32"/>
  <c r="S167" i="32"/>
  <c r="S166" i="32"/>
  <c r="S173" i="32"/>
  <c r="S162" i="32"/>
  <c r="S168" i="32"/>
  <c r="C130" i="32"/>
  <c r="G103" i="32"/>
  <c r="G102" i="32"/>
  <c r="G98" i="32"/>
  <c r="G97" i="32"/>
  <c r="G99" i="32"/>
  <c r="G96" i="32"/>
  <c r="G94" i="32"/>
  <c r="G101" i="32"/>
  <c r="G95" i="32"/>
  <c r="G100" i="32"/>
  <c r="N349" i="19"/>
  <c r="N348" i="19"/>
  <c r="N346" i="19"/>
  <c r="N353" i="19"/>
  <c r="N352" i="19"/>
  <c r="N351" i="19"/>
  <c r="N354" i="19"/>
  <c r="N350" i="19"/>
  <c r="N347" i="19"/>
  <c r="F307" i="19"/>
  <c r="F311" i="19"/>
  <c r="F310" i="19"/>
  <c r="F308" i="19"/>
  <c r="F314" i="19"/>
  <c r="F313" i="19"/>
  <c r="F315" i="19"/>
  <c r="F316" i="19"/>
  <c r="F312" i="19"/>
  <c r="F309" i="19"/>
  <c r="W94" i="19"/>
  <c r="W96" i="19"/>
  <c r="W100" i="19"/>
  <c r="W95" i="19"/>
  <c r="W99" i="19"/>
  <c r="W103" i="19"/>
  <c r="W97" i="19"/>
  <c r="C64" i="19"/>
  <c r="C65" i="19"/>
  <c r="C63" i="19"/>
  <c r="C59" i="19"/>
  <c r="C60" i="19"/>
  <c r="C61" i="19"/>
  <c r="C66" i="19"/>
  <c r="V68" i="19"/>
  <c r="V66" i="19"/>
  <c r="V65" i="19"/>
  <c r="V59" i="19"/>
  <c r="V67" i="19"/>
  <c r="V60" i="19"/>
  <c r="V64" i="19"/>
  <c r="V61" i="19"/>
  <c r="N130" i="32"/>
  <c r="N129" i="32"/>
  <c r="N137" i="32"/>
  <c r="N135" i="32"/>
  <c r="N133" i="32"/>
  <c r="N132" i="32"/>
  <c r="N131" i="32"/>
  <c r="N134" i="32"/>
  <c r="N138" i="32"/>
  <c r="O352" i="19"/>
  <c r="O351" i="19"/>
  <c r="O354" i="19"/>
  <c r="O348" i="19"/>
  <c r="O347" i="19"/>
  <c r="O353" i="19"/>
  <c r="O350" i="19"/>
  <c r="O349" i="19"/>
  <c r="I56" i="19"/>
  <c r="I59" i="19" s="1"/>
  <c r="I173" i="19"/>
  <c r="I170" i="19"/>
  <c r="I167" i="19"/>
  <c r="I166" i="19"/>
  <c r="I165" i="19"/>
  <c r="I164" i="19"/>
  <c r="I162" i="19"/>
  <c r="I172" i="19"/>
  <c r="I169" i="19"/>
  <c r="I171" i="19"/>
  <c r="I168" i="19"/>
  <c r="M65" i="19"/>
  <c r="M68" i="19"/>
  <c r="M66" i="19"/>
  <c r="M62" i="19"/>
  <c r="M59" i="19"/>
  <c r="M60" i="19"/>
  <c r="M67" i="19"/>
  <c r="M64" i="19"/>
  <c r="C62" i="19"/>
  <c r="D56" i="32"/>
  <c r="Q169" i="32"/>
  <c r="Q171" i="32"/>
  <c r="Q170" i="32"/>
  <c r="Q172" i="32"/>
  <c r="Q167" i="32"/>
  <c r="Q166" i="32"/>
  <c r="Q165" i="32"/>
  <c r="Q173" i="32"/>
  <c r="Q164" i="32"/>
  <c r="Q162" i="32"/>
  <c r="Q168" i="32"/>
  <c r="V165" i="19"/>
  <c r="V164" i="19"/>
  <c r="V173" i="19"/>
  <c r="V172" i="19"/>
  <c r="V171" i="19"/>
  <c r="V170" i="19"/>
  <c r="V169" i="19"/>
  <c r="V167" i="19"/>
  <c r="V162" i="19"/>
  <c r="V166" i="19"/>
  <c r="V168" i="19"/>
  <c r="R103" i="32"/>
  <c r="R98" i="32"/>
  <c r="R97" i="32"/>
  <c r="R99" i="32"/>
  <c r="R95" i="32"/>
  <c r="R100" i="32"/>
  <c r="R102" i="32"/>
  <c r="R101" i="32"/>
  <c r="G137" i="32"/>
  <c r="G136" i="32"/>
  <c r="G135" i="32"/>
  <c r="G131" i="32"/>
  <c r="G130" i="32"/>
  <c r="G138" i="32"/>
  <c r="G134" i="32"/>
  <c r="G129" i="32"/>
  <c r="G133" i="32"/>
  <c r="F129" i="32"/>
  <c r="G345" i="19"/>
  <c r="L353" i="19"/>
  <c r="L347" i="19"/>
  <c r="L346" i="19"/>
  <c r="L354" i="19"/>
  <c r="L350" i="19"/>
  <c r="L349" i="19"/>
  <c r="L351" i="19"/>
  <c r="L348" i="19"/>
  <c r="L352" i="19"/>
  <c r="E348" i="19"/>
  <c r="E354" i="19"/>
  <c r="E353" i="19"/>
  <c r="E352" i="19"/>
  <c r="E351" i="19"/>
  <c r="E350" i="19"/>
  <c r="E349" i="19"/>
  <c r="E347" i="19"/>
  <c r="E345" i="19"/>
  <c r="E346" i="19"/>
  <c r="F165" i="19"/>
  <c r="F164" i="19"/>
  <c r="F170" i="19"/>
  <c r="F169" i="19"/>
  <c r="F167" i="19"/>
  <c r="F166" i="19"/>
  <c r="F171" i="19"/>
  <c r="F162" i="19"/>
  <c r="F173" i="19"/>
  <c r="F172" i="19"/>
  <c r="F168" i="19"/>
  <c r="W102" i="19"/>
  <c r="Q101" i="19"/>
  <c r="Q102" i="19"/>
  <c r="Q94" i="19"/>
  <c r="Q100" i="19"/>
  <c r="Q98" i="19"/>
  <c r="Q96" i="19"/>
  <c r="Q99" i="19"/>
  <c r="L133" i="19"/>
  <c r="E137" i="19"/>
  <c r="E136" i="19"/>
  <c r="E131" i="19"/>
  <c r="E132" i="19"/>
  <c r="E129" i="19"/>
  <c r="E135" i="19"/>
  <c r="E130" i="19"/>
  <c r="L134" i="19"/>
  <c r="T56" i="19"/>
  <c r="T60" i="19" s="1"/>
  <c r="O350" i="32"/>
  <c r="O348" i="32"/>
  <c r="O354" i="32"/>
  <c r="O353" i="32"/>
  <c r="O349" i="32"/>
  <c r="O347" i="32"/>
  <c r="O352" i="32"/>
  <c r="O351" i="32"/>
  <c r="O345" i="32"/>
  <c r="L101" i="19"/>
  <c r="L103" i="19"/>
  <c r="L94" i="19"/>
  <c r="L99" i="19"/>
  <c r="Q307" i="32"/>
  <c r="Q316" i="32"/>
  <c r="Q314" i="32"/>
  <c r="Q313" i="32"/>
  <c r="Q311" i="32"/>
  <c r="Q315" i="32"/>
  <c r="Q312" i="32"/>
  <c r="Q310" i="32"/>
  <c r="Q308" i="32"/>
  <c r="C172" i="32"/>
  <c r="C171" i="32"/>
  <c r="C165" i="32"/>
  <c r="C164" i="32"/>
  <c r="C170" i="32"/>
  <c r="C169" i="32"/>
  <c r="C167" i="32"/>
  <c r="C173" i="32"/>
  <c r="C166" i="32"/>
  <c r="C162" i="32"/>
  <c r="I103" i="32"/>
  <c r="I102" i="32"/>
  <c r="I98" i="32"/>
  <c r="I95" i="32"/>
  <c r="I96" i="32"/>
  <c r="I97" i="32"/>
  <c r="V138" i="32"/>
  <c r="V137" i="32"/>
  <c r="V132" i="32"/>
  <c r="V135" i="32"/>
  <c r="G56" i="32"/>
  <c r="G59" i="32" s="1"/>
  <c r="J347" i="19"/>
  <c r="J353" i="19"/>
  <c r="J352" i="19"/>
  <c r="J349" i="19"/>
  <c r="J348" i="19"/>
  <c r="J351" i="19"/>
  <c r="J354" i="19"/>
  <c r="J350" i="19"/>
  <c r="J345" i="19"/>
  <c r="V103" i="19"/>
  <c r="V99" i="19"/>
  <c r="V101" i="19"/>
  <c r="V96" i="19"/>
  <c r="V98" i="19"/>
  <c r="J136" i="19"/>
  <c r="J135" i="19"/>
  <c r="J137" i="19"/>
  <c r="J138" i="19"/>
  <c r="N101" i="19"/>
  <c r="N99" i="19"/>
  <c r="N98" i="19"/>
  <c r="N95" i="19"/>
  <c r="M311" i="32"/>
  <c r="M312" i="32"/>
  <c r="M316" i="32"/>
  <c r="M315" i="32"/>
  <c r="M308" i="32"/>
  <c r="M314" i="32"/>
  <c r="M307" i="32"/>
  <c r="M313" i="32"/>
  <c r="M310" i="32"/>
  <c r="G307" i="32"/>
  <c r="G313" i="32"/>
  <c r="G311" i="32"/>
  <c r="G310" i="32"/>
  <c r="G316" i="32"/>
  <c r="G315" i="32"/>
  <c r="G312" i="32"/>
  <c r="G314" i="32"/>
  <c r="G308" i="32"/>
  <c r="T171" i="32"/>
  <c r="T167" i="32"/>
  <c r="T170" i="32"/>
  <c r="T169" i="32"/>
  <c r="T172" i="32"/>
  <c r="T166" i="32"/>
  <c r="T165" i="32"/>
  <c r="T173" i="32"/>
  <c r="T164" i="32"/>
  <c r="T162" i="32"/>
  <c r="V56" i="32"/>
  <c r="V62" i="32" s="1"/>
  <c r="H133" i="32"/>
  <c r="H129" i="32"/>
  <c r="H138" i="32"/>
  <c r="H137" i="32"/>
  <c r="H136" i="32"/>
  <c r="H131" i="32"/>
  <c r="C168" i="32"/>
  <c r="I94" i="32"/>
  <c r="H134" i="32"/>
  <c r="R311" i="19"/>
  <c r="R310" i="19"/>
  <c r="R316" i="19"/>
  <c r="R313" i="19"/>
  <c r="R312" i="19"/>
  <c r="R307" i="19"/>
  <c r="R314" i="19"/>
  <c r="R308" i="19"/>
  <c r="R315" i="19"/>
  <c r="M63" i="19"/>
  <c r="T99" i="19"/>
  <c r="C21" i="19"/>
  <c r="C67" i="19"/>
  <c r="S136" i="19"/>
  <c r="S132" i="19"/>
  <c r="S130" i="19"/>
  <c r="S137" i="19"/>
  <c r="S131" i="19"/>
  <c r="S135" i="19"/>
  <c r="S129" i="19"/>
  <c r="R135" i="19"/>
  <c r="R129" i="19"/>
  <c r="R134" i="19"/>
  <c r="R132" i="19"/>
  <c r="R138" i="19"/>
  <c r="R133" i="19"/>
  <c r="R137" i="19"/>
  <c r="I133" i="19"/>
  <c r="I56" i="32"/>
  <c r="I61" i="32" s="1"/>
  <c r="T101" i="32"/>
  <c r="L308" i="32"/>
  <c r="L311" i="32"/>
  <c r="L316" i="32"/>
  <c r="L315" i="32"/>
  <c r="L314" i="32"/>
  <c r="L313" i="32"/>
  <c r="L307" i="32"/>
  <c r="L312" i="32"/>
  <c r="L310" i="32"/>
  <c r="L129" i="32"/>
  <c r="L136" i="32"/>
  <c r="L135" i="32"/>
  <c r="L134" i="32"/>
  <c r="L130" i="32"/>
  <c r="D173" i="32"/>
  <c r="D167" i="32"/>
  <c r="D171" i="32"/>
  <c r="D172" i="32"/>
  <c r="D169" i="32"/>
  <c r="D166" i="32"/>
  <c r="D165" i="32"/>
  <c r="D164" i="32"/>
  <c r="D162" i="32"/>
  <c r="D170" i="32"/>
  <c r="M132" i="32"/>
  <c r="M138" i="32"/>
  <c r="M137" i="32"/>
  <c r="M133" i="32"/>
  <c r="M131" i="32"/>
  <c r="M134" i="32"/>
  <c r="M136" i="32"/>
  <c r="N56" i="32"/>
  <c r="N64" i="32" s="1"/>
  <c r="W67" i="19"/>
  <c r="W60" i="19"/>
  <c r="W64" i="19"/>
  <c r="T95" i="19"/>
  <c r="T101" i="19"/>
  <c r="T103" i="19"/>
  <c r="T100" i="19"/>
  <c r="J56" i="19"/>
  <c r="J64" i="19" s="1"/>
  <c r="I100" i="32"/>
  <c r="V134" i="32"/>
  <c r="O64" i="32"/>
  <c r="O63" i="32"/>
  <c r="O61" i="32"/>
  <c r="T103" i="32"/>
  <c r="T56" i="32"/>
  <c r="T66" i="32" s="1"/>
  <c r="P56" i="19"/>
  <c r="P60" i="19" s="1"/>
  <c r="E97" i="19"/>
  <c r="K164" i="19"/>
  <c r="K162" i="19"/>
  <c r="K166" i="19"/>
  <c r="K165" i="19"/>
  <c r="K173" i="19"/>
  <c r="K171" i="19"/>
  <c r="K170" i="19"/>
  <c r="K167" i="19"/>
  <c r="K172" i="19"/>
  <c r="K169" i="19"/>
  <c r="K168" i="19"/>
  <c r="D101" i="19"/>
  <c r="D100" i="19"/>
  <c r="D95" i="19"/>
  <c r="D98" i="19"/>
  <c r="W63" i="19"/>
  <c r="D96" i="19"/>
  <c r="J103" i="19"/>
  <c r="J95" i="19"/>
  <c r="J97" i="19"/>
  <c r="J102" i="19"/>
  <c r="O95" i="32"/>
  <c r="O94" i="32"/>
  <c r="O101" i="32"/>
  <c r="O100" i="32"/>
  <c r="O96" i="32"/>
  <c r="O103" i="32"/>
  <c r="O97" i="32"/>
  <c r="T102" i="32"/>
  <c r="U136" i="32"/>
  <c r="U135" i="32"/>
  <c r="U134" i="32"/>
  <c r="U130" i="32"/>
  <c r="U129" i="32"/>
  <c r="U131" i="32"/>
  <c r="C98" i="32"/>
  <c r="T136" i="32"/>
  <c r="C56" i="32"/>
  <c r="C68" i="32" s="1"/>
  <c r="U136" i="19"/>
  <c r="U132" i="19"/>
  <c r="U131" i="19"/>
  <c r="U133" i="19"/>
  <c r="V97" i="19"/>
  <c r="P97" i="19"/>
  <c r="P99" i="19"/>
  <c r="P95" i="19"/>
  <c r="J132" i="19"/>
  <c r="K100" i="19"/>
  <c r="G94" i="19"/>
  <c r="G96" i="19"/>
  <c r="G102" i="19"/>
  <c r="G103" i="19"/>
  <c r="G100" i="19"/>
  <c r="G95" i="19"/>
  <c r="G98" i="19"/>
  <c r="F101" i="19"/>
  <c r="F99" i="19"/>
  <c r="F97" i="19"/>
  <c r="F102" i="19"/>
  <c r="N132" i="19"/>
  <c r="N131" i="19"/>
  <c r="N138" i="19"/>
  <c r="N137" i="19"/>
  <c r="N136" i="19"/>
  <c r="N134" i="19"/>
  <c r="U103" i="19"/>
  <c r="U98" i="19"/>
  <c r="U96" i="19"/>
  <c r="U99" i="19"/>
  <c r="U97" i="19"/>
  <c r="U101" i="19"/>
  <c r="U102" i="19"/>
  <c r="U95" i="19"/>
  <c r="L100" i="19"/>
  <c r="T135" i="32"/>
  <c r="I135" i="32"/>
  <c r="I101" i="32"/>
  <c r="S137" i="32"/>
  <c r="W307" i="32"/>
  <c r="W315" i="32"/>
  <c r="W314" i="32"/>
  <c r="W313" i="32"/>
  <c r="W312" i="32"/>
  <c r="W311" i="32"/>
  <c r="W310" i="32"/>
  <c r="W316" i="32"/>
  <c r="W308" i="32"/>
  <c r="J56" i="32"/>
  <c r="J64" i="32" s="1"/>
  <c r="H56" i="32"/>
  <c r="H67" i="32" s="1"/>
  <c r="Q95" i="32"/>
  <c r="Q94" i="32"/>
  <c r="Q101" i="32"/>
  <c r="Q100" i="32"/>
  <c r="Q98" i="32"/>
  <c r="Q96" i="32"/>
  <c r="Q97" i="32"/>
  <c r="K99" i="32"/>
  <c r="K98" i="32"/>
  <c r="K96" i="32"/>
  <c r="K103" i="32"/>
  <c r="I137" i="19"/>
  <c r="I132" i="19"/>
  <c r="I138" i="19"/>
  <c r="W66" i="19"/>
  <c r="E56" i="19"/>
  <c r="E65" i="19" s="1"/>
  <c r="W61" i="19"/>
  <c r="Q56" i="19"/>
  <c r="Q64" i="19" s="1"/>
  <c r="W309" i="32"/>
  <c r="Q138" i="32"/>
  <c r="Q135" i="32"/>
  <c r="Q134" i="32"/>
  <c r="Q133" i="32"/>
  <c r="Q131" i="32"/>
  <c r="Q130" i="32"/>
  <c r="Q137" i="32"/>
  <c r="M135" i="32"/>
  <c r="U102" i="32"/>
  <c r="U97" i="32"/>
  <c r="U96" i="32"/>
  <c r="U103" i="32"/>
  <c r="U99" i="32"/>
  <c r="U100" i="32"/>
  <c r="U95" i="32"/>
  <c r="S96" i="32"/>
  <c r="S102" i="32"/>
  <c r="S101" i="32"/>
  <c r="S100" i="32"/>
  <c r="S99" i="32"/>
  <c r="S94" i="32"/>
  <c r="K95" i="32"/>
  <c r="K101" i="32"/>
  <c r="E103" i="19"/>
  <c r="E96" i="19"/>
  <c r="E98" i="19"/>
  <c r="R56" i="19"/>
  <c r="R61" i="19" s="1"/>
  <c r="V63" i="19"/>
  <c r="U316" i="32"/>
  <c r="U315" i="32"/>
  <c r="U308" i="32"/>
  <c r="U314" i="32"/>
  <c r="U313" i="32"/>
  <c r="U312" i="32"/>
  <c r="U311" i="32"/>
  <c r="U310" i="32"/>
  <c r="U307" i="32"/>
  <c r="Q68" i="32"/>
  <c r="L133" i="32"/>
  <c r="R56" i="32"/>
  <c r="R60" i="32" s="1"/>
  <c r="S56" i="32"/>
  <c r="S63" i="32" s="1"/>
  <c r="U56" i="32"/>
  <c r="U60" i="32" s="1"/>
  <c r="T137" i="32"/>
  <c r="T133" i="32"/>
  <c r="T132" i="32"/>
  <c r="T131" i="32"/>
  <c r="T130" i="32"/>
  <c r="C101" i="32"/>
  <c r="C100" i="32"/>
  <c r="C96" i="32"/>
  <c r="C103" i="32"/>
  <c r="C94" i="32"/>
  <c r="C102" i="32"/>
  <c r="C97" i="32"/>
  <c r="R94" i="19"/>
  <c r="R103" i="19"/>
  <c r="R95" i="19"/>
  <c r="R100" i="19"/>
  <c r="R101" i="19"/>
  <c r="S311" i="32"/>
  <c r="S313" i="32"/>
  <c r="S310" i="32"/>
  <c r="S315" i="32"/>
  <c r="S307" i="32"/>
  <c r="S312" i="32"/>
  <c r="S308" i="32"/>
  <c r="S314" i="32"/>
  <c r="S316" i="32"/>
  <c r="F56" i="19"/>
  <c r="F66" i="19" s="1"/>
  <c r="Q129" i="32"/>
  <c r="T94" i="32"/>
  <c r="T100" i="32"/>
  <c r="T99" i="32"/>
  <c r="T96" i="32"/>
  <c r="T98" i="32"/>
  <c r="E315" i="32"/>
  <c r="E314" i="32"/>
  <c r="E307" i="32"/>
  <c r="E313" i="32"/>
  <c r="E312" i="32"/>
  <c r="E311" i="32"/>
  <c r="E310" i="32"/>
  <c r="E316" i="32"/>
  <c r="E308" i="32"/>
  <c r="E309" i="32"/>
  <c r="I136" i="32"/>
  <c r="I131" i="32"/>
  <c r="I130" i="32"/>
  <c r="I133" i="32"/>
  <c r="C95" i="32"/>
  <c r="L131" i="32"/>
  <c r="D137" i="32"/>
  <c r="D132" i="32"/>
  <c r="D131" i="32"/>
  <c r="D138" i="32"/>
  <c r="D136" i="32"/>
  <c r="D133" i="32"/>
  <c r="T138" i="32"/>
  <c r="V131" i="32"/>
  <c r="W103" i="32"/>
  <c r="W97" i="32"/>
  <c r="W96" i="32"/>
  <c r="W102" i="32"/>
  <c r="W99" i="32"/>
  <c r="M354" i="19"/>
  <c r="M347" i="19"/>
  <c r="M350" i="19"/>
  <c r="M349" i="19"/>
  <c r="M348" i="19"/>
  <c r="M351" i="19"/>
  <c r="M353" i="19"/>
  <c r="M352" i="19"/>
  <c r="U348" i="19"/>
  <c r="U353" i="19"/>
  <c r="U354" i="19"/>
  <c r="U352" i="19"/>
  <c r="U351" i="19"/>
  <c r="U350" i="19"/>
  <c r="U349" i="19"/>
  <c r="U347" i="19"/>
  <c r="U345" i="19"/>
  <c r="S134" i="19"/>
  <c r="F135" i="19"/>
  <c r="F129" i="19"/>
  <c r="F134" i="19"/>
  <c r="I134" i="19"/>
  <c r="F131" i="19"/>
  <c r="J100" i="19"/>
  <c r="I102" i="19"/>
  <c r="I99" i="19"/>
  <c r="I100" i="19"/>
  <c r="I94" i="19"/>
  <c r="I103" i="19"/>
  <c r="I96" i="19"/>
  <c r="C103" i="19"/>
  <c r="C100" i="19"/>
  <c r="C97" i="19"/>
  <c r="C98" i="19"/>
  <c r="F350" i="32"/>
  <c r="F349" i="32"/>
  <c r="F351" i="32"/>
  <c r="F353" i="32"/>
  <c r="F354" i="32"/>
  <c r="F347" i="32"/>
  <c r="F348" i="32"/>
  <c r="F352" i="32"/>
  <c r="F345" i="32"/>
  <c r="S309" i="32"/>
  <c r="H60" i="19"/>
  <c r="H68" i="19"/>
  <c r="H66" i="19"/>
  <c r="R354" i="32"/>
  <c r="R353" i="32"/>
  <c r="R347" i="32"/>
  <c r="R348" i="32"/>
  <c r="R349" i="32"/>
  <c r="R350" i="32"/>
  <c r="R351" i="32"/>
  <c r="R352" i="32"/>
  <c r="R345" i="32"/>
  <c r="S135" i="32"/>
  <c r="S134" i="32"/>
  <c r="S129" i="32"/>
  <c r="S131" i="32"/>
  <c r="U172" i="32"/>
  <c r="U165" i="32"/>
  <c r="U170" i="32"/>
  <c r="U169" i="32"/>
  <c r="U171" i="32"/>
  <c r="U167" i="32"/>
  <c r="U166" i="32"/>
  <c r="U173" i="32"/>
  <c r="U164" i="32"/>
  <c r="U162" i="32"/>
  <c r="U168" i="32"/>
  <c r="E136" i="32"/>
  <c r="E135" i="32"/>
  <c r="E134" i="32"/>
  <c r="E131" i="32"/>
  <c r="E130" i="32"/>
  <c r="E129" i="32"/>
  <c r="E133" i="32"/>
  <c r="E138" i="32"/>
  <c r="L132" i="32"/>
  <c r="T95" i="32"/>
  <c r="S130" i="32"/>
  <c r="V129" i="32"/>
  <c r="E103" i="32"/>
  <c r="E102" i="32"/>
  <c r="E97" i="32"/>
  <c r="E96" i="32"/>
  <c r="E99" i="32"/>
  <c r="E100" i="32"/>
  <c r="I137" i="32"/>
  <c r="F56" i="32"/>
  <c r="F67" i="32" s="1"/>
  <c r="K102" i="32"/>
  <c r="M100" i="32"/>
  <c r="M99" i="32"/>
  <c r="M98" i="32"/>
  <c r="M101" i="32"/>
  <c r="J102" i="32"/>
  <c r="J101" i="32"/>
  <c r="J96" i="32"/>
  <c r="J97" i="32"/>
  <c r="J95" i="32"/>
  <c r="M96" i="32"/>
  <c r="F99" i="32"/>
  <c r="F94" i="32"/>
  <c r="F100" i="32"/>
  <c r="D349" i="32"/>
  <c r="D351" i="32"/>
  <c r="D350" i="32"/>
  <c r="D352" i="32"/>
  <c r="D353" i="32"/>
  <c r="D345" i="32"/>
  <c r="D354" i="32"/>
  <c r="D347" i="32"/>
  <c r="D348" i="32"/>
  <c r="N56" i="19"/>
  <c r="N60" i="19" s="1"/>
  <c r="O138" i="32"/>
  <c r="O133" i="32"/>
  <c r="O132" i="32"/>
  <c r="J94" i="32"/>
  <c r="O130" i="32"/>
  <c r="F96" i="32"/>
  <c r="J98" i="32"/>
  <c r="T134" i="19"/>
  <c r="T133" i="19"/>
  <c r="T138" i="19"/>
  <c r="T129" i="19"/>
  <c r="G137" i="19"/>
  <c r="G132" i="19"/>
  <c r="G133" i="19"/>
  <c r="G131" i="19"/>
  <c r="P137" i="19"/>
  <c r="P138" i="19"/>
  <c r="P133" i="19"/>
  <c r="T132" i="19"/>
  <c r="T349" i="32"/>
  <c r="T354" i="32"/>
  <c r="T353" i="32"/>
  <c r="T347" i="32"/>
  <c r="T348" i="32"/>
  <c r="T350" i="32"/>
  <c r="T351" i="32"/>
  <c r="T352" i="32"/>
  <c r="T346" i="32"/>
  <c r="I348" i="32"/>
  <c r="I353" i="32"/>
  <c r="I347" i="32"/>
  <c r="I350" i="32"/>
  <c r="I352" i="32"/>
  <c r="I346" i="32"/>
  <c r="I354" i="32"/>
  <c r="I349" i="32"/>
  <c r="I351" i="32"/>
  <c r="W353" i="32"/>
  <c r="W352" i="32"/>
  <c r="W351" i="32"/>
  <c r="W348" i="32"/>
  <c r="W349" i="32"/>
  <c r="W350" i="32"/>
  <c r="W347" i="32"/>
  <c r="W346" i="32"/>
  <c r="W354" i="32"/>
  <c r="D94" i="32"/>
  <c r="D102" i="32"/>
  <c r="O137" i="32"/>
  <c r="M56" i="32"/>
  <c r="M59" i="32" s="1"/>
  <c r="J103" i="32"/>
  <c r="L56" i="32"/>
  <c r="L65" i="32" s="1"/>
  <c r="W56" i="32"/>
  <c r="W64" i="32" s="1"/>
  <c r="D97" i="32"/>
  <c r="P98" i="32"/>
  <c r="P97" i="32"/>
  <c r="P103" i="32"/>
  <c r="P99" i="32"/>
  <c r="F95" i="32"/>
  <c r="M312" i="19"/>
  <c r="M311" i="19"/>
  <c r="M316" i="19"/>
  <c r="M315" i="19"/>
  <c r="M314" i="19"/>
  <c r="M313" i="19"/>
  <c r="M308" i="19"/>
  <c r="M307" i="19"/>
  <c r="M310" i="19"/>
  <c r="O130" i="19"/>
  <c r="O129" i="19"/>
  <c r="O135" i="19"/>
  <c r="O136" i="19"/>
  <c r="O134" i="19"/>
  <c r="O137" i="19"/>
  <c r="U56" i="19"/>
  <c r="T130" i="19"/>
  <c r="O170" i="32"/>
  <c r="O162" i="32"/>
  <c r="O169" i="32"/>
  <c r="O171" i="32"/>
  <c r="O172" i="32"/>
  <c r="O167" i="32"/>
  <c r="O166" i="32"/>
  <c r="O173" i="32"/>
  <c r="O165" i="32"/>
  <c r="O164" i="32"/>
  <c r="K133" i="32"/>
  <c r="K132" i="32"/>
  <c r="K131" i="32"/>
  <c r="K138" i="32"/>
  <c r="K137" i="32"/>
  <c r="K136" i="32"/>
  <c r="H100" i="32"/>
  <c r="H95" i="32"/>
  <c r="H96" i="32"/>
  <c r="K134" i="32"/>
  <c r="M95" i="32"/>
  <c r="P56" i="32"/>
  <c r="P59" i="32" s="1"/>
  <c r="F102" i="32"/>
  <c r="K56" i="32"/>
  <c r="N103" i="32"/>
  <c r="N98" i="32"/>
  <c r="N97" i="32"/>
  <c r="N102" i="32"/>
  <c r="D99" i="32"/>
  <c r="E56" i="32"/>
  <c r="E64" i="32" s="1"/>
  <c r="J135" i="32"/>
  <c r="J134" i="32"/>
  <c r="J133" i="32"/>
  <c r="J136" i="32"/>
  <c r="I63" i="22"/>
  <c r="I60" i="22"/>
  <c r="I66" i="22"/>
  <c r="I61" i="22"/>
  <c r="I67" i="22"/>
  <c r="I68" i="22"/>
  <c r="I59" i="22"/>
  <c r="I65" i="22"/>
  <c r="I64" i="22"/>
  <c r="P62" i="23"/>
  <c r="P61" i="23"/>
  <c r="P66" i="23"/>
  <c r="M61" i="18"/>
  <c r="M62" i="18"/>
  <c r="M60" i="18"/>
  <c r="W68" i="18"/>
  <c r="W64" i="18"/>
  <c r="W66" i="18"/>
  <c r="F63" i="24"/>
  <c r="F66" i="24"/>
  <c r="R61" i="22"/>
  <c r="R60" i="22"/>
  <c r="R59" i="22"/>
  <c r="K61" i="22"/>
  <c r="C59" i="22"/>
  <c r="C61" i="22"/>
  <c r="C63" i="22"/>
  <c r="C64" i="22"/>
  <c r="C67" i="22"/>
  <c r="C62" i="22"/>
  <c r="C66" i="22"/>
  <c r="E63" i="18"/>
  <c r="E65" i="18"/>
  <c r="E62" i="18"/>
  <c r="E67" i="18"/>
  <c r="E68" i="18"/>
  <c r="E59" i="18"/>
  <c r="T311" i="23"/>
  <c r="T308" i="23"/>
  <c r="T314" i="23"/>
  <c r="T313" i="23"/>
  <c r="T312" i="23"/>
  <c r="T310" i="23"/>
  <c r="T307" i="23"/>
  <c r="T315" i="23"/>
  <c r="T316" i="23"/>
  <c r="H173" i="22"/>
  <c r="H166" i="22"/>
  <c r="H162" i="22"/>
  <c r="H165" i="22"/>
  <c r="H164" i="22"/>
  <c r="H171" i="22"/>
  <c r="H170" i="22"/>
  <c r="H169" i="22"/>
  <c r="H167" i="22"/>
  <c r="H172" i="22"/>
  <c r="T138" i="22"/>
  <c r="T135" i="22"/>
  <c r="T136" i="22"/>
  <c r="T132" i="22"/>
  <c r="T134" i="22"/>
  <c r="T137" i="22"/>
  <c r="P101" i="22"/>
  <c r="K133" i="22"/>
  <c r="J96" i="22"/>
  <c r="W96" i="22"/>
  <c r="U59" i="22"/>
  <c r="U67" i="22"/>
  <c r="U65" i="22"/>
  <c r="U68" i="22"/>
  <c r="M62" i="22"/>
  <c r="H137" i="18"/>
  <c r="Q62" i="18"/>
  <c r="G137" i="18"/>
  <c r="G130" i="18"/>
  <c r="G138" i="18"/>
  <c r="G129" i="18"/>
  <c r="G131" i="18"/>
  <c r="G136" i="18"/>
  <c r="G134" i="18"/>
  <c r="G97" i="18"/>
  <c r="E354" i="23"/>
  <c r="E348" i="23"/>
  <c r="E347" i="23"/>
  <c r="E350" i="23"/>
  <c r="E351" i="23"/>
  <c r="E352" i="23"/>
  <c r="E349" i="23"/>
  <c r="E353" i="23"/>
  <c r="P100" i="23"/>
  <c r="P98" i="23"/>
  <c r="P101" i="23"/>
  <c r="P103" i="23"/>
  <c r="E60" i="23"/>
  <c r="I101" i="23"/>
  <c r="I95" i="23"/>
  <c r="I103" i="23"/>
  <c r="I100" i="23"/>
  <c r="I98" i="23"/>
  <c r="I96" i="23"/>
  <c r="I99" i="23"/>
  <c r="Q134" i="23"/>
  <c r="G133" i="23"/>
  <c r="M60" i="24"/>
  <c r="M59" i="24"/>
  <c r="M65" i="24"/>
  <c r="M67" i="24"/>
  <c r="M62" i="24"/>
  <c r="M61" i="24"/>
  <c r="M68" i="24"/>
  <c r="M98" i="24"/>
  <c r="M97" i="24"/>
  <c r="M95" i="24"/>
  <c r="M96" i="24"/>
  <c r="M102" i="24"/>
  <c r="M103" i="24"/>
  <c r="M99" i="24"/>
  <c r="M100" i="24"/>
  <c r="M101" i="24"/>
  <c r="M63" i="24"/>
  <c r="G56" i="24"/>
  <c r="G68" i="24" s="1"/>
  <c r="J56" i="25"/>
  <c r="J62" i="25" s="1"/>
  <c r="P59" i="25"/>
  <c r="P62" i="25"/>
  <c r="P61" i="25"/>
  <c r="H307" i="22"/>
  <c r="H310" i="22"/>
  <c r="H313" i="22"/>
  <c r="H315" i="22"/>
  <c r="H308" i="22"/>
  <c r="H311" i="22"/>
  <c r="H314" i="22"/>
  <c r="H316" i="22"/>
  <c r="H312" i="22"/>
  <c r="H309" i="22"/>
  <c r="I138" i="22"/>
  <c r="I135" i="22"/>
  <c r="I137" i="22"/>
  <c r="I134" i="22"/>
  <c r="I130" i="22"/>
  <c r="W100" i="22"/>
  <c r="W97" i="22"/>
  <c r="W103" i="22"/>
  <c r="W94" i="22"/>
  <c r="W102" i="22"/>
  <c r="Q98" i="22"/>
  <c r="Q100" i="22"/>
  <c r="Q103" i="22"/>
  <c r="Q95" i="22"/>
  <c r="Q97" i="22"/>
  <c r="Q101" i="22"/>
  <c r="M66" i="22"/>
  <c r="Q56" i="22"/>
  <c r="Q61" i="22" s="1"/>
  <c r="F62" i="22"/>
  <c r="F67" i="22"/>
  <c r="F59" i="22"/>
  <c r="F64" i="22"/>
  <c r="F68" i="22"/>
  <c r="F65" i="22"/>
  <c r="F66" i="22"/>
  <c r="M308" i="18"/>
  <c r="M316" i="18"/>
  <c r="M315" i="18"/>
  <c r="M311" i="18"/>
  <c r="M312" i="18"/>
  <c r="M307" i="18"/>
  <c r="M313" i="18"/>
  <c r="M314" i="18"/>
  <c r="M310" i="18"/>
  <c r="C311" i="18"/>
  <c r="C307" i="18"/>
  <c r="C315" i="18"/>
  <c r="C314" i="18"/>
  <c r="C313" i="18"/>
  <c r="C310" i="18"/>
  <c r="C316" i="18"/>
  <c r="C312" i="18"/>
  <c r="C308" i="18"/>
  <c r="Q307" i="18"/>
  <c r="Q315" i="18"/>
  <c r="Q312" i="18"/>
  <c r="Q316" i="18"/>
  <c r="Q308" i="18"/>
  <c r="Q313" i="18"/>
  <c r="Q314" i="18"/>
  <c r="Q310" i="18"/>
  <c r="Q311" i="18"/>
  <c r="Q309" i="18"/>
  <c r="AH309" i="10" s="1"/>
  <c r="T311" i="22"/>
  <c r="T314" i="22"/>
  <c r="T307" i="22"/>
  <c r="T310" i="22"/>
  <c r="T313" i="22"/>
  <c r="T312" i="22"/>
  <c r="T315" i="22"/>
  <c r="T308" i="22"/>
  <c r="T316" i="22"/>
  <c r="T309" i="22"/>
  <c r="P315" i="22"/>
  <c r="P311" i="22"/>
  <c r="P314" i="22"/>
  <c r="P307" i="22"/>
  <c r="P310" i="22"/>
  <c r="P313" i="22"/>
  <c r="P316" i="22"/>
  <c r="P312" i="22"/>
  <c r="P308" i="22"/>
  <c r="P21" i="22"/>
  <c r="P32" i="22" s="1"/>
  <c r="V137" i="22"/>
  <c r="W56" i="22"/>
  <c r="W61" i="22" s="1"/>
  <c r="U60" i="22"/>
  <c r="F60" i="22"/>
  <c r="U64" i="22"/>
  <c r="P353" i="18"/>
  <c r="P354" i="18"/>
  <c r="P349" i="18"/>
  <c r="P350" i="18"/>
  <c r="P351" i="18"/>
  <c r="P345" i="18"/>
  <c r="P352" i="18"/>
  <c r="P347" i="18"/>
  <c r="P348" i="18"/>
  <c r="P346" i="18"/>
  <c r="N131" i="18"/>
  <c r="T99" i="18"/>
  <c r="T100" i="18"/>
  <c r="T101" i="18"/>
  <c r="T94" i="18"/>
  <c r="T102" i="18"/>
  <c r="T97" i="18"/>
  <c r="T96" i="18"/>
  <c r="L65" i="18"/>
  <c r="T95" i="18"/>
  <c r="N56" i="18"/>
  <c r="N61" i="18" s="1"/>
  <c r="I103" i="18"/>
  <c r="G56" i="18"/>
  <c r="T309" i="23"/>
  <c r="J56" i="23"/>
  <c r="J59" i="23" s="1"/>
  <c r="G67" i="23"/>
  <c r="N94" i="23"/>
  <c r="N101" i="23"/>
  <c r="N98" i="23"/>
  <c r="N95" i="23"/>
  <c r="N103" i="23"/>
  <c r="N102" i="23"/>
  <c r="N100" i="23"/>
  <c r="N99" i="23"/>
  <c r="R99" i="23"/>
  <c r="R96" i="23"/>
  <c r="R98" i="23"/>
  <c r="R97" i="23"/>
  <c r="R95" i="23"/>
  <c r="R103" i="23"/>
  <c r="U95" i="24"/>
  <c r="U98" i="24"/>
  <c r="U103" i="24"/>
  <c r="U99" i="24"/>
  <c r="U102" i="24"/>
  <c r="U96" i="24"/>
  <c r="U101" i="24"/>
  <c r="K56" i="24"/>
  <c r="L56" i="24"/>
  <c r="L67" i="24" s="1"/>
  <c r="D311" i="22"/>
  <c r="D314" i="22"/>
  <c r="D307" i="22"/>
  <c r="D310" i="22"/>
  <c r="D313" i="22"/>
  <c r="D312" i="22"/>
  <c r="D315" i="22"/>
  <c r="D316" i="22"/>
  <c r="D308" i="22"/>
  <c r="U138" i="22"/>
  <c r="U132" i="22"/>
  <c r="U137" i="22"/>
  <c r="U134" i="22"/>
  <c r="U131" i="22"/>
  <c r="R96" i="22"/>
  <c r="T56" i="22"/>
  <c r="T59" i="22" s="1"/>
  <c r="M65" i="22"/>
  <c r="L100" i="22"/>
  <c r="F94" i="22"/>
  <c r="F97" i="22"/>
  <c r="F103" i="22"/>
  <c r="F102" i="22"/>
  <c r="F98" i="22"/>
  <c r="F101" i="22"/>
  <c r="W135" i="18"/>
  <c r="S130" i="18"/>
  <c r="I102" i="18"/>
  <c r="L98" i="18"/>
  <c r="J103" i="18"/>
  <c r="J94" i="18"/>
  <c r="J102" i="18"/>
  <c r="J101" i="18"/>
  <c r="J100" i="18"/>
  <c r="J98" i="18"/>
  <c r="J99" i="18"/>
  <c r="C308" i="23"/>
  <c r="C314" i="23"/>
  <c r="C313" i="23"/>
  <c r="C312" i="23"/>
  <c r="C311" i="23"/>
  <c r="C310" i="23"/>
  <c r="C307" i="23"/>
  <c r="C315" i="23"/>
  <c r="C316" i="23"/>
  <c r="E66" i="18"/>
  <c r="Q97" i="18"/>
  <c r="J103" i="23"/>
  <c r="J102" i="23"/>
  <c r="J96" i="23"/>
  <c r="J98" i="23"/>
  <c r="J101" i="23"/>
  <c r="J97" i="23"/>
  <c r="J94" i="23"/>
  <c r="M137" i="23"/>
  <c r="Q131" i="23"/>
  <c r="E133" i="24"/>
  <c r="E138" i="24"/>
  <c r="E130" i="24"/>
  <c r="E136" i="24"/>
  <c r="E131" i="24"/>
  <c r="E132" i="24"/>
  <c r="C137" i="24"/>
  <c r="C132" i="24"/>
  <c r="C135" i="24"/>
  <c r="C138" i="24"/>
  <c r="C130" i="24"/>
  <c r="C134" i="24"/>
  <c r="C131" i="24"/>
  <c r="K56" i="26"/>
  <c r="K65" i="26" s="1"/>
  <c r="U65" i="25"/>
  <c r="U67" i="25"/>
  <c r="U61" i="25"/>
  <c r="U59" i="25"/>
  <c r="R133" i="22"/>
  <c r="R132" i="22"/>
  <c r="R131" i="22"/>
  <c r="R130" i="22"/>
  <c r="R137" i="22"/>
  <c r="I136" i="22"/>
  <c r="R134" i="22"/>
  <c r="I133" i="22"/>
  <c r="O137" i="22"/>
  <c r="O136" i="22"/>
  <c r="O138" i="22"/>
  <c r="O133" i="22"/>
  <c r="O135" i="22"/>
  <c r="W95" i="22"/>
  <c r="I98" i="22"/>
  <c r="V60" i="22"/>
  <c r="N56" i="22"/>
  <c r="C60" i="22"/>
  <c r="L348" i="18"/>
  <c r="L354" i="18"/>
  <c r="L349" i="18"/>
  <c r="L350" i="18"/>
  <c r="L351" i="18"/>
  <c r="L347" i="18"/>
  <c r="L353" i="18"/>
  <c r="L352" i="18"/>
  <c r="L346" i="18"/>
  <c r="P56" i="18"/>
  <c r="P67" i="18" s="1"/>
  <c r="L101" i="18"/>
  <c r="C56" i="18"/>
  <c r="W134" i="18"/>
  <c r="U138" i="18"/>
  <c r="K170" i="18"/>
  <c r="K169" i="18"/>
  <c r="K162" i="18"/>
  <c r="K171" i="18"/>
  <c r="K165" i="18"/>
  <c r="K164" i="18"/>
  <c r="K166" i="18"/>
  <c r="K167" i="18"/>
  <c r="K172" i="18"/>
  <c r="K173" i="18"/>
  <c r="I97" i="23"/>
  <c r="C309" i="23"/>
  <c r="T361" i="10" s="1"/>
  <c r="H361" i="10" s="1"/>
  <c r="W131" i="24"/>
  <c r="W136" i="24"/>
  <c r="W129" i="24"/>
  <c r="W135" i="24"/>
  <c r="W132" i="24"/>
  <c r="U97" i="24"/>
  <c r="O136" i="24"/>
  <c r="O131" i="24"/>
  <c r="O134" i="24"/>
  <c r="O132" i="24"/>
  <c r="O129" i="24"/>
  <c r="O138" i="24"/>
  <c r="O135" i="24"/>
  <c r="O133" i="24"/>
  <c r="H56" i="24"/>
  <c r="H59" i="24" s="1"/>
  <c r="Q56" i="24"/>
  <c r="Q66" i="24" s="1"/>
  <c r="W59" i="27"/>
  <c r="W64" i="27"/>
  <c r="W60" i="27"/>
  <c r="W61" i="27"/>
  <c r="W62" i="27"/>
  <c r="W65" i="27"/>
  <c r="F129" i="22"/>
  <c r="F135" i="22"/>
  <c r="C98" i="22"/>
  <c r="C101" i="22"/>
  <c r="C99" i="22"/>
  <c r="C94" i="22"/>
  <c r="C102" i="22"/>
  <c r="C96" i="22"/>
  <c r="C97" i="22"/>
  <c r="O132" i="22"/>
  <c r="O129" i="22"/>
  <c r="L94" i="22"/>
  <c r="T97" i="22"/>
  <c r="T99" i="22"/>
  <c r="T101" i="22"/>
  <c r="T102" i="22"/>
  <c r="T95" i="22"/>
  <c r="R100" i="22"/>
  <c r="Q99" i="22"/>
  <c r="I132" i="22"/>
  <c r="K100" i="22"/>
  <c r="K98" i="22"/>
  <c r="K99" i="22"/>
  <c r="C95" i="22"/>
  <c r="L345" i="18"/>
  <c r="D56" i="18"/>
  <c r="Q100" i="18"/>
  <c r="G133" i="18"/>
  <c r="M351" i="23"/>
  <c r="M354" i="23"/>
  <c r="M353" i="23"/>
  <c r="M350" i="23"/>
  <c r="M346" i="23"/>
  <c r="M347" i="23"/>
  <c r="M348" i="23"/>
  <c r="M352" i="23"/>
  <c r="M349" i="23"/>
  <c r="M345" i="23"/>
  <c r="H307" i="23"/>
  <c r="H315" i="23"/>
  <c r="H316" i="23"/>
  <c r="H310" i="23"/>
  <c r="H314" i="23"/>
  <c r="H308" i="23"/>
  <c r="H313" i="23"/>
  <c r="H312" i="23"/>
  <c r="H311" i="23"/>
  <c r="V99" i="18"/>
  <c r="V100" i="18"/>
  <c r="V98" i="18"/>
  <c r="V97" i="18"/>
  <c r="L311" i="23"/>
  <c r="L313" i="23"/>
  <c r="L312" i="23"/>
  <c r="L310" i="23"/>
  <c r="L307" i="23"/>
  <c r="L314" i="23"/>
  <c r="L308" i="23"/>
  <c r="L315" i="23"/>
  <c r="L316" i="23"/>
  <c r="L309" i="23"/>
  <c r="H98" i="23"/>
  <c r="H103" i="23"/>
  <c r="H97" i="23"/>
  <c r="H96" i="23"/>
  <c r="H101" i="23"/>
  <c r="H99" i="23"/>
  <c r="H95" i="23"/>
  <c r="H100" i="23"/>
  <c r="M94" i="24"/>
  <c r="W134" i="24"/>
  <c r="L129" i="22"/>
  <c r="L137" i="22"/>
  <c r="L131" i="22"/>
  <c r="L130" i="22"/>
  <c r="L132" i="22"/>
  <c r="L134" i="22"/>
  <c r="L138" i="22"/>
  <c r="W132" i="22"/>
  <c r="W129" i="22"/>
  <c r="W130" i="22"/>
  <c r="W131" i="22"/>
  <c r="W137" i="22"/>
  <c r="W136" i="22"/>
  <c r="V133" i="22"/>
  <c r="N133" i="22"/>
  <c r="N134" i="22"/>
  <c r="N137" i="22"/>
  <c r="N136" i="22"/>
  <c r="N138" i="22"/>
  <c r="N130" i="22"/>
  <c r="C131" i="22"/>
  <c r="T103" i="22"/>
  <c r="C103" i="22"/>
  <c r="V136" i="22"/>
  <c r="Q102" i="22"/>
  <c r="W99" i="22"/>
  <c r="M99" i="22"/>
  <c r="M95" i="22"/>
  <c r="M103" i="22"/>
  <c r="N131" i="22"/>
  <c r="K94" i="22"/>
  <c r="H100" i="22"/>
  <c r="H103" i="22"/>
  <c r="H101" i="22"/>
  <c r="H95" i="22"/>
  <c r="H96" i="22"/>
  <c r="S56" i="22"/>
  <c r="S65" i="22" s="1"/>
  <c r="C353" i="18"/>
  <c r="C352" i="18"/>
  <c r="C351" i="18"/>
  <c r="C350" i="18"/>
  <c r="C349" i="18"/>
  <c r="C348" i="18"/>
  <c r="C347" i="18"/>
  <c r="C345" i="18"/>
  <c r="C354" i="18"/>
  <c r="C346" i="18"/>
  <c r="U129" i="18"/>
  <c r="Q132" i="18"/>
  <c r="E312" i="23"/>
  <c r="E314" i="23"/>
  <c r="E310" i="23"/>
  <c r="E313" i="23"/>
  <c r="E315" i="23"/>
  <c r="E311" i="23"/>
  <c r="E308" i="23"/>
  <c r="E307" i="23"/>
  <c r="E316" i="23"/>
  <c r="V56" i="18"/>
  <c r="V59" i="18" s="1"/>
  <c r="U97" i="23"/>
  <c r="U102" i="23"/>
  <c r="U99" i="23"/>
  <c r="U94" i="23"/>
  <c r="U96" i="23"/>
  <c r="U103" i="23"/>
  <c r="U100" i="23"/>
  <c r="U95" i="23"/>
  <c r="P99" i="23"/>
  <c r="H135" i="23"/>
  <c r="Q99" i="24"/>
  <c r="Q97" i="24"/>
  <c r="Q94" i="24"/>
  <c r="Q100" i="24"/>
  <c r="Q103" i="24"/>
  <c r="Q96" i="24"/>
  <c r="Q102" i="24"/>
  <c r="V131" i="22"/>
  <c r="C138" i="22"/>
  <c r="G56" i="22"/>
  <c r="G64" i="22" s="1"/>
  <c r="I100" i="22"/>
  <c r="I103" i="22"/>
  <c r="I94" i="22"/>
  <c r="I96" i="22"/>
  <c r="V132" i="22"/>
  <c r="N129" i="18"/>
  <c r="N135" i="18"/>
  <c r="N137" i="18"/>
  <c r="N136" i="18"/>
  <c r="N134" i="18"/>
  <c r="I98" i="18"/>
  <c r="I99" i="18"/>
  <c r="I100" i="18"/>
  <c r="I101" i="18"/>
  <c r="I94" i="18"/>
  <c r="I96" i="18"/>
  <c r="O136" i="18"/>
  <c r="O310" i="23"/>
  <c r="O312" i="23"/>
  <c r="O313" i="23"/>
  <c r="O311" i="23"/>
  <c r="O308" i="23"/>
  <c r="O315" i="23"/>
  <c r="O314" i="23"/>
  <c r="O307" i="23"/>
  <c r="O316" i="23"/>
  <c r="I56" i="18"/>
  <c r="I63" i="18" s="1"/>
  <c r="N56" i="23"/>
  <c r="N68" i="23" s="1"/>
  <c r="D138" i="23"/>
  <c r="D130" i="23"/>
  <c r="D134" i="23"/>
  <c r="D131" i="23"/>
  <c r="D136" i="23"/>
  <c r="D133" i="23"/>
  <c r="D132" i="23"/>
  <c r="K138" i="23"/>
  <c r="K133" i="23"/>
  <c r="K130" i="23"/>
  <c r="K131" i="23"/>
  <c r="K135" i="23"/>
  <c r="K137" i="23"/>
  <c r="C56" i="23"/>
  <c r="C62" i="23" s="1"/>
  <c r="T352" i="24"/>
  <c r="T354" i="24"/>
  <c r="T347" i="24"/>
  <c r="T351" i="24"/>
  <c r="T349" i="24"/>
  <c r="T348" i="24"/>
  <c r="T353" i="24"/>
  <c r="T350" i="24"/>
  <c r="T346" i="24"/>
  <c r="W56" i="24"/>
  <c r="W64" i="24" s="1"/>
  <c r="Q98" i="24"/>
  <c r="U134" i="26"/>
  <c r="U133" i="26"/>
  <c r="U132" i="26"/>
  <c r="U136" i="26"/>
  <c r="U129" i="26"/>
  <c r="U137" i="26"/>
  <c r="U135" i="26"/>
  <c r="E169" i="22"/>
  <c r="E167" i="22"/>
  <c r="E162" i="22"/>
  <c r="E166" i="22"/>
  <c r="E164" i="22"/>
  <c r="E171" i="22"/>
  <c r="E173" i="22"/>
  <c r="E165" i="22"/>
  <c r="E170" i="22"/>
  <c r="E172" i="22"/>
  <c r="E168" i="22"/>
  <c r="E61" i="18"/>
  <c r="E60" i="18"/>
  <c r="F56" i="18"/>
  <c r="F59" i="18" s="1"/>
  <c r="Q354" i="23"/>
  <c r="Q350" i="23"/>
  <c r="Q353" i="23"/>
  <c r="Q352" i="23"/>
  <c r="Q347" i="23"/>
  <c r="Q348" i="23"/>
  <c r="Q349" i="23"/>
  <c r="Q346" i="23"/>
  <c r="Q351" i="23"/>
  <c r="N162" i="18"/>
  <c r="N171" i="18"/>
  <c r="N165" i="18"/>
  <c r="N173" i="18"/>
  <c r="N172" i="18"/>
  <c r="N164" i="18"/>
  <c r="N167" i="18"/>
  <c r="N170" i="18"/>
  <c r="N166" i="18"/>
  <c r="N169" i="18"/>
  <c r="Q56" i="23"/>
  <c r="Q63" i="23" s="1"/>
  <c r="D56" i="23"/>
  <c r="D62" i="23" s="1"/>
  <c r="S133" i="23"/>
  <c r="S138" i="23"/>
  <c r="S135" i="23"/>
  <c r="S130" i="23"/>
  <c r="S131" i="23"/>
  <c r="S134" i="23"/>
  <c r="S136" i="23"/>
  <c r="C349" i="24"/>
  <c r="C350" i="24"/>
  <c r="C354" i="24"/>
  <c r="C347" i="24"/>
  <c r="C351" i="24"/>
  <c r="C353" i="24"/>
  <c r="C348" i="24"/>
  <c r="C352" i="24"/>
  <c r="C345" i="24"/>
  <c r="C346" i="24"/>
  <c r="G94" i="24"/>
  <c r="G95" i="24"/>
  <c r="G101" i="24"/>
  <c r="G96" i="24"/>
  <c r="G103" i="24"/>
  <c r="G98" i="24"/>
  <c r="G102" i="24"/>
  <c r="G97" i="24"/>
  <c r="D56" i="24"/>
  <c r="D59" i="24" s="1"/>
  <c r="N308" i="26"/>
  <c r="N316" i="26"/>
  <c r="N311" i="26"/>
  <c r="N312" i="26"/>
  <c r="N313" i="26"/>
  <c r="N307" i="26"/>
  <c r="N314" i="26"/>
  <c r="N315" i="26"/>
  <c r="N310" i="26"/>
  <c r="O132" i="26"/>
  <c r="O134" i="26"/>
  <c r="O130" i="26"/>
  <c r="O135" i="26"/>
  <c r="O133" i="26"/>
  <c r="O129" i="26"/>
  <c r="O137" i="26"/>
  <c r="S311" i="18"/>
  <c r="S316" i="18"/>
  <c r="S310" i="18"/>
  <c r="S314" i="18"/>
  <c r="S312" i="18"/>
  <c r="S313" i="18"/>
  <c r="S308" i="18"/>
  <c r="S315" i="18"/>
  <c r="S307" i="18"/>
  <c r="S309" i="18"/>
  <c r="AJ309" i="10" s="1"/>
  <c r="S96" i="18"/>
  <c r="S98" i="18"/>
  <c r="S99" i="18"/>
  <c r="S97" i="18"/>
  <c r="S101" i="18"/>
  <c r="S95" i="18"/>
  <c r="O133" i="18"/>
  <c r="P133" i="18"/>
  <c r="P135" i="18"/>
  <c r="P130" i="18"/>
  <c r="P138" i="18"/>
  <c r="P131" i="18"/>
  <c r="P129" i="18"/>
  <c r="P137" i="18"/>
  <c r="P134" i="18"/>
  <c r="Q67" i="18"/>
  <c r="E134" i="18"/>
  <c r="E129" i="18"/>
  <c r="E132" i="18"/>
  <c r="E137" i="18"/>
  <c r="E133" i="18"/>
  <c r="E131" i="18"/>
  <c r="E135" i="18"/>
  <c r="E138" i="18"/>
  <c r="E136" i="18"/>
  <c r="I97" i="18"/>
  <c r="T98" i="18"/>
  <c r="V137" i="18"/>
  <c r="V129" i="18"/>
  <c r="V134" i="18"/>
  <c r="V135" i="18"/>
  <c r="V132" i="18"/>
  <c r="O309" i="23"/>
  <c r="W346" i="23"/>
  <c r="E309" i="23"/>
  <c r="K352" i="23"/>
  <c r="K348" i="23"/>
  <c r="K350" i="23"/>
  <c r="K354" i="23"/>
  <c r="K353" i="23"/>
  <c r="K351" i="23"/>
  <c r="K347" i="23"/>
  <c r="K349" i="23"/>
  <c r="P95" i="23"/>
  <c r="R102" i="23"/>
  <c r="N134" i="23"/>
  <c r="N136" i="23"/>
  <c r="N131" i="23"/>
  <c r="N133" i="23"/>
  <c r="N137" i="23"/>
  <c r="Q137" i="23"/>
  <c r="D129" i="23"/>
  <c r="S129" i="23"/>
  <c r="S137" i="23"/>
  <c r="P96" i="23"/>
  <c r="I56" i="23"/>
  <c r="I67" i="23" s="1"/>
  <c r="R130" i="23"/>
  <c r="R132" i="23"/>
  <c r="R138" i="23"/>
  <c r="R137" i="23"/>
  <c r="R136" i="23"/>
  <c r="R135" i="23"/>
  <c r="R129" i="23"/>
  <c r="R131" i="23"/>
  <c r="K100" i="24"/>
  <c r="K97" i="24"/>
  <c r="K99" i="24"/>
  <c r="K103" i="24"/>
  <c r="K96" i="24"/>
  <c r="K102" i="24"/>
  <c r="K98" i="24"/>
  <c r="K94" i="24"/>
  <c r="M56" i="23"/>
  <c r="M59" i="23" s="1"/>
  <c r="S162" i="24"/>
  <c r="S171" i="24"/>
  <c r="S173" i="24"/>
  <c r="S166" i="24"/>
  <c r="S172" i="24"/>
  <c r="S165" i="24"/>
  <c r="S170" i="24"/>
  <c r="S167" i="24"/>
  <c r="S164" i="24"/>
  <c r="S169" i="24"/>
  <c r="S168" i="24"/>
  <c r="R56" i="24"/>
  <c r="R66" i="24" s="1"/>
  <c r="V63" i="24"/>
  <c r="U138" i="26"/>
  <c r="L133" i="22"/>
  <c r="J103" i="22"/>
  <c r="J95" i="22"/>
  <c r="J99" i="22"/>
  <c r="J101" i="22"/>
  <c r="I164" i="18"/>
  <c r="I162" i="18"/>
  <c r="I172" i="18"/>
  <c r="I169" i="18"/>
  <c r="I170" i="18"/>
  <c r="I173" i="18"/>
  <c r="I167" i="18"/>
  <c r="I165" i="18"/>
  <c r="I166" i="18"/>
  <c r="I171" i="18"/>
  <c r="I168" i="18"/>
  <c r="J56" i="18"/>
  <c r="J62" i="18" s="1"/>
  <c r="S136" i="18"/>
  <c r="S135" i="18"/>
  <c r="S134" i="18"/>
  <c r="N132" i="18"/>
  <c r="G134" i="23"/>
  <c r="L102" i="23"/>
  <c r="L99" i="23"/>
  <c r="L97" i="23"/>
  <c r="L94" i="23"/>
  <c r="L103" i="23"/>
  <c r="L95" i="23"/>
  <c r="L98" i="23"/>
  <c r="C133" i="23"/>
  <c r="C135" i="23"/>
  <c r="C138" i="23"/>
  <c r="C129" i="23"/>
  <c r="C130" i="23"/>
  <c r="C132" i="23"/>
  <c r="C137" i="23"/>
  <c r="L96" i="23"/>
  <c r="U56" i="24"/>
  <c r="S349" i="26"/>
  <c r="S345" i="26"/>
  <c r="S350" i="26"/>
  <c r="S354" i="26"/>
  <c r="S351" i="26"/>
  <c r="S347" i="26"/>
  <c r="S348" i="26"/>
  <c r="S352" i="26"/>
  <c r="S353" i="26"/>
  <c r="S346" i="26"/>
  <c r="G60" i="26"/>
  <c r="G62" i="26"/>
  <c r="O136" i="26"/>
  <c r="M67" i="22"/>
  <c r="M59" i="22"/>
  <c r="M60" i="22"/>
  <c r="O56" i="22"/>
  <c r="O64" i="22" s="1"/>
  <c r="M64" i="22"/>
  <c r="I310" i="22"/>
  <c r="I313" i="22"/>
  <c r="I316" i="22"/>
  <c r="I312" i="22"/>
  <c r="I308" i="22"/>
  <c r="I311" i="22"/>
  <c r="I314" i="22"/>
  <c r="I307" i="22"/>
  <c r="I315" i="22"/>
  <c r="I309" i="22"/>
  <c r="P349" i="22"/>
  <c r="P352" i="22"/>
  <c r="P348" i="22"/>
  <c r="P351" i="22"/>
  <c r="P347" i="22"/>
  <c r="P350" i="22"/>
  <c r="P353" i="22"/>
  <c r="P354" i="22"/>
  <c r="V135" i="22"/>
  <c r="R101" i="22"/>
  <c r="K129" i="22"/>
  <c r="P100" i="22"/>
  <c r="J56" i="22"/>
  <c r="J65" i="22" s="1"/>
  <c r="V62" i="22"/>
  <c r="V68" i="22"/>
  <c r="V64" i="22"/>
  <c r="V63" i="22"/>
  <c r="W307" i="18"/>
  <c r="W315" i="18"/>
  <c r="W313" i="18"/>
  <c r="W308" i="18"/>
  <c r="W314" i="18"/>
  <c r="W310" i="18"/>
  <c r="W311" i="18"/>
  <c r="W312" i="18"/>
  <c r="W316" i="18"/>
  <c r="C309" i="18"/>
  <c r="T309" i="10" s="1"/>
  <c r="H309" i="10" s="1"/>
  <c r="K348" i="18"/>
  <c r="K350" i="18"/>
  <c r="K349" i="18"/>
  <c r="K347" i="18"/>
  <c r="K353" i="18"/>
  <c r="K354" i="18"/>
  <c r="K351" i="18"/>
  <c r="K346" i="18"/>
  <c r="K352" i="18"/>
  <c r="K345" i="18"/>
  <c r="H135" i="18"/>
  <c r="H133" i="18"/>
  <c r="H138" i="18"/>
  <c r="H132" i="18"/>
  <c r="H130" i="18"/>
  <c r="H134" i="18"/>
  <c r="H129" i="18"/>
  <c r="W138" i="18"/>
  <c r="W137" i="18"/>
  <c r="W133" i="18"/>
  <c r="W132" i="18"/>
  <c r="W130" i="18"/>
  <c r="W136" i="18"/>
  <c r="J133" i="18"/>
  <c r="J130" i="18"/>
  <c r="J138" i="18"/>
  <c r="J136" i="18"/>
  <c r="J131" i="18"/>
  <c r="J135" i="18"/>
  <c r="J352" i="23"/>
  <c r="J347" i="23"/>
  <c r="J354" i="23"/>
  <c r="J351" i="23"/>
  <c r="J348" i="23"/>
  <c r="J349" i="23"/>
  <c r="J353" i="23"/>
  <c r="J350" i="23"/>
  <c r="E59" i="23"/>
  <c r="E61" i="23"/>
  <c r="E62" i="23"/>
  <c r="E65" i="23"/>
  <c r="G66" i="23"/>
  <c r="E67" i="23"/>
  <c r="U67" i="23"/>
  <c r="U59" i="23"/>
  <c r="U64" i="23"/>
  <c r="U65" i="23"/>
  <c r="U66" i="23"/>
  <c r="L166" i="24"/>
  <c r="L171" i="24"/>
  <c r="L164" i="24"/>
  <c r="L170" i="24"/>
  <c r="L172" i="24"/>
  <c r="L167" i="24"/>
  <c r="L162" i="24"/>
  <c r="L165" i="24"/>
  <c r="L169" i="24"/>
  <c r="L173" i="24"/>
  <c r="W167" i="24"/>
  <c r="W164" i="24"/>
  <c r="W170" i="24"/>
  <c r="W172" i="24"/>
  <c r="W171" i="24"/>
  <c r="W166" i="24"/>
  <c r="W169" i="24"/>
  <c r="W173" i="24"/>
  <c r="W162" i="24"/>
  <c r="W165" i="24"/>
  <c r="W168" i="24"/>
  <c r="C349" i="26"/>
  <c r="C351" i="26"/>
  <c r="C345" i="26"/>
  <c r="C352" i="26"/>
  <c r="C348" i="26"/>
  <c r="C353" i="26"/>
  <c r="C350" i="26"/>
  <c r="C354" i="26"/>
  <c r="C347" i="26"/>
  <c r="C346" i="26"/>
  <c r="U130" i="26"/>
  <c r="V129" i="22"/>
  <c r="R169" i="22"/>
  <c r="R167" i="22"/>
  <c r="R170" i="22"/>
  <c r="R172" i="22"/>
  <c r="R173" i="22"/>
  <c r="R162" i="22"/>
  <c r="R165" i="22"/>
  <c r="R164" i="22"/>
  <c r="R166" i="22"/>
  <c r="R171" i="22"/>
  <c r="R103" i="22"/>
  <c r="R95" i="22"/>
  <c r="R94" i="22"/>
  <c r="R98" i="22"/>
  <c r="R97" i="22"/>
  <c r="R102" i="22"/>
  <c r="I131" i="22"/>
  <c r="L99" i="22"/>
  <c r="L102" i="22"/>
  <c r="L101" i="22"/>
  <c r="L96" i="22"/>
  <c r="L97" i="22"/>
  <c r="L98" i="22"/>
  <c r="P97" i="22"/>
  <c r="P103" i="22"/>
  <c r="P99" i="22"/>
  <c r="P98" i="22"/>
  <c r="P95" i="22"/>
  <c r="W98" i="22"/>
  <c r="K133" i="18"/>
  <c r="K134" i="18"/>
  <c r="K135" i="18"/>
  <c r="K131" i="18"/>
  <c r="K136" i="18"/>
  <c r="K130" i="18"/>
  <c r="K137" i="18"/>
  <c r="K138" i="18"/>
  <c r="Q135" i="18"/>
  <c r="Q136" i="18"/>
  <c r="Q130" i="18"/>
  <c r="Q138" i="18"/>
  <c r="Q133" i="18"/>
  <c r="Q131" i="18"/>
  <c r="Q137" i="18"/>
  <c r="Q134" i="18"/>
  <c r="M64" i="18"/>
  <c r="W354" i="23"/>
  <c r="W351" i="23"/>
  <c r="W347" i="23"/>
  <c r="W352" i="23"/>
  <c r="W349" i="23"/>
  <c r="W353" i="23"/>
  <c r="W350" i="23"/>
  <c r="W348" i="23"/>
  <c r="Q64" i="18"/>
  <c r="H172" i="23"/>
  <c r="H171" i="23"/>
  <c r="H162" i="23"/>
  <c r="H173" i="23"/>
  <c r="H169" i="23"/>
  <c r="H167" i="23"/>
  <c r="H165" i="23"/>
  <c r="H164" i="23"/>
  <c r="H166" i="23"/>
  <c r="H170" i="23"/>
  <c r="E96" i="23"/>
  <c r="S56" i="23"/>
  <c r="S62" i="23" s="1"/>
  <c r="O56" i="23"/>
  <c r="O59" i="23" s="1"/>
  <c r="R61" i="23"/>
  <c r="R60" i="23"/>
  <c r="R65" i="23"/>
  <c r="R68" i="23"/>
  <c r="R59" i="23"/>
  <c r="G167" i="24"/>
  <c r="G166" i="24"/>
  <c r="G164" i="24"/>
  <c r="G162" i="24"/>
  <c r="G165" i="24"/>
  <c r="G171" i="24"/>
  <c r="G173" i="24"/>
  <c r="G172" i="24"/>
  <c r="G170" i="24"/>
  <c r="G169" i="24"/>
  <c r="G168" i="24"/>
  <c r="Q131" i="24"/>
  <c r="Q137" i="24"/>
  <c r="Q132" i="24"/>
  <c r="Q129" i="24"/>
  <c r="Q138" i="24"/>
  <c r="Q130" i="24"/>
  <c r="Q136" i="24"/>
  <c r="Q133" i="24"/>
  <c r="W130" i="24"/>
  <c r="D100" i="24"/>
  <c r="D102" i="24"/>
  <c r="D99" i="24"/>
  <c r="D95" i="24"/>
  <c r="D101" i="24"/>
  <c r="D103" i="24"/>
  <c r="D97" i="24"/>
  <c r="D98" i="24"/>
  <c r="D96" i="24"/>
  <c r="D94" i="24"/>
  <c r="J313" i="22"/>
  <c r="J316" i="22"/>
  <c r="J312" i="22"/>
  <c r="J315" i="22"/>
  <c r="J308" i="22"/>
  <c r="J311" i="22"/>
  <c r="J314" i="22"/>
  <c r="J307" i="22"/>
  <c r="J310" i="22"/>
  <c r="J309" i="22"/>
  <c r="U348" i="22"/>
  <c r="U351" i="22"/>
  <c r="U354" i="22"/>
  <c r="U347" i="22"/>
  <c r="U350" i="22"/>
  <c r="U349" i="22"/>
  <c r="U352" i="22"/>
  <c r="U353" i="22"/>
  <c r="R168" i="22"/>
  <c r="S137" i="22"/>
  <c r="S134" i="22"/>
  <c r="S135" i="22"/>
  <c r="S136" i="22"/>
  <c r="S133" i="22"/>
  <c r="S138" i="22"/>
  <c r="S132" i="22"/>
  <c r="S129" i="22"/>
  <c r="S131" i="22"/>
  <c r="J98" i="22"/>
  <c r="V67" i="22"/>
  <c r="H136" i="22"/>
  <c r="H135" i="22"/>
  <c r="H131" i="22"/>
  <c r="H132" i="22"/>
  <c r="H133" i="22"/>
  <c r="H134" i="22"/>
  <c r="H130" i="22"/>
  <c r="H129" i="22"/>
  <c r="L56" i="22"/>
  <c r="L60" i="22" s="1"/>
  <c r="U136" i="18"/>
  <c r="W100" i="18"/>
  <c r="W101" i="18"/>
  <c r="W94" i="18"/>
  <c r="W102" i="18"/>
  <c r="W95" i="18"/>
  <c r="W103" i="18"/>
  <c r="W99" i="18"/>
  <c r="N130" i="18"/>
  <c r="D311" i="23"/>
  <c r="D307" i="23"/>
  <c r="D316" i="23"/>
  <c r="D314" i="23"/>
  <c r="D313" i="23"/>
  <c r="D312" i="23"/>
  <c r="D310" i="23"/>
  <c r="D315" i="23"/>
  <c r="D308" i="23"/>
  <c r="T348" i="23"/>
  <c r="T352" i="23"/>
  <c r="T349" i="23"/>
  <c r="T353" i="23"/>
  <c r="T350" i="23"/>
  <c r="T351" i="23"/>
  <c r="T354" i="23"/>
  <c r="T347" i="23"/>
  <c r="T346" i="23"/>
  <c r="G102" i="18"/>
  <c r="G94" i="18"/>
  <c r="G95" i="18"/>
  <c r="G103" i="18"/>
  <c r="G101" i="18"/>
  <c r="G100" i="18"/>
  <c r="G98" i="18"/>
  <c r="M133" i="23"/>
  <c r="M131" i="23"/>
  <c r="M129" i="23"/>
  <c r="M138" i="23"/>
  <c r="M135" i="23"/>
  <c r="M130" i="23"/>
  <c r="J95" i="18"/>
  <c r="H130" i="23"/>
  <c r="H129" i="23"/>
  <c r="H134" i="23"/>
  <c r="H138" i="23"/>
  <c r="H132" i="23"/>
  <c r="H168" i="23"/>
  <c r="U63" i="23"/>
  <c r="V56" i="23"/>
  <c r="V66" i="23" s="1"/>
  <c r="W56" i="23"/>
  <c r="U61" i="23"/>
  <c r="H133" i="23"/>
  <c r="U133" i="24"/>
  <c r="U130" i="24"/>
  <c r="U138" i="24"/>
  <c r="U132" i="24"/>
  <c r="U135" i="24"/>
  <c r="U136" i="24"/>
  <c r="U137" i="24"/>
  <c r="U131" i="24"/>
  <c r="U134" i="24"/>
  <c r="U129" i="24"/>
  <c r="E68" i="23"/>
  <c r="O97" i="23"/>
  <c r="O95" i="23"/>
  <c r="O100" i="23"/>
  <c r="O94" i="23"/>
  <c r="O96" i="23"/>
  <c r="I56" i="24"/>
  <c r="I63" i="24" s="1"/>
  <c r="E103" i="24"/>
  <c r="E98" i="24"/>
  <c r="E100" i="24"/>
  <c r="E95" i="24"/>
  <c r="E102" i="24"/>
  <c r="E97" i="24"/>
  <c r="E96" i="24"/>
  <c r="E101" i="24"/>
  <c r="E94" i="24"/>
  <c r="O130" i="24"/>
  <c r="J56" i="24"/>
  <c r="J66" i="24" s="1"/>
  <c r="L67" i="26"/>
  <c r="L66" i="26"/>
  <c r="L64" i="26"/>
  <c r="L59" i="26"/>
  <c r="L63" i="26"/>
  <c r="L61" i="26"/>
  <c r="L62" i="26"/>
  <c r="L60" i="26"/>
  <c r="L65" i="26"/>
  <c r="K136" i="22"/>
  <c r="K130" i="22"/>
  <c r="K134" i="22"/>
  <c r="K138" i="22"/>
  <c r="L136" i="22"/>
  <c r="C68" i="22"/>
  <c r="C137" i="22"/>
  <c r="C136" i="22"/>
  <c r="C132" i="22"/>
  <c r="C135" i="22"/>
  <c r="C134" i="22"/>
  <c r="C133" i="22"/>
  <c r="I129" i="22"/>
  <c r="L95" i="22"/>
  <c r="I62" i="22"/>
  <c r="H56" i="22"/>
  <c r="H66" i="22" s="1"/>
  <c r="L64" i="18"/>
  <c r="L59" i="18"/>
  <c r="L66" i="18"/>
  <c r="L67" i="18"/>
  <c r="L68" i="18"/>
  <c r="L99" i="18"/>
  <c r="L100" i="18"/>
  <c r="L94" i="18"/>
  <c r="L97" i="18"/>
  <c r="L96" i="18"/>
  <c r="H56" i="18"/>
  <c r="H65" i="18" s="1"/>
  <c r="Q101" i="18"/>
  <c r="Q98" i="18"/>
  <c r="Q99" i="18"/>
  <c r="Q103" i="18"/>
  <c r="Q96" i="18"/>
  <c r="Q95" i="18"/>
  <c r="Q94" i="18"/>
  <c r="L138" i="23"/>
  <c r="L134" i="23"/>
  <c r="L136" i="23"/>
  <c r="L133" i="23"/>
  <c r="L130" i="23"/>
  <c r="L132" i="23"/>
  <c r="L129" i="23"/>
  <c r="L135" i="23"/>
  <c r="L137" i="23"/>
  <c r="R129" i="24"/>
  <c r="R130" i="24"/>
  <c r="R132" i="24"/>
  <c r="R135" i="24"/>
  <c r="R134" i="24"/>
  <c r="R137" i="24"/>
  <c r="R138" i="24"/>
  <c r="S56" i="24"/>
  <c r="S68" i="24" s="1"/>
  <c r="O56" i="24"/>
  <c r="O59" i="24" s="1"/>
  <c r="I94" i="24"/>
  <c r="I99" i="24"/>
  <c r="I100" i="24"/>
  <c r="I101" i="24"/>
  <c r="I102" i="24"/>
  <c r="I96" i="24"/>
  <c r="I97" i="24"/>
  <c r="I95" i="24"/>
  <c r="I98" i="24"/>
  <c r="V311" i="18"/>
  <c r="V310" i="18"/>
  <c r="V316" i="18"/>
  <c r="V313" i="18"/>
  <c r="V308" i="18"/>
  <c r="V314" i="18"/>
  <c r="V315" i="18"/>
  <c r="V312" i="18"/>
  <c r="V307" i="18"/>
  <c r="P103" i="18"/>
  <c r="P98" i="18"/>
  <c r="P101" i="18"/>
  <c r="P95" i="18"/>
  <c r="P96" i="18"/>
  <c r="P94" i="18"/>
  <c r="P97" i="18"/>
  <c r="P99" i="18"/>
  <c r="R56" i="18"/>
  <c r="R62" i="18" s="1"/>
  <c r="U134" i="18"/>
  <c r="U133" i="18"/>
  <c r="U131" i="18"/>
  <c r="U132" i="18"/>
  <c r="U137" i="18"/>
  <c r="U135" i="18"/>
  <c r="Q135" i="23"/>
  <c r="Q133" i="23"/>
  <c r="Q129" i="23"/>
  <c r="Q136" i="23"/>
  <c r="Q130" i="23"/>
  <c r="Q132" i="23"/>
  <c r="G138" i="23"/>
  <c r="G129" i="23"/>
  <c r="G135" i="23"/>
  <c r="G137" i="23"/>
  <c r="G131" i="23"/>
  <c r="G136" i="23"/>
  <c r="G132" i="23"/>
  <c r="G68" i="23"/>
  <c r="G64" i="23"/>
  <c r="G65" i="23"/>
  <c r="G59" i="23"/>
  <c r="G62" i="23"/>
  <c r="G61" i="23"/>
  <c r="V62" i="24"/>
  <c r="V60" i="24"/>
  <c r="V65" i="24"/>
  <c r="V68" i="24"/>
  <c r="V59" i="24"/>
  <c r="V67" i="24"/>
  <c r="V64" i="24"/>
  <c r="S97" i="24"/>
  <c r="S102" i="24"/>
  <c r="S103" i="24"/>
  <c r="S99" i="24"/>
  <c r="S100" i="24"/>
  <c r="S95" i="24"/>
  <c r="S101" i="24"/>
  <c r="S98" i="24"/>
  <c r="S94" i="24"/>
  <c r="W101" i="24"/>
  <c r="W98" i="24"/>
  <c r="W99" i="24"/>
  <c r="W94" i="24"/>
  <c r="W96" i="24"/>
  <c r="W95" i="24"/>
  <c r="W103" i="24"/>
  <c r="W97" i="24"/>
  <c r="W102" i="24"/>
  <c r="H59" i="26"/>
  <c r="H67" i="26"/>
  <c r="H64" i="26"/>
  <c r="H66" i="26"/>
  <c r="H65" i="26"/>
  <c r="H63" i="26"/>
  <c r="H68" i="26"/>
  <c r="N56" i="26"/>
  <c r="N60" i="26" s="1"/>
  <c r="K131" i="22"/>
  <c r="M68" i="22"/>
  <c r="P100" i="18"/>
  <c r="O132" i="18"/>
  <c r="O135" i="18"/>
  <c r="O130" i="18"/>
  <c r="O138" i="18"/>
  <c r="O131" i="18"/>
  <c r="O129" i="18"/>
  <c r="O137" i="18"/>
  <c r="O56" i="18"/>
  <c r="O64" i="18" s="1"/>
  <c r="L62" i="18"/>
  <c r="Q60" i="18"/>
  <c r="Q59" i="18"/>
  <c r="Q61" i="18"/>
  <c r="W62" i="18"/>
  <c r="P169" i="23"/>
  <c r="P173" i="23"/>
  <c r="P170" i="23"/>
  <c r="P167" i="23"/>
  <c r="P166" i="23"/>
  <c r="P165" i="23"/>
  <c r="P164" i="23"/>
  <c r="P162" i="23"/>
  <c r="P172" i="23"/>
  <c r="P171" i="23"/>
  <c r="E102" i="23"/>
  <c r="E97" i="23"/>
  <c r="E94" i="23"/>
  <c r="E95" i="23"/>
  <c r="E103" i="23"/>
  <c r="E99" i="23"/>
  <c r="E98" i="23"/>
  <c r="G63" i="23"/>
  <c r="Q316" i="24"/>
  <c r="Q312" i="24"/>
  <c r="Q313" i="24"/>
  <c r="Q314" i="24"/>
  <c r="Q307" i="24"/>
  <c r="Q311" i="24"/>
  <c r="Q308" i="24"/>
  <c r="Q315" i="24"/>
  <c r="Q310" i="24"/>
  <c r="Q309" i="24"/>
  <c r="F61" i="24"/>
  <c r="D135" i="24"/>
  <c r="D138" i="24"/>
  <c r="D133" i="24"/>
  <c r="D130" i="24"/>
  <c r="D136" i="24"/>
  <c r="D131" i="24"/>
  <c r="D137" i="24"/>
  <c r="D129" i="24"/>
  <c r="U136" i="23"/>
  <c r="U131" i="23"/>
  <c r="U137" i="23"/>
  <c r="U133" i="23"/>
  <c r="U134" i="23"/>
  <c r="V170" i="23"/>
  <c r="V167" i="23"/>
  <c r="V172" i="23"/>
  <c r="V171" i="23"/>
  <c r="V169" i="23"/>
  <c r="V166" i="23"/>
  <c r="V165" i="23"/>
  <c r="V162" i="23"/>
  <c r="V164" i="23"/>
  <c r="V173" i="23"/>
  <c r="T68" i="23"/>
  <c r="O135" i="23"/>
  <c r="O137" i="23"/>
  <c r="O129" i="23"/>
  <c r="S103" i="23"/>
  <c r="S98" i="23"/>
  <c r="S99" i="23"/>
  <c r="M66" i="24"/>
  <c r="J98" i="24"/>
  <c r="W353" i="26"/>
  <c r="W350" i="26"/>
  <c r="W348" i="26"/>
  <c r="W352" i="26"/>
  <c r="W351" i="26"/>
  <c r="W349" i="26"/>
  <c r="W347" i="26"/>
  <c r="W354" i="26"/>
  <c r="P99" i="24"/>
  <c r="K171" i="24"/>
  <c r="K162" i="24"/>
  <c r="K169" i="24"/>
  <c r="K173" i="24"/>
  <c r="K166" i="24"/>
  <c r="K165" i="24"/>
  <c r="K164" i="24"/>
  <c r="K167" i="24"/>
  <c r="K172" i="24"/>
  <c r="K170" i="24"/>
  <c r="C97" i="24"/>
  <c r="C103" i="24"/>
  <c r="C98" i="24"/>
  <c r="C99" i="24"/>
  <c r="C94" i="24"/>
  <c r="C100" i="24"/>
  <c r="C102" i="24"/>
  <c r="I165" i="24"/>
  <c r="I173" i="24"/>
  <c r="I172" i="24"/>
  <c r="I170" i="24"/>
  <c r="I162" i="24"/>
  <c r="I169" i="24"/>
  <c r="I167" i="24"/>
  <c r="I171" i="24"/>
  <c r="I164" i="24"/>
  <c r="I166" i="24"/>
  <c r="P348" i="26"/>
  <c r="P353" i="26"/>
  <c r="P347" i="26"/>
  <c r="P350" i="26"/>
  <c r="P354" i="26"/>
  <c r="P351" i="26"/>
  <c r="P352" i="26"/>
  <c r="P349" i="26"/>
  <c r="F94" i="24"/>
  <c r="L138" i="26"/>
  <c r="L134" i="26"/>
  <c r="L136" i="26"/>
  <c r="D310" i="26"/>
  <c r="D315" i="26"/>
  <c r="D316" i="26"/>
  <c r="D311" i="26"/>
  <c r="D312" i="26"/>
  <c r="D313" i="26"/>
  <c r="D307" i="26"/>
  <c r="D314" i="26"/>
  <c r="D308" i="26"/>
  <c r="R345" i="26"/>
  <c r="T310" i="26"/>
  <c r="T307" i="26"/>
  <c r="T313" i="26"/>
  <c r="T314" i="26"/>
  <c r="T308" i="26"/>
  <c r="T315" i="26"/>
  <c r="T316" i="26"/>
  <c r="T311" i="26"/>
  <c r="T312" i="26"/>
  <c r="H61" i="26"/>
  <c r="W167" i="26"/>
  <c r="W172" i="26"/>
  <c r="W165" i="26"/>
  <c r="W173" i="26"/>
  <c r="W162" i="26"/>
  <c r="W164" i="26"/>
  <c r="W166" i="26"/>
  <c r="W170" i="26"/>
  <c r="W169" i="26"/>
  <c r="W171" i="26"/>
  <c r="W346" i="26"/>
  <c r="T309" i="26"/>
  <c r="P100" i="26"/>
  <c r="K96" i="26"/>
  <c r="O64" i="26"/>
  <c r="O68" i="26"/>
  <c r="O62" i="26"/>
  <c r="F102" i="26"/>
  <c r="J133" i="26"/>
  <c r="J135" i="26"/>
  <c r="J129" i="26"/>
  <c r="J131" i="26"/>
  <c r="J132" i="26"/>
  <c r="J134" i="26"/>
  <c r="S130" i="26"/>
  <c r="S138" i="26"/>
  <c r="R68" i="26"/>
  <c r="R61" i="26"/>
  <c r="R65" i="26"/>
  <c r="V103" i="25"/>
  <c r="V101" i="25"/>
  <c r="V99" i="25"/>
  <c r="V96" i="25"/>
  <c r="O95" i="25"/>
  <c r="K135" i="25"/>
  <c r="L98" i="25"/>
  <c r="L103" i="25"/>
  <c r="L102" i="25"/>
  <c r="L94" i="25"/>
  <c r="L100" i="25"/>
  <c r="L97" i="25"/>
  <c r="M103" i="25"/>
  <c r="W316" i="27"/>
  <c r="W312" i="27"/>
  <c r="W307" i="27"/>
  <c r="W308" i="27"/>
  <c r="W311" i="27"/>
  <c r="W310" i="27"/>
  <c r="W313" i="27"/>
  <c r="W314" i="27"/>
  <c r="W315" i="27"/>
  <c r="N134" i="27"/>
  <c r="N137" i="27"/>
  <c r="N133" i="27"/>
  <c r="N136" i="27"/>
  <c r="N132" i="27"/>
  <c r="N138" i="27"/>
  <c r="T348" i="22"/>
  <c r="T351" i="22"/>
  <c r="T347" i="22"/>
  <c r="T353" i="22"/>
  <c r="T349" i="22"/>
  <c r="T352" i="22"/>
  <c r="T354" i="22"/>
  <c r="T350" i="22"/>
  <c r="E348" i="22"/>
  <c r="E351" i="22"/>
  <c r="E354" i="22"/>
  <c r="E347" i="22"/>
  <c r="E350" i="22"/>
  <c r="E349" i="22"/>
  <c r="E352" i="22"/>
  <c r="E353" i="22"/>
  <c r="U102" i="22"/>
  <c r="U94" i="22"/>
  <c r="U97" i="22"/>
  <c r="U98" i="22"/>
  <c r="E138" i="22"/>
  <c r="E134" i="22"/>
  <c r="D137" i="22"/>
  <c r="D135" i="22"/>
  <c r="D136" i="22"/>
  <c r="Q130" i="22"/>
  <c r="D131" i="22"/>
  <c r="D100" i="22"/>
  <c r="D101" i="22"/>
  <c r="D63" i="22"/>
  <c r="V354" i="18"/>
  <c r="V350" i="18"/>
  <c r="V351" i="18"/>
  <c r="V352" i="18"/>
  <c r="V347" i="18"/>
  <c r="V353" i="18"/>
  <c r="V348" i="18"/>
  <c r="V349" i="18"/>
  <c r="F132" i="18"/>
  <c r="F129" i="18"/>
  <c r="F137" i="18"/>
  <c r="F130" i="18"/>
  <c r="F135" i="18"/>
  <c r="F134" i="18"/>
  <c r="M98" i="18"/>
  <c r="C134" i="18"/>
  <c r="C137" i="18"/>
  <c r="C136" i="18"/>
  <c r="R131" i="18"/>
  <c r="R138" i="18"/>
  <c r="R130" i="18"/>
  <c r="R133" i="18"/>
  <c r="R136" i="18"/>
  <c r="R134" i="18"/>
  <c r="R132" i="18"/>
  <c r="C135" i="18"/>
  <c r="M103" i="18"/>
  <c r="D348" i="22"/>
  <c r="D351" i="22"/>
  <c r="D347" i="22"/>
  <c r="D353" i="22"/>
  <c r="D349" i="22"/>
  <c r="D352" i="22"/>
  <c r="D354" i="22"/>
  <c r="D350" i="22"/>
  <c r="E94" i="22"/>
  <c r="E100" i="22"/>
  <c r="E96" i="22"/>
  <c r="E97" i="22"/>
  <c r="E98" i="22"/>
  <c r="Q132" i="22"/>
  <c r="Q137" i="22"/>
  <c r="C65" i="22"/>
  <c r="E56" i="22"/>
  <c r="E66" i="22" s="1"/>
  <c r="D98" i="22"/>
  <c r="I313" i="18"/>
  <c r="I310" i="18"/>
  <c r="I316" i="18"/>
  <c r="I312" i="18"/>
  <c r="I308" i="18"/>
  <c r="I315" i="18"/>
  <c r="I314" i="18"/>
  <c r="I311" i="18"/>
  <c r="I307" i="18"/>
  <c r="F347" i="18"/>
  <c r="F354" i="18"/>
  <c r="F353" i="18"/>
  <c r="F352" i="18"/>
  <c r="F351" i="18"/>
  <c r="F349" i="18"/>
  <c r="F350" i="18"/>
  <c r="F348" i="18"/>
  <c r="P60" i="22"/>
  <c r="P67" i="22"/>
  <c r="I137" i="18"/>
  <c r="I135" i="18"/>
  <c r="I136" i="18"/>
  <c r="I134" i="18"/>
  <c r="I138" i="18"/>
  <c r="C129" i="18"/>
  <c r="M68" i="18"/>
  <c r="L61" i="18"/>
  <c r="D352" i="23"/>
  <c r="D350" i="23"/>
  <c r="D353" i="23"/>
  <c r="D354" i="23"/>
  <c r="D351" i="23"/>
  <c r="D347" i="23"/>
  <c r="D348" i="23"/>
  <c r="D349" i="23"/>
  <c r="R101" i="18"/>
  <c r="R102" i="18"/>
  <c r="R95" i="18"/>
  <c r="R96" i="18"/>
  <c r="E137" i="23"/>
  <c r="E133" i="23"/>
  <c r="E129" i="23"/>
  <c r="E131" i="23"/>
  <c r="E136" i="23"/>
  <c r="D98" i="23"/>
  <c r="P68" i="23"/>
  <c r="Q351" i="24"/>
  <c r="Q352" i="24"/>
  <c r="Q354" i="24"/>
  <c r="Q347" i="24"/>
  <c r="Q348" i="24"/>
  <c r="Q349" i="24"/>
  <c r="Q350" i="24"/>
  <c r="Q353" i="24"/>
  <c r="Q346" i="24"/>
  <c r="F98" i="23"/>
  <c r="M99" i="23"/>
  <c r="C99" i="23"/>
  <c r="C98" i="23"/>
  <c r="C103" i="23"/>
  <c r="C97" i="23"/>
  <c r="C94" i="23"/>
  <c r="C102" i="23"/>
  <c r="T136" i="23"/>
  <c r="T138" i="23"/>
  <c r="T133" i="23"/>
  <c r="T134" i="23"/>
  <c r="T130" i="23"/>
  <c r="P136" i="23"/>
  <c r="F56" i="23"/>
  <c r="F65" i="23" s="1"/>
  <c r="F103" i="23"/>
  <c r="N133" i="24"/>
  <c r="N136" i="24"/>
  <c r="N131" i="24"/>
  <c r="N134" i="24"/>
  <c r="N138" i="24"/>
  <c r="W345" i="26"/>
  <c r="O96" i="24"/>
  <c r="K168" i="24"/>
  <c r="E56" i="24"/>
  <c r="E59" i="24" s="1"/>
  <c r="L310" i="26"/>
  <c r="L315" i="26"/>
  <c r="L314" i="26"/>
  <c r="L313" i="26"/>
  <c r="L311" i="26"/>
  <c r="L308" i="26"/>
  <c r="L312" i="26"/>
  <c r="L307" i="26"/>
  <c r="L316" i="26"/>
  <c r="L21" i="26"/>
  <c r="P346" i="26"/>
  <c r="R102" i="24"/>
  <c r="R97" i="24"/>
  <c r="R99" i="24"/>
  <c r="R94" i="24"/>
  <c r="V134" i="26"/>
  <c r="T103" i="24"/>
  <c r="T99" i="24"/>
  <c r="T100" i="24"/>
  <c r="T95" i="24"/>
  <c r="G353" i="26"/>
  <c r="G349" i="26"/>
  <c r="G354" i="26"/>
  <c r="G350" i="26"/>
  <c r="G351" i="26"/>
  <c r="G347" i="26"/>
  <c r="G352" i="26"/>
  <c r="G348" i="26"/>
  <c r="D309" i="26"/>
  <c r="E130" i="26"/>
  <c r="Q130" i="26"/>
  <c r="Q132" i="26"/>
  <c r="Q134" i="26"/>
  <c r="Q133" i="26"/>
  <c r="Q138" i="26"/>
  <c r="V56" i="26"/>
  <c r="V66" i="26" s="1"/>
  <c r="J56" i="26"/>
  <c r="J59" i="26" s="1"/>
  <c r="C349" i="25"/>
  <c r="C351" i="25"/>
  <c r="C350" i="25"/>
  <c r="C354" i="25"/>
  <c r="C348" i="25"/>
  <c r="C347" i="25"/>
  <c r="C353" i="25"/>
  <c r="C352" i="25"/>
  <c r="R133" i="25"/>
  <c r="G354" i="25"/>
  <c r="G347" i="25"/>
  <c r="G348" i="25"/>
  <c r="G349" i="25"/>
  <c r="G351" i="25"/>
  <c r="G353" i="25"/>
  <c r="G352" i="25"/>
  <c r="G350" i="25"/>
  <c r="V138" i="26"/>
  <c r="C56" i="26"/>
  <c r="R103" i="25"/>
  <c r="R100" i="25"/>
  <c r="R96" i="25"/>
  <c r="R62" i="26"/>
  <c r="E27" i="26"/>
  <c r="K99" i="25"/>
  <c r="P64" i="25"/>
  <c r="V94" i="25"/>
  <c r="P134" i="25"/>
  <c r="L95" i="25"/>
  <c r="L135" i="25"/>
  <c r="L130" i="25"/>
  <c r="L129" i="25"/>
  <c r="L136" i="25"/>
  <c r="N103" i="25"/>
  <c r="M68" i="25"/>
  <c r="S103" i="25"/>
  <c r="S96" i="25"/>
  <c r="S99" i="25"/>
  <c r="S94" i="25"/>
  <c r="S102" i="25"/>
  <c r="R60" i="25"/>
  <c r="G316" i="27"/>
  <c r="G312" i="27"/>
  <c r="G307" i="27"/>
  <c r="G310" i="27"/>
  <c r="G311" i="27"/>
  <c r="G313" i="27"/>
  <c r="G315" i="27"/>
  <c r="G314" i="27"/>
  <c r="G308" i="27"/>
  <c r="L133" i="27"/>
  <c r="L131" i="27"/>
  <c r="L137" i="27"/>
  <c r="L136" i="27"/>
  <c r="L138" i="27"/>
  <c r="L132" i="27"/>
  <c r="L129" i="27"/>
  <c r="P56" i="27"/>
  <c r="P59" i="27" s="1"/>
  <c r="V171" i="27"/>
  <c r="V167" i="27"/>
  <c r="V166" i="27"/>
  <c r="V164" i="27"/>
  <c r="V172" i="27"/>
  <c r="V170" i="27"/>
  <c r="V165" i="27"/>
  <c r="V173" i="27"/>
  <c r="V162" i="27"/>
  <c r="V169" i="27"/>
  <c r="V168" i="27"/>
  <c r="J354" i="26"/>
  <c r="J348" i="26"/>
  <c r="J353" i="26"/>
  <c r="J352" i="26"/>
  <c r="J349" i="26"/>
  <c r="J350" i="26"/>
  <c r="J351" i="26"/>
  <c r="J347" i="26"/>
  <c r="R133" i="26"/>
  <c r="R136" i="26"/>
  <c r="Q316" i="25"/>
  <c r="Q308" i="25"/>
  <c r="Q310" i="25"/>
  <c r="Q311" i="25"/>
  <c r="Q312" i="25"/>
  <c r="Q315" i="25"/>
  <c r="Q313" i="25"/>
  <c r="Q307" i="25"/>
  <c r="Q314" i="25"/>
  <c r="W132" i="26"/>
  <c r="W134" i="26"/>
  <c r="I96" i="26"/>
  <c r="I102" i="26"/>
  <c r="H137" i="26"/>
  <c r="H138" i="26"/>
  <c r="H129" i="26"/>
  <c r="W66" i="26"/>
  <c r="W68" i="26"/>
  <c r="J95" i="26"/>
  <c r="J94" i="26"/>
  <c r="J98" i="26"/>
  <c r="J100" i="26"/>
  <c r="J102" i="26"/>
  <c r="J103" i="26"/>
  <c r="W65" i="26"/>
  <c r="H348" i="25"/>
  <c r="H346" i="25"/>
  <c r="H347" i="25"/>
  <c r="H349" i="25"/>
  <c r="H350" i="25"/>
  <c r="H353" i="25"/>
  <c r="H352" i="25"/>
  <c r="H354" i="25"/>
  <c r="H351" i="25"/>
  <c r="R66" i="25"/>
  <c r="F138" i="26"/>
  <c r="C130" i="26"/>
  <c r="C136" i="26"/>
  <c r="C138" i="26"/>
  <c r="F56" i="25"/>
  <c r="T102" i="25"/>
  <c r="T99" i="25"/>
  <c r="T97" i="25"/>
  <c r="R134" i="25"/>
  <c r="L349" i="27"/>
  <c r="L353" i="27"/>
  <c r="L354" i="27"/>
  <c r="L347" i="27"/>
  <c r="L348" i="27"/>
  <c r="L351" i="27"/>
  <c r="L350" i="27"/>
  <c r="L352" i="27"/>
  <c r="L346" i="27"/>
  <c r="L345" i="27"/>
  <c r="O101" i="25"/>
  <c r="Q56" i="25"/>
  <c r="Q61" i="25" s="1"/>
  <c r="Q134" i="25"/>
  <c r="Q129" i="25"/>
  <c r="Q135" i="25"/>
  <c r="F132" i="25"/>
  <c r="R102" i="25"/>
  <c r="C96" i="25"/>
  <c r="C99" i="25"/>
  <c r="C94" i="25"/>
  <c r="C101" i="25"/>
  <c r="C103" i="25"/>
  <c r="C102" i="25"/>
  <c r="C95" i="25"/>
  <c r="R95" i="25"/>
  <c r="K136" i="27"/>
  <c r="K130" i="27"/>
  <c r="K133" i="27"/>
  <c r="K137" i="27"/>
  <c r="K135" i="27"/>
  <c r="K138" i="27"/>
  <c r="K56" i="27"/>
  <c r="K64" i="27" s="1"/>
  <c r="R56" i="27"/>
  <c r="R59" i="27" s="1"/>
  <c r="I56" i="27"/>
  <c r="I59" i="27" s="1"/>
  <c r="C62" i="27"/>
  <c r="C64" i="27"/>
  <c r="C59" i="27"/>
  <c r="C65" i="27"/>
  <c r="C60" i="27"/>
  <c r="C61" i="27"/>
  <c r="C68" i="27"/>
  <c r="C63" i="27"/>
  <c r="G129" i="21"/>
  <c r="G130" i="21"/>
  <c r="G132" i="21"/>
  <c r="G136" i="21"/>
  <c r="G135" i="21"/>
  <c r="G131" i="21"/>
  <c r="G138" i="21"/>
  <c r="G134" i="21"/>
  <c r="G137" i="21"/>
  <c r="G133" i="21"/>
  <c r="K56" i="21"/>
  <c r="K60" i="21" s="1"/>
  <c r="E29" i="26"/>
  <c r="N135" i="25"/>
  <c r="N133" i="25"/>
  <c r="U313" i="25"/>
  <c r="U310" i="25"/>
  <c r="U311" i="25"/>
  <c r="U314" i="25"/>
  <c r="U316" i="25"/>
  <c r="U315" i="25"/>
  <c r="U307" i="25"/>
  <c r="U312" i="25"/>
  <c r="U308" i="25"/>
  <c r="V134" i="25"/>
  <c r="V137" i="25"/>
  <c r="V133" i="25"/>
  <c r="V135" i="25"/>
  <c r="J63" i="25"/>
  <c r="C56" i="25"/>
  <c r="C63" i="25" s="1"/>
  <c r="N136" i="25"/>
  <c r="G350" i="27"/>
  <c r="G347" i="27"/>
  <c r="G353" i="27"/>
  <c r="G354" i="27"/>
  <c r="G345" i="27"/>
  <c r="G348" i="27"/>
  <c r="G349" i="27"/>
  <c r="G352" i="27"/>
  <c r="G351" i="27"/>
  <c r="W56" i="25"/>
  <c r="W59" i="25" s="1"/>
  <c r="Q56" i="27"/>
  <c r="Q61" i="27" s="1"/>
  <c r="K103" i="27"/>
  <c r="K94" i="27"/>
  <c r="K98" i="27"/>
  <c r="K102" i="27"/>
  <c r="K96" i="27"/>
  <c r="K97" i="27"/>
  <c r="K99" i="27"/>
  <c r="F66" i="21"/>
  <c r="F68" i="21"/>
  <c r="F67" i="21"/>
  <c r="R351" i="21"/>
  <c r="R347" i="21"/>
  <c r="R352" i="21"/>
  <c r="R353" i="21"/>
  <c r="R350" i="21"/>
  <c r="R354" i="21"/>
  <c r="R349" i="21"/>
  <c r="R348" i="21"/>
  <c r="E138" i="26"/>
  <c r="T138" i="26"/>
  <c r="F131" i="26"/>
  <c r="M134" i="26"/>
  <c r="M136" i="26"/>
  <c r="C137" i="26"/>
  <c r="M313" i="25"/>
  <c r="M316" i="25"/>
  <c r="M308" i="25"/>
  <c r="M307" i="25"/>
  <c r="M311" i="25"/>
  <c r="M312" i="25"/>
  <c r="M315" i="25"/>
  <c r="M314" i="25"/>
  <c r="M310" i="25"/>
  <c r="W64" i="26"/>
  <c r="U63" i="25"/>
  <c r="T137" i="25"/>
  <c r="T135" i="25"/>
  <c r="T134" i="25"/>
  <c r="T138" i="25"/>
  <c r="T136" i="25"/>
  <c r="T133" i="25"/>
  <c r="T131" i="25"/>
  <c r="E32" i="26"/>
  <c r="E63" i="26"/>
  <c r="E60" i="26"/>
  <c r="E61" i="26"/>
  <c r="E66" i="26"/>
  <c r="U350" i="27"/>
  <c r="U347" i="27"/>
  <c r="U348" i="27"/>
  <c r="U349" i="27"/>
  <c r="U351" i="27"/>
  <c r="U352" i="27"/>
  <c r="U353" i="27"/>
  <c r="U354" i="27"/>
  <c r="U345" i="27"/>
  <c r="U346" i="27"/>
  <c r="T56" i="25"/>
  <c r="T66" i="25" s="1"/>
  <c r="R312" i="25"/>
  <c r="R308" i="25"/>
  <c r="R310" i="25"/>
  <c r="R314" i="25"/>
  <c r="R311" i="25"/>
  <c r="R313" i="25"/>
  <c r="R315" i="25"/>
  <c r="R307" i="25"/>
  <c r="R316" i="25"/>
  <c r="Q131" i="25"/>
  <c r="Q97" i="25"/>
  <c r="Q102" i="25"/>
  <c r="Q100" i="25"/>
  <c r="Q103" i="25"/>
  <c r="O97" i="25"/>
  <c r="U134" i="25"/>
  <c r="U138" i="25"/>
  <c r="U137" i="25"/>
  <c r="U136" i="25"/>
  <c r="L315" i="27"/>
  <c r="L311" i="27"/>
  <c r="L312" i="27"/>
  <c r="L314" i="27"/>
  <c r="L313" i="27"/>
  <c r="L316" i="27"/>
  <c r="L307" i="27"/>
  <c r="L308" i="27"/>
  <c r="L310" i="27"/>
  <c r="V138" i="25"/>
  <c r="R64" i="25"/>
  <c r="Q99" i="25"/>
  <c r="R133" i="27"/>
  <c r="R129" i="27"/>
  <c r="R135" i="27"/>
  <c r="R130" i="27"/>
  <c r="R131" i="27"/>
  <c r="R132" i="27"/>
  <c r="R138" i="27"/>
  <c r="W99" i="25"/>
  <c r="W95" i="25"/>
  <c r="W94" i="25"/>
  <c r="C99" i="27"/>
  <c r="M132" i="27"/>
  <c r="V56" i="27"/>
  <c r="V67" i="27" s="1"/>
  <c r="G100" i="27"/>
  <c r="M64" i="25"/>
  <c r="C97" i="27"/>
  <c r="K101" i="27"/>
  <c r="E56" i="21"/>
  <c r="E59" i="21" s="1"/>
  <c r="O100" i="27"/>
  <c r="R345" i="21"/>
  <c r="J67" i="21"/>
  <c r="J59" i="21"/>
  <c r="J68" i="21"/>
  <c r="J65" i="21"/>
  <c r="J60" i="21"/>
  <c r="J63" i="21"/>
  <c r="J66" i="21"/>
  <c r="J64" i="21"/>
  <c r="J61" i="21"/>
  <c r="J166" i="22"/>
  <c r="J172" i="22"/>
  <c r="J164" i="22"/>
  <c r="J162" i="22"/>
  <c r="J165" i="22"/>
  <c r="J167" i="22"/>
  <c r="J171" i="22"/>
  <c r="J169" i="22"/>
  <c r="J173" i="22"/>
  <c r="J170" i="22"/>
  <c r="P129" i="22"/>
  <c r="U63" i="22"/>
  <c r="P134" i="22"/>
  <c r="M63" i="22"/>
  <c r="U99" i="22"/>
  <c r="G94" i="22"/>
  <c r="G100" i="22"/>
  <c r="G103" i="22"/>
  <c r="G97" i="22"/>
  <c r="G95" i="22"/>
  <c r="G102" i="22"/>
  <c r="G96" i="22"/>
  <c r="T59" i="18"/>
  <c r="T61" i="18"/>
  <c r="T66" i="18"/>
  <c r="M63" i="18"/>
  <c r="L60" i="18"/>
  <c r="U102" i="18"/>
  <c r="U94" i="18"/>
  <c r="U95" i="18"/>
  <c r="U97" i="18"/>
  <c r="U103" i="18"/>
  <c r="T60" i="18"/>
  <c r="F133" i="18"/>
  <c r="W63" i="18"/>
  <c r="U101" i="18"/>
  <c r="F97" i="18"/>
  <c r="F100" i="18"/>
  <c r="T65" i="18"/>
  <c r="E167" i="23"/>
  <c r="E173" i="23"/>
  <c r="E162" i="23"/>
  <c r="E172" i="23"/>
  <c r="E171" i="23"/>
  <c r="E170" i="23"/>
  <c r="E169" i="23"/>
  <c r="E166" i="23"/>
  <c r="E165" i="23"/>
  <c r="E164" i="23"/>
  <c r="F132" i="23"/>
  <c r="F136" i="23"/>
  <c r="F137" i="23"/>
  <c r="F134" i="23"/>
  <c r="T96" i="23"/>
  <c r="T103" i="23"/>
  <c r="T94" i="23"/>
  <c r="T101" i="23"/>
  <c r="O133" i="23"/>
  <c r="S102" i="23"/>
  <c r="V131" i="23"/>
  <c r="V134" i="23"/>
  <c r="V136" i="23"/>
  <c r="V135" i="23"/>
  <c r="V137" i="23"/>
  <c r="C61" i="23"/>
  <c r="G131" i="24"/>
  <c r="G129" i="24"/>
  <c r="G136" i="24"/>
  <c r="G134" i="24"/>
  <c r="N132" i="24"/>
  <c r="L135" i="24"/>
  <c r="L138" i="24"/>
  <c r="L130" i="24"/>
  <c r="L132" i="24"/>
  <c r="O100" i="24"/>
  <c r="H99" i="24"/>
  <c r="H101" i="24"/>
  <c r="H96" i="24"/>
  <c r="H97" i="24"/>
  <c r="H98" i="24"/>
  <c r="T56" i="24"/>
  <c r="T67" i="24" s="1"/>
  <c r="G138" i="24"/>
  <c r="T136" i="24"/>
  <c r="T131" i="24"/>
  <c r="T138" i="24"/>
  <c r="T135" i="24"/>
  <c r="T130" i="24"/>
  <c r="G137" i="24"/>
  <c r="J137" i="26"/>
  <c r="F100" i="26"/>
  <c r="S103" i="26"/>
  <c r="S101" i="26"/>
  <c r="S95" i="26"/>
  <c r="S102" i="26"/>
  <c r="S97" i="26"/>
  <c r="H136" i="26"/>
  <c r="M347" i="25"/>
  <c r="M353" i="25"/>
  <c r="M349" i="25"/>
  <c r="M348" i="25"/>
  <c r="M350" i="25"/>
  <c r="M352" i="25"/>
  <c r="M354" i="25"/>
  <c r="M351" i="25"/>
  <c r="H60" i="26"/>
  <c r="M309" i="25"/>
  <c r="R64" i="26"/>
  <c r="C133" i="26"/>
  <c r="R21" i="26"/>
  <c r="R33" i="26" s="1"/>
  <c r="T314" i="25"/>
  <c r="T316" i="25"/>
  <c r="T315" i="25"/>
  <c r="T308" i="25"/>
  <c r="T307" i="25"/>
  <c r="T310" i="25"/>
  <c r="T313" i="25"/>
  <c r="T312" i="25"/>
  <c r="T311" i="25"/>
  <c r="T309" i="25"/>
  <c r="N131" i="25"/>
  <c r="U98" i="25"/>
  <c r="Q130" i="25"/>
  <c r="K130" i="25"/>
  <c r="N101" i="25"/>
  <c r="C101" i="26"/>
  <c r="E59" i="26"/>
  <c r="M132" i="25"/>
  <c r="M130" i="25"/>
  <c r="D102" i="25"/>
  <c r="D100" i="25"/>
  <c r="D95" i="25"/>
  <c r="D99" i="25"/>
  <c r="D94" i="25"/>
  <c r="D97" i="25"/>
  <c r="R309" i="25"/>
  <c r="V130" i="25"/>
  <c r="U129" i="25"/>
  <c r="L137" i="25"/>
  <c r="C94" i="27"/>
  <c r="R99" i="25"/>
  <c r="G56" i="25"/>
  <c r="G63" i="25" s="1"/>
  <c r="M63" i="25"/>
  <c r="G134" i="27"/>
  <c r="G132" i="27"/>
  <c r="G129" i="27"/>
  <c r="G135" i="27"/>
  <c r="G130" i="27"/>
  <c r="G131" i="27"/>
  <c r="G137" i="27"/>
  <c r="G136" i="27"/>
  <c r="V96" i="27"/>
  <c r="V103" i="27"/>
  <c r="V94" i="27"/>
  <c r="V100" i="27"/>
  <c r="V98" i="27"/>
  <c r="V101" i="27"/>
  <c r="L134" i="27"/>
  <c r="I103" i="21"/>
  <c r="I97" i="21"/>
  <c r="I100" i="21"/>
  <c r="I96" i="21"/>
  <c r="I94" i="21"/>
  <c r="I102" i="21"/>
  <c r="I98" i="21"/>
  <c r="I95" i="21"/>
  <c r="I170" i="25"/>
  <c r="I172" i="25"/>
  <c r="I166" i="25"/>
  <c r="I169" i="25"/>
  <c r="I165" i="25"/>
  <c r="I164" i="25"/>
  <c r="I162" i="25"/>
  <c r="I167" i="25"/>
  <c r="I171" i="25"/>
  <c r="I173" i="25"/>
  <c r="H167" i="25"/>
  <c r="H169" i="25"/>
  <c r="H166" i="25"/>
  <c r="H165" i="25"/>
  <c r="H164" i="25"/>
  <c r="H162" i="25"/>
  <c r="H170" i="25"/>
  <c r="H172" i="25"/>
  <c r="H171" i="25"/>
  <c r="H173" i="25"/>
  <c r="T130" i="26"/>
  <c r="T131" i="26"/>
  <c r="T133" i="26"/>
  <c r="N132" i="25"/>
  <c r="D56" i="25"/>
  <c r="D59" i="25" s="1"/>
  <c r="T96" i="25"/>
  <c r="E138" i="25"/>
  <c r="E130" i="25"/>
  <c r="Q136" i="25"/>
  <c r="E135" i="25"/>
  <c r="G95" i="25"/>
  <c r="G99" i="25"/>
  <c r="G102" i="25"/>
  <c r="G101" i="25"/>
  <c r="R62" i="25"/>
  <c r="J307" i="21"/>
  <c r="J312" i="21"/>
  <c r="J311" i="21"/>
  <c r="J316" i="21"/>
  <c r="J315" i="21"/>
  <c r="J314" i="21"/>
  <c r="J313" i="21"/>
  <c r="J310" i="21"/>
  <c r="J308" i="21"/>
  <c r="J309" i="21"/>
  <c r="E64" i="18"/>
  <c r="P61" i="18"/>
  <c r="M102" i="18"/>
  <c r="M97" i="18"/>
  <c r="M94" i="18"/>
  <c r="M65" i="23"/>
  <c r="U68" i="23"/>
  <c r="N350" i="26"/>
  <c r="N353" i="26"/>
  <c r="N351" i="26"/>
  <c r="N354" i="26"/>
  <c r="N352" i="26"/>
  <c r="N349" i="26"/>
  <c r="N348" i="26"/>
  <c r="N346" i="26"/>
  <c r="N347" i="26"/>
  <c r="R130" i="26"/>
  <c r="T135" i="26"/>
  <c r="F103" i="26"/>
  <c r="R134" i="26"/>
  <c r="M56" i="26"/>
  <c r="M59" i="26" s="1"/>
  <c r="W129" i="26"/>
  <c r="E31" i="26"/>
  <c r="F138" i="25"/>
  <c r="F137" i="25"/>
  <c r="F135" i="25"/>
  <c r="F134" i="25"/>
  <c r="F133" i="25"/>
  <c r="P135" i="25"/>
  <c r="P131" i="25"/>
  <c r="T132" i="26"/>
  <c r="H345" i="25"/>
  <c r="U96" i="25"/>
  <c r="D130" i="25"/>
  <c r="E129" i="25"/>
  <c r="G346" i="27"/>
  <c r="P133" i="25"/>
  <c r="G98" i="25"/>
  <c r="C100" i="27"/>
  <c r="C102" i="27"/>
  <c r="C95" i="27"/>
  <c r="C98" i="27"/>
  <c r="C96" i="27"/>
  <c r="C103" i="27"/>
  <c r="N99" i="25"/>
  <c r="G94" i="25"/>
  <c r="S98" i="22"/>
  <c r="S101" i="22"/>
  <c r="S96" i="22"/>
  <c r="D59" i="22"/>
  <c r="F315" i="18"/>
  <c r="F310" i="18"/>
  <c r="F311" i="18"/>
  <c r="F316" i="18"/>
  <c r="F312" i="18"/>
  <c r="F307" i="18"/>
  <c r="F313" i="18"/>
  <c r="F308" i="18"/>
  <c r="F314" i="18"/>
  <c r="D137" i="18"/>
  <c r="D138" i="18"/>
  <c r="D131" i="18"/>
  <c r="D129" i="18"/>
  <c r="C103" i="18"/>
  <c r="C96" i="18"/>
  <c r="C97" i="18"/>
  <c r="C98" i="18"/>
  <c r="C99" i="18"/>
  <c r="D68" i="18"/>
  <c r="F171" i="18"/>
  <c r="F170" i="18"/>
  <c r="F162" i="18"/>
  <c r="F167" i="18"/>
  <c r="F166" i="18"/>
  <c r="F164" i="18"/>
  <c r="F172" i="18"/>
  <c r="F173" i="18"/>
  <c r="F169" i="18"/>
  <c r="F165" i="18"/>
  <c r="Q172" i="18"/>
  <c r="Q171" i="18"/>
  <c r="Q164" i="18"/>
  <c r="Q162" i="18"/>
  <c r="Q173" i="18"/>
  <c r="Q170" i="18"/>
  <c r="Q165" i="18"/>
  <c r="Q167" i="18"/>
  <c r="Q166" i="18"/>
  <c r="Q169" i="18"/>
  <c r="S56" i="18"/>
  <c r="S62" i="18" s="1"/>
  <c r="R66" i="23"/>
  <c r="N170" i="23"/>
  <c r="N162" i="23"/>
  <c r="N173" i="23"/>
  <c r="N172" i="23"/>
  <c r="N171" i="23"/>
  <c r="N169" i="23"/>
  <c r="N166" i="23"/>
  <c r="N165" i="23"/>
  <c r="N164" i="23"/>
  <c r="N167" i="23"/>
  <c r="F100" i="23"/>
  <c r="F95" i="23"/>
  <c r="F97" i="23"/>
  <c r="F99" i="23"/>
  <c r="C315" i="24"/>
  <c r="C307" i="24"/>
  <c r="C311" i="24"/>
  <c r="C312" i="24"/>
  <c r="C308" i="24"/>
  <c r="C313" i="24"/>
  <c r="C316" i="24"/>
  <c r="C310" i="24"/>
  <c r="C314" i="24"/>
  <c r="Q134" i="22"/>
  <c r="U100" i="22"/>
  <c r="Q135" i="22"/>
  <c r="U103" i="22"/>
  <c r="D65" i="22"/>
  <c r="J138" i="22"/>
  <c r="J137" i="22"/>
  <c r="J136" i="22"/>
  <c r="D133" i="22"/>
  <c r="R64" i="22"/>
  <c r="N99" i="22"/>
  <c r="N102" i="22"/>
  <c r="N101" i="22"/>
  <c r="V103" i="22"/>
  <c r="V94" i="22"/>
  <c r="V100" i="22"/>
  <c r="V97" i="22"/>
  <c r="V102" i="22"/>
  <c r="V101" i="22"/>
  <c r="S95" i="22"/>
  <c r="D61" i="22"/>
  <c r="H352" i="18"/>
  <c r="H349" i="18"/>
  <c r="H347" i="18"/>
  <c r="H353" i="18"/>
  <c r="H348" i="18"/>
  <c r="H354" i="18"/>
  <c r="H350" i="18"/>
  <c r="H351" i="18"/>
  <c r="U350" i="18"/>
  <c r="U349" i="18"/>
  <c r="U351" i="18"/>
  <c r="U352" i="18"/>
  <c r="U347" i="18"/>
  <c r="U353" i="18"/>
  <c r="U348" i="18"/>
  <c r="U354" i="18"/>
  <c r="U346" i="18"/>
  <c r="O347" i="18"/>
  <c r="O349" i="18"/>
  <c r="O354" i="18"/>
  <c r="O353" i="18"/>
  <c r="O350" i="18"/>
  <c r="O351" i="18"/>
  <c r="O345" i="18"/>
  <c r="O352" i="18"/>
  <c r="O348" i="18"/>
  <c r="Q168" i="18"/>
  <c r="C102" i="18"/>
  <c r="M99" i="18"/>
  <c r="K56" i="18"/>
  <c r="K62" i="18" s="1"/>
  <c r="U56" i="18"/>
  <c r="U64" i="18" s="1"/>
  <c r="Q61" i="23"/>
  <c r="H56" i="23"/>
  <c r="H60" i="23" s="1"/>
  <c r="T60" i="23"/>
  <c r="I133" i="23"/>
  <c r="I135" i="23"/>
  <c r="I137" i="23"/>
  <c r="I132" i="23"/>
  <c r="I129" i="23"/>
  <c r="W137" i="23"/>
  <c r="W131" i="23"/>
  <c r="W129" i="23"/>
  <c r="O130" i="23"/>
  <c r="V97" i="23"/>
  <c r="V102" i="23"/>
  <c r="V100" i="23"/>
  <c r="V95" i="23"/>
  <c r="V99" i="23"/>
  <c r="O65" i="23"/>
  <c r="I131" i="23"/>
  <c r="K56" i="23"/>
  <c r="K59" i="23" s="1"/>
  <c r="U138" i="23"/>
  <c r="J165" i="24"/>
  <c r="J170" i="24"/>
  <c r="J172" i="24"/>
  <c r="J167" i="24"/>
  <c r="J173" i="24"/>
  <c r="J162" i="24"/>
  <c r="J169" i="24"/>
  <c r="J171" i="24"/>
  <c r="J164" i="24"/>
  <c r="J166" i="24"/>
  <c r="V136" i="24"/>
  <c r="V137" i="24"/>
  <c r="V133" i="24"/>
  <c r="V130" i="24"/>
  <c r="I137" i="24"/>
  <c r="I129" i="24"/>
  <c r="I135" i="24"/>
  <c r="I132" i="24"/>
  <c r="I134" i="24"/>
  <c r="V61" i="24"/>
  <c r="I351" i="26"/>
  <c r="I353" i="26"/>
  <c r="I349" i="26"/>
  <c r="I345" i="26"/>
  <c r="I346" i="26"/>
  <c r="I350" i="26"/>
  <c r="I354" i="26"/>
  <c r="I347" i="26"/>
  <c r="I352" i="26"/>
  <c r="I348" i="26"/>
  <c r="S66" i="24"/>
  <c r="L61" i="24"/>
  <c r="S134" i="26"/>
  <c r="I138" i="24"/>
  <c r="V316" i="26"/>
  <c r="V308" i="26"/>
  <c r="V313" i="26"/>
  <c r="V307" i="26"/>
  <c r="V314" i="26"/>
  <c r="V315" i="26"/>
  <c r="V310" i="26"/>
  <c r="V311" i="26"/>
  <c r="V312" i="26"/>
  <c r="N345" i="26"/>
  <c r="V99" i="26"/>
  <c r="G99" i="26"/>
  <c r="P132" i="24"/>
  <c r="S135" i="26"/>
  <c r="J96" i="26"/>
  <c r="W137" i="26"/>
  <c r="G96" i="26"/>
  <c r="E137" i="26"/>
  <c r="M95" i="26"/>
  <c r="M96" i="26"/>
  <c r="M103" i="26"/>
  <c r="G135" i="26"/>
  <c r="G136" i="26"/>
  <c r="G138" i="26"/>
  <c r="G132" i="26"/>
  <c r="G133" i="26"/>
  <c r="E65" i="26"/>
  <c r="L131" i="26"/>
  <c r="O61" i="26"/>
  <c r="Q136" i="26"/>
  <c r="R165" i="25"/>
  <c r="R167" i="25"/>
  <c r="R171" i="25"/>
  <c r="R170" i="25"/>
  <c r="R166" i="25"/>
  <c r="R169" i="25"/>
  <c r="R164" i="25"/>
  <c r="R162" i="25"/>
  <c r="R173" i="25"/>
  <c r="R172" i="25"/>
  <c r="F129" i="25"/>
  <c r="Q171" i="25"/>
  <c r="Q164" i="25"/>
  <c r="Q172" i="25"/>
  <c r="Q162" i="25"/>
  <c r="Q167" i="25"/>
  <c r="Q166" i="25"/>
  <c r="Q165" i="25"/>
  <c r="Q170" i="25"/>
  <c r="Q169" i="25"/>
  <c r="Q173" i="25"/>
  <c r="L162" i="25"/>
  <c r="L172" i="25"/>
  <c r="L165" i="25"/>
  <c r="L171" i="25"/>
  <c r="L169" i="25"/>
  <c r="L167" i="25"/>
  <c r="L166" i="25"/>
  <c r="L164" i="25"/>
  <c r="L170" i="25"/>
  <c r="L173" i="25"/>
  <c r="G103" i="25"/>
  <c r="D131" i="26"/>
  <c r="D133" i="26"/>
  <c r="D130" i="26"/>
  <c r="O138" i="25"/>
  <c r="O137" i="25"/>
  <c r="O136" i="25"/>
  <c r="O135" i="25"/>
  <c r="O134" i="25"/>
  <c r="O129" i="25"/>
  <c r="W62" i="26"/>
  <c r="N129" i="25"/>
  <c r="P60" i="25"/>
  <c r="U132" i="25"/>
  <c r="T132" i="25"/>
  <c r="K97" i="25"/>
  <c r="S354" i="27"/>
  <c r="S350" i="27"/>
  <c r="S352" i="27"/>
  <c r="S351" i="27"/>
  <c r="S349" i="27"/>
  <c r="S346" i="27"/>
  <c r="S347" i="27"/>
  <c r="S348" i="27"/>
  <c r="S353" i="27"/>
  <c r="S345" i="27"/>
  <c r="K103" i="25"/>
  <c r="R68" i="25"/>
  <c r="S169" i="27"/>
  <c r="S172" i="27"/>
  <c r="S170" i="27"/>
  <c r="S162" i="27"/>
  <c r="S167" i="27"/>
  <c r="S165" i="27"/>
  <c r="S173" i="27"/>
  <c r="S171" i="27"/>
  <c r="S166" i="27"/>
  <c r="S164" i="27"/>
  <c r="G100" i="25"/>
  <c r="J103" i="21"/>
  <c r="J94" i="21"/>
  <c r="J95" i="21"/>
  <c r="J96" i="21"/>
  <c r="J102" i="21"/>
  <c r="J101" i="21"/>
  <c r="J100" i="21"/>
  <c r="J99" i="21"/>
  <c r="J98" i="21"/>
  <c r="J97" i="21"/>
  <c r="J164" i="21"/>
  <c r="J162" i="21"/>
  <c r="J165" i="21"/>
  <c r="J167" i="21"/>
  <c r="J166" i="21"/>
  <c r="J169" i="21"/>
  <c r="J170" i="21"/>
  <c r="J171" i="21"/>
  <c r="J173" i="21"/>
  <c r="J172" i="21"/>
  <c r="J168" i="21"/>
  <c r="E56" i="27"/>
  <c r="E62" i="27" s="1"/>
  <c r="J56" i="27"/>
  <c r="J66" i="27" s="1"/>
  <c r="L94" i="24"/>
  <c r="L100" i="24"/>
  <c r="L95" i="24"/>
  <c r="L102" i="24"/>
  <c r="L103" i="24"/>
  <c r="L98" i="24"/>
  <c r="L99" i="24"/>
  <c r="J94" i="24"/>
  <c r="J96" i="24"/>
  <c r="J102" i="24"/>
  <c r="J97" i="24"/>
  <c r="J103" i="24"/>
  <c r="F99" i="26"/>
  <c r="F94" i="26"/>
  <c r="F98" i="26"/>
  <c r="N56" i="24"/>
  <c r="N61" i="24" s="1"/>
  <c r="C97" i="26"/>
  <c r="C95" i="26"/>
  <c r="L101" i="26"/>
  <c r="L99" i="26"/>
  <c r="L100" i="26"/>
  <c r="P102" i="26"/>
  <c r="P98" i="26"/>
  <c r="P97" i="26"/>
  <c r="P99" i="26"/>
  <c r="C96" i="26"/>
  <c r="V130" i="26"/>
  <c r="L97" i="26"/>
  <c r="C98" i="26"/>
  <c r="J67" i="25"/>
  <c r="L96" i="26"/>
  <c r="U66" i="25"/>
  <c r="K132" i="25"/>
  <c r="U102" i="25"/>
  <c r="U100" i="25"/>
  <c r="U95" i="25"/>
  <c r="Q348" i="27"/>
  <c r="Q347" i="27"/>
  <c r="Q349" i="27"/>
  <c r="Q350" i="27"/>
  <c r="Q351" i="27"/>
  <c r="Q352" i="27"/>
  <c r="Q353" i="27"/>
  <c r="Q354" i="27"/>
  <c r="E28" i="26"/>
  <c r="K95" i="25"/>
  <c r="N134" i="25"/>
  <c r="N100" i="25"/>
  <c r="N97" i="25"/>
  <c r="N95" i="25"/>
  <c r="E132" i="25"/>
  <c r="O96" i="25"/>
  <c r="G56" i="27"/>
  <c r="G63" i="27" s="1"/>
  <c r="F347" i="27"/>
  <c r="F350" i="27"/>
  <c r="F354" i="27"/>
  <c r="F352" i="27"/>
  <c r="F351" i="27"/>
  <c r="F353" i="27"/>
  <c r="F346" i="27"/>
  <c r="F348" i="27"/>
  <c r="F349" i="27"/>
  <c r="F345" i="27"/>
  <c r="O98" i="27"/>
  <c r="O99" i="27"/>
  <c r="O102" i="27"/>
  <c r="O95" i="27"/>
  <c r="O96" i="27"/>
  <c r="O97" i="27"/>
  <c r="T56" i="27"/>
  <c r="T59" i="27" s="1"/>
  <c r="W66" i="27"/>
  <c r="I351" i="24"/>
  <c r="I348" i="24"/>
  <c r="I349" i="24"/>
  <c r="I352" i="24"/>
  <c r="I353" i="24"/>
  <c r="I346" i="24"/>
  <c r="I354" i="24"/>
  <c r="I347" i="24"/>
  <c r="I350" i="24"/>
  <c r="O353" i="24"/>
  <c r="O349" i="24"/>
  <c r="O350" i="24"/>
  <c r="O347" i="24"/>
  <c r="O354" i="24"/>
  <c r="O352" i="24"/>
  <c r="O348" i="24"/>
  <c r="O351" i="24"/>
  <c r="R172" i="24"/>
  <c r="R173" i="24"/>
  <c r="R164" i="24"/>
  <c r="R170" i="24"/>
  <c r="R171" i="24"/>
  <c r="R165" i="24"/>
  <c r="R169" i="24"/>
  <c r="R167" i="24"/>
  <c r="R166" i="24"/>
  <c r="R162" i="24"/>
  <c r="M97" i="23"/>
  <c r="M102" i="23"/>
  <c r="M100" i="23"/>
  <c r="M95" i="23"/>
  <c r="F96" i="24"/>
  <c r="P131" i="24"/>
  <c r="F130" i="24"/>
  <c r="F133" i="24"/>
  <c r="F136" i="24"/>
  <c r="F137" i="24"/>
  <c r="L96" i="24"/>
  <c r="F65" i="24"/>
  <c r="J95" i="24"/>
  <c r="E133" i="26"/>
  <c r="N100" i="24"/>
  <c r="N101" i="24"/>
  <c r="N98" i="24"/>
  <c r="N99" i="24"/>
  <c r="S164" i="26"/>
  <c r="S166" i="26"/>
  <c r="S162" i="26"/>
  <c r="S169" i="26"/>
  <c r="S170" i="26"/>
  <c r="S172" i="26"/>
  <c r="S171" i="26"/>
  <c r="S173" i="26"/>
  <c r="S165" i="26"/>
  <c r="S167" i="26"/>
  <c r="P101" i="26"/>
  <c r="L95" i="26"/>
  <c r="C100" i="26"/>
  <c r="D138" i="25"/>
  <c r="D137" i="25"/>
  <c r="D136" i="25"/>
  <c r="D135" i="25"/>
  <c r="D133" i="25"/>
  <c r="D131" i="25"/>
  <c r="O353" i="25"/>
  <c r="O349" i="25"/>
  <c r="O347" i="25"/>
  <c r="O352" i="25"/>
  <c r="O351" i="25"/>
  <c r="O350" i="25"/>
  <c r="O354" i="25"/>
  <c r="O348" i="25"/>
  <c r="O345" i="25"/>
  <c r="R131" i="25"/>
  <c r="R137" i="25"/>
  <c r="R129" i="25"/>
  <c r="R132" i="25"/>
  <c r="V313" i="27"/>
  <c r="V308" i="27"/>
  <c r="V307" i="27"/>
  <c r="V311" i="27"/>
  <c r="V310" i="27"/>
  <c r="V312" i="27"/>
  <c r="V314" i="27"/>
  <c r="V315" i="27"/>
  <c r="V316" i="27"/>
  <c r="U97" i="25"/>
  <c r="I56" i="25"/>
  <c r="I65" i="25" s="1"/>
  <c r="T352" i="25"/>
  <c r="T348" i="25"/>
  <c r="T351" i="25"/>
  <c r="T354" i="25"/>
  <c r="T353" i="25"/>
  <c r="T350" i="25"/>
  <c r="T347" i="25"/>
  <c r="T349" i="25"/>
  <c r="T346" i="25"/>
  <c r="K101" i="25"/>
  <c r="N56" i="25"/>
  <c r="N59" i="25" s="1"/>
  <c r="R136" i="25"/>
  <c r="U60" i="25"/>
  <c r="T95" i="25"/>
  <c r="E310" i="27"/>
  <c r="E313" i="27"/>
  <c r="E307" i="27"/>
  <c r="E308" i="27"/>
  <c r="E311" i="27"/>
  <c r="E312" i="27"/>
  <c r="E314" i="27"/>
  <c r="E315" i="27"/>
  <c r="E316" i="27"/>
  <c r="E309" i="27"/>
  <c r="U101" i="25"/>
  <c r="O346" i="25"/>
  <c r="L135" i="27"/>
  <c r="F63" i="21"/>
  <c r="V98" i="21"/>
  <c r="V99" i="21"/>
  <c r="V100" i="21"/>
  <c r="V101" i="21"/>
  <c r="V95" i="21"/>
  <c r="V96" i="21"/>
  <c r="V103" i="21"/>
  <c r="V97" i="21"/>
  <c r="V102" i="21"/>
  <c r="Q101" i="26"/>
  <c r="Q96" i="26"/>
  <c r="Q100" i="26"/>
  <c r="Q95" i="26"/>
  <c r="I97" i="26"/>
  <c r="I99" i="26"/>
  <c r="I103" i="26"/>
  <c r="I95" i="26"/>
  <c r="H62" i="26"/>
  <c r="U351" i="25"/>
  <c r="U350" i="25"/>
  <c r="U349" i="25"/>
  <c r="U354" i="25"/>
  <c r="U353" i="25"/>
  <c r="U352" i="25"/>
  <c r="U347" i="25"/>
  <c r="U346" i="25"/>
  <c r="U348" i="25"/>
  <c r="J138" i="25"/>
  <c r="J137" i="25"/>
  <c r="J136" i="25"/>
  <c r="J133" i="25"/>
  <c r="J131" i="25"/>
  <c r="J135" i="25"/>
  <c r="J130" i="25"/>
  <c r="K56" i="25"/>
  <c r="K66" i="25" s="1"/>
  <c r="E102" i="25"/>
  <c r="E103" i="25"/>
  <c r="E100" i="25"/>
  <c r="E96" i="25"/>
  <c r="E98" i="25"/>
  <c r="E94" i="25"/>
  <c r="U62" i="25"/>
  <c r="N130" i="25"/>
  <c r="E101" i="25"/>
  <c r="I168" i="25"/>
  <c r="L56" i="27"/>
  <c r="L67" i="27" s="1"/>
  <c r="P132" i="25"/>
  <c r="N130" i="27"/>
  <c r="K132" i="27"/>
  <c r="I352" i="21"/>
  <c r="I350" i="21"/>
  <c r="I348" i="21"/>
  <c r="I353" i="21"/>
  <c r="I351" i="21"/>
  <c r="I349" i="21"/>
  <c r="I347" i="21"/>
  <c r="I354" i="21"/>
  <c r="I345" i="21"/>
  <c r="I346" i="21"/>
  <c r="U66" i="21"/>
  <c r="U65" i="21"/>
  <c r="U60" i="21"/>
  <c r="U59" i="21"/>
  <c r="U62" i="21"/>
  <c r="U63" i="21"/>
  <c r="U68" i="21"/>
  <c r="V129" i="26"/>
  <c r="V131" i="26"/>
  <c r="V132" i="26"/>
  <c r="V136" i="26"/>
  <c r="V137" i="26"/>
  <c r="Q56" i="26"/>
  <c r="Q59" i="26" s="1"/>
  <c r="K136" i="26"/>
  <c r="K138" i="26"/>
  <c r="K130" i="26"/>
  <c r="K132" i="26"/>
  <c r="K135" i="26"/>
  <c r="K101" i="26"/>
  <c r="K103" i="26"/>
  <c r="K97" i="26"/>
  <c r="Q99" i="26"/>
  <c r="L68" i="26"/>
  <c r="I94" i="26"/>
  <c r="N137" i="25"/>
  <c r="I138" i="26"/>
  <c r="I129" i="26"/>
  <c r="I130" i="26"/>
  <c r="I132" i="26"/>
  <c r="E97" i="25"/>
  <c r="M62" i="25"/>
  <c r="M59" i="25"/>
  <c r="M65" i="25"/>
  <c r="L21" i="25"/>
  <c r="L25" i="25" s="1"/>
  <c r="D352" i="25"/>
  <c r="D348" i="25"/>
  <c r="D347" i="25"/>
  <c r="D349" i="25"/>
  <c r="D350" i="25"/>
  <c r="D353" i="25"/>
  <c r="D354" i="25"/>
  <c r="D351" i="25"/>
  <c r="D345" i="25"/>
  <c r="R130" i="25"/>
  <c r="D129" i="25"/>
  <c r="E95" i="25"/>
  <c r="O99" i="25"/>
  <c r="J68" i="25"/>
  <c r="L56" i="25"/>
  <c r="L68" i="25" s="1"/>
  <c r="G102" i="27"/>
  <c r="G94" i="27"/>
  <c r="G96" i="27"/>
  <c r="G97" i="27"/>
  <c r="G98" i="27"/>
  <c r="G101" i="27"/>
  <c r="G103" i="27"/>
  <c r="G95" i="27"/>
  <c r="W68" i="21"/>
  <c r="W59" i="21"/>
  <c r="W62" i="21"/>
  <c r="W63" i="21"/>
  <c r="W65" i="21"/>
  <c r="W60" i="21"/>
  <c r="P129" i="23"/>
  <c r="P130" i="23"/>
  <c r="P132" i="23"/>
  <c r="P133" i="23"/>
  <c r="P138" i="23"/>
  <c r="E63" i="23"/>
  <c r="D352" i="24"/>
  <c r="D353" i="24"/>
  <c r="D349" i="24"/>
  <c r="D348" i="24"/>
  <c r="D351" i="24"/>
  <c r="D354" i="24"/>
  <c r="D347" i="24"/>
  <c r="D350" i="24"/>
  <c r="D345" i="24"/>
  <c r="T59" i="23"/>
  <c r="T63" i="23"/>
  <c r="P129" i="24"/>
  <c r="P56" i="24"/>
  <c r="P59" i="24" s="1"/>
  <c r="P138" i="24"/>
  <c r="J101" i="24"/>
  <c r="V96" i="24"/>
  <c r="V97" i="24"/>
  <c r="V98" i="24"/>
  <c r="V95" i="24"/>
  <c r="V101" i="24"/>
  <c r="M347" i="26"/>
  <c r="M352" i="26"/>
  <c r="M353" i="26"/>
  <c r="M351" i="26"/>
  <c r="M350" i="26"/>
  <c r="M354" i="26"/>
  <c r="M348" i="26"/>
  <c r="M349" i="26"/>
  <c r="K132" i="24"/>
  <c r="K138" i="24"/>
  <c r="K136" i="24"/>
  <c r="K135" i="24"/>
  <c r="K129" i="24"/>
  <c r="O101" i="24"/>
  <c r="O102" i="24"/>
  <c r="O103" i="24"/>
  <c r="I166" i="26"/>
  <c r="I172" i="26"/>
  <c r="I162" i="26"/>
  <c r="I164" i="26"/>
  <c r="I165" i="26"/>
  <c r="I169" i="26"/>
  <c r="I167" i="26"/>
  <c r="I171" i="26"/>
  <c r="I170" i="26"/>
  <c r="I173" i="26"/>
  <c r="W133" i="26"/>
  <c r="K95" i="26"/>
  <c r="G67" i="26"/>
  <c r="W135" i="26"/>
  <c r="K134" i="26"/>
  <c r="H131" i="26"/>
  <c r="W131" i="26"/>
  <c r="J99" i="26"/>
  <c r="K133" i="26"/>
  <c r="Q94" i="26"/>
  <c r="I133" i="26"/>
  <c r="V133" i="26"/>
  <c r="I98" i="26"/>
  <c r="K94" i="26"/>
  <c r="Q102" i="26"/>
  <c r="I56" i="26"/>
  <c r="I63" i="26" s="1"/>
  <c r="T129" i="26"/>
  <c r="G102" i="26"/>
  <c r="G97" i="26"/>
  <c r="T56" i="26"/>
  <c r="T64" i="26" s="1"/>
  <c r="K353" i="25"/>
  <c r="K354" i="25"/>
  <c r="K347" i="25"/>
  <c r="K345" i="25"/>
  <c r="K348" i="25"/>
  <c r="K350" i="25"/>
  <c r="K352" i="25"/>
  <c r="K351" i="25"/>
  <c r="K349" i="25"/>
  <c r="H56" i="25"/>
  <c r="H68" i="25" s="1"/>
  <c r="N129" i="26"/>
  <c r="N131" i="26"/>
  <c r="N137" i="26"/>
  <c r="N130" i="26"/>
  <c r="D346" i="25"/>
  <c r="M66" i="25"/>
  <c r="L96" i="25"/>
  <c r="M60" i="25"/>
  <c r="Q137" i="25"/>
  <c r="P65" i="25"/>
  <c r="G136" i="25"/>
  <c r="G131" i="25"/>
  <c r="G130" i="25"/>
  <c r="G133" i="25"/>
  <c r="G138" i="25"/>
  <c r="G137" i="25"/>
  <c r="J101" i="25"/>
  <c r="J99" i="25"/>
  <c r="J97" i="25"/>
  <c r="J96" i="25"/>
  <c r="J100" i="25"/>
  <c r="T98" i="25"/>
  <c r="J103" i="25"/>
  <c r="H103" i="25"/>
  <c r="H100" i="25"/>
  <c r="H95" i="25"/>
  <c r="H94" i="25"/>
  <c r="H98" i="25"/>
  <c r="H102" i="25"/>
  <c r="H97" i="25"/>
  <c r="E131" i="25"/>
  <c r="O101" i="27"/>
  <c r="S56" i="25"/>
  <c r="V129" i="27"/>
  <c r="V131" i="27"/>
  <c r="V137" i="27"/>
  <c r="V133" i="27"/>
  <c r="V134" i="27"/>
  <c r="V132" i="27"/>
  <c r="V138" i="27"/>
  <c r="V135" i="27"/>
  <c r="Q138" i="27"/>
  <c r="Q132" i="27"/>
  <c r="Q130" i="27"/>
  <c r="Q137" i="27"/>
  <c r="Q134" i="27"/>
  <c r="Q135" i="27"/>
  <c r="Q133" i="27"/>
  <c r="Q131" i="27"/>
  <c r="Q136" i="27"/>
  <c r="Q68" i="23"/>
  <c r="P351" i="23"/>
  <c r="P347" i="23"/>
  <c r="P354" i="23"/>
  <c r="P349" i="23"/>
  <c r="P348" i="23"/>
  <c r="P352" i="23"/>
  <c r="P353" i="23"/>
  <c r="P350" i="23"/>
  <c r="P346" i="23"/>
  <c r="D94" i="23"/>
  <c r="D101" i="23"/>
  <c r="D102" i="23"/>
  <c r="D97" i="23"/>
  <c r="P131" i="23"/>
  <c r="L56" i="23"/>
  <c r="L59" i="23" s="1"/>
  <c r="J138" i="23"/>
  <c r="J136" i="23"/>
  <c r="J130" i="23"/>
  <c r="J135" i="23"/>
  <c r="J132" i="23"/>
  <c r="H348" i="24"/>
  <c r="H353" i="24"/>
  <c r="H352" i="24"/>
  <c r="H350" i="24"/>
  <c r="H349" i="24"/>
  <c r="H347" i="24"/>
  <c r="H351" i="24"/>
  <c r="H354" i="24"/>
  <c r="L97" i="24"/>
  <c r="P96" i="24"/>
  <c r="P98" i="24"/>
  <c r="P94" i="24"/>
  <c r="C56" i="24"/>
  <c r="C66" i="24" s="1"/>
  <c r="P102" i="24"/>
  <c r="M64" i="24"/>
  <c r="V94" i="24"/>
  <c r="O353" i="26"/>
  <c r="O351" i="26"/>
  <c r="O354" i="26"/>
  <c r="O352" i="26"/>
  <c r="O350" i="26"/>
  <c r="O349" i="26"/>
  <c r="O348" i="26"/>
  <c r="O347" i="26"/>
  <c r="K349" i="26"/>
  <c r="K354" i="26"/>
  <c r="K353" i="26"/>
  <c r="K345" i="26"/>
  <c r="K350" i="26"/>
  <c r="K351" i="26"/>
  <c r="K347" i="26"/>
  <c r="K352" i="26"/>
  <c r="K348" i="26"/>
  <c r="K137" i="24"/>
  <c r="P94" i="26"/>
  <c r="F135" i="26"/>
  <c r="F136" i="26"/>
  <c r="F137" i="26"/>
  <c r="F132" i="26"/>
  <c r="K131" i="26"/>
  <c r="Q98" i="26"/>
  <c r="Q103" i="26"/>
  <c r="F133" i="26"/>
  <c r="U56" i="26"/>
  <c r="U67" i="26" s="1"/>
  <c r="W60" i="26"/>
  <c r="P352" i="25"/>
  <c r="P348" i="25"/>
  <c r="P347" i="25"/>
  <c r="P350" i="25"/>
  <c r="P351" i="25"/>
  <c r="P353" i="25"/>
  <c r="P354" i="25"/>
  <c r="P349" i="25"/>
  <c r="J134" i="25"/>
  <c r="S56" i="26"/>
  <c r="S61" i="26" s="1"/>
  <c r="E169" i="25"/>
  <c r="E167" i="25"/>
  <c r="E166" i="25"/>
  <c r="E165" i="25"/>
  <c r="E164" i="25"/>
  <c r="E162" i="25"/>
  <c r="E170" i="25"/>
  <c r="E172" i="25"/>
  <c r="E171" i="25"/>
  <c r="E173" i="25"/>
  <c r="P68" i="25"/>
  <c r="R65" i="25"/>
  <c r="V136" i="25"/>
  <c r="E56" i="25"/>
  <c r="E61" i="25" s="1"/>
  <c r="U99" i="25"/>
  <c r="J311" i="27"/>
  <c r="J312" i="27"/>
  <c r="J314" i="27"/>
  <c r="J313" i="27"/>
  <c r="J315" i="27"/>
  <c r="J316" i="27"/>
  <c r="J308" i="27"/>
  <c r="J307" i="27"/>
  <c r="J310" i="27"/>
  <c r="M94" i="25"/>
  <c r="M101" i="25"/>
  <c r="M97" i="25"/>
  <c r="M95" i="25"/>
  <c r="M131" i="27"/>
  <c r="M134" i="27"/>
  <c r="M130" i="27"/>
  <c r="M136" i="27"/>
  <c r="M138" i="27"/>
  <c r="M137" i="27"/>
  <c r="M133" i="27"/>
  <c r="M129" i="27"/>
  <c r="O56" i="27"/>
  <c r="O65" i="27" s="1"/>
  <c r="H21" i="27"/>
  <c r="H56" i="27"/>
  <c r="H67" i="27" s="1"/>
  <c r="F131" i="27"/>
  <c r="F129" i="27"/>
  <c r="F134" i="27"/>
  <c r="F132" i="27"/>
  <c r="F138" i="27"/>
  <c r="F133" i="27"/>
  <c r="F137" i="27"/>
  <c r="N56" i="27"/>
  <c r="N59" i="27" s="1"/>
  <c r="F136" i="27"/>
  <c r="R136" i="27"/>
  <c r="F100" i="24"/>
  <c r="F95" i="24"/>
  <c r="F101" i="24"/>
  <c r="F98" i="24"/>
  <c r="F97" i="24"/>
  <c r="R354" i="26"/>
  <c r="R350" i="26"/>
  <c r="R353" i="26"/>
  <c r="R352" i="26"/>
  <c r="R351" i="26"/>
  <c r="R348" i="26"/>
  <c r="R347" i="26"/>
  <c r="R349" i="26"/>
  <c r="P134" i="24"/>
  <c r="P137" i="24"/>
  <c r="O170" i="26"/>
  <c r="O171" i="26"/>
  <c r="O162" i="26"/>
  <c r="O164" i="26"/>
  <c r="O166" i="26"/>
  <c r="O165" i="26"/>
  <c r="O167" i="26"/>
  <c r="O169" i="26"/>
  <c r="O173" i="26"/>
  <c r="O172" i="26"/>
  <c r="Q353" i="25"/>
  <c r="Q349" i="25"/>
  <c r="Q351" i="25"/>
  <c r="Q352" i="25"/>
  <c r="Q354" i="25"/>
  <c r="Q350" i="25"/>
  <c r="Q345" i="25"/>
  <c r="Q347" i="25"/>
  <c r="Q348" i="25"/>
  <c r="F97" i="26"/>
  <c r="D56" i="26"/>
  <c r="E136" i="26"/>
  <c r="E134" i="26"/>
  <c r="E129" i="26"/>
  <c r="E131" i="26"/>
  <c r="F28" i="26"/>
  <c r="P96" i="26"/>
  <c r="S349" i="25"/>
  <c r="S352" i="25"/>
  <c r="S350" i="25"/>
  <c r="S354" i="25"/>
  <c r="S353" i="25"/>
  <c r="S347" i="25"/>
  <c r="S351" i="25"/>
  <c r="S348" i="25"/>
  <c r="S346" i="25"/>
  <c r="P56" i="26"/>
  <c r="P66" i="26" s="1"/>
  <c r="R63" i="25"/>
  <c r="R61" i="25"/>
  <c r="R59" i="25"/>
  <c r="K138" i="25"/>
  <c r="K137" i="25"/>
  <c r="K136" i="25"/>
  <c r="K133" i="25"/>
  <c r="K134" i="25"/>
  <c r="K131" i="25"/>
  <c r="P66" i="25"/>
  <c r="V56" i="25"/>
  <c r="V63" i="25" s="1"/>
  <c r="O100" i="25"/>
  <c r="O98" i="25"/>
  <c r="O94" i="25"/>
  <c r="N138" i="25"/>
  <c r="F136" i="25"/>
  <c r="U64" i="25"/>
  <c r="K98" i="25"/>
  <c r="K102" i="25"/>
  <c r="O102" i="25"/>
  <c r="M61" i="25"/>
  <c r="U56" i="27"/>
  <c r="U60" i="27" s="1"/>
  <c r="U351" i="21"/>
  <c r="U354" i="21"/>
  <c r="U353" i="21"/>
  <c r="U348" i="21"/>
  <c r="U347" i="21"/>
  <c r="U349" i="21"/>
  <c r="U352" i="21"/>
  <c r="U345" i="21"/>
  <c r="U350" i="21"/>
  <c r="U346" i="21"/>
  <c r="P63" i="25"/>
  <c r="P103" i="25"/>
  <c r="P97" i="25"/>
  <c r="P101" i="25"/>
  <c r="F103" i="25"/>
  <c r="F99" i="25"/>
  <c r="F96" i="25"/>
  <c r="O56" i="25"/>
  <c r="O60" i="25" s="1"/>
  <c r="S95" i="27"/>
  <c r="S98" i="27"/>
  <c r="S100" i="27"/>
  <c r="S102" i="27"/>
  <c r="S103" i="27"/>
  <c r="S94" i="27"/>
  <c r="D130" i="27"/>
  <c r="H131" i="27"/>
  <c r="H132" i="27"/>
  <c r="H137" i="27"/>
  <c r="H133" i="27"/>
  <c r="H130" i="27"/>
  <c r="G68" i="21"/>
  <c r="G59" i="21"/>
  <c r="G67" i="21"/>
  <c r="G63" i="21"/>
  <c r="G65" i="21"/>
  <c r="E130" i="27"/>
  <c r="E133" i="27"/>
  <c r="E138" i="27"/>
  <c r="H134" i="27"/>
  <c r="W67" i="27"/>
  <c r="U130" i="27"/>
  <c r="K130" i="21"/>
  <c r="K134" i="21"/>
  <c r="K136" i="21"/>
  <c r="K138" i="21"/>
  <c r="U133" i="21"/>
  <c r="E129" i="27"/>
  <c r="U135" i="27"/>
  <c r="R95" i="21"/>
  <c r="R99" i="21"/>
  <c r="R98" i="21"/>
  <c r="R103" i="21"/>
  <c r="D134" i="27"/>
  <c r="W67" i="21"/>
  <c r="T131" i="21"/>
  <c r="T68" i="21"/>
  <c r="W96" i="21"/>
  <c r="P94" i="21"/>
  <c r="U100" i="27"/>
  <c r="U101" i="27"/>
  <c r="U95" i="27"/>
  <c r="U94" i="27"/>
  <c r="D138" i="27"/>
  <c r="J138" i="27"/>
  <c r="J129" i="27"/>
  <c r="M98" i="27"/>
  <c r="M96" i="27"/>
  <c r="M99" i="27"/>
  <c r="I138" i="21"/>
  <c r="I129" i="21"/>
  <c r="I132" i="21"/>
  <c r="I135" i="21"/>
  <c r="I136" i="21"/>
  <c r="I103" i="27"/>
  <c r="I96" i="27"/>
  <c r="I97" i="27"/>
  <c r="I100" i="27"/>
  <c r="I102" i="27"/>
  <c r="J134" i="27"/>
  <c r="N345" i="21"/>
  <c r="P132" i="27"/>
  <c r="W137" i="21"/>
  <c r="I130" i="21"/>
  <c r="E103" i="21"/>
  <c r="G64" i="21"/>
  <c r="M103" i="21"/>
  <c r="M102" i="21"/>
  <c r="M95" i="21"/>
  <c r="D101" i="21"/>
  <c r="D97" i="21"/>
  <c r="D99" i="21"/>
  <c r="D98" i="21"/>
  <c r="H97" i="27"/>
  <c r="H99" i="27"/>
  <c r="H100" i="27"/>
  <c r="H101" i="27"/>
  <c r="T132" i="27"/>
  <c r="D95" i="21"/>
  <c r="S129" i="21"/>
  <c r="S130" i="21"/>
  <c r="S133" i="21"/>
  <c r="S138" i="21"/>
  <c r="T131" i="27"/>
  <c r="S131" i="21"/>
  <c r="H94" i="21"/>
  <c r="H97" i="21"/>
  <c r="H100" i="21"/>
  <c r="D103" i="21"/>
  <c r="G102" i="21"/>
  <c r="G103" i="21"/>
  <c r="G94" i="21"/>
  <c r="G97" i="21"/>
  <c r="G101" i="21"/>
  <c r="G100" i="21"/>
  <c r="G99" i="21"/>
  <c r="M56" i="21"/>
  <c r="M59" i="21" s="1"/>
  <c r="E99" i="21"/>
  <c r="D131" i="27"/>
  <c r="H103" i="21"/>
  <c r="F102" i="21"/>
  <c r="J130" i="27"/>
  <c r="S135" i="21"/>
  <c r="V131" i="21"/>
  <c r="V132" i="21"/>
  <c r="V137" i="21"/>
  <c r="V138" i="21"/>
  <c r="V129" i="21"/>
  <c r="T65" i="21"/>
  <c r="L100" i="21"/>
  <c r="L102" i="21"/>
  <c r="L101" i="21"/>
  <c r="L98" i="21"/>
  <c r="N95" i="21"/>
  <c r="N102" i="21"/>
  <c r="N103" i="21"/>
  <c r="N96" i="21"/>
  <c r="T64" i="21"/>
  <c r="F60" i="21"/>
  <c r="V56" i="21"/>
  <c r="V59" i="21" s="1"/>
  <c r="D353" i="21"/>
  <c r="D352" i="21"/>
  <c r="D354" i="21"/>
  <c r="D351" i="21"/>
  <c r="D348" i="21"/>
  <c r="D347" i="21"/>
  <c r="D345" i="21"/>
  <c r="D350" i="21"/>
  <c r="D349" i="21"/>
  <c r="H315" i="21"/>
  <c r="H313" i="21"/>
  <c r="H316" i="21"/>
  <c r="H310" i="21"/>
  <c r="H308" i="21"/>
  <c r="H307" i="21"/>
  <c r="H314" i="21"/>
  <c r="H311" i="21"/>
  <c r="H312" i="21"/>
  <c r="U97" i="27"/>
  <c r="R130" i="21"/>
  <c r="R131" i="21"/>
  <c r="R135" i="21"/>
  <c r="W61" i="21"/>
  <c r="D100" i="21"/>
  <c r="V136" i="21"/>
  <c r="Q56" i="21"/>
  <c r="Q62" i="21" s="1"/>
  <c r="N56" i="21"/>
  <c r="N62" i="21" s="1"/>
  <c r="T62" i="21"/>
  <c r="T138" i="27"/>
  <c r="O137" i="27"/>
  <c r="O138" i="27"/>
  <c r="O136" i="27"/>
  <c r="O131" i="27"/>
  <c r="D100" i="27"/>
  <c r="K135" i="21"/>
  <c r="L56" i="21"/>
  <c r="K312" i="21"/>
  <c r="K308" i="21"/>
  <c r="K316" i="21"/>
  <c r="K315" i="21"/>
  <c r="K314" i="21"/>
  <c r="K313" i="21"/>
  <c r="K310" i="21"/>
  <c r="K307" i="21"/>
  <c r="K311" i="21"/>
  <c r="T130" i="21"/>
  <c r="T132" i="21"/>
  <c r="T133" i="21"/>
  <c r="T135" i="21"/>
  <c r="T136" i="21"/>
  <c r="T137" i="21"/>
  <c r="G60" i="21"/>
  <c r="W138" i="25"/>
  <c r="W137" i="25"/>
  <c r="W133" i="25"/>
  <c r="W131" i="25"/>
  <c r="W130" i="25"/>
  <c r="I101" i="27"/>
  <c r="V347" i="27"/>
  <c r="V351" i="27"/>
  <c r="V348" i="27"/>
  <c r="V349" i="27"/>
  <c r="V350" i="27"/>
  <c r="V352" i="27"/>
  <c r="V353" i="27"/>
  <c r="V354" i="27"/>
  <c r="V346" i="27"/>
  <c r="H94" i="27"/>
  <c r="F56" i="27"/>
  <c r="F64" i="27" s="1"/>
  <c r="P136" i="27"/>
  <c r="V347" i="21"/>
  <c r="V352" i="21"/>
  <c r="V354" i="21"/>
  <c r="V353" i="21"/>
  <c r="V348" i="21"/>
  <c r="V351" i="21"/>
  <c r="V349" i="21"/>
  <c r="V345" i="21"/>
  <c r="V350" i="21"/>
  <c r="N101" i="27"/>
  <c r="N95" i="27"/>
  <c r="N96" i="27"/>
  <c r="N99" i="27"/>
  <c r="N102" i="27"/>
  <c r="N103" i="27"/>
  <c r="I98" i="27"/>
  <c r="R102" i="21"/>
  <c r="L349" i="21"/>
  <c r="L354" i="21"/>
  <c r="L350" i="21"/>
  <c r="L348" i="21"/>
  <c r="L353" i="21"/>
  <c r="L351" i="21"/>
  <c r="L347" i="21"/>
  <c r="L352" i="21"/>
  <c r="F131" i="21"/>
  <c r="F134" i="21"/>
  <c r="U101" i="21"/>
  <c r="U96" i="21"/>
  <c r="U97" i="21"/>
  <c r="U95" i="21"/>
  <c r="U94" i="21"/>
  <c r="S95" i="21"/>
  <c r="S98" i="21"/>
  <c r="S102" i="21"/>
  <c r="M100" i="21"/>
  <c r="D136" i="27"/>
  <c r="D135" i="27"/>
  <c r="F94" i="27"/>
  <c r="E350" i="21"/>
  <c r="E347" i="21"/>
  <c r="E354" i="21"/>
  <c r="E352" i="21"/>
  <c r="E348" i="21"/>
  <c r="E353" i="21"/>
  <c r="E351" i="21"/>
  <c r="E349" i="21"/>
  <c r="W134" i="27"/>
  <c r="W129" i="27"/>
  <c r="W130" i="27"/>
  <c r="W136" i="27"/>
  <c r="W132" i="27"/>
  <c r="T135" i="27"/>
  <c r="T136" i="27"/>
  <c r="T137" i="27"/>
  <c r="F347" i="21"/>
  <c r="F354" i="21"/>
  <c r="F352" i="21"/>
  <c r="F350" i="21"/>
  <c r="F348" i="21"/>
  <c r="F353" i="21"/>
  <c r="F351" i="21"/>
  <c r="F349" i="21"/>
  <c r="F102" i="27"/>
  <c r="J62" i="21"/>
  <c r="S56" i="21"/>
  <c r="S59" i="21" s="1"/>
  <c r="W66" i="21"/>
  <c r="F101" i="21"/>
  <c r="F103" i="21"/>
  <c r="F97" i="21"/>
  <c r="F98" i="21"/>
  <c r="F99" i="21"/>
  <c r="D56" i="21"/>
  <c r="D59" i="21" s="1"/>
  <c r="P129" i="21"/>
  <c r="P133" i="21"/>
  <c r="P136" i="21"/>
  <c r="P138" i="21"/>
  <c r="E346" i="21"/>
  <c r="K133" i="21"/>
  <c r="R94" i="21"/>
  <c r="O131" i="21"/>
  <c r="U64" i="21"/>
  <c r="R56" i="21"/>
  <c r="R63" i="21" s="1"/>
  <c r="K353" i="21"/>
  <c r="K352" i="21"/>
  <c r="K351" i="21"/>
  <c r="K349" i="21"/>
  <c r="K348" i="21"/>
  <c r="K347" i="21"/>
  <c r="K350" i="21"/>
  <c r="K354" i="21"/>
  <c r="P132" i="21"/>
  <c r="H99" i="21"/>
  <c r="F96" i="21"/>
  <c r="R136" i="21"/>
  <c r="S56" i="27"/>
  <c r="S67" i="27" s="1"/>
  <c r="W97" i="27"/>
  <c r="W98" i="27"/>
  <c r="W96" i="27"/>
  <c r="N351" i="21"/>
  <c r="N352" i="21"/>
  <c r="N350" i="21"/>
  <c r="N348" i="21"/>
  <c r="N347" i="21"/>
  <c r="N346" i="21"/>
  <c r="N353" i="21"/>
  <c r="N349" i="21"/>
  <c r="N354" i="21"/>
  <c r="Q348" i="21"/>
  <c r="Q354" i="21"/>
  <c r="Q347" i="21"/>
  <c r="Q353" i="21"/>
  <c r="Q352" i="21"/>
  <c r="Q351" i="21"/>
  <c r="Q350" i="21"/>
  <c r="Q349" i="21"/>
  <c r="W131" i="27"/>
  <c r="D346" i="21"/>
  <c r="U61" i="21"/>
  <c r="R137" i="21"/>
  <c r="H102" i="21"/>
  <c r="K98" i="21"/>
  <c r="K97" i="21"/>
  <c r="K99" i="21"/>
  <c r="K103" i="21"/>
  <c r="K102" i="21"/>
  <c r="K94" i="21"/>
  <c r="L134" i="21"/>
  <c r="U138" i="21"/>
  <c r="I56" i="21"/>
  <c r="I67" i="21" s="1"/>
  <c r="E136" i="21"/>
  <c r="E135" i="21"/>
  <c r="E132" i="21"/>
  <c r="E133" i="21"/>
  <c r="E134" i="21"/>
  <c r="W103" i="27"/>
  <c r="T97" i="27"/>
  <c r="T98" i="27"/>
  <c r="T101" i="27"/>
  <c r="T103" i="27"/>
  <c r="R132" i="21"/>
  <c r="T98" i="21"/>
  <c r="T100" i="21"/>
  <c r="T101" i="21"/>
  <c r="T94" i="21"/>
  <c r="O56" i="21"/>
  <c r="O65" i="21" s="1"/>
  <c r="E137" i="27"/>
  <c r="U131" i="21"/>
  <c r="U137" i="21"/>
  <c r="O94" i="21"/>
  <c r="O95" i="21"/>
  <c r="O99" i="21"/>
  <c r="O97" i="21"/>
  <c r="K131" i="21"/>
  <c r="C102" i="21"/>
  <c r="C94" i="21"/>
  <c r="C98" i="21"/>
  <c r="C97" i="21"/>
  <c r="C95" i="21"/>
  <c r="G61" i="21"/>
  <c r="W316" i="21"/>
  <c r="W312" i="21"/>
  <c r="W314" i="21"/>
  <c r="W308" i="21"/>
  <c r="W315" i="21"/>
  <c r="W313" i="21"/>
  <c r="W310" i="21"/>
  <c r="W307" i="21"/>
  <c r="W311" i="21"/>
  <c r="F100" i="27"/>
  <c r="E310" i="21"/>
  <c r="E314" i="21"/>
  <c r="E316" i="21"/>
  <c r="E311" i="21"/>
  <c r="E308" i="21"/>
  <c r="E307" i="21"/>
  <c r="E313" i="21"/>
  <c r="E315" i="21"/>
  <c r="E312" i="21"/>
  <c r="U99" i="27"/>
  <c r="M100" i="27"/>
  <c r="E100" i="21"/>
  <c r="E101" i="21"/>
  <c r="E95" i="21"/>
  <c r="E98" i="21"/>
  <c r="E97" i="21"/>
  <c r="E96" i="21"/>
  <c r="R170" i="21"/>
  <c r="R166" i="21"/>
  <c r="R173" i="21"/>
  <c r="R165" i="21"/>
  <c r="R167" i="21"/>
  <c r="R169" i="21"/>
  <c r="R171" i="21"/>
  <c r="R172" i="21"/>
  <c r="R162" i="21"/>
  <c r="R164" i="21"/>
  <c r="P164" i="21"/>
  <c r="P169" i="21"/>
  <c r="P167" i="21"/>
  <c r="P166" i="21"/>
  <c r="P170" i="21"/>
  <c r="P172" i="21"/>
  <c r="P171" i="21"/>
  <c r="P173" i="21"/>
  <c r="P162" i="21"/>
  <c r="P165" i="21"/>
  <c r="W132" i="21"/>
  <c r="W134" i="21"/>
  <c r="W135" i="21"/>
  <c r="W129" i="21"/>
  <c r="W130" i="21"/>
  <c r="W131" i="21"/>
  <c r="O130" i="21"/>
  <c r="O133" i="21"/>
  <c r="O137" i="21"/>
  <c r="O138" i="21"/>
  <c r="J136" i="27"/>
  <c r="E137" i="21"/>
  <c r="R97" i="21"/>
  <c r="K95" i="21"/>
  <c r="P130" i="21"/>
  <c r="C56" i="21"/>
  <c r="C66" i="21" s="1"/>
  <c r="W309" i="21"/>
  <c r="I134" i="21"/>
  <c r="H172" i="21"/>
  <c r="H170" i="21"/>
  <c r="H169" i="21"/>
  <c r="H162" i="21"/>
  <c r="H164" i="21"/>
  <c r="H165" i="21"/>
  <c r="H167" i="21"/>
  <c r="H166" i="21"/>
  <c r="H171" i="21"/>
  <c r="H173" i="21"/>
  <c r="S173" i="21"/>
  <c r="S169" i="21"/>
  <c r="S166" i="21"/>
  <c r="S167" i="21"/>
  <c r="S171" i="21"/>
  <c r="S170" i="21"/>
  <c r="S172" i="21"/>
  <c r="S162" i="21"/>
  <c r="S164" i="21"/>
  <c r="S165" i="21"/>
  <c r="S168" i="21"/>
  <c r="D101" i="27"/>
  <c r="D103" i="27"/>
  <c r="D97" i="27"/>
  <c r="D98" i="27"/>
  <c r="E138" i="21"/>
  <c r="T63" i="21"/>
  <c r="T66" i="21"/>
  <c r="T60" i="21"/>
  <c r="E131" i="21"/>
  <c r="P56" i="21"/>
  <c r="P61" i="21" s="1"/>
  <c r="F136" i="21"/>
  <c r="F135" i="21"/>
  <c r="F138" i="21"/>
  <c r="F129" i="21"/>
  <c r="F133" i="21"/>
  <c r="T61" i="21"/>
  <c r="E129" i="21"/>
  <c r="H95" i="21"/>
  <c r="V346" i="21"/>
  <c r="S132" i="21"/>
  <c r="G62" i="21"/>
  <c r="U138" i="27"/>
  <c r="U133" i="27"/>
  <c r="W68" i="27"/>
  <c r="Q94" i="27"/>
  <c r="Q96" i="27"/>
  <c r="M56" i="27"/>
  <c r="M59" i="27" s="1"/>
  <c r="H168" i="21"/>
  <c r="P129" i="27"/>
  <c r="U135" i="21"/>
  <c r="U136" i="21"/>
  <c r="U130" i="21"/>
  <c r="U129" i="21"/>
  <c r="P101" i="27"/>
  <c r="P102" i="27"/>
  <c r="D56" i="27"/>
  <c r="D64" i="27" s="1"/>
  <c r="U134" i="27"/>
  <c r="L129" i="21"/>
  <c r="L133" i="21"/>
  <c r="L138" i="21"/>
  <c r="L137" i="21"/>
  <c r="T134" i="27"/>
  <c r="R138" i="21"/>
  <c r="T134" i="21"/>
  <c r="J138" i="21"/>
  <c r="J131" i="21"/>
  <c r="J135" i="21"/>
  <c r="J134" i="21"/>
  <c r="J137" i="21"/>
  <c r="T103" i="21"/>
  <c r="W98" i="21"/>
  <c r="W97" i="21"/>
  <c r="W100" i="21"/>
  <c r="W101" i="21"/>
  <c r="W102" i="21"/>
  <c r="W103" i="21"/>
  <c r="W94" i="21"/>
  <c r="W64" i="21"/>
  <c r="P97" i="21"/>
  <c r="P98" i="21"/>
  <c r="P102" i="21"/>
  <c r="T96" i="21"/>
  <c r="H56" i="21"/>
  <c r="F346" i="21"/>
  <c r="G316" i="21"/>
  <c r="G312" i="21"/>
  <c r="G308" i="21"/>
  <c r="G315" i="21"/>
  <c r="G314" i="21"/>
  <c r="G313" i="21"/>
  <c r="G311" i="21"/>
  <c r="G310" i="21"/>
  <c r="G307" i="21"/>
  <c r="R129" i="21"/>
  <c r="S345" i="20"/>
  <c r="T21" i="20"/>
  <c r="D21" i="20"/>
  <c r="H351" i="20"/>
  <c r="C345" i="20"/>
  <c r="N21" i="20"/>
  <c r="N28" i="20" s="1"/>
  <c r="L309" i="20"/>
  <c r="I21" i="20"/>
  <c r="I26" i="20" s="1"/>
  <c r="H309" i="20"/>
  <c r="M309" i="20"/>
  <c r="N309" i="20"/>
  <c r="D276" i="20"/>
  <c r="R276" i="20"/>
  <c r="W275" i="20"/>
  <c r="T274" i="20"/>
  <c r="M275" i="20"/>
  <c r="V272" i="20"/>
  <c r="W270" i="20"/>
  <c r="R274" i="20"/>
  <c r="W273" i="20"/>
  <c r="J270" i="20"/>
  <c r="L272" i="20"/>
  <c r="F270" i="20"/>
  <c r="M278" i="20"/>
  <c r="R277" i="20"/>
  <c r="K236" i="20"/>
  <c r="W237" i="20"/>
  <c r="Q242" i="20"/>
  <c r="G243" i="20"/>
  <c r="Q241" i="20"/>
  <c r="K240" i="20"/>
  <c r="W234" i="20"/>
  <c r="K243" i="20"/>
  <c r="O207" i="20"/>
  <c r="G208" i="20"/>
  <c r="O205" i="20"/>
  <c r="G200" i="20"/>
  <c r="T204" i="20"/>
  <c r="H202" i="20"/>
  <c r="H208" i="20"/>
  <c r="H204" i="20"/>
  <c r="G199" i="20"/>
  <c r="E202" i="20"/>
  <c r="M207" i="20"/>
  <c r="G201" i="20"/>
  <c r="G207" i="20"/>
  <c r="K199" i="20"/>
  <c r="I201" i="20"/>
  <c r="M200" i="20"/>
  <c r="C237" i="20"/>
  <c r="C238" i="20"/>
  <c r="C205" i="20"/>
  <c r="C207" i="20"/>
  <c r="C199" i="20"/>
  <c r="U162" i="20"/>
  <c r="H147" i="20"/>
  <c r="H148" i="20" s="1"/>
  <c r="J147" i="20"/>
  <c r="J148" i="20" s="1"/>
  <c r="C56" i="20"/>
  <c r="C61" i="20" s="1"/>
  <c r="I56" i="20"/>
  <c r="I68" i="20" s="1"/>
  <c r="R56" i="20"/>
  <c r="R63" i="20" s="1"/>
  <c r="S56" i="20"/>
  <c r="S62" i="20" s="1"/>
  <c r="D132" i="20"/>
  <c r="D131" i="20"/>
  <c r="S135" i="20"/>
  <c r="N133" i="20"/>
  <c r="F134" i="20"/>
  <c r="I129" i="20"/>
  <c r="I135" i="20"/>
  <c r="V56" i="20"/>
  <c r="W129" i="20"/>
  <c r="I138" i="20"/>
  <c r="D63" i="20"/>
  <c r="T56" i="20"/>
  <c r="T61" i="20" s="1"/>
  <c r="G132" i="20"/>
  <c r="S129" i="20"/>
  <c r="T131" i="20"/>
  <c r="G100" i="20"/>
  <c r="T101" i="20"/>
  <c r="C94" i="20"/>
  <c r="J102" i="20"/>
  <c r="E56" i="20"/>
  <c r="E66" i="20" s="1"/>
  <c r="U96" i="20"/>
  <c r="T97" i="20"/>
  <c r="Q99" i="20"/>
  <c r="D66" i="20"/>
  <c r="D60" i="20"/>
  <c r="O95" i="20"/>
  <c r="L101" i="20"/>
  <c r="G94" i="20"/>
  <c r="W99" i="20"/>
  <c r="T94" i="20"/>
  <c r="L98" i="20"/>
  <c r="D62" i="20"/>
  <c r="O99" i="20"/>
  <c r="W96" i="20"/>
  <c r="W102" i="20"/>
  <c r="G101" i="20"/>
  <c r="P102" i="20"/>
  <c r="O96" i="20"/>
  <c r="W56" i="20"/>
  <c r="W62" i="20" s="1"/>
  <c r="N103" i="20"/>
  <c r="O97" i="20"/>
  <c r="N94" i="20"/>
  <c r="G102" i="20"/>
  <c r="H60" i="20"/>
  <c r="H63" i="20"/>
  <c r="Q97" i="20"/>
  <c r="K95" i="20"/>
  <c r="Q96" i="20"/>
  <c r="K97" i="20"/>
  <c r="I99" i="20"/>
  <c r="Q101" i="20"/>
  <c r="N59" i="20"/>
  <c r="N61" i="20"/>
  <c r="Q95" i="20"/>
  <c r="K99" i="20"/>
  <c r="Q94" i="20"/>
  <c r="K102" i="20"/>
  <c r="D61" i="20"/>
  <c r="D65" i="20"/>
  <c r="D98" i="20"/>
  <c r="D97" i="20"/>
  <c r="K94" i="20"/>
  <c r="C98" i="20"/>
  <c r="I102" i="20"/>
  <c r="R101" i="20"/>
  <c r="D67" i="20"/>
  <c r="D59" i="20"/>
  <c r="U103" i="20"/>
  <c r="D64" i="20"/>
  <c r="D68" i="20"/>
  <c r="L97" i="20"/>
  <c r="O240" i="20"/>
  <c r="O238" i="20"/>
  <c r="O232" i="20"/>
  <c r="J199" i="20"/>
  <c r="J200" i="20"/>
  <c r="J205" i="20"/>
  <c r="J202" i="20"/>
  <c r="J197" i="20"/>
  <c r="F173" i="20"/>
  <c r="F169" i="20"/>
  <c r="F167" i="20"/>
  <c r="F164" i="20"/>
  <c r="F162" i="20"/>
  <c r="F172" i="20"/>
  <c r="F171" i="20"/>
  <c r="F170" i="20"/>
  <c r="F166" i="20"/>
  <c r="F165" i="20"/>
  <c r="C129" i="20"/>
  <c r="L136" i="20"/>
  <c r="V103" i="20"/>
  <c r="V102" i="20"/>
  <c r="V101" i="20"/>
  <c r="V100" i="20"/>
  <c r="U272" i="20"/>
  <c r="J347" i="20"/>
  <c r="J350" i="20"/>
  <c r="J353" i="20"/>
  <c r="J349" i="20"/>
  <c r="J352" i="20"/>
  <c r="J348" i="20"/>
  <c r="J351" i="20"/>
  <c r="J354" i="20"/>
  <c r="L232" i="20"/>
  <c r="L239" i="20"/>
  <c r="L240" i="20"/>
  <c r="L237" i="20"/>
  <c r="L242" i="20"/>
  <c r="L234" i="20"/>
  <c r="L208" i="20"/>
  <c r="M242" i="20"/>
  <c r="M240" i="20"/>
  <c r="M243" i="20"/>
  <c r="M232" i="20"/>
  <c r="M239" i="20"/>
  <c r="J346" i="20"/>
  <c r="R207" i="20"/>
  <c r="R204" i="20"/>
  <c r="R205" i="20"/>
  <c r="R208" i="20"/>
  <c r="R197" i="20"/>
  <c r="R203" i="20"/>
  <c r="R202" i="20"/>
  <c r="K56" i="20"/>
  <c r="K59" i="20" s="1"/>
  <c r="F168" i="20"/>
  <c r="E170" i="20"/>
  <c r="E166" i="20"/>
  <c r="E165" i="20"/>
  <c r="E171" i="20"/>
  <c r="E169" i="20"/>
  <c r="E167" i="20"/>
  <c r="E164" i="20"/>
  <c r="E162" i="20"/>
  <c r="E173" i="20"/>
  <c r="E172" i="20"/>
  <c r="M97" i="20"/>
  <c r="H59" i="20"/>
  <c r="G56" i="20"/>
  <c r="G59" i="20" s="1"/>
  <c r="V99" i="20"/>
  <c r="F102" i="20"/>
  <c r="F101" i="20"/>
  <c r="F100" i="20"/>
  <c r="F95" i="20"/>
  <c r="F97" i="20"/>
  <c r="M312" i="20"/>
  <c r="M315" i="20"/>
  <c r="M308" i="20"/>
  <c r="M311" i="20"/>
  <c r="M314" i="20"/>
  <c r="M307" i="20"/>
  <c r="M310" i="20"/>
  <c r="M313" i="20"/>
  <c r="M316" i="20"/>
  <c r="M21" i="20"/>
  <c r="M25" i="20" s="1"/>
  <c r="W267" i="20"/>
  <c r="W277" i="20"/>
  <c r="M274" i="20"/>
  <c r="E272" i="20"/>
  <c r="E275" i="20"/>
  <c r="R272" i="20"/>
  <c r="W236" i="20"/>
  <c r="M276" i="20"/>
  <c r="E271" i="20"/>
  <c r="D274" i="20"/>
  <c r="G273" i="20"/>
  <c r="L238" i="20"/>
  <c r="M271" i="20"/>
  <c r="J206" i="20"/>
  <c r="V206" i="20"/>
  <c r="M236" i="20"/>
  <c r="U202" i="20"/>
  <c r="R199" i="20"/>
  <c r="N202" i="20"/>
  <c r="R21" i="20"/>
  <c r="Q56" i="20"/>
  <c r="Q60" i="20" s="1"/>
  <c r="S136" i="20"/>
  <c r="V97" i="20"/>
  <c r="E168" i="20"/>
  <c r="L99" i="20"/>
  <c r="L100" i="20"/>
  <c r="F94" i="20"/>
  <c r="P56" i="20"/>
  <c r="P61" i="20" s="1"/>
  <c r="G267" i="20"/>
  <c r="X151" i="10" s="1"/>
  <c r="G277" i="20"/>
  <c r="R273" i="20"/>
  <c r="R275" i="20"/>
  <c r="T271" i="20"/>
  <c r="R270" i="20"/>
  <c r="M204" i="20"/>
  <c r="M197" i="20"/>
  <c r="M206" i="20"/>
  <c r="M203" i="20"/>
  <c r="M199" i="20"/>
  <c r="H197" i="20"/>
  <c r="H199" i="20"/>
  <c r="H207" i="20"/>
  <c r="H205" i="20"/>
  <c r="R241" i="20"/>
  <c r="R232" i="20"/>
  <c r="R239" i="20"/>
  <c r="R242" i="20"/>
  <c r="R200" i="20"/>
  <c r="P238" i="20"/>
  <c r="J101" i="20"/>
  <c r="W197" i="20"/>
  <c r="W207" i="20"/>
  <c r="W201" i="20"/>
  <c r="W202" i="20"/>
  <c r="W206" i="20"/>
  <c r="W204" i="20"/>
  <c r="U132" i="20"/>
  <c r="L200" i="20"/>
  <c r="W137" i="20"/>
  <c r="S197" i="20"/>
  <c r="S200" i="20"/>
  <c r="S208" i="20"/>
  <c r="W136" i="20"/>
  <c r="V96" i="20"/>
  <c r="G133" i="20"/>
  <c r="H62" i="20"/>
  <c r="E100" i="20"/>
  <c r="E99" i="20"/>
  <c r="E98" i="20"/>
  <c r="E97" i="20"/>
  <c r="G271" i="20"/>
  <c r="L235" i="20"/>
  <c r="O272" i="20"/>
  <c r="O267" i="20"/>
  <c r="AF151" i="10" s="1"/>
  <c r="O271" i="20"/>
  <c r="O274" i="20"/>
  <c r="D271" i="20"/>
  <c r="Q271" i="20"/>
  <c r="T167" i="20"/>
  <c r="T162" i="20"/>
  <c r="T173" i="20"/>
  <c r="T172" i="20"/>
  <c r="T165" i="20"/>
  <c r="T170" i="20"/>
  <c r="T169" i="20"/>
  <c r="T164" i="20"/>
  <c r="T166" i="20"/>
  <c r="T171" i="20"/>
  <c r="W269" i="20"/>
  <c r="N232" i="20"/>
  <c r="N243" i="20"/>
  <c r="N235" i="20"/>
  <c r="N237" i="20"/>
  <c r="N242" i="20"/>
  <c r="O197" i="20"/>
  <c r="O204" i="20"/>
  <c r="O208" i="20"/>
  <c r="O199" i="20"/>
  <c r="R235" i="20"/>
  <c r="W199" i="20"/>
  <c r="J201" i="20"/>
  <c r="U208" i="20"/>
  <c r="S138" i="20"/>
  <c r="Q135" i="20"/>
  <c r="N138" i="20"/>
  <c r="N132" i="20"/>
  <c r="N131" i="20"/>
  <c r="N130" i="20"/>
  <c r="C201" i="20"/>
  <c r="G136" i="20"/>
  <c r="I101" i="20"/>
  <c r="I97" i="20"/>
  <c r="I94" i="20"/>
  <c r="I95" i="20"/>
  <c r="I96" i="20"/>
  <c r="F96" i="20"/>
  <c r="N60" i="20"/>
  <c r="E240" i="20"/>
  <c r="E242" i="20"/>
  <c r="E232" i="20"/>
  <c r="E237" i="20"/>
  <c r="E94" i="20"/>
  <c r="I100" i="20"/>
  <c r="R97" i="20"/>
  <c r="G272" i="20"/>
  <c r="T267" i="20"/>
  <c r="AK151" i="10" s="1"/>
  <c r="T273" i="20"/>
  <c r="T270" i="20"/>
  <c r="T272" i="20"/>
  <c r="R269" i="20"/>
  <c r="T346" i="20"/>
  <c r="I310" i="20"/>
  <c r="I313" i="20"/>
  <c r="I316" i="20"/>
  <c r="I312" i="20"/>
  <c r="I315" i="20"/>
  <c r="I308" i="20"/>
  <c r="I311" i="20"/>
  <c r="I314" i="20"/>
  <c r="I307" i="20"/>
  <c r="Q236" i="20"/>
  <c r="Q238" i="20"/>
  <c r="Q232" i="20"/>
  <c r="Q239" i="20"/>
  <c r="Q235" i="20"/>
  <c r="G274" i="20"/>
  <c r="Q243" i="20"/>
  <c r="V270" i="20"/>
  <c r="V273" i="20"/>
  <c r="K235" i="20"/>
  <c r="G269" i="20"/>
  <c r="F199" i="20"/>
  <c r="N208" i="20"/>
  <c r="W232" i="20"/>
  <c r="W240" i="20"/>
  <c r="W241" i="20"/>
  <c r="W238" i="20"/>
  <c r="W243" i="20"/>
  <c r="J236" i="20"/>
  <c r="O200" i="20"/>
  <c r="H138" i="20"/>
  <c r="U138" i="20"/>
  <c r="E208" i="20"/>
  <c r="H137" i="20"/>
  <c r="H200" i="20"/>
  <c r="L135" i="20"/>
  <c r="J138" i="20"/>
  <c r="W132" i="20"/>
  <c r="R99" i="20"/>
  <c r="F98" i="20"/>
  <c r="S348" i="20"/>
  <c r="S351" i="20"/>
  <c r="S354" i="20"/>
  <c r="S347" i="20"/>
  <c r="S350" i="20"/>
  <c r="S353" i="20"/>
  <c r="S349" i="20"/>
  <c r="S352" i="20"/>
  <c r="S21" i="20"/>
  <c r="T348" i="20"/>
  <c r="T351" i="20"/>
  <c r="T354" i="20"/>
  <c r="T347" i="20"/>
  <c r="T350" i="20"/>
  <c r="T353" i="20"/>
  <c r="T349" i="20"/>
  <c r="T352" i="20"/>
  <c r="Q275" i="20"/>
  <c r="Q278" i="20"/>
  <c r="Q267" i="20"/>
  <c r="AH151" i="10" s="1"/>
  <c r="Q277" i="20"/>
  <c r="D167" i="20"/>
  <c r="D162" i="20"/>
  <c r="D171" i="20"/>
  <c r="D170" i="20"/>
  <c r="D169" i="20"/>
  <c r="D166" i="20"/>
  <c r="D165" i="20"/>
  <c r="D164" i="20"/>
  <c r="D173" i="20"/>
  <c r="D172" i="20"/>
  <c r="P241" i="20"/>
  <c r="P243" i="20"/>
  <c r="P232" i="20"/>
  <c r="O234" i="20"/>
  <c r="L138" i="20"/>
  <c r="O235" i="20"/>
  <c r="T197" i="20"/>
  <c r="T203" i="20"/>
  <c r="T200" i="20"/>
  <c r="F202" i="20"/>
  <c r="T134" i="20"/>
  <c r="T133" i="20"/>
  <c r="P234" i="20"/>
  <c r="J207" i="20"/>
  <c r="E96" i="20"/>
  <c r="F56" i="20"/>
  <c r="F63" i="20" s="1"/>
  <c r="C348" i="20"/>
  <c r="C351" i="20"/>
  <c r="C354" i="20"/>
  <c r="C347" i="20"/>
  <c r="C350" i="20"/>
  <c r="C353" i="20"/>
  <c r="C349" i="20"/>
  <c r="C352" i="20"/>
  <c r="C21" i="20"/>
  <c r="C32" i="20" s="1"/>
  <c r="D267" i="20"/>
  <c r="U151" i="10" s="1"/>
  <c r="D273" i="20"/>
  <c r="D270" i="20"/>
  <c r="S346" i="20"/>
  <c r="Q272" i="20"/>
  <c r="N205" i="20"/>
  <c r="G232" i="20"/>
  <c r="G238" i="20"/>
  <c r="G240" i="20"/>
  <c r="G241" i="20"/>
  <c r="G234" i="20"/>
  <c r="T199" i="20"/>
  <c r="T129" i="20"/>
  <c r="T137" i="20"/>
  <c r="P242" i="20"/>
  <c r="T130" i="20"/>
  <c r="M98" i="20"/>
  <c r="T136" i="20"/>
  <c r="J95" i="20"/>
  <c r="L131" i="20"/>
  <c r="D137" i="20"/>
  <c r="G138" i="20"/>
  <c r="U240" i="20"/>
  <c r="U242" i="20"/>
  <c r="U232" i="20"/>
  <c r="I103" i="20"/>
  <c r="S65" i="20"/>
  <c r="V269" i="20"/>
  <c r="D269" i="20"/>
  <c r="D348" i="20"/>
  <c r="D351" i="20"/>
  <c r="D354" i="20"/>
  <c r="D347" i="20"/>
  <c r="D350" i="20"/>
  <c r="D353" i="20"/>
  <c r="D349" i="20"/>
  <c r="D352" i="20"/>
  <c r="C346" i="20"/>
  <c r="V271" i="20"/>
  <c r="K267" i="20"/>
  <c r="AB151" i="10" s="1"/>
  <c r="K276" i="20"/>
  <c r="K278" i="20"/>
  <c r="K275" i="20"/>
  <c r="P271" i="20"/>
  <c r="O236" i="20"/>
  <c r="H206" i="20"/>
  <c r="J240" i="20"/>
  <c r="G237" i="20"/>
  <c r="T232" i="20"/>
  <c r="T239" i="20"/>
  <c r="T237" i="20"/>
  <c r="D197" i="20"/>
  <c r="D203" i="20"/>
  <c r="D207" i="20"/>
  <c r="D204" i="20"/>
  <c r="W135" i="20"/>
  <c r="P201" i="20"/>
  <c r="P204" i="20"/>
  <c r="P208" i="20"/>
  <c r="P197" i="20"/>
  <c r="P202" i="20"/>
  <c r="P199" i="20"/>
  <c r="D133" i="20"/>
  <c r="D134" i="20"/>
  <c r="E205" i="20"/>
  <c r="T205" i="20"/>
  <c r="W134" i="20"/>
  <c r="S131" i="20"/>
  <c r="H162" i="20"/>
  <c r="H164" i="20"/>
  <c r="H167" i="20"/>
  <c r="H170" i="20"/>
  <c r="H169" i="20"/>
  <c r="H166" i="20"/>
  <c r="H165" i="20"/>
  <c r="H173" i="20"/>
  <c r="H172" i="20"/>
  <c r="H171" i="20"/>
  <c r="D130" i="20"/>
  <c r="D136" i="20"/>
  <c r="F135" i="20"/>
  <c r="V95" i="20"/>
  <c r="N312" i="20"/>
  <c r="N315" i="20"/>
  <c r="N308" i="20"/>
  <c r="N311" i="20"/>
  <c r="N314" i="20"/>
  <c r="N307" i="20"/>
  <c r="N310" i="20"/>
  <c r="N313" i="20"/>
  <c r="N316" i="20"/>
  <c r="F267" i="20"/>
  <c r="W151" i="10" s="1"/>
  <c r="F274" i="20"/>
  <c r="F277" i="20"/>
  <c r="F276" i="20"/>
  <c r="G275" i="20"/>
  <c r="W278" i="20"/>
  <c r="U278" i="20"/>
  <c r="O241" i="20"/>
  <c r="F271" i="20"/>
  <c r="L241" i="20"/>
  <c r="P240" i="20"/>
  <c r="N199" i="20"/>
  <c r="T235" i="20"/>
  <c r="E204" i="20"/>
  <c r="O243" i="20"/>
  <c r="K172" i="20"/>
  <c r="K167" i="20"/>
  <c r="K173" i="20"/>
  <c r="K166" i="20"/>
  <c r="K162" i="20"/>
  <c r="K171" i="20"/>
  <c r="K170" i="20"/>
  <c r="K169" i="20"/>
  <c r="K165" i="20"/>
  <c r="K164" i="20"/>
  <c r="T238" i="20"/>
  <c r="O242" i="20"/>
  <c r="L236" i="20"/>
  <c r="D199" i="20"/>
  <c r="G135" i="20"/>
  <c r="P200" i="20"/>
  <c r="D129" i="20"/>
  <c r="J204" i="20"/>
  <c r="T135" i="20"/>
  <c r="D205" i="20"/>
  <c r="W131" i="20"/>
  <c r="U131" i="20"/>
  <c r="N135" i="20"/>
  <c r="H168" i="20"/>
  <c r="O239" i="20"/>
  <c r="K103" i="20"/>
  <c r="K101" i="20"/>
  <c r="K100" i="20"/>
  <c r="K96" i="20"/>
  <c r="N65" i="20"/>
  <c r="F203" i="20"/>
  <c r="F207" i="20"/>
  <c r="F204" i="20"/>
  <c r="F201" i="20"/>
  <c r="F197" i="20"/>
  <c r="M102" i="20"/>
  <c r="M100" i="20"/>
  <c r="C131" i="20"/>
  <c r="C138" i="20"/>
  <c r="C137" i="20"/>
  <c r="C136" i="20"/>
  <c r="C130" i="20"/>
  <c r="H130" i="20"/>
  <c r="H129" i="20"/>
  <c r="H136" i="20"/>
  <c r="H133" i="20"/>
  <c r="H135" i="20"/>
  <c r="J56" i="20"/>
  <c r="J59" i="20" s="1"/>
  <c r="F208" i="20"/>
  <c r="U267" i="20"/>
  <c r="AL151" i="10" s="1"/>
  <c r="U274" i="20"/>
  <c r="U276" i="20"/>
  <c r="U273" i="20"/>
  <c r="Q197" i="20"/>
  <c r="Q204" i="20"/>
  <c r="Q200" i="20"/>
  <c r="Q207" i="20"/>
  <c r="Q205" i="20"/>
  <c r="Q202" i="20"/>
  <c r="Q199" i="20"/>
  <c r="L197" i="20"/>
  <c r="L205" i="20"/>
  <c r="L203" i="20"/>
  <c r="L201" i="20"/>
  <c r="L202" i="20"/>
  <c r="K208" i="20"/>
  <c r="K202" i="20"/>
  <c r="K203" i="20"/>
  <c r="K200" i="20"/>
  <c r="K205" i="20"/>
  <c r="K206" i="20"/>
  <c r="K197" i="20"/>
  <c r="H232" i="20"/>
  <c r="H235" i="20"/>
  <c r="H240" i="20"/>
  <c r="H243" i="20"/>
  <c r="H241" i="20"/>
  <c r="H238" i="20"/>
  <c r="H237" i="20"/>
  <c r="K204" i="20"/>
  <c r="H131" i="20"/>
  <c r="U137" i="20"/>
  <c r="U136" i="20"/>
  <c r="U129" i="20"/>
  <c r="J100" i="20"/>
  <c r="J98" i="20"/>
  <c r="J97" i="20"/>
  <c r="J96" i="20"/>
  <c r="J103" i="20"/>
  <c r="H66" i="20"/>
  <c r="H67" i="20"/>
  <c r="H68" i="20"/>
  <c r="H64" i="20"/>
  <c r="H65" i="20"/>
  <c r="H61" i="20"/>
  <c r="K207" i="20"/>
  <c r="U269" i="20"/>
  <c r="U275" i="20"/>
  <c r="U271" i="20"/>
  <c r="F269" i="20"/>
  <c r="L274" i="20"/>
  <c r="G278" i="20"/>
  <c r="E278" i="20"/>
  <c r="T240" i="20"/>
  <c r="I347" i="20"/>
  <c r="I350" i="20"/>
  <c r="I353" i="20"/>
  <c r="I349" i="20"/>
  <c r="I352" i="20"/>
  <c r="I348" i="20"/>
  <c r="I351" i="20"/>
  <c r="I354" i="20"/>
  <c r="T278" i="20"/>
  <c r="K270" i="20"/>
  <c r="Q240" i="20"/>
  <c r="M272" i="20"/>
  <c r="L206" i="20"/>
  <c r="J203" i="20"/>
  <c r="T242" i="20"/>
  <c r="H203" i="20"/>
  <c r="K135" i="20"/>
  <c r="T241" i="20"/>
  <c r="G197" i="20"/>
  <c r="G206" i="20"/>
  <c r="G204" i="20"/>
  <c r="G202" i="20"/>
  <c r="G205" i="20"/>
  <c r="V243" i="20"/>
  <c r="V232" i="20"/>
  <c r="V237" i="20"/>
  <c r="V238" i="20"/>
  <c r="V235" i="20"/>
  <c r="V240" i="20"/>
  <c r="L134" i="20"/>
  <c r="L103" i="20"/>
  <c r="L94" i="20"/>
  <c r="L102" i="20"/>
  <c r="U135" i="20"/>
  <c r="O203" i="20"/>
  <c r="D135" i="20"/>
  <c r="I197" i="20"/>
  <c r="I199" i="20"/>
  <c r="I202" i="20"/>
  <c r="I208" i="20"/>
  <c r="I206" i="20"/>
  <c r="G131" i="20"/>
  <c r="U98" i="20"/>
  <c r="U101" i="20"/>
  <c r="U100" i="20"/>
  <c r="U99" i="20"/>
  <c r="S134" i="20"/>
  <c r="M205" i="20"/>
  <c r="I132" i="20"/>
  <c r="I133" i="20"/>
  <c r="M95" i="20"/>
  <c r="F103" i="20"/>
  <c r="Q102" i="20"/>
  <c r="Q98" i="20"/>
  <c r="Q103" i="20"/>
  <c r="N134" i="20"/>
  <c r="O56" i="20"/>
  <c r="R134" i="20"/>
  <c r="P96" i="20"/>
  <c r="G134" i="20"/>
  <c r="L312" i="20"/>
  <c r="L315" i="20"/>
  <c r="L308" i="20"/>
  <c r="L311" i="20"/>
  <c r="L314" i="20"/>
  <c r="L307" i="20"/>
  <c r="L310" i="20"/>
  <c r="L313" i="20"/>
  <c r="L316" i="20"/>
  <c r="Q273" i="20"/>
  <c r="S232" i="20"/>
  <c r="S236" i="20"/>
  <c r="S241" i="20"/>
  <c r="S242" i="20"/>
  <c r="S234" i="20"/>
  <c r="D278" i="20"/>
  <c r="H307" i="20"/>
  <c r="H310" i="20"/>
  <c r="H313" i="20"/>
  <c r="H316" i="20"/>
  <c r="H312" i="20"/>
  <c r="H315" i="20"/>
  <c r="H308" i="20"/>
  <c r="H311" i="20"/>
  <c r="H314" i="20"/>
  <c r="I234" i="20"/>
  <c r="S243" i="20"/>
  <c r="M202" i="20"/>
  <c r="J169" i="20"/>
  <c r="J165" i="20"/>
  <c r="J164" i="20"/>
  <c r="J170" i="20"/>
  <c r="J167" i="20"/>
  <c r="J166" i="20"/>
  <c r="J162" i="20"/>
  <c r="J173" i="20"/>
  <c r="J172" i="20"/>
  <c r="J171" i="20"/>
  <c r="W208" i="20"/>
  <c r="U200" i="20"/>
  <c r="U201" i="20"/>
  <c r="U197" i="20"/>
  <c r="U206" i="20"/>
  <c r="U203" i="20"/>
  <c r="L207" i="20"/>
  <c r="T132" i="20"/>
  <c r="T202" i="20"/>
  <c r="L130" i="20"/>
  <c r="C134" i="20"/>
  <c r="S137" i="20"/>
  <c r="W203" i="20"/>
  <c r="R96" i="20"/>
  <c r="R102" i="20"/>
  <c r="J99" i="20"/>
  <c r="S133" i="20"/>
  <c r="O201" i="20"/>
  <c r="L133" i="20"/>
  <c r="U56" i="20"/>
  <c r="U61" i="20" s="1"/>
  <c r="W98" i="20"/>
  <c r="W100" i="20"/>
  <c r="M99" i="20"/>
  <c r="L56" i="20"/>
  <c r="L65" i="20" s="1"/>
  <c r="Q269" i="20"/>
  <c r="R278" i="20"/>
  <c r="R267" i="20"/>
  <c r="AI151" i="10" s="1"/>
  <c r="Q276" i="20"/>
  <c r="C232" i="20"/>
  <c r="C242" i="20"/>
  <c r="C234" i="20"/>
  <c r="C236" i="20"/>
  <c r="T142" i="10" s="1"/>
  <c r="C241" i="20"/>
  <c r="T143" i="10" s="1"/>
  <c r="P275" i="20"/>
  <c r="P267" i="20"/>
  <c r="AG151" i="10" s="1"/>
  <c r="P277" i="20"/>
  <c r="P274" i="20"/>
  <c r="P278" i="20"/>
  <c r="T345" i="20"/>
  <c r="K242" i="20"/>
  <c r="K234" i="20"/>
  <c r="K237" i="20"/>
  <c r="K232" i="20"/>
  <c r="K239" i="20"/>
  <c r="J267" i="20"/>
  <c r="AA151" i="10" s="1"/>
  <c r="J273" i="20"/>
  <c r="J272" i="20"/>
  <c r="J275" i="20"/>
  <c r="I243" i="20"/>
  <c r="I236" i="20"/>
  <c r="I232" i="20"/>
  <c r="I238" i="20"/>
  <c r="C243" i="20"/>
  <c r="T201" i="20"/>
  <c r="E267" i="20"/>
  <c r="V151" i="10" s="1"/>
  <c r="E274" i="20"/>
  <c r="E273" i="20"/>
  <c r="E276" i="20"/>
  <c r="I241" i="20"/>
  <c r="R201" i="20"/>
  <c r="P236" i="20"/>
  <c r="U133" i="20"/>
  <c r="N236" i="20"/>
  <c r="I240" i="20"/>
  <c r="N207" i="20"/>
  <c r="M94" i="20"/>
  <c r="E200" i="20"/>
  <c r="E206" i="20"/>
  <c r="E197" i="20"/>
  <c r="E201" i="20"/>
  <c r="D202" i="20"/>
  <c r="Q131" i="20"/>
  <c r="Q132" i="20"/>
  <c r="W130" i="20"/>
  <c r="W133" i="20"/>
  <c r="J136" i="20"/>
  <c r="J135" i="20"/>
  <c r="J134" i="20"/>
  <c r="R94" i="20"/>
  <c r="C133" i="20"/>
  <c r="F132" i="20"/>
  <c r="F130" i="20"/>
  <c r="P235" i="20"/>
  <c r="M56" i="20"/>
  <c r="M68" i="20" s="1"/>
  <c r="D200" i="20"/>
  <c r="N63" i="20"/>
  <c r="M103" i="20"/>
  <c r="U95" i="20"/>
  <c r="R103" i="20"/>
  <c r="U97" i="20"/>
  <c r="R98" i="20"/>
  <c r="N201" i="20"/>
  <c r="N197" i="20"/>
  <c r="N206" i="20"/>
  <c r="F272" i="20"/>
  <c r="V275" i="20"/>
  <c r="T275" i="20"/>
  <c r="N238" i="20"/>
  <c r="S240" i="20"/>
  <c r="K238" i="20"/>
  <c r="O237" i="20"/>
  <c r="U277" i="20"/>
  <c r="D345" i="20"/>
  <c r="G270" i="20"/>
  <c r="T208" i="20"/>
  <c r="H242" i="20"/>
  <c r="D201" i="20"/>
  <c r="E269" i="20"/>
  <c r="N240" i="20"/>
  <c r="W200" i="20"/>
  <c r="S235" i="20"/>
  <c r="N239" i="20"/>
  <c r="S206" i="20"/>
  <c r="Q206" i="20"/>
  <c r="E199" i="20"/>
  <c r="S202" i="20"/>
  <c r="Q129" i="20"/>
  <c r="G130" i="20"/>
  <c r="L132" i="20"/>
  <c r="Q201" i="20"/>
  <c r="V98" i="20"/>
  <c r="M101" i="20"/>
  <c r="H132" i="20"/>
  <c r="W101" i="20"/>
  <c r="G103" i="20"/>
  <c r="G98" i="20"/>
  <c r="G95" i="20"/>
  <c r="G96" i="20"/>
  <c r="W97" i="20"/>
  <c r="V267" i="20"/>
  <c r="AM151" i="10" s="1"/>
  <c r="V274" i="20"/>
  <c r="V277" i="20"/>
  <c r="V276" i="20"/>
  <c r="D275" i="20"/>
  <c r="S237" i="20"/>
  <c r="C240" i="20"/>
  <c r="P237" i="20"/>
  <c r="L267" i="20"/>
  <c r="AC151" i="10" s="1"/>
  <c r="L276" i="20"/>
  <c r="L278" i="20"/>
  <c r="M241" i="20"/>
  <c r="J278" i="20"/>
  <c r="M234" i="20"/>
  <c r="S239" i="20"/>
  <c r="J241" i="20"/>
  <c r="J232" i="20"/>
  <c r="J239" i="20"/>
  <c r="C235" i="20"/>
  <c r="S238" i="20"/>
  <c r="N204" i="20"/>
  <c r="V203" i="20"/>
  <c r="V201" i="20"/>
  <c r="V197" i="20"/>
  <c r="V199" i="20"/>
  <c r="V204" i="20"/>
  <c r="V200" i="20"/>
  <c r="V207" i="20"/>
  <c r="V205" i="20"/>
  <c r="C197" i="20"/>
  <c r="C206" i="20"/>
  <c r="C200" i="20"/>
  <c r="C208" i="20"/>
  <c r="W138" i="20"/>
  <c r="S130" i="20"/>
  <c r="N200" i="20"/>
  <c r="C132" i="20"/>
  <c r="C202" i="20"/>
  <c r="S205" i="20"/>
  <c r="U207" i="20"/>
  <c r="L129" i="20"/>
  <c r="K129" i="20"/>
  <c r="K137" i="20"/>
  <c r="K132" i="20"/>
  <c r="K138" i="20"/>
  <c r="F200" i="20"/>
  <c r="V173" i="20"/>
  <c r="V169" i="20"/>
  <c r="V167" i="20"/>
  <c r="V166" i="20"/>
  <c r="V164" i="20"/>
  <c r="V162" i="20"/>
  <c r="V165" i="20"/>
  <c r="V170" i="20"/>
  <c r="V172" i="20"/>
  <c r="V171" i="20"/>
  <c r="N68" i="20"/>
  <c r="N67" i="20"/>
  <c r="N66" i="20"/>
  <c r="R100" i="20"/>
  <c r="F99" i="20"/>
  <c r="E95" i="20"/>
  <c r="P101" i="20"/>
  <c r="P100" i="20"/>
  <c r="P99" i="20"/>
  <c r="N64" i="20"/>
  <c r="Q203" i="20"/>
  <c r="L96" i="20"/>
  <c r="V29" i="10" l="1"/>
  <c r="AI27" i="10"/>
  <c r="I547" i="10" a="1"/>
  <c r="I547" i="10" s="1"/>
  <c r="F26" i="26"/>
  <c r="D61" i="19"/>
  <c r="N59" i="33"/>
  <c r="R64" i="27"/>
  <c r="R63" i="27"/>
  <c r="J338" i="10" a="1"/>
  <c r="J338" i="10" s="1"/>
  <c r="L66" i="24"/>
  <c r="K63" i="27"/>
  <c r="E67" i="26"/>
  <c r="E63" i="20"/>
  <c r="J63" i="27"/>
  <c r="K61" i="27"/>
  <c r="K62" i="27"/>
  <c r="E67" i="20"/>
  <c r="E33" i="26"/>
  <c r="Q294" i="10"/>
  <c r="P295" i="10"/>
  <c r="E26" i="26"/>
  <c r="O86" i="10"/>
  <c r="N87" i="10"/>
  <c r="E24" i="26"/>
  <c r="F25" i="26"/>
  <c r="F33" i="26"/>
  <c r="F29" i="26"/>
  <c r="F27" i="26"/>
  <c r="E30" i="26"/>
  <c r="F24" i="26"/>
  <c r="F31" i="26"/>
  <c r="K26" i="22"/>
  <c r="K31" i="22"/>
  <c r="K25" i="22"/>
  <c r="F30" i="26"/>
  <c r="K30" i="22"/>
  <c r="K32" i="22"/>
  <c r="E21" i="30"/>
  <c r="E25" i="30" s="1"/>
  <c r="K33" i="22"/>
  <c r="K29" i="22"/>
  <c r="K27" i="22"/>
  <c r="K28" i="22"/>
  <c r="J21" i="34"/>
  <c r="J27" i="34" s="1"/>
  <c r="O33" i="26"/>
  <c r="C31" i="30"/>
  <c r="C26" i="30"/>
  <c r="C25" i="30"/>
  <c r="N21" i="22"/>
  <c r="N29" i="22" s="1"/>
  <c r="U21" i="29"/>
  <c r="U31" i="29" s="1"/>
  <c r="V21" i="20"/>
  <c r="V33" i="20" s="1"/>
  <c r="V24" i="34"/>
  <c r="V29" i="34"/>
  <c r="V68" i="30"/>
  <c r="V65" i="30"/>
  <c r="V64" i="30"/>
  <c r="V60" i="30"/>
  <c r="AB27" i="10"/>
  <c r="G65" i="32"/>
  <c r="I60" i="24"/>
  <c r="L65" i="19"/>
  <c r="R65" i="22"/>
  <c r="AL27" i="10"/>
  <c r="C21" i="32"/>
  <c r="C25" i="32" s="1"/>
  <c r="W59" i="33"/>
  <c r="R61" i="20"/>
  <c r="K66" i="22"/>
  <c r="W64" i="33"/>
  <c r="K59" i="22"/>
  <c r="W66" i="33"/>
  <c r="R60" i="20"/>
  <c r="K65" i="22"/>
  <c r="W61" i="33"/>
  <c r="T65" i="30"/>
  <c r="G65" i="26"/>
  <c r="R64" i="20"/>
  <c r="AD29" i="10"/>
  <c r="H652" i="10" a="1"/>
  <c r="H652" i="10" s="1"/>
  <c r="AE27" i="10"/>
  <c r="AG29" i="10"/>
  <c r="W27" i="10"/>
  <c r="L183" i="10" a="1"/>
  <c r="L183" i="10" s="1"/>
  <c r="V27" i="10"/>
  <c r="AJ27" i="10"/>
  <c r="Z27" i="10"/>
  <c r="AF27" i="10"/>
  <c r="J545" i="10" a="1"/>
  <c r="J545" i="10" s="1"/>
  <c r="H151" i="10" a="1"/>
  <c r="H151" i="10" s="1"/>
  <c r="H152" i="10" s="1"/>
  <c r="I130" i="10" a="1"/>
  <c r="I130" i="10" s="1"/>
  <c r="Y29" i="10"/>
  <c r="AA27" i="10"/>
  <c r="AN27" i="10"/>
  <c r="AM29" i="10"/>
  <c r="H142" i="10"/>
  <c r="T29" i="10"/>
  <c r="W29" i="10"/>
  <c r="T812" i="10"/>
  <c r="H812" i="10" s="1"/>
  <c r="T290" i="10"/>
  <c r="H290" i="10" s="1"/>
  <c r="T707" i="10"/>
  <c r="H707" i="10" s="1"/>
  <c r="T550" i="10"/>
  <c r="H550" i="10" s="1"/>
  <c r="T656" i="10"/>
  <c r="H656" i="10" s="1"/>
  <c r="T655" i="10"/>
  <c r="H655" i="10" s="1"/>
  <c r="T604" i="10"/>
  <c r="H604" i="10" s="1"/>
  <c r="T552" i="10"/>
  <c r="H552" i="10" s="1"/>
  <c r="W61" i="18"/>
  <c r="Q68" i="18"/>
  <c r="W21" i="19"/>
  <c r="W29" i="19" s="1"/>
  <c r="Q62" i="32"/>
  <c r="Q59" i="32"/>
  <c r="N66" i="33"/>
  <c r="C29" i="30"/>
  <c r="AP493" i="10"/>
  <c r="M493" i="10" a="1"/>
  <c r="M493" i="10" s="1"/>
  <c r="M494" i="10" a="1"/>
  <c r="M494" i="10" s="1"/>
  <c r="AQ287" i="10"/>
  <c r="T499" i="10"/>
  <c r="H499" i="10" s="1"/>
  <c r="AP183" i="10"/>
  <c r="T82" i="10"/>
  <c r="H82" i="10" s="1"/>
  <c r="T237" i="10"/>
  <c r="H237" i="10" s="1"/>
  <c r="AP545" i="10"/>
  <c r="M546" i="10" a="1"/>
  <c r="M546" i="10" s="1"/>
  <c r="M545" i="10" a="1"/>
  <c r="M545" i="10" s="1"/>
  <c r="N308" i="10"/>
  <c r="O307" i="10"/>
  <c r="L340" i="10" a="1"/>
  <c r="L340" i="10" s="1"/>
  <c r="L339" i="10" a="1"/>
  <c r="L339" i="10" s="1"/>
  <c r="AO339" i="10"/>
  <c r="L338" i="10" a="1"/>
  <c r="L338" i="10" s="1"/>
  <c r="L337" i="10" a="1"/>
  <c r="L337" i="10" s="1"/>
  <c r="M650" i="10" a="1"/>
  <c r="M650" i="10" s="1"/>
  <c r="M652" i="10" a="1"/>
  <c r="M652" i="10" s="1"/>
  <c r="M651" i="10" a="1"/>
  <c r="M651" i="10" s="1"/>
  <c r="AP651" i="10"/>
  <c r="O723" i="10"/>
  <c r="N724" i="10"/>
  <c r="K151" i="10" a="1"/>
  <c r="K151" i="10" s="1"/>
  <c r="K152" i="10" s="1"/>
  <c r="T185" i="10"/>
  <c r="H185" i="10" s="1"/>
  <c r="T705" i="10"/>
  <c r="H705" i="10" s="1"/>
  <c r="M138" i="10"/>
  <c r="N138" i="10" s="1"/>
  <c r="O138" i="10" s="1"/>
  <c r="P138" i="10" s="1"/>
  <c r="Q138" i="10" s="1"/>
  <c r="R138" i="10" s="1"/>
  <c r="L139" i="10"/>
  <c r="M139" i="10" s="1"/>
  <c r="N139" i="10" s="1"/>
  <c r="O139" i="10" s="1"/>
  <c r="P139" i="10" s="1"/>
  <c r="Q139" i="10" s="1"/>
  <c r="R139" i="10" s="1"/>
  <c r="M548" i="10" a="1"/>
  <c r="M548" i="10" s="1"/>
  <c r="M547" i="10" a="1"/>
  <c r="M547" i="10" s="1"/>
  <c r="AP547" i="10"/>
  <c r="I805" i="10" a="1"/>
  <c r="I805" i="10" s="1"/>
  <c r="I806" i="10" a="1"/>
  <c r="I806" i="10" s="1"/>
  <c r="L77" i="10" a="1"/>
  <c r="L77" i="10" s="1"/>
  <c r="L78" i="10" a="1"/>
  <c r="L78" i="10" s="1"/>
  <c r="AM27" i="10"/>
  <c r="AO77" i="10"/>
  <c r="M79" i="10" s="1" a="1"/>
  <c r="M79" i="10" s="1"/>
  <c r="O568" i="10"/>
  <c r="P567" i="10"/>
  <c r="L151" i="10" a="1"/>
  <c r="L151" i="10" s="1"/>
  <c r="S67" i="20"/>
  <c r="F64" i="24"/>
  <c r="F59" i="24"/>
  <c r="Q65" i="32"/>
  <c r="N67" i="33"/>
  <c r="C27" i="30"/>
  <c r="T500" i="10"/>
  <c r="H500" i="10" s="1"/>
  <c r="AP597" i="10"/>
  <c r="M598" i="10" a="1"/>
  <c r="M598" i="10" s="1"/>
  <c r="O775" i="10"/>
  <c r="N776" i="10"/>
  <c r="L182" i="10" a="1"/>
  <c r="L182" i="10" s="1"/>
  <c r="L181" i="10" a="1"/>
  <c r="L181" i="10" s="1"/>
  <c r="AO181" i="10"/>
  <c r="I441" i="10" a="1"/>
  <c r="I441" i="10" s="1"/>
  <c r="I442" i="10" a="1"/>
  <c r="I442" i="10" s="1"/>
  <c r="I443" i="10" a="1"/>
  <c r="I443" i="10" s="1"/>
  <c r="I444" i="10" a="1"/>
  <c r="I444" i="10" s="1"/>
  <c r="K443" i="10" a="1"/>
  <c r="K443" i="10" s="1"/>
  <c r="K444" i="10" a="1"/>
  <c r="K444" i="10" s="1"/>
  <c r="K442" i="10" a="1"/>
  <c r="K442" i="10" s="1"/>
  <c r="K441" i="10" a="1"/>
  <c r="K441" i="10" s="1"/>
  <c r="AK29" i="10"/>
  <c r="J151" i="10" a="1"/>
  <c r="J151" i="10" s="1"/>
  <c r="J152" i="10" s="1"/>
  <c r="H389" i="10" a="1"/>
  <c r="H389" i="10" s="1"/>
  <c r="H390" i="10" a="1"/>
  <c r="H390" i="10" s="1"/>
  <c r="H391" i="10" a="1"/>
  <c r="H391" i="10" s="1"/>
  <c r="H392" i="10" a="1"/>
  <c r="H392" i="10" s="1"/>
  <c r="J63" i="32"/>
  <c r="T133" i="10"/>
  <c r="H133" i="10" s="1"/>
  <c r="AP443" i="10"/>
  <c r="O359" i="10"/>
  <c r="N360" i="10"/>
  <c r="T706" i="10"/>
  <c r="H706" i="10" s="1"/>
  <c r="H755" i="10" a="1"/>
  <c r="H755" i="10" s="1"/>
  <c r="H756" i="10" a="1"/>
  <c r="H756" i="10" s="1"/>
  <c r="I754" i="10" a="1"/>
  <c r="I754" i="10" s="1"/>
  <c r="I753" i="10" a="1"/>
  <c r="I753" i="10" s="1"/>
  <c r="AP701" i="10"/>
  <c r="M701" i="10" a="1"/>
  <c r="M701" i="10" s="1"/>
  <c r="T810" i="10"/>
  <c r="H810" i="10" s="1"/>
  <c r="I151" i="10" a="1"/>
  <c r="I151" i="10" s="1"/>
  <c r="I152" i="10" s="1"/>
  <c r="T393" i="10"/>
  <c r="H393" i="10" s="1"/>
  <c r="I132" i="10" a="1"/>
  <c r="I132" i="10" s="1"/>
  <c r="I131" i="10" a="1"/>
  <c r="I131" i="10" s="1"/>
  <c r="F67" i="24"/>
  <c r="C24" i="30"/>
  <c r="AQ233" i="10"/>
  <c r="T757" i="10"/>
  <c r="H757" i="10" s="1"/>
  <c r="AP389" i="10"/>
  <c r="M390" i="10" a="1"/>
  <c r="M390" i="10" s="1"/>
  <c r="T708" i="10"/>
  <c r="H708" i="10" s="1"/>
  <c r="F68" i="24"/>
  <c r="O67" i="32"/>
  <c r="N65" i="33"/>
  <c r="V62" i="30"/>
  <c r="C33" i="30"/>
  <c r="N672" i="10"/>
  <c r="O671" i="10"/>
  <c r="M805" i="10" a="1"/>
  <c r="M805" i="10" s="1"/>
  <c r="AP807" i="10"/>
  <c r="M808" i="10" a="1"/>
  <c r="M808" i="10" s="1"/>
  <c r="M807" i="10" a="1"/>
  <c r="M807" i="10" s="1"/>
  <c r="M389" i="10" a="1"/>
  <c r="M389" i="10" s="1"/>
  <c r="M391" i="10" a="1"/>
  <c r="M391" i="10" s="1"/>
  <c r="AP391" i="10"/>
  <c r="M392" i="10" a="1"/>
  <c r="M392" i="10" s="1"/>
  <c r="K391" i="10" a="1"/>
  <c r="K391" i="10" s="1"/>
  <c r="K392" i="10" a="1"/>
  <c r="K392" i="10" s="1"/>
  <c r="K389" i="10" a="1"/>
  <c r="K389" i="10" s="1"/>
  <c r="K390" i="10" a="1"/>
  <c r="K390" i="10" s="1"/>
  <c r="AH27" i="10"/>
  <c r="H600" i="10" a="1"/>
  <c r="H600" i="10" s="1"/>
  <c r="H138" i="10" a="1"/>
  <c r="H138" i="10" s="1"/>
  <c r="H139" i="10" s="1"/>
  <c r="I139" i="10" s="1"/>
  <c r="I138" i="10" s="1"/>
  <c r="T35" i="10"/>
  <c r="J808" i="10" a="1"/>
  <c r="J808" i="10" s="1"/>
  <c r="K337" i="10" a="1"/>
  <c r="K337" i="10" s="1"/>
  <c r="K338" i="10" a="1"/>
  <c r="K338" i="10" s="1"/>
  <c r="K340" i="10" a="1"/>
  <c r="K340" i="10" s="1"/>
  <c r="K339" i="10" a="1"/>
  <c r="K339" i="10" s="1"/>
  <c r="F60" i="24"/>
  <c r="J61" i="33"/>
  <c r="C32" i="30"/>
  <c r="T289" i="10"/>
  <c r="H289" i="10" s="1"/>
  <c r="O515" i="10"/>
  <c r="N516" i="10"/>
  <c r="L285" i="10" a="1"/>
  <c r="L285" i="10" s="1"/>
  <c r="L286" i="10" a="1"/>
  <c r="L286" i="10" s="1"/>
  <c r="AO285" i="10"/>
  <c r="L288" i="10" a="1"/>
  <c r="L288" i="10" s="1"/>
  <c r="L287" i="10" a="1"/>
  <c r="L287" i="10" s="1"/>
  <c r="M597" i="10" a="1"/>
  <c r="M597" i="10" s="1"/>
  <c r="M600" i="10" a="1"/>
  <c r="M600" i="10" s="1"/>
  <c r="AP599" i="10"/>
  <c r="M599" i="10" a="1"/>
  <c r="M599" i="10" s="1"/>
  <c r="T396" i="10"/>
  <c r="H396" i="10" s="1"/>
  <c r="S64" i="20"/>
  <c r="O62" i="22"/>
  <c r="O203" i="10"/>
  <c r="N204" i="10"/>
  <c r="I649" i="10" a="1"/>
  <c r="I649" i="10" s="1"/>
  <c r="I650" i="10" a="1"/>
  <c r="I650" i="10" s="1"/>
  <c r="I651" i="10" a="1"/>
  <c r="I651" i="10" s="1"/>
  <c r="I652" i="10" a="1"/>
  <c r="I652" i="10" s="1"/>
  <c r="H493" i="10" a="1"/>
  <c r="H493" i="10" s="1"/>
  <c r="H494" i="10" a="1"/>
  <c r="H494" i="10" s="1"/>
  <c r="H496" i="10" a="1"/>
  <c r="H496" i="10" s="1"/>
  <c r="H495" i="10" a="1"/>
  <c r="H495" i="10" s="1"/>
  <c r="J547" i="10" a="1"/>
  <c r="J547" i="10" s="1"/>
  <c r="J548" i="10" a="1"/>
  <c r="J548" i="10" s="1"/>
  <c r="N100" i="10"/>
  <c r="O99" i="10"/>
  <c r="J285" i="10" a="1"/>
  <c r="J285" i="10" s="1"/>
  <c r="J286" i="10" a="1"/>
  <c r="J286" i="10" s="1"/>
  <c r="W60" i="18"/>
  <c r="G59" i="29"/>
  <c r="AQ337" i="10"/>
  <c r="I808" i="10" a="1"/>
  <c r="I808" i="10" s="1"/>
  <c r="T497" i="10"/>
  <c r="H497" i="10" s="1"/>
  <c r="J756" i="10" a="1"/>
  <c r="J756" i="10" s="1"/>
  <c r="J755" i="10" a="1"/>
  <c r="J755" i="10" s="1"/>
  <c r="L441" i="10" a="1"/>
  <c r="L441" i="10" s="1"/>
  <c r="L442" i="10" a="1"/>
  <c r="L442" i="10" s="1"/>
  <c r="AO441" i="10"/>
  <c r="M444" i="10" s="1" a="1"/>
  <c r="M444" i="10" s="1"/>
  <c r="AS12" i="10"/>
  <c r="AT738" i="10"/>
  <c r="AT12" i="10" s="1"/>
  <c r="H143" i="10"/>
  <c r="W65" i="18"/>
  <c r="P67" i="29"/>
  <c r="C30" i="30"/>
  <c r="M702" i="10" a="1"/>
  <c r="M702" i="10" s="1"/>
  <c r="M704" i="10" a="1"/>
  <c r="M704" i="10" s="1"/>
  <c r="M703" i="10" a="1"/>
  <c r="M703" i="10" s="1"/>
  <c r="AP703" i="10"/>
  <c r="I807" i="10" a="1"/>
  <c r="I807" i="10" s="1"/>
  <c r="H649" i="10" a="1"/>
  <c r="H649" i="10" s="1"/>
  <c r="H650" i="10" a="1"/>
  <c r="H650" i="10" s="1"/>
  <c r="L80" i="10" a="1"/>
  <c r="L80" i="10" s="1"/>
  <c r="I599" i="10" a="1"/>
  <c r="I599" i="10" s="1"/>
  <c r="I392" i="10" a="1"/>
  <c r="I392" i="10" s="1"/>
  <c r="I391" i="10" a="1"/>
  <c r="I391" i="10" s="1"/>
  <c r="I390" i="10" a="1"/>
  <c r="I390" i="10" s="1"/>
  <c r="I389" i="10" a="1"/>
  <c r="I389" i="10" s="1"/>
  <c r="K598" i="10" a="1"/>
  <c r="K598" i="10" s="1"/>
  <c r="K597" i="10" a="1"/>
  <c r="K597" i="10" s="1"/>
  <c r="T136" i="10"/>
  <c r="H136" i="10" s="1"/>
  <c r="W67" i="18"/>
  <c r="O66" i="32"/>
  <c r="AP649" i="10"/>
  <c r="M649" i="10" a="1"/>
  <c r="M649" i="10" s="1"/>
  <c r="AP805" i="10"/>
  <c r="M806" i="10" a="1"/>
  <c r="M806" i="10" s="1"/>
  <c r="M496" i="10" a="1"/>
  <c r="M496" i="10" s="1"/>
  <c r="AP495" i="10"/>
  <c r="M495" i="10" a="1"/>
  <c r="M495" i="10" s="1"/>
  <c r="J806" i="10" a="1"/>
  <c r="J806" i="10" s="1"/>
  <c r="J805" i="10" a="1"/>
  <c r="J805" i="10" s="1"/>
  <c r="T653" i="10"/>
  <c r="H653" i="10" s="1"/>
  <c r="I755" i="10" a="1"/>
  <c r="I755" i="10" s="1"/>
  <c r="AP129" i="10"/>
  <c r="M129" i="10" a="1"/>
  <c r="M129" i="10" s="1"/>
  <c r="M130" i="10" a="1"/>
  <c r="M130" i="10" s="1"/>
  <c r="T135" i="10"/>
  <c r="H135" i="10" s="1"/>
  <c r="O411" i="10"/>
  <c r="N412" i="10"/>
  <c r="O828" i="10"/>
  <c r="P827" i="10"/>
  <c r="AP79" i="10"/>
  <c r="M80" i="10" a="1"/>
  <c r="M80" i="10" s="1"/>
  <c r="AQ755" i="10"/>
  <c r="T446" i="10"/>
  <c r="H446" i="10" s="1"/>
  <c r="Q67" i="32"/>
  <c r="T809" i="10"/>
  <c r="H809" i="10" s="1"/>
  <c r="T549" i="10"/>
  <c r="H549" i="10" s="1"/>
  <c r="T81" i="10"/>
  <c r="H81" i="10" s="1"/>
  <c r="T134" i="10"/>
  <c r="H134" i="10" s="1"/>
  <c r="N464" i="10"/>
  <c r="O463" i="10"/>
  <c r="L79" i="10" a="1"/>
  <c r="L79" i="10" s="1"/>
  <c r="M132" i="10" a="1"/>
  <c r="M132" i="10" s="1"/>
  <c r="AP131" i="10"/>
  <c r="M131" i="10" a="1"/>
  <c r="M131" i="10" s="1"/>
  <c r="J754" i="10" a="1"/>
  <c r="J754" i="10" s="1"/>
  <c r="J288" i="10" a="1"/>
  <c r="J288" i="10" s="1"/>
  <c r="K181" i="10" a="1"/>
  <c r="K181" i="10" s="1"/>
  <c r="K182" i="10" a="1"/>
  <c r="K182" i="10" s="1"/>
  <c r="K183" i="10" a="1"/>
  <c r="K183" i="10" s="1"/>
  <c r="K184" i="10" a="1"/>
  <c r="K184" i="10" s="1"/>
  <c r="T603" i="10"/>
  <c r="H603" i="10" s="1"/>
  <c r="J443" i="10" a="1"/>
  <c r="J443" i="10" s="1"/>
  <c r="J444" i="10" a="1"/>
  <c r="J444" i="10" s="1"/>
  <c r="J441" i="10" a="1"/>
  <c r="J441" i="10" s="1"/>
  <c r="J442" i="10" a="1"/>
  <c r="J442" i="10" s="1"/>
  <c r="Q63" i="32"/>
  <c r="Q66" i="18"/>
  <c r="T445" i="10"/>
  <c r="H445" i="10" s="1"/>
  <c r="L235" i="10" a="1"/>
  <c r="L235" i="10" s="1"/>
  <c r="L236" i="10" a="1"/>
  <c r="L236" i="10" s="1"/>
  <c r="AO235" i="10"/>
  <c r="L233" i="10" a="1"/>
  <c r="L233" i="10" s="1"/>
  <c r="L234" i="10" a="1"/>
  <c r="L234" i="10" s="1"/>
  <c r="L753" i="10" a="1"/>
  <c r="L753" i="10" s="1"/>
  <c r="L754" i="10" a="1"/>
  <c r="L754" i="10" s="1"/>
  <c r="AO753" i="10"/>
  <c r="L756" i="10" a="1"/>
  <c r="L756" i="10" s="1"/>
  <c r="L755" i="10" a="1"/>
  <c r="L755" i="10" s="1"/>
  <c r="O255" i="10"/>
  <c r="N256" i="10"/>
  <c r="K599" i="10" a="1"/>
  <c r="K599" i="10" s="1"/>
  <c r="J287" i="10" a="1"/>
  <c r="J287" i="10" s="1"/>
  <c r="C21" i="24"/>
  <c r="C30" i="24" s="1"/>
  <c r="O68" i="32"/>
  <c r="Q66" i="32"/>
  <c r="C28" i="30"/>
  <c r="Q65" i="18"/>
  <c r="I597" i="10" a="1"/>
  <c r="I597" i="10" s="1"/>
  <c r="I598" i="10" a="1"/>
  <c r="I598" i="10" s="1"/>
  <c r="X27" i="10"/>
  <c r="H597" i="10" a="1"/>
  <c r="H597" i="10" s="1"/>
  <c r="H598" i="10" a="1"/>
  <c r="H598" i="10" s="1"/>
  <c r="K600" i="10" a="1"/>
  <c r="K600" i="10" s="1"/>
  <c r="O62" i="19"/>
  <c r="O62" i="32"/>
  <c r="O64" i="19"/>
  <c r="Q64" i="32"/>
  <c r="N61" i="33"/>
  <c r="T83" i="10"/>
  <c r="H83" i="10" s="1"/>
  <c r="I546" i="10" a="1"/>
  <c r="I546" i="10" s="1"/>
  <c r="I545" i="10" a="1"/>
  <c r="I545" i="10" s="1"/>
  <c r="J339" i="10" a="1"/>
  <c r="J339" i="10" s="1"/>
  <c r="J340" i="10" a="1"/>
  <c r="J340" i="10" s="1"/>
  <c r="H234" i="10" a="1"/>
  <c r="H234" i="10" s="1"/>
  <c r="H233" i="10" a="1"/>
  <c r="H233" i="10" s="1"/>
  <c r="H236" i="10" a="1"/>
  <c r="H236" i="10" s="1"/>
  <c r="H235" i="10" a="1"/>
  <c r="H235" i="10" s="1"/>
  <c r="H753" i="10" a="1"/>
  <c r="H753" i="10" s="1"/>
  <c r="T601" i="10"/>
  <c r="H601" i="10" s="1"/>
  <c r="O619" i="10"/>
  <c r="N620" i="10"/>
  <c r="K701" i="10" a="1"/>
  <c r="K701" i="10" s="1"/>
  <c r="K702" i="10" a="1"/>
  <c r="K702" i="10" s="1"/>
  <c r="K703" i="10" a="1"/>
  <c r="K703" i="10" s="1"/>
  <c r="K704" i="10" a="1"/>
  <c r="K704" i="10" s="1"/>
  <c r="U40" i="23"/>
  <c r="M40" i="23"/>
  <c r="T341" i="10" s="1"/>
  <c r="H341" i="10" s="1"/>
  <c r="H183" i="10" a="1"/>
  <c r="H183" i="10" s="1"/>
  <c r="H184" i="10" a="1"/>
  <c r="H184" i="10" s="1"/>
  <c r="H182" i="10" a="1"/>
  <c r="H182" i="10" s="1"/>
  <c r="H181" i="10" a="1"/>
  <c r="H181" i="10" s="1"/>
  <c r="F31" i="30"/>
  <c r="F25" i="30"/>
  <c r="G65" i="29"/>
  <c r="P66" i="29"/>
  <c r="S21" i="24"/>
  <c r="S27" i="24" s="1"/>
  <c r="V66" i="27"/>
  <c r="F68" i="19"/>
  <c r="N60" i="33"/>
  <c r="I21" i="33"/>
  <c r="I30" i="33" s="1"/>
  <c r="P68" i="29"/>
  <c r="S61" i="20"/>
  <c r="T63" i="25"/>
  <c r="K61" i="26"/>
  <c r="P67" i="23"/>
  <c r="N62" i="32"/>
  <c r="O59" i="32"/>
  <c r="O65" i="32"/>
  <c r="P63" i="29"/>
  <c r="P61" i="29"/>
  <c r="K64" i="19"/>
  <c r="P60" i="29"/>
  <c r="N65" i="32"/>
  <c r="G63" i="29"/>
  <c r="G27" i="30"/>
  <c r="N68" i="33"/>
  <c r="O60" i="27"/>
  <c r="J62" i="26"/>
  <c r="G21" i="33"/>
  <c r="G28" i="33" s="1"/>
  <c r="N64" i="33"/>
  <c r="G62" i="29"/>
  <c r="G66" i="29"/>
  <c r="V31" i="34"/>
  <c r="G68" i="29"/>
  <c r="G61" i="29"/>
  <c r="P21" i="26"/>
  <c r="P25" i="26" s="1"/>
  <c r="G67" i="29"/>
  <c r="N62" i="33"/>
  <c r="G60" i="29"/>
  <c r="V26" i="34"/>
  <c r="V64" i="27"/>
  <c r="S60" i="20"/>
  <c r="O62" i="27"/>
  <c r="Q68" i="25"/>
  <c r="O64" i="24"/>
  <c r="G63" i="26"/>
  <c r="K68" i="22"/>
  <c r="M59" i="18"/>
  <c r="F62" i="32"/>
  <c r="G61" i="26"/>
  <c r="H65" i="24"/>
  <c r="P64" i="23"/>
  <c r="V67" i="32"/>
  <c r="F21" i="33"/>
  <c r="F25" i="33" s="1"/>
  <c r="C66" i="29"/>
  <c r="P64" i="29"/>
  <c r="F63" i="30"/>
  <c r="V59" i="25"/>
  <c r="S66" i="20"/>
  <c r="G68" i="26"/>
  <c r="R66" i="22"/>
  <c r="G65" i="24"/>
  <c r="G66" i="26"/>
  <c r="P60" i="23"/>
  <c r="P63" i="23"/>
  <c r="C63" i="29"/>
  <c r="P62" i="29"/>
  <c r="K67" i="22"/>
  <c r="G28" i="30"/>
  <c r="F64" i="21"/>
  <c r="V67" i="21"/>
  <c r="J67" i="23"/>
  <c r="I62" i="24"/>
  <c r="F59" i="21"/>
  <c r="P65" i="23"/>
  <c r="K62" i="22"/>
  <c r="R63" i="22"/>
  <c r="I66" i="32"/>
  <c r="L63" i="19"/>
  <c r="P59" i="29"/>
  <c r="G24" i="30"/>
  <c r="K60" i="22"/>
  <c r="E60" i="20"/>
  <c r="W65" i="24"/>
  <c r="G64" i="24"/>
  <c r="K64" i="22"/>
  <c r="R67" i="22"/>
  <c r="E21" i="20"/>
  <c r="E28" i="20" s="1"/>
  <c r="S59" i="20"/>
  <c r="D62" i="25"/>
  <c r="F62" i="21"/>
  <c r="R62" i="22"/>
  <c r="M65" i="18"/>
  <c r="F66" i="30"/>
  <c r="G31" i="30"/>
  <c r="C66" i="20"/>
  <c r="O26" i="26"/>
  <c r="Q65" i="23"/>
  <c r="M21" i="18"/>
  <c r="M30" i="18" s="1"/>
  <c r="G64" i="26"/>
  <c r="M66" i="18"/>
  <c r="P68" i="19"/>
  <c r="F61" i="30"/>
  <c r="V30" i="34"/>
  <c r="U59" i="34"/>
  <c r="S63" i="20"/>
  <c r="L66" i="27"/>
  <c r="F61" i="21"/>
  <c r="Q64" i="23"/>
  <c r="L60" i="29"/>
  <c r="F62" i="26"/>
  <c r="F60" i="26"/>
  <c r="F67" i="26"/>
  <c r="F66" i="26"/>
  <c r="F59" i="26"/>
  <c r="F64" i="26"/>
  <c r="F63" i="26"/>
  <c r="F68" i="26"/>
  <c r="F61" i="26"/>
  <c r="F65" i="26"/>
  <c r="N60" i="34"/>
  <c r="U64" i="30"/>
  <c r="J63" i="19"/>
  <c r="J59" i="19"/>
  <c r="G64" i="32"/>
  <c r="G60" i="19"/>
  <c r="C65" i="18"/>
  <c r="O62" i="24"/>
  <c r="D61" i="24"/>
  <c r="I64" i="23"/>
  <c r="L63" i="24"/>
  <c r="O65" i="33"/>
  <c r="D68" i="27"/>
  <c r="W21" i="33"/>
  <c r="W28" i="33" s="1"/>
  <c r="P21" i="33"/>
  <c r="P25" i="33" s="1"/>
  <c r="I59" i="28"/>
  <c r="G21" i="29"/>
  <c r="G24" i="29" s="1"/>
  <c r="I60" i="20"/>
  <c r="S68" i="20"/>
  <c r="I64" i="20"/>
  <c r="V21" i="26"/>
  <c r="V31" i="26" s="1"/>
  <c r="L21" i="21"/>
  <c r="L24" i="21" s="1"/>
  <c r="O21" i="33"/>
  <c r="O28" i="33" s="1"/>
  <c r="I21" i="23"/>
  <c r="I30" i="23" s="1"/>
  <c r="G21" i="27"/>
  <c r="G31" i="27" s="1"/>
  <c r="F33" i="30"/>
  <c r="V33" i="34"/>
  <c r="L28" i="26"/>
  <c r="L26" i="26"/>
  <c r="G64" i="20"/>
  <c r="I66" i="20"/>
  <c r="I59" i="20"/>
  <c r="S61" i="21"/>
  <c r="N60" i="23"/>
  <c r="U61" i="34"/>
  <c r="T21" i="29"/>
  <c r="T28" i="29" s="1"/>
  <c r="U66" i="34"/>
  <c r="U63" i="34"/>
  <c r="N64" i="25"/>
  <c r="U62" i="34"/>
  <c r="V59" i="23"/>
  <c r="P66" i="34"/>
  <c r="U67" i="34"/>
  <c r="U21" i="25"/>
  <c r="U27" i="25" s="1"/>
  <c r="R25" i="26"/>
  <c r="U68" i="34"/>
  <c r="P62" i="34"/>
  <c r="H21" i="33"/>
  <c r="H25" i="33" s="1"/>
  <c r="M25" i="28"/>
  <c r="N61" i="29"/>
  <c r="U65" i="34"/>
  <c r="U60" i="34"/>
  <c r="P61" i="34"/>
  <c r="P59" i="34"/>
  <c r="E66" i="19"/>
  <c r="V28" i="34"/>
  <c r="P63" i="34"/>
  <c r="R62" i="20"/>
  <c r="D59" i="27"/>
  <c r="K60" i="25"/>
  <c r="I68" i="24"/>
  <c r="O66" i="23"/>
  <c r="P21" i="29"/>
  <c r="P25" i="29" s="1"/>
  <c r="S62" i="30"/>
  <c r="F68" i="30"/>
  <c r="F64" i="30"/>
  <c r="K68" i="19"/>
  <c r="I60" i="32"/>
  <c r="T62" i="33"/>
  <c r="F21" i="28"/>
  <c r="F24" i="28" s="1"/>
  <c r="Q26" i="28"/>
  <c r="M21" i="30"/>
  <c r="M29" i="30" s="1"/>
  <c r="O62" i="34"/>
  <c r="C61" i="18"/>
  <c r="N59" i="32"/>
  <c r="S64" i="28"/>
  <c r="U21" i="28"/>
  <c r="U26" i="28" s="1"/>
  <c r="N59" i="18"/>
  <c r="N68" i="18"/>
  <c r="N67" i="18"/>
  <c r="N33" i="22"/>
  <c r="U60" i="19"/>
  <c r="U59" i="19"/>
  <c r="C67" i="20"/>
  <c r="V62" i="21"/>
  <c r="F59" i="27"/>
  <c r="V61" i="21"/>
  <c r="U59" i="26"/>
  <c r="N62" i="27"/>
  <c r="M62" i="23"/>
  <c r="H60" i="24"/>
  <c r="H61" i="25"/>
  <c r="G66" i="18"/>
  <c r="G62" i="18"/>
  <c r="C59" i="20"/>
  <c r="C60" i="20"/>
  <c r="V64" i="21"/>
  <c r="Q63" i="26"/>
  <c r="L60" i="27"/>
  <c r="K59" i="25"/>
  <c r="V68" i="26"/>
  <c r="M68" i="23"/>
  <c r="V67" i="29"/>
  <c r="V61" i="29"/>
  <c r="W21" i="26"/>
  <c r="W25" i="26" s="1"/>
  <c r="S67" i="23"/>
  <c r="K64" i="32"/>
  <c r="K66" i="32"/>
  <c r="K60" i="32"/>
  <c r="F63" i="33"/>
  <c r="F65" i="33"/>
  <c r="C63" i="20"/>
  <c r="M21" i="24"/>
  <c r="M25" i="24" s="1"/>
  <c r="Q33" i="30"/>
  <c r="Q30" i="30"/>
  <c r="Q27" i="30"/>
  <c r="Q28" i="30"/>
  <c r="Q29" i="30"/>
  <c r="Q32" i="30"/>
  <c r="Q25" i="30"/>
  <c r="Q26" i="30"/>
  <c r="Q31" i="30"/>
  <c r="O21" i="25"/>
  <c r="O29" i="25" s="1"/>
  <c r="G66" i="20"/>
  <c r="C68" i="20"/>
  <c r="C64" i="20"/>
  <c r="R62" i="21"/>
  <c r="S62" i="21"/>
  <c r="I67" i="20"/>
  <c r="O67" i="25"/>
  <c r="F67" i="27"/>
  <c r="R66" i="20"/>
  <c r="I63" i="20"/>
  <c r="R68" i="20"/>
  <c r="R65" i="20"/>
  <c r="I62" i="20"/>
  <c r="R67" i="20"/>
  <c r="O62" i="21"/>
  <c r="O62" i="25"/>
  <c r="R26" i="26"/>
  <c r="J21" i="25"/>
  <c r="J27" i="25" s="1"/>
  <c r="I60" i="18"/>
  <c r="D61" i="32"/>
  <c r="D62" i="32"/>
  <c r="I68" i="29"/>
  <c r="I59" i="29"/>
  <c r="I60" i="29"/>
  <c r="C62" i="20"/>
  <c r="U21" i="21"/>
  <c r="U26" i="21" s="1"/>
  <c r="H67" i="24"/>
  <c r="C65" i="20"/>
  <c r="R59" i="20"/>
  <c r="E61" i="21"/>
  <c r="N59" i="23"/>
  <c r="N62" i="23"/>
  <c r="G62" i="24"/>
  <c r="Q27" i="34"/>
  <c r="Q30" i="34"/>
  <c r="Q31" i="34"/>
  <c r="Q24" i="34"/>
  <c r="Q32" i="34"/>
  <c r="Q29" i="34"/>
  <c r="Q25" i="34"/>
  <c r="Q33" i="34"/>
  <c r="Q28" i="34"/>
  <c r="K62" i="19"/>
  <c r="S21" i="22"/>
  <c r="S32" i="22" s="1"/>
  <c r="T21" i="32"/>
  <c r="T24" i="32" s="1"/>
  <c r="U64" i="32"/>
  <c r="I60" i="19"/>
  <c r="K67" i="19"/>
  <c r="O60" i="33"/>
  <c r="L59" i="29"/>
  <c r="P60" i="34"/>
  <c r="D21" i="32"/>
  <c r="D24" i="32" s="1"/>
  <c r="M59" i="33"/>
  <c r="U65" i="28"/>
  <c r="N65" i="29"/>
  <c r="P65" i="34"/>
  <c r="K65" i="30"/>
  <c r="K68" i="30"/>
  <c r="K60" i="30"/>
  <c r="K62" i="30"/>
  <c r="K66" i="30"/>
  <c r="K67" i="30"/>
  <c r="K64" i="30"/>
  <c r="K59" i="30"/>
  <c r="K61" i="30"/>
  <c r="K63" i="30"/>
  <c r="G25" i="30"/>
  <c r="G32" i="30"/>
  <c r="M30" i="34"/>
  <c r="D67" i="19"/>
  <c r="J59" i="33"/>
  <c r="G33" i="30"/>
  <c r="G29" i="30"/>
  <c r="T62" i="30"/>
  <c r="T64" i="30"/>
  <c r="T67" i="30"/>
  <c r="N66" i="29"/>
  <c r="P65" i="32"/>
  <c r="H63" i="32"/>
  <c r="F63" i="19"/>
  <c r="V65" i="32"/>
  <c r="I64" i="19"/>
  <c r="M21" i="29"/>
  <c r="M33" i="29" s="1"/>
  <c r="P64" i="34"/>
  <c r="V25" i="34"/>
  <c r="V27" i="34"/>
  <c r="V32" i="34"/>
  <c r="H21" i="22"/>
  <c r="H25" i="22" s="1"/>
  <c r="V61" i="32"/>
  <c r="G30" i="30"/>
  <c r="P67" i="34"/>
  <c r="K28" i="34"/>
  <c r="K25" i="34"/>
  <c r="K26" i="34"/>
  <c r="K27" i="34"/>
  <c r="K24" i="34"/>
  <c r="K29" i="34"/>
  <c r="K31" i="34"/>
  <c r="C65" i="34"/>
  <c r="C66" i="34"/>
  <c r="C61" i="34"/>
  <c r="C68" i="34"/>
  <c r="C67" i="34"/>
  <c r="C64" i="34"/>
  <c r="C63" i="34"/>
  <c r="C62" i="34"/>
  <c r="G21" i="34"/>
  <c r="G26" i="34" s="1"/>
  <c r="R21" i="34"/>
  <c r="R27" i="34" s="1"/>
  <c r="E67" i="34"/>
  <c r="E59" i="34"/>
  <c r="E63" i="34"/>
  <c r="E61" i="34"/>
  <c r="E68" i="34"/>
  <c r="E62" i="34"/>
  <c r="E60" i="34"/>
  <c r="C21" i="34"/>
  <c r="C25" i="34" s="1"/>
  <c r="G65" i="34"/>
  <c r="G67" i="34"/>
  <c r="G62" i="34"/>
  <c r="G59" i="34"/>
  <c r="G63" i="34"/>
  <c r="G64" i="34"/>
  <c r="G68" i="34"/>
  <c r="G66" i="34"/>
  <c r="G61" i="34"/>
  <c r="C60" i="34"/>
  <c r="W66" i="34"/>
  <c r="W65" i="34"/>
  <c r="W61" i="34"/>
  <c r="W59" i="34"/>
  <c r="W68" i="34"/>
  <c r="W64" i="34"/>
  <c r="W62" i="34"/>
  <c r="W63" i="34"/>
  <c r="W67" i="34"/>
  <c r="L21" i="34"/>
  <c r="W21" i="34"/>
  <c r="L65" i="34"/>
  <c r="L60" i="34"/>
  <c r="L63" i="34"/>
  <c r="L64" i="34"/>
  <c r="L61" i="34"/>
  <c r="L67" i="34"/>
  <c r="L68" i="34"/>
  <c r="L66" i="34"/>
  <c r="T62" i="34"/>
  <c r="T60" i="34"/>
  <c r="T64" i="34"/>
  <c r="T65" i="34"/>
  <c r="T61" i="34"/>
  <c r="T66" i="34"/>
  <c r="T68" i="34"/>
  <c r="T67" i="34"/>
  <c r="W60" i="34"/>
  <c r="U21" i="34"/>
  <c r="U30" i="34" s="1"/>
  <c r="L59" i="34"/>
  <c r="T21" i="34"/>
  <c r="T29" i="34" s="1"/>
  <c r="T59" i="34"/>
  <c r="N63" i="34"/>
  <c r="N62" i="34"/>
  <c r="N66" i="34"/>
  <c r="N64" i="34"/>
  <c r="N65" i="34"/>
  <c r="N67" i="34"/>
  <c r="N59" i="34"/>
  <c r="N21" i="34"/>
  <c r="N33" i="34" s="1"/>
  <c r="H32" i="34"/>
  <c r="H30" i="34"/>
  <c r="H28" i="34"/>
  <c r="H24" i="34"/>
  <c r="H31" i="34"/>
  <c r="H27" i="34"/>
  <c r="H29" i="34"/>
  <c r="E21" i="34"/>
  <c r="E32" i="34" s="1"/>
  <c r="O66" i="34"/>
  <c r="O60" i="34"/>
  <c r="O67" i="34"/>
  <c r="O65" i="34"/>
  <c r="O68" i="34"/>
  <c r="O61" i="34"/>
  <c r="L62" i="34"/>
  <c r="H25" i="34"/>
  <c r="H26" i="34"/>
  <c r="O64" i="34"/>
  <c r="E64" i="34"/>
  <c r="O21" i="34"/>
  <c r="O29" i="34" s="1"/>
  <c r="I21" i="34"/>
  <c r="I28" i="34" s="1"/>
  <c r="M28" i="34"/>
  <c r="P21" i="34"/>
  <c r="P33" i="34" s="1"/>
  <c r="S62" i="34"/>
  <c r="S63" i="34"/>
  <c r="S67" i="34"/>
  <c r="S66" i="34"/>
  <c r="S61" i="34"/>
  <c r="S64" i="34"/>
  <c r="S68" i="34"/>
  <c r="S65" i="34"/>
  <c r="I60" i="34"/>
  <c r="I63" i="34"/>
  <c r="I59" i="34"/>
  <c r="I68" i="34"/>
  <c r="I66" i="34"/>
  <c r="I65" i="34"/>
  <c r="I64" i="34"/>
  <c r="I67" i="34"/>
  <c r="O63" i="34"/>
  <c r="F31" i="34"/>
  <c r="F29" i="34"/>
  <c r="F30" i="34"/>
  <c r="F24" i="34"/>
  <c r="F26" i="34"/>
  <c r="F25" i="34"/>
  <c r="F33" i="34"/>
  <c r="F32" i="34"/>
  <c r="F27" i="34"/>
  <c r="E65" i="34"/>
  <c r="S21" i="34"/>
  <c r="S26" i="34" s="1"/>
  <c r="S60" i="34"/>
  <c r="I61" i="34"/>
  <c r="J64" i="34"/>
  <c r="J63" i="34"/>
  <c r="J61" i="34"/>
  <c r="J60" i="34"/>
  <c r="J59" i="34"/>
  <c r="J68" i="34"/>
  <c r="J66" i="34"/>
  <c r="J62" i="34"/>
  <c r="J67" i="34"/>
  <c r="N68" i="34"/>
  <c r="D21" i="34"/>
  <c r="D28" i="34" s="1"/>
  <c r="M60" i="34"/>
  <c r="M67" i="34"/>
  <c r="M68" i="34"/>
  <c r="M66" i="34"/>
  <c r="M64" i="34"/>
  <c r="M61" i="34"/>
  <c r="M63" i="34"/>
  <c r="M59" i="34"/>
  <c r="M65" i="34"/>
  <c r="K33" i="34"/>
  <c r="S59" i="34"/>
  <c r="M31" i="34"/>
  <c r="M29" i="34"/>
  <c r="M26" i="34"/>
  <c r="M27" i="34"/>
  <c r="M24" i="34"/>
  <c r="M33" i="34"/>
  <c r="M32" i="34"/>
  <c r="K32" i="34"/>
  <c r="H33" i="34"/>
  <c r="R59" i="21"/>
  <c r="I63" i="21"/>
  <c r="C68" i="21"/>
  <c r="E68" i="21"/>
  <c r="N59" i="21"/>
  <c r="S65" i="21"/>
  <c r="S63" i="21"/>
  <c r="D61" i="21"/>
  <c r="P59" i="21"/>
  <c r="Q59" i="22"/>
  <c r="S60" i="22"/>
  <c r="P31" i="22"/>
  <c r="P25" i="22"/>
  <c r="Q64" i="22"/>
  <c r="J63" i="18"/>
  <c r="J65" i="18"/>
  <c r="I68" i="18"/>
  <c r="V60" i="18"/>
  <c r="R21" i="18"/>
  <c r="R33" i="18" s="1"/>
  <c r="S59" i="18"/>
  <c r="E21" i="18"/>
  <c r="E33" i="18" s="1"/>
  <c r="S63" i="18"/>
  <c r="P21" i="23"/>
  <c r="P32" i="23" s="1"/>
  <c r="Q59" i="23"/>
  <c r="H59" i="23"/>
  <c r="H66" i="23"/>
  <c r="N63" i="23"/>
  <c r="S21" i="23"/>
  <c r="S24" i="23" s="1"/>
  <c r="L62" i="23"/>
  <c r="K66" i="23"/>
  <c r="J61" i="24"/>
  <c r="J21" i="24"/>
  <c r="J29" i="24" s="1"/>
  <c r="C60" i="24"/>
  <c r="W60" i="24"/>
  <c r="S60" i="24"/>
  <c r="W62" i="24"/>
  <c r="S59" i="26"/>
  <c r="T60" i="26"/>
  <c r="L27" i="26"/>
  <c r="S65" i="26"/>
  <c r="T63" i="26"/>
  <c r="L25" i="26"/>
  <c r="V62" i="25"/>
  <c r="W65" i="25"/>
  <c r="H66" i="25"/>
  <c r="G68" i="25"/>
  <c r="V60" i="25"/>
  <c r="I59" i="25"/>
  <c r="V66" i="25"/>
  <c r="V67" i="25"/>
  <c r="L60" i="25"/>
  <c r="P21" i="25"/>
  <c r="P24" i="25" s="1"/>
  <c r="H26" i="27"/>
  <c r="H32" i="27"/>
  <c r="C26" i="27"/>
  <c r="C32" i="27"/>
  <c r="C30" i="27"/>
  <c r="C31" i="27"/>
  <c r="C25" i="27"/>
  <c r="C24" i="27"/>
  <c r="C27" i="27"/>
  <c r="C28" i="27"/>
  <c r="C33" i="27"/>
  <c r="C29" i="27"/>
  <c r="S61" i="27"/>
  <c r="E61" i="27"/>
  <c r="P62" i="27"/>
  <c r="T60" i="27"/>
  <c r="F61" i="27"/>
  <c r="G68" i="27"/>
  <c r="I60" i="27"/>
  <c r="I21" i="27"/>
  <c r="I30" i="27" s="1"/>
  <c r="P68" i="32"/>
  <c r="T67" i="32"/>
  <c r="T61" i="32"/>
  <c r="M61" i="32"/>
  <c r="S61" i="32"/>
  <c r="S66" i="32"/>
  <c r="S59" i="32"/>
  <c r="R65" i="32"/>
  <c r="S68" i="32"/>
  <c r="R67" i="32"/>
  <c r="K21" i="30"/>
  <c r="M64" i="30"/>
  <c r="M63" i="30"/>
  <c r="M67" i="30"/>
  <c r="M60" i="30"/>
  <c r="M68" i="30"/>
  <c r="M61" i="30"/>
  <c r="M59" i="30"/>
  <c r="M65" i="30"/>
  <c r="R62" i="30"/>
  <c r="R68" i="30"/>
  <c r="R60" i="30"/>
  <c r="R67" i="30"/>
  <c r="R61" i="30"/>
  <c r="R63" i="30"/>
  <c r="R64" i="30"/>
  <c r="R66" i="30"/>
  <c r="R65" i="30"/>
  <c r="I21" i="30"/>
  <c r="H33" i="30"/>
  <c r="U68" i="30"/>
  <c r="U61" i="30"/>
  <c r="U67" i="30"/>
  <c r="U60" i="30"/>
  <c r="U66" i="30"/>
  <c r="U59" i="30"/>
  <c r="U65" i="30"/>
  <c r="U63" i="30"/>
  <c r="P62" i="30"/>
  <c r="P67" i="30"/>
  <c r="P59" i="30"/>
  <c r="P66" i="30"/>
  <c r="P68" i="30"/>
  <c r="P60" i="30"/>
  <c r="P61" i="30"/>
  <c r="P64" i="30"/>
  <c r="P63" i="30"/>
  <c r="U21" i="30"/>
  <c r="U30" i="30" s="1"/>
  <c r="R21" i="30"/>
  <c r="R31" i="30" s="1"/>
  <c r="D63" i="30"/>
  <c r="D64" i="30"/>
  <c r="D66" i="30"/>
  <c r="D65" i="30"/>
  <c r="D67" i="30"/>
  <c r="D68" i="30"/>
  <c r="D60" i="30"/>
  <c r="D62" i="30"/>
  <c r="O64" i="30"/>
  <c r="O63" i="30"/>
  <c r="O66" i="30"/>
  <c r="O65" i="30"/>
  <c r="O59" i="30"/>
  <c r="O61" i="30"/>
  <c r="O68" i="30"/>
  <c r="O67" i="30"/>
  <c r="D21" i="30"/>
  <c r="D25" i="30" s="1"/>
  <c r="V21" i="30"/>
  <c r="J65" i="30"/>
  <c r="J64" i="30"/>
  <c r="J62" i="30"/>
  <c r="J68" i="30"/>
  <c r="J60" i="30"/>
  <c r="J66" i="30"/>
  <c r="J67" i="30"/>
  <c r="J59" i="30"/>
  <c r="D59" i="30"/>
  <c r="J21" i="30"/>
  <c r="N21" i="30"/>
  <c r="N25" i="30" s="1"/>
  <c r="S61" i="30"/>
  <c r="S60" i="30"/>
  <c r="S67" i="30"/>
  <c r="S65" i="30"/>
  <c r="S59" i="30"/>
  <c r="S64" i="30"/>
  <c r="S63" i="30"/>
  <c r="S66" i="30"/>
  <c r="W67" i="30"/>
  <c r="W66" i="30"/>
  <c r="W65" i="30"/>
  <c r="W59" i="30"/>
  <c r="W60" i="30"/>
  <c r="W63" i="30"/>
  <c r="W68" i="30"/>
  <c r="W61" i="30"/>
  <c r="W62" i="30"/>
  <c r="F32" i="30"/>
  <c r="F24" i="30"/>
  <c r="F28" i="30"/>
  <c r="F27" i="30"/>
  <c r="F29" i="30"/>
  <c r="F30" i="30"/>
  <c r="F26" i="30"/>
  <c r="J61" i="30"/>
  <c r="N61" i="30"/>
  <c r="N67" i="30"/>
  <c r="N66" i="30"/>
  <c r="N60" i="30"/>
  <c r="N63" i="30"/>
  <c r="N62" i="30"/>
  <c r="N65" i="30"/>
  <c r="N68" i="30"/>
  <c r="N64" i="30"/>
  <c r="S21" i="30"/>
  <c r="S28" i="30" s="1"/>
  <c r="L21" i="30"/>
  <c r="H66" i="30"/>
  <c r="H59" i="30"/>
  <c r="H65" i="30"/>
  <c r="H68" i="30"/>
  <c r="H61" i="30"/>
  <c r="H63" i="30"/>
  <c r="H60" i="30"/>
  <c r="H64" i="30"/>
  <c r="H62" i="30"/>
  <c r="M66" i="30"/>
  <c r="P21" i="30"/>
  <c r="P31" i="30" s="1"/>
  <c r="Q62" i="30"/>
  <c r="Q61" i="30"/>
  <c r="Q59" i="30"/>
  <c r="Q60" i="30"/>
  <c r="Q64" i="30"/>
  <c r="Q66" i="30"/>
  <c r="Q65" i="30"/>
  <c r="Q63" i="30"/>
  <c r="Q67" i="30"/>
  <c r="C61" i="30"/>
  <c r="C60" i="30"/>
  <c r="C63" i="30"/>
  <c r="C62" i="30"/>
  <c r="C64" i="30"/>
  <c r="C67" i="30"/>
  <c r="C66" i="30"/>
  <c r="C65" i="30"/>
  <c r="C59" i="30"/>
  <c r="H31" i="30"/>
  <c r="H28" i="30"/>
  <c r="H29" i="30"/>
  <c r="H25" i="30"/>
  <c r="H24" i="30"/>
  <c r="H26" i="30"/>
  <c r="H30" i="30"/>
  <c r="H32" i="30"/>
  <c r="C68" i="30"/>
  <c r="W21" i="30"/>
  <c r="O21" i="30"/>
  <c r="T21" i="30"/>
  <c r="T27" i="30" s="1"/>
  <c r="W64" i="30"/>
  <c r="O60" i="30"/>
  <c r="J63" i="30"/>
  <c r="E67" i="30"/>
  <c r="E66" i="30"/>
  <c r="E59" i="30"/>
  <c r="E63" i="30"/>
  <c r="E60" i="30"/>
  <c r="E61" i="30"/>
  <c r="E68" i="30"/>
  <c r="E65" i="30"/>
  <c r="E62" i="30"/>
  <c r="M62" i="30"/>
  <c r="M65" i="29"/>
  <c r="M67" i="29"/>
  <c r="M60" i="29"/>
  <c r="M66" i="29"/>
  <c r="M68" i="29"/>
  <c r="M59" i="29"/>
  <c r="J66" i="29"/>
  <c r="J63" i="29"/>
  <c r="J65" i="29"/>
  <c r="J61" i="29"/>
  <c r="J68" i="29"/>
  <c r="J59" i="29"/>
  <c r="J64" i="29"/>
  <c r="J67" i="29"/>
  <c r="M64" i="29"/>
  <c r="S61" i="29"/>
  <c r="S59" i="29"/>
  <c r="S67" i="29"/>
  <c r="S63" i="29"/>
  <c r="S65" i="29"/>
  <c r="S62" i="29"/>
  <c r="S68" i="29"/>
  <c r="S60" i="29"/>
  <c r="E21" i="29"/>
  <c r="K67" i="29"/>
  <c r="K59" i="29"/>
  <c r="K61" i="29"/>
  <c r="K68" i="29"/>
  <c r="K64" i="29"/>
  <c r="K62" i="29"/>
  <c r="K60" i="29"/>
  <c r="J60" i="29"/>
  <c r="O21" i="29"/>
  <c r="U63" i="29"/>
  <c r="U62" i="29"/>
  <c r="U60" i="29"/>
  <c r="U67" i="29"/>
  <c r="U68" i="29"/>
  <c r="U65" i="29"/>
  <c r="U66" i="29"/>
  <c r="U61" i="29"/>
  <c r="U59" i="29"/>
  <c r="H67" i="29"/>
  <c r="H66" i="29"/>
  <c r="H68" i="29"/>
  <c r="H60" i="29"/>
  <c r="H62" i="29"/>
  <c r="H61" i="29"/>
  <c r="H64" i="29"/>
  <c r="H63" i="29"/>
  <c r="H65" i="29"/>
  <c r="E66" i="29"/>
  <c r="E67" i="29"/>
  <c r="E63" i="29"/>
  <c r="E59" i="29"/>
  <c r="E61" i="29"/>
  <c r="E68" i="29"/>
  <c r="E65" i="29"/>
  <c r="E60" i="29"/>
  <c r="E62" i="29"/>
  <c r="H21" i="29"/>
  <c r="H33" i="29" s="1"/>
  <c r="I21" i="29"/>
  <c r="I25" i="29" s="1"/>
  <c r="M61" i="29"/>
  <c r="W66" i="29"/>
  <c r="W65" i="29"/>
  <c r="W68" i="29"/>
  <c r="W63" i="29"/>
  <c r="W67" i="29"/>
  <c r="W60" i="29"/>
  <c r="W61" i="29"/>
  <c r="Q21" i="29"/>
  <c r="I65" i="29"/>
  <c r="I61" i="29"/>
  <c r="I63" i="29"/>
  <c r="I67" i="29"/>
  <c r="I66" i="29"/>
  <c r="I64" i="29"/>
  <c r="D21" i="29"/>
  <c r="K21" i="29"/>
  <c r="K32" i="29" s="1"/>
  <c r="W64" i="29"/>
  <c r="K63" i="29"/>
  <c r="S66" i="29"/>
  <c r="W62" i="29"/>
  <c r="F21" i="29"/>
  <c r="F25" i="29" s="1"/>
  <c r="W59" i="29"/>
  <c r="M62" i="29"/>
  <c r="F67" i="29"/>
  <c r="F61" i="29"/>
  <c r="F60" i="29"/>
  <c r="F62" i="29"/>
  <c r="F66" i="29"/>
  <c r="F64" i="29"/>
  <c r="F68" i="29"/>
  <c r="F63" i="29"/>
  <c r="F65" i="29"/>
  <c r="L21" i="29"/>
  <c r="L26" i="29" s="1"/>
  <c r="W21" i="29"/>
  <c r="W28" i="29" s="1"/>
  <c r="V65" i="29"/>
  <c r="V66" i="29"/>
  <c r="V68" i="29"/>
  <c r="V62" i="29"/>
  <c r="V64" i="29"/>
  <c r="V63" i="29"/>
  <c r="V60" i="29"/>
  <c r="S64" i="29"/>
  <c r="V21" i="29"/>
  <c r="C21" i="29"/>
  <c r="L67" i="29"/>
  <c r="L64" i="29"/>
  <c r="L63" i="29"/>
  <c r="L62" i="29"/>
  <c r="L65" i="29"/>
  <c r="L66" i="29"/>
  <c r="L61" i="29"/>
  <c r="N21" i="29"/>
  <c r="N31" i="29" s="1"/>
  <c r="M63" i="29"/>
  <c r="V59" i="29"/>
  <c r="U64" i="29"/>
  <c r="R21" i="29"/>
  <c r="R29" i="29" s="1"/>
  <c r="D64" i="29"/>
  <c r="D66" i="29"/>
  <c r="D62" i="29"/>
  <c r="D61" i="29"/>
  <c r="D67" i="29"/>
  <c r="D60" i="29"/>
  <c r="D59" i="29"/>
  <c r="D65" i="29"/>
  <c r="D68" i="29"/>
  <c r="S21" i="29"/>
  <c r="S30" i="29" s="1"/>
  <c r="J62" i="29"/>
  <c r="N68" i="29"/>
  <c r="N60" i="29"/>
  <c r="N62" i="29"/>
  <c r="N67" i="29"/>
  <c r="N63" i="29"/>
  <c r="N64" i="29"/>
  <c r="J21" i="29"/>
  <c r="J28" i="29" s="1"/>
  <c r="I62" i="29"/>
  <c r="K66" i="29"/>
  <c r="O67" i="28"/>
  <c r="O66" i="28"/>
  <c r="O62" i="28"/>
  <c r="O60" i="28"/>
  <c r="O64" i="28"/>
  <c r="O65" i="28"/>
  <c r="M68" i="28"/>
  <c r="O59" i="28"/>
  <c r="M33" i="28"/>
  <c r="U59" i="28"/>
  <c r="U67" i="28"/>
  <c r="U62" i="28"/>
  <c r="U60" i="28"/>
  <c r="U63" i="28"/>
  <c r="U64" i="28"/>
  <c r="U66" i="28"/>
  <c r="U68" i="28"/>
  <c r="D60" i="28"/>
  <c r="L68" i="28"/>
  <c r="L67" i="28"/>
  <c r="L60" i="28"/>
  <c r="L66" i="28"/>
  <c r="L65" i="28"/>
  <c r="L64" i="28"/>
  <c r="L63" i="28"/>
  <c r="L61" i="28"/>
  <c r="L62" i="28"/>
  <c r="O21" i="28"/>
  <c r="O29" i="28" s="1"/>
  <c r="O63" i="28"/>
  <c r="W21" i="28"/>
  <c r="M28" i="28"/>
  <c r="R60" i="28"/>
  <c r="R66" i="28"/>
  <c r="R59" i="28"/>
  <c r="R65" i="28"/>
  <c r="R64" i="28"/>
  <c r="R62" i="28"/>
  <c r="R63" i="28"/>
  <c r="D21" i="28"/>
  <c r="D28" i="28" s="1"/>
  <c r="W66" i="28"/>
  <c r="W59" i="28"/>
  <c r="W65" i="28"/>
  <c r="W67" i="28"/>
  <c r="W62" i="28"/>
  <c r="W68" i="28"/>
  <c r="W63" i="28"/>
  <c r="W64" i="28"/>
  <c r="W61" i="28"/>
  <c r="L21" i="28"/>
  <c r="L25" i="28" s="1"/>
  <c r="V33" i="28"/>
  <c r="V31" i="28"/>
  <c r="V29" i="28"/>
  <c r="V26" i="28"/>
  <c r="V28" i="28"/>
  <c r="V27" i="28"/>
  <c r="V24" i="28"/>
  <c r="V32" i="28"/>
  <c r="C67" i="28"/>
  <c r="C61" i="28"/>
  <c r="C62" i="28"/>
  <c r="C63" i="28"/>
  <c r="C60" i="28"/>
  <c r="C65" i="28"/>
  <c r="C66" i="28"/>
  <c r="C68" i="28"/>
  <c r="O61" i="28"/>
  <c r="K62" i="28"/>
  <c r="K61" i="28"/>
  <c r="K64" i="28"/>
  <c r="K68" i="28"/>
  <c r="K67" i="28"/>
  <c r="K66" i="28"/>
  <c r="K60" i="28"/>
  <c r="K65" i="28"/>
  <c r="K59" i="28"/>
  <c r="C21" i="28"/>
  <c r="C30" i="28" s="1"/>
  <c r="M30" i="28"/>
  <c r="C59" i="28"/>
  <c r="N21" i="28"/>
  <c r="N31" i="28" s="1"/>
  <c r="E59" i="28"/>
  <c r="E68" i="28"/>
  <c r="E67" i="28"/>
  <c r="E65" i="28"/>
  <c r="E62" i="28"/>
  <c r="E64" i="28"/>
  <c r="E60" i="28"/>
  <c r="E66" i="28"/>
  <c r="N68" i="28"/>
  <c r="N64" i="28"/>
  <c r="N63" i="28"/>
  <c r="N59" i="28"/>
  <c r="N66" i="28"/>
  <c r="N62" i="28"/>
  <c r="N61" i="28"/>
  <c r="N60" i="28"/>
  <c r="J62" i="28"/>
  <c r="E21" i="28"/>
  <c r="E29" i="28" s="1"/>
  <c r="R68" i="28"/>
  <c r="T21" i="28"/>
  <c r="T33" i="28" s="1"/>
  <c r="O68" i="28"/>
  <c r="I61" i="28"/>
  <c r="P21" i="28"/>
  <c r="P28" i="28" s="1"/>
  <c r="T65" i="28"/>
  <c r="T62" i="28"/>
  <c r="T59" i="28"/>
  <c r="T61" i="28"/>
  <c r="T66" i="28"/>
  <c r="T63" i="28"/>
  <c r="T68" i="28"/>
  <c r="T64" i="28"/>
  <c r="G21" i="28"/>
  <c r="S67" i="28"/>
  <c r="S63" i="28"/>
  <c r="S68" i="28"/>
  <c r="S61" i="28"/>
  <c r="S62" i="28"/>
  <c r="S65" i="28"/>
  <c r="S60" i="28"/>
  <c r="G65" i="28"/>
  <c r="G63" i="28"/>
  <c r="G68" i="28"/>
  <c r="G67" i="28"/>
  <c r="G66" i="28"/>
  <c r="G59" i="28"/>
  <c r="G61" i="28"/>
  <c r="G62" i="28"/>
  <c r="G64" i="28"/>
  <c r="J21" i="28"/>
  <c r="J33" i="28" s="1"/>
  <c r="Q31" i="28"/>
  <c r="V30" i="28"/>
  <c r="S21" i="28"/>
  <c r="J61" i="28"/>
  <c r="J67" i="28"/>
  <c r="J66" i="28"/>
  <c r="J59" i="28"/>
  <c r="J64" i="28"/>
  <c r="J63" i="28"/>
  <c r="J68" i="28"/>
  <c r="J65" i="28"/>
  <c r="I21" i="28"/>
  <c r="I32" i="28" s="1"/>
  <c r="R21" i="28"/>
  <c r="R33" i="28" s="1"/>
  <c r="I68" i="28"/>
  <c r="I67" i="28"/>
  <c r="I65" i="28"/>
  <c r="I60" i="28"/>
  <c r="I62" i="28"/>
  <c r="I64" i="28"/>
  <c r="I63" i="28"/>
  <c r="D66" i="28"/>
  <c r="D63" i="28"/>
  <c r="D68" i="28"/>
  <c r="D61" i="28"/>
  <c r="D59" i="28"/>
  <c r="D64" i="28"/>
  <c r="D65" i="28"/>
  <c r="M61" i="28"/>
  <c r="M66" i="28"/>
  <c r="M67" i="28"/>
  <c r="M59" i="28"/>
  <c r="M60" i="28"/>
  <c r="M64" i="28"/>
  <c r="M63" i="28"/>
  <c r="M65" i="28"/>
  <c r="H21" i="28"/>
  <c r="H33" i="28" s="1"/>
  <c r="E63" i="28"/>
  <c r="N67" i="28"/>
  <c r="R61" i="28"/>
  <c r="R67" i="28"/>
  <c r="T67" i="28"/>
  <c r="K21" i="28"/>
  <c r="K29" i="28" s="1"/>
  <c r="M26" i="28"/>
  <c r="M24" i="28"/>
  <c r="M27" i="28"/>
  <c r="M31" i="28"/>
  <c r="M32" i="28"/>
  <c r="S66" i="28"/>
  <c r="P68" i="28"/>
  <c r="P67" i="28"/>
  <c r="P60" i="28"/>
  <c r="P64" i="28"/>
  <c r="P63" i="28"/>
  <c r="P65" i="28"/>
  <c r="P61" i="28"/>
  <c r="P59" i="28"/>
  <c r="P66" i="28"/>
  <c r="D62" i="28"/>
  <c r="Q27" i="28"/>
  <c r="Q29" i="28"/>
  <c r="Q30" i="28"/>
  <c r="Q32" i="28"/>
  <c r="Q25" i="28"/>
  <c r="Q28" i="28"/>
  <c r="Q24" i="28"/>
  <c r="K63" i="28"/>
  <c r="V25" i="28"/>
  <c r="Q26" i="33"/>
  <c r="C21" i="33"/>
  <c r="T21" i="33"/>
  <c r="T28" i="33" s="1"/>
  <c r="E62" i="33"/>
  <c r="J21" i="33"/>
  <c r="J33" i="33" s="1"/>
  <c r="D21" i="33"/>
  <c r="D30" i="33" s="1"/>
  <c r="T64" i="33"/>
  <c r="T63" i="33"/>
  <c r="T61" i="33"/>
  <c r="T68" i="33"/>
  <c r="T67" i="33"/>
  <c r="T60" i="33"/>
  <c r="T66" i="33"/>
  <c r="T65" i="33"/>
  <c r="L68" i="33"/>
  <c r="L64" i="33"/>
  <c r="L67" i="33"/>
  <c r="L65" i="33"/>
  <c r="L66" i="33"/>
  <c r="L63" i="33"/>
  <c r="L60" i="33"/>
  <c r="L61" i="33"/>
  <c r="S62" i="33"/>
  <c r="S66" i="33"/>
  <c r="S61" i="33"/>
  <c r="S67" i="33"/>
  <c r="S59" i="33"/>
  <c r="S63" i="33"/>
  <c r="S65" i="33"/>
  <c r="S60" i="33"/>
  <c r="S68" i="33"/>
  <c r="R21" i="33"/>
  <c r="R30" i="33" s="1"/>
  <c r="J68" i="33"/>
  <c r="J62" i="33"/>
  <c r="J63" i="33"/>
  <c r="J66" i="33"/>
  <c r="J60" i="33"/>
  <c r="J67" i="33"/>
  <c r="D68" i="33"/>
  <c r="D63" i="33"/>
  <c r="D65" i="33"/>
  <c r="D66" i="33"/>
  <c r="D67" i="33"/>
  <c r="D61" i="33"/>
  <c r="D60" i="33"/>
  <c r="J65" i="33"/>
  <c r="L21" i="33"/>
  <c r="L25" i="33" s="1"/>
  <c r="H65" i="33"/>
  <c r="H62" i="33"/>
  <c r="H59" i="33"/>
  <c r="H61" i="33"/>
  <c r="H63" i="33"/>
  <c r="H67" i="33"/>
  <c r="H68" i="33"/>
  <c r="H64" i="33"/>
  <c r="H60" i="33"/>
  <c r="E66" i="33"/>
  <c r="L59" i="33"/>
  <c r="L62" i="33"/>
  <c r="Q27" i="33"/>
  <c r="U21" i="33"/>
  <c r="Q30" i="33"/>
  <c r="Q32" i="33"/>
  <c r="Q28" i="33"/>
  <c r="Q24" i="33"/>
  <c r="Q29" i="33"/>
  <c r="Q31" i="33"/>
  <c r="Q33" i="33"/>
  <c r="E21" i="33"/>
  <c r="E26" i="33" s="1"/>
  <c r="N21" i="33"/>
  <c r="N31" i="33" s="1"/>
  <c r="D62" i="33"/>
  <c r="S64" i="33"/>
  <c r="M67" i="33"/>
  <c r="M66" i="33"/>
  <c r="M68" i="33"/>
  <c r="M64" i="33"/>
  <c r="M63" i="33"/>
  <c r="M60" i="33"/>
  <c r="M62" i="33"/>
  <c r="M61" i="33"/>
  <c r="M21" i="33"/>
  <c r="M25" i="33" s="1"/>
  <c r="O67" i="33"/>
  <c r="O66" i="33"/>
  <c r="O61" i="33"/>
  <c r="O68" i="33"/>
  <c r="O59" i="33"/>
  <c r="O62" i="33"/>
  <c r="O64" i="33"/>
  <c r="E68" i="33"/>
  <c r="E59" i="33"/>
  <c r="E63" i="33"/>
  <c r="E67" i="33"/>
  <c r="E65" i="33"/>
  <c r="E64" i="33"/>
  <c r="E61" i="33"/>
  <c r="I60" i="33"/>
  <c r="I64" i="33"/>
  <c r="I62" i="33"/>
  <c r="I63" i="33"/>
  <c r="I68" i="33"/>
  <c r="I65" i="33"/>
  <c r="I59" i="33"/>
  <c r="I66" i="33"/>
  <c r="I67" i="33"/>
  <c r="K68" i="33"/>
  <c r="K65" i="33"/>
  <c r="K67" i="33"/>
  <c r="K60" i="33"/>
  <c r="K66" i="33"/>
  <c r="K63" i="33"/>
  <c r="K61" i="33"/>
  <c r="F67" i="33"/>
  <c r="F59" i="33"/>
  <c r="F64" i="33"/>
  <c r="F66" i="33"/>
  <c r="F61" i="33"/>
  <c r="F62" i="33"/>
  <c r="F68" i="33"/>
  <c r="C62" i="33"/>
  <c r="C59" i="33"/>
  <c r="C65" i="33"/>
  <c r="C60" i="33"/>
  <c r="C66" i="33"/>
  <c r="C64" i="33"/>
  <c r="C63" i="33"/>
  <c r="C68" i="33"/>
  <c r="C67" i="33"/>
  <c r="K21" i="33"/>
  <c r="K30" i="33" s="1"/>
  <c r="V21" i="33"/>
  <c r="K59" i="33"/>
  <c r="F60" i="33"/>
  <c r="K64" i="33"/>
  <c r="D64" i="33"/>
  <c r="S21" i="33"/>
  <c r="R63" i="19"/>
  <c r="P59" i="19"/>
  <c r="E59" i="19"/>
  <c r="E64" i="19"/>
  <c r="T21" i="19"/>
  <c r="T33" i="19" s="1"/>
  <c r="P65" i="19"/>
  <c r="P61" i="19"/>
  <c r="C24" i="19"/>
  <c r="C27" i="19"/>
  <c r="C31" i="19"/>
  <c r="C32" i="19"/>
  <c r="C30" i="19"/>
  <c r="C29" i="19"/>
  <c r="C26" i="19"/>
  <c r="C28" i="19"/>
  <c r="C25" i="19"/>
  <c r="W25" i="19"/>
  <c r="W28" i="19"/>
  <c r="H24" i="19"/>
  <c r="H31" i="19"/>
  <c r="H28" i="19"/>
  <c r="H30" i="19"/>
  <c r="H26" i="19"/>
  <c r="H29" i="19"/>
  <c r="H25" i="19"/>
  <c r="H27" i="19"/>
  <c r="H32" i="19"/>
  <c r="N59" i="19"/>
  <c r="F59" i="19"/>
  <c r="F62" i="19"/>
  <c r="F64" i="19"/>
  <c r="F60" i="19"/>
  <c r="F65" i="19"/>
  <c r="F61" i="19"/>
  <c r="F67" i="19"/>
  <c r="H21" i="32"/>
  <c r="H33" i="32" s="1"/>
  <c r="J67" i="19"/>
  <c r="J66" i="19"/>
  <c r="J61" i="19"/>
  <c r="J60" i="19"/>
  <c r="J62" i="19"/>
  <c r="J68" i="19"/>
  <c r="P66" i="19"/>
  <c r="D65" i="19"/>
  <c r="D60" i="19"/>
  <c r="D68" i="19"/>
  <c r="D62" i="19"/>
  <c r="D63" i="19"/>
  <c r="D66" i="19"/>
  <c r="D59" i="19"/>
  <c r="R66" i="32"/>
  <c r="R68" i="32"/>
  <c r="R62" i="32"/>
  <c r="R63" i="32"/>
  <c r="R61" i="32"/>
  <c r="R59" i="32"/>
  <c r="R64" i="32"/>
  <c r="R60" i="19"/>
  <c r="R62" i="19"/>
  <c r="R67" i="19"/>
  <c r="R68" i="19"/>
  <c r="R64" i="19"/>
  <c r="R65" i="19"/>
  <c r="R66" i="19"/>
  <c r="R59" i="19"/>
  <c r="Q67" i="19"/>
  <c r="Q59" i="19"/>
  <c r="Q62" i="19"/>
  <c r="Q65" i="19"/>
  <c r="Q60" i="19"/>
  <c r="Q63" i="19"/>
  <c r="Q68" i="19"/>
  <c r="Q66" i="19"/>
  <c r="Q61" i="19"/>
  <c r="H62" i="32"/>
  <c r="T65" i="32"/>
  <c r="T62" i="32"/>
  <c r="T59" i="32"/>
  <c r="T68" i="32"/>
  <c r="T63" i="32"/>
  <c r="T60" i="32"/>
  <c r="T64" i="32"/>
  <c r="P60" i="32"/>
  <c r="O21" i="32"/>
  <c r="O33" i="32" s="1"/>
  <c r="F21" i="19"/>
  <c r="F32" i="19" s="1"/>
  <c r="R21" i="32"/>
  <c r="R31" i="32" s="1"/>
  <c r="J68" i="32"/>
  <c r="J60" i="32"/>
  <c r="J66" i="32"/>
  <c r="J59" i="32"/>
  <c r="J65" i="32"/>
  <c r="J62" i="32"/>
  <c r="J67" i="32"/>
  <c r="J21" i="19"/>
  <c r="J33" i="19" s="1"/>
  <c r="P63" i="32"/>
  <c r="K21" i="32"/>
  <c r="K33" i="32" s="1"/>
  <c r="R21" i="19"/>
  <c r="R29" i="19" s="1"/>
  <c r="J21" i="32"/>
  <c r="J30" i="32" s="1"/>
  <c r="E61" i="32"/>
  <c r="E68" i="32"/>
  <c r="E63" i="32"/>
  <c r="E67" i="32"/>
  <c r="E66" i="32"/>
  <c r="F61" i="32"/>
  <c r="J61" i="32"/>
  <c r="P21" i="19"/>
  <c r="P26" i="19" s="1"/>
  <c r="K21" i="19"/>
  <c r="K30" i="19" s="1"/>
  <c r="P64" i="19"/>
  <c r="P62" i="19"/>
  <c r="P63" i="19"/>
  <c r="P67" i="19"/>
  <c r="Q21" i="32"/>
  <c r="L64" i="32"/>
  <c r="U21" i="32"/>
  <c r="U26" i="32" s="1"/>
  <c r="P67" i="32"/>
  <c r="P61" i="32"/>
  <c r="P62" i="32"/>
  <c r="P64" i="32"/>
  <c r="L21" i="19"/>
  <c r="L33" i="19" s="1"/>
  <c r="P21" i="32"/>
  <c r="P31" i="32" s="1"/>
  <c r="W21" i="32"/>
  <c r="W25" i="32" s="1"/>
  <c r="E60" i="32"/>
  <c r="E62" i="32"/>
  <c r="G61" i="19"/>
  <c r="G68" i="19"/>
  <c r="G63" i="19"/>
  <c r="G59" i="19"/>
  <c r="G62" i="19"/>
  <c r="G66" i="19"/>
  <c r="G67" i="19"/>
  <c r="G65" i="19"/>
  <c r="L62" i="19"/>
  <c r="L67" i="19"/>
  <c r="L64" i="19"/>
  <c r="L61" i="19"/>
  <c r="L60" i="19"/>
  <c r="L68" i="19"/>
  <c r="L66" i="19"/>
  <c r="W65" i="32"/>
  <c r="W67" i="32"/>
  <c r="W63" i="32"/>
  <c r="W62" i="32"/>
  <c r="W61" i="32"/>
  <c r="W60" i="32"/>
  <c r="W66" i="32"/>
  <c r="E21" i="19"/>
  <c r="E32" i="19" s="1"/>
  <c r="T65" i="19"/>
  <c r="T63" i="19"/>
  <c r="T64" i="19"/>
  <c r="T59" i="19"/>
  <c r="T68" i="19"/>
  <c r="T62" i="19"/>
  <c r="T66" i="19"/>
  <c r="T67" i="19"/>
  <c r="D67" i="32"/>
  <c r="D64" i="32"/>
  <c r="D59" i="32"/>
  <c r="D68" i="32"/>
  <c r="D60" i="32"/>
  <c r="D65" i="32"/>
  <c r="D66" i="32"/>
  <c r="M21" i="32"/>
  <c r="M25" i="32" s="1"/>
  <c r="E59" i="32"/>
  <c r="U21" i="19"/>
  <c r="U25" i="19" s="1"/>
  <c r="W59" i="32"/>
  <c r="G60" i="32"/>
  <c r="F64" i="32"/>
  <c r="F65" i="32"/>
  <c r="F60" i="32"/>
  <c r="F59" i="32"/>
  <c r="F66" i="32"/>
  <c r="F68" i="32"/>
  <c r="E62" i="19"/>
  <c r="E61" i="19"/>
  <c r="E68" i="19"/>
  <c r="E60" i="19"/>
  <c r="E67" i="19"/>
  <c r="E63" i="19"/>
  <c r="D21" i="19"/>
  <c r="V59" i="32"/>
  <c r="I21" i="19"/>
  <c r="I25" i="19" s="1"/>
  <c r="G21" i="19"/>
  <c r="G30" i="19" s="1"/>
  <c r="E21" i="32"/>
  <c r="E25" i="32" s="1"/>
  <c r="K61" i="32"/>
  <c r="K63" i="32"/>
  <c r="K68" i="32"/>
  <c r="K59" i="32"/>
  <c r="K62" i="32"/>
  <c r="K65" i="32"/>
  <c r="U68" i="19"/>
  <c r="U67" i="19"/>
  <c r="U64" i="19"/>
  <c r="U65" i="19"/>
  <c r="U66" i="19"/>
  <c r="U62" i="19"/>
  <c r="U61" i="19"/>
  <c r="U63" i="19"/>
  <c r="M64" i="32"/>
  <c r="M68" i="32"/>
  <c r="M66" i="32"/>
  <c r="M62" i="32"/>
  <c r="M60" i="32"/>
  <c r="M67" i="32"/>
  <c r="M65" i="32"/>
  <c r="M63" i="32"/>
  <c r="K67" i="32"/>
  <c r="U59" i="32"/>
  <c r="G62" i="32"/>
  <c r="F63" i="32"/>
  <c r="V21" i="32"/>
  <c r="V33" i="32" s="1"/>
  <c r="T61" i="19"/>
  <c r="F21" i="32"/>
  <c r="F27" i="32" s="1"/>
  <c r="D63" i="32"/>
  <c r="S67" i="19"/>
  <c r="S61" i="19"/>
  <c r="S66" i="19"/>
  <c r="S60" i="19"/>
  <c r="S65" i="19"/>
  <c r="S63" i="19"/>
  <c r="S62" i="19"/>
  <c r="S68" i="19"/>
  <c r="S64" i="19"/>
  <c r="O60" i="19"/>
  <c r="O59" i="19"/>
  <c r="O66" i="19"/>
  <c r="O61" i="19"/>
  <c r="O65" i="19"/>
  <c r="O68" i="19"/>
  <c r="O67" i="19"/>
  <c r="M21" i="19"/>
  <c r="N21" i="32"/>
  <c r="N25" i="32" s="1"/>
  <c r="E65" i="32"/>
  <c r="V68" i="32"/>
  <c r="V63" i="32"/>
  <c r="V66" i="32"/>
  <c r="V60" i="32"/>
  <c r="V64" i="32"/>
  <c r="I67" i="19"/>
  <c r="I68" i="19"/>
  <c r="I62" i="19"/>
  <c r="I66" i="19"/>
  <c r="I63" i="19"/>
  <c r="I65" i="19"/>
  <c r="I61" i="19"/>
  <c r="S59" i="19"/>
  <c r="J65" i="19"/>
  <c r="W33" i="19"/>
  <c r="Q21" i="19"/>
  <c r="L21" i="32"/>
  <c r="L30" i="32" s="1"/>
  <c r="U68" i="32"/>
  <c r="U65" i="32"/>
  <c r="U63" i="32"/>
  <c r="U67" i="32"/>
  <c r="U62" i="32"/>
  <c r="U66" i="32"/>
  <c r="U61" i="32"/>
  <c r="P66" i="32"/>
  <c r="S21" i="19"/>
  <c r="S25" i="19" s="1"/>
  <c r="O21" i="19"/>
  <c r="O29" i="19" s="1"/>
  <c r="L60" i="32"/>
  <c r="L67" i="32"/>
  <c r="L61" i="32"/>
  <c r="L62" i="32"/>
  <c r="L66" i="32"/>
  <c r="L68" i="32"/>
  <c r="S21" i="32"/>
  <c r="S25" i="32" s="1"/>
  <c r="N63" i="32"/>
  <c r="N60" i="32"/>
  <c r="N66" i="32"/>
  <c r="N68" i="32"/>
  <c r="N67" i="32"/>
  <c r="N61" i="32"/>
  <c r="I21" i="32"/>
  <c r="I25" i="32" s="1"/>
  <c r="K65" i="19"/>
  <c r="K59" i="19"/>
  <c r="K66" i="19"/>
  <c r="K61" i="19"/>
  <c r="K60" i="19"/>
  <c r="L59" i="32"/>
  <c r="N67" i="19"/>
  <c r="N62" i="19"/>
  <c r="N63" i="19"/>
  <c r="N68" i="19"/>
  <c r="N66" i="19"/>
  <c r="N65" i="19"/>
  <c r="N64" i="19"/>
  <c r="C65" i="32"/>
  <c r="C61" i="32"/>
  <c r="C64" i="32"/>
  <c r="C59" i="32"/>
  <c r="C60" i="32"/>
  <c r="C66" i="32"/>
  <c r="C67" i="32"/>
  <c r="C62" i="32"/>
  <c r="I63" i="32"/>
  <c r="I67" i="32"/>
  <c r="I62" i="32"/>
  <c r="I64" i="32"/>
  <c r="I68" i="32"/>
  <c r="C33" i="19"/>
  <c r="G21" i="32"/>
  <c r="G31" i="32" s="1"/>
  <c r="I65" i="32"/>
  <c r="H33" i="19"/>
  <c r="N21" i="19"/>
  <c r="N27" i="19" s="1"/>
  <c r="S65" i="32"/>
  <c r="S64" i="32"/>
  <c r="S62" i="32"/>
  <c r="S67" i="32"/>
  <c r="S60" i="32"/>
  <c r="V21" i="19"/>
  <c r="H68" i="32"/>
  <c r="H59" i="32"/>
  <c r="H61" i="32"/>
  <c r="H60" i="32"/>
  <c r="H65" i="32"/>
  <c r="H64" i="32"/>
  <c r="H66" i="32"/>
  <c r="C63" i="32"/>
  <c r="W68" i="32"/>
  <c r="N61" i="19"/>
  <c r="L63" i="32"/>
  <c r="I59" i="32"/>
  <c r="G61" i="32"/>
  <c r="G66" i="32"/>
  <c r="G68" i="32"/>
  <c r="G67" i="32"/>
  <c r="G63" i="32"/>
  <c r="M26" i="18"/>
  <c r="S21" i="21"/>
  <c r="S25" i="21" s="1"/>
  <c r="D63" i="26"/>
  <c r="D67" i="26"/>
  <c r="D65" i="26"/>
  <c r="D64" i="26"/>
  <c r="D60" i="26"/>
  <c r="D61" i="26"/>
  <c r="D66" i="26"/>
  <c r="L27" i="25"/>
  <c r="E65" i="25"/>
  <c r="U21" i="26"/>
  <c r="U25" i="26" s="1"/>
  <c r="N21" i="25"/>
  <c r="N25" i="25" s="1"/>
  <c r="K21" i="23"/>
  <c r="K32" i="23" s="1"/>
  <c r="G59" i="25"/>
  <c r="U63" i="26"/>
  <c r="T21" i="24"/>
  <c r="T27" i="24" s="1"/>
  <c r="F21" i="24"/>
  <c r="F31" i="24" s="1"/>
  <c r="T63" i="22"/>
  <c r="Q21" i="23"/>
  <c r="Q25" i="23" s="1"/>
  <c r="O62" i="23"/>
  <c r="W21" i="22"/>
  <c r="W27" i="22" s="1"/>
  <c r="O21" i="27"/>
  <c r="O28" i="27" s="1"/>
  <c r="S65" i="27"/>
  <c r="S59" i="27"/>
  <c r="S63" i="27"/>
  <c r="S60" i="27"/>
  <c r="S64" i="27"/>
  <c r="S68" i="27"/>
  <c r="S66" i="27"/>
  <c r="D21" i="21"/>
  <c r="D33" i="21" s="1"/>
  <c r="L33" i="25"/>
  <c r="L29" i="25"/>
  <c r="V21" i="24"/>
  <c r="V27" i="24" s="1"/>
  <c r="K61" i="23"/>
  <c r="K60" i="23"/>
  <c r="K64" i="23"/>
  <c r="K67" i="23"/>
  <c r="K63" i="23"/>
  <c r="K65" i="23"/>
  <c r="K62" i="23"/>
  <c r="K68" i="23"/>
  <c r="H21" i="23"/>
  <c r="H30" i="23" s="1"/>
  <c r="R21" i="27"/>
  <c r="R30" i="27" s="1"/>
  <c r="S60" i="18"/>
  <c r="D21" i="24"/>
  <c r="D29" i="24" s="1"/>
  <c r="Q62" i="23"/>
  <c r="Q60" i="23"/>
  <c r="Q67" i="23"/>
  <c r="Q66" i="23"/>
  <c r="N64" i="23"/>
  <c r="N61" i="23"/>
  <c r="N65" i="23"/>
  <c r="N67" i="23"/>
  <c r="N66" i="23"/>
  <c r="I66" i="18"/>
  <c r="I64" i="18"/>
  <c r="I65" i="18"/>
  <c r="I61" i="18"/>
  <c r="I59" i="18"/>
  <c r="G65" i="22"/>
  <c r="G63" i="22"/>
  <c r="G61" i="22"/>
  <c r="G66" i="22"/>
  <c r="G67" i="22"/>
  <c r="G59" i="22"/>
  <c r="G60" i="22"/>
  <c r="G62" i="22"/>
  <c r="G68" i="22"/>
  <c r="J65" i="24"/>
  <c r="D67" i="18"/>
  <c r="D59" i="18"/>
  <c r="D63" i="18"/>
  <c r="D60" i="18"/>
  <c r="D62" i="18"/>
  <c r="D65" i="18"/>
  <c r="D66" i="18"/>
  <c r="D64" i="18"/>
  <c r="P60" i="18"/>
  <c r="P68" i="18"/>
  <c r="P63" i="18"/>
  <c r="P66" i="18"/>
  <c r="P62" i="18"/>
  <c r="P65" i="18"/>
  <c r="P59" i="18"/>
  <c r="N62" i="22"/>
  <c r="N66" i="22"/>
  <c r="N68" i="22"/>
  <c r="N60" i="22"/>
  <c r="N65" i="22"/>
  <c r="N67" i="22"/>
  <c r="N63" i="22"/>
  <c r="N64" i="22"/>
  <c r="N59" i="22"/>
  <c r="N66" i="18"/>
  <c r="N65" i="18"/>
  <c r="N64" i="18"/>
  <c r="N62" i="18"/>
  <c r="N63" i="18"/>
  <c r="N60" i="18"/>
  <c r="H66" i="21"/>
  <c r="H65" i="21"/>
  <c r="H61" i="21"/>
  <c r="H59" i="21"/>
  <c r="H62" i="21"/>
  <c r="H68" i="21"/>
  <c r="P63" i="21"/>
  <c r="P66" i="21"/>
  <c r="P67" i="21"/>
  <c r="P62" i="21"/>
  <c r="P60" i="21"/>
  <c r="P64" i="21"/>
  <c r="P65" i="21"/>
  <c r="L67" i="21"/>
  <c r="L66" i="21"/>
  <c r="L62" i="21"/>
  <c r="L61" i="21"/>
  <c r="L64" i="21"/>
  <c r="L60" i="21"/>
  <c r="L65" i="21"/>
  <c r="L59" i="21"/>
  <c r="M21" i="21"/>
  <c r="M25" i="21" s="1"/>
  <c r="Q21" i="26"/>
  <c r="Q25" i="26" s="1"/>
  <c r="N60" i="25"/>
  <c r="N63" i="25"/>
  <c r="N61" i="25"/>
  <c r="N67" i="25"/>
  <c r="N66" i="25"/>
  <c r="N62" i="25"/>
  <c r="N65" i="25"/>
  <c r="N68" i="25"/>
  <c r="I67" i="27"/>
  <c r="N59" i="24"/>
  <c r="H68" i="23"/>
  <c r="H63" i="23"/>
  <c r="H65" i="23"/>
  <c r="H67" i="23"/>
  <c r="H62" i="23"/>
  <c r="M21" i="22"/>
  <c r="M31" i="22" s="1"/>
  <c r="P21" i="27"/>
  <c r="P29" i="27" s="1"/>
  <c r="J68" i="26"/>
  <c r="U21" i="23"/>
  <c r="U27" i="23" s="1"/>
  <c r="O21" i="23"/>
  <c r="O28" i="23" s="1"/>
  <c r="P27" i="22"/>
  <c r="P26" i="22"/>
  <c r="P24" i="22"/>
  <c r="P30" i="22"/>
  <c r="P29" i="22"/>
  <c r="O65" i="22"/>
  <c r="O60" i="22"/>
  <c r="O63" i="22"/>
  <c r="O59" i="22"/>
  <c r="O66" i="22"/>
  <c r="O61" i="22"/>
  <c r="O67" i="22"/>
  <c r="O68" i="22"/>
  <c r="I65" i="23"/>
  <c r="I60" i="23"/>
  <c r="I63" i="23"/>
  <c r="I68" i="23"/>
  <c r="I59" i="23"/>
  <c r="I66" i="23"/>
  <c r="I62" i="23"/>
  <c r="D66" i="24"/>
  <c r="D67" i="24"/>
  <c r="D65" i="24"/>
  <c r="D64" i="24"/>
  <c r="D62" i="24"/>
  <c r="D60" i="24"/>
  <c r="D68" i="24"/>
  <c r="G21" i="22"/>
  <c r="V21" i="22"/>
  <c r="V26" i="22" s="1"/>
  <c r="D21" i="18"/>
  <c r="D27" i="18" s="1"/>
  <c r="T21" i="22"/>
  <c r="T25" i="22" s="1"/>
  <c r="H64" i="23"/>
  <c r="N21" i="18"/>
  <c r="N33" i="18" s="1"/>
  <c r="N21" i="24"/>
  <c r="N25" i="24" s="1"/>
  <c r="T60" i="25"/>
  <c r="T67" i="25"/>
  <c r="T62" i="25"/>
  <c r="T68" i="25"/>
  <c r="T65" i="25"/>
  <c r="T64" i="25"/>
  <c r="Q21" i="27"/>
  <c r="H63" i="21"/>
  <c r="K67" i="27"/>
  <c r="K65" i="27"/>
  <c r="K68" i="27"/>
  <c r="K59" i="27"/>
  <c r="F68" i="25"/>
  <c r="F61" i="25"/>
  <c r="F65" i="25"/>
  <c r="F64" i="25"/>
  <c r="F66" i="25"/>
  <c r="F60" i="25"/>
  <c r="F63" i="25"/>
  <c r="P64" i="27"/>
  <c r="P60" i="27"/>
  <c r="P66" i="27"/>
  <c r="P61" i="27"/>
  <c r="P65" i="27"/>
  <c r="P68" i="27"/>
  <c r="O60" i="18"/>
  <c r="O63" i="18"/>
  <c r="O68" i="18"/>
  <c r="O65" i="18"/>
  <c r="O66" i="18"/>
  <c r="O67" i="18"/>
  <c r="O59" i="18"/>
  <c r="O61" i="18"/>
  <c r="M64" i="23"/>
  <c r="D61" i="18"/>
  <c r="P21" i="21"/>
  <c r="P27" i="21" s="1"/>
  <c r="P64" i="26"/>
  <c r="P63" i="26"/>
  <c r="P59" i="26"/>
  <c r="P62" i="26"/>
  <c r="P67" i="26"/>
  <c r="P61" i="26"/>
  <c r="P60" i="26"/>
  <c r="P65" i="26"/>
  <c r="L59" i="27"/>
  <c r="L64" i="27"/>
  <c r="L63" i="27"/>
  <c r="L62" i="27"/>
  <c r="L65" i="27"/>
  <c r="L61" i="27"/>
  <c r="D60" i="25"/>
  <c r="D63" i="25"/>
  <c r="D61" i="25"/>
  <c r="D67" i="25"/>
  <c r="D64" i="25"/>
  <c r="D65" i="25"/>
  <c r="T66" i="24"/>
  <c r="T64" i="24"/>
  <c r="T65" i="24"/>
  <c r="T62" i="24"/>
  <c r="T60" i="24"/>
  <c r="T68" i="24"/>
  <c r="T59" i="24"/>
  <c r="T63" i="24"/>
  <c r="U21" i="22"/>
  <c r="U33" i="22" s="1"/>
  <c r="T59" i="25"/>
  <c r="Q67" i="27"/>
  <c r="Q66" i="27"/>
  <c r="Q59" i="27"/>
  <c r="Q62" i="27"/>
  <c r="Q63" i="27"/>
  <c r="Q64" i="27"/>
  <c r="Q65" i="27"/>
  <c r="K60" i="27"/>
  <c r="D66" i="25"/>
  <c r="F21" i="25"/>
  <c r="F28" i="25" s="1"/>
  <c r="L68" i="21"/>
  <c r="O21" i="18"/>
  <c r="O30" i="18" s="1"/>
  <c r="W66" i="23"/>
  <c r="W59" i="23"/>
  <c r="W68" i="23"/>
  <c r="W65" i="23"/>
  <c r="W62" i="23"/>
  <c r="W61" i="23"/>
  <c r="W64" i="23"/>
  <c r="W67" i="23"/>
  <c r="W63" i="23"/>
  <c r="O68" i="23"/>
  <c r="O64" i="23"/>
  <c r="O61" i="23"/>
  <c r="O67" i="23"/>
  <c r="O60" i="23"/>
  <c r="N32" i="22"/>
  <c r="N30" i="22"/>
  <c r="T68" i="22"/>
  <c r="T67" i="22"/>
  <c r="T61" i="22"/>
  <c r="T62" i="22"/>
  <c r="T60" i="22"/>
  <c r="T64" i="22"/>
  <c r="T65" i="22"/>
  <c r="T66" i="22"/>
  <c r="J61" i="25"/>
  <c r="J64" i="25"/>
  <c r="J59" i="25"/>
  <c r="J66" i="25"/>
  <c r="J65" i="25"/>
  <c r="J60" i="25"/>
  <c r="S21" i="27"/>
  <c r="S28" i="27" s="1"/>
  <c r="D63" i="21"/>
  <c r="D65" i="21"/>
  <c r="D62" i="21"/>
  <c r="D60" i="21"/>
  <c r="D64" i="21"/>
  <c r="D66" i="21"/>
  <c r="D67" i="21"/>
  <c r="M67" i="21"/>
  <c r="M68" i="21"/>
  <c r="M65" i="21"/>
  <c r="M60" i="21"/>
  <c r="M61" i="21"/>
  <c r="M64" i="21"/>
  <c r="M63" i="21"/>
  <c r="M62" i="21"/>
  <c r="E59" i="25"/>
  <c r="E67" i="25"/>
  <c r="E68" i="25"/>
  <c r="S59" i="25"/>
  <c r="S64" i="25"/>
  <c r="S60" i="25"/>
  <c r="S65" i="25"/>
  <c r="S66" i="25"/>
  <c r="S61" i="25"/>
  <c r="S62" i="25"/>
  <c r="S68" i="25"/>
  <c r="P61" i="24"/>
  <c r="P68" i="24"/>
  <c r="P60" i="24"/>
  <c r="P65" i="24"/>
  <c r="P63" i="24"/>
  <c r="P64" i="24"/>
  <c r="Q68" i="26"/>
  <c r="Q65" i="26"/>
  <c r="Q64" i="26"/>
  <c r="Q66" i="26"/>
  <c r="Q60" i="26"/>
  <c r="Q62" i="26"/>
  <c r="Q61" i="26"/>
  <c r="H60" i="21"/>
  <c r="L29" i="21"/>
  <c r="P21" i="24"/>
  <c r="P25" i="24" s="1"/>
  <c r="T21" i="27"/>
  <c r="T26" i="27" s="1"/>
  <c r="N62" i="24"/>
  <c r="N68" i="24"/>
  <c r="N65" i="24"/>
  <c r="N67" i="24"/>
  <c r="N64" i="24"/>
  <c r="N60" i="24"/>
  <c r="N66" i="24"/>
  <c r="N63" i="24"/>
  <c r="K21" i="27"/>
  <c r="K27" i="27" s="1"/>
  <c r="H21" i="21"/>
  <c r="H30" i="21" s="1"/>
  <c r="S64" i="21"/>
  <c r="S60" i="21"/>
  <c r="S66" i="21"/>
  <c r="S67" i="21"/>
  <c r="S68" i="21"/>
  <c r="Q21" i="21"/>
  <c r="Q25" i="21" s="1"/>
  <c r="F21" i="21"/>
  <c r="F31" i="21" s="1"/>
  <c r="L63" i="21"/>
  <c r="C62" i="24"/>
  <c r="C67" i="24"/>
  <c r="C65" i="24"/>
  <c r="C59" i="24"/>
  <c r="C63" i="24"/>
  <c r="C64" i="24"/>
  <c r="C61" i="24"/>
  <c r="E62" i="25"/>
  <c r="I21" i="26"/>
  <c r="I29" i="26" s="1"/>
  <c r="C68" i="24"/>
  <c r="I21" i="25"/>
  <c r="T65" i="27"/>
  <c r="T63" i="27"/>
  <c r="T67" i="27"/>
  <c r="T66" i="27"/>
  <c r="T61" i="27"/>
  <c r="T62" i="27"/>
  <c r="T64" i="27"/>
  <c r="T68" i="27"/>
  <c r="L68" i="27"/>
  <c r="J61" i="27"/>
  <c r="J65" i="27"/>
  <c r="J59" i="27"/>
  <c r="J68" i="27"/>
  <c r="J60" i="27"/>
  <c r="J67" i="27"/>
  <c r="J64" i="27"/>
  <c r="D21" i="25"/>
  <c r="D32" i="25" s="1"/>
  <c r="L24" i="26"/>
  <c r="L29" i="26"/>
  <c r="L31" i="26"/>
  <c r="L30" i="26"/>
  <c r="L32" i="26"/>
  <c r="T21" i="25"/>
  <c r="Q60" i="27"/>
  <c r="F59" i="25"/>
  <c r="J62" i="27"/>
  <c r="O24" i="26"/>
  <c r="O28" i="26"/>
  <c r="O31" i="26"/>
  <c r="O32" i="26"/>
  <c r="O29" i="26"/>
  <c r="O30" i="26"/>
  <c r="K68" i="18"/>
  <c r="I21" i="18"/>
  <c r="K63" i="18"/>
  <c r="O62" i="18"/>
  <c r="W60" i="23"/>
  <c r="J67" i="22"/>
  <c r="N25" i="22"/>
  <c r="J21" i="23"/>
  <c r="J25" i="23" s="1"/>
  <c r="Q61" i="21"/>
  <c r="Q63" i="21"/>
  <c r="Q65" i="21"/>
  <c r="Q64" i="21"/>
  <c r="Q67" i="21"/>
  <c r="Q66" i="21"/>
  <c r="Q60" i="21"/>
  <c r="U68" i="27"/>
  <c r="U61" i="27"/>
  <c r="U64" i="27"/>
  <c r="U62" i="27"/>
  <c r="U66" i="27"/>
  <c r="U63" i="27"/>
  <c r="U65" i="27"/>
  <c r="P26" i="26"/>
  <c r="I64" i="26"/>
  <c r="I68" i="26"/>
  <c r="I66" i="26"/>
  <c r="I60" i="26"/>
  <c r="I65" i="26"/>
  <c r="I67" i="26"/>
  <c r="I62" i="26"/>
  <c r="M21" i="26"/>
  <c r="M25" i="26" s="1"/>
  <c r="J21" i="26"/>
  <c r="J28" i="26" s="1"/>
  <c r="E21" i="24"/>
  <c r="E68" i="22"/>
  <c r="E60" i="22"/>
  <c r="E64" i="22"/>
  <c r="E63" i="22"/>
  <c r="E59" i="22"/>
  <c r="E62" i="22"/>
  <c r="E61" i="22"/>
  <c r="E65" i="22"/>
  <c r="E67" i="22"/>
  <c r="D68" i="26"/>
  <c r="R66" i="18"/>
  <c r="R65" i="18"/>
  <c r="R68" i="18"/>
  <c r="R64" i="18"/>
  <c r="R59" i="18"/>
  <c r="R61" i="18"/>
  <c r="R60" i="18"/>
  <c r="H65" i="22"/>
  <c r="H61" i="22"/>
  <c r="H63" i="22"/>
  <c r="H60" i="22"/>
  <c r="H67" i="22"/>
  <c r="H59" i="22"/>
  <c r="H62" i="22"/>
  <c r="W21" i="23"/>
  <c r="R64" i="24"/>
  <c r="R61" i="24"/>
  <c r="R59" i="24"/>
  <c r="R60" i="24"/>
  <c r="R62" i="24"/>
  <c r="R67" i="24"/>
  <c r="R68" i="24"/>
  <c r="M61" i="23"/>
  <c r="M66" i="23"/>
  <c r="M67" i="23"/>
  <c r="M60" i="23"/>
  <c r="M63" i="23"/>
  <c r="C63" i="23"/>
  <c r="C68" i="23"/>
  <c r="C66" i="23"/>
  <c r="C59" i="23"/>
  <c r="C60" i="23"/>
  <c r="C67" i="23"/>
  <c r="C65" i="23"/>
  <c r="C64" i="23"/>
  <c r="V21" i="18"/>
  <c r="V26" i="18" s="1"/>
  <c r="Q61" i="24"/>
  <c r="Q59" i="24"/>
  <c r="Q68" i="24"/>
  <c r="Q65" i="24"/>
  <c r="Q63" i="24"/>
  <c r="Q64" i="24"/>
  <c r="Q67" i="24"/>
  <c r="I21" i="24"/>
  <c r="I33" i="24" s="1"/>
  <c r="P21" i="18"/>
  <c r="P27" i="18" s="1"/>
  <c r="C64" i="26"/>
  <c r="C66" i="26"/>
  <c r="C62" i="26"/>
  <c r="C60" i="26"/>
  <c r="C63" i="26"/>
  <c r="C65" i="26"/>
  <c r="C67" i="26"/>
  <c r="C68" i="26"/>
  <c r="C61" i="26"/>
  <c r="J60" i="26"/>
  <c r="J65" i="26"/>
  <c r="J63" i="26"/>
  <c r="J61" i="26"/>
  <c r="J64" i="26"/>
  <c r="E68" i="24"/>
  <c r="E61" i="24"/>
  <c r="E60" i="24"/>
  <c r="E66" i="24"/>
  <c r="E62" i="24"/>
  <c r="E67" i="24"/>
  <c r="E65" i="24"/>
  <c r="E63" i="24"/>
  <c r="E21" i="25"/>
  <c r="E30" i="25" s="1"/>
  <c r="Q21" i="24"/>
  <c r="Q28" i="24" s="1"/>
  <c r="K63" i="24"/>
  <c r="K67" i="24"/>
  <c r="K64" i="24"/>
  <c r="K62" i="24"/>
  <c r="K66" i="24"/>
  <c r="K65" i="24"/>
  <c r="K59" i="24"/>
  <c r="J64" i="23"/>
  <c r="J63" i="23"/>
  <c r="J68" i="23"/>
  <c r="J61" i="23"/>
  <c r="J60" i="23"/>
  <c r="J65" i="23"/>
  <c r="J66" i="23"/>
  <c r="J62" i="23"/>
  <c r="R30" i="26"/>
  <c r="I21" i="22"/>
  <c r="K21" i="24"/>
  <c r="K27" i="24" s="1"/>
  <c r="M21" i="23"/>
  <c r="M31" i="23" s="1"/>
  <c r="K66" i="27"/>
  <c r="H67" i="21"/>
  <c r="P63" i="27"/>
  <c r="D68" i="21"/>
  <c r="O61" i="25"/>
  <c r="O64" i="25"/>
  <c r="O63" i="25"/>
  <c r="O66" i="25"/>
  <c r="O68" i="25"/>
  <c r="O59" i="25"/>
  <c r="O65" i="25"/>
  <c r="U59" i="27"/>
  <c r="V61" i="25"/>
  <c r="V65" i="25"/>
  <c r="V68" i="25"/>
  <c r="V64" i="25"/>
  <c r="R28" i="26"/>
  <c r="H62" i="27"/>
  <c r="H60" i="27"/>
  <c r="H61" i="27"/>
  <c r="H68" i="27"/>
  <c r="H59" i="27"/>
  <c r="H63" i="27"/>
  <c r="H65" i="27"/>
  <c r="H66" i="27"/>
  <c r="H64" i="27"/>
  <c r="K61" i="24"/>
  <c r="T21" i="26"/>
  <c r="T29" i="26" s="1"/>
  <c r="E63" i="27"/>
  <c r="E66" i="27"/>
  <c r="E64" i="27"/>
  <c r="E68" i="27"/>
  <c r="E67" i="27"/>
  <c r="E65" i="27"/>
  <c r="E60" i="27"/>
  <c r="E59" i="27"/>
  <c r="T21" i="23"/>
  <c r="T33" i="23" s="1"/>
  <c r="D63" i="24"/>
  <c r="Q62" i="24"/>
  <c r="H21" i="26"/>
  <c r="H27" i="26" s="1"/>
  <c r="P62" i="24"/>
  <c r="V21" i="27"/>
  <c r="V30" i="27" s="1"/>
  <c r="C21" i="26"/>
  <c r="C33" i="26" s="1"/>
  <c r="V63" i="26"/>
  <c r="V59" i="26"/>
  <c r="V61" i="26"/>
  <c r="V64" i="26"/>
  <c r="V65" i="26"/>
  <c r="V67" i="26"/>
  <c r="V60" i="26"/>
  <c r="V62" i="26"/>
  <c r="Q68" i="27"/>
  <c r="W21" i="27"/>
  <c r="V67" i="23"/>
  <c r="V65" i="23"/>
  <c r="V61" i="23"/>
  <c r="V60" i="23"/>
  <c r="V64" i="23"/>
  <c r="V68" i="23"/>
  <c r="V62" i="23"/>
  <c r="V63" i="23"/>
  <c r="R65" i="24"/>
  <c r="I61" i="23"/>
  <c r="V65" i="18"/>
  <c r="V62" i="18"/>
  <c r="V61" i="18"/>
  <c r="V67" i="18"/>
  <c r="V64" i="18"/>
  <c r="V68" i="18"/>
  <c r="V66" i="18"/>
  <c r="V63" i="18"/>
  <c r="Q60" i="24"/>
  <c r="P64" i="18"/>
  <c r="I67" i="18"/>
  <c r="P33" i="22"/>
  <c r="Q59" i="21"/>
  <c r="U21" i="27"/>
  <c r="U26" i="27" s="1"/>
  <c r="M64" i="26"/>
  <c r="M67" i="26"/>
  <c r="M65" i="26"/>
  <c r="M61" i="26"/>
  <c r="M66" i="26"/>
  <c r="M60" i="26"/>
  <c r="M68" i="26"/>
  <c r="M62" i="26"/>
  <c r="M63" i="26"/>
  <c r="M66" i="27"/>
  <c r="M65" i="27"/>
  <c r="M60" i="27"/>
  <c r="M63" i="27"/>
  <c r="M62" i="27"/>
  <c r="M61" i="27"/>
  <c r="M64" i="27"/>
  <c r="M67" i="27"/>
  <c r="M68" i="27"/>
  <c r="T21" i="21"/>
  <c r="T30" i="21" s="1"/>
  <c r="I66" i="21"/>
  <c r="I68" i="21"/>
  <c r="I65" i="21"/>
  <c r="I60" i="21"/>
  <c r="I61" i="21"/>
  <c r="I62" i="21"/>
  <c r="R67" i="21"/>
  <c r="R64" i="21"/>
  <c r="R61" i="21"/>
  <c r="R65" i="21"/>
  <c r="R68" i="21"/>
  <c r="R60" i="21"/>
  <c r="R66" i="21"/>
  <c r="F21" i="27"/>
  <c r="F27" i="27" s="1"/>
  <c r="V66" i="21"/>
  <c r="V65" i="21"/>
  <c r="V60" i="21"/>
  <c r="V68" i="21"/>
  <c r="V21" i="25"/>
  <c r="V26" i="25" s="1"/>
  <c r="N21" i="27"/>
  <c r="N25" i="27" s="1"/>
  <c r="W64" i="25"/>
  <c r="J67" i="26"/>
  <c r="H60" i="25"/>
  <c r="H59" i="25"/>
  <c r="H67" i="25"/>
  <c r="H64" i="25"/>
  <c r="H65" i="25"/>
  <c r="H63" i="25"/>
  <c r="L66" i="25"/>
  <c r="L67" i="25"/>
  <c r="L59" i="25"/>
  <c r="L61" i="25"/>
  <c r="L65" i="25"/>
  <c r="L63" i="25"/>
  <c r="L64" i="25"/>
  <c r="L62" i="25"/>
  <c r="F67" i="25"/>
  <c r="W21" i="18"/>
  <c r="W27" i="18" s="1"/>
  <c r="L21" i="18"/>
  <c r="L28" i="18" s="1"/>
  <c r="V62" i="27"/>
  <c r="V60" i="27"/>
  <c r="V61" i="27"/>
  <c r="V63" i="27"/>
  <c r="V65" i="27"/>
  <c r="V68" i="27"/>
  <c r="D62" i="26"/>
  <c r="I64" i="21"/>
  <c r="C59" i="26"/>
  <c r="L33" i="26"/>
  <c r="F62" i="23"/>
  <c r="F63" i="23"/>
  <c r="F67" i="23"/>
  <c r="F66" i="23"/>
  <c r="F61" i="23"/>
  <c r="F59" i="23"/>
  <c r="F64" i="23"/>
  <c r="F68" i="23"/>
  <c r="O21" i="24"/>
  <c r="O30" i="24" s="1"/>
  <c r="I59" i="24"/>
  <c r="I67" i="24"/>
  <c r="I64" i="24"/>
  <c r="I65" i="24"/>
  <c r="I66" i="24"/>
  <c r="V21" i="23"/>
  <c r="V25" i="23" s="1"/>
  <c r="J59" i="22"/>
  <c r="O27" i="26"/>
  <c r="H21" i="24"/>
  <c r="H25" i="24" s="1"/>
  <c r="K60" i="24"/>
  <c r="F21" i="22"/>
  <c r="N61" i="22"/>
  <c r="M21" i="27"/>
  <c r="V21" i="21"/>
  <c r="V30" i="21" s="1"/>
  <c r="I59" i="26"/>
  <c r="I63" i="25"/>
  <c r="I61" i="25"/>
  <c r="I68" i="25"/>
  <c r="I66" i="25"/>
  <c r="I64" i="25"/>
  <c r="I60" i="25"/>
  <c r="I62" i="25"/>
  <c r="I67" i="25"/>
  <c r="G64" i="27"/>
  <c r="G60" i="27"/>
  <c r="G66" i="27"/>
  <c r="G59" i="27"/>
  <c r="G65" i="27"/>
  <c r="G61" i="27"/>
  <c r="G67" i="27"/>
  <c r="G62" i="27"/>
  <c r="W24" i="26"/>
  <c r="I59" i="21"/>
  <c r="H64" i="21"/>
  <c r="R21" i="21"/>
  <c r="R28" i="21" s="1"/>
  <c r="C65" i="21"/>
  <c r="F65" i="27"/>
  <c r="F63" i="27"/>
  <c r="F68" i="27"/>
  <c r="F66" i="27"/>
  <c r="F62" i="27"/>
  <c r="F60" i="27"/>
  <c r="P67" i="27"/>
  <c r="O26" i="25"/>
  <c r="D21" i="26"/>
  <c r="D28" i="26" s="1"/>
  <c r="H33" i="27"/>
  <c r="E64" i="24"/>
  <c r="H21" i="25"/>
  <c r="H33" i="25" s="1"/>
  <c r="V63" i="21"/>
  <c r="H62" i="25"/>
  <c r="J21" i="27"/>
  <c r="J32" i="27" s="1"/>
  <c r="V59" i="27"/>
  <c r="W21" i="25"/>
  <c r="W30" i="25" s="1"/>
  <c r="L28" i="25"/>
  <c r="F60" i="23"/>
  <c r="O63" i="24"/>
  <c r="O66" i="24"/>
  <c r="O67" i="24"/>
  <c r="O68" i="24"/>
  <c r="O60" i="24"/>
  <c r="O65" i="24"/>
  <c r="O61" i="24"/>
  <c r="R63" i="18"/>
  <c r="I61" i="24"/>
  <c r="L21" i="22"/>
  <c r="S64" i="23"/>
  <c r="S68" i="23"/>
  <c r="S59" i="23"/>
  <c r="S65" i="23"/>
  <c r="S60" i="23"/>
  <c r="S63" i="23"/>
  <c r="S66" i="23"/>
  <c r="S61" i="23"/>
  <c r="U21" i="18"/>
  <c r="J21" i="22"/>
  <c r="J31" i="22" s="1"/>
  <c r="W63" i="24"/>
  <c r="W59" i="24"/>
  <c r="W66" i="24"/>
  <c r="W68" i="24"/>
  <c r="W67" i="24"/>
  <c r="W61" i="24"/>
  <c r="S66" i="18"/>
  <c r="S66" i="22"/>
  <c r="S61" i="22"/>
  <c r="S62" i="22"/>
  <c r="S64" i="22"/>
  <c r="S67" i="22"/>
  <c r="S59" i="22"/>
  <c r="S68" i="22"/>
  <c r="S63" i="22"/>
  <c r="I62" i="18"/>
  <c r="P28" i="22"/>
  <c r="K66" i="26"/>
  <c r="K63" i="26"/>
  <c r="K64" i="26"/>
  <c r="K68" i="26"/>
  <c r="K67" i="26"/>
  <c r="K60" i="26"/>
  <c r="K59" i="26"/>
  <c r="K62" i="26"/>
  <c r="S65" i="18"/>
  <c r="Q21" i="22"/>
  <c r="Q30" i="22" s="1"/>
  <c r="G59" i="24"/>
  <c r="G67" i="24"/>
  <c r="G66" i="24"/>
  <c r="G61" i="24"/>
  <c r="G60" i="24"/>
  <c r="G63" i="24"/>
  <c r="I21" i="21"/>
  <c r="I30" i="21" s="1"/>
  <c r="N21" i="21"/>
  <c r="K21" i="21"/>
  <c r="K32" i="21" s="1"/>
  <c r="D59" i="26"/>
  <c r="N65" i="27"/>
  <c r="N64" i="27"/>
  <c r="N66" i="27"/>
  <c r="N61" i="27"/>
  <c r="N63" i="27"/>
  <c r="N68" i="27"/>
  <c r="N60" i="27"/>
  <c r="N67" i="27"/>
  <c r="K21" i="25"/>
  <c r="K26" i="25" s="1"/>
  <c r="I61" i="26"/>
  <c r="J66" i="26"/>
  <c r="S32" i="24"/>
  <c r="U66" i="18"/>
  <c r="U67" i="18"/>
  <c r="U59" i="18"/>
  <c r="U65" i="18"/>
  <c r="U61" i="18"/>
  <c r="U63" i="18"/>
  <c r="U68" i="18"/>
  <c r="U62" i="18"/>
  <c r="U60" i="18"/>
  <c r="T21" i="18"/>
  <c r="M29" i="18"/>
  <c r="E21" i="21"/>
  <c r="S67" i="25"/>
  <c r="W68" i="25"/>
  <c r="W66" i="25"/>
  <c r="W60" i="25"/>
  <c r="W63" i="25"/>
  <c r="W62" i="25"/>
  <c r="W67" i="25"/>
  <c r="C59" i="25"/>
  <c r="C67" i="25"/>
  <c r="C62" i="25"/>
  <c r="C61" i="25"/>
  <c r="C66" i="25"/>
  <c r="C64" i="25"/>
  <c r="C68" i="25"/>
  <c r="C65" i="25"/>
  <c r="P68" i="26"/>
  <c r="F21" i="23"/>
  <c r="F26" i="23" s="1"/>
  <c r="H21" i="18"/>
  <c r="H25" i="18" s="1"/>
  <c r="J64" i="24"/>
  <c r="J63" i="24"/>
  <c r="J67" i="24"/>
  <c r="J68" i="24"/>
  <c r="J59" i="24"/>
  <c r="J62" i="24"/>
  <c r="J61" i="22"/>
  <c r="J64" i="22"/>
  <c r="J63" i="22"/>
  <c r="J66" i="22"/>
  <c r="J68" i="22"/>
  <c r="J60" i="22"/>
  <c r="J62" i="22"/>
  <c r="L21" i="24"/>
  <c r="L32" i="24" s="1"/>
  <c r="D21" i="23"/>
  <c r="D33" i="23" s="1"/>
  <c r="F21" i="18"/>
  <c r="F33" i="18" s="1"/>
  <c r="C21" i="23"/>
  <c r="C33" i="23" s="1"/>
  <c r="Q21" i="18"/>
  <c r="Q29" i="18" s="1"/>
  <c r="D21" i="22"/>
  <c r="D33" i="22" s="1"/>
  <c r="H63" i="24"/>
  <c r="H62" i="24"/>
  <c r="H68" i="24"/>
  <c r="H61" i="24"/>
  <c r="H64" i="24"/>
  <c r="H66" i="24"/>
  <c r="Q68" i="22"/>
  <c r="Q63" i="22"/>
  <c r="Q60" i="22"/>
  <c r="Q67" i="22"/>
  <c r="Q65" i="22"/>
  <c r="Q62" i="22"/>
  <c r="Q66" i="22"/>
  <c r="G21" i="24"/>
  <c r="L30" i="25"/>
  <c r="L31" i="25"/>
  <c r="L32" i="25"/>
  <c r="L24" i="25"/>
  <c r="C32" i="24"/>
  <c r="R21" i="23"/>
  <c r="L32" i="21"/>
  <c r="C21" i="25"/>
  <c r="C26" i="25" s="1"/>
  <c r="K67" i="21"/>
  <c r="K61" i="21"/>
  <c r="K64" i="21"/>
  <c r="K63" i="21"/>
  <c r="K62" i="21"/>
  <c r="K59" i="21"/>
  <c r="K68" i="21"/>
  <c r="I65" i="27"/>
  <c r="I62" i="27"/>
  <c r="I66" i="27"/>
  <c r="I68" i="27"/>
  <c r="I63" i="27"/>
  <c r="I64" i="27"/>
  <c r="I61" i="27"/>
  <c r="Q62" i="25"/>
  <c r="Q60" i="25"/>
  <c r="Q64" i="25"/>
  <c r="Q66" i="25"/>
  <c r="W61" i="25"/>
  <c r="H63" i="18"/>
  <c r="H67" i="18"/>
  <c r="H60" i="18"/>
  <c r="H61" i="18"/>
  <c r="H68" i="18"/>
  <c r="H66" i="18"/>
  <c r="H62" i="18"/>
  <c r="H64" i="18"/>
  <c r="U66" i="24"/>
  <c r="U61" i="24"/>
  <c r="U60" i="24"/>
  <c r="U59" i="24"/>
  <c r="U68" i="24"/>
  <c r="U64" i="24"/>
  <c r="U65" i="24"/>
  <c r="U62" i="24"/>
  <c r="U63" i="24"/>
  <c r="S61" i="18"/>
  <c r="D61" i="23"/>
  <c r="D66" i="23"/>
  <c r="D67" i="23"/>
  <c r="D63" i="23"/>
  <c r="D65" i="23"/>
  <c r="D64" i="23"/>
  <c r="D60" i="23"/>
  <c r="D68" i="23"/>
  <c r="W21" i="24"/>
  <c r="W28" i="24" s="1"/>
  <c r="P67" i="24"/>
  <c r="K68" i="24"/>
  <c r="C21" i="21"/>
  <c r="C32" i="21" s="1"/>
  <c r="O21" i="21"/>
  <c r="O28" i="21" s="1"/>
  <c r="J21" i="21"/>
  <c r="J33" i="21" s="1"/>
  <c r="N61" i="21"/>
  <c r="N60" i="21"/>
  <c r="N63" i="21"/>
  <c r="N64" i="21"/>
  <c r="N68" i="21"/>
  <c r="N67" i="21"/>
  <c r="N66" i="21"/>
  <c r="N65" i="21"/>
  <c r="O67" i="27"/>
  <c r="O66" i="27"/>
  <c r="O61" i="27"/>
  <c r="O68" i="27"/>
  <c r="O64" i="27"/>
  <c r="O63" i="27"/>
  <c r="E66" i="25"/>
  <c r="K64" i="25"/>
  <c r="K63" i="25"/>
  <c r="K61" i="25"/>
  <c r="K65" i="25"/>
  <c r="K68" i="25"/>
  <c r="K62" i="25"/>
  <c r="K67" i="25"/>
  <c r="S21" i="25"/>
  <c r="S29" i="25" s="1"/>
  <c r="K61" i="18"/>
  <c r="K64" i="18"/>
  <c r="K60" i="18"/>
  <c r="K67" i="18"/>
  <c r="K66" i="18"/>
  <c r="K65" i="18"/>
  <c r="O21" i="22"/>
  <c r="O28" i="22" s="1"/>
  <c r="S21" i="18"/>
  <c r="S25" i="18" s="1"/>
  <c r="H28" i="27"/>
  <c r="H29" i="27"/>
  <c r="H30" i="27"/>
  <c r="H27" i="27"/>
  <c r="H31" i="27"/>
  <c r="H25" i="27"/>
  <c r="H24" i="27"/>
  <c r="T61" i="25"/>
  <c r="E62" i="21"/>
  <c r="E63" i="21"/>
  <c r="E65" i="21"/>
  <c r="E66" i="21"/>
  <c r="E64" i="21"/>
  <c r="E67" i="21"/>
  <c r="E60" i="21"/>
  <c r="Q67" i="25"/>
  <c r="C60" i="25"/>
  <c r="K65" i="21"/>
  <c r="Q21" i="25"/>
  <c r="Q31" i="25" s="1"/>
  <c r="R21" i="25"/>
  <c r="R30" i="25" s="1"/>
  <c r="K21" i="26"/>
  <c r="K27" i="26" s="1"/>
  <c r="Q65" i="25"/>
  <c r="N21" i="26"/>
  <c r="N26" i="26" s="1"/>
  <c r="E21" i="22"/>
  <c r="E32" i="22" s="1"/>
  <c r="H59" i="18"/>
  <c r="J60" i="24"/>
  <c r="H30" i="22"/>
  <c r="U21" i="24"/>
  <c r="J66" i="18"/>
  <c r="J60" i="18"/>
  <c r="J68" i="18"/>
  <c r="J64" i="18"/>
  <c r="J67" i="18"/>
  <c r="J61" i="18"/>
  <c r="D59" i="23"/>
  <c r="F64" i="18"/>
  <c r="F61" i="18"/>
  <c r="F65" i="18"/>
  <c r="F66" i="18"/>
  <c r="F68" i="18"/>
  <c r="F63" i="18"/>
  <c r="F62" i="18"/>
  <c r="F67" i="18"/>
  <c r="F60" i="18"/>
  <c r="G21" i="26"/>
  <c r="G33" i="26" s="1"/>
  <c r="C21" i="18"/>
  <c r="C33" i="18" s="1"/>
  <c r="N26" i="22"/>
  <c r="L59" i="24"/>
  <c r="L65" i="24"/>
  <c r="L64" i="24"/>
  <c r="L60" i="24"/>
  <c r="L68" i="24"/>
  <c r="L62" i="24"/>
  <c r="G21" i="18"/>
  <c r="G32" i="18" s="1"/>
  <c r="H68" i="22"/>
  <c r="D21" i="27"/>
  <c r="D31" i="27" s="1"/>
  <c r="C60" i="21"/>
  <c r="C63" i="21"/>
  <c r="C59" i="21"/>
  <c r="C64" i="21"/>
  <c r="C62" i="21"/>
  <c r="C67" i="21"/>
  <c r="O61" i="21"/>
  <c r="O60" i="21"/>
  <c r="O63" i="21"/>
  <c r="O66" i="21"/>
  <c r="O67" i="21"/>
  <c r="O64" i="21"/>
  <c r="O68" i="21"/>
  <c r="L31" i="21"/>
  <c r="Q68" i="21"/>
  <c r="O59" i="27"/>
  <c r="S21" i="26"/>
  <c r="S31" i="26" s="1"/>
  <c r="Q67" i="26"/>
  <c r="L64" i="23"/>
  <c r="L66" i="23"/>
  <c r="L60" i="23"/>
  <c r="L63" i="23"/>
  <c r="L65" i="23"/>
  <c r="L68" i="23"/>
  <c r="L67" i="23"/>
  <c r="L61" i="23"/>
  <c r="T67" i="26"/>
  <c r="T59" i="26"/>
  <c r="T61" i="26"/>
  <c r="T68" i="26"/>
  <c r="T66" i="26"/>
  <c r="T65" i="26"/>
  <c r="L26" i="25"/>
  <c r="D68" i="25"/>
  <c r="E60" i="25"/>
  <c r="M21" i="25"/>
  <c r="M32" i="25" s="1"/>
  <c r="G21" i="21"/>
  <c r="S63" i="25"/>
  <c r="K21" i="18"/>
  <c r="K25" i="18" s="1"/>
  <c r="P68" i="21"/>
  <c r="G60" i="25"/>
  <c r="G64" i="25"/>
  <c r="G62" i="25"/>
  <c r="G66" i="25"/>
  <c r="G65" i="25"/>
  <c r="G67" i="25"/>
  <c r="G61" i="25"/>
  <c r="F62" i="25"/>
  <c r="R24" i="26"/>
  <c r="R27" i="26"/>
  <c r="R29" i="26"/>
  <c r="R31" i="26"/>
  <c r="R32" i="26"/>
  <c r="Q59" i="25"/>
  <c r="Q63" i="25"/>
  <c r="R21" i="24"/>
  <c r="R32" i="24" s="1"/>
  <c r="H61" i="23"/>
  <c r="N61" i="26"/>
  <c r="N66" i="26"/>
  <c r="N65" i="26"/>
  <c r="N68" i="26"/>
  <c r="N63" i="26"/>
  <c r="N67" i="26"/>
  <c r="N62" i="26"/>
  <c r="N64" i="26"/>
  <c r="G21" i="23"/>
  <c r="G29" i="23" s="1"/>
  <c r="L64" i="22"/>
  <c r="L67" i="22"/>
  <c r="L65" i="22"/>
  <c r="L62" i="22"/>
  <c r="L59" i="22"/>
  <c r="L63" i="22"/>
  <c r="L68" i="22"/>
  <c r="L66" i="22"/>
  <c r="L61" i="22"/>
  <c r="H64" i="22"/>
  <c r="U67" i="24"/>
  <c r="J21" i="18"/>
  <c r="J28" i="18" s="1"/>
  <c r="C64" i="18"/>
  <c r="C68" i="18"/>
  <c r="C60" i="18"/>
  <c r="C63" i="18"/>
  <c r="C67" i="18"/>
  <c r="C62" i="18"/>
  <c r="G60" i="18"/>
  <c r="G61" i="18"/>
  <c r="G68" i="18"/>
  <c r="G65" i="18"/>
  <c r="G59" i="18"/>
  <c r="G67" i="18"/>
  <c r="G63" i="18"/>
  <c r="G64" i="18"/>
  <c r="W65" i="22"/>
  <c r="W60" i="22"/>
  <c r="W66" i="22"/>
  <c r="W68" i="22"/>
  <c r="W64" i="22"/>
  <c r="W63" i="22"/>
  <c r="W67" i="22"/>
  <c r="W59" i="22"/>
  <c r="W62" i="22"/>
  <c r="E21" i="23"/>
  <c r="E26" i="23" s="1"/>
  <c r="W21" i="21"/>
  <c r="W32" i="21" s="1"/>
  <c r="D66" i="27"/>
  <c r="D60" i="27"/>
  <c r="D61" i="27"/>
  <c r="D62" i="27"/>
  <c r="D63" i="27"/>
  <c r="D67" i="27"/>
  <c r="C61" i="21"/>
  <c r="M66" i="21"/>
  <c r="O59" i="21"/>
  <c r="E21" i="27"/>
  <c r="E27" i="27" s="1"/>
  <c r="S62" i="27"/>
  <c r="D65" i="27"/>
  <c r="K66" i="21"/>
  <c r="U30" i="25"/>
  <c r="T62" i="26"/>
  <c r="S62" i="26"/>
  <c r="S66" i="26"/>
  <c r="S63" i="26"/>
  <c r="S68" i="26"/>
  <c r="S67" i="26"/>
  <c r="S64" i="26"/>
  <c r="S60" i="26"/>
  <c r="U62" i="26"/>
  <c r="U66" i="26"/>
  <c r="U60" i="26"/>
  <c r="U65" i="26"/>
  <c r="U64" i="26"/>
  <c r="U61" i="26"/>
  <c r="U68" i="26"/>
  <c r="L21" i="23"/>
  <c r="L33" i="23" s="1"/>
  <c r="U67" i="27"/>
  <c r="P66" i="24"/>
  <c r="E63" i="25"/>
  <c r="K59" i="18"/>
  <c r="S68" i="18"/>
  <c r="S64" i="18"/>
  <c r="S67" i="18"/>
  <c r="L21" i="27"/>
  <c r="L32" i="27" s="1"/>
  <c r="G21" i="25"/>
  <c r="G33" i="25" s="1"/>
  <c r="H24" i="22"/>
  <c r="H27" i="22"/>
  <c r="H29" i="22"/>
  <c r="R65" i="27"/>
  <c r="R60" i="27"/>
  <c r="R62" i="27"/>
  <c r="R61" i="27"/>
  <c r="R68" i="27"/>
  <c r="R67" i="27"/>
  <c r="R66" i="27"/>
  <c r="E64" i="25"/>
  <c r="T61" i="24"/>
  <c r="R63" i="24"/>
  <c r="N59" i="26"/>
  <c r="O63" i="23"/>
  <c r="S64" i="24"/>
  <c r="S67" i="24"/>
  <c r="S63" i="24"/>
  <c r="S62" i="24"/>
  <c r="S65" i="24"/>
  <c r="S61" i="24"/>
  <c r="S59" i="24"/>
  <c r="J59" i="18"/>
  <c r="C66" i="18"/>
  <c r="N21" i="23"/>
  <c r="N29" i="23" s="1"/>
  <c r="C59" i="18"/>
  <c r="C21" i="22"/>
  <c r="R21" i="22"/>
  <c r="R32" i="22" s="1"/>
  <c r="R67" i="18"/>
  <c r="I162" i="20"/>
  <c r="I147" i="20"/>
  <c r="I148" i="20" s="1"/>
  <c r="G162" i="20"/>
  <c r="G147" i="20"/>
  <c r="G148" i="20" s="1"/>
  <c r="W162" i="20"/>
  <c r="W147" i="20"/>
  <c r="W148" i="20" s="1"/>
  <c r="T63" i="20"/>
  <c r="F64" i="20"/>
  <c r="E59" i="20"/>
  <c r="I65" i="20"/>
  <c r="I61" i="20"/>
  <c r="E61" i="20"/>
  <c r="E62" i="20"/>
  <c r="T68" i="20"/>
  <c r="T62" i="20"/>
  <c r="E65" i="20"/>
  <c r="E68" i="20"/>
  <c r="V68" i="20"/>
  <c r="V65" i="20"/>
  <c r="V64" i="20"/>
  <c r="V60" i="20"/>
  <c r="V62" i="20"/>
  <c r="V66" i="20"/>
  <c r="V63" i="20"/>
  <c r="V67" i="20"/>
  <c r="V61" i="20"/>
  <c r="T60" i="20"/>
  <c r="E64" i="20"/>
  <c r="T59" i="20"/>
  <c r="T66" i="20"/>
  <c r="T64" i="20"/>
  <c r="T67" i="20"/>
  <c r="T65" i="20"/>
  <c r="W61" i="20"/>
  <c r="V59" i="20"/>
  <c r="G67" i="20"/>
  <c r="W67" i="20"/>
  <c r="W60" i="20"/>
  <c r="W59" i="20"/>
  <c r="W65" i="20"/>
  <c r="W64" i="20"/>
  <c r="W68" i="20"/>
  <c r="W66" i="20"/>
  <c r="W63" i="20"/>
  <c r="R30" i="20"/>
  <c r="R24" i="20"/>
  <c r="R33" i="20"/>
  <c r="R32" i="20"/>
  <c r="R29" i="20"/>
  <c r="R28" i="20"/>
  <c r="R27" i="20"/>
  <c r="R25" i="20"/>
  <c r="R31" i="20"/>
  <c r="D31" i="20"/>
  <c r="D27" i="20"/>
  <c r="D24" i="20"/>
  <c r="D25" i="20"/>
  <c r="D29" i="20"/>
  <c r="D32" i="20"/>
  <c r="D30" i="20"/>
  <c r="D28" i="20"/>
  <c r="Q21" i="20"/>
  <c r="Q30" i="20" s="1"/>
  <c r="E24" i="20"/>
  <c r="E30" i="20"/>
  <c r="E31" i="20"/>
  <c r="E32" i="20"/>
  <c r="E33" i="20"/>
  <c r="E27" i="20"/>
  <c r="T30" i="20"/>
  <c r="T32" i="20"/>
  <c r="T25" i="20"/>
  <c r="T28" i="20"/>
  <c r="T26" i="20"/>
  <c r="T31" i="20"/>
  <c r="T29" i="20"/>
  <c r="T24" i="20"/>
  <c r="E25" i="20"/>
  <c r="T33" i="20"/>
  <c r="U60" i="20"/>
  <c r="F65" i="20"/>
  <c r="F60" i="20"/>
  <c r="F62" i="20"/>
  <c r="F67" i="20"/>
  <c r="F61" i="20"/>
  <c r="F68" i="20"/>
  <c r="F59" i="20"/>
  <c r="F66" i="20"/>
  <c r="I33" i="20"/>
  <c r="J21" i="20"/>
  <c r="J26" i="20" s="1"/>
  <c r="C24" i="20"/>
  <c r="C27" i="20"/>
  <c r="C25" i="20"/>
  <c r="C28" i="20"/>
  <c r="C29" i="20"/>
  <c r="C31" i="20"/>
  <c r="C30" i="20"/>
  <c r="D26" i="20"/>
  <c r="S33" i="20"/>
  <c r="J66" i="20"/>
  <c r="J61" i="20"/>
  <c r="J68" i="20"/>
  <c r="J62" i="20"/>
  <c r="J64" i="20"/>
  <c r="J67" i="20"/>
  <c r="J65" i="20"/>
  <c r="J63" i="20"/>
  <c r="M26" i="20"/>
  <c r="M29" i="20"/>
  <c r="M24" i="20"/>
  <c r="M30" i="20"/>
  <c r="M32" i="20"/>
  <c r="M31" i="20"/>
  <c r="M28" i="20"/>
  <c r="M27" i="20"/>
  <c r="Q65" i="20"/>
  <c r="V27" i="20"/>
  <c r="V31" i="20"/>
  <c r="V24" i="20"/>
  <c r="V30" i="20"/>
  <c r="V26" i="20"/>
  <c r="V28" i="20"/>
  <c r="C33" i="20"/>
  <c r="V25" i="20"/>
  <c r="S24" i="20"/>
  <c r="S32" i="20"/>
  <c r="S25" i="20"/>
  <c r="S28" i="20"/>
  <c r="S29" i="20"/>
  <c r="S31" i="20"/>
  <c r="S26" i="20"/>
  <c r="S30" i="20"/>
  <c r="H21" i="20"/>
  <c r="H33" i="20" s="1"/>
  <c r="D33" i="20"/>
  <c r="T27" i="20"/>
  <c r="M33" i="20"/>
  <c r="K65" i="20"/>
  <c r="K61" i="20"/>
  <c r="K64" i="20"/>
  <c r="K68" i="20"/>
  <c r="K60" i="20"/>
  <c r="K66" i="20"/>
  <c r="K67" i="20"/>
  <c r="E26" i="20"/>
  <c r="M60" i="20"/>
  <c r="M66" i="20"/>
  <c r="M67" i="20"/>
  <c r="M62" i="20"/>
  <c r="M65" i="20"/>
  <c r="M59" i="20"/>
  <c r="M64" i="20"/>
  <c r="M61" i="20"/>
  <c r="M63" i="20"/>
  <c r="L59" i="20"/>
  <c r="L67" i="20"/>
  <c r="L62" i="20"/>
  <c r="L60" i="20"/>
  <c r="L61" i="20"/>
  <c r="L63" i="20"/>
  <c r="L68" i="20"/>
  <c r="L64" i="20"/>
  <c r="L66" i="20"/>
  <c r="O68" i="20"/>
  <c r="O60" i="20"/>
  <c r="O66" i="20"/>
  <c r="O65" i="20"/>
  <c r="O67" i="20"/>
  <c r="O61" i="20"/>
  <c r="O63" i="20"/>
  <c r="O64" i="20"/>
  <c r="O62" i="20"/>
  <c r="J60" i="20"/>
  <c r="Q64" i="20"/>
  <c r="E29" i="20"/>
  <c r="U62" i="20"/>
  <c r="U65" i="20"/>
  <c r="U68" i="20"/>
  <c r="U66" i="20"/>
  <c r="U59" i="20"/>
  <c r="U67" i="20"/>
  <c r="U64" i="20"/>
  <c r="I29" i="20"/>
  <c r="I31" i="20"/>
  <c r="I24" i="20"/>
  <c r="I25" i="20"/>
  <c r="I32" i="20"/>
  <c r="I28" i="20"/>
  <c r="I30" i="20"/>
  <c r="I27" i="20"/>
  <c r="N25" i="20"/>
  <c r="N24" i="20"/>
  <c r="N27" i="20"/>
  <c r="N26" i="20"/>
  <c r="N30" i="20"/>
  <c r="N31" i="20"/>
  <c r="N32" i="20"/>
  <c r="N29" i="20"/>
  <c r="U21" i="20"/>
  <c r="U26" i="20" s="1"/>
  <c r="C26" i="20"/>
  <c r="W21" i="20"/>
  <c r="O21" i="20"/>
  <c r="O25" i="20" s="1"/>
  <c r="F21" i="20"/>
  <c r="F29" i="20" s="1"/>
  <c r="V32" i="20"/>
  <c r="G21" i="20"/>
  <c r="G32" i="20" s="1"/>
  <c r="K21" i="20"/>
  <c r="R26" i="20"/>
  <c r="O59" i="20"/>
  <c r="U63" i="20"/>
  <c r="G68" i="20"/>
  <c r="G60" i="20"/>
  <c r="G65" i="20"/>
  <c r="G63" i="20"/>
  <c r="G61" i="20"/>
  <c r="G62" i="20"/>
  <c r="L21" i="20"/>
  <c r="L33" i="20" s="1"/>
  <c r="N33" i="20"/>
  <c r="Q61" i="20"/>
  <c r="Q59" i="20"/>
  <c r="Q66" i="20"/>
  <c r="Q67" i="20"/>
  <c r="Q62" i="20"/>
  <c r="Q63" i="20"/>
  <c r="Q68" i="20"/>
  <c r="S27" i="20"/>
  <c r="K62" i="20"/>
  <c r="P63" i="20"/>
  <c r="P60" i="20"/>
  <c r="P67" i="20"/>
  <c r="P65" i="20"/>
  <c r="P64" i="20"/>
  <c r="P68" i="20"/>
  <c r="P59" i="20"/>
  <c r="P66" i="20"/>
  <c r="P62" i="20"/>
  <c r="K63" i="20"/>
  <c r="P21" i="20"/>
  <c r="V32" i="26" l="1"/>
  <c r="S31" i="22"/>
  <c r="I33" i="23"/>
  <c r="S30" i="24"/>
  <c r="H28" i="22"/>
  <c r="H31" i="22"/>
  <c r="G29" i="27"/>
  <c r="L26" i="21"/>
  <c r="W29" i="26"/>
  <c r="C33" i="32"/>
  <c r="M31" i="18"/>
  <c r="M27" i="18"/>
  <c r="M25" i="18"/>
  <c r="M33" i="18"/>
  <c r="M24" i="18"/>
  <c r="M28" i="18"/>
  <c r="N31" i="22"/>
  <c r="N24" i="22"/>
  <c r="N27" i="22"/>
  <c r="P31" i="25"/>
  <c r="J33" i="25"/>
  <c r="C24" i="32"/>
  <c r="C27" i="32"/>
  <c r="C32" i="32"/>
  <c r="C28" i="32"/>
  <c r="P26" i="23"/>
  <c r="C26" i="32"/>
  <c r="C31" i="32"/>
  <c r="C30" i="32"/>
  <c r="V29" i="20"/>
  <c r="C29" i="32"/>
  <c r="I27" i="23"/>
  <c r="W32" i="19"/>
  <c r="N28" i="22"/>
  <c r="W31" i="19"/>
  <c r="W30" i="19"/>
  <c r="W24" i="19"/>
  <c r="U30" i="29"/>
  <c r="S33" i="24"/>
  <c r="O87" i="10"/>
  <c r="P86" i="10"/>
  <c r="Q295" i="10"/>
  <c r="U30" i="21"/>
  <c r="L33" i="21"/>
  <c r="P29" i="26"/>
  <c r="V30" i="26"/>
  <c r="U29" i="26"/>
  <c r="V28" i="26"/>
  <c r="R294" i="10"/>
  <c r="G27" i="27"/>
  <c r="W32" i="26"/>
  <c r="V25" i="26"/>
  <c r="S24" i="24"/>
  <c r="W31" i="26"/>
  <c r="P33" i="25"/>
  <c r="M32" i="18"/>
  <c r="I31" i="23"/>
  <c r="S26" i="24"/>
  <c r="I28" i="23"/>
  <c r="J29" i="25"/>
  <c r="W28" i="26"/>
  <c r="I26" i="23"/>
  <c r="L30" i="21"/>
  <c r="S31" i="24"/>
  <c r="G32" i="27"/>
  <c r="V29" i="26"/>
  <c r="G30" i="33"/>
  <c r="G25" i="27"/>
  <c r="G28" i="27"/>
  <c r="V33" i="26"/>
  <c r="W26" i="26"/>
  <c r="G26" i="33"/>
  <c r="G24" i="33"/>
  <c r="H26" i="22"/>
  <c r="G24" i="27"/>
  <c r="W27" i="26"/>
  <c r="P31" i="26"/>
  <c r="J28" i="25"/>
  <c r="P28" i="26"/>
  <c r="F29" i="33"/>
  <c r="G33" i="33"/>
  <c r="V26" i="26"/>
  <c r="U33" i="21"/>
  <c r="V24" i="26"/>
  <c r="V27" i="26"/>
  <c r="P33" i="23"/>
  <c r="E27" i="18"/>
  <c r="P31" i="23"/>
  <c r="U29" i="29"/>
  <c r="J24" i="25"/>
  <c r="E28" i="30"/>
  <c r="U26" i="29"/>
  <c r="L28" i="21"/>
  <c r="L27" i="21"/>
  <c r="P29" i="25"/>
  <c r="S28" i="23"/>
  <c r="S33" i="23"/>
  <c r="M27" i="24"/>
  <c r="P24" i="33"/>
  <c r="E33" i="30"/>
  <c r="O27" i="33"/>
  <c r="E27" i="30"/>
  <c r="E26" i="30"/>
  <c r="E32" i="30"/>
  <c r="C27" i="24"/>
  <c r="C24" i="24"/>
  <c r="O31" i="33"/>
  <c r="C26" i="24"/>
  <c r="G33" i="27"/>
  <c r="O32" i="33"/>
  <c r="E30" i="30"/>
  <c r="E29" i="30"/>
  <c r="P26" i="25"/>
  <c r="P29" i="33"/>
  <c r="P26" i="33"/>
  <c r="P30" i="33"/>
  <c r="S29" i="23"/>
  <c r="J32" i="25"/>
  <c r="O25" i="33"/>
  <c r="E32" i="18"/>
  <c r="J26" i="25"/>
  <c r="I31" i="33"/>
  <c r="I25" i="23"/>
  <c r="I32" i="23"/>
  <c r="U25" i="29"/>
  <c r="I29" i="23"/>
  <c r="S29" i="22"/>
  <c r="I24" i="23"/>
  <c r="S26" i="22"/>
  <c r="E31" i="30"/>
  <c r="J30" i="25"/>
  <c r="E24" i="30"/>
  <c r="J31" i="25"/>
  <c r="I33" i="33"/>
  <c r="S30" i="23"/>
  <c r="M24" i="24"/>
  <c r="G32" i="33"/>
  <c r="J32" i="34"/>
  <c r="O33" i="25"/>
  <c r="G29" i="33"/>
  <c r="O28" i="25"/>
  <c r="O24" i="25"/>
  <c r="O30" i="25"/>
  <c r="I25" i="27"/>
  <c r="J25" i="34"/>
  <c r="I26" i="27"/>
  <c r="I25" i="33"/>
  <c r="I24" i="27"/>
  <c r="I24" i="33"/>
  <c r="I27" i="33"/>
  <c r="H24" i="33"/>
  <c r="W27" i="33"/>
  <c r="P33" i="33"/>
  <c r="D25" i="32"/>
  <c r="F26" i="33"/>
  <c r="T29" i="22"/>
  <c r="U33" i="26"/>
  <c r="P24" i="23"/>
  <c r="P31" i="33"/>
  <c r="H26" i="33"/>
  <c r="P27" i="23"/>
  <c r="P32" i="33"/>
  <c r="H30" i="33"/>
  <c r="G26" i="29"/>
  <c r="P28" i="23"/>
  <c r="F33" i="28"/>
  <c r="W26" i="33"/>
  <c r="H27" i="33"/>
  <c r="P30" i="25"/>
  <c r="I29" i="33"/>
  <c r="W24" i="33"/>
  <c r="I32" i="33"/>
  <c r="W26" i="19"/>
  <c r="D26" i="32"/>
  <c r="O26" i="33"/>
  <c r="D32" i="32"/>
  <c r="G27" i="29"/>
  <c r="W27" i="19"/>
  <c r="O29" i="33"/>
  <c r="G27" i="33"/>
  <c r="D28" i="32"/>
  <c r="D33" i="32"/>
  <c r="O24" i="33"/>
  <c r="H27" i="23"/>
  <c r="H31" i="33"/>
  <c r="S31" i="23"/>
  <c r="U31" i="25"/>
  <c r="S28" i="21"/>
  <c r="U24" i="25"/>
  <c r="S33" i="22"/>
  <c r="E30" i="18"/>
  <c r="E25" i="18"/>
  <c r="S24" i="22"/>
  <c r="F32" i="28"/>
  <c r="D27" i="32"/>
  <c r="I26" i="33"/>
  <c r="F27" i="28"/>
  <c r="U24" i="29"/>
  <c r="Q29" i="23"/>
  <c r="I28" i="33"/>
  <c r="F28" i="28"/>
  <c r="U33" i="29"/>
  <c r="S25" i="22"/>
  <c r="F26" i="28"/>
  <c r="E24" i="18"/>
  <c r="F30" i="28"/>
  <c r="T31" i="29"/>
  <c r="E29" i="18"/>
  <c r="J25" i="24"/>
  <c r="E31" i="18"/>
  <c r="P28" i="33"/>
  <c r="J33" i="34"/>
  <c r="J28" i="34"/>
  <c r="Q30" i="23"/>
  <c r="S26" i="23"/>
  <c r="T27" i="29"/>
  <c r="P27" i="33"/>
  <c r="J30" i="34"/>
  <c r="H32" i="33"/>
  <c r="W29" i="33"/>
  <c r="F29" i="28"/>
  <c r="J26" i="34"/>
  <c r="F25" i="28"/>
  <c r="H28" i="33"/>
  <c r="O33" i="33"/>
  <c r="O30" i="33"/>
  <c r="P24" i="29"/>
  <c r="J31" i="34"/>
  <c r="J29" i="34"/>
  <c r="S28" i="22"/>
  <c r="H33" i="33"/>
  <c r="T29" i="29"/>
  <c r="T32" i="29"/>
  <c r="Q33" i="23"/>
  <c r="T24" i="29"/>
  <c r="Q31" i="23"/>
  <c r="G31" i="33"/>
  <c r="T30" i="29"/>
  <c r="J24" i="34"/>
  <c r="H29" i="33"/>
  <c r="T26" i="29"/>
  <c r="H33" i="23"/>
  <c r="W25" i="33"/>
  <c r="W31" i="33"/>
  <c r="W33" i="33"/>
  <c r="W30" i="33"/>
  <c r="T33" i="24"/>
  <c r="H32" i="23"/>
  <c r="P25" i="25"/>
  <c r="H33" i="22"/>
  <c r="H32" i="22"/>
  <c r="S32" i="23"/>
  <c r="S25" i="23"/>
  <c r="S27" i="23"/>
  <c r="J24" i="24"/>
  <c r="M29" i="24"/>
  <c r="J33" i="24"/>
  <c r="M32" i="24"/>
  <c r="J31" i="24"/>
  <c r="C25" i="24"/>
  <c r="S25" i="24"/>
  <c r="J32" i="24"/>
  <c r="C31" i="24"/>
  <c r="S29" i="24"/>
  <c r="J30" i="24"/>
  <c r="J26" i="24"/>
  <c r="C33" i="24"/>
  <c r="S28" i="24"/>
  <c r="C29" i="24"/>
  <c r="P33" i="24"/>
  <c r="J28" i="24"/>
  <c r="J27" i="24"/>
  <c r="M28" i="24"/>
  <c r="P24" i="26"/>
  <c r="P32" i="26"/>
  <c r="P27" i="26"/>
  <c r="P30" i="26"/>
  <c r="P33" i="26"/>
  <c r="U33" i="25"/>
  <c r="U28" i="25"/>
  <c r="O32" i="25"/>
  <c r="U25" i="25"/>
  <c r="O27" i="25"/>
  <c r="U26" i="25"/>
  <c r="O25" i="25"/>
  <c r="O31" i="25"/>
  <c r="U29" i="25"/>
  <c r="U32" i="25"/>
  <c r="M24" i="30"/>
  <c r="U27" i="29"/>
  <c r="G33" i="29"/>
  <c r="G31" i="29"/>
  <c r="U32" i="29"/>
  <c r="U28" i="29"/>
  <c r="P26" i="29"/>
  <c r="U24" i="28"/>
  <c r="C28" i="24"/>
  <c r="F31" i="28"/>
  <c r="AO29" i="10"/>
  <c r="D27" i="24"/>
  <c r="F31" i="33"/>
  <c r="F27" i="33"/>
  <c r="F30" i="33"/>
  <c r="F28" i="33"/>
  <c r="G30" i="27"/>
  <c r="I28" i="24"/>
  <c r="F33" i="33"/>
  <c r="F24" i="33"/>
  <c r="P32" i="29"/>
  <c r="I27" i="24"/>
  <c r="F32" i="33"/>
  <c r="P33" i="29"/>
  <c r="G28" i="29"/>
  <c r="P28" i="29"/>
  <c r="S30" i="22"/>
  <c r="P30" i="29"/>
  <c r="M33" i="24"/>
  <c r="D30" i="32"/>
  <c r="S29" i="21"/>
  <c r="S31" i="21"/>
  <c r="M30" i="24"/>
  <c r="D29" i="32"/>
  <c r="M31" i="24"/>
  <c r="M26" i="24"/>
  <c r="L25" i="21"/>
  <c r="D31" i="32"/>
  <c r="P33" i="27"/>
  <c r="T448" i="10"/>
  <c r="H448" i="10" s="1"/>
  <c r="T551" i="10"/>
  <c r="H551" i="10" s="1"/>
  <c r="T343" i="10"/>
  <c r="H343" i="10" s="1"/>
  <c r="T758" i="10"/>
  <c r="H758" i="10" s="1"/>
  <c r="T186" i="10"/>
  <c r="H186" i="10" s="1"/>
  <c r="T498" i="10"/>
  <c r="H498" i="10" s="1"/>
  <c r="T394" i="10"/>
  <c r="H394" i="10" s="1"/>
  <c r="T759" i="10"/>
  <c r="H759" i="10" s="1"/>
  <c r="T292" i="10"/>
  <c r="H292" i="10" s="1"/>
  <c r="T447" i="10"/>
  <c r="H447" i="10" s="1"/>
  <c r="AQ649" i="10"/>
  <c r="N649" i="10" a="1"/>
  <c r="N649" i="10" s="1"/>
  <c r="AQ703" i="10"/>
  <c r="N704" i="10" a="1"/>
  <c r="N704" i="10" s="1"/>
  <c r="N703" i="10" a="1"/>
  <c r="N703" i="10" s="1"/>
  <c r="P775" i="10"/>
  <c r="O776" i="10"/>
  <c r="T84" i="10"/>
  <c r="H84" i="10" s="1"/>
  <c r="AQ183" i="10"/>
  <c r="O620" i="10"/>
  <c r="P619" i="10"/>
  <c r="O256" i="10"/>
  <c r="P255" i="10"/>
  <c r="P411" i="10"/>
  <c r="O412" i="10"/>
  <c r="AQ701" i="10"/>
  <c r="N702" i="10" a="1"/>
  <c r="N702" i="10" s="1"/>
  <c r="N701" i="10" a="1"/>
  <c r="N701" i="10" s="1"/>
  <c r="T344" i="10"/>
  <c r="H344" i="10" s="1"/>
  <c r="AR337" i="10"/>
  <c r="P515" i="10"/>
  <c r="O516" i="10"/>
  <c r="AQ597" i="10"/>
  <c r="N598" i="10" a="1"/>
  <c r="N598" i="10" s="1"/>
  <c r="G25" i="33"/>
  <c r="N545" i="10" a="1"/>
  <c r="N545" i="10" s="1"/>
  <c r="N548" i="10" a="1"/>
  <c r="N548" i="10" s="1"/>
  <c r="AQ547" i="10"/>
  <c r="N547" i="10" a="1"/>
  <c r="N547" i="10" s="1"/>
  <c r="M338" i="10" a="1"/>
  <c r="M338" i="10" s="1"/>
  <c r="M339" i="10" a="1"/>
  <c r="M339" i="10" s="1"/>
  <c r="AP339" i="10"/>
  <c r="M340" i="10" a="1"/>
  <c r="M340" i="10" s="1"/>
  <c r="M337" i="10" a="1"/>
  <c r="M337" i="10" s="1"/>
  <c r="AR287" i="10"/>
  <c r="AO27" i="10"/>
  <c r="AP753" i="10"/>
  <c r="M754" i="10" a="1"/>
  <c r="M754" i="10" s="1"/>
  <c r="M753" i="10" a="1"/>
  <c r="M753" i="10" s="1"/>
  <c r="M755" i="10" a="1"/>
  <c r="M755" i="10" s="1"/>
  <c r="M756" i="10" a="1"/>
  <c r="M756" i="10" s="1"/>
  <c r="O204" i="10"/>
  <c r="P203" i="10"/>
  <c r="T602" i="10"/>
  <c r="H602" i="10" s="1"/>
  <c r="AQ129" i="10"/>
  <c r="N130" i="10" a="1"/>
  <c r="N130" i="10" s="1"/>
  <c r="N129" i="10" a="1"/>
  <c r="N129" i="10" s="1"/>
  <c r="N389" i="10" a="1"/>
  <c r="N389" i="10" s="1"/>
  <c r="AQ391" i="10"/>
  <c r="N392" i="10" a="1"/>
  <c r="N392" i="10" s="1"/>
  <c r="N391" i="10" a="1"/>
  <c r="N391" i="10" s="1"/>
  <c r="AQ389" i="10"/>
  <c r="N390" i="10" a="1"/>
  <c r="N390" i="10" s="1"/>
  <c r="T238" i="10"/>
  <c r="H238" i="10" s="1"/>
  <c r="T760" i="10"/>
  <c r="H760" i="10" s="1"/>
  <c r="T291" i="10"/>
  <c r="H291" i="10" s="1"/>
  <c r="O308" i="10"/>
  <c r="P307" i="10"/>
  <c r="AR755" i="10"/>
  <c r="O100" i="10"/>
  <c r="P99" i="10"/>
  <c r="AQ493" i="10"/>
  <c r="N493" i="10" a="1"/>
  <c r="N493" i="10" s="1"/>
  <c r="T240" i="10"/>
  <c r="H240" i="10" s="1"/>
  <c r="T811" i="10"/>
  <c r="H811" i="10" s="1"/>
  <c r="AR233" i="10"/>
  <c r="P359" i="10"/>
  <c r="O360" i="10"/>
  <c r="G26" i="27"/>
  <c r="AP235" i="10"/>
  <c r="M235" i="10" a="1"/>
  <c r="M235" i="10" s="1"/>
  <c r="M236" i="10" a="1"/>
  <c r="M236" i="10" s="1"/>
  <c r="M233" i="10" a="1"/>
  <c r="M233" i="10" s="1"/>
  <c r="M234" i="10" a="1"/>
  <c r="M234" i="10" s="1"/>
  <c r="N597" i="10" a="1"/>
  <c r="N597" i="10" s="1"/>
  <c r="N599" i="10" a="1"/>
  <c r="N599" i="10" s="1"/>
  <c r="N600" i="10" a="1"/>
  <c r="N600" i="10" s="1"/>
  <c r="AQ599" i="10"/>
  <c r="AP441" i="10"/>
  <c r="N443" i="10" s="1" a="1"/>
  <c r="N443" i="10" s="1"/>
  <c r="M441" i="10" a="1"/>
  <c r="M441" i="10" s="1"/>
  <c r="M442" i="10" a="1"/>
  <c r="M442" i="10" s="1"/>
  <c r="N805" i="10" a="1"/>
  <c r="N805" i="10" s="1"/>
  <c r="N808" i="10" a="1"/>
  <c r="N808" i="10" s="1"/>
  <c r="N807" i="10" a="1"/>
  <c r="N807" i="10" s="1"/>
  <c r="AQ807" i="10"/>
  <c r="AQ443" i="10"/>
  <c r="L152" i="10"/>
  <c r="M151" i="10"/>
  <c r="AQ545" i="10"/>
  <c r="N546" i="10" a="1"/>
  <c r="N546" i="10" s="1"/>
  <c r="N132" i="10" a="1"/>
  <c r="N132" i="10" s="1"/>
  <c r="AQ131" i="10"/>
  <c r="N131" i="10" a="1"/>
  <c r="N131" i="10" s="1"/>
  <c r="N494" i="10" a="1"/>
  <c r="N494" i="10" s="1"/>
  <c r="N495" i="10" a="1"/>
  <c r="N495" i="10" s="1"/>
  <c r="N496" i="10" a="1"/>
  <c r="N496" i="10" s="1"/>
  <c r="AQ495" i="10"/>
  <c r="M443" i="10" a="1"/>
  <c r="M443" i="10" s="1"/>
  <c r="Q567" i="10"/>
  <c r="P568" i="10"/>
  <c r="AQ79" i="10"/>
  <c r="O672" i="10"/>
  <c r="P671" i="10"/>
  <c r="M182" i="10" a="1"/>
  <c r="M182" i="10" s="1"/>
  <c r="AP181" i="10"/>
  <c r="N183" i="10" s="1" a="1"/>
  <c r="N183" i="10" s="1"/>
  <c r="M181" i="10" a="1"/>
  <c r="M181" i="10" s="1"/>
  <c r="P723" i="10"/>
  <c r="O724" i="10"/>
  <c r="K32" i="27"/>
  <c r="T33" i="29"/>
  <c r="T25" i="29"/>
  <c r="T654" i="10"/>
  <c r="H654" i="10" s="1"/>
  <c r="T188" i="10"/>
  <c r="H188" i="10" s="1"/>
  <c r="M77" i="10" a="1"/>
  <c r="M77" i="10" s="1"/>
  <c r="M78" i="10" a="1"/>
  <c r="M78" i="10" s="1"/>
  <c r="AP77" i="10"/>
  <c r="N80" i="10" s="1" a="1"/>
  <c r="N80" i="10" s="1"/>
  <c r="N650" i="10" a="1"/>
  <c r="N650" i="10" s="1"/>
  <c r="N651" i="10" a="1"/>
  <c r="N651" i="10" s="1"/>
  <c r="AQ651" i="10"/>
  <c r="N652" i="10" a="1"/>
  <c r="N652" i="10" s="1"/>
  <c r="O464" i="10"/>
  <c r="P463" i="10"/>
  <c r="Q827" i="10"/>
  <c r="P828" i="10"/>
  <c r="AQ805" i="10"/>
  <c r="N806" i="10" a="1"/>
  <c r="N806" i="10" s="1"/>
  <c r="AP285" i="10"/>
  <c r="M285" i="10" a="1"/>
  <c r="M285" i="10" s="1"/>
  <c r="M287" i="10" a="1"/>
  <c r="M287" i="10" s="1"/>
  <c r="M286" i="10" a="1"/>
  <c r="M286" i="10" s="1"/>
  <c r="M288" i="10" a="1"/>
  <c r="M288" i="10" s="1"/>
  <c r="M183" i="10" a="1"/>
  <c r="M183" i="10" s="1"/>
  <c r="M184" i="10" a="1"/>
  <c r="M184" i="10" s="1"/>
  <c r="S27" i="22"/>
  <c r="T28" i="26"/>
  <c r="O31" i="27"/>
  <c r="J29" i="19"/>
  <c r="S27" i="21"/>
  <c r="Q33" i="21"/>
  <c r="T26" i="19"/>
  <c r="K31" i="21"/>
  <c r="U30" i="28"/>
  <c r="U33" i="28"/>
  <c r="U29" i="28"/>
  <c r="U25" i="28"/>
  <c r="W32" i="33"/>
  <c r="U28" i="28"/>
  <c r="U32" i="28"/>
  <c r="U31" i="28"/>
  <c r="U27" i="28"/>
  <c r="O28" i="34"/>
  <c r="O26" i="27"/>
  <c r="J25" i="25"/>
  <c r="P29" i="23"/>
  <c r="G25" i="29"/>
  <c r="P30" i="23"/>
  <c r="P27" i="29"/>
  <c r="P31" i="29"/>
  <c r="K26" i="32"/>
  <c r="T33" i="30"/>
  <c r="K32" i="32"/>
  <c r="R25" i="18"/>
  <c r="P25" i="23"/>
  <c r="G32" i="29"/>
  <c r="G29" i="29"/>
  <c r="G30" i="29"/>
  <c r="I33" i="26"/>
  <c r="H26" i="24"/>
  <c r="J29" i="27"/>
  <c r="O25" i="34"/>
  <c r="L28" i="33"/>
  <c r="N26" i="33"/>
  <c r="L29" i="19"/>
  <c r="M25" i="30"/>
  <c r="P29" i="29"/>
  <c r="P28" i="25"/>
  <c r="P32" i="25"/>
  <c r="P27" i="25"/>
  <c r="Q33" i="26"/>
  <c r="H32" i="25"/>
  <c r="J30" i="19"/>
  <c r="P27" i="19"/>
  <c r="I26" i="19"/>
  <c r="D28" i="33"/>
  <c r="F31" i="23"/>
  <c r="D33" i="24"/>
  <c r="L31" i="19"/>
  <c r="I30" i="19"/>
  <c r="E29" i="23"/>
  <c r="V32" i="27"/>
  <c r="L27" i="24"/>
  <c r="W30" i="32"/>
  <c r="R33" i="32"/>
  <c r="T30" i="19"/>
  <c r="F33" i="25"/>
  <c r="J27" i="33"/>
  <c r="D27" i="21"/>
  <c r="I27" i="26"/>
  <c r="F25" i="27"/>
  <c r="T33" i="34"/>
  <c r="K29" i="27"/>
  <c r="M30" i="30"/>
  <c r="M26" i="30"/>
  <c r="F28" i="32"/>
  <c r="M27" i="30"/>
  <c r="P30" i="18"/>
  <c r="O25" i="23"/>
  <c r="T32" i="32"/>
  <c r="T25" i="34"/>
  <c r="U33" i="27"/>
  <c r="M33" i="26"/>
  <c r="M25" i="23"/>
  <c r="O31" i="23"/>
  <c r="T28" i="32"/>
  <c r="M32" i="30"/>
  <c r="K26" i="27"/>
  <c r="K29" i="19"/>
  <c r="T33" i="32"/>
  <c r="T25" i="32"/>
  <c r="L25" i="29"/>
  <c r="O32" i="23"/>
  <c r="T26" i="32"/>
  <c r="T26" i="28"/>
  <c r="D28" i="25"/>
  <c r="L33" i="24"/>
  <c r="H29" i="32"/>
  <c r="T31" i="32"/>
  <c r="H31" i="24"/>
  <c r="T27" i="32"/>
  <c r="T29" i="19"/>
  <c r="T30" i="32"/>
  <c r="M28" i="30"/>
  <c r="M32" i="21"/>
  <c r="O33" i="23"/>
  <c r="K28" i="27"/>
  <c r="G25" i="32"/>
  <c r="F33" i="19"/>
  <c r="T28" i="19"/>
  <c r="T29" i="32"/>
  <c r="N33" i="28"/>
  <c r="M31" i="30"/>
  <c r="V31" i="32"/>
  <c r="I33" i="19"/>
  <c r="T25" i="19"/>
  <c r="M33" i="30"/>
  <c r="M33" i="23"/>
  <c r="T27" i="19"/>
  <c r="T31" i="19"/>
  <c r="O30" i="34"/>
  <c r="R29" i="18"/>
  <c r="S28" i="18"/>
  <c r="W28" i="18"/>
  <c r="Q33" i="18"/>
  <c r="V25" i="27"/>
  <c r="V33" i="27"/>
  <c r="Q33" i="27"/>
  <c r="Q26" i="27"/>
  <c r="E31" i="25"/>
  <c r="E32" i="25"/>
  <c r="E26" i="25"/>
  <c r="H29" i="21"/>
  <c r="H33" i="21"/>
  <c r="I25" i="25"/>
  <c r="I31" i="25"/>
  <c r="C31" i="18"/>
  <c r="Q29" i="25"/>
  <c r="Q33" i="25"/>
  <c r="E25" i="24"/>
  <c r="E30" i="24"/>
  <c r="Q27" i="27"/>
  <c r="I26" i="18"/>
  <c r="I33" i="18"/>
  <c r="I28" i="18"/>
  <c r="N25" i="21"/>
  <c r="N28" i="21"/>
  <c r="T33" i="25"/>
  <c r="T27" i="25"/>
  <c r="U31" i="21"/>
  <c r="U29" i="21"/>
  <c r="L25" i="19"/>
  <c r="E32" i="33"/>
  <c r="O33" i="28"/>
  <c r="E31" i="34"/>
  <c r="Q27" i="23"/>
  <c r="D25" i="21"/>
  <c r="E28" i="18"/>
  <c r="T32" i="19"/>
  <c r="K25" i="33"/>
  <c r="H25" i="29"/>
  <c r="M30" i="29"/>
  <c r="O27" i="28"/>
  <c r="U27" i="21"/>
  <c r="W33" i="26"/>
  <c r="E26" i="18"/>
  <c r="I33" i="27"/>
  <c r="R27" i="18"/>
  <c r="I32" i="27"/>
  <c r="I25" i="28"/>
  <c r="R25" i="30"/>
  <c r="Q30" i="18"/>
  <c r="H28" i="25"/>
  <c r="R28" i="18"/>
  <c r="P28" i="24"/>
  <c r="R31" i="18"/>
  <c r="I29" i="27"/>
  <c r="N25" i="19"/>
  <c r="U26" i="19"/>
  <c r="V28" i="32"/>
  <c r="U33" i="19"/>
  <c r="T24" i="19"/>
  <c r="M31" i="33"/>
  <c r="M29" i="29"/>
  <c r="M25" i="29"/>
  <c r="W30" i="26"/>
  <c r="M28" i="23"/>
  <c r="R30" i="18"/>
  <c r="U28" i="21"/>
  <c r="I28" i="27"/>
  <c r="K28" i="33"/>
  <c r="I27" i="28"/>
  <c r="M24" i="29"/>
  <c r="R32" i="18"/>
  <c r="U25" i="21"/>
  <c r="I27" i="27"/>
  <c r="K33" i="28"/>
  <c r="K31" i="29"/>
  <c r="M26" i="29"/>
  <c r="T25" i="27"/>
  <c r="R24" i="18"/>
  <c r="U24" i="21"/>
  <c r="I31" i="27"/>
  <c r="J31" i="19"/>
  <c r="M28" i="29"/>
  <c r="M32" i="29"/>
  <c r="I27" i="34"/>
  <c r="N30" i="25"/>
  <c r="R26" i="18"/>
  <c r="U32" i="21"/>
  <c r="K33" i="19"/>
  <c r="M27" i="29"/>
  <c r="M31" i="29"/>
  <c r="J33" i="26"/>
  <c r="V27" i="32"/>
  <c r="N32" i="34"/>
  <c r="N24" i="34"/>
  <c r="N29" i="34"/>
  <c r="N31" i="34"/>
  <c r="N28" i="34"/>
  <c r="N30" i="34"/>
  <c r="N25" i="34"/>
  <c r="G32" i="34"/>
  <c r="G30" i="34"/>
  <c r="G25" i="34"/>
  <c r="G29" i="34"/>
  <c r="G27" i="34"/>
  <c r="G24" i="34"/>
  <c r="G33" i="34"/>
  <c r="G31" i="34"/>
  <c r="G28" i="34"/>
  <c r="N26" i="34"/>
  <c r="D29" i="34"/>
  <c r="D26" i="34"/>
  <c r="D32" i="34"/>
  <c r="D25" i="34"/>
  <c r="D24" i="34"/>
  <c r="D31" i="34"/>
  <c r="D30" i="34"/>
  <c r="W27" i="34"/>
  <c r="W32" i="34"/>
  <c r="W30" i="34"/>
  <c r="W33" i="34"/>
  <c r="W29" i="34"/>
  <c r="W25" i="34"/>
  <c r="W31" i="34"/>
  <c r="W28" i="34"/>
  <c r="W24" i="34"/>
  <c r="D27" i="34"/>
  <c r="P27" i="34"/>
  <c r="P25" i="34"/>
  <c r="P24" i="34"/>
  <c r="P26" i="34"/>
  <c r="P29" i="34"/>
  <c r="P31" i="34"/>
  <c r="P30" i="34"/>
  <c r="P28" i="34"/>
  <c r="O24" i="34"/>
  <c r="O32" i="34"/>
  <c r="O33" i="34"/>
  <c r="O31" i="34"/>
  <c r="O26" i="34"/>
  <c r="O27" i="34"/>
  <c r="W26" i="34"/>
  <c r="N27" i="34"/>
  <c r="U26" i="34"/>
  <c r="U25" i="34"/>
  <c r="U24" i="34"/>
  <c r="U27" i="34"/>
  <c r="U28" i="34"/>
  <c r="U33" i="34"/>
  <c r="U29" i="34"/>
  <c r="C31" i="34"/>
  <c r="C24" i="34"/>
  <c r="C29" i="34"/>
  <c r="C30" i="34"/>
  <c r="C32" i="34"/>
  <c r="C33" i="34"/>
  <c r="C28" i="34"/>
  <c r="C27" i="34"/>
  <c r="S31" i="34"/>
  <c r="S32" i="34"/>
  <c r="S27" i="34"/>
  <c r="S33" i="34"/>
  <c r="S24" i="34"/>
  <c r="S29" i="34"/>
  <c r="S30" i="34"/>
  <c r="S28" i="34"/>
  <c r="I33" i="34"/>
  <c r="S25" i="34"/>
  <c r="C26" i="34"/>
  <c r="U32" i="34"/>
  <c r="D33" i="34"/>
  <c r="E26" i="34"/>
  <c r="E27" i="34"/>
  <c r="E24" i="34"/>
  <c r="E29" i="34"/>
  <c r="E28" i="34"/>
  <c r="E25" i="34"/>
  <c r="E33" i="34"/>
  <c r="L26" i="34"/>
  <c r="L31" i="34"/>
  <c r="L24" i="34"/>
  <c r="L27" i="34"/>
  <c r="L32" i="34"/>
  <c r="L29" i="34"/>
  <c r="L30" i="34"/>
  <c r="U31" i="34"/>
  <c r="E30" i="34"/>
  <c r="T24" i="34"/>
  <c r="T28" i="34"/>
  <c r="T31" i="34"/>
  <c r="T30" i="34"/>
  <c r="T32" i="34"/>
  <c r="T26" i="34"/>
  <c r="T27" i="34"/>
  <c r="L25" i="34"/>
  <c r="R28" i="34"/>
  <c r="R25" i="34"/>
  <c r="R33" i="34"/>
  <c r="R29" i="34"/>
  <c r="R30" i="34"/>
  <c r="R26" i="34"/>
  <c r="R24" i="34"/>
  <c r="R31" i="34"/>
  <c r="R32" i="34"/>
  <c r="I32" i="34"/>
  <c r="I31" i="34"/>
  <c r="I24" i="34"/>
  <c r="I25" i="34"/>
  <c r="I29" i="34"/>
  <c r="I30" i="34"/>
  <c r="I26" i="34"/>
  <c r="L28" i="34"/>
  <c r="L33" i="34"/>
  <c r="P32" i="34"/>
  <c r="J28" i="21"/>
  <c r="T27" i="21"/>
  <c r="I29" i="21"/>
  <c r="R25" i="21"/>
  <c r="R33" i="21"/>
  <c r="C27" i="21"/>
  <c r="H26" i="21"/>
  <c r="R29" i="21"/>
  <c r="U29" i="22"/>
  <c r="R28" i="22"/>
  <c r="Q27" i="22"/>
  <c r="R30" i="22"/>
  <c r="E33" i="22"/>
  <c r="D29" i="22"/>
  <c r="Q25" i="22"/>
  <c r="O28" i="18"/>
  <c r="L26" i="18"/>
  <c r="H31" i="18"/>
  <c r="N27" i="18"/>
  <c r="S29" i="18"/>
  <c r="L33" i="18"/>
  <c r="C25" i="18"/>
  <c r="S31" i="18"/>
  <c r="K28" i="18"/>
  <c r="S32" i="18"/>
  <c r="S27" i="18"/>
  <c r="I29" i="18"/>
  <c r="J31" i="18"/>
  <c r="L27" i="18"/>
  <c r="J25" i="18"/>
  <c r="E33" i="23"/>
  <c r="N28" i="23"/>
  <c r="C28" i="23"/>
  <c r="D25" i="23"/>
  <c r="K26" i="24"/>
  <c r="L29" i="24"/>
  <c r="P32" i="24"/>
  <c r="Q26" i="24"/>
  <c r="N25" i="26"/>
  <c r="C25" i="26"/>
  <c r="Q29" i="26"/>
  <c r="K31" i="26"/>
  <c r="N33" i="26"/>
  <c r="G25" i="25"/>
  <c r="H27" i="25"/>
  <c r="K32" i="25"/>
  <c r="T25" i="25"/>
  <c r="S33" i="25"/>
  <c r="G29" i="25"/>
  <c r="W27" i="25"/>
  <c r="Q25" i="25"/>
  <c r="K33" i="25"/>
  <c r="K25" i="25"/>
  <c r="T32" i="25"/>
  <c r="E28" i="27"/>
  <c r="U25" i="27"/>
  <c r="K30" i="27"/>
  <c r="F33" i="27"/>
  <c r="F30" i="27"/>
  <c r="U33" i="32"/>
  <c r="E26" i="32"/>
  <c r="N28" i="32"/>
  <c r="R26" i="32"/>
  <c r="K30" i="32"/>
  <c r="U30" i="32"/>
  <c r="F33" i="32"/>
  <c r="L29" i="32"/>
  <c r="F29" i="32"/>
  <c r="O32" i="30"/>
  <c r="O24" i="30"/>
  <c r="O27" i="30"/>
  <c r="O29" i="30"/>
  <c r="O30" i="30"/>
  <c r="O25" i="30"/>
  <c r="O33" i="30"/>
  <c r="O31" i="30"/>
  <c r="O26" i="30"/>
  <c r="J30" i="30"/>
  <c r="J25" i="30"/>
  <c r="J33" i="30"/>
  <c r="J31" i="30"/>
  <c r="J28" i="30"/>
  <c r="J24" i="30"/>
  <c r="J26" i="30"/>
  <c r="J32" i="30"/>
  <c r="D27" i="30"/>
  <c r="W31" i="30"/>
  <c r="W29" i="30"/>
  <c r="W32" i="30"/>
  <c r="W33" i="30"/>
  <c r="W24" i="30"/>
  <c r="W26" i="30"/>
  <c r="W25" i="30"/>
  <c r="W27" i="30"/>
  <c r="W28" i="30"/>
  <c r="U32" i="30"/>
  <c r="U31" i="30"/>
  <c r="U29" i="30"/>
  <c r="U26" i="30"/>
  <c r="U24" i="30"/>
  <c r="U27" i="30"/>
  <c r="U25" i="30"/>
  <c r="U33" i="30"/>
  <c r="I24" i="30"/>
  <c r="I29" i="30"/>
  <c r="I27" i="30"/>
  <c r="I30" i="30"/>
  <c r="I31" i="30"/>
  <c r="I25" i="30"/>
  <c r="I32" i="30"/>
  <c r="I28" i="30"/>
  <c r="L29" i="30"/>
  <c r="L30" i="30"/>
  <c r="L32" i="30"/>
  <c r="L31" i="30"/>
  <c r="L25" i="30"/>
  <c r="L27" i="30"/>
  <c r="L26" i="30"/>
  <c r="L24" i="30"/>
  <c r="L28" i="30"/>
  <c r="W30" i="30"/>
  <c r="I33" i="30"/>
  <c r="U28" i="30"/>
  <c r="I26" i="30"/>
  <c r="J29" i="30"/>
  <c r="L33" i="30"/>
  <c r="P25" i="30"/>
  <c r="P27" i="30"/>
  <c r="P28" i="30"/>
  <c r="P32" i="30"/>
  <c r="P24" i="30"/>
  <c r="P29" i="30"/>
  <c r="P30" i="30"/>
  <c r="P26" i="30"/>
  <c r="D32" i="30"/>
  <c r="D29" i="30"/>
  <c r="D30" i="30"/>
  <c r="D28" i="30"/>
  <c r="D24" i="30"/>
  <c r="D26" i="30"/>
  <c r="D31" i="30"/>
  <c r="V27" i="30"/>
  <c r="V32" i="30"/>
  <c r="V30" i="30"/>
  <c r="V31" i="30"/>
  <c r="V26" i="30"/>
  <c r="V29" i="30"/>
  <c r="V24" i="30"/>
  <c r="V28" i="30"/>
  <c r="V25" i="30"/>
  <c r="O28" i="30"/>
  <c r="T29" i="30"/>
  <c r="T26" i="30"/>
  <c r="T24" i="30"/>
  <c r="T31" i="30"/>
  <c r="T32" i="30"/>
  <c r="T25" i="30"/>
  <c r="T30" i="30"/>
  <c r="T28" i="30"/>
  <c r="N26" i="30"/>
  <c r="N32" i="30"/>
  <c r="N33" i="30"/>
  <c r="N31" i="30"/>
  <c r="N27" i="30"/>
  <c r="N24" i="30"/>
  <c r="N29" i="30"/>
  <c r="N28" i="30"/>
  <c r="N30" i="30"/>
  <c r="V33" i="30"/>
  <c r="D33" i="30"/>
  <c r="K24" i="30"/>
  <c r="K31" i="30"/>
  <c r="K25" i="30"/>
  <c r="K26" i="30"/>
  <c r="K30" i="30"/>
  <c r="K28" i="30"/>
  <c r="K29" i="30"/>
  <c r="K27" i="30"/>
  <c r="K32" i="30"/>
  <c r="J27" i="30"/>
  <c r="K33" i="30"/>
  <c r="S24" i="30"/>
  <c r="S33" i="30"/>
  <c r="S27" i="30"/>
  <c r="S29" i="30"/>
  <c r="S30" i="30"/>
  <c r="S25" i="30"/>
  <c r="S31" i="30"/>
  <c r="S26" i="30"/>
  <c r="S32" i="30"/>
  <c r="P33" i="30"/>
  <c r="R29" i="30"/>
  <c r="R30" i="30"/>
  <c r="R26" i="30"/>
  <c r="R27" i="30"/>
  <c r="R28" i="30"/>
  <c r="R24" i="30"/>
  <c r="R32" i="30"/>
  <c r="R33" i="30"/>
  <c r="E29" i="29"/>
  <c r="E32" i="29"/>
  <c r="E25" i="29"/>
  <c r="E27" i="29"/>
  <c r="E31" i="29"/>
  <c r="E33" i="29"/>
  <c r="E24" i="29"/>
  <c r="E26" i="29"/>
  <c r="E28" i="29"/>
  <c r="I30" i="29"/>
  <c r="I24" i="29"/>
  <c r="I31" i="29"/>
  <c r="I27" i="29"/>
  <c r="I29" i="29"/>
  <c r="I32" i="29"/>
  <c r="F24" i="29"/>
  <c r="F32" i="29"/>
  <c r="F29" i="29"/>
  <c r="F28" i="29"/>
  <c r="F33" i="29"/>
  <c r="F26" i="29"/>
  <c r="F27" i="29"/>
  <c r="F30" i="29"/>
  <c r="F31" i="29"/>
  <c r="E30" i="29"/>
  <c r="J25" i="29"/>
  <c r="J32" i="29"/>
  <c r="J29" i="29"/>
  <c r="J30" i="29"/>
  <c r="J24" i="29"/>
  <c r="J31" i="29"/>
  <c r="J33" i="29"/>
  <c r="J27" i="29"/>
  <c r="I26" i="29"/>
  <c r="C33" i="29"/>
  <c r="C24" i="29"/>
  <c r="C28" i="29"/>
  <c r="C27" i="29"/>
  <c r="C25" i="29"/>
  <c r="C31" i="29"/>
  <c r="C26" i="29"/>
  <c r="C30" i="29"/>
  <c r="C32" i="29"/>
  <c r="J26" i="29"/>
  <c r="N24" i="29"/>
  <c r="N30" i="29"/>
  <c r="N26" i="29"/>
  <c r="N28" i="29"/>
  <c r="N29" i="29"/>
  <c r="N33" i="29"/>
  <c r="C29" i="29"/>
  <c r="N25" i="29"/>
  <c r="S32" i="29"/>
  <c r="N32" i="29"/>
  <c r="I28" i="29"/>
  <c r="V24" i="29"/>
  <c r="V30" i="29"/>
  <c r="V29" i="29"/>
  <c r="V32" i="29"/>
  <c r="V31" i="29"/>
  <c r="V28" i="29"/>
  <c r="V26" i="29"/>
  <c r="K33" i="29"/>
  <c r="K30" i="29"/>
  <c r="K25" i="29"/>
  <c r="K28" i="29"/>
  <c r="K27" i="29"/>
  <c r="K26" i="29"/>
  <c r="K24" i="29"/>
  <c r="V27" i="29"/>
  <c r="I33" i="29"/>
  <c r="V25" i="29"/>
  <c r="K29" i="29"/>
  <c r="H24" i="29"/>
  <c r="H26" i="29"/>
  <c r="H28" i="29"/>
  <c r="H27" i="29"/>
  <c r="H29" i="29"/>
  <c r="H32" i="29"/>
  <c r="H30" i="29"/>
  <c r="H31" i="29"/>
  <c r="D31" i="29"/>
  <c r="D24" i="29"/>
  <c r="D27" i="29"/>
  <c r="D32" i="29"/>
  <c r="D26" i="29"/>
  <c r="D28" i="29"/>
  <c r="D30" i="29"/>
  <c r="D25" i="29"/>
  <c r="V33" i="29"/>
  <c r="D33" i="29"/>
  <c r="D29" i="29"/>
  <c r="Q29" i="29"/>
  <c r="Q32" i="29"/>
  <c r="Q25" i="29"/>
  <c r="Q30" i="29"/>
  <c r="Q33" i="29"/>
  <c r="Q28" i="29"/>
  <c r="Q24" i="29"/>
  <c r="Q27" i="29"/>
  <c r="Q26" i="29"/>
  <c r="S27" i="29"/>
  <c r="S24" i="29"/>
  <c r="S31" i="29"/>
  <c r="S28" i="29"/>
  <c r="S25" i="29"/>
  <c r="S29" i="29"/>
  <c r="S26" i="29"/>
  <c r="S33" i="29"/>
  <c r="W29" i="29"/>
  <c r="W32" i="29"/>
  <c r="W33" i="29"/>
  <c r="W24" i="29"/>
  <c r="W31" i="29"/>
  <c r="W27" i="29"/>
  <c r="W26" i="29"/>
  <c r="Q31" i="29"/>
  <c r="O32" i="29"/>
  <c r="O24" i="29"/>
  <c r="O29" i="29"/>
  <c r="O27" i="29"/>
  <c r="O31" i="29"/>
  <c r="O26" i="29"/>
  <c r="O30" i="29"/>
  <c r="O33" i="29"/>
  <c r="O25" i="29"/>
  <c r="W25" i="29"/>
  <c r="W30" i="29"/>
  <c r="O28" i="29"/>
  <c r="R24" i="29"/>
  <c r="R26" i="29"/>
  <c r="R32" i="29"/>
  <c r="R27" i="29"/>
  <c r="R25" i="29"/>
  <c r="R28" i="29"/>
  <c r="R33" i="29"/>
  <c r="R31" i="29"/>
  <c r="R30" i="29"/>
  <c r="L33" i="29"/>
  <c r="L31" i="29"/>
  <c r="L28" i="29"/>
  <c r="L24" i="29"/>
  <c r="L30" i="29"/>
  <c r="L29" i="29"/>
  <c r="L32" i="29"/>
  <c r="L27" i="29"/>
  <c r="N27" i="29"/>
  <c r="S28" i="28"/>
  <c r="S27" i="28"/>
  <c r="S29" i="28"/>
  <c r="S31" i="28"/>
  <c r="S24" i="28"/>
  <c r="S26" i="28"/>
  <c r="S25" i="28"/>
  <c r="L32" i="28"/>
  <c r="L30" i="28"/>
  <c r="L26" i="28"/>
  <c r="L31" i="28"/>
  <c r="L28" i="28"/>
  <c r="L24" i="28"/>
  <c r="L29" i="28"/>
  <c r="L27" i="28"/>
  <c r="R25" i="28"/>
  <c r="R24" i="28"/>
  <c r="R26" i="28"/>
  <c r="R32" i="28"/>
  <c r="R30" i="28"/>
  <c r="R28" i="28"/>
  <c r="R31" i="28"/>
  <c r="R29" i="28"/>
  <c r="R27" i="28"/>
  <c r="D31" i="28"/>
  <c r="D24" i="28"/>
  <c r="D29" i="28"/>
  <c r="D25" i="28"/>
  <c r="D27" i="28"/>
  <c r="D32" i="28"/>
  <c r="D30" i="28"/>
  <c r="S33" i="28"/>
  <c r="D26" i="28"/>
  <c r="W24" i="28"/>
  <c r="W33" i="28"/>
  <c r="W32" i="28"/>
  <c r="W27" i="28"/>
  <c r="W30" i="28"/>
  <c r="W31" i="28"/>
  <c r="W25" i="28"/>
  <c r="W29" i="28"/>
  <c r="W28" i="28"/>
  <c r="S30" i="28"/>
  <c r="W26" i="28"/>
  <c r="C28" i="28"/>
  <c r="C27" i="28"/>
  <c r="C31" i="28"/>
  <c r="C29" i="28"/>
  <c r="C24" i="28"/>
  <c r="C32" i="28"/>
  <c r="C26" i="28"/>
  <c r="C25" i="28"/>
  <c r="L33" i="28"/>
  <c r="K24" i="28"/>
  <c r="K31" i="28"/>
  <c r="K25" i="28"/>
  <c r="K27" i="28"/>
  <c r="K26" i="28"/>
  <c r="K32" i="28"/>
  <c r="K30" i="28"/>
  <c r="K28" i="28"/>
  <c r="T31" i="28"/>
  <c r="T24" i="28"/>
  <c r="T25" i="28"/>
  <c r="T27" i="28"/>
  <c r="T30" i="28"/>
  <c r="T28" i="28"/>
  <c r="T29" i="28"/>
  <c r="T32" i="28"/>
  <c r="O25" i="28"/>
  <c r="O32" i="28"/>
  <c r="O24" i="28"/>
  <c r="O30" i="28"/>
  <c r="O31" i="28"/>
  <c r="O26" i="28"/>
  <c r="O28" i="28"/>
  <c r="S32" i="28"/>
  <c r="P33" i="28"/>
  <c r="P29" i="28"/>
  <c r="P26" i="28"/>
  <c r="P30" i="28"/>
  <c r="P24" i="28"/>
  <c r="P31" i="28"/>
  <c r="P25" i="28"/>
  <c r="P27" i="28"/>
  <c r="P32" i="28"/>
  <c r="J32" i="28"/>
  <c r="J31" i="28"/>
  <c r="J24" i="28"/>
  <c r="J27" i="28"/>
  <c r="J29" i="28"/>
  <c r="J25" i="28"/>
  <c r="J30" i="28"/>
  <c r="G24" i="28"/>
  <c r="G33" i="28"/>
  <c r="G32" i="28"/>
  <c r="G29" i="28"/>
  <c r="G25" i="28"/>
  <c r="G31" i="28"/>
  <c r="G27" i="28"/>
  <c r="G30" i="28"/>
  <c r="G28" i="28"/>
  <c r="J28" i="28"/>
  <c r="H24" i="28"/>
  <c r="H27" i="28"/>
  <c r="H28" i="28"/>
  <c r="H32" i="28"/>
  <c r="H26" i="28"/>
  <c r="H30" i="28"/>
  <c r="H31" i="28"/>
  <c r="H25" i="28"/>
  <c r="J26" i="28"/>
  <c r="G26" i="28"/>
  <c r="H29" i="28"/>
  <c r="N29" i="28"/>
  <c r="N32" i="28"/>
  <c r="N30" i="28"/>
  <c r="N24" i="28"/>
  <c r="N25" i="28"/>
  <c r="N27" i="28"/>
  <c r="N28" i="28"/>
  <c r="D33" i="28"/>
  <c r="E33" i="28"/>
  <c r="E28" i="28"/>
  <c r="E30" i="28"/>
  <c r="E26" i="28"/>
  <c r="E25" i="28"/>
  <c r="E24" i="28"/>
  <c r="E32" i="28"/>
  <c r="E31" i="28"/>
  <c r="N26" i="28"/>
  <c r="I30" i="28"/>
  <c r="I31" i="28"/>
  <c r="I26" i="28"/>
  <c r="I24" i="28"/>
  <c r="I33" i="28"/>
  <c r="I28" i="28"/>
  <c r="I29" i="28"/>
  <c r="E27" i="28"/>
  <c r="C33" i="28"/>
  <c r="S26" i="33"/>
  <c r="S28" i="33"/>
  <c r="S32" i="33"/>
  <c r="S24" i="33"/>
  <c r="S31" i="33"/>
  <c r="S29" i="33"/>
  <c r="S27" i="33"/>
  <c r="S33" i="33"/>
  <c r="S25" i="33"/>
  <c r="N24" i="33"/>
  <c r="N25" i="33"/>
  <c r="N27" i="33"/>
  <c r="N29" i="33"/>
  <c r="N32" i="33"/>
  <c r="N30" i="33"/>
  <c r="V24" i="33"/>
  <c r="V30" i="33"/>
  <c r="V28" i="33"/>
  <c r="V27" i="33"/>
  <c r="V25" i="33"/>
  <c r="V32" i="33"/>
  <c r="V26" i="33"/>
  <c r="E24" i="33"/>
  <c r="E29" i="33"/>
  <c r="E25" i="33"/>
  <c r="E27" i="33"/>
  <c r="E30" i="33"/>
  <c r="E31" i="33"/>
  <c r="E33" i="33"/>
  <c r="V31" i="33"/>
  <c r="V29" i="33"/>
  <c r="V33" i="33"/>
  <c r="D29" i="33"/>
  <c r="D24" i="33"/>
  <c r="D31" i="33"/>
  <c r="D27" i="33"/>
  <c r="D32" i="33"/>
  <c r="D26" i="33"/>
  <c r="D33" i="33"/>
  <c r="D25" i="33"/>
  <c r="S30" i="33"/>
  <c r="R33" i="33"/>
  <c r="R28" i="33"/>
  <c r="R25" i="33"/>
  <c r="R24" i="33"/>
  <c r="R27" i="33"/>
  <c r="R31" i="33"/>
  <c r="R32" i="33"/>
  <c r="R29" i="33"/>
  <c r="R26" i="33"/>
  <c r="C30" i="33"/>
  <c r="C31" i="33"/>
  <c r="C32" i="33"/>
  <c r="C28" i="33"/>
  <c r="C24" i="33"/>
  <c r="C29" i="33"/>
  <c r="C25" i="33"/>
  <c r="C33" i="33"/>
  <c r="C26" i="33"/>
  <c r="M24" i="33"/>
  <c r="M28" i="33"/>
  <c r="M27" i="33"/>
  <c r="M26" i="33"/>
  <c r="M29" i="33"/>
  <c r="M32" i="33"/>
  <c r="M33" i="33"/>
  <c r="M30" i="33"/>
  <c r="U24" i="33"/>
  <c r="U32" i="33"/>
  <c r="U30" i="33"/>
  <c r="U31" i="33"/>
  <c r="U29" i="33"/>
  <c r="U27" i="33"/>
  <c r="U25" i="33"/>
  <c r="J26" i="33"/>
  <c r="J29" i="33"/>
  <c r="J28" i="33"/>
  <c r="J24" i="33"/>
  <c r="J32" i="33"/>
  <c r="C27" i="33"/>
  <c r="K27" i="33"/>
  <c r="K29" i="33"/>
  <c r="K26" i="33"/>
  <c r="K24" i="33"/>
  <c r="K32" i="33"/>
  <c r="K31" i="33"/>
  <c r="K33" i="33"/>
  <c r="U26" i="33"/>
  <c r="J25" i="33"/>
  <c r="E28" i="33"/>
  <c r="N33" i="33"/>
  <c r="U28" i="33"/>
  <c r="J31" i="33"/>
  <c r="J30" i="33"/>
  <c r="T31" i="33"/>
  <c r="T30" i="33"/>
  <c r="T26" i="33"/>
  <c r="T24" i="33"/>
  <c r="T32" i="33"/>
  <c r="T27" i="33"/>
  <c r="T33" i="33"/>
  <c r="T29" i="33"/>
  <c r="U33" i="33"/>
  <c r="L33" i="33"/>
  <c r="L29" i="33"/>
  <c r="L27" i="33"/>
  <c r="L32" i="33"/>
  <c r="L30" i="33"/>
  <c r="L26" i="33"/>
  <c r="L24" i="33"/>
  <c r="L31" i="33"/>
  <c r="N28" i="33"/>
  <c r="T25" i="33"/>
  <c r="O28" i="19"/>
  <c r="F29" i="19"/>
  <c r="E25" i="19"/>
  <c r="P32" i="19"/>
  <c r="O33" i="19"/>
  <c r="R27" i="19"/>
  <c r="K28" i="19"/>
  <c r="G33" i="19"/>
  <c r="L33" i="32"/>
  <c r="F25" i="32"/>
  <c r="F30" i="32"/>
  <c r="F24" i="32"/>
  <c r="F32" i="32"/>
  <c r="F26" i="32"/>
  <c r="F31" i="32"/>
  <c r="I26" i="32"/>
  <c r="U25" i="32"/>
  <c r="O24" i="32"/>
  <c r="O27" i="32"/>
  <c r="O32" i="32"/>
  <c r="O26" i="32"/>
  <c r="O25" i="32"/>
  <c r="O29" i="32"/>
  <c r="O30" i="32"/>
  <c r="O31" i="32"/>
  <c r="S30" i="19"/>
  <c r="S24" i="19"/>
  <c r="S27" i="19"/>
  <c r="S32" i="19"/>
  <c r="S31" i="19"/>
  <c r="S33" i="19"/>
  <c r="S29" i="19"/>
  <c r="S28" i="19"/>
  <c r="S26" i="19"/>
  <c r="O28" i="32"/>
  <c r="I33" i="32"/>
  <c r="I31" i="32"/>
  <c r="I27" i="32"/>
  <c r="E33" i="19"/>
  <c r="N29" i="32"/>
  <c r="N24" i="32"/>
  <c r="N32" i="32"/>
  <c r="N27" i="32"/>
  <c r="N33" i="32"/>
  <c r="N26" i="32"/>
  <c r="P31" i="19"/>
  <c r="N24" i="19"/>
  <c r="N28" i="19"/>
  <c r="N29" i="19"/>
  <c r="N32" i="19"/>
  <c r="N30" i="19"/>
  <c r="N31" i="19"/>
  <c r="S30" i="32"/>
  <c r="S24" i="32"/>
  <c r="S26" i="32"/>
  <c r="S28" i="32"/>
  <c r="S31" i="32"/>
  <c r="O25" i="19"/>
  <c r="O31" i="19"/>
  <c r="O27" i="19"/>
  <c r="O32" i="19"/>
  <c r="O26" i="19"/>
  <c r="O24" i="19"/>
  <c r="W31" i="32"/>
  <c r="W28" i="32"/>
  <c r="W27" i="32"/>
  <c r="W24" i="32"/>
  <c r="W26" i="32"/>
  <c r="W32" i="32"/>
  <c r="W29" i="32"/>
  <c r="L28" i="19"/>
  <c r="L30" i="19"/>
  <c r="L26" i="19"/>
  <c r="L32" i="19"/>
  <c r="L24" i="19"/>
  <c r="L27" i="19"/>
  <c r="E30" i="19"/>
  <c r="K31" i="19"/>
  <c r="K27" i="19"/>
  <c r="K26" i="19"/>
  <c r="K24" i="19"/>
  <c r="K25" i="19"/>
  <c r="K32" i="19"/>
  <c r="N30" i="32"/>
  <c r="Q33" i="19"/>
  <c r="Q24" i="19"/>
  <c r="Q31" i="19"/>
  <c r="Q25" i="19"/>
  <c r="Q32" i="19"/>
  <c r="Q27" i="19"/>
  <c r="Q29" i="19"/>
  <c r="Q28" i="19"/>
  <c r="Q26" i="19"/>
  <c r="E32" i="32"/>
  <c r="E27" i="32"/>
  <c r="E24" i="32"/>
  <c r="E29" i="32"/>
  <c r="D24" i="19"/>
  <c r="D26" i="19"/>
  <c r="D29" i="19"/>
  <c r="D31" i="19"/>
  <c r="D32" i="19"/>
  <c r="D25" i="19"/>
  <c r="D28" i="19"/>
  <c r="N33" i="19"/>
  <c r="L31" i="32"/>
  <c r="D30" i="19"/>
  <c r="S29" i="32"/>
  <c r="D33" i="19"/>
  <c r="G25" i="19"/>
  <c r="G29" i="19"/>
  <c r="G28" i="19"/>
  <c r="G24" i="19"/>
  <c r="G27" i="19"/>
  <c r="G31" i="19"/>
  <c r="G32" i="19"/>
  <c r="E28" i="19"/>
  <c r="E24" i="19"/>
  <c r="E27" i="19"/>
  <c r="E26" i="19"/>
  <c r="E29" i="19"/>
  <c r="P28" i="32"/>
  <c r="P30" i="32"/>
  <c r="P24" i="32"/>
  <c r="P33" i="32"/>
  <c r="P27" i="32"/>
  <c r="Q31" i="32"/>
  <c r="Q29" i="32"/>
  <c r="Q25" i="32"/>
  <c r="Q30" i="32"/>
  <c r="Q27" i="32"/>
  <c r="Q32" i="32"/>
  <c r="Q26" i="32"/>
  <c r="Q24" i="32"/>
  <c r="Q33" i="32"/>
  <c r="E31" i="19"/>
  <c r="J24" i="32"/>
  <c r="J25" i="32"/>
  <c r="J32" i="32"/>
  <c r="J26" i="32"/>
  <c r="J33" i="32"/>
  <c r="J28" i="32"/>
  <c r="J31" i="32"/>
  <c r="I28" i="32"/>
  <c r="I24" i="32"/>
  <c r="I29" i="32"/>
  <c r="I30" i="32"/>
  <c r="M31" i="19"/>
  <c r="M24" i="19"/>
  <c r="M26" i="19"/>
  <c r="M27" i="19"/>
  <c r="M25" i="19"/>
  <c r="M32" i="19"/>
  <c r="M28" i="19"/>
  <c r="M30" i="19"/>
  <c r="M30" i="32"/>
  <c r="M28" i="32"/>
  <c r="M24" i="32"/>
  <c r="M32" i="32"/>
  <c r="M33" i="32"/>
  <c r="M26" i="32"/>
  <c r="M29" i="32"/>
  <c r="M31" i="32"/>
  <c r="V32" i="19"/>
  <c r="V30" i="19"/>
  <c r="V25" i="19"/>
  <c r="V27" i="19"/>
  <c r="V31" i="19"/>
  <c r="V26" i="19"/>
  <c r="V24" i="19"/>
  <c r="V28" i="19"/>
  <c r="V33" i="19"/>
  <c r="V29" i="19"/>
  <c r="O30" i="19"/>
  <c r="S27" i="32"/>
  <c r="P32" i="32"/>
  <c r="G26" i="19"/>
  <c r="I29" i="19"/>
  <c r="I31" i="19"/>
  <c r="I24" i="19"/>
  <c r="I28" i="19"/>
  <c r="I27" i="19"/>
  <c r="I32" i="19"/>
  <c r="N26" i="19"/>
  <c r="M33" i="19"/>
  <c r="P25" i="32"/>
  <c r="E28" i="32"/>
  <c r="J29" i="32"/>
  <c r="Q28" i="32"/>
  <c r="N31" i="32"/>
  <c r="J27" i="32"/>
  <c r="G29" i="32"/>
  <c r="G24" i="32"/>
  <c r="G32" i="32"/>
  <c r="G27" i="32"/>
  <c r="G28" i="32"/>
  <c r="S33" i="32"/>
  <c r="G33" i="32"/>
  <c r="Q30" i="19"/>
  <c r="K24" i="32"/>
  <c r="K27" i="32"/>
  <c r="K28" i="32"/>
  <c r="K31" i="32"/>
  <c r="K29" i="32"/>
  <c r="K25" i="32"/>
  <c r="I32" i="32"/>
  <c r="L26" i="32"/>
  <c r="L32" i="32"/>
  <c r="L24" i="32"/>
  <c r="L27" i="32"/>
  <c r="L28" i="32"/>
  <c r="G30" i="32"/>
  <c r="R32" i="19"/>
  <c r="R30" i="19"/>
  <c r="R25" i="19"/>
  <c r="R28" i="19"/>
  <c r="R31" i="19"/>
  <c r="R24" i="19"/>
  <c r="R26" i="19"/>
  <c r="P29" i="32"/>
  <c r="E33" i="32"/>
  <c r="L25" i="32"/>
  <c r="V30" i="32"/>
  <c r="V26" i="32"/>
  <c r="V32" i="32"/>
  <c r="V29" i="32"/>
  <c r="V24" i="32"/>
  <c r="V25" i="32"/>
  <c r="U27" i="19"/>
  <c r="U28" i="19"/>
  <c r="U24" i="19"/>
  <c r="U29" i="19"/>
  <c r="U31" i="19"/>
  <c r="U30" i="19"/>
  <c r="U32" i="19"/>
  <c r="M29" i="19"/>
  <c r="P26" i="32"/>
  <c r="R28" i="32"/>
  <c r="R27" i="32"/>
  <c r="R25" i="32"/>
  <c r="R24" i="32"/>
  <c r="R30" i="32"/>
  <c r="R32" i="32"/>
  <c r="R29" i="32"/>
  <c r="E31" i="32"/>
  <c r="G26" i="32"/>
  <c r="P28" i="19"/>
  <c r="P30" i="19"/>
  <c r="P24" i="19"/>
  <c r="P29" i="19"/>
  <c r="P33" i="19"/>
  <c r="J24" i="19"/>
  <c r="J32" i="19"/>
  <c r="J27" i="19"/>
  <c r="J26" i="19"/>
  <c r="J28" i="19"/>
  <c r="H25" i="32"/>
  <c r="H32" i="32"/>
  <c r="H24" i="32"/>
  <c r="H26" i="32"/>
  <c r="H27" i="32"/>
  <c r="H30" i="32"/>
  <c r="H31" i="32"/>
  <c r="W33" i="32"/>
  <c r="P25" i="19"/>
  <c r="J25" i="19"/>
  <c r="F28" i="19"/>
  <c r="F30" i="19"/>
  <c r="F31" i="19"/>
  <c r="F26" i="19"/>
  <c r="F24" i="19"/>
  <c r="F27" i="19"/>
  <c r="F25" i="19"/>
  <c r="H28" i="32"/>
  <c r="D27" i="19"/>
  <c r="S32" i="32"/>
  <c r="R33" i="19"/>
  <c r="M27" i="32"/>
  <c r="U24" i="32"/>
  <c r="U29" i="32"/>
  <c r="U32" i="32"/>
  <c r="U27" i="32"/>
  <c r="U31" i="32"/>
  <c r="U28" i="32"/>
  <c r="E30" i="32"/>
  <c r="C28" i="22"/>
  <c r="C30" i="22"/>
  <c r="C33" i="22"/>
  <c r="C24" i="22"/>
  <c r="C25" i="22"/>
  <c r="C32" i="22"/>
  <c r="C27" i="22"/>
  <c r="C29" i="22"/>
  <c r="G24" i="25"/>
  <c r="G31" i="25"/>
  <c r="G26" i="25"/>
  <c r="G32" i="25"/>
  <c r="G30" i="25"/>
  <c r="G28" i="25"/>
  <c r="G27" i="25"/>
  <c r="L25" i="23"/>
  <c r="S30" i="18"/>
  <c r="S24" i="18"/>
  <c r="S26" i="25"/>
  <c r="S32" i="25"/>
  <c r="S28" i="25"/>
  <c r="S24" i="25"/>
  <c r="S25" i="25"/>
  <c r="S30" i="25"/>
  <c r="S31" i="25"/>
  <c r="S27" i="25"/>
  <c r="C24" i="25"/>
  <c r="C31" i="25"/>
  <c r="C25" i="25"/>
  <c r="C28" i="25"/>
  <c r="C32" i="25"/>
  <c r="C27" i="25"/>
  <c r="C30" i="25"/>
  <c r="L31" i="18"/>
  <c r="Q25" i="18"/>
  <c r="Q24" i="18"/>
  <c r="Q28" i="18"/>
  <c r="Q26" i="18"/>
  <c r="Q31" i="18"/>
  <c r="Q27" i="18"/>
  <c r="Q32" i="18"/>
  <c r="C29" i="25"/>
  <c r="W25" i="25"/>
  <c r="W31" i="25"/>
  <c r="E26" i="24"/>
  <c r="E29" i="24"/>
  <c r="E27" i="24"/>
  <c r="E24" i="24"/>
  <c r="E28" i="24"/>
  <c r="E31" i="24"/>
  <c r="E32" i="24"/>
  <c r="E33" i="24"/>
  <c r="J31" i="23"/>
  <c r="J30" i="23"/>
  <c r="J29" i="23"/>
  <c r="J27" i="23"/>
  <c r="J32" i="23"/>
  <c r="J24" i="23"/>
  <c r="J28" i="23"/>
  <c r="J26" i="23"/>
  <c r="I32" i="18"/>
  <c r="I31" i="18"/>
  <c r="I24" i="18"/>
  <c r="I25" i="18"/>
  <c r="I27" i="18"/>
  <c r="I30" i="18"/>
  <c r="P30" i="24"/>
  <c r="P24" i="24"/>
  <c r="P27" i="24"/>
  <c r="P26" i="24"/>
  <c r="P31" i="24"/>
  <c r="P29" i="24"/>
  <c r="N24" i="24"/>
  <c r="N31" i="24"/>
  <c r="N28" i="24"/>
  <c r="N33" i="24"/>
  <c r="N32" i="24"/>
  <c r="N26" i="24"/>
  <c r="N29" i="24"/>
  <c r="N30" i="24"/>
  <c r="M30" i="23"/>
  <c r="F33" i="21"/>
  <c r="J29" i="18"/>
  <c r="W32" i="24"/>
  <c r="W24" i="24"/>
  <c r="W25" i="24"/>
  <c r="W29" i="24"/>
  <c r="W27" i="24"/>
  <c r="W33" i="24"/>
  <c r="N26" i="23"/>
  <c r="R29" i="23"/>
  <c r="R31" i="23"/>
  <c r="R27" i="23"/>
  <c r="R33" i="23"/>
  <c r="R26" i="23"/>
  <c r="R24" i="23"/>
  <c r="R28" i="23"/>
  <c r="R25" i="23"/>
  <c r="R30" i="23"/>
  <c r="E24" i="23"/>
  <c r="E32" i="23"/>
  <c r="E28" i="23"/>
  <c r="E27" i="23"/>
  <c r="E25" i="23"/>
  <c r="E31" i="23"/>
  <c r="E30" i="23"/>
  <c r="K26" i="18"/>
  <c r="K27" i="18"/>
  <c r="K30" i="18"/>
  <c r="K24" i="18"/>
  <c r="K31" i="18"/>
  <c r="K32" i="18"/>
  <c r="Q24" i="25"/>
  <c r="Q28" i="25"/>
  <c r="Q26" i="25"/>
  <c r="Q30" i="25"/>
  <c r="Q32" i="25"/>
  <c r="K24" i="25"/>
  <c r="K28" i="25"/>
  <c r="K27" i="25"/>
  <c r="K30" i="25"/>
  <c r="K31" i="25"/>
  <c r="K29" i="25"/>
  <c r="W30" i="21"/>
  <c r="U29" i="18"/>
  <c r="U28" i="18"/>
  <c r="U24" i="18"/>
  <c r="U31" i="18"/>
  <c r="U25" i="18"/>
  <c r="U32" i="18"/>
  <c r="U27" i="18"/>
  <c r="U26" i="18"/>
  <c r="H30" i="25"/>
  <c r="H26" i="25"/>
  <c r="H25" i="25"/>
  <c r="H24" i="25"/>
  <c r="H31" i="25"/>
  <c r="H29" i="25"/>
  <c r="V24" i="23"/>
  <c r="V31" i="23"/>
  <c r="V27" i="23"/>
  <c r="V28" i="23"/>
  <c r="V29" i="23"/>
  <c r="V33" i="23"/>
  <c r="V30" i="23"/>
  <c r="V26" i="23"/>
  <c r="R29" i="27"/>
  <c r="T26" i="21"/>
  <c r="T33" i="21"/>
  <c r="T24" i="21"/>
  <c r="T25" i="21"/>
  <c r="T29" i="21"/>
  <c r="T32" i="21"/>
  <c r="T31" i="21"/>
  <c r="T28" i="21"/>
  <c r="T24" i="25"/>
  <c r="T30" i="25"/>
  <c r="T31" i="25"/>
  <c r="T28" i="25"/>
  <c r="T26" i="25"/>
  <c r="O30" i="23"/>
  <c r="O24" i="23"/>
  <c r="O27" i="23"/>
  <c r="O26" i="23"/>
  <c r="O29" i="23"/>
  <c r="L30" i="27"/>
  <c r="L31" i="27"/>
  <c r="L25" i="27"/>
  <c r="L27" i="27"/>
  <c r="L29" i="27"/>
  <c r="L28" i="27"/>
  <c r="L24" i="27"/>
  <c r="O31" i="22"/>
  <c r="O24" i="22"/>
  <c r="O32" i="22"/>
  <c r="O33" i="22"/>
  <c r="O27" i="22"/>
  <c r="O26" i="22"/>
  <c r="O29" i="22"/>
  <c r="O25" i="22"/>
  <c r="D27" i="23"/>
  <c r="D29" i="23"/>
  <c r="D24" i="23"/>
  <c r="D30" i="23"/>
  <c r="D32" i="23"/>
  <c r="D26" i="23"/>
  <c r="D31" i="23"/>
  <c r="W30" i="27"/>
  <c r="W24" i="27"/>
  <c r="W27" i="27"/>
  <c r="W29" i="27"/>
  <c r="W28" i="27"/>
  <c r="W25" i="27"/>
  <c r="W31" i="27"/>
  <c r="W26" i="27"/>
  <c r="Q29" i="24"/>
  <c r="Q25" i="24"/>
  <c r="Q24" i="24"/>
  <c r="Q30" i="24"/>
  <c r="Q27" i="24"/>
  <c r="Q31" i="24"/>
  <c r="M24" i="26"/>
  <c r="M29" i="26"/>
  <c r="M30" i="26"/>
  <c r="M31" i="26"/>
  <c r="M32" i="26"/>
  <c r="M28" i="26"/>
  <c r="M27" i="26"/>
  <c r="M26" i="26"/>
  <c r="I33" i="25"/>
  <c r="I26" i="25"/>
  <c r="I27" i="25"/>
  <c r="I30" i="25"/>
  <c r="I24" i="25"/>
  <c r="I29" i="25"/>
  <c r="I32" i="25"/>
  <c r="I28" i="25"/>
  <c r="Q26" i="21"/>
  <c r="Q24" i="21"/>
  <c r="Q29" i="21"/>
  <c r="Q31" i="21"/>
  <c r="Q30" i="21"/>
  <c r="Q27" i="21"/>
  <c r="Q32" i="21"/>
  <c r="Q24" i="26"/>
  <c r="Q26" i="26"/>
  <c r="Q28" i="26"/>
  <c r="Q30" i="26"/>
  <c r="Q31" i="26"/>
  <c r="Q32" i="26"/>
  <c r="Q27" i="26"/>
  <c r="M24" i="21"/>
  <c r="M33" i="21"/>
  <c r="M26" i="21"/>
  <c r="M28" i="21"/>
  <c r="M30" i="21"/>
  <c r="M29" i="21"/>
  <c r="M27" i="21"/>
  <c r="M31" i="21"/>
  <c r="C31" i="22"/>
  <c r="K24" i="21"/>
  <c r="K30" i="21"/>
  <c r="K28" i="21"/>
  <c r="K29" i="21"/>
  <c r="K27" i="21"/>
  <c r="K25" i="21"/>
  <c r="J33" i="22"/>
  <c r="U24" i="23"/>
  <c r="U33" i="23"/>
  <c r="U26" i="23"/>
  <c r="U31" i="23"/>
  <c r="U28" i="23"/>
  <c r="U30" i="23"/>
  <c r="U29" i="23"/>
  <c r="U32" i="23"/>
  <c r="U25" i="23"/>
  <c r="D33" i="25"/>
  <c r="U33" i="18"/>
  <c r="Q28" i="21"/>
  <c r="D32" i="27"/>
  <c r="D24" i="27"/>
  <c r="D28" i="27"/>
  <c r="D26" i="27"/>
  <c r="D33" i="27"/>
  <c r="D27" i="27"/>
  <c r="D29" i="27"/>
  <c r="U26" i="24"/>
  <c r="U29" i="24"/>
  <c r="U25" i="24"/>
  <c r="U24" i="24"/>
  <c r="U28" i="24"/>
  <c r="U31" i="24"/>
  <c r="U27" i="24"/>
  <c r="U32" i="24"/>
  <c r="U30" i="24"/>
  <c r="G29" i="24"/>
  <c r="G26" i="24"/>
  <c r="G27" i="24"/>
  <c r="G33" i="24"/>
  <c r="G32" i="24"/>
  <c r="G25" i="24"/>
  <c r="G24" i="24"/>
  <c r="H24" i="26"/>
  <c r="H29" i="26"/>
  <c r="H31" i="26"/>
  <c r="H25" i="26"/>
  <c r="H33" i="26"/>
  <c r="H32" i="26"/>
  <c r="H30" i="26"/>
  <c r="J31" i="26"/>
  <c r="J24" i="26"/>
  <c r="J29" i="26"/>
  <c r="J26" i="26"/>
  <c r="J27" i="26"/>
  <c r="J30" i="26"/>
  <c r="V27" i="21"/>
  <c r="D28" i="23"/>
  <c r="H24" i="23"/>
  <c r="H29" i="23"/>
  <c r="H31" i="23"/>
  <c r="H28" i="23"/>
  <c r="Q27" i="25"/>
  <c r="P31" i="21"/>
  <c r="F33" i="24"/>
  <c r="F25" i="24"/>
  <c r="F28" i="24"/>
  <c r="F26" i="24"/>
  <c r="F24" i="24"/>
  <c r="F29" i="24"/>
  <c r="F32" i="24"/>
  <c r="K28" i="23"/>
  <c r="K27" i="23"/>
  <c r="K26" i="23"/>
  <c r="K24" i="23"/>
  <c r="K29" i="23"/>
  <c r="K30" i="23"/>
  <c r="K31" i="23"/>
  <c r="K33" i="23"/>
  <c r="G30" i="23"/>
  <c r="G24" i="23"/>
  <c r="G28" i="23"/>
  <c r="G31" i="23"/>
  <c r="G25" i="23"/>
  <c r="G26" i="23"/>
  <c r="G27" i="23"/>
  <c r="R28" i="24"/>
  <c r="R24" i="24"/>
  <c r="R27" i="24"/>
  <c r="R30" i="24"/>
  <c r="R25" i="24"/>
  <c r="R33" i="24"/>
  <c r="R26" i="24"/>
  <c r="S24" i="26"/>
  <c r="S30" i="26"/>
  <c r="S32" i="26"/>
  <c r="S28" i="26"/>
  <c r="S26" i="26"/>
  <c r="S29" i="26"/>
  <c r="D25" i="27"/>
  <c r="C29" i="18"/>
  <c r="C30" i="18"/>
  <c r="C24" i="18"/>
  <c r="C26" i="18"/>
  <c r="C28" i="18"/>
  <c r="U33" i="24"/>
  <c r="G28" i="24"/>
  <c r="E31" i="21"/>
  <c r="E30" i="21"/>
  <c r="E32" i="21"/>
  <c r="E24" i="21"/>
  <c r="E28" i="21"/>
  <c r="E29" i="21"/>
  <c r="E33" i="21"/>
  <c r="E26" i="21"/>
  <c r="W27" i="21"/>
  <c r="J32" i="26"/>
  <c r="H26" i="26"/>
  <c r="K24" i="24"/>
  <c r="K31" i="24"/>
  <c r="K30" i="24"/>
  <c r="K29" i="24"/>
  <c r="K28" i="24"/>
  <c r="K32" i="24"/>
  <c r="K33" i="24"/>
  <c r="K25" i="24"/>
  <c r="W32" i="23"/>
  <c r="W31" i="23"/>
  <c r="W25" i="23"/>
  <c r="W30" i="23"/>
  <c r="W24" i="23"/>
  <c r="W27" i="23"/>
  <c r="W33" i="23"/>
  <c r="W28" i="23"/>
  <c r="W29" i="23"/>
  <c r="J25" i="26"/>
  <c r="L26" i="27"/>
  <c r="K29" i="18"/>
  <c r="S26" i="18"/>
  <c r="H25" i="23"/>
  <c r="P25" i="21"/>
  <c r="F27" i="24"/>
  <c r="K25" i="23"/>
  <c r="U26" i="26"/>
  <c r="U28" i="26"/>
  <c r="U24" i="26"/>
  <c r="U31" i="26"/>
  <c r="U27" i="26"/>
  <c r="U32" i="26"/>
  <c r="U30" i="26"/>
  <c r="K26" i="21"/>
  <c r="W30" i="24"/>
  <c r="R29" i="24"/>
  <c r="S25" i="26"/>
  <c r="J24" i="21"/>
  <c r="J31" i="21"/>
  <c r="J32" i="21"/>
  <c r="J30" i="21"/>
  <c r="J29" i="21"/>
  <c r="J27" i="21"/>
  <c r="J26" i="21"/>
  <c r="J25" i="21"/>
  <c r="E25" i="21"/>
  <c r="N24" i="21"/>
  <c r="N27" i="21"/>
  <c r="N32" i="21"/>
  <c r="N26" i="21"/>
  <c r="N30" i="21"/>
  <c r="N29" i="21"/>
  <c r="N31" i="21"/>
  <c r="N33" i="21"/>
  <c r="J25" i="27"/>
  <c r="J24" i="27"/>
  <c r="J33" i="27"/>
  <c r="J26" i="27"/>
  <c r="J27" i="27"/>
  <c r="J31" i="27"/>
  <c r="J30" i="27"/>
  <c r="Q33" i="24"/>
  <c r="C28" i="26"/>
  <c r="C30" i="26"/>
  <c r="C26" i="26"/>
  <c r="C32" i="26"/>
  <c r="C24" i="26"/>
  <c r="C29" i="26"/>
  <c r="C31" i="26"/>
  <c r="C27" i="26"/>
  <c r="R33" i="25"/>
  <c r="W26" i="23"/>
  <c r="C33" i="25"/>
  <c r="V28" i="21"/>
  <c r="J28" i="27"/>
  <c r="N31" i="18"/>
  <c r="N24" i="18"/>
  <c r="N32" i="18"/>
  <c r="N30" i="18"/>
  <c r="N29" i="18"/>
  <c r="N26" i="18"/>
  <c r="N28" i="18"/>
  <c r="G28" i="22"/>
  <c r="G31" i="22"/>
  <c r="G24" i="22"/>
  <c r="G25" i="22"/>
  <c r="G26" i="22"/>
  <c r="G29" i="22"/>
  <c r="G33" i="22"/>
  <c r="G27" i="22"/>
  <c r="G32" i="22"/>
  <c r="F27" i="21"/>
  <c r="D30" i="24"/>
  <c r="D24" i="24"/>
  <c r="D32" i="24"/>
  <c r="D26" i="24"/>
  <c r="D31" i="24"/>
  <c r="D28" i="24"/>
  <c r="O24" i="27"/>
  <c r="O32" i="27"/>
  <c r="O29" i="27"/>
  <c r="O33" i="27"/>
  <c r="O30" i="27"/>
  <c r="O27" i="27"/>
  <c r="H26" i="23"/>
  <c r="S33" i="26"/>
  <c r="H32" i="24"/>
  <c r="H30" i="24"/>
  <c r="H24" i="24"/>
  <c r="H29" i="24"/>
  <c r="H27" i="24"/>
  <c r="H28" i="24"/>
  <c r="I24" i="22"/>
  <c r="I32" i="22"/>
  <c r="I26" i="22"/>
  <c r="I25" i="22"/>
  <c r="I29" i="22"/>
  <c r="I30" i="22"/>
  <c r="I27" i="22"/>
  <c r="I31" i="22"/>
  <c r="I33" i="22"/>
  <c r="O33" i="24"/>
  <c r="F24" i="25"/>
  <c r="F26" i="25"/>
  <c r="F29" i="25"/>
  <c r="F27" i="25"/>
  <c r="F32" i="25"/>
  <c r="F30" i="25"/>
  <c r="F31" i="25"/>
  <c r="N25" i="18"/>
  <c r="G30" i="22"/>
  <c r="D25" i="24"/>
  <c r="T30" i="26"/>
  <c r="O25" i="27"/>
  <c r="W33" i="22"/>
  <c r="W24" i="22"/>
  <c r="W26" i="22"/>
  <c r="W31" i="22"/>
  <c r="W32" i="22"/>
  <c r="W30" i="22"/>
  <c r="W25" i="22"/>
  <c r="W29" i="22"/>
  <c r="W28" i="22"/>
  <c r="E29" i="25"/>
  <c r="E27" i="21"/>
  <c r="R31" i="22"/>
  <c r="R29" i="22"/>
  <c r="R27" i="22"/>
  <c r="R24" i="22"/>
  <c r="R25" i="22"/>
  <c r="R26" i="22"/>
  <c r="R33" i="22"/>
  <c r="C32" i="18"/>
  <c r="G29" i="21"/>
  <c r="G24" i="21"/>
  <c r="G28" i="21"/>
  <c r="G31" i="21"/>
  <c r="G32" i="21"/>
  <c r="G25" i="21"/>
  <c r="G33" i="21"/>
  <c r="G26" i="21"/>
  <c r="G27" i="21"/>
  <c r="L30" i="24"/>
  <c r="L24" i="24"/>
  <c r="L25" i="24"/>
  <c r="L31" i="24"/>
  <c r="L26" i="24"/>
  <c r="L28" i="24"/>
  <c r="F28" i="23"/>
  <c r="F27" i="23"/>
  <c r="F33" i="23"/>
  <c r="F29" i="23"/>
  <c r="F24" i="23"/>
  <c r="F32" i="23"/>
  <c r="F25" i="23"/>
  <c r="F30" i="23"/>
  <c r="F30" i="21"/>
  <c r="R26" i="21"/>
  <c r="R27" i="21"/>
  <c r="R24" i="21"/>
  <c r="R31" i="21"/>
  <c r="R30" i="21"/>
  <c r="R32" i="21"/>
  <c r="I33" i="21"/>
  <c r="W24" i="18"/>
  <c r="W30" i="18"/>
  <c r="W26" i="18"/>
  <c r="W31" i="18"/>
  <c r="W32" i="18"/>
  <c r="W25" i="18"/>
  <c r="W33" i="18"/>
  <c r="U24" i="27"/>
  <c r="U31" i="27"/>
  <c r="U32" i="27"/>
  <c r="U29" i="27"/>
  <c r="U30" i="27"/>
  <c r="U27" i="27"/>
  <c r="U28" i="27"/>
  <c r="V32" i="25"/>
  <c r="M29" i="23"/>
  <c r="M24" i="23"/>
  <c r="M26" i="23"/>
  <c r="M27" i="23"/>
  <c r="M32" i="23"/>
  <c r="I28" i="22"/>
  <c r="S33" i="18"/>
  <c r="E28" i="25"/>
  <c r="K33" i="27"/>
  <c r="K31" i="27"/>
  <c r="K24" i="27"/>
  <c r="K25" i="27"/>
  <c r="F25" i="25"/>
  <c r="W31" i="24"/>
  <c r="J33" i="23"/>
  <c r="N27" i="24"/>
  <c r="Q32" i="23"/>
  <c r="Q24" i="23"/>
  <c r="Q28" i="23"/>
  <c r="Q26" i="23"/>
  <c r="S30" i="21"/>
  <c r="S33" i="21"/>
  <c r="S24" i="21"/>
  <c r="S26" i="21"/>
  <c r="S32" i="21"/>
  <c r="M25" i="25"/>
  <c r="M31" i="25"/>
  <c r="M24" i="25"/>
  <c r="M28" i="25"/>
  <c r="M30" i="25"/>
  <c r="M26" i="25"/>
  <c r="M33" i="25"/>
  <c r="M29" i="25"/>
  <c r="G25" i="18"/>
  <c r="G24" i="18"/>
  <c r="G33" i="18"/>
  <c r="G27" i="18"/>
  <c r="G26" i="18"/>
  <c r="G30" i="18"/>
  <c r="G29" i="18"/>
  <c r="G31" i="18"/>
  <c r="G30" i="26"/>
  <c r="G32" i="26"/>
  <c r="G28" i="26"/>
  <c r="G26" i="26"/>
  <c r="G24" i="26"/>
  <c r="G27" i="26"/>
  <c r="G25" i="26"/>
  <c r="G29" i="26"/>
  <c r="G31" i="26"/>
  <c r="T32" i="18"/>
  <c r="T25" i="18"/>
  <c r="T24" i="18"/>
  <c r="T27" i="18"/>
  <c r="T29" i="18"/>
  <c r="T33" i="18"/>
  <c r="T30" i="18"/>
  <c r="T28" i="18"/>
  <c r="T31" i="18"/>
  <c r="V32" i="21"/>
  <c r="V24" i="21"/>
  <c r="V31" i="21"/>
  <c r="V26" i="21"/>
  <c r="V24" i="18"/>
  <c r="V28" i="18"/>
  <c r="V31" i="18"/>
  <c r="V27" i="18"/>
  <c r="V30" i="18"/>
  <c r="V32" i="18"/>
  <c r="V29" i="18"/>
  <c r="I32" i="26"/>
  <c r="I24" i="26"/>
  <c r="I28" i="26"/>
  <c r="I30" i="26"/>
  <c r="I26" i="26"/>
  <c r="I31" i="26"/>
  <c r="O30" i="22"/>
  <c r="L33" i="27"/>
  <c r="P32" i="27"/>
  <c r="P30" i="27"/>
  <c r="P26" i="27"/>
  <c r="P24" i="27"/>
  <c r="P27" i="27"/>
  <c r="P31" i="27"/>
  <c r="H33" i="24"/>
  <c r="R31" i="27"/>
  <c r="R32" i="27"/>
  <c r="R26" i="27"/>
  <c r="R24" i="27"/>
  <c r="R33" i="27"/>
  <c r="R28" i="27"/>
  <c r="R27" i="27"/>
  <c r="G28" i="18"/>
  <c r="T26" i="18"/>
  <c r="V25" i="21"/>
  <c r="N24" i="27"/>
  <c r="N32" i="27"/>
  <c r="N33" i="27"/>
  <c r="N26" i="27"/>
  <c r="N31" i="27"/>
  <c r="N27" i="27"/>
  <c r="N29" i="27"/>
  <c r="N30" i="27"/>
  <c r="F24" i="27"/>
  <c r="F26" i="27"/>
  <c r="F28" i="27"/>
  <c r="F32" i="27"/>
  <c r="F31" i="27"/>
  <c r="F29" i="27"/>
  <c r="R31" i="24"/>
  <c r="P32" i="18"/>
  <c r="P26" i="18"/>
  <c r="P24" i="18"/>
  <c r="P25" i="18"/>
  <c r="P28" i="18"/>
  <c r="P29" i="18"/>
  <c r="P31" i="18"/>
  <c r="V25" i="18"/>
  <c r="I25" i="26"/>
  <c r="T31" i="27"/>
  <c r="T24" i="27"/>
  <c r="T29" i="27"/>
  <c r="T28" i="27"/>
  <c r="T33" i="27"/>
  <c r="T32" i="27"/>
  <c r="T27" i="27"/>
  <c r="T30" i="27"/>
  <c r="V32" i="23"/>
  <c r="U25" i="22"/>
  <c r="U24" i="22"/>
  <c r="U28" i="22"/>
  <c r="U31" i="22"/>
  <c r="U26" i="22"/>
  <c r="U27" i="22"/>
  <c r="U32" i="22"/>
  <c r="U30" i="22"/>
  <c r="T24" i="22"/>
  <c r="T26" i="22"/>
  <c r="T30" i="22"/>
  <c r="T32" i="22"/>
  <c r="T31" i="22"/>
  <c r="T28" i="22"/>
  <c r="T33" i="22"/>
  <c r="T27" i="22"/>
  <c r="P25" i="27"/>
  <c r="R25" i="27"/>
  <c r="D29" i="21"/>
  <c r="D24" i="21"/>
  <c r="D26" i="21"/>
  <c r="D28" i="21"/>
  <c r="D30" i="21"/>
  <c r="D32" i="21"/>
  <c r="D31" i="21"/>
  <c r="N24" i="23"/>
  <c r="N32" i="23"/>
  <c r="N31" i="23"/>
  <c r="N33" i="23"/>
  <c r="N30" i="23"/>
  <c r="N27" i="23"/>
  <c r="O27" i="21"/>
  <c r="O24" i="21"/>
  <c r="O32" i="21"/>
  <c r="O33" i="21"/>
  <c r="O29" i="21"/>
  <c r="O26" i="21"/>
  <c r="O30" i="21"/>
  <c r="G31" i="24"/>
  <c r="C24" i="23"/>
  <c r="C26" i="23"/>
  <c r="C32" i="23"/>
  <c r="C29" i="23"/>
  <c r="C30" i="23"/>
  <c r="C31" i="23"/>
  <c r="C25" i="23"/>
  <c r="C27" i="23"/>
  <c r="J26" i="22"/>
  <c r="J27" i="22"/>
  <c r="J24" i="22"/>
  <c r="J28" i="22"/>
  <c r="J30" i="22"/>
  <c r="J32" i="22"/>
  <c r="J29" i="22"/>
  <c r="L30" i="22"/>
  <c r="L33" i="22"/>
  <c r="L32" i="22"/>
  <c r="L27" i="22"/>
  <c r="L24" i="22"/>
  <c r="L25" i="22"/>
  <c r="L31" i="22"/>
  <c r="L29" i="22"/>
  <c r="L28" i="22"/>
  <c r="D29" i="26"/>
  <c r="D30" i="26"/>
  <c r="D32" i="26"/>
  <c r="D27" i="26"/>
  <c r="D24" i="26"/>
  <c r="D31" i="26"/>
  <c r="D26" i="26"/>
  <c r="D33" i="26"/>
  <c r="M27" i="27"/>
  <c r="M32" i="27"/>
  <c r="M28" i="27"/>
  <c r="M26" i="27"/>
  <c r="M29" i="27"/>
  <c r="M24" i="27"/>
  <c r="M31" i="27"/>
  <c r="M33" i="27"/>
  <c r="M30" i="27"/>
  <c r="O24" i="24"/>
  <c r="O29" i="24"/>
  <c r="O31" i="24"/>
  <c r="O32" i="24"/>
  <c r="O27" i="24"/>
  <c r="O26" i="24"/>
  <c r="S27" i="26"/>
  <c r="V29" i="21"/>
  <c r="V24" i="25"/>
  <c r="V27" i="25"/>
  <c r="V31" i="25"/>
  <c r="V30" i="25"/>
  <c r="S31" i="27"/>
  <c r="S25" i="27"/>
  <c r="S29" i="27"/>
  <c r="S24" i="27"/>
  <c r="S30" i="27"/>
  <c r="S32" i="27"/>
  <c r="S26" i="27"/>
  <c r="P30" i="21"/>
  <c r="P26" i="21"/>
  <c r="P28" i="21"/>
  <c r="P24" i="21"/>
  <c r="P33" i="21"/>
  <c r="P29" i="21"/>
  <c r="P32" i="21"/>
  <c r="E27" i="25"/>
  <c r="M24" i="22"/>
  <c r="M28" i="22"/>
  <c r="M26" i="22"/>
  <c r="M32" i="22"/>
  <c r="M27" i="22"/>
  <c r="M30" i="22"/>
  <c r="M25" i="22"/>
  <c r="M33" i="22"/>
  <c r="V28" i="25"/>
  <c r="T26" i="24"/>
  <c r="T25" i="24"/>
  <c r="T30" i="24"/>
  <c r="T32" i="24"/>
  <c r="T24" i="24"/>
  <c r="T28" i="24"/>
  <c r="T29" i="24"/>
  <c r="T31" i="24"/>
  <c r="W32" i="27"/>
  <c r="W33" i="27"/>
  <c r="N25" i="23"/>
  <c r="J32" i="18"/>
  <c r="J26" i="18"/>
  <c r="J24" i="18"/>
  <c r="J27" i="18"/>
  <c r="J30" i="18"/>
  <c r="J33" i="18"/>
  <c r="V33" i="25"/>
  <c r="E29" i="22"/>
  <c r="E24" i="22"/>
  <c r="E26" i="22"/>
  <c r="E30" i="22"/>
  <c r="E25" i="22"/>
  <c r="E31" i="22"/>
  <c r="E28" i="22"/>
  <c r="E27" i="22"/>
  <c r="K33" i="21"/>
  <c r="O25" i="21"/>
  <c r="V29" i="25"/>
  <c r="I32" i="21"/>
  <c r="I24" i="21"/>
  <c r="I27" i="21"/>
  <c r="I28" i="21"/>
  <c r="I26" i="21"/>
  <c r="I31" i="21"/>
  <c r="Q32" i="22"/>
  <c r="Q24" i="22"/>
  <c r="Q33" i="22"/>
  <c r="Q29" i="22"/>
  <c r="Q26" i="22"/>
  <c r="Q31" i="22"/>
  <c r="Q28" i="22"/>
  <c r="J25" i="22"/>
  <c r="L26" i="22"/>
  <c r="D25" i="26"/>
  <c r="M25" i="27"/>
  <c r="O25" i="24"/>
  <c r="V25" i="25"/>
  <c r="T29" i="23"/>
  <c r="T30" i="23"/>
  <c r="T24" i="23"/>
  <c r="T32" i="23"/>
  <c r="T25" i="23"/>
  <c r="T31" i="23"/>
  <c r="T28" i="23"/>
  <c r="T27" i="23"/>
  <c r="T25" i="26"/>
  <c r="T24" i="26"/>
  <c r="T27" i="26"/>
  <c r="T32" i="26"/>
  <c r="T31" i="26"/>
  <c r="G32" i="23"/>
  <c r="E24" i="25"/>
  <c r="E25" i="25"/>
  <c r="E33" i="25"/>
  <c r="I24" i="24"/>
  <c r="I32" i="24"/>
  <c r="I25" i="24"/>
  <c r="I31" i="24"/>
  <c r="I30" i="24"/>
  <c r="D24" i="25"/>
  <c r="D30" i="25"/>
  <c r="D29" i="25"/>
  <c r="D31" i="25"/>
  <c r="D27" i="25"/>
  <c r="D26" i="25"/>
  <c r="O31" i="21"/>
  <c r="S27" i="27"/>
  <c r="Q32" i="24"/>
  <c r="G30" i="24"/>
  <c r="I29" i="24"/>
  <c r="M29" i="22"/>
  <c r="M27" i="25"/>
  <c r="S33" i="27"/>
  <c r="N24" i="26"/>
  <c r="N29" i="26"/>
  <c r="N31" i="26"/>
  <c r="N27" i="26"/>
  <c r="N28" i="26"/>
  <c r="N32" i="26"/>
  <c r="N30" i="26"/>
  <c r="K32" i="26"/>
  <c r="K24" i="26"/>
  <c r="K30" i="26"/>
  <c r="K29" i="26"/>
  <c r="K26" i="26"/>
  <c r="K25" i="26"/>
  <c r="K28" i="26"/>
  <c r="K33" i="26"/>
  <c r="C24" i="21"/>
  <c r="C29" i="21"/>
  <c r="C28" i="21"/>
  <c r="C25" i="21"/>
  <c r="C26" i="21"/>
  <c r="C33" i="21"/>
  <c r="C30" i="21"/>
  <c r="C27" i="18"/>
  <c r="I25" i="21"/>
  <c r="H28" i="26"/>
  <c r="L25" i="18"/>
  <c r="L30" i="18"/>
  <c r="L24" i="18"/>
  <c r="L32" i="18"/>
  <c r="L29" i="18"/>
  <c r="D30" i="27"/>
  <c r="V29" i="27"/>
  <c r="V24" i="27"/>
  <c r="V28" i="27"/>
  <c r="V27" i="27"/>
  <c r="V26" i="27"/>
  <c r="V31" i="27"/>
  <c r="T26" i="23"/>
  <c r="T26" i="26"/>
  <c r="I26" i="24"/>
  <c r="D25" i="25"/>
  <c r="R32" i="25"/>
  <c r="Q25" i="27"/>
  <c r="Q31" i="27"/>
  <c r="Q24" i="27"/>
  <c r="Q29" i="27"/>
  <c r="Q28" i="27"/>
  <c r="Q32" i="27"/>
  <c r="Q30" i="27"/>
  <c r="D25" i="18"/>
  <c r="D30" i="18"/>
  <c r="D26" i="18"/>
  <c r="D33" i="18"/>
  <c r="D29" i="18"/>
  <c r="D24" i="18"/>
  <c r="D31" i="18"/>
  <c r="D32" i="18"/>
  <c r="D28" i="18"/>
  <c r="T29" i="25"/>
  <c r="V33" i="18"/>
  <c r="V33" i="21"/>
  <c r="W26" i="21"/>
  <c r="W24" i="21"/>
  <c r="W28" i="21"/>
  <c r="W29" i="21"/>
  <c r="W25" i="21"/>
  <c r="W31" i="21"/>
  <c r="R27" i="25"/>
  <c r="R29" i="25"/>
  <c r="R24" i="25"/>
  <c r="R25" i="25"/>
  <c r="R28" i="25"/>
  <c r="R31" i="25"/>
  <c r="F24" i="21"/>
  <c r="F28" i="21"/>
  <c r="F29" i="21"/>
  <c r="F32" i="21"/>
  <c r="F25" i="21"/>
  <c r="G33" i="23"/>
  <c r="P28" i="27"/>
  <c r="N28" i="27"/>
  <c r="O28" i="24"/>
  <c r="F24" i="18"/>
  <c r="F27" i="18"/>
  <c r="F28" i="18"/>
  <c r="F31" i="18"/>
  <c r="F32" i="18"/>
  <c r="F30" i="18"/>
  <c r="F29" i="18"/>
  <c r="F26" i="18"/>
  <c r="F30" i="22"/>
  <c r="F24" i="22"/>
  <c r="F28" i="22"/>
  <c r="F25" i="22"/>
  <c r="F33" i="22"/>
  <c r="F31" i="22"/>
  <c r="F29" i="22"/>
  <c r="F32" i="22"/>
  <c r="F27" i="22"/>
  <c r="C26" i="22"/>
  <c r="L30" i="23"/>
  <c r="L29" i="23"/>
  <c r="L27" i="23"/>
  <c r="L32" i="23"/>
  <c r="L24" i="23"/>
  <c r="L26" i="23"/>
  <c r="L31" i="23"/>
  <c r="E30" i="27"/>
  <c r="E26" i="27"/>
  <c r="E24" i="27"/>
  <c r="E31" i="27"/>
  <c r="E32" i="27"/>
  <c r="E29" i="27"/>
  <c r="E25" i="27"/>
  <c r="L28" i="23"/>
  <c r="R26" i="25"/>
  <c r="W26" i="24"/>
  <c r="T33" i="26"/>
  <c r="R32" i="23"/>
  <c r="D24" i="22"/>
  <c r="D25" i="22"/>
  <c r="D30" i="22"/>
  <c r="D31" i="22"/>
  <c r="D32" i="22"/>
  <c r="D28" i="22"/>
  <c r="D26" i="22"/>
  <c r="D27" i="22"/>
  <c r="F25" i="18"/>
  <c r="H29" i="18"/>
  <c r="H32" i="18"/>
  <c r="H28" i="18"/>
  <c r="H24" i="18"/>
  <c r="H26" i="18"/>
  <c r="H33" i="18"/>
  <c r="H30" i="18"/>
  <c r="H27" i="18"/>
  <c r="E33" i="27"/>
  <c r="W32" i="25"/>
  <c r="W26" i="25"/>
  <c r="W33" i="25"/>
  <c r="W24" i="25"/>
  <c r="W29" i="25"/>
  <c r="W28" i="25"/>
  <c r="F26" i="22"/>
  <c r="U30" i="18"/>
  <c r="C31" i="21"/>
  <c r="K33" i="18"/>
  <c r="W29" i="18"/>
  <c r="W33" i="21"/>
  <c r="P33" i="18"/>
  <c r="F26" i="21"/>
  <c r="H24" i="21"/>
  <c r="H31" i="21"/>
  <c r="H32" i="21"/>
  <c r="H25" i="21"/>
  <c r="H27" i="21"/>
  <c r="H28" i="21"/>
  <c r="O24" i="18"/>
  <c r="O29" i="18"/>
  <c r="O31" i="18"/>
  <c r="O26" i="18"/>
  <c r="O25" i="18"/>
  <c r="O32" i="18"/>
  <c r="O27" i="18"/>
  <c r="O33" i="18"/>
  <c r="F30" i="24"/>
  <c r="V32" i="22"/>
  <c r="V28" i="22"/>
  <c r="V30" i="22"/>
  <c r="V24" i="22"/>
  <c r="V33" i="22"/>
  <c r="V25" i="22"/>
  <c r="V27" i="22"/>
  <c r="V31" i="22"/>
  <c r="V29" i="22"/>
  <c r="V24" i="24"/>
  <c r="V32" i="24"/>
  <c r="V30" i="24"/>
  <c r="V31" i="24"/>
  <c r="V28" i="24"/>
  <c r="V26" i="24"/>
  <c r="V29" i="24"/>
  <c r="V33" i="24"/>
  <c r="V25" i="24"/>
  <c r="G30" i="21"/>
  <c r="N26" i="25"/>
  <c r="N31" i="25"/>
  <c r="N27" i="25"/>
  <c r="N24" i="25"/>
  <c r="N32" i="25"/>
  <c r="N33" i="25"/>
  <c r="N29" i="25"/>
  <c r="N28" i="25"/>
  <c r="J25" i="20"/>
  <c r="J33" i="20"/>
  <c r="F30" i="20"/>
  <c r="P24" i="20"/>
  <c r="P32" i="20"/>
  <c r="P26" i="20"/>
  <c r="P29" i="20"/>
  <c r="P33" i="20"/>
  <c r="P25" i="20"/>
  <c r="P31" i="20"/>
  <c r="P30" i="20"/>
  <c r="W31" i="20"/>
  <c r="W24" i="20"/>
  <c r="W30" i="20"/>
  <c r="W29" i="20"/>
  <c r="W26" i="20"/>
  <c r="W27" i="20"/>
  <c r="W25" i="20"/>
  <c r="W28" i="20"/>
  <c r="U25" i="20"/>
  <c r="U33" i="20"/>
  <c r="U30" i="20"/>
  <c r="U32" i="20"/>
  <c r="U28" i="20"/>
  <c r="U31" i="20"/>
  <c r="U24" i="20"/>
  <c r="K26" i="20"/>
  <c r="K31" i="20"/>
  <c r="K30" i="20"/>
  <c r="K24" i="20"/>
  <c r="K33" i="20"/>
  <c r="K27" i="20"/>
  <c r="K32" i="20"/>
  <c r="K29" i="20"/>
  <c r="K25" i="20"/>
  <c r="W33" i="20"/>
  <c r="P28" i="20"/>
  <c r="G29" i="20"/>
  <c r="G31" i="20"/>
  <c r="G27" i="20"/>
  <c r="G26" i="20"/>
  <c r="G24" i="20"/>
  <c r="G28" i="20"/>
  <c r="P27" i="20"/>
  <c r="K28" i="20"/>
  <c r="G25" i="20"/>
  <c r="J29" i="20"/>
  <c r="J32" i="20"/>
  <c r="J27" i="20"/>
  <c r="J30" i="20"/>
  <c r="J24" i="20"/>
  <c r="J28" i="20"/>
  <c r="J31" i="20"/>
  <c r="L28" i="20"/>
  <c r="L32" i="20"/>
  <c r="L26" i="20"/>
  <c r="L24" i="20"/>
  <c r="L29" i="20"/>
  <c r="L25" i="20"/>
  <c r="L30" i="20"/>
  <c r="L27" i="20"/>
  <c r="Q33" i="20"/>
  <c r="Q25" i="20"/>
  <c r="Q32" i="20"/>
  <c r="Q29" i="20"/>
  <c r="Q27" i="20"/>
  <c r="Q24" i="20"/>
  <c r="Q28" i="20"/>
  <c r="W32" i="20"/>
  <c r="H25" i="20"/>
  <c r="H32" i="20"/>
  <c r="H29" i="20"/>
  <c r="H31" i="20"/>
  <c r="H30" i="20"/>
  <c r="H26" i="20"/>
  <c r="H27" i="20"/>
  <c r="H24" i="20"/>
  <c r="H28" i="20"/>
  <c r="L31" i="20"/>
  <c r="F24" i="20"/>
  <c r="F28" i="20"/>
  <c r="F33" i="20"/>
  <c r="F26" i="20"/>
  <c r="F31" i="20"/>
  <c r="F25" i="20"/>
  <c r="F27" i="20"/>
  <c r="F32" i="20"/>
  <c r="Q31" i="20"/>
  <c r="Q26" i="20"/>
  <c r="G33" i="20"/>
  <c r="U27" i="20"/>
  <c r="U29" i="20"/>
  <c r="G30" i="20"/>
  <c r="O24" i="20"/>
  <c r="O30" i="20"/>
  <c r="O33" i="20"/>
  <c r="O27" i="20"/>
  <c r="O26" i="20"/>
  <c r="O29" i="20"/>
  <c r="O32" i="20"/>
  <c r="O31" i="20"/>
  <c r="O28" i="20"/>
  <c r="R295" i="10" l="1"/>
  <c r="Q86" i="10"/>
  <c r="P87" i="10"/>
  <c r="N441" i="10" a="1"/>
  <c r="N441" i="10" s="1"/>
  <c r="Q568" i="10"/>
  <c r="R567" i="10"/>
  <c r="R568" i="10" s="1"/>
  <c r="N234" i="10" a="1"/>
  <c r="N234" i="10" s="1"/>
  <c r="N236" i="10" a="1"/>
  <c r="N236" i="10" s="1"/>
  <c r="AQ235" i="10"/>
  <c r="N235" i="10" a="1"/>
  <c r="N235" i="10" s="1"/>
  <c r="AP29" i="10"/>
  <c r="N233" i="10" a="1"/>
  <c r="N233" i="10" s="1"/>
  <c r="Q307" i="10"/>
  <c r="P308" i="10"/>
  <c r="P412" i="10"/>
  <c r="Q411" i="10"/>
  <c r="O806" i="10" a="1"/>
  <c r="O806" i="10" s="1"/>
  <c r="O808" i="10" a="1"/>
  <c r="O808" i="10" s="1"/>
  <c r="AR807" i="10"/>
  <c r="O807" i="10" a="1"/>
  <c r="O807" i="10" s="1"/>
  <c r="O545" i="10" a="1"/>
  <c r="O545" i="10" s="1"/>
  <c r="O548" i="10" a="1"/>
  <c r="O548" i="10" s="1"/>
  <c r="O547" i="10" a="1"/>
  <c r="O547" i="10" s="1"/>
  <c r="AR547" i="10"/>
  <c r="Q255" i="10"/>
  <c r="P256" i="10"/>
  <c r="AQ285" i="10"/>
  <c r="N285" i="10" a="1"/>
  <c r="N285" i="10" s="1"/>
  <c r="N286" i="10" a="1"/>
  <c r="N286" i="10" s="1"/>
  <c r="N288" i="10" a="1"/>
  <c r="N288" i="10" s="1"/>
  <c r="N287" i="10" a="1"/>
  <c r="N287" i="10" s="1"/>
  <c r="AR495" i="10"/>
  <c r="O495" i="10" a="1"/>
  <c r="O495" i="10" s="1"/>
  <c r="O496" i="10" a="1"/>
  <c r="O496" i="10" s="1"/>
  <c r="Q359" i="10"/>
  <c r="P360" i="10"/>
  <c r="Q619" i="10"/>
  <c r="P620" i="10"/>
  <c r="AR805" i="10"/>
  <c r="O805" i="10" a="1"/>
  <c r="O805" i="10" s="1"/>
  <c r="AS233" i="10"/>
  <c r="AP27" i="10"/>
  <c r="AQ753" i="10"/>
  <c r="N753" i="10" a="1"/>
  <c r="N753" i="10" s="1"/>
  <c r="N754" i="10" a="1"/>
  <c r="N754" i="10" s="1"/>
  <c r="N756" i="10" a="1"/>
  <c r="N756" i="10" s="1"/>
  <c r="N755" i="10" a="1"/>
  <c r="N755" i="10" s="1"/>
  <c r="R827" i="10"/>
  <c r="R828" i="10" s="1"/>
  <c r="Q828" i="10"/>
  <c r="Q723" i="10"/>
  <c r="P724" i="10"/>
  <c r="AR389" i="10"/>
  <c r="O389" i="10" a="1"/>
  <c r="O389" i="10" s="1"/>
  <c r="AR597" i="10"/>
  <c r="O598" i="10" a="1"/>
  <c r="O598" i="10" s="1"/>
  <c r="O597" i="10" a="1"/>
  <c r="O597" i="10" s="1"/>
  <c r="AR183" i="10"/>
  <c r="Q463" i="10"/>
  <c r="P464" i="10"/>
  <c r="O132" i="10" a="1"/>
  <c r="O132" i="10" s="1"/>
  <c r="AR131" i="10"/>
  <c r="O131" i="10" a="1"/>
  <c r="O131" i="10" s="1"/>
  <c r="AQ441" i="10"/>
  <c r="O443" i="10" s="1" a="1"/>
  <c r="O443" i="10" s="1"/>
  <c r="N442" i="10" a="1"/>
  <c r="N442" i="10" s="1"/>
  <c r="AS287" i="10"/>
  <c r="N184" i="10" a="1"/>
  <c r="N184" i="10" s="1"/>
  <c r="N182" i="10" a="1"/>
  <c r="N182" i="10" s="1"/>
  <c r="N181" i="10" a="1"/>
  <c r="N181" i="10" s="1"/>
  <c r="AQ181" i="10"/>
  <c r="O184" i="10" s="1" a="1"/>
  <c r="O184" i="10" s="1"/>
  <c r="AR599" i="10"/>
  <c r="O599" i="10" a="1"/>
  <c r="O599" i="10" s="1"/>
  <c r="O600" i="10" a="1"/>
  <c r="O600" i="10" s="1"/>
  <c r="Q515" i="10"/>
  <c r="P516" i="10"/>
  <c r="AR493" i="10"/>
  <c r="O494" i="10" a="1"/>
  <c r="O494" i="10" s="1"/>
  <c r="O493" i="10" a="1"/>
  <c r="O493" i="10" s="1"/>
  <c r="O390" i="10" a="1"/>
  <c r="O390" i="10" s="1"/>
  <c r="O391" i="10" a="1"/>
  <c r="O391" i="10" s="1"/>
  <c r="AR391" i="10"/>
  <c r="O392" i="10" a="1"/>
  <c r="O392" i="10" s="1"/>
  <c r="Q775" i="10"/>
  <c r="P776" i="10"/>
  <c r="O650" i="10" a="1"/>
  <c r="O650" i="10" s="1"/>
  <c r="O651" i="10" a="1"/>
  <c r="O651" i="10" s="1"/>
  <c r="O652" i="10" a="1"/>
  <c r="O652" i="10" s="1"/>
  <c r="AR651" i="10"/>
  <c r="Q671" i="10"/>
  <c r="P672" i="10"/>
  <c r="AR545" i="10"/>
  <c r="O546" i="10" a="1"/>
  <c r="O546" i="10" s="1"/>
  <c r="Q99" i="10"/>
  <c r="P100" i="10"/>
  <c r="AS337" i="10"/>
  <c r="N151" i="10"/>
  <c r="M152" i="10"/>
  <c r="O703" i="10" a="1"/>
  <c r="O703" i="10" s="1"/>
  <c r="AR703" i="10"/>
  <c r="O704" i="10" a="1"/>
  <c r="O704" i="10" s="1"/>
  <c r="AQ77" i="10"/>
  <c r="O79" i="10" s="1" a="1"/>
  <c r="O79" i="10" s="1"/>
  <c r="N78" i="10" a="1"/>
  <c r="N78" i="10" s="1"/>
  <c r="N77" i="10" a="1"/>
  <c r="N77" i="10" s="1"/>
  <c r="N79" i="10" a="1"/>
  <c r="N79" i="10" s="1"/>
  <c r="AR129" i="10"/>
  <c r="O129" i="10" a="1"/>
  <c r="O129" i="10" s="1"/>
  <c r="O130" i="10" a="1"/>
  <c r="O130" i="10" s="1"/>
  <c r="N338" i="10" a="1"/>
  <c r="N338" i="10" s="1"/>
  <c r="N339" i="10" a="1"/>
  <c r="N339" i="10" s="1"/>
  <c r="N340" i="10" a="1"/>
  <c r="N340" i="10" s="1"/>
  <c r="AQ339" i="10"/>
  <c r="N337" i="10" a="1"/>
  <c r="N337" i="10" s="1"/>
  <c r="AR79" i="10"/>
  <c r="AR443" i="10"/>
  <c r="AS755" i="10"/>
  <c r="AR701" i="10"/>
  <c r="O701" i="10" a="1"/>
  <c r="O701" i="10" s="1"/>
  <c r="O702" i="10" a="1"/>
  <c r="O702" i="10" s="1"/>
  <c r="AR649" i="10"/>
  <c r="O649" i="10" a="1"/>
  <c r="O649" i="10" s="1"/>
  <c r="N444" i="10" a="1"/>
  <c r="N444" i="10" s="1"/>
  <c r="P204" i="10"/>
  <c r="Q203" i="10"/>
  <c r="W296" i="17"/>
  <c r="V296" i="17"/>
  <c r="U296" i="17"/>
  <c r="T296" i="17"/>
  <c r="S296" i="17"/>
  <c r="R296" i="17"/>
  <c r="Q296" i="17"/>
  <c r="P296" i="17"/>
  <c r="O296" i="17"/>
  <c r="N296" i="17"/>
  <c r="M296" i="17"/>
  <c r="L296" i="17"/>
  <c r="K296" i="17"/>
  <c r="J296" i="17"/>
  <c r="I296" i="17"/>
  <c r="H296" i="17"/>
  <c r="G296" i="17"/>
  <c r="F296" i="17"/>
  <c r="E296" i="17"/>
  <c r="D296" i="17"/>
  <c r="C296" i="17"/>
  <c r="C284" i="17"/>
  <c r="W250" i="17"/>
  <c r="V250" i="17"/>
  <c r="U250" i="17"/>
  <c r="T250" i="17"/>
  <c r="S250" i="17"/>
  <c r="R250" i="17"/>
  <c r="Q250" i="17"/>
  <c r="P250" i="17"/>
  <c r="O250" i="17"/>
  <c r="N250" i="17"/>
  <c r="M250" i="17"/>
  <c r="L250" i="17"/>
  <c r="K250" i="17"/>
  <c r="J250" i="17"/>
  <c r="I250" i="17"/>
  <c r="H250" i="17"/>
  <c r="G250" i="17"/>
  <c r="F250" i="17"/>
  <c r="E250" i="17"/>
  <c r="D250" i="17"/>
  <c r="W249" i="17"/>
  <c r="V249" i="17"/>
  <c r="U249" i="17"/>
  <c r="T249" i="17"/>
  <c r="S249" i="17"/>
  <c r="R249" i="17"/>
  <c r="Q249" i="17"/>
  <c r="P249" i="17"/>
  <c r="O249" i="17"/>
  <c r="N249" i="17"/>
  <c r="M249" i="17"/>
  <c r="L249" i="17"/>
  <c r="K249" i="17"/>
  <c r="J249" i="17"/>
  <c r="I249" i="17"/>
  <c r="H249" i="17"/>
  <c r="G249" i="17"/>
  <c r="F249" i="17"/>
  <c r="E249" i="17"/>
  <c r="D249" i="17"/>
  <c r="W247" i="17"/>
  <c r="V247" i="17"/>
  <c r="U247" i="17"/>
  <c r="T247" i="17"/>
  <c r="S247" i="17"/>
  <c r="R247" i="17"/>
  <c r="Q247" i="17"/>
  <c r="P247" i="17"/>
  <c r="O247" i="17"/>
  <c r="N247" i="17"/>
  <c r="M247" i="17"/>
  <c r="L247" i="17"/>
  <c r="K247" i="17"/>
  <c r="J247" i="17"/>
  <c r="I247" i="17"/>
  <c r="H247" i="17"/>
  <c r="G247" i="17"/>
  <c r="F247" i="17"/>
  <c r="E247" i="17"/>
  <c r="D247" i="17"/>
  <c r="C250" i="17"/>
  <c r="C249" i="17"/>
  <c r="C247" i="17"/>
  <c r="W215" i="17"/>
  <c r="V215" i="17"/>
  <c r="U215" i="17"/>
  <c r="T215" i="17"/>
  <c r="S215" i="17"/>
  <c r="R215" i="17"/>
  <c r="Q215" i="17"/>
  <c r="P215" i="17"/>
  <c r="O215" i="17"/>
  <c r="N215" i="17"/>
  <c r="M215" i="17"/>
  <c r="L215" i="17"/>
  <c r="K215" i="17"/>
  <c r="J215" i="17"/>
  <c r="I215" i="17"/>
  <c r="H215" i="17"/>
  <c r="G215" i="17"/>
  <c r="F215" i="17"/>
  <c r="E215" i="17"/>
  <c r="D215" i="17"/>
  <c r="W214" i="17"/>
  <c r="V214" i="17"/>
  <c r="U214" i="17"/>
  <c r="T214" i="17"/>
  <c r="S214" i="17"/>
  <c r="R214" i="17"/>
  <c r="Q214" i="17"/>
  <c r="P214" i="17"/>
  <c r="O214" i="17"/>
  <c r="N214" i="17"/>
  <c r="M214" i="17"/>
  <c r="L214" i="17"/>
  <c r="K214" i="17"/>
  <c r="J214" i="17"/>
  <c r="I214" i="17"/>
  <c r="H214" i="17"/>
  <c r="G214" i="17"/>
  <c r="F214" i="17"/>
  <c r="E214" i="17"/>
  <c r="D214" i="17"/>
  <c r="W212" i="17"/>
  <c r="V212" i="17"/>
  <c r="U212" i="17"/>
  <c r="T212" i="17"/>
  <c r="S212" i="17"/>
  <c r="R212" i="17"/>
  <c r="Q212" i="17"/>
  <c r="P212" i="17"/>
  <c r="O212" i="17"/>
  <c r="N212" i="17"/>
  <c r="M212" i="17"/>
  <c r="L212" i="17"/>
  <c r="K212" i="17"/>
  <c r="J212" i="17"/>
  <c r="I212" i="17"/>
  <c r="H212" i="17"/>
  <c r="G212" i="17"/>
  <c r="F212" i="17"/>
  <c r="E212" i="17"/>
  <c r="D212" i="17"/>
  <c r="C215" i="17"/>
  <c r="C214" i="17"/>
  <c r="C212" i="17"/>
  <c r="W180" i="17"/>
  <c r="V180" i="17"/>
  <c r="U180" i="17"/>
  <c r="T180" i="17"/>
  <c r="S180" i="17"/>
  <c r="R180" i="17"/>
  <c r="Q180" i="17"/>
  <c r="P180" i="17"/>
  <c r="O180" i="17"/>
  <c r="N180" i="17"/>
  <c r="M180" i="17"/>
  <c r="L180" i="17"/>
  <c r="K180" i="17"/>
  <c r="J180" i="17"/>
  <c r="I180" i="17"/>
  <c r="H180" i="17"/>
  <c r="G180" i="17"/>
  <c r="F180" i="17"/>
  <c r="E180" i="17"/>
  <c r="D180" i="17"/>
  <c r="W179" i="17"/>
  <c r="V179" i="17"/>
  <c r="U179" i="17"/>
  <c r="T179" i="17"/>
  <c r="S179" i="17"/>
  <c r="R179" i="17"/>
  <c r="Q179" i="17"/>
  <c r="P179" i="17"/>
  <c r="O179" i="17"/>
  <c r="N179" i="17"/>
  <c r="M179" i="17"/>
  <c r="L179" i="17"/>
  <c r="K179" i="17"/>
  <c r="J179" i="17"/>
  <c r="I179" i="17"/>
  <c r="H179" i="17"/>
  <c r="G179" i="17"/>
  <c r="F179" i="17"/>
  <c r="E179" i="17"/>
  <c r="D179" i="17"/>
  <c r="W177" i="17"/>
  <c r="V177" i="17"/>
  <c r="U177" i="17"/>
  <c r="T177" i="17"/>
  <c r="S177" i="17"/>
  <c r="R177" i="17"/>
  <c r="Q177" i="17"/>
  <c r="P177" i="17"/>
  <c r="O177" i="17"/>
  <c r="N177" i="17"/>
  <c r="M177" i="17"/>
  <c r="L177" i="17"/>
  <c r="K177" i="17"/>
  <c r="J177" i="17"/>
  <c r="I177" i="17"/>
  <c r="H177" i="17"/>
  <c r="G177" i="17"/>
  <c r="F177" i="17"/>
  <c r="E177" i="17"/>
  <c r="D177" i="17"/>
  <c r="C180" i="17"/>
  <c r="C179" i="17"/>
  <c r="C177" i="17"/>
  <c r="W265" i="17"/>
  <c r="V265" i="17"/>
  <c r="U265" i="17"/>
  <c r="T265" i="17"/>
  <c r="S265" i="17"/>
  <c r="R265" i="17"/>
  <c r="Q265" i="17"/>
  <c r="P265" i="17"/>
  <c r="O265" i="17"/>
  <c r="N265" i="17"/>
  <c r="M265" i="17"/>
  <c r="L265" i="17"/>
  <c r="K265" i="17"/>
  <c r="J265" i="17"/>
  <c r="I265" i="17"/>
  <c r="H265" i="17"/>
  <c r="G265" i="17"/>
  <c r="F265" i="17"/>
  <c r="E265" i="17"/>
  <c r="D265" i="17"/>
  <c r="C265" i="17"/>
  <c r="W264" i="17"/>
  <c r="V264" i="17"/>
  <c r="U264" i="17"/>
  <c r="T264" i="17"/>
  <c r="S264" i="17"/>
  <c r="R264" i="17"/>
  <c r="Q264" i="17"/>
  <c r="P264" i="17"/>
  <c r="O264" i="17"/>
  <c r="N264" i="17"/>
  <c r="M264" i="17"/>
  <c r="L264" i="17"/>
  <c r="K264" i="17"/>
  <c r="J264" i="17"/>
  <c r="I264" i="17"/>
  <c r="H264" i="17"/>
  <c r="G264" i="17"/>
  <c r="F264" i="17"/>
  <c r="E264" i="17"/>
  <c r="D264" i="17"/>
  <c r="C264" i="17"/>
  <c r="W263" i="17"/>
  <c r="V263" i="17"/>
  <c r="U263" i="17"/>
  <c r="T263" i="17"/>
  <c r="S263" i="17"/>
  <c r="R263" i="17"/>
  <c r="Q263" i="17"/>
  <c r="P263" i="17"/>
  <c r="O263" i="17"/>
  <c r="N263" i="17"/>
  <c r="M263" i="17"/>
  <c r="L263" i="17"/>
  <c r="K263" i="17"/>
  <c r="J263" i="17"/>
  <c r="I263" i="17"/>
  <c r="H263" i="17"/>
  <c r="G263" i="17"/>
  <c r="F263" i="17"/>
  <c r="E263" i="17"/>
  <c r="D263" i="17"/>
  <c r="C263" i="17"/>
  <c r="W262" i="17"/>
  <c r="V262" i="17"/>
  <c r="U262" i="17"/>
  <c r="T262" i="17"/>
  <c r="S262" i="17"/>
  <c r="R262" i="17"/>
  <c r="Q262" i="17"/>
  <c r="P262" i="17"/>
  <c r="O262" i="17"/>
  <c r="N262" i="17"/>
  <c r="M262" i="17"/>
  <c r="L262" i="17"/>
  <c r="K262" i="17"/>
  <c r="J262" i="17"/>
  <c r="I262" i="17"/>
  <c r="H262" i="17"/>
  <c r="G262" i="17"/>
  <c r="F262" i="17"/>
  <c r="E262" i="17"/>
  <c r="D262" i="17"/>
  <c r="C262" i="17"/>
  <c r="W261" i="17"/>
  <c r="V261" i="17"/>
  <c r="U261" i="17"/>
  <c r="T261" i="17"/>
  <c r="S261" i="17"/>
  <c r="R261" i="17"/>
  <c r="Q261" i="17"/>
  <c r="P261" i="17"/>
  <c r="O261" i="17"/>
  <c r="N261" i="17"/>
  <c r="M261" i="17"/>
  <c r="L261" i="17"/>
  <c r="K261" i="17"/>
  <c r="J261" i="17"/>
  <c r="I261" i="17"/>
  <c r="H261" i="17"/>
  <c r="G261" i="17"/>
  <c r="F261" i="17"/>
  <c r="E261" i="17"/>
  <c r="D261" i="17"/>
  <c r="C261" i="17"/>
  <c r="W260" i="17"/>
  <c r="V260" i="17"/>
  <c r="U260" i="17"/>
  <c r="T260" i="17"/>
  <c r="S260" i="17"/>
  <c r="R260" i="17"/>
  <c r="Q260" i="17"/>
  <c r="P260" i="17"/>
  <c r="O260" i="17"/>
  <c r="N260" i="17"/>
  <c r="M260" i="17"/>
  <c r="L260" i="17"/>
  <c r="K260" i="17"/>
  <c r="J260" i="17"/>
  <c r="I260" i="17"/>
  <c r="H260" i="17"/>
  <c r="G260" i="17"/>
  <c r="F260" i="17"/>
  <c r="E260" i="17"/>
  <c r="D260" i="17"/>
  <c r="C260" i="17"/>
  <c r="W259" i="17"/>
  <c r="V259" i="17"/>
  <c r="U259" i="17"/>
  <c r="T259" i="17"/>
  <c r="S259" i="17"/>
  <c r="R259" i="17"/>
  <c r="Q259" i="17"/>
  <c r="P259" i="17"/>
  <c r="O259" i="17"/>
  <c r="N259" i="17"/>
  <c r="M259" i="17"/>
  <c r="L259" i="17"/>
  <c r="K259" i="17"/>
  <c r="J259" i="17"/>
  <c r="I259" i="17"/>
  <c r="H259" i="17"/>
  <c r="G259" i="17"/>
  <c r="F259" i="17"/>
  <c r="E259" i="17"/>
  <c r="D259" i="17"/>
  <c r="C259" i="17"/>
  <c r="W258" i="17"/>
  <c r="V258" i="17"/>
  <c r="U258" i="17"/>
  <c r="T258" i="17"/>
  <c r="S258" i="17"/>
  <c r="R258" i="17"/>
  <c r="Q258" i="17"/>
  <c r="P258" i="17"/>
  <c r="O258" i="17"/>
  <c r="N258" i="17"/>
  <c r="M258" i="17"/>
  <c r="L258" i="17"/>
  <c r="K258" i="17"/>
  <c r="J258" i="17"/>
  <c r="I258" i="17"/>
  <c r="H258" i="17"/>
  <c r="G258" i="17"/>
  <c r="F258" i="17"/>
  <c r="E258" i="17"/>
  <c r="D258" i="17"/>
  <c r="C258" i="17"/>
  <c r="W257" i="17"/>
  <c r="V257" i="17"/>
  <c r="U257" i="17"/>
  <c r="T257" i="17"/>
  <c r="S257" i="17"/>
  <c r="R257" i="17"/>
  <c r="Q257" i="17"/>
  <c r="P257" i="17"/>
  <c r="O257" i="17"/>
  <c r="N257" i="17"/>
  <c r="M257" i="17"/>
  <c r="L257" i="17"/>
  <c r="K257" i="17"/>
  <c r="J257" i="17"/>
  <c r="I257" i="17"/>
  <c r="H257" i="17"/>
  <c r="G257" i="17"/>
  <c r="F257" i="17"/>
  <c r="E257" i="17"/>
  <c r="D257" i="17"/>
  <c r="C257" i="17"/>
  <c r="W256" i="17"/>
  <c r="V256" i="17"/>
  <c r="U256" i="17"/>
  <c r="T256" i="17"/>
  <c r="S256" i="17"/>
  <c r="R256" i="17"/>
  <c r="Q256" i="17"/>
  <c r="P256" i="17"/>
  <c r="O256" i="17"/>
  <c r="N256" i="17"/>
  <c r="M256" i="17"/>
  <c r="L256" i="17"/>
  <c r="K256" i="17"/>
  <c r="J256" i="17"/>
  <c r="I256" i="17"/>
  <c r="H256" i="17"/>
  <c r="G256" i="17"/>
  <c r="F256" i="17"/>
  <c r="E256" i="17"/>
  <c r="D256" i="17"/>
  <c r="C256" i="17"/>
  <c r="W230" i="17"/>
  <c r="V230" i="17"/>
  <c r="U230" i="17"/>
  <c r="T230" i="17"/>
  <c r="S230" i="17"/>
  <c r="R230" i="17"/>
  <c r="Q230" i="17"/>
  <c r="P230" i="17"/>
  <c r="O230" i="17"/>
  <c r="N230" i="17"/>
  <c r="M230" i="17"/>
  <c r="L230" i="17"/>
  <c r="K230" i="17"/>
  <c r="J230" i="17"/>
  <c r="I230" i="17"/>
  <c r="H230" i="17"/>
  <c r="G230" i="17"/>
  <c r="F230" i="17"/>
  <c r="E230" i="17"/>
  <c r="D230" i="17"/>
  <c r="C230" i="17"/>
  <c r="W229" i="17"/>
  <c r="V229" i="17"/>
  <c r="U229" i="17"/>
  <c r="T229" i="17"/>
  <c r="S229" i="17"/>
  <c r="R229" i="17"/>
  <c r="Q229" i="17"/>
  <c r="P229" i="17"/>
  <c r="O229" i="17"/>
  <c r="N229" i="17"/>
  <c r="M229" i="17"/>
  <c r="L229" i="17"/>
  <c r="K229" i="17"/>
  <c r="J229" i="17"/>
  <c r="I229" i="17"/>
  <c r="H229" i="17"/>
  <c r="G229" i="17"/>
  <c r="F229" i="17"/>
  <c r="E229" i="17"/>
  <c r="D229" i="17"/>
  <c r="C229" i="17"/>
  <c r="W228" i="17"/>
  <c r="V228" i="17"/>
  <c r="U228" i="17"/>
  <c r="T228" i="17"/>
  <c r="S228" i="17"/>
  <c r="R228" i="17"/>
  <c r="Q228" i="17"/>
  <c r="P228" i="17"/>
  <c r="O228" i="17"/>
  <c r="N228" i="17"/>
  <c r="M228" i="17"/>
  <c r="L228" i="17"/>
  <c r="K228" i="17"/>
  <c r="J228" i="17"/>
  <c r="I228" i="17"/>
  <c r="H228" i="17"/>
  <c r="G228" i="17"/>
  <c r="F228" i="17"/>
  <c r="E228" i="17"/>
  <c r="D228" i="17"/>
  <c r="C228" i="17"/>
  <c r="W227" i="17"/>
  <c r="V227" i="17"/>
  <c r="U227" i="17"/>
  <c r="T227" i="17"/>
  <c r="S227" i="17"/>
  <c r="R227" i="17"/>
  <c r="Q227" i="17"/>
  <c r="P227" i="17"/>
  <c r="O227" i="17"/>
  <c r="N227" i="17"/>
  <c r="M227" i="17"/>
  <c r="L227" i="17"/>
  <c r="K227" i="17"/>
  <c r="J227" i="17"/>
  <c r="I227" i="17"/>
  <c r="H227" i="17"/>
  <c r="G227" i="17"/>
  <c r="F227" i="17"/>
  <c r="E227" i="17"/>
  <c r="D227" i="17"/>
  <c r="C227" i="17"/>
  <c r="W226" i="17"/>
  <c r="V226" i="17"/>
  <c r="U226" i="17"/>
  <c r="T226" i="17"/>
  <c r="S226" i="17"/>
  <c r="R226" i="17"/>
  <c r="Q226" i="17"/>
  <c r="P226" i="17"/>
  <c r="O226" i="17"/>
  <c r="N226" i="17"/>
  <c r="M226" i="17"/>
  <c r="L226" i="17"/>
  <c r="K226" i="17"/>
  <c r="J226" i="17"/>
  <c r="I226" i="17"/>
  <c r="H226" i="17"/>
  <c r="G226" i="17"/>
  <c r="F226" i="17"/>
  <c r="E226" i="17"/>
  <c r="D226" i="17"/>
  <c r="C226" i="17"/>
  <c r="W225" i="17"/>
  <c r="V225" i="17"/>
  <c r="U225" i="17"/>
  <c r="T225" i="17"/>
  <c r="S225" i="17"/>
  <c r="R225" i="17"/>
  <c r="Q225" i="17"/>
  <c r="P225" i="17"/>
  <c r="O225" i="17"/>
  <c r="N225" i="17"/>
  <c r="M225" i="17"/>
  <c r="L225" i="17"/>
  <c r="K225" i="17"/>
  <c r="J225" i="17"/>
  <c r="I225" i="17"/>
  <c r="H225" i="17"/>
  <c r="G225" i="17"/>
  <c r="F225" i="17"/>
  <c r="E225" i="17"/>
  <c r="D225" i="17"/>
  <c r="C225" i="17"/>
  <c r="W224" i="17"/>
  <c r="V224" i="17"/>
  <c r="U224" i="17"/>
  <c r="T224" i="17"/>
  <c r="S224" i="17"/>
  <c r="R224" i="17"/>
  <c r="Q224" i="17"/>
  <c r="P224" i="17"/>
  <c r="O224" i="17"/>
  <c r="N224" i="17"/>
  <c r="M224" i="17"/>
  <c r="L224" i="17"/>
  <c r="K224" i="17"/>
  <c r="J224" i="17"/>
  <c r="I224" i="17"/>
  <c r="H224" i="17"/>
  <c r="G224" i="17"/>
  <c r="F224" i="17"/>
  <c r="E224" i="17"/>
  <c r="D224" i="17"/>
  <c r="C224" i="17"/>
  <c r="W223" i="17"/>
  <c r="V223" i="17"/>
  <c r="U223" i="17"/>
  <c r="T223" i="17"/>
  <c r="S223" i="17"/>
  <c r="R223" i="17"/>
  <c r="Q223" i="17"/>
  <c r="P223" i="17"/>
  <c r="O223" i="17"/>
  <c r="N223" i="17"/>
  <c r="M223" i="17"/>
  <c r="L223" i="17"/>
  <c r="K223" i="17"/>
  <c r="J223" i="17"/>
  <c r="I223" i="17"/>
  <c r="H223" i="17"/>
  <c r="G223" i="17"/>
  <c r="F223" i="17"/>
  <c r="E223" i="17"/>
  <c r="D223" i="17"/>
  <c r="C223" i="17"/>
  <c r="W222" i="17"/>
  <c r="V222" i="17"/>
  <c r="U222" i="17"/>
  <c r="T222" i="17"/>
  <c r="S222" i="17"/>
  <c r="R222" i="17"/>
  <c r="Q222" i="17"/>
  <c r="P222" i="17"/>
  <c r="O222" i="17"/>
  <c r="N222" i="17"/>
  <c r="M222" i="17"/>
  <c r="L222" i="17"/>
  <c r="K222" i="17"/>
  <c r="J222" i="17"/>
  <c r="I222" i="17"/>
  <c r="H222" i="17"/>
  <c r="G222" i="17"/>
  <c r="F222" i="17"/>
  <c r="E222" i="17"/>
  <c r="D222" i="17"/>
  <c r="C222" i="17"/>
  <c r="W221" i="17"/>
  <c r="V221" i="17"/>
  <c r="U221" i="17"/>
  <c r="T221" i="17"/>
  <c r="S221" i="17"/>
  <c r="R221" i="17"/>
  <c r="Q221" i="17"/>
  <c r="P221" i="17"/>
  <c r="O221" i="17"/>
  <c r="N221" i="17"/>
  <c r="M221" i="17"/>
  <c r="L221" i="17"/>
  <c r="K221" i="17"/>
  <c r="J221" i="17"/>
  <c r="I221" i="17"/>
  <c r="H221" i="17"/>
  <c r="G221" i="17"/>
  <c r="F221" i="17"/>
  <c r="E221" i="17"/>
  <c r="D221" i="17"/>
  <c r="C221" i="17"/>
  <c r="W195" i="17"/>
  <c r="V195" i="17"/>
  <c r="U195" i="17"/>
  <c r="T195" i="17"/>
  <c r="S195" i="17"/>
  <c r="R195" i="17"/>
  <c r="Q195" i="17"/>
  <c r="P195" i="17"/>
  <c r="O195" i="17"/>
  <c r="N195" i="17"/>
  <c r="M195" i="17"/>
  <c r="L195" i="17"/>
  <c r="K195" i="17"/>
  <c r="J195" i="17"/>
  <c r="I195" i="17"/>
  <c r="H195" i="17"/>
  <c r="G195" i="17"/>
  <c r="F195" i="17"/>
  <c r="E195" i="17"/>
  <c r="D195" i="17"/>
  <c r="C195" i="17"/>
  <c r="W194" i="17"/>
  <c r="V194" i="17"/>
  <c r="U194" i="17"/>
  <c r="T194" i="17"/>
  <c r="S194" i="17"/>
  <c r="R194" i="17"/>
  <c r="Q194" i="17"/>
  <c r="P194" i="17"/>
  <c r="O194" i="17"/>
  <c r="N194" i="17"/>
  <c r="M194" i="17"/>
  <c r="L194" i="17"/>
  <c r="K194" i="17"/>
  <c r="J194" i="17"/>
  <c r="I194" i="17"/>
  <c r="H194" i="17"/>
  <c r="G194" i="17"/>
  <c r="F194" i="17"/>
  <c r="E194" i="17"/>
  <c r="D194" i="17"/>
  <c r="C194" i="17"/>
  <c r="W193" i="17"/>
  <c r="V193" i="17"/>
  <c r="U193" i="17"/>
  <c r="T193" i="17"/>
  <c r="S193" i="17"/>
  <c r="R193" i="17"/>
  <c r="Q193" i="17"/>
  <c r="P193" i="17"/>
  <c r="O193" i="17"/>
  <c r="N193" i="17"/>
  <c r="M193" i="17"/>
  <c r="L193" i="17"/>
  <c r="K193" i="17"/>
  <c r="J193" i="17"/>
  <c r="I193" i="17"/>
  <c r="H193" i="17"/>
  <c r="G193" i="17"/>
  <c r="F193" i="17"/>
  <c r="E193" i="17"/>
  <c r="D193" i="17"/>
  <c r="C193" i="17"/>
  <c r="W192" i="17"/>
  <c r="V192" i="17"/>
  <c r="U192" i="17"/>
  <c r="T192" i="17"/>
  <c r="S192" i="17"/>
  <c r="R192" i="17"/>
  <c r="Q192" i="17"/>
  <c r="P192" i="17"/>
  <c r="O192" i="17"/>
  <c r="N192" i="17"/>
  <c r="M192" i="17"/>
  <c r="L192" i="17"/>
  <c r="K192" i="17"/>
  <c r="J192" i="17"/>
  <c r="I192" i="17"/>
  <c r="H192" i="17"/>
  <c r="G192" i="17"/>
  <c r="F192" i="17"/>
  <c r="E192" i="17"/>
  <c r="D192" i="17"/>
  <c r="C192" i="17"/>
  <c r="W191" i="17"/>
  <c r="V191" i="17"/>
  <c r="U191" i="17"/>
  <c r="T191" i="17"/>
  <c r="S191" i="17"/>
  <c r="R191" i="17"/>
  <c r="Q191" i="17"/>
  <c r="P191" i="17"/>
  <c r="O191" i="17"/>
  <c r="N191" i="17"/>
  <c r="M191" i="17"/>
  <c r="L191" i="17"/>
  <c r="K191" i="17"/>
  <c r="J191" i="17"/>
  <c r="I191" i="17"/>
  <c r="H191" i="17"/>
  <c r="G191" i="17"/>
  <c r="F191" i="17"/>
  <c r="E191" i="17"/>
  <c r="D191" i="17"/>
  <c r="C191" i="17"/>
  <c r="W190" i="17"/>
  <c r="V190" i="17"/>
  <c r="U190" i="17"/>
  <c r="T190" i="17"/>
  <c r="S190" i="17"/>
  <c r="R190" i="17"/>
  <c r="Q190" i="17"/>
  <c r="P190" i="17"/>
  <c r="O190" i="17"/>
  <c r="N190" i="17"/>
  <c r="M190" i="17"/>
  <c r="L190" i="17"/>
  <c r="K190" i="17"/>
  <c r="J190" i="17"/>
  <c r="I190" i="17"/>
  <c r="H190" i="17"/>
  <c r="G190" i="17"/>
  <c r="F190" i="17"/>
  <c r="E190" i="17"/>
  <c r="D190" i="17"/>
  <c r="C190" i="17"/>
  <c r="W189" i="17"/>
  <c r="V189" i="17"/>
  <c r="U189" i="17"/>
  <c r="T189" i="17"/>
  <c r="S189" i="17"/>
  <c r="R189" i="17"/>
  <c r="Q189" i="17"/>
  <c r="P189" i="17"/>
  <c r="O189" i="17"/>
  <c r="N189" i="17"/>
  <c r="M189" i="17"/>
  <c r="L189" i="17"/>
  <c r="K189" i="17"/>
  <c r="J189" i="17"/>
  <c r="I189" i="17"/>
  <c r="H189" i="17"/>
  <c r="G189" i="17"/>
  <c r="F189" i="17"/>
  <c r="E189" i="17"/>
  <c r="D189" i="17"/>
  <c r="C189" i="17"/>
  <c r="W188" i="17"/>
  <c r="V188" i="17"/>
  <c r="U188" i="17"/>
  <c r="T188" i="17"/>
  <c r="S188" i="17"/>
  <c r="R188" i="17"/>
  <c r="Q188" i="17"/>
  <c r="P188" i="17"/>
  <c r="O188" i="17"/>
  <c r="N188" i="17"/>
  <c r="M188" i="17"/>
  <c r="L188" i="17"/>
  <c r="K188" i="17"/>
  <c r="J188" i="17"/>
  <c r="I188" i="17"/>
  <c r="H188" i="17"/>
  <c r="G188" i="17"/>
  <c r="F188" i="17"/>
  <c r="E188" i="17"/>
  <c r="D188" i="17"/>
  <c r="C188" i="17"/>
  <c r="W187" i="17"/>
  <c r="V187" i="17"/>
  <c r="U187" i="17"/>
  <c r="T187" i="17"/>
  <c r="S187" i="17"/>
  <c r="R187" i="17"/>
  <c r="Q187" i="17"/>
  <c r="P187" i="17"/>
  <c r="O187" i="17"/>
  <c r="N187" i="17"/>
  <c r="M187" i="17"/>
  <c r="L187" i="17"/>
  <c r="K187" i="17"/>
  <c r="J187" i="17"/>
  <c r="I187" i="17"/>
  <c r="H187" i="17"/>
  <c r="G187" i="17"/>
  <c r="F187" i="17"/>
  <c r="E187" i="17"/>
  <c r="D187" i="17"/>
  <c r="C187" i="17"/>
  <c r="W186" i="17"/>
  <c r="V186" i="17"/>
  <c r="U186" i="17"/>
  <c r="T186" i="17"/>
  <c r="S186" i="17"/>
  <c r="R186" i="17"/>
  <c r="Q186" i="17"/>
  <c r="P186" i="17"/>
  <c r="O186" i="17"/>
  <c r="N186" i="17"/>
  <c r="M186" i="17"/>
  <c r="L186" i="17"/>
  <c r="K186" i="17"/>
  <c r="J186" i="17"/>
  <c r="I186" i="17"/>
  <c r="H186" i="17"/>
  <c r="G186" i="17"/>
  <c r="F186" i="17"/>
  <c r="E186" i="17"/>
  <c r="D186" i="17"/>
  <c r="C186" i="17"/>
  <c r="W155" i="17"/>
  <c r="V155" i="17"/>
  <c r="U155" i="17"/>
  <c r="T155" i="17"/>
  <c r="S155" i="17"/>
  <c r="R155" i="17"/>
  <c r="Q155" i="17"/>
  <c r="P155" i="17"/>
  <c r="O155" i="17"/>
  <c r="N155" i="17"/>
  <c r="M155" i="17"/>
  <c r="L155" i="17"/>
  <c r="K155" i="17"/>
  <c r="J155" i="17"/>
  <c r="I155" i="17"/>
  <c r="H155" i="17"/>
  <c r="G155" i="17"/>
  <c r="F155" i="17"/>
  <c r="E155" i="17"/>
  <c r="D155" i="17"/>
  <c r="C155" i="17"/>
  <c r="W125" i="17"/>
  <c r="V125" i="17"/>
  <c r="U125" i="17"/>
  <c r="T125" i="17"/>
  <c r="S125" i="17"/>
  <c r="R125" i="17"/>
  <c r="Q125" i="17"/>
  <c r="P125" i="17"/>
  <c r="O125" i="17"/>
  <c r="N125" i="17"/>
  <c r="M125" i="17"/>
  <c r="L125" i="17"/>
  <c r="K125" i="17"/>
  <c r="J125" i="17"/>
  <c r="I125" i="17"/>
  <c r="H125" i="17"/>
  <c r="G125" i="17"/>
  <c r="F125" i="17"/>
  <c r="E125" i="17"/>
  <c r="D125" i="17"/>
  <c r="C125" i="17"/>
  <c r="W124" i="17"/>
  <c r="V124" i="17"/>
  <c r="U124" i="17"/>
  <c r="T124" i="17"/>
  <c r="S124" i="17"/>
  <c r="R124" i="17"/>
  <c r="Q124" i="17"/>
  <c r="P124" i="17"/>
  <c r="O124" i="17"/>
  <c r="N124" i="17"/>
  <c r="M124" i="17"/>
  <c r="L124" i="17"/>
  <c r="K124" i="17"/>
  <c r="J124" i="17"/>
  <c r="I124" i="17"/>
  <c r="H124" i="17"/>
  <c r="G124" i="17"/>
  <c r="F124" i="17"/>
  <c r="E124" i="17"/>
  <c r="D124" i="17"/>
  <c r="C124" i="17"/>
  <c r="W123" i="17"/>
  <c r="V123" i="17"/>
  <c r="U123" i="17"/>
  <c r="T123" i="17"/>
  <c r="S123" i="17"/>
  <c r="R123" i="17"/>
  <c r="Q123" i="17"/>
  <c r="P123" i="17"/>
  <c r="O123" i="17"/>
  <c r="N123" i="17"/>
  <c r="M123" i="17"/>
  <c r="L123" i="17"/>
  <c r="K123" i="17"/>
  <c r="J123" i="17"/>
  <c r="I123" i="17"/>
  <c r="H123" i="17"/>
  <c r="G123" i="17"/>
  <c r="F123" i="17"/>
  <c r="E123" i="17"/>
  <c r="D123" i="17"/>
  <c r="C123" i="17"/>
  <c r="W122" i="17"/>
  <c r="V122" i="17"/>
  <c r="U122" i="17"/>
  <c r="T122" i="17"/>
  <c r="S122" i="17"/>
  <c r="R122" i="17"/>
  <c r="Q122" i="17"/>
  <c r="P122" i="17"/>
  <c r="O122" i="17"/>
  <c r="N122" i="17"/>
  <c r="M122" i="17"/>
  <c r="L122" i="17"/>
  <c r="K122" i="17"/>
  <c r="J122" i="17"/>
  <c r="I122" i="17"/>
  <c r="H122" i="17"/>
  <c r="G122" i="17"/>
  <c r="F122" i="17"/>
  <c r="E122" i="17"/>
  <c r="D122" i="17"/>
  <c r="C122" i="17"/>
  <c r="W121" i="17"/>
  <c r="V121" i="17"/>
  <c r="U121" i="17"/>
  <c r="T121" i="17"/>
  <c r="S121" i="17"/>
  <c r="R121" i="17"/>
  <c r="Q121" i="17"/>
  <c r="P121" i="17"/>
  <c r="O121" i="17"/>
  <c r="N121" i="17"/>
  <c r="M121" i="17"/>
  <c r="L121" i="17"/>
  <c r="K121" i="17"/>
  <c r="J121" i="17"/>
  <c r="I121" i="17"/>
  <c r="H121" i="17"/>
  <c r="G121" i="17"/>
  <c r="F121" i="17"/>
  <c r="E121" i="17"/>
  <c r="D121" i="17"/>
  <c r="C121" i="17"/>
  <c r="W120" i="17"/>
  <c r="V120" i="17"/>
  <c r="U120" i="17"/>
  <c r="T120" i="17"/>
  <c r="S120" i="17"/>
  <c r="R120" i="17"/>
  <c r="Q120" i="17"/>
  <c r="P120" i="17"/>
  <c r="O120" i="17"/>
  <c r="N120" i="17"/>
  <c r="M120" i="17"/>
  <c r="L120" i="17"/>
  <c r="K120" i="17"/>
  <c r="J120" i="17"/>
  <c r="I120" i="17"/>
  <c r="H120" i="17"/>
  <c r="G120" i="17"/>
  <c r="F120" i="17"/>
  <c r="E120" i="17"/>
  <c r="D120" i="17"/>
  <c r="C120" i="17"/>
  <c r="W119" i="17"/>
  <c r="V119" i="17"/>
  <c r="U119" i="17"/>
  <c r="T119" i="17"/>
  <c r="S119" i="17"/>
  <c r="R119" i="17"/>
  <c r="Q119" i="17"/>
  <c r="P119" i="17"/>
  <c r="O119" i="17"/>
  <c r="N119" i="17"/>
  <c r="M119" i="17"/>
  <c r="L119" i="17"/>
  <c r="K119" i="17"/>
  <c r="J119" i="17"/>
  <c r="I119" i="17"/>
  <c r="H119" i="17"/>
  <c r="G119" i="17"/>
  <c r="F119" i="17"/>
  <c r="E119" i="17"/>
  <c r="D119" i="17"/>
  <c r="C119" i="17"/>
  <c r="W118" i="17"/>
  <c r="V118" i="17"/>
  <c r="U118" i="17"/>
  <c r="T118" i="17"/>
  <c r="S118" i="17"/>
  <c r="R118" i="17"/>
  <c r="Q118" i="17"/>
  <c r="P118" i="17"/>
  <c r="O118" i="17"/>
  <c r="N118" i="17"/>
  <c r="M118" i="17"/>
  <c r="L118" i="17"/>
  <c r="K118" i="17"/>
  <c r="J118" i="17"/>
  <c r="I118" i="17"/>
  <c r="H118" i="17"/>
  <c r="G118" i="17"/>
  <c r="F118" i="17"/>
  <c r="E118" i="17"/>
  <c r="D118" i="17"/>
  <c r="C118" i="17"/>
  <c r="W117" i="17"/>
  <c r="V117" i="17"/>
  <c r="U117" i="17"/>
  <c r="T117" i="17"/>
  <c r="S117" i="17"/>
  <c r="R117" i="17"/>
  <c r="Q117" i="17"/>
  <c r="P117" i="17"/>
  <c r="O117" i="17"/>
  <c r="N117" i="17"/>
  <c r="M117" i="17"/>
  <c r="L117" i="17"/>
  <c r="K117" i="17"/>
  <c r="J117" i="17"/>
  <c r="I117" i="17"/>
  <c r="H117" i="17"/>
  <c r="G117" i="17"/>
  <c r="F117" i="17"/>
  <c r="E117" i="17"/>
  <c r="D117" i="17"/>
  <c r="C117" i="17"/>
  <c r="W116" i="17"/>
  <c r="V116" i="17"/>
  <c r="U116" i="17"/>
  <c r="T116" i="17"/>
  <c r="S116" i="17"/>
  <c r="R116" i="17"/>
  <c r="Q116" i="17"/>
  <c r="P116" i="17"/>
  <c r="O116" i="17"/>
  <c r="N116" i="17"/>
  <c r="M116" i="17"/>
  <c r="L116" i="17"/>
  <c r="K116" i="17"/>
  <c r="J116" i="17"/>
  <c r="I116" i="17"/>
  <c r="H116" i="17"/>
  <c r="G116" i="17"/>
  <c r="F116" i="17"/>
  <c r="E116" i="17"/>
  <c r="D116" i="17"/>
  <c r="C116" i="17"/>
  <c r="W75" i="17"/>
  <c r="V75" i="17"/>
  <c r="U75" i="17"/>
  <c r="T75" i="17"/>
  <c r="S75" i="17"/>
  <c r="R75" i="17"/>
  <c r="Q75" i="17"/>
  <c r="P75" i="17"/>
  <c r="O75" i="17"/>
  <c r="N75" i="17"/>
  <c r="M75" i="17"/>
  <c r="L75" i="17"/>
  <c r="K75" i="17"/>
  <c r="J75" i="17"/>
  <c r="I75" i="17"/>
  <c r="H75" i="17"/>
  <c r="G75" i="17"/>
  <c r="F75" i="17"/>
  <c r="E75" i="17"/>
  <c r="D75" i="17"/>
  <c r="W74" i="17"/>
  <c r="V74" i="17"/>
  <c r="U74" i="17"/>
  <c r="T74" i="17"/>
  <c r="S74" i="17"/>
  <c r="R74" i="17"/>
  <c r="Q74" i="17"/>
  <c r="P74" i="17"/>
  <c r="O74" i="17"/>
  <c r="N74" i="17"/>
  <c r="M74" i="17"/>
  <c r="L74" i="17"/>
  <c r="K74" i="17"/>
  <c r="J74" i="17"/>
  <c r="I74" i="17"/>
  <c r="H74" i="17"/>
  <c r="G74" i="17"/>
  <c r="F74" i="17"/>
  <c r="E74" i="17"/>
  <c r="D74" i="17"/>
  <c r="W73" i="17"/>
  <c r="V73" i="17"/>
  <c r="U73" i="17"/>
  <c r="T73" i="17"/>
  <c r="S73" i="17"/>
  <c r="R73" i="17"/>
  <c r="Q73" i="17"/>
  <c r="P73" i="17"/>
  <c r="O73" i="17"/>
  <c r="N73" i="17"/>
  <c r="M73" i="17"/>
  <c r="L73" i="17"/>
  <c r="K73" i="17"/>
  <c r="J73" i="17"/>
  <c r="I73" i="17"/>
  <c r="H73" i="17"/>
  <c r="G73" i="17"/>
  <c r="F73" i="17"/>
  <c r="E73" i="17"/>
  <c r="D73" i="17"/>
  <c r="W72" i="17"/>
  <c r="V72" i="17"/>
  <c r="U72" i="17"/>
  <c r="T72" i="17"/>
  <c r="S72" i="17"/>
  <c r="R72" i="17"/>
  <c r="Q72" i="17"/>
  <c r="P72" i="17"/>
  <c r="O72" i="17"/>
  <c r="N72" i="17"/>
  <c r="M72" i="17"/>
  <c r="L72" i="17"/>
  <c r="K72" i="17"/>
  <c r="J72" i="17"/>
  <c r="I72" i="17"/>
  <c r="H72" i="17"/>
  <c r="G72" i="17"/>
  <c r="F72" i="17"/>
  <c r="E72" i="17"/>
  <c r="D72" i="17"/>
  <c r="W90" i="17"/>
  <c r="V90" i="17"/>
  <c r="U90" i="17"/>
  <c r="T90" i="17"/>
  <c r="T55" i="17" s="1"/>
  <c r="S90" i="17"/>
  <c r="R90" i="17"/>
  <c r="R55" i="17" s="1"/>
  <c r="Q90" i="17"/>
  <c r="Q55" i="17" s="1"/>
  <c r="P90" i="17"/>
  <c r="O90" i="17"/>
  <c r="N90" i="17"/>
  <c r="N55" i="17" s="1"/>
  <c r="M90" i="17"/>
  <c r="L90" i="17"/>
  <c r="K90" i="17"/>
  <c r="J90" i="17"/>
  <c r="I90" i="17"/>
  <c r="H90" i="17"/>
  <c r="G90" i="17"/>
  <c r="F90" i="17"/>
  <c r="E90" i="17"/>
  <c r="E55" i="17" s="1"/>
  <c r="D90" i="17"/>
  <c r="D55" i="17" s="1"/>
  <c r="C90" i="17"/>
  <c r="W89" i="17"/>
  <c r="W54" i="17" s="1"/>
  <c r="V89" i="17"/>
  <c r="V54" i="17" s="1"/>
  <c r="U89" i="17"/>
  <c r="T89" i="17"/>
  <c r="S89" i="17"/>
  <c r="R89" i="17"/>
  <c r="Q89" i="17"/>
  <c r="Q54" i="17" s="1"/>
  <c r="P89" i="17"/>
  <c r="P54" i="17" s="1"/>
  <c r="O89" i="17"/>
  <c r="N89" i="17"/>
  <c r="M89" i="17"/>
  <c r="L89" i="17"/>
  <c r="K89" i="17"/>
  <c r="J89" i="17"/>
  <c r="J54" i="17" s="1"/>
  <c r="I89" i="17"/>
  <c r="H89" i="17"/>
  <c r="G89" i="17"/>
  <c r="F89" i="17"/>
  <c r="E89" i="17"/>
  <c r="D89" i="17"/>
  <c r="C89" i="17"/>
  <c r="C54" i="17" s="1"/>
  <c r="W88" i="17"/>
  <c r="V88" i="17"/>
  <c r="V53" i="17" s="1"/>
  <c r="U88" i="17"/>
  <c r="U53" i="17" s="1"/>
  <c r="T88" i="17"/>
  <c r="S88" i="17"/>
  <c r="R88" i="17"/>
  <c r="Q88" i="17"/>
  <c r="P88" i="17"/>
  <c r="O88" i="17"/>
  <c r="N88" i="17"/>
  <c r="N53" i="17" s="1"/>
  <c r="M88" i="17"/>
  <c r="L88" i="17"/>
  <c r="L53" i="17" s="1"/>
  <c r="K88" i="17"/>
  <c r="K53" i="17" s="1"/>
  <c r="J88" i="17"/>
  <c r="I88" i="17"/>
  <c r="H88" i="17"/>
  <c r="H53" i="17" s="1"/>
  <c r="G88" i="17"/>
  <c r="F88" i="17"/>
  <c r="E88" i="17"/>
  <c r="D88" i="17"/>
  <c r="C88" i="17"/>
  <c r="W87" i="17"/>
  <c r="V87" i="17"/>
  <c r="U87" i="17"/>
  <c r="T87" i="17"/>
  <c r="T52" i="17" s="1"/>
  <c r="S87" i="17"/>
  <c r="S52" i="17" s="1"/>
  <c r="R87" i="17"/>
  <c r="Q87" i="17"/>
  <c r="Q52" i="17" s="1"/>
  <c r="P87" i="17"/>
  <c r="P52" i="17" s="1"/>
  <c r="O87" i="17"/>
  <c r="N87" i="17"/>
  <c r="M87" i="17"/>
  <c r="L87" i="17"/>
  <c r="K87" i="17"/>
  <c r="K52" i="17" s="1"/>
  <c r="J87" i="17"/>
  <c r="J52" i="17" s="1"/>
  <c r="I87" i="17"/>
  <c r="H87" i="17"/>
  <c r="G87" i="17"/>
  <c r="F87" i="17"/>
  <c r="E87" i="17"/>
  <c r="D87" i="17"/>
  <c r="D52" i="17" s="1"/>
  <c r="C87" i="17"/>
  <c r="W86" i="17"/>
  <c r="V86" i="17"/>
  <c r="U86" i="17"/>
  <c r="T86" i="17"/>
  <c r="S86" i="17"/>
  <c r="R86" i="17"/>
  <c r="R51" i="17" s="1"/>
  <c r="Q86" i="17"/>
  <c r="P86" i="17"/>
  <c r="P51" i="17" s="1"/>
  <c r="O86" i="17"/>
  <c r="O51" i="17" s="1"/>
  <c r="N86" i="17"/>
  <c r="M86" i="17"/>
  <c r="L86" i="17"/>
  <c r="K86" i="17"/>
  <c r="J86" i="17"/>
  <c r="I86" i="17"/>
  <c r="H86" i="17"/>
  <c r="H51" i="17" s="1"/>
  <c r="G86" i="17"/>
  <c r="F86" i="17"/>
  <c r="F51" i="17" s="1"/>
  <c r="E86" i="17"/>
  <c r="E51" i="17" s="1"/>
  <c r="D86" i="17"/>
  <c r="C86" i="17"/>
  <c r="W85" i="17"/>
  <c r="W50" i="17" s="1"/>
  <c r="V85" i="17"/>
  <c r="U85" i="17"/>
  <c r="T85" i="17"/>
  <c r="S85" i="17"/>
  <c r="R85" i="17"/>
  <c r="Q85" i="17"/>
  <c r="P85" i="17"/>
  <c r="O85" i="17"/>
  <c r="N85" i="17"/>
  <c r="N50" i="17" s="1"/>
  <c r="M85" i="17"/>
  <c r="M50" i="17" s="1"/>
  <c r="L85" i="17"/>
  <c r="K85" i="17"/>
  <c r="K50" i="17" s="1"/>
  <c r="J85" i="17"/>
  <c r="J50" i="17" s="1"/>
  <c r="I85" i="17"/>
  <c r="H85" i="17"/>
  <c r="G85" i="17"/>
  <c r="F85" i="17"/>
  <c r="E85" i="17"/>
  <c r="E50" i="17" s="1"/>
  <c r="D85" i="17"/>
  <c r="D50" i="17" s="1"/>
  <c r="C85" i="17"/>
  <c r="W84" i="17"/>
  <c r="V84" i="17"/>
  <c r="U84" i="17"/>
  <c r="T84" i="17"/>
  <c r="S84" i="17"/>
  <c r="S49" i="17" s="1"/>
  <c r="R84" i="17"/>
  <c r="Q84" i="17"/>
  <c r="P84" i="17"/>
  <c r="O84" i="17"/>
  <c r="N84" i="17"/>
  <c r="M84" i="17"/>
  <c r="L84" i="17"/>
  <c r="L49" i="17" s="1"/>
  <c r="K84" i="17"/>
  <c r="J84" i="17"/>
  <c r="J49" i="17" s="1"/>
  <c r="I84" i="17"/>
  <c r="I49" i="17" s="1"/>
  <c r="H84" i="17"/>
  <c r="G84" i="17"/>
  <c r="F84" i="17"/>
  <c r="E84" i="17"/>
  <c r="D84" i="17"/>
  <c r="C84" i="17"/>
  <c r="W83" i="17"/>
  <c r="W48" i="17" s="1"/>
  <c r="V83" i="17"/>
  <c r="U83" i="17"/>
  <c r="U48" i="17" s="1"/>
  <c r="T83" i="17"/>
  <c r="T48" i="17" s="1"/>
  <c r="S83" i="17"/>
  <c r="R83" i="17"/>
  <c r="Q83" i="17"/>
  <c r="Q48" i="17" s="1"/>
  <c r="P83" i="17"/>
  <c r="O83" i="17"/>
  <c r="N83" i="17"/>
  <c r="M83" i="17"/>
  <c r="L83" i="17"/>
  <c r="K83" i="17"/>
  <c r="J83" i="17"/>
  <c r="I83" i="17"/>
  <c r="H83" i="17"/>
  <c r="H48" i="17" s="1"/>
  <c r="G83" i="17"/>
  <c r="G48" i="17" s="1"/>
  <c r="F83" i="17"/>
  <c r="E83" i="17"/>
  <c r="E48" i="17" s="1"/>
  <c r="D83" i="17"/>
  <c r="D48" i="17" s="1"/>
  <c r="C83" i="17"/>
  <c r="W82" i="17"/>
  <c r="V82" i="17"/>
  <c r="U82" i="17"/>
  <c r="T82" i="17"/>
  <c r="T47" i="17" s="1"/>
  <c r="S82" i="17"/>
  <c r="S47" i="17" s="1"/>
  <c r="R82" i="17"/>
  <c r="Q82" i="17"/>
  <c r="P82" i="17"/>
  <c r="O82" i="17"/>
  <c r="N82" i="17"/>
  <c r="M82" i="17"/>
  <c r="M47" i="17" s="1"/>
  <c r="L82" i="17"/>
  <c r="K82" i="17"/>
  <c r="J82" i="17"/>
  <c r="I82" i="17"/>
  <c r="H82" i="17"/>
  <c r="G82" i="17"/>
  <c r="F82" i="17"/>
  <c r="F47" i="17" s="1"/>
  <c r="E82" i="17"/>
  <c r="D82" i="17"/>
  <c r="D47" i="17" s="1"/>
  <c r="C82" i="17"/>
  <c r="C47" i="17" s="1"/>
  <c r="W81" i="17"/>
  <c r="V81" i="17"/>
  <c r="U81" i="17"/>
  <c r="T81" i="17"/>
  <c r="S81" i="17"/>
  <c r="R81" i="17"/>
  <c r="Q81" i="17"/>
  <c r="Q46" i="17" s="1"/>
  <c r="P81" i="17"/>
  <c r="O81" i="17"/>
  <c r="O46" i="17" s="1"/>
  <c r="N81" i="17"/>
  <c r="N46" i="17" s="1"/>
  <c r="M81" i="17"/>
  <c r="L81" i="17"/>
  <c r="K81" i="17"/>
  <c r="K46" i="17" s="1"/>
  <c r="J81" i="17"/>
  <c r="I81" i="17"/>
  <c r="H81" i="17"/>
  <c r="G81" i="17"/>
  <c r="F81" i="17"/>
  <c r="E81" i="17"/>
  <c r="D81" i="17"/>
  <c r="C81" i="17"/>
  <c r="W145" i="17"/>
  <c r="V145" i="17"/>
  <c r="U145" i="17"/>
  <c r="T145" i="17"/>
  <c r="S145" i="17"/>
  <c r="R145" i="17"/>
  <c r="Q145" i="17"/>
  <c r="P145" i="17"/>
  <c r="O145" i="17"/>
  <c r="N145" i="17"/>
  <c r="M145" i="17"/>
  <c r="L145" i="17"/>
  <c r="K145" i="17"/>
  <c r="J145" i="17"/>
  <c r="I145" i="17"/>
  <c r="H145" i="17"/>
  <c r="G145" i="17"/>
  <c r="F145" i="17"/>
  <c r="E145" i="17"/>
  <c r="D145" i="17"/>
  <c r="W144" i="17"/>
  <c r="V144" i="17"/>
  <c r="U144" i="17"/>
  <c r="T144" i="17"/>
  <c r="S144" i="17"/>
  <c r="R144" i="17"/>
  <c r="Q144" i="17"/>
  <c r="P144" i="17"/>
  <c r="O144" i="17"/>
  <c r="N144" i="17"/>
  <c r="M144" i="17"/>
  <c r="L144" i="17"/>
  <c r="K144" i="17"/>
  <c r="J144" i="17"/>
  <c r="I144" i="17"/>
  <c r="H144" i="17"/>
  <c r="G144" i="17"/>
  <c r="F144" i="17"/>
  <c r="E144" i="17"/>
  <c r="D144" i="17"/>
  <c r="W142" i="17"/>
  <c r="V142" i="17"/>
  <c r="U142" i="17"/>
  <c r="T142" i="17"/>
  <c r="S142" i="17"/>
  <c r="R142" i="17"/>
  <c r="Q142" i="17"/>
  <c r="P142" i="17"/>
  <c r="O142" i="17"/>
  <c r="N142" i="17"/>
  <c r="M142" i="17"/>
  <c r="L142" i="17"/>
  <c r="K142" i="17"/>
  <c r="J142" i="17"/>
  <c r="I142" i="17"/>
  <c r="H142" i="17"/>
  <c r="G142" i="17"/>
  <c r="F142" i="17"/>
  <c r="E142" i="17"/>
  <c r="D142" i="17"/>
  <c r="C145" i="17"/>
  <c r="C144" i="17"/>
  <c r="C142" i="17"/>
  <c r="W110" i="17"/>
  <c r="V110" i="17"/>
  <c r="U110" i="17"/>
  <c r="T110" i="17"/>
  <c r="S110" i="17"/>
  <c r="R110" i="17"/>
  <c r="Q110" i="17"/>
  <c r="P110" i="17"/>
  <c r="O110" i="17"/>
  <c r="N110" i="17"/>
  <c r="M110" i="17"/>
  <c r="L110" i="17"/>
  <c r="K110" i="17"/>
  <c r="J110" i="17"/>
  <c r="I110" i="17"/>
  <c r="H110" i="17"/>
  <c r="G110" i="17"/>
  <c r="F110" i="17"/>
  <c r="E110" i="17"/>
  <c r="D110" i="17"/>
  <c r="W109" i="17"/>
  <c r="V109" i="17"/>
  <c r="U109" i="17"/>
  <c r="T109" i="17"/>
  <c r="S109" i="17"/>
  <c r="R109" i="17"/>
  <c r="Q109" i="17"/>
  <c r="P109" i="17"/>
  <c r="O109" i="17"/>
  <c r="N109" i="17"/>
  <c r="M109" i="17"/>
  <c r="L109" i="17"/>
  <c r="K109" i="17"/>
  <c r="J109" i="17"/>
  <c r="I109" i="17"/>
  <c r="H109" i="17"/>
  <c r="G109" i="17"/>
  <c r="F109" i="17"/>
  <c r="E109" i="17"/>
  <c r="D109" i="17"/>
  <c r="W108" i="17"/>
  <c r="V108" i="17"/>
  <c r="U108" i="17"/>
  <c r="T108" i="17"/>
  <c r="S108" i="17"/>
  <c r="R108" i="17"/>
  <c r="Q108" i="17"/>
  <c r="P108" i="17"/>
  <c r="O108" i="17"/>
  <c r="N108" i="17"/>
  <c r="M108" i="17"/>
  <c r="L108" i="17"/>
  <c r="K108" i="17"/>
  <c r="J108" i="17"/>
  <c r="I108" i="17"/>
  <c r="H108" i="17"/>
  <c r="G108" i="17"/>
  <c r="F108" i="17"/>
  <c r="E108" i="17"/>
  <c r="D108" i="17"/>
  <c r="W107" i="17"/>
  <c r="V107" i="17"/>
  <c r="U107" i="17"/>
  <c r="T107" i="17"/>
  <c r="S107" i="17"/>
  <c r="R107" i="17"/>
  <c r="Q107" i="17"/>
  <c r="P107" i="17"/>
  <c r="O107" i="17"/>
  <c r="N107" i="17"/>
  <c r="M107" i="17"/>
  <c r="L107" i="17"/>
  <c r="K107" i="17"/>
  <c r="J107" i="17"/>
  <c r="I107" i="17"/>
  <c r="H107" i="17"/>
  <c r="G107" i="17"/>
  <c r="F107" i="17"/>
  <c r="E107" i="17"/>
  <c r="D107" i="17"/>
  <c r="C110" i="17"/>
  <c r="C109" i="17"/>
  <c r="C108" i="17"/>
  <c r="C107" i="17"/>
  <c r="C73" i="17"/>
  <c r="C75" i="17"/>
  <c r="C74" i="17"/>
  <c r="C72" i="17"/>
  <c r="I46" i="17" l="1"/>
  <c r="L47" i="17"/>
  <c r="O48" i="17"/>
  <c r="R49" i="17"/>
  <c r="U50" i="17"/>
  <c r="C52" i="17"/>
  <c r="F53" i="17"/>
  <c r="I54" i="17"/>
  <c r="L55" i="17"/>
  <c r="Q87" i="10"/>
  <c r="R86" i="10"/>
  <c r="J46" i="17"/>
  <c r="P48" i="17"/>
  <c r="Q51" i="17"/>
  <c r="G53" i="17"/>
  <c r="W53" i="17"/>
  <c r="M55" i="17"/>
  <c r="E47" i="17"/>
  <c r="K49" i="17"/>
  <c r="V50" i="17"/>
  <c r="R46" i="17"/>
  <c r="U47" i="17"/>
  <c r="C49" i="17"/>
  <c r="F50" i="17"/>
  <c r="I51" i="17"/>
  <c r="L52" i="17"/>
  <c r="O53" i="17"/>
  <c r="F54" i="17"/>
  <c r="R54" i="17"/>
  <c r="U55" i="17"/>
  <c r="I47" i="17"/>
  <c r="O49" i="17"/>
  <c r="U51" i="17"/>
  <c r="AQ29" i="10"/>
  <c r="V47" i="17"/>
  <c r="P49" i="17"/>
  <c r="G50" i="17"/>
  <c r="V51" i="17"/>
  <c r="M52" i="17"/>
  <c r="G54" i="17"/>
  <c r="S54" i="17"/>
  <c r="J47" i="17"/>
  <c r="H46" i="17"/>
  <c r="N48" i="17"/>
  <c r="T50" i="17"/>
  <c r="E53" i="17"/>
  <c r="K55" i="17"/>
  <c r="M46" i="17"/>
  <c r="H47" i="17"/>
  <c r="C48" i="17"/>
  <c r="S48" i="17"/>
  <c r="N49" i="17"/>
  <c r="I50" i="17"/>
  <c r="D51" i="17"/>
  <c r="T51" i="17"/>
  <c r="O52" i="17"/>
  <c r="J53" i="17"/>
  <c r="E54" i="17"/>
  <c r="U54" i="17"/>
  <c r="P55" i="17"/>
  <c r="F46" i="17"/>
  <c r="V46" i="17"/>
  <c r="Q47" i="17"/>
  <c r="L48" i="17"/>
  <c r="G49" i="17"/>
  <c r="W49" i="17"/>
  <c r="R50" i="17"/>
  <c r="M51" i="17"/>
  <c r="H52" i="17"/>
  <c r="C53" i="17"/>
  <c r="S53" i="17"/>
  <c r="N54" i="17"/>
  <c r="I55" i="17"/>
  <c r="L46" i="17"/>
  <c r="G47" i="17"/>
  <c r="W47" i="17"/>
  <c r="R48" i="17"/>
  <c r="M49" i="17"/>
  <c r="H50" i="17"/>
  <c r="C51" i="17"/>
  <c r="S51" i="17"/>
  <c r="N52" i="17"/>
  <c r="I53" i="17"/>
  <c r="D54" i="17"/>
  <c r="T54" i="17"/>
  <c r="O55" i="17"/>
  <c r="Q37" i="17"/>
  <c r="Q3" i="17" s="1"/>
  <c r="F37" i="17"/>
  <c r="F3" i="17" s="1"/>
  <c r="V37" i="17"/>
  <c r="V3" i="17" s="1"/>
  <c r="G37" i="17"/>
  <c r="G3" i="17" s="1"/>
  <c r="W37" i="17"/>
  <c r="W3" i="17" s="1"/>
  <c r="AT287" i="10"/>
  <c r="Q724" i="10"/>
  <c r="R723" i="10"/>
  <c r="R724" i="10" s="1"/>
  <c r="R359" i="10"/>
  <c r="R360" i="10" s="1"/>
  <c r="Q360" i="10"/>
  <c r="P807" i="10" a="1"/>
  <c r="P807" i="10" s="1"/>
  <c r="AS807" i="10"/>
  <c r="P808" i="10" a="1"/>
  <c r="P808" i="10" s="1"/>
  <c r="H37" i="17"/>
  <c r="AT337" i="10"/>
  <c r="I37" i="17"/>
  <c r="AS649" i="10"/>
  <c r="P649" i="10" a="1"/>
  <c r="P649" i="10" s="1"/>
  <c r="P650" i="10" a="1"/>
  <c r="P650" i="10" s="1"/>
  <c r="AR441" i="10"/>
  <c r="P443" i="10" s="1" a="1"/>
  <c r="P443" i="10" s="1"/>
  <c r="O442" i="10" a="1"/>
  <c r="O442" i="10" s="1"/>
  <c r="O441" i="10" a="1"/>
  <c r="O441" i="10" s="1"/>
  <c r="O337" i="10" a="1"/>
  <c r="O337" i="10" s="1"/>
  <c r="AR339" i="10"/>
  <c r="O340" i="10" a="1"/>
  <c r="O340" i="10" s="1"/>
  <c r="O339" i="10" a="1"/>
  <c r="O339" i="10" s="1"/>
  <c r="O338" i="10" a="1"/>
  <c r="O338" i="10" s="1"/>
  <c r="J37" i="17"/>
  <c r="Q100" i="10"/>
  <c r="R99" i="10"/>
  <c r="R100" i="10" s="1"/>
  <c r="P495" i="10" a="1"/>
  <c r="P495" i="10" s="1"/>
  <c r="AS495" i="10"/>
  <c r="P496" i="10" a="1"/>
  <c r="P496" i="10" s="1"/>
  <c r="Q412" i="10"/>
  <c r="R411" i="10"/>
  <c r="R412" i="10" s="1"/>
  <c r="K37" i="17"/>
  <c r="K3" i="17" s="1"/>
  <c r="AS493" i="10"/>
  <c r="P493" i="10" a="1"/>
  <c r="P493" i="10" s="1"/>
  <c r="P494" i="10" a="1"/>
  <c r="P494" i="10" s="1"/>
  <c r="P131" i="10" a="1"/>
  <c r="P131" i="10" s="1"/>
  <c r="AS131" i="10"/>
  <c r="P132" i="10" a="1"/>
  <c r="P132" i="10" s="1"/>
  <c r="AS391" i="10"/>
  <c r="P392" i="10" a="1"/>
  <c r="P392" i="10" s="1"/>
  <c r="P391" i="10" a="1"/>
  <c r="P391" i="10" s="1"/>
  <c r="C37" i="17"/>
  <c r="L37" i="17"/>
  <c r="L3" i="17" s="1"/>
  <c r="AS701" i="10"/>
  <c r="P701" i="10" a="1"/>
  <c r="P701" i="10" s="1"/>
  <c r="P702" i="10" a="1"/>
  <c r="P702" i="10" s="1"/>
  <c r="AS129" i="10"/>
  <c r="P130" i="10" a="1"/>
  <c r="P130" i="10" s="1"/>
  <c r="P129" i="10" a="1"/>
  <c r="P129" i="10" s="1"/>
  <c r="AS545" i="10"/>
  <c r="P546" i="10" a="1"/>
  <c r="P546" i="10" s="1"/>
  <c r="M37" i="17"/>
  <c r="M3" i="17" s="1"/>
  <c r="AT755" i="10"/>
  <c r="Q516" i="10"/>
  <c r="R515" i="10"/>
  <c r="R516" i="10" s="1"/>
  <c r="Q308" i="10"/>
  <c r="R307" i="10"/>
  <c r="R308" i="10" s="1"/>
  <c r="N37" i="17"/>
  <c r="N3" i="17" s="1"/>
  <c r="Q672" i="10"/>
  <c r="R671" i="10"/>
  <c r="R672" i="10" s="1"/>
  <c r="R463" i="10"/>
  <c r="R464" i="10" s="1"/>
  <c r="Q464" i="10"/>
  <c r="AQ27" i="10"/>
  <c r="AR753" i="10"/>
  <c r="O754" i="10" a="1"/>
  <c r="O754" i="10" s="1"/>
  <c r="O753" i="10" a="1"/>
  <c r="O753" i="10" s="1"/>
  <c r="O755" i="10" a="1"/>
  <c r="O755" i="10" s="1"/>
  <c r="O756" i="10" a="1"/>
  <c r="O756" i="10" s="1"/>
  <c r="P46" i="17"/>
  <c r="K47" i="17"/>
  <c r="F48" i="17"/>
  <c r="V48" i="17"/>
  <c r="Q49" i="17"/>
  <c r="L50" i="17"/>
  <c r="G51" i="17"/>
  <c r="W51" i="17"/>
  <c r="R52" i="17"/>
  <c r="M53" i="17"/>
  <c r="H54" i="17"/>
  <c r="C55" i="17"/>
  <c r="S55" i="17"/>
  <c r="O37" i="17"/>
  <c r="O3" i="17" s="1"/>
  <c r="AS651" i="10"/>
  <c r="P651" i="10" a="1"/>
  <c r="P651" i="10" s="1"/>
  <c r="P652" i="10" a="1"/>
  <c r="P652" i="10" s="1"/>
  <c r="AR285" i="10"/>
  <c r="O286" i="10" a="1"/>
  <c r="O286" i="10" s="1"/>
  <c r="O285" i="10" a="1"/>
  <c r="O285" i="10" s="1"/>
  <c r="O287" i="10" a="1"/>
  <c r="O287" i="10" s="1"/>
  <c r="O288" i="10" a="1"/>
  <c r="O288" i="10" s="1"/>
  <c r="P37" i="17"/>
  <c r="P3" i="17" s="1"/>
  <c r="O444" i="10" a="1"/>
  <c r="O444" i="10" s="1"/>
  <c r="O80" i="10" a="1"/>
  <c r="O80" i="10" s="1"/>
  <c r="AR77" i="10"/>
  <c r="P79" i="10" s="1" a="1"/>
  <c r="P79" i="10" s="1"/>
  <c r="O78" i="10" a="1"/>
  <c r="O78" i="10" s="1"/>
  <c r="O77" i="10" a="1"/>
  <c r="O77" i="10" s="1"/>
  <c r="P600" i="10" a="1"/>
  <c r="P600" i="10" s="1"/>
  <c r="AS599" i="10"/>
  <c r="P599" i="10" a="1"/>
  <c r="P599" i="10" s="1"/>
  <c r="AS183" i="10"/>
  <c r="AS443" i="10"/>
  <c r="O183" i="10" a="1"/>
  <c r="O183" i="10" s="1"/>
  <c r="AR181" i="10"/>
  <c r="P184" i="10" s="1" a="1"/>
  <c r="P184" i="10" s="1"/>
  <c r="O181" i="10" a="1"/>
  <c r="O181" i="10" s="1"/>
  <c r="O182" i="10" a="1"/>
  <c r="O182" i="10" s="1"/>
  <c r="AT233" i="10"/>
  <c r="Q256" i="10"/>
  <c r="R255" i="10"/>
  <c r="R256" i="10" s="1"/>
  <c r="O234" i="10" a="1"/>
  <c r="O234" i="10" s="1"/>
  <c r="O235" i="10" a="1"/>
  <c r="O235" i="10" s="1"/>
  <c r="O236" i="10" a="1"/>
  <c r="O236" i="10" s="1"/>
  <c r="AR235" i="10"/>
  <c r="O233" i="10" a="1"/>
  <c r="O233" i="10" s="1"/>
  <c r="R37" i="17"/>
  <c r="R3" i="17" s="1"/>
  <c r="AS703" i="10"/>
  <c r="P704" i="10" a="1"/>
  <c r="P704" i="10" s="1"/>
  <c r="P703" i="10" a="1"/>
  <c r="P703" i="10" s="1"/>
  <c r="P545" i="10" a="1"/>
  <c r="P545" i="10" s="1"/>
  <c r="P548" i="10" a="1"/>
  <c r="P548" i="10" s="1"/>
  <c r="AS547" i="10"/>
  <c r="P547" i="10" a="1"/>
  <c r="P547" i="10" s="1"/>
  <c r="S37" i="17"/>
  <c r="S3" i="17" s="1"/>
  <c r="AS597" i="10"/>
  <c r="P598" i="10" a="1"/>
  <c r="P598" i="10" s="1"/>
  <c r="P597" i="10" a="1"/>
  <c r="P597" i="10" s="1"/>
  <c r="AS805" i="10"/>
  <c r="P805" i="10" a="1"/>
  <c r="P805" i="10" s="1"/>
  <c r="P806" i="10" a="1"/>
  <c r="P806" i="10" s="1"/>
  <c r="E46" i="17"/>
  <c r="U46" i="17"/>
  <c r="P47" i="17"/>
  <c r="K48" i="17"/>
  <c r="F49" i="17"/>
  <c r="V49" i="17"/>
  <c r="Q50" i="17"/>
  <c r="L51" i="17"/>
  <c r="G52" i="17"/>
  <c r="W52" i="17"/>
  <c r="R53" i="17"/>
  <c r="M54" i="17"/>
  <c r="H55" i="17"/>
  <c r="D37" i="17"/>
  <c r="D3" i="17" s="1"/>
  <c r="T37" i="17"/>
  <c r="T3" i="17" s="1"/>
  <c r="Q204" i="10"/>
  <c r="R203" i="10"/>
  <c r="R204" i="10" s="1"/>
  <c r="AS79" i="10"/>
  <c r="R775" i="10"/>
  <c r="R776" i="10" s="1"/>
  <c r="Q776" i="10"/>
  <c r="E37" i="17"/>
  <c r="E3" i="17" s="1"/>
  <c r="U37" i="17"/>
  <c r="U3" i="17" s="1"/>
  <c r="O151" i="10"/>
  <c r="N152" i="10"/>
  <c r="AS389" i="10"/>
  <c r="P390" i="10" a="1"/>
  <c r="P390" i="10" s="1"/>
  <c r="P389" i="10" a="1"/>
  <c r="P389" i="10" s="1"/>
  <c r="Q620" i="10"/>
  <c r="R619" i="10"/>
  <c r="R620" i="10" s="1"/>
  <c r="G46" i="17"/>
  <c r="R47" i="17"/>
  <c r="M48" i="17"/>
  <c r="H49" i="17"/>
  <c r="C50" i="17"/>
  <c r="S50" i="17"/>
  <c r="N51" i="17"/>
  <c r="I52" i="17"/>
  <c r="D53" i="17"/>
  <c r="T53" i="17"/>
  <c r="O54" i="17"/>
  <c r="J55" i="17"/>
  <c r="W46" i="17"/>
  <c r="C38" i="17"/>
  <c r="S38" i="17"/>
  <c r="O39" i="17"/>
  <c r="Q38" i="17"/>
  <c r="M39" i="17"/>
  <c r="C46" i="17"/>
  <c r="S46" i="17"/>
  <c r="N47" i="17"/>
  <c r="I48" i="17"/>
  <c r="D49" i="17"/>
  <c r="T49" i="17"/>
  <c r="O50" i="17"/>
  <c r="J51" i="17"/>
  <c r="E52" i="17"/>
  <c r="U52" i="17"/>
  <c r="P53" i="17"/>
  <c r="K54" i="17"/>
  <c r="F55" i="17"/>
  <c r="V55" i="17"/>
  <c r="D46" i="17"/>
  <c r="O47" i="17"/>
  <c r="E49" i="17"/>
  <c r="U49" i="17"/>
  <c r="K51" i="17"/>
  <c r="L54" i="17"/>
  <c r="P38" i="17"/>
  <c r="L39" i="17"/>
  <c r="R38" i="17"/>
  <c r="N39" i="17"/>
  <c r="H3" i="17"/>
  <c r="D38" i="17"/>
  <c r="T38" i="17"/>
  <c r="P39" i="17"/>
  <c r="E38" i="17"/>
  <c r="U38" i="17"/>
  <c r="Q39" i="17"/>
  <c r="J3" i="17"/>
  <c r="F38" i="17"/>
  <c r="V38" i="17"/>
  <c r="R39" i="17"/>
  <c r="G38" i="17"/>
  <c r="W38" i="17"/>
  <c r="S39" i="17"/>
  <c r="H38" i="17"/>
  <c r="D39" i="17"/>
  <c r="T39" i="17"/>
  <c r="I38" i="17"/>
  <c r="E39" i="17"/>
  <c r="U39" i="17"/>
  <c r="C39" i="17"/>
  <c r="J38" i="17"/>
  <c r="F39" i="17"/>
  <c r="V39" i="17"/>
  <c r="K38" i="17"/>
  <c r="G39" i="17"/>
  <c r="W39" i="17"/>
  <c r="L38" i="17"/>
  <c r="H39" i="17"/>
  <c r="M38" i="17"/>
  <c r="I39" i="17"/>
  <c r="N38" i="17"/>
  <c r="J39" i="17"/>
  <c r="T46" i="17"/>
  <c r="J48" i="17"/>
  <c r="P50" i="17"/>
  <c r="F52" i="17"/>
  <c r="V52" i="17"/>
  <c r="Q53" i="17"/>
  <c r="G55" i="17"/>
  <c r="W55" i="17"/>
  <c r="O38" i="17"/>
  <c r="K39" i="17"/>
  <c r="S76" i="17"/>
  <c r="I3" i="17"/>
  <c r="Q76" i="17"/>
  <c r="E76" i="17"/>
  <c r="U76" i="17"/>
  <c r="U77" i="17" s="1"/>
  <c r="V68" i="3" s="1"/>
  <c r="G76" i="17"/>
  <c r="W76" i="17"/>
  <c r="M76" i="17"/>
  <c r="L76" i="17"/>
  <c r="L77" i="17" s="1"/>
  <c r="M68" i="3" s="1"/>
  <c r="M67" i="3" s="1"/>
  <c r="D76" i="17"/>
  <c r="T76" i="17"/>
  <c r="R76" i="17"/>
  <c r="H76" i="17"/>
  <c r="J76" i="17"/>
  <c r="I76" i="17"/>
  <c r="K76" i="17"/>
  <c r="N76" i="17"/>
  <c r="O76" i="17"/>
  <c r="P76" i="17"/>
  <c r="V76" i="17"/>
  <c r="F76" i="17"/>
  <c r="P251" i="17"/>
  <c r="P252" i="17" s="1"/>
  <c r="P253" i="17" s="1"/>
  <c r="R146" i="17"/>
  <c r="R147" i="17" s="1"/>
  <c r="R148" i="17" s="1"/>
  <c r="K146" i="17"/>
  <c r="K147" i="17" s="1"/>
  <c r="K148" i="17" s="1"/>
  <c r="R216" i="17"/>
  <c r="R217" i="17" s="1"/>
  <c r="R218" i="17" s="1"/>
  <c r="I216" i="17"/>
  <c r="I217" i="17" s="1"/>
  <c r="I218" i="17" s="1"/>
  <c r="E161" i="17"/>
  <c r="E168" i="17" s="1"/>
  <c r="U161" i="17"/>
  <c r="U168" i="17" s="1"/>
  <c r="D146" i="17"/>
  <c r="D147" i="17" s="1"/>
  <c r="D148" i="17" s="1"/>
  <c r="T146" i="17"/>
  <c r="T147" i="17" s="1"/>
  <c r="T148" i="17" s="1"/>
  <c r="E146" i="17"/>
  <c r="E147" i="17" s="1"/>
  <c r="E148" i="17" s="1"/>
  <c r="O146" i="17"/>
  <c r="O147" i="17" s="1"/>
  <c r="O148" i="17" s="1"/>
  <c r="D216" i="17"/>
  <c r="D217" i="17" s="1"/>
  <c r="D218" i="17" s="1"/>
  <c r="T216" i="17"/>
  <c r="T217" i="17" s="1"/>
  <c r="T218" i="17" s="1"/>
  <c r="O216" i="17"/>
  <c r="O217" i="17" s="1"/>
  <c r="O218" i="17" s="1"/>
  <c r="U146" i="17"/>
  <c r="U147" i="17" s="1"/>
  <c r="U148" i="17" s="1"/>
  <c r="P146" i="17"/>
  <c r="P147" i="17" s="1"/>
  <c r="P148" i="17" s="1"/>
  <c r="F146" i="17"/>
  <c r="F147" i="17" s="1"/>
  <c r="F148" i="17" s="1"/>
  <c r="V146" i="17"/>
  <c r="V147" i="17" s="1"/>
  <c r="V148" i="17" s="1"/>
  <c r="N161" i="17"/>
  <c r="K251" i="17"/>
  <c r="K252" i="17" s="1"/>
  <c r="K253" i="17" s="1"/>
  <c r="L146" i="17"/>
  <c r="L147" i="17" s="1"/>
  <c r="L148" i="17" s="1"/>
  <c r="G146" i="17"/>
  <c r="G147" i="17" s="1"/>
  <c r="G148" i="17" s="1"/>
  <c r="W146" i="17"/>
  <c r="W147" i="17" s="1"/>
  <c r="W148" i="17" s="1"/>
  <c r="W161" i="17"/>
  <c r="V161" i="17"/>
  <c r="V168" i="17" s="1"/>
  <c r="F161" i="17"/>
  <c r="G161" i="17"/>
  <c r="H161" i="17"/>
  <c r="H168" i="17" s="1"/>
  <c r="Q216" i="17"/>
  <c r="Q217" i="17" s="1"/>
  <c r="Q218" i="17" s="1"/>
  <c r="H146" i="17"/>
  <c r="H147" i="17" s="1"/>
  <c r="H148" i="17" s="1"/>
  <c r="J161" i="17"/>
  <c r="J168" i="17" s="1"/>
  <c r="I161" i="17"/>
  <c r="H216" i="17"/>
  <c r="H217" i="17" s="1"/>
  <c r="H218" i="17" s="1"/>
  <c r="C216" i="17"/>
  <c r="C217" i="17" s="1"/>
  <c r="C218" i="17" s="1"/>
  <c r="S216" i="17"/>
  <c r="S217" i="17" s="1"/>
  <c r="S218" i="17" s="1"/>
  <c r="I146" i="17"/>
  <c r="I147" i="17" s="1"/>
  <c r="I148" i="17" s="1"/>
  <c r="K161" i="17"/>
  <c r="I251" i="17"/>
  <c r="I252" i="17" s="1"/>
  <c r="I253" i="17" s="1"/>
  <c r="T251" i="17"/>
  <c r="T252" i="17" s="1"/>
  <c r="T253" i="17" s="1"/>
  <c r="J146" i="17"/>
  <c r="J147" i="17" s="1"/>
  <c r="J148" i="17" s="1"/>
  <c r="L161" i="17"/>
  <c r="L168" i="17" s="1"/>
  <c r="J216" i="17"/>
  <c r="J217" i="17" s="1"/>
  <c r="J218" i="17" s="1"/>
  <c r="M161" i="17"/>
  <c r="L216" i="17"/>
  <c r="L217" i="17" s="1"/>
  <c r="L218" i="17" s="1"/>
  <c r="M146" i="17"/>
  <c r="M147" i="17" s="1"/>
  <c r="M148" i="17" s="1"/>
  <c r="N216" i="17"/>
  <c r="N217" i="17" s="1"/>
  <c r="N218" i="17" s="1"/>
  <c r="M251" i="17"/>
  <c r="M252" i="17" s="1"/>
  <c r="M253" i="17" s="1"/>
  <c r="N146" i="17"/>
  <c r="N147" i="17" s="1"/>
  <c r="N148" i="17" s="1"/>
  <c r="P216" i="17"/>
  <c r="P217" i="17" s="1"/>
  <c r="P218" i="17" s="1"/>
  <c r="Q146" i="17"/>
  <c r="Q147" i="17" s="1"/>
  <c r="Q148" i="17" s="1"/>
  <c r="O161" i="17"/>
  <c r="D251" i="17"/>
  <c r="D252" i="17" s="1"/>
  <c r="D253" i="17" s="1"/>
  <c r="P161" i="17"/>
  <c r="Q161" i="17"/>
  <c r="C146" i="17"/>
  <c r="C147" i="17" s="1"/>
  <c r="C148" i="17" s="1"/>
  <c r="S146" i="17"/>
  <c r="S147" i="17" s="1"/>
  <c r="S148" i="17" s="1"/>
  <c r="R161" i="17"/>
  <c r="C161" i="17"/>
  <c r="S161" i="17"/>
  <c r="H251" i="17"/>
  <c r="H252" i="17" s="1"/>
  <c r="H253" i="17" s="1"/>
  <c r="C251" i="17"/>
  <c r="C252" i="17" s="1"/>
  <c r="C253" i="17" s="1"/>
  <c r="S251" i="17"/>
  <c r="S252" i="17" s="1"/>
  <c r="S253" i="17" s="1"/>
  <c r="G216" i="17"/>
  <c r="G217" i="17" s="1"/>
  <c r="G218" i="17" s="1"/>
  <c r="W216" i="17"/>
  <c r="W217" i="17" s="1"/>
  <c r="W218" i="17" s="1"/>
  <c r="D161" i="17"/>
  <c r="D168" i="17" s="1"/>
  <c r="T161" i="17"/>
  <c r="T168" i="17" s="1"/>
  <c r="J251" i="17"/>
  <c r="J252" i="17" s="1"/>
  <c r="J253" i="17" s="1"/>
  <c r="L251" i="17"/>
  <c r="L252" i="17" s="1"/>
  <c r="L253" i="17" s="1"/>
  <c r="K216" i="17"/>
  <c r="K217" i="17" s="1"/>
  <c r="K218" i="17" s="1"/>
  <c r="F216" i="17"/>
  <c r="F217" i="17" s="1"/>
  <c r="F218" i="17" s="1"/>
  <c r="V216" i="17"/>
  <c r="V217" i="17" s="1"/>
  <c r="V218" i="17" s="1"/>
  <c r="M216" i="17"/>
  <c r="M217" i="17" s="1"/>
  <c r="M218" i="17" s="1"/>
  <c r="V251" i="17"/>
  <c r="V252" i="17" s="1"/>
  <c r="V253" i="17" s="1"/>
  <c r="E216" i="17"/>
  <c r="E217" i="17" s="1"/>
  <c r="E218" i="17" s="1"/>
  <c r="U216" i="17"/>
  <c r="U217" i="17" s="1"/>
  <c r="U218" i="17" s="1"/>
  <c r="F251" i="17"/>
  <c r="F252" i="17" s="1"/>
  <c r="F253" i="17" s="1"/>
  <c r="G251" i="17"/>
  <c r="G252" i="17" s="1"/>
  <c r="G253" i="17" s="1"/>
  <c r="W251" i="17"/>
  <c r="W252" i="17" s="1"/>
  <c r="W253" i="17" s="1"/>
  <c r="R251" i="17"/>
  <c r="R252" i="17" s="1"/>
  <c r="R253" i="17" s="1"/>
  <c r="N251" i="17"/>
  <c r="N252" i="17" s="1"/>
  <c r="N253" i="17" s="1"/>
  <c r="O251" i="17"/>
  <c r="O252" i="17" s="1"/>
  <c r="O253" i="17" s="1"/>
  <c r="U251" i="17"/>
  <c r="U252" i="17" s="1"/>
  <c r="U253" i="17" s="1"/>
  <c r="E251" i="17"/>
  <c r="E252" i="17" s="1"/>
  <c r="E253" i="17" s="1"/>
  <c r="Q251" i="17"/>
  <c r="Q252" i="17" s="1"/>
  <c r="Q253" i="17" s="1"/>
  <c r="R87" i="10" l="1"/>
  <c r="P444" i="10" a="1"/>
  <c r="P444" i="10" s="1"/>
  <c r="T556" i="10"/>
  <c r="H556" i="10" s="1"/>
  <c r="T816" i="10"/>
  <c r="H816" i="10" s="1"/>
  <c r="T504" i="10"/>
  <c r="H504" i="10" s="1"/>
  <c r="T452" i="10"/>
  <c r="H452" i="10" s="1"/>
  <c r="T140" i="10"/>
  <c r="H140" i="10" s="1"/>
  <c r="T712" i="10"/>
  <c r="H712" i="10" s="1"/>
  <c r="T400" i="10"/>
  <c r="H400" i="10" s="1"/>
  <c r="T88" i="10"/>
  <c r="H88" i="10" s="1"/>
  <c r="T764" i="10"/>
  <c r="H764" i="10" s="1"/>
  <c r="T244" i="10"/>
  <c r="H244" i="10" s="1"/>
  <c r="T660" i="10"/>
  <c r="H660" i="10" s="1"/>
  <c r="T348" i="10"/>
  <c r="H348" i="10" s="1"/>
  <c r="T192" i="10"/>
  <c r="H192" i="10" s="1"/>
  <c r="T608" i="10"/>
  <c r="H608" i="10" s="1"/>
  <c r="T296" i="10"/>
  <c r="H296" i="10" s="1"/>
  <c r="T720" i="10"/>
  <c r="H720" i="10" s="1"/>
  <c r="T304" i="10"/>
  <c r="H304" i="10" s="1"/>
  <c r="T200" i="10"/>
  <c r="H200" i="10" s="1"/>
  <c r="T564" i="10"/>
  <c r="H564" i="10" s="1"/>
  <c r="T512" i="10"/>
  <c r="H512" i="10" s="1"/>
  <c r="T96" i="10"/>
  <c r="H96" i="10" s="1"/>
  <c r="T460" i="10"/>
  <c r="H460" i="10" s="1"/>
  <c r="T668" i="10"/>
  <c r="H668" i="10" s="1"/>
  <c r="T824" i="10"/>
  <c r="H824" i="10" s="1"/>
  <c r="T408" i="10"/>
  <c r="H408" i="10" s="1"/>
  <c r="T252" i="10"/>
  <c r="H252" i="10" s="1"/>
  <c r="T148" i="10"/>
  <c r="H148" i="10" s="1"/>
  <c r="T772" i="10"/>
  <c r="H772" i="10" s="1"/>
  <c r="T356" i="10"/>
  <c r="H356" i="10" s="1"/>
  <c r="T616" i="10"/>
  <c r="H616" i="10" s="1"/>
  <c r="P183" i="10" a="1"/>
  <c r="P183" i="10" s="1"/>
  <c r="P233" i="10" a="1"/>
  <c r="P233" i="10" s="1"/>
  <c r="AS235" i="10"/>
  <c r="P236" i="10" a="1"/>
  <c r="P236" i="10" s="1"/>
  <c r="P235" i="10" a="1"/>
  <c r="P235" i="10" s="1"/>
  <c r="P234" i="10" a="1"/>
  <c r="P234" i="10" s="1"/>
  <c r="AS285" i="10"/>
  <c r="P285" i="10" a="1"/>
  <c r="P285" i="10" s="1"/>
  <c r="P286" i="10" a="1"/>
  <c r="P286" i="10" s="1"/>
  <c r="P287" i="10" a="1"/>
  <c r="P287" i="10" s="1"/>
  <c r="P288" i="10" a="1"/>
  <c r="P288" i="10" s="1"/>
  <c r="AT183" i="10"/>
  <c r="AT805" i="10"/>
  <c r="Q805" i="10" a="1"/>
  <c r="Q805" i="10" s="1"/>
  <c r="Q806" i="10" a="1"/>
  <c r="Q806" i="10" s="1"/>
  <c r="Q389" i="10" a="1"/>
  <c r="Q389" i="10" s="1"/>
  <c r="Q392" i="10" a="1"/>
  <c r="Q392" i="10" s="1"/>
  <c r="Q391" i="10" a="1"/>
  <c r="Q391" i="10" s="1"/>
  <c r="AT391" i="10"/>
  <c r="Q649" i="10" a="1"/>
  <c r="Q649" i="10" s="1"/>
  <c r="Q652" i="10" a="1"/>
  <c r="Q652" i="10" s="1"/>
  <c r="Q651" i="10" a="1"/>
  <c r="Q651" i="10" s="1"/>
  <c r="AT651" i="10"/>
  <c r="Q807" i="10" a="1"/>
  <c r="Q807" i="10" s="1"/>
  <c r="Q808" i="10" a="1"/>
  <c r="Q808" i="10" s="1"/>
  <c r="AT807" i="10"/>
  <c r="Q600" i="10" a="1"/>
  <c r="Q600" i="10" s="1"/>
  <c r="Q599" i="10" a="1"/>
  <c r="Q599" i="10" s="1"/>
  <c r="AT599" i="10"/>
  <c r="Q131" i="10" a="1"/>
  <c r="Q131" i="10" s="1"/>
  <c r="AT131" i="10"/>
  <c r="Q132" i="10" a="1"/>
  <c r="Q132" i="10" s="1"/>
  <c r="AT389" i="10"/>
  <c r="Q390" i="10" a="1"/>
  <c r="Q390" i="10" s="1"/>
  <c r="AT597" i="10"/>
  <c r="Q597" i="10" a="1"/>
  <c r="Q597" i="10" s="1"/>
  <c r="Q598" i="10" a="1"/>
  <c r="Q598" i="10" s="1"/>
  <c r="AS339" i="10"/>
  <c r="P339" i="10" a="1"/>
  <c r="P339" i="10" s="1"/>
  <c r="P340" i="10" a="1"/>
  <c r="P340" i="10" s="1"/>
  <c r="P338" i="10" a="1"/>
  <c r="P338" i="10" s="1"/>
  <c r="P337" i="10" a="1"/>
  <c r="P337" i="10" s="1"/>
  <c r="AR27" i="10"/>
  <c r="AS753" i="10"/>
  <c r="P754" i="10" a="1"/>
  <c r="P754" i="10" s="1"/>
  <c r="P753" i="10" a="1"/>
  <c r="P753" i="10" s="1"/>
  <c r="P756" i="10" a="1"/>
  <c r="P756" i="10" s="1"/>
  <c r="P755" i="10" a="1"/>
  <c r="P755" i="10" s="1"/>
  <c r="AT545" i="10"/>
  <c r="Q545" i="10" a="1"/>
  <c r="Q545" i="10" s="1"/>
  <c r="O152" i="10"/>
  <c r="P151" i="10"/>
  <c r="Q546" i="10" a="1"/>
  <c r="Q546" i="10" s="1"/>
  <c r="Q547" i="10" a="1"/>
  <c r="Q547" i="10" s="1"/>
  <c r="AT547" i="10"/>
  <c r="Q548" i="10" a="1"/>
  <c r="Q548" i="10" s="1"/>
  <c r="P80" i="10" a="1"/>
  <c r="P80" i="10" s="1"/>
  <c r="P78" i="10" a="1"/>
  <c r="P78" i="10" s="1"/>
  <c r="P77" i="10" a="1"/>
  <c r="P77" i="10" s="1"/>
  <c r="AS77" i="10"/>
  <c r="Q79" i="10" s="1" a="1"/>
  <c r="Q79" i="10" s="1"/>
  <c r="AT493" i="10"/>
  <c r="Q493" i="10" a="1"/>
  <c r="Q493" i="10" s="1"/>
  <c r="Q494" i="10" a="1"/>
  <c r="Q494" i="10" s="1"/>
  <c r="AS441" i="10"/>
  <c r="Q444" i="10" s="1" a="1"/>
  <c r="Q444" i="10" s="1"/>
  <c r="P441" i="10" a="1"/>
  <c r="P441" i="10" s="1"/>
  <c r="P442" i="10" a="1"/>
  <c r="P442" i="10" s="1"/>
  <c r="AT129" i="10"/>
  <c r="Q129" i="10" a="1"/>
  <c r="Q129" i="10" s="1"/>
  <c r="Q130" i="10" a="1"/>
  <c r="Q130" i="10" s="1"/>
  <c r="P182" i="10" a="1"/>
  <c r="P182" i="10" s="1"/>
  <c r="P181" i="10" a="1"/>
  <c r="P181" i="10" s="1"/>
  <c r="AS181" i="10"/>
  <c r="Q183" i="10" s="1" a="1"/>
  <c r="Q183" i="10" s="1"/>
  <c r="AR29" i="10"/>
  <c r="AT649" i="10"/>
  <c r="Q650" i="10" a="1"/>
  <c r="Q650" i="10" s="1"/>
  <c r="AT79" i="10"/>
  <c r="Q702" i="10" a="1"/>
  <c r="Q702" i="10" s="1"/>
  <c r="Q703" i="10" a="1"/>
  <c r="Q703" i="10" s="1"/>
  <c r="Q704" i="10" a="1"/>
  <c r="Q704" i="10" s="1"/>
  <c r="AT703" i="10"/>
  <c r="AT701" i="10"/>
  <c r="Q701" i="10" a="1"/>
  <c r="Q701" i="10" s="1"/>
  <c r="Q495" i="10" a="1"/>
  <c r="Q495" i="10" s="1"/>
  <c r="Q496" i="10" a="1"/>
  <c r="Q496" i="10" s="1"/>
  <c r="AT495" i="10"/>
  <c r="AT443" i="10"/>
  <c r="M74" i="3"/>
  <c r="F77" i="17"/>
  <c r="G68" i="3" s="1"/>
  <c r="J77" i="17"/>
  <c r="K68" i="3" s="1"/>
  <c r="M77" i="17"/>
  <c r="M78" i="17" s="1"/>
  <c r="W77" i="17"/>
  <c r="X68" i="3" s="1"/>
  <c r="G77" i="17"/>
  <c r="H68" i="3" s="1"/>
  <c r="P77" i="17"/>
  <c r="Q68" i="3" s="1"/>
  <c r="H77" i="17"/>
  <c r="I68" i="3" s="1"/>
  <c r="V67" i="3"/>
  <c r="V74" i="3" s="1"/>
  <c r="E77" i="17"/>
  <c r="F68" i="3" s="1"/>
  <c r="F67" i="3" s="1"/>
  <c r="O77" i="17"/>
  <c r="P68" i="3" s="1"/>
  <c r="R77" i="17"/>
  <c r="S68" i="3" s="1"/>
  <c r="S67" i="3" s="1"/>
  <c r="Q77" i="17"/>
  <c r="R68" i="3" s="1"/>
  <c r="R67" i="3" s="1"/>
  <c r="N77" i="17"/>
  <c r="O68" i="3" s="1"/>
  <c r="S77" i="17"/>
  <c r="T68" i="3" s="1"/>
  <c r="T67" i="3" s="1"/>
  <c r="V77" i="17"/>
  <c r="W68" i="3" s="1"/>
  <c r="W67" i="3" s="1"/>
  <c r="K77" i="17"/>
  <c r="L68" i="3" s="1"/>
  <c r="T77" i="17"/>
  <c r="U68" i="3" s="1"/>
  <c r="I77" i="17"/>
  <c r="J68" i="3" s="1"/>
  <c r="D77" i="17"/>
  <c r="E68" i="3" s="1"/>
  <c r="G72" i="22"/>
  <c r="E72" i="29"/>
  <c r="K72" i="26"/>
  <c r="K72" i="27"/>
  <c r="K72" i="23"/>
  <c r="K72" i="21"/>
  <c r="K72" i="32"/>
  <c r="K72" i="18"/>
  <c r="K72" i="29"/>
  <c r="K72" i="19"/>
  <c r="H72" i="28"/>
  <c r="H72" i="34"/>
  <c r="L78" i="17"/>
  <c r="L72" i="32"/>
  <c r="L72" i="33"/>
  <c r="L72" i="19"/>
  <c r="L72" i="18"/>
  <c r="L72" i="22"/>
  <c r="L72" i="26"/>
  <c r="L72" i="25"/>
  <c r="L72" i="23"/>
  <c r="L72" i="24"/>
  <c r="L72" i="27"/>
  <c r="L72" i="20"/>
  <c r="L72" i="21"/>
  <c r="L72" i="30"/>
  <c r="L72" i="34"/>
  <c r="L72" i="29"/>
  <c r="L72" i="28"/>
  <c r="P78" i="17"/>
  <c r="P72" i="19"/>
  <c r="P72" i="25"/>
  <c r="P72" i="26"/>
  <c r="P72" i="22"/>
  <c r="P72" i="34"/>
  <c r="P72" i="20"/>
  <c r="P72" i="29"/>
  <c r="P72" i="30"/>
  <c r="P72" i="27"/>
  <c r="P72" i="24"/>
  <c r="W72" i="19"/>
  <c r="W72" i="32"/>
  <c r="W72" i="29"/>
  <c r="W72" i="34"/>
  <c r="W72" i="26"/>
  <c r="W72" i="24"/>
  <c r="W72" i="25"/>
  <c r="W72" i="27"/>
  <c r="W72" i="18"/>
  <c r="W72" i="20"/>
  <c r="U78" i="17"/>
  <c r="U72" i="28"/>
  <c r="U72" i="20"/>
  <c r="U72" i="24"/>
  <c r="U72" i="27"/>
  <c r="U72" i="21"/>
  <c r="U72" i="23"/>
  <c r="U72" i="32"/>
  <c r="U72" i="29"/>
  <c r="U72" i="33"/>
  <c r="U72" i="25"/>
  <c r="U72" i="19"/>
  <c r="U72" i="22"/>
  <c r="U72" i="26"/>
  <c r="U72" i="18"/>
  <c r="U72" i="34"/>
  <c r="U72" i="30"/>
  <c r="O78" i="17"/>
  <c r="O72" i="34"/>
  <c r="O72" i="18"/>
  <c r="O72" i="25"/>
  <c r="O72" i="26"/>
  <c r="O72" i="22"/>
  <c r="O72" i="27"/>
  <c r="O72" i="28"/>
  <c r="O72" i="29"/>
  <c r="O72" i="21"/>
  <c r="O72" i="30"/>
  <c r="O72" i="24"/>
  <c r="O72" i="20"/>
  <c r="O72" i="33"/>
  <c r="O72" i="23"/>
  <c r="O72" i="32"/>
  <c r="O72" i="19"/>
  <c r="T78" i="17"/>
  <c r="T72" i="30"/>
  <c r="T72" i="34"/>
  <c r="T72" i="32"/>
  <c r="N72" i="23"/>
  <c r="N72" i="26"/>
  <c r="J72" i="18"/>
  <c r="J72" i="22"/>
  <c r="J72" i="28"/>
  <c r="S162" i="17"/>
  <c r="S167" i="17"/>
  <c r="S170" i="17"/>
  <c r="S173" i="17"/>
  <c r="S166" i="17"/>
  <c r="S169" i="17"/>
  <c r="S172" i="17"/>
  <c r="S165" i="17"/>
  <c r="S168" i="17"/>
  <c r="S171" i="17"/>
  <c r="S164" i="17"/>
  <c r="M162" i="17"/>
  <c r="M165" i="17"/>
  <c r="M171" i="17"/>
  <c r="M164" i="17"/>
  <c r="M167" i="17"/>
  <c r="M170" i="17"/>
  <c r="M173" i="17"/>
  <c r="M166" i="17"/>
  <c r="M169" i="17"/>
  <c r="M172" i="17"/>
  <c r="G162" i="17"/>
  <c r="G166" i="17"/>
  <c r="G169" i="17"/>
  <c r="G172" i="17"/>
  <c r="G165" i="17"/>
  <c r="G171" i="17"/>
  <c r="G164" i="17"/>
  <c r="G167" i="17"/>
  <c r="G170" i="17"/>
  <c r="G173" i="17"/>
  <c r="M168" i="17"/>
  <c r="F162" i="17"/>
  <c r="F166" i="17"/>
  <c r="F169" i="17"/>
  <c r="F172" i="17"/>
  <c r="F164" i="17"/>
  <c r="F167" i="17"/>
  <c r="F173" i="17"/>
  <c r="F165" i="17"/>
  <c r="F171" i="17"/>
  <c r="F170" i="17"/>
  <c r="W162" i="17"/>
  <c r="W166" i="17"/>
  <c r="W169" i="17"/>
  <c r="W172" i="17"/>
  <c r="W165" i="17"/>
  <c r="W171" i="17"/>
  <c r="W164" i="17"/>
  <c r="W167" i="17"/>
  <c r="W170" i="17"/>
  <c r="W173" i="17"/>
  <c r="U162" i="17"/>
  <c r="U173" i="17"/>
  <c r="U166" i="17"/>
  <c r="U169" i="17"/>
  <c r="U172" i="17"/>
  <c r="U165" i="17"/>
  <c r="U171" i="17"/>
  <c r="U164" i="17"/>
  <c r="U167" i="17"/>
  <c r="U170" i="17"/>
  <c r="C162" i="17"/>
  <c r="C167" i="17"/>
  <c r="C170" i="17"/>
  <c r="C173" i="17"/>
  <c r="C166" i="17"/>
  <c r="C169" i="17"/>
  <c r="C172" i="17"/>
  <c r="C165" i="17"/>
  <c r="C168" i="17"/>
  <c r="C171" i="17"/>
  <c r="C164" i="17"/>
  <c r="Q162" i="17"/>
  <c r="Q164" i="17"/>
  <c r="Q167" i="17"/>
  <c r="Q170" i="17"/>
  <c r="Q173" i="17"/>
  <c r="Q169" i="17"/>
  <c r="Q165" i="17"/>
  <c r="Q168" i="17"/>
  <c r="Q172" i="17"/>
  <c r="Q171" i="17"/>
  <c r="Q166" i="17"/>
  <c r="E162" i="17"/>
  <c r="E173" i="17"/>
  <c r="E166" i="17"/>
  <c r="E169" i="17"/>
  <c r="E172" i="17"/>
  <c r="E165" i="17"/>
  <c r="E171" i="17"/>
  <c r="E164" i="17"/>
  <c r="E167" i="17"/>
  <c r="E170" i="17"/>
  <c r="P162" i="17"/>
  <c r="P164" i="17"/>
  <c r="P167" i="17"/>
  <c r="P170" i="17"/>
  <c r="P173" i="17"/>
  <c r="P166" i="17"/>
  <c r="P172" i="17"/>
  <c r="P165" i="17"/>
  <c r="P171" i="17"/>
  <c r="P169" i="17"/>
  <c r="K162" i="17"/>
  <c r="K165" i="17"/>
  <c r="K168" i="17"/>
  <c r="K171" i="17"/>
  <c r="K167" i="17"/>
  <c r="K173" i="17"/>
  <c r="K166" i="17"/>
  <c r="K172" i="17"/>
  <c r="K164" i="17"/>
  <c r="K170" i="17"/>
  <c r="K169" i="17"/>
  <c r="O162" i="17"/>
  <c r="O171" i="17"/>
  <c r="O164" i="17"/>
  <c r="O167" i="17"/>
  <c r="O170" i="17"/>
  <c r="O173" i="17"/>
  <c r="O169" i="17"/>
  <c r="O172" i="17"/>
  <c r="O165" i="17"/>
  <c r="O166" i="17"/>
  <c r="N162" i="17"/>
  <c r="N171" i="17"/>
  <c r="N164" i="17"/>
  <c r="N167" i="17"/>
  <c r="N170" i="17"/>
  <c r="N173" i="17"/>
  <c r="N166" i="17"/>
  <c r="N169" i="17"/>
  <c r="N172" i="17"/>
  <c r="N165" i="17"/>
  <c r="F168" i="17"/>
  <c r="R162" i="17"/>
  <c r="R164" i="17"/>
  <c r="R167" i="17"/>
  <c r="R170" i="17"/>
  <c r="R173" i="17"/>
  <c r="R166" i="17"/>
  <c r="R172" i="17"/>
  <c r="R165" i="17"/>
  <c r="R171" i="17"/>
  <c r="R169" i="17"/>
  <c r="T162" i="17"/>
  <c r="T170" i="17"/>
  <c r="T173" i="17"/>
  <c r="T166" i="17"/>
  <c r="T169" i="17"/>
  <c r="T172" i="17"/>
  <c r="T171" i="17"/>
  <c r="T165" i="17"/>
  <c r="T164" i="17"/>
  <c r="T167" i="17"/>
  <c r="D162" i="17"/>
  <c r="D170" i="17"/>
  <c r="D173" i="17"/>
  <c r="D166" i="17"/>
  <c r="D169" i="17"/>
  <c r="D172" i="17"/>
  <c r="D171" i="17"/>
  <c r="D165" i="17"/>
  <c r="D164" i="17"/>
  <c r="D167" i="17"/>
  <c r="G168" i="17"/>
  <c r="L162" i="17"/>
  <c r="L165" i="17"/>
  <c r="L171" i="17"/>
  <c r="L164" i="17"/>
  <c r="L170" i="17"/>
  <c r="L173" i="17"/>
  <c r="L166" i="17"/>
  <c r="L169" i="17"/>
  <c r="L172" i="17"/>
  <c r="L167" i="17"/>
  <c r="I162" i="17"/>
  <c r="I169" i="17"/>
  <c r="I172" i="17"/>
  <c r="I165" i="17"/>
  <c r="I168" i="17"/>
  <c r="I171" i="17"/>
  <c r="I167" i="17"/>
  <c r="I170" i="17"/>
  <c r="I173" i="17"/>
  <c r="I166" i="17"/>
  <c r="I164" i="17"/>
  <c r="R168" i="17"/>
  <c r="P168" i="17"/>
  <c r="J162" i="17"/>
  <c r="J172" i="17"/>
  <c r="J165" i="17"/>
  <c r="J171" i="17"/>
  <c r="J164" i="17"/>
  <c r="J170" i="17"/>
  <c r="J173" i="17"/>
  <c r="J169" i="17"/>
  <c r="J167" i="17"/>
  <c r="J166" i="17"/>
  <c r="O168" i="17"/>
  <c r="V162" i="17"/>
  <c r="V166" i="17"/>
  <c r="V169" i="17"/>
  <c r="V172" i="17"/>
  <c r="V164" i="17"/>
  <c r="V167" i="17"/>
  <c r="V165" i="17"/>
  <c r="V171" i="17"/>
  <c r="V170" i="17"/>
  <c r="V173" i="17"/>
  <c r="W168" i="17"/>
  <c r="H162" i="17"/>
  <c r="H166" i="17"/>
  <c r="H169" i="17"/>
  <c r="H172" i="17"/>
  <c r="H165" i="17"/>
  <c r="H171" i="17"/>
  <c r="H164" i="17"/>
  <c r="H167" i="17"/>
  <c r="H170" i="17"/>
  <c r="H173" i="17"/>
  <c r="N168" i="17"/>
  <c r="A20" i="10"/>
  <c r="A19" i="10"/>
  <c r="A17" i="10"/>
  <c r="A16" i="10"/>
  <c r="A15" i="10"/>
  <c r="A12" i="10"/>
  <c r="A10" i="10"/>
  <c r="A11" i="10"/>
  <c r="A9" i="10"/>
  <c r="A8" i="10"/>
  <c r="A7" i="10"/>
  <c r="A6" i="10"/>
  <c r="A5" i="10"/>
  <c r="A4" i="10"/>
  <c r="E6" i="3"/>
  <c r="F6" i="3" s="1"/>
  <c r="G6" i="3" s="1"/>
  <c r="H6" i="3" s="1"/>
  <c r="I6" i="3" s="1"/>
  <c r="J6" i="3" s="1"/>
  <c r="K6" i="3" s="1"/>
  <c r="L6" i="3" s="1"/>
  <c r="M6" i="3" s="1"/>
  <c r="N6" i="3" s="1"/>
  <c r="O6" i="3" s="1"/>
  <c r="P6" i="3" s="1"/>
  <c r="Q6" i="3" s="1"/>
  <c r="R6" i="3" s="1"/>
  <c r="S6" i="3" s="1"/>
  <c r="T6" i="3" s="1"/>
  <c r="U6" i="3" s="1"/>
  <c r="V6" i="3" s="1"/>
  <c r="W6" i="3" s="1"/>
  <c r="X6" i="3" s="1"/>
  <c r="D72" i="30" l="1"/>
  <c r="D72" i="29"/>
  <c r="D72" i="33"/>
  <c r="D72" i="23"/>
  <c r="D72" i="27"/>
  <c r="D78" i="17"/>
  <c r="N72" i="27"/>
  <c r="Q72" i="24"/>
  <c r="W72" i="21"/>
  <c r="H72" i="18"/>
  <c r="F72" i="19"/>
  <c r="D72" i="32"/>
  <c r="N72" i="19"/>
  <c r="F72" i="22"/>
  <c r="D72" i="18"/>
  <c r="J72" i="25"/>
  <c r="T72" i="28"/>
  <c r="W72" i="23"/>
  <c r="K72" i="25"/>
  <c r="F72" i="25"/>
  <c r="D72" i="28"/>
  <c r="D72" i="22"/>
  <c r="D72" i="21"/>
  <c r="N72" i="22"/>
  <c r="T72" i="25"/>
  <c r="K72" i="34"/>
  <c r="D72" i="34"/>
  <c r="D72" i="24"/>
  <c r="N72" i="30"/>
  <c r="D72" i="25"/>
  <c r="N72" i="33"/>
  <c r="D72" i="19"/>
  <c r="D72" i="20"/>
  <c r="D72" i="26"/>
  <c r="N72" i="24"/>
  <c r="V72" i="25"/>
  <c r="R72" i="30"/>
  <c r="V72" i="33"/>
  <c r="R72" i="19"/>
  <c r="G72" i="21"/>
  <c r="R72" i="21"/>
  <c r="G72" i="28"/>
  <c r="R72" i="29"/>
  <c r="R72" i="22"/>
  <c r="G72" i="24"/>
  <c r="V72" i="27"/>
  <c r="G72" i="19"/>
  <c r="P72" i="18"/>
  <c r="R72" i="24"/>
  <c r="R77" i="24" s="1"/>
  <c r="R78" i="24" s="1"/>
  <c r="V72" i="26"/>
  <c r="T72" i="33"/>
  <c r="P72" i="33"/>
  <c r="R78" i="17"/>
  <c r="V72" i="29"/>
  <c r="R72" i="18"/>
  <c r="T72" i="21"/>
  <c r="P72" i="28"/>
  <c r="V72" i="21"/>
  <c r="T72" i="20"/>
  <c r="P72" i="32"/>
  <c r="V72" i="22"/>
  <c r="T72" i="26"/>
  <c r="V78" i="17"/>
  <c r="Q72" i="33"/>
  <c r="J72" i="32"/>
  <c r="J77" i="32" s="1"/>
  <c r="J78" i="32" s="1"/>
  <c r="N72" i="18"/>
  <c r="Q72" i="29"/>
  <c r="F78" i="17"/>
  <c r="G72" i="27"/>
  <c r="Q72" i="19"/>
  <c r="R72" i="23"/>
  <c r="E72" i="30"/>
  <c r="G72" i="23"/>
  <c r="G77" i="23" s="1"/>
  <c r="G78" i="23" s="1"/>
  <c r="Q72" i="27"/>
  <c r="N72" i="20"/>
  <c r="N78" i="17"/>
  <c r="T72" i="23"/>
  <c r="Q72" i="30"/>
  <c r="Q77" i="30" s="1"/>
  <c r="Q78" i="30" s="1"/>
  <c r="Q72" i="25"/>
  <c r="R72" i="34"/>
  <c r="R77" i="34" s="1"/>
  <c r="R78" i="34" s="1"/>
  <c r="E72" i="19"/>
  <c r="E92" i="19" s="1"/>
  <c r="N72" i="32"/>
  <c r="N92" i="32" s="1"/>
  <c r="Q72" i="21"/>
  <c r="E72" i="18"/>
  <c r="N72" i="29"/>
  <c r="T72" i="18"/>
  <c r="T72" i="19"/>
  <c r="T77" i="19" s="1"/>
  <c r="T78" i="19" s="1"/>
  <c r="Q72" i="20"/>
  <c r="Q77" i="20" s="1"/>
  <c r="Q72" i="28"/>
  <c r="R72" i="32"/>
  <c r="R92" i="32" s="1"/>
  <c r="E72" i="33"/>
  <c r="E77" i="33" s="1"/>
  <c r="E78" i="33" s="1"/>
  <c r="Q72" i="23"/>
  <c r="E72" i="28"/>
  <c r="N72" i="25"/>
  <c r="Q72" i="18"/>
  <c r="Q92" i="18" s="1"/>
  <c r="J72" i="26"/>
  <c r="J92" i="26" s="1"/>
  <c r="N72" i="21"/>
  <c r="N77" i="21" s="1"/>
  <c r="N78" i="21" s="1"/>
  <c r="T72" i="27"/>
  <c r="T72" i="24"/>
  <c r="Q72" i="34"/>
  <c r="Q77" i="34" s="1"/>
  <c r="Q78" i="34" s="1"/>
  <c r="Q78" i="17"/>
  <c r="R72" i="33"/>
  <c r="F72" i="29"/>
  <c r="E78" i="17"/>
  <c r="Q72" i="26"/>
  <c r="J72" i="30"/>
  <c r="J92" i="30" s="1"/>
  <c r="N72" i="28"/>
  <c r="N77" i="28" s="1"/>
  <c r="N78" i="28" s="1"/>
  <c r="T72" i="29"/>
  <c r="T77" i="29" s="1"/>
  <c r="T78" i="29" s="1"/>
  <c r="T72" i="22"/>
  <c r="T77" i="22" s="1"/>
  <c r="T78" i="22" s="1"/>
  <c r="Q72" i="32"/>
  <c r="R72" i="26"/>
  <c r="R77" i="26" s="1"/>
  <c r="R78" i="26" s="1"/>
  <c r="F72" i="30"/>
  <c r="F77" i="30" s="1"/>
  <c r="F78" i="30" s="1"/>
  <c r="G72" i="33"/>
  <c r="G77" i="33" s="1"/>
  <c r="G78" i="33" s="1"/>
  <c r="Q72" i="22"/>
  <c r="J72" i="23"/>
  <c r="N72" i="34"/>
  <c r="R72" i="27"/>
  <c r="V72" i="18"/>
  <c r="K72" i="28"/>
  <c r="K78" i="17"/>
  <c r="F72" i="27"/>
  <c r="G72" i="18"/>
  <c r="G78" i="17"/>
  <c r="J72" i="29"/>
  <c r="J72" i="20"/>
  <c r="J92" i="20" s="1"/>
  <c r="V72" i="34"/>
  <c r="F72" i="18"/>
  <c r="F92" i="18" s="1"/>
  <c r="F72" i="28"/>
  <c r="F77" i="28" s="1"/>
  <c r="F78" i="28" s="1"/>
  <c r="M72" i="29"/>
  <c r="M77" i="29" s="1"/>
  <c r="M78" i="29" s="1"/>
  <c r="J72" i="34"/>
  <c r="J72" i="19"/>
  <c r="V72" i="19"/>
  <c r="V77" i="19" s="1"/>
  <c r="V78" i="19" s="1"/>
  <c r="F72" i="26"/>
  <c r="F72" i="20"/>
  <c r="G72" i="34"/>
  <c r="M72" i="26"/>
  <c r="M77" i="26" s="1"/>
  <c r="M78" i="26" s="1"/>
  <c r="S72" i="32"/>
  <c r="J72" i="24"/>
  <c r="J77" i="24" s="1"/>
  <c r="J78" i="24" s="1"/>
  <c r="J72" i="33"/>
  <c r="J77" i="33" s="1"/>
  <c r="J78" i="33" s="1"/>
  <c r="F72" i="32"/>
  <c r="S72" i="19"/>
  <c r="F72" i="21"/>
  <c r="F77" i="21" s="1"/>
  <c r="F78" i="21" s="1"/>
  <c r="J72" i="27"/>
  <c r="J92" i="27" s="1"/>
  <c r="J78" i="17"/>
  <c r="R72" i="25"/>
  <c r="R77" i="25" s="1"/>
  <c r="R78" i="25" s="1"/>
  <c r="R72" i="20"/>
  <c r="V72" i="28"/>
  <c r="K72" i="33"/>
  <c r="F72" i="24"/>
  <c r="F92" i="24" s="1"/>
  <c r="E72" i="23"/>
  <c r="G72" i="32"/>
  <c r="J72" i="21"/>
  <c r="J77" i="21" s="1"/>
  <c r="J78" i="21" s="1"/>
  <c r="H72" i="27"/>
  <c r="H92" i="27" s="1"/>
  <c r="F72" i="34"/>
  <c r="F92" i="34" s="1"/>
  <c r="G72" i="29"/>
  <c r="G77" i="29" s="1"/>
  <c r="G78" i="29" s="1"/>
  <c r="I72" i="22"/>
  <c r="I92" i="22" s="1"/>
  <c r="I72" i="34"/>
  <c r="I78" i="17"/>
  <c r="W72" i="33"/>
  <c r="V72" i="20"/>
  <c r="V77" i="20" s="1"/>
  <c r="H72" i="20"/>
  <c r="H92" i="20" s="1"/>
  <c r="E72" i="32"/>
  <c r="S72" i="33"/>
  <c r="H72" i="32"/>
  <c r="E72" i="22"/>
  <c r="E77" i="22" s="1"/>
  <c r="E78" i="22" s="1"/>
  <c r="S72" i="22"/>
  <c r="I72" i="25"/>
  <c r="I92" i="25" s="1"/>
  <c r="I72" i="19"/>
  <c r="I77" i="19" s="1"/>
  <c r="I78" i="19" s="1"/>
  <c r="I72" i="33"/>
  <c r="I77" i="33" s="1"/>
  <c r="I78" i="33" s="1"/>
  <c r="H78" i="17"/>
  <c r="S72" i="34"/>
  <c r="S77" i="34" s="1"/>
  <c r="S78" i="34" s="1"/>
  <c r="I72" i="27"/>
  <c r="I72" i="29"/>
  <c r="I77" i="29" s="1"/>
  <c r="I78" i="29" s="1"/>
  <c r="I72" i="24"/>
  <c r="I72" i="30"/>
  <c r="I92" i="30" s="1"/>
  <c r="W72" i="30"/>
  <c r="W77" i="30" s="1"/>
  <c r="W78" i="30" s="1"/>
  <c r="W78" i="17"/>
  <c r="E72" i="26"/>
  <c r="S72" i="18"/>
  <c r="I72" i="18"/>
  <c r="I77" i="18" s="1"/>
  <c r="I78" i="18" s="1"/>
  <c r="H72" i="33"/>
  <c r="H92" i="33" s="1"/>
  <c r="S72" i="29"/>
  <c r="S77" i="29" s="1"/>
  <c r="S78" i="29" s="1"/>
  <c r="S78" i="17"/>
  <c r="H72" i="30"/>
  <c r="E72" i="24"/>
  <c r="M72" i="18"/>
  <c r="M77" i="18" s="1"/>
  <c r="M78" i="18" s="1"/>
  <c r="I72" i="23"/>
  <c r="I77" i="23" s="1"/>
  <c r="I78" i="23" s="1"/>
  <c r="I72" i="28"/>
  <c r="I77" i="28" s="1"/>
  <c r="I78" i="28" s="1"/>
  <c r="W72" i="22"/>
  <c r="W77" i="22" s="1"/>
  <c r="W78" i="22" s="1"/>
  <c r="V72" i="30"/>
  <c r="H72" i="29"/>
  <c r="H92" i="29" s="1"/>
  <c r="E72" i="27"/>
  <c r="E77" i="27" s="1"/>
  <c r="E78" i="27" s="1"/>
  <c r="M72" i="24"/>
  <c r="M77" i="24" s="1"/>
  <c r="M78" i="24" s="1"/>
  <c r="I72" i="32"/>
  <c r="H72" i="24"/>
  <c r="H92" i="24" s="1"/>
  <c r="I72" i="26"/>
  <c r="V72" i="23"/>
  <c r="H72" i="19"/>
  <c r="M72" i="32"/>
  <c r="M77" i="32" s="1"/>
  <c r="M78" i="32" s="1"/>
  <c r="I72" i="21"/>
  <c r="I92" i="21" s="1"/>
  <c r="I72" i="20"/>
  <c r="I77" i="20" s="1"/>
  <c r="W72" i="28"/>
  <c r="W77" i="28" s="1"/>
  <c r="W78" i="28" s="1"/>
  <c r="V72" i="32"/>
  <c r="V92" i="32" s="1"/>
  <c r="H72" i="23"/>
  <c r="H77" i="23" s="1"/>
  <c r="H78" i="23" s="1"/>
  <c r="E72" i="34"/>
  <c r="E77" i="34" s="1"/>
  <c r="E78" i="34" s="1"/>
  <c r="M72" i="27"/>
  <c r="M77" i="27" s="1"/>
  <c r="M78" i="27" s="1"/>
  <c r="M72" i="30"/>
  <c r="M92" i="30" s="1"/>
  <c r="H72" i="26"/>
  <c r="H77" i="26" s="1"/>
  <c r="H78" i="26" s="1"/>
  <c r="M72" i="28"/>
  <c r="M77" i="28" s="1"/>
  <c r="M78" i="28" s="1"/>
  <c r="M72" i="34"/>
  <c r="S72" i="21"/>
  <c r="S77" i="21" s="1"/>
  <c r="S78" i="21" s="1"/>
  <c r="M72" i="22"/>
  <c r="M72" i="19"/>
  <c r="M92" i="19" s="1"/>
  <c r="P72" i="21"/>
  <c r="P77" i="21" s="1"/>
  <c r="P78" i="21" s="1"/>
  <c r="H72" i="22"/>
  <c r="H77" i="22" s="1"/>
  <c r="H78" i="22" s="1"/>
  <c r="F72" i="33"/>
  <c r="F77" i="33" s="1"/>
  <c r="F78" i="33" s="1"/>
  <c r="E72" i="21"/>
  <c r="M72" i="25"/>
  <c r="M77" i="25" s="1"/>
  <c r="M78" i="25" s="1"/>
  <c r="H72" i="21"/>
  <c r="H77" i="21" s="1"/>
  <c r="H78" i="21" s="1"/>
  <c r="P72" i="23"/>
  <c r="R72" i="28"/>
  <c r="R92" i="28" s="1"/>
  <c r="V72" i="24"/>
  <c r="H72" i="25"/>
  <c r="F72" i="23"/>
  <c r="F77" i="23" s="1"/>
  <c r="F78" i="23" s="1"/>
  <c r="E72" i="25"/>
  <c r="E77" i="25" s="1"/>
  <c r="E78" i="25" s="1"/>
  <c r="G72" i="20"/>
  <c r="S72" i="26"/>
  <c r="S77" i="26" s="1"/>
  <c r="S78" i="26" s="1"/>
  <c r="Q443" i="10" a="1"/>
  <c r="Q443" i="10" s="1"/>
  <c r="Q184" i="10" a="1"/>
  <c r="Q184" i="10" s="1"/>
  <c r="R701" i="10" a="1"/>
  <c r="R701" i="10" s="1"/>
  <c r="R702" i="10" a="1"/>
  <c r="R702" i="10" s="1"/>
  <c r="R546" i="10" a="1"/>
  <c r="R546" i="10" s="1"/>
  <c r="R548" i="10" a="1"/>
  <c r="R548" i="10" s="1"/>
  <c r="R547" i="10" a="1"/>
  <c r="R547" i="10" s="1"/>
  <c r="R703" i="10" a="1"/>
  <c r="R703" i="10" s="1"/>
  <c r="R704" i="10" a="1"/>
  <c r="R704" i="10" s="1"/>
  <c r="AT339" i="10"/>
  <c r="Q340" i="10" a="1"/>
  <c r="Q340" i="10" s="1"/>
  <c r="Q339" i="10" a="1"/>
  <c r="Q339" i="10" s="1"/>
  <c r="Q337" i="10" a="1"/>
  <c r="Q337" i="10" s="1"/>
  <c r="Q338" i="10" a="1"/>
  <c r="Q338" i="10" s="1"/>
  <c r="R129" i="10" a="1"/>
  <c r="R129" i="10" s="1"/>
  <c r="R130" i="10" a="1"/>
  <c r="R130" i="10" s="1"/>
  <c r="P152" i="10"/>
  <c r="Q151" i="10"/>
  <c r="R652" i="10" a="1"/>
  <c r="R652" i="10" s="1"/>
  <c r="R651" i="10" a="1"/>
  <c r="R651" i="10" s="1"/>
  <c r="N68" i="3"/>
  <c r="N67" i="3" s="1"/>
  <c r="M72" i="23"/>
  <c r="M92" i="23" s="1"/>
  <c r="R597" i="10" a="1"/>
  <c r="R597" i="10" s="1"/>
  <c r="R598" i="10" a="1"/>
  <c r="R598" i="10" s="1"/>
  <c r="M72" i="20"/>
  <c r="M92" i="20" s="1"/>
  <c r="Q80" i="10" a="1"/>
  <c r="Q80" i="10" s="1"/>
  <c r="AT441" i="10"/>
  <c r="R444" i="10" s="1" a="1"/>
  <c r="R444" i="10" s="1"/>
  <c r="Q442" i="10" a="1"/>
  <c r="Q442" i="10" s="1"/>
  <c r="R545" i="10" a="1"/>
  <c r="R545" i="10" s="1"/>
  <c r="R389" i="10" a="1"/>
  <c r="R389" i="10" s="1"/>
  <c r="R390" i="10" a="1"/>
  <c r="R390" i="10" s="1"/>
  <c r="K72" i="30"/>
  <c r="G72" i="26"/>
  <c r="M72" i="33"/>
  <c r="M77" i="33" s="1"/>
  <c r="M78" i="33" s="1"/>
  <c r="S72" i="27"/>
  <c r="R392" i="10" a="1"/>
  <c r="R392" i="10" s="1"/>
  <c r="R391" i="10" a="1"/>
  <c r="R391" i="10" s="1"/>
  <c r="AT285" i="10"/>
  <c r="Q285" i="10" a="1"/>
  <c r="Q285" i="10" s="1"/>
  <c r="Q286" i="10" a="1"/>
  <c r="Q286" i="10" s="1"/>
  <c r="Q288" i="10" a="1"/>
  <c r="Q288" i="10" s="1"/>
  <c r="Q287" i="10" a="1"/>
  <c r="Q287" i="10" s="1"/>
  <c r="R494" i="10" a="1"/>
  <c r="R494" i="10" s="1"/>
  <c r="R493" i="10" a="1"/>
  <c r="R493" i="10" s="1"/>
  <c r="R131" i="10" a="1"/>
  <c r="R131" i="10" s="1"/>
  <c r="R132" i="10" a="1"/>
  <c r="R132" i="10" s="1"/>
  <c r="M77" i="23"/>
  <c r="M78" i="23" s="1"/>
  <c r="R650" i="10" a="1"/>
  <c r="R650" i="10" s="1"/>
  <c r="R649" i="10" a="1"/>
  <c r="R649" i="10" s="1"/>
  <c r="Q77" i="10" a="1"/>
  <c r="Q77" i="10" s="1"/>
  <c r="Q78" i="10" a="1"/>
  <c r="Q78" i="10" s="1"/>
  <c r="AT77" i="10"/>
  <c r="R79" i="10" s="1" a="1"/>
  <c r="R79" i="10" s="1"/>
  <c r="K72" i="20"/>
  <c r="K92" i="20" s="1"/>
  <c r="R600" i="10" a="1"/>
  <c r="R600" i="10" s="1"/>
  <c r="R599" i="10" a="1"/>
  <c r="R599" i="10" s="1"/>
  <c r="K72" i="24"/>
  <c r="K77" i="24" s="1"/>
  <c r="K78" i="24" s="1"/>
  <c r="G72" i="30"/>
  <c r="G77" i="30" s="1"/>
  <c r="G78" i="30" s="1"/>
  <c r="M72" i="21"/>
  <c r="M92" i="21" s="1"/>
  <c r="S72" i="24"/>
  <c r="S92" i="24" s="1"/>
  <c r="Q441" i="10" a="1"/>
  <c r="Q441" i="10" s="1"/>
  <c r="Q182" i="10" a="1"/>
  <c r="Q182" i="10" s="1"/>
  <c r="Q181" i="10" a="1"/>
  <c r="Q181" i="10" s="1"/>
  <c r="AT181" i="10"/>
  <c r="R183" i="10" s="1" a="1"/>
  <c r="R183" i="10" s="1"/>
  <c r="AS27" i="10"/>
  <c r="AT753" i="10"/>
  <c r="Q753" i="10" a="1"/>
  <c r="Q753" i="10" s="1"/>
  <c r="Q754" i="10" a="1"/>
  <c r="Q754" i="10" s="1"/>
  <c r="Q755" i="10" a="1"/>
  <c r="Q755" i="10" s="1"/>
  <c r="Q756" i="10" a="1"/>
  <c r="Q756" i="10" s="1"/>
  <c r="Q235" i="10" a="1"/>
  <c r="Q235" i="10" s="1"/>
  <c r="AT235" i="10"/>
  <c r="Q236" i="10" a="1"/>
  <c r="Q236" i="10" s="1"/>
  <c r="Q233" i="10" a="1"/>
  <c r="Q233" i="10" s="1"/>
  <c r="Q234" i="10" a="1"/>
  <c r="Q234" i="10" s="1"/>
  <c r="R496" i="10" a="1"/>
  <c r="R496" i="10" s="1"/>
  <c r="R495" i="10" a="1"/>
  <c r="R495" i="10" s="1"/>
  <c r="R806" i="10" a="1"/>
  <c r="R806" i="10" s="1"/>
  <c r="R808" i="10" a="1"/>
  <c r="R808" i="10" s="1"/>
  <c r="R807" i="10" a="1"/>
  <c r="R807" i="10" s="1"/>
  <c r="R805" i="10" a="1"/>
  <c r="R805" i="10" s="1"/>
  <c r="AS29" i="10"/>
  <c r="W74" i="3"/>
  <c r="R74" i="3"/>
  <c r="S74" i="3"/>
  <c r="T74" i="3"/>
  <c r="F74" i="3"/>
  <c r="V73" i="3"/>
  <c r="M73" i="3"/>
  <c r="S72" i="28"/>
  <c r="S77" i="28" s="1"/>
  <c r="S78" i="28" s="1"/>
  <c r="S72" i="30"/>
  <c r="S77" i="30" s="1"/>
  <c r="S78" i="30" s="1"/>
  <c r="S72" i="20"/>
  <c r="S72" i="23"/>
  <c r="S92" i="23" s="1"/>
  <c r="S72" i="25"/>
  <c r="S77" i="25" s="1"/>
  <c r="S78" i="25" s="1"/>
  <c r="I67" i="3"/>
  <c r="O67" i="3"/>
  <c r="Q67" i="3"/>
  <c r="E67" i="3"/>
  <c r="H67" i="3"/>
  <c r="J67" i="3"/>
  <c r="J74" i="3" s="1"/>
  <c r="X67" i="3"/>
  <c r="U67" i="3"/>
  <c r="P67" i="3"/>
  <c r="L67" i="3"/>
  <c r="K67" i="3"/>
  <c r="K72" i="22"/>
  <c r="K92" i="22" s="1"/>
  <c r="E72" i="20"/>
  <c r="E77" i="20" s="1"/>
  <c r="G72" i="25"/>
  <c r="G67" i="3"/>
  <c r="J77" i="20"/>
  <c r="T77" i="30"/>
  <c r="T78" i="30" s="1"/>
  <c r="T92" i="30"/>
  <c r="O77" i="34"/>
  <c r="O78" i="34" s="1"/>
  <c r="O92" i="34"/>
  <c r="V77" i="18"/>
  <c r="V78" i="18" s="1"/>
  <c r="V92" i="18"/>
  <c r="L77" i="30"/>
  <c r="L78" i="30" s="1"/>
  <c r="L92" i="30"/>
  <c r="R77" i="32"/>
  <c r="R78" i="32" s="1"/>
  <c r="S77" i="22"/>
  <c r="S78" i="22" s="1"/>
  <c r="S92" i="22"/>
  <c r="D92" i="28"/>
  <c r="D77" i="28"/>
  <c r="D78" i="28" s="1"/>
  <c r="J77" i="25"/>
  <c r="J78" i="25" s="1"/>
  <c r="J92" i="25"/>
  <c r="J77" i="18"/>
  <c r="J78" i="18" s="1"/>
  <c r="J92" i="18"/>
  <c r="I77" i="22"/>
  <c r="I78" i="22" s="1"/>
  <c r="T77" i="25"/>
  <c r="T78" i="25" s="1"/>
  <c r="T92" i="25"/>
  <c r="O77" i="24"/>
  <c r="O78" i="24" s="1"/>
  <c r="O92" i="24"/>
  <c r="Q77" i="21"/>
  <c r="Q78" i="21" s="1"/>
  <c r="Q92" i="21"/>
  <c r="Q77" i="27"/>
  <c r="Q78" i="27" s="1"/>
  <c r="Q92" i="27"/>
  <c r="U77" i="33"/>
  <c r="U78" i="33" s="1"/>
  <c r="U92" i="33"/>
  <c r="W77" i="18"/>
  <c r="W78" i="18" s="1"/>
  <c r="W92" i="18"/>
  <c r="W77" i="32"/>
  <c r="W78" i="32" s="1"/>
  <c r="W92" i="32"/>
  <c r="P77" i="28"/>
  <c r="P78" i="28" s="1"/>
  <c r="P92" i="28"/>
  <c r="L77" i="21"/>
  <c r="L78" i="21" s="1"/>
  <c r="L92" i="21"/>
  <c r="V77" i="34"/>
  <c r="V78" i="34" s="1"/>
  <c r="V92" i="34"/>
  <c r="H77" i="27"/>
  <c r="H78" i="27" s="1"/>
  <c r="K77" i="18"/>
  <c r="K78" i="18" s="1"/>
  <c r="K92" i="18"/>
  <c r="F77" i="32"/>
  <c r="F78" i="32" s="1"/>
  <c r="F92" i="32"/>
  <c r="F77" i="20"/>
  <c r="F92" i="20"/>
  <c r="E92" i="33"/>
  <c r="G77" i="21"/>
  <c r="G78" i="21" s="1"/>
  <c r="G92" i="21"/>
  <c r="M77" i="19"/>
  <c r="M78" i="19" s="1"/>
  <c r="D77" i="22"/>
  <c r="D78" i="22" s="1"/>
  <c r="D92" i="22"/>
  <c r="N92" i="26"/>
  <c r="N77" i="26"/>
  <c r="N78" i="26" s="1"/>
  <c r="I77" i="24"/>
  <c r="I78" i="24" s="1"/>
  <c r="I92" i="24"/>
  <c r="T77" i="23"/>
  <c r="T78" i="23" s="1"/>
  <c r="T92" i="23"/>
  <c r="O77" i="30"/>
  <c r="O78" i="30" s="1"/>
  <c r="O92" i="30"/>
  <c r="Q92" i="30"/>
  <c r="Q77" i="25"/>
  <c r="Q78" i="25" s="1"/>
  <c r="Q92" i="25"/>
  <c r="U92" i="29"/>
  <c r="U77" i="29"/>
  <c r="U78" i="29" s="1"/>
  <c r="W77" i="27"/>
  <c r="W78" i="27" s="1"/>
  <c r="W92" i="27"/>
  <c r="W77" i="19"/>
  <c r="W78" i="19" s="1"/>
  <c r="W92" i="19"/>
  <c r="P77" i="26"/>
  <c r="P78" i="26" s="1"/>
  <c r="P92" i="26"/>
  <c r="L77" i="20"/>
  <c r="L92" i="20"/>
  <c r="R77" i="30"/>
  <c r="R78" i="30" s="1"/>
  <c r="R92" i="30"/>
  <c r="R77" i="33"/>
  <c r="R78" i="33" s="1"/>
  <c r="R92" i="33"/>
  <c r="V92" i="19"/>
  <c r="H77" i="34"/>
  <c r="H78" i="34" s="1"/>
  <c r="H92" i="34"/>
  <c r="K77" i="34"/>
  <c r="K78" i="34" s="1"/>
  <c r="K92" i="34"/>
  <c r="F92" i="21"/>
  <c r="E77" i="28"/>
  <c r="E78" i="28" s="1"/>
  <c r="E92" i="28"/>
  <c r="G77" i="22"/>
  <c r="G78" i="22" s="1"/>
  <c r="G92" i="22"/>
  <c r="M77" i="30"/>
  <c r="M78" i="30" s="1"/>
  <c r="M92" i="25"/>
  <c r="I92" i="20"/>
  <c r="F77" i="26"/>
  <c r="F78" i="26" s="1"/>
  <c r="F92" i="26"/>
  <c r="J77" i="34"/>
  <c r="J78" i="34" s="1"/>
  <c r="J92" i="34"/>
  <c r="W77" i="20"/>
  <c r="W92" i="20"/>
  <c r="M77" i="22"/>
  <c r="M78" i="22" s="1"/>
  <c r="M92" i="22"/>
  <c r="D77" i="34"/>
  <c r="D78" i="34" s="1"/>
  <c r="D92" i="34"/>
  <c r="N77" i="24"/>
  <c r="N78" i="24" s="1"/>
  <c r="N92" i="24"/>
  <c r="I77" i="30"/>
  <c r="I78" i="30" s="1"/>
  <c r="T92" i="18"/>
  <c r="T77" i="18"/>
  <c r="T78" i="18" s="1"/>
  <c r="O77" i="21"/>
  <c r="O78" i="21" s="1"/>
  <c r="O92" i="21"/>
  <c r="Q77" i="28"/>
  <c r="Q78" i="28" s="1"/>
  <c r="Q92" i="28"/>
  <c r="U92" i="32"/>
  <c r="U77" i="32"/>
  <c r="U78" i="32" s="1"/>
  <c r="W77" i="25"/>
  <c r="W78" i="25" s="1"/>
  <c r="W92" i="25"/>
  <c r="L77" i="27"/>
  <c r="L78" i="27" s="1"/>
  <c r="L92" i="27"/>
  <c r="R77" i="19"/>
  <c r="R78" i="19" s="1"/>
  <c r="R92" i="19"/>
  <c r="R77" i="28"/>
  <c r="R78" i="28" s="1"/>
  <c r="V77" i="23"/>
  <c r="V78" i="23" s="1"/>
  <c r="V92" i="23"/>
  <c r="H77" i="28"/>
  <c r="H78" i="28" s="1"/>
  <c r="H92" i="28"/>
  <c r="H77" i="32"/>
  <c r="H78" i="32" s="1"/>
  <c r="H92" i="32"/>
  <c r="K77" i="33"/>
  <c r="K78" i="33" s="1"/>
  <c r="K92" i="33"/>
  <c r="F77" i="24"/>
  <c r="F78" i="24" s="1"/>
  <c r="E92" i="34"/>
  <c r="G77" i="28"/>
  <c r="G78" i="28" s="1"/>
  <c r="G92" i="28"/>
  <c r="S77" i="32"/>
  <c r="S78" i="32" s="1"/>
  <c r="S92" i="32"/>
  <c r="K92" i="29"/>
  <c r="K77" i="29"/>
  <c r="K78" i="29" s="1"/>
  <c r="D77" i="21"/>
  <c r="D78" i="21" s="1"/>
  <c r="D92" i="21"/>
  <c r="N77" i="23"/>
  <c r="N78" i="23" s="1"/>
  <c r="N92" i="23"/>
  <c r="I92" i="18"/>
  <c r="T77" i="33"/>
  <c r="T78" i="33" s="1"/>
  <c r="T92" i="33"/>
  <c r="T77" i="26"/>
  <c r="T78" i="26" s="1"/>
  <c r="T92" i="26"/>
  <c r="O77" i="29"/>
  <c r="O78" i="29" s="1"/>
  <c r="O92" i="29"/>
  <c r="Q92" i="26"/>
  <c r="Q77" i="26"/>
  <c r="Q78" i="26" s="1"/>
  <c r="U77" i="23"/>
  <c r="U78" i="23" s="1"/>
  <c r="U92" i="23"/>
  <c r="W77" i="24"/>
  <c r="W78" i="24" s="1"/>
  <c r="W92" i="24"/>
  <c r="P92" i="24"/>
  <c r="P77" i="24"/>
  <c r="P78" i="24" s="1"/>
  <c r="P77" i="25"/>
  <c r="P78" i="25" s="1"/>
  <c r="P92" i="25"/>
  <c r="L77" i="24"/>
  <c r="L78" i="24" s="1"/>
  <c r="L92" i="24"/>
  <c r="H92" i="30"/>
  <c r="H77" i="30"/>
  <c r="H78" i="30" s="1"/>
  <c r="K77" i="32"/>
  <c r="K78" i="32" s="1"/>
  <c r="K92" i="32"/>
  <c r="F92" i="30"/>
  <c r="E92" i="32"/>
  <c r="E77" i="32"/>
  <c r="E78" i="32" s="1"/>
  <c r="E77" i="24"/>
  <c r="E78" i="24" s="1"/>
  <c r="E92" i="24"/>
  <c r="G77" i="32"/>
  <c r="G78" i="32" s="1"/>
  <c r="G92" i="32"/>
  <c r="M77" i="20"/>
  <c r="S77" i="19"/>
  <c r="S78" i="19" s="1"/>
  <c r="S92" i="19"/>
  <c r="Q77" i="19"/>
  <c r="Q78" i="19" s="1"/>
  <c r="Q92" i="19"/>
  <c r="W77" i="34"/>
  <c r="W78" i="34" s="1"/>
  <c r="W92" i="34"/>
  <c r="L92" i="34"/>
  <c r="L77" i="34"/>
  <c r="L78" i="34" s="1"/>
  <c r="G77" i="34"/>
  <c r="G78" i="34" s="1"/>
  <c r="G92" i="34"/>
  <c r="D92" i="18"/>
  <c r="D77" i="18"/>
  <c r="D78" i="18" s="1"/>
  <c r="T77" i="20"/>
  <c r="T92" i="20"/>
  <c r="W77" i="29"/>
  <c r="W78" i="29" s="1"/>
  <c r="W92" i="29"/>
  <c r="E77" i="19"/>
  <c r="E78" i="19" s="1"/>
  <c r="D77" i="24"/>
  <c r="D78" i="24" s="1"/>
  <c r="D92" i="24"/>
  <c r="J77" i="30"/>
  <c r="J78" i="30" s="1"/>
  <c r="N77" i="18"/>
  <c r="N78" i="18" s="1"/>
  <c r="N92" i="18"/>
  <c r="I77" i="27"/>
  <c r="I78" i="27" s="1"/>
  <c r="I92" i="27"/>
  <c r="T92" i="27"/>
  <c r="T77" i="27"/>
  <c r="T78" i="27" s="1"/>
  <c r="T77" i="24"/>
  <c r="T78" i="24" s="1"/>
  <c r="T92" i="24"/>
  <c r="O77" i="28"/>
  <c r="O78" i="28" s="1"/>
  <c r="O92" i="28"/>
  <c r="Q92" i="34"/>
  <c r="U77" i="21"/>
  <c r="U78" i="21" s="1"/>
  <c r="U92" i="21"/>
  <c r="P77" i="27"/>
  <c r="P78" i="27" s="1"/>
  <c r="P92" i="27"/>
  <c r="P77" i="19"/>
  <c r="P78" i="19" s="1"/>
  <c r="P92" i="19"/>
  <c r="L77" i="23"/>
  <c r="L78" i="23" s="1"/>
  <c r="L92" i="23"/>
  <c r="R77" i="18"/>
  <c r="R78" i="18" s="1"/>
  <c r="R92" i="18"/>
  <c r="R77" i="20"/>
  <c r="R92" i="20"/>
  <c r="H77" i="29"/>
  <c r="H78" i="29" s="1"/>
  <c r="K77" i="28"/>
  <c r="K78" i="28" s="1"/>
  <c r="K92" i="28"/>
  <c r="K77" i="21"/>
  <c r="K78" i="21" s="1"/>
  <c r="K92" i="21"/>
  <c r="E92" i="22"/>
  <c r="G77" i="27"/>
  <c r="G78" i="27" s="1"/>
  <c r="G92" i="27"/>
  <c r="M77" i="21"/>
  <c r="M78" i="21" s="1"/>
  <c r="S77" i="18"/>
  <c r="S78" i="18" s="1"/>
  <c r="S92" i="18"/>
  <c r="U77" i="19"/>
  <c r="U78" i="19" s="1"/>
  <c r="U92" i="19"/>
  <c r="P77" i="33"/>
  <c r="P78" i="33" s="1"/>
  <c r="P92" i="33"/>
  <c r="L77" i="33"/>
  <c r="L78" i="33" s="1"/>
  <c r="L92" i="33"/>
  <c r="O77" i="20"/>
  <c r="O92" i="20"/>
  <c r="U77" i="25"/>
  <c r="U78" i="25" s="1"/>
  <c r="U92" i="25"/>
  <c r="P77" i="22"/>
  <c r="P78" i="22" s="1"/>
  <c r="P92" i="22"/>
  <c r="G92" i="30"/>
  <c r="N92" i="22"/>
  <c r="N77" i="22"/>
  <c r="N78" i="22" s="1"/>
  <c r="D77" i="25"/>
  <c r="D78" i="25" s="1"/>
  <c r="D92" i="25"/>
  <c r="J92" i="21"/>
  <c r="N92" i="30"/>
  <c r="N77" i="30"/>
  <c r="N78" i="30" s="1"/>
  <c r="N77" i="19"/>
  <c r="N78" i="19" s="1"/>
  <c r="N92" i="19"/>
  <c r="T92" i="29"/>
  <c r="O77" i="27"/>
  <c r="O78" i="27" s="1"/>
  <c r="O92" i="27"/>
  <c r="Q77" i="32"/>
  <c r="Q78" i="32" s="1"/>
  <c r="Q92" i="32"/>
  <c r="U77" i="30"/>
  <c r="U78" i="30" s="1"/>
  <c r="U92" i="30"/>
  <c r="U77" i="27"/>
  <c r="U78" i="27" s="1"/>
  <c r="U92" i="27"/>
  <c r="W92" i="26"/>
  <c r="W77" i="26"/>
  <c r="W78" i="26" s="1"/>
  <c r="P77" i="30"/>
  <c r="P78" i="30" s="1"/>
  <c r="P92" i="30"/>
  <c r="P77" i="32"/>
  <c r="P78" i="32" s="1"/>
  <c r="P92" i="32"/>
  <c r="L77" i="25"/>
  <c r="L78" i="25" s="1"/>
  <c r="L92" i="25"/>
  <c r="R77" i="21"/>
  <c r="R78" i="21" s="1"/>
  <c r="R92" i="21"/>
  <c r="V77" i="25"/>
  <c r="V78" i="25" s="1"/>
  <c r="V92" i="25"/>
  <c r="H77" i="24"/>
  <c r="H78" i="24" s="1"/>
  <c r="K77" i="23"/>
  <c r="K78" i="23" s="1"/>
  <c r="K92" i="23"/>
  <c r="F77" i="22"/>
  <c r="F78" i="22" s="1"/>
  <c r="F92" i="22"/>
  <c r="E77" i="30"/>
  <c r="E78" i="30" s="1"/>
  <c r="E92" i="30"/>
  <c r="E92" i="20"/>
  <c r="G92" i="29"/>
  <c r="D92" i="27"/>
  <c r="D77" i="27"/>
  <c r="D78" i="27" s="1"/>
  <c r="R92" i="34"/>
  <c r="E77" i="21"/>
  <c r="E78" i="21" s="1"/>
  <c r="E92" i="21"/>
  <c r="I92" i="33"/>
  <c r="H77" i="33"/>
  <c r="H78" i="33" s="1"/>
  <c r="D77" i="19"/>
  <c r="D78" i="19" s="1"/>
  <c r="D92" i="19"/>
  <c r="J77" i="28"/>
  <c r="J78" i="28" s="1"/>
  <c r="J92" i="28"/>
  <c r="N77" i="33"/>
  <c r="N78" i="33" s="1"/>
  <c r="N92" i="33"/>
  <c r="N77" i="27"/>
  <c r="N78" i="27" s="1"/>
  <c r="N92" i="27"/>
  <c r="T77" i="28"/>
  <c r="T78" i="28" s="1"/>
  <c r="T92" i="28"/>
  <c r="O77" i="22"/>
  <c r="O78" i="22" s="1"/>
  <c r="O92" i="22"/>
  <c r="Q92" i="22"/>
  <c r="Q77" i="22"/>
  <c r="Q78" i="22" s="1"/>
  <c r="U92" i="34"/>
  <c r="U77" i="34"/>
  <c r="U78" i="34" s="1"/>
  <c r="U77" i="24"/>
  <c r="U78" i="24" s="1"/>
  <c r="U92" i="24"/>
  <c r="W77" i="21"/>
  <c r="W78" i="21" s="1"/>
  <c r="W92" i="21"/>
  <c r="P77" i="29"/>
  <c r="P78" i="29" s="1"/>
  <c r="P92" i="29"/>
  <c r="P77" i="23"/>
  <c r="P78" i="23" s="1"/>
  <c r="P92" i="23"/>
  <c r="L77" i="26"/>
  <c r="L78" i="26" s="1"/>
  <c r="L92" i="26"/>
  <c r="R77" i="23"/>
  <c r="R78" i="23" s="1"/>
  <c r="R92" i="23"/>
  <c r="V77" i="29"/>
  <c r="V78" i="29" s="1"/>
  <c r="V92" i="29"/>
  <c r="V77" i="24"/>
  <c r="V78" i="24" s="1"/>
  <c r="V92" i="24"/>
  <c r="K77" i="30"/>
  <c r="K78" i="30" s="1"/>
  <c r="K92" i="30"/>
  <c r="K77" i="27"/>
  <c r="K78" i="27" s="1"/>
  <c r="K92" i="27"/>
  <c r="E77" i="29"/>
  <c r="E78" i="29" s="1"/>
  <c r="E92" i="29"/>
  <c r="G92" i="23"/>
  <c r="S92" i="21"/>
  <c r="G77" i="20"/>
  <c r="G92" i="20"/>
  <c r="F92" i="28"/>
  <c r="D77" i="20"/>
  <c r="D92" i="20"/>
  <c r="J77" i="22"/>
  <c r="J78" i="22" s="1"/>
  <c r="J92" i="22"/>
  <c r="N77" i="32"/>
  <c r="N78" i="32" s="1"/>
  <c r="I92" i="23"/>
  <c r="T77" i="21"/>
  <c r="T78" i="21" s="1"/>
  <c r="T92" i="21"/>
  <c r="O77" i="19"/>
  <c r="O78" i="19" s="1"/>
  <c r="O92" i="19"/>
  <c r="O77" i="26"/>
  <c r="O78" i="26" s="1"/>
  <c r="O92" i="26"/>
  <c r="Q92" i="33"/>
  <c r="Q77" i="33"/>
  <c r="Q78" i="33" s="1"/>
  <c r="U92" i="18"/>
  <c r="U77" i="18"/>
  <c r="U78" i="18" s="1"/>
  <c r="U77" i="20"/>
  <c r="U92" i="20"/>
  <c r="W77" i="23"/>
  <c r="W78" i="23" s="1"/>
  <c r="W92" i="23"/>
  <c r="P77" i="20"/>
  <c r="P92" i="20"/>
  <c r="L77" i="22"/>
  <c r="L78" i="22" s="1"/>
  <c r="L92" i="22"/>
  <c r="R77" i="29"/>
  <c r="R78" i="29" s="1"/>
  <c r="R92" i="29"/>
  <c r="V77" i="21"/>
  <c r="V78" i="21" s="1"/>
  <c r="V92" i="21"/>
  <c r="V77" i="22"/>
  <c r="V78" i="22" s="1"/>
  <c r="V92" i="22"/>
  <c r="H77" i="18"/>
  <c r="H78" i="18" s="1"/>
  <c r="H92" i="18"/>
  <c r="K77" i="25"/>
  <c r="K78" i="25" s="1"/>
  <c r="K92" i="25"/>
  <c r="K77" i="26"/>
  <c r="K78" i="26" s="1"/>
  <c r="K92" i="26"/>
  <c r="F77" i="19"/>
  <c r="F78" i="19" s="1"/>
  <c r="F92" i="19"/>
  <c r="E92" i="23"/>
  <c r="E77" i="23"/>
  <c r="E78" i="23" s="1"/>
  <c r="G77" i="26"/>
  <c r="G78" i="26" s="1"/>
  <c r="G92" i="26"/>
  <c r="G77" i="19"/>
  <c r="G78" i="19" s="1"/>
  <c r="G92" i="19"/>
  <c r="S77" i="27"/>
  <c r="S78" i="27" s="1"/>
  <c r="S92" i="27"/>
  <c r="S92" i="20"/>
  <c r="O77" i="33"/>
  <c r="O78" i="33" s="1"/>
  <c r="O92" i="33"/>
  <c r="L77" i="32"/>
  <c r="L78" i="32" s="1"/>
  <c r="L92" i="32"/>
  <c r="V77" i="30"/>
  <c r="V78" i="30" s="1"/>
  <c r="V92" i="30"/>
  <c r="D92" i="30"/>
  <c r="D77" i="30"/>
  <c r="D78" i="30" s="1"/>
  <c r="D77" i="26"/>
  <c r="D78" i="26" s="1"/>
  <c r="D92" i="26"/>
  <c r="N77" i="20"/>
  <c r="N92" i="20"/>
  <c r="D77" i="29"/>
  <c r="D78" i="29" s="1"/>
  <c r="D92" i="29"/>
  <c r="D77" i="32"/>
  <c r="D78" i="32" s="1"/>
  <c r="D92" i="32"/>
  <c r="J77" i="29"/>
  <c r="J78" i="29" s="1"/>
  <c r="J92" i="29"/>
  <c r="N77" i="29"/>
  <c r="N78" i="29" s="1"/>
  <c r="N92" i="29"/>
  <c r="I92" i="28"/>
  <c r="T77" i="32"/>
  <c r="T78" i="32" s="1"/>
  <c r="T92" i="32"/>
  <c r="O92" i="32"/>
  <c r="O77" i="32"/>
  <c r="O78" i="32" s="1"/>
  <c r="O77" i="25"/>
  <c r="O78" i="25" s="1"/>
  <c r="O92" i="25"/>
  <c r="Q77" i="24"/>
  <c r="Q78" i="24" s="1"/>
  <c r="Q92" i="24"/>
  <c r="U92" i="26"/>
  <c r="U77" i="26"/>
  <c r="U78" i="26" s="1"/>
  <c r="U77" i="28"/>
  <c r="U78" i="28" s="1"/>
  <c r="U92" i="28"/>
  <c r="P92" i="34"/>
  <c r="P77" i="34"/>
  <c r="P78" i="34" s="1"/>
  <c r="L77" i="28"/>
  <c r="L78" i="28" s="1"/>
  <c r="L92" i="28"/>
  <c r="L77" i="18"/>
  <c r="L78" i="18" s="1"/>
  <c r="L92" i="18"/>
  <c r="R77" i="22"/>
  <c r="R78" i="22" s="1"/>
  <c r="R92" i="22"/>
  <c r="V92" i="27"/>
  <c r="V77" i="27"/>
  <c r="V78" i="27" s="1"/>
  <c r="V77" i="33"/>
  <c r="V78" i="33" s="1"/>
  <c r="V92" i="33"/>
  <c r="H77" i="19"/>
  <c r="H78" i="19" s="1"/>
  <c r="H92" i="19"/>
  <c r="K77" i="19"/>
  <c r="K78" i="19" s="1"/>
  <c r="K92" i="19"/>
  <c r="F77" i="25"/>
  <c r="F78" i="25" s="1"/>
  <c r="F92" i="25"/>
  <c r="E77" i="26"/>
  <c r="E78" i="26" s="1"/>
  <c r="E92" i="26"/>
  <c r="G77" i="18"/>
  <c r="G78" i="18" s="1"/>
  <c r="G92" i="18"/>
  <c r="G77" i="24"/>
  <c r="G78" i="24" s="1"/>
  <c r="G92" i="24"/>
  <c r="M77" i="34"/>
  <c r="M78" i="34" s="1"/>
  <c r="M92" i="34"/>
  <c r="S77" i="33"/>
  <c r="S78" i="33" s="1"/>
  <c r="S92" i="33"/>
  <c r="S77" i="23"/>
  <c r="S78" i="23" s="1"/>
  <c r="N92" i="25"/>
  <c r="N77" i="25"/>
  <c r="N78" i="25" s="1"/>
  <c r="W92" i="30"/>
  <c r="H77" i="25"/>
  <c r="H78" i="25" s="1"/>
  <c r="H92" i="25"/>
  <c r="J77" i="19"/>
  <c r="J78" i="19" s="1"/>
  <c r="J92" i="19"/>
  <c r="I77" i="26"/>
  <c r="I78" i="26" s="1"/>
  <c r="I92" i="26"/>
  <c r="Q92" i="23"/>
  <c r="Q77" i="23"/>
  <c r="Q78" i="23" s="1"/>
  <c r="F77" i="29"/>
  <c r="F78" i="29" s="1"/>
  <c r="F92" i="29"/>
  <c r="D77" i="33"/>
  <c r="D78" i="33" s="1"/>
  <c r="D92" i="33"/>
  <c r="D77" i="23"/>
  <c r="D78" i="23" s="1"/>
  <c r="D92" i="23"/>
  <c r="J77" i="23"/>
  <c r="J78" i="23" s="1"/>
  <c r="J92" i="23"/>
  <c r="N77" i="34"/>
  <c r="N78" i="34" s="1"/>
  <c r="N92" i="34"/>
  <c r="I92" i="34"/>
  <c r="I77" i="34"/>
  <c r="I78" i="34" s="1"/>
  <c r="I77" i="32"/>
  <c r="I78" i="32" s="1"/>
  <c r="I92" i="32"/>
  <c r="T77" i="34"/>
  <c r="T78" i="34" s="1"/>
  <c r="T92" i="34"/>
  <c r="O77" i="23"/>
  <c r="O78" i="23" s="1"/>
  <c r="O92" i="23"/>
  <c r="O77" i="18"/>
  <c r="O78" i="18" s="1"/>
  <c r="O92" i="18"/>
  <c r="Q92" i="29"/>
  <c r="Q77" i="29"/>
  <c r="Q78" i="29" s="1"/>
  <c r="U77" i="22"/>
  <c r="U78" i="22" s="1"/>
  <c r="U92" i="22"/>
  <c r="W77" i="33"/>
  <c r="W78" i="33" s="1"/>
  <c r="W92" i="33"/>
  <c r="P77" i="18"/>
  <c r="P78" i="18" s="1"/>
  <c r="P92" i="18"/>
  <c r="L92" i="29"/>
  <c r="L77" i="29"/>
  <c r="L78" i="29" s="1"/>
  <c r="L77" i="19"/>
  <c r="L78" i="19" s="1"/>
  <c r="L92" i="19"/>
  <c r="R77" i="27"/>
  <c r="R78" i="27" s="1"/>
  <c r="R92" i="27"/>
  <c r="V77" i="26"/>
  <c r="V78" i="26" s="1"/>
  <c r="V92" i="26"/>
  <c r="V77" i="28"/>
  <c r="V78" i="28" s="1"/>
  <c r="V92" i="28"/>
  <c r="H92" i="21"/>
  <c r="K77" i="20"/>
  <c r="F77" i="18"/>
  <c r="F78" i="18" s="1"/>
  <c r="F77" i="27"/>
  <c r="F78" i="27" s="1"/>
  <c r="F92" i="27"/>
  <c r="E77" i="18"/>
  <c r="E78" i="18" s="1"/>
  <c r="E92" i="18"/>
  <c r="G77" i="25"/>
  <c r="G78" i="25" s="1"/>
  <c r="G92" i="25"/>
  <c r="S92" i="25"/>
  <c r="C287" i="17"/>
  <c r="I92" i="19" l="1"/>
  <c r="F92" i="33"/>
  <c r="M92" i="24"/>
  <c r="I77" i="25"/>
  <c r="I78" i="25" s="1"/>
  <c r="J77" i="27"/>
  <c r="J78" i="27" s="1"/>
  <c r="J77" i="26"/>
  <c r="J78" i="26" s="1"/>
  <c r="V77" i="32"/>
  <c r="V78" i="32" s="1"/>
  <c r="Q77" i="18"/>
  <c r="Q78" i="18" s="1"/>
  <c r="J92" i="33"/>
  <c r="H77" i="20"/>
  <c r="H78" i="20" s="1"/>
  <c r="M92" i="26"/>
  <c r="W92" i="28"/>
  <c r="V92" i="20"/>
  <c r="Q92" i="20"/>
  <c r="J92" i="24"/>
  <c r="M92" i="18"/>
  <c r="R92" i="26"/>
  <c r="K92" i="24"/>
  <c r="H92" i="26"/>
  <c r="N92" i="21"/>
  <c r="R92" i="25"/>
  <c r="R92" i="24"/>
  <c r="G92" i="33"/>
  <c r="M92" i="29"/>
  <c r="M92" i="28"/>
  <c r="F92" i="23"/>
  <c r="I77" i="21"/>
  <c r="I78" i="21" s="1"/>
  <c r="J92" i="32"/>
  <c r="N92" i="28"/>
  <c r="E92" i="25"/>
  <c r="F77" i="34"/>
  <c r="F78" i="34" s="1"/>
  <c r="H92" i="22"/>
  <c r="H92" i="23"/>
  <c r="S92" i="29"/>
  <c r="T92" i="22"/>
  <c r="M92" i="32"/>
  <c r="S92" i="26"/>
  <c r="E92" i="27"/>
  <c r="W92" i="22"/>
  <c r="M92" i="27"/>
  <c r="P92" i="21"/>
  <c r="T92" i="19"/>
  <c r="S92" i="34"/>
  <c r="I92" i="29"/>
  <c r="S92" i="30"/>
  <c r="S92" i="28"/>
  <c r="M92" i="33"/>
  <c r="S77" i="24"/>
  <c r="S78" i="24" s="1"/>
  <c r="R80" i="10" a="1"/>
  <c r="R80" i="10" s="1"/>
  <c r="S77" i="20"/>
  <c r="S78" i="20" s="1"/>
  <c r="K77" i="22"/>
  <c r="K78" i="22" s="1"/>
  <c r="R78" i="10" a="1"/>
  <c r="R78" i="10" s="1"/>
  <c r="R77" i="10" a="1"/>
  <c r="R77" i="10" s="1"/>
  <c r="R443" i="10" a="1"/>
  <c r="R443" i="10" s="1"/>
  <c r="R236" i="10" a="1"/>
  <c r="R236" i="10" s="1"/>
  <c r="R235" i="10" a="1"/>
  <c r="R235" i="10" s="1"/>
  <c r="R233" i="10" a="1"/>
  <c r="R233" i="10" s="1"/>
  <c r="R234" i="10" a="1"/>
  <c r="R234" i="10" s="1"/>
  <c r="R285" i="10" a="1"/>
  <c r="R285" i="10" s="1"/>
  <c r="R286" i="10" a="1"/>
  <c r="R286" i="10" s="1"/>
  <c r="R288" i="10" a="1"/>
  <c r="R288" i="10" s="1"/>
  <c r="R287" i="10" a="1"/>
  <c r="R287" i="10" s="1"/>
  <c r="R442" i="10" a="1"/>
  <c r="R442" i="10" s="1"/>
  <c r="R441" i="10" a="1"/>
  <c r="R441" i="10" s="1"/>
  <c r="R340" i="10" a="1"/>
  <c r="R340" i="10" s="1"/>
  <c r="R339" i="10" a="1"/>
  <c r="R339" i="10" s="1"/>
  <c r="R338" i="10" a="1"/>
  <c r="R338" i="10" s="1"/>
  <c r="R337" i="10" a="1"/>
  <c r="R337" i="10" s="1"/>
  <c r="AT29" i="10"/>
  <c r="R184" i="10" a="1"/>
  <c r="R184" i="10" s="1"/>
  <c r="AT27" i="10"/>
  <c r="R753" i="10" a="1"/>
  <c r="R753" i="10" s="1"/>
  <c r="R754" i="10" a="1"/>
  <c r="R754" i="10" s="1"/>
  <c r="R756" i="10" a="1"/>
  <c r="R756" i="10" s="1"/>
  <c r="R755" i="10" a="1"/>
  <c r="R755" i="10" s="1"/>
  <c r="R181" i="10" a="1"/>
  <c r="R181" i="10" s="1"/>
  <c r="R182" i="10" a="1"/>
  <c r="R182" i="10" s="1"/>
  <c r="Q152" i="10"/>
  <c r="R151" i="10"/>
  <c r="J73" i="3"/>
  <c r="U74" i="3"/>
  <c r="P74" i="3"/>
  <c r="X74" i="3"/>
  <c r="N74" i="3"/>
  <c r="H74" i="3"/>
  <c r="E74" i="3"/>
  <c r="Q74" i="3"/>
  <c r="L74" i="3"/>
  <c r="O74" i="3"/>
  <c r="G74" i="3"/>
  <c r="I74" i="3"/>
  <c r="K74" i="3"/>
  <c r="F73" i="3"/>
  <c r="T73" i="3"/>
  <c r="S73" i="3"/>
  <c r="R73" i="3"/>
  <c r="W73" i="3"/>
  <c r="O78" i="20"/>
  <c r="T78" i="20"/>
  <c r="M78" i="20"/>
  <c r="P78" i="20"/>
  <c r="I78" i="20"/>
  <c r="F78" i="20"/>
  <c r="U78" i="20"/>
  <c r="D78" i="20"/>
  <c r="E78" i="20"/>
  <c r="Q78" i="20"/>
  <c r="N78" i="20"/>
  <c r="V78" i="20"/>
  <c r="K78" i="20"/>
  <c r="G78" i="20"/>
  <c r="R78" i="20"/>
  <c r="W78" i="20"/>
  <c r="L78" i="20"/>
  <c r="J78" i="20"/>
  <c r="C3" i="17"/>
  <c r="O56" i="17"/>
  <c r="O57" i="17" s="1"/>
  <c r="J56" i="17"/>
  <c r="J57" i="17" s="1"/>
  <c r="U56" i="17"/>
  <c r="U57" i="17" s="1"/>
  <c r="P56" i="17"/>
  <c r="P57" i="17" s="1"/>
  <c r="C56" i="17"/>
  <c r="C57" i="17" s="1"/>
  <c r="S56" i="17"/>
  <c r="S57" i="17" s="1"/>
  <c r="Q56" i="17"/>
  <c r="Q57" i="17" s="1"/>
  <c r="D56" i="17"/>
  <c r="D57" i="17" s="1"/>
  <c r="T56" i="17"/>
  <c r="T57" i="17" s="1"/>
  <c r="V56" i="17"/>
  <c r="V57" i="17" s="1"/>
  <c r="W56" i="17"/>
  <c r="W57" i="17" s="1"/>
  <c r="I56" i="17"/>
  <c r="I57" i="17" s="1"/>
  <c r="E56" i="17"/>
  <c r="E57" i="17" s="1"/>
  <c r="K56" i="17"/>
  <c r="K57" i="17" s="1"/>
  <c r="G56" i="17"/>
  <c r="G57" i="17" s="1"/>
  <c r="R56" i="17"/>
  <c r="R57" i="17" s="1"/>
  <c r="N56" i="17"/>
  <c r="N57" i="17" s="1"/>
  <c r="F56" i="17"/>
  <c r="F57" i="17" s="1"/>
  <c r="L56" i="17"/>
  <c r="L57" i="17" s="1"/>
  <c r="M56" i="17"/>
  <c r="M57" i="17" s="1"/>
  <c r="H56" i="17"/>
  <c r="H57" i="17" s="1"/>
  <c r="R152" i="10" l="1"/>
  <c r="X73" i="3"/>
  <c r="P73" i="3"/>
  <c r="K73" i="3"/>
  <c r="L73" i="3"/>
  <c r="E73" i="3"/>
  <c r="H73" i="3"/>
  <c r="G73" i="3"/>
  <c r="Q73" i="3"/>
  <c r="O73" i="3"/>
  <c r="N73" i="3"/>
  <c r="I73" i="3"/>
  <c r="U73" i="3"/>
  <c r="V64" i="17"/>
  <c r="J62" i="17"/>
  <c r="K65" i="17"/>
  <c r="N59" i="17"/>
  <c r="G60" i="17"/>
  <c r="P64" i="17"/>
  <c r="H62" i="17"/>
  <c r="I68" i="17"/>
  <c r="G65" i="17"/>
  <c r="I61" i="17"/>
  <c r="D63" i="17"/>
  <c r="P63" i="17"/>
  <c r="T65" i="17"/>
  <c r="T63" i="17"/>
  <c r="F64" i="17"/>
  <c r="P67" i="17"/>
  <c r="P68" i="17"/>
  <c r="S67" i="17"/>
  <c r="M61" i="17"/>
  <c r="N67" i="17"/>
  <c r="L64" i="17"/>
  <c r="N60" i="17"/>
  <c r="I62" i="17"/>
  <c r="U62" i="17"/>
  <c r="D65" i="17"/>
  <c r="S60" i="17"/>
  <c r="K63" i="17"/>
  <c r="U67" i="17"/>
  <c r="Q61" i="17"/>
  <c r="D60" i="17"/>
  <c r="R60" i="17"/>
  <c r="S66" i="17"/>
  <c r="Q63" i="17"/>
  <c r="S59" i="17"/>
  <c r="C60" i="17"/>
  <c r="E62" i="17"/>
  <c r="N63" i="17"/>
  <c r="T68" i="17"/>
  <c r="P62" i="17"/>
  <c r="E67" i="17"/>
  <c r="W66" i="17"/>
  <c r="K59" i="17"/>
  <c r="W59" i="17"/>
  <c r="C66" i="17"/>
  <c r="V62" i="17"/>
  <c r="I64" i="17"/>
  <c r="R66" i="17"/>
  <c r="J61" i="17"/>
  <c r="C62" i="17"/>
  <c r="D68" i="17"/>
  <c r="U61" i="17"/>
  <c r="Q68" i="17"/>
  <c r="J66" i="17"/>
  <c r="E60" i="17"/>
  <c r="K62" i="17"/>
  <c r="G59" i="17"/>
  <c r="H65" i="17"/>
  <c r="F62" i="17"/>
  <c r="S62" i="17"/>
  <c r="K67" i="17"/>
  <c r="O60" i="17"/>
  <c r="M60" i="17"/>
  <c r="I67" i="17"/>
  <c r="E61" i="17"/>
  <c r="V67" i="17"/>
  <c r="T64" i="17"/>
  <c r="F66" i="17"/>
  <c r="E63" i="17"/>
  <c r="M66" i="17"/>
  <c r="M64" i="17"/>
  <c r="K61" i="17"/>
  <c r="H61" i="17"/>
  <c r="C59" i="17"/>
  <c r="T59" i="17"/>
  <c r="C68" i="17"/>
  <c r="N66" i="17"/>
  <c r="J60" i="17"/>
  <c r="F67" i="17"/>
  <c r="I63" i="17"/>
  <c r="I59" i="17"/>
  <c r="T60" i="17"/>
  <c r="G64" i="17"/>
  <c r="R63" i="17"/>
  <c r="P60" i="17"/>
  <c r="R59" i="17"/>
  <c r="S68" i="17"/>
  <c r="D59" i="17"/>
  <c r="R65" i="17"/>
  <c r="S65" i="17"/>
  <c r="O59" i="17"/>
  <c r="K66" i="17"/>
  <c r="N62" i="17"/>
  <c r="O64" i="17"/>
  <c r="J65" i="17"/>
  <c r="Q62" i="17"/>
  <c r="W62" i="17"/>
  <c r="U59" i="17"/>
  <c r="H67" i="17"/>
  <c r="M65" i="17"/>
  <c r="P66" i="17"/>
  <c r="L63" i="17"/>
  <c r="C65" i="17"/>
  <c r="D64" i="17"/>
  <c r="P65" i="17"/>
  <c r="C61" i="17"/>
  <c r="H59" i="17"/>
  <c r="J68" i="17"/>
  <c r="K60" i="17"/>
  <c r="G62" i="17"/>
  <c r="E59" i="17"/>
  <c r="W64" i="17"/>
  <c r="Q67" i="17"/>
  <c r="L65" i="17"/>
  <c r="F61" i="17"/>
  <c r="H64" i="17"/>
  <c r="S61" i="17"/>
  <c r="U64" i="17"/>
  <c r="M59" i="17"/>
  <c r="O65" i="17"/>
  <c r="O67" i="17"/>
  <c r="G66" i="17"/>
  <c r="L61" i="17"/>
  <c r="V68" i="17"/>
  <c r="V61" i="17"/>
  <c r="W68" i="17"/>
  <c r="F68" i="17"/>
  <c r="N68" i="17"/>
  <c r="M63" i="17"/>
  <c r="H60" i="17"/>
  <c r="E64" i="17"/>
  <c r="O68" i="17"/>
  <c r="T67" i="17"/>
  <c r="T66" i="17"/>
  <c r="J59" i="17"/>
  <c r="Q60" i="17"/>
  <c r="U65" i="17"/>
  <c r="P59" i="17"/>
  <c r="G68" i="17"/>
  <c r="W63" i="17"/>
  <c r="L62" i="17"/>
  <c r="R62" i="17"/>
  <c r="R68" i="17"/>
  <c r="D67" i="17"/>
  <c r="J63" i="17"/>
  <c r="N65" i="17"/>
  <c r="C67" i="17"/>
  <c r="D66" i="17"/>
  <c r="L68" i="17"/>
  <c r="V59" i="17"/>
  <c r="E65" i="17"/>
  <c r="H66" i="17"/>
  <c r="L67" i="17"/>
  <c r="U60" i="17"/>
  <c r="F60" i="17"/>
  <c r="W61" i="17"/>
  <c r="W67" i="17"/>
  <c r="M62" i="17"/>
  <c r="O62" i="17"/>
  <c r="S64" i="17"/>
  <c r="I66" i="17"/>
  <c r="I65" i="17"/>
  <c r="O61" i="17"/>
  <c r="F59" i="17"/>
  <c r="J64" i="17"/>
  <c r="V60" i="17"/>
  <c r="Q66" i="17"/>
  <c r="U68" i="17"/>
  <c r="M68" i="17"/>
  <c r="G61" i="17"/>
  <c r="G67" i="17"/>
  <c r="L59" i="17"/>
  <c r="T61" i="17"/>
  <c r="C64" i="17"/>
  <c r="W60" i="17"/>
  <c r="N64" i="17"/>
  <c r="U66" i="17"/>
  <c r="H68" i="17"/>
  <c r="O63" i="17"/>
  <c r="R67" i="17"/>
  <c r="V65" i="17"/>
  <c r="E68" i="17"/>
  <c r="F63" i="17"/>
  <c r="L60" i="17"/>
  <c r="L66" i="17"/>
  <c r="R64" i="17"/>
  <c r="D61" i="17"/>
  <c r="H63" i="17"/>
  <c r="G63" i="17"/>
  <c r="S63" i="17"/>
  <c r="N61" i="17"/>
  <c r="M67" i="17"/>
  <c r="T62" i="17"/>
  <c r="P61" i="17"/>
  <c r="F65" i="17"/>
  <c r="J67" i="17"/>
  <c r="U63" i="17"/>
  <c r="Q59" i="17"/>
  <c r="Q65" i="17"/>
  <c r="Q64" i="17"/>
  <c r="I60" i="17"/>
  <c r="R61" i="17"/>
  <c r="V63" i="17"/>
  <c r="C63" i="17"/>
  <c r="W65" i="17"/>
  <c r="D62" i="17"/>
  <c r="E66" i="17"/>
  <c r="K64" i="17"/>
  <c r="O66" i="17"/>
  <c r="K68" i="17"/>
  <c r="V66" i="17"/>
  <c r="H231" i="17"/>
  <c r="M231" i="17"/>
  <c r="E231" i="17"/>
  <c r="V231" i="17"/>
  <c r="N231" i="17"/>
  <c r="Q231" i="17"/>
  <c r="S231" i="17"/>
  <c r="I231" i="17"/>
  <c r="C231" i="17"/>
  <c r="P231" i="17"/>
  <c r="T231" i="17"/>
  <c r="G231" i="17"/>
  <c r="F231" i="17"/>
  <c r="D231" i="17"/>
  <c r="W231" i="17"/>
  <c r="O231" i="17"/>
  <c r="L231" i="17"/>
  <c r="R231" i="17"/>
  <c r="U231" i="17"/>
  <c r="F266" i="17"/>
  <c r="F267" i="17" s="1"/>
  <c r="C266" i="17"/>
  <c r="T266" i="17"/>
  <c r="T267" i="17" s="1"/>
  <c r="W266" i="17"/>
  <c r="W267" i="17" s="1"/>
  <c r="D266" i="17"/>
  <c r="D267" i="17" s="1"/>
  <c r="E266" i="17"/>
  <c r="E267" i="17" s="1"/>
  <c r="H266" i="17"/>
  <c r="H267" i="17" s="1"/>
  <c r="G266" i="17"/>
  <c r="G267" i="17" s="1"/>
  <c r="N266" i="17"/>
  <c r="N267" i="17" s="1"/>
  <c r="O266" i="17"/>
  <c r="O267" i="17" s="1"/>
  <c r="R266" i="17"/>
  <c r="R267" i="17" s="1"/>
  <c r="M266" i="17"/>
  <c r="M267" i="17" s="1"/>
  <c r="L266" i="17"/>
  <c r="L267" i="17" s="1"/>
  <c r="Q266" i="17"/>
  <c r="Q267" i="17" s="1"/>
  <c r="P266" i="17"/>
  <c r="P267" i="17" s="1"/>
  <c r="V266" i="17"/>
  <c r="V267" i="17" s="1"/>
  <c r="S266" i="17"/>
  <c r="S267" i="17" s="1"/>
  <c r="U266" i="17"/>
  <c r="U267" i="17" s="1"/>
  <c r="D273" i="17" l="1"/>
  <c r="F276" i="17"/>
  <c r="W269" i="17"/>
  <c r="L273" i="17"/>
  <c r="E270" i="17"/>
  <c r="C232" i="17"/>
  <c r="C239" i="17"/>
  <c r="C242" i="17"/>
  <c r="C238" i="17"/>
  <c r="C243" i="17"/>
  <c r="C234" i="17"/>
  <c r="C240" i="17"/>
  <c r="C237" i="17"/>
  <c r="C236" i="17"/>
  <c r="C241" i="17"/>
  <c r="C235" i="17"/>
  <c r="I232" i="17"/>
  <c r="I241" i="17"/>
  <c r="I234" i="17"/>
  <c r="I240" i="17"/>
  <c r="I236" i="17"/>
  <c r="I239" i="17"/>
  <c r="I242" i="17"/>
  <c r="I235" i="17"/>
  <c r="I238" i="17"/>
  <c r="I237" i="17"/>
  <c r="I243" i="17"/>
  <c r="V232" i="17"/>
  <c r="V235" i="17"/>
  <c r="V238" i="17"/>
  <c r="V241" i="17"/>
  <c r="V237" i="17"/>
  <c r="V236" i="17"/>
  <c r="V240" i="17"/>
  <c r="V243" i="17"/>
  <c r="V239" i="17"/>
  <c r="V242" i="17"/>
  <c r="V234" i="17"/>
  <c r="P232" i="17"/>
  <c r="P236" i="17"/>
  <c r="P239" i="17"/>
  <c r="P235" i="17"/>
  <c r="P238" i="17"/>
  <c r="P241" i="17"/>
  <c r="P237" i="17"/>
  <c r="P240" i="17"/>
  <c r="P234" i="17"/>
  <c r="P243" i="17"/>
  <c r="P242" i="17"/>
  <c r="S232" i="17"/>
  <c r="S239" i="17"/>
  <c r="S242" i="17"/>
  <c r="S238" i="17"/>
  <c r="S234" i="17"/>
  <c r="S237" i="17"/>
  <c r="S240" i="17"/>
  <c r="S243" i="17"/>
  <c r="S236" i="17"/>
  <c r="S235" i="17"/>
  <c r="S241" i="17"/>
  <c r="U232" i="17"/>
  <c r="U235" i="17"/>
  <c r="U238" i="17"/>
  <c r="U234" i="17"/>
  <c r="U237" i="17"/>
  <c r="U240" i="17"/>
  <c r="U243" i="17"/>
  <c r="U236" i="17"/>
  <c r="U239" i="17"/>
  <c r="U242" i="17"/>
  <c r="U241" i="17"/>
  <c r="Q232" i="17"/>
  <c r="Q236" i="17"/>
  <c r="Q239" i="17"/>
  <c r="Q242" i="17"/>
  <c r="Q238" i="17"/>
  <c r="Q241" i="17"/>
  <c r="Q234" i="17"/>
  <c r="Q240" i="17"/>
  <c r="Q243" i="17"/>
  <c r="Q237" i="17"/>
  <c r="Q235" i="17"/>
  <c r="R232" i="17"/>
  <c r="R236" i="17"/>
  <c r="R239" i="17"/>
  <c r="R242" i="17"/>
  <c r="R235" i="17"/>
  <c r="R241" i="17"/>
  <c r="R234" i="17"/>
  <c r="R237" i="17"/>
  <c r="R243" i="17"/>
  <c r="R240" i="17"/>
  <c r="R238" i="17"/>
  <c r="F232" i="17"/>
  <c r="F235" i="17"/>
  <c r="F238" i="17"/>
  <c r="F241" i="17"/>
  <c r="F237" i="17"/>
  <c r="F240" i="17"/>
  <c r="F243" i="17"/>
  <c r="F239" i="17"/>
  <c r="F242" i="17"/>
  <c r="F236" i="17"/>
  <c r="F234" i="17"/>
  <c r="L232" i="17"/>
  <c r="L234" i="17"/>
  <c r="L237" i="17"/>
  <c r="L240" i="17"/>
  <c r="L243" i="17"/>
  <c r="L239" i="17"/>
  <c r="L238" i="17"/>
  <c r="L242" i="17"/>
  <c r="L235" i="17"/>
  <c r="L241" i="17"/>
  <c r="L236" i="17"/>
  <c r="G232" i="17"/>
  <c r="G235" i="17"/>
  <c r="G238" i="17"/>
  <c r="G241" i="17"/>
  <c r="G234" i="17"/>
  <c r="G240" i="17"/>
  <c r="G243" i="17"/>
  <c r="G236" i="17"/>
  <c r="G242" i="17"/>
  <c r="G239" i="17"/>
  <c r="G237" i="17"/>
  <c r="T232" i="17"/>
  <c r="T242" i="17"/>
  <c r="T235" i="17"/>
  <c r="T241" i="17"/>
  <c r="T234" i="17"/>
  <c r="T237" i="17"/>
  <c r="T240" i="17"/>
  <c r="T243" i="17"/>
  <c r="T236" i="17"/>
  <c r="T239" i="17"/>
  <c r="T238" i="17"/>
  <c r="H232" i="17"/>
  <c r="H238" i="17"/>
  <c r="H241" i="17"/>
  <c r="H237" i="17"/>
  <c r="H243" i="17"/>
  <c r="H236" i="17"/>
  <c r="H239" i="17"/>
  <c r="H242" i="17"/>
  <c r="H235" i="17"/>
  <c r="H240" i="17"/>
  <c r="H234" i="17"/>
  <c r="W232" i="17"/>
  <c r="W235" i="17"/>
  <c r="W238" i="17"/>
  <c r="W241" i="17"/>
  <c r="W234" i="17"/>
  <c r="W239" i="17"/>
  <c r="W240" i="17"/>
  <c r="W243" i="17"/>
  <c r="W236" i="17"/>
  <c r="W242" i="17"/>
  <c r="W237" i="17"/>
  <c r="M232" i="17"/>
  <c r="M237" i="17"/>
  <c r="M240" i="17"/>
  <c r="M243" i="17"/>
  <c r="M236" i="17"/>
  <c r="M238" i="17"/>
  <c r="M241" i="17"/>
  <c r="M242" i="17"/>
  <c r="M235" i="17"/>
  <c r="M234" i="17"/>
  <c r="M239" i="17"/>
  <c r="D232" i="17"/>
  <c r="D242" i="17"/>
  <c r="D235" i="17"/>
  <c r="D241" i="17"/>
  <c r="D234" i="17"/>
  <c r="D237" i="17"/>
  <c r="D240" i="17"/>
  <c r="D243" i="17"/>
  <c r="D236" i="17"/>
  <c r="D239" i="17"/>
  <c r="D238" i="17"/>
  <c r="N232" i="17"/>
  <c r="N240" i="17"/>
  <c r="N243" i="17"/>
  <c r="N239" i="17"/>
  <c r="N235" i="17"/>
  <c r="N238" i="17"/>
  <c r="N241" i="17"/>
  <c r="N234" i="17"/>
  <c r="N237" i="17"/>
  <c r="N242" i="17"/>
  <c r="N236" i="17"/>
  <c r="O232" i="17"/>
  <c r="O243" i="17"/>
  <c r="O242" i="17"/>
  <c r="O235" i="17"/>
  <c r="O238" i="17"/>
  <c r="O241" i="17"/>
  <c r="O234" i="17"/>
  <c r="O237" i="17"/>
  <c r="O236" i="17"/>
  <c r="O240" i="17"/>
  <c r="O239" i="17"/>
  <c r="E232" i="17"/>
  <c r="E238" i="17"/>
  <c r="E235" i="17"/>
  <c r="E234" i="17"/>
  <c r="E237" i="17"/>
  <c r="E240" i="17"/>
  <c r="E243" i="17"/>
  <c r="E236" i="17"/>
  <c r="E239" i="17"/>
  <c r="E242" i="17"/>
  <c r="E241" i="17"/>
  <c r="Q276" i="17"/>
  <c r="R273" i="17"/>
  <c r="W275" i="17"/>
  <c r="O278" i="17"/>
  <c r="G278" i="17"/>
  <c r="N269" i="17"/>
  <c r="F269" i="17"/>
  <c r="U274" i="17"/>
  <c r="S273" i="17"/>
  <c r="M270" i="17"/>
  <c r="H274" i="17"/>
  <c r="U272" i="17"/>
  <c r="N278" i="17"/>
  <c r="P274" i="17"/>
  <c r="F270" i="17"/>
  <c r="F278" i="17"/>
  <c r="S275" i="17"/>
  <c r="S276" i="17"/>
  <c r="U278" i="17"/>
  <c r="Q273" i="17"/>
  <c r="L271" i="17"/>
  <c r="V270" i="17"/>
  <c r="D269" i="17"/>
  <c r="F271" i="17"/>
  <c r="E273" i="17"/>
  <c r="H276" i="17"/>
  <c r="H273" i="17"/>
  <c r="L275" i="17"/>
  <c r="P278" i="17"/>
  <c r="F272" i="17"/>
  <c r="E276" i="17"/>
  <c r="L270" i="17"/>
  <c r="R277" i="17"/>
  <c r="R271" i="17"/>
  <c r="U270" i="17"/>
  <c r="N276" i="17"/>
  <c r="E274" i="17"/>
  <c r="H277" i="17"/>
  <c r="W277" i="17"/>
  <c r="U273" i="17"/>
  <c r="G273" i="17"/>
  <c r="S272" i="17"/>
  <c r="S271" i="17"/>
  <c r="S277" i="17"/>
  <c r="P272" i="17"/>
  <c r="R274" i="17"/>
  <c r="T277" i="17"/>
  <c r="E277" i="17"/>
  <c r="Q277" i="17"/>
  <c r="F275" i="17"/>
  <c r="M271" i="17"/>
  <c r="M272" i="17"/>
  <c r="R275" i="17"/>
  <c r="U271" i="17"/>
  <c r="G272" i="17"/>
  <c r="U277" i="17"/>
  <c r="R269" i="17"/>
  <c r="L276" i="17"/>
  <c r="L274" i="17"/>
  <c r="G274" i="17"/>
  <c r="N272" i="17"/>
  <c r="E278" i="17"/>
  <c r="O277" i="17"/>
  <c r="G277" i="17"/>
  <c r="E272" i="17"/>
  <c r="O270" i="17"/>
  <c r="M278" i="17"/>
  <c r="Q269" i="17"/>
  <c r="D272" i="17"/>
  <c r="M275" i="17"/>
  <c r="M273" i="17"/>
  <c r="E271" i="17"/>
  <c r="O269" i="17"/>
  <c r="L272" i="17"/>
  <c r="N271" i="17"/>
  <c r="T278" i="17"/>
  <c r="Q278" i="17"/>
  <c r="L278" i="17"/>
  <c r="T272" i="17"/>
  <c r="W270" i="17"/>
  <c r="T275" i="17"/>
  <c r="W274" i="17"/>
  <c r="O272" i="17"/>
  <c r="O276" i="17"/>
  <c r="V273" i="17"/>
  <c r="P270" i="17"/>
  <c r="G269" i="17"/>
  <c r="O274" i="17"/>
  <c r="P269" i="17"/>
  <c r="N273" i="17"/>
  <c r="T270" i="17"/>
  <c r="R272" i="17"/>
  <c r="R270" i="17"/>
  <c r="Q270" i="17"/>
  <c r="T276" i="17"/>
  <c r="N275" i="17"/>
  <c r="H278" i="17"/>
  <c r="M277" i="17"/>
  <c r="P277" i="17"/>
  <c r="W276" i="17"/>
  <c r="U275" i="17"/>
  <c r="N270" i="17"/>
  <c r="W273" i="17"/>
  <c r="D275" i="17"/>
  <c r="W272" i="17"/>
  <c r="W278" i="17"/>
  <c r="D276" i="17"/>
  <c r="S270" i="17"/>
  <c r="O275" i="17"/>
  <c r="D271" i="17"/>
  <c r="L269" i="17"/>
  <c r="V276" i="17"/>
  <c r="H271" i="17"/>
  <c r="V278" i="17"/>
  <c r="G270" i="17"/>
  <c r="L277" i="17"/>
  <c r="Q274" i="17"/>
  <c r="T271" i="17"/>
  <c r="F273" i="17"/>
  <c r="Q275" i="17"/>
  <c r="V277" i="17"/>
  <c r="M269" i="17"/>
  <c r="P273" i="17"/>
  <c r="N277" i="17"/>
  <c r="H270" i="17"/>
  <c r="R276" i="17"/>
  <c r="D277" i="17"/>
  <c r="V269" i="17"/>
  <c r="D270" i="17"/>
  <c r="M274" i="17"/>
  <c r="V271" i="17"/>
  <c r="O271" i="17"/>
  <c r="V272" i="17"/>
  <c r="U276" i="17"/>
  <c r="Q272" i="17"/>
  <c r="D278" i="17"/>
  <c r="S278" i="17"/>
  <c r="N274" i="17"/>
  <c r="D274" i="17"/>
  <c r="S274" i="17"/>
  <c r="T269" i="17"/>
  <c r="H275" i="17"/>
  <c r="T273" i="17"/>
  <c r="G271" i="17"/>
  <c r="R278" i="17"/>
  <c r="V275" i="17"/>
  <c r="Q271" i="17"/>
  <c r="W271" i="17"/>
  <c r="E275" i="17"/>
  <c r="F274" i="17"/>
  <c r="H269" i="17"/>
  <c r="T274" i="17"/>
  <c r="E269" i="17"/>
  <c r="P275" i="17"/>
  <c r="G276" i="17"/>
  <c r="G275" i="17"/>
  <c r="O273" i="17"/>
  <c r="S269" i="17"/>
  <c r="F277" i="17"/>
  <c r="H272" i="17"/>
  <c r="P276" i="17"/>
  <c r="P271" i="17"/>
  <c r="M276" i="17"/>
  <c r="V274" i="17"/>
  <c r="U269" i="17"/>
  <c r="C267" i="17"/>
  <c r="C270" i="17"/>
  <c r="C273" i="17"/>
  <c r="C276" i="17"/>
  <c r="C272" i="17"/>
  <c r="C275" i="17"/>
  <c r="C278" i="17"/>
  <c r="C271" i="17"/>
  <c r="C277" i="17"/>
  <c r="C274" i="17"/>
  <c r="C269" i="17"/>
  <c r="K231" i="17"/>
  <c r="J231" i="17"/>
  <c r="K266" i="17"/>
  <c r="K276" i="17" s="1"/>
  <c r="I266" i="17"/>
  <c r="J266" i="17"/>
  <c r="AD822" i="10" l="1"/>
  <c r="AD614" i="10"/>
  <c r="AD406" i="10"/>
  <c r="AD198" i="10"/>
  <c r="AD770" i="10"/>
  <c r="AD562" i="10"/>
  <c r="AD354" i="10"/>
  <c r="AD146" i="10"/>
  <c r="AD718" i="10"/>
  <c r="AD510" i="10"/>
  <c r="AD302" i="10"/>
  <c r="AD94" i="10"/>
  <c r="AD250" i="10"/>
  <c r="AD458" i="10"/>
  <c r="AD666" i="10"/>
  <c r="W718" i="10"/>
  <c r="W510" i="10"/>
  <c r="W302" i="10"/>
  <c r="W94" i="10"/>
  <c r="W666" i="10"/>
  <c r="W458" i="10"/>
  <c r="W250" i="10"/>
  <c r="W822" i="10"/>
  <c r="W614" i="10"/>
  <c r="W406" i="10"/>
  <c r="W198" i="10"/>
  <c r="W770" i="10"/>
  <c r="W562" i="10"/>
  <c r="W354" i="10"/>
  <c r="W146" i="10"/>
  <c r="AL718" i="10"/>
  <c r="AL510" i="10"/>
  <c r="AL302" i="10"/>
  <c r="AL94" i="10"/>
  <c r="AL666" i="10"/>
  <c r="AL458" i="10"/>
  <c r="AL250" i="10"/>
  <c r="AL822" i="10"/>
  <c r="AL614" i="10"/>
  <c r="AL406" i="10"/>
  <c r="AL198" i="10"/>
  <c r="AL770" i="10"/>
  <c r="AL146" i="10"/>
  <c r="AL354" i="10"/>
  <c r="AL562" i="10"/>
  <c r="V718" i="10"/>
  <c r="V510" i="10"/>
  <c r="V302" i="10"/>
  <c r="V94" i="10"/>
  <c r="V666" i="10"/>
  <c r="V458" i="10"/>
  <c r="V250" i="10"/>
  <c r="V822" i="10"/>
  <c r="V614" i="10"/>
  <c r="V406" i="10"/>
  <c r="V198" i="10"/>
  <c r="V562" i="10"/>
  <c r="V770" i="10"/>
  <c r="V354" i="10"/>
  <c r="V146" i="10"/>
  <c r="AM718" i="10"/>
  <c r="AM510" i="10"/>
  <c r="AM302" i="10"/>
  <c r="AM94" i="10"/>
  <c r="AM666" i="10"/>
  <c r="AM458" i="10"/>
  <c r="AM250" i="10"/>
  <c r="AM822" i="10"/>
  <c r="AM614" i="10"/>
  <c r="AM406" i="10"/>
  <c r="AM198" i="10"/>
  <c r="AM770" i="10"/>
  <c r="AM562" i="10"/>
  <c r="AM146" i="10"/>
  <c r="AM354" i="10"/>
  <c r="U718" i="10"/>
  <c r="U510" i="10"/>
  <c r="U302" i="10"/>
  <c r="U94" i="10"/>
  <c r="U666" i="10"/>
  <c r="U458" i="10"/>
  <c r="U250" i="10"/>
  <c r="U822" i="10"/>
  <c r="U614" i="10"/>
  <c r="U406" i="10"/>
  <c r="U198" i="10"/>
  <c r="U562" i="10"/>
  <c r="U770" i="10"/>
  <c r="U354" i="10"/>
  <c r="U146" i="10"/>
  <c r="Y666" i="10"/>
  <c r="Y458" i="10"/>
  <c r="Y250" i="10"/>
  <c r="Y822" i="10"/>
  <c r="Y614" i="10"/>
  <c r="Y406" i="10"/>
  <c r="Y198" i="10"/>
  <c r="Y770" i="10"/>
  <c r="Y562" i="10"/>
  <c r="Y354" i="10"/>
  <c r="Y146" i="10"/>
  <c r="Y302" i="10"/>
  <c r="Y94" i="10"/>
  <c r="Y510" i="10"/>
  <c r="Y718" i="10"/>
  <c r="AC822" i="10"/>
  <c r="AC614" i="10"/>
  <c r="AC406" i="10"/>
  <c r="AC198" i="10"/>
  <c r="AC770" i="10"/>
  <c r="AC562" i="10"/>
  <c r="AC354" i="10"/>
  <c r="AC146" i="10"/>
  <c r="AC718" i="10"/>
  <c r="AC510" i="10"/>
  <c r="AC302" i="10"/>
  <c r="AC94" i="10"/>
  <c r="AC250" i="10"/>
  <c r="AC458" i="10"/>
  <c r="AC666" i="10"/>
  <c r="AH770" i="10"/>
  <c r="AH562" i="10"/>
  <c r="AH354" i="10"/>
  <c r="AH146" i="10"/>
  <c r="AH718" i="10"/>
  <c r="AH510" i="10"/>
  <c r="AH302" i="10"/>
  <c r="AH94" i="10"/>
  <c r="AH666" i="10"/>
  <c r="AH458" i="10"/>
  <c r="AH250" i="10"/>
  <c r="AH822" i="10"/>
  <c r="AH198" i="10"/>
  <c r="AH406" i="10"/>
  <c r="AH614" i="10"/>
  <c r="AG770" i="10"/>
  <c r="AG562" i="10"/>
  <c r="AG354" i="10"/>
  <c r="AG146" i="10"/>
  <c r="AG718" i="10"/>
  <c r="AG510" i="10"/>
  <c r="AG302" i="10"/>
  <c r="AG94" i="10"/>
  <c r="AG666" i="10"/>
  <c r="AG458" i="10"/>
  <c r="AG250" i="10"/>
  <c r="AG822" i="10"/>
  <c r="AG198" i="10"/>
  <c r="AG406" i="10"/>
  <c r="AG614" i="10"/>
  <c r="AE822" i="10"/>
  <c r="AE614" i="10"/>
  <c r="AE406" i="10"/>
  <c r="AE198" i="10"/>
  <c r="AE770" i="10"/>
  <c r="AE562" i="10"/>
  <c r="AE354" i="10"/>
  <c r="AE146" i="10"/>
  <c r="AE718" i="10"/>
  <c r="AE510" i="10"/>
  <c r="AE302" i="10"/>
  <c r="AE94" i="10"/>
  <c r="AE666" i="10"/>
  <c r="AE458" i="10"/>
  <c r="AE250" i="10"/>
  <c r="T718" i="10"/>
  <c r="T510" i="10"/>
  <c r="T302" i="10"/>
  <c r="T94" i="10"/>
  <c r="T666" i="10"/>
  <c r="T458" i="10"/>
  <c r="T250" i="10"/>
  <c r="T822" i="10"/>
  <c r="T614" i="10"/>
  <c r="T406" i="10"/>
  <c r="T198" i="10"/>
  <c r="T770" i="10"/>
  <c r="T562" i="10"/>
  <c r="T354" i="10"/>
  <c r="T146" i="10"/>
  <c r="AK718" i="10"/>
  <c r="AK510" i="10"/>
  <c r="AK302" i="10"/>
  <c r="AK94" i="10"/>
  <c r="AK666" i="10"/>
  <c r="AK458" i="10"/>
  <c r="AK250" i="10"/>
  <c r="AK822" i="10"/>
  <c r="AK614" i="10"/>
  <c r="AK406" i="10"/>
  <c r="AK198" i="10"/>
  <c r="AK770" i="10"/>
  <c r="AK146" i="10"/>
  <c r="AK354" i="10"/>
  <c r="AK562" i="10"/>
  <c r="X666" i="10"/>
  <c r="X458" i="10"/>
  <c r="X250" i="10"/>
  <c r="X822" i="10"/>
  <c r="X614" i="10"/>
  <c r="X406" i="10"/>
  <c r="X198" i="10"/>
  <c r="X770" i="10"/>
  <c r="X562" i="10"/>
  <c r="X354" i="10"/>
  <c r="X146" i="10"/>
  <c r="X718" i="10"/>
  <c r="X510" i="10"/>
  <c r="X302" i="10"/>
  <c r="X94" i="10"/>
  <c r="AI770" i="10"/>
  <c r="AI562" i="10"/>
  <c r="AI354" i="10"/>
  <c r="AI146" i="10"/>
  <c r="AI718" i="10"/>
  <c r="AI510" i="10"/>
  <c r="AI302" i="10"/>
  <c r="AI94" i="10"/>
  <c r="AI666" i="10"/>
  <c r="AI458" i="10"/>
  <c r="AI250" i="10"/>
  <c r="AI822" i="10"/>
  <c r="AI614" i="10"/>
  <c r="AI406" i="10"/>
  <c r="AI198" i="10"/>
  <c r="AJ718" i="10"/>
  <c r="AJ510" i="10"/>
  <c r="AJ302" i="10"/>
  <c r="AJ94" i="10"/>
  <c r="AJ666" i="10"/>
  <c r="AJ458" i="10"/>
  <c r="AJ250" i="10"/>
  <c r="AJ822" i="10"/>
  <c r="AJ614" i="10"/>
  <c r="AJ406" i="10"/>
  <c r="AJ198" i="10"/>
  <c r="AJ770" i="10"/>
  <c r="AJ562" i="10"/>
  <c r="AJ354" i="10"/>
  <c r="AJ146" i="10"/>
  <c r="AF770" i="10"/>
  <c r="AF562" i="10"/>
  <c r="AF354" i="10"/>
  <c r="AF146" i="10"/>
  <c r="AF718" i="10"/>
  <c r="AF510" i="10"/>
  <c r="AF302" i="10"/>
  <c r="AF94" i="10"/>
  <c r="AF666" i="10"/>
  <c r="AF458" i="10"/>
  <c r="AF250" i="10"/>
  <c r="AF822" i="10"/>
  <c r="AF614" i="10"/>
  <c r="AF406" i="10"/>
  <c r="AF198" i="10"/>
  <c r="Z666" i="10"/>
  <c r="Z458" i="10"/>
  <c r="Z250" i="10"/>
  <c r="Z822" i="10"/>
  <c r="Z614" i="10"/>
  <c r="Z406" i="10"/>
  <c r="Z198" i="10"/>
  <c r="Z770" i="10"/>
  <c r="Z562" i="10"/>
  <c r="Z354" i="10"/>
  <c r="Z146" i="10"/>
  <c r="Z94" i="10"/>
  <c r="Z510" i="10"/>
  <c r="Z718" i="10"/>
  <c r="Z302" i="10"/>
  <c r="J232" i="17"/>
  <c r="J234" i="17"/>
  <c r="J237" i="17"/>
  <c r="J243" i="17"/>
  <c r="J236" i="17"/>
  <c r="J239" i="17"/>
  <c r="J242" i="17"/>
  <c r="J235" i="17"/>
  <c r="J238" i="17"/>
  <c r="J241" i="17"/>
  <c r="J240" i="17"/>
  <c r="K232" i="17"/>
  <c r="K234" i="17"/>
  <c r="K237" i="17"/>
  <c r="K240" i="17"/>
  <c r="K236" i="17"/>
  <c r="K235" i="17"/>
  <c r="K239" i="17"/>
  <c r="K242" i="17"/>
  <c r="K238" i="17"/>
  <c r="K241" i="17"/>
  <c r="K243" i="17"/>
  <c r="I267" i="17"/>
  <c r="I274" i="17"/>
  <c r="I270" i="17"/>
  <c r="I277" i="17"/>
  <c r="I269" i="17"/>
  <c r="I271" i="17"/>
  <c r="I275" i="17"/>
  <c r="I273" i="17"/>
  <c r="I272" i="17"/>
  <c r="I276" i="17"/>
  <c r="J267" i="17"/>
  <c r="J272" i="17"/>
  <c r="J271" i="17"/>
  <c r="J277" i="17"/>
  <c r="J273" i="17"/>
  <c r="J269" i="17"/>
  <c r="J275" i="17"/>
  <c r="J270" i="17"/>
  <c r="J274" i="17"/>
  <c r="I278" i="17"/>
  <c r="J278" i="17"/>
  <c r="K267" i="17"/>
  <c r="K273" i="17"/>
  <c r="K272" i="17"/>
  <c r="K274" i="17"/>
  <c r="K271" i="17"/>
  <c r="K270" i="17"/>
  <c r="K277" i="17"/>
  <c r="K269" i="17"/>
  <c r="K275" i="17"/>
  <c r="K278" i="17"/>
  <c r="J276" i="17"/>
  <c r="AB822" i="10" l="1"/>
  <c r="AB614" i="10"/>
  <c r="AB406" i="10"/>
  <c r="AB198" i="10"/>
  <c r="AB770" i="10"/>
  <c r="AB562" i="10"/>
  <c r="AB354" i="10"/>
  <c r="AB146" i="10"/>
  <c r="AB718" i="10"/>
  <c r="AB510" i="10"/>
  <c r="AB302" i="10"/>
  <c r="AB94" i="10"/>
  <c r="AB666" i="10"/>
  <c r="AB458" i="10"/>
  <c r="AB250" i="10"/>
  <c r="AA666" i="10"/>
  <c r="AA458" i="10"/>
  <c r="AA250" i="10"/>
  <c r="AA822" i="10"/>
  <c r="AA614" i="10"/>
  <c r="AA406" i="10"/>
  <c r="AA198" i="10"/>
  <c r="AA770" i="10"/>
  <c r="AA562" i="10"/>
  <c r="K562" i="10" s="1" a="1"/>
  <c r="K562" i="10" s="1"/>
  <c r="AA354" i="10"/>
  <c r="AA146" i="10"/>
  <c r="AA718" i="10"/>
  <c r="AA510" i="10"/>
  <c r="AA302" i="10"/>
  <c r="AA94" i="10"/>
  <c r="I342" i="17"/>
  <c r="J34" i="3" s="1"/>
  <c r="O181" i="17"/>
  <c r="O182" i="17" s="1"/>
  <c r="H342" i="17"/>
  <c r="I34" i="3" s="1"/>
  <c r="T342" i="17"/>
  <c r="U34" i="3" s="1"/>
  <c r="R111" i="17"/>
  <c r="K342" i="17"/>
  <c r="L34" i="3" s="1"/>
  <c r="V342" i="17"/>
  <c r="W34" i="3" s="1"/>
  <c r="F342" i="17"/>
  <c r="G34" i="3" s="1"/>
  <c r="C342" i="17"/>
  <c r="D34" i="3" s="1"/>
  <c r="S111" i="17"/>
  <c r="S41" i="17" s="1"/>
  <c r="S40" i="17" s="1"/>
  <c r="F181" i="17"/>
  <c r="F182" i="17" s="1"/>
  <c r="G342" i="17"/>
  <c r="H34" i="3" s="1"/>
  <c r="J111" i="17"/>
  <c r="D342" i="17"/>
  <c r="E34" i="3" s="1"/>
  <c r="R342" i="17"/>
  <c r="S34" i="3" s="1"/>
  <c r="N181" i="17"/>
  <c r="N182" i="17" s="1"/>
  <c r="O111" i="17"/>
  <c r="S342" i="17"/>
  <c r="T34" i="3" s="1"/>
  <c r="C76" i="17"/>
  <c r="P181" i="17"/>
  <c r="P182" i="17" s="1"/>
  <c r="U181" i="17"/>
  <c r="U182" i="17" s="1"/>
  <c r="E181" i="17"/>
  <c r="E182" i="17" s="1"/>
  <c r="W342" i="17"/>
  <c r="X34" i="3" s="1"/>
  <c r="L342" i="17"/>
  <c r="M34" i="3" s="1"/>
  <c r="R91" i="17"/>
  <c r="F111" i="17"/>
  <c r="U111" i="17"/>
  <c r="E111" i="17"/>
  <c r="D111" i="17"/>
  <c r="C111" i="17"/>
  <c r="C112" i="17" s="1"/>
  <c r="D70" i="3" s="1"/>
  <c r="K181" i="17"/>
  <c r="K182" i="17" s="1"/>
  <c r="K183" i="17" s="1"/>
  <c r="Q342" i="17"/>
  <c r="R34" i="3" s="1"/>
  <c r="I181" i="17"/>
  <c r="I182" i="17" s="1"/>
  <c r="P342" i="17"/>
  <c r="Q34" i="3" s="1"/>
  <c r="P111" i="17"/>
  <c r="P41" i="17" s="1"/>
  <c r="P40" i="17" s="1"/>
  <c r="C181" i="17"/>
  <c r="C182" i="17" s="1"/>
  <c r="W111" i="17"/>
  <c r="G111" i="17"/>
  <c r="L111" i="17"/>
  <c r="V181" i="17"/>
  <c r="V182" i="17" s="1"/>
  <c r="R181" i="17"/>
  <c r="R182" i="17" s="1"/>
  <c r="U342" i="17"/>
  <c r="V34" i="3" s="1"/>
  <c r="E342" i="17"/>
  <c r="F34" i="3" s="1"/>
  <c r="J342" i="17"/>
  <c r="K34" i="3" s="1"/>
  <c r="M111" i="17"/>
  <c r="S181" i="17"/>
  <c r="S182" i="17" s="1"/>
  <c r="H91" i="17"/>
  <c r="N91" i="17"/>
  <c r="T181" i="17"/>
  <c r="T182" i="17" s="1"/>
  <c r="D181" i="17"/>
  <c r="D182" i="17" s="1"/>
  <c r="S91" i="17"/>
  <c r="M91" i="17"/>
  <c r="R126" i="17"/>
  <c r="V91" i="17"/>
  <c r="F91" i="17"/>
  <c r="K91" i="17"/>
  <c r="U91" i="17"/>
  <c r="E91" i="17"/>
  <c r="J91" i="17"/>
  <c r="T91" i="17"/>
  <c r="D91" i="17"/>
  <c r="I91" i="17"/>
  <c r="C91" i="17"/>
  <c r="N126" i="17"/>
  <c r="S126" i="17"/>
  <c r="C126" i="17"/>
  <c r="C127" i="17" s="1"/>
  <c r="Q181" i="17"/>
  <c r="Q182" i="17" s="1"/>
  <c r="T111" i="17"/>
  <c r="V111" i="17"/>
  <c r="V41" i="17" s="1"/>
  <c r="V40" i="17" s="1"/>
  <c r="Q111" i="17"/>
  <c r="H181" i="17"/>
  <c r="H182" i="17" s="1"/>
  <c r="M181" i="17"/>
  <c r="M182" i="17" s="1"/>
  <c r="O342" i="17"/>
  <c r="P34" i="3" s="1"/>
  <c r="W91" i="17"/>
  <c r="G91" i="17"/>
  <c r="L91" i="17"/>
  <c r="N342" i="17"/>
  <c r="O34" i="3" s="1"/>
  <c r="M342" i="17"/>
  <c r="N34" i="3" s="1"/>
  <c r="H126" i="17"/>
  <c r="M126" i="17"/>
  <c r="N111" i="17"/>
  <c r="I111" i="17"/>
  <c r="W181" i="17"/>
  <c r="W182" i="17" s="1"/>
  <c r="G181" i="17"/>
  <c r="G182" i="17" s="1"/>
  <c r="L181" i="17"/>
  <c r="L182" i="17" s="1"/>
  <c r="G126" i="17"/>
  <c r="Q126" i="17"/>
  <c r="V126" i="17"/>
  <c r="F126" i="17"/>
  <c r="P126" i="17"/>
  <c r="U126" i="17"/>
  <c r="E126" i="17"/>
  <c r="J126" i="17"/>
  <c r="O126" i="17"/>
  <c r="T126" i="17"/>
  <c r="D126" i="17"/>
  <c r="J181" i="17"/>
  <c r="J182" i="17" s="1"/>
  <c r="H111" i="17"/>
  <c r="W126" i="17"/>
  <c r="K126" i="17"/>
  <c r="L126" i="17"/>
  <c r="K111" i="17"/>
  <c r="I126" i="17"/>
  <c r="Q91" i="17"/>
  <c r="P91" i="17"/>
  <c r="O91" i="17"/>
  <c r="C34" i="3" l="1"/>
  <c r="K510" i="10" a="1"/>
  <c r="K510" i="10" s="1"/>
  <c r="K146" i="10" a="1"/>
  <c r="K146" i="10" s="1"/>
  <c r="H198" i="10" a="1"/>
  <c r="H198" i="10" s="1"/>
  <c r="H614" i="10" a="1"/>
  <c r="H614" i="10" s="1"/>
  <c r="K822" i="10" a="1"/>
  <c r="K822" i="10" s="1"/>
  <c r="L302" i="10" a="1"/>
  <c r="L302" i="10" s="1"/>
  <c r="J510" i="10" a="1"/>
  <c r="J510" i="10" s="1"/>
  <c r="L718" i="10" a="1"/>
  <c r="L718" i="10" s="1"/>
  <c r="M718" i="10" s="1"/>
  <c r="N718" i="10" s="1"/>
  <c r="O718" i="10" s="1"/>
  <c r="P718" i="10" s="1"/>
  <c r="Q718" i="10" s="1"/>
  <c r="R718" i="10" s="1"/>
  <c r="K406" i="10" a="1"/>
  <c r="K406" i="10" s="1"/>
  <c r="L94" i="10" a="1"/>
  <c r="L94" i="10" s="1"/>
  <c r="K94" i="10" a="1"/>
  <c r="K94" i="10" s="1"/>
  <c r="H562" i="10" a="1"/>
  <c r="H562" i="10" s="1"/>
  <c r="H510" i="10" a="1"/>
  <c r="H510" i="10" s="1"/>
  <c r="H718" i="10" a="1"/>
  <c r="H718" i="10" s="1"/>
  <c r="L146" i="10" a="1"/>
  <c r="L146" i="10" s="1"/>
  <c r="L354" i="10" a="1"/>
  <c r="L354" i="10" s="1"/>
  <c r="I146" i="10" a="1"/>
  <c r="I146" i="10" s="1"/>
  <c r="H146" i="10" a="1"/>
  <c r="H146" i="10" s="1"/>
  <c r="I718" i="10" a="1"/>
  <c r="I718" i="10" s="1"/>
  <c r="K718" i="10" a="1"/>
  <c r="K718" i="10" s="1"/>
  <c r="I510" i="10" a="1"/>
  <c r="I510" i="10" s="1"/>
  <c r="I250" i="10" a="1"/>
  <c r="I250" i="10" s="1"/>
  <c r="L510" i="10" a="1"/>
  <c r="L510" i="10" s="1"/>
  <c r="M510" i="10" s="1"/>
  <c r="N510" i="10" s="1"/>
  <c r="O510" i="10" s="1"/>
  <c r="P510" i="10" s="1"/>
  <c r="Q510" i="10" s="1"/>
  <c r="R510" i="10" s="1"/>
  <c r="J458" i="10" a="1"/>
  <c r="J458" i="10" s="1"/>
  <c r="K666" i="10" a="1"/>
  <c r="K666" i="10" s="1"/>
  <c r="H94" i="10" a="1"/>
  <c r="H94" i="10" s="1"/>
  <c r="I94" i="10" a="1"/>
  <c r="I94" i="10" s="1"/>
  <c r="L666" i="10" a="1"/>
  <c r="L666" i="10" s="1"/>
  <c r="M666" i="10" s="1"/>
  <c r="N666" i="10" s="1"/>
  <c r="O666" i="10" s="1"/>
  <c r="P666" i="10" s="1"/>
  <c r="Q666" i="10" s="1"/>
  <c r="R666" i="10" s="1"/>
  <c r="H666" i="10" a="1"/>
  <c r="H666" i="10" s="1"/>
  <c r="J146" i="10" a="1"/>
  <c r="J146" i="10" s="1"/>
  <c r="J718" i="10" a="1"/>
  <c r="J718" i="10" s="1"/>
  <c r="I666" i="10" a="1"/>
  <c r="I666" i="10" s="1"/>
  <c r="J666" i="10" a="1"/>
  <c r="J666" i="10" s="1"/>
  <c r="I458" i="10" a="1"/>
  <c r="I458" i="10" s="1"/>
  <c r="I770" i="10" a="1"/>
  <c r="I770" i="10" s="1"/>
  <c r="H250" i="10" a="1"/>
  <c r="H250" i="10" s="1"/>
  <c r="J250" i="10" a="1"/>
  <c r="J250" i="10" s="1"/>
  <c r="L250" i="10" a="1"/>
  <c r="L250" i="10" s="1"/>
  <c r="K250" i="10" a="1"/>
  <c r="K250" i="10" s="1"/>
  <c r="K354" i="10" a="1"/>
  <c r="K354" i="10" s="1"/>
  <c r="L406" i="10" a="1"/>
  <c r="L406" i="10" s="1"/>
  <c r="M406" i="10" s="1"/>
  <c r="N406" i="10" s="1"/>
  <c r="O406" i="10" s="1"/>
  <c r="P406" i="10" s="1"/>
  <c r="Q406" i="10" s="1"/>
  <c r="R406" i="10" s="1"/>
  <c r="I354" i="10" a="1"/>
  <c r="I354" i="10" s="1"/>
  <c r="J406" i="10" a="1"/>
  <c r="J406" i="10" s="1"/>
  <c r="L822" i="10" a="1"/>
  <c r="L822" i="10" s="1"/>
  <c r="M822" i="10" s="1"/>
  <c r="N822" i="10" s="1"/>
  <c r="O822" i="10" s="1"/>
  <c r="P822" i="10" s="1"/>
  <c r="Q822" i="10" s="1"/>
  <c r="R822" i="10" s="1"/>
  <c r="H354" i="10" a="1"/>
  <c r="H354" i="10" s="1"/>
  <c r="I406" i="10" a="1"/>
  <c r="I406" i="10" s="1"/>
  <c r="I198" i="10" a="1"/>
  <c r="I198" i="10" s="1"/>
  <c r="J822" i="10" a="1"/>
  <c r="J822" i="10" s="1"/>
  <c r="H406" i="10" a="1"/>
  <c r="H406" i="10" s="1"/>
  <c r="J198" i="10" a="1"/>
  <c r="J198" i="10" s="1"/>
  <c r="H822" i="10" a="1"/>
  <c r="H822" i="10" s="1"/>
  <c r="J354" i="10" a="1"/>
  <c r="J354" i="10" s="1"/>
  <c r="C92" i="17"/>
  <c r="H770" i="10" a="1"/>
  <c r="H770" i="10" s="1"/>
  <c r="I302" i="10" a="1"/>
  <c r="I302" i="10" s="1"/>
  <c r="L198" i="10" a="1"/>
  <c r="L198" i="10" s="1"/>
  <c r="I822" i="10" a="1"/>
  <c r="I822" i="10" s="1"/>
  <c r="K770" i="10" a="1"/>
  <c r="K770" i="10" s="1"/>
  <c r="J302" i="10" a="1"/>
  <c r="J302" i="10" s="1"/>
  <c r="K198" i="10" a="1"/>
  <c r="K198" i="10" s="1"/>
  <c r="L770" i="10" a="1"/>
  <c r="L770" i="10" s="1"/>
  <c r="H302" i="10" a="1"/>
  <c r="H302" i="10" s="1"/>
  <c r="I614" i="10" a="1"/>
  <c r="I614" i="10" s="1"/>
  <c r="J770" i="10" a="1"/>
  <c r="J770" i="10" s="1"/>
  <c r="L562" i="10" a="1"/>
  <c r="L562" i="10" s="1"/>
  <c r="M562" i="10" s="1"/>
  <c r="N562" i="10" s="1"/>
  <c r="O562" i="10" s="1"/>
  <c r="P562" i="10" s="1"/>
  <c r="Q562" i="10" s="1"/>
  <c r="R562" i="10" s="1"/>
  <c r="K302" i="10" a="1"/>
  <c r="K302" i="10" s="1"/>
  <c r="H458" i="10" a="1"/>
  <c r="H458" i="10" s="1"/>
  <c r="K614" i="10" a="1"/>
  <c r="K614" i="10" s="1"/>
  <c r="I562" i="10" a="1"/>
  <c r="I562" i="10" s="1"/>
  <c r="K458" i="10" a="1"/>
  <c r="K458" i="10" s="1"/>
  <c r="L614" i="10" a="1"/>
  <c r="L614" i="10" s="1"/>
  <c r="M614" i="10" s="1"/>
  <c r="N614" i="10" s="1"/>
  <c r="O614" i="10" s="1"/>
  <c r="P614" i="10" s="1"/>
  <c r="Q614" i="10" s="1"/>
  <c r="R614" i="10" s="1"/>
  <c r="J562" i="10" a="1"/>
  <c r="J562" i="10" s="1"/>
  <c r="J94" i="10" a="1"/>
  <c r="J94" i="10" s="1"/>
  <c r="L458" i="10" a="1"/>
  <c r="L458" i="10" s="1"/>
  <c r="M458" i="10" s="1"/>
  <c r="N458" i="10" s="1"/>
  <c r="O458" i="10" s="1"/>
  <c r="P458" i="10" s="1"/>
  <c r="Q458" i="10" s="1"/>
  <c r="R458" i="10" s="1"/>
  <c r="J614" i="10" a="1"/>
  <c r="J614" i="10" s="1"/>
  <c r="J112" i="17"/>
  <c r="K70" i="3" s="1"/>
  <c r="J41" i="17"/>
  <c r="J40" i="17" s="1"/>
  <c r="U112" i="17"/>
  <c r="V70" i="3" s="1"/>
  <c r="U41" i="17"/>
  <c r="U40" i="17" s="1"/>
  <c r="D112" i="17"/>
  <c r="E70" i="3" s="1"/>
  <c r="D41" i="17"/>
  <c r="D40" i="17" s="1"/>
  <c r="D69" i="3"/>
  <c r="D76" i="3" s="1"/>
  <c r="D75" i="3" s="1"/>
  <c r="L112" i="17"/>
  <c r="M70" i="3" s="1"/>
  <c r="L41" i="17"/>
  <c r="L40" i="17" s="1"/>
  <c r="F112" i="17"/>
  <c r="G70" i="3" s="1"/>
  <c r="G69" i="3" s="1"/>
  <c r="F41" i="17"/>
  <c r="F40" i="17" s="1"/>
  <c r="Q112" i="17"/>
  <c r="R70" i="3" s="1"/>
  <c r="R69" i="3" s="1"/>
  <c r="Q41" i="17"/>
  <c r="Q40" i="17" s="1"/>
  <c r="G112" i="17"/>
  <c r="H70" i="3" s="1"/>
  <c r="G41" i="17"/>
  <c r="G40" i="17" s="1"/>
  <c r="M112" i="17"/>
  <c r="M107" i="21" s="1"/>
  <c r="M37" i="21" s="1"/>
  <c r="M41" i="17"/>
  <c r="M40" i="17" s="1"/>
  <c r="W112" i="17"/>
  <c r="X70" i="3" s="1"/>
  <c r="W41" i="17"/>
  <c r="W40" i="17" s="1"/>
  <c r="R112" i="17"/>
  <c r="S70" i="3" s="1"/>
  <c r="S69" i="3" s="1"/>
  <c r="R41" i="17"/>
  <c r="R40" i="17" s="1"/>
  <c r="T112" i="17"/>
  <c r="U70" i="3" s="1"/>
  <c r="T41" i="17"/>
  <c r="T40" i="17" s="1"/>
  <c r="E112" i="17"/>
  <c r="F70" i="3" s="1"/>
  <c r="F69" i="3" s="1"/>
  <c r="E41" i="17"/>
  <c r="E40" i="17" s="1"/>
  <c r="K112" i="17"/>
  <c r="L70" i="3" s="1"/>
  <c r="K41" i="17"/>
  <c r="K40" i="17" s="1"/>
  <c r="C77" i="17"/>
  <c r="D68" i="3" s="1"/>
  <c r="C41" i="17"/>
  <c r="C40" i="17" s="1"/>
  <c r="I112" i="17"/>
  <c r="J70" i="3" s="1"/>
  <c r="I41" i="17"/>
  <c r="I40" i="17" s="1"/>
  <c r="H112" i="17"/>
  <c r="I70" i="3" s="1"/>
  <c r="H41" i="17"/>
  <c r="H40" i="17" s="1"/>
  <c r="N112" i="17"/>
  <c r="O70" i="3" s="1"/>
  <c r="N41" i="17"/>
  <c r="N40" i="17" s="1"/>
  <c r="O112" i="17"/>
  <c r="P70" i="3" s="1"/>
  <c r="P69" i="3" s="1"/>
  <c r="O41" i="17"/>
  <c r="O40" i="17" s="1"/>
  <c r="W107" i="29"/>
  <c r="W37" i="29" s="1"/>
  <c r="C107" i="25"/>
  <c r="C107" i="19"/>
  <c r="C107" i="33"/>
  <c r="C107" i="29"/>
  <c r="C107" i="18"/>
  <c r="C107" i="22"/>
  <c r="C107" i="24"/>
  <c r="C107" i="23"/>
  <c r="C107" i="32"/>
  <c r="C107" i="28"/>
  <c r="C107" i="20"/>
  <c r="C107" i="26"/>
  <c r="C107" i="27"/>
  <c r="C107" i="34"/>
  <c r="C107" i="21"/>
  <c r="C107" i="30"/>
  <c r="K107" i="22"/>
  <c r="K37" i="22" s="1"/>
  <c r="K107" i="21"/>
  <c r="K37" i="21" s="1"/>
  <c r="K107" i="24"/>
  <c r="K37" i="24" s="1"/>
  <c r="K107" i="28"/>
  <c r="K37" i="28" s="1"/>
  <c r="E107" i="27"/>
  <c r="E37" i="27" s="1"/>
  <c r="E107" i="22"/>
  <c r="E37" i="22" s="1"/>
  <c r="E107" i="29"/>
  <c r="E37" i="29" s="1"/>
  <c r="E107" i="21"/>
  <c r="E37" i="21" s="1"/>
  <c r="J107" i="27"/>
  <c r="J37" i="27" s="1"/>
  <c r="J107" i="18"/>
  <c r="J37" i="18" s="1"/>
  <c r="J107" i="21"/>
  <c r="J37" i="21" s="1"/>
  <c r="Q107" i="27"/>
  <c r="Q37" i="27" s="1"/>
  <c r="Q107" i="24"/>
  <c r="Q37" i="24" s="1"/>
  <c r="Q107" i="23"/>
  <c r="Q37" i="23" s="1"/>
  <c r="T107" i="18"/>
  <c r="T37" i="18" s="1"/>
  <c r="T107" i="23"/>
  <c r="T37" i="23" s="1"/>
  <c r="T107" i="21"/>
  <c r="T37" i="21" s="1"/>
  <c r="T107" i="19"/>
  <c r="T37" i="19" s="1"/>
  <c r="T107" i="33"/>
  <c r="T37" i="33" s="1"/>
  <c r="T107" i="34"/>
  <c r="T37" i="34" s="1"/>
  <c r="T107" i="22"/>
  <c r="T37" i="22" s="1"/>
  <c r="C72" i="33"/>
  <c r="C72" i="29"/>
  <c r="L107" i="21"/>
  <c r="L37" i="21" s="1"/>
  <c r="L107" i="24"/>
  <c r="L37" i="24" s="1"/>
  <c r="U107" i="26"/>
  <c r="U37" i="26" s="1"/>
  <c r="U107" i="33"/>
  <c r="U37" i="33" s="1"/>
  <c r="U107" i="18"/>
  <c r="U37" i="18" s="1"/>
  <c r="U107" i="32"/>
  <c r="U37" i="32" s="1"/>
  <c r="U107" i="21"/>
  <c r="U37" i="21" s="1"/>
  <c r="G107" i="25"/>
  <c r="G37" i="25" s="1"/>
  <c r="F107" i="29"/>
  <c r="F37" i="29" s="1"/>
  <c r="F107" i="22"/>
  <c r="F37" i="22" s="1"/>
  <c r="R134" i="17"/>
  <c r="R136" i="17"/>
  <c r="R133" i="17"/>
  <c r="R129" i="17"/>
  <c r="R130" i="17"/>
  <c r="R132" i="17"/>
  <c r="R138" i="17"/>
  <c r="R135" i="17"/>
  <c r="R137" i="17"/>
  <c r="R131" i="17"/>
  <c r="G135" i="17"/>
  <c r="G133" i="17"/>
  <c r="G132" i="17"/>
  <c r="G131" i="17"/>
  <c r="G138" i="17"/>
  <c r="G129" i="17"/>
  <c r="G134" i="17"/>
  <c r="G137" i="17"/>
  <c r="G136" i="17"/>
  <c r="G130" i="17"/>
  <c r="C129" i="17"/>
  <c r="C137" i="17"/>
  <c r="C131" i="17"/>
  <c r="C134" i="17"/>
  <c r="C136" i="17"/>
  <c r="C138" i="17"/>
  <c r="C132" i="17"/>
  <c r="C133" i="17"/>
  <c r="C135" i="17"/>
  <c r="C130" i="17"/>
  <c r="K137" i="17"/>
  <c r="K131" i="17"/>
  <c r="K129" i="17"/>
  <c r="K130" i="17"/>
  <c r="K138" i="17"/>
  <c r="K133" i="17"/>
  <c r="K132" i="17"/>
  <c r="K134" i="17"/>
  <c r="K135" i="17"/>
  <c r="K136" i="17"/>
  <c r="S92" i="17"/>
  <c r="S98" i="17"/>
  <c r="S96" i="17"/>
  <c r="S94" i="17"/>
  <c r="S102" i="17"/>
  <c r="S95" i="17"/>
  <c r="S99" i="17"/>
  <c r="S100" i="17"/>
  <c r="S97" i="17"/>
  <c r="S101" i="17"/>
  <c r="S103" i="17"/>
  <c r="S129" i="17"/>
  <c r="S137" i="17"/>
  <c r="S131" i="17"/>
  <c r="S134" i="17"/>
  <c r="S132" i="17"/>
  <c r="S136" i="17"/>
  <c r="S133" i="17"/>
  <c r="S135" i="17"/>
  <c r="S130" i="17"/>
  <c r="S138" i="17"/>
  <c r="D132" i="17"/>
  <c r="D134" i="17"/>
  <c r="D131" i="17"/>
  <c r="D130" i="17"/>
  <c r="D137" i="17"/>
  <c r="D135" i="17"/>
  <c r="D129" i="17"/>
  <c r="D136" i="17"/>
  <c r="D138" i="17"/>
  <c r="D133" i="17"/>
  <c r="N92" i="17"/>
  <c r="N97" i="17"/>
  <c r="N99" i="17"/>
  <c r="N95" i="17"/>
  <c r="N96" i="17"/>
  <c r="N98" i="17"/>
  <c r="N103" i="17"/>
  <c r="N101" i="17"/>
  <c r="N102" i="17"/>
  <c r="N94" i="17"/>
  <c r="N100" i="17"/>
  <c r="C96" i="17"/>
  <c r="C98" i="17"/>
  <c r="C95" i="17"/>
  <c r="C100" i="17"/>
  <c r="C97" i="17"/>
  <c r="C99" i="17"/>
  <c r="C102" i="17"/>
  <c r="C101" i="17"/>
  <c r="C103" i="17"/>
  <c r="C94" i="17"/>
  <c r="V92" i="17"/>
  <c r="V97" i="17"/>
  <c r="V99" i="17"/>
  <c r="V101" i="17"/>
  <c r="V94" i="17"/>
  <c r="V98" i="17"/>
  <c r="V95" i="17"/>
  <c r="V96" i="17"/>
  <c r="V102" i="17"/>
  <c r="V103" i="17"/>
  <c r="V100" i="17"/>
  <c r="M92" i="17"/>
  <c r="M102" i="17"/>
  <c r="M94" i="17"/>
  <c r="M96" i="17"/>
  <c r="M99" i="17"/>
  <c r="M100" i="17"/>
  <c r="M95" i="17"/>
  <c r="M97" i="17"/>
  <c r="M103" i="17"/>
  <c r="M101" i="17"/>
  <c r="M98" i="17"/>
  <c r="M137" i="17"/>
  <c r="M129" i="17"/>
  <c r="M135" i="17"/>
  <c r="M138" i="17"/>
  <c r="M132" i="17"/>
  <c r="M134" i="17"/>
  <c r="M130" i="17"/>
  <c r="M131" i="17"/>
  <c r="M133" i="17"/>
  <c r="M136" i="17"/>
  <c r="H138" i="17"/>
  <c r="H130" i="17"/>
  <c r="H136" i="17"/>
  <c r="H135" i="17"/>
  <c r="H133" i="17"/>
  <c r="H131" i="17"/>
  <c r="H132" i="17"/>
  <c r="H134" i="17"/>
  <c r="H137" i="17"/>
  <c r="H129" i="17"/>
  <c r="H92" i="17"/>
  <c r="H103" i="17"/>
  <c r="H97" i="17"/>
  <c r="H95" i="17"/>
  <c r="H96" i="17"/>
  <c r="H102" i="17"/>
  <c r="H101" i="17"/>
  <c r="H100" i="17"/>
  <c r="H94" i="17"/>
  <c r="H99" i="17"/>
  <c r="H98" i="17"/>
  <c r="O133" i="17"/>
  <c r="O135" i="17"/>
  <c r="O130" i="17"/>
  <c r="O134" i="17"/>
  <c r="O129" i="17"/>
  <c r="O132" i="17"/>
  <c r="O138" i="17"/>
  <c r="O137" i="17"/>
  <c r="O131" i="17"/>
  <c r="O136" i="17"/>
  <c r="I92" i="17"/>
  <c r="I100" i="17"/>
  <c r="I98" i="17"/>
  <c r="I96" i="17"/>
  <c r="I101" i="17"/>
  <c r="I99" i="17"/>
  <c r="I95" i="17"/>
  <c r="I97" i="17"/>
  <c r="I94" i="17"/>
  <c r="I103" i="17"/>
  <c r="I102" i="17"/>
  <c r="W133" i="17"/>
  <c r="W135" i="17"/>
  <c r="W132" i="17"/>
  <c r="W137" i="17"/>
  <c r="W138" i="17"/>
  <c r="W129" i="17"/>
  <c r="W136" i="17"/>
  <c r="W130" i="17"/>
  <c r="W134" i="17"/>
  <c r="W131" i="17"/>
  <c r="D92" i="17"/>
  <c r="D101" i="17"/>
  <c r="D99" i="17"/>
  <c r="D103" i="17"/>
  <c r="D100" i="17"/>
  <c r="D97" i="17"/>
  <c r="D102" i="17"/>
  <c r="D98" i="17"/>
  <c r="D94" i="17"/>
  <c r="D95" i="17"/>
  <c r="D96" i="17"/>
  <c r="L132" i="17"/>
  <c r="L134" i="17"/>
  <c r="L137" i="17"/>
  <c r="L133" i="17"/>
  <c r="L130" i="17"/>
  <c r="L136" i="17"/>
  <c r="L135" i="17"/>
  <c r="L138" i="17"/>
  <c r="L129" i="17"/>
  <c r="L131" i="17"/>
  <c r="N130" i="17"/>
  <c r="N132" i="17"/>
  <c r="N138" i="17"/>
  <c r="N131" i="17"/>
  <c r="N135" i="17"/>
  <c r="N137" i="17"/>
  <c r="N129" i="17"/>
  <c r="N133" i="17"/>
  <c r="N134" i="17"/>
  <c r="N136" i="17"/>
  <c r="T132" i="17"/>
  <c r="T134" i="17"/>
  <c r="T133" i="17"/>
  <c r="T129" i="17"/>
  <c r="T131" i="17"/>
  <c r="T138" i="17"/>
  <c r="T130" i="17"/>
  <c r="T135" i="17"/>
  <c r="T137" i="17"/>
  <c r="T136" i="17"/>
  <c r="J134" i="17"/>
  <c r="J136" i="17"/>
  <c r="J132" i="17"/>
  <c r="J135" i="17"/>
  <c r="J130" i="17"/>
  <c r="J129" i="17"/>
  <c r="J133" i="17"/>
  <c r="J131" i="17"/>
  <c r="J137" i="17"/>
  <c r="J138" i="17"/>
  <c r="E135" i="17"/>
  <c r="E137" i="17"/>
  <c r="E129" i="17"/>
  <c r="E136" i="17"/>
  <c r="E131" i="17"/>
  <c r="E130" i="17"/>
  <c r="E133" i="17"/>
  <c r="E138" i="17"/>
  <c r="E134" i="17"/>
  <c r="E132" i="17"/>
  <c r="L92" i="17"/>
  <c r="L99" i="17"/>
  <c r="L101" i="17"/>
  <c r="L97" i="17"/>
  <c r="L102" i="17"/>
  <c r="L103" i="17"/>
  <c r="L96" i="17"/>
  <c r="L100" i="17"/>
  <c r="L94" i="17"/>
  <c r="L98" i="17"/>
  <c r="L95" i="17"/>
  <c r="T92" i="17"/>
  <c r="T101" i="17"/>
  <c r="T99" i="17"/>
  <c r="T96" i="17"/>
  <c r="T97" i="17"/>
  <c r="T103" i="17"/>
  <c r="T102" i="17"/>
  <c r="T100" i="17"/>
  <c r="T98" i="17"/>
  <c r="T95" i="17"/>
  <c r="T94" i="17"/>
  <c r="U135" i="17"/>
  <c r="U137" i="17"/>
  <c r="U129" i="17"/>
  <c r="U132" i="17"/>
  <c r="U136" i="17"/>
  <c r="U131" i="17"/>
  <c r="U130" i="17"/>
  <c r="U138" i="17"/>
  <c r="U134" i="17"/>
  <c r="U133" i="17"/>
  <c r="E92" i="17"/>
  <c r="E94" i="17"/>
  <c r="E96" i="17"/>
  <c r="E102" i="17"/>
  <c r="E98" i="17"/>
  <c r="E97" i="17"/>
  <c r="E99" i="17"/>
  <c r="E95" i="17"/>
  <c r="E103" i="17"/>
  <c r="E100" i="17"/>
  <c r="E101" i="17"/>
  <c r="G92" i="17"/>
  <c r="G100" i="17"/>
  <c r="G102" i="17"/>
  <c r="G94" i="17"/>
  <c r="G97" i="17"/>
  <c r="G101" i="17"/>
  <c r="G99" i="17"/>
  <c r="G103" i="17"/>
  <c r="G96" i="17"/>
  <c r="G98" i="17"/>
  <c r="G95" i="17"/>
  <c r="W92" i="17"/>
  <c r="W100" i="17"/>
  <c r="W102" i="17"/>
  <c r="W94" i="17"/>
  <c r="W103" i="17"/>
  <c r="W96" i="17"/>
  <c r="W97" i="17"/>
  <c r="W98" i="17"/>
  <c r="W101" i="17"/>
  <c r="W99" i="17"/>
  <c r="W95" i="17"/>
  <c r="P92" i="17"/>
  <c r="P95" i="17"/>
  <c r="P97" i="17"/>
  <c r="P103" i="17"/>
  <c r="P96" i="17"/>
  <c r="P99" i="17"/>
  <c r="P100" i="17"/>
  <c r="P101" i="17"/>
  <c r="P94" i="17"/>
  <c r="P102" i="17"/>
  <c r="P98" i="17"/>
  <c r="U92" i="17"/>
  <c r="U94" i="17"/>
  <c r="U102" i="17"/>
  <c r="U96" i="17"/>
  <c r="U95" i="17"/>
  <c r="U97" i="17"/>
  <c r="U103" i="17"/>
  <c r="U99" i="17"/>
  <c r="U100" i="17"/>
  <c r="U101" i="17"/>
  <c r="U98" i="17"/>
  <c r="R92" i="17"/>
  <c r="R101" i="17"/>
  <c r="R95" i="17"/>
  <c r="R103" i="17"/>
  <c r="R97" i="17"/>
  <c r="R94" i="17"/>
  <c r="R99" i="17"/>
  <c r="R98" i="17"/>
  <c r="R102" i="17"/>
  <c r="R100" i="17"/>
  <c r="R96" i="17"/>
  <c r="Q92" i="17"/>
  <c r="Q98" i="17"/>
  <c r="Q100" i="17"/>
  <c r="Q97" i="17"/>
  <c r="Q96" i="17"/>
  <c r="Q102" i="17"/>
  <c r="Q95" i="17"/>
  <c r="Q101" i="17"/>
  <c r="Q99" i="17"/>
  <c r="Q103" i="17"/>
  <c r="Q94" i="17"/>
  <c r="V138" i="17"/>
  <c r="V132" i="17"/>
  <c r="V130" i="17"/>
  <c r="V131" i="17"/>
  <c r="V136" i="17"/>
  <c r="V134" i="17"/>
  <c r="V133" i="17"/>
  <c r="V129" i="17"/>
  <c r="V137" i="17"/>
  <c r="V135" i="17"/>
  <c r="K92" i="17"/>
  <c r="K96" i="17"/>
  <c r="K98" i="17"/>
  <c r="K99" i="17"/>
  <c r="K97" i="17"/>
  <c r="K94" i="17"/>
  <c r="K101" i="17"/>
  <c r="K95" i="17"/>
  <c r="K102" i="17"/>
  <c r="K100" i="17"/>
  <c r="K103" i="17"/>
  <c r="J92" i="17"/>
  <c r="J103" i="17"/>
  <c r="J101" i="17"/>
  <c r="J95" i="17"/>
  <c r="J94" i="17"/>
  <c r="J99" i="17"/>
  <c r="J98" i="17"/>
  <c r="J96" i="17"/>
  <c r="J102" i="17"/>
  <c r="J100" i="17"/>
  <c r="J97" i="17"/>
  <c r="O92" i="17"/>
  <c r="O94" i="17"/>
  <c r="O102" i="17"/>
  <c r="O100" i="17"/>
  <c r="O97" i="17"/>
  <c r="O103" i="17"/>
  <c r="O96" i="17"/>
  <c r="O98" i="17"/>
  <c r="O99" i="17"/>
  <c r="O101" i="17"/>
  <c r="O95" i="17"/>
  <c r="P136" i="17"/>
  <c r="P138" i="17"/>
  <c r="P130" i="17"/>
  <c r="P134" i="17"/>
  <c r="P129" i="17"/>
  <c r="P137" i="17"/>
  <c r="P132" i="17"/>
  <c r="P131" i="17"/>
  <c r="P135" i="17"/>
  <c r="P133" i="17"/>
  <c r="F138" i="17"/>
  <c r="F132" i="17"/>
  <c r="F130" i="17"/>
  <c r="F135" i="17"/>
  <c r="F131" i="17"/>
  <c r="F136" i="17"/>
  <c r="F134" i="17"/>
  <c r="F133" i="17"/>
  <c r="F129" i="17"/>
  <c r="F137" i="17"/>
  <c r="I131" i="17"/>
  <c r="I133" i="17"/>
  <c r="I138" i="17"/>
  <c r="I132" i="17"/>
  <c r="I136" i="17"/>
  <c r="I129" i="17"/>
  <c r="I134" i="17"/>
  <c r="I135" i="17"/>
  <c r="I137" i="17"/>
  <c r="I130" i="17"/>
  <c r="Q131" i="17"/>
  <c r="Q133" i="17"/>
  <c r="Q136" i="17"/>
  <c r="Q130" i="17"/>
  <c r="Q137" i="17"/>
  <c r="Q138" i="17"/>
  <c r="Q129" i="17"/>
  <c r="Q132" i="17"/>
  <c r="Q135" i="17"/>
  <c r="Q134" i="17"/>
  <c r="F92" i="17"/>
  <c r="F97" i="17"/>
  <c r="F99" i="17"/>
  <c r="F100" i="17"/>
  <c r="F98" i="17"/>
  <c r="F94" i="17"/>
  <c r="F95" i="17"/>
  <c r="F102" i="17"/>
  <c r="F103" i="17"/>
  <c r="F96" i="17"/>
  <c r="F101" i="17"/>
  <c r="P352" i="17"/>
  <c r="P351" i="17"/>
  <c r="P347" i="17"/>
  <c r="P354" i="17"/>
  <c r="P350" i="17"/>
  <c r="P346" i="17"/>
  <c r="P353" i="17"/>
  <c r="P349" i="17"/>
  <c r="P345" i="17"/>
  <c r="P348" i="17"/>
  <c r="Q351" i="17"/>
  <c r="Q347" i="17"/>
  <c r="Q354" i="17"/>
  <c r="Q350" i="17"/>
  <c r="Q346" i="17"/>
  <c r="Q353" i="17"/>
  <c r="Q349" i="17"/>
  <c r="Q345" i="17"/>
  <c r="Q352" i="17"/>
  <c r="Q348" i="17"/>
  <c r="R354" i="17"/>
  <c r="R350" i="17"/>
  <c r="R346" i="17"/>
  <c r="R353" i="17"/>
  <c r="R349" i="17"/>
  <c r="R345" i="17"/>
  <c r="R352" i="17"/>
  <c r="R348" i="17"/>
  <c r="R351" i="17"/>
  <c r="R347" i="17"/>
  <c r="K352" i="17"/>
  <c r="K348" i="17"/>
  <c r="K351" i="17"/>
  <c r="K347" i="17"/>
  <c r="K345" i="17"/>
  <c r="K354" i="17"/>
  <c r="K350" i="17"/>
  <c r="K346" i="17"/>
  <c r="K353" i="17"/>
  <c r="K349" i="17"/>
  <c r="D354" i="17"/>
  <c r="D350" i="17"/>
  <c r="D346" i="17"/>
  <c r="D353" i="17"/>
  <c r="D349" i="17"/>
  <c r="D345" i="17"/>
  <c r="D352" i="17"/>
  <c r="D348" i="17"/>
  <c r="D351" i="17"/>
  <c r="D347" i="17"/>
  <c r="N351" i="17"/>
  <c r="N347" i="17"/>
  <c r="N354" i="17"/>
  <c r="N350" i="17"/>
  <c r="N346" i="17"/>
  <c r="N353" i="17"/>
  <c r="N349" i="17"/>
  <c r="N345" i="17"/>
  <c r="N352" i="17"/>
  <c r="N348" i="17"/>
  <c r="G353" i="17"/>
  <c r="G349" i="17"/>
  <c r="G345" i="17"/>
  <c r="G352" i="17"/>
  <c r="G348" i="17"/>
  <c r="G354" i="17"/>
  <c r="G350" i="17"/>
  <c r="G351" i="17"/>
  <c r="G347" i="17"/>
  <c r="G346" i="17"/>
  <c r="S354" i="17"/>
  <c r="S350" i="17"/>
  <c r="S346" i="17"/>
  <c r="S353" i="17"/>
  <c r="S349" i="17"/>
  <c r="S345" i="17"/>
  <c r="S351" i="17"/>
  <c r="S352" i="17"/>
  <c r="S348" i="17"/>
  <c r="S347" i="17"/>
  <c r="E354" i="17"/>
  <c r="E350" i="17"/>
  <c r="E346" i="17"/>
  <c r="E353" i="17"/>
  <c r="E349" i="17"/>
  <c r="E345" i="17"/>
  <c r="E352" i="17"/>
  <c r="E348" i="17"/>
  <c r="E351" i="17"/>
  <c r="E347" i="17"/>
  <c r="U354" i="17"/>
  <c r="U350" i="17"/>
  <c r="U346" i="17"/>
  <c r="U353" i="17"/>
  <c r="U349" i="17"/>
  <c r="U345" i="17"/>
  <c r="U352" i="17"/>
  <c r="U348" i="17"/>
  <c r="U351" i="17"/>
  <c r="U347" i="17"/>
  <c r="T354" i="17"/>
  <c r="T350" i="17"/>
  <c r="T346" i="17"/>
  <c r="T353" i="17"/>
  <c r="T349" i="17"/>
  <c r="T345" i="17"/>
  <c r="T351" i="17"/>
  <c r="T352" i="17"/>
  <c r="T348" i="17"/>
  <c r="T347" i="17"/>
  <c r="M352" i="17"/>
  <c r="M348" i="17"/>
  <c r="M351" i="17"/>
  <c r="M347" i="17"/>
  <c r="M354" i="17"/>
  <c r="M350" i="17"/>
  <c r="M346" i="17"/>
  <c r="M353" i="17"/>
  <c r="M349" i="17"/>
  <c r="M345" i="17"/>
  <c r="O351" i="17"/>
  <c r="O347" i="17"/>
  <c r="O354" i="17"/>
  <c r="O350" i="17"/>
  <c r="O346" i="17"/>
  <c r="O352" i="17"/>
  <c r="O348" i="17"/>
  <c r="O353" i="17"/>
  <c r="O349" i="17"/>
  <c r="O345" i="17"/>
  <c r="L352" i="17"/>
  <c r="L348" i="17"/>
  <c r="L351" i="17"/>
  <c r="L347" i="17"/>
  <c r="L354" i="17"/>
  <c r="L350" i="17"/>
  <c r="L346" i="17"/>
  <c r="L353" i="17"/>
  <c r="L349" i="17"/>
  <c r="L345" i="17"/>
  <c r="F353" i="17"/>
  <c r="F349" i="17"/>
  <c r="F345" i="17"/>
  <c r="F352" i="17"/>
  <c r="F348" i="17"/>
  <c r="F351" i="17"/>
  <c r="F347" i="17"/>
  <c r="F354" i="17"/>
  <c r="F350" i="17"/>
  <c r="F346" i="17"/>
  <c r="H353" i="17"/>
  <c r="H349" i="17"/>
  <c r="H345" i="17"/>
  <c r="H352" i="17"/>
  <c r="H348" i="17"/>
  <c r="H351" i="17"/>
  <c r="H347" i="17"/>
  <c r="H354" i="17"/>
  <c r="H350" i="17"/>
  <c r="H346" i="17"/>
  <c r="I353" i="17"/>
  <c r="I349" i="17"/>
  <c r="I345" i="17"/>
  <c r="I352" i="17"/>
  <c r="I348" i="17"/>
  <c r="I351" i="17"/>
  <c r="I347" i="17"/>
  <c r="I354" i="17"/>
  <c r="I350" i="17"/>
  <c r="I346" i="17"/>
  <c r="J352" i="17"/>
  <c r="J348" i="17"/>
  <c r="J351" i="17"/>
  <c r="J347" i="17"/>
  <c r="J354" i="17"/>
  <c r="J350" i="17"/>
  <c r="J346" i="17"/>
  <c r="J353" i="17"/>
  <c r="J349" i="17"/>
  <c r="J345" i="17"/>
  <c r="W353" i="17"/>
  <c r="W349" i="17"/>
  <c r="W345" i="17"/>
  <c r="W352" i="17"/>
  <c r="W348" i="17"/>
  <c r="W346" i="17"/>
  <c r="W351" i="17"/>
  <c r="W347" i="17"/>
  <c r="W354" i="17"/>
  <c r="W350" i="17"/>
  <c r="V353" i="17"/>
  <c r="V349" i="17"/>
  <c r="V345" i="17"/>
  <c r="V352" i="17"/>
  <c r="V348" i="17"/>
  <c r="V351" i="17"/>
  <c r="V347" i="17"/>
  <c r="V354" i="17"/>
  <c r="V350" i="17"/>
  <c r="V346" i="17"/>
  <c r="C348" i="17"/>
  <c r="C351" i="17"/>
  <c r="C354" i="17"/>
  <c r="C347" i="17"/>
  <c r="C350" i="17"/>
  <c r="C353" i="17"/>
  <c r="C346" i="17"/>
  <c r="C349" i="17"/>
  <c r="C352" i="17"/>
  <c r="C345" i="17"/>
  <c r="M127" i="17"/>
  <c r="L127" i="17"/>
  <c r="R127" i="17"/>
  <c r="T127" i="17"/>
  <c r="D127" i="17"/>
  <c r="O127" i="17"/>
  <c r="J127" i="17"/>
  <c r="U127" i="17"/>
  <c r="P127" i="17"/>
  <c r="S127" i="17"/>
  <c r="H127" i="17"/>
  <c r="E127" i="17"/>
  <c r="F127" i="17"/>
  <c r="N127" i="17"/>
  <c r="I127" i="17"/>
  <c r="V127" i="17"/>
  <c r="Q127" i="17"/>
  <c r="G127" i="17"/>
  <c r="K127" i="17"/>
  <c r="W127" i="17"/>
  <c r="D113" i="17"/>
  <c r="C113" i="17"/>
  <c r="C183" i="17"/>
  <c r="S112" i="17"/>
  <c r="T70" i="3" s="1"/>
  <c r="W183" i="17"/>
  <c r="N183" i="17"/>
  <c r="S183" i="17"/>
  <c r="I183" i="17"/>
  <c r="D183" i="17"/>
  <c r="T183" i="17"/>
  <c r="E183" i="17"/>
  <c r="R183" i="17"/>
  <c r="M183" i="17"/>
  <c r="O183" i="17"/>
  <c r="J183" i="17"/>
  <c r="U183" i="17"/>
  <c r="O196" i="17"/>
  <c r="E113" i="17"/>
  <c r="V196" i="17"/>
  <c r="L113" i="17"/>
  <c r="M113" i="17"/>
  <c r="T113" i="17"/>
  <c r="C196" i="17"/>
  <c r="E196" i="17"/>
  <c r="Q196" i="17"/>
  <c r="P112" i="17"/>
  <c r="Q70" i="3" s="1"/>
  <c r="R196" i="17"/>
  <c r="F183" i="17"/>
  <c r="L183" i="17"/>
  <c r="V183" i="17"/>
  <c r="H183" i="17"/>
  <c r="M196" i="17"/>
  <c r="S196" i="17"/>
  <c r="W196" i="17"/>
  <c r="N196" i="17"/>
  <c r="F196" i="17"/>
  <c r="G196" i="17"/>
  <c r="P196" i="17"/>
  <c r="D196" i="17"/>
  <c r="T196" i="17"/>
  <c r="H196" i="17"/>
  <c r="L196" i="17"/>
  <c r="U196" i="17"/>
  <c r="Q183" i="17"/>
  <c r="G183" i="17"/>
  <c r="P183" i="17"/>
  <c r="V112" i="17"/>
  <c r="W70" i="3" s="1"/>
  <c r="W304" i="17"/>
  <c r="W21" i="17" s="1"/>
  <c r="W22" i="17" s="1"/>
  <c r="E304" i="17"/>
  <c r="E21" i="17" s="1"/>
  <c r="E22" i="17" s="1"/>
  <c r="Q304" i="17"/>
  <c r="Q21" i="17" s="1"/>
  <c r="Q22" i="17" s="1"/>
  <c r="F304" i="17"/>
  <c r="F21" i="17" s="1"/>
  <c r="F22" i="17" s="1"/>
  <c r="G304" i="17"/>
  <c r="G21" i="17" s="1"/>
  <c r="G22" i="17" s="1"/>
  <c r="R304" i="17"/>
  <c r="R21" i="17" s="1"/>
  <c r="R22" i="17" s="1"/>
  <c r="S304" i="17"/>
  <c r="S21" i="17" s="1"/>
  <c r="S22" i="17" s="1"/>
  <c r="U304" i="17"/>
  <c r="U21" i="17" s="1"/>
  <c r="U22" i="17" s="1"/>
  <c r="C304" i="17"/>
  <c r="C21" i="17" s="1"/>
  <c r="C22" i="17" s="1"/>
  <c r="M304" i="17"/>
  <c r="M21" i="17" s="1"/>
  <c r="M22" i="17" s="1"/>
  <c r="N304" i="17"/>
  <c r="N21" i="17" s="1"/>
  <c r="N22" i="17" s="1"/>
  <c r="T304" i="17"/>
  <c r="T21" i="17" s="1"/>
  <c r="T22" i="17" s="1"/>
  <c r="H304" i="17"/>
  <c r="H21" i="17" s="1"/>
  <c r="H22" i="17" s="1"/>
  <c r="I304" i="17"/>
  <c r="I21" i="17" s="1"/>
  <c r="I22" i="17" s="1"/>
  <c r="J304" i="17"/>
  <c r="J21" i="17" s="1"/>
  <c r="J22" i="17" s="1"/>
  <c r="L304" i="17"/>
  <c r="L21" i="17" s="1"/>
  <c r="L22" i="17" s="1"/>
  <c r="P304" i="17"/>
  <c r="P21" i="17" s="1"/>
  <c r="P22" i="17" s="1"/>
  <c r="V304" i="17"/>
  <c r="V21" i="17" s="1"/>
  <c r="V22" i="17" s="1"/>
  <c r="D304" i="17"/>
  <c r="D21" i="17" s="1"/>
  <c r="D22" i="17" s="1"/>
  <c r="K304" i="17"/>
  <c r="K21" i="17" s="1"/>
  <c r="K22" i="17" s="1"/>
  <c r="O304" i="17"/>
  <c r="O21" i="17" s="1"/>
  <c r="O22" i="17" s="1"/>
  <c r="Q113" i="17"/>
  <c r="M146" i="10" l="1"/>
  <c r="M770" i="10"/>
  <c r="M198" i="10"/>
  <c r="M250" i="10"/>
  <c r="M354" i="10"/>
  <c r="L107" i="18"/>
  <c r="L37" i="18" s="1"/>
  <c r="T107" i="30"/>
  <c r="T37" i="30" s="1"/>
  <c r="L107" i="26"/>
  <c r="L37" i="26" s="1"/>
  <c r="T107" i="24"/>
  <c r="T37" i="24" s="1"/>
  <c r="E107" i="30"/>
  <c r="E37" i="30" s="1"/>
  <c r="L107" i="20"/>
  <c r="L37" i="20" s="1"/>
  <c r="L107" i="23"/>
  <c r="L37" i="23" s="1"/>
  <c r="L107" i="33"/>
  <c r="L37" i="33" s="1"/>
  <c r="T107" i="20"/>
  <c r="T37" i="20" s="1"/>
  <c r="F107" i="18"/>
  <c r="F37" i="18" s="1"/>
  <c r="L107" i="29"/>
  <c r="L37" i="29" s="1"/>
  <c r="C72" i="19"/>
  <c r="C37" i="19" s="1"/>
  <c r="Q107" i="19"/>
  <c r="Q37" i="19" s="1"/>
  <c r="E107" i="25"/>
  <c r="E37" i="25" s="1"/>
  <c r="M107" i="26"/>
  <c r="M37" i="26" s="1"/>
  <c r="L107" i="27"/>
  <c r="L37" i="27" s="1"/>
  <c r="F107" i="26"/>
  <c r="F37" i="26" s="1"/>
  <c r="L107" i="28"/>
  <c r="L37" i="28" s="1"/>
  <c r="T107" i="29"/>
  <c r="T37" i="29" s="1"/>
  <c r="Q107" i="20"/>
  <c r="Q37" i="20" s="1"/>
  <c r="E107" i="26"/>
  <c r="E37" i="26" s="1"/>
  <c r="L107" i="19"/>
  <c r="L37" i="19" s="1"/>
  <c r="H107" i="18"/>
  <c r="H37" i="18" s="1"/>
  <c r="L107" i="25"/>
  <c r="L37" i="25" s="1"/>
  <c r="L107" i="32"/>
  <c r="L37" i="32" s="1"/>
  <c r="M94" i="10"/>
  <c r="M302" i="10"/>
  <c r="F107" i="32"/>
  <c r="F37" i="32" s="1"/>
  <c r="W113" i="17"/>
  <c r="F107" i="33"/>
  <c r="F37" i="33" s="1"/>
  <c r="U107" i="34"/>
  <c r="U37" i="34" s="1"/>
  <c r="J107" i="24"/>
  <c r="J37" i="24" s="1"/>
  <c r="K107" i="23"/>
  <c r="K37" i="23" s="1"/>
  <c r="K113" i="17"/>
  <c r="F107" i="25"/>
  <c r="F37" i="25" s="1"/>
  <c r="U107" i="24"/>
  <c r="U37" i="24" s="1"/>
  <c r="K107" i="32"/>
  <c r="K37" i="32" s="1"/>
  <c r="F107" i="23"/>
  <c r="F37" i="23" s="1"/>
  <c r="N113" i="17"/>
  <c r="F107" i="28"/>
  <c r="F37" i="28" s="1"/>
  <c r="U107" i="19"/>
  <c r="U37" i="19" s="1"/>
  <c r="K107" i="30"/>
  <c r="K37" i="30" s="1"/>
  <c r="K107" i="27"/>
  <c r="K37" i="27" s="1"/>
  <c r="U113" i="17"/>
  <c r="F107" i="21"/>
  <c r="F37" i="21" s="1"/>
  <c r="U107" i="20"/>
  <c r="U37" i="20" s="1"/>
  <c r="O107" i="27"/>
  <c r="O37" i="27" s="1"/>
  <c r="F107" i="34"/>
  <c r="F37" i="34" s="1"/>
  <c r="U107" i="23"/>
  <c r="O107" i="33"/>
  <c r="O37" i="33" s="1"/>
  <c r="J113" i="17"/>
  <c r="F107" i="24"/>
  <c r="F37" i="24" s="1"/>
  <c r="U107" i="30"/>
  <c r="U37" i="30" s="1"/>
  <c r="O107" i="19"/>
  <c r="O37" i="19" s="1"/>
  <c r="O113" i="17"/>
  <c r="F107" i="30"/>
  <c r="F37" i="30" s="1"/>
  <c r="U107" i="22"/>
  <c r="U37" i="22" s="1"/>
  <c r="K107" i="20"/>
  <c r="K37" i="20" s="1"/>
  <c r="O107" i="23"/>
  <c r="O37" i="23" s="1"/>
  <c r="F113" i="17"/>
  <c r="F107" i="20"/>
  <c r="F37" i="20" s="1"/>
  <c r="J107" i="29"/>
  <c r="J37" i="29" s="1"/>
  <c r="K107" i="25"/>
  <c r="K37" i="25" s="1"/>
  <c r="W107" i="23"/>
  <c r="W37" i="23" s="1"/>
  <c r="W107" i="18"/>
  <c r="W37" i="18" s="1"/>
  <c r="F107" i="19"/>
  <c r="F37" i="19" s="1"/>
  <c r="J107" i="34"/>
  <c r="J37" i="34" s="1"/>
  <c r="K107" i="29"/>
  <c r="K37" i="29" s="1"/>
  <c r="K107" i="34"/>
  <c r="K37" i="34" s="1"/>
  <c r="F107" i="27"/>
  <c r="F37" i="27" s="1"/>
  <c r="U107" i="29"/>
  <c r="U37" i="29" s="1"/>
  <c r="J107" i="28"/>
  <c r="J37" i="28" s="1"/>
  <c r="K107" i="19"/>
  <c r="K37" i="19" s="1"/>
  <c r="M107" i="30"/>
  <c r="M37" i="30" s="1"/>
  <c r="R107" i="18"/>
  <c r="R37" i="18" s="1"/>
  <c r="H107" i="22"/>
  <c r="H37" i="22" s="1"/>
  <c r="C78" i="17"/>
  <c r="H113" i="17"/>
  <c r="H107" i="26"/>
  <c r="H37" i="26" s="1"/>
  <c r="C72" i="30"/>
  <c r="T107" i="25"/>
  <c r="T37" i="25" s="1"/>
  <c r="R107" i="19"/>
  <c r="R37" i="19" s="1"/>
  <c r="H107" i="25"/>
  <c r="H37" i="25" s="1"/>
  <c r="C72" i="20"/>
  <c r="C37" i="20" s="1"/>
  <c r="T107" i="27"/>
  <c r="T37" i="27" s="1"/>
  <c r="O107" i="25"/>
  <c r="O37" i="25" s="1"/>
  <c r="M107" i="20"/>
  <c r="M37" i="20" s="1"/>
  <c r="H107" i="29"/>
  <c r="H37" i="29" s="1"/>
  <c r="R107" i="33"/>
  <c r="R37" i="33" s="1"/>
  <c r="H107" i="34"/>
  <c r="H37" i="34" s="1"/>
  <c r="R107" i="34"/>
  <c r="R37" i="34" s="1"/>
  <c r="M107" i="34"/>
  <c r="M37" i="34" s="1"/>
  <c r="R113" i="17"/>
  <c r="H107" i="30"/>
  <c r="H37" i="30" s="1"/>
  <c r="C72" i="34"/>
  <c r="T107" i="32"/>
  <c r="T37" i="32" s="1"/>
  <c r="T107" i="26"/>
  <c r="T37" i="26" s="1"/>
  <c r="R107" i="22"/>
  <c r="R37" i="22" s="1"/>
  <c r="D107" i="28"/>
  <c r="D37" i="28" s="1"/>
  <c r="M107" i="33"/>
  <c r="M37" i="33" s="1"/>
  <c r="H107" i="33"/>
  <c r="H37" i="33" s="1"/>
  <c r="C72" i="25"/>
  <c r="R107" i="20"/>
  <c r="R37" i="20" s="1"/>
  <c r="H107" i="20"/>
  <c r="H37" i="20" s="1"/>
  <c r="R107" i="29"/>
  <c r="R37" i="29" s="1"/>
  <c r="R107" i="24"/>
  <c r="R37" i="24" s="1"/>
  <c r="H107" i="24"/>
  <c r="H37" i="24" s="1"/>
  <c r="C72" i="22"/>
  <c r="C37" i="22" s="1"/>
  <c r="C57" i="22" s="1"/>
  <c r="T107" i="28"/>
  <c r="T37" i="28" s="1"/>
  <c r="R107" i="30"/>
  <c r="R37" i="30" s="1"/>
  <c r="H107" i="21"/>
  <c r="H37" i="21" s="1"/>
  <c r="C72" i="24"/>
  <c r="C37" i="24" s="1"/>
  <c r="R107" i="28"/>
  <c r="R37" i="28" s="1"/>
  <c r="H107" i="28"/>
  <c r="H37" i="28" s="1"/>
  <c r="Q107" i="30"/>
  <c r="Q37" i="30" s="1"/>
  <c r="J107" i="19"/>
  <c r="J37" i="19" s="1"/>
  <c r="E107" i="20"/>
  <c r="E37" i="20" s="1"/>
  <c r="R107" i="21"/>
  <c r="R37" i="21" s="1"/>
  <c r="O107" i="32"/>
  <c r="O37" i="32" s="1"/>
  <c r="D107" i="33"/>
  <c r="D37" i="33" s="1"/>
  <c r="H107" i="19"/>
  <c r="H37" i="19" s="1"/>
  <c r="Q107" i="32"/>
  <c r="Q37" i="32" s="1"/>
  <c r="J107" i="23"/>
  <c r="J37" i="23" s="1"/>
  <c r="R107" i="32"/>
  <c r="R37" i="32" s="1"/>
  <c r="O107" i="26"/>
  <c r="O37" i="26" s="1"/>
  <c r="D107" i="22"/>
  <c r="D37" i="22" s="1"/>
  <c r="H107" i="32"/>
  <c r="H37" i="32" s="1"/>
  <c r="L107" i="30"/>
  <c r="L37" i="30" s="1"/>
  <c r="L107" i="22"/>
  <c r="L37" i="22" s="1"/>
  <c r="J107" i="20"/>
  <c r="J37" i="20" s="1"/>
  <c r="J107" i="22"/>
  <c r="J37" i="22" s="1"/>
  <c r="R107" i="25"/>
  <c r="R37" i="25" s="1"/>
  <c r="R107" i="23"/>
  <c r="R37" i="23" s="1"/>
  <c r="O107" i="30"/>
  <c r="O37" i="30" s="1"/>
  <c r="D107" i="20"/>
  <c r="D37" i="20" s="1"/>
  <c r="M107" i="19"/>
  <c r="M37" i="19" s="1"/>
  <c r="D107" i="26"/>
  <c r="D37" i="26" s="1"/>
  <c r="D107" i="25"/>
  <c r="D37" i="25" s="1"/>
  <c r="C37" i="29"/>
  <c r="D107" i="24"/>
  <c r="D37" i="24" s="1"/>
  <c r="W107" i="27"/>
  <c r="W37" i="27" s="1"/>
  <c r="H107" i="27"/>
  <c r="H37" i="27" s="1"/>
  <c r="Q107" i="21"/>
  <c r="Q37" i="21" s="1"/>
  <c r="J107" i="30"/>
  <c r="J37" i="30" s="1"/>
  <c r="E107" i="33"/>
  <c r="E37" i="33" s="1"/>
  <c r="R107" i="26"/>
  <c r="R37" i="26" s="1"/>
  <c r="O107" i="29"/>
  <c r="O37" i="29" s="1"/>
  <c r="O107" i="22"/>
  <c r="O37" i="22" s="1"/>
  <c r="D107" i="18"/>
  <c r="D37" i="18" s="1"/>
  <c r="W107" i="28"/>
  <c r="W37" i="28" s="1"/>
  <c r="H107" i="23"/>
  <c r="H37" i="23" s="1"/>
  <c r="L107" i="34"/>
  <c r="L37" i="34" s="1"/>
  <c r="Q107" i="22"/>
  <c r="Q37" i="22" s="1"/>
  <c r="J107" i="25"/>
  <c r="J37" i="25" s="1"/>
  <c r="E107" i="28"/>
  <c r="E37" i="28" s="1"/>
  <c r="R107" i="27"/>
  <c r="R37" i="27" s="1"/>
  <c r="O107" i="18"/>
  <c r="O37" i="18" s="1"/>
  <c r="O107" i="28"/>
  <c r="O37" i="28" s="1"/>
  <c r="D107" i="27"/>
  <c r="D37" i="27" s="1"/>
  <c r="W107" i="20"/>
  <c r="W37" i="20" s="1"/>
  <c r="D107" i="19"/>
  <c r="D37" i="19" s="1"/>
  <c r="D107" i="29"/>
  <c r="D37" i="29" s="1"/>
  <c r="O107" i="24"/>
  <c r="O37" i="24" s="1"/>
  <c r="D107" i="32"/>
  <c r="D37" i="32" s="1"/>
  <c r="D107" i="23"/>
  <c r="D37" i="23" s="1"/>
  <c r="O107" i="34"/>
  <c r="O37" i="34" s="1"/>
  <c r="D107" i="34"/>
  <c r="D37" i="34" s="1"/>
  <c r="D107" i="30"/>
  <c r="D37" i="30" s="1"/>
  <c r="G107" i="26"/>
  <c r="G37" i="26" s="1"/>
  <c r="C72" i="27"/>
  <c r="C37" i="27" s="1"/>
  <c r="Q107" i="25"/>
  <c r="Q37" i="25" s="1"/>
  <c r="G107" i="28"/>
  <c r="G37" i="28" s="1"/>
  <c r="G107" i="19"/>
  <c r="G37" i="19" s="1"/>
  <c r="Q107" i="26"/>
  <c r="Q37" i="26" s="1"/>
  <c r="J107" i="26"/>
  <c r="J37" i="26" s="1"/>
  <c r="J57" i="26" s="1"/>
  <c r="W107" i="26"/>
  <c r="W37" i="26" s="1"/>
  <c r="W57" i="26" s="1"/>
  <c r="M107" i="24"/>
  <c r="M37" i="24" s="1"/>
  <c r="W107" i="25"/>
  <c r="W37" i="25" s="1"/>
  <c r="N107" i="29"/>
  <c r="N37" i="29" s="1"/>
  <c r="G107" i="27"/>
  <c r="G37" i="27" s="1"/>
  <c r="U107" i="25"/>
  <c r="U37" i="25" s="1"/>
  <c r="C72" i="18"/>
  <c r="C37" i="18" s="1"/>
  <c r="Q107" i="18"/>
  <c r="Q37" i="18" s="1"/>
  <c r="W107" i="34"/>
  <c r="W37" i="34" s="1"/>
  <c r="N107" i="20"/>
  <c r="N37" i="20" s="1"/>
  <c r="N57" i="20" s="1"/>
  <c r="W107" i="22"/>
  <c r="W37" i="22" s="1"/>
  <c r="N107" i="28"/>
  <c r="N37" i="28" s="1"/>
  <c r="G107" i="22"/>
  <c r="G37" i="22" s="1"/>
  <c r="G107" i="29"/>
  <c r="G37" i="29" s="1"/>
  <c r="G107" i="30"/>
  <c r="G37" i="30" s="1"/>
  <c r="C72" i="32"/>
  <c r="C37" i="32" s="1"/>
  <c r="Q107" i="33"/>
  <c r="Q37" i="33" s="1"/>
  <c r="W107" i="21"/>
  <c r="W37" i="21" s="1"/>
  <c r="N107" i="22"/>
  <c r="N37" i="22" s="1"/>
  <c r="G107" i="18"/>
  <c r="G37" i="18" s="1"/>
  <c r="G107" i="20"/>
  <c r="G37" i="20" s="1"/>
  <c r="U107" i="27"/>
  <c r="U37" i="27" s="1"/>
  <c r="C72" i="28"/>
  <c r="C37" i="28" s="1"/>
  <c r="Q107" i="34"/>
  <c r="Q37" i="34" s="1"/>
  <c r="J107" i="33"/>
  <c r="J37" i="33" s="1"/>
  <c r="W107" i="33"/>
  <c r="W37" i="33" s="1"/>
  <c r="W57" i="33" s="1"/>
  <c r="G107" i="32"/>
  <c r="G37" i="32" s="1"/>
  <c r="G107" i="34"/>
  <c r="G37" i="34" s="1"/>
  <c r="U107" i="28"/>
  <c r="U37" i="28" s="1"/>
  <c r="C72" i="21"/>
  <c r="Q107" i="29"/>
  <c r="Q37" i="29" s="1"/>
  <c r="J107" i="32"/>
  <c r="J37" i="32" s="1"/>
  <c r="W107" i="32"/>
  <c r="W37" i="32" s="1"/>
  <c r="G107" i="21"/>
  <c r="G37" i="21" s="1"/>
  <c r="G107" i="24"/>
  <c r="G37" i="24" s="1"/>
  <c r="G107" i="33"/>
  <c r="G37" i="33" s="1"/>
  <c r="C37" i="34"/>
  <c r="W107" i="30"/>
  <c r="W37" i="30" s="1"/>
  <c r="G113" i="17"/>
  <c r="G107" i="23"/>
  <c r="G37" i="23" s="1"/>
  <c r="C72" i="26"/>
  <c r="C37" i="26" s="1"/>
  <c r="C57" i="26" s="1"/>
  <c r="Q107" i="28"/>
  <c r="Q37" i="28" s="1"/>
  <c r="M107" i="22"/>
  <c r="M37" i="22" s="1"/>
  <c r="M57" i="22" s="1"/>
  <c r="M107" i="27"/>
  <c r="M37" i="27" s="1"/>
  <c r="M107" i="18"/>
  <c r="M37" i="18" s="1"/>
  <c r="M107" i="25"/>
  <c r="M37" i="25" s="1"/>
  <c r="C37" i="25"/>
  <c r="M107" i="29"/>
  <c r="M37" i="29" s="1"/>
  <c r="M107" i="28"/>
  <c r="M37" i="28" s="1"/>
  <c r="C72" i="23"/>
  <c r="C37" i="23" s="1"/>
  <c r="M107" i="32"/>
  <c r="M37" i="32" s="1"/>
  <c r="M57" i="32" s="1"/>
  <c r="E107" i="32"/>
  <c r="E37" i="32" s="1"/>
  <c r="N107" i="21"/>
  <c r="N37" i="21" s="1"/>
  <c r="E107" i="24"/>
  <c r="E37" i="24" s="1"/>
  <c r="N107" i="24"/>
  <c r="N37" i="24" s="1"/>
  <c r="C37" i="30"/>
  <c r="C57" i="30" s="1"/>
  <c r="E107" i="34"/>
  <c r="E37" i="34" s="1"/>
  <c r="K107" i="26"/>
  <c r="K37" i="26" s="1"/>
  <c r="E107" i="19"/>
  <c r="E37" i="19" s="1"/>
  <c r="C37" i="33"/>
  <c r="E107" i="18"/>
  <c r="E37" i="18" s="1"/>
  <c r="K107" i="33"/>
  <c r="K37" i="33" s="1"/>
  <c r="W107" i="24"/>
  <c r="W37" i="24" s="1"/>
  <c r="M112" i="23"/>
  <c r="M113" i="23" s="1"/>
  <c r="U37" i="23"/>
  <c r="N70" i="3"/>
  <c r="N69" i="3" s="1"/>
  <c r="M107" i="23"/>
  <c r="C37" i="21"/>
  <c r="E107" i="23"/>
  <c r="E37" i="23" s="1"/>
  <c r="K107" i="18"/>
  <c r="K37" i="18" s="1"/>
  <c r="O107" i="21"/>
  <c r="O37" i="21" s="1"/>
  <c r="O57" i="21" s="1"/>
  <c r="D107" i="21"/>
  <c r="D37" i="21" s="1"/>
  <c r="W107" i="19"/>
  <c r="W37" i="19" s="1"/>
  <c r="N107" i="34"/>
  <c r="N37" i="34" s="1"/>
  <c r="N57" i="34" s="1"/>
  <c r="R76" i="3"/>
  <c r="AH276" i="10"/>
  <c r="AH68" i="10"/>
  <c r="AH328" i="10"/>
  <c r="AH744" i="10"/>
  <c r="AH432" i="10"/>
  <c r="AH484" i="10"/>
  <c r="AH224" i="10"/>
  <c r="AH380" i="10"/>
  <c r="AH640" i="10"/>
  <c r="AH692" i="10"/>
  <c r="AH536" i="10"/>
  <c r="AH588" i="10"/>
  <c r="AH172" i="10"/>
  <c r="AH120" i="10"/>
  <c r="AH796" i="10"/>
  <c r="G76" i="3"/>
  <c r="W432" i="10"/>
  <c r="W536" i="10"/>
  <c r="W692" i="10"/>
  <c r="W796" i="10"/>
  <c r="W172" i="10"/>
  <c r="W328" i="10"/>
  <c r="W380" i="10"/>
  <c r="W588" i="10"/>
  <c r="W484" i="10"/>
  <c r="W68" i="10"/>
  <c r="W224" i="10"/>
  <c r="W744" i="10"/>
  <c r="W640" i="10"/>
  <c r="W276" i="10"/>
  <c r="W120" i="10"/>
  <c r="F76" i="3"/>
  <c r="V172" i="10"/>
  <c r="V432" i="10"/>
  <c r="V536" i="10"/>
  <c r="V588" i="10"/>
  <c r="V276" i="10"/>
  <c r="V120" i="10"/>
  <c r="V380" i="10"/>
  <c r="V224" i="10"/>
  <c r="V744" i="10"/>
  <c r="V484" i="10"/>
  <c r="V640" i="10"/>
  <c r="V68" i="10"/>
  <c r="V328" i="10"/>
  <c r="V796" i="10"/>
  <c r="V692" i="10"/>
  <c r="P76" i="3"/>
  <c r="AF796" i="10"/>
  <c r="AF68" i="10"/>
  <c r="AF432" i="10"/>
  <c r="AF276" i="10"/>
  <c r="AF536" i="10"/>
  <c r="AF640" i="10"/>
  <c r="AF172" i="10"/>
  <c r="AF120" i="10"/>
  <c r="AF328" i="10"/>
  <c r="AF588" i="10"/>
  <c r="AF484" i="10"/>
  <c r="AF692" i="10"/>
  <c r="AF744" i="10"/>
  <c r="AF380" i="10"/>
  <c r="AF224" i="10"/>
  <c r="S76" i="3"/>
  <c r="AI276" i="10"/>
  <c r="AI328" i="10"/>
  <c r="AI588" i="10"/>
  <c r="AI68" i="10"/>
  <c r="AI692" i="10"/>
  <c r="AI640" i="10"/>
  <c r="AI744" i="10"/>
  <c r="AI172" i="10"/>
  <c r="AI796" i="10"/>
  <c r="AI120" i="10"/>
  <c r="AI224" i="10"/>
  <c r="AI484" i="10"/>
  <c r="AI380" i="10"/>
  <c r="AI432" i="10"/>
  <c r="AI536" i="10"/>
  <c r="O107" i="20"/>
  <c r="O37" i="20" s="1"/>
  <c r="O57" i="20" s="1"/>
  <c r="I113" i="17"/>
  <c r="I107" i="34"/>
  <c r="I37" i="34" s="1"/>
  <c r="I107" i="30"/>
  <c r="I37" i="30" s="1"/>
  <c r="I107" i="25"/>
  <c r="I37" i="25" s="1"/>
  <c r="I107" i="26"/>
  <c r="I37" i="26" s="1"/>
  <c r="I57" i="26" s="1"/>
  <c r="I107" i="18"/>
  <c r="I37" i="18" s="1"/>
  <c r="I107" i="21"/>
  <c r="I37" i="21" s="1"/>
  <c r="I107" i="20"/>
  <c r="I37" i="20" s="1"/>
  <c r="N107" i="27"/>
  <c r="N37" i="27" s="1"/>
  <c r="I107" i="24"/>
  <c r="I37" i="24" s="1"/>
  <c r="J69" i="3"/>
  <c r="J76" i="3" s="1"/>
  <c r="H69" i="3"/>
  <c r="N107" i="32"/>
  <c r="N37" i="32" s="1"/>
  <c r="I107" i="32"/>
  <c r="I37" i="32" s="1"/>
  <c r="T69" i="3"/>
  <c r="D67" i="3"/>
  <c r="W69" i="3"/>
  <c r="N107" i="18"/>
  <c r="N37" i="18" s="1"/>
  <c r="I107" i="28"/>
  <c r="I37" i="28" s="1"/>
  <c r="L69" i="3"/>
  <c r="N107" i="26"/>
  <c r="N37" i="26" s="1"/>
  <c r="I107" i="22"/>
  <c r="I37" i="22" s="1"/>
  <c r="M69" i="3"/>
  <c r="U69" i="3"/>
  <c r="Q69" i="3"/>
  <c r="N107" i="19"/>
  <c r="N37" i="19" s="1"/>
  <c r="I107" i="23"/>
  <c r="I37" i="23" s="1"/>
  <c r="N107" i="23"/>
  <c r="N37" i="23" s="1"/>
  <c r="I107" i="33"/>
  <c r="I37" i="33" s="1"/>
  <c r="E69" i="3"/>
  <c r="N107" i="25"/>
  <c r="N37" i="25" s="1"/>
  <c r="I107" i="27"/>
  <c r="I37" i="27" s="1"/>
  <c r="O69" i="3"/>
  <c r="X69" i="3"/>
  <c r="V69" i="3"/>
  <c r="N107" i="33"/>
  <c r="I107" i="29"/>
  <c r="I37" i="29" s="1"/>
  <c r="N107" i="30"/>
  <c r="N37" i="30" s="1"/>
  <c r="I107" i="19"/>
  <c r="I37" i="19" s="1"/>
  <c r="I69" i="3"/>
  <c r="K69" i="3"/>
  <c r="L57" i="20"/>
  <c r="J57" i="20"/>
  <c r="D57" i="20"/>
  <c r="W57" i="20"/>
  <c r="F112" i="24"/>
  <c r="F113" i="24" s="1"/>
  <c r="F127" i="24"/>
  <c r="L112" i="20"/>
  <c r="L127" i="20"/>
  <c r="L112" i="18"/>
  <c r="L113" i="18" s="1"/>
  <c r="L127" i="18"/>
  <c r="C77" i="23"/>
  <c r="C78" i="23" s="1"/>
  <c r="C92" i="23"/>
  <c r="T112" i="33"/>
  <c r="T113" i="33" s="1"/>
  <c r="T127" i="33"/>
  <c r="Q112" i="19"/>
  <c r="Q113" i="19" s="1"/>
  <c r="Q127" i="19"/>
  <c r="J127" i="20"/>
  <c r="J112" i="20"/>
  <c r="J112" i="23"/>
  <c r="J113" i="23" s="1"/>
  <c r="J127" i="23"/>
  <c r="E112" i="30"/>
  <c r="E113" i="30" s="1"/>
  <c r="E127" i="30"/>
  <c r="E57" i="30"/>
  <c r="E112" i="26"/>
  <c r="E113" i="26" s="1"/>
  <c r="E127" i="26"/>
  <c r="K112" i="24"/>
  <c r="K113" i="24" s="1"/>
  <c r="K127" i="24"/>
  <c r="R112" i="25"/>
  <c r="R113" i="25" s="1"/>
  <c r="R127" i="25"/>
  <c r="R112" i="23"/>
  <c r="R113" i="23" s="1"/>
  <c r="R127" i="23"/>
  <c r="O112" i="30"/>
  <c r="O113" i="30" s="1"/>
  <c r="O127" i="30"/>
  <c r="C112" i="30"/>
  <c r="C113" i="30" s="1"/>
  <c r="C127" i="30"/>
  <c r="C112" i="29"/>
  <c r="C113" i="29" s="1"/>
  <c r="C127" i="29"/>
  <c r="W112" i="29"/>
  <c r="W113" i="29" s="1"/>
  <c r="W127" i="29"/>
  <c r="W57" i="29"/>
  <c r="W127" i="20"/>
  <c r="M112" i="30"/>
  <c r="M113" i="30" s="1"/>
  <c r="M127" i="30"/>
  <c r="F112" i="30"/>
  <c r="F113" i="30" s="1"/>
  <c r="F127" i="30"/>
  <c r="L112" i="33"/>
  <c r="L113" i="33" s="1"/>
  <c r="L127" i="33"/>
  <c r="L112" i="26"/>
  <c r="L113" i="26" s="1"/>
  <c r="L127" i="26"/>
  <c r="Q127" i="34"/>
  <c r="J112" i="21"/>
  <c r="J113" i="21" s="1"/>
  <c r="J127" i="21"/>
  <c r="E112" i="21"/>
  <c r="E113" i="21" s="1"/>
  <c r="E127" i="21"/>
  <c r="E112" i="27"/>
  <c r="E113" i="27" s="1"/>
  <c r="E127" i="27"/>
  <c r="R112" i="29"/>
  <c r="R113" i="29" s="1"/>
  <c r="R127" i="29"/>
  <c r="R112" i="28"/>
  <c r="R113" i="28" s="1"/>
  <c r="R127" i="28"/>
  <c r="D112" i="22"/>
  <c r="D113" i="22" s="1"/>
  <c r="D127" i="22"/>
  <c r="D57" i="22"/>
  <c r="C112" i="21"/>
  <c r="C113" i="21" s="1"/>
  <c r="C127" i="21"/>
  <c r="C112" i="33"/>
  <c r="C113" i="33" s="1"/>
  <c r="C127" i="33"/>
  <c r="W112" i="18"/>
  <c r="W113" i="18" s="1"/>
  <c r="W127" i="18"/>
  <c r="W57" i="23"/>
  <c r="M112" i="28"/>
  <c r="M113" i="28" s="1"/>
  <c r="M127" i="28"/>
  <c r="N112" i="22"/>
  <c r="N113" i="22" s="1"/>
  <c r="N127" i="22"/>
  <c r="U112" i="18"/>
  <c r="U113" i="18" s="1"/>
  <c r="U127" i="18"/>
  <c r="F112" i="19"/>
  <c r="F113" i="19" s="1"/>
  <c r="F127" i="19"/>
  <c r="U112" i="33"/>
  <c r="U113" i="33" s="1"/>
  <c r="U127" i="33"/>
  <c r="F112" i="27"/>
  <c r="F113" i="27" s="1"/>
  <c r="F127" i="27"/>
  <c r="F112" i="26"/>
  <c r="F113" i="26" s="1"/>
  <c r="F127" i="26"/>
  <c r="G127" i="32"/>
  <c r="H127" i="19"/>
  <c r="U112" i="24"/>
  <c r="U113" i="24" s="1"/>
  <c r="U127" i="24"/>
  <c r="L127" i="30"/>
  <c r="L112" i="22"/>
  <c r="L113" i="22" s="1"/>
  <c r="L127" i="22"/>
  <c r="C77" i="18"/>
  <c r="C78" i="18" s="1"/>
  <c r="C92" i="18"/>
  <c r="T112" i="28"/>
  <c r="T113" i="28" s="1"/>
  <c r="T127" i="28"/>
  <c r="Q112" i="29"/>
  <c r="Q113" i="29" s="1"/>
  <c r="Q127" i="29"/>
  <c r="J112" i="29"/>
  <c r="J113" i="29" s="1"/>
  <c r="J127" i="29"/>
  <c r="J112" i="32"/>
  <c r="J113" i="32" s="1"/>
  <c r="E112" i="29"/>
  <c r="E113" i="29" s="1"/>
  <c r="E127" i="29"/>
  <c r="E127" i="23"/>
  <c r="K112" i="21"/>
  <c r="K113" i="21" s="1"/>
  <c r="K127" i="21"/>
  <c r="R112" i="33"/>
  <c r="R113" i="33" s="1"/>
  <c r="R127" i="33"/>
  <c r="R112" i="19"/>
  <c r="R113" i="19" s="1"/>
  <c r="R127" i="19"/>
  <c r="O112" i="33"/>
  <c r="O113" i="33" s="1"/>
  <c r="O127" i="33"/>
  <c r="D112" i="20"/>
  <c r="D127" i="20"/>
  <c r="C112" i="34"/>
  <c r="C113" i="34" s="1"/>
  <c r="C127" i="34"/>
  <c r="C112" i="19"/>
  <c r="C113" i="19" s="1"/>
  <c r="C127" i="19"/>
  <c r="W112" i="27"/>
  <c r="W113" i="27" s="1"/>
  <c r="W127" i="27"/>
  <c r="W112" i="30"/>
  <c r="W113" i="30" s="1"/>
  <c r="W127" i="30"/>
  <c r="M112" i="32"/>
  <c r="M113" i="32" s="1"/>
  <c r="N112" i="21"/>
  <c r="N113" i="21" s="1"/>
  <c r="N127" i="21"/>
  <c r="F112" i="33"/>
  <c r="F113" i="33" s="1"/>
  <c r="F127" i="33"/>
  <c r="F112" i="32"/>
  <c r="F113" i="32" s="1"/>
  <c r="F127" i="32"/>
  <c r="G127" i="30"/>
  <c r="H112" i="32"/>
  <c r="H113" i="32" s="1"/>
  <c r="H127" i="32"/>
  <c r="U112" i="19"/>
  <c r="U113" i="19" s="1"/>
  <c r="U127" i="19"/>
  <c r="U57" i="19"/>
  <c r="L112" i="27"/>
  <c r="L113" i="27" s="1"/>
  <c r="L127" i="27"/>
  <c r="L112" i="23"/>
  <c r="L113" i="23" s="1"/>
  <c r="L127" i="23"/>
  <c r="C77" i="19"/>
  <c r="C78" i="19" s="1"/>
  <c r="C92" i="19"/>
  <c r="T112" i="21"/>
  <c r="T113" i="21" s="1"/>
  <c r="T127" i="21"/>
  <c r="Q127" i="25"/>
  <c r="Q112" i="32"/>
  <c r="Q113" i="32" s="1"/>
  <c r="Q127" i="32"/>
  <c r="Q57" i="32"/>
  <c r="J112" i="34"/>
  <c r="J113" i="34" s="1"/>
  <c r="J127" i="34"/>
  <c r="J112" i="22"/>
  <c r="J113" i="22" s="1"/>
  <c r="E112" i="32"/>
  <c r="E113" i="32" s="1"/>
  <c r="E127" i="32"/>
  <c r="E112" i="20"/>
  <c r="E127" i="20"/>
  <c r="E57" i="20"/>
  <c r="K112" i="22"/>
  <c r="K113" i="22" s="1"/>
  <c r="K127" i="22"/>
  <c r="R112" i="34"/>
  <c r="R113" i="34" s="1"/>
  <c r="R127" i="34"/>
  <c r="R112" i="18"/>
  <c r="R113" i="18" s="1"/>
  <c r="R127" i="18"/>
  <c r="O112" i="19"/>
  <c r="O113" i="19" s="1"/>
  <c r="O127" i="19"/>
  <c r="O57" i="19"/>
  <c r="D112" i="26"/>
  <c r="D113" i="26" s="1"/>
  <c r="D127" i="26"/>
  <c r="C112" i="27"/>
  <c r="C113" i="27" s="1"/>
  <c r="C127" i="27"/>
  <c r="C112" i="25"/>
  <c r="C113" i="25" s="1"/>
  <c r="C127" i="25"/>
  <c r="W112" i="28"/>
  <c r="W113" i="28" s="1"/>
  <c r="W127" i="28"/>
  <c r="M112" i="34"/>
  <c r="M113" i="34" s="1"/>
  <c r="M127" i="34"/>
  <c r="I112" i="30"/>
  <c r="I113" i="30" s="1"/>
  <c r="G112" i="27"/>
  <c r="G113" i="27" s="1"/>
  <c r="G127" i="27"/>
  <c r="T112" i="19"/>
  <c r="T113" i="19" s="1"/>
  <c r="T127" i="19"/>
  <c r="T57" i="19"/>
  <c r="F112" i="22"/>
  <c r="F113" i="22" s="1"/>
  <c r="F127" i="22"/>
  <c r="G112" i="20"/>
  <c r="G127" i="20"/>
  <c r="G57" i="20"/>
  <c r="H112" i="21"/>
  <c r="H113" i="21" s="1"/>
  <c r="H127" i="21"/>
  <c r="U112" i="20"/>
  <c r="U127" i="20"/>
  <c r="U57" i="20"/>
  <c r="L112" i="29"/>
  <c r="L113" i="29" s="1"/>
  <c r="L127" i="29"/>
  <c r="C92" i="34"/>
  <c r="C77" i="34"/>
  <c r="C78" i="34" s="1"/>
  <c r="C77" i="32"/>
  <c r="C78" i="32" s="1"/>
  <c r="T112" i="25"/>
  <c r="T113" i="25" s="1"/>
  <c r="T127" i="25"/>
  <c r="Q112" i="22"/>
  <c r="Q113" i="22" s="1"/>
  <c r="Q127" i="22"/>
  <c r="J112" i="30"/>
  <c r="J113" i="30" s="1"/>
  <c r="J127" i="30"/>
  <c r="E112" i="24"/>
  <c r="E113" i="24" s="1"/>
  <c r="E127" i="24"/>
  <c r="K112" i="20"/>
  <c r="K127" i="20"/>
  <c r="K57" i="20"/>
  <c r="K112" i="27"/>
  <c r="K113" i="27" s="1"/>
  <c r="K127" i="27"/>
  <c r="R112" i="26"/>
  <c r="R113" i="26" s="1"/>
  <c r="R127" i="26"/>
  <c r="O112" i="23"/>
  <c r="O113" i="23" s="1"/>
  <c r="O127" i="23"/>
  <c r="O57" i="23"/>
  <c r="D112" i="25"/>
  <c r="D113" i="25" s="1"/>
  <c r="D127" i="25"/>
  <c r="C112" i="26"/>
  <c r="C113" i="26" s="1"/>
  <c r="C127" i="26"/>
  <c r="F112" i="29"/>
  <c r="F113" i="29" s="1"/>
  <c r="F127" i="29"/>
  <c r="H112" i="26"/>
  <c r="H113" i="26" s="1"/>
  <c r="H127" i="26"/>
  <c r="H57" i="26"/>
  <c r="U112" i="25"/>
  <c r="U113" i="25" s="1"/>
  <c r="U127" i="25"/>
  <c r="U57" i="25"/>
  <c r="L112" i="28"/>
  <c r="L113" i="28" s="1"/>
  <c r="L127" i="28"/>
  <c r="C77" i="28"/>
  <c r="C78" i="28" s="1"/>
  <c r="T112" i="30"/>
  <c r="T113" i="30" s="1"/>
  <c r="T127" i="30"/>
  <c r="Q112" i="20"/>
  <c r="Q127" i="20"/>
  <c r="Q57" i="20"/>
  <c r="J112" i="25"/>
  <c r="J113" i="25" s="1"/>
  <c r="J127" i="25"/>
  <c r="E112" i="33"/>
  <c r="E113" i="33" s="1"/>
  <c r="E127" i="33"/>
  <c r="E57" i="33"/>
  <c r="K127" i="28"/>
  <c r="K112" i="28"/>
  <c r="K113" i="28" s="1"/>
  <c r="K112" i="32"/>
  <c r="K113" i="32" s="1"/>
  <c r="K127" i="32"/>
  <c r="R112" i="27"/>
  <c r="R113" i="27" s="1"/>
  <c r="R127" i="27"/>
  <c r="O112" i="18"/>
  <c r="O113" i="18" s="1"/>
  <c r="O127" i="18"/>
  <c r="O112" i="22"/>
  <c r="O113" i="22" s="1"/>
  <c r="O127" i="22"/>
  <c r="D112" i="24"/>
  <c r="D113" i="24" s="1"/>
  <c r="D127" i="24"/>
  <c r="D57" i="24"/>
  <c r="C127" i="20"/>
  <c r="C112" i="20"/>
  <c r="C113" i="20" s="1"/>
  <c r="W112" i="25"/>
  <c r="W113" i="25" s="1"/>
  <c r="W127" i="25"/>
  <c r="W57" i="25"/>
  <c r="M112" i="33"/>
  <c r="M113" i="33" s="1"/>
  <c r="M127" i="33"/>
  <c r="F57" i="20"/>
  <c r="F127" i="20"/>
  <c r="F112" i="20"/>
  <c r="Q112" i="21"/>
  <c r="Q113" i="21" s="1"/>
  <c r="Q127" i="21"/>
  <c r="Q57" i="21"/>
  <c r="V107" i="33"/>
  <c r="V37" i="33" s="1"/>
  <c r="V107" i="26"/>
  <c r="V37" i="26" s="1"/>
  <c r="V107" i="25"/>
  <c r="V37" i="25" s="1"/>
  <c r="V107" i="24"/>
  <c r="V37" i="24" s="1"/>
  <c r="V107" i="23"/>
  <c r="V37" i="23" s="1"/>
  <c r="V107" i="19"/>
  <c r="V37" i="19" s="1"/>
  <c r="V107" i="20"/>
  <c r="V37" i="20" s="1"/>
  <c r="V107" i="18"/>
  <c r="V37" i="18" s="1"/>
  <c r="V107" i="32"/>
  <c r="V37" i="32" s="1"/>
  <c r="V107" i="21"/>
  <c r="V37" i="21" s="1"/>
  <c r="V107" i="30"/>
  <c r="V37" i="30" s="1"/>
  <c r="V107" i="28"/>
  <c r="V37" i="28" s="1"/>
  <c r="V107" i="22"/>
  <c r="V37" i="22" s="1"/>
  <c r="V107" i="34"/>
  <c r="V37" i="34" s="1"/>
  <c r="V107" i="29"/>
  <c r="V37" i="29" s="1"/>
  <c r="V107" i="27"/>
  <c r="V37" i="27" s="1"/>
  <c r="P107" i="32"/>
  <c r="P37" i="32" s="1"/>
  <c r="P107" i="22"/>
  <c r="P37" i="22" s="1"/>
  <c r="P107" i="21"/>
  <c r="P37" i="21" s="1"/>
  <c r="P107" i="27"/>
  <c r="P37" i="27" s="1"/>
  <c r="P107" i="29"/>
  <c r="P37" i="29" s="1"/>
  <c r="P107" i="25"/>
  <c r="P37" i="25" s="1"/>
  <c r="P107" i="26"/>
  <c r="P37" i="26" s="1"/>
  <c r="P107" i="18"/>
  <c r="P37" i="18" s="1"/>
  <c r="P107" i="23"/>
  <c r="P37" i="23" s="1"/>
  <c r="P107" i="34"/>
  <c r="P37" i="34" s="1"/>
  <c r="P107" i="19"/>
  <c r="P37" i="19" s="1"/>
  <c r="P107" i="30"/>
  <c r="P37" i="30" s="1"/>
  <c r="P107" i="24"/>
  <c r="P37" i="24" s="1"/>
  <c r="P107" i="28"/>
  <c r="P37" i="28" s="1"/>
  <c r="P107" i="33"/>
  <c r="P37" i="33" s="1"/>
  <c r="P107" i="20"/>
  <c r="P37" i="20" s="1"/>
  <c r="F112" i="18"/>
  <c r="F113" i="18" s="1"/>
  <c r="F127" i="18"/>
  <c r="G112" i="26"/>
  <c r="G113" i="26" s="1"/>
  <c r="G127" i="26"/>
  <c r="G112" i="21"/>
  <c r="G113" i="21" s="1"/>
  <c r="G127" i="21"/>
  <c r="H112" i="18"/>
  <c r="H113" i="18" s="1"/>
  <c r="H127" i="18"/>
  <c r="U112" i="23"/>
  <c r="U113" i="23" s="1"/>
  <c r="U127" i="23"/>
  <c r="L112" i="19"/>
  <c r="L113" i="19" s="1"/>
  <c r="L127" i="19"/>
  <c r="C77" i="27"/>
  <c r="C78" i="27" s="1"/>
  <c r="C92" i="27"/>
  <c r="C77" i="21"/>
  <c r="C78" i="21" s="1"/>
  <c r="C92" i="21"/>
  <c r="T112" i="24"/>
  <c r="T113" i="24" s="1"/>
  <c r="T127" i="24"/>
  <c r="Q112" i="23"/>
  <c r="Q113" i="23" s="1"/>
  <c r="Q127" i="23"/>
  <c r="J112" i="28"/>
  <c r="J113" i="28" s="1"/>
  <c r="J127" i="28"/>
  <c r="E112" i="28"/>
  <c r="E113" i="28" s="1"/>
  <c r="E127" i="28"/>
  <c r="K112" i="34"/>
  <c r="K113" i="34" s="1"/>
  <c r="K127" i="34"/>
  <c r="K112" i="18"/>
  <c r="K113" i="18" s="1"/>
  <c r="K127" i="18"/>
  <c r="R112" i="22"/>
  <c r="R113" i="22" s="1"/>
  <c r="R127" i="22"/>
  <c r="O112" i="27"/>
  <c r="O113" i="27" s="1"/>
  <c r="O127" i="27"/>
  <c r="O112" i="28"/>
  <c r="O113" i="28" s="1"/>
  <c r="O127" i="28"/>
  <c r="D112" i="18"/>
  <c r="D113" i="18" s="1"/>
  <c r="D127" i="18"/>
  <c r="C112" i="28"/>
  <c r="C113" i="28" s="1"/>
  <c r="C127" i="28"/>
  <c r="M112" i="19"/>
  <c r="M113" i="19" s="1"/>
  <c r="M127" i="19"/>
  <c r="N127" i="29"/>
  <c r="I112" i="28"/>
  <c r="I113" i="28" s="1"/>
  <c r="I127" i="28"/>
  <c r="G112" i="29"/>
  <c r="G113" i="29" s="1"/>
  <c r="G127" i="29"/>
  <c r="G57" i="29"/>
  <c r="C77" i="33"/>
  <c r="C78" i="33" s="1"/>
  <c r="C57" i="33"/>
  <c r="C92" i="33"/>
  <c r="F112" i="23"/>
  <c r="F113" i="23" s="1"/>
  <c r="F127" i="23"/>
  <c r="F57" i="23"/>
  <c r="G112" i="25"/>
  <c r="G113" i="25" s="1"/>
  <c r="G127" i="25"/>
  <c r="G112" i="24"/>
  <c r="G113" i="24" s="1"/>
  <c r="G127" i="24"/>
  <c r="G57" i="24"/>
  <c r="H112" i="27"/>
  <c r="H113" i="27" s="1"/>
  <c r="H127" i="27"/>
  <c r="U112" i="30"/>
  <c r="U113" i="30" s="1"/>
  <c r="U127" i="30"/>
  <c r="L112" i="34"/>
  <c r="L113" i="34" s="1"/>
  <c r="L127" i="34"/>
  <c r="C77" i="29"/>
  <c r="C78" i="29" s="1"/>
  <c r="C92" i="29"/>
  <c r="C77" i="20"/>
  <c r="C92" i="20"/>
  <c r="T112" i="27"/>
  <c r="T113" i="27" s="1"/>
  <c r="T127" i="27"/>
  <c r="Q112" i="24"/>
  <c r="Q113" i="24" s="1"/>
  <c r="Q127" i="24"/>
  <c r="J127" i="24"/>
  <c r="K112" i="25"/>
  <c r="K113" i="25" s="1"/>
  <c r="K127" i="25"/>
  <c r="K112" i="30"/>
  <c r="K113" i="30" s="1"/>
  <c r="K127" i="30"/>
  <c r="R112" i="24"/>
  <c r="R113" i="24" s="1"/>
  <c r="R127" i="24"/>
  <c r="R57" i="24"/>
  <c r="O112" i="24"/>
  <c r="O113" i="24" s="1"/>
  <c r="O127" i="24"/>
  <c r="D112" i="27"/>
  <c r="D113" i="27" s="1"/>
  <c r="D127" i="27"/>
  <c r="C112" i="32"/>
  <c r="C113" i="32" s="1"/>
  <c r="C127" i="32"/>
  <c r="W112" i="22"/>
  <c r="W113" i="22" s="1"/>
  <c r="W127" i="22"/>
  <c r="M112" i="21"/>
  <c r="M113" i="21" s="1"/>
  <c r="M127" i="21"/>
  <c r="M57" i="21"/>
  <c r="I112" i="26"/>
  <c r="I113" i="26" s="1"/>
  <c r="F112" i="25"/>
  <c r="F113" i="25" s="1"/>
  <c r="F127" i="25"/>
  <c r="F57" i="25"/>
  <c r="G112" i="28"/>
  <c r="G113" i="28" s="1"/>
  <c r="G127" i="28"/>
  <c r="H112" i="34"/>
  <c r="H113" i="34" s="1"/>
  <c r="H127" i="34"/>
  <c r="H112" i="23"/>
  <c r="H113" i="23" s="1"/>
  <c r="H127" i="23"/>
  <c r="U112" i="29"/>
  <c r="U113" i="29" s="1"/>
  <c r="U127" i="29"/>
  <c r="U112" i="27"/>
  <c r="U113" i="27" s="1"/>
  <c r="U127" i="27"/>
  <c r="L112" i="25"/>
  <c r="L113" i="25" s="1"/>
  <c r="L127" i="25"/>
  <c r="C77" i="25"/>
  <c r="C78" i="25" s="1"/>
  <c r="C92" i="25"/>
  <c r="T112" i="29"/>
  <c r="T113" i="29" s="1"/>
  <c r="T127" i="29"/>
  <c r="T112" i="23"/>
  <c r="T113" i="23" s="1"/>
  <c r="T127" i="23"/>
  <c r="Q112" i="26"/>
  <c r="Q113" i="26" s="1"/>
  <c r="Q127" i="26"/>
  <c r="E112" i="19"/>
  <c r="E113" i="19" s="1"/>
  <c r="E127" i="19"/>
  <c r="K112" i="29"/>
  <c r="K113" i="29" s="1"/>
  <c r="K127" i="29"/>
  <c r="R57" i="20"/>
  <c r="R112" i="20"/>
  <c r="R127" i="20"/>
  <c r="O112" i="34"/>
  <c r="O113" i="34" s="1"/>
  <c r="O127" i="34"/>
  <c r="D112" i="19"/>
  <c r="D113" i="19" s="1"/>
  <c r="D127" i="19"/>
  <c r="D112" i="29"/>
  <c r="D113" i="29" s="1"/>
  <c r="D127" i="29"/>
  <c r="D57" i="29"/>
  <c r="C112" i="23"/>
  <c r="C113" i="23" s="1"/>
  <c r="C127" i="23"/>
  <c r="W112" i="21"/>
  <c r="W113" i="21" s="1"/>
  <c r="W127" i="21"/>
  <c r="M112" i="20"/>
  <c r="M127" i="20"/>
  <c r="M57" i="20"/>
  <c r="I112" i="23"/>
  <c r="I113" i="23" s="1"/>
  <c r="I127" i="23"/>
  <c r="I112" i="22"/>
  <c r="I113" i="22" s="1"/>
  <c r="I127" i="22"/>
  <c r="F112" i="28"/>
  <c r="F113" i="28" s="1"/>
  <c r="F127" i="28"/>
  <c r="G112" i="18"/>
  <c r="G113" i="18" s="1"/>
  <c r="G127" i="18"/>
  <c r="H112" i="30"/>
  <c r="H113" i="30" s="1"/>
  <c r="H127" i="30"/>
  <c r="H57" i="30"/>
  <c r="H112" i="29"/>
  <c r="H113" i="29" s="1"/>
  <c r="H127" i="29"/>
  <c r="U112" i="34"/>
  <c r="U113" i="34" s="1"/>
  <c r="U127" i="34"/>
  <c r="U112" i="28"/>
  <c r="U113" i="28" s="1"/>
  <c r="U127" i="28"/>
  <c r="L112" i="32"/>
  <c r="L113" i="32" s="1"/>
  <c r="L127" i="32"/>
  <c r="C77" i="22"/>
  <c r="C78" i="22" s="1"/>
  <c r="C92" i="22"/>
  <c r="T112" i="22"/>
  <c r="T113" i="22" s="1"/>
  <c r="T127" i="22"/>
  <c r="T112" i="20"/>
  <c r="T127" i="20"/>
  <c r="T57" i="20"/>
  <c r="Q112" i="27"/>
  <c r="Q113" i="27" s="1"/>
  <c r="Q127" i="27"/>
  <c r="J112" i="18"/>
  <c r="J113" i="18" s="1"/>
  <c r="J127" i="18"/>
  <c r="E112" i="18"/>
  <c r="E113" i="18" s="1"/>
  <c r="E127" i="18"/>
  <c r="E57" i="18"/>
  <c r="K112" i="19"/>
  <c r="K113" i="19" s="1"/>
  <c r="K127" i="19"/>
  <c r="R112" i="30"/>
  <c r="R113" i="30" s="1"/>
  <c r="R127" i="30"/>
  <c r="O112" i="25"/>
  <c r="O113" i="25" s="1"/>
  <c r="O127" i="25"/>
  <c r="D112" i="32"/>
  <c r="D113" i="32" s="1"/>
  <c r="D127" i="32"/>
  <c r="D57" i="32"/>
  <c r="D112" i="23"/>
  <c r="D113" i="23" s="1"/>
  <c r="D127" i="23"/>
  <c r="C112" i="24"/>
  <c r="C113" i="24" s="1"/>
  <c r="C127" i="24"/>
  <c r="M127" i="26"/>
  <c r="M112" i="26"/>
  <c r="M113" i="26" s="1"/>
  <c r="M112" i="24"/>
  <c r="M113" i="24" s="1"/>
  <c r="M127" i="24"/>
  <c r="M57" i="24"/>
  <c r="N112" i="27"/>
  <c r="N113" i="27" s="1"/>
  <c r="N127" i="27"/>
  <c r="I112" i="18"/>
  <c r="I113" i="18" s="1"/>
  <c r="I127" i="18"/>
  <c r="H112" i="24"/>
  <c r="H113" i="24" s="1"/>
  <c r="H127" i="24"/>
  <c r="H112" i="28"/>
  <c r="H113" i="28" s="1"/>
  <c r="H127" i="28"/>
  <c r="S107" i="33"/>
  <c r="S37" i="33" s="1"/>
  <c r="S107" i="22"/>
  <c r="S37" i="22" s="1"/>
  <c r="S107" i="23"/>
  <c r="S37" i="23" s="1"/>
  <c r="S107" i="21"/>
  <c r="S37" i="21" s="1"/>
  <c r="S107" i="25"/>
  <c r="S37" i="25" s="1"/>
  <c r="S107" i="18"/>
  <c r="S37" i="18" s="1"/>
  <c r="S107" i="26"/>
  <c r="S37" i="26" s="1"/>
  <c r="S107" i="29"/>
  <c r="S37" i="29" s="1"/>
  <c r="S107" i="28"/>
  <c r="S37" i="28" s="1"/>
  <c r="S107" i="30"/>
  <c r="S37" i="30" s="1"/>
  <c r="S107" i="20"/>
  <c r="S37" i="20" s="1"/>
  <c r="S107" i="34"/>
  <c r="S37" i="34" s="1"/>
  <c r="S107" i="32"/>
  <c r="S37" i="32" s="1"/>
  <c r="S107" i="19"/>
  <c r="S37" i="19" s="1"/>
  <c r="S107" i="24"/>
  <c r="S37" i="24" s="1"/>
  <c r="S107" i="27"/>
  <c r="S37" i="27" s="1"/>
  <c r="F112" i="21"/>
  <c r="F113" i="21" s="1"/>
  <c r="F127" i="21"/>
  <c r="G112" i="22"/>
  <c r="G113" i="22" s="1"/>
  <c r="G127" i="22"/>
  <c r="H112" i="22"/>
  <c r="H113" i="22" s="1"/>
  <c r="H127" i="22"/>
  <c r="H112" i="25"/>
  <c r="H113" i="25" s="1"/>
  <c r="H127" i="25"/>
  <c r="U112" i="21"/>
  <c r="U113" i="21" s="1"/>
  <c r="U127" i="21"/>
  <c r="U112" i="22"/>
  <c r="U113" i="22" s="1"/>
  <c r="U127" i="22"/>
  <c r="L112" i="24"/>
  <c r="L113" i="24" s="1"/>
  <c r="L127" i="24"/>
  <c r="C92" i="24"/>
  <c r="T112" i="34"/>
  <c r="T113" i="34" s="1"/>
  <c r="T127" i="34"/>
  <c r="T112" i="18"/>
  <c r="T113" i="18" s="1"/>
  <c r="T127" i="18"/>
  <c r="Q112" i="18"/>
  <c r="Q113" i="18" s="1"/>
  <c r="Q127" i="18"/>
  <c r="J112" i="27"/>
  <c r="J113" i="27" s="1"/>
  <c r="J127" i="27"/>
  <c r="E112" i="22"/>
  <c r="E113" i="22" s="1"/>
  <c r="E127" i="22"/>
  <c r="K112" i="23"/>
  <c r="K113" i="23" s="1"/>
  <c r="K127" i="23"/>
  <c r="R112" i="21"/>
  <c r="R113" i="21" s="1"/>
  <c r="R127" i="21"/>
  <c r="O112" i="32"/>
  <c r="O113" i="32" s="1"/>
  <c r="O127" i="32"/>
  <c r="D112" i="34"/>
  <c r="D113" i="34" s="1"/>
  <c r="D127" i="34"/>
  <c r="D127" i="30"/>
  <c r="C112" i="22"/>
  <c r="C113" i="22" s="1"/>
  <c r="C127" i="22"/>
  <c r="M112" i="27"/>
  <c r="M113" i="27" s="1"/>
  <c r="M127" i="27"/>
  <c r="N112" i="18"/>
  <c r="N113" i="18" s="1"/>
  <c r="N127" i="18"/>
  <c r="I112" i="27"/>
  <c r="I113" i="27" s="1"/>
  <c r="I127" i="27"/>
  <c r="I112" i="21"/>
  <c r="I113" i="21" s="1"/>
  <c r="I127" i="21"/>
  <c r="I57" i="21"/>
  <c r="F112" i="34"/>
  <c r="F113" i="34" s="1"/>
  <c r="F127" i="34"/>
  <c r="G112" i="19"/>
  <c r="G113" i="19" s="1"/>
  <c r="G127" i="19"/>
  <c r="H112" i="33"/>
  <c r="H113" i="33" s="1"/>
  <c r="H127" i="33"/>
  <c r="H112" i="20"/>
  <c r="H127" i="20"/>
  <c r="H57" i="20"/>
  <c r="U112" i="32"/>
  <c r="U113" i="32" s="1"/>
  <c r="U127" i="32"/>
  <c r="U112" i="26"/>
  <c r="U113" i="26" s="1"/>
  <c r="U127" i="26"/>
  <c r="L112" i="21"/>
  <c r="L113" i="21" s="1"/>
  <c r="L127" i="21"/>
  <c r="C77" i="30"/>
  <c r="C78" i="30" s="1"/>
  <c r="C92" i="30"/>
  <c r="T112" i="32"/>
  <c r="T113" i="32" s="1"/>
  <c r="T127" i="32"/>
  <c r="T112" i="26"/>
  <c r="T113" i="26" s="1"/>
  <c r="T127" i="26"/>
  <c r="Q112" i="30"/>
  <c r="Q113" i="30" s="1"/>
  <c r="Q127" i="30"/>
  <c r="J112" i="19"/>
  <c r="J113" i="19" s="1"/>
  <c r="J127" i="19"/>
  <c r="E112" i="25"/>
  <c r="E113" i="25" s="1"/>
  <c r="E127" i="25"/>
  <c r="K112" i="26"/>
  <c r="K113" i="26" s="1"/>
  <c r="R112" i="32"/>
  <c r="R113" i="32" s="1"/>
  <c r="R127" i="32"/>
  <c r="O112" i="26"/>
  <c r="O113" i="26" s="1"/>
  <c r="O127" i="26"/>
  <c r="D112" i="28"/>
  <c r="D113" i="28" s="1"/>
  <c r="D127" i="28"/>
  <c r="D57" i="28"/>
  <c r="C112" i="18"/>
  <c r="C113" i="18" s="1"/>
  <c r="C127" i="18"/>
  <c r="W112" i="32"/>
  <c r="W113" i="32" s="1"/>
  <c r="W127" i="32"/>
  <c r="M112" i="18"/>
  <c r="M113" i="18" s="1"/>
  <c r="M127" i="18"/>
  <c r="N127" i="28"/>
  <c r="I112" i="34"/>
  <c r="I113" i="34" s="1"/>
  <c r="I127" i="34"/>
  <c r="I112" i="20"/>
  <c r="I127" i="20"/>
  <c r="I57" i="20"/>
  <c r="U316" i="17"/>
  <c r="U312" i="17"/>
  <c r="U308" i="17"/>
  <c r="U315" i="17"/>
  <c r="U311" i="17"/>
  <c r="U307" i="17"/>
  <c r="U314" i="17"/>
  <c r="U310" i="17"/>
  <c r="U313" i="17"/>
  <c r="U309" i="17"/>
  <c r="R313" i="17"/>
  <c r="R309" i="17"/>
  <c r="R316" i="17"/>
  <c r="R312" i="17"/>
  <c r="R308" i="17"/>
  <c r="R315" i="17"/>
  <c r="R311" i="17"/>
  <c r="R307" i="17"/>
  <c r="R314" i="17"/>
  <c r="R310" i="17"/>
  <c r="F316" i="17"/>
  <c r="F312" i="17"/>
  <c r="F308" i="17"/>
  <c r="F315" i="17"/>
  <c r="F311" i="17"/>
  <c r="F307" i="17"/>
  <c r="F314" i="17"/>
  <c r="F310" i="17"/>
  <c r="F313" i="17"/>
  <c r="F309" i="17"/>
  <c r="Q313" i="17"/>
  <c r="Q309" i="17"/>
  <c r="Q310" i="17"/>
  <c r="Q316" i="17"/>
  <c r="Q312" i="17"/>
  <c r="Q308" i="17"/>
  <c r="Q315" i="17"/>
  <c r="Q311" i="17"/>
  <c r="Q307" i="17"/>
  <c r="Q314" i="17"/>
  <c r="E316" i="17"/>
  <c r="E312" i="17"/>
  <c r="E308" i="17"/>
  <c r="E313" i="17"/>
  <c r="E309" i="17"/>
  <c r="E315" i="17"/>
  <c r="E311" i="17"/>
  <c r="E307" i="17"/>
  <c r="E314" i="17"/>
  <c r="E310" i="17"/>
  <c r="S316" i="17"/>
  <c r="S312" i="17"/>
  <c r="S308" i="17"/>
  <c r="S315" i="17"/>
  <c r="S311" i="17"/>
  <c r="S307" i="17"/>
  <c r="S314" i="17"/>
  <c r="S310" i="17"/>
  <c r="S313" i="17"/>
  <c r="S309" i="17"/>
  <c r="W315" i="17"/>
  <c r="W311" i="17"/>
  <c r="W307" i="17"/>
  <c r="W314" i="17"/>
  <c r="W310" i="17"/>
  <c r="W313" i="17"/>
  <c r="W309" i="17"/>
  <c r="W316" i="17"/>
  <c r="W312" i="17"/>
  <c r="W308" i="17"/>
  <c r="L314" i="17"/>
  <c r="L310" i="17"/>
  <c r="L315" i="17"/>
  <c r="L311" i="17"/>
  <c r="L313" i="17"/>
  <c r="L309" i="17"/>
  <c r="L316" i="17"/>
  <c r="L312" i="17"/>
  <c r="L308" i="17"/>
  <c r="L307" i="17"/>
  <c r="J315" i="17"/>
  <c r="J311" i="17"/>
  <c r="J307" i="17"/>
  <c r="J314" i="17"/>
  <c r="J310" i="17"/>
  <c r="J313" i="17"/>
  <c r="J316" i="17"/>
  <c r="J312" i="17"/>
  <c r="J308" i="17"/>
  <c r="J309" i="17"/>
  <c r="I315" i="17"/>
  <c r="I311" i="17"/>
  <c r="I307" i="17"/>
  <c r="I316" i="17"/>
  <c r="I314" i="17"/>
  <c r="I310" i="17"/>
  <c r="I313" i="17"/>
  <c r="I312" i="17"/>
  <c r="I308" i="17"/>
  <c r="I309" i="17"/>
  <c r="O313" i="17"/>
  <c r="O309" i="17"/>
  <c r="O316" i="17"/>
  <c r="O312" i="17"/>
  <c r="O308" i="17"/>
  <c r="O315" i="17"/>
  <c r="O311" i="17"/>
  <c r="O307" i="17"/>
  <c r="O314" i="17"/>
  <c r="O310" i="17"/>
  <c r="H315" i="17"/>
  <c r="H311" i="17"/>
  <c r="H307" i="17"/>
  <c r="H308" i="17"/>
  <c r="H314" i="17"/>
  <c r="H310" i="17"/>
  <c r="H313" i="17"/>
  <c r="H309" i="17"/>
  <c r="H316" i="17"/>
  <c r="H312" i="17"/>
  <c r="D316" i="17"/>
  <c r="D312" i="17"/>
  <c r="D308" i="17"/>
  <c r="D313" i="17"/>
  <c r="D315" i="17"/>
  <c r="D311" i="17"/>
  <c r="D307" i="17"/>
  <c r="D310" i="17"/>
  <c r="D314" i="17"/>
  <c r="D309" i="17"/>
  <c r="P313" i="17"/>
  <c r="P309" i="17"/>
  <c r="P314" i="17"/>
  <c r="P316" i="17"/>
  <c r="P312" i="17"/>
  <c r="P308" i="17"/>
  <c r="P307" i="17"/>
  <c r="P315" i="17"/>
  <c r="P311" i="17"/>
  <c r="P310" i="17"/>
  <c r="T316" i="17"/>
  <c r="T312" i="17"/>
  <c r="T308" i="17"/>
  <c r="T309" i="17"/>
  <c r="T315" i="17"/>
  <c r="T311" i="17"/>
  <c r="T307" i="17"/>
  <c r="T314" i="17"/>
  <c r="T310" i="17"/>
  <c r="T313" i="17"/>
  <c r="N314" i="17"/>
  <c r="N310" i="17"/>
  <c r="N313" i="17"/>
  <c r="N309" i="17"/>
  <c r="N316" i="17"/>
  <c r="N312" i="17"/>
  <c r="N308" i="17"/>
  <c r="N315" i="17"/>
  <c r="N311" i="17"/>
  <c r="N307" i="17"/>
  <c r="G315" i="17"/>
  <c r="G311" i="17"/>
  <c r="G307" i="17"/>
  <c r="G314" i="17"/>
  <c r="G310" i="17"/>
  <c r="G313" i="17"/>
  <c r="G309" i="17"/>
  <c r="G316" i="17"/>
  <c r="G312" i="17"/>
  <c r="G308" i="17"/>
  <c r="K314" i="17"/>
  <c r="K310" i="17"/>
  <c r="K313" i="17"/>
  <c r="K316" i="17"/>
  <c r="K312" i="17"/>
  <c r="K308" i="17"/>
  <c r="K315" i="17"/>
  <c r="K311" i="17"/>
  <c r="K307" i="17"/>
  <c r="K309" i="17"/>
  <c r="V316" i="17"/>
  <c r="V312" i="17"/>
  <c r="V308" i="17"/>
  <c r="V315" i="17"/>
  <c r="V311" i="17"/>
  <c r="V307" i="17"/>
  <c r="V314" i="17"/>
  <c r="V310" i="17"/>
  <c r="V313" i="17"/>
  <c r="V309" i="17"/>
  <c r="M314" i="17"/>
  <c r="M310" i="17"/>
  <c r="M307" i="17"/>
  <c r="M313" i="17"/>
  <c r="M316" i="17"/>
  <c r="M312" i="17"/>
  <c r="M308" i="17"/>
  <c r="M315" i="17"/>
  <c r="M311" i="17"/>
  <c r="M309" i="17"/>
  <c r="C309" i="17"/>
  <c r="C312" i="17"/>
  <c r="C315" i="17"/>
  <c r="C308" i="17"/>
  <c r="C311" i="17"/>
  <c r="C314" i="17"/>
  <c r="C307" i="17"/>
  <c r="C310" i="17"/>
  <c r="C313" i="17"/>
  <c r="C316" i="17"/>
  <c r="W208" i="17"/>
  <c r="W204" i="17"/>
  <c r="W200" i="17"/>
  <c r="W207" i="17"/>
  <c r="W199" i="17"/>
  <c r="W206" i="17"/>
  <c r="W203" i="17"/>
  <c r="W205" i="17"/>
  <c r="W202" i="17"/>
  <c r="W201" i="17"/>
  <c r="S205" i="17"/>
  <c r="S201" i="17"/>
  <c r="S208" i="17"/>
  <c r="S204" i="17"/>
  <c r="S200" i="17"/>
  <c r="S207" i="17"/>
  <c r="S203" i="17"/>
  <c r="S199" i="17"/>
  <c r="S206" i="17"/>
  <c r="S202" i="17"/>
  <c r="E208" i="17"/>
  <c r="E204" i="17"/>
  <c r="E200" i="17"/>
  <c r="E207" i="17"/>
  <c r="E203" i="17"/>
  <c r="E206" i="17"/>
  <c r="E202" i="17"/>
  <c r="E205" i="17"/>
  <c r="E201" i="17"/>
  <c r="E199" i="17"/>
  <c r="M206" i="17"/>
  <c r="M202" i="17"/>
  <c r="M201" i="17"/>
  <c r="M208" i="17"/>
  <c r="M200" i="17"/>
  <c r="M203" i="17"/>
  <c r="M199" i="17"/>
  <c r="M205" i="17"/>
  <c r="M204" i="17"/>
  <c r="M207" i="17"/>
  <c r="V208" i="17"/>
  <c r="V204" i="17"/>
  <c r="V200" i="17"/>
  <c r="V207" i="17"/>
  <c r="V203" i="17"/>
  <c r="V206" i="17"/>
  <c r="V205" i="17"/>
  <c r="V201" i="17"/>
  <c r="V202" i="17"/>
  <c r="V199" i="17"/>
  <c r="U208" i="17"/>
  <c r="U204" i="17"/>
  <c r="U200" i="17"/>
  <c r="U207" i="17"/>
  <c r="U203" i="17"/>
  <c r="U206" i="17"/>
  <c r="U202" i="17"/>
  <c r="U205" i="17"/>
  <c r="U201" i="17"/>
  <c r="U199" i="17"/>
  <c r="O206" i="17"/>
  <c r="O202" i="17"/>
  <c r="O205" i="17"/>
  <c r="O201" i="17"/>
  <c r="O208" i="17"/>
  <c r="O204" i="17"/>
  <c r="O200" i="17"/>
  <c r="O207" i="17"/>
  <c r="O203" i="17"/>
  <c r="O199" i="17"/>
  <c r="L206" i="17"/>
  <c r="L202" i="17"/>
  <c r="L207" i="17"/>
  <c r="L199" i="17"/>
  <c r="L205" i="17"/>
  <c r="L208" i="17"/>
  <c r="L200" i="17"/>
  <c r="L203" i="17"/>
  <c r="L201" i="17"/>
  <c r="L204" i="17"/>
  <c r="N206" i="17"/>
  <c r="N202" i="17"/>
  <c r="N205" i="17"/>
  <c r="N201" i="17"/>
  <c r="N204" i="17"/>
  <c r="N200" i="17"/>
  <c r="N208" i="17"/>
  <c r="N199" i="17"/>
  <c r="N207" i="17"/>
  <c r="N203" i="17"/>
  <c r="H207" i="17"/>
  <c r="H203" i="17"/>
  <c r="H199" i="17"/>
  <c r="H204" i="17"/>
  <c r="H200" i="17"/>
  <c r="H206" i="17"/>
  <c r="H202" i="17"/>
  <c r="H208" i="17"/>
  <c r="H205" i="17"/>
  <c r="H201" i="17"/>
  <c r="T208" i="17"/>
  <c r="T204" i="17"/>
  <c r="T200" i="17"/>
  <c r="T201" i="17"/>
  <c r="T199" i="17"/>
  <c r="T205" i="17"/>
  <c r="T207" i="17"/>
  <c r="T203" i="17"/>
  <c r="T206" i="17"/>
  <c r="T202" i="17"/>
  <c r="D208" i="17"/>
  <c r="D204" i="17"/>
  <c r="D200" i="17"/>
  <c r="D207" i="17"/>
  <c r="D203" i="17"/>
  <c r="D199" i="17"/>
  <c r="D206" i="17"/>
  <c r="D202" i="17"/>
  <c r="D205" i="17"/>
  <c r="D201" i="17"/>
  <c r="P205" i="17"/>
  <c r="P201" i="17"/>
  <c r="P204" i="17"/>
  <c r="P202" i="17"/>
  <c r="P208" i="17"/>
  <c r="P207" i="17"/>
  <c r="P203" i="17"/>
  <c r="P199" i="17"/>
  <c r="P206" i="17"/>
  <c r="P200" i="17"/>
  <c r="R205" i="17"/>
  <c r="R201" i="17"/>
  <c r="R199" i="17"/>
  <c r="R208" i="17"/>
  <c r="R204" i="17"/>
  <c r="R200" i="17"/>
  <c r="R207" i="17"/>
  <c r="R203" i="17"/>
  <c r="R202" i="17"/>
  <c r="R206" i="17"/>
  <c r="G208" i="17"/>
  <c r="G204" i="17"/>
  <c r="G200" i="17"/>
  <c r="G207" i="17"/>
  <c r="G199" i="17"/>
  <c r="G206" i="17"/>
  <c r="G203" i="17"/>
  <c r="G202" i="17"/>
  <c r="G201" i="17"/>
  <c r="G205" i="17"/>
  <c r="F208" i="17"/>
  <c r="F204" i="17"/>
  <c r="F200" i="17"/>
  <c r="F207" i="17"/>
  <c r="F203" i="17"/>
  <c r="F206" i="17"/>
  <c r="F205" i="17"/>
  <c r="F201" i="17"/>
  <c r="F199" i="17"/>
  <c r="F202" i="17"/>
  <c r="Q205" i="17"/>
  <c r="Q201" i="17"/>
  <c r="Q208" i="17"/>
  <c r="Q207" i="17"/>
  <c r="Q199" i="17"/>
  <c r="Q206" i="17"/>
  <c r="Q202" i="17"/>
  <c r="Q200" i="17"/>
  <c r="Q203" i="17"/>
  <c r="Q204" i="17"/>
  <c r="C201" i="17"/>
  <c r="C204" i="17"/>
  <c r="C207" i="17"/>
  <c r="C200" i="17"/>
  <c r="C203" i="17"/>
  <c r="C206" i="17"/>
  <c r="C199" i="17"/>
  <c r="C202" i="17"/>
  <c r="C205" i="17"/>
  <c r="C208" i="17"/>
  <c r="V197" i="17"/>
  <c r="G197" i="17"/>
  <c r="O197" i="17"/>
  <c r="N197" i="17"/>
  <c r="F197" i="17"/>
  <c r="W197" i="17"/>
  <c r="H197" i="17"/>
  <c r="L197" i="17"/>
  <c r="D197" i="17"/>
  <c r="Q197" i="17"/>
  <c r="T197" i="17"/>
  <c r="S197" i="17"/>
  <c r="E197" i="17"/>
  <c r="R197" i="17"/>
  <c r="M197" i="17"/>
  <c r="C197" i="17"/>
  <c r="P197" i="17"/>
  <c r="U197" i="17"/>
  <c r="S113" i="17"/>
  <c r="P113" i="17"/>
  <c r="K196" i="17"/>
  <c r="I196" i="17"/>
  <c r="J196" i="17"/>
  <c r="V113" i="17"/>
  <c r="D7" i="3"/>
  <c r="N198" i="10" l="1"/>
  <c r="N770" i="10"/>
  <c r="N250" i="10"/>
  <c r="N354" i="10"/>
  <c r="N146" i="10"/>
  <c r="G112" i="32"/>
  <c r="G113" i="32" s="1"/>
  <c r="M127" i="32"/>
  <c r="N94" i="10"/>
  <c r="N302" i="10"/>
  <c r="W127" i="24"/>
  <c r="J127" i="26"/>
  <c r="O127" i="29"/>
  <c r="G112" i="33"/>
  <c r="G113" i="33" s="1"/>
  <c r="Q127" i="28"/>
  <c r="D112" i="21"/>
  <c r="D113" i="21" s="1"/>
  <c r="W112" i="24"/>
  <c r="W113" i="24" s="1"/>
  <c r="J112" i="26"/>
  <c r="J113" i="26" s="1"/>
  <c r="O112" i="29"/>
  <c r="O113" i="29" s="1"/>
  <c r="C92" i="32"/>
  <c r="Q112" i="28"/>
  <c r="Q113" i="28" s="1"/>
  <c r="J127" i="33"/>
  <c r="D112" i="30"/>
  <c r="D113" i="30" s="1"/>
  <c r="E112" i="34"/>
  <c r="E113" i="34" s="1"/>
  <c r="J127" i="22"/>
  <c r="G112" i="23"/>
  <c r="G113" i="23" s="1"/>
  <c r="J112" i="24"/>
  <c r="J113" i="24" s="1"/>
  <c r="I127" i="25"/>
  <c r="W127" i="26"/>
  <c r="E112" i="23"/>
  <c r="E113" i="23" s="1"/>
  <c r="E127" i="34"/>
  <c r="W127" i="33"/>
  <c r="I112" i="25"/>
  <c r="I113" i="25" s="1"/>
  <c r="C92" i="26"/>
  <c r="M127" i="29"/>
  <c r="W112" i="33"/>
  <c r="W113" i="33" s="1"/>
  <c r="N112" i="32"/>
  <c r="N113" i="32" s="1"/>
  <c r="O127" i="21"/>
  <c r="W127" i="34"/>
  <c r="C77" i="26"/>
  <c r="C78" i="26" s="1"/>
  <c r="N127" i="24"/>
  <c r="L112" i="30"/>
  <c r="L113" i="30" s="1"/>
  <c r="N127" i="32"/>
  <c r="W112" i="26"/>
  <c r="W113" i="26" s="1"/>
  <c r="C77" i="24"/>
  <c r="C78" i="24" s="1"/>
  <c r="M112" i="29"/>
  <c r="M113" i="29" s="1"/>
  <c r="I127" i="26"/>
  <c r="O112" i="21"/>
  <c r="O113" i="21" s="1"/>
  <c r="W112" i="34"/>
  <c r="W113" i="34" s="1"/>
  <c r="N112" i="24"/>
  <c r="N113" i="24" s="1"/>
  <c r="J127" i="32"/>
  <c r="N127" i="20"/>
  <c r="M112" i="25"/>
  <c r="M113" i="25" s="1"/>
  <c r="I127" i="33"/>
  <c r="W112" i="19"/>
  <c r="W113" i="19" s="1"/>
  <c r="W127" i="23"/>
  <c r="W112" i="20"/>
  <c r="G127" i="23"/>
  <c r="N112" i="20"/>
  <c r="W127" i="19"/>
  <c r="D127" i="21"/>
  <c r="M127" i="25"/>
  <c r="I112" i="33"/>
  <c r="I113" i="33" s="1"/>
  <c r="G127" i="33"/>
  <c r="I127" i="24"/>
  <c r="W112" i="23"/>
  <c r="W113" i="23" s="1"/>
  <c r="Q112" i="34"/>
  <c r="Q113" i="34" s="1"/>
  <c r="N127" i="30"/>
  <c r="H112" i="19"/>
  <c r="H113" i="19" s="1"/>
  <c r="N112" i="29"/>
  <c r="N113" i="29" s="1"/>
  <c r="N112" i="30"/>
  <c r="N113" i="30" s="1"/>
  <c r="D127" i="33"/>
  <c r="D112" i="33"/>
  <c r="D113" i="33" s="1"/>
  <c r="I127" i="30"/>
  <c r="N127" i="34"/>
  <c r="C92" i="28"/>
  <c r="G127" i="34"/>
  <c r="G112" i="30"/>
  <c r="G113" i="30" s="1"/>
  <c r="Q112" i="33"/>
  <c r="Q113" i="33" s="1"/>
  <c r="K127" i="33"/>
  <c r="K112" i="33"/>
  <c r="K113" i="33" s="1"/>
  <c r="I112" i="24"/>
  <c r="I113" i="24" s="1"/>
  <c r="N127" i="19"/>
  <c r="Q127" i="33"/>
  <c r="K127" i="26"/>
  <c r="N112" i="34"/>
  <c r="N113" i="34" s="1"/>
  <c r="G112" i="34"/>
  <c r="G113" i="34" s="1"/>
  <c r="J112" i="33"/>
  <c r="J113" i="33" s="1"/>
  <c r="M127" i="22"/>
  <c r="M112" i="22"/>
  <c r="M113" i="22" s="1"/>
  <c r="Q112" i="25"/>
  <c r="Q113" i="25" s="1"/>
  <c r="I127" i="19"/>
  <c r="I127" i="32"/>
  <c r="I112" i="32"/>
  <c r="I113" i="32" s="1"/>
  <c r="N127" i="23"/>
  <c r="N112" i="28"/>
  <c r="N113" i="28" s="1"/>
  <c r="N112" i="19"/>
  <c r="N113" i="19" s="1"/>
  <c r="N112" i="23"/>
  <c r="N113" i="23" s="1"/>
  <c r="N112" i="25"/>
  <c r="N113" i="25" s="1"/>
  <c r="M127" i="23"/>
  <c r="M37" i="23"/>
  <c r="M57" i="23" s="1"/>
  <c r="O112" i="20"/>
  <c r="AF113" i="10" s="1"/>
  <c r="N127" i="25"/>
  <c r="O127" i="20"/>
  <c r="N37" i="33"/>
  <c r="N57" i="33" s="1"/>
  <c r="I112" i="19"/>
  <c r="I113" i="19" s="1"/>
  <c r="J75" i="3"/>
  <c r="Z373" i="10"/>
  <c r="Z165" i="10"/>
  <c r="Z217" i="10"/>
  <c r="Z269" i="10"/>
  <c r="Z529" i="10"/>
  <c r="Z61" i="10"/>
  <c r="Z321" i="10"/>
  <c r="Z581" i="10"/>
  <c r="Z685" i="10"/>
  <c r="Z113" i="10"/>
  <c r="Z425" i="10"/>
  <c r="H76" i="3"/>
  <c r="H75" i="3" s="1"/>
  <c r="X432" i="10"/>
  <c r="X120" i="10"/>
  <c r="X588" i="10"/>
  <c r="X380" i="10"/>
  <c r="X796" i="10"/>
  <c r="X640" i="10"/>
  <c r="X276" i="10"/>
  <c r="X536" i="10"/>
  <c r="X172" i="10"/>
  <c r="X692" i="10"/>
  <c r="X328" i="10"/>
  <c r="X484" i="10"/>
  <c r="X224" i="10"/>
  <c r="X744" i="10"/>
  <c r="X68" i="10"/>
  <c r="K76" i="3"/>
  <c r="AA120" i="10"/>
  <c r="AA224" i="10"/>
  <c r="AA640" i="10"/>
  <c r="AA588" i="10"/>
  <c r="AA172" i="10"/>
  <c r="AA276" i="10"/>
  <c r="AA68" i="10"/>
  <c r="AA328" i="10"/>
  <c r="AA744" i="10"/>
  <c r="AA380" i="10"/>
  <c r="AA796" i="10"/>
  <c r="AA692" i="10"/>
  <c r="AA536" i="10"/>
  <c r="AA432" i="10"/>
  <c r="AA484" i="10"/>
  <c r="I76" i="3"/>
  <c r="I75" i="3" s="1"/>
  <c r="Y484" i="10"/>
  <c r="Y276" i="10"/>
  <c r="Y692" i="10"/>
  <c r="Y744" i="10"/>
  <c r="Y588" i="10"/>
  <c r="Y536" i="10"/>
  <c r="Y796" i="10"/>
  <c r="Y432" i="10"/>
  <c r="Y120" i="10"/>
  <c r="Y224" i="10"/>
  <c r="Y68" i="10"/>
  <c r="Y172" i="10"/>
  <c r="Y328" i="10"/>
  <c r="Y640" i="10"/>
  <c r="Y380" i="10"/>
  <c r="U76" i="3"/>
  <c r="U75" i="3" s="1"/>
  <c r="AK380" i="10"/>
  <c r="AK692" i="10"/>
  <c r="AK796" i="10"/>
  <c r="AK120" i="10"/>
  <c r="AK744" i="10"/>
  <c r="AK68" i="10"/>
  <c r="AK640" i="10"/>
  <c r="AK432" i="10"/>
  <c r="AK224" i="10"/>
  <c r="AK484" i="10"/>
  <c r="AK588" i="10"/>
  <c r="AK328" i="10"/>
  <c r="AK276" i="10"/>
  <c r="AK536" i="10"/>
  <c r="AK172" i="10"/>
  <c r="M76" i="3"/>
  <c r="M75" i="3" s="1"/>
  <c r="AC640" i="10"/>
  <c r="AC484" i="10"/>
  <c r="AC68" i="10"/>
  <c r="AC692" i="10"/>
  <c r="AC380" i="10"/>
  <c r="AC432" i="10"/>
  <c r="AC536" i="10"/>
  <c r="AC276" i="10"/>
  <c r="AC224" i="10"/>
  <c r="AC328" i="10"/>
  <c r="AC120" i="10"/>
  <c r="AC588" i="10"/>
  <c r="AC744" i="10"/>
  <c r="AC172" i="10"/>
  <c r="AC796" i="10"/>
  <c r="Z484" i="10"/>
  <c r="Z536" i="10"/>
  <c r="Z68" i="10"/>
  <c r="Z588" i="10"/>
  <c r="Z172" i="10"/>
  <c r="Z744" i="10"/>
  <c r="Z328" i="10"/>
  <c r="Z276" i="10"/>
  <c r="Z692" i="10"/>
  <c r="Z432" i="10"/>
  <c r="Z120" i="10"/>
  <c r="Z640" i="10"/>
  <c r="Z796" i="10"/>
  <c r="Z224" i="10"/>
  <c r="Z380" i="10"/>
  <c r="L76" i="3"/>
  <c r="L75" i="3" s="1"/>
  <c r="AB536" i="10"/>
  <c r="AB120" i="10"/>
  <c r="AB276" i="10"/>
  <c r="AB588" i="10"/>
  <c r="AB692" i="10"/>
  <c r="AB432" i="10"/>
  <c r="AB744" i="10"/>
  <c r="AB640" i="10"/>
  <c r="AB68" i="10"/>
  <c r="AB484" i="10"/>
  <c r="AB796" i="10"/>
  <c r="AB328" i="10"/>
  <c r="AB172" i="10"/>
  <c r="AB380" i="10"/>
  <c r="AB224" i="10"/>
  <c r="V76" i="3"/>
  <c r="V75" i="3" s="1"/>
  <c r="AL328" i="10"/>
  <c r="AL68" i="10"/>
  <c r="AL120" i="10"/>
  <c r="AL536" i="10"/>
  <c r="AL172" i="10"/>
  <c r="AL640" i="10"/>
  <c r="AL588" i="10"/>
  <c r="AL276" i="10"/>
  <c r="AL380" i="10"/>
  <c r="AL224" i="10"/>
  <c r="AL692" i="10"/>
  <c r="AL796" i="10"/>
  <c r="AL744" i="10"/>
  <c r="AL484" i="10"/>
  <c r="AL432" i="10"/>
  <c r="N76" i="3"/>
  <c r="N75" i="3" s="1"/>
  <c r="AD432" i="10"/>
  <c r="AD328" i="10"/>
  <c r="AD224" i="10"/>
  <c r="AD796" i="10"/>
  <c r="AD380" i="10"/>
  <c r="AD484" i="10"/>
  <c r="AD692" i="10"/>
  <c r="AD744" i="10"/>
  <c r="AD536" i="10"/>
  <c r="AD640" i="10"/>
  <c r="AD588" i="10"/>
  <c r="AD120" i="10"/>
  <c r="AD276" i="10"/>
  <c r="AD172" i="10"/>
  <c r="AD68" i="10"/>
  <c r="X76" i="3"/>
  <c r="X75" i="3" s="1"/>
  <c r="AN68" i="10"/>
  <c r="AN328" i="10"/>
  <c r="AN744" i="10"/>
  <c r="AN276" i="10"/>
  <c r="AN432" i="10"/>
  <c r="AN120" i="10"/>
  <c r="AN380" i="10"/>
  <c r="AN796" i="10"/>
  <c r="AN484" i="10"/>
  <c r="AN640" i="10"/>
  <c r="AN536" i="10"/>
  <c r="AN224" i="10"/>
  <c r="AN692" i="10"/>
  <c r="AN588" i="10"/>
  <c r="AN172" i="10"/>
  <c r="Q76" i="3"/>
  <c r="AG432" i="10"/>
  <c r="AG380" i="10"/>
  <c r="AG640" i="10"/>
  <c r="AG484" i="10"/>
  <c r="AG224" i="10"/>
  <c r="AG68" i="10"/>
  <c r="AG692" i="10"/>
  <c r="AG328" i="10"/>
  <c r="AG172" i="10"/>
  <c r="AG588" i="10"/>
  <c r="AG120" i="10"/>
  <c r="AG536" i="10"/>
  <c r="AG796" i="10"/>
  <c r="AG276" i="10"/>
  <c r="AG744" i="10"/>
  <c r="O76" i="3"/>
  <c r="O75" i="3" s="1"/>
  <c r="AE432" i="10"/>
  <c r="AE120" i="10"/>
  <c r="AE380" i="10"/>
  <c r="AE536" i="10"/>
  <c r="AE692" i="10"/>
  <c r="AE640" i="10"/>
  <c r="AE68" i="10"/>
  <c r="AE796" i="10"/>
  <c r="AE224" i="10"/>
  <c r="AE744" i="10"/>
  <c r="AE588" i="10"/>
  <c r="AE484" i="10"/>
  <c r="AE172" i="10"/>
  <c r="AE276" i="10"/>
  <c r="AE328" i="10"/>
  <c r="W76" i="3"/>
  <c r="AM796" i="10"/>
  <c r="AM120" i="10"/>
  <c r="AM68" i="10"/>
  <c r="AM432" i="10"/>
  <c r="AM692" i="10"/>
  <c r="AM172" i="10"/>
  <c r="AM640" i="10"/>
  <c r="AM328" i="10"/>
  <c r="AM380" i="10"/>
  <c r="AM588" i="10"/>
  <c r="AM536" i="10"/>
  <c r="AM484" i="10"/>
  <c r="AM276" i="10"/>
  <c r="AM224" i="10"/>
  <c r="AM744" i="10"/>
  <c r="D74" i="3"/>
  <c r="D73" i="3" s="1"/>
  <c r="T484" i="10"/>
  <c r="T588" i="10"/>
  <c r="T640" i="10"/>
  <c r="T68" i="10"/>
  <c r="T432" i="10"/>
  <c r="T276" i="10"/>
  <c r="T328" i="10"/>
  <c r="T172" i="10"/>
  <c r="T380" i="10"/>
  <c r="T744" i="10"/>
  <c r="T692" i="10"/>
  <c r="T120" i="10"/>
  <c r="T536" i="10"/>
  <c r="T796" i="10"/>
  <c r="T224" i="10"/>
  <c r="T76" i="3"/>
  <c r="AJ588" i="10"/>
  <c r="AJ640" i="10"/>
  <c r="AJ432" i="10"/>
  <c r="AJ536" i="10"/>
  <c r="AJ692" i="10"/>
  <c r="AJ276" i="10"/>
  <c r="AJ484" i="10"/>
  <c r="AJ380" i="10"/>
  <c r="AJ744" i="10"/>
  <c r="AJ120" i="10"/>
  <c r="AJ796" i="10"/>
  <c r="AJ68" i="10"/>
  <c r="AJ224" i="10"/>
  <c r="AJ172" i="10"/>
  <c r="AJ328" i="10"/>
  <c r="E76" i="3"/>
  <c r="U120" i="10"/>
  <c r="U744" i="10"/>
  <c r="U68" i="10"/>
  <c r="U640" i="10"/>
  <c r="U432" i="10"/>
  <c r="U224" i="10"/>
  <c r="U588" i="10"/>
  <c r="U484" i="10"/>
  <c r="U692" i="10"/>
  <c r="U536" i="10"/>
  <c r="U172" i="10"/>
  <c r="U328" i="10"/>
  <c r="U276" i="10"/>
  <c r="U380" i="10"/>
  <c r="U796" i="10"/>
  <c r="S75" i="3"/>
  <c r="AI217" i="10"/>
  <c r="AI737" i="10"/>
  <c r="AI373" i="10"/>
  <c r="AI685" i="10"/>
  <c r="AI789" i="10"/>
  <c r="AI269" i="10"/>
  <c r="AI425" i="10"/>
  <c r="AI529" i="10"/>
  <c r="AI581" i="10"/>
  <c r="AI321" i="10"/>
  <c r="AI633" i="10"/>
  <c r="AI61" i="10"/>
  <c r="AI165" i="10"/>
  <c r="AI477" i="10"/>
  <c r="AI113" i="10"/>
  <c r="P75" i="3"/>
  <c r="AF529" i="10"/>
  <c r="AF789" i="10"/>
  <c r="AF217" i="10"/>
  <c r="AF61" i="10"/>
  <c r="AF373" i="10"/>
  <c r="AF633" i="10"/>
  <c r="AF581" i="10"/>
  <c r="AF737" i="10"/>
  <c r="AF269" i="10"/>
  <c r="AF477" i="10"/>
  <c r="AF321" i="10"/>
  <c r="AF425" i="10"/>
  <c r="AF685" i="10"/>
  <c r="F75" i="3"/>
  <c r="V633" i="10"/>
  <c r="V789" i="10"/>
  <c r="V373" i="10"/>
  <c r="V61" i="10"/>
  <c r="V581" i="10"/>
  <c r="V425" i="10"/>
  <c r="V165" i="10"/>
  <c r="V269" i="10"/>
  <c r="V685" i="10"/>
  <c r="V217" i="10"/>
  <c r="V737" i="10"/>
  <c r="V477" i="10"/>
  <c r="V113" i="10"/>
  <c r="V529" i="10"/>
  <c r="G75" i="3"/>
  <c r="W633" i="10"/>
  <c r="W477" i="10"/>
  <c r="W373" i="10"/>
  <c r="W217" i="10"/>
  <c r="W269" i="10"/>
  <c r="W425" i="10"/>
  <c r="W685" i="10"/>
  <c r="W61" i="10"/>
  <c r="W529" i="10"/>
  <c r="W113" i="10"/>
  <c r="W737" i="10"/>
  <c r="W789" i="10"/>
  <c r="W165" i="10"/>
  <c r="W581" i="10"/>
  <c r="W321" i="10"/>
  <c r="R75" i="3"/>
  <c r="AH113" i="10"/>
  <c r="AH61" i="10"/>
  <c r="AH373" i="10"/>
  <c r="AH633" i="10"/>
  <c r="AH581" i="10"/>
  <c r="AH477" i="10"/>
  <c r="AH529" i="10"/>
  <c r="AH165" i="10"/>
  <c r="AH217" i="10"/>
  <c r="AH425" i="10"/>
  <c r="AH737" i="10"/>
  <c r="AH269" i="10"/>
  <c r="AH321" i="10"/>
  <c r="AH685" i="10"/>
  <c r="F113" i="20"/>
  <c r="D113" i="20"/>
  <c r="W113" i="20"/>
  <c r="U113" i="20"/>
  <c r="Q113" i="20"/>
  <c r="R113" i="20"/>
  <c r="H113" i="20"/>
  <c r="L113" i="20"/>
  <c r="T113" i="20"/>
  <c r="M113" i="20"/>
  <c r="G113" i="20"/>
  <c r="K113" i="20"/>
  <c r="N127" i="26"/>
  <c r="J113" i="20"/>
  <c r="N112" i="26"/>
  <c r="N113" i="26" s="1"/>
  <c r="N127" i="33"/>
  <c r="N112" i="33"/>
  <c r="N113" i="33" s="1"/>
  <c r="I113" i="20"/>
  <c r="O113" i="20"/>
  <c r="C78" i="20"/>
  <c r="N113" i="20"/>
  <c r="E113" i="20"/>
  <c r="I127" i="29"/>
  <c r="I112" i="29"/>
  <c r="I113" i="29" s="1"/>
  <c r="E75" i="3"/>
  <c r="K75" i="3"/>
  <c r="S57" i="20"/>
  <c r="P57" i="20"/>
  <c r="V57" i="20"/>
  <c r="E7" i="3"/>
  <c r="D323" i="17" s="1"/>
  <c r="C285" i="17"/>
  <c r="C289" i="17" s="1"/>
  <c r="C323" i="17"/>
  <c r="C327" i="17" s="1"/>
  <c r="Q57" i="27"/>
  <c r="L57" i="34"/>
  <c r="N57" i="28"/>
  <c r="N57" i="18"/>
  <c r="H57" i="25"/>
  <c r="S112" i="29"/>
  <c r="S113" i="29" s="1"/>
  <c r="S127" i="29"/>
  <c r="K57" i="19"/>
  <c r="J57" i="18"/>
  <c r="U57" i="28"/>
  <c r="N57" i="32"/>
  <c r="H57" i="23"/>
  <c r="U57" i="30"/>
  <c r="N57" i="29"/>
  <c r="O57" i="28"/>
  <c r="P112" i="29"/>
  <c r="P113" i="29" s="1"/>
  <c r="P127" i="29"/>
  <c r="V112" i="32"/>
  <c r="V113" i="32" s="1"/>
  <c r="V127" i="32"/>
  <c r="I57" i="32"/>
  <c r="E57" i="24"/>
  <c r="G57" i="33"/>
  <c r="K57" i="22"/>
  <c r="N57" i="25"/>
  <c r="K57" i="21"/>
  <c r="M57" i="28"/>
  <c r="E57" i="27"/>
  <c r="D57" i="33"/>
  <c r="K57" i="25"/>
  <c r="J57" i="24"/>
  <c r="T57" i="27"/>
  <c r="P112" i="20"/>
  <c r="P127" i="20"/>
  <c r="P112" i="27"/>
  <c r="P113" i="27" s="1"/>
  <c r="P127" i="27"/>
  <c r="V112" i="18"/>
  <c r="V113" i="18" s="1"/>
  <c r="V127" i="18"/>
  <c r="M57" i="33"/>
  <c r="K57" i="28"/>
  <c r="J57" i="25"/>
  <c r="T57" i="30"/>
  <c r="G57" i="34"/>
  <c r="R57" i="26"/>
  <c r="J57" i="22"/>
  <c r="O57" i="33"/>
  <c r="J57" i="32"/>
  <c r="I57" i="19"/>
  <c r="R57" i="28"/>
  <c r="J57" i="21"/>
  <c r="Q57" i="33"/>
  <c r="L57" i="18"/>
  <c r="D57" i="19"/>
  <c r="K57" i="26"/>
  <c r="J57" i="19"/>
  <c r="T57" i="26"/>
  <c r="U57" i="26"/>
  <c r="K57" i="23"/>
  <c r="J57" i="27"/>
  <c r="T57" i="18"/>
  <c r="U57" i="22"/>
  <c r="S112" i="18"/>
  <c r="S113" i="18" s="1"/>
  <c r="S127" i="18"/>
  <c r="I57" i="18"/>
  <c r="O57" i="25"/>
  <c r="K57" i="29"/>
  <c r="T57" i="23"/>
  <c r="U57" i="27"/>
  <c r="O57" i="24"/>
  <c r="K57" i="34"/>
  <c r="J57" i="28"/>
  <c r="T57" i="24"/>
  <c r="U57" i="23"/>
  <c r="G57" i="21"/>
  <c r="P112" i="33"/>
  <c r="P113" i="33" s="1"/>
  <c r="P127" i="33"/>
  <c r="P57" i="33"/>
  <c r="P112" i="21"/>
  <c r="P113" i="21" s="1"/>
  <c r="P127" i="21"/>
  <c r="P57" i="21"/>
  <c r="V112" i="20"/>
  <c r="V127" i="20"/>
  <c r="O57" i="18"/>
  <c r="C57" i="32"/>
  <c r="Q57" i="25"/>
  <c r="L57" i="27"/>
  <c r="H57" i="32"/>
  <c r="Q57" i="28"/>
  <c r="L57" i="30"/>
  <c r="H57" i="19"/>
  <c r="L57" i="33"/>
  <c r="N57" i="19"/>
  <c r="K57" i="24"/>
  <c r="M57" i="18"/>
  <c r="H57" i="33"/>
  <c r="S112" i="25"/>
  <c r="S113" i="25" s="1"/>
  <c r="S127" i="25"/>
  <c r="T57" i="22"/>
  <c r="U57" i="34"/>
  <c r="H57" i="34"/>
  <c r="G57" i="25"/>
  <c r="M57" i="19"/>
  <c r="O57" i="27"/>
  <c r="P112" i="28"/>
  <c r="P113" i="28" s="1"/>
  <c r="P127" i="28"/>
  <c r="P112" i="22"/>
  <c r="P113" i="22" s="1"/>
  <c r="P127" i="22"/>
  <c r="V112" i="19"/>
  <c r="V113" i="19" s="1"/>
  <c r="V127" i="19"/>
  <c r="I57" i="25"/>
  <c r="C57" i="34"/>
  <c r="F57" i="22"/>
  <c r="M57" i="34"/>
  <c r="E57" i="23"/>
  <c r="E57" i="21"/>
  <c r="O57" i="30"/>
  <c r="J57" i="23"/>
  <c r="D57" i="34"/>
  <c r="S112" i="26"/>
  <c r="S113" i="26" s="1"/>
  <c r="S127" i="26"/>
  <c r="S57" i="26"/>
  <c r="M57" i="27"/>
  <c r="H57" i="22"/>
  <c r="O57" i="26"/>
  <c r="O57" i="32"/>
  <c r="S127" i="27"/>
  <c r="S112" i="27"/>
  <c r="S113" i="27" s="1"/>
  <c r="S57" i="27"/>
  <c r="S112" i="21"/>
  <c r="S113" i="21" s="1"/>
  <c r="S127" i="21"/>
  <c r="M57" i="26"/>
  <c r="G57" i="18"/>
  <c r="I57" i="22"/>
  <c r="O57" i="34"/>
  <c r="E57" i="34"/>
  <c r="P112" i="24"/>
  <c r="P113" i="24" s="1"/>
  <c r="P127" i="24"/>
  <c r="P112" i="32"/>
  <c r="P113" i="32" s="1"/>
  <c r="P127" i="32"/>
  <c r="V112" i="23"/>
  <c r="V113" i="23" s="1"/>
  <c r="V127" i="23"/>
  <c r="G57" i="23"/>
  <c r="D57" i="25"/>
  <c r="I57" i="30"/>
  <c r="R57" i="18"/>
  <c r="J57" i="34"/>
  <c r="I57" i="24"/>
  <c r="R57" i="19"/>
  <c r="J57" i="29"/>
  <c r="U57" i="33"/>
  <c r="R57" i="29"/>
  <c r="Q57" i="19"/>
  <c r="E57" i="25"/>
  <c r="T57" i="32"/>
  <c r="U57" i="32"/>
  <c r="E57" i="22"/>
  <c r="T57" i="34"/>
  <c r="U57" i="21"/>
  <c r="S112" i="24"/>
  <c r="S113" i="24" s="1"/>
  <c r="S127" i="24"/>
  <c r="S112" i="23"/>
  <c r="S113" i="23" s="1"/>
  <c r="S127" i="23"/>
  <c r="I57" i="33"/>
  <c r="R57" i="30"/>
  <c r="E57" i="19"/>
  <c r="T57" i="29"/>
  <c r="U57" i="29"/>
  <c r="I57" i="28"/>
  <c r="E57" i="28"/>
  <c r="C57" i="21"/>
  <c r="G57" i="26"/>
  <c r="P112" i="30"/>
  <c r="P113" i="30" s="1"/>
  <c r="P127" i="30"/>
  <c r="V112" i="27"/>
  <c r="V113" i="27" s="1"/>
  <c r="V127" i="27"/>
  <c r="V112" i="24"/>
  <c r="V113" i="24" s="1"/>
  <c r="V127" i="24"/>
  <c r="R57" i="27"/>
  <c r="C57" i="28"/>
  <c r="T57" i="21"/>
  <c r="G57" i="30"/>
  <c r="T57" i="28"/>
  <c r="U57" i="24"/>
  <c r="G57" i="32"/>
  <c r="M57" i="30"/>
  <c r="E57" i="26"/>
  <c r="G57" i="28"/>
  <c r="R57" i="22"/>
  <c r="P112" i="19"/>
  <c r="P113" i="19" s="1"/>
  <c r="P127" i="19"/>
  <c r="V112" i="29"/>
  <c r="V113" i="29" s="1"/>
  <c r="V127" i="29"/>
  <c r="V57" i="29"/>
  <c r="V112" i="25"/>
  <c r="V113" i="25" s="1"/>
  <c r="V127" i="25"/>
  <c r="V57" i="25"/>
  <c r="K57" i="27"/>
  <c r="Q57" i="22"/>
  <c r="L57" i="29"/>
  <c r="H57" i="21"/>
  <c r="E57" i="32"/>
  <c r="E57" i="29"/>
  <c r="N57" i="22"/>
  <c r="I57" i="29"/>
  <c r="R57" i="23"/>
  <c r="G57" i="19"/>
  <c r="G57" i="22"/>
  <c r="S112" i="19"/>
  <c r="S113" i="19" s="1"/>
  <c r="S127" i="19"/>
  <c r="S112" i="22"/>
  <c r="S113" i="22" s="1"/>
  <c r="S127" i="22"/>
  <c r="S57" i="22"/>
  <c r="I57" i="34"/>
  <c r="R57" i="32"/>
  <c r="I57" i="27"/>
  <c r="R57" i="21"/>
  <c r="S127" i="32"/>
  <c r="S112" i="32"/>
  <c r="S113" i="32" s="1"/>
  <c r="S57" i="32"/>
  <c r="S112" i="33"/>
  <c r="S113" i="33" s="1"/>
  <c r="S127" i="33"/>
  <c r="S57" i="33"/>
  <c r="F57" i="28"/>
  <c r="I57" i="23"/>
  <c r="P112" i="34"/>
  <c r="P113" i="34" s="1"/>
  <c r="P127" i="34"/>
  <c r="V127" i="34"/>
  <c r="V112" i="34"/>
  <c r="V113" i="34" s="1"/>
  <c r="V112" i="26"/>
  <c r="V113" i="26" s="1"/>
  <c r="V127" i="26"/>
  <c r="V57" i="26"/>
  <c r="F57" i="29"/>
  <c r="R57" i="34"/>
  <c r="R57" i="33"/>
  <c r="F57" i="19"/>
  <c r="T57" i="33"/>
  <c r="M57" i="29"/>
  <c r="M57" i="25"/>
  <c r="C57" i="24"/>
  <c r="S112" i="34"/>
  <c r="S113" i="34" s="1"/>
  <c r="S127" i="34"/>
  <c r="H57" i="28"/>
  <c r="D57" i="23"/>
  <c r="D57" i="27"/>
  <c r="C57" i="29"/>
  <c r="C57" i="27"/>
  <c r="F57" i="18"/>
  <c r="P112" i="23"/>
  <c r="P113" i="23" s="1"/>
  <c r="P127" i="23"/>
  <c r="V112" i="22"/>
  <c r="V113" i="22" s="1"/>
  <c r="V127" i="22"/>
  <c r="V112" i="33"/>
  <c r="V113" i="33" s="1"/>
  <c r="V127" i="33"/>
  <c r="W57" i="19"/>
  <c r="F57" i="32"/>
  <c r="W57" i="30"/>
  <c r="F57" i="26"/>
  <c r="W57" i="18"/>
  <c r="Q57" i="34"/>
  <c r="D57" i="18"/>
  <c r="P112" i="18"/>
  <c r="P113" i="18" s="1"/>
  <c r="P127" i="18"/>
  <c r="V112" i="28"/>
  <c r="V113" i="28" s="1"/>
  <c r="V127" i="28"/>
  <c r="J57" i="30"/>
  <c r="T57" i="25"/>
  <c r="N57" i="24"/>
  <c r="C57" i="19"/>
  <c r="N57" i="21"/>
  <c r="N57" i="23"/>
  <c r="K57" i="33"/>
  <c r="R57" i="25"/>
  <c r="F57" i="24"/>
  <c r="F57" i="34"/>
  <c r="S112" i="20"/>
  <c r="S127" i="20"/>
  <c r="L57" i="32"/>
  <c r="C57" i="25"/>
  <c r="W57" i="22"/>
  <c r="H57" i="27"/>
  <c r="D57" i="21"/>
  <c r="D57" i="30"/>
  <c r="S112" i="30"/>
  <c r="S113" i="30" s="1"/>
  <c r="S127" i="30"/>
  <c r="S57" i="30"/>
  <c r="N57" i="27"/>
  <c r="H57" i="29"/>
  <c r="K57" i="30"/>
  <c r="Q57" i="24"/>
  <c r="W57" i="34"/>
  <c r="P112" i="26"/>
  <c r="P113" i="26" s="1"/>
  <c r="P127" i="26"/>
  <c r="V127" i="30"/>
  <c r="V112" i="30"/>
  <c r="V113" i="30" s="1"/>
  <c r="N57" i="30"/>
  <c r="K57" i="32"/>
  <c r="L57" i="28"/>
  <c r="O57" i="29"/>
  <c r="D57" i="26"/>
  <c r="C57" i="18"/>
  <c r="U57" i="18"/>
  <c r="J57" i="33"/>
  <c r="F57" i="21"/>
  <c r="W57" i="32"/>
  <c r="Q57" i="30"/>
  <c r="L57" i="21"/>
  <c r="W57" i="24"/>
  <c r="Q57" i="18"/>
  <c r="L57" i="24"/>
  <c r="S112" i="28"/>
  <c r="S113" i="28" s="1"/>
  <c r="S127" i="28"/>
  <c r="H57" i="24"/>
  <c r="W57" i="21"/>
  <c r="Q57" i="26"/>
  <c r="L57" i="25"/>
  <c r="K57" i="18"/>
  <c r="Q57" i="23"/>
  <c r="L57" i="19"/>
  <c r="H57" i="18"/>
  <c r="P112" i="25"/>
  <c r="P113" i="25" s="1"/>
  <c r="P127" i="25"/>
  <c r="P57" i="25"/>
  <c r="V112" i="21"/>
  <c r="V113" i="21" s="1"/>
  <c r="V127" i="21"/>
  <c r="C57" i="20"/>
  <c r="O57" i="22"/>
  <c r="G57" i="27"/>
  <c r="W57" i="28"/>
  <c r="L57" i="23"/>
  <c r="F57" i="33"/>
  <c r="W57" i="27"/>
  <c r="Q57" i="29"/>
  <c r="L57" i="22"/>
  <c r="F57" i="27"/>
  <c r="L57" i="26"/>
  <c r="F57" i="30"/>
  <c r="N57" i="26"/>
  <c r="C57" i="23"/>
  <c r="J207" i="17"/>
  <c r="J203" i="17"/>
  <c r="J199" i="17"/>
  <c r="J206" i="17"/>
  <c r="J202" i="17"/>
  <c r="J205" i="17"/>
  <c r="J201" i="17"/>
  <c r="J208" i="17"/>
  <c r="J204" i="17"/>
  <c r="J200" i="17"/>
  <c r="I207" i="17"/>
  <c r="I203" i="17"/>
  <c r="I199" i="17"/>
  <c r="I206" i="17"/>
  <c r="I202" i="17"/>
  <c r="I205" i="17"/>
  <c r="I201" i="17"/>
  <c r="I208" i="17"/>
  <c r="I204" i="17"/>
  <c r="I200" i="17"/>
  <c r="K207" i="17"/>
  <c r="K203" i="17"/>
  <c r="K206" i="17"/>
  <c r="K202" i="17"/>
  <c r="K205" i="17"/>
  <c r="K208" i="17"/>
  <c r="K204" i="17"/>
  <c r="K200" i="17"/>
  <c r="K199" i="17"/>
  <c r="K201" i="17"/>
  <c r="J197" i="17"/>
  <c r="I197" i="17"/>
  <c r="K197" i="17"/>
  <c r="O354" i="10" l="1"/>
  <c r="O770" i="10"/>
  <c r="O198" i="10"/>
  <c r="O146" i="10"/>
  <c r="O250" i="10"/>
  <c r="Z477" i="10"/>
  <c r="AF165" i="10"/>
  <c r="AF11" i="10" s="1"/>
  <c r="O94" i="10"/>
  <c r="O302" i="10"/>
  <c r="Z789" i="10"/>
  <c r="AH789" i="10"/>
  <c r="V321" i="10"/>
  <c r="V11" i="10" s="1"/>
  <c r="Z737" i="10"/>
  <c r="Z11" i="10" s="1"/>
  <c r="Z633" i="10"/>
  <c r="H536" i="10"/>
  <c r="AA632" i="10"/>
  <c r="AA268" i="10"/>
  <c r="AA528" i="10"/>
  <c r="AA164" i="10"/>
  <c r="AA684" i="10"/>
  <c r="AA788" i="10"/>
  <c r="AA216" i="10"/>
  <c r="AA476" i="10"/>
  <c r="AA372" i="10"/>
  <c r="AA60" i="10"/>
  <c r="AA736" i="10"/>
  <c r="AA580" i="10"/>
  <c r="AA320" i="10"/>
  <c r="AA112" i="10"/>
  <c r="AA424" i="10"/>
  <c r="AH60" i="10"/>
  <c r="AH424" i="10"/>
  <c r="AH268" i="10"/>
  <c r="AH164" i="10"/>
  <c r="AH736" i="10"/>
  <c r="AH580" i="10"/>
  <c r="AH320" i="10"/>
  <c r="AH372" i="10"/>
  <c r="AH684" i="10"/>
  <c r="AH112" i="10"/>
  <c r="AH528" i="10"/>
  <c r="AH216" i="10"/>
  <c r="AH788" i="10"/>
  <c r="AH476" i="10"/>
  <c r="AH632" i="10"/>
  <c r="W268" i="10"/>
  <c r="W736" i="10"/>
  <c r="W580" i="10"/>
  <c r="W320" i="10"/>
  <c r="W788" i="10"/>
  <c r="W476" i="10"/>
  <c r="W216" i="10"/>
  <c r="W60" i="10"/>
  <c r="W684" i="10"/>
  <c r="W164" i="10"/>
  <c r="W424" i="10"/>
  <c r="W112" i="10"/>
  <c r="W528" i="10"/>
  <c r="W372" i="10"/>
  <c r="W632" i="10"/>
  <c r="V736" i="10"/>
  <c r="V684" i="10"/>
  <c r="V788" i="10"/>
  <c r="V112" i="10"/>
  <c r="V216" i="10"/>
  <c r="V476" i="10"/>
  <c r="V528" i="10"/>
  <c r="V580" i="10"/>
  <c r="V164" i="10"/>
  <c r="V60" i="10"/>
  <c r="V372" i="10"/>
  <c r="V268" i="10"/>
  <c r="V632" i="10"/>
  <c r="V424" i="10"/>
  <c r="V320" i="10"/>
  <c r="AF424" i="10"/>
  <c r="AF580" i="10"/>
  <c r="AF268" i="10"/>
  <c r="AF264" i="10" s="1"/>
  <c r="AF267" i="10" s="1"/>
  <c r="AF216" i="10"/>
  <c r="AF60" i="10"/>
  <c r="AF788" i="10"/>
  <c r="AF528" i="10"/>
  <c r="AF736" i="10"/>
  <c r="AF476" i="10"/>
  <c r="AF632" i="10"/>
  <c r="AF628" i="10" s="1"/>
  <c r="AF631" i="10" s="1"/>
  <c r="AF164" i="10"/>
  <c r="AF684" i="10"/>
  <c r="AF320" i="10"/>
  <c r="AF372" i="10"/>
  <c r="AF112" i="10"/>
  <c r="AI736" i="10"/>
  <c r="K737" i="10" s="1" a="1"/>
  <c r="K737" i="10" s="1"/>
  <c r="AI424" i="10"/>
  <c r="K425" i="10" s="1" a="1"/>
  <c r="K425" i="10" s="1"/>
  <c r="AI528" i="10"/>
  <c r="K529" i="10" s="1" a="1"/>
  <c r="K529" i="10" s="1"/>
  <c r="AI60" i="10"/>
  <c r="K61" i="10" s="1" a="1"/>
  <c r="K61" i="10" s="1"/>
  <c r="AI684" i="10"/>
  <c r="K685" i="10" s="1" a="1"/>
  <c r="K685" i="10" s="1"/>
  <c r="AI268" i="10"/>
  <c r="K269" i="10" s="1" a="1"/>
  <c r="K269" i="10" s="1"/>
  <c r="AI632" i="10"/>
  <c r="K633" i="10" s="1" a="1"/>
  <c r="K633" i="10" s="1"/>
  <c r="AI788" i="10"/>
  <c r="AI580" i="10"/>
  <c r="K581" i="10" s="1" a="1"/>
  <c r="K581" i="10" s="1"/>
  <c r="AI372" i="10"/>
  <c r="AI164" i="10"/>
  <c r="K165" i="10" s="1" a="1"/>
  <c r="K165" i="10" s="1"/>
  <c r="AI112" i="10"/>
  <c r="AI476" i="10"/>
  <c r="AI320" i="10"/>
  <c r="K321" i="10" s="1" a="1"/>
  <c r="K321" i="10" s="1"/>
  <c r="AI216" i="10"/>
  <c r="K217" i="10" s="1" a="1"/>
  <c r="K217" i="10" s="1"/>
  <c r="U529" i="10"/>
  <c r="U477" i="10"/>
  <c r="U789" i="10"/>
  <c r="U269" i="10"/>
  <c r="U61" i="10"/>
  <c r="U217" i="10"/>
  <c r="U581" i="10"/>
  <c r="U425" i="10"/>
  <c r="U737" i="10"/>
  <c r="U685" i="10"/>
  <c r="U373" i="10"/>
  <c r="U321" i="10"/>
  <c r="U165" i="10"/>
  <c r="U633" i="10"/>
  <c r="U113" i="10"/>
  <c r="T75" i="3"/>
  <c r="AJ321" i="10"/>
  <c r="AJ113" i="10"/>
  <c r="AJ529" i="10"/>
  <c r="AJ61" i="10"/>
  <c r="AJ373" i="10"/>
  <c r="AJ789" i="10"/>
  <c r="AJ269" i="10"/>
  <c r="AJ737" i="10"/>
  <c r="AJ633" i="10"/>
  <c r="AJ581" i="10"/>
  <c r="AJ165" i="10"/>
  <c r="AJ217" i="10"/>
  <c r="AJ477" i="10"/>
  <c r="AJ685" i="10"/>
  <c r="AJ425" i="10"/>
  <c r="T321" i="10"/>
  <c r="T269" i="10"/>
  <c r="T113" i="10"/>
  <c r="T529" i="10"/>
  <c r="T373" i="10"/>
  <c r="T789" i="10"/>
  <c r="T737" i="10"/>
  <c r="T633" i="10"/>
  <c r="T165" i="10"/>
  <c r="T61" i="10"/>
  <c r="T425" i="10"/>
  <c r="T217" i="10"/>
  <c r="T477" i="10"/>
  <c r="T685" i="10"/>
  <c r="T581" i="10"/>
  <c r="W75" i="3"/>
  <c r="AM217" i="10"/>
  <c r="AM737" i="10"/>
  <c r="AM529" i="10"/>
  <c r="AM789" i="10"/>
  <c r="AM425" i="10"/>
  <c r="AM685" i="10"/>
  <c r="AM477" i="10"/>
  <c r="AM633" i="10"/>
  <c r="AM113" i="10"/>
  <c r="AM61" i="10"/>
  <c r="AM321" i="10"/>
  <c r="AM581" i="10"/>
  <c r="AM373" i="10"/>
  <c r="AM165" i="10"/>
  <c r="AM269" i="10"/>
  <c r="AE321" i="10"/>
  <c r="AE477" i="10"/>
  <c r="AE789" i="10"/>
  <c r="AE269" i="10"/>
  <c r="AE61" i="10"/>
  <c r="AE425" i="10"/>
  <c r="AE685" i="10"/>
  <c r="AE529" i="10"/>
  <c r="AE113" i="10"/>
  <c r="AE581" i="10"/>
  <c r="AE217" i="10"/>
  <c r="AE165" i="10"/>
  <c r="AE633" i="10"/>
  <c r="AE737" i="10"/>
  <c r="AE373" i="10"/>
  <c r="Q75" i="3"/>
  <c r="AG685" i="10"/>
  <c r="AG633" i="10"/>
  <c r="AG165" i="10"/>
  <c r="AG269" i="10"/>
  <c r="AG477" i="10"/>
  <c r="AG425" i="10"/>
  <c r="AG321" i="10"/>
  <c r="AG61" i="10"/>
  <c r="AG373" i="10"/>
  <c r="AG113" i="10"/>
  <c r="AG581" i="10"/>
  <c r="AG737" i="10"/>
  <c r="AG789" i="10"/>
  <c r="AG529" i="10"/>
  <c r="AG217" i="10"/>
  <c r="AO61" i="10"/>
  <c r="AR165" i="10"/>
  <c r="AP373" i="10"/>
  <c r="AT321" i="10"/>
  <c r="AS529" i="10"/>
  <c r="AT633" i="10"/>
  <c r="AQ425" i="10"/>
  <c r="AN685" i="10"/>
  <c r="AO113" i="10"/>
  <c r="AR113" i="10"/>
  <c r="AS269" i="10"/>
  <c r="AO581" i="10"/>
  <c r="AO737" i="10"/>
  <c r="AQ789" i="10"/>
  <c r="AT425" i="10"/>
  <c r="AN529" i="10"/>
  <c r="AO217" i="10"/>
  <c r="AS61" i="10"/>
  <c r="AT217" i="10"/>
  <c r="AP529" i="10"/>
  <c r="AP685" i="10"/>
  <c r="AR737" i="10"/>
  <c r="AS217" i="10"/>
  <c r="AN737" i="10"/>
  <c r="AP113" i="10"/>
  <c r="AR217" i="10"/>
  <c r="AO477" i="10"/>
  <c r="AQ529" i="10"/>
  <c r="AT477" i="10"/>
  <c r="AS685" i="10"/>
  <c r="AP633" i="10"/>
  <c r="AN789" i="10"/>
  <c r="AP61" i="10"/>
  <c r="AT61" i="10"/>
  <c r="AP425" i="10"/>
  <c r="AR477" i="10"/>
  <c r="AQ633" i="10"/>
  <c r="AR789" i="10"/>
  <c r="AS633" i="10"/>
  <c r="AN373" i="10"/>
  <c r="AO165" i="10"/>
  <c r="AP321" i="10"/>
  <c r="AQ373" i="10"/>
  <c r="AT373" i="10"/>
  <c r="AP737" i="10"/>
  <c r="AS737" i="10"/>
  <c r="AN217" i="10"/>
  <c r="AP165" i="10"/>
  <c r="AS165" i="10"/>
  <c r="AR321" i="10"/>
  <c r="AS425" i="10"/>
  <c r="AQ685" i="10"/>
  <c r="AT685" i="10"/>
  <c r="AN425" i="10"/>
  <c r="AN113" i="10"/>
  <c r="AQ61" i="10"/>
  <c r="AS113" i="10"/>
  <c r="AR373" i="10"/>
  <c r="AO633" i="10"/>
  <c r="AR633" i="10"/>
  <c r="AS789" i="10"/>
  <c r="AN61" i="10"/>
  <c r="AP217" i="10"/>
  <c r="AO373" i="10"/>
  <c r="AS321" i="10"/>
  <c r="AP581" i="10"/>
  <c r="AS581" i="10"/>
  <c r="AT737" i="10"/>
  <c r="AN477" i="10"/>
  <c r="AO269" i="10"/>
  <c r="AQ269" i="10"/>
  <c r="AT269" i="10"/>
  <c r="AR529" i="10"/>
  <c r="AT529" i="10"/>
  <c r="AT789" i="10"/>
  <c r="AQ737" i="10"/>
  <c r="AN633" i="10"/>
  <c r="AR61" i="10"/>
  <c r="AQ321" i="10"/>
  <c r="AP477" i="10"/>
  <c r="AQ581" i="10"/>
  <c r="AO789" i="10"/>
  <c r="AN581" i="10"/>
  <c r="AQ113" i="10"/>
  <c r="AR269" i="10"/>
  <c r="AO529" i="10"/>
  <c r="AS477" i="10"/>
  <c r="AP789" i="10"/>
  <c r="AN165" i="10"/>
  <c r="AO321" i="10"/>
  <c r="AT165" i="10"/>
  <c r="AQ477" i="10"/>
  <c r="AO685" i="10"/>
  <c r="AR685" i="10"/>
  <c r="AN269" i="10"/>
  <c r="AP269" i="10"/>
  <c r="AT113" i="10"/>
  <c r="AR425" i="10"/>
  <c r="AN321" i="10"/>
  <c r="AQ217" i="10"/>
  <c r="AO425" i="10"/>
  <c r="AS373" i="10"/>
  <c r="AR581" i="10"/>
  <c r="AT581" i="10"/>
  <c r="AQ165" i="10"/>
  <c r="AD425" i="10"/>
  <c r="AD113" i="10"/>
  <c r="AD61" i="10"/>
  <c r="AD373" i="10"/>
  <c r="AD685" i="10"/>
  <c r="AD529" i="10"/>
  <c r="AD321" i="10"/>
  <c r="AD789" i="10"/>
  <c r="AD477" i="10"/>
  <c r="AD581" i="10"/>
  <c r="AD269" i="10"/>
  <c r="AD217" i="10"/>
  <c r="AD633" i="10"/>
  <c r="AD737" i="10"/>
  <c r="AD165" i="10"/>
  <c r="AL113" i="10"/>
  <c r="AL789" i="10"/>
  <c r="AL685" i="10"/>
  <c r="AL477" i="10"/>
  <c r="AL581" i="10"/>
  <c r="AL425" i="10"/>
  <c r="AL217" i="10"/>
  <c r="AL321" i="10"/>
  <c r="AL269" i="10"/>
  <c r="AL633" i="10"/>
  <c r="AL61" i="10"/>
  <c r="AL737" i="10"/>
  <c r="AL529" i="10"/>
  <c r="AL373" i="10"/>
  <c r="AL165" i="10"/>
  <c r="AB477" i="10"/>
  <c r="AB217" i="10"/>
  <c r="AB789" i="10"/>
  <c r="AB581" i="10"/>
  <c r="AB61" i="10"/>
  <c r="AB633" i="10"/>
  <c r="AB685" i="10"/>
  <c r="AB373" i="10"/>
  <c r="AB269" i="10"/>
  <c r="AB737" i="10"/>
  <c r="AB165" i="10"/>
  <c r="AB529" i="10"/>
  <c r="AB321" i="10"/>
  <c r="AB113" i="10"/>
  <c r="AB425" i="10"/>
  <c r="AN112" i="10"/>
  <c r="AR60" i="10"/>
  <c r="AQ320" i="10"/>
  <c r="AP476" i="10"/>
  <c r="AP632" i="10"/>
  <c r="AT580" i="10"/>
  <c r="AN632" i="10"/>
  <c r="AO320" i="10"/>
  <c r="AS216" i="10"/>
  <c r="AR424" i="10"/>
  <c r="AQ580" i="10"/>
  <c r="AP788" i="10"/>
  <c r="AN476" i="10"/>
  <c r="AP268" i="10"/>
  <c r="AT164" i="10"/>
  <c r="AQ476" i="10"/>
  <c r="AO684" i="10"/>
  <c r="AQ736" i="10"/>
  <c r="AO632" i="10"/>
  <c r="AS320" i="10"/>
  <c r="AQ112" i="10"/>
  <c r="AN164" i="10"/>
  <c r="AQ216" i="10"/>
  <c r="AT112" i="10"/>
  <c r="AS372" i="10"/>
  <c r="AR580" i="10"/>
  <c r="AS632" i="10"/>
  <c r="AO60" i="10"/>
  <c r="AR164" i="10"/>
  <c r="AO424" i="10"/>
  <c r="AT320" i="10"/>
  <c r="AQ632" i="10"/>
  <c r="AT632" i="10"/>
  <c r="AO268" i="10"/>
  <c r="AN528" i="10"/>
  <c r="AN216" i="10"/>
  <c r="AO112" i="10"/>
  <c r="AR112" i="10"/>
  <c r="AT216" i="10"/>
  <c r="AO580" i="10"/>
  <c r="AT476" i="10"/>
  <c r="AR736" i="10"/>
  <c r="AQ424" i="10"/>
  <c r="AN424" i="10"/>
  <c r="AN580" i="10"/>
  <c r="AO164" i="10"/>
  <c r="AS60" i="10"/>
  <c r="AR320" i="10"/>
  <c r="AP528" i="10"/>
  <c r="AP684" i="10"/>
  <c r="AQ788" i="10"/>
  <c r="AT736" i="10"/>
  <c r="AN268" i="10"/>
  <c r="AO216" i="10"/>
  <c r="AR216" i="10"/>
  <c r="AS268" i="10"/>
  <c r="AT372" i="10"/>
  <c r="AS528" i="10"/>
  <c r="AS684" i="10"/>
  <c r="AP736" i="10"/>
  <c r="AR684" i="10"/>
  <c r="AN788" i="10"/>
  <c r="AP112" i="10"/>
  <c r="AP320" i="10"/>
  <c r="AO476" i="10"/>
  <c r="AP580" i="10"/>
  <c r="AO736" i="10"/>
  <c r="AT684" i="10"/>
  <c r="AQ268" i="10"/>
  <c r="AQ164" i="10"/>
  <c r="AT528" i="10"/>
  <c r="AN736" i="10"/>
  <c r="AP60" i="10"/>
  <c r="AS164" i="10"/>
  <c r="AP424" i="10"/>
  <c r="AR476" i="10"/>
  <c r="AS580" i="10"/>
  <c r="AR788" i="10"/>
  <c r="AR268" i="10"/>
  <c r="AN684" i="10"/>
  <c r="AP164" i="10"/>
  <c r="AS112" i="10"/>
  <c r="AQ372" i="10"/>
  <c r="AQ528" i="10"/>
  <c r="AO788" i="10"/>
  <c r="AS736" i="10"/>
  <c r="AT424" i="10"/>
  <c r="AR528" i="10"/>
  <c r="AN60" i="10"/>
  <c r="AQ60" i="10"/>
  <c r="AO372" i="10"/>
  <c r="AR372" i="10"/>
  <c r="AS424" i="10"/>
  <c r="AR632" i="10"/>
  <c r="AS788" i="10"/>
  <c r="AN372" i="10"/>
  <c r="AO528" i="10"/>
  <c r="AN320" i="10"/>
  <c r="AP216" i="10"/>
  <c r="AT60" i="10"/>
  <c r="AT268" i="10"/>
  <c r="AS476" i="10"/>
  <c r="AQ684" i="10"/>
  <c r="AT788" i="10"/>
  <c r="AP372" i="10"/>
  <c r="K113" i="10" a="1"/>
  <c r="K113" i="10" s="1"/>
  <c r="H224" i="10"/>
  <c r="T528" i="10"/>
  <c r="T268" i="10"/>
  <c r="T684" i="10"/>
  <c r="T320" i="10"/>
  <c r="T60" i="10"/>
  <c r="T112" i="10"/>
  <c r="T424" i="10"/>
  <c r="T476" i="10"/>
  <c r="T736" i="10"/>
  <c r="T372" i="10"/>
  <c r="T580" i="10"/>
  <c r="T164" i="10"/>
  <c r="T632" i="10"/>
  <c r="T788" i="10"/>
  <c r="T216" i="10"/>
  <c r="K477" i="10" a="1"/>
  <c r="K477" i="10" s="1"/>
  <c r="H796" i="10"/>
  <c r="H692" i="10"/>
  <c r="AI11" i="10"/>
  <c r="H744" i="10"/>
  <c r="AE684" i="10"/>
  <c r="AE268" i="10"/>
  <c r="AE372" i="10"/>
  <c r="AE164" i="10"/>
  <c r="AE320" i="10"/>
  <c r="AE476" i="10"/>
  <c r="AE632" i="10"/>
  <c r="AE788" i="10"/>
  <c r="AE216" i="10"/>
  <c r="AE580" i="10"/>
  <c r="AE112" i="10"/>
  <c r="AE528" i="10"/>
  <c r="AE60" i="10"/>
  <c r="AE736" i="10"/>
  <c r="AE424" i="10"/>
  <c r="AB60" i="10"/>
  <c r="AB112" i="10"/>
  <c r="AB632" i="10"/>
  <c r="AB476" i="10"/>
  <c r="AB216" i="10"/>
  <c r="AB684" i="10"/>
  <c r="AB164" i="10"/>
  <c r="AB424" i="10"/>
  <c r="AB528" i="10"/>
  <c r="AB372" i="10"/>
  <c r="AB788" i="10"/>
  <c r="AB268" i="10"/>
  <c r="AB736" i="10"/>
  <c r="AB580" i="10"/>
  <c r="AB320" i="10"/>
  <c r="H380" i="10"/>
  <c r="AL684" i="10"/>
  <c r="AL424" i="10"/>
  <c r="AL528" i="10"/>
  <c r="AL372" i="10"/>
  <c r="AL632" i="10"/>
  <c r="AL268" i="10"/>
  <c r="AL112" i="10"/>
  <c r="AL788" i="10"/>
  <c r="AL580" i="10"/>
  <c r="AL60" i="10"/>
  <c r="AL476" i="10"/>
  <c r="AL736" i="10"/>
  <c r="AL216" i="10"/>
  <c r="AL320" i="10"/>
  <c r="AL164" i="10"/>
  <c r="W11" i="10"/>
  <c r="H172" i="10"/>
  <c r="X216" i="10"/>
  <c r="X112" i="10"/>
  <c r="X528" i="10"/>
  <c r="X476" i="10"/>
  <c r="X268" i="10"/>
  <c r="X632" i="10"/>
  <c r="X164" i="10"/>
  <c r="X424" i="10"/>
  <c r="X580" i="10"/>
  <c r="X736" i="10"/>
  <c r="X60" i="10"/>
  <c r="X788" i="10"/>
  <c r="X320" i="10"/>
  <c r="X684" i="10"/>
  <c r="X372" i="10"/>
  <c r="AF639" i="10"/>
  <c r="H328" i="10"/>
  <c r="AK216" i="10"/>
  <c r="AK580" i="10"/>
  <c r="AK320" i="10"/>
  <c r="AK164" i="10"/>
  <c r="AK528" i="10"/>
  <c r="AK424" i="10"/>
  <c r="AK372" i="10"/>
  <c r="AK684" i="10"/>
  <c r="AK268" i="10"/>
  <c r="AK736" i="10"/>
  <c r="AK476" i="10"/>
  <c r="AK632" i="10"/>
  <c r="AK112" i="10"/>
  <c r="AK788" i="10"/>
  <c r="AK60" i="10"/>
  <c r="H276" i="10"/>
  <c r="H120" i="10"/>
  <c r="K789" i="10" a="1"/>
  <c r="K789" i="10" s="1"/>
  <c r="H432" i="10"/>
  <c r="H68" i="10"/>
  <c r="U528" i="10"/>
  <c r="U372" i="10"/>
  <c r="U736" i="10"/>
  <c r="U216" i="10"/>
  <c r="U632" i="10"/>
  <c r="U60" i="10"/>
  <c r="U684" i="10"/>
  <c r="U788" i="10"/>
  <c r="U424" i="10"/>
  <c r="U268" i="10"/>
  <c r="U112" i="10"/>
  <c r="U476" i="10"/>
  <c r="U580" i="10"/>
  <c r="U320" i="10"/>
  <c r="U164" i="10"/>
  <c r="AC372" i="10"/>
  <c r="AC580" i="10"/>
  <c r="AC684" i="10"/>
  <c r="AC476" i="10"/>
  <c r="AC216" i="10"/>
  <c r="AC268" i="10"/>
  <c r="AC164" i="10"/>
  <c r="AC528" i="10"/>
  <c r="AC736" i="10"/>
  <c r="AC112" i="10"/>
  <c r="AC424" i="10"/>
  <c r="AC788" i="10"/>
  <c r="AC60" i="10"/>
  <c r="AC632" i="10"/>
  <c r="AC320" i="10"/>
  <c r="K373" i="10" a="1"/>
  <c r="K373" i="10" s="1"/>
  <c r="H640" i="10"/>
  <c r="Y268" i="10"/>
  <c r="Y60" i="10"/>
  <c r="Y216" i="10"/>
  <c r="Y736" i="10"/>
  <c r="Y372" i="10"/>
  <c r="Y684" i="10"/>
  <c r="Y320" i="10"/>
  <c r="Y580" i="10"/>
  <c r="Y112" i="10"/>
  <c r="Y424" i="10"/>
  <c r="Y528" i="10"/>
  <c r="Y788" i="10"/>
  <c r="Y476" i="10"/>
  <c r="Y632" i="10"/>
  <c r="Y164" i="10"/>
  <c r="AH11" i="10"/>
  <c r="H588" i="10"/>
  <c r="AD268" i="10"/>
  <c r="AD788" i="10"/>
  <c r="AD164" i="10"/>
  <c r="AD424" i="10"/>
  <c r="AD632" i="10"/>
  <c r="AD320" i="10"/>
  <c r="AD60" i="10"/>
  <c r="AD528" i="10"/>
  <c r="AD684" i="10"/>
  <c r="AD476" i="10"/>
  <c r="AD372" i="10"/>
  <c r="AD736" i="10"/>
  <c r="AD216" i="10"/>
  <c r="AD112" i="10"/>
  <c r="AD580" i="10"/>
  <c r="H484" i="10"/>
  <c r="AC165" i="10"/>
  <c r="AC61" i="10"/>
  <c r="AC737" i="10"/>
  <c r="AC581" i="10"/>
  <c r="AC529" i="10"/>
  <c r="AC685" i="10"/>
  <c r="AC321" i="10"/>
  <c r="AC269" i="10"/>
  <c r="AC633" i="10"/>
  <c r="AC789" i="10"/>
  <c r="AC373" i="10"/>
  <c r="AC425" i="10"/>
  <c r="AC113" i="10"/>
  <c r="AC477" i="10"/>
  <c r="AC217" i="10"/>
  <c r="AK373" i="10"/>
  <c r="AK737" i="10"/>
  <c r="AK269" i="10"/>
  <c r="AK633" i="10"/>
  <c r="AK321" i="10"/>
  <c r="AK477" i="10"/>
  <c r="AK425" i="10"/>
  <c r="AK165" i="10"/>
  <c r="AK529" i="10"/>
  <c r="AK217" i="10"/>
  <c r="AK581" i="10"/>
  <c r="AK61" i="10"/>
  <c r="AK685" i="10"/>
  <c r="AK113" i="10"/>
  <c r="AK789" i="10"/>
  <c r="Y113" i="10"/>
  <c r="Y425" i="10"/>
  <c r="Y581" i="10"/>
  <c r="Y217" i="10"/>
  <c r="Y529" i="10"/>
  <c r="Y165" i="10"/>
  <c r="Y633" i="10"/>
  <c r="Y373" i="10"/>
  <c r="Y269" i="10"/>
  <c r="Y61" i="10"/>
  <c r="Y789" i="10"/>
  <c r="Y737" i="10"/>
  <c r="Y685" i="10"/>
  <c r="Y321" i="10"/>
  <c r="Y477" i="10"/>
  <c r="AA737" i="10"/>
  <c r="AA113" i="10"/>
  <c r="AA477" i="10"/>
  <c r="AA789" i="10"/>
  <c r="AA529" i="10"/>
  <c r="AA61" i="10"/>
  <c r="AA685" i="10"/>
  <c r="AA633" i="10"/>
  <c r="AA321" i="10"/>
  <c r="AA425" i="10"/>
  <c r="AA165" i="10"/>
  <c r="AA373" i="10"/>
  <c r="AA217" i="10"/>
  <c r="AA581" i="10"/>
  <c r="AA269" i="10"/>
  <c r="X165" i="10"/>
  <c r="X269" i="10"/>
  <c r="X581" i="10"/>
  <c r="X321" i="10"/>
  <c r="X633" i="10"/>
  <c r="X685" i="10"/>
  <c r="X61" i="10"/>
  <c r="X373" i="10"/>
  <c r="X529" i="10"/>
  <c r="X217" i="10"/>
  <c r="X789" i="10"/>
  <c r="X113" i="10"/>
  <c r="X737" i="10"/>
  <c r="X477" i="10"/>
  <c r="X425" i="10"/>
  <c r="Z736" i="10"/>
  <c r="Z164" i="10"/>
  <c r="Z320" i="10"/>
  <c r="Z684" i="10"/>
  <c r="Z372" i="10"/>
  <c r="Z268" i="10"/>
  <c r="Z788" i="10"/>
  <c r="Z580" i="10"/>
  <c r="Z216" i="10"/>
  <c r="Z632" i="10"/>
  <c r="Z424" i="10"/>
  <c r="Z476" i="10"/>
  <c r="Z528" i="10"/>
  <c r="Z60" i="10"/>
  <c r="Z112" i="10"/>
  <c r="S113" i="20"/>
  <c r="V113" i="20"/>
  <c r="P113" i="20"/>
  <c r="C328" i="17"/>
  <c r="C329" i="17"/>
  <c r="C343" i="17"/>
  <c r="C290" i="17"/>
  <c r="C291" i="17"/>
  <c r="F7" i="3"/>
  <c r="E323" i="17" s="1"/>
  <c r="D285" i="17"/>
  <c r="P57" i="26"/>
  <c r="V57" i="33"/>
  <c r="P57" i="19"/>
  <c r="P57" i="30"/>
  <c r="S57" i="23"/>
  <c r="P57" i="24"/>
  <c r="V57" i="32"/>
  <c r="V57" i="22"/>
  <c r="S57" i="34"/>
  <c r="V57" i="28"/>
  <c r="S57" i="24"/>
  <c r="V57" i="19"/>
  <c r="S57" i="18"/>
  <c r="P57" i="29"/>
  <c r="V57" i="21"/>
  <c r="V57" i="34"/>
  <c r="V57" i="18"/>
  <c r="S57" i="29"/>
  <c r="P57" i="18"/>
  <c r="P57" i="23"/>
  <c r="S57" i="19"/>
  <c r="V57" i="24"/>
  <c r="V57" i="23"/>
  <c r="P57" i="22"/>
  <c r="V57" i="30"/>
  <c r="P57" i="34"/>
  <c r="S57" i="21"/>
  <c r="S57" i="25"/>
  <c r="P57" i="27"/>
  <c r="S57" i="28"/>
  <c r="V57" i="27"/>
  <c r="P57" i="32"/>
  <c r="P57" i="28"/>
  <c r="C305" i="17"/>
  <c r="P770" i="10" l="1"/>
  <c r="P354" i="10"/>
  <c r="P198" i="10"/>
  <c r="P250" i="10"/>
  <c r="P146" i="10"/>
  <c r="P302" i="10"/>
  <c r="P94" i="10"/>
  <c r="I321" i="10" a="1"/>
  <c r="I321" i="10" s="1"/>
  <c r="Q373" i="10" a="1"/>
  <c r="Q373" i="10" s="1"/>
  <c r="I789" i="10" a="1"/>
  <c r="I789" i="10" s="1"/>
  <c r="I477" i="10" a="1"/>
  <c r="I477" i="10" s="1"/>
  <c r="P737" i="10" a="1"/>
  <c r="P737" i="10" s="1"/>
  <c r="O217" i="10" a="1"/>
  <c r="O217" i="10" s="1"/>
  <c r="I113" i="10" a="1"/>
  <c r="I113" i="10" s="1"/>
  <c r="I373" i="10" a="1"/>
  <c r="I373" i="10" s="1"/>
  <c r="I685" i="10" a="1"/>
  <c r="I685" i="10" s="1"/>
  <c r="AF275" i="10"/>
  <c r="N685" i="10" a="1"/>
  <c r="N685" i="10" s="1"/>
  <c r="I737" i="10" a="1"/>
  <c r="I737" i="10" s="1"/>
  <c r="M425" i="10" a="1"/>
  <c r="M425" i="10" s="1"/>
  <c r="Q529" i="10" a="1"/>
  <c r="Q529" i="10" s="1"/>
  <c r="U11" i="10"/>
  <c r="H113" i="10" a="1"/>
  <c r="H113" i="10" s="1"/>
  <c r="I269" i="10" a="1"/>
  <c r="I269" i="10" s="1"/>
  <c r="M529" i="10" a="1"/>
  <c r="M529" i="10" s="1"/>
  <c r="I581" i="10" a="1"/>
  <c r="I581" i="10" s="1"/>
  <c r="J633" i="10" a="1"/>
  <c r="J633" i="10" s="1"/>
  <c r="M269" i="10" a="1"/>
  <c r="M269" i="10" s="1"/>
  <c r="AE11" i="10"/>
  <c r="H529" i="10" a="1"/>
  <c r="H529" i="10" s="1"/>
  <c r="AK11" i="10"/>
  <c r="I633" i="10" a="1"/>
  <c r="I633" i="10" s="1"/>
  <c r="O165" i="10" a="1"/>
  <c r="O165" i="10" s="1"/>
  <c r="AK368" i="10"/>
  <c r="AK371" i="10" s="1"/>
  <c r="AK379" i="10"/>
  <c r="O633" i="10" a="1"/>
  <c r="O633" i="10" s="1"/>
  <c r="AH784" i="10"/>
  <c r="AH787" i="10" s="1"/>
  <c r="AH795" i="10"/>
  <c r="Y223" i="10"/>
  <c r="Y212" i="10"/>
  <c r="Y215" i="10" s="1"/>
  <c r="I218" i="10" a="1"/>
  <c r="I218" i="10" s="1"/>
  <c r="I216" i="10" a="1"/>
  <c r="I216" i="10" s="1"/>
  <c r="AC472" i="10"/>
  <c r="AC475" i="10" s="1"/>
  <c r="AC483" i="10"/>
  <c r="U732" i="10"/>
  <c r="U735" i="10" s="1"/>
  <c r="U743" i="10"/>
  <c r="AK472" i="10"/>
  <c r="AK475" i="10" s="1"/>
  <c r="AK483" i="10"/>
  <c r="X680" i="10"/>
  <c r="X683" i="10" s="1"/>
  <c r="X691" i="10"/>
  <c r="AB10" i="10"/>
  <c r="AB56" i="10"/>
  <c r="AB67" i="10"/>
  <c r="H478" i="10" a="1"/>
  <c r="H478" i="10" s="1"/>
  <c r="T483" i="10"/>
  <c r="T472" i="10"/>
  <c r="T475" i="10" s="1"/>
  <c r="H476" i="10" a="1"/>
  <c r="H476" i="10" s="1"/>
  <c r="N218" i="10" a="1"/>
  <c r="N218" i="10" s="1"/>
  <c r="AP212" i="10"/>
  <c r="AP215" i="10" s="1"/>
  <c r="AP223" i="10"/>
  <c r="N216" i="10" a="1"/>
  <c r="N216" i="10" s="1"/>
  <c r="AQ368" i="10"/>
  <c r="AQ371" i="10" s="1"/>
  <c r="O374" i="10" a="1"/>
  <c r="O374" i="10" s="1"/>
  <c r="AQ379" i="10"/>
  <c r="O372" i="10" a="1"/>
  <c r="O372" i="10" s="1"/>
  <c r="AO732" i="10"/>
  <c r="AO743" i="10"/>
  <c r="M738" i="10" a="1"/>
  <c r="M738" i="10" s="1"/>
  <c r="M736" i="10" a="1"/>
  <c r="M736" i="10" s="1"/>
  <c r="AQ784" i="10"/>
  <c r="AQ787" i="10" s="1"/>
  <c r="AQ795" i="10"/>
  <c r="O790" i="10" a="1"/>
  <c r="O790" i="10" s="1"/>
  <c r="O788" i="10" a="1"/>
  <c r="O788" i="10" s="1"/>
  <c r="AN524" i="10"/>
  <c r="AN527" i="10" s="1"/>
  <c r="AN535" i="10"/>
  <c r="AO639" i="10"/>
  <c r="AO628" i="10"/>
  <c r="AO631" i="10" s="1"/>
  <c r="M634" i="10" a="1"/>
  <c r="M634" i="10" s="1"/>
  <c r="M632" i="10" a="1"/>
  <c r="M632" i="10" s="1"/>
  <c r="AQ316" i="10"/>
  <c r="AQ319" i="10" s="1"/>
  <c r="O322" i="10" a="1"/>
  <c r="O322" i="10" s="1"/>
  <c r="AQ327" i="10"/>
  <c r="O320" i="10" a="1"/>
  <c r="O320" i="10" s="1"/>
  <c r="P529" i="10" a="1"/>
  <c r="P529" i="10" s="1"/>
  <c r="Q113" i="10" a="1"/>
  <c r="Q113" i="10" s="1"/>
  <c r="AO160" i="10"/>
  <c r="AO163" i="10" s="1"/>
  <c r="M165" i="10" a="1"/>
  <c r="M165" i="10" s="1"/>
  <c r="N113" i="10" a="1"/>
  <c r="N113" i="10" s="1"/>
  <c r="M113" i="10" a="1"/>
  <c r="M113" i="10" s="1"/>
  <c r="AG11" i="10"/>
  <c r="H737" i="10" a="1"/>
  <c r="H737" i="10" s="1"/>
  <c r="K686" i="10" a="1"/>
  <c r="K686" i="10" s="1"/>
  <c r="AI680" i="10"/>
  <c r="AI683" i="10" s="1"/>
  <c r="AI691" i="10"/>
  <c r="K684" i="10" a="1"/>
  <c r="K684" i="10" s="1"/>
  <c r="AF212" i="10"/>
  <c r="AF215" i="10" s="1"/>
  <c r="AF223" i="10"/>
  <c r="V795" i="10"/>
  <c r="V784" i="10"/>
  <c r="V787" i="10" s="1"/>
  <c r="W743" i="10"/>
  <c r="W732" i="10"/>
  <c r="W735" i="10" s="1"/>
  <c r="AH56" i="10"/>
  <c r="AH10" i="10"/>
  <c r="AH67" i="10"/>
  <c r="Z691" i="10"/>
  <c r="Z680" i="10"/>
  <c r="Z683" i="10" s="1"/>
  <c r="Z316" i="10"/>
  <c r="Z319" i="10" s="1"/>
  <c r="Z327" i="10"/>
  <c r="AD587" i="10"/>
  <c r="AD576" i="10"/>
  <c r="AD579" i="10" s="1"/>
  <c r="J582" i="10" a="1"/>
  <c r="J582" i="10" s="1"/>
  <c r="J580" i="10" a="1"/>
  <c r="J580" i="10" s="1"/>
  <c r="Y10" i="10"/>
  <c r="I62" i="10" a="1"/>
  <c r="I62" i="10" s="1"/>
  <c r="Y67" i="10"/>
  <c r="Y56" i="10"/>
  <c r="I60" i="10" a="1"/>
  <c r="I60" i="10" s="1"/>
  <c r="AC691" i="10"/>
  <c r="AC680" i="10"/>
  <c r="AC683" i="10" s="1"/>
  <c r="U379" i="10"/>
  <c r="U368" i="10"/>
  <c r="U371" i="10" s="1"/>
  <c r="AK743" i="10"/>
  <c r="AK732" i="10"/>
  <c r="AK735" i="10" s="1"/>
  <c r="X316" i="10"/>
  <c r="X319" i="10" s="1"/>
  <c r="X327" i="10"/>
  <c r="AL160" i="10"/>
  <c r="AL163" i="10" s="1"/>
  <c r="AL171" i="10"/>
  <c r="AE431" i="10"/>
  <c r="AE420" i="10"/>
  <c r="AE423" i="10" s="1"/>
  <c r="T431" i="10"/>
  <c r="T420" i="10"/>
  <c r="T423" i="10" s="1"/>
  <c r="H426" i="10" a="1"/>
  <c r="H426" i="10" s="1"/>
  <c r="H424" i="10" a="1"/>
  <c r="H424" i="10" s="1"/>
  <c r="AN316" i="10"/>
  <c r="AN319" i="10" s="1"/>
  <c r="AN327" i="10"/>
  <c r="AS108" i="10"/>
  <c r="AS111" i="10" s="1"/>
  <c r="Q114" i="10" a="1"/>
  <c r="Q114" i="10" s="1"/>
  <c r="AS119" i="10"/>
  <c r="Q112" i="10" a="1"/>
  <c r="Q112" i="10" s="1"/>
  <c r="AP587" i="10"/>
  <c r="AP576" i="10"/>
  <c r="AP579" i="10" s="1"/>
  <c r="N582" i="10" a="1"/>
  <c r="N582" i="10" s="1"/>
  <c r="N580" i="10" a="1"/>
  <c r="N580" i="10" s="1"/>
  <c r="AP691" i="10"/>
  <c r="N686" i="10" a="1"/>
  <c r="N686" i="10" s="1"/>
  <c r="AP680" i="10"/>
  <c r="AP683" i="10" s="1"/>
  <c r="N684" i="10" a="1"/>
  <c r="N684" i="10" s="1"/>
  <c r="AO264" i="10"/>
  <c r="AO267" i="10" s="1"/>
  <c r="M270" i="10" a="1"/>
  <c r="M270" i="10" s="1"/>
  <c r="AO275" i="10"/>
  <c r="M268" i="10" a="1"/>
  <c r="M268" i="10" s="1"/>
  <c r="AQ743" i="10"/>
  <c r="AQ732" i="10"/>
  <c r="O738" i="10" a="1"/>
  <c r="O738" i="10" s="1"/>
  <c r="O736" i="10" a="1"/>
  <c r="O736" i="10" s="1"/>
  <c r="P62" i="10" a="1"/>
  <c r="P62" i="10" s="1"/>
  <c r="AR56" i="10"/>
  <c r="AR59" i="10" s="1"/>
  <c r="AR67" i="10"/>
  <c r="AR10" i="10"/>
  <c r="P60" i="10" a="1"/>
  <c r="P60" i="10" s="1"/>
  <c r="J165" i="10" a="1"/>
  <c r="J165" i="10" s="1"/>
  <c r="R580" i="10" a="1"/>
  <c r="R580" i="10" s="1"/>
  <c r="R581" i="10" a="1"/>
  <c r="R581" i="10" s="1"/>
  <c r="N789" i="10" a="1"/>
  <c r="N789" i="10" s="1"/>
  <c r="AT264" i="10"/>
  <c r="AT267" i="10" s="1"/>
  <c r="R269" i="10" a="1"/>
  <c r="R269" i="10" s="1"/>
  <c r="AQ11" i="10"/>
  <c r="O61" i="10" a="1"/>
  <c r="O61" i="10" s="1"/>
  <c r="H789" i="10" a="1"/>
  <c r="H789" i="10" s="1"/>
  <c r="AI67" i="10"/>
  <c r="AI56" i="10"/>
  <c r="K62" i="10" a="1"/>
  <c r="K62" i="10" s="1"/>
  <c r="AI10" i="10"/>
  <c r="K60" i="10" a="1"/>
  <c r="K60" i="10" s="1"/>
  <c r="V680" i="10"/>
  <c r="V683" i="10" s="1"/>
  <c r="V691" i="10"/>
  <c r="W264" i="10"/>
  <c r="W267" i="10" s="1"/>
  <c r="W275" i="10"/>
  <c r="AA420" i="10"/>
  <c r="AA423" i="10" s="1"/>
  <c r="AA431" i="10"/>
  <c r="AK691" i="10"/>
  <c r="AK680" i="10"/>
  <c r="AK683" i="10" s="1"/>
  <c r="AN379" i="10"/>
  <c r="AN368" i="10"/>
  <c r="AN371" i="10" s="1"/>
  <c r="AR316" i="10"/>
  <c r="AR319" i="10" s="1"/>
  <c r="P322" i="10" a="1"/>
  <c r="P322" i="10" s="1"/>
  <c r="AR327" i="10"/>
  <c r="W628" i="10"/>
  <c r="W631" i="10" s="1"/>
  <c r="W639" i="10"/>
  <c r="Y171" i="10"/>
  <c r="Y160" i="10"/>
  <c r="Y163" i="10" s="1"/>
  <c r="I166" i="10" a="1"/>
  <c r="I166" i="10" s="1"/>
  <c r="I164" i="10" a="1"/>
  <c r="I164" i="10" s="1"/>
  <c r="AB743" i="10"/>
  <c r="AB732" i="10"/>
  <c r="AB735" i="10" s="1"/>
  <c r="AS795" i="10"/>
  <c r="Q790" i="10" a="1"/>
  <c r="Q790" i="10" s="1"/>
  <c r="AS784" i="10"/>
  <c r="AS787" i="10" s="1"/>
  <c r="R322" i="10" a="1"/>
  <c r="R322" i="10" s="1"/>
  <c r="AT327" i="10"/>
  <c r="AT316" i="10"/>
  <c r="AT319" i="10" s="1"/>
  <c r="R320" i="10" a="1"/>
  <c r="R320" i="10" s="1"/>
  <c r="P268" i="10" a="1"/>
  <c r="P268" i="10" s="1"/>
  <c r="P269" i="10" a="1"/>
  <c r="P269" i="10" s="1"/>
  <c r="W368" i="10"/>
  <c r="W371" i="10" s="1"/>
  <c r="W379" i="10"/>
  <c r="Z171" i="10"/>
  <c r="Z160" i="10"/>
  <c r="Z163" i="10" s="1"/>
  <c r="J114" i="10" a="1"/>
  <c r="J114" i="10" s="1"/>
  <c r="AD108" i="10"/>
  <c r="AD111" i="10" s="1"/>
  <c r="AD119" i="10"/>
  <c r="J112" i="10" a="1"/>
  <c r="J112" i="10" s="1"/>
  <c r="Y264" i="10"/>
  <c r="Y267" i="10" s="1"/>
  <c r="Y275" i="10"/>
  <c r="I270" i="10" a="1"/>
  <c r="I270" i="10" s="1"/>
  <c r="I268" i="10" a="1"/>
  <c r="I268" i="10" s="1"/>
  <c r="AC587" i="10"/>
  <c r="AC576" i="10"/>
  <c r="AC579" i="10" s="1"/>
  <c r="U535" i="10"/>
  <c r="U524" i="10"/>
  <c r="U527" i="10" s="1"/>
  <c r="AK264" i="10"/>
  <c r="AK267" i="10" s="1"/>
  <c r="AK275" i="10"/>
  <c r="X784" i="10"/>
  <c r="X787" i="10" s="1"/>
  <c r="X795" i="10"/>
  <c r="AL327" i="10"/>
  <c r="AL316" i="10"/>
  <c r="AL319" i="10" s="1"/>
  <c r="AB327" i="10"/>
  <c r="AB316" i="10"/>
  <c r="AB319" i="10" s="1"/>
  <c r="AE732" i="10"/>
  <c r="AE735" i="10" s="1"/>
  <c r="AE743" i="10"/>
  <c r="T108" i="10"/>
  <c r="T111" i="10" s="1"/>
  <c r="T119" i="10"/>
  <c r="H114" i="10" a="1"/>
  <c r="H114" i="10" s="1"/>
  <c r="H112" i="10" a="1"/>
  <c r="H112" i="10" s="1"/>
  <c r="AO524" i="10"/>
  <c r="AO527" i="10" s="1"/>
  <c r="M530" i="10" a="1"/>
  <c r="M530" i="10" s="1"/>
  <c r="AO535" i="10"/>
  <c r="M528" i="10" a="1"/>
  <c r="M528" i="10" s="1"/>
  <c r="N164" i="10" a="1"/>
  <c r="N164" i="10" s="1"/>
  <c r="AP160" i="10"/>
  <c r="AP163" i="10" s="1"/>
  <c r="AP171" i="10"/>
  <c r="N166" i="10" a="1"/>
  <c r="N166" i="10" s="1"/>
  <c r="AO472" i="10"/>
  <c r="AO475" i="10" s="1"/>
  <c r="M478" i="10" a="1"/>
  <c r="M478" i="10" s="1"/>
  <c r="AO483" i="10"/>
  <c r="M476" i="10" a="1"/>
  <c r="M476" i="10" s="1"/>
  <c r="AP524" i="10"/>
  <c r="AP527" i="10" s="1"/>
  <c r="AP535" i="10"/>
  <c r="N530" i="10" a="1"/>
  <c r="N530" i="10" s="1"/>
  <c r="N528" i="10" a="1"/>
  <c r="N528" i="10" s="1"/>
  <c r="AT639" i="10"/>
  <c r="AT628" i="10"/>
  <c r="AT631" i="10" s="1"/>
  <c r="R634" i="10" a="1"/>
  <c r="R634" i="10" s="1"/>
  <c r="M686" i="10" a="1"/>
  <c r="M686" i="10" s="1"/>
  <c r="AO691" i="10"/>
  <c r="AO680" i="10"/>
  <c r="AO683" i="10" s="1"/>
  <c r="M684" i="10" a="1"/>
  <c r="M684" i="10" s="1"/>
  <c r="AN119" i="10"/>
  <c r="AN108" i="10"/>
  <c r="AN111" i="10" s="1"/>
  <c r="J737" i="10" a="1"/>
  <c r="J737" i="10" s="1"/>
  <c r="P581" i="10" a="1"/>
  <c r="P581" i="10" s="1"/>
  <c r="Q476" i="10" a="1"/>
  <c r="Q476" i="10" s="1"/>
  <c r="Q477" i="10" a="1"/>
  <c r="Q477" i="10" s="1"/>
  <c r="O269" i="10" a="1"/>
  <c r="O269" i="10" s="1"/>
  <c r="Q633" i="10" a="1"/>
  <c r="Q633" i="10" s="1"/>
  <c r="Q217" i="10" a="1"/>
  <c r="Q217" i="10" s="1"/>
  <c r="O425" i="10" a="1"/>
  <c r="O425" i="10" s="1"/>
  <c r="H373" i="10" a="1"/>
  <c r="H373" i="10" s="1"/>
  <c r="AJ11" i="10"/>
  <c r="AI524" i="10"/>
  <c r="AI527" i="10" s="1"/>
  <c r="K530" i="10" a="1"/>
  <c r="K530" i="10" s="1"/>
  <c r="AI535" i="10"/>
  <c r="K528" i="10" a="1"/>
  <c r="K528" i="10" s="1"/>
  <c r="AF587" i="10"/>
  <c r="AF576" i="10"/>
  <c r="AF579" i="10" s="1"/>
  <c r="V743" i="10"/>
  <c r="V732" i="10"/>
  <c r="V735" i="10" s="1"/>
  <c r="AH628" i="10"/>
  <c r="AH631" i="10" s="1"/>
  <c r="AH639" i="10"/>
  <c r="AA108" i="10"/>
  <c r="AA111" i="10" s="1"/>
  <c r="AA119" i="10"/>
  <c r="J374" i="10" a="1"/>
  <c r="J374" i="10" s="1"/>
  <c r="AD379" i="10"/>
  <c r="AD368" i="10"/>
  <c r="AD371" i="10" s="1"/>
  <c r="J372" i="10" a="1"/>
  <c r="J372" i="10" s="1"/>
  <c r="Y628" i="10"/>
  <c r="Y631" i="10" s="1"/>
  <c r="I634" i="10" a="1"/>
  <c r="I634" i="10" s="1"/>
  <c r="Y639" i="10"/>
  <c r="I632" i="10" a="1"/>
  <c r="I632" i="10" s="1"/>
  <c r="AC316" i="10"/>
  <c r="AC319" i="10" s="1"/>
  <c r="AC327" i="10"/>
  <c r="U316" i="10"/>
  <c r="U319" i="10" s="1"/>
  <c r="U327" i="10"/>
  <c r="AK431" i="10"/>
  <c r="AK420" i="10"/>
  <c r="AK423" i="10" s="1"/>
  <c r="X576" i="10"/>
  <c r="X579" i="10" s="1"/>
  <c r="X587" i="10"/>
  <c r="AL483" i="10"/>
  <c r="AL472" i="10"/>
  <c r="AL475" i="10" s="1"/>
  <c r="AB264" i="10"/>
  <c r="AB267" i="10" s="1"/>
  <c r="AB275" i="10"/>
  <c r="AE119" i="10"/>
  <c r="AE108" i="10"/>
  <c r="AE111" i="10" s="1"/>
  <c r="T680" i="10"/>
  <c r="T683" i="10" s="1"/>
  <c r="T691" i="10"/>
  <c r="H686" i="10" a="1"/>
  <c r="H686" i="10" s="1"/>
  <c r="H684" i="10" a="1"/>
  <c r="H684" i="10" s="1"/>
  <c r="AR628" i="10"/>
  <c r="AR631" i="10" s="1"/>
  <c r="P634" i="10" a="1"/>
  <c r="P634" i="10" s="1"/>
  <c r="AR639" i="10"/>
  <c r="P632" i="10" a="1"/>
  <c r="P632" i="10" s="1"/>
  <c r="P790" i="10" a="1"/>
  <c r="P790" i="10" s="1"/>
  <c r="AR795" i="10"/>
  <c r="AR784" i="10"/>
  <c r="AR787" i="10" s="1"/>
  <c r="AN795" i="10"/>
  <c r="AN784" i="10"/>
  <c r="AN787" i="10" s="1"/>
  <c r="AO171" i="10"/>
  <c r="M166" i="10" a="1"/>
  <c r="M166" i="10" s="1"/>
  <c r="M164" i="10" a="1"/>
  <c r="M164" i="10" s="1"/>
  <c r="AO431" i="10"/>
  <c r="AO420" i="10"/>
  <c r="AO423" i="10" s="1"/>
  <c r="M426" i="10" a="1"/>
  <c r="M426" i="10" s="1"/>
  <c r="M424" i="10" a="1"/>
  <c r="M424" i="10" s="1"/>
  <c r="N270" i="10" a="1"/>
  <c r="N270" i="10" s="1"/>
  <c r="AP264" i="10"/>
  <c r="AP267" i="10" s="1"/>
  <c r="AP275" i="10"/>
  <c r="N268" i="10" a="1"/>
  <c r="N268" i="10" s="1"/>
  <c r="J269" i="10" a="1"/>
  <c r="J269" i="10" s="1"/>
  <c r="O113" i="10" a="1"/>
  <c r="O113" i="10" s="1"/>
  <c r="R737" i="10" a="1"/>
  <c r="R737" i="10" s="1"/>
  <c r="O685" i="10" a="1"/>
  <c r="O685" i="10" s="1"/>
  <c r="P476" i="10" a="1"/>
  <c r="P476" i="10" s="1"/>
  <c r="P477" i="10" a="1"/>
  <c r="P477" i="10" s="1"/>
  <c r="N529" i="10" a="1"/>
  <c r="N529" i="10" s="1"/>
  <c r="R321" i="10" a="1"/>
  <c r="R321" i="10" s="1"/>
  <c r="H269" i="10" a="1"/>
  <c r="H269" i="10" s="1"/>
  <c r="AF119" i="10"/>
  <c r="AF108" i="10"/>
  <c r="AF111" i="10" s="1"/>
  <c r="V420" i="10"/>
  <c r="V423" i="10" s="1"/>
  <c r="V431" i="10"/>
  <c r="W524" i="10"/>
  <c r="W527" i="10" s="1"/>
  <c r="W535" i="10"/>
  <c r="AH223" i="10"/>
  <c r="AH212" i="10"/>
  <c r="AH215" i="10" s="1"/>
  <c r="AA743" i="10"/>
  <c r="AA732" i="10"/>
  <c r="AA735" i="10" s="1"/>
  <c r="H62" i="10" a="1"/>
  <c r="H62" i="10" s="1"/>
  <c r="T10" i="10"/>
  <c r="T67" i="10"/>
  <c r="T56" i="10"/>
  <c r="H60" i="10" a="1"/>
  <c r="H60" i="10" s="1"/>
  <c r="AA576" i="10"/>
  <c r="AA579" i="10" s="1"/>
  <c r="AA587" i="10"/>
  <c r="AC639" i="10"/>
  <c r="AC628" i="10"/>
  <c r="AC631" i="10" s="1"/>
  <c r="AK535" i="10"/>
  <c r="AK524" i="10"/>
  <c r="AK527" i="10" s="1"/>
  <c r="AL67" i="10"/>
  <c r="AL56" i="10"/>
  <c r="AL10" i="10"/>
  <c r="AB784" i="10"/>
  <c r="AB787" i="10" s="1"/>
  <c r="AB795" i="10"/>
  <c r="AE587" i="10"/>
  <c r="AE576" i="10"/>
  <c r="AE579" i="10" s="1"/>
  <c r="H270" i="10" a="1"/>
  <c r="H270" i="10" s="1"/>
  <c r="T275" i="10"/>
  <c r="T264" i="10"/>
  <c r="T267" i="10" s="1"/>
  <c r="H268" i="10" a="1"/>
  <c r="H268" i="10" s="1"/>
  <c r="AS420" i="10"/>
  <c r="AS423" i="10" s="1"/>
  <c r="Q426" i="10" a="1"/>
  <c r="Q426" i="10" s="1"/>
  <c r="AS431" i="10"/>
  <c r="Q424" i="10" a="1"/>
  <c r="Q424" i="10" s="1"/>
  <c r="AS576" i="10"/>
  <c r="AS579" i="10" s="1"/>
  <c r="Q582" i="10" a="1"/>
  <c r="Q582" i="10" s="1"/>
  <c r="AS587" i="10"/>
  <c r="AR691" i="10"/>
  <c r="AR680" i="10"/>
  <c r="AR683" i="10" s="1"/>
  <c r="P686" i="10" a="1"/>
  <c r="P686" i="10" s="1"/>
  <c r="AN587" i="10"/>
  <c r="AN576" i="10"/>
  <c r="AN579" i="10" s="1"/>
  <c r="AR160" i="10"/>
  <c r="AR163" i="10" s="1"/>
  <c r="AR171" i="10"/>
  <c r="P166" i="10" a="1"/>
  <c r="P166" i="10" s="1"/>
  <c r="P164" i="10" a="1"/>
  <c r="P164" i="10" s="1"/>
  <c r="AN472" i="10"/>
  <c r="AN475" i="10" s="1"/>
  <c r="AN483" i="10"/>
  <c r="AL11" i="10"/>
  <c r="J581" i="10" a="1"/>
  <c r="J581" i="10" s="1"/>
  <c r="Q580" i="10" a="1"/>
  <c r="Q580" i="10" s="1"/>
  <c r="Q581" i="10" a="1"/>
  <c r="Q581" i="10" s="1"/>
  <c r="Q425" i="10" a="1"/>
  <c r="Q425" i="10" s="1"/>
  <c r="N425" i="10" a="1"/>
  <c r="N425" i="10" s="1"/>
  <c r="R216" i="10" a="1"/>
  <c r="R216" i="10" s="1"/>
  <c r="R217" i="10" a="1"/>
  <c r="R217" i="10" s="1"/>
  <c r="N373" i="10" a="1"/>
  <c r="N373" i="10" s="1"/>
  <c r="H321" i="10" a="1"/>
  <c r="H321" i="10" s="1"/>
  <c r="AJ424" i="10"/>
  <c r="AJ372" i="10"/>
  <c r="AJ216" i="10"/>
  <c r="AJ60" i="10"/>
  <c r="AJ268" i="10"/>
  <c r="AJ632" i="10"/>
  <c r="AJ736" i="10"/>
  <c r="AJ320" i="10"/>
  <c r="AJ528" i="10"/>
  <c r="AJ476" i="10"/>
  <c r="AJ580" i="10"/>
  <c r="AJ684" i="10"/>
  <c r="AJ164" i="10"/>
  <c r="AJ112" i="10"/>
  <c r="AJ788" i="10"/>
  <c r="AI212" i="10"/>
  <c r="AI215" i="10" s="1"/>
  <c r="AI223" i="10"/>
  <c r="K218" i="10" a="1"/>
  <c r="K218" i="10" s="1"/>
  <c r="K216" i="10" a="1"/>
  <c r="K216" i="10" s="1"/>
  <c r="AF368" i="10"/>
  <c r="AF371" i="10" s="1"/>
  <c r="AF379" i="10"/>
  <c r="V628" i="10"/>
  <c r="V631" i="10" s="1"/>
  <c r="V639" i="10"/>
  <c r="W108" i="10"/>
  <c r="W111" i="10" s="1"/>
  <c r="W119" i="10"/>
  <c r="AH524" i="10"/>
  <c r="AH527" i="10" s="1"/>
  <c r="AH535" i="10"/>
  <c r="AA67" i="10"/>
  <c r="AA56" i="10"/>
  <c r="AA10" i="10"/>
  <c r="AC368" i="10"/>
  <c r="AC371" i="10" s="1"/>
  <c r="AC379" i="10"/>
  <c r="AL212" i="10"/>
  <c r="AL215" i="10" s="1"/>
  <c r="AL223" i="10"/>
  <c r="AN691" i="10"/>
  <c r="AN680" i="10"/>
  <c r="AN683" i="10" s="1"/>
  <c r="AQ483" i="10"/>
  <c r="O478" i="10" a="1"/>
  <c r="O478" i="10" s="1"/>
  <c r="AQ472" i="10"/>
  <c r="AQ475" i="10" s="1"/>
  <c r="O476" i="10" a="1"/>
  <c r="O476" i="10" s="1"/>
  <c r="P788" i="10" a="1"/>
  <c r="P788" i="10" s="1"/>
  <c r="P789" i="10" a="1"/>
  <c r="P789" i="10" s="1"/>
  <c r="AA316" i="10"/>
  <c r="AA319" i="10" s="1"/>
  <c r="AA327" i="10"/>
  <c r="AE535" i="10"/>
  <c r="AE524" i="10"/>
  <c r="AE527" i="10" s="1"/>
  <c r="AT171" i="10"/>
  <c r="R166" i="10" a="1"/>
  <c r="R166" i="10" s="1"/>
  <c r="AT160" i="10"/>
  <c r="AT163" i="10" s="1"/>
  <c r="R164" i="10" a="1"/>
  <c r="R164" i="10" s="1"/>
  <c r="Z67" i="10"/>
  <c r="Z10" i="10"/>
  <c r="Z56" i="10"/>
  <c r="AD483" i="10"/>
  <c r="AD472" i="10"/>
  <c r="AD475" i="10" s="1"/>
  <c r="J478" i="10" a="1"/>
  <c r="J478" i="10" s="1"/>
  <c r="J476" i="10" a="1"/>
  <c r="J476" i="10" s="1"/>
  <c r="Y483" i="10"/>
  <c r="I478" i="10" a="1"/>
  <c r="I478" i="10" s="1"/>
  <c r="Y472" i="10"/>
  <c r="Y475" i="10" s="1"/>
  <c r="I476" i="10" a="1"/>
  <c r="I476" i="10" s="1"/>
  <c r="U576" i="10"/>
  <c r="U579" i="10" s="1"/>
  <c r="U587" i="10"/>
  <c r="X431" i="10"/>
  <c r="X420" i="10"/>
  <c r="X423" i="10" s="1"/>
  <c r="Z524" i="10"/>
  <c r="Z527" i="10" s="1"/>
  <c r="Z535" i="10"/>
  <c r="Y11" i="10"/>
  <c r="I61" i="10" a="1"/>
  <c r="I61" i="10" s="1"/>
  <c r="J686" i="10" a="1"/>
  <c r="J686" i="10" s="1"/>
  <c r="AD680" i="10"/>
  <c r="AD683" i="10" s="1"/>
  <c r="AD691" i="10"/>
  <c r="J684" i="10" a="1"/>
  <c r="J684" i="10" s="1"/>
  <c r="Y795" i="10"/>
  <c r="Y784" i="10"/>
  <c r="Y787" i="10" s="1"/>
  <c r="I790" i="10" a="1"/>
  <c r="I790" i="10" s="1"/>
  <c r="I788" i="10" a="1"/>
  <c r="I788" i="10" s="1"/>
  <c r="AC10" i="10"/>
  <c r="AC56" i="10"/>
  <c r="AC67" i="10"/>
  <c r="U483" i="10"/>
  <c r="U472" i="10"/>
  <c r="U475" i="10" s="1"/>
  <c r="AK171" i="10"/>
  <c r="AK160" i="10"/>
  <c r="AK163" i="10" s="1"/>
  <c r="X171" i="10"/>
  <c r="X160" i="10"/>
  <c r="X163" i="10" s="1"/>
  <c r="AL576" i="10"/>
  <c r="AL579" i="10" s="1"/>
  <c r="AL587" i="10"/>
  <c r="AB379" i="10"/>
  <c r="AB368" i="10"/>
  <c r="AB371" i="10" s="1"/>
  <c r="AE212" i="10"/>
  <c r="AE215" i="10" s="1"/>
  <c r="AE223" i="10"/>
  <c r="T524" i="10"/>
  <c r="T527" i="10" s="1"/>
  <c r="H530" i="10" a="1"/>
  <c r="H530" i="10" s="1"/>
  <c r="T535" i="10"/>
  <c r="H528" i="10" a="1"/>
  <c r="H528" i="10" s="1"/>
  <c r="AR368" i="10"/>
  <c r="AR371" i="10" s="1"/>
  <c r="P374" i="10" a="1"/>
  <c r="P374" i="10" s="1"/>
  <c r="AR379" i="10"/>
  <c r="AR483" i="10"/>
  <c r="AR472" i="10"/>
  <c r="AR475" i="10" s="1"/>
  <c r="P478" i="10" a="1"/>
  <c r="P478" i="10" s="1"/>
  <c r="AP732" i="10"/>
  <c r="N738" i="10" a="1"/>
  <c r="N738" i="10" s="1"/>
  <c r="AP743" i="10"/>
  <c r="N736" i="10" a="1"/>
  <c r="N736" i="10" s="1"/>
  <c r="AN420" i="10"/>
  <c r="AN423" i="10" s="1"/>
  <c r="AN431" i="10"/>
  <c r="M62" i="10" a="1"/>
  <c r="M62" i="10" s="1"/>
  <c r="AO67" i="10"/>
  <c r="AO56" i="10"/>
  <c r="AO10" i="10"/>
  <c r="M60" i="10" a="1"/>
  <c r="M60" i="10" s="1"/>
  <c r="AP784" i="10"/>
  <c r="AP787" i="10" s="1"/>
  <c r="N790" i="10" a="1"/>
  <c r="N790" i="10" s="1"/>
  <c r="AP795" i="10"/>
  <c r="N788" i="10" a="1"/>
  <c r="N788" i="10" s="1"/>
  <c r="J477" i="10" a="1"/>
  <c r="J477" i="10" s="1"/>
  <c r="P424" i="10" a="1"/>
  <c r="P424" i="10" s="1"/>
  <c r="P425" i="10" a="1"/>
  <c r="P425" i="10" s="1"/>
  <c r="M789" i="10" a="1"/>
  <c r="M789" i="10" s="1"/>
  <c r="N581" i="10" a="1"/>
  <c r="N581" i="10" s="1"/>
  <c r="P320" i="10" a="1"/>
  <c r="P320" i="10" s="1"/>
  <c r="P321" i="10" a="1"/>
  <c r="P321" i="10" s="1"/>
  <c r="AT11" i="10"/>
  <c r="R61" i="10" a="1"/>
  <c r="R61" i="10" s="1"/>
  <c r="AS11" i="10"/>
  <c r="Q61" i="10" a="1"/>
  <c r="Q61" i="10" s="1"/>
  <c r="P165" i="10" a="1"/>
  <c r="P165" i="10" s="1"/>
  <c r="AM216" i="10"/>
  <c r="L217" i="10" s="1" a="1"/>
  <c r="L217" i="10" s="1"/>
  <c r="AM372" i="10"/>
  <c r="L373" i="10" s="1" a="1"/>
  <c r="L373" i="10" s="1"/>
  <c r="AM632" i="10"/>
  <c r="L633" i="10" s="1" a="1"/>
  <c r="L633" i="10" s="1"/>
  <c r="AM788" i="10"/>
  <c r="L789" i="10" s="1" a="1"/>
  <c r="L789" i="10" s="1"/>
  <c r="AM684" i="10"/>
  <c r="L685" i="10" s="1" a="1"/>
  <c r="L685" i="10" s="1"/>
  <c r="AM320" i="10"/>
  <c r="L321" i="10" s="1" a="1"/>
  <c r="L321" i="10" s="1"/>
  <c r="AM112" i="10"/>
  <c r="L113" i="10" s="1" a="1"/>
  <c r="L113" i="10" s="1"/>
  <c r="AM476" i="10"/>
  <c r="AM580" i="10"/>
  <c r="L581" i="10" s="1" a="1"/>
  <c r="L581" i="10" s="1"/>
  <c r="AM736" i="10"/>
  <c r="AM60" i="10"/>
  <c r="AM528" i="10"/>
  <c r="AM164" i="10"/>
  <c r="L165" i="10" s="1" a="1"/>
  <c r="L165" i="10" s="1"/>
  <c r="AM268" i="10"/>
  <c r="L269" i="10" s="1" a="1"/>
  <c r="L269" i="10" s="1"/>
  <c r="AM424" i="10"/>
  <c r="L425" i="10" s="1" a="1"/>
  <c r="L425" i="10" s="1"/>
  <c r="AI316" i="10"/>
  <c r="AI319" i="10" s="1"/>
  <c r="AI327" i="10"/>
  <c r="K322" i="10" a="1"/>
  <c r="K322" i="10" s="1"/>
  <c r="K320" i="10" a="1"/>
  <c r="K320" i="10" s="1"/>
  <c r="AF316" i="10"/>
  <c r="AF319" i="10" s="1"/>
  <c r="AF327" i="10"/>
  <c r="V275" i="10"/>
  <c r="V264" i="10"/>
  <c r="V267" i="10" s="1"/>
  <c r="W431" i="10"/>
  <c r="W420" i="10"/>
  <c r="W423" i="10" s="1"/>
  <c r="AH119" i="10"/>
  <c r="AH108" i="10"/>
  <c r="AH111" i="10" s="1"/>
  <c r="AA368" i="10"/>
  <c r="AA371" i="10" s="1"/>
  <c r="AA379" i="10"/>
  <c r="AD223" i="10"/>
  <c r="J218" i="10" a="1"/>
  <c r="J218" i="10" s="1"/>
  <c r="AD212" i="10"/>
  <c r="AD215" i="10" s="1"/>
  <c r="J216" i="10" a="1"/>
  <c r="J216" i="10" s="1"/>
  <c r="AD535" i="10"/>
  <c r="AD524" i="10"/>
  <c r="AD527" i="10" s="1"/>
  <c r="J530" i="10" a="1"/>
  <c r="J530" i="10" s="1"/>
  <c r="J528" i="10" a="1"/>
  <c r="J528" i="10" s="1"/>
  <c r="Y535" i="10"/>
  <c r="Y524" i="10"/>
  <c r="Y527" i="10" s="1"/>
  <c r="I530" i="10" a="1"/>
  <c r="I530" i="10" s="1"/>
  <c r="I528" i="10" a="1"/>
  <c r="I528" i="10" s="1"/>
  <c r="AC795" i="10"/>
  <c r="AC784" i="10"/>
  <c r="AC787" i="10" s="1"/>
  <c r="U119" i="10"/>
  <c r="U108" i="10"/>
  <c r="U111" i="10" s="1"/>
  <c r="AK327" i="10"/>
  <c r="AK316" i="10"/>
  <c r="AK319" i="10" s="1"/>
  <c r="X628" i="10"/>
  <c r="X631" i="10" s="1"/>
  <c r="X639" i="10"/>
  <c r="AL784" i="10"/>
  <c r="AL787" i="10" s="1"/>
  <c r="AL795" i="10"/>
  <c r="AB524" i="10"/>
  <c r="AB527" i="10" s="1"/>
  <c r="AB535" i="10"/>
  <c r="AE795" i="10"/>
  <c r="AE784" i="10"/>
  <c r="AE787" i="10" s="1"/>
  <c r="M374" i="10" a="1"/>
  <c r="M374" i="10" s="1"/>
  <c r="AO368" i="10"/>
  <c r="AO371" i="10" s="1"/>
  <c r="AO379" i="10"/>
  <c r="M372" i="10" a="1"/>
  <c r="M372" i="10" s="1"/>
  <c r="AP420" i="10"/>
  <c r="AP423" i="10" s="1"/>
  <c r="AP431" i="10"/>
  <c r="N426" i="10" a="1"/>
  <c r="N426" i="10" s="1"/>
  <c r="N424" i="10" a="1"/>
  <c r="N424" i="10" s="1"/>
  <c r="Q686" i="10" a="1"/>
  <c r="Q686" i="10" s="1"/>
  <c r="AS691" i="10"/>
  <c r="AS680" i="10"/>
  <c r="AS683" i="10" s="1"/>
  <c r="Q684" i="10" a="1"/>
  <c r="Q684" i="10" s="1"/>
  <c r="O426" i="10" a="1"/>
  <c r="O426" i="10" s="1"/>
  <c r="AQ420" i="10"/>
  <c r="AQ423" i="10" s="1"/>
  <c r="AQ431" i="10"/>
  <c r="O424" i="10" a="1"/>
  <c r="O424" i="10" s="1"/>
  <c r="AS628" i="10"/>
  <c r="AS631" i="10" s="1"/>
  <c r="AS639" i="10"/>
  <c r="Q634" i="10" a="1"/>
  <c r="Q634" i="10" s="1"/>
  <c r="Q632" i="10" a="1"/>
  <c r="Q632" i="10" s="1"/>
  <c r="O582" i="10" a="1"/>
  <c r="O582" i="10" s="1"/>
  <c r="AQ587" i="10"/>
  <c r="AQ576" i="10"/>
  <c r="AQ579" i="10" s="1"/>
  <c r="O580" i="10" a="1"/>
  <c r="O580" i="10" s="1"/>
  <c r="J789" i="10" a="1"/>
  <c r="J789" i="10" s="1"/>
  <c r="R113" i="10" a="1"/>
  <c r="R113" i="10" s="1"/>
  <c r="O581" i="10" a="1"/>
  <c r="O581" i="10" s="1"/>
  <c r="Q321" i="10" a="1"/>
  <c r="Q321" i="10" s="1"/>
  <c r="Q165" i="10" a="1"/>
  <c r="Q165" i="10" s="1"/>
  <c r="AP11" i="10"/>
  <c r="N61" i="10" a="1"/>
  <c r="N61" i="10" s="1"/>
  <c r="M217" i="10" a="1"/>
  <c r="M217" i="10" s="1"/>
  <c r="AO11" i="10"/>
  <c r="M61" i="10" a="1"/>
  <c r="M61" i="10" s="1"/>
  <c r="AG112" i="10"/>
  <c r="AG580" i="10"/>
  <c r="AG684" i="10"/>
  <c r="AG60" i="10"/>
  <c r="AG216" i="10"/>
  <c r="AG528" i="10"/>
  <c r="AG788" i="10"/>
  <c r="AG268" i="10"/>
  <c r="AG372" i="10"/>
  <c r="AG632" i="10"/>
  <c r="AG736" i="10"/>
  <c r="AG164" i="10"/>
  <c r="AG424" i="10"/>
  <c r="AG476" i="10"/>
  <c r="AG320" i="10"/>
  <c r="H581" i="10" a="1"/>
  <c r="H581" i="10" s="1"/>
  <c r="AI483" i="10"/>
  <c r="K478" i="10" a="1"/>
  <c r="K478" i="10" s="1"/>
  <c r="AI472" i="10"/>
  <c r="AI475" i="10" s="1"/>
  <c r="K476" i="10" a="1"/>
  <c r="K476" i="10" s="1"/>
  <c r="AF680" i="10"/>
  <c r="AF683" i="10" s="1"/>
  <c r="AF691" i="10"/>
  <c r="V379" i="10"/>
  <c r="V368" i="10"/>
  <c r="V371" i="10" s="1"/>
  <c r="W171" i="10"/>
  <c r="W160" i="10"/>
  <c r="W163" i="10" s="1"/>
  <c r="AH680" i="10"/>
  <c r="AH683" i="10" s="1"/>
  <c r="AH691" i="10"/>
  <c r="AA483" i="10"/>
  <c r="AA472" i="10"/>
  <c r="AA475" i="10" s="1"/>
  <c r="Z732" i="10"/>
  <c r="Z735" i="10" s="1"/>
  <c r="Z743" i="10"/>
  <c r="X56" i="10"/>
  <c r="X10" i="10"/>
  <c r="X67" i="10"/>
  <c r="J217" i="10" a="1"/>
  <c r="J217" i="10" s="1"/>
  <c r="AI732" i="10"/>
  <c r="AI735" i="10" s="1"/>
  <c r="AI743" i="10"/>
  <c r="K738" i="10" a="1"/>
  <c r="K738" i="10" s="1"/>
  <c r="K736" i="10" a="1"/>
  <c r="K736" i="10" s="1"/>
  <c r="Z108" i="10"/>
  <c r="Z111" i="10" s="1"/>
  <c r="Z119" i="10"/>
  <c r="Z420" i="10"/>
  <c r="Z423" i="10" s="1"/>
  <c r="Z431" i="10"/>
  <c r="J62" i="10" a="1"/>
  <c r="J62" i="10" s="1"/>
  <c r="AD10" i="10"/>
  <c r="AD67" i="10"/>
  <c r="AD56" i="10"/>
  <c r="J60" i="10" a="1"/>
  <c r="J60" i="10" s="1"/>
  <c r="Y420" i="10"/>
  <c r="Y423" i="10" s="1"/>
  <c r="Y431" i="10"/>
  <c r="I426" i="10" a="1"/>
  <c r="I426" i="10" s="1"/>
  <c r="I424" i="10" a="1"/>
  <c r="I424" i="10" s="1"/>
  <c r="AC431" i="10"/>
  <c r="AC420" i="10"/>
  <c r="AC423" i="10" s="1"/>
  <c r="U275" i="10"/>
  <c r="U264" i="10"/>
  <c r="U267" i="10" s="1"/>
  <c r="AK576" i="10"/>
  <c r="AK579" i="10" s="1"/>
  <c r="AK587" i="10"/>
  <c r="X264" i="10"/>
  <c r="X267" i="10" s="1"/>
  <c r="X275" i="10"/>
  <c r="AL119" i="10"/>
  <c r="AL108" i="10"/>
  <c r="AL111" i="10" s="1"/>
  <c r="AB420" i="10"/>
  <c r="AB423" i="10" s="1"/>
  <c r="AB431" i="10"/>
  <c r="AE628" i="10"/>
  <c r="AE631" i="10" s="1"/>
  <c r="AE639" i="10"/>
  <c r="T223" i="10"/>
  <c r="T212" i="10"/>
  <c r="T215" i="10" s="1"/>
  <c r="H218" i="10" a="1"/>
  <c r="H218" i="10" s="1"/>
  <c r="H216" i="10" a="1"/>
  <c r="H216" i="10" s="1"/>
  <c r="O62" i="10" a="1"/>
  <c r="O62" i="10" s="1"/>
  <c r="AQ67" i="10"/>
  <c r="AQ56" i="10"/>
  <c r="AQ59" i="10" s="1"/>
  <c r="AQ10" i="10"/>
  <c r="O60" i="10" a="1"/>
  <c r="O60" i="10" s="1"/>
  <c r="Q166" i="10" a="1"/>
  <c r="Q166" i="10" s="1"/>
  <c r="AS160" i="10"/>
  <c r="AS163" i="10" s="1"/>
  <c r="AS171" i="10"/>
  <c r="Q164" i="10" a="1"/>
  <c r="Q164" i="10" s="1"/>
  <c r="AS524" i="10"/>
  <c r="AS527" i="10" s="1"/>
  <c r="AS535" i="10"/>
  <c r="Q530" i="10" a="1"/>
  <c r="Q530" i="10" s="1"/>
  <c r="Q528" i="10" a="1"/>
  <c r="Q528" i="10" s="1"/>
  <c r="AR743" i="10"/>
  <c r="AR732" i="10"/>
  <c r="P738" i="10" a="1"/>
  <c r="P738" i="10" s="1"/>
  <c r="P736" i="10" a="1"/>
  <c r="P736" i="10" s="1"/>
  <c r="AR587" i="10"/>
  <c r="AR576" i="10"/>
  <c r="AR579" i="10" s="1"/>
  <c r="P582" i="10" a="1"/>
  <c r="P582" i="10" s="1"/>
  <c r="P580" i="10" a="1"/>
  <c r="P580" i="10" s="1"/>
  <c r="P426" i="10" a="1"/>
  <c r="P426" i="10" s="1"/>
  <c r="AR431" i="10"/>
  <c r="AR420" i="10"/>
  <c r="AR423" i="10" s="1"/>
  <c r="J321" i="10" a="1"/>
  <c r="J321" i="10" s="1"/>
  <c r="N269" i="10" a="1"/>
  <c r="N269" i="10" s="1"/>
  <c r="N477" i="10" a="1"/>
  <c r="N477" i="10" s="1"/>
  <c r="M373" i="10" a="1"/>
  <c r="M373" i="10" s="1"/>
  <c r="N165" i="10" a="1"/>
  <c r="N165" i="10" s="1"/>
  <c r="H685" i="10" a="1"/>
  <c r="H685" i="10" s="1"/>
  <c r="K114" i="10" a="1"/>
  <c r="K114" i="10" s="1"/>
  <c r="AI119" i="10"/>
  <c r="AI108" i="10"/>
  <c r="AI111" i="10" s="1"/>
  <c r="K112" i="10" a="1"/>
  <c r="K112" i="10" s="1"/>
  <c r="AF160" i="10"/>
  <c r="AF163" i="10" s="1"/>
  <c r="AF171" i="10"/>
  <c r="V56" i="10"/>
  <c r="V67" i="10"/>
  <c r="V10" i="10"/>
  <c r="W680" i="10"/>
  <c r="W683" i="10" s="1"/>
  <c r="W691" i="10"/>
  <c r="AH379" i="10"/>
  <c r="AH368" i="10"/>
  <c r="AH371" i="10" s="1"/>
  <c r="AA223" i="10"/>
  <c r="AA212" i="10"/>
  <c r="AA215" i="10" s="1"/>
  <c r="N322" i="10" a="1"/>
  <c r="N322" i="10" s="1"/>
  <c r="AP316" i="10"/>
  <c r="AP319" i="10" s="1"/>
  <c r="AP327" i="10"/>
  <c r="N320" i="10" a="1"/>
  <c r="N320" i="10" s="1"/>
  <c r="R632" i="10" a="1"/>
  <c r="R632" i="10" s="1"/>
  <c r="R633" i="10" a="1"/>
  <c r="R633" i="10" s="1"/>
  <c r="AF431" i="10"/>
  <c r="AF420" i="10"/>
  <c r="AF423" i="10" s="1"/>
  <c r="AL743" i="10"/>
  <c r="AL732" i="10"/>
  <c r="AL735" i="10" s="1"/>
  <c r="P270" i="10" a="1"/>
  <c r="P270" i="10" s="1"/>
  <c r="AR264" i="10"/>
  <c r="AR267" i="10" s="1"/>
  <c r="AR275" i="10"/>
  <c r="AK212" i="10"/>
  <c r="AK215" i="10" s="1"/>
  <c r="AK223" i="10"/>
  <c r="X483" i="10"/>
  <c r="X472" i="10"/>
  <c r="X475" i="10" s="1"/>
  <c r="AL275" i="10"/>
  <c r="AL264" i="10"/>
  <c r="AL267" i="10" s="1"/>
  <c r="AB160" i="10"/>
  <c r="AB163" i="10" s="1"/>
  <c r="AB171" i="10"/>
  <c r="AE472" i="10"/>
  <c r="AE475" i="10" s="1"/>
  <c r="AE483" i="10"/>
  <c r="T795" i="10"/>
  <c r="H790" i="10" a="1"/>
  <c r="H790" i="10" s="1"/>
  <c r="T784" i="10"/>
  <c r="T787" i="10" s="1"/>
  <c r="H788" i="10" a="1"/>
  <c r="H788" i="10" s="1"/>
  <c r="AP379" i="10"/>
  <c r="AP368" i="10"/>
  <c r="AP371" i="10" s="1"/>
  <c r="N374" i="10" a="1"/>
  <c r="N374" i="10" s="1"/>
  <c r="N372" i="10" a="1"/>
  <c r="N372" i="10" s="1"/>
  <c r="AN56" i="10"/>
  <c r="AN67" i="10"/>
  <c r="AN10" i="10"/>
  <c r="N62" i="10" a="1"/>
  <c r="N62" i="10" s="1"/>
  <c r="AP67" i="10"/>
  <c r="AP56" i="10"/>
  <c r="AP59" i="10" s="1"/>
  <c r="AP10" i="10"/>
  <c r="N60" i="10" a="1"/>
  <c r="N60" i="10" s="1"/>
  <c r="AT368" i="10"/>
  <c r="AT371" i="10" s="1"/>
  <c r="R374" i="10" a="1"/>
  <c r="R374" i="10" s="1"/>
  <c r="AT379" i="10"/>
  <c r="R372" i="10" a="1"/>
  <c r="R372" i="10" s="1"/>
  <c r="AT472" i="10"/>
  <c r="AT475" i="10" s="1"/>
  <c r="R478" i="10" a="1"/>
  <c r="R478" i="10" s="1"/>
  <c r="AT483" i="10"/>
  <c r="R476" i="10" a="1"/>
  <c r="R476" i="10" s="1"/>
  <c r="Q374" i="10" a="1"/>
  <c r="Q374" i="10" s="1"/>
  <c r="AS368" i="10"/>
  <c r="AS371" i="10" s="1"/>
  <c r="AS379" i="10"/>
  <c r="Q372" i="10" a="1"/>
  <c r="Q372" i="10" s="1"/>
  <c r="AS212" i="10"/>
  <c r="AS215" i="10" s="1"/>
  <c r="Q218" i="10" a="1"/>
  <c r="Q218" i="10" s="1"/>
  <c r="AS223" i="10"/>
  <c r="Q216" i="10" a="1"/>
  <c r="Q216" i="10" s="1"/>
  <c r="J529" i="10" a="1"/>
  <c r="J529" i="10" s="1"/>
  <c r="O321" i="10" a="1"/>
  <c r="O321" i="10" s="1"/>
  <c r="N217" i="10" a="1"/>
  <c r="N217" i="10" s="1"/>
  <c r="N633" i="10" a="1"/>
  <c r="N633" i="10" s="1"/>
  <c r="R425" i="10" a="1"/>
  <c r="R425" i="10" s="1"/>
  <c r="H477" i="10" a="1"/>
  <c r="H477" i="10" s="1"/>
  <c r="AI171" i="10"/>
  <c r="AI160" i="10"/>
  <c r="AI163" i="10" s="1"/>
  <c r="K166" i="10" a="1"/>
  <c r="K166" i="10" s="1"/>
  <c r="K164" i="10" a="1"/>
  <c r="K164" i="10" s="1"/>
  <c r="V171" i="10"/>
  <c r="V160" i="10"/>
  <c r="V163" i="10" s="1"/>
  <c r="W67" i="10"/>
  <c r="W56" i="10"/>
  <c r="W10" i="10"/>
  <c r="AH316" i="10"/>
  <c r="AH319" i="10" s="1"/>
  <c r="AH327" i="10"/>
  <c r="AA795" i="10"/>
  <c r="AA784" i="10"/>
  <c r="AA787" i="10" s="1"/>
  <c r="J322" i="10" a="1"/>
  <c r="J322" i="10" s="1"/>
  <c r="AD316" i="10"/>
  <c r="AD319" i="10" s="1"/>
  <c r="AD327" i="10"/>
  <c r="J320" i="10" a="1"/>
  <c r="J320" i="10" s="1"/>
  <c r="AD628" i="10"/>
  <c r="AD631" i="10" s="1"/>
  <c r="J634" i="10" a="1"/>
  <c r="J634" i="10" s="1"/>
  <c r="AD639" i="10"/>
  <c r="J632" i="10" a="1"/>
  <c r="J632" i="10" s="1"/>
  <c r="Y587" i="10"/>
  <c r="Y576" i="10"/>
  <c r="Y579" i="10" s="1"/>
  <c r="I582" i="10" a="1"/>
  <c r="I582" i="10" s="1"/>
  <c r="I580" i="10" a="1"/>
  <c r="I580" i="10" s="1"/>
  <c r="AC732" i="10"/>
  <c r="AC735" i="10" s="1"/>
  <c r="AC743" i="10"/>
  <c r="U795" i="10"/>
  <c r="U784" i="10"/>
  <c r="U787" i="10" s="1"/>
  <c r="X524" i="10"/>
  <c r="X527" i="10" s="1"/>
  <c r="X535" i="10"/>
  <c r="AL628" i="10"/>
  <c r="AL631" i="10" s="1"/>
  <c r="AL639" i="10"/>
  <c r="AB691" i="10"/>
  <c r="AB680" i="10"/>
  <c r="AB683" i="10" s="1"/>
  <c r="AE327" i="10"/>
  <c r="AE316" i="10"/>
  <c r="AE319" i="10" s="1"/>
  <c r="T628" i="10"/>
  <c r="T631" i="10" s="1"/>
  <c r="T639" i="10"/>
  <c r="H634" i="10" a="1"/>
  <c r="H634" i="10" s="1"/>
  <c r="H632" i="10" a="1"/>
  <c r="H632" i="10" s="1"/>
  <c r="R790" i="10" a="1"/>
  <c r="R790" i="10" s="1"/>
  <c r="AT795" i="10"/>
  <c r="AT784" i="10"/>
  <c r="AT787" i="10" s="1"/>
  <c r="R788" i="10" a="1"/>
  <c r="R788" i="10" s="1"/>
  <c r="AR524" i="10"/>
  <c r="AR527" i="10" s="1"/>
  <c r="P530" i="10" a="1"/>
  <c r="P530" i="10" s="1"/>
  <c r="AR535" i="10"/>
  <c r="P528" i="10" a="1"/>
  <c r="P528" i="10" s="1"/>
  <c r="AN743" i="10"/>
  <c r="AN732" i="10"/>
  <c r="AN735" i="10" s="1"/>
  <c r="AS275" i="10"/>
  <c r="AS264" i="10"/>
  <c r="AS267" i="10" s="1"/>
  <c r="Q270" i="10" a="1"/>
  <c r="Q270" i="10" s="1"/>
  <c r="Q268" i="10" a="1"/>
  <c r="Q268" i="10" s="1"/>
  <c r="AO587" i="10"/>
  <c r="AO576" i="10"/>
  <c r="AO579" i="10" s="1"/>
  <c r="M582" i="10" a="1"/>
  <c r="M582" i="10" s="1"/>
  <c r="M580" i="10" a="1"/>
  <c r="M580" i="10" s="1"/>
  <c r="AT119" i="10"/>
  <c r="AT108" i="10"/>
  <c r="AT111" i="10" s="1"/>
  <c r="R114" i="10" a="1"/>
  <c r="R114" i="10" s="1"/>
  <c r="R112" i="10" a="1"/>
  <c r="R112" i="10" s="1"/>
  <c r="M322" i="10" a="1"/>
  <c r="M322" i="10" s="1"/>
  <c r="AO316" i="10"/>
  <c r="AO319" i="10" s="1"/>
  <c r="AO327" i="10"/>
  <c r="M320" i="10" a="1"/>
  <c r="M320" i="10" s="1"/>
  <c r="J685" i="10" a="1"/>
  <c r="J685" i="10" s="1"/>
  <c r="P684" i="10" a="1"/>
  <c r="P684" i="10" s="1"/>
  <c r="P685" i="10" a="1"/>
  <c r="P685" i="10" s="1"/>
  <c r="AR11" i="10"/>
  <c r="P61" i="10" a="1"/>
  <c r="P61" i="10" s="1"/>
  <c r="AN11" i="10"/>
  <c r="Q737" i="10" a="1"/>
  <c r="Q737" i="10" s="1"/>
  <c r="Q685" i="10" a="1"/>
  <c r="Q685" i="10" s="1"/>
  <c r="O789" i="10" a="1"/>
  <c r="O789" i="10" s="1"/>
  <c r="H217" i="10" a="1"/>
  <c r="H217" i="10" s="1"/>
  <c r="AI368" i="10"/>
  <c r="AI371" i="10" s="1"/>
  <c r="K374" i="10" a="1"/>
  <c r="K374" i="10" s="1"/>
  <c r="AI379" i="10"/>
  <c r="K372" i="10" a="1"/>
  <c r="K372" i="10" s="1"/>
  <c r="AF483" i="10"/>
  <c r="AF472" i="10"/>
  <c r="AF475" i="10" s="1"/>
  <c r="V587" i="10"/>
  <c r="V576" i="10"/>
  <c r="V579" i="10" s="1"/>
  <c r="W223" i="10"/>
  <c r="W212" i="10"/>
  <c r="W215" i="10" s="1"/>
  <c r="AH576" i="10"/>
  <c r="AH579" i="10" s="1"/>
  <c r="AH587" i="10"/>
  <c r="AA680" i="10"/>
  <c r="AA683" i="10" s="1"/>
  <c r="AA691" i="10"/>
  <c r="AD743" i="10"/>
  <c r="AD732" i="10"/>
  <c r="AD735" i="10" s="1"/>
  <c r="J738" i="10" a="1"/>
  <c r="J738" i="10" s="1"/>
  <c r="J736" i="10" a="1"/>
  <c r="J736" i="10" s="1"/>
  <c r="AP108" i="10"/>
  <c r="AP111" i="10" s="1"/>
  <c r="N114" i="10" a="1"/>
  <c r="N114" i="10" s="1"/>
  <c r="AP119" i="10"/>
  <c r="N112" i="10" a="1"/>
  <c r="N112" i="10" s="1"/>
  <c r="U420" i="10"/>
  <c r="U423" i="10" s="1"/>
  <c r="U431" i="10"/>
  <c r="Z212" i="10"/>
  <c r="Z215" i="10" s="1"/>
  <c r="Z223" i="10"/>
  <c r="X11" i="10"/>
  <c r="AA11" i="10"/>
  <c r="I529" i="10" a="1"/>
  <c r="I529" i="10" s="1"/>
  <c r="J426" i="10" a="1"/>
  <c r="J426" i="10" s="1"/>
  <c r="AD420" i="10"/>
  <c r="AD423" i="10" s="1"/>
  <c r="AD431" i="10"/>
  <c r="J424" i="10" a="1"/>
  <c r="J424" i="10" s="1"/>
  <c r="I322" i="10" a="1"/>
  <c r="I322" i="10" s="1"/>
  <c r="Y327" i="10"/>
  <c r="Y316" i="10"/>
  <c r="Y319" i="10" s="1"/>
  <c r="I320" i="10" a="1"/>
  <c r="I320" i="10" s="1"/>
  <c r="AC524" i="10"/>
  <c r="AC527" i="10" s="1"/>
  <c r="AC535" i="10"/>
  <c r="U680" i="10"/>
  <c r="U683" i="10" s="1"/>
  <c r="U691" i="10"/>
  <c r="AK10" i="10"/>
  <c r="AK56" i="10"/>
  <c r="AK67" i="10"/>
  <c r="X108" i="10"/>
  <c r="X111" i="10" s="1"/>
  <c r="X119" i="10"/>
  <c r="AL368" i="10"/>
  <c r="AL371" i="10" s="1"/>
  <c r="AL379" i="10"/>
  <c r="AB223" i="10"/>
  <c r="AB212" i="10"/>
  <c r="AB215" i="10" s="1"/>
  <c r="AE171" i="10"/>
  <c r="AE160" i="10"/>
  <c r="AE163" i="10" s="1"/>
  <c r="T160" i="10"/>
  <c r="T163" i="10" s="1"/>
  <c r="H166" i="10" a="1"/>
  <c r="H166" i="10" s="1"/>
  <c r="T171" i="10"/>
  <c r="H164" i="10" a="1"/>
  <c r="H164" i="10" s="1"/>
  <c r="O686" i="10" a="1"/>
  <c r="O686" i="10" s="1"/>
  <c r="AQ680" i="10"/>
  <c r="AQ683" i="10" s="1"/>
  <c r="AQ691" i="10"/>
  <c r="O684" i="10" a="1"/>
  <c r="O684" i="10" s="1"/>
  <c r="R426" i="10" a="1"/>
  <c r="R426" i="10" s="1"/>
  <c r="AT420" i="10"/>
  <c r="AT423" i="10" s="1"/>
  <c r="AT431" i="10"/>
  <c r="R424" i="10" a="1"/>
  <c r="R424" i="10" s="1"/>
  <c r="AT535" i="10"/>
  <c r="R530" i="10" a="1"/>
  <c r="R530" i="10" s="1"/>
  <c r="AT524" i="10"/>
  <c r="AT527" i="10" s="1"/>
  <c r="R528" i="10" a="1"/>
  <c r="R528" i="10" s="1"/>
  <c r="AR212" i="10"/>
  <c r="AR215" i="10" s="1"/>
  <c r="P218" i="10" a="1"/>
  <c r="P218" i="10" s="1"/>
  <c r="AR223" i="10"/>
  <c r="P216" i="10" a="1"/>
  <c r="P216" i="10" s="1"/>
  <c r="AT212" i="10"/>
  <c r="AT215" i="10" s="1"/>
  <c r="R218" i="10" a="1"/>
  <c r="R218" i="10" s="1"/>
  <c r="AT223" i="10"/>
  <c r="O218" i="10" a="1"/>
  <c r="O218" i="10" s="1"/>
  <c r="AQ223" i="10"/>
  <c r="AQ212" i="10"/>
  <c r="AQ215" i="10" s="1"/>
  <c r="O216" i="10" a="1"/>
  <c r="O216" i="10" s="1"/>
  <c r="AN628" i="10"/>
  <c r="AN631" i="10" s="1"/>
  <c r="AN639" i="10"/>
  <c r="J373" i="10" a="1"/>
  <c r="J373" i="10" s="1"/>
  <c r="M685" i="10" a="1"/>
  <c r="M685" i="10" s="1"/>
  <c r="Q788" i="10" a="1"/>
  <c r="Q788" i="10" s="1"/>
  <c r="Q789" i="10" a="1"/>
  <c r="Q789" i="10" s="1"/>
  <c r="N737" i="10" a="1"/>
  <c r="N737" i="10" s="1"/>
  <c r="R477" i="10" a="1"/>
  <c r="R477" i="10" s="1"/>
  <c r="M737" i="10" a="1"/>
  <c r="M737" i="10" s="1"/>
  <c r="H425" i="10" a="1"/>
  <c r="H425" i="10" s="1"/>
  <c r="AI576" i="10"/>
  <c r="AI579" i="10" s="1"/>
  <c r="AI587" i="10"/>
  <c r="K582" i="10" a="1"/>
  <c r="K582" i="10" s="1"/>
  <c r="K580" i="10" a="1"/>
  <c r="K580" i="10" s="1"/>
  <c r="AF743" i="10"/>
  <c r="AF732" i="10"/>
  <c r="AF735" i="10" s="1"/>
  <c r="V535" i="10"/>
  <c r="V524" i="10"/>
  <c r="V527" i="10" s="1"/>
  <c r="W483" i="10"/>
  <c r="W472" i="10"/>
  <c r="W475" i="10" s="1"/>
  <c r="AH732" i="10"/>
  <c r="AH735" i="10" s="1"/>
  <c r="AH743" i="10"/>
  <c r="AA171" i="10"/>
  <c r="AA160" i="10"/>
  <c r="AA163" i="10" s="1"/>
  <c r="AH472" i="10"/>
  <c r="AH475" i="10" s="1"/>
  <c r="AH483" i="10"/>
  <c r="X732" i="10"/>
  <c r="X735" i="10" s="1"/>
  <c r="X743" i="10"/>
  <c r="Q62" i="10" a="1"/>
  <c r="Q62" i="10" s="1"/>
  <c r="AS56" i="10"/>
  <c r="AS59" i="10" s="1"/>
  <c r="AS67" i="10"/>
  <c r="AS10" i="10"/>
  <c r="Q60" i="10" a="1"/>
  <c r="Q60" i="10" s="1"/>
  <c r="V316" i="10"/>
  <c r="V319" i="10" s="1"/>
  <c r="V327" i="10"/>
  <c r="Z483" i="10"/>
  <c r="Z472" i="10"/>
  <c r="Z475" i="10" s="1"/>
  <c r="Z639" i="10"/>
  <c r="Z628" i="10"/>
  <c r="Z631" i="10" s="1"/>
  <c r="Y119" i="10"/>
  <c r="Y108" i="10"/>
  <c r="Y111" i="10" s="1"/>
  <c r="I114" i="10" a="1"/>
  <c r="I114" i="10" s="1"/>
  <c r="I112" i="10" a="1"/>
  <c r="I112" i="10" s="1"/>
  <c r="I165" i="10" a="1"/>
  <c r="I165" i="10" s="1"/>
  <c r="Z587" i="10"/>
  <c r="Z576" i="10"/>
  <c r="Z579" i="10" s="1"/>
  <c r="Z784" i="10"/>
  <c r="Z787" i="10" s="1"/>
  <c r="Z795" i="10"/>
  <c r="I217" i="10" a="1"/>
  <c r="I217" i="10" s="1"/>
  <c r="AC11" i="10"/>
  <c r="AD171" i="10"/>
  <c r="AD160" i="10"/>
  <c r="AD163" i="10" s="1"/>
  <c r="J166" i="10" a="1"/>
  <c r="J166" i="10" s="1"/>
  <c r="J164" i="10" a="1"/>
  <c r="J164" i="10" s="1"/>
  <c r="Y680" i="10"/>
  <c r="Y683" i="10" s="1"/>
  <c r="I686" i="10" a="1"/>
  <c r="I686" i="10" s="1"/>
  <c r="Y691" i="10"/>
  <c r="I684" i="10" a="1"/>
  <c r="I684" i="10" s="1"/>
  <c r="AC171" i="10"/>
  <c r="AC160" i="10"/>
  <c r="AC163" i="10" s="1"/>
  <c r="U10" i="10"/>
  <c r="U56" i="10"/>
  <c r="U67" i="10"/>
  <c r="AK795" i="10"/>
  <c r="AK784" i="10"/>
  <c r="AK787" i="10" s="1"/>
  <c r="X212" i="10"/>
  <c r="X215" i="10" s="1"/>
  <c r="X223" i="10"/>
  <c r="AL535" i="10"/>
  <c r="AL524" i="10"/>
  <c r="AL527" i="10" s="1"/>
  <c r="AB472" i="10"/>
  <c r="AB475" i="10" s="1"/>
  <c r="AB483" i="10"/>
  <c r="AE368" i="10"/>
  <c r="AE371" i="10" s="1"/>
  <c r="AE379" i="10"/>
  <c r="H582" i="10" a="1"/>
  <c r="H582" i="10" s="1"/>
  <c r="T576" i="10"/>
  <c r="T579" i="10" s="1"/>
  <c r="T587" i="10"/>
  <c r="H580" i="10" a="1"/>
  <c r="H580" i="10" s="1"/>
  <c r="AS472" i="10"/>
  <c r="AS475" i="10" s="1"/>
  <c r="Q478" i="10" a="1"/>
  <c r="Q478" i="10" s="1"/>
  <c r="AS483" i="10"/>
  <c r="AS732" i="10"/>
  <c r="Q738" i="10" a="1"/>
  <c r="Q738" i="10" s="1"/>
  <c r="AS743" i="10"/>
  <c r="Q736" i="10" a="1"/>
  <c r="Q736" i="10" s="1"/>
  <c r="AQ171" i="10"/>
  <c r="AQ160" i="10"/>
  <c r="AQ163" i="10" s="1"/>
  <c r="O166" i="10" a="1"/>
  <c r="O166" i="10" s="1"/>
  <c r="O164" i="10" a="1"/>
  <c r="O164" i="10" s="1"/>
  <c r="AO212" i="10"/>
  <c r="AO215" i="10" s="1"/>
  <c r="AO223" i="10"/>
  <c r="M218" i="10" a="1"/>
  <c r="M218" i="10" s="1"/>
  <c r="M216" i="10" a="1"/>
  <c r="M216" i="10" s="1"/>
  <c r="AR108" i="10"/>
  <c r="AR111" i="10" s="1"/>
  <c r="P114" i="10" a="1"/>
  <c r="P114" i="10" s="1"/>
  <c r="AR119" i="10"/>
  <c r="P112" i="10" a="1"/>
  <c r="P112" i="10" s="1"/>
  <c r="AN160" i="10"/>
  <c r="AN163" i="10" s="1"/>
  <c r="AN171" i="10"/>
  <c r="AT587" i="10"/>
  <c r="R582" i="10" a="1"/>
  <c r="R582" i="10" s="1"/>
  <c r="AT576" i="10"/>
  <c r="AT579" i="10" s="1"/>
  <c r="AB11" i="10"/>
  <c r="AD11" i="10"/>
  <c r="J61" i="10" a="1"/>
  <c r="J61" i="10" s="1"/>
  <c r="O477" i="10" a="1"/>
  <c r="O477" i="10" s="1"/>
  <c r="O737" i="10" a="1"/>
  <c r="O737" i="10" s="1"/>
  <c r="P633" i="10" a="1"/>
  <c r="P633" i="10" s="1"/>
  <c r="R373" i="10" a="1"/>
  <c r="R373" i="10" s="1"/>
  <c r="O529" i="10" a="1"/>
  <c r="O529" i="10" s="1"/>
  <c r="M581" i="10" a="1"/>
  <c r="M581" i="10" s="1"/>
  <c r="AM11" i="10"/>
  <c r="T11" i="10"/>
  <c r="H61" i="10" a="1"/>
  <c r="H61" i="10" s="1"/>
  <c r="AI784" i="10"/>
  <c r="AI787" i="10" s="1"/>
  <c r="K790" i="10" a="1"/>
  <c r="K790" i="10" s="1"/>
  <c r="AI795" i="10"/>
  <c r="K788" i="10" a="1"/>
  <c r="K788" i="10" s="1"/>
  <c r="AF524" i="10"/>
  <c r="AF527" i="10" s="1"/>
  <c r="AF535" i="10"/>
  <c r="V483" i="10"/>
  <c r="V472" i="10"/>
  <c r="V475" i="10" s="1"/>
  <c r="W795" i="10"/>
  <c r="W784" i="10"/>
  <c r="W787" i="10" s="1"/>
  <c r="AH171" i="10"/>
  <c r="AH160" i="10"/>
  <c r="AH163" i="10" s="1"/>
  <c r="AA524" i="10"/>
  <c r="AA527" i="10" s="1"/>
  <c r="AA535" i="10"/>
  <c r="AB576" i="10"/>
  <c r="AB579" i="10" s="1"/>
  <c r="AB587" i="10"/>
  <c r="O634" i="10" a="1"/>
  <c r="O634" i="10" s="1"/>
  <c r="AQ639" i="10"/>
  <c r="AQ628" i="10"/>
  <c r="AQ631" i="10" s="1"/>
  <c r="O632" i="10" a="1"/>
  <c r="O632" i="10" s="1"/>
  <c r="AI431" i="10"/>
  <c r="K426" i="10" a="1"/>
  <c r="K426" i="10" s="1"/>
  <c r="AI420" i="10"/>
  <c r="AI423" i="10" s="1"/>
  <c r="K424" i="10" a="1"/>
  <c r="K424" i="10" s="1"/>
  <c r="U160" i="10"/>
  <c r="U163" i="10" s="1"/>
  <c r="U171" i="10"/>
  <c r="H322" i="10" a="1"/>
  <c r="H322" i="10" s="1"/>
  <c r="T316" i="10"/>
  <c r="T319" i="10" s="1"/>
  <c r="T327" i="10"/>
  <c r="H320" i="10" a="1"/>
  <c r="H320" i="10" s="1"/>
  <c r="R684" i="10" a="1"/>
  <c r="R684" i="10" s="1"/>
  <c r="R685" i="10" a="1"/>
  <c r="R685" i="10" s="1"/>
  <c r="J790" i="10" a="1"/>
  <c r="J790" i="10" s="1"/>
  <c r="AD784" i="10"/>
  <c r="AD787" i="10" s="1"/>
  <c r="AD795" i="10"/>
  <c r="J788" i="10" a="1"/>
  <c r="J788" i="10" s="1"/>
  <c r="Y379" i="10"/>
  <c r="I374" i="10" a="1"/>
  <c r="I374" i="10" s="1"/>
  <c r="Y368" i="10"/>
  <c r="Y371" i="10" s="1"/>
  <c r="I372" i="10" a="1"/>
  <c r="I372" i="10" s="1"/>
  <c r="AC275" i="10"/>
  <c r="AC264" i="10"/>
  <c r="AC267" i="10" s="1"/>
  <c r="U639" i="10"/>
  <c r="U628" i="10"/>
  <c r="U631" i="10" s="1"/>
  <c r="AK108" i="10"/>
  <c r="AK111" i="10" s="1"/>
  <c r="AK119" i="10"/>
  <c r="AL420" i="10"/>
  <c r="AL423" i="10" s="1"/>
  <c r="AL431" i="10"/>
  <c r="AB628" i="10"/>
  <c r="AB631" i="10" s="1"/>
  <c r="AB639" i="10"/>
  <c r="AE264" i="10"/>
  <c r="AE267" i="10" s="1"/>
  <c r="AE275" i="10"/>
  <c r="H372" i="10" a="1"/>
  <c r="H372" i="10" s="1"/>
  <c r="T379" i="10"/>
  <c r="T368" i="10"/>
  <c r="T371" i="10" s="1"/>
  <c r="H374" i="10" a="1"/>
  <c r="H374" i="10" s="1"/>
  <c r="AT275" i="10"/>
  <c r="R270" i="10" a="1"/>
  <c r="R270" i="10" s="1"/>
  <c r="R268" i="10" a="1"/>
  <c r="R268" i="10" s="1"/>
  <c r="AO795" i="10"/>
  <c r="AO784" i="10"/>
  <c r="AO787" i="10" s="1"/>
  <c r="M790" i="10" a="1"/>
  <c r="M790" i="10" s="1"/>
  <c r="M788" i="10" a="1"/>
  <c r="M788" i="10" s="1"/>
  <c r="AQ275" i="10"/>
  <c r="AQ264" i="10"/>
  <c r="AQ267" i="10" s="1"/>
  <c r="O270" i="10" a="1"/>
  <c r="O270" i="10" s="1"/>
  <c r="O268" i="10" a="1"/>
  <c r="O268" i="10" s="1"/>
  <c r="AN264" i="10"/>
  <c r="AN267" i="10" s="1"/>
  <c r="AN275" i="10"/>
  <c r="AO119" i="10"/>
  <c r="M114" i="10" a="1"/>
  <c r="M114" i="10" s="1"/>
  <c r="AO108" i="10"/>
  <c r="AO111" i="10" s="1"/>
  <c r="M112" i="10" a="1"/>
  <c r="M112" i="10" s="1"/>
  <c r="AQ108" i="10"/>
  <c r="AQ111" i="10" s="1"/>
  <c r="O114" i="10" a="1"/>
  <c r="O114" i="10" s="1"/>
  <c r="AQ119" i="10"/>
  <c r="O112" i="10" a="1"/>
  <c r="O112" i="10" s="1"/>
  <c r="AP639" i="10"/>
  <c r="N634" i="10" a="1"/>
  <c r="N634" i="10" s="1"/>
  <c r="AP628" i="10"/>
  <c r="AP631" i="10" s="1"/>
  <c r="N632" i="10" a="1"/>
  <c r="N632" i="10" s="1"/>
  <c r="J113" i="10" a="1"/>
  <c r="J113" i="10" s="1"/>
  <c r="R165" i="10" a="1"/>
  <c r="R165" i="10" s="1"/>
  <c r="R789" i="10" a="1"/>
  <c r="R789" i="10" s="1"/>
  <c r="M633" i="10" a="1"/>
  <c r="M633" i="10" s="1"/>
  <c r="O373" i="10" a="1"/>
  <c r="O373" i="10" s="1"/>
  <c r="M477" i="10" a="1"/>
  <c r="M477" i="10" s="1"/>
  <c r="Q269" i="10" a="1"/>
  <c r="Q269" i="10" s="1"/>
  <c r="H165" i="10" a="1"/>
  <c r="H165" i="10" s="1"/>
  <c r="AI628" i="10"/>
  <c r="AI631" i="10" s="1"/>
  <c r="K634" i="10" a="1"/>
  <c r="K634" i="10" s="1"/>
  <c r="AI639" i="10"/>
  <c r="K632" i="10" a="1"/>
  <c r="K632" i="10" s="1"/>
  <c r="AF784" i="10"/>
  <c r="AF787" i="10" s="1"/>
  <c r="AF795" i="10"/>
  <c r="V223" i="10"/>
  <c r="V212" i="10"/>
  <c r="V215" i="10" s="1"/>
  <c r="W327" i="10"/>
  <c r="W316" i="10"/>
  <c r="W319" i="10" s="1"/>
  <c r="AH275" i="10"/>
  <c r="AH264" i="10"/>
  <c r="AH267" i="10" s="1"/>
  <c r="AA275" i="10"/>
  <c r="AA264" i="10"/>
  <c r="AA267" i="10" s="1"/>
  <c r="AE67" i="10"/>
  <c r="AE56" i="10"/>
  <c r="AE10" i="10"/>
  <c r="AC108" i="10"/>
  <c r="AC111" i="10" s="1"/>
  <c r="AC119" i="10"/>
  <c r="Z264" i="10"/>
  <c r="Z267" i="10" s="1"/>
  <c r="Z275" i="10"/>
  <c r="Z368" i="10"/>
  <c r="Z371" i="10" s="1"/>
  <c r="Z379" i="10"/>
  <c r="I425" i="10" a="1"/>
  <c r="I425" i="10" s="1"/>
  <c r="AD264" i="10"/>
  <c r="AD267" i="10" s="1"/>
  <c r="J270" i="10" a="1"/>
  <c r="J270" i="10" s="1"/>
  <c r="AD275" i="10"/>
  <c r="J268" i="10" a="1"/>
  <c r="J268" i="10" s="1"/>
  <c r="I738" i="10" a="1"/>
  <c r="I738" i="10" s="1"/>
  <c r="Y732" i="10"/>
  <c r="Y735" i="10" s="1"/>
  <c r="Y743" i="10"/>
  <c r="I736" i="10" a="1"/>
  <c r="I736" i="10" s="1"/>
  <c r="AC223" i="10"/>
  <c r="AC212" i="10"/>
  <c r="AC215" i="10" s="1"/>
  <c r="U212" i="10"/>
  <c r="U215" i="10" s="1"/>
  <c r="U223" i="10"/>
  <c r="AK628" i="10"/>
  <c r="AK631" i="10" s="1"/>
  <c r="AK639" i="10"/>
  <c r="X379" i="10"/>
  <c r="X368" i="10"/>
  <c r="X371" i="10" s="1"/>
  <c r="AL680" i="10"/>
  <c r="AL683" i="10" s="1"/>
  <c r="AL691" i="10"/>
  <c r="AB119" i="10"/>
  <c r="AB108" i="10"/>
  <c r="AB111" i="10" s="1"/>
  <c r="AE680" i="10"/>
  <c r="AE683" i="10" s="1"/>
  <c r="AE691" i="10"/>
  <c r="T743" i="10"/>
  <c r="H738" i="10" a="1"/>
  <c r="H738" i="10" s="1"/>
  <c r="T732" i="10"/>
  <c r="T735" i="10" s="1"/>
  <c r="H736" i="10" a="1"/>
  <c r="H736" i="10" s="1"/>
  <c r="AT67" i="10"/>
  <c r="AT56" i="10"/>
  <c r="AT59" i="10" s="1"/>
  <c r="R62" i="10" a="1"/>
  <c r="R62" i="10" s="1"/>
  <c r="AT10" i="10"/>
  <c r="R60" i="10" a="1"/>
  <c r="R60" i="10" s="1"/>
  <c r="AQ535" i="10"/>
  <c r="O530" i="10" a="1"/>
  <c r="O530" i="10" s="1"/>
  <c r="AQ524" i="10"/>
  <c r="AQ527" i="10" s="1"/>
  <c r="O528" i="10" a="1"/>
  <c r="O528" i="10" s="1"/>
  <c r="AT680" i="10"/>
  <c r="AT683" i="10" s="1"/>
  <c r="R686" i="10" a="1"/>
  <c r="R686" i="10" s="1"/>
  <c r="AT691" i="10"/>
  <c r="AT732" i="10"/>
  <c r="R738" i="10" a="1"/>
  <c r="R738" i="10" s="1"/>
  <c r="AT743" i="10"/>
  <c r="R736" i="10" a="1"/>
  <c r="R736" i="10" s="1"/>
  <c r="AN223" i="10"/>
  <c r="AN212" i="10"/>
  <c r="AN215" i="10" s="1"/>
  <c r="Q322" i="10" a="1"/>
  <c r="Q322" i="10" s="1"/>
  <c r="AS327" i="10"/>
  <c r="AS316" i="10"/>
  <c r="AS319" i="10" s="1"/>
  <c r="Q320" i="10" a="1"/>
  <c r="Q320" i="10" s="1"/>
  <c r="AP472" i="10"/>
  <c r="AP475" i="10" s="1"/>
  <c r="N478" i="10" a="1"/>
  <c r="N478" i="10" s="1"/>
  <c r="AP483" i="10"/>
  <c r="N476" i="10" a="1"/>
  <c r="N476" i="10" s="1"/>
  <c r="J425" i="10" a="1"/>
  <c r="J425" i="10" s="1"/>
  <c r="M321" i="10" a="1"/>
  <c r="M321" i="10" s="1"/>
  <c r="R529" i="10" a="1"/>
  <c r="R529" i="10" s="1"/>
  <c r="P372" i="10" a="1"/>
  <c r="P372" i="10" s="1"/>
  <c r="P373" i="10" a="1"/>
  <c r="P373" i="10" s="1"/>
  <c r="N321" i="10" a="1"/>
  <c r="N321" i="10" s="1"/>
  <c r="P217" i="10" a="1"/>
  <c r="P217" i="10" s="1"/>
  <c r="P113" i="10" a="1"/>
  <c r="P113" i="10" s="1"/>
  <c r="H633" i="10" a="1"/>
  <c r="H633" i="10" s="1"/>
  <c r="AI275" i="10"/>
  <c r="K270" i="10" a="1"/>
  <c r="K270" i="10" s="1"/>
  <c r="AI264" i="10"/>
  <c r="AI267" i="10" s="1"/>
  <c r="K268" i="10" a="1"/>
  <c r="K268" i="10" s="1"/>
  <c r="AF10" i="10"/>
  <c r="AF67" i="10"/>
  <c r="AF56" i="10"/>
  <c r="V108" i="10"/>
  <c r="V111" i="10" s="1"/>
  <c r="V119" i="10"/>
  <c r="W576" i="10"/>
  <c r="W579" i="10" s="1"/>
  <c r="W587" i="10"/>
  <c r="AH431" i="10"/>
  <c r="AH420" i="10"/>
  <c r="AH423" i="10" s="1"/>
  <c r="AA639" i="10"/>
  <c r="AA628" i="10"/>
  <c r="AA631" i="10" s="1"/>
  <c r="D327" i="17"/>
  <c r="D328" i="17" s="1"/>
  <c r="G7" i="3"/>
  <c r="F323" i="17" s="1"/>
  <c r="E285" i="17"/>
  <c r="C327" i="18"/>
  <c r="C327" i="32"/>
  <c r="C327" i="24"/>
  <c r="C327" i="23"/>
  <c r="C327" i="25"/>
  <c r="C327" i="30"/>
  <c r="C327" i="26"/>
  <c r="C327" i="34"/>
  <c r="C327" i="20"/>
  <c r="C327" i="28"/>
  <c r="C327" i="27"/>
  <c r="C327" i="19"/>
  <c r="C327" i="33"/>
  <c r="C327" i="21"/>
  <c r="C327" i="29"/>
  <c r="C327" i="22"/>
  <c r="D289" i="17"/>
  <c r="D290" i="17" s="1"/>
  <c r="C289" i="20"/>
  <c r="C289" i="34"/>
  <c r="C289" i="25"/>
  <c r="C289" i="22"/>
  <c r="C289" i="29"/>
  <c r="C289" i="33"/>
  <c r="C289" i="30"/>
  <c r="C289" i="19"/>
  <c r="C289" i="26"/>
  <c r="C289" i="21"/>
  <c r="C289" i="28"/>
  <c r="C289" i="32"/>
  <c r="C289" i="23"/>
  <c r="C289" i="24"/>
  <c r="C289" i="27"/>
  <c r="C289" i="18"/>
  <c r="M31" i="17"/>
  <c r="M27" i="17"/>
  <c r="M30" i="17"/>
  <c r="M26" i="17"/>
  <c r="M33" i="17"/>
  <c r="M29" i="17"/>
  <c r="M32" i="17"/>
  <c r="M28" i="17"/>
  <c r="M25" i="17"/>
  <c r="M24" i="17"/>
  <c r="C29" i="17"/>
  <c r="C32" i="17"/>
  <c r="C25" i="17"/>
  <c r="C28" i="17"/>
  <c r="C31" i="17"/>
  <c r="C33" i="17"/>
  <c r="C27" i="17"/>
  <c r="C30" i="17"/>
  <c r="C26" i="17"/>
  <c r="C24" i="17"/>
  <c r="Q250" i="10" l="1"/>
  <c r="Q770" i="10"/>
  <c r="Q198" i="10"/>
  <c r="Q354" i="10"/>
  <c r="Q146" i="10"/>
  <c r="Q94" i="10"/>
  <c r="Q302" i="10"/>
  <c r="AA17" i="10"/>
  <c r="U17" i="10"/>
  <c r="AK17" i="10"/>
  <c r="AD17" i="10"/>
  <c r="AM732" i="10"/>
  <c r="AM735" i="10" s="1"/>
  <c r="AM743" i="10"/>
  <c r="L738" i="10" a="1"/>
  <c r="L738" i="10" s="1"/>
  <c r="L736" i="10" a="1"/>
  <c r="L736" i="10" s="1"/>
  <c r="AG223" i="10"/>
  <c r="AG212" i="10"/>
  <c r="AG215" i="10" s="1"/>
  <c r="L270" i="10" a="1"/>
  <c r="L270" i="10" s="1"/>
  <c r="AM264" i="10"/>
  <c r="AM267" i="10" s="1"/>
  <c r="AM275" i="10"/>
  <c r="L268" i="10" a="1"/>
  <c r="L268" i="10" s="1"/>
  <c r="AC6" i="10"/>
  <c r="AC59" i="10"/>
  <c r="AC9" i="10" s="1"/>
  <c r="AJ784" i="10"/>
  <c r="AJ787" i="10" s="1"/>
  <c r="AJ795" i="10"/>
  <c r="AD6" i="10"/>
  <c r="AD59" i="10"/>
  <c r="AD9" i="10" s="1"/>
  <c r="AM67" i="10"/>
  <c r="AM10" i="10"/>
  <c r="AM56" i="10"/>
  <c r="L62" i="10" a="1"/>
  <c r="L62" i="10" s="1"/>
  <c r="L60" i="10" a="1"/>
  <c r="L60" i="10" s="1"/>
  <c r="AS6" i="10"/>
  <c r="AS735" i="10"/>
  <c r="AS9" i="10" s="1"/>
  <c r="X17" i="10"/>
  <c r="AG10" i="10"/>
  <c r="AG67" i="10"/>
  <c r="AG56" i="10"/>
  <c r="L166" i="10" a="1"/>
  <c r="L166" i="10" s="1"/>
  <c r="AM171" i="10"/>
  <c r="AM160" i="10"/>
  <c r="AM163" i="10" s="1"/>
  <c r="L164" i="10" a="1"/>
  <c r="L164" i="10" s="1"/>
  <c r="AJ108" i="10"/>
  <c r="AJ111" i="10" s="1"/>
  <c r="AJ119" i="10"/>
  <c r="AJ576" i="10"/>
  <c r="AJ579" i="10" s="1"/>
  <c r="AJ587" i="10"/>
  <c r="L61" i="10" a="1"/>
  <c r="L61" i="10" s="1"/>
  <c r="AG691" i="10"/>
  <c r="AG680" i="10"/>
  <c r="AG683" i="10" s="1"/>
  <c r="L530" i="10" a="1"/>
  <c r="L530" i="10" s="1"/>
  <c r="AM535" i="10"/>
  <c r="AM524" i="10"/>
  <c r="AM527" i="10" s="1"/>
  <c r="L528" i="10" a="1"/>
  <c r="L528" i="10" s="1"/>
  <c r="AA6" i="10"/>
  <c r="AA59" i="10"/>
  <c r="AA9" i="10" s="1"/>
  <c r="AJ171" i="10"/>
  <c r="AJ160" i="10"/>
  <c r="AJ163" i="10" s="1"/>
  <c r="AI17" i="10"/>
  <c r="X6" i="10"/>
  <c r="X59" i="10"/>
  <c r="X9" i="10" s="1"/>
  <c r="AG119" i="10"/>
  <c r="AG108" i="10"/>
  <c r="AG111" i="10" s="1"/>
  <c r="AT17" i="10"/>
  <c r="V17" i="10"/>
  <c r="AM576" i="10"/>
  <c r="AM579" i="10" s="1"/>
  <c r="L582" i="10" a="1"/>
  <c r="L582" i="10" s="1"/>
  <c r="AM587" i="10"/>
  <c r="L580" i="10" a="1"/>
  <c r="L580" i="10" s="1"/>
  <c r="AJ483" i="10"/>
  <c r="AJ472" i="10"/>
  <c r="AJ475" i="10" s="1"/>
  <c r="AL59" i="10"/>
  <c r="AL9" i="10" s="1"/>
  <c r="AL6" i="10"/>
  <c r="V6" i="10"/>
  <c r="V59" i="10"/>
  <c r="V9" i="10" s="1"/>
  <c r="AG327" i="10"/>
  <c r="AG316" i="10"/>
  <c r="AG319" i="10" s="1"/>
  <c r="AM472" i="10"/>
  <c r="AM475" i="10" s="1"/>
  <c r="AM483" i="10"/>
  <c r="L478" i="10" a="1"/>
  <c r="L478" i="10" s="1"/>
  <c r="L476" i="10" a="1"/>
  <c r="L476" i="10" s="1"/>
  <c r="AP17" i="10"/>
  <c r="AJ524" i="10"/>
  <c r="AJ527" i="10" s="1"/>
  <c r="AJ535" i="10"/>
  <c r="AL17" i="10"/>
  <c r="AQ6" i="10"/>
  <c r="AQ735" i="10"/>
  <c r="AQ9" i="10" s="1"/>
  <c r="L477" i="10" a="1"/>
  <c r="L477" i="10" s="1"/>
  <c r="AT6" i="10"/>
  <c r="AT735" i="10"/>
  <c r="AT9" i="10" s="1"/>
  <c r="AE17" i="10"/>
  <c r="AK6" i="10"/>
  <c r="AK59" i="10"/>
  <c r="AK9" i="10" s="1"/>
  <c r="AG483" i="10"/>
  <c r="AG472" i="10"/>
  <c r="AG475" i="10" s="1"/>
  <c r="AM119" i="10"/>
  <c r="L114" i="10" a="1"/>
  <c r="L114" i="10" s="1"/>
  <c r="AM108" i="10"/>
  <c r="AM111" i="10" s="1"/>
  <c r="L112" i="10" a="1"/>
  <c r="L112" i="10" s="1"/>
  <c r="AJ327" i="10"/>
  <c r="AJ316" i="10"/>
  <c r="AJ319" i="10" s="1"/>
  <c r="AQ17" i="10"/>
  <c r="L529" i="10" a="1"/>
  <c r="L529" i="10" s="1"/>
  <c r="AG587" i="10"/>
  <c r="AG576" i="10"/>
  <c r="AG579" i="10" s="1"/>
  <c r="U6" i="10"/>
  <c r="U59" i="10"/>
  <c r="U9" i="10" s="1"/>
  <c r="AE6" i="10"/>
  <c r="AE59" i="10"/>
  <c r="AE9" i="10" s="1"/>
  <c r="W6" i="10"/>
  <c r="W59" i="10"/>
  <c r="W9" i="10" s="1"/>
  <c r="AG431" i="10"/>
  <c r="AG420" i="10"/>
  <c r="AG423" i="10" s="1"/>
  <c r="AM327" i="10"/>
  <c r="AM316" i="10"/>
  <c r="AM319" i="10" s="1"/>
  <c r="L322" i="10" a="1"/>
  <c r="L322" i="10" s="1"/>
  <c r="L320" i="10" a="1"/>
  <c r="L320" i="10" s="1"/>
  <c r="AP6" i="10"/>
  <c r="AP735" i="10"/>
  <c r="AP9" i="10" s="1"/>
  <c r="AJ743" i="10"/>
  <c r="AJ732" i="10"/>
  <c r="AJ735" i="10" s="1"/>
  <c r="AH17" i="10"/>
  <c r="AF6" i="10"/>
  <c r="AF59" i="10"/>
  <c r="AF9" i="10" s="1"/>
  <c r="W17" i="10"/>
  <c r="AG160" i="10"/>
  <c r="AG163" i="10" s="1"/>
  <c r="AG171" i="10"/>
  <c r="AM691" i="10"/>
  <c r="L686" i="10" a="1"/>
  <c r="L686" i="10" s="1"/>
  <c r="AM680" i="10"/>
  <c r="AM683" i="10" s="1"/>
  <c r="L684" i="10" a="1"/>
  <c r="L684" i="10" s="1"/>
  <c r="AJ628" i="10"/>
  <c r="AJ631" i="10" s="1"/>
  <c r="AJ639" i="10"/>
  <c r="AG743" i="10"/>
  <c r="AG732" i="10"/>
  <c r="AG735" i="10" s="1"/>
  <c r="AM795" i="10"/>
  <c r="L790" i="10" a="1"/>
  <c r="L790" i="10" s="1"/>
  <c r="AM784" i="10"/>
  <c r="AM787" i="10" s="1"/>
  <c r="L788" i="10" a="1"/>
  <c r="L788" i="10" s="1"/>
  <c r="Z59" i="10"/>
  <c r="Z9" i="10" s="1"/>
  <c r="Z6" i="10"/>
  <c r="AJ275" i="10"/>
  <c r="AJ264" i="10"/>
  <c r="AJ267" i="10" s="1"/>
  <c r="AH6" i="10"/>
  <c r="AH59" i="10"/>
  <c r="AH9" i="10" s="1"/>
  <c r="AF17" i="10"/>
  <c r="AG628" i="10"/>
  <c r="AG631" i="10" s="1"/>
  <c r="AG639" i="10"/>
  <c r="AM639" i="10"/>
  <c r="AM628" i="10"/>
  <c r="AM631" i="10" s="1"/>
  <c r="L634" i="10" a="1"/>
  <c r="L634" i="10" s="1"/>
  <c r="L632" i="10" a="1"/>
  <c r="L632" i="10" s="1"/>
  <c r="AJ67" i="10"/>
  <c r="AJ56" i="10"/>
  <c r="AJ10" i="10"/>
  <c r="Y6" i="10"/>
  <c r="Y59" i="10"/>
  <c r="Y9" i="10" s="1"/>
  <c r="AG368" i="10"/>
  <c r="AG371" i="10" s="1"/>
  <c r="AG379" i="10"/>
  <c r="L374" i="10" a="1"/>
  <c r="L374" i="10" s="1"/>
  <c r="AM368" i="10"/>
  <c r="AM371" i="10" s="1"/>
  <c r="AM379" i="10"/>
  <c r="L372" i="10" a="1"/>
  <c r="L372" i="10" s="1"/>
  <c r="Z17" i="10"/>
  <c r="AJ212" i="10"/>
  <c r="AJ215" i="10" s="1"/>
  <c r="AJ223" i="10"/>
  <c r="Y17" i="10"/>
  <c r="AB17" i="10"/>
  <c r="AN17" i="10"/>
  <c r="AR6" i="10"/>
  <c r="AR735" i="10"/>
  <c r="AR9" i="10" s="1"/>
  <c r="AG275" i="10"/>
  <c r="AG264" i="10"/>
  <c r="AG267" i="10" s="1"/>
  <c r="L218" i="10" a="1"/>
  <c r="L218" i="10" s="1"/>
  <c r="AM212" i="10"/>
  <c r="AM215" i="10" s="1"/>
  <c r="AM223" i="10"/>
  <c r="L216" i="10" a="1"/>
  <c r="L216" i="10" s="1"/>
  <c r="AJ379" i="10"/>
  <c r="AJ368" i="10"/>
  <c r="AJ371" i="10" s="1"/>
  <c r="L737" i="10" a="1"/>
  <c r="L737" i="10" s="1"/>
  <c r="AB6" i="10"/>
  <c r="AB59" i="10"/>
  <c r="AB9" i="10" s="1"/>
  <c r="AJ680" i="10"/>
  <c r="AJ683" i="10" s="1"/>
  <c r="AJ691" i="10"/>
  <c r="AN6" i="10"/>
  <c r="AN59" i="10"/>
  <c r="AN9" i="10" s="1"/>
  <c r="AR17" i="10"/>
  <c r="AG795" i="10"/>
  <c r="AG784" i="10"/>
  <c r="AG787" i="10" s="1"/>
  <c r="AJ431" i="10"/>
  <c r="AJ420" i="10"/>
  <c r="AJ423" i="10" s="1"/>
  <c r="T6" i="10"/>
  <c r="T59" i="10"/>
  <c r="T9" i="10" s="1"/>
  <c r="AO17" i="10"/>
  <c r="AI6" i="10"/>
  <c r="AI59" i="10"/>
  <c r="AI9" i="10" s="1"/>
  <c r="AS17" i="10"/>
  <c r="AG524" i="10"/>
  <c r="AG527" i="10" s="1"/>
  <c r="AG535" i="10"/>
  <c r="AM420" i="10"/>
  <c r="AM423" i="10" s="1"/>
  <c r="L426" i="10" a="1"/>
  <c r="L426" i="10" s="1"/>
  <c r="AM431" i="10"/>
  <c r="L424" i="10" a="1"/>
  <c r="L424" i="10" s="1"/>
  <c r="AC17" i="10"/>
  <c r="T17" i="10"/>
  <c r="AO6" i="10"/>
  <c r="AO735" i="10"/>
  <c r="C325" i="30"/>
  <c r="T682" i="10" s="1"/>
  <c r="C323" i="30"/>
  <c r="D291" i="17"/>
  <c r="D305" i="17"/>
  <c r="C325" i="25"/>
  <c r="T474" i="10" s="1"/>
  <c r="C323" i="25"/>
  <c r="C323" i="22"/>
  <c r="C325" i="22"/>
  <c r="T214" i="10" s="1"/>
  <c r="C323" i="23"/>
  <c r="C325" i="23"/>
  <c r="T318" i="10" s="1"/>
  <c r="C325" i="26"/>
  <c r="T422" i="10" s="1"/>
  <c r="C323" i="26"/>
  <c r="C323" i="29"/>
  <c r="C325" i="29"/>
  <c r="T630" i="10" s="1"/>
  <c r="C323" i="24"/>
  <c r="C325" i="24"/>
  <c r="T370" i="10" s="1"/>
  <c r="C325" i="21"/>
  <c r="T162" i="10" s="1"/>
  <c r="C323" i="21"/>
  <c r="C325" i="32"/>
  <c r="T734" i="10" s="1"/>
  <c r="C323" i="32"/>
  <c r="C325" i="33"/>
  <c r="T786" i="10" s="1"/>
  <c r="C323" i="33"/>
  <c r="C325" i="18"/>
  <c r="T266" i="10" s="1"/>
  <c r="C323" i="18"/>
  <c r="C325" i="19"/>
  <c r="C323" i="19"/>
  <c r="E327" i="17"/>
  <c r="E328" i="17" s="1"/>
  <c r="C323" i="27"/>
  <c r="C325" i="27"/>
  <c r="T526" i="10" s="1"/>
  <c r="E289" i="17"/>
  <c r="E290" i="17" s="1"/>
  <c r="C325" i="28"/>
  <c r="T578" i="10" s="1"/>
  <c r="C323" i="28"/>
  <c r="H7" i="3"/>
  <c r="G323" i="17" s="1"/>
  <c r="F285" i="17"/>
  <c r="C325" i="20"/>
  <c r="T110" i="10" s="1"/>
  <c r="C323" i="20"/>
  <c r="C323" i="34"/>
  <c r="C325" i="34"/>
  <c r="T58" i="10" s="1"/>
  <c r="D329" i="17"/>
  <c r="D343" i="17"/>
  <c r="C287" i="18"/>
  <c r="C285" i="18"/>
  <c r="C287" i="27"/>
  <c r="C285" i="27"/>
  <c r="C285" i="25"/>
  <c r="C287" i="25"/>
  <c r="C287" i="34"/>
  <c r="T66" i="10" s="1"/>
  <c r="C285" i="34"/>
  <c r="C287" i="32"/>
  <c r="C285" i="32"/>
  <c r="C285" i="20"/>
  <c r="C287" i="20"/>
  <c r="C287" i="28"/>
  <c r="C285" i="28"/>
  <c r="C287" i="21"/>
  <c r="C285" i="21"/>
  <c r="C285" i="26"/>
  <c r="C287" i="26"/>
  <c r="C287" i="22"/>
  <c r="C285" i="22"/>
  <c r="C285" i="23"/>
  <c r="C287" i="23"/>
  <c r="C287" i="19"/>
  <c r="C285" i="19"/>
  <c r="C287" i="30"/>
  <c r="C285" i="30"/>
  <c r="C287" i="24"/>
  <c r="C285" i="24"/>
  <c r="C287" i="33"/>
  <c r="C285" i="33"/>
  <c r="C287" i="29"/>
  <c r="C285" i="29"/>
  <c r="T29" i="17"/>
  <c r="T33" i="17"/>
  <c r="T32" i="17"/>
  <c r="T28" i="17"/>
  <c r="T31" i="17"/>
  <c r="T27" i="17"/>
  <c r="T30" i="17"/>
  <c r="T26" i="17"/>
  <c r="T25" i="17"/>
  <c r="T24" i="17"/>
  <c r="N30" i="17"/>
  <c r="N26" i="17"/>
  <c r="N33" i="17"/>
  <c r="N29" i="17"/>
  <c r="N32" i="17"/>
  <c r="N28" i="17"/>
  <c r="N31" i="17"/>
  <c r="N27" i="17"/>
  <c r="N25" i="17"/>
  <c r="N24" i="17"/>
  <c r="G32" i="17"/>
  <c r="G28" i="17"/>
  <c r="G31" i="17"/>
  <c r="G27" i="17"/>
  <c r="G30" i="17"/>
  <c r="G26" i="17"/>
  <c r="G33" i="17"/>
  <c r="G29" i="17"/>
  <c r="G24" i="17"/>
  <c r="G25" i="17"/>
  <c r="F32" i="17"/>
  <c r="F28" i="17"/>
  <c r="F31" i="17"/>
  <c r="F27" i="17"/>
  <c r="F30" i="17"/>
  <c r="F26" i="17"/>
  <c r="F33" i="17"/>
  <c r="F29" i="17"/>
  <c r="F25" i="17"/>
  <c r="F24" i="17"/>
  <c r="I32" i="17"/>
  <c r="I28" i="17"/>
  <c r="I31" i="17"/>
  <c r="I27" i="17"/>
  <c r="I30" i="17"/>
  <c r="I26" i="17"/>
  <c r="I33" i="17"/>
  <c r="I29" i="17"/>
  <c r="I25" i="17"/>
  <c r="I24" i="17"/>
  <c r="H32" i="17"/>
  <c r="H28" i="17"/>
  <c r="H31" i="17"/>
  <c r="H27" i="17"/>
  <c r="H30" i="17"/>
  <c r="H26" i="17"/>
  <c r="H33" i="17"/>
  <c r="H29" i="17"/>
  <c r="H24" i="17"/>
  <c r="H25" i="17"/>
  <c r="Q30" i="17"/>
  <c r="Q26" i="17"/>
  <c r="Q33" i="17"/>
  <c r="Q29" i="17"/>
  <c r="Q32" i="17"/>
  <c r="Q28" i="17"/>
  <c r="Q31" i="17"/>
  <c r="Q27" i="17"/>
  <c r="Q25" i="17"/>
  <c r="Q24" i="17"/>
  <c r="P31" i="17"/>
  <c r="P30" i="17"/>
  <c r="P26" i="17"/>
  <c r="P33" i="17"/>
  <c r="P29" i="17"/>
  <c r="P32" i="17"/>
  <c r="P28" i="17"/>
  <c r="P27" i="17"/>
  <c r="P25" i="17"/>
  <c r="P24" i="17"/>
  <c r="L27" i="17"/>
  <c r="L31" i="17"/>
  <c r="L30" i="17"/>
  <c r="L26" i="17"/>
  <c r="L28" i="17"/>
  <c r="L33" i="17"/>
  <c r="L29" i="17"/>
  <c r="L32" i="17"/>
  <c r="L25" i="17"/>
  <c r="L24" i="17"/>
  <c r="D33" i="17"/>
  <c r="D29" i="17"/>
  <c r="D32" i="17"/>
  <c r="D28" i="17"/>
  <c r="D30" i="17"/>
  <c r="D26" i="17"/>
  <c r="D31" i="17"/>
  <c r="D27" i="17"/>
  <c r="D25" i="17"/>
  <c r="D24" i="17"/>
  <c r="J31" i="17"/>
  <c r="J27" i="17"/>
  <c r="J30" i="17"/>
  <c r="J26" i="17"/>
  <c r="J33" i="17"/>
  <c r="J29" i="17"/>
  <c r="J32" i="17"/>
  <c r="J28" i="17"/>
  <c r="J25" i="17"/>
  <c r="J24" i="17"/>
  <c r="E33" i="17"/>
  <c r="E29" i="17"/>
  <c r="E32" i="17"/>
  <c r="E28" i="17"/>
  <c r="E31" i="17"/>
  <c r="E27" i="17"/>
  <c r="E30" i="17"/>
  <c r="E26" i="17"/>
  <c r="E25" i="17"/>
  <c r="E24" i="17"/>
  <c r="O30" i="17"/>
  <c r="O26" i="17"/>
  <c r="O33" i="17"/>
  <c r="O29" i="17"/>
  <c r="O31" i="17"/>
  <c r="O32" i="17"/>
  <c r="O28" i="17"/>
  <c r="O27" i="17"/>
  <c r="O25" i="17"/>
  <c r="O24" i="17"/>
  <c r="K31" i="17"/>
  <c r="K27" i="17"/>
  <c r="K30" i="17"/>
  <c r="K26" i="17"/>
  <c r="K28" i="17"/>
  <c r="K33" i="17"/>
  <c r="K29" i="17"/>
  <c r="K32" i="17"/>
  <c r="K24" i="17"/>
  <c r="K25" i="17"/>
  <c r="S33" i="17"/>
  <c r="S29" i="17"/>
  <c r="S32" i="17"/>
  <c r="S28" i="17"/>
  <c r="S26" i="17"/>
  <c r="S31" i="17"/>
  <c r="S27" i="17"/>
  <c r="S30" i="17"/>
  <c r="S25" i="17"/>
  <c r="S24" i="17"/>
  <c r="R33" i="17"/>
  <c r="R29" i="17"/>
  <c r="R28" i="17"/>
  <c r="R32" i="17"/>
  <c r="R31" i="17"/>
  <c r="R27" i="17"/>
  <c r="R30" i="17"/>
  <c r="R26" i="17"/>
  <c r="R24" i="17"/>
  <c r="R25" i="17"/>
  <c r="V32" i="17"/>
  <c r="V28" i="17"/>
  <c r="V31" i="17"/>
  <c r="V27" i="17"/>
  <c r="V30" i="17"/>
  <c r="V26" i="17"/>
  <c r="V33" i="17"/>
  <c r="V29" i="17"/>
  <c r="V24" i="17"/>
  <c r="V25" i="17"/>
  <c r="W32" i="17"/>
  <c r="W28" i="17"/>
  <c r="W31" i="17"/>
  <c r="W27" i="17"/>
  <c r="W33" i="17"/>
  <c r="W29" i="17"/>
  <c r="W30" i="17"/>
  <c r="W26" i="17"/>
  <c r="W25" i="17"/>
  <c r="W24" i="17"/>
  <c r="U33" i="17"/>
  <c r="U29" i="17"/>
  <c r="U32" i="17"/>
  <c r="U28" i="17"/>
  <c r="U31" i="17"/>
  <c r="U27" i="17"/>
  <c r="U30" i="17"/>
  <c r="U26" i="17"/>
  <c r="U24" i="17"/>
  <c r="U25" i="17"/>
  <c r="R354" i="10" l="1"/>
  <c r="R770" i="10"/>
  <c r="R250" i="10"/>
  <c r="R146" i="10"/>
  <c r="R198" i="10"/>
  <c r="R302" i="10"/>
  <c r="R94" i="10"/>
  <c r="AJ17" i="10"/>
  <c r="AG6" i="10"/>
  <c r="AG59" i="10"/>
  <c r="AG9" i="10" s="1"/>
  <c r="AG17" i="10"/>
  <c r="AM6" i="10"/>
  <c r="AM59" i="10"/>
  <c r="AM9" i="10" s="1"/>
  <c r="AM17" i="10"/>
  <c r="AJ59" i="10"/>
  <c r="AJ9" i="10" s="1"/>
  <c r="AJ6" i="10"/>
  <c r="T794" i="10"/>
  <c r="T782" i="10"/>
  <c r="H786" i="10" s="1"/>
  <c r="T586" i="10"/>
  <c r="T574" i="10"/>
  <c r="H578" i="10" s="1"/>
  <c r="H67" i="10" a="1"/>
  <c r="H67" i="10" s="1"/>
  <c r="H65" i="10" a="1"/>
  <c r="H65" i="10" s="1"/>
  <c r="H66" i="10" a="1"/>
  <c r="H66" i="10" s="1"/>
  <c r="T8" i="10"/>
  <c r="T326" i="10"/>
  <c r="T314" i="10"/>
  <c r="H318" i="10" s="1"/>
  <c r="T482" i="10"/>
  <c r="T470" i="10"/>
  <c r="T222" i="10"/>
  <c r="T210" i="10"/>
  <c r="H214" i="10" s="1"/>
  <c r="T534" i="10"/>
  <c r="T522" i="10"/>
  <c r="T430" i="10"/>
  <c r="T418" i="10"/>
  <c r="H422" i="10" s="1"/>
  <c r="T274" i="10"/>
  <c r="T262" i="10"/>
  <c r="T638" i="10"/>
  <c r="T626" i="10"/>
  <c r="T170" i="10"/>
  <c r="T158" i="10"/>
  <c r="T118" i="10"/>
  <c r="T106" i="10"/>
  <c r="H110" i="10" s="1"/>
  <c r="T378" i="10"/>
  <c r="T366" i="10"/>
  <c r="H370" i="10" s="1"/>
  <c r="T690" i="10"/>
  <c r="T678" i="10"/>
  <c r="H682" i="10" s="1"/>
  <c r="T742" i="10"/>
  <c r="T730" i="10"/>
  <c r="T54" i="10"/>
  <c r="C328" i="18"/>
  <c r="C322" i="18"/>
  <c r="C322" i="26"/>
  <c r="C328" i="26"/>
  <c r="F327" i="17"/>
  <c r="F328" i="17" s="1"/>
  <c r="I7" i="3"/>
  <c r="H323" i="17" s="1"/>
  <c r="G285" i="17"/>
  <c r="C343" i="18"/>
  <c r="T312" i="10" s="1"/>
  <c r="C329" i="18"/>
  <c r="C329" i="26"/>
  <c r="C343" i="26"/>
  <c r="T468" i="10" s="1"/>
  <c r="C322" i="33"/>
  <c r="C328" i="33"/>
  <c r="C329" i="23"/>
  <c r="C343" i="23"/>
  <c r="T364" i="10" s="1"/>
  <c r="C322" i="28"/>
  <c r="C328" i="28"/>
  <c r="C343" i="28"/>
  <c r="T624" i="10" s="1"/>
  <c r="C329" i="28"/>
  <c r="C329" i="33"/>
  <c r="C343" i="33"/>
  <c r="T832" i="10" s="1"/>
  <c r="C328" i="23"/>
  <c r="C322" i="23"/>
  <c r="C322" i="32"/>
  <c r="C328" i="32"/>
  <c r="C343" i="22"/>
  <c r="T260" i="10" s="1"/>
  <c r="C329" i="22"/>
  <c r="D327" i="27"/>
  <c r="D327" i="21"/>
  <c r="D327" i="34"/>
  <c r="D327" i="29"/>
  <c r="D327" i="19"/>
  <c r="D327" i="20"/>
  <c r="D327" i="30"/>
  <c r="D327" i="18"/>
  <c r="D327" i="33"/>
  <c r="D327" i="25"/>
  <c r="D327" i="24"/>
  <c r="D327" i="22"/>
  <c r="D327" i="28"/>
  <c r="D327" i="32"/>
  <c r="D327" i="23"/>
  <c r="D327" i="26"/>
  <c r="E291" i="17"/>
  <c r="E305" i="17"/>
  <c r="C343" i="32"/>
  <c r="T780" i="10" s="1"/>
  <c r="C329" i="32"/>
  <c r="C322" i="22"/>
  <c r="C328" i="22"/>
  <c r="C343" i="27"/>
  <c r="T572" i="10" s="1"/>
  <c r="C329" i="27"/>
  <c r="C322" i="21"/>
  <c r="C328" i="21"/>
  <c r="C328" i="25"/>
  <c r="C322" i="25"/>
  <c r="C329" i="34"/>
  <c r="C343" i="34"/>
  <c r="T104" i="10" s="1"/>
  <c r="C328" i="27"/>
  <c r="C322" i="27"/>
  <c r="C329" i="21"/>
  <c r="C343" i="21"/>
  <c r="T208" i="10" s="1"/>
  <c r="C329" i="25"/>
  <c r="C343" i="25"/>
  <c r="T520" i="10" s="1"/>
  <c r="C328" i="34"/>
  <c r="C322" i="34"/>
  <c r="C343" i="24"/>
  <c r="T416" i="10" s="1"/>
  <c r="C329" i="24"/>
  <c r="D289" i="32"/>
  <c r="D289" i="22"/>
  <c r="D289" i="27"/>
  <c r="D289" i="23"/>
  <c r="D289" i="29"/>
  <c r="D289" i="26"/>
  <c r="D289" i="21"/>
  <c r="D289" i="19"/>
  <c r="D289" i="28"/>
  <c r="D289" i="30"/>
  <c r="D289" i="33"/>
  <c r="D289" i="20"/>
  <c r="D289" i="25"/>
  <c r="D289" i="18"/>
  <c r="D289" i="24"/>
  <c r="D289" i="34"/>
  <c r="C328" i="20"/>
  <c r="C322" i="20"/>
  <c r="E329" i="17"/>
  <c r="E343" i="17"/>
  <c r="C322" i="24"/>
  <c r="C328" i="24"/>
  <c r="C343" i="20"/>
  <c r="T156" i="10" s="1"/>
  <c r="C329" i="20"/>
  <c r="C328" i="19"/>
  <c r="C322" i="19"/>
  <c r="C343" i="29"/>
  <c r="T676" i="10" s="1"/>
  <c r="C329" i="29"/>
  <c r="C322" i="30"/>
  <c r="C328" i="30"/>
  <c r="F289" i="17"/>
  <c r="F290" i="17" s="1"/>
  <c r="C329" i="19"/>
  <c r="C343" i="19"/>
  <c r="C322" i="29"/>
  <c r="C328" i="29"/>
  <c r="C329" i="30"/>
  <c r="C343" i="30"/>
  <c r="T728" i="10" s="1"/>
  <c r="C291" i="26"/>
  <c r="C305" i="26"/>
  <c r="T466" i="10" s="1"/>
  <c r="C3" i="26"/>
  <c r="C22" i="26" s="1"/>
  <c r="C290" i="21"/>
  <c r="C284" i="21"/>
  <c r="C290" i="28"/>
  <c r="C284" i="28"/>
  <c r="C291" i="25"/>
  <c r="C305" i="25"/>
  <c r="T518" i="10" s="1"/>
  <c r="C3" i="25"/>
  <c r="C22" i="25" s="1"/>
  <c r="C3" i="30"/>
  <c r="C22" i="30" s="1"/>
  <c r="C291" i="30"/>
  <c r="C305" i="30"/>
  <c r="T726" i="10" s="1"/>
  <c r="C290" i="26"/>
  <c r="C284" i="26"/>
  <c r="C291" i="21"/>
  <c r="C305" i="21"/>
  <c r="T206" i="10" s="1"/>
  <c r="C3" i="21"/>
  <c r="C22" i="21" s="1"/>
  <c r="C291" i="28"/>
  <c r="C305" i="28"/>
  <c r="T622" i="10" s="1"/>
  <c r="C3" i="28"/>
  <c r="C22" i="28" s="1"/>
  <c r="C290" i="25"/>
  <c r="C284" i="25"/>
  <c r="C290" i="30"/>
  <c r="C284" i="30"/>
  <c r="C291" i="23"/>
  <c r="C305" i="23"/>
  <c r="T362" i="10" s="1"/>
  <c r="C3" i="23"/>
  <c r="C22" i="23" s="1"/>
  <c r="C290" i="27"/>
  <c r="C284" i="27"/>
  <c r="C290" i="23"/>
  <c r="C284" i="23"/>
  <c r="C291" i="27"/>
  <c r="C305" i="27"/>
  <c r="T570" i="10" s="1"/>
  <c r="C3" i="27"/>
  <c r="C22" i="27" s="1"/>
  <c r="C290" i="24"/>
  <c r="C284" i="24"/>
  <c r="C290" i="29"/>
  <c r="C284" i="29"/>
  <c r="C291" i="29"/>
  <c r="C305" i="29"/>
  <c r="T674" i="10" s="1"/>
  <c r="C3" i="29"/>
  <c r="C22" i="29" s="1"/>
  <c r="C291" i="24"/>
  <c r="C305" i="24"/>
  <c r="T414" i="10" s="1"/>
  <c r="C3" i="24"/>
  <c r="C22" i="24" s="1"/>
  <c r="C290" i="33"/>
  <c r="C284" i="33"/>
  <c r="C291" i="20"/>
  <c r="C305" i="20"/>
  <c r="T154" i="10" s="1"/>
  <c r="C3" i="20"/>
  <c r="C22" i="20" s="1"/>
  <c r="C3" i="33"/>
  <c r="C22" i="33" s="1"/>
  <c r="C291" i="33"/>
  <c r="C305" i="33"/>
  <c r="T830" i="10" s="1"/>
  <c r="C284" i="20"/>
  <c r="C290" i="20"/>
  <c r="C290" i="32"/>
  <c r="C284" i="32"/>
  <c r="C290" i="34"/>
  <c r="C284" i="34"/>
  <c r="C291" i="32"/>
  <c r="C305" i="32"/>
  <c r="T778" i="10" s="1"/>
  <c r="C3" i="32"/>
  <c r="C22" i="32" s="1"/>
  <c r="C291" i="34"/>
  <c r="C305" i="34"/>
  <c r="T102" i="10" s="1"/>
  <c r="C3" i="34"/>
  <c r="C22" i="34" s="1"/>
  <c r="C290" i="19"/>
  <c r="C284" i="19"/>
  <c r="C290" i="22"/>
  <c r="C284" i="22"/>
  <c r="C290" i="18"/>
  <c r="C284" i="18"/>
  <c r="C291" i="19"/>
  <c r="C305" i="19"/>
  <c r="C3" i="19"/>
  <c r="C22" i="19" s="1"/>
  <c r="C291" i="22"/>
  <c r="C305" i="22"/>
  <c r="T258" i="10" s="1"/>
  <c r="C3" i="22"/>
  <c r="C22" i="22" s="1"/>
  <c r="C291" i="18"/>
  <c r="C305" i="18"/>
  <c r="T310" i="10" s="1"/>
  <c r="C3" i="18"/>
  <c r="C22" i="18" s="1"/>
  <c r="T4" i="10" l="1"/>
  <c r="T16" i="10"/>
  <c r="H472" i="10"/>
  <c r="H470" i="10"/>
  <c r="H158" i="10"/>
  <c r="H160" i="10"/>
  <c r="H482" i="10" a="1"/>
  <c r="H482" i="10" s="1"/>
  <c r="H483" i="10" a="1"/>
  <c r="H483" i="10" s="1"/>
  <c r="T473" i="10"/>
  <c r="H473" i="10" s="1"/>
  <c r="H481" i="10" a="1"/>
  <c r="H481" i="10" s="1"/>
  <c r="H162" i="10"/>
  <c r="T161" i="10"/>
  <c r="H161" i="10" s="1"/>
  <c r="H170" i="10" a="1"/>
  <c r="H170" i="10" s="1"/>
  <c r="H169" i="10" a="1"/>
  <c r="H169" i="10" s="1"/>
  <c r="H171" i="10" a="1"/>
  <c r="H171" i="10" s="1"/>
  <c r="H316" i="10"/>
  <c r="H314" i="10"/>
  <c r="H730" i="10"/>
  <c r="H732" i="10"/>
  <c r="H628" i="10"/>
  <c r="H626" i="10"/>
  <c r="H326" i="10" a="1"/>
  <c r="H326" i="10" s="1"/>
  <c r="H327" i="10" a="1"/>
  <c r="H327" i="10" s="1"/>
  <c r="H325" i="10" a="1"/>
  <c r="H325" i="10" s="1"/>
  <c r="T317" i="10"/>
  <c r="H317" i="10" s="1"/>
  <c r="T733" i="10"/>
  <c r="H733" i="10" s="1"/>
  <c r="H742" i="10" a="1"/>
  <c r="H742" i="10" s="1"/>
  <c r="H743" i="10" a="1"/>
  <c r="H743" i="10" s="1"/>
  <c r="H741" i="10" a="1"/>
  <c r="H741" i="10" s="1"/>
  <c r="H639" i="10" a="1"/>
  <c r="H639" i="10" s="1"/>
  <c r="T629" i="10"/>
  <c r="H629" i="10" s="1"/>
  <c r="H638" i="10" a="1"/>
  <c r="H638" i="10" s="1"/>
  <c r="H637" i="10" a="1"/>
  <c r="H637" i="10" s="1"/>
  <c r="H630" i="10"/>
  <c r="H680" i="10"/>
  <c r="H678" i="10"/>
  <c r="H691" i="10" a="1"/>
  <c r="H691" i="10" s="1"/>
  <c r="T681" i="10"/>
  <c r="H681" i="10" s="1"/>
  <c r="H689" i="10" a="1"/>
  <c r="H689" i="10" s="1"/>
  <c r="H690" i="10" a="1"/>
  <c r="H690" i="10" s="1"/>
  <c r="H262" i="10"/>
  <c r="H264" i="10"/>
  <c r="H734" i="10"/>
  <c r="H275" i="10" a="1"/>
  <c r="H275" i="10" s="1"/>
  <c r="T265" i="10"/>
  <c r="H265" i="10" s="1"/>
  <c r="H273" i="10" a="1"/>
  <c r="H273" i="10" s="1"/>
  <c r="H274" i="10" a="1"/>
  <c r="H274" i="10" s="1"/>
  <c r="H368" i="10"/>
  <c r="H366" i="10"/>
  <c r="H420" i="10"/>
  <c r="H418" i="10"/>
  <c r="T369" i="10"/>
  <c r="H369" i="10" s="1"/>
  <c r="H379" i="10" a="1"/>
  <c r="H379" i="10" s="1"/>
  <c r="H377" i="10" a="1"/>
  <c r="H377" i="10" s="1"/>
  <c r="H378" i="10" a="1"/>
  <c r="H378" i="10" s="1"/>
  <c r="H431" i="10" a="1"/>
  <c r="H431" i="10" s="1"/>
  <c r="H429" i="10" a="1"/>
  <c r="H429" i="10" s="1"/>
  <c r="H430" i="10" a="1"/>
  <c r="H430" i="10" s="1"/>
  <c r="T421" i="10"/>
  <c r="H421" i="10" s="1"/>
  <c r="H106" i="10"/>
  <c r="H108" i="10"/>
  <c r="H522" i="10"/>
  <c r="H524" i="10"/>
  <c r="H118" i="10" a="1"/>
  <c r="H118" i="10" s="1"/>
  <c r="H119" i="10" a="1"/>
  <c r="H119" i="10" s="1"/>
  <c r="H117" i="10" a="1"/>
  <c r="H117" i="10" s="1"/>
  <c r="T109" i="10"/>
  <c r="H109" i="10" s="1"/>
  <c r="T525" i="10"/>
  <c r="H525" i="10" s="1"/>
  <c r="H535" i="10" a="1"/>
  <c r="H535" i="10" s="1"/>
  <c r="H533" i="10" a="1"/>
  <c r="H533" i="10" s="1"/>
  <c r="H534" i="10" a="1"/>
  <c r="H534" i="10" s="1"/>
  <c r="H576" i="10"/>
  <c r="H574" i="10"/>
  <c r="H474" i="10"/>
  <c r="H210" i="10"/>
  <c r="H212" i="10"/>
  <c r="H587" i="10" a="1"/>
  <c r="H587" i="10" s="1"/>
  <c r="H585" i="10" a="1"/>
  <c r="H585" i="10" s="1"/>
  <c r="T577" i="10"/>
  <c r="H577" i="10" s="1"/>
  <c r="H586" i="10" a="1"/>
  <c r="H586" i="10" s="1"/>
  <c r="H223" i="10" a="1"/>
  <c r="H223" i="10" s="1"/>
  <c r="T213" i="10"/>
  <c r="H213" i="10" s="1"/>
  <c r="H222" i="10" a="1"/>
  <c r="H222" i="10" s="1"/>
  <c r="H221" i="10" a="1"/>
  <c r="H221" i="10" s="1"/>
  <c r="H784" i="10"/>
  <c r="H782" i="10"/>
  <c r="H266" i="10"/>
  <c r="H526" i="10"/>
  <c r="H794" i="10" a="1"/>
  <c r="H794" i="10" s="1"/>
  <c r="T785" i="10"/>
  <c r="H785" i="10" s="1"/>
  <c r="H793" i="10" a="1"/>
  <c r="H793" i="10" s="1"/>
  <c r="H795" i="10" a="1"/>
  <c r="H795" i="10" s="1"/>
  <c r="H58" i="10"/>
  <c r="H56" i="10"/>
  <c r="H54" i="10"/>
  <c r="T57" i="10"/>
  <c r="D285" i="24"/>
  <c r="D287" i="24"/>
  <c r="D287" i="27"/>
  <c r="D285" i="27"/>
  <c r="D325" i="30"/>
  <c r="U682" i="10" s="1"/>
  <c r="D323" i="30"/>
  <c r="D285" i="18"/>
  <c r="D287" i="18"/>
  <c r="D285" i="22"/>
  <c r="D287" i="22"/>
  <c r="E289" i="33"/>
  <c r="E289" i="26"/>
  <c r="E289" i="20"/>
  <c r="E289" i="22"/>
  <c r="E289" i="18"/>
  <c r="E289" i="24"/>
  <c r="E289" i="25"/>
  <c r="E289" i="29"/>
  <c r="E289" i="32"/>
  <c r="E289" i="34"/>
  <c r="E289" i="23"/>
  <c r="E289" i="30"/>
  <c r="E289" i="21"/>
  <c r="E289" i="28"/>
  <c r="E289" i="27"/>
  <c r="E289" i="19"/>
  <c r="D325" i="20"/>
  <c r="U110" i="10" s="1"/>
  <c r="D323" i="20"/>
  <c r="D285" i="25"/>
  <c r="D287" i="25"/>
  <c r="D285" i="32"/>
  <c r="D287" i="32"/>
  <c r="D325" i="19"/>
  <c r="D323" i="19"/>
  <c r="D325" i="26"/>
  <c r="U422" i="10" s="1"/>
  <c r="D323" i="26"/>
  <c r="D325" i="29"/>
  <c r="U630" i="10" s="1"/>
  <c r="D323" i="29"/>
  <c r="G289" i="17"/>
  <c r="G290" i="17" s="1"/>
  <c r="D287" i="33"/>
  <c r="D285" i="33"/>
  <c r="D323" i="23"/>
  <c r="D325" i="23"/>
  <c r="U318" i="10" s="1"/>
  <c r="D323" i="34"/>
  <c r="D325" i="34"/>
  <c r="U58" i="10" s="1"/>
  <c r="G327" i="17"/>
  <c r="G328" i="17" s="1"/>
  <c r="D287" i="30"/>
  <c r="D285" i="30"/>
  <c r="D325" i="32"/>
  <c r="U734" i="10" s="1"/>
  <c r="D323" i="32"/>
  <c r="D325" i="21"/>
  <c r="U162" i="10" s="1"/>
  <c r="D323" i="21"/>
  <c r="J7" i="3"/>
  <c r="I323" i="17" s="1"/>
  <c r="H285" i="17"/>
  <c r="D287" i="28"/>
  <c r="D285" i="28"/>
  <c r="D325" i="28"/>
  <c r="U578" i="10" s="1"/>
  <c r="D323" i="28"/>
  <c r="D325" i="27"/>
  <c r="U526" i="10" s="1"/>
  <c r="D323" i="27"/>
  <c r="E327" i="23"/>
  <c r="E327" i="20"/>
  <c r="E327" i="22"/>
  <c r="E327" i="34"/>
  <c r="E327" i="19"/>
  <c r="E327" i="30"/>
  <c r="E327" i="33"/>
  <c r="E327" i="18"/>
  <c r="E327" i="21"/>
  <c r="E327" i="32"/>
  <c r="E327" i="29"/>
  <c r="E327" i="24"/>
  <c r="E327" i="27"/>
  <c r="E327" i="25"/>
  <c r="E327" i="28"/>
  <c r="E327" i="26"/>
  <c r="D287" i="19"/>
  <c r="D285" i="19"/>
  <c r="D325" i="22"/>
  <c r="U214" i="10" s="1"/>
  <c r="D323" i="22"/>
  <c r="F329" i="17"/>
  <c r="F343" i="17"/>
  <c r="F291" i="17"/>
  <c r="F305" i="17"/>
  <c r="D285" i="21"/>
  <c r="D287" i="21"/>
  <c r="D325" i="24"/>
  <c r="U370" i="10" s="1"/>
  <c r="D323" i="24"/>
  <c r="D285" i="26"/>
  <c r="D287" i="26"/>
  <c r="D323" i="25"/>
  <c r="D325" i="25"/>
  <c r="U474" i="10" s="1"/>
  <c r="D285" i="29"/>
  <c r="D287" i="29"/>
  <c r="D323" i="33"/>
  <c r="D325" i="33"/>
  <c r="U786" i="10" s="1"/>
  <c r="D287" i="34"/>
  <c r="U66" i="10" s="1"/>
  <c r="D285" i="34"/>
  <c r="D287" i="23"/>
  <c r="D285" i="23"/>
  <c r="D323" i="18"/>
  <c r="D325" i="18"/>
  <c r="U266" i="10" s="1"/>
  <c r="U222" i="10" l="1"/>
  <c r="U213" i="10" s="1"/>
  <c r="U210" i="10"/>
  <c r="U794" i="10"/>
  <c r="U785" i="10" s="1"/>
  <c r="U782" i="10"/>
  <c r="U274" i="10"/>
  <c r="U265" i="10" s="1"/>
  <c r="U262" i="10"/>
  <c r="U430" i="10"/>
  <c r="U421" i="10" s="1"/>
  <c r="U418" i="10"/>
  <c r="U586" i="10"/>
  <c r="U577" i="10" s="1"/>
  <c r="U574" i="10"/>
  <c r="U326" i="10"/>
  <c r="U317" i="10" s="1"/>
  <c r="U314" i="10"/>
  <c r="U534" i="10"/>
  <c r="U525" i="10" s="1"/>
  <c r="U522" i="10"/>
  <c r="U170" i="10"/>
  <c r="U161" i="10" s="1"/>
  <c r="U158" i="10"/>
  <c r="U378" i="10"/>
  <c r="U369" i="10" s="1"/>
  <c r="U366" i="10"/>
  <c r="U742" i="10"/>
  <c r="U733" i="10" s="1"/>
  <c r="U730" i="10"/>
  <c r="T7" i="10"/>
  <c r="U690" i="10"/>
  <c r="U681" i="10" s="1"/>
  <c r="U678" i="10"/>
  <c r="U638" i="10"/>
  <c r="U629" i="10" s="1"/>
  <c r="U626" i="10"/>
  <c r="U482" i="10"/>
  <c r="U473" i="10" s="1"/>
  <c r="U470" i="10"/>
  <c r="U8" i="10"/>
  <c r="H57" i="10"/>
  <c r="U54" i="10"/>
  <c r="D328" i="26"/>
  <c r="D322" i="26"/>
  <c r="D290" i="29"/>
  <c r="D284" i="29"/>
  <c r="E325" i="21"/>
  <c r="V162" i="10" s="1"/>
  <c r="E323" i="21"/>
  <c r="D343" i="28"/>
  <c r="U624" i="10" s="1"/>
  <c r="D329" i="28"/>
  <c r="E287" i="28"/>
  <c r="E285" i="28"/>
  <c r="E287" i="26"/>
  <c r="E285" i="26"/>
  <c r="D343" i="25"/>
  <c r="U520" i="10" s="1"/>
  <c r="D329" i="25"/>
  <c r="D322" i="22"/>
  <c r="D328" i="22"/>
  <c r="E323" i="18"/>
  <c r="E325" i="18"/>
  <c r="V266" i="10" s="1"/>
  <c r="D290" i="28"/>
  <c r="D284" i="28"/>
  <c r="G329" i="17"/>
  <c r="G343" i="17"/>
  <c r="D329" i="26"/>
  <c r="D343" i="26"/>
  <c r="U468" i="10" s="1"/>
  <c r="E285" i="21"/>
  <c r="E287" i="21"/>
  <c r="E287" i="33"/>
  <c r="E285" i="33"/>
  <c r="D322" i="25"/>
  <c r="D328" i="25"/>
  <c r="D343" i="22"/>
  <c r="U260" i="10" s="1"/>
  <c r="D329" i="22"/>
  <c r="E323" i="33"/>
  <c r="E325" i="33"/>
  <c r="V786" i="10" s="1"/>
  <c r="D305" i="28"/>
  <c r="U622" i="10" s="1"/>
  <c r="D291" i="28"/>
  <c r="D3" i="28"/>
  <c r="D22" i="28" s="1"/>
  <c r="D329" i="34"/>
  <c r="D343" i="34"/>
  <c r="U104" i="10" s="1"/>
  <c r="D322" i="19"/>
  <c r="D328" i="19"/>
  <c r="E287" i="30"/>
  <c r="E285" i="30"/>
  <c r="D291" i="22"/>
  <c r="D305" i="22"/>
  <c r="U258" i="10" s="1"/>
  <c r="D3" i="22"/>
  <c r="D22" i="22" s="1"/>
  <c r="D329" i="18"/>
  <c r="D343" i="18"/>
  <c r="U312" i="10" s="1"/>
  <c r="D291" i="26"/>
  <c r="D305" i="26"/>
  <c r="U466" i="10" s="1"/>
  <c r="D3" i="26"/>
  <c r="D22" i="26" s="1"/>
  <c r="D290" i="19"/>
  <c r="D284" i="19"/>
  <c r="E325" i="30"/>
  <c r="V682" i="10" s="1"/>
  <c r="E323" i="30"/>
  <c r="H289" i="17"/>
  <c r="H290" i="17" s="1"/>
  <c r="D322" i="34"/>
  <c r="D328" i="34"/>
  <c r="D329" i="19"/>
  <c r="D343" i="19"/>
  <c r="E287" i="23"/>
  <c r="E285" i="23"/>
  <c r="D284" i="22"/>
  <c r="D290" i="22"/>
  <c r="D328" i="18"/>
  <c r="D322" i="18"/>
  <c r="D284" i="26"/>
  <c r="D290" i="26"/>
  <c r="D291" i="19"/>
  <c r="D305" i="19"/>
  <c r="D3" i="19"/>
  <c r="D22" i="19" s="1"/>
  <c r="E323" i="19"/>
  <c r="E325" i="19"/>
  <c r="H327" i="17"/>
  <c r="H328" i="17" s="1"/>
  <c r="D329" i="23"/>
  <c r="D343" i="23"/>
  <c r="U364" i="10" s="1"/>
  <c r="D305" i="32"/>
  <c r="U778" i="10" s="1"/>
  <c r="D291" i="32"/>
  <c r="D3" i="32"/>
  <c r="D22" i="32" s="1"/>
  <c r="E287" i="34"/>
  <c r="V66" i="10" s="1"/>
  <c r="E285" i="34"/>
  <c r="D305" i="18"/>
  <c r="U310" i="10" s="1"/>
  <c r="D3" i="18"/>
  <c r="D22" i="18" s="1"/>
  <c r="D291" i="18"/>
  <c r="D284" i="23"/>
  <c r="D290" i="23"/>
  <c r="D328" i="24"/>
  <c r="D322" i="24"/>
  <c r="E325" i="26"/>
  <c r="V422" i="10" s="1"/>
  <c r="E323" i="26"/>
  <c r="E323" i="34"/>
  <c r="E325" i="34"/>
  <c r="V58" i="10" s="1"/>
  <c r="K7" i="3"/>
  <c r="J323" i="17" s="1"/>
  <c r="I285" i="17"/>
  <c r="D322" i="23"/>
  <c r="D328" i="23"/>
  <c r="D290" i="32"/>
  <c r="D284" i="32"/>
  <c r="E287" i="32"/>
  <c r="E285" i="32"/>
  <c r="D290" i="18"/>
  <c r="D284" i="18"/>
  <c r="D305" i="23"/>
  <c r="U362" i="10" s="1"/>
  <c r="D3" i="23"/>
  <c r="D22" i="23" s="1"/>
  <c r="D291" i="23"/>
  <c r="D329" i="24"/>
  <c r="D343" i="24"/>
  <c r="U416" i="10" s="1"/>
  <c r="E325" i="28"/>
  <c r="V578" i="10" s="1"/>
  <c r="E323" i="28"/>
  <c r="E323" i="22"/>
  <c r="E325" i="22"/>
  <c r="V214" i="10" s="1"/>
  <c r="D328" i="21"/>
  <c r="D322" i="21"/>
  <c r="D284" i="33"/>
  <c r="D290" i="33"/>
  <c r="D291" i="25"/>
  <c r="D3" i="25"/>
  <c r="D22" i="25" s="1"/>
  <c r="D305" i="25"/>
  <c r="U518" i="10" s="1"/>
  <c r="E287" i="29"/>
  <c r="E285" i="29"/>
  <c r="D328" i="30"/>
  <c r="D322" i="30"/>
  <c r="D284" i="34"/>
  <c r="D290" i="34"/>
  <c r="D3" i="21"/>
  <c r="D22" i="21" s="1"/>
  <c r="D291" i="21"/>
  <c r="D305" i="21"/>
  <c r="U206" i="10" s="1"/>
  <c r="E325" i="25"/>
  <c r="V474" i="10" s="1"/>
  <c r="E323" i="25"/>
  <c r="E325" i="20"/>
  <c r="V110" i="10" s="1"/>
  <c r="E323" i="20"/>
  <c r="D343" i="21"/>
  <c r="U208" i="10" s="1"/>
  <c r="D329" i="21"/>
  <c r="D291" i="33"/>
  <c r="D305" i="33"/>
  <c r="U830" i="10" s="1"/>
  <c r="D3" i="33"/>
  <c r="D22" i="33" s="1"/>
  <c r="D284" i="25"/>
  <c r="D290" i="25"/>
  <c r="E287" i="25"/>
  <c r="E285" i="25"/>
  <c r="D329" i="30"/>
  <c r="D343" i="30"/>
  <c r="U728" i="10" s="1"/>
  <c r="D291" i="34"/>
  <c r="D305" i="34"/>
  <c r="U102" i="10" s="1"/>
  <c r="D3" i="34"/>
  <c r="D22" i="34" s="1"/>
  <c r="D284" i="21"/>
  <c r="D290" i="21"/>
  <c r="E323" i="27"/>
  <c r="E325" i="27"/>
  <c r="V526" i="10" s="1"/>
  <c r="E323" i="23"/>
  <c r="E325" i="23"/>
  <c r="V318" i="10" s="1"/>
  <c r="D328" i="32"/>
  <c r="D322" i="32"/>
  <c r="D322" i="20"/>
  <c r="D328" i="20"/>
  <c r="E285" i="24"/>
  <c r="E287" i="24"/>
  <c r="D290" i="27"/>
  <c r="D284" i="27"/>
  <c r="D329" i="33"/>
  <c r="D343" i="33"/>
  <c r="U832" i="10" s="1"/>
  <c r="F289" i="33"/>
  <c r="F289" i="19"/>
  <c r="F289" i="27"/>
  <c r="F289" i="22"/>
  <c r="F289" i="28"/>
  <c r="F289" i="29"/>
  <c r="F289" i="32"/>
  <c r="F289" i="20"/>
  <c r="F289" i="34"/>
  <c r="F289" i="25"/>
  <c r="F289" i="21"/>
  <c r="F289" i="24"/>
  <c r="F289" i="30"/>
  <c r="F289" i="18"/>
  <c r="F289" i="23"/>
  <c r="F289" i="26"/>
  <c r="E323" i="24"/>
  <c r="E325" i="24"/>
  <c r="V370" i="10" s="1"/>
  <c r="D322" i="27"/>
  <c r="D328" i="27"/>
  <c r="D329" i="32"/>
  <c r="D343" i="32"/>
  <c r="U780" i="10" s="1"/>
  <c r="G291" i="17"/>
  <c r="G305" i="17"/>
  <c r="D329" i="20"/>
  <c r="D343" i="20"/>
  <c r="U156" i="10" s="1"/>
  <c r="E285" i="18"/>
  <c r="E287" i="18"/>
  <c r="D305" i="27"/>
  <c r="U570" i="10" s="1"/>
  <c r="D291" i="27"/>
  <c r="D3" i="27"/>
  <c r="D22" i="27" s="1"/>
  <c r="D322" i="33"/>
  <c r="D328" i="33"/>
  <c r="E325" i="29"/>
  <c r="V630" i="10" s="1"/>
  <c r="E323" i="29"/>
  <c r="D329" i="27"/>
  <c r="D343" i="27"/>
  <c r="U572" i="10" s="1"/>
  <c r="D284" i="30"/>
  <c r="D290" i="30"/>
  <c r="D322" i="29"/>
  <c r="D328" i="29"/>
  <c r="E287" i="19"/>
  <c r="E285" i="19"/>
  <c r="E285" i="22"/>
  <c r="E287" i="22"/>
  <c r="D291" i="24"/>
  <c r="D3" i="24"/>
  <c r="D22" i="24" s="1"/>
  <c r="D305" i="24"/>
  <c r="U414" i="10" s="1"/>
  <c r="D291" i="29"/>
  <c r="D305" i="29"/>
  <c r="U674" i="10" s="1"/>
  <c r="D3" i="29"/>
  <c r="D22" i="29" s="1"/>
  <c r="F327" i="23"/>
  <c r="F327" i="24"/>
  <c r="F327" i="30"/>
  <c r="F327" i="32"/>
  <c r="F327" i="28"/>
  <c r="F327" i="26"/>
  <c r="F327" i="33"/>
  <c r="F327" i="29"/>
  <c r="F327" i="18"/>
  <c r="F327" i="20"/>
  <c r="F327" i="19"/>
  <c r="F327" i="27"/>
  <c r="F327" i="22"/>
  <c r="F327" i="34"/>
  <c r="F327" i="21"/>
  <c r="F327" i="25"/>
  <c r="E325" i="32"/>
  <c r="V734" i="10" s="1"/>
  <c r="E323" i="32"/>
  <c r="D328" i="28"/>
  <c r="D322" i="28"/>
  <c r="D291" i="30"/>
  <c r="D305" i="30"/>
  <c r="U726" i="10" s="1"/>
  <c r="D3" i="30"/>
  <c r="D22" i="30" s="1"/>
  <c r="D343" i="29"/>
  <c r="U676" i="10" s="1"/>
  <c r="D329" i="29"/>
  <c r="E287" i="27"/>
  <c r="E285" i="27"/>
  <c r="D290" i="24"/>
  <c r="D284" i="24"/>
  <c r="V534" i="10" l="1"/>
  <c r="V525" i="10" s="1"/>
  <c r="V522" i="10"/>
  <c r="V274" i="10"/>
  <c r="V265" i="10" s="1"/>
  <c r="V262" i="10"/>
  <c r="V378" i="10"/>
  <c r="V369" i="10" s="1"/>
  <c r="V366" i="10"/>
  <c r="V8" i="10"/>
  <c r="V326" i="10"/>
  <c r="V317" i="10" s="1"/>
  <c r="V314" i="10"/>
  <c r="V482" i="10"/>
  <c r="V473" i="10" s="1"/>
  <c r="V470" i="10"/>
  <c r="V794" i="10"/>
  <c r="V785" i="10" s="1"/>
  <c r="V782" i="10"/>
  <c r="V430" i="10"/>
  <c r="V421" i="10" s="1"/>
  <c r="V418" i="10"/>
  <c r="V690" i="10"/>
  <c r="V681" i="10" s="1"/>
  <c r="V678" i="10"/>
  <c r="V170" i="10"/>
  <c r="V161" i="10" s="1"/>
  <c r="V158" i="10"/>
  <c r="V222" i="10"/>
  <c r="V213" i="10" s="1"/>
  <c r="V210" i="10"/>
  <c r="V586" i="10"/>
  <c r="V577" i="10" s="1"/>
  <c r="V574" i="10"/>
  <c r="V638" i="10"/>
  <c r="V629" i="10" s="1"/>
  <c r="V626" i="10"/>
  <c r="V742" i="10"/>
  <c r="V733" i="10" s="1"/>
  <c r="V730" i="10"/>
  <c r="V54" i="10"/>
  <c r="U57" i="10"/>
  <c r="F323" i="27"/>
  <c r="F325" i="27"/>
  <c r="W526" i="10" s="1"/>
  <c r="E291" i="18"/>
  <c r="E305" i="18"/>
  <c r="V310" i="10" s="1"/>
  <c r="E3" i="18"/>
  <c r="E22" i="18" s="1"/>
  <c r="F285" i="22"/>
  <c r="F287" i="22"/>
  <c r="E329" i="33"/>
  <c r="E343" i="33"/>
  <c r="V832" i="10" s="1"/>
  <c r="G327" i="30"/>
  <c r="G327" i="27"/>
  <c r="G327" i="33"/>
  <c r="G327" i="24"/>
  <c r="G327" i="29"/>
  <c r="G327" i="18"/>
  <c r="G327" i="32"/>
  <c r="G327" i="34"/>
  <c r="G327" i="21"/>
  <c r="G327" i="22"/>
  <c r="G327" i="26"/>
  <c r="G327" i="28"/>
  <c r="G327" i="20"/>
  <c r="G327" i="23"/>
  <c r="G327" i="19"/>
  <c r="G327" i="25"/>
  <c r="E305" i="26"/>
  <c r="V466" i="10" s="1"/>
  <c r="E291" i="26"/>
  <c r="E3" i="26"/>
  <c r="E22" i="26" s="1"/>
  <c r="F323" i="19"/>
  <c r="F325" i="19"/>
  <c r="E290" i="18"/>
  <c r="E284" i="18"/>
  <c r="F285" i="23"/>
  <c r="F287" i="23"/>
  <c r="F287" i="27"/>
  <c r="F285" i="27"/>
  <c r="E328" i="20"/>
  <c r="E322" i="20"/>
  <c r="E284" i="29"/>
  <c r="E290" i="29"/>
  <c r="E322" i="28"/>
  <c r="E328" i="28"/>
  <c r="E322" i="33"/>
  <c r="E328" i="33"/>
  <c r="E290" i="28"/>
  <c r="E284" i="28"/>
  <c r="E291" i="32"/>
  <c r="E305" i="32"/>
  <c r="V778" i="10" s="1"/>
  <c r="E3" i="32"/>
  <c r="E22" i="32" s="1"/>
  <c r="F323" i="20"/>
  <c r="F325" i="20"/>
  <c r="W110" i="10" s="1"/>
  <c r="F287" i="18"/>
  <c r="F285" i="18"/>
  <c r="F287" i="19"/>
  <c r="F285" i="19"/>
  <c r="E343" i="20"/>
  <c r="V156" i="10" s="1"/>
  <c r="E329" i="20"/>
  <c r="E291" i="29"/>
  <c r="E3" i="29"/>
  <c r="E22" i="29" s="1"/>
  <c r="E305" i="29"/>
  <c r="V674" i="10" s="1"/>
  <c r="E329" i="28"/>
  <c r="E343" i="28"/>
  <c r="V624" i="10" s="1"/>
  <c r="H291" i="17"/>
  <c r="H305" i="17"/>
  <c r="E291" i="28"/>
  <c r="E3" i="28"/>
  <c r="E22" i="28" s="1"/>
  <c r="E305" i="28"/>
  <c r="V622" i="10" s="1"/>
  <c r="E322" i="22"/>
  <c r="E328" i="22"/>
  <c r="F325" i="18"/>
  <c r="W266" i="10" s="1"/>
  <c r="F323" i="18"/>
  <c r="F287" i="30"/>
  <c r="F285" i="30"/>
  <c r="F285" i="33"/>
  <c r="F287" i="33"/>
  <c r="E329" i="23"/>
  <c r="E343" i="23"/>
  <c r="V364" i="10" s="1"/>
  <c r="E290" i="25"/>
  <c r="E284" i="25"/>
  <c r="E328" i="25"/>
  <c r="E322" i="25"/>
  <c r="E328" i="30"/>
  <c r="E322" i="30"/>
  <c r="E284" i="30"/>
  <c r="E290" i="30"/>
  <c r="F325" i="29"/>
  <c r="W630" i="10" s="1"/>
  <c r="F323" i="29"/>
  <c r="G289" i="33"/>
  <c r="G289" i="25"/>
  <c r="G289" i="28"/>
  <c r="G289" i="23"/>
  <c r="G289" i="20"/>
  <c r="G289" i="19"/>
  <c r="G289" i="30"/>
  <c r="G289" i="29"/>
  <c r="G289" i="32"/>
  <c r="G289" i="22"/>
  <c r="G289" i="26"/>
  <c r="G289" i="34"/>
  <c r="G289" i="21"/>
  <c r="G289" i="27"/>
  <c r="G289" i="24"/>
  <c r="G289" i="18"/>
  <c r="F287" i="24"/>
  <c r="F285" i="24"/>
  <c r="E322" i="23"/>
  <c r="E328" i="23"/>
  <c r="E291" i="25"/>
  <c r="E305" i="25"/>
  <c r="V518" i="10" s="1"/>
  <c r="E3" i="25"/>
  <c r="E22" i="25" s="1"/>
  <c r="E329" i="25"/>
  <c r="E343" i="25"/>
  <c r="V520" i="10" s="1"/>
  <c r="E329" i="30"/>
  <c r="E343" i="30"/>
  <c r="V728" i="10" s="1"/>
  <c r="E305" i="30"/>
  <c r="V726" i="10" s="1"/>
  <c r="E291" i="30"/>
  <c r="E3" i="30"/>
  <c r="E22" i="30" s="1"/>
  <c r="E343" i="26"/>
  <c r="V468" i="10" s="1"/>
  <c r="E329" i="26"/>
  <c r="F325" i="33"/>
  <c r="W786" i="10" s="1"/>
  <c r="F323" i="33"/>
  <c r="E322" i="29"/>
  <c r="E328" i="29"/>
  <c r="F285" i="21"/>
  <c r="F287" i="21"/>
  <c r="E329" i="27"/>
  <c r="E343" i="27"/>
  <c r="V572" i="10" s="1"/>
  <c r="H329" i="17"/>
  <c r="H343" i="17"/>
  <c r="E343" i="18"/>
  <c r="V312" i="10" s="1"/>
  <c r="E329" i="18"/>
  <c r="E322" i="21"/>
  <c r="E328" i="21"/>
  <c r="E322" i="32"/>
  <c r="E328" i="32"/>
  <c r="F323" i="26"/>
  <c r="F325" i="26"/>
  <c r="W422" i="10" s="1"/>
  <c r="E291" i="22"/>
  <c r="E305" i="22"/>
  <c r="V258" i="10" s="1"/>
  <c r="E3" i="22"/>
  <c r="E22" i="22" s="1"/>
  <c r="E329" i="29"/>
  <c r="E343" i="29"/>
  <c r="V676" i="10" s="1"/>
  <c r="F285" i="25"/>
  <c r="F287" i="25"/>
  <c r="E322" i="27"/>
  <c r="E328" i="27"/>
  <c r="I289" i="17"/>
  <c r="I290" i="17" s="1"/>
  <c r="E329" i="19"/>
  <c r="E343" i="19"/>
  <c r="E290" i="33"/>
  <c r="E284" i="33"/>
  <c r="E328" i="18"/>
  <c r="E322" i="18"/>
  <c r="E343" i="21"/>
  <c r="V208" i="10" s="1"/>
  <c r="E329" i="21"/>
  <c r="E329" i="32"/>
  <c r="E343" i="32"/>
  <c r="V780" i="10" s="1"/>
  <c r="F325" i="28"/>
  <c r="W578" i="10" s="1"/>
  <c r="F323" i="28"/>
  <c r="E290" i="22"/>
  <c r="E284" i="22"/>
  <c r="F285" i="34"/>
  <c r="F287" i="34"/>
  <c r="W66" i="10" s="1"/>
  <c r="I327" i="17"/>
  <c r="I328" i="17" s="1"/>
  <c r="E328" i="19"/>
  <c r="E322" i="19"/>
  <c r="E290" i="23"/>
  <c r="E284" i="23"/>
  <c r="E291" i="33"/>
  <c r="E305" i="33"/>
  <c r="V830" i="10" s="1"/>
  <c r="E3" i="33"/>
  <c r="E22" i="33" s="1"/>
  <c r="F285" i="26"/>
  <c r="F287" i="26"/>
  <c r="F325" i="25"/>
  <c r="W474" i="10" s="1"/>
  <c r="F323" i="25"/>
  <c r="F323" i="32"/>
  <c r="F325" i="32"/>
  <c r="W734" i="10" s="1"/>
  <c r="E290" i="19"/>
  <c r="E284" i="19"/>
  <c r="L7" i="3"/>
  <c r="K323" i="17" s="1"/>
  <c r="J285" i="17"/>
  <c r="E291" i="23"/>
  <c r="E305" i="23"/>
  <c r="V362" i="10" s="1"/>
  <c r="E3" i="23"/>
  <c r="E22" i="23" s="1"/>
  <c r="E291" i="21"/>
  <c r="E305" i="21"/>
  <c r="V206" i="10" s="1"/>
  <c r="E3" i="21"/>
  <c r="E22" i="21" s="1"/>
  <c r="E290" i="27"/>
  <c r="E284" i="27"/>
  <c r="F325" i="21"/>
  <c r="W162" i="10" s="1"/>
  <c r="F323" i="21"/>
  <c r="F323" i="30"/>
  <c r="F325" i="30"/>
  <c r="W682" i="10" s="1"/>
  <c r="E291" i="19"/>
  <c r="E3" i="19"/>
  <c r="E22" i="19" s="1"/>
  <c r="E305" i="19"/>
  <c r="F287" i="32"/>
  <c r="F285" i="32"/>
  <c r="E305" i="24"/>
  <c r="V414" i="10" s="1"/>
  <c r="E291" i="24"/>
  <c r="E3" i="24"/>
  <c r="E22" i="24" s="1"/>
  <c r="E329" i="34"/>
  <c r="E343" i="34"/>
  <c r="V104" i="10" s="1"/>
  <c r="E284" i="34"/>
  <c r="E290" i="34"/>
  <c r="E290" i="21"/>
  <c r="E284" i="21"/>
  <c r="E328" i="34"/>
  <c r="E322" i="34"/>
  <c r="E305" i="34"/>
  <c r="V102" i="10" s="1"/>
  <c r="E291" i="34"/>
  <c r="E3" i="34"/>
  <c r="E22" i="34" s="1"/>
  <c r="E291" i="27"/>
  <c r="E305" i="27"/>
  <c r="V570" i="10" s="1"/>
  <c r="E3" i="27"/>
  <c r="E22" i="27" s="1"/>
  <c r="F325" i="34"/>
  <c r="W58" i="10" s="1"/>
  <c r="F323" i="34"/>
  <c r="F325" i="24"/>
  <c r="W370" i="10" s="1"/>
  <c r="F323" i="24"/>
  <c r="E343" i="24"/>
  <c r="V416" i="10" s="1"/>
  <c r="E329" i="24"/>
  <c r="F285" i="29"/>
  <c r="F287" i="29"/>
  <c r="E290" i="24"/>
  <c r="E284" i="24"/>
  <c r="F325" i="22"/>
  <c r="W214" i="10" s="1"/>
  <c r="F323" i="22"/>
  <c r="F323" i="23"/>
  <c r="F325" i="23"/>
  <c r="W318" i="10" s="1"/>
  <c r="E328" i="24"/>
  <c r="E322" i="24"/>
  <c r="F285" i="28"/>
  <c r="F287" i="28"/>
  <c r="E343" i="22"/>
  <c r="V260" i="10" s="1"/>
  <c r="E329" i="22"/>
  <c r="E284" i="32"/>
  <c r="E290" i="32"/>
  <c r="E328" i="26"/>
  <c r="E322" i="26"/>
  <c r="E284" i="26"/>
  <c r="E290" i="26"/>
  <c r="W274" i="10" l="1"/>
  <c r="W265" i="10" s="1"/>
  <c r="W262" i="10"/>
  <c r="W534" i="10"/>
  <c r="W525" i="10" s="1"/>
  <c r="W522" i="10"/>
  <c r="W326" i="10"/>
  <c r="W317" i="10" s="1"/>
  <c r="W314" i="10"/>
  <c r="W638" i="10"/>
  <c r="W629" i="10" s="1"/>
  <c r="W626" i="10"/>
  <c r="W482" i="10"/>
  <c r="W473" i="10" s="1"/>
  <c r="W470" i="10"/>
  <c r="W430" i="10"/>
  <c r="W421" i="10" s="1"/>
  <c r="W418" i="10"/>
  <c r="W170" i="10"/>
  <c r="W161" i="10" s="1"/>
  <c r="W158" i="10"/>
  <c r="W794" i="10"/>
  <c r="W785" i="10" s="1"/>
  <c r="W782" i="10"/>
  <c r="W586" i="10"/>
  <c r="W577" i="10" s="1"/>
  <c r="W574" i="10"/>
  <c r="W8" i="10"/>
  <c r="W690" i="10"/>
  <c r="W681" i="10" s="1"/>
  <c r="W678" i="10"/>
  <c r="W378" i="10"/>
  <c r="W369" i="10" s="1"/>
  <c r="W366" i="10"/>
  <c r="W222" i="10"/>
  <c r="W213" i="10" s="1"/>
  <c r="W210" i="10"/>
  <c r="W742" i="10"/>
  <c r="W733" i="10" s="1"/>
  <c r="W730" i="10"/>
  <c r="W54" i="10"/>
  <c r="V57" i="10"/>
  <c r="G285" i="26"/>
  <c r="G287" i="26"/>
  <c r="F305" i="19"/>
  <c r="F291" i="19"/>
  <c r="F3" i="19"/>
  <c r="F22" i="19" s="1"/>
  <c r="G325" i="19"/>
  <c r="G323" i="19"/>
  <c r="F305" i="26"/>
  <c r="W466" i="10" s="1"/>
  <c r="F291" i="26"/>
  <c r="F3" i="26"/>
  <c r="F22" i="26" s="1"/>
  <c r="I329" i="17"/>
  <c r="I343" i="17"/>
  <c r="F322" i="33"/>
  <c r="F328" i="33"/>
  <c r="G287" i="22"/>
  <c r="G285" i="22"/>
  <c r="F290" i="18"/>
  <c r="F284" i="18"/>
  <c r="F284" i="23"/>
  <c r="F290" i="23"/>
  <c r="G323" i="23"/>
  <c r="G325" i="23"/>
  <c r="X318" i="10" s="1"/>
  <c r="G325" i="27"/>
  <c r="X526" i="10" s="1"/>
  <c r="G323" i="27"/>
  <c r="F329" i="25"/>
  <c r="F343" i="25"/>
  <c r="W520" i="10" s="1"/>
  <c r="F329" i="29"/>
  <c r="F343" i="29"/>
  <c r="W676" i="10" s="1"/>
  <c r="F3" i="23"/>
  <c r="F22" i="23" s="1"/>
  <c r="F291" i="23"/>
  <c r="F305" i="23"/>
  <c r="W362" i="10" s="1"/>
  <c r="G325" i="33"/>
  <c r="X786" i="10" s="1"/>
  <c r="G323" i="33"/>
  <c r="F329" i="30"/>
  <c r="F343" i="30"/>
  <c r="W728" i="10" s="1"/>
  <c r="F290" i="26"/>
  <c r="F284" i="26"/>
  <c r="F291" i="34"/>
  <c r="F305" i="34"/>
  <c r="W102" i="10" s="1"/>
  <c r="F3" i="34"/>
  <c r="F22" i="34" s="1"/>
  <c r="F291" i="25"/>
  <c r="F305" i="25"/>
  <c r="W518" i="10" s="1"/>
  <c r="F3" i="25"/>
  <c r="F22" i="25" s="1"/>
  <c r="F329" i="33"/>
  <c r="F343" i="33"/>
  <c r="W832" i="10" s="1"/>
  <c r="G285" i="32"/>
  <c r="G287" i="32"/>
  <c r="H289" i="28"/>
  <c r="H289" i="20"/>
  <c r="H289" i="33"/>
  <c r="H289" i="30"/>
  <c r="H289" i="34"/>
  <c r="H289" i="25"/>
  <c r="H289" i="19"/>
  <c r="H289" i="24"/>
  <c r="H289" i="22"/>
  <c r="H289" i="21"/>
  <c r="H289" i="32"/>
  <c r="H289" i="26"/>
  <c r="H289" i="23"/>
  <c r="H289" i="27"/>
  <c r="H289" i="29"/>
  <c r="H289" i="18"/>
  <c r="F305" i="18"/>
  <c r="W310" i="10" s="1"/>
  <c r="F291" i="18"/>
  <c r="F3" i="18"/>
  <c r="F22" i="18" s="1"/>
  <c r="G323" i="20"/>
  <c r="G325" i="20"/>
  <c r="X110" i="10" s="1"/>
  <c r="G325" i="30"/>
  <c r="X682" i="10" s="1"/>
  <c r="G323" i="30"/>
  <c r="F322" i="30"/>
  <c r="F328" i="30"/>
  <c r="F290" i="34"/>
  <c r="F284" i="34"/>
  <c r="F284" i="25"/>
  <c r="F290" i="25"/>
  <c r="G285" i="29"/>
  <c r="G287" i="29"/>
  <c r="F291" i="33"/>
  <c r="F305" i="33"/>
  <c r="W830" i="10" s="1"/>
  <c r="F3" i="33"/>
  <c r="F22" i="33" s="1"/>
  <c r="F343" i="20"/>
  <c r="W156" i="10" s="1"/>
  <c r="F329" i="20"/>
  <c r="G325" i="28"/>
  <c r="X578" i="10" s="1"/>
  <c r="G323" i="28"/>
  <c r="G285" i="30"/>
  <c r="G287" i="30"/>
  <c r="F290" i="33"/>
  <c r="F284" i="33"/>
  <c r="F322" i="20"/>
  <c r="F328" i="20"/>
  <c r="G323" i="26"/>
  <c r="G325" i="26"/>
  <c r="X422" i="10" s="1"/>
  <c r="J327" i="17"/>
  <c r="J328" i="17" s="1"/>
  <c r="F290" i="29"/>
  <c r="F284" i="29"/>
  <c r="F329" i="21"/>
  <c r="F343" i="21"/>
  <c r="W208" i="10" s="1"/>
  <c r="J289" i="17"/>
  <c r="J290" i="17" s="1"/>
  <c r="H327" i="32"/>
  <c r="H327" i="29"/>
  <c r="H327" i="28"/>
  <c r="H327" i="22"/>
  <c r="H327" i="19"/>
  <c r="H327" i="27"/>
  <c r="H327" i="23"/>
  <c r="H327" i="30"/>
  <c r="H327" i="24"/>
  <c r="H327" i="34"/>
  <c r="H327" i="25"/>
  <c r="H327" i="20"/>
  <c r="H327" i="21"/>
  <c r="H327" i="26"/>
  <c r="H327" i="18"/>
  <c r="H327" i="33"/>
  <c r="F290" i="24"/>
  <c r="F284" i="24"/>
  <c r="G285" i="19"/>
  <c r="G287" i="19"/>
  <c r="F290" i="30"/>
  <c r="F284" i="30"/>
  <c r="G323" i="22"/>
  <c r="G325" i="22"/>
  <c r="X214" i="10" s="1"/>
  <c r="F291" i="22"/>
  <c r="F3" i="22"/>
  <c r="F22" i="22" s="1"/>
  <c r="F305" i="22"/>
  <c r="W258" i="10" s="1"/>
  <c r="M7" i="3"/>
  <c r="L323" i="17" s="1"/>
  <c r="K285" i="17"/>
  <c r="F3" i="24"/>
  <c r="F22" i="24" s="1"/>
  <c r="F291" i="24"/>
  <c r="F305" i="24"/>
  <c r="W414" i="10" s="1"/>
  <c r="F291" i="30"/>
  <c r="F305" i="30"/>
  <c r="W726" i="10" s="1"/>
  <c r="F3" i="30"/>
  <c r="F22" i="30" s="1"/>
  <c r="F343" i="19"/>
  <c r="F329" i="19"/>
  <c r="G323" i="21"/>
  <c r="G325" i="21"/>
  <c r="X162" i="10" s="1"/>
  <c r="F290" i="22"/>
  <c r="F284" i="22"/>
  <c r="G287" i="18"/>
  <c r="G285" i="18"/>
  <c r="G285" i="23"/>
  <c r="G287" i="23"/>
  <c r="F322" i="18"/>
  <c r="F328" i="18"/>
  <c r="F322" i="19"/>
  <c r="F328" i="19"/>
  <c r="G325" i="34"/>
  <c r="X58" i="10" s="1"/>
  <c r="G323" i="34"/>
  <c r="F291" i="28"/>
  <c r="F305" i="28"/>
  <c r="W622" i="10" s="1"/>
  <c r="F3" i="28"/>
  <c r="F22" i="28" s="1"/>
  <c r="F305" i="29"/>
  <c r="W674" i="10" s="1"/>
  <c r="F3" i="29"/>
  <c r="F22" i="29" s="1"/>
  <c r="F291" i="29"/>
  <c r="F284" i="28"/>
  <c r="F290" i="28"/>
  <c r="F343" i="23"/>
  <c r="W364" i="10" s="1"/>
  <c r="F329" i="23"/>
  <c r="F328" i="28"/>
  <c r="F322" i="28"/>
  <c r="G285" i="24"/>
  <c r="G287" i="24"/>
  <c r="G287" i="28"/>
  <c r="G285" i="28"/>
  <c r="F329" i="18"/>
  <c r="F343" i="18"/>
  <c r="W312" i="10" s="1"/>
  <c r="G323" i="32"/>
  <c r="G325" i="32"/>
  <c r="X734" i="10" s="1"/>
  <c r="F322" i="21"/>
  <c r="F328" i="21"/>
  <c r="F328" i="24"/>
  <c r="F322" i="24"/>
  <c r="F328" i="23"/>
  <c r="F322" i="23"/>
  <c r="F343" i="24"/>
  <c r="W416" i="10" s="1"/>
  <c r="F329" i="24"/>
  <c r="F284" i="32"/>
  <c r="F290" i="32"/>
  <c r="F329" i="32"/>
  <c r="F343" i="32"/>
  <c r="W780" i="10" s="1"/>
  <c r="F329" i="28"/>
  <c r="F343" i="28"/>
  <c r="W624" i="10" s="1"/>
  <c r="F343" i="26"/>
  <c r="W468" i="10" s="1"/>
  <c r="F329" i="26"/>
  <c r="F291" i="21"/>
  <c r="F305" i="21"/>
  <c r="W206" i="10" s="1"/>
  <c r="F3" i="21"/>
  <c r="F22" i="21" s="1"/>
  <c r="G285" i="27"/>
  <c r="G287" i="27"/>
  <c r="G285" i="25"/>
  <c r="G287" i="25"/>
  <c r="G323" i="18"/>
  <c r="G325" i="18"/>
  <c r="X266" i="10" s="1"/>
  <c r="G287" i="33"/>
  <c r="G285" i="33"/>
  <c r="F290" i="27"/>
  <c r="F284" i="27"/>
  <c r="G325" i="29"/>
  <c r="X630" i="10" s="1"/>
  <c r="G323" i="29"/>
  <c r="F329" i="27"/>
  <c r="F343" i="27"/>
  <c r="W572" i="10" s="1"/>
  <c r="F328" i="22"/>
  <c r="F322" i="22"/>
  <c r="F328" i="34"/>
  <c r="F322" i="34"/>
  <c r="F291" i="32"/>
  <c r="F305" i="32"/>
  <c r="W778" i="10" s="1"/>
  <c r="F3" i="32"/>
  <c r="F22" i="32" s="1"/>
  <c r="F322" i="32"/>
  <c r="F328" i="32"/>
  <c r="F328" i="26"/>
  <c r="F322" i="26"/>
  <c r="F290" i="21"/>
  <c r="F284" i="21"/>
  <c r="G287" i="21"/>
  <c r="G285" i="21"/>
  <c r="F329" i="22"/>
  <c r="F343" i="22"/>
  <c r="W260" i="10" s="1"/>
  <c r="F329" i="34"/>
  <c r="F343" i="34"/>
  <c r="W104" i="10" s="1"/>
  <c r="F322" i="25"/>
  <c r="F328" i="25"/>
  <c r="I291" i="17"/>
  <c r="I305" i="17"/>
  <c r="G285" i="34"/>
  <c r="G287" i="34"/>
  <c r="X66" i="10" s="1"/>
  <c r="F322" i="29"/>
  <c r="F328" i="29"/>
  <c r="F290" i="19"/>
  <c r="F284" i="19"/>
  <c r="F3" i="27"/>
  <c r="F22" i="27" s="1"/>
  <c r="F305" i="27"/>
  <c r="W570" i="10" s="1"/>
  <c r="F291" i="27"/>
  <c r="G325" i="25"/>
  <c r="X474" i="10" s="1"/>
  <c r="G323" i="25"/>
  <c r="G323" i="24"/>
  <c r="G325" i="24"/>
  <c r="X370" i="10" s="1"/>
  <c r="F322" i="27"/>
  <c r="F328" i="27"/>
  <c r="X8" i="10" l="1"/>
  <c r="X274" i="10"/>
  <c r="X265" i="10" s="1"/>
  <c r="X262" i="10"/>
  <c r="X170" i="10"/>
  <c r="X161" i="10" s="1"/>
  <c r="X158" i="10"/>
  <c r="X586" i="10"/>
  <c r="X577" i="10" s="1"/>
  <c r="X574" i="10"/>
  <c r="X794" i="10"/>
  <c r="X785" i="10" s="1"/>
  <c r="X782" i="10"/>
  <c r="X378" i="10"/>
  <c r="X369" i="10" s="1"/>
  <c r="X366" i="10"/>
  <c r="X690" i="10"/>
  <c r="X681" i="10" s="1"/>
  <c r="X678" i="10"/>
  <c r="X430" i="10"/>
  <c r="X421" i="10" s="1"/>
  <c r="X418" i="10"/>
  <c r="X482" i="10"/>
  <c r="X473" i="10" s="1"/>
  <c r="X470" i="10"/>
  <c r="X326" i="10"/>
  <c r="X317" i="10" s="1"/>
  <c r="X314" i="10"/>
  <c r="X534" i="10"/>
  <c r="X525" i="10" s="1"/>
  <c r="X522" i="10"/>
  <c r="X742" i="10"/>
  <c r="X733" i="10" s="1"/>
  <c r="X730" i="10"/>
  <c r="X222" i="10"/>
  <c r="X213" i="10" s="1"/>
  <c r="X210" i="10"/>
  <c r="X638" i="10"/>
  <c r="X629" i="10" s="1"/>
  <c r="X626" i="10"/>
  <c r="W57" i="10"/>
  <c r="X54" i="10"/>
  <c r="G284" i="28"/>
  <c r="G290" i="28"/>
  <c r="G305" i="23"/>
  <c r="X362" i="10" s="1"/>
  <c r="G291" i="23"/>
  <c r="G3" i="23"/>
  <c r="G22" i="23" s="1"/>
  <c r="G329" i="22"/>
  <c r="G343" i="22"/>
  <c r="X260" i="10" s="1"/>
  <c r="H323" i="33"/>
  <c r="H325" i="33"/>
  <c r="Y786" i="10" s="1"/>
  <c r="H323" i="22"/>
  <c r="H325" i="22"/>
  <c r="Y214" i="10" s="1"/>
  <c r="G328" i="28"/>
  <c r="G322" i="28"/>
  <c r="H285" i="25"/>
  <c r="H287" i="25"/>
  <c r="I327" i="23"/>
  <c r="I327" i="28"/>
  <c r="I327" i="22"/>
  <c r="I327" i="25"/>
  <c r="I327" i="18"/>
  <c r="I327" i="34"/>
  <c r="I327" i="20"/>
  <c r="I327" i="30"/>
  <c r="I327" i="21"/>
  <c r="I327" i="19"/>
  <c r="I327" i="29"/>
  <c r="I327" i="32"/>
  <c r="I327" i="33"/>
  <c r="I327" i="26"/>
  <c r="I327" i="27"/>
  <c r="I327" i="24"/>
  <c r="G291" i="28"/>
  <c r="G305" i="28"/>
  <c r="X622" i="10" s="1"/>
  <c r="G3" i="28"/>
  <c r="G22" i="28" s="1"/>
  <c r="G290" i="23"/>
  <c r="G284" i="23"/>
  <c r="G322" i="22"/>
  <c r="G328" i="22"/>
  <c r="H323" i="18"/>
  <c r="H325" i="18"/>
  <c r="Y266" i="10" s="1"/>
  <c r="H325" i="28"/>
  <c r="Y578" i="10" s="1"/>
  <c r="H323" i="28"/>
  <c r="J329" i="17"/>
  <c r="J343" i="17"/>
  <c r="G329" i="28"/>
  <c r="G343" i="28"/>
  <c r="X624" i="10" s="1"/>
  <c r="H285" i="34"/>
  <c r="H287" i="34"/>
  <c r="Y66" i="10" s="1"/>
  <c r="G290" i="21"/>
  <c r="G284" i="21"/>
  <c r="G305" i="24"/>
  <c r="X414" i="10" s="1"/>
  <c r="G3" i="24"/>
  <c r="G22" i="24" s="1"/>
  <c r="G291" i="24"/>
  <c r="G284" i="18"/>
  <c r="G290" i="18"/>
  <c r="H323" i="26"/>
  <c r="H325" i="26"/>
  <c r="Y422" i="10" s="1"/>
  <c r="H325" i="29"/>
  <c r="Y630" i="10" s="1"/>
  <c r="H323" i="29"/>
  <c r="G343" i="26"/>
  <c r="X468" i="10" s="1"/>
  <c r="G329" i="26"/>
  <c r="H285" i="18"/>
  <c r="H287" i="18"/>
  <c r="H285" i="30"/>
  <c r="H287" i="30"/>
  <c r="H285" i="19"/>
  <c r="H287" i="19"/>
  <c r="G291" i="34"/>
  <c r="G305" i="34"/>
  <c r="X102" i="10" s="1"/>
  <c r="G3" i="34"/>
  <c r="G22" i="34" s="1"/>
  <c r="G291" i="33"/>
  <c r="G305" i="33"/>
  <c r="X830" i="10" s="1"/>
  <c r="G3" i="33"/>
  <c r="G22" i="33" s="1"/>
  <c r="H325" i="20"/>
  <c r="Y110" i="10" s="1"/>
  <c r="H323" i="20"/>
  <c r="H287" i="27"/>
  <c r="H285" i="27"/>
  <c r="G328" i="19"/>
  <c r="G322" i="19"/>
  <c r="G343" i="33"/>
  <c r="X832" i="10" s="1"/>
  <c r="G329" i="33"/>
  <c r="G291" i="21"/>
  <c r="G305" i="21"/>
  <c r="X206" i="10" s="1"/>
  <c r="G3" i="21"/>
  <c r="G22" i="21" s="1"/>
  <c r="G291" i="18"/>
  <c r="G305" i="18"/>
  <c r="X310" i="10" s="1"/>
  <c r="G3" i="18"/>
  <c r="G22" i="18" s="1"/>
  <c r="H287" i="33"/>
  <c r="H285" i="33"/>
  <c r="G343" i="24"/>
  <c r="X416" i="10" s="1"/>
  <c r="G329" i="24"/>
  <c r="G290" i="34"/>
  <c r="G284" i="34"/>
  <c r="G329" i="18"/>
  <c r="G343" i="18"/>
  <c r="X312" i="10" s="1"/>
  <c r="H323" i="25"/>
  <c r="H325" i="25"/>
  <c r="Y474" i="10" s="1"/>
  <c r="J291" i="17"/>
  <c r="J305" i="17"/>
  <c r="H287" i="23"/>
  <c r="H285" i="23"/>
  <c r="H287" i="28"/>
  <c r="H285" i="28"/>
  <c r="G329" i="19"/>
  <c r="G343" i="19"/>
  <c r="G328" i="26"/>
  <c r="G322" i="26"/>
  <c r="G328" i="24"/>
  <c r="G322" i="24"/>
  <c r="H325" i="34"/>
  <c r="Y58" i="10" s="1"/>
  <c r="H323" i="34"/>
  <c r="H285" i="26"/>
  <c r="H287" i="26"/>
  <c r="G291" i="32"/>
  <c r="G305" i="32"/>
  <c r="X778" i="10" s="1"/>
  <c r="G3" i="32"/>
  <c r="G22" i="32" s="1"/>
  <c r="H325" i="21"/>
  <c r="Y162" i="10" s="1"/>
  <c r="H323" i="21"/>
  <c r="I289" i="32"/>
  <c r="I289" i="18"/>
  <c r="I289" i="19"/>
  <c r="I289" i="21"/>
  <c r="I289" i="24"/>
  <c r="I289" i="26"/>
  <c r="I289" i="23"/>
  <c r="I289" i="29"/>
  <c r="I289" i="25"/>
  <c r="I289" i="22"/>
  <c r="I289" i="20"/>
  <c r="I289" i="34"/>
  <c r="I289" i="28"/>
  <c r="I289" i="27"/>
  <c r="I289" i="33"/>
  <c r="I289" i="30"/>
  <c r="G322" i="34"/>
  <c r="G328" i="34"/>
  <c r="K289" i="17"/>
  <c r="K290" i="17" s="1"/>
  <c r="G291" i="19"/>
  <c r="G3" i="19"/>
  <c r="G22" i="19" s="1"/>
  <c r="G305" i="19"/>
  <c r="G328" i="25"/>
  <c r="G322" i="25"/>
  <c r="G291" i="25"/>
  <c r="G305" i="25"/>
  <c r="X518" i="10" s="1"/>
  <c r="G3" i="25"/>
  <c r="G22" i="25" s="1"/>
  <c r="G329" i="34"/>
  <c r="G343" i="34"/>
  <c r="X104" i="10" s="1"/>
  <c r="K327" i="17"/>
  <c r="K328" i="17" s="1"/>
  <c r="G290" i="19"/>
  <c r="G284" i="19"/>
  <c r="H325" i="24"/>
  <c r="Y370" i="10" s="1"/>
  <c r="H323" i="24"/>
  <c r="G291" i="29"/>
  <c r="G305" i="29"/>
  <c r="X674" i="10" s="1"/>
  <c r="G3" i="29"/>
  <c r="G22" i="29" s="1"/>
  <c r="G322" i="30"/>
  <c r="G328" i="30"/>
  <c r="H287" i="32"/>
  <c r="H285" i="32"/>
  <c r="G290" i="32"/>
  <c r="G284" i="32"/>
  <c r="G328" i="27"/>
  <c r="G322" i="27"/>
  <c r="G284" i="22"/>
  <c r="G290" i="22"/>
  <c r="H325" i="19"/>
  <c r="H323" i="19"/>
  <c r="G329" i="25"/>
  <c r="G343" i="25"/>
  <c r="X520" i="10" s="1"/>
  <c r="G290" i="25"/>
  <c r="G284" i="25"/>
  <c r="G329" i="32"/>
  <c r="G343" i="32"/>
  <c r="X780" i="10" s="1"/>
  <c r="G329" i="21"/>
  <c r="G343" i="21"/>
  <c r="X208" i="10" s="1"/>
  <c r="N7" i="3"/>
  <c r="M323" i="17" s="1"/>
  <c r="L285" i="17"/>
  <c r="H323" i="30"/>
  <c r="H325" i="30"/>
  <c r="Y682" i="10" s="1"/>
  <c r="G284" i="29"/>
  <c r="G290" i="29"/>
  <c r="G343" i="30"/>
  <c r="X728" i="10" s="1"/>
  <c r="G329" i="30"/>
  <c r="H285" i="21"/>
  <c r="H287" i="21"/>
  <c r="G329" i="27"/>
  <c r="G343" i="27"/>
  <c r="X572" i="10" s="1"/>
  <c r="G291" i="22"/>
  <c r="G3" i="22"/>
  <c r="G22" i="22" s="1"/>
  <c r="G305" i="22"/>
  <c r="X258" i="10" s="1"/>
  <c r="G290" i="30"/>
  <c r="G284" i="30"/>
  <c r="G290" i="24"/>
  <c r="G284" i="24"/>
  <c r="H325" i="32"/>
  <c r="Y734" i="10" s="1"/>
  <c r="H323" i="32"/>
  <c r="G322" i="18"/>
  <c r="G328" i="18"/>
  <c r="G322" i="29"/>
  <c r="G328" i="29"/>
  <c r="G291" i="27"/>
  <c r="G305" i="27"/>
  <c r="X570" i="10" s="1"/>
  <c r="G3" i="27"/>
  <c r="G22" i="27" s="1"/>
  <c r="G328" i="32"/>
  <c r="G322" i="32"/>
  <c r="G328" i="21"/>
  <c r="G322" i="21"/>
  <c r="H325" i="23"/>
  <c r="Y318" i="10" s="1"/>
  <c r="H323" i="23"/>
  <c r="G343" i="20"/>
  <c r="X156" i="10" s="1"/>
  <c r="G329" i="20"/>
  <c r="H285" i="22"/>
  <c r="H287" i="22"/>
  <c r="G329" i="23"/>
  <c r="G343" i="23"/>
  <c r="X364" i="10" s="1"/>
  <c r="G291" i="26"/>
  <c r="G305" i="26"/>
  <c r="X466" i="10" s="1"/>
  <c r="G3" i="26"/>
  <c r="G22" i="26" s="1"/>
  <c r="G290" i="33"/>
  <c r="G284" i="33"/>
  <c r="H287" i="29"/>
  <c r="H285" i="29"/>
  <c r="G343" i="29"/>
  <c r="X676" i="10" s="1"/>
  <c r="G329" i="29"/>
  <c r="G290" i="27"/>
  <c r="G284" i="27"/>
  <c r="H323" i="27"/>
  <c r="H325" i="27"/>
  <c r="Y526" i="10" s="1"/>
  <c r="G305" i="30"/>
  <c r="X726" i="10" s="1"/>
  <c r="G291" i="30"/>
  <c r="G3" i="30"/>
  <c r="G22" i="30" s="1"/>
  <c r="G328" i="20"/>
  <c r="G322" i="20"/>
  <c r="H285" i="24"/>
  <c r="H287" i="24"/>
  <c r="G328" i="33"/>
  <c r="G322" i="33"/>
  <c r="G328" i="23"/>
  <c r="G322" i="23"/>
  <c r="G290" i="26"/>
  <c r="G284" i="26"/>
  <c r="Y794" i="10" l="1"/>
  <c r="Y782" i="10"/>
  <c r="Y222" i="10"/>
  <c r="Y210" i="10"/>
  <c r="I214" i="10" s="1"/>
  <c r="Y586" i="10"/>
  <c r="Y574" i="10"/>
  <c r="I578" i="10" s="1"/>
  <c r="Y326" i="10"/>
  <c r="Y314" i="10"/>
  <c r="I318" i="10" s="1"/>
  <c r="Y690" i="10"/>
  <c r="Y678" i="10"/>
  <c r="Y170" i="10"/>
  <c r="Y158" i="10"/>
  <c r="I162" i="10" s="1"/>
  <c r="I67" i="10" a="1"/>
  <c r="I67" i="10" s="1"/>
  <c r="I66" i="10" a="1"/>
  <c r="I66" i="10" s="1"/>
  <c r="I65" i="10" a="1"/>
  <c r="I65" i="10" s="1"/>
  <c r="Y482" i="10"/>
  <c r="Y470" i="10"/>
  <c r="I474" i="10" s="1"/>
  <c r="Y378" i="10"/>
  <c r="Y366" i="10"/>
  <c r="I370" i="10" s="1"/>
  <c r="Y742" i="10"/>
  <c r="Y730" i="10"/>
  <c r="Y430" i="10"/>
  <c r="Y418" i="10"/>
  <c r="I422" i="10" s="1"/>
  <c r="Y274" i="10"/>
  <c r="Y262" i="10"/>
  <c r="I266" i="10" s="1"/>
  <c r="Y638" i="10"/>
  <c r="Y626" i="10"/>
  <c r="I630" i="10" s="1"/>
  <c r="Y8" i="10"/>
  <c r="Y534" i="10"/>
  <c r="Y522" i="10"/>
  <c r="X57" i="10"/>
  <c r="Y54" i="10"/>
  <c r="H291" i="24"/>
  <c r="H305" i="24"/>
  <c r="Y414" i="10" s="1"/>
  <c r="H3" i="24"/>
  <c r="H22" i="24" s="1"/>
  <c r="I287" i="30"/>
  <c r="I285" i="30"/>
  <c r="I285" i="21"/>
  <c r="I287" i="21"/>
  <c r="H329" i="34"/>
  <c r="H343" i="34"/>
  <c r="Y104" i="10" s="1"/>
  <c r="H305" i="33"/>
  <c r="Y830" i="10" s="1"/>
  <c r="H291" i="33"/>
  <c r="H3" i="33"/>
  <c r="H22" i="33" s="1"/>
  <c r="H291" i="27"/>
  <c r="H305" i="27"/>
  <c r="Y570" i="10" s="1"/>
  <c r="H3" i="27"/>
  <c r="H22" i="27" s="1"/>
  <c r="H290" i="30"/>
  <c r="H284" i="30"/>
  <c r="J327" i="32"/>
  <c r="J327" i="26"/>
  <c r="J327" i="21"/>
  <c r="J327" i="27"/>
  <c r="J327" i="18"/>
  <c r="J327" i="25"/>
  <c r="J327" i="22"/>
  <c r="J327" i="24"/>
  <c r="J327" i="28"/>
  <c r="J327" i="33"/>
  <c r="J327" i="29"/>
  <c r="J327" i="20"/>
  <c r="J327" i="34"/>
  <c r="J327" i="30"/>
  <c r="J327" i="19"/>
  <c r="J327" i="23"/>
  <c r="I323" i="20"/>
  <c r="I325" i="20"/>
  <c r="Z110" i="10" s="1"/>
  <c r="H322" i="22"/>
  <c r="H328" i="22"/>
  <c r="H290" i="24"/>
  <c r="H284" i="24"/>
  <c r="I287" i="33"/>
  <c r="I285" i="33"/>
  <c r="I287" i="19"/>
  <c r="I285" i="19"/>
  <c r="H329" i="25"/>
  <c r="H343" i="25"/>
  <c r="Y520" i="10" s="1"/>
  <c r="H322" i="20"/>
  <c r="H328" i="20"/>
  <c r="H291" i="18"/>
  <c r="H305" i="18"/>
  <c r="Y310" i="10" s="1"/>
  <c r="H3" i="18"/>
  <c r="H22" i="18" s="1"/>
  <c r="I325" i="34"/>
  <c r="Z58" i="10" s="1"/>
  <c r="I323" i="34"/>
  <c r="H329" i="33"/>
  <c r="H343" i="33"/>
  <c r="Y832" i="10" s="1"/>
  <c r="H291" i="22"/>
  <c r="H305" i="22"/>
  <c r="Y258" i="10" s="1"/>
  <c r="H3" i="22"/>
  <c r="H22" i="22" s="1"/>
  <c r="I285" i="27"/>
  <c r="I287" i="27"/>
  <c r="I285" i="18"/>
  <c r="I287" i="18"/>
  <c r="H322" i="25"/>
  <c r="H328" i="25"/>
  <c r="H343" i="20"/>
  <c r="Y156" i="10" s="1"/>
  <c r="H329" i="20"/>
  <c r="H290" i="18"/>
  <c r="H284" i="18"/>
  <c r="H328" i="28"/>
  <c r="H322" i="28"/>
  <c r="I325" i="18"/>
  <c r="Z266" i="10" s="1"/>
  <c r="I323" i="18"/>
  <c r="H328" i="33"/>
  <c r="H322" i="33"/>
  <c r="H290" i="29"/>
  <c r="H284" i="29"/>
  <c r="H290" i="22"/>
  <c r="H284" i="22"/>
  <c r="I287" i="28"/>
  <c r="I285" i="28"/>
  <c r="I287" i="32"/>
  <c r="I285" i="32"/>
  <c r="H343" i="28"/>
  <c r="Y624" i="10" s="1"/>
  <c r="H329" i="28"/>
  <c r="I325" i="24"/>
  <c r="Z370" i="10" s="1"/>
  <c r="I323" i="24"/>
  <c r="I323" i="25"/>
  <c r="I325" i="25"/>
  <c r="Z474" i="10" s="1"/>
  <c r="H291" i="29"/>
  <c r="H305" i="29"/>
  <c r="Y674" i="10" s="1"/>
  <c r="H3" i="29"/>
  <c r="H22" i="29" s="1"/>
  <c r="H322" i="24"/>
  <c r="H328" i="24"/>
  <c r="I287" i="34"/>
  <c r="Z66" i="10" s="1"/>
  <c r="I285" i="34"/>
  <c r="H322" i="21"/>
  <c r="H328" i="21"/>
  <c r="H329" i="18"/>
  <c r="H343" i="18"/>
  <c r="Y312" i="10" s="1"/>
  <c r="I325" i="27"/>
  <c r="Z526" i="10" s="1"/>
  <c r="I323" i="27"/>
  <c r="I323" i="22"/>
  <c r="I325" i="22"/>
  <c r="Z214" i="10" s="1"/>
  <c r="H329" i="21"/>
  <c r="H343" i="21"/>
  <c r="Y208" i="10" s="1"/>
  <c r="H322" i="29"/>
  <c r="H328" i="29"/>
  <c r="H328" i="18"/>
  <c r="H322" i="18"/>
  <c r="I325" i="26"/>
  <c r="Z422" i="10" s="1"/>
  <c r="I323" i="26"/>
  <c r="I323" i="28"/>
  <c r="I325" i="28"/>
  <c r="Z578" i="10" s="1"/>
  <c r="I287" i="22"/>
  <c r="I285" i="22"/>
  <c r="H329" i="29"/>
  <c r="H343" i="29"/>
  <c r="Y676" i="10" s="1"/>
  <c r="I323" i="33"/>
  <c r="I325" i="33"/>
  <c r="Z786" i="10" s="1"/>
  <c r="I323" i="23"/>
  <c r="I325" i="23"/>
  <c r="Z318" i="10" s="1"/>
  <c r="H329" i="24"/>
  <c r="H343" i="24"/>
  <c r="Y416" i="10" s="1"/>
  <c r="H328" i="23"/>
  <c r="H322" i="23"/>
  <c r="H329" i="27"/>
  <c r="H343" i="27"/>
  <c r="Y572" i="10" s="1"/>
  <c r="H329" i="23"/>
  <c r="H343" i="23"/>
  <c r="Y364" i="10" s="1"/>
  <c r="H328" i="32"/>
  <c r="H322" i="32"/>
  <c r="H328" i="30"/>
  <c r="H322" i="30"/>
  <c r="I287" i="25"/>
  <c r="I285" i="25"/>
  <c r="H290" i="28"/>
  <c r="H284" i="28"/>
  <c r="H343" i="26"/>
  <c r="Y468" i="10" s="1"/>
  <c r="H329" i="26"/>
  <c r="I325" i="32"/>
  <c r="Z734" i="10" s="1"/>
  <c r="I323" i="32"/>
  <c r="H291" i="25"/>
  <c r="H305" i="25"/>
  <c r="Y518" i="10" s="1"/>
  <c r="H3" i="25"/>
  <c r="H22" i="25" s="1"/>
  <c r="H329" i="30"/>
  <c r="H343" i="30"/>
  <c r="Y728" i="10" s="1"/>
  <c r="H328" i="27"/>
  <c r="H322" i="27"/>
  <c r="H343" i="32"/>
  <c r="Y780" i="10" s="1"/>
  <c r="H329" i="32"/>
  <c r="L327" i="17"/>
  <c r="L328" i="17" s="1"/>
  <c r="I285" i="29"/>
  <c r="I287" i="29"/>
  <c r="H291" i="28"/>
  <c r="H305" i="28"/>
  <c r="Y622" i="10" s="1"/>
  <c r="H3" i="28"/>
  <c r="H22" i="28" s="1"/>
  <c r="H322" i="26"/>
  <c r="H328" i="26"/>
  <c r="H305" i="34"/>
  <c r="Y102" i="10" s="1"/>
  <c r="H291" i="34"/>
  <c r="H3" i="34"/>
  <c r="H22" i="34" s="1"/>
  <c r="I325" i="29"/>
  <c r="Z630" i="10" s="1"/>
  <c r="I323" i="29"/>
  <c r="H290" i="25"/>
  <c r="H284" i="25"/>
  <c r="H284" i="34"/>
  <c r="H290" i="34"/>
  <c r="I325" i="19"/>
  <c r="I323" i="19"/>
  <c r="L289" i="17"/>
  <c r="L290" i="17" s="1"/>
  <c r="H328" i="19"/>
  <c r="H322" i="19"/>
  <c r="H290" i="32"/>
  <c r="H284" i="32"/>
  <c r="K329" i="17"/>
  <c r="K343" i="17"/>
  <c r="K291" i="17"/>
  <c r="K305" i="17"/>
  <c r="I287" i="23"/>
  <c r="I285" i="23"/>
  <c r="H291" i="26"/>
  <c r="H3" i="26"/>
  <c r="H22" i="26" s="1"/>
  <c r="H305" i="26"/>
  <c r="Y466" i="10" s="1"/>
  <c r="H290" i="23"/>
  <c r="H284" i="23"/>
  <c r="H305" i="19"/>
  <c r="H3" i="19"/>
  <c r="H22" i="19" s="1"/>
  <c r="H291" i="19"/>
  <c r="H291" i="21"/>
  <c r="H305" i="21"/>
  <c r="Y206" i="10" s="1"/>
  <c r="H3" i="21"/>
  <c r="H22" i="21" s="1"/>
  <c r="O7" i="3"/>
  <c r="N323" i="17" s="1"/>
  <c r="M285" i="17"/>
  <c r="M327" i="17"/>
  <c r="H343" i="19"/>
  <c r="H329" i="19"/>
  <c r="H291" i="32"/>
  <c r="H305" i="32"/>
  <c r="Y778" i="10" s="1"/>
  <c r="H3" i="32"/>
  <c r="H22" i="32" s="1"/>
  <c r="I287" i="26"/>
  <c r="I285" i="26"/>
  <c r="H290" i="26"/>
  <c r="H284" i="26"/>
  <c r="H291" i="23"/>
  <c r="H3" i="23"/>
  <c r="H22" i="23" s="1"/>
  <c r="H305" i="23"/>
  <c r="Y362" i="10" s="1"/>
  <c r="H290" i="19"/>
  <c r="H284" i="19"/>
  <c r="I323" i="21"/>
  <c r="I325" i="21"/>
  <c r="Z162" i="10" s="1"/>
  <c r="H290" i="21"/>
  <c r="H284" i="21"/>
  <c r="I285" i="24"/>
  <c r="I287" i="24"/>
  <c r="H322" i="34"/>
  <c r="H328" i="34"/>
  <c r="J289" i="20"/>
  <c r="J289" i="23"/>
  <c r="J289" i="25"/>
  <c r="J289" i="28"/>
  <c r="J289" i="21"/>
  <c r="J289" i="30"/>
  <c r="J289" i="33"/>
  <c r="J289" i="18"/>
  <c r="J289" i="27"/>
  <c r="J289" i="26"/>
  <c r="J289" i="22"/>
  <c r="J289" i="34"/>
  <c r="J289" i="24"/>
  <c r="J289" i="19"/>
  <c r="J289" i="32"/>
  <c r="J289" i="29"/>
  <c r="H290" i="33"/>
  <c r="H284" i="33"/>
  <c r="H290" i="27"/>
  <c r="H284" i="27"/>
  <c r="H3" i="30"/>
  <c r="H22" i="30" s="1"/>
  <c r="H291" i="30"/>
  <c r="H305" i="30"/>
  <c r="Y726" i="10" s="1"/>
  <c r="I325" i="30"/>
  <c r="Z682" i="10" s="1"/>
  <c r="I323" i="30"/>
  <c r="H343" i="22"/>
  <c r="Y260" i="10" s="1"/>
  <c r="H329" i="22"/>
  <c r="Z690" i="10" l="1"/>
  <c r="Z681" i="10" s="1"/>
  <c r="Z678" i="10"/>
  <c r="I430" i="10" a="1"/>
  <c r="I430" i="10" s="1"/>
  <c r="Y421" i="10"/>
  <c r="I421" i="10" s="1"/>
  <c r="I429" i="10" a="1"/>
  <c r="I429" i="10" s="1"/>
  <c r="I431" i="10" a="1"/>
  <c r="I431" i="10" s="1"/>
  <c r="I483" i="10" a="1"/>
  <c r="I483" i="10" s="1"/>
  <c r="Y473" i="10"/>
  <c r="I473" i="10" s="1"/>
  <c r="I481" i="10" a="1"/>
  <c r="I481" i="10" s="1"/>
  <c r="I482" i="10" a="1"/>
  <c r="I482" i="10" s="1"/>
  <c r="Z8" i="10"/>
  <c r="Z326" i="10"/>
  <c r="Z317" i="10" s="1"/>
  <c r="Z314" i="10"/>
  <c r="Z222" i="10"/>
  <c r="Z213" i="10" s="1"/>
  <c r="Z210" i="10"/>
  <c r="I786" i="10"/>
  <c r="I784" i="10"/>
  <c r="I782" i="10"/>
  <c r="Z742" i="10"/>
  <c r="Z733" i="10" s="1"/>
  <c r="Z730" i="10"/>
  <c r="Y785" i="10"/>
  <c r="I785" i="10" s="1"/>
  <c r="I794" i="10" a="1"/>
  <c r="I794" i="10" s="1"/>
  <c r="I793" i="10" a="1"/>
  <c r="I793" i="10" s="1"/>
  <c r="I795" i="10" a="1"/>
  <c r="I795" i="10" s="1"/>
  <c r="I522" i="10"/>
  <c r="I524" i="10"/>
  <c r="I732" i="10"/>
  <c r="I730" i="10"/>
  <c r="I678" i="10"/>
  <c r="I680" i="10"/>
  <c r="I316" i="10"/>
  <c r="I314" i="10"/>
  <c r="Z586" i="10"/>
  <c r="Z577" i="10" s="1"/>
  <c r="Z574" i="10"/>
  <c r="I533" i="10" a="1"/>
  <c r="I533" i="10" s="1"/>
  <c r="Y525" i="10"/>
  <c r="I525" i="10" s="1"/>
  <c r="I534" i="10" a="1"/>
  <c r="I534" i="10" s="1"/>
  <c r="I535" i="10" a="1"/>
  <c r="I535" i="10" s="1"/>
  <c r="I743" i="10" a="1"/>
  <c r="I743" i="10" s="1"/>
  <c r="I741" i="10" a="1"/>
  <c r="I741" i="10" s="1"/>
  <c r="I742" i="10" a="1"/>
  <c r="I742" i="10" s="1"/>
  <c r="Y733" i="10"/>
  <c r="I733" i="10" s="1"/>
  <c r="I691" i="10" a="1"/>
  <c r="I691" i="10" s="1"/>
  <c r="I690" i="10" a="1"/>
  <c r="I690" i="10" s="1"/>
  <c r="Y681" i="10"/>
  <c r="I681" i="10" s="1"/>
  <c r="I689" i="10" a="1"/>
  <c r="I689" i="10" s="1"/>
  <c r="I326" i="10" a="1"/>
  <c r="I326" i="10" s="1"/>
  <c r="I327" i="10" a="1"/>
  <c r="I327" i="10" s="1"/>
  <c r="Y317" i="10"/>
  <c r="I317" i="10" s="1"/>
  <c r="I325" i="10" a="1"/>
  <c r="I325" i="10" s="1"/>
  <c r="I574" i="10"/>
  <c r="I576" i="10"/>
  <c r="Z274" i="10"/>
  <c r="Z265" i="10" s="1"/>
  <c r="Z262" i="10"/>
  <c r="I682" i="10"/>
  <c r="I585" i="10" a="1"/>
  <c r="I585" i="10" s="1"/>
  <c r="I586" i="10" a="1"/>
  <c r="I586" i="10" s="1"/>
  <c r="I587" i="10" a="1"/>
  <c r="I587" i="10" s="1"/>
  <c r="Y577" i="10"/>
  <c r="I577" i="10" s="1"/>
  <c r="I368" i="10"/>
  <c r="I366" i="10"/>
  <c r="I734" i="10"/>
  <c r="I212" i="10"/>
  <c r="I210" i="10"/>
  <c r="Y369" i="10"/>
  <c r="I369" i="10" s="1"/>
  <c r="I379" i="10" a="1"/>
  <c r="I379" i="10" s="1"/>
  <c r="I377" i="10" a="1"/>
  <c r="I377" i="10" s="1"/>
  <c r="I378" i="10" a="1"/>
  <c r="I378" i="10" s="1"/>
  <c r="Y213" i="10"/>
  <c r="I213" i="10" s="1"/>
  <c r="I221" i="10" a="1"/>
  <c r="I221" i="10" s="1"/>
  <c r="I223" i="10" a="1"/>
  <c r="I223" i="10" s="1"/>
  <c r="I222" i="10" a="1"/>
  <c r="I222" i="10" s="1"/>
  <c r="Z534" i="10"/>
  <c r="Z525" i="10" s="1"/>
  <c r="Z522" i="10"/>
  <c r="I628" i="10"/>
  <c r="I626" i="10"/>
  <c r="I637" i="10" a="1"/>
  <c r="I637" i="10" s="1"/>
  <c r="I639" i="10" a="1"/>
  <c r="I639" i="10" s="1"/>
  <c r="I638" i="10" a="1"/>
  <c r="I638" i="10" s="1"/>
  <c r="Y629" i="10"/>
  <c r="I629" i="10" s="1"/>
  <c r="I526" i="10"/>
  <c r="Z430" i="10"/>
  <c r="Z421" i="10" s="1"/>
  <c r="Z418" i="10"/>
  <c r="I262" i="10"/>
  <c r="I264" i="10"/>
  <c r="I160" i="10"/>
  <c r="I158" i="10"/>
  <c r="Z794" i="10"/>
  <c r="Z785" i="10" s="1"/>
  <c r="Z782" i="10"/>
  <c r="Z170" i="10"/>
  <c r="Z161" i="10" s="1"/>
  <c r="Z158" i="10"/>
  <c r="I275" i="10" a="1"/>
  <c r="I275" i="10" s="1"/>
  <c r="I274" i="10" a="1"/>
  <c r="I274" i="10" s="1"/>
  <c r="Y265" i="10"/>
  <c r="I265" i="10" s="1"/>
  <c r="I273" i="10" a="1"/>
  <c r="I273" i="10" s="1"/>
  <c r="I171" i="10" a="1"/>
  <c r="I171" i="10" s="1"/>
  <c r="Y161" i="10"/>
  <c r="I161" i="10" s="1"/>
  <c r="I169" i="10" a="1"/>
  <c r="I169" i="10" s="1"/>
  <c r="I170" i="10" a="1"/>
  <c r="I170" i="10" s="1"/>
  <c r="Z638" i="10"/>
  <c r="Z629" i="10" s="1"/>
  <c r="Z626" i="10"/>
  <c r="Z378" i="10"/>
  <c r="Z369" i="10" s="1"/>
  <c r="Z366" i="10"/>
  <c r="Z482" i="10"/>
  <c r="Z473" i="10" s="1"/>
  <c r="Z470" i="10"/>
  <c r="I420" i="10"/>
  <c r="I418" i="10"/>
  <c r="I472" i="10"/>
  <c r="I470" i="10"/>
  <c r="I54" i="10"/>
  <c r="I56" i="10"/>
  <c r="Y57" i="10"/>
  <c r="I58" i="10"/>
  <c r="Z54" i="10"/>
  <c r="I290" i="25"/>
  <c r="I284" i="25"/>
  <c r="I322" i="26"/>
  <c r="I328" i="26"/>
  <c r="I322" i="25"/>
  <c r="I328" i="25"/>
  <c r="I322" i="20"/>
  <c r="I328" i="20"/>
  <c r="J323" i="18"/>
  <c r="J325" i="18"/>
  <c r="AA266" i="10" s="1"/>
  <c r="J285" i="22"/>
  <c r="J287" i="22"/>
  <c r="J287" i="26"/>
  <c r="J285" i="26"/>
  <c r="M328" i="17"/>
  <c r="M329" i="17"/>
  <c r="M343" i="17"/>
  <c r="M327" i="23" s="1"/>
  <c r="I305" i="25"/>
  <c r="Z518" i="10" s="1"/>
  <c r="I291" i="25"/>
  <c r="I3" i="25"/>
  <c r="I22" i="25" s="1"/>
  <c r="I343" i="26"/>
  <c r="Z468" i="10" s="1"/>
  <c r="I329" i="26"/>
  <c r="I322" i="24"/>
  <c r="I328" i="24"/>
  <c r="I290" i="19"/>
  <c r="I284" i="19"/>
  <c r="J323" i="23"/>
  <c r="J325" i="23"/>
  <c r="AA318" i="10" s="1"/>
  <c r="J325" i="27"/>
  <c r="AA526" i="10" s="1"/>
  <c r="J323" i="27"/>
  <c r="I291" i="24"/>
  <c r="I305" i="24"/>
  <c r="Z414" i="10" s="1"/>
  <c r="I3" i="24"/>
  <c r="I22" i="24" s="1"/>
  <c r="J285" i="27"/>
  <c r="J287" i="27"/>
  <c r="I290" i="24"/>
  <c r="I284" i="24"/>
  <c r="M289" i="17"/>
  <c r="M290" i="17" s="1"/>
  <c r="I329" i="23"/>
  <c r="I343" i="23"/>
  <c r="Z364" i="10" s="1"/>
  <c r="I329" i="24"/>
  <c r="I343" i="24"/>
  <c r="Z416" i="10" s="1"/>
  <c r="I305" i="19"/>
  <c r="I291" i="19"/>
  <c r="I3" i="19"/>
  <c r="I22" i="19" s="1"/>
  <c r="J325" i="19"/>
  <c r="J323" i="19"/>
  <c r="J323" i="21"/>
  <c r="J325" i="21"/>
  <c r="AA162" i="10" s="1"/>
  <c r="P7" i="3"/>
  <c r="O323" i="17" s="1"/>
  <c r="N285" i="17"/>
  <c r="I291" i="29"/>
  <c r="I3" i="29"/>
  <c r="I22" i="29" s="1"/>
  <c r="I305" i="29"/>
  <c r="Z674" i="10" s="1"/>
  <c r="I328" i="23"/>
  <c r="I322" i="23"/>
  <c r="I290" i="33"/>
  <c r="I284" i="33"/>
  <c r="J325" i="30"/>
  <c r="AA682" i="10" s="1"/>
  <c r="J323" i="30"/>
  <c r="J325" i="26"/>
  <c r="AA422" i="10" s="1"/>
  <c r="J323" i="26"/>
  <c r="I290" i="29"/>
  <c r="I284" i="29"/>
  <c r="I322" i="32"/>
  <c r="I328" i="32"/>
  <c r="I329" i="33"/>
  <c r="I343" i="33"/>
  <c r="Z832" i="10" s="1"/>
  <c r="I290" i="34"/>
  <c r="I284" i="34"/>
  <c r="I328" i="34"/>
  <c r="I322" i="34"/>
  <c r="I291" i="33"/>
  <c r="I3" i="33"/>
  <c r="I22" i="33" s="1"/>
  <c r="I305" i="33"/>
  <c r="Z830" i="10" s="1"/>
  <c r="J325" i="34"/>
  <c r="AA58" i="10" s="1"/>
  <c r="J323" i="34"/>
  <c r="J323" i="32"/>
  <c r="J325" i="32"/>
  <c r="AA734" i="10" s="1"/>
  <c r="J285" i="30"/>
  <c r="J287" i="30"/>
  <c r="I290" i="23"/>
  <c r="I284" i="23"/>
  <c r="I328" i="29"/>
  <c r="I322" i="29"/>
  <c r="I343" i="32"/>
  <c r="Z780" i="10" s="1"/>
  <c r="I329" i="32"/>
  <c r="I322" i="33"/>
  <c r="I328" i="33"/>
  <c r="I291" i="34"/>
  <c r="I305" i="34"/>
  <c r="Z102" i="10" s="1"/>
  <c r="I3" i="34"/>
  <c r="I22" i="34" s="1"/>
  <c r="I290" i="32"/>
  <c r="I284" i="32"/>
  <c r="I343" i="34"/>
  <c r="Z104" i="10" s="1"/>
  <c r="I329" i="34"/>
  <c r="J323" i="20"/>
  <c r="J325" i="20"/>
  <c r="AA110" i="10" s="1"/>
  <c r="I3" i="21"/>
  <c r="I22" i="21" s="1"/>
  <c r="I305" i="21"/>
  <c r="Z206" i="10" s="1"/>
  <c r="I291" i="21"/>
  <c r="J287" i="33"/>
  <c r="J285" i="33"/>
  <c r="I328" i="30"/>
  <c r="I322" i="30"/>
  <c r="J287" i="21"/>
  <c r="J285" i="21"/>
  <c r="I290" i="26"/>
  <c r="I284" i="26"/>
  <c r="I291" i="23"/>
  <c r="I305" i="23"/>
  <c r="Z362" i="10" s="1"/>
  <c r="I3" i="23"/>
  <c r="I22" i="23" s="1"/>
  <c r="L291" i="17"/>
  <c r="L305" i="17"/>
  <c r="I343" i="29"/>
  <c r="Z676" i="10" s="1"/>
  <c r="I329" i="29"/>
  <c r="L329" i="17"/>
  <c r="L343" i="17"/>
  <c r="I305" i="32"/>
  <c r="Z778" i="10" s="1"/>
  <c r="I291" i="32"/>
  <c r="I3" i="32"/>
  <c r="I22" i="32" s="1"/>
  <c r="J325" i="29"/>
  <c r="AA630" i="10" s="1"/>
  <c r="J323" i="29"/>
  <c r="I284" i="21"/>
  <c r="I290" i="21"/>
  <c r="I343" i="30"/>
  <c r="Z728" i="10" s="1"/>
  <c r="I329" i="30"/>
  <c r="J287" i="29"/>
  <c r="J285" i="29"/>
  <c r="J287" i="28"/>
  <c r="J285" i="28"/>
  <c r="I329" i="21"/>
  <c r="I343" i="21"/>
  <c r="Z208" i="10" s="1"/>
  <c r="I291" i="26"/>
  <c r="I305" i="26"/>
  <c r="Z466" i="10" s="1"/>
  <c r="I3" i="26"/>
  <c r="I22" i="26" s="1"/>
  <c r="K289" i="29"/>
  <c r="K289" i="19"/>
  <c r="K289" i="30"/>
  <c r="K289" i="33"/>
  <c r="K289" i="23"/>
  <c r="K289" i="32"/>
  <c r="K289" i="26"/>
  <c r="K289" i="34"/>
  <c r="K289" i="27"/>
  <c r="K289" i="21"/>
  <c r="K289" i="22"/>
  <c r="K289" i="25"/>
  <c r="K289" i="18"/>
  <c r="K289" i="28"/>
  <c r="K289" i="24"/>
  <c r="K289" i="20"/>
  <c r="I328" i="19"/>
  <c r="I322" i="19"/>
  <c r="I290" i="28"/>
  <c r="I284" i="28"/>
  <c r="I328" i="18"/>
  <c r="I322" i="18"/>
  <c r="I3" i="18"/>
  <c r="I22" i="18" s="1"/>
  <c r="I291" i="18"/>
  <c r="I305" i="18"/>
  <c r="Z310" i="10" s="1"/>
  <c r="J323" i="33"/>
  <c r="J325" i="33"/>
  <c r="AA786" i="10" s="1"/>
  <c r="I290" i="30"/>
  <c r="I284" i="30"/>
  <c r="J287" i="32"/>
  <c r="J285" i="32"/>
  <c r="J285" i="25"/>
  <c r="J287" i="25"/>
  <c r="I322" i="21"/>
  <c r="I328" i="21"/>
  <c r="I329" i="19"/>
  <c r="I343" i="19"/>
  <c r="I290" i="22"/>
  <c r="I284" i="22"/>
  <c r="I329" i="22"/>
  <c r="I343" i="22"/>
  <c r="Z260" i="10" s="1"/>
  <c r="I291" i="28"/>
  <c r="I305" i="28"/>
  <c r="Z622" i="10" s="1"/>
  <c r="I3" i="28"/>
  <c r="I22" i="28" s="1"/>
  <c r="I329" i="18"/>
  <c r="I343" i="18"/>
  <c r="Z312" i="10" s="1"/>
  <c r="I284" i="18"/>
  <c r="I290" i="18"/>
  <c r="J325" i="28"/>
  <c r="AA578" i="10" s="1"/>
  <c r="J323" i="28"/>
  <c r="I291" i="30"/>
  <c r="I305" i="30"/>
  <c r="Z726" i="10" s="1"/>
  <c r="I3" i="30"/>
  <c r="I22" i="30" s="1"/>
  <c r="K327" i="25"/>
  <c r="K327" i="19"/>
  <c r="K327" i="18"/>
  <c r="K327" i="24"/>
  <c r="K327" i="21"/>
  <c r="K327" i="34"/>
  <c r="K327" i="26"/>
  <c r="K327" i="27"/>
  <c r="K327" i="23"/>
  <c r="K327" i="29"/>
  <c r="K327" i="32"/>
  <c r="K327" i="30"/>
  <c r="K327" i="20"/>
  <c r="K327" i="22"/>
  <c r="K327" i="33"/>
  <c r="K327" i="28"/>
  <c r="I291" i="22"/>
  <c r="I305" i="22"/>
  <c r="Z258" i="10" s="1"/>
  <c r="I3" i="22"/>
  <c r="I22" i="22" s="1"/>
  <c r="I328" i="22"/>
  <c r="I322" i="22"/>
  <c r="I291" i="27"/>
  <c r="I3" i="27"/>
  <c r="I22" i="27" s="1"/>
  <c r="I305" i="27"/>
  <c r="Z570" i="10" s="1"/>
  <c r="J323" i="24"/>
  <c r="J325" i="24"/>
  <c r="AA370" i="10" s="1"/>
  <c r="J285" i="19"/>
  <c r="J287" i="19"/>
  <c r="I329" i="28"/>
  <c r="I343" i="28"/>
  <c r="Z624" i="10" s="1"/>
  <c r="I328" i="27"/>
  <c r="I322" i="27"/>
  <c r="I284" i="27"/>
  <c r="I290" i="27"/>
  <c r="J323" i="22"/>
  <c r="J325" i="22"/>
  <c r="AA214" i="10" s="1"/>
  <c r="J287" i="18"/>
  <c r="J285" i="18"/>
  <c r="J285" i="23"/>
  <c r="J287" i="23"/>
  <c r="J287" i="24"/>
  <c r="J285" i="24"/>
  <c r="J287" i="34"/>
  <c r="AA66" i="10" s="1"/>
  <c r="J285" i="34"/>
  <c r="I328" i="28"/>
  <c r="I322" i="28"/>
  <c r="I329" i="27"/>
  <c r="I343" i="27"/>
  <c r="Z572" i="10" s="1"/>
  <c r="I329" i="25"/>
  <c r="I343" i="25"/>
  <c r="Z520" i="10" s="1"/>
  <c r="I329" i="20"/>
  <c r="I343" i="20"/>
  <c r="Z156" i="10" s="1"/>
  <c r="J323" i="25"/>
  <c r="J325" i="25"/>
  <c r="AA474" i="10" s="1"/>
  <c r="AA378" i="10" l="1"/>
  <c r="AA369" i="10" s="1"/>
  <c r="AA366" i="10"/>
  <c r="AA742" i="10"/>
  <c r="AA733" i="10" s="1"/>
  <c r="AA730" i="10"/>
  <c r="AA794" i="10"/>
  <c r="AA785" i="10" s="1"/>
  <c r="AA782" i="10"/>
  <c r="AA482" i="10"/>
  <c r="AA473" i="10" s="1"/>
  <c r="AA470" i="10"/>
  <c r="AA586" i="10"/>
  <c r="AA577" i="10" s="1"/>
  <c r="AA574" i="10"/>
  <c r="AA534" i="10"/>
  <c r="AA525" i="10" s="1"/>
  <c r="AA522" i="10"/>
  <c r="AA326" i="10"/>
  <c r="AA317" i="10" s="1"/>
  <c r="AA314" i="10"/>
  <c r="AA690" i="10"/>
  <c r="AA681" i="10" s="1"/>
  <c r="AA678" i="10"/>
  <c r="AA274" i="10"/>
  <c r="AA265" i="10" s="1"/>
  <c r="AA262" i="10"/>
  <c r="AA638" i="10"/>
  <c r="AA629" i="10" s="1"/>
  <c r="AA626" i="10"/>
  <c r="AA8" i="10"/>
  <c r="AA430" i="10"/>
  <c r="AA421" i="10" s="1"/>
  <c r="AA418" i="10"/>
  <c r="AA222" i="10"/>
  <c r="AA213" i="10" s="1"/>
  <c r="AA210" i="10"/>
  <c r="AA170" i="10"/>
  <c r="AA161" i="10" s="1"/>
  <c r="AA158" i="10"/>
  <c r="AA54" i="10"/>
  <c r="Z57" i="10"/>
  <c r="I57" i="10"/>
  <c r="J329" i="24"/>
  <c r="J343" i="24"/>
  <c r="AA416" i="10" s="1"/>
  <c r="K325" i="21"/>
  <c r="AB162" i="10" s="1"/>
  <c r="K323" i="21"/>
  <c r="K287" i="34"/>
  <c r="AB66" i="10" s="1"/>
  <c r="K285" i="34"/>
  <c r="J343" i="29"/>
  <c r="AA676" i="10" s="1"/>
  <c r="J329" i="29"/>
  <c r="J328" i="32"/>
  <c r="J322" i="32"/>
  <c r="J322" i="26"/>
  <c r="J328" i="26"/>
  <c r="K323" i="24"/>
  <c r="K325" i="24"/>
  <c r="AB370" i="10" s="1"/>
  <c r="K285" i="26"/>
  <c r="K287" i="26"/>
  <c r="J290" i="28"/>
  <c r="J284" i="28"/>
  <c r="J328" i="34"/>
  <c r="J322" i="34"/>
  <c r="J343" i="26"/>
  <c r="AA468" i="10" s="1"/>
  <c r="J329" i="26"/>
  <c r="N327" i="17"/>
  <c r="J305" i="27"/>
  <c r="AA570" i="10" s="1"/>
  <c r="J291" i="27"/>
  <c r="J3" i="27"/>
  <c r="J22" i="27" s="1"/>
  <c r="J322" i="24"/>
  <c r="J328" i="24"/>
  <c r="J343" i="25"/>
  <c r="AA520" i="10" s="1"/>
  <c r="J329" i="25"/>
  <c r="J291" i="18"/>
  <c r="J305" i="18"/>
  <c r="AA310" i="10" s="1"/>
  <c r="J3" i="18"/>
  <c r="J22" i="18" s="1"/>
  <c r="K325" i="33"/>
  <c r="AB786" i="10" s="1"/>
  <c r="K323" i="33"/>
  <c r="K325" i="18"/>
  <c r="AB266" i="10" s="1"/>
  <c r="K323" i="18"/>
  <c r="K287" i="32"/>
  <c r="K285" i="32"/>
  <c r="J305" i="28"/>
  <c r="AA622" i="10" s="1"/>
  <c r="J3" i="28"/>
  <c r="J22" i="28" s="1"/>
  <c r="J291" i="28"/>
  <c r="J329" i="34"/>
  <c r="J343" i="34"/>
  <c r="AA104" i="10" s="1"/>
  <c r="J328" i="30"/>
  <c r="J322" i="30"/>
  <c r="N289" i="17"/>
  <c r="N290" i="17" s="1"/>
  <c r="J290" i="27"/>
  <c r="J284" i="27"/>
  <c r="M327" i="32"/>
  <c r="M327" i="25"/>
  <c r="M327" i="21"/>
  <c r="M327" i="28"/>
  <c r="M327" i="22"/>
  <c r="M327" i="18"/>
  <c r="M327" i="27"/>
  <c r="M327" i="30"/>
  <c r="M327" i="29"/>
  <c r="M327" i="24"/>
  <c r="M327" i="19"/>
  <c r="M327" i="20"/>
  <c r="M327" i="34"/>
  <c r="M327" i="33"/>
  <c r="M327" i="26"/>
  <c r="J290" i="23"/>
  <c r="J284" i="23"/>
  <c r="K323" i="28"/>
  <c r="K325" i="28"/>
  <c r="AB578" i="10" s="1"/>
  <c r="J322" i="25"/>
  <c r="J328" i="25"/>
  <c r="J329" i="22"/>
  <c r="J343" i="22"/>
  <c r="AA260" i="10" s="1"/>
  <c r="K323" i="22"/>
  <c r="K325" i="22"/>
  <c r="AB214" i="10" s="1"/>
  <c r="K325" i="19"/>
  <c r="K323" i="19"/>
  <c r="J343" i="33"/>
  <c r="AA832" i="10" s="1"/>
  <c r="J329" i="33"/>
  <c r="K287" i="23"/>
  <c r="K285" i="23"/>
  <c r="J290" i="29"/>
  <c r="J284" i="29"/>
  <c r="J329" i="30"/>
  <c r="J343" i="30"/>
  <c r="AA728" i="10" s="1"/>
  <c r="Q7" i="3"/>
  <c r="P323" i="17" s="1"/>
  <c r="O327" i="17"/>
  <c r="O285" i="17"/>
  <c r="K325" i="20"/>
  <c r="AB110" i="10" s="1"/>
  <c r="K323" i="20"/>
  <c r="K323" i="25"/>
  <c r="K325" i="25"/>
  <c r="AB474" i="10" s="1"/>
  <c r="J322" i="33"/>
  <c r="J328" i="33"/>
  <c r="K287" i="33"/>
  <c r="K285" i="33"/>
  <c r="J3" i="29"/>
  <c r="J22" i="29" s="1"/>
  <c r="J291" i="29"/>
  <c r="J305" i="29"/>
  <c r="AA674" i="10" s="1"/>
  <c r="L327" i="29"/>
  <c r="L327" i="27"/>
  <c r="L327" i="21"/>
  <c r="L327" i="33"/>
  <c r="L327" i="28"/>
  <c r="L327" i="26"/>
  <c r="L327" i="23"/>
  <c r="L327" i="22"/>
  <c r="L327" i="30"/>
  <c r="L327" i="20"/>
  <c r="L327" i="18"/>
  <c r="L327" i="25"/>
  <c r="L327" i="24"/>
  <c r="L327" i="32"/>
  <c r="L327" i="34"/>
  <c r="L327" i="19"/>
  <c r="J329" i="21"/>
  <c r="J343" i="21"/>
  <c r="AA208" i="10" s="1"/>
  <c r="J290" i="34"/>
  <c r="J284" i="34"/>
  <c r="J305" i="34"/>
  <c r="AA102" i="10" s="1"/>
  <c r="J291" i="34"/>
  <c r="J3" i="34"/>
  <c r="J22" i="34" s="1"/>
  <c r="K323" i="30"/>
  <c r="K325" i="30"/>
  <c r="AB682" i="10" s="1"/>
  <c r="K285" i="24"/>
  <c r="K287" i="24"/>
  <c r="K287" i="30"/>
  <c r="K285" i="30"/>
  <c r="J290" i="21"/>
  <c r="J284" i="21"/>
  <c r="J322" i="21"/>
  <c r="J328" i="21"/>
  <c r="J284" i="26"/>
  <c r="J290" i="26"/>
  <c r="J284" i="18"/>
  <c r="J290" i="18"/>
  <c r="K325" i="32"/>
  <c r="AB734" i="10" s="1"/>
  <c r="K323" i="32"/>
  <c r="K287" i="28"/>
  <c r="K285" i="28"/>
  <c r="K287" i="19"/>
  <c r="K285" i="19"/>
  <c r="J291" i="21"/>
  <c r="J305" i="21"/>
  <c r="AA206" i="10" s="1"/>
  <c r="J3" i="21"/>
  <c r="J22" i="21" s="1"/>
  <c r="J329" i="20"/>
  <c r="J343" i="20"/>
  <c r="AA156" i="10" s="1"/>
  <c r="J328" i="19"/>
  <c r="J322" i="19"/>
  <c r="J328" i="27"/>
  <c r="J322" i="27"/>
  <c r="J291" i="26"/>
  <c r="J305" i="26"/>
  <c r="AA466" i="10" s="1"/>
  <c r="J3" i="26"/>
  <c r="J22" i="26" s="1"/>
  <c r="J322" i="22"/>
  <c r="J328" i="22"/>
  <c r="J305" i="19"/>
  <c r="J3" i="19"/>
  <c r="J22" i="19" s="1"/>
  <c r="J291" i="19"/>
  <c r="K325" i="29"/>
  <c r="AB630" i="10" s="1"/>
  <c r="K323" i="29"/>
  <c r="J291" i="25"/>
  <c r="J305" i="25"/>
  <c r="AA518" i="10" s="1"/>
  <c r="J3" i="25"/>
  <c r="J22" i="25" s="1"/>
  <c r="K285" i="18"/>
  <c r="K287" i="18"/>
  <c r="K287" i="29"/>
  <c r="K285" i="29"/>
  <c r="J322" i="20"/>
  <c r="J328" i="20"/>
  <c r="J343" i="19"/>
  <c r="J329" i="19"/>
  <c r="J343" i="27"/>
  <c r="AA572" i="10" s="1"/>
  <c r="J329" i="27"/>
  <c r="J291" i="22"/>
  <c r="J305" i="22"/>
  <c r="AA258" i="10" s="1"/>
  <c r="J3" i="22"/>
  <c r="J22" i="22" s="1"/>
  <c r="J290" i="25"/>
  <c r="J284" i="25"/>
  <c r="K287" i="25"/>
  <c r="K285" i="25"/>
  <c r="M291" i="17"/>
  <c r="M305" i="17"/>
  <c r="M289" i="23" s="1"/>
  <c r="J329" i="23"/>
  <c r="J343" i="23"/>
  <c r="AA364" i="10" s="1"/>
  <c r="J290" i="22"/>
  <c r="J284" i="22"/>
  <c r="J284" i="19"/>
  <c r="J290" i="19"/>
  <c r="K323" i="23"/>
  <c r="K325" i="23"/>
  <c r="AB318" i="10" s="1"/>
  <c r="J284" i="32"/>
  <c r="J290" i="32"/>
  <c r="K287" i="22"/>
  <c r="K285" i="22"/>
  <c r="J291" i="30"/>
  <c r="J305" i="30"/>
  <c r="AA726" i="10" s="1"/>
  <c r="J3" i="30"/>
  <c r="J22" i="30" s="1"/>
  <c r="J322" i="23"/>
  <c r="J328" i="23"/>
  <c r="J329" i="18"/>
  <c r="J343" i="18"/>
  <c r="AA312" i="10" s="1"/>
  <c r="L289" i="19"/>
  <c r="L289" i="25"/>
  <c r="L289" i="22"/>
  <c r="L289" i="23"/>
  <c r="L289" i="30"/>
  <c r="L289" i="28"/>
  <c r="L289" i="32"/>
  <c r="L289" i="33"/>
  <c r="L289" i="18"/>
  <c r="L289" i="34"/>
  <c r="L289" i="21"/>
  <c r="L289" i="20"/>
  <c r="L289" i="24"/>
  <c r="L289" i="26"/>
  <c r="L289" i="29"/>
  <c r="L289" i="27"/>
  <c r="J290" i="24"/>
  <c r="J284" i="24"/>
  <c r="K325" i="27"/>
  <c r="AB526" i="10" s="1"/>
  <c r="K323" i="27"/>
  <c r="J305" i="24"/>
  <c r="AA414" i="10" s="1"/>
  <c r="J291" i="24"/>
  <c r="J3" i="24"/>
  <c r="J22" i="24" s="1"/>
  <c r="K323" i="26"/>
  <c r="K325" i="26"/>
  <c r="AB422" i="10" s="1"/>
  <c r="J343" i="28"/>
  <c r="AA624" i="10" s="1"/>
  <c r="J329" i="28"/>
  <c r="J291" i="32"/>
  <c r="J305" i="32"/>
  <c r="AA778" i="10" s="1"/>
  <c r="J3" i="32"/>
  <c r="J22" i="32" s="1"/>
  <c r="K287" i="21"/>
  <c r="K285" i="21"/>
  <c r="J290" i="33"/>
  <c r="J284" i="33"/>
  <c r="J290" i="30"/>
  <c r="J284" i="30"/>
  <c r="J322" i="18"/>
  <c r="J328" i="18"/>
  <c r="J328" i="28"/>
  <c r="J322" i="28"/>
  <c r="J291" i="23"/>
  <c r="J305" i="23"/>
  <c r="AA362" i="10" s="1"/>
  <c r="J3" i="23"/>
  <c r="J22" i="23" s="1"/>
  <c r="K325" i="34"/>
  <c r="AB58" i="10" s="1"/>
  <c r="K323" i="34"/>
  <c r="K287" i="27"/>
  <c r="K285" i="27"/>
  <c r="J328" i="29"/>
  <c r="J322" i="29"/>
  <c r="J305" i="33"/>
  <c r="AA830" i="10" s="1"/>
  <c r="J291" i="33"/>
  <c r="J3" i="33"/>
  <c r="J22" i="33" s="1"/>
  <c r="J329" i="32"/>
  <c r="J343" i="32"/>
  <c r="AA780" i="10" s="1"/>
  <c r="AB170" i="10" l="1"/>
  <c r="AB161" i="10" s="1"/>
  <c r="AB158" i="10"/>
  <c r="AB378" i="10"/>
  <c r="AB369" i="10" s="1"/>
  <c r="AB366" i="10"/>
  <c r="AB586" i="10"/>
  <c r="AB577" i="10" s="1"/>
  <c r="AB574" i="10"/>
  <c r="AB8" i="10"/>
  <c r="AB274" i="10"/>
  <c r="AB265" i="10" s="1"/>
  <c r="AB262" i="10"/>
  <c r="AB222" i="10"/>
  <c r="AB213" i="10" s="1"/>
  <c r="AB210" i="10"/>
  <c r="AB638" i="10"/>
  <c r="AB629" i="10" s="1"/>
  <c r="AB626" i="10"/>
  <c r="AB482" i="10"/>
  <c r="AB473" i="10" s="1"/>
  <c r="AB470" i="10"/>
  <c r="AB742" i="10"/>
  <c r="AB733" i="10" s="1"/>
  <c r="AB730" i="10"/>
  <c r="AB326" i="10"/>
  <c r="AB317" i="10" s="1"/>
  <c r="AB314" i="10"/>
  <c r="AB430" i="10"/>
  <c r="AB421" i="10" s="1"/>
  <c r="AB418" i="10"/>
  <c r="AB690" i="10"/>
  <c r="AB681" i="10" s="1"/>
  <c r="AB678" i="10"/>
  <c r="AB794" i="10"/>
  <c r="AB785" i="10" s="1"/>
  <c r="AB782" i="10"/>
  <c r="AB534" i="10"/>
  <c r="AB525" i="10" s="1"/>
  <c r="AB522" i="10"/>
  <c r="AA57" i="10"/>
  <c r="AB54" i="10"/>
  <c r="L285" i="21"/>
  <c r="L287" i="21"/>
  <c r="K328" i="27"/>
  <c r="K322" i="27"/>
  <c r="K328" i="34"/>
  <c r="K322" i="34"/>
  <c r="K329" i="34"/>
  <c r="K343" i="34"/>
  <c r="AB104" i="10" s="1"/>
  <c r="K328" i="26"/>
  <c r="K322" i="26"/>
  <c r="L285" i="26"/>
  <c r="L287" i="26"/>
  <c r="L287" i="25"/>
  <c r="L285" i="25"/>
  <c r="K328" i="32"/>
  <c r="K322" i="32"/>
  <c r="L323" i="18"/>
  <c r="L325" i="18"/>
  <c r="AC266" i="10" s="1"/>
  <c r="R7" i="3"/>
  <c r="Q323" i="17" s="1"/>
  <c r="P285" i="17"/>
  <c r="K329" i="19"/>
  <c r="K343" i="19"/>
  <c r="M323" i="22"/>
  <c r="M325" i="22"/>
  <c r="AD214" i="10" s="1"/>
  <c r="K305" i="27"/>
  <c r="AB570" i="10" s="1"/>
  <c r="K291" i="27"/>
  <c r="K3" i="27"/>
  <c r="K22" i="27" s="1"/>
  <c r="L287" i="27"/>
  <c r="L285" i="27"/>
  <c r="K291" i="22"/>
  <c r="K305" i="22"/>
  <c r="AB258" i="10" s="1"/>
  <c r="K3" i="22"/>
  <c r="K22" i="22" s="1"/>
  <c r="L285" i="24"/>
  <c r="L287" i="24"/>
  <c r="L285" i="19"/>
  <c r="L287" i="19"/>
  <c r="M289" i="29"/>
  <c r="M289" i="18"/>
  <c r="M289" i="22"/>
  <c r="M289" i="34"/>
  <c r="M289" i="30"/>
  <c r="M289" i="26"/>
  <c r="M289" i="25"/>
  <c r="M289" i="27"/>
  <c r="M289" i="19"/>
  <c r="M289" i="33"/>
  <c r="M289" i="21"/>
  <c r="M289" i="32"/>
  <c r="M289" i="28"/>
  <c r="M289" i="24"/>
  <c r="M289" i="20"/>
  <c r="K322" i="29"/>
  <c r="K328" i="29"/>
  <c r="K329" i="32"/>
  <c r="K343" i="32"/>
  <c r="AB780" i="10" s="1"/>
  <c r="L325" i="20"/>
  <c r="AC110" i="10" s="1"/>
  <c r="L323" i="20"/>
  <c r="K343" i="22"/>
  <c r="AB260" i="10" s="1"/>
  <c r="K329" i="22"/>
  <c r="M323" i="26"/>
  <c r="M325" i="26"/>
  <c r="AD422" i="10" s="1"/>
  <c r="M323" i="28"/>
  <c r="M325" i="28"/>
  <c r="AD578" i="10" s="1"/>
  <c r="L285" i="23"/>
  <c r="L287" i="23"/>
  <c r="K329" i="29"/>
  <c r="K343" i="29"/>
  <c r="AB676" i="10" s="1"/>
  <c r="L325" i="30"/>
  <c r="AC682" i="10" s="1"/>
  <c r="L323" i="30"/>
  <c r="K284" i="33"/>
  <c r="K290" i="33"/>
  <c r="K328" i="22"/>
  <c r="K322" i="22"/>
  <c r="M323" i="33"/>
  <c r="M325" i="33"/>
  <c r="AD786" i="10" s="1"/>
  <c r="M323" i="21"/>
  <c r="M325" i="21"/>
  <c r="AD162" i="10" s="1"/>
  <c r="L325" i="22"/>
  <c r="AC214" i="10" s="1"/>
  <c r="L323" i="22"/>
  <c r="M325" i="34"/>
  <c r="AD58" i="10" s="1"/>
  <c r="M323" i="34"/>
  <c r="M325" i="25"/>
  <c r="AD474" i="10" s="1"/>
  <c r="M323" i="25"/>
  <c r="K291" i="21"/>
  <c r="K3" i="21"/>
  <c r="K22" i="21" s="1"/>
  <c r="K305" i="21"/>
  <c r="AB206" i="10" s="1"/>
  <c r="K291" i="30"/>
  <c r="K305" i="30"/>
  <c r="AB726" i="10" s="1"/>
  <c r="K3" i="30"/>
  <c r="K22" i="30" s="1"/>
  <c r="L323" i="26"/>
  <c r="L325" i="26"/>
  <c r="AC422" i="10" s="1"/>
  <c r="M325" i="19"/>
  <c r="M323" i="19"/>
  <c r="K291" i="25"/>
  <c r="K305" i="25"/>
  <c r="AB518" i="10" s="1"/>
  <c r="K3" i="25"/>
  <c r="K22" i="25" s="1"/>
  <c r="K290" i="30"/>
  <c r="K284" i="30"/>
  <c r="M323" i="20"/>
  <c r="M325" i="20"/>
  <c r="AD110" i="10" s="1"/>
  <c r="L287" i="33"/>
  <c r="L285" i="33"/>
  <c r="K290" i="29"/>
  <c r="K284" i="29"/>
  <c r="K291" i="24"/>
  <c r="K305" i="24"/>
  <c r="AB414" i="10" s="1"/>
  <c r="K3" i="24"/>
  <c r="K22" i="24" s="1"/>
  <c r="L325" i="28"/>
  <c r="AC578" i="10" s="1"/>
  <c r="L323" i="28"/>
  <c r="K329" i="25"/>
  <c r="K343" i="25"/>
  <c r="AB520" i="10" s="1"/>
  <c r="M325" i="24"/>
  <c r="AD370" i="10" s="1"/>
  <c r="M323" i="24"/>
  <c r="K284" i="32"/>
  <c r="K290" i="32"/>
  <c r="K290" i="34"/>
  <c r="K284" i="34"/>
  <c r="K329" i="23"/>
  <c r="K343" i="23"/>
  <c r="AB364" i="10" s="1"/>
  <c r="K305" i="33"/>
  <c r="AB830" i="10" s="1"/>
  <c r="K291" i="33"/>
  <c r="K3" i="33"/>
  <c r="K22" i="33" s="1"/>
  <c r="K322" i="23"/>
  <c r="K328" i="23"/>
  <c r="L285" i="32"/>
  <c r="L287" i="32"/>
  <c r="K291" i="29"/>
  <c r="K305" i="29"/>
  <c r="AB674" i="10" s="1"/>
  <c r="K3" i="29"/>
  <c r="K22" i="29" s="1"/>
  <c r="K290" i="24"/>
  <c r="K284" i="24"/>
  <c r="L325" i="19"/>
  <c r="L323" i="19"/>
  <c r="L325" i="33"/>
  <c r="AC786" i="10" s="1"/>
  <c r="L323" i="33"/>
  <c r="K322" i="25"/>
  <c r="K328" i="25"/>
  <c r="K284" i="23"/>
  <c r="K290" i="23"/>
  <c r="K329" i="28"/>
  <c r="K343" i="28"/>
  <c r="AB624" i="10" s="1"/>
  <c r="M325" i="29"/>
  <c r="AD630" i="10" s="1"/>
  <c r="M323" i="29"/>
  <c r="K305" i="32"/>
  <c r="AB778" i="10" s="1"/>
  <c r="K291" i="32"/>
  <c r="K3" i="32"/>
  <c r="K22" i="32" s="1"/>
  <c r="K291" i="34"/>
  <c r="K305" i="34"/>
  <c r="AB102" i="10" s="1"/>
  <c r="K3" i="34"/>
  <c r="K22" i="34" s="1"/>
  <c r="K290" i="25"/>
  <c r="K284" i="25"/>
  <c r="L285" i="34"/>
  <c r="L287" i="34"/>
  <c r="AC66" i="10" s="1"/>
  <c r="L325" i="23"/>
  <c r="AC318" i="10" s="1"/>
  <c r="L323" i="23"/>
  <c r="M325" i="32"/>
  <c r="AD734" i="10" s="1"/>
  <c r="M323" i="32"/>
  <c r="L287" i="18"/>
  <c r="L285" i="18"/>
  <c r="L285" i="28"/>
  <c r="L287" i="28"/>
  <c r="K3" i="18"/>
  <c r="K22" i="18" s="1"/>
  <c r="K291" i="18"/>
  <c r="K305" i="18"/>
  <c r="AB310" i="10" s="1"/>
  <c r="K290" i="19"/>
  <c r="K284" i="19"/>
  <c r="K329" i="30"/>
  <c r="K343" i="30"/>
  <c r="AB728" i="10" s="1"/>
  <c r="L325" i="34"/>
  <c r="AC58" i="10" s="1"/>
  <c r="L323" i="34"/>
  <c r="L323" i="21"/>
  <c r="L325" i="21"/>
  <c r="AC162" i="10" s="1"/>
  <c r="K322" i="20"/>
  <c r="K328" i="20"/>
  <c r="K291" i="23"/>
  <c r="K305" i="23"/>
  <c r="AB362" i="10" s="1"/>
  <c r="K3" i="23"/>
  <c r="K22" i="23" s="1"/>
  <c r="K322" i="28"/>
  <c r="K328" i="28"/>
  <c r="M325" i="30"/>
  <c r="AD682" i="10" s="1"/>
  <c r="M323" i="30"/>
  <c r="K322" i="18"/>
  <c r="K328" i="18"/>
  <c r="K305" i="26"/>
  <c r="AB466" i="10" s="1"/>
  <c r="K291" i="26"/>
  <c r="K3" i="26"/>
  <c r="K22" i="26" s="1"/>
  <c r="K328" i="21"/>
  <c r="K322" i="21"/>
  <c r="K329" i="27"/>
  <c r="K343" i="27"/>
  <c r="AB572" i="10" s="1"/>
  <c r="K290" i="27"/>
  <c r="K284" i="27"/>
  <c r="L285" i="30"/>
  <c r="L287" i="30"/>
  <c r="K290" i="22"/>
  <c r="K284" i="22"/>
  <c r="K290" i="18"/>
  <c r="K284" i="18"/>
  <c r="K305" i="19"/>
  <c r="K291" i="19"/>
  <c r="K3" i="19"/>
  <c r="K22" i="19" s="1"/>
  <c r="K328" i="30"/>
  <c r="K322" i="30"/>
  <c r="L325" i="32"/>
  <c r="AC734" i="10" s="1"/>
  <c r="L323" i="32"/>
  <c r="L325" i="27"/>
  <c r="AC526" i="10" s="1"/>
  <c r="L323" i="27"/>
  <c r="K343" i="20"/>
  <c r="AB156" i="10" s="1"/>
  <c r="K329" i="20"/>
  <c r="M323" i="27"/>
  <c r="M325" i="27"/>
  <c r="AD526" i="10" s="1"/>
  <c r="K329" i="18"/>
  <c r="K343" i="18"/>
  <c r="AB312" i="10" s="1"/>
  <c r="K284" i="26"/>
  <c r="K290" i="26"/>
  <c r="K343" i="21"/>
  <c r="AB208" i="10" s="1"/>
  <c r="K329" i="21"/>
  <c r="K284" i="28"/>
  <c r="K290" i="28"/>
  <c r="L323" i="24"/>
  <c r="L325" i="24"/>
  <c r="AC370" i="10" s="1"/>
  <c r="L325" i="29"/>
  <c r="AC630" i="10" s="1"/>
  <c r="L323" i="29"/>
  <c r="O289" i="17"/>
  <c r="M325" i="18"/>
  <c r="AD266" i="10" s="1"/>
  <c r="M323" i="18"/>
  <c r="N291" i="17"/>
  <c r="N305" i="17"/>
  <c r="K328" i="33"/>
  <c r="K322" i="33"/>
  <c r="N329" i="17"/>
  <c r="N343" i="17"/>
  <c r="K343" i="24"/>
  <c r="AB416" i="10" s="1"/>
  <c r="K329" i="24"/>
  <c r="K290" i="21"/>
  <c r="K284" i="21"/>
  <c r="K329" i="26"/>
  <c r="K343" i="26"/>
  <c r="AB468" i="10" s="1"/>
  <c r="L285" i="29"/>
  <c r="L287" i="29"/>
  <c r="L287" i="22"/>
  <c r="L285" i="22"/>
  <c r="K305" i="28"/>
  <c r="AB622" i="10" s="1"/>
  <c r="K291" i="28"/>
  <c r="K3" i="28"/>
  <c r="K22" i="28" s="1"/>
  <c r="L323" i="25"/>
  <c r="L325" i="25"/>
  <c r="AC474" i="10" s="1"/>
  <c r="O328" i="17"/>
  <c r="O329" i="17"/>
  <c r="O343" i="17"/>
  <c r="K328" i="19"/>
  <c r="K322" i="19"/>
  <c r="K343" i="33"/>
  <c r="AB832" i="10" s="1"/>
  <c r="K329" i="33"/>
  <c r="N328" i="17"/>
  <c r="K328" i="24"/>
  <c r="K322" i="24"/>
  <c r="AC638" i="10" l="1"/>
  <c r="AC629" i="10" s="1"/>
  <c r="AC626" i="10"/>
  <c r="AC274" i="10"/>
  <c r="AC265" i="10" s="1"/>
  <c r="AC262" i="10"/>
  <c r="AC742" i="10"/>
  <c r="AC733" i="10" s="1"/>
  <c r="AC730" i="10"/>
  <c r="AC534" i="10"/>
  <c r="AC525" i="10" s="1"/>
  <c r="AC522" i="10"/>
  <c r="AC482" i="10"/>
  <c r="AC473" i="10" s="1"/>
  <c r="AC470" i="10"/>
  <c r="AC430" i="10"/>
  <c r="AC421" i="10" s="1"/>
  <c r="AC418" i="10"/>
  <c r="AC8" i="10"/>
  <c r="AC794" i="10"/>
  <c r="AC785" i="10" s="1"/>
  <c r="AC782" i="10"/>
  <c r="AC690" i="10"/>
  <c r="AC681" i="10" s="1"/>
  <c r="AC678" i="10"/>
  <c r="AC222" i="10"/>
  <c r="AC213" i="10" s="1"/>
  <c r="AC210" i="10"/>
  <c r="AC586" i="10"/>
  <c r="AC577" i="10" s="1"/>
  <c r="AC574" i="10"/>
  <c r="AC326" i="10"/>
  <c r="AC317" i="10" s="1"/>
  <c r="AC314" i="10"/>
  <c r="AC378" i="10"/>
  <c r="AC369" i="10" s="1"/>
  <c r="AC366" i="10"/>
  <c r="AC170" i="10"/>
  <c r="AC161" i="10" s="1"/>
  <c r="AC158" i="10"/>
  <c r="AC54" i="10"/>
  <c r="AB57" i="10"/>
  <c r="M343" i="24"/>
  <c r="AD416" i="10" s="1"/>
  <c r="M329" i="24"/>
  <c r="L291" i="26"/>
  <c r="L305" i="26"/>
  <c r="AC466" i="10" s="1"/>
  <c r="L3" i="26"/>
  <c r="L22" i="26" s="1"/>
  <c r="L322" i="29"/>
  <c r="L328" i="29"/>
  <c r="L291" i="28"/>
  <c r="L305" i="28"/>
  <c r="AC622" i="10" s="1"/>
  <c r="L3" i="28"/>
  <c r="L22" i="28" s="1"/>
  <c r="L291" i="33"/>
  <c r="L305" i="33"/>
  <c r="AC830" i="10" s="1"/>
  <c r="L3" i="33"/>
  <c r="L22" i="33" s="1"/>
  <c r="L343" i="26"/>
  <c r="AC468" i="10" s="1"/>
  <c r="L329" i="26"/>
  <c r="L322" i="22"/>
  <c r="L328" i="22"/>
  <c r="L328" i="30"/>
  <c r="L322" i="30"/>
  <c r="L322" i="20"/>
  <c r="L328" i="20"/>
  <c r="M287" i="33"/>
  <c r="M285" i="33"/>
  <c r="L291" i="24"/>
  <c r="L3" i="24"/>
  <c r="L22" i="24" s="1"/>
  <c r="L305" i="24"/>
  <c r="AC414" i="10" s="1"/>
  <c r="L290" i="26"/>
  <c r="L284" i="26"/>
  <c r="M329" i="34"/>
  <c r="M343" i="34"/>
  <c r="AD104" i="10" s="1"/>
  <c r="L343" i="21"/>
  <c r="AC208" i="10" s="1"/>
  <c r="L329" i="21"/>
  <c r="M329" i="20"/>
  <c r="M343" i="20"/>
  <c r="AD156" i="10" s="1"/>
  <c r="L322" i="26"/>
  <c r="L328" i="26"/>
  <c r="L329" i="22"/>
  <c r="L343" i="22"/>
  <c r="AC260" i="10" s="1"/>
  <c r="L329" i="30"/>
  <c r="L343" i="30"/>
  <c r="AC728" i="10" s="1"/>
  <c r="L329" i="20"/>
  <c r="L343" i="20"/>
  <c r="AC156" i="10" s="1"/>
  <c r="M285" i="19"/>
  <c r="M287" i="19"/>
  <c r="L290" i="24"/>
  <c r="L284" i="24"/>
  <c r="L291" i="30"/>
  <c r="L305" i="30"/>
  <c r="AC726" i="10" s="1"/>
  <c r="L3" i="30"/>
  <c r="L22" i="30" s="1"/>
  <c r="L290" i="28"/>
  <c r="L284" i="28"/>
  <c r="L290" i="22"/>
  <c r="L284" i="22"/>
  <c r="N327" i="30"/>
  <c r="N327" i="27"/>
  <c r="N327" i="22"/>
  <c r="N327" i="33"/>
  <c r="N327" i="18"/>
  <c r="N327" i="25"/>
  <c r="N327" i="29"/>
  <c r="N327" i="24"/>
  <c r="N327" i="32"/>
  <c r="N327" i="19"/>
  <c r="N327" i="23"/>
  <c r="N327" i="34"/>
  <c r="N327" i="21"/>
  <c r="N327" i="20"/>
  <c r="N327" i="26"/>
  <c r="N327" i="28"/>
  <c r="L329" i="24"/>
  <c r="L343" i="24"/>
  <c r="AC416" i="10" s="1"/>
  <c r="L284" i="30"/>
  <c r="L290" i="30"/>
  <c r="L322" i="21"/>
  <c r="L328" i="21"/>
  <c r="L290" i="18"/>
  <c r="L284" i="18"/>
  <c r="L328" i="28"/>
  <c r="L322" i="28"/>
  <c r="M328" i="20"/>
  <c r="M322" i="20"/>
  <c r="M343" i="21"/>
  <c r="AD208" i="10" s="1"/>
  <c r="M329" i="21"/>
  <c r="M287" i="27"/>
  <c r="M285" i="27"/>
  <c r="P327" i="17"/>
  <c r="P328" i="17" s="1"/>
  <c r="M328" i="21"/>
  <c r="M322" i="21"/>
  <c r="M287" i="25"/>
  <c r="M285" i="25"/>
  <c r="P289" i="17"/>
  <c r="P290" i="17" s="1"/>
  <c r="L291" i="18"/>
  <c r="L3" i="18"/>
  <c r="L22" i="18" s="1"/>
  <c r="L305" i="18"/>
  <c r="AC310" i="10" s="1"/>
  <c r="L329" i="28"/>
  <c r="L343" i="28"/>
  <c r="AC624" i="10" s="1"/>
  <c r="L305" i="29"/>
  <c r="AC674" i="10" s="1"/>
  <c r="L291" i="29"/>
  <c r="L3" i="29"/>
  <c r="L22" i="29" s="1"/>
  <c r="M343" i="27"/>
  <c r="AD572" i="10" s="1"/>
  <c r="M329" i="27"/>
  <c r="M328" i="30"/>
  <c r="M322" i="30"/>
  <c r="L329" i="34"/>
  <c r="L343" i="34"/>
  <c r="AC104" i="10" s="1"/>
  <c r="M328" i="32"/>
  <c r="M322" i="32"/>
  <c r="M329" i="33"/>
  <c r="M343" i="33"/>
  <c r="AD832" i="10" s="1"/>
  <c r="L305" i="23"/>
  <c r="AC362" i="10" s="1"/>
  <c r="L291" i="23"/>
  <c r="L3" i="23"/>
  <c r="L22" i="23" s="1"/>
  <c r="M287" i="26"/>
  <c r="M285" i="26"/>
  <c r="S7" i="3"/>
  <c r="R323" i="17" s="1"/>
  <c r="Q285" i="17"/>
  <c r="L290" i="29"/>
  <c r="L284" i="29"/>
  <c r="M328" i="27"/>
  <c r="M322" i="27"/>
  <c r="M329" i="30"/>
  <c r="M343" i="30"/>
  <c r="AD728" i="10" s="1"/>
  <c r="M329" i="32"/>
  <c r="M343" i="32"/>
  <c r="AD780" i="10" s="1"/>
  <c r="L3" i="32"/>
  <c r="L22" i="32" s="1"/>
  <c r="L305" i="32"/>
  <c r="AC778" i="10" s="1"/>
  <c r="L291" i="32"/>
  <c r="M328" i="33"/>
  <c r="M322" i="33"/>
  <c r="L290" i="23"/>
  <c r="L284" i="23"/>
  <c r="M287" i="30"/>
  <c r="M285" i="30"/>
  <c r="L284" i="27"/>
  <c r="L290" i="27"/>
  <c r="L343" i="18"/>
  <c r="AC312" i="10" s="1"/>
  <c r="L329" i="18"/>
  <c r="L343" i="32"/>
  <c r="AC780" i="10" s="1"/>
  <c r="L329" i="32"/>
  <c r="M285" i="21"/>
  <c r="M287" i="21"/>
  <c r="L322" i="24"/>
  <c r="L328" i="24"/>
  <c r="N289" i="27"/>
  <c r="N289" i="18"/>
  <c r="N289" i="33"/>
  <c r="N289" i="22"/>
  <c r="N289" i="24"/>
  <c r="N289" i="21"/>
  <c r="N289" i="34"/>
  <c r="N289" i="23"/>
  <c r="N289" i="30"/>
  <c r="N289" i="29"/>
  <c r="N289" i="26"/>
  <c r="N289" i="25"/>
  <c r="N289" i="20"/>
  <c r="N289" i="19"/>
  <c r="N289" i="32"/>
  <c r="N289" i="28"/>
  <c r="L328" i="33"/>
  <c r="L322" i="33"/>
  <c r="L284" i="32"/>
  <c r="L290" i="32"/>
  <c r="M329" i="28"/>
  <c r="M343" i="28"/>
  <c r="AD624" i="10" s="1"/>
  <c r="M285" i="34"/>
  <c r="M287" i="34"/>
  <c r="AD66" i="10" s="1"/>
  <c r="L291" i="27"/>
  <c r="L305" i="27"/>
  <c r="AC570" i="10" s="1"/>
  <c r="L3" i="27"/>
  <c r="L22" i="27" s="1"/>
  <c r="L328" i="18"/>
  <c r="L322" i="18"/>
  <c r="L290" i="19"/>
  <c r="L284" i="19"/>
  <c r="L305" i="22"/>
  <c r="AC258" i="10" s="1"/>
  <c r="L291" i="22"/>
  <c r="L3" i="22"/>
  <c r="L22" i="22" s="1"/>
  <c r="L328" i="34"/>
  <c r="L322" i="34"/>
  <c r="L322" i="23"/>
  <c r="L328" i="23"/>
  <c r="L329" i="23"/>
  <c r="L343" i="23"/>
  <c r="AC364" i="10" s="1"/>
  <c r="L329" i="33"/>
  <c r="L343" i="33"/>
  <c r="AC832" i="10" s="1"/>
  <c r="M328" i="28"/>
  <c r="M322" i="28"/>
  <c r="M287" i="22"/>
  <c r="M285" i="22"/>
  <c r="M343" i="19"/>
  <c r="M329" i="19"/>
  <c r="L343" i="29"/>
  <c r="AC676" i="10" s="1"/>
  <c r="L329" i="29"/>
  <c r="O327" i="33"/>
  <c r="O327" i="20"/>
  <c r="O327" i="24"/>
  <c r="O327" i="30"/>
  <c r="O327" i="34"/>
  <c r="O327" i="18"/>
  <c r="O327" i="25"/>
  <c r="O327" i="28"/>
  <c r="O327" i="27"/>
  <c r="O327" i="26"/>
  <c r="O327" i="29"/>
  <c r="O327" i="21"/>
  <c r="O327" i="23"/>
  <c r="O327" i="22"/>
  <c r="O327" i="19"/>
  <c r="O327" i="32"/>
  <c r="M328" i="18"/>
  <c r="M322" i="18"/>
  <c r="L328" i="27"/>
  <c r="L322" i="27"/>
  <c r="L291" i="34"/>
  <c r="L305" i="34"/>
  <c r="AC102" i="10" s="1"/>
  <c r="L3" i="34"/>
  <c r="L22" i="34" s="1"/>
  <c r="M328" i="29"/>
  <c r="M322" i="29"/>
  <c r="L328" i="19"/>
  <c r="L322" i="19"/>
  <c r="M322" i="25"/>
  <c r="M328" i="25"/>
  <c r="M329" i="26"/>
  <c r="M343" i="26"/>
  <c r="AD468" i="10" s="1"/>
  <c r="M287" i="24"/>
  <c r="M285" i="24"/>
  <c r="M285" i="18"/>
  <c r="M287" i="18"/>
  <c r="L343" i="25"/>
  <c r="AC520" i="10" s="1"/>
  <c r="L329" i="25"/>
  <c r="M343" i="18"/>
  <c r="AD312" i="10" s="1"/>
  <c r="M329" i="18"/>
  <c r="L343" i="27"/>
  <c r="AC572" i="10" s="1"/>
  <c r="L329" i="27"/>
  <c r="L284" i="34"/>
  <c r="L290" i="34"/>
  <c r="M343" i="29"/>
  <c r="AD676" i="10" s="1"/>
  <c r="M329" i="29"/>
  <c r="L329" i="19"/>
  <c r="L343" i="19"/>
  <c r="M343" i="25"/>
  <c r="AD520" i="10" s="1"/>
  <c r="M329" i="25"/>
  <c r="M322" i="26"/>
  <c r="M328" i="26"/>
  <c r="M287" i="28"/>
  <c r="M285" i="28"/>
  <c r="M287" i="29"/>
  <c r="M285" i="29"/>
  <c r="L290" i="25"/>
  <c r="L284" i="25"/>
  <c r="L3" i="21"/>
  <c r="L22" i="21" s="1"/>
  <c r="L291" i="21"/>
  <c r="L305" i="21"/>
  <c r="AC206" i="10" s="1"/>
  <c r="O291" i="17"/>
  <c r="O305" i="17"/>
  <c r="L290" i="33"/>
  <c r="L284" i="33"/>
  <c r="M328" i="22"/>
  <c r="M322" i="22"/>
  <c r="L322" i="25"/>
  <c r="L328" i="25"/>
  <c r="O290" i="17"/>
  <c r="L328" i="32"/>
  <c r="L322" i="32"/>
  <c r="M328" i="24"/>
  <c r="M322" i="24"/>
  <c r="M328" i="19"/>
  <c r="M322" i="19"/>
  <c r="M328" i="34"/>
  <c r="M322" i="34"/>
  <c r="M287" i="32"/>
  <c r="M285" i="32"/>
  <c r="L305" i="19"/>
  <c r="L3" i="19"/>
  <c r="L22" i="19" s="1"/>
  <c r="L291" i="19"/>
  <c r="M329" i="22"/>
  <c r="M343" i="22"/>
  <c r="AD260" i="10" s="1"/>
  <c r="L291" i="25"/>
  <c r="L305" i="25"/>
  <c r="AC518" i="10" s="1"/>
  <c r="L3" i="25"/>
  <c r="L22" i="25" s="1"/>
  <c r="L284" i="21"/>
  <c r="L290" i="21"/>
  <c r="AD378" i="10" l="1"/>
  <c r="AD366" i="10"/>
  <c r="AD430" i="10"/>
  <c r="AD418" i="10"/>
  <c r="AD170" i="10"/>
  <c r="AD158" i="10"/>
  <c r="AD222" i="10"/>
  <c r="AD210" i="10"/>
  <c r="AD638" i="10"/>
  <c r="AD626" i="10"/>
  <c r="AD482" i="10"/>
  <c r="AD470" i="10"/>
  <c r="AD586" i="10"/>
  <c r="AD574" i="10"/>
  <c r="J67" i="10" a="1"/>
  <c r="J67" i="10" s="1"/>
  <c r="J65" i="10" a="1"/>
  <c r="J65" i="10" s="1"/>
  <c r="J66" i="10" a="1"/>
  <c r="J66" i="10" s="1"/>
  <c r="AD274" i="10"/>
  <c r="AD262" i="10"/>
  <c r="AD690" i="10"/>
  <c r="AD678" i="10"/>
  <c r="AD794" i="10"/>
  <c r="AD782" i="10"/>
  <c r="AD742" i="10"/>
  <c r="AD730" i="10"/>
  <c r="AD534" i="10"/>
  <c r="AD522" i="10"/>
  <c r="AD54" i="10"/>
  <c r="AC57" i="10"/>
  <c r="M305" i="24"/>
  <c r="AD414" i="10" s="1"/>
  <c r="M291" i="24"/>
  <c r="M3" i="24"/>
  <c r="M22" i="24" s="1"/>
  <c r="O323" i="28"/>
  <c r="O325" i="28"/>
  <c r="AF578" i="10" s="1"/>
  <c r="M284" i="22"/>
  <c r="M290" i="22"/>
  <c r="M291" i="34"/>
  <c r="M3" i="34"/>
  <c r="M22" i="34" s="1"/>
  <c r="M305" i="34"/>
  <c r="AD102" i="10" s="1"/>
  <c r="N285" i="19"/>
  <c r="N287" i="19"/>
  <c r="N287" i="18"/>
  <c r="N285" i="18"/>
  <c r="Q289" i="17"/>
  <c r="Q290" i="17" s="1"/>
  <c r="N325" i="32"/>
  <c r="AE734" i="10" s="1"/>
  <c r="N323" i="32"/>
  <c r="M290" i="28"/>
  <c r="M284" i="28"/>
  <c r="O323" i="25"/>
  <c r="O325" i="25"/>
  <c r="AF474" i="10" s="1"/>
  <c r="M3" i="22"/>
  <c r="M22" i="22" s="1"/>
  <c r="M291" i="22"/>
  <c r="M305" i="22"/>
  <c r="AD258" i="10" s="1"/>
  <c r="M284" i="34"/>
  <c r="M290" i="34"/>
  <c r="N287" i="27"/>
  <c r="N285" i="27"/>
  <c r="T7" i="3"/>
  <c r="S323" i="17" s="1"/>
  <c r="R285" i="17"/>
  <c r="N323" i="24"/>
  <c r="N325" i="24"/>
  <c r="AE370" i="10" s="1"/>
  <c r="M290" i="33"/>
  <c r="M284" i="33"/>
  <c r="O289" i="29"/>
  <c r="O289" i="23"/>
  <c r="O289" i="30"/>
  <c r="O289" i="24"/>
  <c r="O289" i="32"/>
  <c r="O289" i="19"/>
  <c r="O289" i="28"/>
  <c r="O289" i="18"/>
  <c r="O289" i="20"/>
  <c r="O285" i="20" s="1"/>
  <c r="O289" i="26"/>
  <c r="O289" i="33"/>
  <c r="O289" i="22"/>
  <c r="O289" i="27"/>
  <c r="O289" i="21"/>
  <c r="O289" i="25"/>
  <c r="O289" i="34"/>
  <c r="M291" i="28"/>
  <c r="M305" i="28"/>
  <c r="AD622" i="10" s="1"/>
  <c r="M3" i="28"/>
  <c r="M22" i="28" s="1"/>
  <c r="O325" i="18"/>
  <c r="AF266" i="10" s="1"/>
  <c r="O323" i="18"/>
  <c r="N285" i="25"/>
  <c r="N287" i="25"/>
  <c r="M290" i="30"/>
  <c r="M284" i="30"/>
  <c r="M290" i="26"/>
  <c r="M284" i="26"/>
  <c r="P291" i="17"/>
  <c r="P305" i="17"/>
  <c r="N325" i="29"/>
  <c r="AE630" i="10" s="1"/>
  <c r="N323" i="29"/>
  <c r="M291" i="19"/>
  <c r="M305" i="19"/>
  <c r="M3" i="19"/>
  <c r="M22" i="19" s="1"/>
  <c r="M291" i="33"/>
  <c r="M305" i="33"/>
  <c r="AD830" i="10" s="1"/>
  <c r="M3" i="33"/>
  <c r="M22" i="33" s="1"/>
  <c r="M284" i="29"/>
  <c r="M290" i="29"/>
  <c r="O323" i="34"/>
  <c r="O325" i="34"/>
  <c r="AF58" i="10" s="1"/>
  <c r="N287" i="26"/>
  <c r="N285" i="26"/>
  <c r="M3" i="30"/>
  <c r="M22" i="30" s="1"/>
  <c r="M291" i="30"/>
  <c r="M305" i="30"/>
  <c r="AD726" i="10" s="1"/>
  <c r="M305" i="26"/>
  <c r="AD466" i="10" s="1"/>
  <c r="M291" i="26"/>
  <c r="M3" i="26"/>
  <c r="M22" i="26" s="1"/>
  <c r="M290" i="25"/>
  <c r="M284" i="25"/>
  <c r="N325" i="25"/>
  <c r="AE474" i="10" s="1"/>
  <c r="N323" i="25"/>
  <c r="M284" i="19"/>
  <c r="M290" i="19"/>
  <c r="O323" i="30"/>
  <c r="O325" i="30"/>
  <c r="AF682" i="10" s="1"/>
  <c r="O323" i="32"/>
  <c r="O325" i="32"/>
  <c r="AF734" i="10" s="1"/>
  <c r="N285" i="29"/>
  <c r="N287" i="29"/>
  <c r="M305" i="21"/>
  <c r="AD206" i="10" s="1"/>
  <c r="M3" i="21"/>
  <c r="M22" i="21" s="1"/>
  <c r="M291" i="21"/>
  <c r="M291" i="25"/>
  <c r="M305" i="25"/>
  <c r="AD518" i="10" s="1"/>
  <c r="M3" i="25"/>
  <c r="M22" i="25" s="1"/>
  <c r="N325" i="18"/>
  <c r="AE266" i="10" s="1"/>
  <c r="N323" i="18"/>
  <c r="M290" i="32"/>
  <c r="M284" i="32"/>
  <c r="O323" i="19"/>
  <c r="O325" i="19"/>
  <c r="O323" i="24"/>
  <c r="O325" i="24"/>
  <c r="AF370" i="10" s="1"/>
  <c r="N287" i="30"/>
  <c r="N285" i="30"/>
  <c r="M290" i="21"/>
  <c r="M284" i="21"/>
  <c r="N323" i="28"/>
  <c r="N325" i="28"/>
  <c r="AE578" i="10" s="1"/>
  <c r="N325" i="33"/>
  <c r="AE786" i="10" s="1"/>
  <c r="N323" i="33"/>
  <c r="O323" i="20"/>
  <c r="O325" i="20"/>
  <c r="AF110" i="10" s="1"/>
  <c r="N325" i="26"/>
  <c r="AE422" i="10" s="1"/>
  <c r="N323" i="26"/>
  <c r="N325" i="22"/>
  <c r="AE214" i="10" s="1"/>
  <c r="N323" i="22"/>
  <c r="M291" i="29"/>
  <c r="M3" i="29"/>
  <c r="M22" i="29" s="1"/>
  <c r="M305" i="29"/>
  <c r="AD674" i="10" s="1"/>
  <c r="O323" i="23"/>
  <c r="O325" i="23"/>
  <c r="AF318" i="10" s="1"/>
  <c r="O323" i="33"/>
  <c r="O325" i="33"/>
  <c r="AF786" i="10" s="1"/>
  <c r="N285" i="34"/>
  <c r="N287" i="34"/>
  <c r="AE66" i="10" s="1"/>
  <c r="N323" i="20"/>
  <c r="N325" i="20"/>
  <c r="AE110" i="10" s="1"/>
  <c r="N323" i="27"/>
  <c r="N325" i="27"/>
  <c r="AE526" i="10" s="1"/>
  <c r="M305" i="32"/>
  <c r="AD778" i="10" s="1"/>
  <c r="M3" i="32"/>
  <c r="M22" i="32" s="1"/>
  <c r="M291" i="32"/>
  <c r="O323" i="22"/>
  <c r="O325" i="22"/>
  <c r="AF214" i="10" s="1"/>
  <c r="N285" i="23"/>
  <c r="N287" i="23"/>
  <c r="O323" i="21"/>
  <c r="O325" i="21"/>
  <c r="AF162" i="10" s="1"/>
  <c r="N287" i="21"/>
  <c r="N285" i="21"/>
  <c r="P329" i="17"/>
  <c r="P343" i="17"/>
  <c r="N323" i="21"/>
  <c r="N325" i="21"/>
  <c r="AE162" i="10" s="1"/>
  <c r="N323" i="30"/>
  <c r="N325" i="30"/>
  <c r="AE682" i="10" s="1"/>
  <c r="N323" i="34"/>
  <c r="N325" i="34"/>
  <c r="AE58" i="10" s="1"/>
  <c r="M291" i="18"/>
  <c r="M305" i="18"/>
  <c r="AD310" i="10" s="1"/>
  <c r="M3" i="18"/>
  <c r="M22" i="18" s="1"/>
  <c r="O325" i="29"/>
  <c r="AF630" i="10" s="1"/>
  <c r="O323" i="29"/>
  <c r="N285" i="24"/>
  <c r="N287" i="24"/>
  <c r="M290" i="27"/>
  <c r="M284" i="27"/>
  <c r="M290" i="18"/>
  <c r="M284" i="18"/>
  <c r="O325" i="26"/>
  <c r="AF422" i="10" s="1"/>
  <c r="O323" i="26"/>
  <c r="N285" i="28"/>
  <c r="N287" i="28"/>
  <c r="N287" i="22"/>
  <c r="N285" i="22"/>
  <c r="M305" i="27"/>
  <c r="AD570" i="10" s="1"/>
  <c r="M291" i="27"/>
  <c r="M3" i="27"/>
  <c r="M22" i="27" s="1"/>
  <c r="N325" i="23"/>
  <c r="AE318" i="10" s="1"/>
  <c r="N323" i="23"/>
  <c r="M290" i="24"/>
  <c r="M284" i="24"/>
  <c r="O325" i="27"/>
  <c r="AF526" i="10" s="1"/>
  <c r="O323" i="27"/>
  <c r="N285" i="32"/>
  <c r="N287" i="32"/>
  <c r="N287" i="33"/>
  <c r="N285" i="33"/>
  <c r="Q327" i="17"/>
  <c r="Q328" i="17" s="1"/>
  <c r="N325" i="19"/>
  <c r="N323" i="19"/>
  <c r="F287" i="20"/>
  <c r="J287" i="20"/>
  <c r="K287" i="20"/>
  <c r="E287" i="20"/>
  <c r="L287" i="20"/>
  <c r="M287" i="20"/>
  <c r="I287" i="20"/>
  <c r="N287" i="20"/>
  <c r="L285" i="20"/>
  <c r="D285" i="20"/>
  <c r="D287" i="20"/>
  <c r="M285" i="20"/>
  <c r="I285" i="20"/>
  <c r="E285" i="20"/>
  <c r="E284" i="20" s="1"/>
  <c r="H287" i="20"/>
  <c r="N285" i="20"/>
  <c r="J285" i="20"/>
  <c r="F285" i="20"/>
  <c r="H285" i="20"/>
  <c r="H284" i="20" s="1"/>
  <c r="K285" i="20"/>
  <c r="K290" i="20" s="1"/>
  <c r="G285" i="20"/>
  <c r="G287" i="20"/>
  <c r="AC118" i="10" l="1"/>
  <c r="AC106" i="10"/>
  <c r="AC4" i="10" s="1"/>
  <c r="AE8" i="10"/>
  <c r="AE794" i="10"/>
  <c r="AE785" i="10" s="1"/>
  <c r="AE782" i="10"/>
  <c r="J524" i="10"/>
  <c r="J522" i="10"/>
  <c r="J526" i="10"/>
  <c r="J472" i="10"/>
  <c r="J470" i="10"/>
  <c r="J474" i="10"/>
  <c r="Z118" i="10"/>
  <c r="Z106" i="10"/>
  <c r="Z4" i="10" s="1"/>
  <c r="U118" i="10"/>
  <c r="U106" i="10"/>
  <c r="U4" i="10" s="1"/>
  <c r="AE742" i="10"/>
  <c r="AE733" i="10" s="1"/>
  <c r="AE730" i="10"/>
  <c r="AE482" i="10"/>
  <c r="AE473" i="10" s="1"/>
  <c r="AE470" i="10"/>
  <c r="AE274" i="10"/>
  <c r="AE265" i="10" s="1"/>
  <c r="AE262" i="10"/>
  <c r="J535" i="10" a="1"/>
  <c r="J535" i="10" s="1"/>
  <c r="AD525" i="10"/>
  <c r="J525" i="10" s="1"/>
  <c r="J533" i="10" a="1"/>
  <c r="J533" i="10" s="1"/>
  <c r="J534" i="10" a="1"/>
  <c r="J534" i="10" s="1"/>
  <c r="J483" i="10" a="1"/>
  <c r="J483" i="10" s="1"/>
  <c r="J481" i="10" a="1"/>
  <c r="J481" i="10" s="1"/>
  <c r="J482" i="10" a="1"/>
  <c r="J482" i="10" s="1"/>
  <c r="AD473" i="10"/>
  <c r="J473" i="10" s="1"/>
  <c r="W118" i="10"/>
  <c r="W106" i="10"/>
  <c r="W4" i="10" s="1"/>
  <c r="AE430" i="10"/>
  <c r="AE421" i="10" s="1"/>
  <c r="AE418" i="10"/>
  <c r="Y118" i="10"/>
  <c r="Y106" i="10"/>
  <c r="AE222" i="10"/>
  <c r="AE213" i="10" s="1"/>
  <c r="AE210" i="10"/>
  <c r="AE586" i="10"/>
  <c r="AE577" i="10" s="1"/>
  <c r="AE574" i="10"/>
  <c r="AF8" i="10"/>
  <c r="J732" i="10"/>
  <c r="J730" i="10"/>
  <c r="J734" i="10"/>
  <c r="J628" i="10"/>
  <c r="J626" i="10"/>
  <c r="J630" i="10"/>
  <c r="J741" i="10" a="1"/>
  <c r="J741" i="10" s="1"/>
  <c r="J743" i="10" a="1"/>
  <c r="J743" i="10" s="1"/>
  <c r="AD733" i="10"/>
  <c r="J733" i="10" s="1"/>
  <c r="J742" i="10" a="1"/>
  <c r="J742" i="10" s="1"/>
  <c r="J639" i="10" a="1"/>
  <c r="J639" i="10" s="1"/>
  <c r="J638" i="10" a="1"/>
  <c r="J638" i="10" s="1"/>
  <c r="J637" i="10" a="1"/>
  <c r="J637" i="10" s="1"/>
  <c r="AD629" i="10"/>
  <c r="J629" i="10" s="1"/>
  <c r="AE534" i="10"/>
  <c r="AE525" i="10" s="1"/>
  <c r="AE522" i="10"/>
  <c r="AE118" i="10"/>
  <c r="AE109" i="10" s="1"/>
  <c r="AE106" i="10"/>
  <c r="J784" i="10"/>
  <c r="J782" i="10"/>
  <c r="J786" i="10"/>
  <c r="J212" i="10"/>
  <c r="J210" i="10"/>
  <c r="J214" i="10"/>
  <c r="J793" i="10" a="1"/>
  <c r="J793" i="10" s="1"/>
  <c r="J794" i="10" a="1"/>
  <c r="J794" i="10" s="1"/>
  <c r="AD785" i="10"/>
  <c r="J785" i="10" s="1"/>
  <c r="J795" i="10" a="1"/>
  <c r="J795" i="10" s="1"/>
  <c r="J223" i="10" a="1"/>
  <c r="J223" i="10" s="1"/>
  <c r="J221" i="10" a="1"/>
  <c r="J221" i="10" s="1"/>
  <c r="AD213" i="10"/>
  <c r="J213" i="10" s="1"/>
  <c r="J222" i="10" a="1"/>
  <c r="J222" i="10" s="1"/>
  <c r="AD118" i="10"/>
  <c r="AD106" i="10"/>
  <c r="AE378" i="10"/>
  <c r="AE369" i="10" s="1"/>
  <c r="AE366" i="10"/>
  <c r="AE170" i="10"/>
  <c r="AE161" i="10" s="1"/>
  <c r="AE158" i="10"/>
  <c r="J680" i="10"/>
  <c r="J678" i="10"/>
  <c r="J682" i="10"/>
  <c r="J691" i="10" a="1"/>
  <c r="J691" i="10" s="1"/>
  <c r="J690" i="10" a="1"/>
  <c r="J690" i="10" s="1"/>
  <c r="J689" i="10" a="1"/>
  <c r="J689" i="10" s="1"/>
  <c r="AD681" i="10"/>
  <c r="J681" i="10" s="1"/>
  <c r="J262" i="10"/>
  <c r="J264" i="10"/>
  <c r="J266" i="10"/>
  <c r="J160" i="10"/>
  <c r="J158" i="10"/>
  <c r="J162" i="10"/>
  <c r="V118" i="10"/>
  <c r="V106" i="10"/>
  <c r="V4" i="10" s="1"/>
  <c r="AE326" i="10"/>
  <c r="AE317" i="10" s="1"/>
  <c r="AE314" i="10"/>
  <c r="AE638" i="10"/>
  <c r="AE629" i="10" s="1"/>
  <c r="AE626" i="10"/>
  <c r="J274" i="10" a="1"/>
  <c r="J274" i="10" s="1"/>
  <c r="J275" i="10" a="1"/>
  <c r="J275" i="10" s="1"/>
  <c r="AD265" i="10"/>
  <c r="J265" i="10" s="1"/>
  <c r="J273" i="10" a="1"/>
  <c r="J273" i="10" s="1"/>
  <c r="J171" i="10" a="1"/>
  <c r="J171" i="10" s="1"/>
  <c r="J170" i="10" a="1"/>
  <c r="J170" i="10" s="1"/>
  <c r="AD161" i="10"/>
  <c r="J161" i="10" s="1"/>
  <c r="J169" i="10" a="1"/>
  <c r="J169" i="10" s="1"/>
  <c r="AB118" i="10"/>
  <c r="AB106" i="10"/>
  <c r="AB4" i="10" s="1"/>
  <c r="AA118" i="10"/>
  <c r="AA106" i="10"/>
  <c r="AA4" i="10" s="1"/>
  <c r="AE690" i="10"/>
  <c r="AE681" i="10" s="1"/>
  <c r="AE678" i="10"/>
  <c r="J418" i="10"/>
  <c r="J420" i="10"/>
  <c r="J422" i="10"/>
  <c r="X118" i="10"/>
  <c r="X106" i="10"/>
  <c r="X4" i="10" s="1"/>
  <c r="J430" i="10" a="1"/>
  <c r="J430" i="10" s="1"/>
  <c r="AD421" i="10"/>
  <c r="J421" i="10" s="1"/>
  <c r="J431" i="10" a="1"/>
  <c r="J431" i="10" s="1"/>
  <c r="J429" i="10" a="1"/>
  <c r="J429" i="10" s="1"/>
  <c r="J576" i="10"/>
  <c r="J574" i="10"/>
  <c r="J578" i="10"/>
  <c r="J368" i="10"/>
  <c r="J366" i="10"/>
  <c r="J370" i="10"/>
  <c r="J587" i="10" a="1"/>
  <c r="J587" i="10" s="1"/>
  <c r="J585" i="10" a="1"/>
  <c r="J585" i="10" s="1"/>
  <c r="AD577" i="10"/>
  <c r="J577" i="10" s="1"/>
  <c r="J586" i="10" a="1"/>
  <c r="J586" i="10" s="1"/>
  <c r="J378" i="10" a="1"/>
  <c r="J378" i="10" s="1"/>
  <c r="J379" i="10" a="1"/>
  <c r="J379" i="10" s="1"/>
  <c r="AD369" i="10"/>
  <c r="J369" i="10" s="1"/>
  <c r="J377" i="10" a="1"/>
  <c r="J377" i="10" s="1"/>
  <c r="AE54" i="10"/>
  <c r="J56" i="10"/>
  <c r="J54" i="10"/>
  <c r="J58" i="10"/>
  <c r="AD57" i="10"/>
  <c r="O287" i="20"/>
  <c r="O3" i="20" s="1"/>
  <c r="O22" i="20" s="1"/>
  <c r="N291" i="32"/>
  <c r="N305" i="32"/>
  <c r="AE778" i="10" s="1"/>
  <c r="N3" i="32"/>
  <c r="N22" i="32" s="1"/>
  <c r="N291" i="22"/>
  <c r="N3" i="22"/>
  <c r="N22" i="22" s="1"/>
  <c r="N305" i="22"/>
  <c r="AE258" i="10" s="1"/>
  <c r="N329" i="21"/>
  <c r="N343" i="21"/>
  <c r="AE208" i="10" s="1"/>
  <c r="N329" i="28"/>
  <c r="N343" i="28"/>
  <c r="AE624" i="10" s="1"/>
  <c r="N291" i="29"/>
  <c r="N305" i="29"/>
  <c r="AE674" i="10" s="1"/>
  <c r="N3" i="29"/>
  <c r="N22" i="29" s="1"/>
  <c r="O285" i="34"/>
  <c r="O287" i="34"/>
  <c r="AF66" i="10" s="1"/>
  <c r="O285" i="24"/>
  <c r="O287" i="24"/>
  <c r="U7" i="3"/>
  <c r="T323" i="17" s="1"/>
  <c r="S285" i="17"/>
  <c r="O322" i="27"/>
  <c r="O328" i="27"/>
  <c r="O328" i="23"/>
  <c r="O322" i="23"/>
  <c r="O329" i="27"/>
  <c r="O343" i="27"/>
  <c r="AF572" i="10" s="1"/>
  <c r="N3" i="28"/>
  <c r="N22" i="28" s="1"/>
  <c r="N291" i="28"/>
  <c r="N305" i="28"/>
  <c r="AE622" i="10" s="1"/>
  <c r="N291" i="24"/>
  <c r="N305" i="24"/>
  <c r="AE414" i="10" s="1"/>
  <c r="N3" i="24"/>
  <c r="N22" i="24" s="1"/>
  <c r="N322" i="21"/>
  <c r="N328" i="21"/>
  <c r="N328" i="28"/>
  <c r="N322" i="28"/>
  <c r="N290" i="29"/>
  <c r="N284" i="29"/>
  <c r="O285" i="25"/>
  <c r="O287" i="25"/>
  <c r="O287" i="30"/>
  <c r="O285" i="30"/>
  <c r="N290" i="27"/>
  <c r="N284" i="27"/>
  <c r="N343" i="19"/>
  <c r="N329" i="19"/>
  <c r="O343" i="22"/>
  <c r="AF260" i="10" s="1"/>
  <c r="O329" i="22"/>
  <c r="N322" i="30"/>
  <c r="N328" i="30"/>
  <c r="O322" i="19"/>
  <c r="O328" i="19"/>
  <c r="N290" i="28"/>
  <c r="N284" i="28"/>
  <c r="N290" i="24"/>
  <c r="N284" i="24"/>
  <c r="P327" i="29"/>
  <c r="P327" i="26"/>
  <c r="P327" i="20"/>
  <c r="P327" i="18"/>
  <c r="P327" i="21"/>
  <c r="P327" i="30"/>
  <c r="P327" i="33"/>
  <c r="P327" i="23"/>
  <c r="P327" i="32"/>
  <c r="P327" i="25"/>
  <c r="P327" i="34"/>
  <c r="P327" i="28"/>
  <c r="P327" i="24"/>
  <c r="P327" i="19"/>
  <c r="P327" i="27"/>
  <c r="P327" i="22"/>
  <c r="O329" i="32"/>
  <c r="O343" i="32"/>
  <c r="AF780" i="10" s="1"/>
  <c r="O343" i="34"/>
  <c r="AF104" i="10" s="1"/>
  <c r="O329" i="34"/>
  <c r="N328" i="29"/>
  <c r="N322" i="29"/>
  <c r="N305" i="25"/>
  <c r="AE518" i="10" s="1"/>
  <c r="N3" i="25"/>
  <c r="N22" i="25" s="1"/>
  <c r="N291" i="25"/>
  <c r="O285" i="21"/>
  <c r="O287" i="21"/>
  <c r="O285" i="23"/>
  <c r="O287" i="23"/>
  <c r="N291" i="27"/>
  <c r="N3" i="27"/>
  <c r="N22" i="27" s="1"/>
  <c r="N305" i="27"/>
  <c r="AE570" i="10" s="1"/>
  <c r="N290" i="22"/>
  <c r="N284" i="22"/>
  <c r="O343" i="23"/>
  <c r="AF364" i="10" s="1"/>
  <c r="O329" i="23"/>
  <c r="O328" i="26"/>
  <c r="O322" i="26"/>
  <c r="O322" i="29"/>
  <c r="O328" i="29"/>
  <c r="N329" i="27"/>
  <c r="N343" i="27"/>
  <c r="AE572" i="10" s="1"/>
  <c r="O328" i="32"/>
  <c r="O322" i="32"/>
  <c r="O328" i="34"/>
  <c r="O322" i="34"/>
  <c r="N343" i="29"/>
  <c r="AE676" i="10" s="1"/>
  <c r="N329" i="29"/>
  <c r="N290" i="25"/>
  <c r="N284" i="25"/>
  <c r="O285" i="27"/>
  <c r="O287" i="27"/>
  <c r="O285" i="29"/>
  <c r="O287" i="29"/>
  <c r="N329" i="20"/>
  <c r="N343" i="20"/>
  <c r="AE156" i="10" s="1"/>
  <c r="N290" i="32"/>
  <c r="N284" i="32"/>
  <c r="O322" i="22"/>
  <c r="O328" i="22"/>
  <c r="N329" i="33"/>
  <c r="N343" i="33"/>
  <c r="AE832" i="10" s="1"/>
  <c r="N328" i="19"/>
  <c r="N322" i="19"/>
  <c r="O329" i="26"/>
  <c r="O343" i="26"/>
  <c r="AF468" i="10" s="1"/>
  <c r="O343" i="29"/>
  <c r="AF676" i="10" s="1"/>
  <c r="O329" i="29"/>
  <c r="N290" i="21"/>
  <c r="N284" i="21"/>
  <c r="N328" i="27"/>
  <c r="N322" i="27"/>
  <c r="N322" i="22"/>
  <c r="N328" i="22"/>
  <c r="N328" i="18"/>
  <c r="N322" i="18"/>
  <c r="O329" i="30"/>
  <c r="O343" i="30"/>
  <c r="AF728" i="10" s="1"/>
  <c r="P289" i="24"/>
  <c r="P289" i="25"/>
  <c r="P289" i="26"/>
  <c r="P289" i="18"/>
  <c r="P289" i="33"/>
  <c r="P289" i="20"/>
  <c r="P289" i="32"/>
  <c r="P289" i="28"/>
  <c r="P289" i="19"/>
  <c r="P289" i="22"/>
  <c r="P289" i="23"/>
  <c r="P289" i="29"/>
  <c r="P289" i="34"/>
  <c r="P289" i="27"/>
  <c r="P289" i="30"/>
  <c r="P289" i="21"/>
  <c r="O285" i="22"/>
  <c r="O287" i="22"/>
  <c r="N328" i="32"/>
  <c r="N322" i="32"/>
  <c r="N343" i="32"/>
  <c r="AE780" i="10" s="1"/>
  <c r="N329" i="32"/>
  <c r="N291" i="21"/>
  <c r="N305" i="21"/>
  <c r="AE206" i="10" s="1"/>
  <c r="N3" i="21"/>
  <c r="N22" i="21" s="1"/>
  <c r="N343" i="18"/>
  <c r="AE312" i="10" s="1"/>
  <c r="N329" i="18"/>
  <c r="O328" i="30"/>
  <c r="O322" i="30"/>
  <c r="O287" i="33"/>
  <c r="O285" i="33"/>
  <c r="N322" i="23"/>
  <c r="N328" i="23"/>
  <c r="O329" i="21"/>
  <c r="O343" i="21"/>
  <c r="AF208" i="10" s="1"/>
  <c r="N322" i="20"/>
  <c r="N328" i="20"/>
  <c r="N328" i="26"/>
  <c r="N322" i="26"/>
  <c r="N284" i="30"/>
  <c r="N290" i="30"/>
  <c r="O285" i="26"/>
  <c r="O287" i="26"/>
  <c r="Q329" i="17"/>
  <c r="Q343" i="17"/>
  <c r="N329" i="23"/>
  <c r="N343" i="23"/>
  <c r="AE364" i="10" s="1"/>
  <c r="O322" i="21"/>
  <c r="O328" i="21"/>
  <c r="N3" i="34"/>
  <c r="N22" i="34" s="1"/>
  <c r="N305" i="34"/>
  <c r="AE102" i="10" s="1"/>
  <c r="N291" i="34"/>
  <c r="N329" i="26"/>
  <c r="N343" i="26"/>
  <c r="AE468" i="10" s="1"/>
  <c r="N291" i="30"/>
  <c r="N305" i="30"/>
  <c r="AE726" i="10" s="1"/>
  <c r="N3" i="30"/>
  <c r="N22" i="30" s="1"/>
  <c r="O328" i="18"/>
  <c r="O322" i="18"/>
  <c r="Q291" i="17"/>
  <c r="Q305" i="17"/>
  <c r="O329" i="28"/>
  <c r="O343" i="28"/>
  <c r="AF624" i="10" s="1"/>
  <c r="N290" i="33"/>
  <c r="N284" i="33"/>
  <c r="N329" i="34"/>
  <c r="N343" i="34"/>
  <c r="AE104" i="10" s="1"/>
  <c r="N291" i="23"/>
  <c r="N3" i="23"/>
  <c r="N22" i="23" s="1"/>
  <c r="N305" i="23"/>
  <c r="AE362" i="10" s="1"/>
  <c r="N290" i="34"/>
  <c r="N284" i="34"/>
  <c r="O329" i="20"/>
  <c r="O343" i="20"/>
  <c r="AF156" i="10" s="1"/>
  <c r="O329" i="24"/>
  <c r="O343" i="24"/>
  <c r="AF416" i="10" s="1"/>
  <c r="N322" i="25"/>
  <c r="N328" i="25"/>
  <c r="N290" i="26"/>
  <c r="N284" i="26"/>
  <c r="O329" i="18"/>
  <c r="O343" i="18"/>
  <c r="AF312" i="10" s="1"/>
  <c r="O287" i="18"/>
  <c r="O285" i="18"/>
  <c r="N329" i="24"/>
  <c r="N343" i="24"/>
  <c r="AE416" i="10" s="1"/>
  <c r="N290" i="18"/>
  <c r="N284" i="18"/>
  <c r="O328" i="28"/>
  <c r="O322" i="28"/>
  <c r="N305" i="33"/>
  <c r="AE830" i="10" s="1"/>
  <c r="N3" i="33"/>
  <c r="N22" i="33" s="1"/>
  <c r="N291" i="33"/>
  <c r="N328" i="34"/>
  <c r="N322" i="34"/>
  <c r="N284" i="23"/>
  <c r="N290" i="23"/>
  <c r="O329" i="33"/>
  <c r="O343" i="33"/>
  <c r="AF832" i="10" s="1"/>
  <c r="O322" i="20"/>
  <c r="O328" i="20"/>
  <c r="O328" i="24"/>
  <c r="O322" i="24"/>
  <c r="N329" i="25"/>
  <c r="N343" i="25"/>
  <c r="AE520" i="10" s="1"/>
  <c r="N291" i="26"/>
  <c r="N305" i="26"/>
  <c r="AE466" i="10" s="1"/>
  <c r="N3" i="26"/>
  <c r="N22" i="26" s="1"/>
  <c r="O285" i="28"/>
  <c r="O287" i="28"/>
  <c r="N328" i="24"/>
  <c r="N322" i="24"/>
  <c r="N291" i="18"/>
  <c r="N305" i="18"/>
  <c r="AE310" i="10" s="1"/>
  <c r="N3" i="18"/>
  <c r="N22" i="18" s="1"/>
  <c r="N329" i="22"/>
  <c r="N343" i="22"/>
  <c r="AE260" i="10" s="1"/>
  <c r="N329" i="30"/>
  <c r="N343" i="30"/>
  <c r="AE728" i="10" s="1"/>
  <c r="O328" i="33"/>
  <c r="O322" i="33"/>
  <c r="N322" i="33"/>
  <c r="N328" i="33"/>
  <c r="O329" i="19"/>
  <c r="O343" i="19"/>
  <c r="O285" i="19"/>
  <c r="O287" i="19"/>
  <c r="R289" i="17"/>
  <c r="R290" i="17" s="1"/>
  <c r="O329" i="25"/>
  <c r="O343" i="25"/>
  <c r="AF520" i="10" s="1"/>
  <c r="N291" i="19"/>
  <c r="N305" i="19"/>
  <c r="N3" i="19"/>
  <c r="N22" i="19" s="1"/>
  <c r="O285" i="32"/>
  <c r="O287" i="32"/>
  <c r="R327" i="17"/>
  <c r="R328" i="17" s="1"/>
  <c r="O322" i="25"/>
  <c r="O328" i="25"/>
  <c r="N284" i="19"/>
  <c r="N290" i="19"/>
  <c r="N290" i="20"/>
  <c r="H291" i="20"/>
  <c r="H305" i="20"/>
  <c r="Y154" i="10" s="1"/>
  <c r="L291" i="20"/>
  <c r="L305" i="20"/>
  <c r="AC154" i="10" s="1"/>
  <c r="O291" i="20"/>
  <c r="O305" i="20"/>
  <c r="AF154" i="10" s="1"/>
  <c r="G290" i="20"/>
  <c r="N291" i="20"/>
  <c r="N305" i="20"/>
  <c r="AE154" i="10" s="1"/>
  <c r="O290" i="20"/>
  <c r="J291" i="20"/>
  <c r="J305" i="20"/>
  <c r="AA154" i="10" s="1"/>
  <c r="J290" i="20"/>
  <c r="I284" i="20"/>
  <c r="I290" i="20"/>
  <c r="M290" i="20"/>
  <c r="K291" i="20"/>
  <c r="K305" i="20"/>
  <c r="AB154" i="10" s="1"/>
  <c r="F291" i="20"/>
  <c r="F305" i="20"/>
  <c r="W154" i="10" s="1"/>
  <c r="G291" i="20"/>
  <c r="G305" i="20"/>
  <c r="X154" i="10" s="1"/>
  <c r="I291" i="20"/>
  <c r="I305" i="20"/>
  <c r="Z154" i="10" s="1"/>
  <c r="E290" i="20"/>
  <c r="E291" i="20"/>
  <c r="E305" i="20"/>
  <c r="V154" i="10" s="1"/>
  <c r="D291" i="20"/>
  <c r="D305" i="20"/>
  <c r="U154" i="10" s="1"/>
  <c r="L284" i="20"/>
  <c r="L290" i="20"/>
  <c r="H290" i="20"/>
  <c r="F290" i="20"/>
  <c r="D290" i="20"/>
  <c r="M291" i="20"/>
  <c r="M305" i="20"/>
  <c r="AD154" i="10" s="1"/>
  <c r="N284" i="20"/>
  <c r="H3" i="20"/>
  <c r="H22" i="20" s="1"/>
  <c r="M3" i="20"/>
  <c r="M22" i="20" s="1"/>
  <c r="N3" i="20"/>
  <c r="N22" i="20" s="1"/>
  <c r="E3" i="20"/>
  <c r="E22" i="20" s="1"/>
  <c r="J3" i="20"/>
  <c r="J22" i="20" s="1"/>
  <c r="I3" i="20"/>
  <c r="I22" i="20" s="1"/>
  <c r="K3" i="20"/>
  <c r="K22" i="20" s="1"/>
  <c r="M284" i="20"/>
  <c r="O284" i="20"/>
  <c r="D3" i="20"/>
  <c r="D22" i="20" s="1"/>
  <c r="G284" i="20"/>
  <c r="G3" i="20"/>
  <c r="G22" i="20" s="1"/>
  <c r="F3" i="20"/>
  <c r="F22" i="20" s="1"/>
  <c r="L3" i="20"/>
  <c r="L22" i="20" s="1"/>
  <c r="D284" i="20"/>
  <c r="J284" i="20"/>
  <c r="F284" i="20"/>
  <c r="K284" i="20"/>
  <c r="AF222" i="10" l="1"/>
  <c r="AF213" i="10" s="1"/>
  <c r="AF210" i="10"/>
  <c r="AF326" i="10"/>
  <c r="AF317" i="10" s="1"/>
  <c r="AF314" i="10"/>
  <c r="AF742" i="10"/>
  <c r="AF733" i="10" s="1"/>
  <c r="AF730" i="10"/>
  <c r="AA109" i="10"/>
  <c r="AA7" i="10" s="1"/>
  <c r="AA16" i="10"/>
  <c r="V109" i="10"/>
  <c r="V7" i="10" s="1"/>
  <c r="V16" i="10"/>
  <c r="W109" i="10"/>
  <c r="W7" i="10" s="1"/>
  <c r="W16" i="10"/>
  <c r="U109" i="10"/>
  <c r="U7" i="10" s="1"/>
  <c r="U16" i="10"/>
  <c r="AF586" i="10"/>
  <c r="AF577" i="10" s="1"/>
  <c r="AF574" i="10"/>
  <c r="AF794" i="10"/>
  <c r="AF785" i="10" s="1"/>
  <c r="AF782" i="10"/>
  <c r="AF170" i="10"/>
  <c r="AF161" i="10" s="1"/>
  <c r="AF158" i="10"/>
  <c r="X109" i="10"/>
  <c r="X7" i="10" s="1"/>
  <c r="X16" i="10"/>
  <c r="AB109" i="10"/>
  <c r="AB7" i="10" s="1"/>
  <c r="AB16" i="10"/>
  <c r="J106" i="10"/>
  <c r="J108" i="10"/>
  <c r="J110" i="10"/>
  <c r="Z109" i="10"/>
  <c r="Z7" i="10" s="1"/>
  <c r="Z16" i="10"/>
  <c r="AF430" i="10"/>
  <c r="AF421" i="10" s="1"/>
  <c r="AF418" i="10"/>
  <c r="AF378" i="10"/>
  <c r="AF369" i="10" s="1"/>
  <c r="AF366" i="10"/>
  <c r="J119" i="10" a="1"/>
  <c r="J119" i="10" s="1"/>
  <c r="J118" i="10" a="1"/>
  <c r="J118" i="10" s="1"/>
  <c r="J117" i="10" a="1"/>
  <c r="J117" i="10" s="1"/>
  <c r="AD109" i="10"/>
  <c r="J109" i="10" s="1"/>
  <c r="AE16" i="10"/>
  <c r="AF118" i="10"/>
  <c r="AF109" i="10" s="1"/>
  <c r="AF106" i="10"/>
  <c r="AF638" i="10"/>
  <c r="AF629" i="10" s="1"/>
  <c r="AF626" i="10"/>
  <c r="AF534" i="10"/>
  <c r="AF525" i="10" s="1"/>
  <c r="AF522" i="10"/>
  <c r="AF274" i="10"/>
  <c r="AF265" i="10" s="1"/>
  <c r="AF262" i="10"/>
  <c r="AF690" i="10"/>
  <c r="AF681" i="10" s="1"/>
  <c r="AF678" i="10"/>
  <c r="I108" i="10"/>
  <c r="I106" i="10"/>
  <c r="I110" i="10"/>
  <c r="Y4" i="10"/>
  <c r="AF482" i="10"/>
  <c r="AF473" i="10" s="1"/>
  <c r="AF470" i="10"/>
  <c r="AE4" i="10"/>
  <c r="I118" i="10" a="1"/>
  <c r="I118" i="10" s="1"/>
  <c r="I119" i="10" a="1"/>
  <c r="I119" i="10" s="1"/>
  <c r="Y109" i="10"/>
  <c r="I117" i="10" a="1"/>
  <c r="I117" i="10" s="1"/>
  <c r="Y16" i="10"/>
  <c r="AC109" i="10"/>
  <c r="AC7" i="10" s="1"/>
  <c r="AC16" i="10"/>
  <c r="AE57" i="10"/>
  <c r="AE7" i="10" s="1"/>
  <c r="AF54" i="10"/>
  <c r="J57" i="10"/>
  <c r="P287" i="29"/>
  <c r="P285" i="29"/>
  <c r="O290" i="23"/>
  <c r="O284" i="23"/>
  <c r="P323" i="33"/>
  <c r="P325" i="33"/>
  <c r="AG786" i="10" s="1"/>
  <c r="P323" i="30"/>
  <c r="P325" i="30"/>
  <c r="AG682" i="10" s="1"/>
  <c r="P323" i="23"/>
  <c r="P325" i="23"/>
  <c r="AG318" i="10" s="1"/>
  <c r="O284" i="33"/>
  <c r="O290" i="33"/>
  <c r="P285" i="22"/>
  <c r="P287" i="22"/>
  <c r="O290" i="21"/>
  <c r="O284" i="21"/>
  <c r="P325" i="21"/>
  <c r="AG162" i="10" s="1"/>
  <c r="P323" i="21"/>
  <c r="R291" i="17"/>
  <c r="R305" i="17"/>
  <c r="O3" i="33"/>
  <c r="O22" i="33" s="1"/>
  <c r="O291" i="33"/>
  <c r="O305" i="33"/>
  <c r="AF830" i="10" s="1"/>
  <c r="P287" i="19"/>
  <c r="P285" i="19"/>
  <c r="P323" i="22"/>
  <c r="P325" i="22"/>
  <c r="AG214" i="10" s="1"/>
  <c r="P323" i="18"/>
  <c r="P325" i="18"/>
  <c r="AG266" i="10" s="1"/>
  <c r="S327" i="17"/>
  <c r="P285" i="28"/>
  <c r="P287" i="28"/>
  <c r="P325" i="27"/>
  <c r="AG526" i="10" s="1"/>
  <c r="P323" i="27"/>
  <c r="P325" i="20"/>
  <c r="AG110" i="10" s="1"/>
  <c r="P323" i="20"/>
  <c r="S289" i="17"/>
  <c r="S290" i="17" s="1"/>
  <c r="O291" i="29"/>
  <c r="O305" i="29"/>
  <c r="AF674" i="10" s="1"/>
  <c r="O3" i="29"/>
  <c r="O22" i="29" s="1"/>
  <c r="P325" i="19"/>
  <c r="P323" i="19"/>
  <c r="P323" i="26"/>
  <c r="P325" i="26"/>
  <c r="AG422" i="10" s="1"/>
  <c r="V7" i="3"/>
  <c r="U323" i="17" s="1"/>
  <c r="T285" i="17"/>
  <c r="P285" i="24"/>
  <c r="P287" i="24"/>
  <c r="P323" i="24"/>
  <c r="P325" i="24"/>
  <c r="AG370" i="10" s="1"/>
  <c r="P323" i="29"/>
  <c r="P325" i="29"/>
  <c r="AG630" i="10" s="1"/>
  <c r="O290" i="30"/>
  <c r="O284" i="30"/>
  <c r="O291" i="24"/>
  <c r="O305" i="24"/>
  <c r="AF414" i="10" s="1"/>
  <c r="O3" i="24"/>
  <c r="O22" i="24" s="1"/>
  <c r="P285" i="34"/>
  <c r="P287" i="34"/>
  <c r="AG66" i="10" s="1"/>
  <c r="O3" i="23"/>
  <c r="O22" i="23" s="1"/>
  <c r="O291" i="23"/>
  <c r="O305" i="23"/>
  <c r="AF362" i="10" s="1"/>
  <c r="O291" i="21"/>
  <c r="O305" i="21"/>
  <c r="AF206" i="10" s="1"/>
  <c r="O3" i="21"/>
  <c r="O22" i="21" s="1"/>
  <c r="R329" i="17"/>
  <c r="R343" i="17"/>
  <c r="O284" i="29"/>
  <c r="O290" i="29"/>
  <c r="O305" i="32"/>
  <c r="AF778" i="10" s="1"/>
  <c r="O3" i="32"/>
  <c r="O22" i="32" s="1"/>
  <c r="O291" i="32"/>
  <c r="O290" i="28"/>
  <c r="O284" i="28"/>
  <c r="O290" i="22"/>
  <c r="O284" i="22"/>
  <c r="P285" i="33"/>
  <c r="P287" i="33"/>
  <c r="O291" i="27"/>
  <c r="O3" i="27"/>
  <c r="O22" i="27" s="1"/>
  <c r="O305" i="27"/>
  <c r="AF570" i="10" s="1"/>
  <c r="P323" i="28"/>
  <c r="P325" i="28"/>
  <c r="AG578" i="10" s="1"/>
  <c r="O291" i="30"/>
  <c r="O305" i="30"/>
  <c r="AF726" i="10" s="1"/>
  <c r="O3" i="30"/>
  <c r="O22" i="30" s="1"/>
  <c r="O290" i="24"/>
  <c r="O284" i="24"/>
  <c r="Q289" i="20"/>
  <c r="Q289" i="26"/>
  <c r="Q289" i="34"/>
  <c r="Q289" i="24"/>
  <c r="Q289" i="22"/>
  <c r="Q289" i="23"/>
  <c r="Q289" i="18"/>
  <c r="Q289" i="30"/>
  <c r="Q289" i="32"/>
  <c r="Q289" i="25"/>
  <c r="Q289" i="33"/>
  <c r="Q289" i="21"/>
  <c r="Q289" i="19"/>
  <c r="Q289" i="28"/>
  <c r="Q289" i="27"/>
  <c r="Q289" i="29"/>
  <c r="P285" i="23"/>
  <c r="P287" i="23"/>
  <c r="O290" i="19"/>
  <c r="O284" i="19"/>
  <c r="Q327" i="23"/>
  <c r="Q327" i="26"/>
  <c r="Q327" i="27"/>
  <c r="Q327" i="34"/>
  <c r="Q327" i="21"/>
  <c r="Q327" i="28"/>
  <c r="Q327" i="25"/>
  <c r="Q327" i="29"/>
  <c r="Q327" i="33"/>
  <c r="Q327" i="24"/>
  <c r="Q327" i="30"/>
  <c r="Q327" i="19"/>
  <c r="Q327" i="22"/>
  <c r="Q327" i="20"/>
  <c r="Q327" i="32"/>
  <c r="Q327" i="18"/>
  <c r="P285" i="32"/>
  <c r="P287" i="32"/>
  <c r="O284" i="32"/>
  <c r="O290" i="32"/>
  <c r="P287" i="21"/>
  <c r="P285" i="21"/>
  <c r="P285" i="18"/>
  <c r="P287" i="18"/>
  <c r="O290" i="27"/>
  <c r="O284" i="27"/>
  <c r="P323" i="34"/>
  <c r="P325" i="34"/>
  <c r="AG58" i="10" s="1"/>
  <c r="O291" i="25"/>
  <c r="O305" i="25"/>
  <c r="AF518" i="10" s="1"/>
  <c r="O3" i="25"/>
  <c r="O22" i="25" s="1"/>
  <c r="O291" i="34"/>
  <c r="O305" i="34"/>
  <c r="AF102" i="10" s="1"/>
  <c r="O3" i="34"/>
  <c r="O22" i="34" s="1"/>
  <c r="O291" i="18"/>
  <c r="O305" i="18"/>
  <c r="AF310" i="10" s="1"/>
  <c r="O3" i="18"/>
  <c r="O22" i="18" s="1"/>
  <c r="P287" i="20"/>
  <c r="P285" i="20"/>
  <c r="O291" i="26"/>
  <c r="O305" i="26"/>
  <c r="AF466" i="10" s="1"/>
  <c r="O3" i="26"/>
  <c r="O22" i="26" s="1"/>
  <c r="P285" i="30"/>
  <c r="P287" i="30"/>
  <c r="P285" i="26"/>
  <c r="P287" i="26"/>
  <c r="P325" i="25"/>
  <c r="AG474" i="10" s="1"/>
  <c r="P323" i="25"/>
  <c r="O284" i="25"/>
  <c r="O290" i="25"/>
  <c r="O290" i="34"/>
  <c r="O284" i="34"/>
  <c r="O3" i="19"/>
  <c r="O22" i="19" s="1"/>
  <c r="O291" i="19"/>
  <c r="O305" i="19"/>
  <c r="O290" i="18"/>
  <c r="O284" i="18"/>
  <c r="O3" i="28"/>
  <c r="O22" i="28" s="1"/>
  <c r="O291" i="28"/>
  <c r="O305" i="28"/>
  <c r="AF622" i="10" s="1"/>
  <c r="O291" i="22"/>
  <c r="O305" i="22"/>
  <c r="AF258" i="10" s="1"/>
  <c r="O3" i="22"/>
  <c r="O22" i="22" s="1"/>
  <c r="O290" i="26"/>
  <c r="O284" i="26"/>
  <c r="P287" i="27"/>
  <c r="P285" i="27"/>
  <c r="P287" i="25"/>
  <c r="P285" i="25"/>
  <c r="P323" i="32"/>
  <c r="P325" i="32"/>
  <c r="AG734" i="10" s="1"/>
  <c r="AF16" i="10" l="1"/>
  <c r="AF4" i="10"/>
  <c r="AG118" i="10"/>
  <c r="AG109" i="10" s="1"/>
  <c r="AG106" i="10"/>
  <c r="AG638" i="10"/>
  <c r="AG629" i="10" s="1"/>
  <c r="AG626" i="10"/>
  <c r="AG482" i="10"/>
  <c r="AG473" i="10" s="1"/>
  <c r="AG470" i="10"/>
  <c r="AG378" i="10"/>
  <c r="AG369" i="10" s="1"/>
  <c r="AG366" i="10"/>
  <c r="AG586" i="10"/>
  <c r="AG577" i="10" s="1"/>
  <c r="AG574" i="10"/>
  <c r="AG170" i="10"/>
  <c r="AG161" i="10" s="1"/>
  <c r="AG158" i="10"/>
  <c r="AG534" i="10"/>
  <c r="AG525" i="10" s="1"/>
  <c r="AG522" i="10"/>
  <c r="AG742" i="10"/>
  <c r="AG733" i="10" s="1"/>
  <c r="AG730" i="10"/>
  <c r="AG794" i="10"/>
  <c r="AG785" i="10" s="1"/>
  <c r="AG782" i="10"/>
  <c r="AG222" i="10"/>
  <c r="AG213" i="10" s="1"/>
  <c r="AG210" i="10"/>
  <c r="AG274" i="10"/>
  <c r="AG265" i="10" s="1"/>
  <c r="AG262" i="10"/>
  <c r="AG690" i="10"/>
  <c r="AG681" i="10" s="1"/>
  <c r="AG678" i="10"/>
  <c r="I109" i="10"/>
  <c r="Y7" i="10"/>
  <c r="AG430" i="10"/>
  <c r="AG421" i="10" s="1"/>
  <c r="AG418" i="10"/>
  <c r="AG326" i="10"/>
  <c r="AG317" i="10" s="1"/>
  <c r="AG314" i="10"/>
  <c r="AG8" i="10"/>
  <c r="AF57" i="10"/>
  <c r="AF7" i="10" s="1"/>
  <c r="AG54" i="10"/>
  <c r="P328" i="29"/>
  <c r="P322" i="29"/>
  <c r="P329" i="23"/>
  <c r="P343" i="23"/>
  <c r="AG364" i="10" s="1"/>
  <c r="P322" i="25"/>
  <c r="P328" i="25"/>
  <c r="Q323" i="18"/>
  <c r="Q325" i="18"/>
  <c r="AH266" i="10" s="1"/>
  <c r="Q323" i="34"/>
  <c r="Q325" i="34"/>
  <c r="AH58" i="10" s="1"/>
  <c r="Q285" i="21"/>
  <c r="Q287" i="21"/>
  <c r="P291" i="33"/>
  <c r="P305" i="33"/>
  <c r="AG830" i="10" s="1"/>
  <c r="P3" i="33"/>
  <c r="P22" i="33" s="1"/>
  <c r="P343" i="24"/>
  <c r="AG416" i="10" s="1"/>
  <c r="P329" i="24"/>
  <c r="P343" i="18"/>
  <c r="AG312" i="10" s="1"/>
  <c r="P329" i="18"/>
  <c r="P343" i="21"/>
  <c r="AG208" i="10" s="1"/>
  <c r="P329" i="21"/>
  <c r="P322" i="23"/>
  <c r="P328" i="23"/>
  <c r="P305" i="34"/>
  <c r="AG102" i="10" s="1"/>
  <c r="P291" i="34"/>
  <c r="P3" i="34"/>
  <c r="P22" i="34" s="1"/>
  <c r="P343" i="30"/>
  <c r="AG728" i="10" s="1"/>
  <c r="P329" i="30"/>
  <c r="Q325" i="21"/>
  <c r="AH162" i="10" s="1"/>
  <c r="Q323" i="21"/>
  <c r="Q323" i="32"/>
  <c r="Q325" i="32"/>
  <c r="AH734" i="10" s="1"/>
  <c r="P328" i="24"/>
  <c r="P322" i="24"/>
  <c r="P328" i="18"/>
  <c r="P322" i="18"/>
  <c r="P291" i="26"/>
  <c r="P305" i="26"/>
  <c r="AG466" i="10" s="1"/>
  <c r="P3" i="26"/>
  <c r="P22" i="26" s="1"/>
  <c r="P291" i="18"/>
  <c r="P3" i="18"/>
  <c r="P22" i="18" s="1"/>
  <c r="P305" i="18"/>
  <c r="AG310" i="10" s="1"/>
  <c r="Q325" i="20"/>
  <c r="AH110" i="10" s="1"/>
  <c r="Q323" i="20"/>
  <c r="Q325" i="26"/>
  <c r="AH422" i="10" s="1"/>
  <c r="Q323" i="26"/>
  <c r="Q287" i="25"/>
  <c r="Q285" i="25"/>
  <c r="P290" i="34"/>
  <c r="P284" i="34"/>
  <c r="P291" i="24"/>
  <c r="P305" i="24"/>
  <c r="AG414" i="10" s="1"/>
  <c r="P3" i="24"/>
  <c r="P22" i="24" s="1"/>
  <c r="P343" i="22"/>
  <c r="AG260" i="10" s="1"/>
  <c r="P329" i="22"/>
  <c r="P328" i="30"/>
  <c r="P322" i="30"/>
  <c r="P290" i="18"/>
  <c r="P284" i="18"/>
  <c r="Q325" i="22"/>
  <c r="AH214" i="10" s="1"/>
  <c r="Q323" i="22"/>
  <c r="Q325" i="23"/>
  <c r="AH318" i="10" s="1"/>
  <c r="Q323" i="23"/>
  <c r="Q287" i="32"/>
  <c r="Q285" i="32"/>
  <c r="P290" i="24"/>
  <c r="P284" i="24"/>
  <c r="S291" i="17"/>
  <c r="S305" i="17"/>
  <c r="P328" i="22"/>
  <c r="P322" i="22"/>
  <c r="P329" i="33"/>
  <c r="P343" i="33"/>
  <c r="AG832" i="10" s="1"/>
  <c r="T289" i="17"/>
  <c r="T290" i="17" s="1"/>
  <c r="P328" i="20"/>
  <c r="P322" i="20"/>
  <c r="P290" i="19"/>
  <c r="P284" i="19"/>
  <c r="P328" i="33"/>
  <c r="P322" i="33"/>
  <c r="Q287" i="30"/>
  <c r="Q285" i="30"/>
  <c r="P3" i="21"/>
  <c r="P22" i="21" s="1"/>
  <c r="P291" i="21"/>
  <c r="P305" i="21"/>
  <c r="AG206" i="10" s="1"/>
  <c r="Q323" i="30"/>
  <c r="Q325" i="30"/>
  <c r="AH682" i="10" s="1"/>
  <c r="Q285" i="18"/>
  <c r="Q287" i="18"/>
  <c r="R327" i="18"/>
  <c r="R327" i="34"/>
  <c r="R327" i="24"/>
  <c r="R327" i="19"/>
  <c r="R327" i="29"/>
  <c r="R327" i="32"/>
  <c r="R327" i="21"/>
  <c r="R327" i="20"/>
  <c r="R327" i="25"/>
  <c r="R327" i="26"/>
  <c r="R327" i="23"/>
  <c r="R327" i="30"/>
  <c r="R327" i="33"/>
  <c r="R327" i="28"/>
  <c r="R327" i="27"/>
  <c r="R327" i="22"/>
  <c r="T327" i="17"/>
  <c r="T328" i="17" s="1"/>
  <c r="P329" i="20"/>
  <c r="P343" i="20"/>
  <c r="AG156" i="10" s="1"/>
  <c r="P291" i="19"/>
  <c r="P3" i="19"/>
  <c r="P22" i="19" s="1"/>
  <c r="P305" i="19"/>
  <c r="P291" i="22"/>
  <c r="P305" i="22"/>
  <c r="AG258" i="10" s="1"/>
  <c r="P3" i="22"/>
  <c r="P22" i="22" s="1"/>
  <c r="P290" i="32"/>
  <c r="P284" i="32"/>
  <c r="Q285" i="20"/>
  <c r="Q287" i="20"/>
  <c r="P329" i="25"/>
  <c r="P343" i="25"/>
  <c r="AG520" i="10" s="1"/>
  <c r="Q323" i="27"/>
  <c r="Q325" i="27"/>
  <c r="AH526" i="10" s="1"/>
  <c r="P290" i="21"/>
  <c r="P284" i="21"/>
  <c r="P329" i="32"/>
  <c r="P343" i="32"/>
  <c r="AG780" i="10" s="1"/>
  <c r="P290" i="30"/>
  <c r="P284" i="30"/>
  <c r="P322" i="32"/>
  <c r="P328" i="32"/>
  <c r="Q325" i="24"/>
  <c r="AH370" i="10" s="1"/>
  <c r="Q323" i="24"/>
  <c r="P291" i="23"/>
  <c r="P3" i="23"/>
  <c r="P22" i="23" s="1"/>
  <c r="P305" i="23"/>
  <c r="AG362" i="10" s="1"/>
  <c r="Q287" i="23"/>
  <c r="Q285" i="23"/>
  <c r="W7" i="3"/>
  <c r="V323" i="17" s="1"/>
  <c r="U285" i="17"/>
  <c r="P322" i="27"/>
  <c r="P328" i="27"/>
  <c r="P290" i="22"/>
  <c r="P284" i="22"/>
  <c r="Q323" i="19"/>
  <c r="Q325" i="19"/>
  <c r="P290" i="25"/>
  <c r="P284" i="25"/>
  <c r="Q323" i="33"/>
  <c r="Q325" i="33"/>
  <c r="AH786" i="10" s="1"/>
  <c r="P290" i="23"/>
  <c r="P284" i="23"/>
  <c r="Q287" i="22"/>
  <c r="Q285" i="22"/>
  <c r="P329" i="28"/>
  <c r="P343" i="28"/>
  <c r="AG624" i="10" s="1"/>
  <c r="P343" i="26"/>
  <c r="AG468" i="10" s="1"/>
  <c r="P329" i="26"/>
  <c r="P343" i="27"/>
  <c r="AG572" i="10" s="1"/>
  <c r="P329" i="27"/>
  <c r="Q285" i="19"/>
  <c r="Q287" i="19"/>
  <c r="P328" i="21"/>
  <c r="P322" i="21"/>
  <c r="P284" i="33"/>
  <c r="P290" i="33"/>
  <c r="P291" i="25"/>
  <c r="P305" i="25"/>
  <c r="AG518" i="10" s="1"/>
  <c r="P3" i="25"/>
  <c r="P22" i="25" s="1"/>
  <c r="P343" i="34"/>
  <c r="AG104" i="10" s="1"/>
  <c r="P329" i="34"/>
  <c r="Q323" i="29"/>
  <c r="Q325" i="29"/>
  <c r="AH630" i="10" s="1"/>
  <c r="Q285" i="29"/>
  <c r="Q287" i="29"/>
  <c r="Q287" i="24"/>
  <c r="Q285" i="24"/>
  <c r="P328" i="28"/>
  <c r="P322" i="28"/>
  <c r="P328" i="26"/>
  <c r="P322" i="26"/>
  <c r="P291" i="28"/>
  <c r="P305" i="28"/>
  <c r="AG622" i="10" s="1"/>
  <c r="P3" i="28"/>
  <c r="P22" i="28" s="1"/>
  <c r="Q285" i="33"/>
  <c r="Q287" i="33"/>
  <c r="P291" i="30"/>
  <c r="P305" i="30"/>
  <c r="AG726" i="10" s="1"/>
  <c r="P3" i="30"/>
  <c r="P22" i="30" s="1"/>
  <c r="P290" i="20"/>
  <c r="P284" i="20"/>
  <c r="P328" i="34"/>
  <c r="P322" i="34"/>
  <c r="Q325" i="25"/>
  <c r="AH474" i="10" s="1"/>
  <c r="Q323" i="25"/>
  <c r="Q285" i="27"/>
  <c r="Q287" i="27"/>
  <c r="Q287" i="34"/>
  <c r="AH66" i="10" s="1"/>
  <c r="Q285" i="34"/>
  <c r="P322" i="19"/>
  <c r="P328" i="19"/>
  <c r="P290" i="28"/>
  <c r="P284" i="28"/>
  <c r="R289" i="21"/>
  <c r="R289" i="32"/>
  <c r="R289" i="30"/>
  <c r="R289" i="34"/>
  <c r="R289" i="22"/>
  <c r="R289" i="26"/>
  <c r="R289" i="28"/>
  <c r="R289" i="29"/>
  <c r="R289" i="19"/>
  <c r="R289" i="33"/>
  <c r="R289" i="20"/>
  <c r="R289" i="25"/>
  <c r="R289" i="23"/>
  <c r="R289" i="24"/>
  <c r="R289" i="18"/>
  <c r="R289" i="27"/>
  <c r="P290" i="29"/>
  <c r="P284" i="29"/>
  <c r="S329" i="17"/>
  <c r="S343" i="17"/>
  <c r="P284" i="26"/>
  <c r="P290" i="26"/>
  <c r="P290" i="27"/>
  <c r="P284" i="27"/>
  <c r="P291" i="27"/>
  <c r="P305" i="27"/>
  <c r="AG570" i="10" s="1"/>
  <c r="P3" i="27"/>
  <c r="P22" i="27" s="1"/>
  <c r="P291" i="20"/>
  <c r="P305" i="20"/>
  <c r="AG154" i="10" s="1"/>
  <c r="P3" i="20"/>
  <c r="P22" i="20" s="1"/>
  <c r="P291" i="32"/>
  <c r="P305" i="32"/>
  <c r="AG778" i="10" s="1"/>
  <c r="P3" i="32"/>
  <c r="P22" i="32" s="1"/>
  <c r="Q325" i="28"/>
  <c r="AH578" i="10" s="1"/>
  <c r="Q323" i="28"/>
  <c r="Q287" i="28"/>
  <c r="Q285" i="28"/>
  <c r="Q285" i="26"/>
  <c r="Q287" i="26"/>
  <c r="P329" i="29"/>
  <c r="P343" i="29"/>
  <c r="AG676" i="10" s="1"/>
  <c r="P343" i="19"/>
  <c r="P329" i="19"/>
  <c r="S328" i="17"/>
  <c r="P291" i="29"/>
  <c r="P305" i="29"/>
  <c r="AG674" i="10" s="1"/>
  <c r="P3" i="29"/>
  <c r="P22" i="29" s="1"/>
  <c r="AH222" i="10" l="1"/>
  <c r="AH213" i="10" s="1"/>
  <c r="AH210" i="10"/>
  <c r="AH586" i="10"/>
  <c r="AH577" i="10" s="1"/>
  <c r="AH574" i="10"/>
  <c r="AH638" i="10"/>
  <c r="AH629" i="10" s="1"/>
  <c r="AH626" i="10"/>
  <c r="AH170" i="10"/>
  <c r="AH161" i="10" s="1"/>
  <c r="AH158" i="10"/>
  <c r="AH794" i="10"/>
  <c r="AH785" i="10" s="1"/>
  <c r="AH782" i="10"/>
  <c r="AH8" i="10"/>
  <c r="AH326" i="10"/>
  <c r="AH317" i="10" s="1"/>
  <c r="AH314" i="10"/>
  <c r="AH118" i="10"/>
  <c r="AH109" i="10" s="1"/>
  <c r="AH106" i="10"/>
  <c r="AH534" i="10"/>
  <c r="AH525" i="10" s="1"/>
  <c r="AH522" i="10"/>
  <c r="AG16" i="10"/>
  <c r="AH430" i="10"/>
  <c r="AH421" i="10" s="1"/>
  <c r="AH418" i="10"/>
  <c r="AH690" i="10"/>
  <c r="AH681" i="10" s="1"/>
  <c r="AH678" i="10"/>
  <c r="AH378" i="10"/>
  <c r="AH369" i="10" s="1"/>
  <c r="AH366" i="10"/>
  <c r="AH742" i="10"/>
  <c r="AH733" i="10" s="1"/>
  <c r="AH730" i="10"/>
  <c r="AG4" i="10"/>
  <c r="AH274" i="10"/>
  <c r="AH265" i="10" s="1"/>
  <c r="AH262" i="10"/>
  <c r="AH482" i="10"/>
  <c r="AH473" i="10" s="1"/>
  <c r="AH470" i="10"/>
  <c r="AH54" i="10"/>
  <c r="AG57" i="10"/>
  <c r="AG7" i="10" s="1"/>
  <c r="Q329" i="19"/>
  <c r="Q343" i="19"/>
  <c r="R285" i="25"/>
  <c r="R287" i="25"/>
  <c r="Q329" i="33"/>
  <c r="Q343" i="33"/>
  <c r="AH832" i="10" s="1"/>
  <c r="Q343" i="27"/>
  <c r="AH572" i="10" s="1"/>
  <c r="Q329" i="27"/>
  <c r="R325" i="30"/>
  <c r="AI682" i="10" s="1"/>
  <c r="R323" i="30"/>
  <c r="Q3" i="18"/>
  <c r="Q22" i="18" s="1"/>
  <c r="Q291" i="18"/>
  <c r="Q305" i="18"/>
  <c r="AH310" i="10" s="1"/>
  <c r="Q290" i="25"/>
  <c r="Q284" i="25"/>
  <c r="Q291" i="21"/>
  <c r="Q305" i="21"/>
  <c r="AH206" i="10" s="1"/>
  <c r="Q3" i="21"/>
  <c r="Q22" i="21" s="1"/>
  <c r="R285" i="20"/>
  <c r="R287" i="20"/>
  <c r="Q322" i="27"/>
  <c r="Q328" i="27"/>
  <c r="Q3" i="25"/>
  <c r="Q22" i="25" s="1"/>
  <c r="Q291" i="25"/>
  <c r="Q305" i="25"/>
  <c r="AH518" i="10" s="1"/>
  <c r="Q290" i="21"/>
  <c r="Q284" i="21"/>
  <c r="R323" i="26"/>
  <c r="R325" i="26"/>
  <c r="AI422" i="10" s="1"/>
  <c r="Q329" i="30"/>
  <c r="Q343" i="30"/>
  <c r="AH728" i="10" s="1"/>
  <c r="Q328" i="26"/>
  <c r="Q322" i="26"/>
  <c r="Q343" i="34"/>
  <c r="AH104" i="10" s="1"/>
  <c r="Q329" i="34"/>
  <c r="Q290" i="26"/>
  <c r="Q284" i="26"/>
  <c r="R287" i="19"/>
  <c r="R285" i="19"/>
  <c r="U327" i="17"/>
  <c r="U328" i="17" s="1"/>
  <c r="R325" i="25"/>
  <c r="AI474" i="10" s="1"/>
  <c r="R323" i="25"/>
  <c r="Q328" i="30"/>
  <c r="Q322" i="30"/>
  <c r="Q290" i="32"/>
  <c r="Q284" i="32"/>
  <c r="Q329" i="26"/>
  <c r="Q343" i="26"/>
  <c r="AH468" i="10" s="1"/>
  <c r="Q328" i="34"/>
  <c r="Q322" i="34"/>
  <c r="Q290" i="28"/>
  <c r="Q284" i="28"/>
  <c r="Q291" i="20"/>
  <c r="Q3" i="20"/>
  <c r="Q22" i="20" s="1"/>
  <c r="Q305" i="20"/>
  <c r="AH154" i="10" s="1"/>
  <c r="R323" i="20"/>
  <c r="R325" i="20"/>
  <c r="AI110" i="10" s="1"/>
  <c r="T291" i="17"/>
  <c r="T305" i="17"/>
  <c r="Q3" i="32"/>
  <c r="Q22" i="32" s="1"/>
  <c r="Q291" i="32"/>
  <c r="Q305" i="32"/>
  <c r="AH778" i="10" s="1"/>
  <c r="Q322" i="20"/>
  <c r="Q328" i="20"/>
  <c r="Q343" i="32"/>
  <c r="AH780" i="10" s="1"/>
  <c r="Q329" i="32"/>
  <c r="Q329" i="18"/>
  <c r="Q343" i="18"/>
  <c r="AH312" i="10" s="1"/>
  <c r="R323" i="23"/>
  <c r="R325" i="23"/>
  <c r="AI318" i="10" s="1"/>
  <c r="S327" i="23"/>
  <c r="S327" i="20"/>
  <c r="S327" i="28"/>
  <c r="S327" i="29"/>
  <c r="S327" i="19"/>
  <c r="S327" i="33"/>
  <c r="S327" i="21"/>
  <c r="S327" i="25"/>
  <c r="S327" i="34"/>
  <c r="S327" i="32"/>
  <c r="S327" i="30"/>
  <c r="S327" i="22"/>
  <c r="S327" i="27"/>
  <c r="S327" i="24"/>
  <c r="S327" i="18"/>
  <c r="S327" i="26"/>
  <c r="Q290" i="23"/>
  <c r="Q284" i="23"/>
  <c r="Q290" i="20"/>
  <c r="Q284" i="20"/>
  <c r="R323" i="21"/>
  <c r="R325" i="21"/>
  <c r="AI162" i="10" s="1"/>
  <c r="Q328" i="23"/>
  <c r="Q322" i="23"/>
  <c r="Q343" i="20"/>
  <c r="AH156" i="10" s="1"/>
  <c r="Q329" i="20"/>
  <c r="Q328" i="32"/>
  <c r="Q322" i="32"/>
  <c r="Q328" i="18"/>
  <c r="Q322" i="18"/>
  <c r="Q322" i="21"/>
  <c r="Q328" i="21"/>
  <c r="Q305" i="34"/>
  <c r="AH102" i="10" s="1"/>
  <c r="Q291" i="34"/>
  <c r="Q3" i="34"/>
  <c r="Q22" i="34" s="1"/>
  <c r="Q3" i="29"/>
  <c r="Q22" i="29" s="1"/>
  <c r="Q291" i="29"/>
  <c r="Q305" i="29"/>
  <c r="AH674" i="10" s="1"/>
  <c r="Q305" i="22"/>
  <c r="AH258" i="10" s="1"/>
  <c r="Q291" i="22"/>
  <c r="Q3" i="22"/>
  <c r="Q22" i="22" s="1"/>
  <c r="Q322" i="19"/>
  <c r="Q328" i="19"/>
  <c r="T329" i="17"/>
  <c r="T343" i="17"/>
  <c r="R323" i="29"/>
  <c r="R325" i="29"/>
  <c r="AI630" i="10" s="1"/>
  <c r="Q290" i="30"/>
  <c r="Q284" i="30"/>
  <c r="Q328" i="22"/>
  <c r="Q322" i="22"/>
  <c r="Q343" i="21"/>
  <c r="AH208" i="10" s="1"/>
  <c r="Q329" i="21"/>
  <c r="U289" i="17"/>
  <c r="U290" i="17" s="1"/>
  <c r="R285" i="28"/>
  <c r="R287" i="28"/>
  <c r="Q328" i="28"/>
  <c r="Q322" i="28"/>
  <c r="Q291" i="24"/>
  <c r="Q305" i="24"/>
  <c r="AH414" i="10" s="1"/>
  <c r="Q3" i="24"/>
  <c r="Q22" i="24" s="1"/>
  <c r="Q329" i="23"/>
  <c r="Q343" i="23"/>
  <c r="AH364" i="10" s="1"/>
  <c r="R287" i="27"/>
  <c r="R285" i="27"/>
  <c r="R285" i="34"/>
  <c r="R287" i="34"/>
  <c r="AI66" i="10" s="1"/>
  <c r="Q291" i="27"/>
  <c r="Q305" i="27"/>
  <c r="AH570" i="10" s="1"/>
  <c r="Q3" i="27"/>
  <c r="Q22" i="27" s="1"/>
  <c r="Q291" i="33"/>
  <c r="Q305" i="33"/>
  <c r="AH830" i="10" s="1"/>
  <c r="Q3" i="33"/>
  <c r="Q22" i="33" s="1"/>
  <c r="Q290" i="29"/>
  <c r="Q284" i="29"/>
  <c r="R325" i="22"/>
  <c r="AI214" i="10" s="1"/>
  <c r="R323" i="22"/>
  <c r="R325" i="19"/>
  <c r="R323" i="19"/>
  <c r="Q291" i="30"/>
  <c r="Q305" i="30"/>
  <c r="AH726" i="10" s="1"/>
  <c r="Q3" i="30"/>
  <c r="Q22" i="30" s="1"/>
  <c r="Q343" i="22"/>
  <c r="AH260" i="10" s="1"/>
  <c r="Q329" i="22"/>
  <c r="Q328" i="33"/>
  <c r="Q322" i="33"/>
  <c r="Q284" i="34"/>
  <c r="Q290" i="34"/>
  <c r="Q291" i="23"/>
  <c r="Q305" i="23"/>
  <c r="AH362" i="10" s="1"/>
  <c r="Q3" i="23"/>
  <c r="Q22" i="23" s="1"/>
  <c r="R325" i="32"/>
  <c r="AI734" i="10" s="1"/>
  <c r="R323" i="32"/>
  <c r="Q329" i="28"/>
  <c r="Q343" i="28"/>
  <c r="AH624" i="10" s="1"/>
  <c r="R285" i="22"/>
  <c r="R287" i="22"/>
  <c r="Q343" i="29"/>
  <c r="AH676" i="10" s="1"/>
  <c r="Q329" i="29"/>
  <c r="R325" i="27"/>
  <c r="AI526" i="10" s="1"/>
  <c r="R323" i="27"/>
  <c r="R323" i="24"/>
  <c r="R325" i="24"/>
  <c r="AI370" i="10" s="1"/>
  <c r="S289" i="26"/>
  <c r="S289" i="33"/>
  <c r="S289" i="27"/>
  <c r="S289" i="25"/>
  <c r="S289" i="18"/>
  <c r="S289" i="30"/>
  <c r="S289" i="29"/>
  <c r="S289" i="23"/>
  <c r="S289" i="19"/>
  <c r="S289" i="21"/>
  <c r="S289" i="20"/>
  <c r="S289" i="28"/>
  <c r="S289" i="22"/>
  <c r="S289" i="32"/>
  <c r="S289" i="34"/>
  <c r="S289" i="24"/>
  <c r="Q290" i="18"/>
  <c r="Q284" i="18"/>
  <c r="Q291" i="26"/>
  <c r="Q305" i="26"/>
  <c r="AH466" i="10" s="1"/>
  <c r="Q3" i="26"/>
  <c r="Q22" i="26" s="1"/>
  <c r="R287" i="33"/>
  <c r="R285" i="33"/>
  <c r="R285" i="29"/>
  <c r="R287" i="29"/>
  <c r="X7" i="3"/>
  <c r="W323" i="17" s="1"/>
  <c r="V285" i="17"/>
  <c r="Q290" i="33"/>
  <c r="Q284" i="33"/>
  <c r="R287" i="24"/>
  <c r="R285" i="24"/>
  <c r="R287" i="32"/>
  <c r="R285" i="32"/>
  <c r="Q322" i="25"/>
  <c r="Q328" i="25"/>
  <c r="Q322" i="29"/>
  <c r="Q328" i="29"/>
  <c r="Q291" i="19"/>
  <c r="Q3" i="19"/>
  <c r="Q22" i="19" s="1"/>
  <c r="Q305" i="19"/>
  <c r="Q328" i="24"/>
  <c r="Q322" i="24"/>
  <c r="R325" i="28"/>
  <c r="AI578" i="10" s="1"/>
  <c r="R323" i="28"/>
  <c r="R325" i="34"/>
  <c r="AI58" i="10" s="1"/>
  <c r="R323" i="34"/>
  <c r="Q291" i="28"/>
  <c r="Q305" i="28"/>
  <c r="AH622" i="10" s="1"/>
  <c r="Q3" i="28"/>
  <c r="Q22" i="28" s="1"/>
  <c r="Q284" i="24"/>
  <c r="Q290" i="24"/>
  <c r="R285" i="26"/>
  <c r="R287" i="26"/>
  <c r="Q290" i="22"/>
  <c r="Q284" i="22"/>
  <c r="R287" i="18"/>
  <c r="R285" i="18"/>
  <c r="R287" i="30"/>
  <c r="R285" i="30"/>
  <c r="Q290" i="27"/>
  <c r="Q284" i="27"/>
  <c r="R285" i="23"/>
  <c r="R287" i="23"/>
  <c r="R287" i="21"/>
  <c r="R285" i="21"/>
  <c r="Q343" i="25"/>
  <c r="AH520" i="10" s="1"/>
  <c r="Q329" i="25"/>
  <c r="Q290" i="19"/>
  <c r="Q284" i="19"/>
  <c r="Q329" i="24"/>
  <c r="Q343" i="24"/>
  <c r="AH416" i="10" s="1"/>
  <c r="R325" i="33"/>
  <c r="AI786" i="10" s="1"/>
  <c r="R323" i="33"/>
  <c r="R325" i="18"/>
  <c r="AI266" i="10" s="1"/>
  <c r="R323" i="18"/>
  <c r="AH16" i="10" l="1"/>
  <c r="K67" i="10" a="1"/>
  <c r="K67" i="10" s="1"/>
  <c r="K65" i="10" a="1"/>
  <c r="K65" i="10" s="1"/>
  <c r="K66" i="10" a="1"/>
  <c r="K66" i="10" s="1"/>
  <c r="AI690" i="10"/>
  <c r="AI678" i="10"/>
  <c r="AI534" i="10"/>
  <c r="AI522" i="10"/>
  <c r="AI274" i="10"/>
  <c r="AI262" i="10"/>
  <c r="K266" i="10" s="1"/>
  <c r="AI118" i="10"/>
  <c r="AI106" i="10"/>
  <c r="K110" i="10" s="1"/>
  <c r="AI482" i="10"/>
  <c r="AI470" i="10"/>
  <c r="AI638" i="10"/>
  <c r="AI626" i="10"/>
  <c r="AI430" i="10"/>
  <c r="AI418" i="10"/>
  <c r="AI794" i="10"/>
  <c r="AI782" i="10"/>
  <c r="AH4" i="10"/>
  <c r="AI170" i="10"/>
  <c r="AI158" i="10"/>
  <c r="K162" i="10" s="1"/>
  <c r="AI742" i="10"/>
  <c r="AI730" i="10"/>
  <c r="AI586" i="10"/>
  <c r="AI574" i="10"/>
  <c r="AI222" i="10"/>
  <c r="AI210" i="10"/>
  <c r="K214" i="10" s="1"/>
  <c r="AI326" i="10"/>
  <c r="AI314" i="10"/>
  <c r="AI378" i="10"/>
  <c r="AI366" i="10"/>
  <c r="AI8" i="10"/>
  <c r="AH57" i="10"/>
  <c r="AH7" i="10" s="1"/>
  <c r="AI54" i="10"/>
  <c r="R291" i="34"/>
  <c r="R305" i="34"/>
  <c r="AI102" i="10" s="1"/>
  <c r="R3" i="34"/>
  <c r="R22" i="34" s="1"/>
  <c r="R290" i="28"/>
  <c r="R284" i="28"/>
  <c r="R322" i="29"/>
  <c r="R328" i="29"/>
  <c r="R343" i="21"/>
  <c r="AI208" i="10" s="1"/>
  <c r="R329" i="21"/>
  <c r="S325" i="27"/>
  <c r="AJ526" i="10" s="1"/>
  <c r="S323" i="27"/>
  <c r="S323" i="23"/>
  <c r="S325" i="23"/>
  <c r="AJ318" i="10" s="1"/>
  <c r="T289" i="24"/>
  <c r="T289" i="34"/>
  <c r="T289" i="30"/>
  <c r="T289" i="18"/>
  <c r="T289" i="23"/>
  <c r="T289" i="21"/>
  <c r="T289" i="20"/>
  <c r="T289" i="25"/>
  <c r="T289" i="28"/>
  <c r="T289" i="26"/>
  <c r="T289" i="32"/>
  <c r="T289" i="19"/>
  <c r="T289" i="27"/>
  <c r="T289" i="33"/>
  <c r="T289" i="29"/>
  <c r="T289" i="22"/>
  <c r="R343" i="19"/>
  <c r="R329" i="19"/>
  <c r="S325" i="20"/>
  <c r="AJ110" i="10" s="1"/>
  <c r="S323" i="20"/>
  <c r="R291" i="30"/>
  <c r="R305" i="30"/>
  <c r="AI726" i="10" s="1"/>
  <c r="R3" i="30"/>
  <c r="R22" i="30" s="1"/>
  <c r="S285" i="29"/>
  <c r="S287" i="29"/>
  <c r="R329" i="22"/>
  <c r="R343" i="22"/>
  <c r="AI260" i="10" s="1"/>
  <c r="R284" i="34"/>
  <c r="R290" i="34"/>
  <c r="T327" i="27"/>
  <c r="T327" i="20"/>
  <c r="T327" i="18"/>
  <c r="T327" i="33"/>
  <c r="T327" i="30"/>
  <c r="T327" i="23"/>
  <c r="T327" i="24"/>
  <c r="T327" i="34"/>
  <c r="T327" i="32"/>
  <c r="T327" i="29"/>
  <c r="T327" i="19"/>
  <c r="T327" i="28"/>
  <c r="T327" i="25"/>
  <c r="T327" i="26"/>
  <c r="T327" i="22"/>
  <c r="T327" i="21"/>
  <c r="R322" i="21"/>
  <c r="R328" i="21"/>
  <c r="S323" i="22"/>
  <c r="S325" i="22"/>
  <c r="AJ214" i="10" s="1"/>
  <c r="R343" i="23"/>
  <c r="AI364" i="10" s="1"/>
  <c r="R329" i="23"/>
  <c r="U329" i="17"/>
  <c r="U343" i="17"/>
  <c r="R3" i="20"/>
  <c r="R22" i="20" s="1"/>
  <c r="R291" i="20"/>
  <c r="R305" i="20"/>
  <c r="AI154" i="10" s="1"/>
  <c r="R322" i="30"/>
  <c r="R328" i="30"/>
  <c r="R290" i="18"/>
  <c r="R284" i="18"/>
  <c r="R291" i="22"/>
  <c r="R305" i="22"/>
  <c r="AI258" i="10" s="1"/>
  <c r="R3" i="22"/>
  <c r="R22" i="22" s="1"/>
  <c r="R290" i="27"/>
  <c r="R284" i="27"/>
  <c r="U291" i="17"/>
  <c r="U305" i="17"/>
  <c r="S325" i="30"/>
  <c r="AJ682" i="10" s="1"/>
  <c r="S323" i="30"/>
  <c r="R328" i="23"/>
  <c r="R322" i="23"/>
  <c r="R343" i="20"/>
  <c r="AI156" i="10" s="1"/>
  <c r="R329" i="20"/>
  <c r="R290" i="19"/>
  <c r="R284" i="19"/>
  <c r="R329" i="26"/>
  <c r="R343" i="26"/>
  <c r="AI468" i="10" s="1"/>
  <c r="R284" i="20"/>
  <c r="R290" i="20"/>
  <c r="R329" i="30"/>
  <c r="R343" i="30"/>
  <c r="AI728" i="10" s="1"/>
  <c r="R291" i="28"/>
  <c r="R305" i="28"/>
  <c r="AI622" i="10" s="1"/>
  <c r="R3" i="28"/>
  <c r="R22" i="28" s="1"/>
  <c r="S285" i="18"/>
  <c r="S287" i="18"/>
  <c r="R290" i="22"/>
  <c r="R284" i="22"/>
  <c r="R291" i="27"/>
  <c r="R305" i="27"/>
  <c r="AI570" i="10" s="1"/>
  <c r="R3" i="27"/>
  <c r="R22" i="27" s="1"/>
  <c r="S325" i="32"/>
  <c r="AJ734" i="10" s="1"/>
  <c r="S323" i="32"/>
  <c r="R322" i="20"/>
  <c r="R328" i="20"/>
  <c r="R291" i="19"/>
  <c r="R305" i="19"/>
  <c r="R3" i="19"/>
  <c r="R22" i="19" s="1"/>
  <c r="R328" i="26"/>
  <c r="R322" i="26"/>
  <c r="S285" i="23"/>
  <c r="S287" i="23"/>
  <c r="V327" i="17"/>
  <c r="V328" i="17" s="1"/>
  <c r="W285" i="17"/>
  <c r="S285" i="24"/>
  <c r="S287" i="24"/>
  <c r="S285" i="25"/>
  <c r="S287" i="25"/>
  <c r="S323" i="34"/>
  <c r="S325" i="34"/>
  <c r="AJ58" i="10" s="1"/>
  <c r="R343" i="25"/>
  <c r="AI520" i="10" s="1"/>
  <c r="R329" i="25"/>
  <c r="S285" i="30"/>
  <c r="S287" i="30"/>
  <c r="R291" i="18"/>
  <c r="R305" i="18"/>
  <c r="AI310" i="10" s="1"/>
  <c r="R3" i="18"/>
  <c r="R22" i="18" s="1"/>
  <c r="S323" i="25"/>
  <c r="S325" i="25"/>
  <c r="AJ474" i="10" s="1"/>
  <c r="R328" i="34"/>
  <c r="R322" i="34"/>
  <c r="S287" i="34"/>
  <c r="AJ66" i="10" s="1"/>
  <c r="S285" i="34"/>
  <c r="R328" i="18"/>
  <c r="R322" i="18"/>
  <c r="S323" i="21"/>
  <c r="S325" i="21"/>
  <c r="AJ162" i="10" s="1"/>
  <c r="S285" i="19"/>
  <c r="S287" i="19"/>
  <c r="R291" i="29"/>
  <c r="R305" i="29"/>
  <c r="AI674" i="10" s="1"/>
  <c r="R3" i="29"/>
  <c r="R22" i="29" s="1"/>
  <c r="S287" i="27"/>
  <c r="S285" i="27"/>
  <c r="R291" i="23"/>
  <c r="R3" i="23"/>
  <c r="R22" i="23" s="1"/>
  <c r="R305" i="23"/>
  <c r="AI362" i="10" s="1"/>
  <c r="R329" i="34"/>
  <c r="R343" i="34"/>
  <c r="AI104" i="10" s="1"/>
  <c r="R290" i="32"/>
  <c r="R284" i="32"/>
  <c r="R284" i="29"/>
  <c r="R290" i="29"/>
  <c r="S285" i="32"/>
  <c r="S287" i="32"/>
  <c r="S285" i="33"/>
  <c r="S287" i="33"/>
  <c r="R322" i="32"/>
  <c r="R328" i="32"/>
  <c r="R329" i="18"/>
  <c r="R343" i="18"/>
  <c r="AI312" i="10" s="1"/>
  <c r="R284" i="23"/>
  <c r="R290" i="23"/>
  <c r="R328" i="28"/>
  <c r="R322" i="28"/>
  <c r="R291" i="32"/>
  <c r="R305" i="32"/>
  <c r="AI778" i="10" s="1"/>
  <c r="R3" i="32"/>
  <c r="R22" i="32" s="1"/>
  <c r="R290" i="33"/>
  <c r="R284" i="33"/>
  <c r="S287" i="22"/>
  <c r="S285" i="22"/>
  <c r="S285" i="26"/>
  <c r="S287" i="26"/>
  <c r="R343" i="32"/>
  <c r="AI780" i="10" s="1"/>
  <c r="R329" i="32"/>
  <c r="S325" i="33"/>
  <c r="AJ786" i="10" s="1"/>
  <c r="S323" i="33"/>
  <c r="R291" i="25"/>
  <c r="R305" i="25"/>
  <c r="AI518" i="10" s="1"/>
  <c r="R3" i="25"/>
  <c r="R22" i="25" s="1"/>
  <c r="R343" i="28"/>
  <c r="AI624" i="10" s="1"/>
  <c r="R329" i="28"/>
  <c r="S323" i="19"/>
  <c r="S325" i="19"/>
  <c r="R284" i="25"/>
  <c r="R290" i="25"/>
  <c r="S323" i="24"/>
  <c r="S325" i="24"/>
  <c r="AJ370" i="10" s="1"/>
  <c r="R322" i="22"/>
  <c r="R328" i="22"/>
  <c r="R284" i="21"/>
  <c r="R290" i="21"/>
  <c r="R322" i="33"/>
  <c r="R328" i="33"/>
  <c r="S287" i="28"/>
  <c r="S285" i="28"/>
  <c r="R329" i="33"/>
  <c r="R343" i="33"/>
  <c r="AI832" i="10" s="1"/>
  <c r="R284" i="26"/>
  <c r="R290" i="26"/>
  <c r="R291" i="24"/>
  <c r="R305" i="24"/>
  <c r="AI414" i="10" s="1"/>
  <c r="R3" i="24"/>
  <c r="R22" i="24" s="1"/>
  <c r="S285" i="20"/>
  <c r="S287" i="20"/>
  <c r="R322" i="24"/>
  <c r="R328" i="24"/>
  <c r="S325" i="26"/>
  <c r="AJ422" i="10" s="1"/>
  <c r="S323" i="26"/>
  <c r="S325" i="29"/>
  <c r="AJ630" i="10" s="1"/>
  <c r="S323" i="29"/>
  <c r="R329" i="27"/>
  <c r="R343" i="27"/>
  <c r="AI572" i="10" s="1"/>
  <c r="R329" i="29"/>
  <c r="R343" i="29"/>
  <c r="AI676" i="10" s="1"/>
  <c r="R290" i="30"/>
  <c r="R284" i="30"/>
  <c r="V289" i="17"/>
  <c r="R305" i="21"/>
  <c r="AI206" i="10" s="1"/>
  <c r="R291" i="21"/>
  <c r="R3" i="21"/>
  <c r="R22" i="21" s="1"/>
  <c r="R291" i="26"/>
  <c r="R305" i="26"/>
  <c r="AI466" i="10" s="1"/>
  <c r="R3" i="26"/>
  <c r="R22" i="26" s="1"/>
  <c r="R290" i="24"/>
  <c r="R284" i="24"/>
  <c r="R291" i="33"/>
  <c r="R305" i="33"/>
  <c r="AI830" i="10" s="1"/>
  <c r="R3" i="33"/>
  <c r="R22" i="33" s="1"/>
  <c r="R343" i="24"/>
  <c r="AI416" i="10" s="1"/>
  <c r="R329" i="24"/>
  <c r="S287" i="21"/>
  <c r="S285" i="21"/>
  <c r="R328" i="27"/>
  <c r="R322" i="27"/>
  <c r="R322" i="19"/>
  <c r="R328" i="19"/>
  <c r="S325" i="18"/>
  <c r="AJ266" i="10" s="1"/>
  <c r="S323" i="18"/>
  <c r="S325" i="28"/>
  <c r="AJ578" i="10" s="1"/>
  <c r="S323" i="28"/>
  <c r="R328" i="25"/>
  <c r="R322" i="25"/>
  <c r="AJ534" i="10" l="1"/>
  <c r="AJ525" i="10" s="1"/>
  <c r="AJ522" i="10"/>
  <c r="AJ118" i="10"/>
  <c r="AJ109" i="10" s="1"/>
  <c r="AJ106" i="10"/>
  <c r="AJ430" i="10"/>
  <c r="AJ421" i="10" s="1"/>
  <c r="AJ418" i="10"/>
  <c r="AJ8" i="10"/>
  <c r="K524" i="10"/>
  <c r="K522" i="10"/>
  <c r="K535" i="10" a="1"/>
  <c r="K535" i="10" s="1"/>
  <c r="K533" i="10" a="1"/>
  <c r="K533" i="10" s="1"/>
  <c r="K534" i="10" a="1"/>
  <c r="K534" i="10" s="1"/>
  <c r="AI525" i="10"/>
  <c r="K525" i="10" s="1"/>
  <c r="AJ482" i="10"/>
  <c r="AJ473" i="10" s="1"/>
  <c r="AJ470" i="10"/>
  <c r="K370" i="10"/>
  <c r="K366" i="10"/>
  <c r="K368" i="10"/>
  <c r="K784" i="10"/>
  <c r="K782" i="10"/>
  <c r="K680" i="10"/>
  <c r="K678" i="10"/>
  <c r="K379" i="10" a="1"/>
  <c r="K379" i="10" s="1"/>
  <c r="K377" i="10" a="1"/>
  <c r="K377" i="10" s="1"/>
  <c r="AI369" i="10"/>
  <c r="K369" i="10" s="1"/>
  <c r="K378" i="10" a="1"/>
  <c r="K378" i="10" s="1"/>
  <c r="K793" i="10" a="1"/>
  <c r="K793" i="10" s="1"/>
  <c r="K794" i="10" a="1"/>
  <c r="K794" i="10" s="1"/>
  <c r="K795" i="10" a="1"/>
  <c r="K795" i="10" s="1"/>
  <c r="AI785" i="10"/>
  <c r="K785" i="10" s="1"/>
  <c r="AI681" i="10"/>
  <c r="K681" i="10" s="1"/>
  <c r="K690" i="10" a="1"/>
  <c r="K690" i="10" s="1"/>
  <c r="K691" i="10" a="1"/>
  <c r="K691" i="10" s="1"/>
  <c r="K689" i="10" a="1"/>
  <c r="K689" i="10" s="1"/>
  <c r="AJ378" i="10"/>
  <c r="AJ369" i="10" s="1"/>
  <c r="AJ366" i="10"/>
  <c r="K316" i="10"/>
  <c r="K314" i="10"/>
  <c r="K422" i="10"/>
  <c r="K420" i="10"/>
  <c r="K418" i="10"/>
  <c r="AJ586" i="10"/>
  <c r="AJ577" i="10" s="1"/>
  <c r="AJ574" i="10"/>
  <c r="K327" i="10" a="1"/>
  <c r="K327" i="10" s="1"/>
  <c r="K325" i="10" a="1"/>
  <c r="K325" i="10" s="1"/>
  <c r="AI317" i="10"/>
  <c r="K317" i="10" s="1"/>
  <c r="K326" i="10" a="1"/>
  <c r="K326" i="10" s="1"/>
  <c r="K431" i="10" a="1"/>
  <c r="K431" i="10" s="1"/>
  <c r="K430" i="10" a="1"/>
  <c r="K430" i="10" s="1"/>
  <c r="K429" i="10" a="1"/>
  <c r="K429" i="10" s="1"/>
  <c r="AI421" i="10"/>
  <c r="K421" i="10" s="1"/>
  <c r="K526" i="10"/>
  <c r="AJ638" i="10"/>
  <c r="AJ629" i="10" s="1"/>
  <c r="AJ626" i="10"/>
  <c r="K212" i="10"/>
  <c r="K210" i="10"/>
  <c r="K628" i="10"/>
  <c r="K626" i="10"/>
  <c r="K786" i="10"/>
  <c r="K221" i="10" a="1"/>
  <c r="K221" i="10" s="1"/>
  <c r="K223" i="10" a="1"/>
  <c r="K223" i="10" s="1"/>
  <c r="AI213" i="10"/>
  <c r="K213" i="10" s="1"/>
  <c r="K222" i="10" a="1"/>
  <c r="K222" i="10" s="1"/>
  <c r="K639" i="10" a="1"/>
  <c r="K639" i="10" s="1"/>
  <c r="K637" i="10" a="1"/>
  <c r="K637" i="10" s="1"/>
  <c r="K638" i="10" a="1"/>
  <c r="K638" i="10" s="1"/>
  <c r="AI629" i="10"/>
  <c r="K629" i="10" s="1"/>
  <c r="K682" i="10"/>
  <c r="K472" i="10"/>
  <c r="K470" i="10"/>
  <c r="K474" i="10"/>
  <c r="AJ326" i="10"/>
  <c r="AJ317" i="10" s="1"/>
  <c r="AJ314" i="10"/>
  <c r="AJ274" i="10"/>
  <c r="AJ265" i="10" s="1"/>
  <c r="AJ262" i="10"/>
  <c r="K483" i="10" a="1"/>
  <c r="K483" i="10" s="1"/>
  <c r="K482" i="10" a="1"/>
  <c r="K482" i="10" s="1"/>
  <c r="AI473" i="10"/>
  <c r="K473" i="10" s="1"/>
  <c r="K481" i="10" a="1"/>
  <c r="K481" i="10" s="1"/>
  <c r="K576" i="10"/>
  <c r="K574" i="10"/>
  <c r="K106" i="10"/>
  <c r="K108" i="10"/>
  <c r="K587" i="10" a="1"/>
  <c r="K587" i="10" s="1"/>
  <c r="K586" i="10" a="1"/>
  <c r="K586" i="10" s="1"/>
  <c r="AI577" i="10"/>
  <c r="K577" i="10" s="1"/>
  <c r="K585" i="10" a="1"/>
  <c r="K585" i="10" s="1"/>
  <c r="K119" i="10" a="1"/>
  <c r="K119" i="10" s="1"/>
  <c r="AI109" i="10"/>
  <c r="K109" i="10" s="1"/>
  <c r="K117" i="10" a="1"/>
  <c r="K117" i="10" s="1"/>
  <c r="K118" i="10" a="1"/>
  <c r="K118" i="10" s="1"/>
  <c r="AJ794" i="10"/>
  <c r="AJ785" i="10" s="1"/>
  <c r="AJ782" i="10"/>
  <c r="AJ690" i="10"/>
  <c r="AJ681" i="10" s="1"/>
  <c r="AJ678" i="10"/>
  <c r="K734" i="10"/>
  <c r="K730" i="10"/>
  <c r="K732" i="10"/>
  <c r="K264" i="10"/>
  <c r="K262" i="10"/>
  <c r="AJ222" i="10"/>
  <c r="AJ213" i="10" s="1"/>
  <c r="AJ210" i="10"/>
  <c r="AJ742" i="10"/>
  <c r="AJ733" i="10" s="1"/>
  <c r="AJ730" i="10"/>
  <c r="K742" i="10" a="1"/>
  <c r="K742" i="10" s="1"/>
  <c r="AI733" i="10"/>
  <c r="K733" i="10" s="1"/>
  <c r="K743" i="10" a="1"/>
  <c r="K743" i="10" s="1"/>
  <c r="K741" i="10" a="1"/>
  <c r="K741" i="10" s="1"/>
  <c r="K275" i="10" a="1"/>
  <c r="K275" i="10" s="1"/>
  <c r="K274" i="10" a="1"/>
  <c r="K274" i="10" s="1"/>
  <c r="AI265" i="10"/>
  <c r="K265" i="10" s="1"/>
  <c r="K273" i="10" a="1"/>
  <c r="K273" i="10" s="1"/>
  <c r="AI16" i="10"/>
  <c r="K160" i="10"/>
  <c r="K158" i="10"/>
  <c r="K630" i="10"/>
  <c r="K578" i="10"/>
  <c r="AJ170" i="10"/>
  <c r="AJ161" i="10" s="1"/>
  <c r="AJ158" i="10"/>
  <c r="K171" i="10" a="1"/>
  <c r="K171" i="10" s="1"/>
  <c r="K170" i="10" a="1"/>
  <c r="K170" i="10" s="1"/>
  <c r="AI161" i="10"/>
  <c r="K161" i="10" s="1"/>
  <c r="K169" i="10" a="1"/>
  <c r="K169" i="10" s="1"/>
  <c r="K318" i="10"/>
  <c r="K58" i="10"/>
  <c r="AI4" i="10"/>
  <c r="K54" i="10"/>
  <c r="K56" i="10"/>
  <c r="AJ54" i="10"/>
  <c r="AI57" i="10"/>
  <c r="S291" i="19"/>
  <c r="S3" i="19"/>
  <c r="S22" i="19" s="1"/>
  <c r="S305" i="19"/>
  <c r="S284" i="18"/>
  <c r="S290" i="18"/>
  <c r="T325" i="26"/>
  <c r="AK422" i="10" s="1"/>
  <c r="T323" i="26"/>
  <c r="T325" i="20"/>
  <c r="AK110" i="10" s="1"/>
  <c r="T323" i="20"/>
  <c r="T287" i="28"/>
  <c r="T285" i="28"/>
  <c r="S329" i="27"/>
  <c r="S343" i="27"/>
  <c r="AJ572" i="10" s="1"/>
  <c r="S329" i="18"/>
  <c r="S343" i="18"/>
  <c r="AJ312" i="10" s="1"/>
  <c r="S322" i="24"/>
  <c r="S328" i="24"/>
  <c r="S322" i="33"/>
  <c r="S328" i="33"/>
  <c r="S284" i="19"/>
  <c r="S290" i="19"/>
  <c r="W289" i="17"/>
  <c r="W290" i="17" s="1"/>
  <c r="T323" i="25"/>
  <c r="T325" i="25"/>
  <c r="AK474" i="10" s="1"/>
  <c r="T325" i="27"/>
  <c r="AK526" i="10" s="1"/>
  <c r="T323" i="27"/>
  <c r="S328" i="20"/>
  <c r="S322" i="20"/>
  <c r="T285" i="25"/>
  <c r="T287" i="25"/>
  <c r="V291" i="17"/>
  <c r="V305" i="17"/>
  <c r="S329" i="33"/>
  <c r="S343" i="33"/>
  <c r="AJ832" i="10" s="1"/>
  <c r="S305" i="33"/>
  <c r="AJ830" i="10" s="1"/>
  <c r="S291" i="33"/>
  <c r="S3" i="33"/>
  <c r="S22" i="33" s="1"/>
  <c r="S329" i="21"/>
  <c r="S343" i="21"/>
  <c r="AJ208" i="10" s="1"/>
  <c r="W327" i="17"/>
  <c r="W328" i="17" s="1"/>
  <c r="S322" i="32"/>
  <c r="S328" i="32"/>
  <c r="U327" i="21"/>
  <c r="U327" i="20"/>
  <c r="U327" i="27"/>
  <c r="U327" i="34"/>
  <c r="U327" i="33"/>
  <c r="U327" i="30"/>
  <c r="U327" i="19"/>
  <c r="U327" i="24"/>
  <c r="U327" i="25"/>
  <c r="U327" i="29"/>
  <c r="U327" i="28"/>
  <c r="U327" i="32"/>
  <c r="U327" i="23"/>
  <c r="U327" i="26"/>
  <c r="U327" i="22"/>
  <c r="U327" i="18"/>
  <c r="T325" i="28"/>
  <c r="AK578" i="10" s="1"/>
  <c r="T323" i="28"/>
  <c r="S343" i="20"/>
  <c r="AJ156" i="10" s="1"/>
  <c r="S329" i="20"/>
  <c r="T287" i="20"/>
  <c r="T285" i="20"/>
  <c r="S290" i="28"/>
  <c r="S284" i="28"/>
  <c r="S3" i="20"/>
  <c r="S22" i="20" s="1"/>
  <c r="S291" i="20"/>
  <c r="S305" i="20"/>
  <c r="AJ154" i="10" s="1"/>
  <c r="S3" i="28"/>
  <c r="S22" i="28" s="1"/>
  <c r="S291" i="28"/>
  <c r="S305" i="28"/>
  <c r="AJ622" i="10" s="1"/>
  <c r="S290" i="33"/>
  <c r="S284" i="33"/>
  <c r="S322" i="21"/>
  <c r="S328" i="21"/>
  <c r="S3" i="30"/>
  <c r="S22" i="30" s="1"/>
  <c r="S305" i="30"/>
  <c r="AJ726" i="10" s="1"/>
  <c r="S291" i="30"/>
  <c r="S329" i="32"/>
  <c r="S343" i="32"/>
  <c r="AJ780" i="10" s="1"/>
  <c r="T323" i="19"/>
  <c r="T325" i="19"/>
  <c r="T287" i="21"/>
  <c r="T285" i="21"/>
  <c r="S329" i="26"/>
  <c r="S343" i="26"/>
  <c r="AJ468" i="10" s="1"/>
  <c r="S290" i="20"/>
  <c r="S284" i="20"/>
  <c r="S291" i="32"/>
  <c r="S3" i="32"/>
  <c r="S22" i="32" s="1"/>
  <c r="S305" i="32"/>
  <c r="AJ778" i="10" s="1"/>
  <c r="S290" i="30"/>
  <c r="S284" i="30"/>
  <c r="V329" i="17"/>
  <c r="V343" i="17"/>
  <c r="T325" i="29"/>
  <c r="AK630" i="10" s="1"/>
  <c r="T323" i="29"/>
  <c r="T287" i="23"/>
  <c r="T285" i="23"/>
  <c r="S329" i="24"/>
  <c r="S343" i="24"/>
  <c r="AJ416" i="10" s="1"/>
  <c r="S291" i="26"/>
  <c r="S305" i="26"/>
  <c r="AJ466" i="10" s="1"/>
  <c r="S3" i="26"/>
  <c r="S22" i="26" s="1"/>
  <c r="S284" i="32"/>
  <c r="S290" i="32"/>
  <c r="S291" i="23"/>
  <c r="S305" i="23"/>
  <c r="AJ362" i="10" s="1"/>
  <c r="S3" i="23"/>
  <c r="S22" i="23" s="1"/>
  <c r="S328" i="30"/>
  <c r="S322" i="30"/>
  <c r="T325" i="32"/>
  <c r="AK734" i="10" s="1"/>
  <c r="T323" i="32"/>
  <c r="T285" i="22"/>
  <c r="T287" i="22"/>
  <c r="T285" i="18"/>
  <c r="T287" i="18"/>
  <c r="S329" i="30"/>
  <c r="S343" i="30"/>
  <c r="AJ728" i="10" s="1"/>
  <c r="S329" i="22"/>
  <c r="S343" i="22"/>
  <c r="AJ260" i="10" s="1"/>
  <c r="T325" i="34"/>
  <c r="AK58" i="10" s="1"/>
  <c r="T323" i="34"/>
  <c r="T285" i="29"/>
  <c r="T287" i="29"/>
  <c r="T285" i="30"/>
  <c r="T287" i="30"/>
  <c r="S328" i="18"/>
  <c r="S322" i="18"/>
  <c r="S290" i="26"/>
  <c r="S284" i="26"/>
  <c r="S290" i="34"/>
  <c r="S284" i="34"/>
  <c r="S290" i="23"/>
  <c r="S284" i="23"/>
  <c r="S291" i="21"/>
  <c r="S3" i="21"/>
  <c r="S22" i="21" s="1"/>
  <c r="S305" i="21"/>
  <c r="AJ206" i="10" s="1"/>
  <c r="S328" i="19"/>
  <c r="S322" i="19"/>
  <c r="S305" i="34"/>
  <c r="AJ102" i="10" s="1"/>
  <c r="S291" i="34"/>
  <c r="S3" i="34"/>
  <c r="S22" i="34" s="1"/>
  <c r="U289" i="18"/>
  <c r="U289" i="29"/>
  <c r="U289" i="27"/>
  <c r="U289" i="23"/>
  <c r="U289" i="25"/>
  <c r="U289" i="33"/>
  <c r="U289" i="30"/>
  <c r="U289" i="21"/>
  <c r="U289" i="32"/>
  <c r="U289" i="19"/>
  <c r="U289" i="28"/>
  <c r="U289" i="24"/>
  <c r="U289" i="26"/>
  <c r="U289" i="34"/>
  <c r="U289" i="22"/>
  <c r="U289" i="20"/>
  <c r="S328" i="22"/>
  <c r="S322" i="22"/>
  <c r="T325" i="24"/>
  <c r="AK370" i="10" s="1"/>
  <c r="T323" i="24"/>
  <c r="T287" i="33"/>
  <c r="T285" i="33"/>
  <c r="T287" i="34"/>
  <c r="AK66" i="10" s="1"/>
  <c r="T285" i="34"/>
  <c r="S3" i="22"/>
  <c r="S22" i="22" s="1"/>
  <c r="S291" i="22"/>
  <c r="S305" i="22"/>
  <c r="AJ258" i="10" s="1"/>
  <c r="S305" i="27"/>
  <c r="AJ570" i="10" s="1"/>
  <c r="S3" i="27"/>
  <c r="S22" i="27" s="1"/>
  <c r="S291" i="27"/>
  <c r="S322" i="34"/>
  <c r="S328" i="34"/>
  <c r="T323" i="23"/>
  <c r="T325" i="23"/>
  <c r="AK318" i="10" s="1"/>
  <c r="S291" i="29"/>
  <c r="S305" i="29"/>
  <c r="AJ674" i="10" s="1"/>
  <c r="S3" i="29"/>
  <c r="S22" i="29" s="1"/>
  <c r="T285" i="27"/>
  <c r="T287" i="27"/>
  <c r="T287" i="24"/>
  <c r="T285" i="24"/>
  <c r="S284" i="21"/>
  <c r="S290" i="21"/>
  <c r="S329" i="19"/>
  <c r="S343" i="19"/>
  <c r="S291" i="25"/>
  <c r="S305" i="25"/>
  <c r="AJ518" i="10" s="1"/>
  <c r="S3" i="25"/>
  <c r="S22" i="25" s="1"/>
  <c r="T325" i="30"/>
  <c r="AK682" i="10" s="1"/>
  <c r="T323" i="30"/>
  <c r="S290" i="29"/>
  <c r="S284" i="29"/>
  <c r="T285" i="19"/>
  <c r="T287" i="19"/>
  <c r="S329" i="23"/>
  <c r="S343" i="23"/>
  <c r="AJ364" i="10" s="1"/>
  <c r="S290" i="24"/>
  <c r="S284" i="24"/>
  <c r="S322" i="29"/>
  <c r="S328" i="29"/>
  <c r="S322" i="28"/>
  <c r="S328" i="28"/>
  <c r="S343" i="29"/>
  <c r="AJ676" i="10" s="1"/>
  <c r="S329" i="29"/>
  <c r="S329" i="25"/>
  <c r="S343" i="25"/>
  <c r="AJ520" i="10" s="1"/>
  <c r="S290" i="25"/>
  <c r="S284" i="25"/>
  <c r="T325" i="21"/>
  <c r="AK162" i="10" s="1"/>
  <c r="T323" i="21"/>
  <c r="T325" i="33"/>
  <c r="AK786" i="10" s="1"/>
  <c r="T323" i="33"/>
  <c r="T287" i="32"/>
  <c r="T285" i="32"/>
  <c r="S322" i="23"/>
  <c r="S328" i="23"/>
  <c r="S290" i="22"/>
  <c r="S284" i="22"/>
  <c r="S290" i="27"/>
  <c r="S284" i="27"/>
  <c r="S329" i="34"/>
  <c r="S343" i="34"/>
  <c r="AJ104" i="10" s="1"/>
  <c r="S343" i="28"/>
  <c r="AJ624" i="10" s="1"/>
  <c r="S329" i="28"/>
  <c r="V290" i="17"/>
  <c r="S322" i="26"/>
  <c r="S328" i="26"/>
  <c r="S322" i="25"/>
  <c r="S328" i="25"/>
  <c r="S3" i="24"/>
  <c r="S22" i="24" s="1"/>
  <c r="S291" i="24"/>
  <c r="S305" i="24"/>
  <c r="AJ414" i="10" s="1"/>
  <c r="S3" i="18"/>
  <c r="S22" i="18" s="1"/>
  <c r="S291" i="18"/>
  <c r="S305" i="18"/>
  <c r="AJ310" i="10" s="1"/>
  <c r="T323" i="22"/>
  <c r="T325" i="22"/>
  <c r="AK214" i="10" s="1"/>
  <c r="T323" i="18"/>
  <c r="T325" i="18"/>
  <c r="AK266" i="10" s="1"/>
  <c r="T285" i="26"/>
  <c r="T287" i="26"/>
  <c r="S322" i="27"/>
  <c r="S328" i="27"/>
  <c r="M325" i="23" l="1"/>
  <c r="M323" i="23"/>
  <c r="M287" i="23"/>
  <c r="M285" i="23"/>
  <c r="M290" i="23" s="1"/>
  <c r="AK274" i="10"/>
  <c r="AK265" i="10" s="1"/>
  <c r="AK262" i="10"/>
  <c r="AK534" i="10"/>
  <c r="AK525" i="10" s="1"/>
  <c r="AK522" i="10"/>
  <c r="AK794" i="10"/>
  <c r="AK785" i="10" s="1"/>
  <c r="AK782" i="10"/>
  <c r="AK222" i="10"/>
  <c r="AK213" i="10" s="1"/>
  <c r="AK210" i="10"/>
  <c r="AK170" i="10"/>
  <c r="AK161" i="10" s="1"/>
  <c r="AK158" i="10"/>
  <c r="AK326" i="10"/>
  <c r="AK317" i="10" s="1"/>
  <c r="AK314" i="10"/>
  <c r="AK690" i="10"/>
  <c r="AK681" i="10" s="1"/>
  <c r="AK678" i="10"/>
  <c r="AK118" i="10"/>
  <c r="AK109" i="10" s="1"/>
  <c r="AK106" i="10"/>
  <c r="AI7" i="10"/>
  <c r="AK430" i="10"/>
  <c r="AK421" i="10" s="1"/>
  <c r="AK418" i="10"/>
  <c r="AK482" i="10"/>
  <c r="AK473" i="10" s="1"/>
  <c r="AK470" i="10"/>
  <c r="AJ4" i="10"/>
  <c r="AK638" i="10"/>
  <c r="AK629" i="10" s="1"/>
  <c r="AK626" i="10"/>
  <c r="AJ16" i="10"/>
  <c r="AK586" i="10"/>
  <c r="AK577" i="10" s="1"/>
  <c r="AK574" i="10"/>
  <c r="AK742" i="10"/>
  <c r="AK733" i="10" s="1"/>
  <c r="AK730" i="10"/>
  <c r="AK8" i="10"/>
  <c r="AK378" i="10"/>
  <c r="AK369" i="10" s="1"/>
  <c r="AK366" i="10"/>
  <c r="AK54" i="10"/>
  <c r="AJ57" i="10"/>
  <c r="AJ7" i="10" s="1"/>
  <c r="K57" i="10"/>
  <c r="T328" i="18"/>
  <c r="T322" i="18"/>
  <c r="T329" i="23"/>
  <c r="T343" i="23"/>
  <c r="AK364" i="10" s="1"/>
  <c r="U323" i="18"/>
  <c r="U325" i="18"/>
  <c r="AL266" i="10" s="1"/>
  <c r="U325" i="34"/>
  <c r="AL58" i="10" s="1"/>
  <c r="U323" i="34"/>
  <c r="T328" i="25"/>
  <c r="T322" i="25"/>
  <c r="T328" i="26"/>
  <c r="T322" i="26"/>
  <c r="T322" i="22"/>
  <c r="T328" i="22"/>
  <c r="T322" i="23"/>
  <c r="T328" i="23"/>
  <c r="T290" i="34"/>
  <c r="T284" i="34"/>
  <c r="U285" i="24"/>
  <c r="U287" i="24"/>
  <c r="T290" i="23"/>
  <c r="T284" i="23"/>
  <c r="U323" i="22"/>
  <c r="U325" i="22"/>
  <c r="AL214" i="10" s="1"/>
  <c r="U325" i="27"/>
  <c r="AL526" i="10" s="1"/>
  <c r="U323" i="27"/>
  <c r="T343" i="26"/>
  <c r="AK468" i="10" s="1"/>
  <c r="T329" i="26"/>
  <c r="T343" i="22"/>
  <c r="AK260" i="10" s="1"/>
  <c r="T329" i="22"/>
  <c r="T291" i="34"/>
  <c r="T305" i="34"/>
  <c r="AK102" i="10" s="1"/>
  <c r="T3" i="34"/>
  <c r="T22" i="34" s="1"/>
  <c r="U287" i="28"/>
  <c r="U285" i="28"/>
  <c r="T291" i="30"/>
  <c r="T305" i="30"/>
  <c r="AK726" i="10" s="1"/>
  <c r="T3" i="30"/>
  <c r="T22" i="30" s="1"/>
  <c r="T291" i="23"/>
  <c r="T305" i="23"/>
  <c r="AK362" i="10" s="1"/>
  <c r="T3" i="23"/>
  <c r="T22" i="23" s="1"/>
  <c r="U325" i="26"/>
  <c r="AL422" i="10" s="1"/>
  <c r="U323" i="26"/>
  <c r="U325" i="20"/>
  <c r="AL110" i="10" s="1"/>
  <c r="U323" i="20"/>
  <c r="T329" i="21"/>
  <c r="T343" i="21"/>
  <c r="AK208" i="10" s="1"/>
  <c r="U285" i="18"/>
  <c r="U287" i="18"/>
  <c r="T290" i="33"/>
  <c r="T284" i="33"/>
  <c r="U287" i="19"/>
  <c r="U285" i="19"/>
  <c r="T284" i="20"/>
  <c r="T290" i="20"/>
  <c r="U323" i="23"/>
  <c r="U325" i="23"/>
  <c r="U323" i="21"/>
  <c r="U325" i="21"/>
  <c r="AL162" i="10" s="1"/>
  <c r="V289" i="30"/>
  <c r="V289" i="27"/>
  <c r="V289" i="22"/>
  <c r="V289" i="28"/>
  <c r="V289" i="29"/>
  <c r="V289" i="26"/>
  <c r="V289" i="33"/>
  <c r="V289" i="32"/>
  <c r="V289" i="18"/>
  <c r="V289" i="19"/>
  <c r="V289" i="25"/>
  <c r="V289" i="21"/>
  <c r="V289" i="24"/>
  <c r="V289" i="23"/>
  <c r="V289" i="34"/>
  <c r="V289" i="20"/>
  <c r="T290" i="30"/>
  <c r="T284" i="30"/>
  <c r="T291" i="18"/>
  <c r="T305" i="18"/>
  <c r="AK310" i="10" s="1"/>
  <c r="T3" i="18"/>
  <c r="T22" i="18" s="1"/>
  <c r="T328" i="29"/>
  <c r="T322" i="29"/>
  <c r="T291" i="33"/>
  <c r="T305" i="33"/>
  <c r="AK830" i="10" s="1"/>
  <c r="T3" i="33"/>
  <c r="T22" i="33" s="1"/>
  <c r="U287" i="32"/>
  <c r="U285" i="32"/>
  <c r="T291" i="29"/>
  <c r="T3" i="29"/>
  <c r="T22" i="29" s="1"/>
  <c r="T305" i="29"/>
  <c r="AK674" i="10" s="1"/>
  <c r="T290" i="18"/>
  <c r="T284" i="18"/>
  <c r="T329" i="29"/>
  <c r="T343" i="29"/>
  <c r="AK676" i="10" s="1"/>
  <c r="T291" i="20"/>
  <c r="T3" i="20"/>
  <c r="T22" i="20" s="1"/>
  <c r="T305" i="20"/>
  <c r="AK154" i="10" s="1"/>
  <c r="U323" i="32"/>
  <c r="U325" i="32"/>
  <c r="AL734" i="10" s="1"/>
  <c r="T290" i="24"/>
  <c r="T284" i="24"/>
  <c r="T322" i="24"/>
  <c r="T328" i="24"/>
  <c r="U287" i="21"/>
  <c r="U285" i="21"/>
  <c r="T290" i="29"/>
  <c r="T284" i="29"/>
  <c r="T291" i="22"/>
  <c r="T305" i="22"/>
  <c r="AK258" i="10" s="1"/>
  <c r="T3" i="22"/>
  <c r="T22" i="22" s="1"/>
  <c r="V327" i="20"/>
  <c r="V327" i="25"/>
  <c r="V327" i="22"/>
  <c r="V327" i="24"/>
  <c r="V327" i="32"/>
  <c r="V327" i="28"/>
  <c r="V327" i="26"/>
  <c r="V327" i="21"/>
  <c r="V327" i="23"/>
  <c r="V327" i="27"/>
  <c r="V327" i="30"/>
  <c r="V327" i="33"/>
  <c r="V327" i="34"/>
  <c r="V327" i="18"/>
  <c r="V327" i="29"/>
  <c r="V327" i="19"/>
  <c r="U325" i="28"/>
  <c r="AL578" i="10" s="1"/>
  <c r="U323" i="28"/>
  <c r="T291" i="25"/>
  <c r="T305" i="25"/>
  <c r="AK518" i="10" s="1"/>
  <c r="T3" i="25"/>
  <c r="T22" i="25" s="1"/>
  <c r="W291" i="17"/>
  <c r="W305" i="17"/>
  <c r="T291" i="19"/>
  <c r="T3" i="19"/>
  <c r="T22" i="19" s="1"/>
  <c r="T305" i="19"/>
  <c r="T290" i="32"/>
  <c r="T284" i="32"/>
  <c r="T284" i="19"/>
  <c r="T290" i="19"/>
  <c r="T3" i="24"/>
  <c r="T22" i="24" s="1"/>
  <c r="T291" i="24"/>
  <c r="T305" i="24"/>
  <c r="AK414" i="10" s="1"/>
  <c r="T329" i="24"/>
  <c r="T343" i="24"/>
  <c r="AK416" i="10" s="1"/>
  <c r="U287" i="30"/>
  <c r="U285" i="30"/>
  <c r="T328" i="34"/>
  <c r="T322" i="34"/>
  <c r="T290" i="22"/>
  <c r="T284" i="22"/>
  <c r="U323" i="29"/>
  <c r="U325" i="29"/>
  <c r="AL630" i="10" s="1"/>
  <c r="T290" i="25"/>
  <c r="T284" i="25"/>
  <c r="U285" i="26"/>
  <c r="U287" i="26"/>
  <c r="T290" i="21"/>
  <c r="T284" i="21"/>
  <c r="U323" i="25"/>
  <c r="U325" i="25"/>
  <c r="AL474" i="10" s="1"/>
  <c r="W329" i="17"/>
  <c r="W343" i="17"/>
  <c r="T3" i="21"/>
  <c r="T22" i="21" s="1"/>
  <c r="T291" i="21"/>
  <c r="T305" i="21"/>
  <c r="AK206" i="10" s="1"/>
  <c r="U325" i="24"/>
  <c r="AL370" i="10" s="1"/>
  <c r="U323" i="24"/>
  <c r="T290" i="28"/>
  <c r="T284" i="28"/>
  <c r="T291" i="32"/>
  <c r="T305" i="32"/>
  <c r="AK778" i="10" s="1"/>
  <c r="T3" i="32"/>
  <c r="T22" i="32" s="1"/>
  <c r="U285" i="33"/>
  <c r="U287" i="33"/>
  <c r="T329" i="34"/>
  <c r="T343" i="34"/>
  <c r="AK104" i="10" s="1"/>
  <c r="T322" i="33"/>
  <c r="T328" i="33"/>
  <c r="T290" i="27"/>
  <c r="T284" i="27"/>
  <c r="U285" i="25"/>
  <c r="U287" i="25"/>
  <c r="T290" i="26"/>
  <c r="T284" i="26"/>
  <c r="U285" i="20"/>
  <c r="U287" i="20"/>
  <c r="U287" i="23"/>
  <c r="U285" i="23"/>
  <c r="M284" i="23" s="1"/>
  <c r="T329" i="32"/>
  <c r="T343" i="32"/>
  <c r="AK780" i="10" s="1"/>
  <c r="T343" i="19"/>
  <c r="T329" i="19"/>
  <c r="U325" i="19"/>
  <c r="U323" i="19"/>
  <c r="T328" i="27"/>
  <c r="T322" i="27"/>
  <c r="T291" i="28"/>
  <c r="T305" i="28"/>
  <c r="AK622" i="10" s="1"/>
  <c r="T3" i="28"/>
  <c r="T22" i="28" s="1"/>
  <c r="T329" i="30"/>
  <c r="T343" i="30"/>
  <c r="AK728" i="10" s="1"/>
  <c r="T291" i="27"/>
  <c r="T3" i="27"/>
  <c r="T22" i="27" s="1"/>
  <c r="T305" i="27"/>
  <c r="AK570" i="10" s="1"/>
  <c r="T291" i="26"/>
  <c r="T305" i="26"/>
  <c r="AK466" i="10" s="1"/>
  <c r="T3" i="26"/>
  <c r="T22" i="26" s="1"/>
  <c r="T328" i="32"/>
  <c r="T322" i="32"/>
  <c r="T329" i="33"/>
  <c r="T343" i="33"/>
  <c r="AK832" i="10" s="1"/>
  <c r="T329" i="18"/>
  <c r="T343" i="18"/>
  <c r="AK312" i="10" s="1"/>
  <c r="T328" i="21"/>
  <c r="T322" i="21"/>
  <c r="U285" i="22"/>
  <c r="U287" i="22"/>
  <c r="U285" i="27"/>
  <c r="U287" i="27"/>
  <c r="T322" i="19"/>
  <c r="T328" i="19"/>
  <c r="T322" i="28"/>
  <c r="T328" i="28"/>
  <c r="U325" i="30"/>
  <c r="AL682" i="10" s="1"/>
  <c r="U323" i="30"/>
  <c r="T343" i="27"/>
  <c r="AK572" i="10" s="1"/>
  <c r="T329" i="27"/>
  <c r="T322" i="20"/>
  <c r="T328" i="20"/>
  <c r="T322" i="30"/>
  <c r="T328" i="30"/>
  <c r="U287" i="34"/>
  <c r="AL66" i="10" s="1"/>
  <c r="U285" i="34"/>
  <c r="U287" i="29"/>
  <c r="U285" i="29"/>
  <c r="T343" i="28"/>
  <c r="AK624" i="10" s="1"/>
  <c r="T329" i="28"/>
  <c r="U325" i="33"/>
  <c r="AL786" i="10" s="1"/>
  <c r="U323" i="33"/>
  <c r="T329" i="25"/>
  <c r="T343" i="25"/>
  <c r="AK520" i="10" s="1"/>
  <c r="T343" i="20"/>
  <c r="AK156" i="10" s="1"/>
  <c r="T329" i="20"/>
  <c r="AL318" i="10" l="1"/>
  <c r="AL8" i="10" s="1"/>
  <c r="M329" i="23"/>
  <c r="M322" i="23"/>
  <c r="M328" i="23"/>
  <c r="M3" i="23"/>
  <c r="M22" i="23" s="1"/>
  <c r="AD326" i="10"/>
  <c r="AD314" i="10"/>
  <c r="M305" i="23"/>
  <c r="AD362" i="10" s="1"/>
  <c r="M291" i="23"/>
  <c r="M343" i="23"/>
  <c r="AD364" i="10" s="1"/>
  <c r="AD318" i="10"/>
  <c r="AL482" i="10"/>
  <c r="AL473" i="10" s="1"/>
  <c r="AL470" i="10"/>
  <c r="AL638" i="10"/>
  <c r="AL629" i="10" s="1"/>
  <c r="AL626" i="10"/>
  <c r="AL118" i="10"/>
  <c r="AL109" i="10" s="1"/>
  <c r="AL106" i="10"/>
  <c r="AL222" i="10"/>
  <c r="AL213" i="10" s="1"/>
  <c r="AL210" i="10"/>
  <c r="AL170" i="10"/>
  <c r="AL161" i="10" s="1"/>
  <c r="AL158" i="10"/>
  <c r="AL742" i="10"/>
  <c r="AL733" i="10" s="1"/>
  <c r="AL730" i="10"/>
  <c r="AL378" i="10"/>
  <c r="AL369" i="10" s="1"/>
  <c r="AL366" i="10"/>
  <c r="AL690" i="10"/>
  <c r="AL681" i="10" s="1"/>
  <c r="AL678" i="10"/>
  <c r="AL586" i="10"/>
  <c r="AL577" i="10" s="1"/>
  <c r="AL574" i="10"/>
  <c r="AL274" i="10"/>
  <c r="AL265" i="10" s="1"/>
  <c r="AL262" i="10"/>
  <c r="AL794" i="10"/>
  <c r="AL785" i="10" s="1"/>
  <c r="AL782" i="10"/>
  <c r="AK4" i="10"/>
  <c r="AK16" i="10"/>
  <c r="AL430" i="10"/>
  <c r="AL421" i="10" s="1"/>
  <c r="AL418" i="10"/>
  <c r="AL534" i="10"/>
  <c r="AL525" i="10" s="1"/>
  <c r="AL522" i="10"/>
  <c r="AL326" i="10"/>
  <c r="AL317" i="10" s="1"/>
  <c r="AL314" i="10"/>
  <c r="AK57" i="10"/>
  <c r="AK7" i="10" s="1"/>
  <c r="AL54" i="10"/>
  <c r="U343" i="28"/>
  <c r="AL624" i="10" s="1"/>
  <c r="U329" i="28"/>
  <c r="V325" i="32"/>
  <c r="AM734" i="10" s="1"/>
  <c r="V323" i="32"/>
  <c r="U290" i="21"/>
  <c r="U284" i="21"/>
  <c r="U291" i="32"/>
  <c r="U305" i="32"/>
  <c r="AL778" i="10" s="1"/>
  <c r="U3" i="32"/>
  <c r="U22" i="32" s="1"/>
  <c r="V287" i="29"/>
  <c r="V285" i="29"/>
  <c r="U290" i="19"/>
  <c r="U284" i="19"/>
  <c r="U328" i="26"/>
  <c r="U322" i="26"/>
  <c r="U329" i="24"/>
  <c r="U343" i="24"/>
  <c r="AL416" i="10" s="1"/>
  <c r="U291" i="26"/>
  <c r="U305" i="26"/>
  <c r="AL466" i="10" s="1"/>
  <c r="U3" i="26"/>
  <c r="U22" i="26" s="1"/>
  <c r="U291" i="27"/>
  <c r="U3" i="27"/>
  <c r="U22" i="27" s="1"/>
  <c r="U305" i="27"/>
  <c r="AL570" i="10" s="1"/>
  <c r="U290" i="26"/>
  <c r="U284" i="26"/>
  <c r="V325" i="19"/>
  <c r="V323" i="19"/>
  <c r="V323" i="24"/>
  <c r="V325" i="24"/>
  <c r="AM370" i="10" s="1"/>
  <c r="U305" i="21"/>
  <c r="AL206" i="10" s="1"/>
  <c r="U291" i="21"/>
  <c r="U3" i="21"/>
  <c r="U22" i="21" s="1"/>
  <c r="V287" i="20"/>
  <c r="V285" i="20"/>
  <c r="V285" i="28"/>
  <c r="V287" i="28"/>
  <c r="U291" i="19"/>
  <c r="U305" i="19"/>
  <c r="U3" i="19"/>
  <c r="U22" i="19" s="1"/>
  <c r="U329" i="26"/>
  <c r="U343" i="26"/>
  <c r="AL468" i="10" s="1"/>
  <c r="U305" i="24"/>
  <c r="AL414" i="10" s="1"/>
  <c r="U3" i="24"/>
  <c r="U22" i="24" s="1"/>
  <c r="U291" i="24"/>
  <c r="U284" i="34"/>
  <c r="U290" i="34"/>
  <c r="U305" i="34"/>
  <c r="AL102" i="10" s="1"/>
  <c r="U291" i="34"/>
  <c r="U3" i="34"/>
  <c r="U22" i="34" s="1"/>
  <c r="U290" i="24"/>
  <c r="U284" i="24"/>
  <c r="U305" i="22"/>
  <c r="AL258" i="10" s="1"/>
  <c r="U291" i="22"/>
  <c r="U3" i="22"/>
  <c r="U22" i="22" s="1"/>
  <c r="U291" i="30"/>
  <c r="U3" i="30"/>
  <c r="U22" i="30" s="1"/>
  <c r="U305" i="30"/>
  <c r="AL726" i="10" s="1"/>
  <c r="V325" i="25"/>
  <c r="AM474" i="10" s="1"/>
  <c r="V323" i="25"/>
  <c r="V285" i="23"/>
  <c r="V287" i="23"/>
  <c r="V285" i="27"/>
  <c r="V287" i="27"/>
  <c r="U328" i="34"/>
  <c r="U322" i="34"/>
  <c r="V287" i="26"/>
  <c r="V285" i="26"/>
  <c r="U328" i="19"/>
  <c r="U322" i="19"/>
  <c r="V287" i="34"/>
  <c r="AM66" i="10" s="1"/>
  <c r="V285" i="34"/>
  <c r="U329" i="19"/>
  <c r="U343" i="19"/>
  <c r="U290" i="22"/>
  <c r="U284" i="22"/>
  <c r="U3" i="25"/>
  <c r="U22" i="25" s="1"/>
  <c r="U291" i="25"/>
  <c r="U305" i="25"/>
  <c r="AL518" i="10" s="1"/>
  <c r="W327" i="21"/>
  <c r="W327" i="32"/>
  <c r="W327" i="26"/>
  <c r="W327" i="18"/>
  <c r="W327" i="19"/>
  <c r="W327" i="25"/>
  <c r="W327" i="34"/>
  <c r="W327" i="23"/>
  <c r="W327" i="30"/>
  <c r="W327" i="29"/>
  <c r="W327" i="24"/>
  <c r="W327" i="33"/>
  <c r="W327" i="27"/>
  <c r="W327" i="20"/>
  <c r="W327" i="28"/>
  <c r="W327" i="22"/>
  <c r="V325" i="34"/>
  <c r="AM58" i="10" s="1"/>
  <c r="V323" i="34"/>
  <c r="V325" i="20"/>
  <c r="AM110" i="10" s="1"/>
  <c r="V323" i="20"/>
  <c r="V285" i="24"/>
  <c r="V287" i="24"/>
  <c r="V287" i="30"/>
  <c r="V285" i="30"/>
  <c r="U343" i="34"/>
  <c r="AL104" i="10" s="1"/>
  <c r="U329" i="34"/>
  <c r="V323" i="22"/>
  <c r="V325" i="22"/>
  <c r="AM214" i="10" s="1"/>
  <c r="U284" i="33"/>
  <c r="U290" i="33"/>
  <c r="U328" i="33"/>
  <c r="U322" i="33"/>
  <c r="U290" i="25"/>
  <c r="U284" i="25"/>
  <c r="V325" i="33"/>
  <c r="AM786" i="10" s="1"/>
  <c r="V323" i="33"/>
  <c r="V285" i="21"/>
  <c r="V287" i="21"/>
  <c r="U343" i="21"/>
  <c r="AL208" i="10" s="1"/>
  <c r="U329" i="21"/>
  <c r="U322" i="27"/>
  <c r="U328" i="27"/>
  <c r="U329" i="18"/>
  <c r="U343" i="18"/>
  <c r="AL312" i="10" s="1"/>
  <c r="U290" i="20"/>
  <c r="U284" i="20"/>
  <c r="U290" i="30"/>
  <c r="U284" i="30"/>
  <c r="V323" i="29"/>
  <c r="V325" i="29"/>
  <c r="AM630" i="10" s="1"/>
  <c r="V323" i="18"/>
  <c r="V325" i="18"/>
  <c r="AM266" i="10" s="1"/>
  <c r="U343" i="29"/>
  <c r="AL676" i="10" s="1"/>
  <c r="U329" i="29"/>
  <c r="W289" i="24"/>
  <c r="W289" i="26"/>
  <c r="W289" i="30"/>
  <c r="W289" i="22"/>
  <c r="W289" i="27"/>
  <c r="W289" i="20"/>
  <c r="W289" i="34"/>
  <c r="W289" i="18"/>
  <c r="W289" i="29"/>
  <c r="W289" i="21"/>
  <c r="W289" i="19"/>
  <c r="W289" i="32"/>
  <c r="W289" i="25"/>
  <c r="W289" i="23"/>
  <c r="W289" i="33"/>
  <c r="W289" i="28"/>
  <c r="V323" i="30"/>
  <c r="V325" i="30"/>
  <c r="AM682" i="10" s="1"/>
  <c r="AO682" i="10" s="1"/>
  <c r="V285" i="25"/>
  <c r="V287" i="25"/>
  <c r="U322" i="21"/>
  <c r="U328" i="21"/>
  <c r="U291" i="18"/>
  <c r="U3" i="18"/>
  <c r="U22" i="18" s="1"/>
  <c r="U305" i="18"/>
  <c r="AL310" i="10" s="1"/>
  <c r="U329" i="27"/>
  <c r="U343" i="27"/>
  <c r="AL572" i="10" s="1"/>
  <c r="U328" i="18"/>
  <c r="U322" i="18"/>
  <c r="U291" i="33"/>
  <c r="U3" i="33"/>
  <c r="U22" i="33" s="1"/>
  <c r="U305" i="33"/>
  <c r="AL830" i="10" s="1"/>
  <c r="U322" i="25"/>
  <c r="U328" i="25"/>
  <c r="V325" i="27"/>
  <c r="AM526" i="10" s="1"/>
  <c r="AO526" i="10" s="1"/>
  <c r="V323" i="27"/>
  <c r="V285" i="19"/>
  <c r="V287" i="19"/>
  <c r="U343" i="23"/>
  <c r="AL364" i="10" s="1"/>
  <c r="U329" i="23"/>
  <c r="U284" i="18"/>
  <c r="U290" i="18"/>
  <c r="U329" i="22"/>
  <c r="U343" i="22"/>
  <c r="AL260" i="10" s="1"/>
  <c r="U328" i="28"/>
  <c r="U322" i="28"/>
  <c r="U343" i="20"/>
  <c r="AL156" i="10" s="1"/>
  <c r="U329" i="20"/>
  <c r="V287" i="22"/>
  <c r="V285" i="22"/>
  <c r="U322" i="29"/>
  <c r="U328" i="29"/>
  <c r="U329" i="30"/>
  <c r="U343" i="30"/>
  <c r="AL728" i="10" s="1"/>
  <c r="U290" i="23"/>
  <c r="U284" i="23"/>
  <c r="V323" i="23"/>
  <c r="V325" i="23"/>
  <c r="AM318" i="10" s="1"/>
  <c r="U329" i="32"/>
  <c r="U343" i="32"/>
  <c r="AL780" i="10" s="1"/>
  <c r="V287" i="18"/>
  <c r="V285" i="18"/>
  <c r="U328" i="23"/>
  <c r="U322" i="23"/>
  <c r="U290" i="28"/>
  <c r="U284" i="28"/>
  <c r="U328" i="22"/>
  <c r="U322" i="22"/>
  <c r="V325" i="28"/>
  <c r="AM578" i="10" s="1"/>
  <c r="V323" i="28"/>
  <c r="U290" i="32"/>
  <c r="U284" i="32"/>
  <c r="U329" i="33"/>
  <c r="U343" i="33"/>
  <c r="AL832" i="10" s="1"/>
  <c r="U343" i="25"/>
  <c r="AL520" i="10" s="1"/>
  <c r="U329" i="25"/>
  <c r="U291" i="23"/>
  <c r="U3" i="23"/>
  <c r="U22" i="23" s="1"/>
  <c r="U305" i="23"/>
  <c r="AL362" i="10" s="1"/>
  <c r="V323" i="21"/>
  <c r="V325" i="21"/>
  <c r="AM162" i="10" s="1"/>
  <c r="U322" i="32"/>
  <c r="U328" i="32"/>
  <c r="V287" i="32"/>
  <c r="V285" i="32"/>
  <c r="U305" i="28"/>
  <c r="AL622" i="10" s="1"/>
  <c r="U291" i="28"/>
  <c r="U3" i="28"/>
  <c r="U22" i="28" s="1"/>
  <c r="U322" i="24"/>
  <c r="U328" i="24"/>
  <c r="U290" i="27"/>
  <c r="U284" i="27"/>
  <c r="U322" i="30"/>
  <c r="U328" i="30"/>
  <c r="U284" i="29"/>
  <c r="U290" i="29"/>
  <c r="U291" i="29"/>
  <c r="U305" i="29"/>
  <c r="AL674" i="10" s="1"/>
  <c r="U3" i="29"/>
  <c r="U22" i="29" s="1"/>
  <c r="U3" i="20"/>
  <c r="U22" i="20" s="1"/>
  <c r="U305" i="20"/>
  <c r="AL154" i="10" s="1"/>
  <c r="U291" i="20"/>
  <c r="V325" i="26"/>
  <c r="AM422" i="10" s="1"/>
  <c r="AO422" i="10" s="1"/>
  <c r="V323" i="26"/>
  <c r="V285" i="33"/>
  <c r="V287" i="33"/>
  <c r="U322" i="20"/>
  <c r="U328" i="20"/>
  <c r="AD8" i="10" l="1"/>
  <c r="J318" i="10"/>
  <c r="J316" i="10"/>
  <c r="J314" i="10"/>
  <c r="AD4" i="10"/>
  <c r="J325" i="10" a="1"/>
  <c r="J325" i="10" s="1"/>
  <c r="J327" i="10" a="1"/>
  <c r="J327" i="10" s="1"/>
  <c r="J326" i="10" a="1"/>
  <c r="J326" i="10" s="1"/>
  <c r="AD317" i="10"/>
  <c r="AD16" i="10"/>
  <c r="AO110" i="10"/>
  <c r="AM794" i="10"/>
  <c r="AM782" i="10"/>
  <c r="L786" i="10" s="1"/>
  <c r="AO318" i="10"/>
  <c r="AO266" i="10"/>
  <c r="AM274" i="10"/>
  <c r="AM262" i="10"/>
  <c r="L266" i="10" s="1"/>
  <c r="AO786" i="10"/>
  <c r="AM326" i="10"/>
  <c r="AM314" i="10"/>
  <c r="AO370" i="10"/>
  <c r="AP422" i="10"/>
  <c r="AO474" i="10"/>
  <c r="AP682" i="10"/>
  <c r="AO578" i="10"/>
  <c r="AO214" i="10"/>
  <c r="AM638" i="10"/>
  <c r="AM626" i="10"/>
  <c r="AM742" i="10"/>
  <c r="AM730" i="10"/>
  <c r="AM482" i="10"/>
  <c r="AM470" i="10"/>
  <c r="AP526" i="10"/>
  <c r="AL16" i="10"/>
  <c r="L66" i="10" a="1"/>
  <c r="L66" i="10" s="1"/>
  <c r="L65" i="10" a="1"/>
  <c r="L65" i="10" s="1"/>
  <c r="L67" i="10" a="1"/>
  <c r="L67" i="10" s="1"/>
  <c r="AO162" i="10"/>
  <c r="AM222" i="10"/>
  <c r="AM210" i="10"/>
  <c r="L214" i="10" s="1"/>
  <c r="AM690" i="10"/>
  <c r="AM678" i="10"/>
  <c r="AM378" i="10"/>
  <c r="AM366" i="10"/>
  <c r="L370" i="10" s="1"/>
  <c r="AM586" i="10"/>
  <c r="AM574" i="10"/>
  <c r="L578" i="10" s="1"/>
  <c r="AM170" i="10"/>
  <c r="AM158" i="10"/>
  <c r="L162" i="10" s="1"/>
  <c r="AO734" i="10"/>
  <c r="AM430" i="10"/>
  <c r="AM418" i="10"/>
  <c r="AM118" i="10"/>
  <c r="AM106" i="10"/>
  <c r="AO630" i="10"/>
  <c r="AL4" i="10"/>
  <c r="AM8" i="10"/>
  <c r="AM534" i="10"/>
  <c r="AM522" i="10"/>
  <c r="AM54" i="10"/>
  <c r="AO58" i="10"/>
  <c r="AL57" i="10"/>
  <c r="AL7" i="10" s="1"/>
  <c r="W287" i="34"/>
  <c r="AN66" i="10" s="1"/>
  <c r="W285" i="34"/>
  <c r="V329" i="30"/>
  <c r="V343" i="30"/>
  <c r="AM728" i="10" s="1"/>
  <c r="W285" i="20"/>
  <c r="W287" i="20"/>
  <c r="V329" i="20"/>
  <c r="V343" i="20"/>
  <c r="AM156" i="10" s="1"/>
  <c r="W325" i="34"/>
  <c r="AN58" i="10" s="1"/>
  <c r="W323" i="34"/>
  <c r="V305" i="27"/>
  <c r="AM570" i="10" s="1"/>
  <c r="V291" i="27"/>
  <c r="V3" i="27"/>
  <c r="V22" i="27" s="1"/>
  <c r="V290" i="19"/>
  <c r="V284" i="19"/>
  <c r="V284" i="25"/>
  <c r="V290" i="25"/>
  <c r="V328" i="29"/>
  <c r="V322" i="29"/>
  <c r="V328" i="20"/>
  <c r="V322" i="20"/>
  <c r="V291" i="29"/>
  <c r="V305" i="29"/>
  <c r="AM674" i="10" s="1"/>
  <c r="V3" i="29"/>
  <c r="V22" i="29" s="1"/>
  <c r="V290" i="18"/>
  <c r="V284" i="18"/>
  <c r="V329" i="21"/>
  <c r="V343" i="21"/>
  <c r="AM208" i="10" s="1"/>
  <c r="V305" i="18"/>
  <c r="AM310" i="10" s="1"/>
  <c r="V291" i="18"/>
  <c r="V3" i="18"/>
  <c r="V22" i="18" s="1"/>
  <c r="V322" i="30"/>
  <c r="V328" i="30"/>
  <c r="W285" i="27"/>
  <c r="W287" i="27"/>
  <c r="V3" i="21"/>
  <c r="V22" i="21" s="1"/>
  <c r="V291" i="21"/>
  <c r="V305" i="21"/>
  <c r="AM206" i="10" s="1"/>
  <c r="V328" i="34"/>
  <c r="V322" i="34"/>
  <c r="W323" i="25"/>
  <c r="W325" i="25"/>
  <c r="AN474" i="10" s="1"/>
  <c r="V290" i="27"/>
  <c r="V284" i="27"/>
  <c r="V322" i="23"/>
  <c r="V328" i="23"/>
  <c r="V328" i="21"/>
  <c r="V322" i="21"/>
  <c r="V322" i="28"/>
  <c r="V328" i="28"/>
  <c r="V284" i="22"/>
  <c r="V290" i="22"/>
  <c r="W285" i="28"/>
  <c r="W287" i="28"/>
  <c r="W287" i="22"/>
  <c r="W285" i="22"/>
  <c r="V290" i="21"/>
  <c r="V284" i="21"/>
  <c r="V343" i="34"/>
  <c r="AM104" i="10" s="1"/>
  <c r="H104" i="10" s="1" a="1"/>
  <c r="H104" i="10" s="1"/>
  <c r="V329" i="34"/>
  <c r="W323" i="19"/>
  <c r="W325" i="19"/>
  <c r="V291" i="23"/>
  <c r="V305" i="23"/>
  <c r="AM362" i="10" s="1"/>
  <c r="V3" i="23"/>
  <c r="V22" i="23" s="1"/>
  <c r="V329" i="24"/>
  <c r="V343" i="24"/>
  <c r="AM416" i="10" s="1"/>
  <c r="V343" i="28"/>
  <c r="AM624" i="10" s="1"/>
  <c r="V329" i="28"/>
  <c r="V291" i="22"/>
  <c r="V305" i="22"/>
  <c r="AM258" i="10" s="1"/>
  <c r="V3" i="22"/>
  <c r="V22" i="22" s="1"/>
  <c r="W285" i="33"/>
  <c r="W287" i="33"/>
  <c r="W287" i="30"/>
  <c r="W285" i="30"/>
  <c r="V322" i="33"/>
  <c r="V328" i="33"/>
  <c r="V329" i="22"/>
  <c r="V343" i="22"/>
  <c r="AM260" i="10" s="1"/>
  <c r="W325" i="22"/>
  <c r="AN214" i="10" s="1"/>
  <c r="W323" i="22"/>
  <c r="W323" i="18"/>
  <c r="W325" i="18"/>
  <c r="AN266" i="10" s="1"/>
  <c r="V290" i="23"/>
  <c r="V284" i="23"/>
  <c r="V322" i="24"/>
  <c r="V328" i="24"/>
  <c r="W323" i="23"/>
  <c r="W325" i="23"/>
  <c r="AN318" i="10" s="1"/>
  <c r="V343" i="23"/>
  <c r="AM364" i="10" s="1"/>
  <c r="V329" i="23"/>
  <c r="V291" i="19"/>
  <c r="V305" i="19"/>
  <c r="V3" i="19"/>
  <c r="V22" i="19" s="1"/>
  <c r="W285" i="23"/>
  <c r="W287" i="23"/>
  <c r="W287" i="26"/>
  <c r="W285" i="26"/>
  <c r="V343" i="33"/>
  <c r="AM832" i="10" s="1"/>
  <c r="V329" i="33"/>
  <c r="V328" i="22"/>
  <c r="V322" i="22"/>
  <c r="W323" i="28"/>
  <c r="W325" i="28"/>
  <c r="AN578" i="10" s="1"/>
  <c r="W325" i="26"/>
  <c r="AN422" i="10" s="1"/>
  <c r="W323" i="26"/>
  <c r="V290" i="34"/>
  <c r="V284" i="34"/>
  <c r="V328" i="25"/>
  <c r="V322" i="25"/>
  <c r="V322" i="19"/>
  <c r="V328" i="19"/>
  <c r="W325" i="32"/>
  <c r="AN734" i="10" s="1"/>
  <c r="W323" i="32"/>
  <c r="V291" i="34"/>
  <c r="V305" i="34"/>
  <c r="AM102" i="10" s="1"/>
  <c r="V3" i="34"/>
  <c r="V22" i="34" s="1"/>
  <c r="V343" i="25"/>
  <c r="AM520" i="10" s="1"/>
  <c r="V329" i="25"/>
  <c r="V329" i="19"/>
  <c r="V343" i="19"/>
  <c r="W325" i="21"/>
  <c r="AN162" i="10" s="1"/>
  <c r="W323" i="21"/>
  <c r="V284" i="30"/>
  <c r="V290" i="30"/>
  <c r="W325" i="33"/>
  <c r="AN786" i="10" s="1"/>
  <c r="W323" i="33"/>
  <c r="V291" i="28"/>
  <c r="V305" i="28"/>
  <c r="AM622" i="10" s="1"/>
  <c r="V3" i="28"/>
  <c r="V22" i="28" s="1"/>
  <c r="V328" i="32"/>
  <c r="V322" i="32"/>
  <c r="V284" i="33"/>
  <c r="V290" i="33"/>
  <c r="W287" i="21"/>
  <c r="W285" i="21"/>
  <c r="V329" i="18"/>
  <c r="V343" i="18"/>
  <c r="AM312" i="10" s="1"/>
  <c r="V305" i="30"/>
  <c r="AM726" i="10" s="1"/>
  <c r="V3" i="30"/>
  <c r="V22" i="30" s="1"/>
  <c r="V291" i="30"/>
  <c r="W323" i="24"/>
  <c r="W325" i="24"/>
  <c r="AN370" i="10" s="1"/>
  <c r="V284" i="26"/>
  <c r="V290" i="26"/>
  <c r="V290" i="28"/>
  <c r="V284" i="28"/>
  <c r="V329" i="32"/>
  <c r="V343" i="32"/>
  <c r="AM780" i="10" s="1"/>
  <c r="W285" i="25"/>
  <c r="W287" i="25"/>
  <c r="V322" i="27"/>
  <c r="V328" i="27"/>
  <c r="W287" i="32"/>
  <c r="W285" i="32"/>
  <c r="W325" i="27"/>
  <c r="AN526" i="10" s="1"/>
  <c r="W323" i="27"/>
  <c r="W285" i="19"/>
  <c r="W287" i="19"/>
  <c r="V328" i="26"/>
  <c r="V322" i="26"/>
  <c r="V290" i="32"/>
  <c r="V284" i="32"/>
  <c r="W285" i="29"/>
  <c r="W287" i="29"/>
  <c r="V322" i="18"/>
  <c r="V328" i="18"/>
  <c r="V291" i="24"/>
  <c r="V305" i="24"/>
  <c r="AM414" i="10" s="1"/>
  <c r="V3" i="24"/>
  <c r="V22" i="24" s="1"/>
  <c r="W325" i="29"/>
  <c r="AN630" i="10" s="1"/>
  <c r="W323" i="29"/>
  <c r="V3" i="26"/>
  <c r="V22" i="26" s="1"/>
  <c r="V291" i="26"/>
  <c r="V305" i="26"/>
  <c r="AM466" i="10" s="1"/>
  <c r="V290" i="20"/>
  <c r="V284" i="20"/>
  <c r="W287" i="24"/>
  <c r="W285" i="24"/>
  <c r="W325" i="20"/>
  <c r="AN110" i="10" s="1"/>
  <c r="W323" i="20"/>
  <c r="V291" i="33"/>
  <c r="V305" i="33"/>
  <c r="AM830" i="10" s="1"/>
  <c r="V3" i="33"/>
  <c r="V22" i="33" s="1"/>
  <c r="V343" i="27"/>
  <c r="AM572" i="10" s="1"/>
  <c r="V329" i="27"/>
  <c r="V329" i="26"/>
  <c r="V343" i="26"/>
  <c r="AM468" i="10" s="1"/>
  <c r="V291" i="32"/>
  <c r="V305" i="32"/>
  <c r="AM778" i="10" s="1"/>
  <c r="V3" i="32"/>
  <c r="V22" i="32" s="1"/>
  <c r="V291" i="25"/>
  <c r="V305" i="25"/>
  <c r="AM518" i="10" s="1"/>
  <c r="V3" i="25"/>
  <c r="V22" i="25" s="1"/>
  <c r="W285" i="18"/>
  <c r="W287" i="18"/>
  <c r="V343" i="29"/>
  <c r="AM676" i="10" s="1"/>
  <c r="V329" i="29"/>
  <c r="V290" i="24"/>
  <c r="V284" i="24"/>
  <c r="W325" i="30"/>
  <c r="AN682" i="10" s="1"/>
  <c r="W323" i="30"/>
  <c r="V291" i="20"/>
  <c r="V305" i="20"/>
  <c r="AM154" i="10" s="1"/>
  <c r="V3" i="20"/>
  <c r="V22" i="20" s="1"/>
  <c r="V290" i="29"/>
  <c r="V284" i="29"/>
  <c r="J317" i="10" l="1"/>
  <c r="AD7" i="10"/>
  <c r="J726" i="10" a="1"/>
  <c r="J726" i="10" s="1"/>
  <c r="I726" i="10" a="1"/>
  <c r="I726" i="10" s="1"/>
  <c r="K726" i="10" a="1"/>
  <c r="K726" i="10" s="1"/>
  <c r="H726" i="10" a="1"/>
  <c r="H726" i="10" s="1"/>
  <c r="L726" i="10" a="1"/>
  <c r="L726" i="10" s="1"/>
  <c r="M726" i="10" s="1"/>
  <c r="N726" i="10" s="1"/>
  <c r="O726" i="10" s="1"/>
  <c r="P726" i="10" s="1"/>
  <c r="Q726" i="10" s="1"/>
  <c r="R726" i="10" s="1"/>
  <c r="AN326" i="10"/>
  <c r="AN317" i="10" s="1"/>
  <c r="AN314" i="10"/>
  <c r="L586" i="10" a="1"/>
  <c r="L586" i="10" s="1"/>
  <c r="AM577" i="10"/>
  <c r="L577" i="10" s="1"/>
  <c r="L587" i="10" a="1"/>
  <c r="L587" i="10" s="1"/>
  <c r="L585" i="10" a="1"/>
  <c r="L585" i="10" s="1"/>
  <c r="AO586" i="10"/>
  <c r="L470" i="10"/>
  <c r="L472" i="10"/>
  <c r="L468" i="10" a="1"/>
  <c r="L468" i="10" s="1"/>
  <c r="M468" i="10" s="1"/>
  <c r="N468" i="10" s="1"/>
  <c r="O468" i="10" s="1"/>
  <c r="P468" i="10" s="1"/>
  <c r="Q468" i="10" s="1"/>
  <c r="R468" i="10" s="1"/>
  <c r="J468" i="10" a="1"/>
  <c r="J468" i="10" s="1"/>
  <c r="H468" i="10" a="1"/>
  <c r="H468" i="10" s="1"/>
  <c r="I468" i="10" a="1"/>
  <c r="I468" i="10" s="1"/>
  <c r="K468" i="10" a="1"/>
  <c r="K468" i="10" s="1"/>
  <c r="K310" i="10" a="1"/>
  <c r="K310" i="10" s="1"/>
  <c r="I310" i="10" a="1"/>
  <c r="I310" i="10" s="1"/>
  <c r="L310" i="10" a="1"/>
  <c r="L310" i="10" s="1"/>
  <c r="H310" i="10" a="1"/>
  <c r="H310" i="10" s="1"/>
  <c r="J310" i="10" a="1"/>
  <c r="J310" i="10" s="1"/>
  <c r="L526" i="10"/>
  <c r="L524" i="10"/>
  <c r="L522" i="10"/>
  <c r="L368" i="10"/>
  <c r="L366" i="10"/>
  <c r="L481" i="10" a="1"/>
  <c r="L481" i="10" s="1"/>
  <c r="L483" i="10" a="1"/>
  <c r="L483" i="10" s="1"/>
  <c r="L482" i="10" a="1"/>
  <c r="L482" i="10" s="1"/>
  <c r="AM473" i="10"/>
  <c r="L473" i="10" s="1"/>
  <c r="AO482" i="10"/>
  <c r="AP370" i="10"/>
  <c r="AM525" i="10"/>
  <c r="L525" i="10" s="1"/>
  <c r="L533" i="10" a="1"/>
  <c r="L533" i="10" s="1"/>
  <c r="L535" i="10" a="1"/>
  <c r="L535" i="10" s="1"/>
  <c r="L534" i="10" a="1"/>
  <c r="L534" i="10" s="1"/>
  <c r="AO534" i="10"/>
  <c r="AM369" i="10"/>
  <c r="L369" i="10" s="1"/>
  <c r="L378" i="10" a="1"/>
  <c r="L378" i="10" s="1"/>
  <c r="L379" i="10" a="1"/>
  <c r="L379" i="10" s="1"/>
  <c r="L377" i="10" a="1"/>
  <c r="L377" i="10" s="1"/>
  <c r="AO378" i="10"/>
  <c r="L732" i="10"/>
  <c r="L730" i="10"/>
  <c r="L316" i="10"/>
  <c r="L314" i="10"/>
  <c r="L104" i="10" a="1"/>
  <c r="L104" i="10" s="1"/>
  <c r="K104" i="10" a="1"/>
  <c r="K104" i="10" s="1"/>
  <c r="J104" i="10" a="1"/>
  <c r="J104" i="10" s="1"/>
  <c r="I104" i="10" a="1"/>
  <c r="I104" i="10" s="1"/>
  <c r="J570" i="10" a="1"/>
  <c r="J570" i="10" s="1"/>
  <c r="K570" i="10" a="1"/>
  <c r="K570" i="10" s="1"/>
  <c r="L570" i="10" a="1"/>
  <c r="L570" i="10" s="1"/>
  <c r="M570" i="10" s="1"/>
  <c r="N570" i="10" s="1"/>
  <c r="O570" i="10" s="1"/>
  <c r="P570" i="10" s="1"/>
  <c r="Q570" i="10" s="1"/>
  <c r="R570" i="10" s="1"/>
  <c r="H570" i="10" a="1"/>
  <c r="H570" i="10" s="1"/>
  <c r="I570" i="10" a="1"/>
  <c r="I570" i="10" s="1"/>
  <c r="L682" i="10"/>
  <c r="L678" i="10"/>
  <c r="L680" i="10"/>
  <c r="L741" i="10" a="1"/>
  <c r="L741" i="10" s="1"/>
  <c r="AM733" i="10"/>
  <c r="L733" i="10" s="1"/>
  <c r="L743" i="10" a="1"/>
  <c r="L743" i="10" s="1"/>
  <c r="L742" i="10" a="1"/>
  <c r="L742" i="10" s="1"/>
  <c r="AO742" i="10"/>
  <c r="L326" i="10" a="1"/>
  <c r="L326" i="10" s="1"/>
  <c r="AM317" i="10"/>
  <c r="L317" i="10" s="1"/>
  <c r="L327" i="10" a="1"/>
  <c r="L327" i="10" s="1"/>
  <c r="L325" i="10" a="1"/>
  <c r="L325" i="10" s="1"/>
  <c r="AO326" i="10"/>
  <c r="H208" i="10" a="1"/>
  <c r="H208" i="10" s="1"/>
  <c r="K208" i="10" a="1"/>
  <c r="K208" i="10" s="1"/>
  <c r="J208" i="10" a="1"/>
  <c r="J208" i="10" s="1"/>
  <c r="L208" i="10" a="1"/>
  <c r="L208" i="10" s="1"/>
  <c r="I208" i="10" a="1"/>
  <c r="I208" i="10" s="1"/>
  <c r="AP786" i="10"/>
  <c r="J154" i="10" a="1"/>
  <c r="J154" i="10" s="1"/>
  <c r="H154" i="10" a="1"/>
  <c r="H154" i="10" s="1"/>
  <c r="I154" i="10" a="1"/>
  <c r="I154" i="10" s="1"/>
  <c r="K154" i="10" a="1"/>
  <c r="K154" i="10" s="1"/>
  <c r="L154" i="10" a="1"/>
  <c r="L154" i="10" s="1"/>
  <c r="AN742" i="10"/>
  <c r="AN733" i="10" s="1"/>
  <c r="AN730" i="10"/>
  <c r="AN690" i="10"/>
  <c r="AN681" i="10" s="1"/>
  <c r="AN678" i="10"/>
  <c r="I414" i="10" a="1"/>
  <c r="I414" i="10" s="1"/>
  <c r="L414" i="10" a="1"/>
  <c r="L414" i="10" s="1"/>
  <c r="M414" i="10" s="1"/>
  <c r="N414" i="10" s="1"/>
  <c r="O414" i="10" s="1"/>
  <c r="P414" i="10" s="1"/>
  <c r="Q414" i="10" s="1"/>
  <c r="R414" i="10" s="1"/>
  <c r="J414" i="10" a="1"/>
  <c r="J414" i="10" s="1"/>
  <c r="K414" i="10" a="1"/>
  <c r="K414" i="10" s="1"/>
  <c r="H414" i="10" a="1"/>
  <c r="H414" i="10" s="1"/>
  <c r="AN794" i="10"/>
  <c r="AN785" i="10" s="1"/>
  <c r="AN782" i="10"/>
  <c r="L689" i="10" a="1"/>
  <c r="L689" i="10" s="1"/>
  <c r="L691" i="10" a="1"/>
  <c r="L691" i="10" s="1"/>
  <c r="AM681" i="10"/>
  <c r="L681" i="10" s="1"/>
  <c r="L690" i="10" a="1"/>
  <c r="L690" i="10" s="1"/>
  <c r="AO690" i="10"/>
  <c r="AN8" i="10"/>
  <c r="AP630" i="10"/>
  <c r="L212" i="10"/>
  <c r="L210" i="10"/>
  <c r="L637" i="10" a="1"/>
  <c r="L637" i="10" s="1"/>
  <c r="L639" i="10" a="1"/>
  <c r="L639" i="10" s="1"/>
  <c r="AM629" i="10"/>
  <c r="L629" i="10" s="1"/>
  <c r="L638" i="10" a="1"/>
  <c r="L638" i="10" s="1"/>
  <c r="AO638" i="10"/>
  <c r="J364" i="10" a="1"/>
  <c r="J364" i="10" s="1"/>
  <c r="H364" i="10" a="1"/>
  <c r="H364" i="10" s="1"/>
  <c r="L364" i="10" a="1"/>
  <c r="L364" i="10" s="1"/>
  <c r="K364" i="10" a="1"/>
  <c r="K364" i="10" s="1"/>
  <c r="I364" i="10" a="1"/>
  <c r="I364" i="10" s="1"/>
  <c r="K572" i="10" a="1"/>
  <c r="K572" i="10" s="1"/>
  <c r="L572" i="10" a="1"/>
  <c r="L572" i="10" s="1"/>
  <c r="M572" i="10" s="1"/>
  <c r="N572" i="10" s="1"/>
  <c r="O572" i="10" s="1"/>
  <c r="P572" i="10" s="1"/>
  <c r="Q572" i="10" s="1"/>
  <c r="R572" i="10" s="1"/>
  <c r="I572" i="10" a="1"/>
  <c r="I572" i="10" s="1"/>
  <c r="J572" i="10" a="1"/>
  <c r="J572" i="10" s="1"/>
  <c r="H572" i="10" a="1"/>
  <c r="H572" i="10" s="1"/>
  <c r="L626" i="10"/>
  <c r="L628" i="10"/>
  <c r="I830" i="10" a="1"/>
  <c r="I830" i="10" s="1"/>
  <c r="L830" i="10" a="1"/>
  <c r="L830" i="10" s="1"/>
  <c r="M830" i="10" s="1"/>
  <c r="N830" i="10" s="1"/>
  <c r="O830" i="10" s="1"/>
  <c r="P830" i="10" s="1"/>
  <c r="Q830" i="10" s="1"/>
  <c r="R830" i="10" s="1"/>
  <c r="K830" i="10" a="1"/>
  <c r="K830" i="10" s="1"/>
  <c r="J830" i="10" a="1"/>
  <c r="J830" i="10" s="1"/>
  <c r="H830" i="10" a="1"/>
  <c r="H830" i="10" s="1"/>
  <c r="AN482" i="10"/>
  <c r="AN473" i="10" s="1"/>
  <c r="AN470" i="10"/>
  <c r="AN170" i="10"/>
  <c r="AN161" i="10" s="1"/>
  <c r="AN158" i="10"/>
  <c r="L156" i="10" a="1"/>
  <c r="L156" i="10" s="1"/>
  <c r="I156" i="10" a="1"/>
  <c r="I156" i="10" s="1"/>
  <c r="H156" i="10" a="1"/>
  <c r="H156" i="10" s="1"/>
  <c r="K156" i="10" a="1"/>
  <c r="K156" i="10" s="1"/>
  <c r="J156" i="10" a="1"/>
  <c r="J156" i="10" s="1"/>
  <c r="L630" i="10"/>
  <c r="L223" i="10" a="1"/>
  <c r="L223" i="10" s="1"/>
  <c r="AM213" i="10"/>
  <c r="L213" i="10" s="1"/>
  <c r="L222" i="10" a="1"/>
  <c r="L222" i="10" s="1"/>
  <c r="AO222" i="10"/>
  <c r="L221" i="10" a="1"/>
  <c r="L221" i="10" s="1"/>
  <c r="L264" i="10"/>
  <c r="L262" i="10"/>
  <c r="H520" i="10" a="1"/>
  <c r="H520" i="10" s="1"/>
  <c r="L520" i="10" a="1"/>
  <c r="L520" i="10" s="1"/>
  <c r="M520" i="10" s="1"/>
  <c r="N520" i="10" s="1"/>
  <c r="O520" i="10" s="1"/>
  <c r="P520" i="10" s="1"/>
  <c r="Q520" i="10" s="1"/>
  <c r="R520" i="10" s="1"/>
  <c r="J520" i="10" a="1"/>
  <c r="J520" i="10" s="1"/>
  <c r="K520" i="10" a="1"/>
  <c r="K520" i="10" s="1"/>
  <c r="I520" i="10" a="1"/>
  <c r="I520" i="10" s="1"/>
  <c r="H258" i="10" a="1"/>
  <c r="H258" i="10" s="1"/>
  <c r="J258" i="10" a="1"/>
  <c r="J258" i="10" s="1"/>
  <c r="L258" i="10" a="1"/>
  <c r="L258" i="10" s="1"/>
  <c r="K258" i="10" a="1"/>
  <c r="K258" i="10" s="1"/>
  <c r="I258" i="10" a="1"/>
  <c r="I258" i="10" s="1"/>
  <c r="AN222" i="10"/>
  <c r="AN213" i="10" s="1"/>
  <c r="AN210" i="10"/>
  <c r="I674" i="10" a="1"/>
  <c r="I674" i="10" s="1"/>
  <c r="K674" i="10" a="1"/>
  <c r="K674" i="10" s="1"/>
  <c r="L674" i="10" a="1"/>
  <c r="L674" i="10" s="1"/>
  <c r="M674" i="10" s="1"/>
  <c r="N674" i="10" s="1"/>
  <c r="O674" i="10" s="1"/>
  <c r="P674" i="10" s="1"/>
  <c r="Q674" i="10" s="1"/>
  <c r="R674" i="10" s="1"/>
  <c r="H674" i="10" a="1"/>
  <c r="H674" i="10" s="1"/>
  <c r="J674" i="10" a="1"/>
  <c r="J674" i="10" s="1"/>
  <c r="L108" i="10"/>
  <c r="L106" i="10"/>
  <c r="AP214" i="10"/>
  <c r="L273" i="10" a="1"/>
  <c r="L273" i="10" s="1"/>
  <c r="L274" i="10" a="1"/>
  <c r="L274" i="10" s="1"/>
  <c r="AM265" i="10"/>
  <c r="L265" i="10" s="1"/>
  <c r="L275" i="10" a="1"/>
  <c r="L275" i="10" s="1"/>
  <c r="AO274" i="10"/>
  <c r="AN638" i="10"/>
  <c r="AN629" i="10" s="1"/>
  <c r="AN626" i="10"/>
  <c r="AN586" i="10"/>
  <c r="AN577" i="10" s="1"/>
  <c r="AN574" i="10"/>
  <c r="I206" i="10" a="1"/>
  <c r="I206" i="10" s="1"/>
  <c r="L206" i="10" a="1"/>
  <c r="L206" i="10" s="1"/>
  <c r="H206" i="10" a="1"/>
  <c r="H206" i="10" s="1"/>
  <c r="J206" i="10" a="1"/>
  <c r="J206" i="10" s="1"/>
  <c r="K206" i="10" a="1"/>
  <c r="K206" i="10" s="1"/>
  <c r="AN118" i="10"/>
  <c r="AN109" i="10" s="1"/>
  <c r="AN106" i="10"/>
  <c r="AO118" i="10"/>
  <c r="L119" i="10" a="1"/>
  <c r="L119" i="10" s="1"/>
  <c r="AM109" i="10"/>
  <c r="L109" i="10" s="1"/>
  <c r="L118" i="10" a="1"/>
  <c r="L118" i="10" s="1"/>
  <c r="L117" i="10" a="1"/>
  <c r="L117" i="10" s="1"/>
  <c r="AP162" i="10"/>
  <c r="AP578" i="10"/>
  <c r="I676" i="10" a="1"/>
  <c r="I676" i="10" s="1"/>
  <c r="L676" i="10" a="1"/>
  <c r="L676" i="10" s="1"/>
  <c r="M676" i="10" s="1"/>
  <c r="N676" i="10" s="1"/>
  <c r="O676" i="10" s="1"/>
  <c r="P676" i="10" s="1"/>
  <c r="Q676" i="10" s="1"/>
  <c r="R676" i="10" s="1"/>
  <c r="K676" i="10" a="1"/>
  <c r="K676" i="10" s="1"/>
  <c r="H676" i="10" a="1"/>
  <c r="H676" i="10" s="1"/>
  <c r="J676" i="10" a="1"/>
  <c r="J676" i="10" s="1"/>
  <c r="J780" i="10" a="1"/>
  <c r="J780" i="10" s="1"/>
  <c r="H780" i="10" a="1"/>
  <c r="H780" i="10" s="1"/>
  <c r="L780" i="10" a="1"/>
  <c r="L780" i="10" s="1"/>
  <c r="I780" i="10" a="1"/>
  <c r="I780" i="10" s="1"/>
  <c r="K780" i="10" a="1"/>
  <c r="K780" i="10" s="1"/>
  <c r="AN274" i="10"/>
  <c r="AN265" i="10" s="1"/>
  <c r="AN262" i="10"/>
  <c r="L422" i="10"/>
  <c r="L420" i="10"/>
  <c r="L418" i="10"/>
  <c r="AP266" i="10"/>
  <c r="J624" i="10" a="1"/>
  <c r="J624" i="10" s="1"/>
  <c r="H624" i="10" a="1"/>
  <c r="H624" i="10" s="1"/>
  <c r="K624" i="10" a="1"/>
  <c r="K624" i="10" s="1"/>
  <c r="I624" i="10" a="1"/>
  <c r="I624" i="10" s="1"/>
  <c r="L624" i="10" a="1"/>
  <c r="L624" i="10" s="1"/>
  <c r="M624" i="10" s="1"/>
  <c r="N624" i="10" s="1"/>
  <c r="O624" i="10" s="1"/>
  <c r="P624" i="10" s="1"/>
  <c r="Q624" i="10" s="1"/>
  <c r="R624" i="10" s="1"/>
  <c r="J728" i="10" a="1"/>
  <c r="J728" i="10" s="1"/>
  <c r="H728" i="10" a="1"/>
  <c r="H728" i="10" s="1"/>
  <c r="K728" i="10" a="1"/>
  <c r="K728" i="10" s="1"/>
  <c r="L728" i="10" a="1"/>
  <c r="L728" i="10" s="1"/>
  <c r="M728" i="10" s="1"/>
  <c r="N728" i="10" s="1"/>
  <c r="O728" i="10" s="1"/>
  <c r="P728" i="10" s="1"/>
  <c r="Q728" i="10" s="1"/>
  <c r="R728" i="10" s="1"/>
  <c r="I728" i="10" a="1"/>
  <c r="I728" i="10" s="1"/>
  <c r="L429" i="10" a="1"/>
  <c r="L429" i="10" s="1"/>
  <c r="AM421" i="10"/>
  <c r="L421" i="10" s="1"/>
  <c r="L430" i="10" a="1"/>
  <c r="L430" i="10" s="1"/>
  <c r="L431" i="10" a="1"/>
  <c r="L431" i="10" s="1"/>
  <c r="AO430" i="10"/>
  <c r="L318" i="10"/>
  <c r="J312" i="10" a="1"/>
  <c r="J312" i="10" s="1"/>
  <c r="H312" i="10" a="1"/>
  <c r="H312" i="10" s="1"/>
  <c r="K312" i="10" a="1"/>
  <c r="K312" i="10" s="1"/>
  <c r="L312" i="10" a="1"/>
  <c r="L312" i="10" s="1"/>
  <c r="I312" i="10" a="1"/>
  <c r="I312" i="10" s="1"/>
  <c r="AN378" i="10"/>
  <c r="AN369" i="10" s="1"/>
  <c r="AN366" i="10"/>
  <c r="K416" i="10" a="1"/>
  <c r="K416" i="10" s="1"/>
  <c r="J416" i="10" a="1"/>
  <c r="J416" i="10" s="1"/>
  <c r="L416" i="10" a="1"/>
  <c r="L416" i="10" s="1"/>
  <c r="M416" i="10" s="1"/>
  <c r="N416" i="10" s="1"/>
  <c r="O416" i="10" s="1"/>
  <c r="P416" i="10" s="1"/>
  <c r="Q416" i="10" s="1"/>
  <c r="R416" i="10" s="1"/>
  <c r="I416" i="10" a="1"/>
  <c r="I416" i="10" s="1"/>
  <c r="H416" i="10" a="1"/>
  <c r="H416" i="10" s="1"/>
  <c r="AN534" i="10"/>
  <c r="AN525" i="10" s="1"/>
  <c r="AN522" i="10"/>
  <c r="AP734" i="10"/>
  <c r="AQ682" i="10"/>
  <c r="AP318" i="10"/>
  <c r="J832" i="10" a="1"/>
  <c r="J832" i="10" s="1"/>
  <c r="I832" i="10" a="1"/>
  <c r="I832" i="10" s="1"/>
  <c r="H832" i="10" a="1"/>
  <c r="H832" i="10" s="1"/>
  <c r="L832" i="10" a="1"/>
  <c r="L832" i="10" s="1"/>
  <c r="M832" i="10" s="1"/>
  <c r="N832" i="10" s="1"/>
  <c r="O832" i="10" s="1"/>
  <c r="P832" i="10" s="1"/>
  <c r="Q832" i="10" s="1"/>
  <c r="R832" i="10" s="1"/>
  <c r="K832" i="10" a="1"/>
  <c r="K832" i="10" s="1"/>
  <c r="H518" i="10" a="1"/>
  <c r="H518" i="10" s="1"/>
  <c r="L518" i="10" a="1"/>
  <c r="L518" i="10" s="1"/>
  <c r="M518" i="10" s="1"/>
  <c r="N518" i="10" s="1"/>
  <c r="O518" i="10" s="1"/>
  <c r="P518" i="10" s="1"/>
  <c r="Q518" i="10" s="1"/>
  <c r="R518" i="10" s="1"/>
  <c r="I518" i="10" a="1"/>
  <c r="I518" i="10" s="1"/>
  <c r="J518" i="10" a="1"/>
  <c r="J518" i="10" s="1"/>
  <c r="K518" i="10" a="1"/>
  <c r="K518" i="10" s="1"/>
  <c r="I622" i="10" a="1"/>
  <c r="I622" i="10" s="1"/>
  <c r="J622" i="10" a="1"/>
  <c r="J622" i="10" s="1"/>
  <c r="L622" i="10" a="1"/>
  <c r="L622" i="10" s="1"/>
  <c r="M622" i="10" s="1"/>
  <c r="N622" i="10" s="1"/>
  <c r="O622" i="10" s="1"/>
  <c r="P622" i="10" s="1"/>
  <c r="Q622" i="10" s="1"/>
  <c r="R622" i="10" s="1"/>
  <c r="H622" i="10" a="1"/>
  <c r="H622" i="10" s="1"/>
  <c r="K622" i="10" a="1"/>
  <c r="K622" i="10" s="1"/>
  <c r="AN430" i="10"/>
  <c r="AN421" i="10" s="1"/>
  <c r="AN418" i="10"/>
  <c r="L734" i="10"/>
  <c r="AM16" i="10"/>
  <c r="AP474" i="10"/>
  <c r="L784" i="10"/>
  <c r="L782" i="10"/>
  <c r="L160" i="10"/>
  <c r="L158" i="10"/>
  <c r="L474" i="10"/>
  <c r="L795" i="10" a="1"/>
  <c r="L795" i="10" s="1"/>
  <c r="AM785" i="10"/>
  <c r="L785" i="10" s="1"/>
  <c r="L793" i="10" a="1"/>
  <c r="L793" i="10" s="1"/>
  <c r="L794" i="10" a="1"/>
  <c r="L794" i="10" s="1"/>
  <c r="AO794" i="10"/>
  <c r="L260" i="10" a="1"/>
  <c r="L260" i="10" s="1"/>
  <c r="J260" i="10" a="1"/>
  <c r="J260" i="10" s="1"/>
  <c r="H260" i="10" a="1"/>
  <c r="H260" i="10" s="1"/>
  <c r="K260" i="10" a="1"/>
  <c r="K260" i="10" s="1"/>
  <c r="I260" i="10" a="1"/>
  <c r="I260" i="10" s="1"/>
  <c r="I362" i="10" a="1"/>
  <c r="I362" i="10" s="1"/>
  <c r="L362" i="10" a="1"/>
  <c r="L362" i="10" s="1"/>
  <c r="J362" i="10" a="1"/>
  <c r="J362" i="10" s="1"/>
  <c r="H362" i="10" a="1"/>
  <c r="H362" i="10" s="1"/>
  <c r="K362" i="10" a="1"/>
  <c r="K362" i="10" s="1"/>
  <c r="AO170" i="10"/>
  <c r="L170" i="10" a="1"/>
  <c r="L170" i="10" s="1"/>
  <c r="AM161" i="10"/>
  <c r="L161" i="10" s="1"/>
  <c r="L171" i="10" a="1"/>
  <c r="L171" i="10" s="1"/>
  <c r="L169" i="10" a="1"/>
  <c r="L169" i="10" s="1"/>
  <c r="L110" i="10"/>
  <c r="I466" i="10" a="1"/>
  <c r="I466" i="10" s="1"/>
  <c r="L466" i="10" a="1"/>
  <c r="L466" i="10" s="1"/>
  <c r="M466" i="10" s="1"/>
  <c r="N466" i="10" s="1"/>
  <c r="O466" i="10" s="1"/>
  <c r="P466" i="10" s="1"/>
  <c r="Q466" i="10" s="1"/>
  <c r="R466" i="10" s="1"/>
  <c r="J466" i="10" a="1"/>
  <c r="J466" i="10" s="1"/>
  <c r="H466" i="10" a="1"/>
  <c r="H466" i="10" s="1"/>
  <c r="K466" i="10" a="1"/>
  <c r="K466" i="10" s="1"/>
  <c r="J778" i="10" a="1"/>
  <c r="J778" i="10" s="1"/>
  <c r="H778" i="10" a="1"/>
  <c r="H778" i="10" s="1"/>
  <c r="L778" i="10" a="1"/>
  <c r="L778" i="10" s="1"/>
  <c r="K778" i="10" a="1"/>
  <c r="K778" i="10" s="1"/>
  <c r="I778" i="10" a="1"/>
  <c r="I778" i="10" s="1"/>
  <c r="AO8" i="10"/>
  <c r="L574" i="10"/>
  <c r="L576" i="10"/>
  <c r="AQ526" i="10"/>
  <c r="AQ422" i="10"/>
  <c r="AP110" i="10"/>
  <c r="L58" i="10"/>
  <c r="AM4" i="10"/>
  <c r="L56" i="10"/>
  <c r="L54" i="10"/>
  <c r="K102" i="10" a="1"/>
  <c r="K102" i="10" s="1"/>
  <c r="I102" i="10" a="1"/>
  <c r="I102" i="10" s="1"/>
  <c r="J102" i="10" a="1"/>
  <c r="J102" i="10" s="1"/>
  <c r="H102" i="10" a="1"/>
  <c r="H102" i="10" s="1"/>
  <c r="L102" i="10" a="1"/>
  <c r="L102" i="10" s="1"/>
  <c r="AO66" i="10"/>
  <c r="AM57" i="10"/>
  <c r="AP58" i="10"/>
  <c r="AN54" i="10"/>
  <c r="W329" i="27"/>
  <c r="W343" i="27"/>
  <c r="W290" i="21"/>
  <c r="W284" i="21"/>
  <c r="W329" i="33"/>
  <c r="W343" i="33"/>
  <c r="W322" i="26"/>
  <c r="W328" i="26"/>
  <c r="W284" i="33"/>
  <c r="W290" i="33"/>
  <c r="W328" i="19"/>
  <c r="W322" i="19"/>
  <c r="W329" i="26"/>
  <c r="W343" i="26"/>
  <c r="W343" i="18"/>
  <c r="W329" i="18"/>
  <c r="W343" i="25"/>
  <c r="W329" i="25"/>
  <c r="W328" i="34"/>
  <c r="W322" i="34"/>
  <c r="W322" i="32"/>
  <c r="W328" i="32"/>
  <c r="W329" i="28"/>
  <c r="W343" i="28"/>
  <c r="W322" i="18"/>
  <c r="W328" i="18"/>
  <c r="W328" i="25"/>
  <c r="W322" i="25"/>
  <c r="W329" i="34"/>
  <c r="W343" i="34"/>
  <c r="W329" i="32"/>
  <c r="W343" i="32"/>
  <c r="W328" i="28"/>
  <c r="W322" i="28"/>
  <c r="W328" i="22"/>
  <c r="W322" i="22"/>
  <c r="W291" i="24"/>
  <c r="W305" i="24"/>
  <c r="W3" i="24"/>
  <c r="W22" i="24" s="1"/>
  <c r="W329" i="22"/>
  <c r="W343" i="22"/>
  <c r="W291" i="20"/>
  <c r="W305" i="20"/>
  <c r="W3" i="20"/>
  <c r="W22" i="20" s="1"/>
  <c r="W291" i="21"/>
  <c r="W3" i="21"/>
  <c r="W22" i="21" s="1"/>
  <c r="W305" i="21"/>
  <c r="W329" i="24"/>
  <c r="W343" i="24"/>
  <c r="W322" i="24"/>
  <c r="W328" i="24"/>
  <c r="W329" i="21"/>
  <c r="W343" i="21"/>
  <c r="W322" i="23"/>
  <c r="W328" i="23"/>
  <c r="W290" i="20"/>
  <c r="W284" i="20"/>
  <c r="W322" i="27"/>
  <c r="W328" i="27"/>
  <c r="W290" i="23"/>
  <c r="W284" i="23"/>
  <c r="W284" i="29"/>
  <c r="W290" i="29"/>
  <c r="W305" i="18"/>
  <c r="W291" i="18"/>
  <c r="W3" i="18"/>
  <c r="W22" i="18" s="1"/>
  <c r="W343" i="23"/>
  <c r="W329" i="23"/>
  <c r="W284" i="25"/>
  <c r="W290" i="25"/>
  <c r="W329" i="29"/>
  <c r="W343" i="29"/>
  <c r="W284" i="22"/>
  <c r="W290" i="22"/>
  <c r="W305" i="29"/>
  <c r="W291" i="29"/>
  <c r="W3" i="29"/>
  <c r="W22" i="29" s="1"/>
  <c r="W291" i="32"/>
  <c r="W305" i="32"/>
  <c r="W3" i="32"/>
  <c r="W22" i="32" s="1"/>
  <c r="W3" i="25"/>
  <c r="W22" i="25" s="1"/>
  <c r="W305" i="25"/>
  <c r="W291" i="25"/>
  <c r="W328" i="20"/>
  <c r="W322" i="20"/>
  <c r="W284" i="26"/>
  <c r="W290" i="26"/>
  <c r="W291" i="22"/>
  <c r="W305" i="22"/>
  <c r="W3" i="22"/>
  <c r="W22" i="22" s="1"/>
  <c r="W305" i="27"/>
  <c r="W291" i="27"/>
  <c r="W3" i="27"/>
  <c r="W22" i="27" s="1"/>
  <c r="W322" i="33"/>
  <c r="W328" i="33"/>
  <c r="W329" i="19"/>
  <c r="W343" i="19"/>
  <c r="W328" i="21"/>
  <c r="W322" i="21"/>
  <c r="W284" i="18"/>
  <c r="W290" i="18"/>
  <c r="W328" i="29"/>
  <c r="W322" i="29"/>
  <c r="W291" i="26"/>
  <c r="W305" i="26"/>
  <c r="W3" i="26"/>
  <c r="W22" i="26" s="1"/>
  <c r="W290" i="30"/>
  <c r="W284" i="30"/>
  <c r="W305" i="28"/>
  <c r="W291" i="28"/>
  <c r="W3" i="28"/>
  <c r="W22" i="28" s="1"/>
  <c r="W290" i="27"/>
  <c r="W284" i="27"/>
  <c r="W284" i="34"/>
  <c r="W290" i="34"/>
  <c r="W3" i="33"/>
  <c r="W22" i="33" s="1"/>
  <c r="W305" i="33"/>
  <c r="W291" i="33"/>
  <c r="W290" i="32"/>
  <c r="W284" i="32"/>
  <c r="W328" i="30"/>
  <c r="W322" i="30"/>
  <c r="W329" i="20"/>
  <c r="W343" i="20"/>
  <c r="W291" i="19"/>
  <c r="W305" i="19"/>
  <c r="W3" i="19"/>
  <c r="W22" i="19" s="1"/>
  <c r="W329" i="30"/>
  <c r="W343" i="30"/>
  <c r="W284" i="24"/>
  <c r="W290" i="24"/>
  <c r="W290" i="19"/>
  <c r="W284" i="19"/>
  <c r="W291" i="23"/>
  <c r="W3" i="23"/>
  <c r="W22" i="23" s="1"/>
  <c r="W305" i="23"/>
  <c r="W291" i="30"/>
  <c r="W3" i="30"/>
  <c r="W22" i="30" s="1"/>
  <c r="W305" i="30"/>
  <c r="W284" i="28"/>
  <c r="W290" i="28"/>
  <c r="W291" i="34"/>
  <c r="W3" i="34"/>
  <c r="W22" i="34" s="1"/>
  <c r="W305" i="34"/>
  <c r="M364" i="10" l="1"/>
  <c r="M154" i="10"/>
  <c r="M362" i="10"/>
  <c r="M206" i="10"/>
  <c r="M208" i="10"/>
  <c r="M260" i="10"/>
  <c r="M258" i="10"/>
  <c r="M156" i="10"/>
  <c r="M780" i="10"/>
  <c r="M778" i="10"/>
  <c r="M104" i="10"/>
  <c r="M102" i="10"/>
  <c r="M310" i="10"/>
  <c r="AN4" i="10"/>
  <c r="AN16" i="10"/>
  <c r="AR422" i="10"/>
  <c r="M312" i="10"/>
  <c r="AR526" i="10"/>
  <c r="AP170" i="10"/>
  <c r="M171" i="10" a="1"/>
  <c r="M171" i="10" s="1"/>
  <c r="M169" i="10" a="1"/>
  <c r="M169" i="10" s="1"/>
  <c r="AO161" i="10"/>
  <c r="M170" i="10" a="1"/>
  <c r="M170" i="10" s="1"/>
  <c r="AQ734" i="10"/>
  <c r="AP430" i="10"/>
  <c r="AO421" i="10"/>
  <c r="AO418" i="10" s="1"/>
  <c r="M431" i="10" a="1"/>
  <c r="M431" i="10" s="1"/>
  <c r="M429" i="10" a="1"/>
  <c r="M429" i="10" s="1"/>
  <c r="M430" i="10" a="1"/>
  <c r="M430" i="10" s="1"/>
  <c r="AQ266" i="10"/>
  <c r="AP638" i="10"/>
  <c r="M639" i="10" a="1"/>
  <c r="M639" i="10" s="1"/>
  <c r="AO629" i="10"/>
  <c r="AO626" i="10" s="1"/>
  <c r="M637" i="10" a="1"/>
  <c r="M637" i="10" s="1"/>
  <c r="M638" i="10" a="1"/>
  <c r="M638" i="10" s="1"/>
  <c r="AQ786" i="10"/>
  <c r="AQ578" i="10"/>
  <c r="AP222" i="10"/>
  <c r="M221" i="10" a="1"/>
  <c r="M221" i="10" s="1"/>
  <c r="M222" i="10" a="1"/>
  <c r="M222" i="10" s="1"/>
  <c r="M223" i="10" a="1"/>
  <c r="M223" i="10" s="1"/>
  <c r="AO213" i="10"/>
  <c r="AP378" i="10"/>
  <c r="AO369" i="10"/>
  <c r="M378" i="10" a="1"/>
  <c r="M378" i="10" s="1"/>
  <c r="M377" i="10" a="1"/>
  <c r="M377" i="10" s="1"/>
  <c r="M379" i="10" a="1"/>
  <c r="M379" i="10" s="1"/>
  <c r="AQ162" i="10"/>
  <c r="AR162" i="10" s="1"/>
  <c r="AP586" i="10"/>
  <c r="M587" i="10" a="1"/>
  <c r="M587" i="10" s="1"/>
  <c r="M586" i="10" a="1"/>
  <c r="M586" i="10" s="1"/>
  <c r="M585" i="10" a="1"/>
  <c r="M585" i="10" s="1"/>
  <c r="AO577" i="10"/>
  <c r="AP274" i="10"/>
  <c r="M275" i="10" a="1"/>
  <c r="M275" i="10" s="1"/>
  <c r="M274" i="10" a="1"/>
  <c r="M274" i="10" s="1"/>
  <c r="AO265" i="10"/>
  <c r="AO262" i="10" s="1"/>
  <c r="M273" i="10" a="1"/>
  <c r="M273" i="10" s="1"/>
  <c r="AP326" i="10"/>
  <c r="M327" i="10" a="1"/>
  <c r="M327" i="10" s="1"/>
  <c r="AO317" i="10"/>
  <c r="M325" i="10" a="1"/>
  <c r="M325" i="10" s="1"/>
  <c r="M326" i="10" a="1"/>
  <c r="M326" i="10" s="1"/>
  <c r="AP534" i="10"/>
  <c r="M533" i="10" a="1"/>
  <c r="M533" i="10" s="1"/>
  <c r="M535" i="10" a="1"/>
  <c r="M535" i="10" s="1"/>
  <c r="AO525" i="10"/>
  <c r="M534" i="10" a="1"/>
  <c r="M534" i="10" s="1"/>
  <c r="AQ474" i="10"/>
  <c r="AP118" i="10"/>
  <c r="AO109" i="10"/>
  <c r="M118" i="10" a="1"/>
  <c r="M118" i="10" s="1"/>
  <c r="M119" i="10" a="1"/>
  <c r="M119" i="10" s="1"/>
  <c r="M117" i="10" a="1"/>
  <c r="M117" i="10" s="1"/>
  <c r="AQ630" i="10"/>
  <c r="AQ214" i="10"/>
  <c r="AP690" i="10"/>
  <c r="M691" i="10" a="1"/>
  <c r="M691" i="10" s="1"/>
  <c r="AO681" i="10"/>
  <c r="M690" i="10" a="1"/>
  <c r="M690" i="10" s="1"/>
  <c r="M689" i="10" a="1"/>
  <c r="M689" i="10" s="1"/>
  <c r="AP742" i="10"/>
  <c r="M741" i="10" a="1"/>
  <c r="M741" i="10" s="1"/>
  <c r="M743" i="10" a="1"/>
  <c r="M743" i="10" s="1"/>
  <c r="AO733" i="10"/>
  <c r="M742" i="10" a="1"/>
  <c r="M742" i="10" s="1"/>
  <c r="AQ110" i="10"/>
  <c r="AQ370" i="10"/>
  <c r="AP794" i="10"/>
  <c r="AO785" i="10"/>
  <c r="M794" i="10" a="1"/>
  <c r="M794" i="10" s="1"/>
  <c r="M793" i="10" a="1"/>
  <c r="M793" i="10" s="1"/>
  <c r="M795" i="10" a="1"/>
  <c r="M795" i="10" s="1"/>
  <c r="M482" i="10" a="1"/>
  <c r="M482" i="10" s="1"/>
  <c r="AP482" i="10"/>
  <c r="AO473" i="10"/>
  <c r="M481" i="10" a="1"/>
  <c r="M481" i="10" s="1"/>
  <c r="M483" i="10" a="1"/>
  <c r="M483" i="10" s="1"/>
  <c r="AP8" i="10"/>
  <c r="AQ318" i="10"/>
  <c r="AR682" i="10"/>
  <c r="M66" i="10" a="1"/>
  <c r="M66" i="10" s="1"/>
  <c r="M65" i="10" a="1"/>
  <c r="M65" i="10" s="1"/>
  <c r="M67" i="10" a="1"/>
  <c r="M67" i="10" s="1"/>
  <c r="AO16" i="10"/>
  <c r="L57" i="10"/>
  <c r="AM7" i="10"/>
  <c r="AN57" i="10"/>
  <c r="AN7" i="10" s="1"/>
  <c r="AQ58" i="10"/>
  <c r="AP66" i="10"/>
  <c r="AO57" i="10"/>
  <c r="N260" i="10" l="1"/>
  <c r="N206" i="10"/>
  <c r="N154" i="10"/>
  <c r="N780" i="10"/>
  <c r="N778" i="10"/>
  <c r="N208" i="10"/>
  <c r="N364" i="10"/>
  <c r="N258" i="10"/>
  <c r="N362" i="10"/>
  <c r="N156" i="10"/>
  <c r="N102" i="10"/>
  <c r="N104" i="10"/>
  <c r="N310" i="10"/>
  <c r="AQ8" i="10"/>
  <c r="AO7" i="10"/>
  <c r="AR110" i="10"/>
  <c r="M629" i="10"/>
  <c r="M626" i="10"/>
  <c r="M628" i="10"/>
  <c r="M630" i="10"/>
  <c r="AQ170" i="10"/>
  <c r="N171" i="10" a="1"/>
  <c r="N171" i="10" s="1"/>
  <c r="AP161" i="10"/>
  <c r="N170" i="10" a="1"/>
  <c r="N170" i="10" s="1"/>
  <c r="N169" i="10" a="1"/>
  <c r="N169" i="10" s="1"/>
  <c r="AS162" i="10"/>
  <c r="AO470" i="10"/>
  <c r="M473" i="10" s="1"/>
  <c r="AO314" i="10"/>
  <c r="M317" i="10" s="1"/>
  <c r="AQ482" i="10"/>
  <c r="N483" i="10" a="1"/>
  <c r="N483" i="10" s="1"/>
  <c r="AP473" i="10"/>
  <c r="N481" i="10" a="1"/>
  <c r="N481" i="10" s="1"/>
  <c r="N482" i="10" a="1"/>
  <c r="N482" i="10" s="1"/>
  <c r="AO730" i="10"/>
  <c r="M733" i="10" s="1"/>
  <c r="AR630" i="10"/>
  <c r="AS630" i="10" s="1"/>
  <c r="AQ638" i="10"/>
  <c r="N639" i="10" a="1"/>
  <c r="N639" i="10" s="1"/>
  <c r="N638" i="10" a="1"/>
  <c r="N638" i="10" s="1"/>
  <c r="N637" i="10" a="1"/>
  <c r="N637" i="10" s="1"/>
  <c r="AP629" i="10"/>
  <c r="AQ326" i="10"/>
  <c r="N325" i="10" a="1"/>
  <c r="N325" i="10" s="1"/>
  <c r="N327" i="10" a="1"/>
  <c r="N327" i="10" s="1"/>
  <c r="N326" i="10" a="1"/>
  <c r="N326" i="10" s="1"/>
  <c r="AP317" i="10"/>
  <c r="AO366" i="10"/>
  <c r="M369" i="10" s="1"/>
  <c r="AQ378" i="10"/>
  <c r="N379" i="10" a="1"/>
  <c r="N379" i="10" s="1"/>
  <c r="N377" i="10" a="1"/>
  <c r="N377" i="10" s="1"/>
  <c r="N378" i="10" a="1"/>
  <c r="N378" i="10" s="1"/>
  <c r="AP369" i="10"/>
  <c r="AR266" i="10"/>
  <c r="AQ742" i="10"/>
  <c r="N743" i="10" a="1"/>
  <c r="N743" i="10" s="1"/>
  <c r="N742" i="10" a="1"/>
  <c r="N742" i="10" s="1"/>
  <c r="AP733" i="10"/>
  <c r="N741" i="10" a="1"/>
  <c r="N741" i="10" s="1"/>
  <c r="M265" i="10"/>
  <c r="M262" i="10"/>
  <c r="M264" i="10"/>
  <c r="M266" i="10"/>
  <c r="AO210" i="10"/>
  <c r="M213" i="10" s="1"/>
  <c r="AO106" i="10"/>
  <c r="M109" i="10" s="1"/>
  <c r="AS526" i="10"/>
  <c r="AO678" i="10"/>
  <c r="M681" i="10" s="1"/>
  <c r="AQ274" i="10"/>
  <c r="N273" i="10" a="1"/>
  <c r="N273" i="10" s="1"/>
  <c r="N275" i="10" a="1"/>
  <c r="N275" i="10" s="1"/>
  <c r="AP265" i="10"/>
  <c r="N274" i="10" a="1"/>
  <c r="N274" i="10" s="1"/>
  <c r="M421" i="10"/>
  <c r="M418" i="10"/>
  <c r="M420" i="10"/>
  <c r="M422" i="10"/>
  <c r="N312" i="10"/>
  <c r="AR474" i="10"/>
  <c r="AS474" i="10" s="1"/>
  <c r="AO574" i="10"/>
  <c r="M577" i="10" s="1"/>
  <c r="AQ222" i="10"/>
  <c r="N221" i="10" a="1"/>
  <c r="N221" i="10" s="1"/>
  <c r="N222" i="10" a="1"/>
  <c r="N222" i="10" s="1"/>
  <c r="AP213" i="10"/>
  <c r="N223" i="10" a="1"/>
  <c r="N223" i="10" s="1"/>
  <c r="AQ430" i="10"/>
  <c r="N430" i="10" a="1"/>
  <c r="N430" i="10" s="1"/>
  <c r="N431" i="10" a="1"/>
  <c r="N431" i="10" s="1"/>
  <c r="AP421" i="10"/>
  <c r="N429" i="10" a="1"/>
  <c r="N429" i="10" s="1"/>
  <c r="AQ118" i="10"/>
  <c r="AP109" i="10"/>
  <c r="N117" i="10" a="1"/>
  <c r="N117" i="10" s="1"/>
  <c r="N118" i="10" a="1"/>
  <c r="N118" i="10" s="1"/>
  <c r="N119" i="10" a="1"/>
  <c r="N119" i="10" s="1"/>
  <c r="AQ690" i="10"/>
  <c r="N691" i="10" a="1"/>
  <c r="N691" i="10" s="1"/>
  <c r="AP681" i="10"/>
  <c r="N690" i="10" a="1"/>
  <c r="N690" i="10" s="1"/>
  <c r="N689" i="10" a="1"/>
  <c r="N689" i="10" s="1"/>
  <c r="AS422" i="10"/>
  <c r="AS682" i="10"/>
  <c r="AO782" i="10"/>
  <c r="M785" i="10" s="1"/>
  <c r="AO522" i="10"/>
  <c r="M525" i="10" s="1"/>
  <c r="AR578" i="10"/>
  <c r="AR734" i="10"/>
  <c r="AQ794" i="10"/>
  <c r="AP785" i="10"/>
  <c r="N794" i="10" a="1"/>
  <c r="N794" i="10" s="1"/>
  <c r="N795" i="10" a="1"/>
  <c r="N795" i="10" s="1"/>
  <c r="N793" i="10" a="1"/>
  <c r="N793" i="10" s="1"/>
  <c r="AR214" i="10"/>
  <c r="AR318" i="10"/>
  <c r="AQ586" i="10"/>
  <c r="AP577" i="10"/>
  <c r="N587" i="10" a="1"/>
  <c r="N587" i="10" s="1"/>
  <c r="N585" i="10" a="1"/>
  <c r="N585" i="10" s="1"/>
  <c r="N586" i="10" a="1"/>
  <c r="N586" i="10" s="1"/>
  <c r="AR786" i="10"/>
  <c r="AO158" i="10"/>
  <c r="M161" i="10" s="1"/>
  <c r="AR370" i="10"/>
  <c r="AS370" i="10" s="1"/>
  <c r="AP525" i="10"/>
  <c r="AQ534" i="10"/>
  <c r="N534" i="10" a="1"/>
  <c r="N534" i="10" s="1"/>
  <c r="N533" i="10" a="1"/>
  <c r="N533" i="10" s="1"/>
  <c r="N535" i="10" a="1"/>
  <c r="N535" i="10" s="1"/>
  <c r="N66" i="10" a="1"/>
  <c r="N66" i="10" s="1"/>
  <c r="N65" i="10" a="1"/>
  <c r="N65" i="10" s="1"/>
  <c r="N67" i="10" a="1"/>
  <c r="N67" i="10" s="1"/>
  <c r="AP16" i="10"/>
  <c r="AQ66" i="10"/>
  <c r="AP57" i="10"/>
  <c r="AR58" i="10"/>
  <c r="O364" i="10" l="1"/>
  <c r="O208" i="10"/>
  <c r="O154" i="10"/>
  <c r="O778" i="10"/>
  <c r="O206" i="10"/>
  <c r="O780" i="10"/>
  <c r="O260" i="10"/>
  <c r="O362" i="10"/>
  <c r="O156" i="10"/>
  <c r="O258" i="10"/>
  <c r="O104" i="10"/>
  <c r="O102" i="10"/>
  <c r="O310" i="10"/>
  <c r="AP626" i="10"/>
  <c r="N629" i="10" s="1"/>
  <c r="AR742" i="10"/>
  <c r="O742" i="10" a="1"/>
  <c r="O742" i="10" s="1"/>
  <c r="AQ733" i="10"/>
  <c r="AQ730" i="10" s="1"/>
  <c r="O741" i="10" a="1"/>
  <c r="O741" i="10" s="1"/>
  <c r="O743" i="10" a="1"/>
  <c r="O743" i="10" s="1"/>
  <c r="M472" i="10"/>
  <c r="M470" i="10"/>
  <c r="M474" i="10"/>
  <c r="AP106" i="10"/>
  <c r="N109" i="10" s="1"/>
  <c r="AP574" i="10"/>
  <c r="N577" i="10" s="1"/>
  <c r="M522" i="10"/>
  <c r="M524" i="10"/>
  <c r="M526" i="10"/>
  <c r="AR118" i="10"/>
  <c r="AQ109" i="10"/>
  <c r="O117" i="10" a="1"/>
  <c r="O117" i="10" s="1"/>
  <c r="O118" i="10" a="1"/>
  <c r="O118" i="10" s="1"/>
  <c r="O119" i="10" a="1"/>
  <c r="O119" i="10" s="1"/>
  <c r="O312" i="10"/>
  <c r="AS266" i="10"/>
  <c r="AT162" i="10"/>
  <c r="AT526" i="10"/>
  <c r="AP366" i="10"/>
  <c r="AR638" i="10"/>
  <c r="O638" i="10" a="1"/>
  <c r="O638" i="10" s="1"/>
  <c r="AQ629" i="10"/>
  <c r="AQ626" i="10" s="1"/>
  <c r="O639" i="10" a="1"/>
  <c r="O639" i="10" s="1"/>
  <c r="O637" i="10" a="1"/>
  <c r="O637" i="10" s="1"/>
  <c r="M108" i="10"/>
  <c r="M106" i="10"/>
  <c r="M110" i="10"/>
  <c r="AT630" i="10"/>
  <c r="AP158" i="10"/>
  <c r="N161" i="10" s="1"/>
  <c r="AT682" i="10"/>
  <c r="AR534" i="10"/>
  <c r="O535" i="10" a="1"/>
  <c r="O535" i="10" s="1"/>
  <c r="O533" i="10" a="1"/>
  <c r="O533" i="10" s="1"/>
  <c r="O534" i="10" a="1"/>
  <c r="O534" i="10" s="1"/>
  <c r="AQ525" i="10"/>
  <c r="AS214" i="10"/>
  <c r="O429" i="10" a="1"/>
  <c r="O429" i="10" s="1"/>
  <c r="AR430" i="10"/>
  <c r="O431" i="10" a="1"/>
  <c r="O431" i="10" s="1"/>
  <c r="O430" i="10" a="1"/>
  <c r="O430" i="10" s="1"/>
  <c r="AQ421" i="10"/>
  <c r="M212" i="10"/>
  <c r="M210" i="10"/>
  <c r="M214" i="10"/>
  <c r="AR378" i="10"/>
  <c r="O377" i="10" a="1"/>
  <c r="O377" i="10" s="1"/>
  <c r="O379" i="10" a="1"/>
  <c r="O379" i="10" s="1"/>
  <c r="O378" i="10" a="1"/>
  <c r="O378" i="10" s="1"/>
  <c r="AQ369" i="10"/>
  <c r="M730" i="10"/>
  <c r="M732" i="10"/>
  <c r="M734" i="10"/>
  <c r="AR170" i="10"/>
  <c r="O171" i="10" a="1"/>
  <c r="O171" i="10" s="1"/>
  <c r="O170" i="10" a="1"/>
  <c r="O170" i="10" s="1"/>
  <c r="AQ161" i="10"/>
  <c r="O169" i="10" a="1"/>
  <c r="O169" i="10" s="1"/>
  <c r="AS318" i="10"/>
  <c r="AT422" i="10"/>
  <c r="AP262" i="10"/>
  <c r="N265" i="10" s="1"/>
  <c r="AT474" i="10"/>
  <c r="M784" i="10"/>
  <c r="M782" i="10"/>
  <c r="M786" i="10"/>
  <c r="AP418" i="10"/>
  <c r="N421" i="10" s="1"/>
  <c r="AP522" i="10"/>
  <c r="N525" i="10" s="1"/>
  <c r="AP210" i="10"/>
  <c r="N213" i="10" s="1"/>
  <c r="M368" i="10"/>
  <c r="M366" i="10"/>
  <c r="M370" i="10"/>
  <c r="AP314" i="10"/>
  <c r="N317" i="10" s="1"/>
  <c r="AP470" i="10"/>
  <c r="N473" i="10" s="1"/>
  <c r="AR274" i="10"/>
  <c r="O273" i="10" a="1"/>
  <c r="O273" i="10" s="1"/>
  <c r="O275" i="10" a="1"/>
  <c r="O275" i="10" s="1"/>
  <c r="O274" i="10" a="1"/>
  <c r="O274" i="10" s="1"/>
  <c r="AQ265" i="10"/>
  <c r="AQ262" i="10" s="1"/>
  <c r="AP782" i="10"/>
  <c r="N785" i="10" s="1"/>
  <c r="AP678" i="10"/>
  <c r="N681" i="10" s="1"/>
  <c r="M160" i="10"/>
  <c r="M158" i="10"/>
  <c r="M162" i="10"/>
  <c r="AR482" i="10"/>
  <c r="O482" i="10" a="1"/>
  <c r="O482" i="10" s="1"/>
  <c r="O483" i="10" a="1"/>
  <c r="O483" i="10" s="1"/>
  <c r="O481" i="10" a="1"/>
  <c r="O481" i="10" s="1"/>
  <c r="AQ473" i="10"/>
  <c r="AS578" i="10"/>
  <c r="AR586" i="10"/>
  <c r="AQ577" i="10"/>
  <c r="O587" i="10" a="1"/>
  <c r="O587" i="10" s="1"/>
  <c r="O586" i="10" a="1"/>
  <c r="O586" i="10" s="1"/>
  <c r="O585" i="10" a="1"/>
  <c r="O585" i="10" s="1"/>
  <c r="AT370" i="10"/>
  <c r="AR222" i="10"/>
  <c r="O222" i="10" a="1"/>
  <c r="O222" i="10" s="1"/>
  <c r="O223" i="10" a="1"/>
  <c r="O223" i="10" s="1"/>
  <c r="O221" i="10" a="1"/>
  <c r="O221" i="10" s="1"/>
  <c r="AQ213" i="10"/>
  <c r="AR8" i="10"/>
  <c r="AR690" i="10"/>
  <c r="O691" i="10" a="1"/>
  <c r="O691" i="10" s="1"/>
  <c r="O689" i="10" a="1"/>
  <c r="O689" i="10" s="1"/>
  <c r="AQ681" i="10"/>
  <c r="O690" i="10" a="1"/>
  <c r="O690" i="10" s="1"/>
  <c r="M680" i="10"/>
  <c r="M678" i="10"/>
  <c r="M682" i="10"/>
  <c r="AP730" i="10"/>
  <c r="N733" i="10" s="1"/>
  <c r="AS110" i="10"/>
  <c r="AR794" i="10"/>
  <c r="AQ785" i="10"/>
  <c r="AQ782" i="10" s="1"/>
  <c r="O793" i="10" a="1"/>
  <c r="O793" i="10" s="1"/>
  <c r="O795" i="10" a="1"/>
  <c r="O795" i="10" s="1"/>
  <c r="O794" i="10" a="1"/>
  <c r="O794" i="10" s="1"/>
  <c r="AP7" i="10"/>
  <c r="AS786" i="10"/>
  <c r="AS734" i="10"/>
  <c r="M576" i="10"/>
  <c r="M574" i="10"/>
  <c r="M578" i="10"/>
  <c r="AR326" i="10"/>
  <c r="O327" i="10" a="1"/>
  <c r="O327" i="10" s="1"/>
  <c r="O325" i="10" a="1"/>
  <c r="O325" i="10" s="1"/>
  <c r="AQ317" i="10"/>
  <c r="O326" i="10" a="1"/>
  <c r="O326" i="10" s="1"/>
  <c r="M316" i="10"/>
  <c r="M314" i="10"/>
  <c r="M318" i="10"/>
  <c r="O66" i="10" a="1"/>
  <c r="O66" i="10" s="1"/>
  <c r="O65" i="10" a="1"/>
  <c r="O65" i="10" s="1"/>
  <c r="O67" i="10" a="1"/>
  <c r="O67" i="10" s="1"/>
  <c r="AQ16" i="10"/>
  <c r="AS58" i="10"/>
  <c r="AP54" i="10"/>
  <c r="AR66" i="10"/>
  <c r="AQ57" i="10"/>
  <c r="AO54" i="10"/>
  <c r="M56" i="10" s="1"/>
  <c r="AO59" i="10"/>
  <c r="AO9" i="10" s="1"/>
  <c r="P362" i="10" l="1"/>
  <c r="P206" i="10"/>
  <c r="P260" i="10"/>
  <c r="P778" i="10"/>
  <c r="P156" i="10"/>
  <c r="P780" i="10"/>
  <c r="P258" i="10"/>
  <c r="P154" i="10"/>
  <c r="P208" i="10"/>
  <c r="P364" i="10"/>
  <c r="P102" i="10"/>
  <c r="P104" i="10"/>
  <c r="P310" i="10"/>
  <c r="AS8" i="10"/>
  <c r="AR317" i="10"/>
  <c r="AS326" i="10"/>
  <c r="P326" i="10" a="1"/>
  <c r="P326" i="10" s="1"/>
  <c r="P327" i="10" a="1"/>
  <c r="P327" i="10" s="1"/>
  <c r="P325" i="10" a="1"/>
  <c r="P325" i="10" s="1"/>
  <c r="AQ7" i="10"/>
  <c r="N730" i="10"/>
  <c r="N732" i="10"/>
  <c r="N734" i="10"/>
  <c r="AT318" i="10"/>
  <c r="N158" i="10"/>
  <c r="N160" i="10"/>
  <c r="N162" i="10"/>
  <c r="N108" i="10"/>
  <c r="N106" i="10"/>
  <c r="N110" i="10"/>
  <c r="N678" i="10"/>
  <c r="N680" i="10"/>
  <c r="N682" i="10"/>
  <c r="N210" i="10"/>
  <c r="N212" i="10"/>
  <c r="N214" i="10"/>
  <c r="AQ418" i="10"/>
  <c r="O421" i="10" s="1"/>
  <c r="AQ158" i="10"/>
  <c r="O161" i="10" s="1"/>
  <c r="AT266" i="10"/>
  <c r="AQ574" i="10"/>
  <c r="O577" i="10" s="1"/>
  <c r="O265" i="10"/>
  <c r="O264" i="10"/>
  <c r="O262" i="10"/>
  <c r="O266" i="10"/>
  <c r="AS430" i="10"/>
  <c r="AR421" i="10"/>
  <c r="AR418" i="10" s="1"/>
  <c r="P431" i="10" a="1"/>
  <c r="P431" i="10" s="1"/>
  <c r="P430" i="10" a="1"/>
  <c r="P430" i="10" s="1"/>
  <c r="P429" i="10" a="1"/>
  <c r="P429" i="10" s="1"/>
  <c r="P312" i="10"/>
  <c r="N418" i="10"/>
  <c r="N420" i="10"/>
  <c r="N422" i="10"/>
  <c r="AS170" i="10"/>
  <c r="AR161" i="10"/>
  <c r="P169" i="10" a="1"/>
  <c r="P169" i="10" s="1"/>
  <c r="P171" i="10" a="1"/>
  <c r="P171" i="10" s="1"/>
  <c r="P170" i="10" a="1"/>
  <c r="P170" i="10" s="1"/>
  <c r="AT734" i="10"/>
  <c r="AQ678" i="10"/>
  <c r="O681" i="10" s="1"/>
  <c r="AS586" i="10"/>
  <c r="P587" i="10" a="1"/>
  <c r="P587" i="10" s="1"/>
  <c r="P585" i="10" a="1"/>
  <c r="P585" i="10" s="1"/>
  <c r="AR577" i="10"/>
  <c r="P586" i="10" a="1"/>
  <c r="P586" i="10" s="1"/>
  <c r="AT786" i="10"/>
  <c r="AT578" i="10"/>
  <c r="AT214" i="10"/>
  <c r="P690" i="10" a="1"/>
  <c r="P690" i="10" s="1"/>
  <c r="AS690" i="10"/>
  <c r="AR681" i="10"/>
  <c r="P691" i="10" a="1"/>
  <c r="P691" i="10" s="1"/>
  <c r="P689" i="10" a="1"/>
  <c r="P689" i="10" s="1"/>
  <c r="AQ470" i="10"/>
  <c r="O473" i="10" s="1"/>
  <c r="AS274" i="10"/>
  <c r="AR265" i="10"/>
  <c r="P275" i="10" a="1"/>
  <c r="P275" i="10" s="1"/>
  <c r="P273" i="10" a="1"/>
  <c r="P273" i="10" s="1"/>
  <c r="P274" i="10" a="1"/>
  <c r="P274" i="10" s="1"/>
  <c r="AQ522" i="10"/>
  <c r="O525" i="10" s="1"/>
  <c r="O629" i="10"/>
  <c r="O626" i="10"/>
  <c r="O628" i="10"/>
  <c r="O630" i="10"/>
  <c r="AQ106" i="10"/>
  <c r="O109" i="10" s="1"/>
  <c r="AQ366" i="10"/>
  <c r="O369" i="10" s="1"/>
  <c r="AS118" i="10"/>
  <c r="P117" i="10" a="1"/>
  <c r="P117" i="10" s="1"/>
  <c r="P118" i="10" a="1"/>
  <c r="P118" i="10" s="1"/>
  <c r="AR109" i="10"/>
  <c r="P119" i="10" a="1"/>
  <c r="P119" i="10" s="1"/>
  <c r="N782" i="10"/>
  <c r="N784" i="10"/>
  <c r="N786" i="10"/>
  <c r="AQ210" i="10"/>
  <c r="O213" i="10" s="1"/>
  <c r="N472" i="10"/>
  <c r="N470" i="10"/>
  <c r="N474" i="10"/>
  <c r="AS638" i="10"/>
  <c r="P639" i="10" a="1"/>
  <c r="P639" i="10" s="1"/>
  <c r="AR629" i="10"/>
  <c r="P637" i="10" a="1"/>
  <c r="P637" i="10" s="1"/>
  <c r="P638" i="10" a="1"/>
  <c r="P638" i="10" s="1"/>
  <c r="O733" i="10"/>
  <c r="O730" i="10"/>
  <c r="O732" i="10"/>
  <c r="O734" i="10"/>
  <c r="O785" i="10"/>
  <c r="O782" i="10"/>
  <c r="O784" i="10"/>
  <c r="O786" i="10"/>
  <c r="N366" i="10"/>
  <c r="N368" i="10"/>
  <c r="N370" i="10"/>
  <c r="AQ314" i="10"/>
  <c r="O317" i="10" s="1"/>
  <c r="AS794" i="10"/>
  <c r="P795" i="10" a="1"/>
  <c r="P795" i="10" s="1"/>
  <c r="P793" i="10" a="1"/>
  <c r="P793" i="10" s="1"/>
  <c r="AR785" i="10"/>
  <c r="P794" i="10" a="1"/>
  <c r="P794" i="10" s="1"/>
  <c r="AS482" i="10"/>
  <c r="AR473" i="10"/>
  <c r="P482" i="10" a="1"/>
  <c r="P482" i="10" s="1"/>
  <c r="P481" i="10" a="1"/>
  <c r="P481" i="10" s="1"/>
  <c r="P483" i="10" a="1"/>
  <c r="P483" i="10" s="1"/>
  <c r="N314" i="10"/>
  <c r="N316" i="10"/>
  <c r="N318" i="10"/>
  <c r="N264" i="10"/>
  <c r="N262" i="10"/>
  <c r="N266" i="10"/>
  <c r="AS534" i="10"/>
  <c r="AR525" i="10"/>
  <c r="P535" i="10" a="1"/>
  <c r="P535" i="10" s="1"/>
  <c r="P533" i="10" a="1"/>
  <c r="P533" i="10" s="1"/>
  <c r="P534" i="10" a="1"/>
  <c r="P534" i="10" s="1"/>
  <c r="N369" i="10"/>
  <c r="AS742" i="10"/>
  <c r="P743" i="10" a="1"/>
  <c r="P743" i="10" s="1"/>
  <c r="AR733" i="10"/>
  <c r="AR730" i="10" s="1"/>
  <c r="P741" i="10" a="1"/>
  <c r="P741" i="10" s="1"/>
  <c r="P742" i="10" a="1"/>
  <c r="P742" i="10" s="1"/>
  <c r="AS378" i="10"/>
  <c r="P379" i="10" a="1"/>
  <c r="P379" i="10" s="1"/>
  <c r="AR369" i="10"/>
  <c r="P377" i="10" a="1"/>
  <c r="P377" i="10" s="1"/>
  <c r="P378" i="10" a="1"/>
  <c r="P378" i="10" s="1"/>
  <c r="N522" i="10"/>
  <c r="N524" i="10"/>
  <c r="N526" i="10"/>
  <c r="AT110" i="10"/>
  <c r="AS222" i="10"/>
  <c r="P223" i="10" a="1"/>
  <c r="P223" i="10" s="1"/>
  <c r="P222" i="10" a="1"/>
  <c r="P222" i="10" s="1"/>
  <c r="AR213" i="10"/>
  <c r="P221" i="10" a="1"/>
  <c r="P221" i="10" s="1"/>
  <c r="N576" i="10"/>
  <c r="N574" i="10"/>
  <c r="N578" i="10"/>
  <c r="N626" i="10"/>
  <c r="N628" i="10"/>
  <c r="N630" i="10"/>
  <c r="P66" i="10" a="1"/>
  <c r="P66" i="10" s="1"/>
  <c r="P67" i="10" a="1"/>
  <c r="P67" i="10" s="1"/>
  <c r="P65" i="10" a="1"/>
  <c r="P65" i="10" s="1"/>
  <c r="AR16" i="10"/>
  <c r="N57" i="10"/>
  <c r="AP4" i="10"/>
  <c r="M54" i="10"/>
  <c r="AO4" i="10"/>
  <c r="AS66" i="10"/>
  <c r="AR57" i="10"/>
  <c r="N56" i="10"/>
  <c r="N54" i="10"/>
  <c r="N58" i="10"/>
  <c r="AT58" i="10"/>
  <c r="AQ54" i="10"/>
  <c r="M58" i="10"/>
  <c r="M57" i="10"/>
  <c r="Q260" i="10" l="1"/>
  <c r="Q154" i="10"/>
  <c r="Q206" i="10"/>
  <c r="Q780" i="10"/>
  <c r="Q156" i="10"/>
  <c r="Q778" i="10"/>
  <c r="Q364" i="10"/>
  <c r="Q208" i="10"/>
  <c r="Q362" i="10"/>
  <c r="Q258" i="10"/>
  <c r="Q104" i="10"/>
  <c r="Q102" i="10"/>
  <c r="Q310" i="10"/>
  <c r="AR7" i="10"/>
  <c r="AQ4" i="10"/>
  <c r="AT8" i="10"/>
  <c r="O470" i="10"/>
  <c r="O472" i="10"/>
  <c r="O474" i="10"/>
  <c r="AT586" i="10"/>
  <c r="Q586" i="10" a="1"/>
  <c r="Q586" i="10" s="1"/>
  <c r="Q587" i="10" a="1"/>
  <c r="Q587" i="10" s="1"/>
  <c r="Q585" i="10" a="1"/>
  <c r="Q585" i="10" s="1"/>
  <c r="AS577" i="10"/>
  <c r="O316" i="10"/>
  <c r="O314" i="10"/>
  <c r="O318" i="10"/>
  <c r="AT638" i="10"/>
  <c r="Q638" i="10" a="1"/>
  <c r="Q638" i="10" s="1"/>
  <c r="Q639" i="10" a="1"/>
  <c r="Q639" i="10" s="1"/>
  <c r="Q637" i="10" a="1"/>
  <c r="Q637" i="10" s="1"/>
  <c r="AS629" i="10"/>
  <c r="AS626" i="10" s="1"/>
  <c r="O368" i="10"/>
  <c r="O366" i="10"/>
  <c r="O370" i="10"/>
  <c r="O162" i="10"/>
  <c r="O158" i="10"/>
  <c r="O160" i="10"/>
  <c r="Q274" i="10" a="1"/>
  <c r="Q274" i="10" s="1"/>
  <c r="AT274" i="10"/>
  <c r="Q273" i="10" a="1"/>
  <c r="Q273" i="10" s="1"/>
  <c r="Q275" i="10" a="1"/>
  <c r="Q275" i="10" s="1"/>
  <c r="AS265" i="10"/>
  <c r="AR366" i="10"/>
  <c r="P369" i="10" s="1"/>
  <c r="O678" i="10"/>
  <c r="O680" i="10"/>
  <c r="O682" i="10"/>
  <c r="P421" i="10"/>
  <c r="P418" i="10"/>
  <c r="P420" i="10"/>
  <c r="P422" i="10"/>
  <c r="AT534" i="10"/>
  <c r="Q534" i="10" a="1"/>
  <c r="Q534" i="10" s="1"/>
  <c r="Q535" i="10" a="1"/>
  <c r="Q535" i="10" s="1"/>
  <c r="Q533" i="10" a="1"/>
  <c r="Q533" i="10" s="1"/>
  <c r="AS525" i="10"/>
  <c r="AS522" i="10" s="1"/>
  <c r="AT794" i="10"/>
  <c r="Q794" i="10" a="1"/>
  <c r="Q794" i="10" s="1"/>
  <c r="Q795" i="10" a="1"/>
  <c r="Q795" i="10" s="1"/>
  <c r="Q793" i="10" a="1"/>
  <c r="Q793" i="10" s="1"/>
  <c r="AS785" i="10"/>
  <c r="AS782" i="10" s="1"/>
  <c r="AT118" i="10"/>
  <c r="AS109" i="10"/>
  <c r="Q118" i="10" a="1"/>
  <c r="Q118" i="10" s="1"/>
  <c r="Q119" i="10" a="1"/>
  <c r="Q119" i="10" s="1"/>
  <c r="Q117" i="10" a="1"/>
  <c r="Q117" i="10" s="1"/>
  <c r="O108" i="10"/>
  <c r="O106" i="10"/>
  <c r="O110" i="10"/>
  <c r="AR678" i="10"/>
  <c r="P681" i="10" s="1"/>
  <c r="AT430" i="10"/>
  <c r="AS421" i="10"/>
  <c r="Q430" i="10" a="1"/>
  <c r="Q430" i="10" s="1"/>
  <c r="Q429" i="10" a="1"/>
  <c r="Q429" i="10" s="1"/>
  <c r="Q431" i="10" a="1"/>
  <c r="Q431" i="10" s="1"/>
  <c r="AT378" i="10"/>
  <c r="Q379" i="10" a="1"/>
  <c r="Q379" i="10" s="1"/>
  <c r="Q377" i="10" a="1"/>
  <c r="Q377" i="10" s="1"/>
  <c r="AS369" i="10"/>
  <c r="Q378" i="10" a="1"/>
  <c r="Q378" i="10" s="1"/>
  <c r="AT690" i="10"/>
  <c r="Q691" i="10" a="1"/>
  <c r="Q691" i="10" s="1"/>
  <c r="Q690" i="10" a="1"/>
  <c r="Q690" i="10" s="1"/>
  <c r="Q689" i="10" a="1"/>
  <c r="Q689" i="10" s="1"/>
  <c r="AS681" i="10"/>
  <c r="O420" i="10"/>
  <c r="O418" i="10"/>
  <c r="O422" i="10"/>
  <c r="Q312" i="10"/>
  <c r="AR522" i="10"/>
  <c r="AR626" i="10"/>
  <c r="P629" i="10" s="1"/>
  <c r="AR210" i="10"/>
  <c r="P213" i="10" s="1"/>
  <c r="P733" i="10"/>
  <c r="P732" i="10"/>
  <c r="P730" i="10"/>
  <c r="P734" i="10"/>
  <c r="O210" i="10"/>
  <c r="O212" i="10"/>
  <c r="O214" i="10"/>
  <c r="AR158" i="10"/>
  <c r="P161" i="10" s="1"/>
  <c r="AT742" i="10"/>
  <c r="Q743" i="10" a="1"/>
  <c r="Q743" i="10" s="1"/>
  <c r="Q741" i="10" a="1"/>
  <c r="Q741" i="10" s="1"/>
  <c r="Q742" i="10" a="1"/>
  <c r="Q742" i="10" s="1"/>
  <c r="AS733" i="10"/>
  <c r="AR470" i="10"/>
  <c r="P473" i="10" s="1"/>
  <c r="O524" i="10"/>
  <c r="O522" i="10"/>
  <c r="O526" i="10"/>
  <c r="AT170" i="10"/>
  <c r="Q170" i="10" a="1"/>
  <c r="Q170" i="10" s="1"/>
  <c r="Q171" i="10" a="1"/>
  <c r="Q171" i="10" s="1"/>
  <c r="AS161" i="10"/>
  <c r="Q169" i="10" a="1"/>
  <c r="Q169" i="10" s="1"/>
  <c r="O576" i="10"/>
  <c r="O574" i="10"/>
  <c r="O578" i="10"/>
  <c r="AT222" i="10"/>
  <c r="AS213" i="10"/>
  <c r="Q223" i="10" a="1"/>
  <c r="Q223" i="10" s="1"/>
  <c r="Q221" i="10" a="1"/>
  <c r="Q221" i="10" s="1"/>
  <c r="Q222" i="10" a="1"/>
  <c r="Q222" i="10" s="1"/>
  <c r="AT482" i="10"/>
  <c r="Q482" i="10" a="1"/>
  <c r="Q482" i="10" s="1"/>
  <c r="Q483" i="10" a="1"/>
  <c r="Q483" i="10" s="1"/>
  <c r="Q481" i="10" a="1"/>
  <c r="Q481" i="10" s="1"/>
  <c r="AS473" i="10"/>
  <c r="AR782" i="10"/>
  <c r="P785" i="10" s="1"/>
  <c r="AR106" i="10"/>
  <c r="P109" i="10" s="1"/>
  <c r="Q325" i="10" a="1"/>
  <c r="Q325" i="10" s="1"/>
  <c r="AT326" i="10"/>
  <c r="AS317" i="10"/>
  <c r="Q327" i="10" a="1"/>
  <c r="Q327" i="10" s="1"/>
  <c r="Q326" i="10" a="1"/>
  <c r="Q326" i="10" s="1"/>
  <c r="AR262" i="10"/>
  <c r="P265" i="10" s="1"/>
  <c r="AR574" i="10"/>
  <c r="P577" i="10" s="1"/>
  <c r="AR314" i="10"/>
  <c r="P317" i="10" s="1"/>
  <c r="O57" i="10"/>
  <c r="Q66" i="10" a="1"/>
  <c r="Q66" i="10" s="1"/>
  <c r="Q67" i="10" a="1"/>
  <c r="Q67" i="10" s="1"/>
  <c r="Q65" i="10" a="1"/>
  <c r="Q65" i="10" s="1"/>
  <c r="AS16" i="10"/>
  <c r="AR54" i="10"/>
  <c r="AT66" i="10"/>
  <c r="AS57" i="10"/>
  <c r="O54" i="10"/>
  <c r="O56" i="10"/>
  <c r="O58" i="10"/>
  <c r="R156" i="10" l="1"/>
  <c r="R154" i="10"/>
  <c r="R258" i="10"/>
  <c r="R364" i="10"/>
  <c r="R780" i="10"/>
  <c r="R260" i="10"/>
  <c r="R206" i="10"/>
  <c r="R362" i="10"/>
  <c r="R778" i="10"/>
  <c r="R208" i="10"/>
  <c r="R102" i="10"/>
  <c r="R104" i="10"/>
  <c r="R310" i="10"/>
  <c r="R312" i="10"/>
  <c r="AT369" i="10"/>
  <c r="R378" i="10" a="1"/>
  <c r="R378" i="10" s="1"/>
  <c r="R377" i="10" a="1"/>
  <c r="R377" i="10" s="1"/>
  <c r="R379" i="10" a="1"/>
  <c r="R379" i="10" s="1"/>
  <c r="AT109" i="10"/>
  <c r="R118" i="10" a="1"/>
  <c r="R118" i="10" s="1"/>
  <c r="R117" i="10" a="1"/>
  <c r="R117" i="10" s="1"/>
  <c r="R119" i="10" a="1"/>
  <c r="R119" i="10" s="1"/>
  <c r="P316" i="10"/>
  <c r="P314" i="10"/>
  <c r="P318" i="10"/>
  <c r="AS158" i="10"/>
  <c r="Q161" i="10" s="1"/>
  <c r="P160" i="10"/>
  <c r="P158" i="10"/>
  <c r="P162" i="10"/>
  <c r="P370" i="10"/>
  <c r="P366" i="10"/>
  <c r="P368" i="10"/>
  <c r="R638" i="10" a="1"/>
  <c r="R638" i="10" s="1"/>
  <c r="R639" i="10" a="1"/>
  <c r="R639" i="10" s="1"/>
  <c r="AT629" i="10"/>
  <c r="R637" i="10" a="1"/>
  <c r="R637" i="10" s="1"/>
  <c r="P522" i="10"/>
  <c r="P524" i="10"/>
  <c r="P526" i="10"/>
  <c r="AS470" i="10"/>
  <c r="Q473" i="10" s="1"/>
  <c r="R170" i="10" a="1"/>
  <c r="R170" i="10" s="1"/>
  <c r="R171" i="10" a="1"/>
  <c r="R171" i="10" s="1"/>
  <c r="R169" i="10" a="1"/>
  <c r="R169" i="10" s="1"/>
  <c r="AT161" i="10"/>
  <c r="AS418" i="10"/>
  <c r="Q421" i="10" s="1"/>
  <c r="R793" i="10" a="1"/>
  <c r="R793" i="10" s="1"/>
  <c r="R794" i="10" a="1"/>
  <c r="R794" i="10" s="1"/>
  <c r="AT785" i="10"/>
  <c r="R795" i="10" a="1"/>
  <c r="R795" i="10" s="1"/>
  <c r="AS262" i="10"/>
  <c r="Q265" i="10" s="1"/>
  <c r="R429" i="10" a="1"/>
  <c r="R429" i="10" s="1"/>
  <c r="R431" i="10" a="1"/>
  <c r="R431" i="10" s="1"/>
  <c r="R430" i="10" a="1"/>
  <c r="R430" i="10" s="1"/>
  <c r="AT421" i="10"/>
  <c r="Q525" i="10"/>
  <c r="Q522" i="10"/>
  <c r="Q524" i="10"/>
  <c r="Q526" i="10"/>
  <c r="P576" i="10"/>
  <c r="P574" i="10"/>
  <c r="P578" i="10"/>
  <c r="AS678" i="10"/>
  <c r="Q681" i="10" s="1"/>
  <c r="AS7" i="10"/>
  <c r="R481" i="10" a="1"/>
  <c r="R481" i="10" s="1"/>
  <c r="R482" i="10" a="1"/>
  <c r="R482" i="10" s="1"/>
  <c r="R483" i="10" a="1"/>
  <c r="R483" i="10" s="1"/>
  <c r="AT473" i="10"/>
  <c r="P680" i="10"/>
  <c r="P678" i="10"/>
  <c r="P682" i="10"/>
  <c r="AT265" i="10"/>
  <c r="R275" i="10" a="1"/>
  <c r="R275" i="10" s="1"/>
  <c r="R274" i="10" a="1"/>
  <c r="R274" i="10" s="1"/>
  <c r="R273" i="10" a="1"/>
  <c r="R273" i="10" s="1"/>
  <c r="AS574" i="10"/>
  <c r="Q577" i="10" s="1"/>
  <c r="R743" i="10" a="1"/>
  <c r="R743" i="10" s="1"/>
  <c r="R741" i="10" a="1"/>
  <c r="R741" i="10" s="1"/>
  <c r="AT733" i="10"/>
  <c r="R742" i="10" a="1"/>
  <c r="R742" i="10" s="1"/>
  <c r="Q785" i="10"/>
  <c r="Q782" i="10"/>
  <c r="Q784" i="10"/>
  <c r="Q786" i="10"/>
  <c r="P262" i="10"/>
  <c r="P264" i="10"/>
  <c r="P266" i="10"/>
  <c r="R534" i="10" a="1"/>
  <c r="R534" i="10" s="1"/>
  <c r="R535" i="10" a="1"/>
  <c r="R535" i="10" s="1"/>
  <c r="AT525" i="10"/>
  <c r="R533" i="10" a="1"/>
  <c r="R533" i="10" s="1"/>
  <c r="P784" i="10"/>
  <c r="P782" i="10"/>
  <c r="P786" i="10"/>
  <c r="P474" i="10"/>
  <c r="P470" i="10"/>
  <c r="P472" i="10"/>
  <c r="R690" i="10" a="1"/>
  <c r="R690" i="10" s="1"/>
  <c r="R691" i="10" a="1"/>
  <c r="R691" i="10" s="1"/>
  <c r="R689" i="10" a="1"/>
  <c r="R689" i="10" s="1"/>
  <c r="AT681" i="10"/>
  <c r="AT678" i="10" s="1"/>
  <c r="AS314" i="10"/>
  <c r="Q317" i="10" s="1"/>
  <c r="AS210" i="10"/>
  <c r="Q213" i="10" s="1"/>
  <c r="AS730" i="10"/>
  <c r="Q733" i="10" s="1"/>
  <c r="P212" i="10"/>
  <c r="P210" i="10"/>
  <c r="P214" i="10"/>
  <c r="R586" i="10" a="1"/>
  <c r="R586" i="10" s="1"/>
  <c r="R587" i="10" a="1"/>
  <c r="R587" i="10" s="1"/>
  <c r="R585" i="10" a="1"/>
  <c r="R585" i="10" s="1"/>
  <c r="AT577" i="10"/>
  <c r="Q629" i="10"/>
  <c r="Q628" i="10"/>
  <c r="Q626" i="10"/>
  <c r="Q630" i="10"/>
  <c r="R325" i="10" a="1"/>
  <c r="R325" i="10" s="1"/>
  <c r="R326" i="10" a="1"/>
  <c r="R326" i="10" s="1"/>
  <c r="R327" i="10" a="1"/>
  <c r="R327" i="10" s="1"/>
  <c r="AT317" i="10"/>
  <c r="AT314" i="10" s="1"/>
  <c r="R223" i="10" a="1"/>
  <c r="R223" i="10" s="1"/>
  <c r="AT213" i="10"/>
  <c r="R221" i="10" a="1"/>
  <c r="R221" i="10" s="1"/>
  <c r="R222" i="10" a="1"/>
  <c r="R222" i="10" s="1"/>
  <c r="AS366" i="10"/>
  <c r="Q369" i="10" s="1"/>
  <c r="P630" i="10"/>
  <c r="P626" i="10"/>
  <c r="P628" i="10"/>
  <c r="P108" i="10"/>
  <c r="P106" i="10"/>
  <c r="P110" i="10"/>
  <c r="P525" i="10"/>
  <c r="AS106" i="10"/>
  <c r="Q109" i="10" s="1"/>
  <c r="R66" i="10" a="1"/>
  <c r="R66" i="10" s="1"/>
  <c r="R67" i="10" a="1"/>
  <c r="R67" i="10" s="1"/>
  <c r="R65" i="10" a="1"/>
  <c r="R65" i="10" s="1"/>
  <c r="AT16" i="10"/>
  <c r="P57" i="10"/>
  <c r="AR4" i="10"/>
  <c r="P54" i="10"/>
  <c r="P56" i="10"/>
  <c r="P58" i="10"/>
  <c r="AS54" i="10"/>
  <c r="AT57" i="10"/>
  <c r="AS4" i="10" l="1"/>
  <c r="AT418" i="10"/>
  <c r="R421" i="10" s="1"/>
  <c r="Q158" i="10"/>
  <c r="Q160" i="10"/>
  <c r="Q162" i="10"/>
  <c r="Q472" i="10"/>
  <c r="Q470" i="10"/>
  <c r="Q474" i="10"/>
  <c r="AT470" i="10"/>
  <c r="R473" i="10" s="1"/>
  <c r="AT574" i="10"/>
  <c r="R577" i="10" s="1"/>
  <c r="AT210" i="10"/>
  <c r="R213" i="10" s="1"/>
  <c r="Q264" i="10"/>
  <c r="Q262" i="10"/>
  <c r="Q266" i="10"/>
  <c r="Q366" i="10"/>
  <c r="Q368" i="10"/>
  <c r="Q370" i="10"/>
  <c r="AT730" i="10"/>
  <c r="R733" i="10" s="1"/>
  <c r="AT626" i="10"/>
  <c r="R629" i="10" s="1"/>
  <c r="R317" i="10"/>
  <c r="R316" i="10"/>
  <c r="R314" i="10"/>
  <c r="R318" i="10"/>
  <c r="Q730" i="10"/>
  <c r="Q732" i="10"/>
  <c r="Q734" i="10"/>
  <c r="AT782" i="10"/>
  <c r="AT106" i="10"/>
  <c r="R109" i="10" s="1"/>
  <c r="AT262" i="10"/>
  <c r="R265" i="10" s="1"/>
  <c r="Q680" i="10"/>
  <c r="Q678" i="10"/>
  <c r="Q682" i="10"/>
  <c r="Q106" i="10"/>
  <c r="Q108" i="10"/>
  <c r="Q110" i="10"/>
  <c r="Q210" i="10"/>
  <c r="Q212" i="10"/>
  <c r="Q214" i="10"/>
  <c r="AT7" i="10"/>
  <c r="Q576" i="10"/>
  <c r="Q574" i="10"/>
  <c r="Q578" i="10"/>
  <c r="Q316" i="10"/>
  <c r="Q314" i="10"/>
  <c r="Q318" i="10"/>
  <c r="AT522" i="10"/>
  <c r="R525" i="10" s="1"/>
  <c r="Q420" i="10"/>
  <c r="Q418" i="10"/>
  <c r="Q422" i="10"/>
  <c r="AT366" i="10"/>
  <c r="R369" i="10" s="1"/>
  <c r="R681" i="10"/>
  <c r="R678" i="10"/>
  <c r="R680" i="10"/>
  <c r="R682" i="10"/>
  <c r="AT158" i="10"/>
  <c r="R161" i="10" s="1"/>
  <c r="Q56" i="10"/>
  <c r="Q54" i="10"/>
  <c r="Q58" i="10"/>
  <c r="AT54" i="10"/>
  <c r="Q57" i="10"/>
  <c r="R576" i="10" l="1"/>
  <c r="R574" i="10"/>
  <c r="R578" i="10"/>
  <c r="R470" i="10"/>
  <c r="R472" i="10"/>
  <c r="R474" i="10"/>
  <c r="R784" i="10"/>
  <c r="R782" i="10"/>
  <c r="R786" i="10"/>
  <c r="R366" i="10"/>
  <c r="R368" i="10"/>
  <c r="R370" i="10"/>
  <c r="R626" i="10"/>
  <c r="R628" i="10"/>
  <c r="R630" i="10"/>
  <c r="R212" i="10"/>
  <c r="R210" i="10"/>
  <c r="R214" i="10"/>
  <c r="R730" i="10"/>
  <c r="R732" i="10"/>
  <c r="R734" i="10"/>
  <c r="R262" i="10"/>
  <c r="R264" i="10"/>
  <c r="R266" i="10"/>
  <c r="R522" i="10"/>
  <c r="R524" i="10"/>
  <c r="R526" i="10"/>
  <c r="R110" i="10"/>
  <c r="R108" i="10"/>
  <c r="R106" i="10"/>
  <c r="R160" i="10"/>
  <c r="R158" i="10"/>
  <c r="R162" i="10"/>
  <c r="R785" i="10"/>
  <c r="R420" i="10"/>
  <c r="R418" i="10"/>
  <c r="R422" i="10"/>
  <c r="R57" i="10"/>
  <c r="AT4" i="10"/>
  <c r="R58" i="10"/>
  <c r="R54" i="10"/>
  <c r="R56"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Brad Griffin</author>
  </authors>
  <commentList>
    <comment ref="L1" authorId="0" shapeId="0" xr:uid="{2ABF93E6-8180-405F-AFD8-91BA3ED22E25}">
      <text>
        <r>
          <rPr>
            <b/>
            <sz val="9"/>
            <color indexed="81"/>
            <rFont val="Tahoma"/>
            <family val="2"/>
          </rPr>
          <t>Brad Griffin:</t>
        </r>
        <r>
          <rPr>
            <sz val="9"/>
            <color indexed="81"/>
            <rFont val="Tahoma"/>
            <family val="2"/>
          </rPr>
          <t xml:space="preserve">
Use as proxy for non-COVID 2020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Brad Griffin</author>
  </authors>
  <commentList>
    <comment ref="C6" authorId="0" shapeId="0" xr:uid="{E19B8D81-D125-442B-BFB6-07DA87F2337D}">
      <text>
        <r>
          <rPr>
            <b/>
            <sz val="9"/>
            <color indexed="81"/>
            <rFont val="Tahoma"/>
            <family val="2"/>
          </rPr>
          <t>Brad Griffin:</t>
        </r>
        <r>
          <rPr>
            <sz val="9"/>
            <color indexed="81"/>
            <rFont val="Tahoma"/>
            <family val="2"/>
          </rPr>
          <t xml:space="preserve">
StatCan assumption for passenger air travel.
See 23-10-0220</t>
        </r>
      </text>
    </comment>
    <comment ref="C10" authorId="0" shapeId="0" xr:uid="{284DA93D-36AF-4A80-ABDD-9E046169E9CB}">
      <text>
        <r>
          <rPr>
            <b/>
            <sz val="9"/>
            <color indexed="81"/>
            <rFont val="Tahoma"/>
            <family val="2"/>
          </rPr>
          <t>Brad Griffin:</t>
        </r>
        <r>
          <rPr>
            <sz val="9"/>
            <color indexed="81"/>
            <rFont val="Tahoma"/>
            <family val="2"/>
          </rPr>
          <t xml:space="preserve">
JCIMS had 7 person/vehicle
Adjusted so that MJ/pkm is roughly equal to CAN average in 2000</t>
        </r>
      </text>
    </comment>
    <comment ref="D17" authorId="0" shapeId="0" xr:uid="{513E298D-1CF7-439D-9590-7365F88EFC08}">
      <text>
        <r>
          <rPr>
            <b/>
            <sz val="9"/>
            <color indexed="81"/>
            <rFont val="Tahoma"/>
            <family val="2"/>
          </rPr>
          <t>Brad Griffin:</t>
        </r>
        <r>
          <rPr>
            <sz val="9"/>
            <color indexed="81"/>
            <rFont val="Tahoma"/>
            <family val="2"/>
          </rPr>
          <t xml:space="preserve">
https://www.nap.edu/catalog/12845/technologies-and-approaches-to-reducing-the-fuel-consumption-of-medium-and-heavy-duty-vehicles
Table 2-1 Page 18</t>
        </r>
      </text>
    </comment>
    <comment ref="D18" authorId="0" shapeId="0" xr:uid="{1275882A-A862-440B-837B-6ECC3DAB915A}">
      <text>
        <r>
          <rPr>
            <b/>
            <sz val="9"/>
            <color indexed="81"/>
            <rFont val="Tahoma"/>
            <family val="2"/>
          </rPr>
          <t>Brad Griffin:</t>
        </r>
        <r>
          <rPr>
            <sz val="9"/>
            <color indexed="81"/>
            <rFont val="Tahoma"/>
            <family val="2"/>
          </rPr>
          <t xml:space="preserve">
https://www.nap.edu/catalog/12845/technologies-and-approaches-to-reducing-the-fuel-consumption-of-medium-and-heavy-duty-vehicles
Table 2-1 Page 18</t>
        </r>
      </text>
    </comment>
    <comment ref="D19" authorId="0" shapeId="0" xr:uid="{2FEA1AD3-54CB-42BA-A637-65395A2AF9E3}">
      <text>
        <r>
          <rPr>
            <b/>
            <sz val="9"/>
            <color indexed="81"/>
            <rFont val="Tahoma"/>
            <family val="2"/>
          </rPr>
          <t>Brad Griffin:</t>
        </r>
        <r>
          <rPr>
            <sz val="9"/>
            <color indexed="81"/>
            <rFont val="Tahoma"/>
            <family val="2"/>
          </rPr>
          <t xml:space="preserve">
https://www.nap.edu/catalog/12845/technologies-and-approaches-to-reducing-the-fuel-consumption-of-medium-and-heavy-duty-vehicles
Table 2-1 Page 18</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<sst xmlns="http://schemas.openxmlformats.org/spreadsheetml/2006/main" count="11301" uniqueCount="462">
  <si>
    <t>Ethanol</t>
  </si>
  <si>
    <t>Propane</t>
  </si>
  <si>
    <t>Activity</t>
  </si>
  <si>
    <t>kg / passenger</t>
  </si>
  <si>
    <t>tkm / pkm</t>
  </si>
  <si>
    <t>Freight</t>
  </si>
  <si>
    <t>Passengers</t>
  </si>
  <si>
    <t>tonne-kilometres (millions)</t>
  </si>
  <si>
    <r>
      <t>passenger-kilometres</t>
    </r>
    <r>
      <rPr>
        <sz val="10"/>
        <color indexed="8"/>
        <rFont val="Arial"/>
        <family val="2"/>
      </rPr>
      <t xml:space="preserve"> (millions)</t>
    </r>
  </si>
  <si>
    <t>Total</t>
  </si>
  <si>
    <t>Freight (%)</t>
  </si>
  <si>
    <t>Passengers (%)</t>
  </si>
  <si>
    <t>StatCan Table 23-10-0220</t>
  </si>
  <si>
    <t>Canada</t>
  </si>
  <si>
    <t>Fuel (TJ)</t>
  </si>
  <si>
    <t>Ontario</t>
  </si>
  <si>
    <t>Diesel fuel oil</t>
  </si>
  <si>
    <t>Heavy fuel oil</t>
  </si>
  <si>
    <t>Aviation turbo fuel</t>
  </si>
  <si>
    <t>Aviation gasoline</t>
  </si>
  <si>
    <t>Motor gasoline</t>
  </si>
  <si>
    <t>Biodiesel fuel</t>
  </si>
  <si>
    <t>Electricity</t>
  </si>
  <si>
    <t>Natural gas</t>
  </si>
  <si>
    <t>Gas plant natural gas liquids (NGL's)</t>
  </si>
  <si>
    <t>Stock (thousands)</t>
  </si>
  <si>
    <t>NRCan CEUD, 2023</t>
  </si>
  <si>
    <t>CIMS.CAN.ON</t>
  </si>
  <si>
    <t>Unit</t>
  </si>
  <si>
    <t>Target</t>
  </si>
  <si>
    <t xml:space="preserve">Average Distance (vkm) </t>
  </si>
  <si>
    <t xml:space="preserve">Total Distance (M*vkm) </t>
  </si>
  <si>
    <t>Air</t>
  </si>
  <si>
    <t>Source</t>
  </si>
  <si>
    <t>Notes</t>
  </si>
  <si>
    <t>Formula references</t>
  </si>
  <si>
    <t>Rail</t>
  </si>
  <si>
    <t>Prince Edward Island</t>
  </si>
  <si>
    <t>Alberta</t>
  </si>
  <si>
    <t>British Columbia</t>
  </si>
  <si>
    <t>Saskatchewan</t>
  </si>
  <si>
    <t>Manitoba</t>
  </si>
  <si>
    <t>Quebec</t>
  </si>
  <si>
    <t>New Brunswick</t>
  </si>
  <si>
    <t>Nova Scotia</t>
  </si>
  <si>
    <t>Newfoundland and Labrador</t>
  </si>
  <si>
    <t>Yukon</t>
  </si>
  <si>
    <t>Northwest Territories</t>
  </si>
  <si>
    <t>Nunavut</t>
  </si>
  <si>
    <t>Atlantic</t>
  </si>
  <si>
    <t>Territories</t>
  </si>
  <si>
    <t>BC and Territories</t>
  </si>
  <si>
    <t>CIMS.CAN.BC</t>
  </si>
  <si>
    <t>CIMS.CAN.AB</t>
  </si>
  <si>
    <t>CIMS.CAN.SK</t>
  </si>
  <si>
    <t>CIMS.CAN.MB</t>
  </si>
  <si>
    <t>CIMS.CAN.QC</t>
  </si>
  <si>
    <t>CIMS.CAN.NB</t>
  </si>
  <si>
    <t>CIMS.CAN.NS</t>
  </si>
  <si>
    <t>CIMS.CAN.PE</t>
  </si>
  <si>
    <t>CIMS.CAN.NL</t>
  </si>
  <si>
    <t>CIMS.CAN.YT</t>
  </si>
  <si>
    <t>CIMS.CAN.NT</t>
  </si>
  <si>
    <t>CIMS.CAN.NU</t>
  </si>
  <si>
    <t>CIMS.CAN.AT</t>
  </si>
  <si>
    <t>CIMS.CAN.TR</t>
  </si>
  <si>
    <t>JCIMS</t>
  </si>
  <si>
    <t>Branch</t>
  </si>
  <si>
    <t>GJ</t>
  </si>
  <si>
    <t>Technology</t>
  </si>
  <si>
    <t>Parameter</t>
  </si>
  <si>
    <t>Service requested</t>
  </si>
  <si>
    <t>Market share</t>
  </si>
  <si>
    <t>%</t>
  </si>
  <si>
    <t>Gasoline Existing</t>
  </si>
  <si>
    <t>Gasoline Standard</t>
  </si>
  <si>
    <t>Gasoline Efficient</t>
  </si>
  <si>
    <t>Index</t>
  </si>
  <si>
    <t>Output</t>
  </si>
  <si>
    <t>Aviation</t>
  </si>
  <si>
    <t>Passenger</t>
  </si>
  <si>
    <t>Load factors</t>
  </si>
  <si>
    <t>School Bus</t>
  </si>
  <si>
    <t>Light Truck</t>
  </si>
  <si>
    <t>Car</t>
  </si>
  <si>
    <t>Urban Transit</t>
  </si>
  <si>
    <t>Inter-City Bus</t>
  </si>
  <si>
    <t>Motorcycle</t>
  </si>
  <si>
    <t>Activity (millions passenger-kilometres)</t>
  </si>
  <si>
    <t>Sales (thousands)</t>
  </si>
  <si>
    <t xml:space="preserve">Average Distance (pkm) </t>
  </si>
  <si>
    <t>Intensity (GJ / pkm)</t>
  </si>
  <si>
    <t>NRALB CEUD, 2023</t>
  </si>
  <si>
    <t>NRBCTerr CEUD, 2023</t>
  </si>
  <si>
    <t>NRATL CEUD, 2023</t>
  </si>
  <si>
    <t>NRNFLD CEUD, 2023</t>
  </si>
  <si>
    <t>NRPEI CEUD, 2023</t>
  </si>
  <si>
    <t>NRNS CEUD, 2023</t>
  </si>
  <si>
    <t>NRNB CEUD, 2023</t>
  </si>
  <si>
    <t>NRQUE CEUD, 2023</t>
  </si>
  <si>
    <t>NRONT CEUD, 2023</t>
  </si>
  <si>
    <t>NRMAN CEUD, 2023</t>
  </si>
  <si>
    <t>NRSASK CEUD, 2023</t>
  </si>
  <si>
    <t>CIMS.CAN.AB.Transportation Personal</t>
  </si>
  <si>
    <t>CIMS.CAN.BC.Transportation Personal</t>
  </si>
  <si>
    <t>CIMS.CAN.SK.Transportation Personal</t>
  </si>
  <si>
    <t>CIMS.CAN.MB.Transportation Personal</t>
  </si>
  <si>
    <t>CIMS.CAN.ON.Transportation Personal</t>
  </si>
  <si>
    <t>CIMS.CAN.QC.Transportation Personal</t>
  </si>
  <si>
    <t>CIMS.CAN.NB.Transportation Personal</t>
  </si>
  <si>
    <t>CIMS.CAN.NS.Transportation Personal</t>
  </si>
  <si>
    <t>CIMS.CAN.PE.Transportation Personal</t>
  </si>
  <si>
    <t>CIMS.CAN.NL.Transportation Personal</t>
  </si>
  <si>
    <t>CIMS.CAN.YT.Transportation Personal</t>
  </si>
  <si>
    <t>CIMS.CAN.NT.Transportation Personal</t>
  </si>
  <si>
    <t>CIMS.CAN.NU.Transportation Personal</t>
  </si>
  <si>
    <t>CIMS.CAN.AT.Transportation Personal</t>
  </si>
  <si>
    <t>CIMS.CAN.TR.Transportation Personal</t>
  </si>
  <si>
    <t>CIMS.CAN.AB.Transportation Personal.Mode</t>
  </si>
  <si>
    <t>Walk Cycle Urban</t>
  </si>
  <si>
    <t>Passenger Vehicle Urban 3 Passenger</t>
  </si>
  <si>
    <t>Passenger Vehicle Urban 1 Passenger</t>
  </si>
  <si>
    <t>Public Transit Urban</t>
  </si>
  <si>
    <t>Bus Intercity</t>
  </si>
  <si>
    <t>Rail Intercity</t>
  </si>
  <si>
    <t>Passenger Vehicle Intercity</t>
  </si>
  <si>
    <t>Bus Urban NG</t>
  </si>
  <si>
    <t>Bus Urban Electric</t>
  </si>
  <si>
    <t>CIMS.CAN.ON.Transportation Personal.Transit.Public Bus</t>
  </si>
  <si>
    <t>Light Rail</t>
  </si>
  <si>
    <t>CIMS.CAN.ON.Transportation Personal.Transit.Rapid Transit</t>
  </si>
  <si>
    <t>Bus Intercity Gasoline</t>
  </si>
  <si>
    <t>CIMS.CAN.AB.Transportation Personal.Mode.Urban</t>
  </si>
  <si>
    <t>CIMS.CAN.AB.Transportation Personal.Mode.Intercity Land</t>
  </si>
  <si>
    <t>CIMS.CAN.AB.Transportation Personal.Mode.Intercity Air</t>
  </si>
  <si>
    <t>CIMS.CAN.AB.Transportation Personal.Passenger Vehicle Motors</t>
  </si>
  <si>
    <t>CIMS.CAN.AB.Transportation Personal.Transit.Public Bus</t>
  </si>
  <si>
    <t>CIMS.CAN.AB.Transportation Personal.Intercity Bus</t>
  </si>
  <si>
    <t>CIMS.CAN.AB.Transportation Personal.Intercity Rail</t>
  </si>
  <si>
    <t>k*pkm</t>
  </si>
  <si>
    <t>Load factor (persons / vehicle)</t>
  </si>
  <si>
    <t>Urban / Inter-City vkm split</t>
  </si>
  <si>
    <t>Urban vkm</t>
  </si>
  <si>
    <t>Inter-City vkm</t>
  </si>
  <si>
    <t>Single vs. High Occupancy Vehicles</t>
  </si>
  <si>
    <t>SOV</t>
  </si>
  <si>
    <t>HOV</t>
  </si>
  <si>
    <t>pkm / vkm</t>
  </si>
  <si>
    <t>Travel by Walking and Cycling</t>
  </si>
  <si>
    <t>Average Daily Travel in US (1990)</t>
  </si>
  <si>
    <t>Person Daily Travel (miles) - walk / bike</t>
  </si>
  <si>
    <t>Person Daily Travel (miles) - total</t>
  </si>
  <si>
    <t>Shares</t>
  </si>
  <si>
    <t>All regions same occupancy</t>
  </si>
  <si>
    <t>vkm</t>
  </si>
  <si>
    <t>pkm</t>
  </si>
  <si>
    <t>CIMS.CAN.AB.Transportation Personal.Passenger Vehicles</t>
  </si>
  <si>
    <t>k*vkm</t>
  </si>
  <si>
    <t>Car_small</t>
  </si>
  <si>
    <t>Car_large</t>
  </si>
  <si>
    <t>Light Truck_small</t>
  </si>
  <si>
    <t>Light Truck_large</t>
  </si>
  <si>
    <t>Small vs Large vehicle</t>
  </si>
  <si>
    <t>Small</t>
  </si>
  <si>
    <t>Large</t>
  </si>
  <si>
    <t>LDV (car + light truck)</t>
  </si>
  <si>
    <t>CIMS.CAN.AB.Transportation Personal.Transit</t>
  </si>
  <si>
    <t>Personal - Car/Truck</t>
  </si>
  <si>
    <t>Personal - Bus Urban</t>
  </si>
  <si>
    <t>Personal - Bus Intercity</t>
  </si>
  <si>
    <t>Personal - Rail Urban</t>
  </si>
  <si>
    <t>Personal - Rail Intercity</t>
  </si>
  <si>
    <t>Personal - Marine</t>
  </si>
  <si>
    <t>Personal - Air</t>
  </si>
  <si>
    <t>Freight - Light/Medium Truck</t>
  </si>
  <si>
    <t>Freight - Heavy Short Haul Truck</t>
  </si>
  <si>
    <t>Freight - Heavy Long Haul Truck</t>
  </si>
  <si>
    <t>Freight - Rail</t>
  </si>
  <si>
    <t>Freight - Marine</t>
  </si>
  <si>
    <t>Freight - Air</t>
  </si>
  <si>
    <t>Freight - Off Road</t>
  </si>
  <si>
    <t>n/a</t>
  </si>
  <si>
    <t>person/vehicle</t>
  </si>
  <si>
    <t>tonne/vehicle</t>
  </si>
  <si>
    <t>CIMS</t>
  </si>
  <si>
    <t>Translink</t>
  </si>
  <si>
    <t>Air Canada</t>
  </si>
  <si>
    <t>Rail Assoc Canada</t>
  </si>
  <si>
    <t>Wikipedia</t>
  </si>
  <si>
    <t>Guess</t>
  </si>
  <si>
    <t>file:///N:/CIMS/Sources/Sectors/18%20-%20Transportation%20personal/BC%20Transit_mode%20efficiencies.mhtml</t>
  </si>
  <si>
    <t>Dunphy, Robert T. and Kimberly Fisher.  1996.  Transportation, congestion, and density: new insights.  Transportation Research Record, 1552: 89-96.</t>
  </si>
  <si>
    <t>Assumption</t>
  </si>
  <si>
    <t>Hall, A.P. 1994. A Model for Forecasting Transportation Energy Demand in Ontario. Masters thesis. Waterloo, Ontario: Management Sciences, University of Waterloo, p. 101.</t>
  </si>
  <si>
    <t>Efficiency</t>
  </si>
  <si>
    <t>SkyTrain</t>
  </si>
  <si>
    <t>Trolley bus</t>
  </si>
  <si>
    <t>Diesel bus</t>
  </si>
  <si>
    <t>SeaBus</t>
  </si>
  <si>
    <t>MJ/km</t>
  </si>
  <si>
    <t>Intercity heavy rail - electricity</t>
  </si>
  <si>
    <t>CIMS.CAN.BC.Transportation Personal.Transit.Rapid Transit</t>
  </si>
  <si>
    <t>CIMS.CAN.AB.Electricity</t>
  </si>
  <si>
    <t>Average car equivalent</t>
  </si>
  <si>
    <t>Region</t>
  </si>
  <si>
    <t>CAN</t>
  </si>
  <si>
    <t>AB</t>
  </si>
  <si>
    <t>BC</t>
  </si>
  <si>
    <t>SK</t>
  </si>
  <si>
    <t>MB</t>
  </si>
  <si>
    <t>ON</t>
  </si>
  <si>
    <t>QC</t>
  </si>
  <si>
    <t>NB</t>
  </si>
  <si>
    <t>NS</t>
  </si>
  <si>
    <t>PE</t>
  </si>
  <si>
    <t>NL</t>
  </si>
  <si>
    <t>YT</t>
  </si>
  <si>
    <t>NT</t>
  </si>
  <si>
    <t>NU</t>
  </si>
  <si>
    <t>AT</t>
  </si>
  <si>
    <t>TR</t>
  </si>
  <si>
    <t>Extend 20-year CAN trend</t>
  </si>
  <si>
    <t>100 vkm (avg car eq)</t>
  </si>
  <si>
    <t>Bus Intercity Diesel</t>
  </si>
  <si>
    <t>Bus Urban Diesel</t>
  </si>
  <si>
    <t>Rail Intercity Diesel</t>
  </si>
  <si>
    <t>CIMS.CAN.CAN</t>
  </si>
  <si>
    <t>CIMS.CAN.CAN.Transportation Personal</t>
  </si>
  <si>
    <t>CIMS.CAN.CAN.Transportation Personal.Mode</t>
  </si>
  <si>
    <t>CIMS.CAN.CAN.Transportation Personal.Mode.Urban</t>
  </si>
  <si>
    <t>CIMS.CAN.CAN.Transportation Personal.Mode.Intercity Land</t>
  </si>
  <si>
    <t>CIMS.CAN.CAN.Transportation Personal.Mode.Intercity Air</t>
  </si>
  <si>
    <t>CIMS.CAN.CAN.Transportation Personal.Passenger Vehicles</t>
  </si>
  <si>
    <t>CIMS.CAN.CAN.Transportation Personal.Passenger Vehicle Motors</t>
  </si>
  <si>
    <t>CIMS.CAN.CAN.Transportation Personal.Transit</t>
  </si>
  <si>
    <t>CIMS.CAN.CAN.Transportation Personal.Transit.Public Bus</t>
  </si>
  <si>
    <t>CIMS.CAN.CAN.Electricity</t>
  </si>
  <si>
    <t>CIMS.CAN.CAN.Transportation Personal.Intercity Bus</t>
  </si>
  <si>
    <t>CIMS.CAN.CAN.Transportation Personal.Intercity Rail</t>
  </si>
  <si>
    <t>CIMS.CAN.BC.Transportation Personal.Mode</t>
  </si>
  <si>
    <t>CIMS.CAN.BC.Transportation Personal.Mode.Urban</t>
  </si>
  <si>
    <t>CIMS.CAN.BC.Transportation Personal.Mode.Intercity Land</t>
  </si>
  <si>
    <t>CIMS.CAN.BC.Transportation Personal.Mode.Intercity Air</t>
  </si>
  <si>
    <t>CIMS.CAN.BC.Transportation Personal.Passenger Vehicles</t>
  </si>
  <si>
    <t>CIMS.CAN.BC.Transportation Personal.Passenger Vehicle Motors</t>
  </si>
  <si>
    <t>CIMS.CAN.BC.Transportation Personal.Transit</t>
  </si>
  <si>
    <t>CIMS.CAN.BC.Transportation Personal.Transit.Public Bus</t>
  </si>
  <si>
    <t>CIMS.CAN.BC.Electricity</t>
  </si>
  <si>
    <t>CIMS.CAN.BC.Transportation Personal.Intercity Bus</t>
  </si>
  <si>
    <t>CIMS.CAN.BC.Transportation Personal.Intercity Rail</t>
  </si>
  <si>
    <t>CIMS.CAN.SK.Transportation Personal.Mode</t>
  </si>
  <si>
    <t>CIMS.CAN.SK.Transportation Personal.Mode.Urban</t>
  </si>
  <si>
    <t>CIMS.CAN.SK.Transportation Personal.Mode.Intercity Land</t>
  </si>
  <si>
    <t>CIMS.CAN.SK.Transportation Personal.Mode.Intercity Air</t>
  </si>
  <si>
    <t>CIMS.CAN.SK.Transportation Personal.Passenger Vehicles</t>
  </si>
  <si>
    <t>CIMS.CAN.SK.Transportation Personal.Passenger Vehicle Motors</t>
  </si>
  <si>
    <t>CIMS.CAN.SK.Transportation Personal.Transit</t>
  </si>
  <si>
    <t>CIMS.CAN.SK.Transportation Personal.Transit.Public Bus</t>
  </si>
  <si>
    <t>CIMS.CAN.SK.Electricity</t>
  </si>
  <si>
    <t>CIMS.CAN.SK.Transportation Personal.Intercity Bus</t>
  </si>
  <si>
    <t>CIMS.CAN.SK.Transportation Personal.Intercity Rail</t>
  </si>
  <si>
    <t>CIMS.CAN.MB.Transportation Personal.Mode</t>
  </si>
  <si>
    <t>CIMS.CAN.MB.Transportation Personal.Mode.Urban</t>
  </si>
  <si>
    <t>CIMS.CAN.MB.Transportation Personal.Mode.Intercity Land</t>
  </si>
  <si>
    <t>CIMS.CAN.MB.Transportation Personal.Mode.Intercity Air</t>
  </si>
  <si>
    <t>CIMS.CAN.MB.Transportation Personal.Passenger Vehicles</t>
  </si>
  <si>
    <t>CIMS.CAN.MB.Transportation Personal.Passenger Vehicle Motors</t>
  </si>
  <si>
    <t>CIMS.CAN.MB.Transportation Personal.Transit</t>
  </si>
  <si>
    <t>CIMS.CAN.MB.Transportation Personal.Transit.Public Bus</t>
  </si>
  <si>
    <t>CIMS.CAN.MB.Electricity</t>
  </si>
  <si>
    <t>CIMS.CAN.MB.Transportation Personal.Intercity Bus</t>
  </si>
  <si>
    <t>CIMS.CAN.MB.Transportation Personal.Intercity Rail</t>
  </si>
  <si>
    <t>CIMS.CAN.ON.Transportation Personal.Mode</t>
  </si>
  <si>
    <t>CIMS.CAN.ON.Transportation Personal.Mode.Urban</t>
  </si>
  <si>
    <t>CIMS.CAN.ON.Transportation Personal.Mode.Intercity Land</t>
  </si>
  <si>
    <t>CIMS.CAN.ON.Transportation Personal.Mode.Intercity Air</t>
  </si>
  <si>
    <t>CIMS.CAN.ON.Transportation Personal.Passenger Vehicles</t>
  </si>
  <si>
    <t>CIMS.CAN.ON.Transportation Personal.Passenger Vehicle Motors</t>
  </si>
  <si>
    <t>CIMS.CAN.ON.Transportation Personal.Transit</t>
  </si>
  <si>
    <t>CIMS.CAN.ON.Electricity</t>
  </si>
  <si>
    <t>CIMS.CAN.ON.Transportation Personal.Intercity Bus</t>
  </si>
  <si>
    <t>CIMS.CAN.ON.Transportation Personal.Intercity Rail</t>
  </si>
  <si>
    <t>CIMS.CAN.QC.Transportation Personal.Mode</t>
  </si>
  <si>
    <t>CIMS.CAN.QC.Transportation Personal.Mode.Urban</t>
  </si>
  <si>
    <t>CIMS.CAN.QC.Transportation Personal.Mode.Intercity Land</t>
  </si>
  <si>
    <t>CIMS.CAN.QC.Transportation Personal.Mode.Intercity Air</t>
  </si>
  <si>
    <t>CIMS.CAN.QC.Transportation Personal.Passenger Vehicles</t>
  </si>
  <si>
    <t>CIMS.CAN.QC.Transportation Personal.Passenger Vehicle Motors</t>
  </si>
  <si>
    <t>CIMS.CAN.QC.Transportation Personal.Transit</t>
  </si>
  <si>
    <t>CIMS.CAN.QC.Transportation Personal.Transit.Public Bus</t>
  </si>
  <si>
    <t>CIMS.CAN.QC.Electricity</t>
  </si>
  <si>
    <t>CIMS.CAN.QC.Transportation Personal.Intercity Bus</t>
  </si>
  <si>
    <t>CIMS.CAN.QC.Transportation Personal.Intercity Rail</t>
  </si>
  <si>
    <t>CIMS.CAN.NB.Transportation Personal.Mode</t>
  </si>
  <si>
    <t>CIMS.CAN.NB.Transportation Personal.Mode.Urban</t>
  </si>
  <si>
    <t>CIMS.CAN.NB.Transportation Personal.Mode.Intercity Land</t>
  </si>
  <si>
    <t>CIMS.CAN.NB.Transportation Personal.Mode.Intercity Air</t>
  </si>
  <si>
    <t>CIMS.CAN.NB.Transportation Personal.Passenger Vehicles</t>
  </si>
  <si>
    <t>CIMS.CAN.NB.Transportation Personal.Passenger Vehicle Motors</t>
  </si>
  <si>
    <t>CIMS.CAN.NB.Transportation Personal.Transit</t>
  </si>
  <si>
    <t>CIMS.CAN.NB.Transportation Personal.Transit.Public Bus</t>
  </si>
  <si>
    <t>CIMS.CAN.NB.Electricity</t>
  </si>
  <si>
    <t>CIMS.CAN.NB.Transportation Personal.Intercity Bus</t>
  </si>
  <si>
    <t>CIMS.CAN.NB.Transportation Personal.Intercity Rail</t>
  </si>
  <si>
    <t>CIMS.CAN.NS.Transportation Personal.Mode</t>
  </si>
  <si>
    <t>CIMS.CAN.NS.Transportation Personal.Mode.Urban</t>
  </si>
  <si>
    <t>CIMS.CAN.NS.Transportation Personal.Mode.Intercity Land</t>
  </si>
  <si>
    <t>CIMS.CAN.NS.Transportation Personal.Mode.Intercity Air</t>
  </si>
  <si>
    <t>CIMS.CAN.NS.Transportation Personal.Passenger Vehicles</t>
  </si>
  <si>
    <t>CIMS.CAN.NS.Transportation Personal.Passenger Vehicle Motors</t>
  </si>
  <si>
    <t>CIMS.CAN.NS.Transportation Personal.Transit</t>
  </si>
  <si>
    <t>CIMS.CAN.NS.Transportation Personal.Transit.Public Bus</t>
  </si>
  <si>
    <t>CIMS.CAN.NS.Electricity</t>
  </si>
  <si>
    <t>CIMS.CAN.NS.Transportation Personal.Intercity Bus</t>
  </si>
  <si>
    <t>CIMS.CAN.NS.Transportation Personal.Intercity Rail</t>
  </si>
  <si>
    <t>CIMS.CAN.PE.Transportation Personal.Mode</t>
  </si>
  <si>
    <t>CIMS.CAN.PE.Transportation Personal.Mode.Urban</t>
  </si>
  <si>
    <t>CIMS.CAN.PE.Transportation Personal.Mode.Intercity Land</t>
  </si>
  <si>
    <t>CIMS.CAN.PE.Transportation Personal.Mode.Intercity Air</t>
  </si>
  <si>
    <t>CIMS.CAN.PE.Transportation Personal.Passenger Vehicles</t>
  </si>
  <si>
    <t>CIMS.CAN.PE.Transportation Personal.Passenger Vehicle Motors</t>
  </si>
  <si>
    <t>CIMS.CAN.PE.Transportation Personal.Transit</t>
  </si>
  <si>
    <t>CIMS.CAN.PE.Transportation Personal.Transit.Public Bus</t>
  </si>
  <si>
    <t>CIMS.CAN.PE.Electricity</t>
  </si>
  <si>
    <t>CIMS.CAN.PE.Transportation Personal.Intercity Bus</t>
  </si>
  <si>
    <t>CIMS.CAN.PE.Transportation Personal.Intercity Rail</t>
  </si>
  <si>
    <t>CIMS.CAN.NL.Transportation Personal.Mode</t>
  </si>
  <si>
    <t>CIMS.CAN.NL.Transportation Personal.Mode.Urban</t>
  </si>
  <si>
    <t>CIMS.CAN.NL.Transportation Personal.Mode.Intercity Land</t>
  </si>
  <si>
    <t>CIMS.CAN.NL.Transportation Personal.Mode.Intercity Air</t>
  </si>
  <si>
    <t>CIMS.CAN.NL.Transportation Personal.Passenger Vehicles</t>
  </si>
  <si>
    <t>CIMS.CAN.NL.Transportation Personal.Passenger Vehicle Motors</t>
  </si>
  <si>
    <t>CIMS.CAN.NL.Transportation Personal.Transit</t>
  </si>
  <si>
    <t>CIMS.CAN.NL.Transportation Personal.Transit.Public Bus</t>
  </si>
  <si>
    <t>CIMS.CAN.NL.Electricity</t>
  </si>
  <si>
    <t>CIMS.CAN.NL.Transportation Personal.Intercity Bus</t>
  </si>
  <si>
    <t>CIMS.CAN.NL.Transportation Personal.Intercity Rail</t>
  </si>
  <si>
    <t>CIMS.CAN.YT.Transportation Personal.Mode</t>
  </si>
  <si>
    <t>CIMS.CAN.YT.Transportation Personal.Mode.Urban</t>
  </si>
  <si>
    <t>CIMS.CAN.YT.Transportation Personal.Mode.Intercity Land</t>
  </si>
  <si>
    <t>CIMS.CAN.YT.Transportation Personal.Mode.Intercity Air</t>
  </si>
  <si>
    <t>CIMS.CAN.YT.Transportation Personal.Passenger Vehicles</t>
  </si>
  <si>
    <t>CIMS.CAN.YT.Transportation Personal.Passenger Vehicle Motors</t>
  </si>
  <si>
    <t>CIMS.CAN.YT.Transportation Personal.Transit</t>
  </si>
  <si>
    <t>CIMS.CAN.YT.Transportation Personal.Transit.Public Bus</t>
  </si>
  <si>
    <t>CIMS.CAN.YT.Electricity</t>
  </si>
  <si>
    <t>CIMS.CAN.YT.Transportation Personal.Intercity Bus</t>
  </si>
  <si>
    <t>CIMS.CAN.YT.Transportation Personal.Intercity Rail</t>
  </si>
  <si>
    <t>CIMS.CAN.NT.Transportation Personal.Mode</t>
  </si>
  <si>
    <t>CIMS.CAN.NT.Transportation Personal.Mode.Urban</t>
  </si>
  <si>
    <t>CIMS.CAN.NT.Transportation Personal.Mode.Intercity Land</t>
  </si>
  <si>
    <t>CIMS.CAN.NT.Transportation Personal.Mode.Intercity Air</t>
  </si>
  <si>
    <t>CIMS.CAN.NT.Transportation Personal.Passenger Vehicles</t>
  </si>
  <si>
    <t>CIMS.CAN.NT.Transportation Personal.Passenger Vehicle Motors</t>
  </si>
  <si>
    <t>CIMS.CAN.NT.Transportation Personal.Transit</t>
  </si>
  <si>
    <t>CIMS.CAN.NT.Transportation Personal.Transit.Public Bus</t>
  </si>
  <si>
    <t>CIMS.CAN.NT.Electricity</t>
  </si>
  <si>
    <t>CIMS.CAN.NT.Transportation Personal.Intercity Bus</t>
  </si>
  <si>
    <t>CIMS.CAN.NT.Transportation Personal.Intercity Rail</t>
  </si>
  <si>
    <t>CIMS.CAN.NU.Transportation Personal.Mode</t>
  </si>
  <si>
    <t>CIMS.CAN.NU.Transportation Personal.Mode.Urban</t>
  </si>
  <si>
    <t>CIMS.CAN.NU.Transportation Personal.Mode.Intercity Land</t>
  </si>
  <si>
    <t>CIMS.CAN.NU.Transportation Personal.Mode.Intercity Air</t>
  </si>
  <si>
    <t>CIMS.CAN.NU.Transportation Personal.Passenger Vehicles</t>
  </si>
  <si>
    <t>CIMS.CAN.NU.Transportation Personal.Passenger Vehicle Motors</t>
  </si>
  <si>
    <t>CIMS.CAN.NU.Transportation Personal.Transit</t>
  </si>
  <si>
    <t>CIMS.CAN.NU.Transportation Personal.Transit.Public Bus</t>
  </si>
  <si>
    <t>CIMS.CAN.NU.Electricity</t>
  </si>
  <si>
    <t>CIMS.CAN.NU.Transportation Personal.Intercity Bus</t>
  </si>
  <si>
    <t>CIMS.CAN.NU.Transportation Personal.Intercity Rail</t>
  </si>
  <si>
    <t>CIMS.CAN.AT.Transportation Personal.Mode</t>
  </si>
  <si>
    <t>CIMS.CAN.AT.Transportation Personal.Mode.Urban</t>
  </si>
  <si>
    <t>CIMS.CAN.AT.Transportation Personal.Mode.Intercity Land</t>
  </si>
  <si>
    <t>CIMS.CAN.AT.Transportation Personal.Mode.Intercity Air</t>
  </si>
  <si>
    <t>CIMS.CAN.AT.Transportation Personal.Passenger Vehicles</t>
  </si>
  <si>
    <t>CIMS.CAN.AT.Transportation Personal.Passenger Vehicle Motors</t>
  </si>
  <si>
    <t>CIMS.CAN.AT.Transportation Personal.Transit</t>
  </si>
  <si>
    <t>CIMS.CAN.AT.Transportation Personal.Transit.Public Bus</t>
  </si>
  <si>
    <t>CIMS.CAN.AT.Electricity</t>
  </si>
  <si>
    <t>CIMS.CAN.AT.Transportation Personal.Intercity Bus</t>
  </si>
  <si>
    <t>CIMS.CAN.AT.Transportation Personal.Intercity Rail</t>
  </si>
  <si>
    <t>CIMS.CAN.TR.Electricity</t>
  </si>
  <si>
    <t>CIMS.CAN.TR.Transportation Personal.Mode</t>
  </si>
  <si>
    <t>CIMS.CAN.TR.Transportation Personal.Mode.Urban</t>
  </si>
  <si>
    <t>CIMS.CAN.TR.Transportation Personal.Mode.Intercity Land</t>
  </si>
  <si>
    <t>CIMS.CAN.TR.Transportation Personal.Mode.Intercity Air</t>
  </si>
  <si>
    <t>CIMS.CAN.TR.Transportation Personal.Passenger Vehicles</t>
  </si>
  <si>
    <t>CIMS.CAN.TR.Transportation Personal.Passenger Vehicle Motors</t>
  </si>
  <si>
    <t>CIMS.CAN.TR.Transportation Personal.Transit</t>
  </si>
  <si>
    <t>CIMS.CAN.TR.Transportation Personal.Transit.Public Bus</t>
  </si>
  <si>
    <t>CIMS.CAN.TR.Transportation Personal.Intercity Bus</t>
  </si>
  <si>
    <t>CIMS.CAN.TR.Transportation Personal.Intercity Rail</t>
  </si>
  <si>
    <t>CIMS.CAN.CAN.Transportation Personal.Transit.Rapid Transit</t>
  </si>
  <si>
    <t>CIMS.CAN.AB.Transportation Personal.Transit.Rapid Transit</t>
  </si>
  <si>
    <t>CIMS.CAN.SK.Transportation Personal.Transit.Rapid Transit</t>
  </si>
  <si>
    <t>CIMS.CAN.MB.Transportation Personal.Transit.Rapid Transit</t>
  </si>
  <si>
    <t>CIMS.CAN.QC.Transportation Personal.Transit.Rapid Transit</t>
  </si>
  <si>
    <t>CIMS.CAN.NB.Transportation Personal.Transit.Rapid Transit</t>
  </si>
  <si>
    <t>CIMS.CAN.NS.Transportation Personal.Transit.Rapid Transit</t>
  </si>
  <si>
    <t>CIMS.CAN.PE.Transportation Personal.Transit.Rapid Transit</t>
  </si>
  <si>
    <t>CIMS.CAN.NL.Transportation Personal.Transit.Rapid Transit</t>
  </si>
  <si>
    <t>CIMS.CAN.YT.Transportation Personal.Transit.Rapid Transit</t>
  </si>
  <si>
    <t>CIMS.CAN.NT.Transportation Personal.Transit.Rapid Transit</t>
  </si>
  <si>
    <t>CIMS.CAN.NU.Transportation Personal.Transit.Rapid Transit</t>
  </si>
  <si>
    <t>CIMS.CAN.AT.Transportation Personal.Transit.Rapid Transit</t>
  </si>
  <si>
    <t>CIMS.CAN.TR.Transportation Personal.Transit.Rapid Transit</t>
  </si>
  <si>
    <t>Air Intercity</t>
  </si>
  <si>
    <t>CIMS.Generic Fuels.Jet Fuel</t>
  </si>
  <si>
    <t>MJ/pkm</t>
  </si>
  <si>
    <t>kWh/pkm</t>
  </si>
  <si>
    <t>Guess non-BC</t>
  </si>
  <si>
    <t>BC / AB</t>
  </si>
  <si>
    <t>ON / QC</t>
  </si>
  <si>
    <t>BC electric transit shares</t>
  </si>
  <si>
    <t>Trolley</t>
  </si>
  <si>
    <t>Different formulas by province for rapid transit</t>
  </si>
  <si>
    <t>Ferry Urban</t>
  </si>
  <si>
    <t>Domestic</t>
  </si>
  <si>
    <t>International</t>
  </si>
  <si>
    <t>BCTerr</t>
  </si>
  <si>
    <t>energy</t>
  </si>
  <si>
    <t>See Wikipedia for Seabus annual boardings and trip length</t>
  </si>
  <si>
    <t>23-10-0022</t>
  </si>
  <si>
    <t>Translink?</t>
  </si>
  <si>
    <t>Match NIR</t>
  </si>
  <si>
    <t>Total tkm</t>
  </si>
  <si>
    <t>Diff Can &lt;&gt; Sum provinces</t>
  </si>
  <si>
    <t>Average</t>
  </si>
  <si>
    <t>SK &amp; MB</t>
  </si>
  <si>
    <t>CIMS.CAN.CAN.Fuel Blends.Diesel_Transportation</t>
  </si>
  <si>
    <t>CIMS.CAN.BC.Fuel Blends.Diesel_Transportation</t>
  </si>
  <si>
    <t>CIMS.CAN.AB.Fuel Blends.Diesel_Transportation</t>
  </si>
  <si>
    <t>CIMS.CAN.SK.Fuel Blends.Diesel_Transportation</t>
  </si>
  <si>
    <t>CIMS.CAN.MB.Fuel Blends.Diesel_Transportation</t>
  </si>
  <si>
    <t>CIMS.CAN.ON.Fuel Blends.Diesel_Transportation</t>
  </si>
  <si>
    <t>CIMS.CAN.QC.Fuel Blends.Diesel_Transportation</t>
  </si>
  <si>
    <t>CIMS.CAN.NB.Fuel Blends.Diesel_Transportation</t>
  </si>
  <si>
    <t>CIMS.CAN.NS.Fuel Blends.Diesel_Transportation</t>
  </si>
  <si>
    <t>CIMS.CAN.PE.Fuel Blends.Diesel_Transportation</t>
  </si>
  <si>
    <t>CIMS.CAN.NL.Fuel Blends.Diesel_Transportation</t>
  </si>
  <si>
    <t>CIMS.CAN.YT.Fuel Blends.Diesel_Transportation</t>
  </si>
  <si>
    <t>CIMS.CAN.NT.Fuel Blends.Diesel_Transportation</t>
  </si>
  <si>
    <t>CIMS.CAN.NU.Fuel Blends.Diesel_Transportation</t>
  </si>
  <si>
    <t>CIMS.CAN.AT.Fuel Blends.Diesel_Transportation</t>
  </si>
  <si>
    <t>CIMS.CAN.TR.Fuel Blends.Diesel_Transportation</t>
  </si>
  <si>
    <t>CIMS.CAN.CAN.Fuel Blends.Gasoline_Transportation</t>
  </si>
  <si>
    <t>CIMS.CAN.BC.Fuel Blends.Gasoline_Transportation</t>
  </si>
  <si>
    <t>CIMS.CAN.AB.Fuel Blends.Gasoline_Transportation</t>
  </si>
  <si>
    <t>CIMS.CAN.SK.Fuel Blends.Gasoline_Transportation</t>
  </si>
  <si>
    <t>CIMS.CAN.MB.Fuel Blends.Gasoline_Transportation</t>
  </si>
  <si>
    <t>CIMS.CAN.ON.Fuel Blends.Gasoline_Transportation</t>
  </si>
  <si>
    <t>CIMS.CAN.QC.Fuel Blends.Gasoline_Transportation</t>
  </si>
  <si>
    <t>CIMS.CAN.NB.Fuel Blends.Gasoline_Transportation</t>
  </si>
  <si>
    <t>CIMS.CAN.NS.Fuel Blends.Gasoline_Transportation</t>
  </si>
  <si>
    <t>CIMS.CAN.PE.Fuel Blends.Gasoline_Transportation</t>
  </si>
  <si>
    <t>CIMS.CAN.NL.Fuel Blends.Gasoline_Transportation</t>
  </si>
  <si>
    <t>CIMS.CAN.YT.Fuel Blends.Gasoline_Transportation</t>
  </si>
  <si>
    <t>CIMS.CAN.NT.Fuel Blends.Gasoline_Transportation</t>
  </si>
  <si>
    <t>CIMS.CAN.NU.Fuel Blends.Gasoline_Transportation</t>
  </si>
  <si>
    <t>CIMS.CAN.AT.Fuel Blends.Gasoline_Transportation</t>
  </si>
  <si>
    <t>CIMS.CAN.TR.Fuel Blends.Gasoline_Transportation</t>
  </si>
  <si>
    <t>Assumption to align with CEUD fuel consumption / NIR - DO NOT AGREE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</si>
</sst>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
    <numFmt numFmtId="166" formatCode="0.000"/>
    <numFmt numFmtId="167" formatCode="#,##0.0"/>
  </numFmts>
  <fonts count="15" x14ac:knownFonts="1">
    <font>
      <sz val="10"/>
      <name val="Arial"/>
      <family val="2"/>
    </font>
    <font>
      <sz val="10"/>
      <name val="Arial"/>
      <family val="2"/>
    </font>
    <font>
      <b/>
      <sz val="10"/>
      <name val="Arial"/>
      <family val="2"/>
    </font>
    <font>
      <sz val="10"/>
      <color rgb="FF000000"/>
      <name val="Arial"/>
      <family val="2"/>
    </font>
    <font>
      <b/>
      <sz val="10"/>
      <color rgb="FF000000"/>
      <name val="Arial"/>
      <family val="2"/>
    </font>
    <font>
      <sz val="10"/>
      <color indexed="8"/>
      <name val="Arial"/>
      <family val="2"/>
    </font>
    <font>
      <sz val="9"/>
      <color indexed="81"/>
      <name val="Tahoma"/>
      <family val="2"/>
    </font>
    <font>
      <b/>
      <sz val="9"/>
      <color indexed="81"/>
      <name val="Tahoma"/>
      <family val="2"/>
    </font>
    <font>
      <b/>
      <sz val="10"/>
      <color rgb="FFFF0000"/>
      <name val="Arial"/>
      <family val="2"/>
    </font>
    <font>
      <sz val="10"/>
      <color rgb="FFFF0000"/>
      <name val="Arial"/>
      <family val="2"/>
    </font>
    <font>
      <b/>
      <sz val="12"/>
      <color rgb="FFC00000"/>
      <name val="Arial"/>
      <family val="2"/>
    </font>
    <font>
      <b/>
      <sz val="10"/>
      <color theme="0"/>
      <name val="Arial"/>
      <family val="2"/>
    </font>
    <font>
      <sz val="10"/>
      <color theme="0"/>
      <name val="Arial"/>
      <family val="2"/>
    </font>
    <font>
      <sz val="10"/>
      <color rgb="FF00B0F0"/>
      <name val="Arial"/>
      <family val="2"/>
    </font>
    <font>
      <sz val="10"/>
      <color theme="0" tint="-0.34998626667073579"/>
      <name val="Arial"/>
      <family val="2"/>
    </font>
  </fonts>
  <fills count="8">
    <fill>
      <patternFill patternType="none"/>
    </fill>
    <fill>
      <patternFill patternType="gray125"/>
    </fill>
    <fill>
      <patternFill patternType="solid">
        <fgColor rgb="FFFFFF00"/>
        <bgColor indexed="64"/>
      </patternFill>
    </fill>
    <fill>
      <patternFill patternType="solid">
        <fgColor theme="8" tint="-0.499984740745262"/>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rgb="FFFF0000"/>
        <bgColor indexed="64"/>
      </patternFill>
    </fill>
    <fill>
      <patternFill patternType="solid">
        <fgColor theme="7" tint="0.39997558519241921"/>
        <bgColor indexed="64"/>
      </patternFill>
    </fill>
  </fills>
  <borders count="2">
    <border>
      <left/>
      <right/>
      <top/>
      <bottom/>
      <diagonal/>
    </border>
    <border>
      <left/>
      <right/>
      <top/>
      <bottom style="double">
        <color indexed="64"/>
      </bottom>
      <diagonal/>
    </border>
  </borders>
  <cellStyleXfs count="2">
    <xf numFmtId="0" fontId="0" fillId="0" borderId="0"/>
    <xf numFmtId="9" fontId="1" fillId="0" borderId="0" applyFont="0" applyFill="0" applyBorder="0" applyAlignment="0" applyProtection="0"/>
  </cellStyleXfs>
  <cellXfs count="60">
    <xf numFmtId="0" fontId="0" fillId="0" borderId="0" xfId="0"/>
    <xf numFmtId="0" fontId="1" fillId="0" borderId="0" xfId="0" applyFont="1"/>
    <xf numFmtId="0" fontId="2" fillId="0" borderId="1" xfId="0" applyFont="1" applyBorder="1"/>
    <xf numFmtId="0" fontId="2" fillId="0" borderId="0" xfId="0" applyFont="1"/>
    <xf numFmtId="0" fontId="1" fillId="0" borderId="0" xfId="0" applyFont="1" applyAlignment="1">
      <alignment horizontal="left" indent="2"/>
    </xf>
    <xf numFmtId="3" fontId="1" fillId="0" borderId="0" xfId="0" applyNumberFormat="1" applyFont="1"/>
    <xf numFmtId="0" fontId="1" fillId="0" borderId="0" xfId="0" applyFont="1" applyAlignment="1">
      <alignment horizontal="left"/>
    </xf>
    <xf numFmtId="1" fontId="3" fillId="0" borderId="0" xfId="0" applyNumberFormat="1" applyFont="1" applyAlignment="1">
      <alignment horizontal="left" indent="1"/>
    </xf>
    <xf numFmtId="0" fontId="2" fillId="0" borderId="0" xfId="0" applyFont="1" applyAlignment="1">
      <alignment horizontal="left" indent="1"/>
    </xf>
    <xf numFmtId="1" fontId="3" fillId="0" borderId="0" xfId="0" applyNumberFormat="1" applyFont="1" applyAlignment="1">
      <alignment horizontal="left" indent="3"/>
    </xf>
    <xf numFmtId="9" fontId="1" fillId="0" borderId="0" xfId="1" applyFont="1"/>
    <xf numFmtId="164" fontId="1" fillId="0" borderId="0" xfId="1" applyNumberFormat="1" applyFont="1"/>
    <xf numFmtId="10" fontId="1" fillId="0" borderId="0" xfId="1" applyNumberFormat="1" applyFont="1"/>
    <xf numFmtId="0" fontId="8" fillId="0" borderId="0" xfId="0" applyFont="1"/>
    <xf numFmtId="4" fontId="1" fillId="0" borderId="0" xfId="0" applyNumberFormat="1" applyFont="1"/>
    <xf numFmtId="0" fontId="2" fillId="0" borderId="0" xfId="0" applyFont="1" applyAlignment="1">
      <alignment horizontal="left" indent="2"/>
    </xf>
    <xf numFmtId="1" fontId="4" fillId="0" borderId="0" xfId="0" applyNumberFormat="1" applyFont="1" applyAlignment="1">
      <alignment horizontal="left" indent="2"/>
    </xf>
    <xf numFmtId="1" fontId="3" fillId="0" borderId="0" xfId="0" applyNumberFormat="1" applyFont="1" applyAlignment="1">
      <alignment horizontal="left" indent="4"/>
    </xf>
    <xf numFmtId="3" fontId="9" fillId="0" borderId="0" xfId="0" applyNumberFormat="1" applyFont="1"/>
    <xf numFmtId="3" fontId="2" fillId="0" borderId="0" xfId="0" applyNumberFormat="1" applyFont="1"/>
    <xf numFmtId="0" fontId="0" fillId="0" borderId="0" xfId="0" applyAlignment="1">
      <alignment horizontal="left" indent="1"/>
    </xf>
    <xf numFmtId="0" fontId="9" fillId="0" borderId="0" xfId="0" applyFont="1"/>
    <xf numFmtId="2" fontId="1" fillId="0" borderId="0" xfId="0" applyNumberFormat="1" applyFont="1"/>
    <xf numFmtId="0" fontId="8" fillId="0" borderId="1" xfId="0" applyFont="1" applyBorder="1"/>
    <xf numFmtId="2" fontId="9" fillId="0" borderId="0" xfId="0" applyNumberFormat="1" applyFont="1"/>
    <xf numFmtId="165" fontId="1" fillId="0" borderId="0" xfId="0" applyNumberFormat="1" applyFont="1"/>
    <xf numFmtId="0" fontId="1" fillId="0" borderId="0" xfId="0" applyFont="1" applyAlignment="1">
      <alignment horizontal="left" indent="3"/>
    </xf>
    <xf numFmtId="0" fontId="10" fillId="0" borderId="1" xfId="0" applyFont="1" applyBorder="1" applyAlignment="1">
      <alignment horizontal="center" vertical="center"/>
    </xf>
    <xf numFmtId="0" fontId="11" fillId="3" borderId="0" xfId="0" applyFont="1" applyFill="1"/>
    <xf numFmtId="0" fontId="12" fillId="3" borderId="0" xfId="0" applyFont="1" applyFill="1"/>
    <xf numFmtId="0" fontId="11" fillId="4" borderId="0" xfId="0" applyFont="1" applyFill="1"/>
    <xf numFmtId="0" fontId="12" fillId="4" borderId="0" xfId="0" applyFont="1" applyFill="1"/>
    <xf numFmtId="0" fontId="2" fillId="5" borderId="0" xfId="0" applyFont="1" applyFill="1"/>
    <xf numFmtId="0" fontId="1" fillId="5" borderId="0" xfId="0" applyFont="1" applyFill="1"/>
    <xf numFmtId="0" fontId="0" fillId="5" borderId="0" xfId="0" applyFill="1"/>
    <xf numFmtId="4" fontId="9" fillId="0" borderId="0" xfId="0" applyNumberFormat="1" applyFont="1"/>
    <xf numFmtId="4" fontId="1" fillId="2" borderId="0" xfId="0" applyNumberFormat="1" applyFont="1" applyFill="1"/>
    <xf numFmtId="0" fontId="1" fillId="2" borderId="0" xfId="0" applyFont="1" applyFill="1"/>
    <xf numFmtId="0" fontId="2" fillId="0" borderId="1" xfId="0" applyFont="1" applyBorder="1" applyAlignment="1">
      <alignment horizontal="center"/>
    </xf>
    <xf numFmtId="0" fontId="0" fillId="0" borderId="1" xfId="0" applyBorder="1"/>
    <xf numFmtId="0" fontId="2" fillId="2" borderId="0" xfId="0" applyFont="1" applyFill="1"/>
    <xf numFmtId="3" fontId="9" fillId="2" borderId="0" xfId="0" applyNumberFormat="1" applyFont="1" applyFill="1"/>
    <xf numFmtId="2" fontId="0" fillId="2" borderId="0" xfId="0" applyNumberFormat="1" applyFill="1"/>
    <xf numFmtId="3" fontId="0" fillId="0" borderId="0" xfId="0" applyNumberFormat="1"/>
    <xf numFmtId="0" fontId="9" fillId="0" borderId="1" xfId="0" applyFont="1" applyBorder="1"/>
    <xf numFmtId="2" fontId="1" fillId="0" borderId="0" xfId="1" applyNumberFormat="1" applyFont="1"/>
    <xf numFmtId="164" fontId="8" fillId="0" borderId="0" xfId="1" applyNumberFormat="1" applyFont="1"/>
    <xf numFmtId="4" fontId="8" fillId="0" borderId="0" xfId="0" applyNumberFormat="1" applyFont="1"/>
    <xf numFmtId="3" fontId="1" fillId="2" borderId="0" xfId="0" applyNumberFormat="1" applyFont="1" applyFill="1"/>
    <xf numFmtId="4" fontId="13" fillId="0" borderId="0" xfId="0" applyNumberFormat="1" applyFont="1"/>
    <xf numFmtId="0" fontId="8" fillId="2" borderId="0" xfId="0" applyFont="1" applyFill="1"/>
    <xf numFmtId="3" fontId="1" fillId="6" borderId="0" xfId="0" applyNumberFormat="1" applyFont="1" applyFill="1"/>
    <xf numFmtId="4" fontId="1" fillId="6" borderId="0" xfId="0" applyNumberFormat="1" applyFont="1" applyFill="1"/>
    <xf numFmtId="166" fontId="1" fillId="0" borderId="0" xfId="0" applyNumberFormat="1" applyFont="1"/>
    <xf numFmtId="0" fontId="8" fillId="0" borderId="1" xfId="0" applyFont="1" applyBorder="1" applyAlignment="1">
      <alignment horizontal="center"/>
    </xf>
    <xf numFmtId="0" fontId="0" fillId="0" borderId="1" xfId="0" applyBorder="1" applyAlignment="1">
      <alignment horizontal="center"/>
    </xf>
    <xf numFmtId="9" fontId="1" fillId="0" borderId="0" xfId="0" applyNumberFormat="1" applyFont="1"/>
    <xf numFmtId="9" fontId="14" fillId="0" borderId="0" xfId="1" applyFont="1"/>
    <xf numFmtId="9" fontId="1" fillId="7" borderId="0" xfId="0" applyNumberFormat="1" applyFont="1" applyFill="1"/>
    <xf numFmtId="167" fontId="1" fillId="0" borderId="0" xfId="0" applyNumberFormat="1" applyFont="1"/>
  </cellXfs>
  <cellStyles count="2">
    <cellStyle name="Normal" xfId="0" builtinId="0"/>
    <cellStyle name="Percent" xfId="1" builtinId="5"/>
  </cellStyles>
  <dxfs count="20">
    <dxf>
      <font>
        <b/>
        <i val="0"/>
      </font>
      <fill>
        <patternFill>
          <fgColor indexed="64"/>
          <bgColor theme="7" tint="0.79995117038483843"/>
        </patternFill>
      </fill>
    </dxf>
    <dxf>
      <font>
        <color rgb="FF00B0F0"/>
      </font>
    </dxf>
    <dxf>
      <font>
        <b/>
        <i val="0"/>
        <color theme="0"/>
      </font>
      <fill>
        <patternFill>
          <fgColor indexed="64"/>
          <bgColor theme="8" tint="-0.499984740745262"/>
        </patternFill>
      </fill>
    </dxf>
    <dxf>
      <font>
        <b/>
        <i val="0"/>
        <color theme="1"/>
      </font>
      <fill>
        <patternFill>
          <fgColor indexed="64"/>
          <bgColor theme="8" tint="0.59999389629810485"/>
        </patternFill>
      </fill>
    </dxf>
    <dxf>
      <font>
        <b/>
        <i val="0"/>
        <color theme="0"/>
      </font>
      <fill>
        <patternFill>
          <bgColor theme="1"/>
        </patternFill>
      </fill>
    </dxf>
    <dxf>
      <font>
        <b/>
        <i val="0"/>
      </font>
      <fill>
        <patternFill>
          <fgColor indexed="64"/>
          <bgColor theme="7" tint="0.79995117038483843"/>
        </patternFill>
      </fill>
    </dxf>
    <dxf>
      <font>
        <color rgb="FF00B0F0"/>
      </font>
    </dxf>
    <dxf>
      <font>
        <b/>
        <i val="0"/>
        <color theme="1"/>
      </font>
      <fill>
        <patternFill>
          <fgColor indexed="64"/>
          <bgColor theme="8" tint="0.59999389629810485"/>
        </patternFill>
      </fill>
    </dxf>
    <dxf>
      <font>
        <b/>
        <i val="0"/>
        <color theme="0"/>
      </font>
      <fill>
        <patternFill>
          <fgColor indexed="64"/>
          <bgColor theme="8" tint="-0.499984740745262"/>
        </patternFill>
      </fill>
    </dxf>
    <dxf>
      <font>
        <b/>
        <i val="0"/>
        <color theme="0"/>
      </font>
      <fill>
        <patternFill>
          <bgColor theme="1"/>
        </patternFill>
      </fill>
    </dxf>
    <dxf>
      <font>
        <b/>
        <i val="0"/>
      </font>
      <fill>
        <patternFill>
          <fgColor indexed="64"/>
          <bgColor theme="7" tint="0.79995117038483843"/>
        </patternFill>
      </fill>
    </dxf>
    <dxf>
      <font>
        <color rgb="FF00B0F0"/>
      </font>
    </dxf>
    <dxf>
      <font>
        <b/>
        <i val="0"/>
        <color theme="1"/>
      </font>
      <fill>
        <patternFill>
          <fgColor indexed="64"/>
          <bgColor theme="8" tint="0.59999389629810485"/>
        </patternFill>
      </fill>
    </dxf>
    <dxf>
      <font>
        <b/>
        <i val="0"/>
        <color theme="0"/>
      </font>
      <fill>
        <patternFill>
          <bgColor theme="1"/>
        </patternFill>
      </fill>
    </dxf>
    <dxf>
      <font>
        <b/>
        <i val="0"/>
        <color theme="0"/>
      </font>
      <fill>
        <patternFill>
          <fgColor indexed="64"/>
          <bgColor theme="8" tint="-0.499984740745262"/>
        </patternFill>
      </fill>
    </dxf>
    <dxf>
      <font>
        <b/>
        <i val="0"/>
      </font>
      <fill>
        <patternFill>
          <fgColor indexed="64"/>
          <bgColor theme="7" tint="0.79995117038483843"/>
        </patternFill>
      </fill>
    </dxf>
    <dxf>
      <font>
        <color rgb="FF00B0F0"/>
      </font>
    </dxf>
    <dxf>
      <font>
        <b/>
        <i val="0"/>
        <color theme="1"/>
      </font>
      <fill>
        <patternFill>
          <fgColor indexed="64"/>
          <bgColor theme="8" tint="0.59999389629810485"/>
        </patternFill>
      </fill>
    </dxf>
    <dxf>
      <font>
        <b/>
        <i val="0"/>
        <color theme="0"/>
      </font>
      <fill>
        <patternFill>
          <fgColor indexed="64"/>
          <bgColor theme="8" tint="-0.499984740745262"/>
        </patternFill>
      </fill>
    </dxf>
    <dxf>
      <font>
        <b/>
        <i val="0"/>
        <color theme="0"/>
      </font>
      <fill>
        <patternFill>
          <bgColor theme="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sheetMetadata" Target="metadata.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N:\CIMS\Sources\Data\NRCan\CEUD%202023\Trans\transCan2000-2020EN_WEB.xls" TargetMode="External"/><Relationship Id="rId1" Type="http://schemas.openxmlformats.org/officeDocument/2006/relationships/externalLinkPath" Target="file:///N:\CIMS\Sources\Data\NRCan\CEUD%202023\Trans\transCan2000-2020EN_WEB.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N:\CIMS\Sources\Data\NRCan\CEUD%202023\Trans\transBCTerr2000-2020EN_WEB.xls" TargetMode="External"/><Relationship Id="rId1" Type="http://schemas.openxmlformats.org/officeDocument/2006/relationships/externalLinkPath" Target="file:///N:\CIMS\Sources\Data\NRCan\CEUD%202023\Trans\transBCTerr2000-2020EN_WEB.xls"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N:\CIMS\Sources\Data\NRCan\CEUD%202023\Trans\transALB2000-2020EN_WEB.xls" TargetMode="External"/><Relationship Id="rId1" Type="http://schemas.openxmlformats.org/officeDocument/2006/relationships/externalLinkPath" Target="file:///N:\CIMS\Sources\Data\NRCan\CEUD%202023\Trans\transALB2000-2020EN_WEB.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N:\CIMS\Sources\Data\NRCan\CEUD%202023\Trans\transSASK2000-2020EN_WEB.xls" TargetMode="External"/><Relationship Id="rId1" Type="http://schemas.openxmlformats.org/officeDocument/2006/relationships/externalLinkPath" Target="file:///N:\CIMS\Sources\Data\NRCan\CEUD%202023\Trans\transSASK2000-2020EN_WEB.xls"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N:\CIMS\Sources\Data\NRCan\CEUD%202023\Trans\transMAN2000-2020EN_WEB.xls" TargetMode="External"/><Relationship Id="rId1" Type="http://schemas.openxmlformats.org/officeDocument/2006/relationships/externalLinkPath" Target="file:///N:\CIMS\Sources\Data\NRCan\CEUD%202023\Trans\transMAN2000-2020EN_WEB.xls"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N:\CIMS\Sources\Data\NRCan\CEUD%202023\Trans\transONT2000-2020EN_WEB.xls" TargetMode="External"/><Relationship Id="rId1" Type="http://schemas.openxmlformats.org/officeDocument/2006/relationships/externalLinkPath" Target="file:///N:\CIMS\Sources\Data\NRCan\CEUD%202023\Trans\transONT2000-2020EN_WEB.xls"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N:\CIMS\Sources\Data\NRCan\CEUD%202023\Trans\transQUE2000-2020EN_WEB.xls" TargetMode="External"/><Relationship Id="rId1" Type="http://schemas.openxmlformats.org/officeDocument/2006/relationships/externalLinkPath" Target="file:///N:\CIMS\Sources\Data\NRCan\CEUD%202023\Trans\transQUE2000-2020EN_WEB.xls"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N:\CIMS\Sources\Data\NRCan\CEUD%202023\Trans\transNB2000-2020EN_WEB.xls" TargetMode="External"/><Relationship Id="rId1" Type="http://schemas.openxmlformats.org/officeDocument/2006/relationships/externalLinkPath" Target="file:///N:\CIMS\Sources\Data\NRCan\CEUD%202023\Trans\transNB2000-2020EN_WEB.xls"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N:\CIMS\Sources\Data\NRCan\CEUD%202023\Trans\transNS2000-2020EN_WEB.xls" TargetMode="External"/><Relationship Id="rId1" Type="http://schemas.openxmlformats.org/officeDocument/2006/relationships/externalLinkPath" Target="file:///N:\CIMS\Sources\Data\NRCan\CEUD%202023\Trans\transNS2000-2020EN_WEB.xls"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N:\CIMS\Sources\Data\NRCan\CEUD%202023\Trans\transPEI2000-2020EN_WEB.xls" TargetMode="External"/><Relationship Id="rId1" Type="http://schemas.openxmlformats.org/officeDocument/2006/relationships/externalLinkPath" Target="file:///N:\CIMS\Sources\Data\NRCan\CEUD%202023\Trans\transPEI2000-2020EN_WEB.xls"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N:\CIMS\Sources\Data\NRCan\CEUD%202023\Trans\transNFLD2000-2020EN_WEB.xls" TargetMode="External"/><Relationship Id="rId1" Type="http://schemas.openxmlformats.org/officeDocument/2006/relationships/externalLinkPath" Target="file:///N:\CIMS\Sources\Data\NRCan\CEUD%202023\Trans\transNFLD2000-2020EN_WEB.xls"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N:\CIMS\Sources\Data\NRCan\CEUD%202023\Trans\transATL2000-2020EN_WEB.xls" TargetMode="External"/><Relationship Id="rId1" Type="http://schemas.openxmlformats.org/officeDocument/2006/relationships/externalLinkPath" Target="file:///N:\CIMS\Sources\Data\NRCan\CEUD%202023\Trans\transATL2000-2020EN_WEB.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sheetName val="Table 1"/>
      <sheetName val="Table 2"/>
      <sheetName val="Table 3"/>
      <sheetName val="Table 4"/>
      <sheetName val="Table 5"/>
      <sheetName val="Table 6"/>
      <sheetName val="Table 7"/>
      <sheetName val="Table 8"/>
      <sheetName val="Table 9"/>
      <sheetName val="Table 10"/>
      <sheetName val="Table 11"/>
      <sheetName val="Table 12"/>
      <sheetName val="Table 13"/>
      <sheetName val="Table 14"/>
      <sheetName val="Table 15"/>
      <sheetName val="Table 16"/>
      <sheetName val="Table 17"/>
      <sheetName val="Table 18"/>
      <sheetName val="Table 19"/>
      <sheetName val="Table 20"/>
      <sheetName val="Table 21"/>
      <sheetName val="Table 22"/>
      <sheetName val="Table 23"/>
      <sheetName val="Table 24"/>
      <sheetName val="Table 25"/>
      <sheetName val="Table 26"/>
      <sheetName val="Table 27"/>
      <sheetName val="Table 28"/>
      <sheetName val="Table 29"/>
      <sheetName val="Table 30"/>
      <sheetName val="Table 31"/>
      <sheetName val="Table 32"/>
      <sheetName val="Table 33"/>
      <sheetName val="Table 34"/>
      <sheetName val="Table 35"/>
      <sheetName val="Table 36"/>
      <sheetName val="Table 37"/>
      <sheetName val="Table 38"/>
      <sheetName val="Table 39"/>
      <sheetName val="Table 40"/>
      <sheetName val="Table 41"/>
      <sheetName val="Table 42"/>
      <sheetName val="Table 43"/>
      <sheetName val="Table 44"/>
      <sheetName val="Table 45"/>
      <sheetName val="Table 46"/>
      <sheetName val="Table 47"/>
      <sheetName val="Table 48"/>
      <sheetName val="Table 49"/>
      <sheetName val="Table 50"/>
      <sheetName val="Table 51"/>
      <sheetName val="Table 52"/>
      <sheetName val="Table 53"/>
      <sheetName val="Table 54"/>
      <sheetName val="Table 55"/>
      <sheetName val="Table 56"/>
      <sheetName val="Table 57"/>
      <sheetName val="Table 58"/>
      <sheetName val="Table 59"/>
      <sheetName val="Table 60"/>
      <sheetName val="Transportation1"/>
      <sheetName val="Transportation2"/>
      <sheetName val="Transportation3"/>
      <sheetName val="Passenger1"/>
      <sheetName val="Passenger2"/>
      <sheetName val="Passenger3"/>
      <sheetName val="Passenger4"/>
      <sheetName val="Freight1"/>
      <sheetName val="Freight2"/>
      <sheetName val="Freight3"/>
      <sheetName val="Freigh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4">
          <cell r="C14">
            <v>3.539056</v>
          </cell>
          <cell r="D14">
            <v>3.4526479999999999</v>
          </cell>
          <cell r="E14">
            <v>3.388862</v>
          </cell>
          <cell r="F14">
            <v>3.1113650000000002</v>
          </cell>
          <cell r="G14">
            <v>2.840652</v>
          </cell>
          <cell r="H14">
            <v>3.2858800000000001</v>
          </cell>
          <cell r="I14">
            <v>2.9421599999999999</v>
          </cell>
          <cell r="J14">
            <v>3.0545779999999998</v>
          </cell>
          <cell r="K14">
            <v>2.9771999999999998</v>
          </cell>
          <cell r="L14">
            <v>2.83555</v>
          </cell>
          <cell r="M14">
            <v>2.5631940000000002</v>
          </cell>
          <cell r="N14">
            <v>2.1029840000000002</v>
          </cell>
          <cell r="O14">
            <v>2.5764749999999998</v>
          </cell>
          <cell r="P14">
            <v>2.1890999999999998</v>
          </cell>
          <cell r="Q14">
            <v>1.9053249999999999</v>
          </cell>
          <cell r="R14">
            <v>2.1699739999999998</v>
          </cell>
          <cell r="S14">
            <v>2.2719800000000001</v>
          </cell>
          <cell r="T14">
            <v>2.1977000000000002</v>
          </cell>
          <cell r="U14">
            <v>1.821275</v>
          </cell>
          <cell r="V14">
            <v>2.1741440000000001</v>
          </cell>
          <cell r="W14">
            <v>1.6736759999999999</v>
          </cell>
        </row>
        <row r="15">
          <cell r="C15">
            <v>228.43104199999999</v>
          </cell>
          <cell r="D15">
            <v>208.47691599999999</v>
          </cell>
          <cell r="E15">
            <v>209.397704</v>
          </cell>
          <cell r="F15">
            <v>208.01070000000001</v>
          </cell>
          <cell r="G15">
            <v>232.77385200000001</v>
          </cell>
          <cell r="H15">
            <v>246.9007</v>
          </cell>
          <cell r="I15">
            <v>246.30254400000001</v>
          </cell>
          <cell r="J15">
            <v>250.871602</v>
          </cell>
          <cell r="K15">
            <v>236.41888800000001</v>
          </cell>
          <cell r="L15">
            <v>213.538444</v>
          </cell>
          <cell r="M15">
            <v>221.095054</v>
          </cell>
          <cell r="N15">
            <v>224.63606200000001</v>
          </cell>
          <cell r="O15">
            <v>255.78967499999999</v>
          </cell>
          <cell r="P15">
            <v>266.796875</v>
          </cell>
          <cell r="Q15">
            <v>261.65199999999999</v>
          </cell>
          <cell r="R15">
            <v>267.63748600000002</v>
          </cell>
          <cell r="S15">
            <v>274.85897899999998</v>
          </cell>
          <cell r="T15">
            <v>296.281475</v>
          </cell>
          <cell r="U15">
            <v>332.68194999999997</v>
          </cell>
          <cell r="V15">
            <v>334.35655200000002</v>
          </cell>
          <cell r="W15">
            <v>155.035946</v>
          </cell>
        </row>
      </sheetData>
      <sheetData sheetId="21">
        <row r="14">
          <cell r="C14">
            <v>2.9943999999999998E-2</v>
          </cell>
        </row>
      </sheetData>
      <sheetData sheetId="22"/>
      <sheetData sheetId="23"/>
      <sheetData sheetId="24"/>
      <sheetData sheetId="25"/>
      <sheetData sheetId="26">
        <row r="12">
          <cell r="C12">
            <v>2.9738790000000002</v>
          </cell>
          <cell r="D12">
            <v>2.9605899999999998</v>
          </cell>
          <cell r="E12">
            <v>2.7514850000000002</v>
          </cell>
          <cell r="F12">
            <v>2.6077520000000001</v>
          </cell>
          <cell r="G12">
            <v>2.5421640000000001</v>
          </cell>
          <cell r="H12">
            <v>2.6679020000000002</v>
          </cell>
          <cell r="I12">
            <v>2.698356</v>
          </cell>
          <cell r="J12">
            <v>2.804297</v>
          </cell>
          <cell r="K12">
            <v>3.1523699999999999</v>
          </cell>
          <cell r="L12">
            <v>2.9941330000000002</v>
          </cell>
          <cell r="M12">
            <v>2.4718110000000002</v>
          </cell>
          <cell r="N12">
            <v>2.7631039999999998</v>
          </cell>
          <cell r="O12">
            <v>2.3788140000000002</v>
          </cell>
          <cell r="P12">
            <v>2.0995949999999999</v>
          </cell>
          <cell r="Q12">
            <v>1.983339</v>
          </cell>
          <cell r="R12">
            <v>1.9997039999999999</v>
          </cell>
          <cell r="S12">
            <v>2.021169</v>
          </cell>
          <cell r="T12">
            <v>2.2855829999999999</v>
          </cell>
          <cell r="U12">
            <v>2.2334329999999998</v>
          </cell>
          <cell r="V12">
            <v>2.2888579999999998</v>
          </cell>
          <cell r="W12">
            <v>1.0934330000000001</v>
          </cell>
        </row>
      </sheetData>
      <sheetData sheetId="27">
        <row r="12">
          <cell r="C12">
            <v>81.506120999999993</v>
          </cell>
        </row>
      </sheetData>
      <sheetData sheetId="28">
        <row r="14">
          <cell r="C14">
            <v>46.825000000000003</v>
          </cell>
        </row>
      </sheetData>
      <sheetData sheetId="29"/>
      <sheetData sheetId="30">
        <row r="14">
          <cell r="B14" t="str">
            <v>Natural Gas</v>
          </cell>
          <cell r="C14">
            <v>0.97877700000000001</v>
          </cell>
          <cell r="D14">
            <v>1.009012</v>
          </cell>
          <cell r="E14">
            <v>0.86331500000000005</v>
          </cell>
          <cell r="F14">
            <v>0.88356800000000002</v>
          </cell>
          <cell r="G14">
            <v>0.942824</v>
          </cell>
          <cell r="H14">
            <v>1.091558</v>
          </cell>
          <cell r="I14">
            <v>1.197638</v>
          </cell>
          <cell r="J14">
            <v>1.0936889999999999</v>
          </cell>
          <cell r="K14">
            <v>1.092916</v>
          </cell>
          <cell r="L14">
            <v>0.92512300000000003</v>
          </cell>
          <cell r="M14">
            <v>0.98957899999999999</v>
          </cell>
          <cell r="N14">
            <v>0.934396</v>
          </cell>
          <cell r="O14">
            <v>0.72135700000000003</v>
          </cell>
          <cell r="P14">
            <v>0.51602700000000001</v>
          </cell>
          <cell r="Q14">
            <v>1.1352439999999999</v>
          </cell>
          <cell r="R14">
            <v>0.65108299999999997</v>
          </cell>
          <cell r="S14">
            <v>0.42401899999999998</v>
          </cell>
          <cell r="T14">
            <v>0.28368599999999999</v>
          </cell>
          <cell r="U14">
            <v>0.18127199999999999</v>
          </cell>
          <cell r="V14">
            <v>0.114051</v>
          </cell>
          <cell r="W14">
            <v>5.7214000000000001E-2</v>
          </cell>
        </row>
        <row r="15">
          <cell r="B15" t="str">
            <v>Motor Gasoline</v>
          </cell>
          <cell r="C15">
            <v>614.99972200000002</v>
          </cell>
          <cell r="D15">
            <v>609.27178700000002</v>
          </cell>
          <cell r="E15">
            <v>625.36424399999999</v>
          </cell>
          <cell r="F15">
            <v>619.15992000000006</v>
          </cell>
          <cell r="G15">
            <v>616.22504700000002</v>
          </cell>
          <cell r="H15">
            <v>607.14684599999998</v>
          </cell>
          <cell r="I15">
            <v>592.40285600000004</v>
          </cell>
          <cell r="J15">
            <v>597.049305</v>
          </cell>
          <cell r="K15">
            <v>577.59972100000005</v>
          </cell>
          <cell r="L15">
            <v>575.99802799999998</v>
          </cell>
          <cell r="M15">
            <v>567.18669</v>
          </cell>
          <cell r="N15">
            <v>540.30632600000001</v>
          </cell>
          <cell r="O15">
            <v>526.89359300000001</v>
          </cell>
          <cell r="P15">
            <v>527.08176700000001</v>
          </cell>
          <cell r="Q15">
            <v>498.11040700000001</v>
          </cell>
          <cell r="R15">
            <v>522.92534999999998</v>
          </cell>
          <cell r="S15">
            <v>518.77783599999998</v>
          </cell>
          <cell r="T15">
            <v>504.32320499999997</v>
          </cell>
          <cell r="U15">
            <v>491.42118299999998</v>
          </cell>
          <cell r="V15">
            <v>484.81237800000002</v>
          </cell>
          <cell r="W15">
            <v>385.72450500000002</v>
          </cell>
        </row>
        <row r="16">
          <cell r="B16" t="str">
            <v>Diesel Fuel Oil</v>
          </cell>
          <cell r="C16">
            <v>3.6542140000000001</v>
          </cell>
          <cell r="D16">
            <v>4.0324739999999997</v>
          </cell>
          <cell r="E16">
            <v>4.5180059999999997</v>
          </cell>
          <cell r="F16">
            <v>5.2849909999999998</v>
          </cell>
          <cell r="G16">
            <v>5.2358460000000004</v>
          </cell>
          <cell r="H16">
            <v>5.8009430000000002</v>
          </cell>
          <cell r="I16">
            <v>6.5559399999999997</v>
          </cell>
          <cell r="J16">
            <v>6.7844119999999997</v>
          </cell>
          <cell r="K16">
            <v>6.3217049999999997</v>
          </cell>
          <cell r="L16">
            <v>6.4662189999999997</v>
          </cell>
          <cell r="M16">
            <v>7.00983</v>
          </cell>
          <cell r="N16">
            <v>7.5894919999999999</v>
          </cell>
          <cell r="O16">
            <v>7.794359</v>
          </cell>
          <cell r="P16">
            <v>8.3572209999999991</v>
          </cell>
          <cell r="Q16">
            <v>8.3776410000000006</v>
          </cell>
          <cell r="R16">
            <v>8.3884989999999995</v>
          </cell>
          <cell r="S16">
            <v>7.6512380000000002</v>
          </cell>
          <cell r="T16">
            <v>7.5460599999999998</v>
          </cell>
          <cell r="U16">
            <v>7.5441180000000001</v>
          </cell>
          <cell r="V16">
            <v>6.1320300000000003</v>
          </cell>
          <cell r="W16">
            <v>4.8529249999999999</v>
          </cell>
        </row>
        <row r="17">
          <cell r="B17" t="str">
            <v>Ethanol</v>
          </cell>
          <cell r="C17" t="str">
            <v>n.a.</v>
          </cell>
          <cell r="D17" t="str">
            <v>n.a.</v>
          </cell>
          <cell r="E17" t="str">
            <v>n.a.</v>
          </cell>
          <cell r="F17" t="str">
            <v>n.a.</v>
          </cell>
          <cell r="G17" t="str">
            <v>n.a.</v>
          </cell>
          <cell r="H17">
            <v>2.8726039999999999</v>
          </cell>
          <cell r="I17">
            <v>2.8239869999999998</v>
          </cell>
          <cell r="J17">
            <v>13.400688000000001</v>
          </cell>
          <cell r="K17">
            <v>14.178171000000001</v>
          </cell>
          <cell r="L17">
            <v>15.382993000000001</v>
          </cell>
          <cell r="M17">
            <v>18.021581000000001</v>
          </cell>
          <cell r="N17">
            <v>25.818337</v>
          </cell>
          <cell r="O17">
            <v>25.984416</v>
          </cell>
          <cell r="P17">
            <v>23.751348</v>
          </cell>
          <cell r="Q17">
            <v>24.306954000000001</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5.8297470000000002</v>
          </cell>
          <cell r="D19">
            <v>5.895073</v>
          </cell>
          <cell r="E19">
            <v>4.1183079999999999</v>
          </cell>
          <cell r="F19">
            <v>3.8238099999999999</v>
          </cell>
          <cell r="G19">
            <v>3.6435209999999998</v>
          </cell>
          <cell r="H19">
            <v>2.7528730000000001</v>
          </cell>
          <cell r="I19">
            <v>4.2397410000000004</v>
          </cell>
          <cell r="J19">
            <v>5.038259</v>
          </cell>
          <cell r="K19">
            <v>5.3472220000000004</v>
          </cell>
          <cell r="L19">
            <v>4.2528920000000001</v>
          </cell>
          <cell r="M19">
            <v>4.565302</v>
          </cell>
          <cell r="N19">
            <v>5.101261</v>
          </cell>
          <cell r="O19">
            <v>5.5547339999999998</v>
          </cell>
          <cell r="P19">
            <v>4.529013</v>
          </cell>
          <cell r="Q19">
            <v>4.0073949999999998</v>
          </cell>
          <cell r="R19">
            <v>4.165635</v>
          </cell>
          <cell r="S19">
            <v>4.8344990000000001</v>
          </cell>
          <cell r="T19">
            <v>4.8159520000000002</v>
          </cell>
          <cell r="U19">
            <v>4.645454</v>
          </cell>
          <cell r="V19">
            <v>4.6201600000000003</v>
          </cell>
          <cell r="W19">
            <v>4.2282529999999996</v>
          </cell>
        </row>
      </sheetData>
      <sheetData sheetId="31"/>
      <sheetData sheetId="32"/>
      <sheetData sheetId="33"/>
      <sheetData sheetId="34"/>
      <sheetData sheetId="35"/>
      <sheetData sheetId="36"/>
      <sheetData sheetId="37">
        <row r="14">
          <cell r="B14" t="str">
            <v>Natural Gas</v>
          </cell>
          <cell r="C14">
            <v>2.7880000000000001E-3</v>
          </cell>
          <cell r="D14">
            <v>2.7200000000000002E-3</v>
          </cell>
          <cell r="E14">
            <v>2.7699999999999999E-3</v>
          </cell>
          <cell r="F14">
            <v>2.9940000000000001E-3</v>
          </cell>
          <cell r="G14">
            <v>3.238E-3</v>
          </cell>
          <cell r="H14">
            <v>3.8400000000000001E-3</v>
          </cell>
          <cell r="I14">
            <v>6.1269999999999996E-3</v>
          </cell>
          <cell r="J14">
            <v>6.0400000000000002E-3</v>
          </cell>
          <cell r="K14">
            <v>6.5779999999999996E-3</v>
          </cell>
          <cell r="L14">
            <v>5.3369999999999997E-3</v>
          </cell>
          <cell r="M14">
            <v>6.4689999999999999E-3</v>
          </cell>
          <cell r="N14">
            <v>7.6309999999999998E-3</v>
          </cell>
          <cell r="O14">
            <v>7.1780000000000004E-3</v>
          </cell>
          <cell r="P14">
            <v>5.7099999999999998E-3</v>
          </cell>
          <cell r="Q14">
            <v>8.3149999999999995E-3</v>
          </cell>
          <cell r="R14">
            <v>5.9230000000000003E-3</v>
          </cell>
          <cell r="S14">
            <v>4.8329999999999996E-3</v>
          </cell>
          <cell r="T14">
            <v>3.8830000000000002E-3</v>
          </cell>
          <cell r="U14">
            <v>3.2190000000000001E-3</v>
          </cell>
          <cell r="V14">
            <v>2.3779999999999999E-3</v>
          </cell>
          <cell r="W14">
            <v>1.3960000000000001E-3</v>
          </cell>
        </row>
        <row r="15">
          <cell r="B15" t="str">
            <v>Motor Gasoline</v>
          </cell>
          <cell r="C15">
            <v>351.39034500000002</v>
          </cell>
          <cell r="D15">
            <v>352.55402900000001</v>
          </cell>
          <cell r="E15">
            <v>371.37125900000001</v>
          </cell>
          <cell r="F15">
            <v>380.54652900000002</v>
          </cell>
          <cell r="G15">
            <v>392.58709499999998</v>
          </cell>
          <cell r="H15">
            <v>400.61529100000001</v>
          </cell>
          <cell r="I15">
            <v>399.60607900000002</v>
          </cell>
          <cell r="J15">
            <v>413.882203</v>
          </cell>
          <cell r="K15">
            <v>410.238632</v>
          </cell>
          <cell r="L15">
            <v>420.50904300000002</v>
          </cell>
          <cell r="M15">
            <v>434.88878299999999</v>
          </cell>
          <cell r="N15">
            <v>434.80128300000001</v>
          </cell>
          <cell r="O15">
            <v>441.79417000000001</v>
          </cell>
          <cell r="P15">
            <v>464.05701499999998</v>
          </cell>
          <cell r="Q15">
            <v>463.986515</v>
          </cell>
          <cell r="R15">
            <v>509.83045700000002</v>
          </cell>
          <cell r="S15">
            <v>546.51676899999995</v>
          </cell>
          <cell r="T15">
            <v>565.50561200000004</v>
          </cell>
          <cell r="U15">
            <v>589.84659799999997</v>
          </cell>
          <cell r="V15">
            <v>610.28172900000004</v>
          </cell>
          <cell r="W15">
            <v>524.08161399999995</v>
          </cell>
        </row>
        <row r="16">
          <cell r="B16" t="str">
            <v>Diesel Fuel Oil</v>
          </cell>
          <cell r="C16">
            <v>9.1567059999999998</v>
          </cell>
          <cell r="D16">
            <v>9.7469710000000003</v>
          </cell>
          <cell r="E16">
            <v>10.506594</v>
          </cell>
          <cell r="F16">
            <v>10.17761</v>
          </cell>
          <cell r="G16">
            <v>8.9267850000000006</v>
          </cell>
          <cell r="H16">
            <v>9.7481609999999996</v>
          </cell>
          <cell r="I16">
            <v>2.6462370000000002</v>
          </cell>
          <cell r="J16">
            <v>2.6508189999999998</v>
          </cell>
          <cell r="K16">
            <v>2.9725809999999999</v>
          </cell>
          <cell r="L16">
            <v>3.249447</v>
          </cell>
          <cell r="M16">
            <v>3.3854389999999999</v>
          </cell>
          <cell r="N16">
            <v>3.5004279999999999</v>
          </cell>
          <cell r="O16">
            <v>3.4070909999999999</v>
          </cell>
          <cell r="P16">
            <v>3.8351959999999998</v>
          </cell>
          <cell r="Q16">
            <v>4.3746169999999998</v>
          </cell>
          <cell r="R16">
            <v>5.4642900000000001</v>
          </cell>
          <cell r="S16">
            <v>6.2795209999999999</v>
          </cell>
          <cell r="T16">
            <v>6.7949099999999998</v>
          </cell>
          <cell r="U16">
            <v>7.8689330000000002</v>
          </cell>
          <cell r="V16">
            <v>7.9841100000000003</v>
          </cell>
          <cell r="W16">
            <v>8.1495650000000008</v>
          </cell>
        </row>
        <row r="17">
          <cell r="B17" t="str">
            <v>Ethanol</v>
          </cell>
          <cell r="C17" t="str">
            <v>n.a.</v>
          </cell>
          <cell r="D17" t="str">
            <v>n.a.</v>
          </cell>
          <cell r="E17" t="str">
            <v>n.a.</v>
          </cell>
          <cell r="F17" t="str">
            <v>n.a.</v>
          </cell>
          <cell r="G17" t="str">
            <v>n.a.</v>
          </cell>
          <cell r="H17">
            <v>1.8628549999999999</v>
          </cell>
          <cell r="I17">
            <v>1.8971880000000001</v>
          </cell>
          <cell r="J17">
            <v>9.2048880000000004</v>
          </cell>
          <cell r="K17">
            <v>10.268439000000001</v>
          </cell>
          <cell r="L17">
            <v>11.491716</v>
          </cell>
          <cell r="M17">
            <v>14.364243</v>
          </cell>
          <cell r="N17">
            <v>21.211537</v>
          </cell>
          <cell r="O17">
            <v>22.422834999999999</v>
          </cell>
          <cell r="P17">
            <v>21.109086000000001</v>
          </cell>
          <cell r="Q17">
            <v>22.879225999999999</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1.7234510000000001</v>
          </cell>
          <cell r="D19">
            <v>1.7905120000000001</v>
          </cell>
          <cell r="E19">
            <v>1.2649820000000001</v>
          </cell>
          <cell r="F19">
            <v>1.159135</v>
          </cell>
          <cell r="G19">
            <v>1.1347400000000001</v>
          </cell>
          <cell r="H19">
            <v>0.85163699999999998</v>
          </cell>
          <cell r="I19">
            <v>1.338965</v>
          </cell>
          <cell r="J19">
            <v>1.5950120000000001</v>
          </cell>
          <cell r="K19">
            <v>1.6585479999999999</v>
          </cell>
          <cell r="L19">
            <v>1.240875</v>
          </cell>
          <cell r="M19">
            <v>1.278527</v>
          </cell>
          <cell r="N19">
            <v>1.3919999999999999</v>
          </cell>
          <cell r="O19">
            <v>1.462305</v>
          </cell>
          <cell r="P19">
            <v>1.2161630000000001</v>
          </cell>
          <cell r="Q19">
            <v>1.0556080000000001</v>
          </cell>
          <cell r="R19">
            <v>1.093046</v>
          </cell>
          <cell r="S19">
            <v>1.2108399999999999</v>
          </cell>
          <cell r="T19">
            <v>1.2059489999999999</v>
          </cell>
          <cell r="U19">
            <v>1.2015499999999999</v>
          </cell>
          <cell r="V19">
            <v>1.1912579999999999</v>
          </cell>
          <cell r="W19">
            <v>1.070174</v>
          </cell>
        </row>
      </sheetData>
      <sheetData sheetId="38">
        <row r="14">
          <cell r="B14" t="str">
            <v>Natural Gas</v>
          </cell>
        </row>
      </sheetData>
      <sheetData sheetId="39"/>
      <sheetData sheetId="40"/>
      <sheetData sheetId="41"/>
      <sheetData sheetId="42"/>
      <sheetData sheetId="43">
        <row r="14">
          <cell r="B14" t="str">
            <v>Natural Gas</v>
          </cell>
          <cell r="C14">
            <v>0.234352</v>
          </cell>
          <cell r="D14">
            <v>0.22916900000000001</v>
          </cell>
          <cell r="E14">
            <v>0.16745599999999999</v>
          </cell>
          <cell r="F14">
            <v>6.1734999999999998E-2</v>
          </cell>
          <cell r="G14">
            <v>4.6849000000000002E-2</v>
          </cell>
          <cell r="H14">
            <v>0</v>
          </cell>
          <cell r="I14">
            <v>0</v>
          </cell>
          <cell r="J14">
            <v>0</v>
          </cell>
          <cell r="K14">
            <v>0</v>
          </cell>
          <cell r="L14">
            <v>0.23463100000000001</v>
          </cell>
          <cell r="M14">
            <v>7.2943999999999995E-2</v>
          </cell>
          <cell r="N14">
            <v>0</v>
          </cell>
          <cell r="O14">
            <v>3.4321999999999998E-2</v>
          </cell>
          <cell r="P14">
            <v>3.9206999999999999E-2</v>
          </cell>
          <cell r="Q14">
            <v>0.23538500000000001</v>
          </cell>
          <cell r="R14">
            <v>0.94437400000000005</v>
          </cell>
          <cell r="S14">
            <v>1.375737</v>
          </cell>
          <cell r="T14">
            <v>1.9822070000000001</v>
          </cell>
          <cell r="U14">
            <v>1.8014490000000001</v>
          </cell>
          <cell r="V14">
            <v>1.9529609999999999</v>
          </cell>
          <cell r="W14">
            <v>2.6339320000000002</v>
          </cell>
        </row>
        <row r="15">
          <cell r="B15" t="str">
            <v>Motor Gasoline</v>
          </cell>
          <cell r="C15">
            <v>1.8080350000000001</v>
          </cell>
          <cell r="D15">
            <v>0.48411599999999999</v>
          </cell>
          <cell r="E15">
            <v>0.34194799999999997</v>
          </cell>
          <cell r="F15">
            <v>0.77540699999999996</v>
          </cell>
          <cell r="G15">
            <v>0.79452500000000004</v>
          </cell>
          <cell r="H15">
            <v>0.272337</v>
          </cell>
          <cell r="I15">
            <v>0.544381</v>
          </cell>
          <cell r="J15">
            <v>0.81705799999999995</v>
          </cell>
          <cell r="K15">
            <v>0.36145500000000003</v>
          </cell>
          <cell r="L15">
            <v>0.51024199999999997</v>
          </cell>
          <cell r="M15">
            <v>0.464972</v>
          </cell>
          <cell r="N15">
            <v>0.55837599999999998</v>
          </cell>
          <cell r="O15">
            <v>0.704955</v>
          </cell>
          <cell r="P15">
            <v>0.69894699999999998</v>
          </cell>
          <cell r="Q15">
            <v>0.97911800000000004</v>
          </cell>
          <cell r="R15">
            <v>0.98040400000000005</v>
          </cell>
          <cell r="S15">
            <v>1.157664</v>
          </cell>
          <cell r="T15">
            <v>1.0588789999999999</v>
          </cell>
          <cell r="U15">
            <v>0.88276399999999999</v>
          </cell>
          <cell r="V15">
            <v>1.1584460000000001</v>
          </cell>
          <cell r="W15">
            <v>1.1267720000000001</v>
          </cell>
        </row>
        <row r="16">
          <cell r="B16" t="str">
            <v>Diesel Fuel Oil</v>
          </cell>
          <cell r="C16">
            <v>12.643613999999999</v>
          </cell>
          <cell r="D16">
            <v>11.96763</v>
          </cell>
          <cell r="E16">
            <v>13.273671</v>
          </cell>
          <cell r="F16">
            <v>14.966803000000001</v>
          </cell>
          <cell r="G16">
            <v>11.688148999999999</v>
          </cell>
          <cell r="H16">
            <v>13.006576000000001</v>
          </cell>
          <cell r="I16">
            <v>13.155498</v>
          </cell>
          <cell r="J16">
            <v>12.895581</v>
          </cell>
          <cell r="K16">
            <v>14.627888</v>
          </cell>
          <cell r="L16">
            <v>14.028971</v>
          </cell>
          <cell r="M16">
            <v>15.01055</v>
          </cell>
          <cell r="N16">
            <v>15.750966999999999</v>
          </cell>
          <cell r="O16">
            <v>13.722001000000001</v>
          </cell>
          <cell r="P16">
            <v>12.462077000000001</v>
          </cell>
          <cell r="Q16">
            <v>11.324987999999999</v>
          </cell>
          <cell r="R16">
            <v>10.458083</v>
          </cell>
          <cell r="S16">
            <v>11.119956999999999</v>
          </cell>
          <cell r="T16">
            <v>5.1735040000000003</v>
          </cell>
          <cell r="U16">
            <v>8.2719330000000006</v>
          </cell>
          <cell r="V16">
            <v>9.5915199999999992</v>
          </cell>
          <cell r="W16">
            <v>7.190372</v>
          </cell>
        </row>
        <row r="17">
          <cell r="B17" t="str">
            <v>Ethanol</v>
          </cell>
          <cell r="C17" t="str">
            <v>n.a.</v>
          </cell>
          <cell r="D17" t="str">
            <v>n.a.</v>
          </cell>
          <cell r="E17" t="str">
            <v>n.a.</v>
          </cell>
          <cell r="F17" t="str">
            <v>n.a.</v>
          </cell>
          <cell r="G17" t="str">
            <v>n.a.</v>
          </cell>
          <cell r="H17">
            <v>1.2819999999999999E-3</v>
          </cell>
          <cell r="I17">
            <v>2.6480000000000002E-3</v>
          </cell>
          <cell r="J17">
            <v>1.8061000000000001E-2</v>
          </cell>
          <cell r="K17">
            <v>8.9269999999999992E-3</v>
          </cell>
          <cell r="L17">
            <v>1.3872000000000001E-2</v>
          </cell>
          <cell r="M17">
            <v>1.5152000000000001E-2</v>
          </cell>
          <cell r="N17">
            <v>2.7247E-2</v>
          </cell>
          <cell r="O17">
            <v>3.5985000000000003E-2</v>
          </cell>
          <cell r="P17">
            <v>3.1961999999999997E-2</v>
          </cell>
          <cell r="Q17">
            <v>4.8299000000000002E-2</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row>
      </sheetData>
      <sheetData sheetId="44"/>
      <sheetData sheetId="45">
        <row r="14">
          <cell r="B14" t="str">
            <v>Electricity</v>
          </cell>
          <cell r="C14">
            <v>3.1219999999999999</v>
          </cell>
          <cell r="D14">
            <v>3.0739999999999998</v>
          </cell>
          <cell r="E14">
            <v>3.35</v>
          </cell>
          <cell r="F14">
            <v>3.3860000000000001</v>
          </cell>
          <cell r="G14">
            <v>3.4540000000000002</v>
          </cell>
          <cell r="H14">
            <v>3.5339999999999998</v>
          </cell>
          <cell r="I14">
            <v>3.496</v>
          </cell>
          <cell r="J14">
            <v>3.2770000000000001</v>
          </cell>
          <cell r="K14">
            <v>3.7759999999999998</v>
          </cell>
          <cell r="L14">
            <v>3.4260000000000002</v>
          </cell>
          <cell r="M14">
            <v>3.5910000000000002</v>
          </cell>
          <cell r="N14">
            <v>3.7149999999999999</v>
          </cell>
          <cell r="O14">
            <v>3.6819999999999999</v>
          </cell>
          <cell r="P14">
            <v>4.0810000000000004</v>
          </cell>
          <cell r="Q14">
            <v>4.4829999999999997</v>
          </cell>
          <cell r="R14">
            <v>4.3849999999999998</v>
          </cell>
          <cell r="S14">
            <v>4.3849999999999998</v>
          </cell>
          <cell r="T14">
            <v>4.3949999999999996</v>
          </cell>
          <cell r="U14">
            <v>4.4089999999999998</v>
          </cell>
          <cell r="V14">
            <v>4.63</v>
          </cell>
          <cell r="W14">
            <v>4.53</v>
          </cell>
        </row>
        <row r="15">
          <cell r="B15" t="str">
            <v>Natural Gas</v>
          </cell>
          <cell r="C15">
            <v>1.0636239999999999</v>
          </cell>
          <cell r="D15">
            <v>0.60176399999999997</v>
          </cell>
          <cell r="E15">
            <v>0.59264600000000001</v>
          </cell>
          <cell r="F15">
            <v>0.66639999999999999</v>
          </cell>
          <cell r="G15">
            <v>0.61475900000000006</v>
          </cell>
          <cell r="H15">
            <v>0.62649500000000002</v>
          </cell>
          <cell r="I15">
            <v>0.54446300000000003</v>
          </cell>
          <cell r="J15">
            <v>0.65337199999999995</v>
          </cell>
          <cell r="K15">
            <v>0.64491399999999999</v>
          </cell>
          <cell r="L15">
            <v>0.54350600000000004</v>
          </cell>
          <cell r="M15">
            <v>0.58933999999999997</v>
          </cell>
          <cell r="N15">
            <v>0.36547400000000002</v>
          </cell>
          <cell r="O15">
            <v>0.66499399999999997</v>
          </cell>
          <cell r="P15">
            <v>0.66931399999999996</v>
          </cell>
          <cell r="Q15">
            <v>2.1381760000000001</v>
          </cell>
          <cell r="R15">
            <v>1.926347</v>
          </cell>
          <cell r="S15">
            <v>1.8638840000000001</v>
          </cell>
          <cell r="T15">
            <v>1.993206</v>
          </cell>
          <cell r="U15">
            <v>1.795264</v>
          </cell>
          <cell r="V15">
            <v>1.783307</v>
          </cell>
          <cell r="W15">
            <v>1.2669600000000001</v>
          </cell>
        </row>
        <row r="16">
          <cell r="B16" t="str">
            <v>Motor Gasoline</v>
          </cell>
          <cell r="C16">
            <v>4.5683000000000001E-2</v>
          </cell>
          <cell r="D16">
            <v>8.5171999999999998E-2</v>
          </cell>
          <cell r="E16">
            <v>0.115273</v>
          </cell>
          <cell r="F16">
            <v>0.12823599999999999</v>
          </cell>
          <cell r="G16">
            <v>7.0005999999999999E-2</v>
          </cell>
          <cell r="H16">
            <v>4.6788000000000003E-2</v>
          </cell>
          <cell r="I16">
            <v>2.1999999999999999E-2</v>
          </cell>
          <cell r="J16">
            <v>3.3785000000000003E-2</v>
          </cell>
          <cell r="K16">
            <v>5.1832000000000003E-2</v>
          </cell>
          <cell r="L16">
            <v>4.5046000000000003E-2</v>
          </cell>
          <cell r="M16">
            <v>5.1933E-2</v>
          </cell>
          <cell r="N16">
            <v>6.2452000000000001E-2</v>
          </cell>
          <cell r="O16">
            <v>5.2503000000000001E-2</v>
          </cell>
          <cell r="P16">
            <v>0.17354</v>
          </cell>
          <cell r="Q16">
            <v>0.20058000000000001</v>
          </cell>
          <cell r="R16">
            <v>0.24212</v>
          </cell>
          <cell r="S16">
            <v>0.30822100000000002</v>
          </cell>
          <cell r="T16">
            <v>0.49257200000000001</v>
          </cell>
          <cell r="U16">
            <v>0.61655099999999996</v>
          </cell>
          <cell r="V16">
            <v>0.67466400000000004</v>
          </cell>
          <cell r="W16">
            <v>0.668632</v>
          </cell>
        </row>
        <row r="17">
          <cell r="B17" t="str">
            <v>Diesel Fuel Oil</v>
          </cell>
          <cell r="C17">
            <v>24.220889</v>
          </cell>
          <cell r="D17">
            <v>24.024398999999999</v>
          </cell>
          <cell r="E17">
            <v>28.588671000000001</v>
          </cell>
          <cell r="F17">
            <v>29.437434</v>
          </cell>
          <cell r="G17">
            <v>27.495460999999999</v>
          </cell>
          <cell r="H17">
            <v>27.890450999999999</v>
          </cell>
          <cell r="I17">
            <v>26.478037</v>
          </cell>
          <cell r="J17">
            <v>30.302748000000001</v>
          </cell>
          <cell r="K17">
            <v>31.200586999999999</v>
          </cell>
          <cell r="L17">
            <v>32.348182000000001</v>
          </cell>
          <cell r="M17">
            <v>34.974845000000002</v>
          </cell>
          <cell r="N17">
            <v>36.984825000000001</v>
          </cell>
          <cell r="O17">
            <v>33.496442000000002</v>
          </cell>
          <cell r="P17">
            <v>36.984369999999998</v>
          </cell>
          <cell r="Q17">
            <v>33.329211000000001</v>
          </cell>
          <cell r="R17">
            <v>33.290076999999997</v>
          </cell>
          <cell r="S17">
            <v>28.653524999999998</v>
          </cell>
          <cell r="T17">
            <v>30.721302000000001</v>
          </cell>
          <cell r="U17">
            <v>31.672485999999999</v>
          </cell>
          <cell r="V17">
            <v>32.307478000000003</v>
          </cell>
          <cell r="W17">
            <v>23.671071999999999</v>
          </cell>
        </row>
        <row r="18">
          <cell r="B18" t="str">
            <v>Ethanol</v>
          </cell>
          <cell r="C18" t="str">
            <v>n.a.</v>
          </cell>
          <cell r="D18" t="str">
            <v>n.a.</v>
          </cell>
          <cell r="E18" t="str">
            <v>n.a.</v>
          </cell>
          <cell r="F18" t="str">
            <v>n.a.</v>
          </cell>
          <cell r="G18" t="str">
            <v>n.a.</v>
          </cell>
          <cell r="H18">
            <v>2.2000000000000001E-4</v>
          </cell>
          <cell r="I18">
            <v>1.07E-4</v>
          </cell>
          <cell r="J18">
            <v>7.4700000000000005E-4</v>
          </cell>
          <cell r="K18">
            <v>1.2800000000000001E-3</v>
          </cell>
          <cell r="L18">
            <v>1.225E-3</v>
          </cell>
          <cell r="M18">
            <v>1.6919999999999999E-3</v>
          </cell>
          <cell r="N18">
            <v>3.0469999999999998E-3</v>
          </cell>
          <cell r="O18">
            <v>2.6800000000000001E-3</v>
          </cell>
          <cell r="P18">
            <v>7.9360000000000003E-3</v>
          </cell>
          <cell r="Q18">
            <v>9.894E-3</v>
          </cell>
          <cell r="R18" t="str">
            <v>n.a.</v>
          </cell>
          <cell r="S18" t="str">
            <v>n.a.</v>
          </cell>
          <cell r="T18" t="str">
            <v>n.a.</v>
          </cell>
          <cell r="U18" t="str">
            <v>n.a.</v>
          </cell>
          <cell r="V18" t="str">
            <v>n.a.</v>
          </cell>
          <cell r="W18" t="str">
            <v>n.a.</v>
          </cell>
        </row>
        <row r="19">
          <cell r="B19" t="str">
            <v>Biodiesel Fuel</v>
          </cell>
          <cell r="C19">
            <v>0</v>
          </cell>
          <cell r="D19" t="str">
            <v>n.a.</v>
          </cell>
          <cell r="E19" t="str">
            <v>n.a.</v>
          </cell>
          <cell r="F19" t="str">
            <v>n.a.</v>
          </cell>
          <cell r="G19" t="str">
            <v>n.a.</v>
          </cell>
          <cell r="H19" t="str">
            <v>n.a.</v>
          </cell>
          <cell r="I19" t="str">
            <v>n.a.</v>
          </cell>
          <cell r="J19" t="str">
            <v>n.a.</v>
          </cell>
          <cell r="K19" t="str">
            <v>n.a.</v>
          </cell>
          <cell r="L19" t="str">
            <v>n.a.</v>
          </cell>
          <cell r="M19" t="str">
            <v>n.a.</v>
          </cell>
          <cell r="N19" t="str">
            <v>n.a.</v>
          </cell>
          <cell r="O19" t="str">
            <v>n.a.</v>
          </cell>
          <cell r="P19" t="str">
            <v>n.a.</v>
          </cell>
          <cell r="Q19" t="str">
            <v>n.a.</v>
          </cell>
          <cell r="R19" t="str">
            <v>n.a.</v>
          </cell>
          <cell r="S19" t="str">
            <v>n.a.</v>
          </cell>
          <cell r="T19" t="str">
            <v>n.a.</v>
          </cell>
          <cell r="U19" t="str">
            <v>n.a.</v>
          </cell>
          <cell r="V19" t="str">
            <v>n.a.</v>
          </cell>
          <cell r="W19" t="str">
            <v>n.a.</v>
          </cell>
        </row>
      </sheetData>
      <sheetData sheetId="46"/>
      <sheetData sheetId="47">
        <row r="14">
          <cell r="B14" t="str">
            <v>Motor Gasoline</v>
          </cell>
          <cell r="C14">
            <v>0.81591400000000003</v>
          </cell>
          <cell r="D14">
            <v>7.6900999999999997E-2</v>
          </cell>
          <cell r="E14">
            <v>0.18425900000000001</v>
          </cell>
          <cell r="F14">
            <v>0.12853400000000001</v>
          </cell>
          <cell r="G14">
            <v>0.117467</v>
          </cell>
          <cell r="H14">
            <v>0.19552600000000001</v>
          </cell>
          <cell r="I14">
            <v>0.157412</v>
          </cell>
          <cell r="J14">
            <v>0.14798900000000001</v>
          </cell>
          <cell r="K14">
            <v>0.162825</v>
          </cell>
          <cell r="L14">
            <v>0.15143799999999999</v>
          </cell>
          <cell r="M14">
            <v>0.15079400000000001</v>
          </cell>
          <cell r="N14">
            <v>0.14449699999999999</v>
          </cell>
          <cell r="O14">
            <v>0.183757</v>
          </cell>
          <cell r="P14">
            <v>0.281304</v>
          </cell>
          <cell r="Q14">
            <v>0.30243900000000001</v>
          </cell>
          <cell r="R14">
            <v>0.27249899999999999</v>
          </cell>
          <cell r="S14">
            <v>0.27566499999999999</v>
          </cell>
          <cell r="T14">
            <v>0.38385000000000002</v>
          </cell>
          <cell r="U14">
            <v>0.367284</v>
          </cell>
          <cell r="V14">
            <v>0.46559400000000001</v>
          </cell>
          <cell r="W14">
            <v>0.39889599999999997</v>
          </cell>
        </row>
        <row r="15">
          <cell r="B15" t="str">
            <v>Diesel Fuel Oil</v>
          </cell>
          <cell r="C15">
            <v>6.3192469999999998</v>
          </cell>
          <cell r="D15">
            <v>7.0339879999999999</v>
          </cell>
          <cell r="E15">
            <v>8.1152180000000005</v>
          </cell>
          <cell r="F15">
            <v>7.5215189999999996</v>
          </cell>
          <cell r="G15">
            <v>6.2937479999999999</v>
          </cell>
          <cell r="H15">
            <v>6.9511209999999997</v>
          </cell>
          <cell r="I15">
            <v>6.4367089999999996</v>
          </cell>
          <cell r="J15">
            <v>6.916023</v>
          </cell>
          <cell r="K15">
            <v>6.9531219999999996</v>
          </cell>
          <cell r="L15">
            <v>5.1942409999999999</v>
          </cell>
          <cell r="M15">
            <v>5.3568930000000003</v>
          </cell>
          <cell r="N15">
            <v>5.2653600000000003</v>
          </cell>
          <cell r="O15">
            <v>5.0525549999999999</v>
          </cell>
          <cell r="P15">
            <v>5.7335229999999999</v>
          </cell>
          <cell r="Q15">
            <v>5.8523709999999998</v>
          </cell>
          <cell r="R15">
            <v>4.8913539999999998</v>
          </cell>
          <cell r="S15">
            <v>4.0433620000000001</v>
          </cell>
          <cell r="T15">
            <v>2.4630800000000002</v>
          </cell>
          <cell r="U15">
            <v>2.0389680000000001</v>
          </cell>
          <cell r="V15">
            <v>1.9316489999999999</v>
          </cell>
          <cell r="W15">
            <v>1.605054</v>
          </cell>
        </row>
        <row r="16">
          <cell r="B16" t="str">
            <v>Ethanol</v>
          </cell>
          <cell r="C16" t="str">
            <v>n.a.</v>
          </cell>
          <cell r="D16" t="str">
            <v>n.a.</v>
          </cell>
          <cell r="E16" t="str">
            <v>n.a.</v>
          </cell>
          <cell r="F16" t="str">
            <v>n.a.</v>
          </cell>
          <cell r="G16" t="str">
            <v>n.a.</v>
          </cell>
          <cell r="H16">
            <v>9.2100000000000005E-4</v>
          </cell>
          <cell r="I16">
            <v>7.6599999999999997E-4</v>
          </cell>
          <cell r="J16">
            <v>3.271E-3</v>
          </cell>
          <cell r="K16">
            <v>4.0210000000000003E-3</v>
          </cell>
          <cell r="L16">
            <v>4.117E-3</v>
          </cell>
          <cell r="M16">
            <v>4.914E-3</v>
          </cell>
          <cell r="N16">
            <v>7.051E-3</v>
          </cell>
          <cell r="O16">
            <v>9.3799999999999994E-3</v>
          </cell>
          <cell r="P16">
            <v>1.2862999999999999E-2</v>
          </cell>
          <cell r="Q16">
            <v>1.4919E-2</v>
          </cell>
          <cell r="R16" t="str">
            <v>n.a.</v>
          </cell>
          <cell r="S16" t="str">
            <v>n.a.</v>
          </cell>
          <cell r="T16" t="str">
            <v>n.a.</v>
          </cell>
          <cell r="U16" t="str">
            <v>n.a.</v>
          </cell>
          <cell r="V16" t="str">
            <v>n.a.</v>
          </cell>
          <cell r="W16" t="str">
            <v>n.a.</v>
          </cell>
        </row>
        <row r="17">
          <cell r="B17" t="str">
            <v>Biodiesel Fuel</v>
          </cell>
          <cell r="C17">
            <v>0</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t="str">
            <v>n.a.</v>
          </cell>
          <cell r="U17" t="str">
            <v>n.a.</v>
          </cell>
          <cell r="V17" t="str">
            <v>n.a.</v>
          </cell>
          <cell r="W17" t="str">
            <v>n.a.</v>
          </cell>
        </row>
        <row r="19">
          <cell r="B19" t="str">
            <v>Shares (%)</v>
          </cell>
        </row>
      </sheetData>
      <sheetData sheetId="48"/>
      <sheetData sheetId="49"/>
      <sheetData sheetId="50">
        <row r="12">
          <cell r="C12">
            <v>2.4653269999999998</v>
          </cell>
          <cell r="D12">
            <v>2.4992779999999999</v>
          </cell>
          <cell r="E12">
            <v>2.8523019999999999</v>
          </cell>
          <cell r="F12">
            <v>3.0487519999999999</v>
          </cell>
          <cell r="G12">
            <v>3.3112940000000002</v>
          </cell>
          <cell r="H12">
            <v>3.2902010000000002</v>
          </cell>
          <cell r="I12">
            <v>3.489436</v>
          </cell>
          <cell r="J12">
            <v>3.70275</v>
          </cell>
          <cell r="K12">
            <v>3.7873610000000002</v>
          </cell>
          <cell r="L12">
            <v>5.1124090000000004</v>
          </cell>
          <cell r="M12">
            <v>5.3287969999999998</v>
          </cell>
          <cell r="N12">
            <v>5.4255149999999999</v>
          </cell>
          <cell r="O12">
            <v>5.6318780000000004</v>
          </cell>
          <cell r="P12">
            <v>5.7046910000000004</v>
          </cell>
          <cell r="Q12">
            <v>5.5621309999999999</v>
          </cell>
          <cell r="R12">
            <v>5.693365</v>
          </cell>
          <cell r="S12">
            <v>5.7846719999999996</v>
          </cell>
          <cell r="T12">
            <v>5.6500589999999997</v>
          </cell>
          <cell r="U12">
            <v>5.6863479999999997</v>
          </cell>
          <cell r="V12">
            <v>5.8405180000000003</v>
          </cell>
          <cell r="W12">
            <v>5.0294480000000004</v>
          </cell>
        </row>
      </sheetData>
      <sheetData sheetId="51"/>
      <sheetData sheetId="52"/>
      <sheetData sheetId="53">
        <row r="14">
          <cell r="B14" t="str">
            <v>Natural Gas</v>
          </cell>
        </row>
      </sheetData>
      <sheetData sheetId="54"/>
      <sheetData sheetId="55"/>
      <sheetData sheetId="56"/>
      <sheetData sheetId="57">
        <row r="14">
          <cell r="B14" t="str">
            <v>Motor Gasoline</v>
          </cell>
        </row>
      </sheetData>
      <sheetData sheetId="58"/>
      <sheetData sheetId="59"/>
      <sheetData sheetId="60"/>
      <sheetData sheetId="61"/>
      <sheetData sheetId="62"/>
      <sheetData sheetId="63"/>
      <sheetData sheetId="64">
        <row r="33">
          <cell r="C33">
            <v>311430.81680099998</v>
          </cell>
          <cell r="D33">
            <v>311275.59905299998</v>
          </cell>
          <cell r="E33">
            <v>321777.35978100001</v>
          </cell>
          <cell r="F33">
            <v>322256.41155199998</v>
          </cell>
          <cell r="G33">
            <v>322404.15122399997</v>
          </cell>
          <cell r="H33">
            <v>321214.13972199999</v>
          </cell>
          <cell r="I33">
            <v>317063.16433900001</v>
          </cell>
          <cell r="J33">
            <v>327975.16368200001</v>
          </cell>
          <cell r="K33">
            <v>321261.85104799998</v>
          </cell>
          <cell r="L33">
            <v>322826.684014</v>
          </cell>
          <cell r="M33">
            <v>322099.16097199998</v>
          </cell>
          <cell r="N33">
            <v>314700.49289499997</v>
          </cell>
          <cell r="O33">
            <v>310693.19359899999</v>
          </cell>
          <cell r="P33">
            <v>311549.78181999997</v>
          </cell>
          <cell r="Q33">
            <v>297457.26598299999</v>
          </cell>
          <cell r="R33">
            <v>300410.78618200001</v>
          </cell>
          <cell r="S33">
            <v>299855.66493099998</v>
          </cell>
          <cell r="T33">
            <v>292861.03225300001</v>
          </cell>
          <cell r="U33">
            <v>287583.85478699999</v>
          </cell>
          <cell r="V33">
            <v>285659.70297799999</v>
          </cell>
          <cell r="W33">
            <v>229350.190519</v>
          </cell>
        </row>
        <row r="34">
          <cell r="C34">
            <v>143362.69872499999</v>
          </cell>
          <cell r="D34">
            <v>145754.916856</v>
          </cell>
          <cell r="E34">
            <v>154135.00198599999</v>
          </cell>
          <cell r="F34">
            <v>158710.40250200001</v>
          </cell>
          <cell r="G34">
            <v>164091.67953299999</v>
          </cell>
          <cell r="H34">
            <v>169858.28094299999</v>
          </cell>
          <cell r="I34">
            <v>167768.28509399999</v>
          </cell>
          <cell r="J34">
            <v>178123.105522</v>
          </cell>
          <cell r="K34">
            <v>179077.011229</v>
          </cell>
          <cell r="L34">
            <v>185810.89496100001</v>
          </cell>
          <cell r="M34">
            <v>195281.01173999999</v>
          </cell>
          <cell r="N34">
            <v>200440.613147</v>
          </cell>
          <cell r="O34">
            <v>204725.48007200001</v>
          </cell>
          <cell r="P34">
            <v>216178.57783699999</v>
          </cell>
          <cell r="Q34">
            <v>218415.05096600001</v>
          </cell>
          <cell r="R34">
            <v>231543.231761</v>
          </cell>
          <cell r="S34">
            <v>250776.45542799999</v>
          </cell>
          <cell r="T34">
            <v>262180.96861699998</v>
          </cell>
          <cell r="U34">
            <v>276946.88856499997</v>
          </cell>
          <cell r="V34">
            <v>289785.106715</v>
          </cell>
          <cell r="W34">
            <v>251532.857449</v>
          </cell>
        </row>
        <row r="35">
          <cell r="C35">
            <v>1648.561647</v>
          </cell>
          <cell r="D35">
            <v>1853.634378</v>
          </cell>
          <cell r="E35">
            <v>2202.0744249999998</v>
          </cell>
          <cell r="F35">
            <v>2353.7882300000001</v>
          </cell>
          <cell r="G35">
            <v>2556.4519799999998</v>
          </cell>
          <cell r="H35">
            <v>2776.5361210000001</v>
          </cell>
          <cell r="I35">
            <v>2944.7223180000001</v>
          </cell>
          <cell r="J35">
            <v>3198.851122</v>
          </cell>
          <cell r="K35">
            <v>3272.1306479999998</v>
          </cell>
          <cell r="L35">
            <v>2913.613069</v>
          </cell>
          <cell r="M35">
            <v>3036.9492169999999</v>
          </cell>
          <cell r="N35">
            <v>3092.032385</v>
          </cell>
          <cell r="O35">
            <v>3209.6045359999998</v>
          </cell>
          <cell r="P35">
            <v>3251.1847680000001</v>
          </cell>
          <cell r="Q35">
            <v>3169.873255</v>
          </cell>
          <cell r="R35">
            <v>3244.6727059999998</v>
          </cell>
          <cell r="S35">
            <v>3506.7873129999998</v>
          </cell>
          <cell r="T35">
            <v>3534.5766189999999</v>
          </cell>
          <cell r="U35">
            <v>3557.2320209999998</v>
          </cell>
          <cell r="V35">
            <v>3659.9552800000001</v>
          </cell>
          <cell r="W35">
            <v>3265.6384830000002</v>
          </cell>
        </row>
        <row r="36">
          <cell r="C36">
            <v>23891.688383000001</v>
          </cell>
          <cell r="D36">
            <v>21412.866184999999</v>
          </cell>
          <cell r="E36">
            <v>24463.135294</v>
          </cell>
          <cell r="F36">
            <v>28455.602383000001</v>
          </cell>
          <cell r="G36">
            <v>23980.453052000001</v>
          </cell>
          <cell r="H36">
            <v>26962.838038000002</v>
          </cell>
          <cell r="I36">
            <v>32052.456394000001</v>
          </cell>
          <cell r="J36">
            <v>26678.621509000001</v>
          </cell>
          <cell r="K36">
            <v>28154.973752999998</v>
          </cell>
          <cell r="L36">
            <v>33056.296740999998</v>
          </cell>
          <cell r="M36">
            <v>36421.562686999998</v>
          </cell>
          <cell r="N36">
            <v>36816.908038000001</v>
          </cell>
          <cell r="O36">
            <v>34902.886499</v>
          </cell>
          <cell r="P36">
            <v>32586.305829000001</v>
          </cell>
          <cell r="Q36">
            <v>29833.39775</v>
          </cell>
          <cell r="R36">
            <v>28732.961362999999</v>
          </cell>
          <cell r="S36">
            <v>30514.798649</v>
          </cell>
          <cell r="T36">
            <v>33974.483097999997</v>
          </cell>
          <cell r="U36">
            <v>31503.000529000001</v>
          </cell>
          <cell r="V36">
            <v>31294.984746999999</v>
          </cell>
          <cell r="W36">
            <v>31998.040571000001</v>
          </cell>
        </row>
        <row r="37">
          <cell r="C37">
            <v>14591.559929999999</v>
          </cell>
          <cell r="D37">
            <v>15917.711031000001</v>
          </cell>
          <cell r="E37">
            <v>18637.335126000002</v>
          </cell>
          <cell r="F37">
            <v>19266.936358999999</v>
          </cell>
          <cell r="G37">
            <v>18908.807411999998</v>
          </cell>
          <cell r="H37">
            <v>20840.837533999998</v>
          </cell>
          <cell r="I37">
            <v>21199.291406</v>
          </cell>
          <cell r="J37">
            <v>18728.153077999999</v>
          </cell>
          <cell r="K37">
            <v>19930.405091000001</v>
          </cell>
          <cell r="L37">
            <v>21616.217629999999</v>
          </cell>
          <cell r="M37">
            <v>23583.582764999999</v>
          </cell>
          <cell r="N37">
            <v>26734.688356999999</v>
          </cell>
          <cell r="O37">
            <v>25299.960234999999</v>
          </cell>
          <cell r="P37">
            <v>25111.832183999999</v>
          </cell>
          <cell r="Q37">
            <v>24039.116838000002</v>
          </cell>
          <cell r="R37">
            <v>23801.307912</v>
          </cell>
          <cell r="S37">
            <v>19005.206440999998</v>
          </cell>
          <cell r="T37">
            <v>22736.573939000002</v>
          </cell>
          <cell r="U37">
            <v>22186.931595999999</v>
          </cell>
          <cell r="V37">
            <v>22806.909497000001</v>
          </cell>
          <cell r="W37">
            <v>22478.705022999999</v>
          </cell>
        </row>
        <row r="38">
          <cell r="C38">
            <v>8974.4116740000009</v>
          </cell>
          <cell r="D38">
            <v>8797.1225680000007</v>
          </cell>
          <cell r="E38">
            <v>10681.24857</v>
          </cell>
          <cell r="F38">
            <v>9879.2648040000004</v>
          </cell>
          <cell r="G38">
            <v>8442.4822210000002</v>
          </cell>
          <cell r="H38">
            <v>9591.4451379999991</v>
          </cell>
          <cell r="I38">
            <v>7788.9344730000003</v>
          </cell>
          <cell r="J38">
            <v>9216.3843140000008</v>
          </cell>
          <cell r="K38">
            <v>8686.3214000000007</v>
          </cell>
          <cell r="L38">
            <v>7789.8079479999997</v>
          </cell>
          <cell r="M38">
            <v>7210.499245</v>
          </cell>
          <cell r="N38">
            <v>7719.5125939999998</v>
          </cell>
          <cell r="O38">
            <v>6724.0703949999997</v>
          </cell>
          <cell r="P38">
            <v>8220.9792269999998</v>
          </cell>
          <cell r="Q38">
            <v>6782.42436</v>
          </cell>
          <cell r="R38">
            <v>6406.9552940000003</v>
          </cell>
          <cell r="S38">
            <v>5885.6524049999998</v>
          </cell>
          <cell r="T38">
            <v>5548.0363530000004</v>
          </cell>
          <cell r="U38">
            <v>5495.949901</v>
          </cell>
          <cell r="V38">
            <v>5359.116994</v>
          </cell>
          <cell r="W38">
            <v>4592.3982669999996</v>
          </cell>
        </row>
        <row r="39">
          <cell r="C39">
            <v>104881.671</v>
          </cell>
          <cell r="D39">
            <v>102534.77</v>
          </cell>
          <cell r="E39">
            <v>95094.45</v>
          </cell>
          <cell r="F39">
            <v>90326.455000000002</v>
          </cell>
          <cell r="G39">
            <v>101965.192</v>
          </cell>
          <cell r="H39">
            <v>109975.113</v>
          </cell>
          <cell r="I39">
            <v>118728.73136400001</v>
          </cell>
          <cell r="J39">
            <v>126333.878</v>
          </cell>
          <cell r="K39">
            <v>129600.466</v>
          </cell>
          <cell r="L39">
            <v>122682.87</v>
          </cell>
          <cell r="M39">
            <v>136286.48800000001</v>
          </cell>
          <cell r="N39">
            <v>147106.71299999999</v>
          </cell>
          <cell r="O39">
            <v>156022.96</v>
          </cell>
          <cell r="P39">
            <v>155927.079</v>
          </cell>
          <cell r="Q39">
            <v>166704.41399999999</v>
          </cell>
          <cell r="R39">
            <v>175656.71400000001</v>
          </cell>
          <cell r="S39">
            <v>192644.285</v>
          </cell>
          <cell r="T39">
            <v>210500.016</v>
          </cell>
          <cell r="U39">
            <v>228168.554</v>
          </cell>
          <cell r="V39">
            <v>233216.962</v>
          </cell>
          <cell r="W39">
            <v>62038.51</v>
          </cell>
        </row>
        <row r="40">
          <cell r="C40">
            <v>1548.5070000000001</v>
          </cell>
          <cell r="D40">
            <v>1553.059</v>
          </cell>
          <cell r="E40">
            <v>1596.9469999999999</v>
          </cell>
          <cell r="F40">
            <v>1433.643</v>
          </cell>
          <cell r="G40">
            <v>1420.8040000000001</v>
          </cell>
          <cell r="H40">
            <v>1478.454</v>
          </cell>
          <cell r="I40">
            <v>1450.481</v>
          </cell>
          <cell r="J40">
            <v>1453.0050000000001</v>
          </cell>
          <cell r="K40">
            <v>1574.2929999999999</v>
          </cell>
          <cell r="L40">
            <v>1413.3520000000001</v>
          </cell>
          <cell r="M40">
            <v>1403.8530000000001</v>
          </cell>
          <cell r="N40">
            <v>1404.39</v>
          </cell>
          <cell r="O40">
            <v>1373.8009999999999</v>
          </cell>
          <cell r="P40">
            <v>1365.414</v>
          </cell>
          <cell r="Q40">
            <v>1327.2170000000001</v>
          </cell>
          <cell r="R40">
            <v>1349.3710000000001</v>
          </cell>
          <cell r="S40">
            <v>1408.145</v>
          </cell>
          <cell r="T40">
            <v>1528.6289999999999</v>
          </cell>
          <cell r="U40">
            <v>1529.5309999999999</v>
          </cell>
          <cell r="V40">
            <v>1729.2650000000001</v>
          </cell>
          <cell r="W40">
            <v>235.4</v>
          </cell>
        </row>
      </sheetData>
      <sheetData sheetId="65"/>
      <sheetData sheetId="66"/>
      <sheetData sheetId="67">
        <row r="11">
          <cell r="C11">
            <v>848.34199999999998</v>
          </cell>
          <cell r="D11">
            <v>865.14700000000005</v>
          </cell>
          <cell r="E11">
            <v>918.88900000000001</v>
          </cell>
          <cell r="F11">
            <v>866.38699999999994</v>
          </cell>
          <cell r="G11">
            <v>825.91700000000003</v>
          </cell>
          <cell r="H11">
            <v>845.50300000000004</v>
          </cell>
          <cell r="I11">
            <v>865.79399999999998</v>
          </cell>
          <cell r="J11">
            <v>881.36</v>
          </cell>
          <cell r="K11">
            <v>914.09400000000005</v>
          </cell>
          <cell r="L11">
            <v>759.89300000000003</v>
          </cell>
          <cell r="M11">
            <v>703.86</v>
          </cell>
          <cell r="N11">
            <v>698.97799999999995</v>
          </cell>
          <cell r="O11">
            <v>747.51</v>
          </cell>
          <cell r="P11">
            <v>765.101</v>
          </cell>
          <cell r="Q11">
            <v>757.08500000000004</v>
          </cell>
          <cell r="R11">
            <v>721.08600000000001</v>
          </cell>
          <cell r="S11">
            <v>659.14599999999996</v>
          </cell>
          <cell r="T11">
            <v>663.84799999999996</v>
          </cell>
          <cell r="U11">
            <v>622.24</v>
          </cell>
          <cell r="V11">
            <v>551.87199999999996</v>
          </cell>
          <cell r="W11">
            <v>379.21300000000002</v>
          </cell>
        </row>
        <row r="12">
          <cell r="C12">
            <v>473.39699999999999</v>
          </cell>
          <cell r="D12">
            <v>472.66899999999998</v>
          </cell>
          <cell r="E12">
            <v>516.03200000000004</v>
          </cell>
          <cell r="F12">
            <v>496.70400000000001</v>
          </cell>
          <cell r="G12">
            <v>482.69099999999997</v>
          </cell>
          <cell r="H12">
            <v>493.44099999999997</v>
          </cell>
          <cell r="I12">
            <v>499.09500000000003</v>
          </cell>
          <cell r="J12">
            <v>541.923</v>
          </cell>
          <cell r="K12">
            <v>523.96100000000001</v>
          </cell>
          <cell r="L12">
            <v>484.286</v>
          </cell>
          <cell r="M12">
            <v>587.08000000000004</v>
          </cell>
          <cell r="N12">
            <v>601.78300000000002</v>
          </cell>
          <cell r="O12">
            <v>608.40200000000004</v>
          </cell>
          <cell r="P12">
            <v>652.9</v>
          </cell>
          <cell r="Q12">
            <v>721.55</v>
          </cell>
          <cell r="R12">
            <v>793.61099999999999</v>
          </cell>
          <cell r="S12">
            <v>858.77499999999998</v>
          </cell>
          <cell r="T12">
            <v>926.91499999999996</v>
          </cell>
          <cell r="U12">
            <v>924.77499999999998</v>
          </cell>
          <cell r="V12">
            <v>937.44399999999996</v>
          </cell>
          <cell r="W12">
            <v>793.67399999999998</v>
          </cell>
        </row>
        <row r="15">
          <cell r="C15">
            <v>10683.672</v>
          </cell>
          <cell r="D15">
            <v>10965.949000000001</v>
          </cell>
          <cell r="E15">
            <v>11010.133</v>
          </cell>
          <cell r="F15">
            <v>11046.47</v>
          </cell>
          <cell r="G15">
            <v>11189.549000000001</v>
          </cell>
          <cell r="H15">
            <v>11123.984</v>
          </cell>
          <cell r="I15">
            <v>11262.521000000001</v>
          </cell>
          <cell r="J15">
            <v>11606.775</v>
          </cell>
          <cell r="K15">
            <v>12000.415999999999</v>
          </cell>
          <cell r="L15">
            <v>12097.825999999999</v>
          </cell>
          <cell r="M15">
            <v>12061.093999999999</v>
          </cell>
          <cell r="N15">
            <v>11913.971</v>
          </cell>
          <cell r="O15">
            <v>11920.513999999999</v>
          </cell>
          <cell r="P15">
            <v>12081.436</v>
          </cell>
          <cell r="Q15">
            <v>12238.972</v>
          </cell>
          <cell r="R15">
            <v>12463.897999999999</v>
          </cell>
          <cell r="S15">
            <v>12524.383</v>
          </cell>
          <cell r="T15">
            <v>12526.246999999999</v>
          </cell>
          <cell r="U15">
            <v>12499.4</v>
          </cell>
          <cell r="V15">
            <v>12230.253000000001</v>
          </cell>
          <cell r="W15">
            <v>11464.089</v>
          </cell>
        </row>
        <row r="16">
          <cell r="C16">
            <v>4513.5110000000004</v>
          </cell>
          <cell r="D16">
            <v>4733.2759999999998</v>
          </cell>
          <cell r="E16">
            <v>4871.7070000000003</v>
          </cell>
          <cell r="F16">
            <v>5052.509</v>
          </cell>
          <cell r="G16">
            <v>5290.6729999999998</v>
          </cell>
          <cell r="H16">
            <v>5457.7460000000001</v>
          </cell>
          <cell r="I16">
            <v>5525.1859999999997</v>
          </cell>
          <cell r="J16">
            <v>5871.7969999999996</v>
          </cell>
          <cell r="K16">
            <v>6243.0460000000003</v>
          </cell>
          <cell r="L16">
            <v>6501.3220000000001</v>
          </cell>
          <cell r="M16">
            <v>6758.076</v>
          </cell>
          <cell r="N16">
            <v>7002.6880000000001</v>
          </cell>
          <cell r="O16">
            <v>7168.1750000000002</v>
          </cell>
          <cell r="P16">
            <v>7570.7039999999997</v>
          </cell>
          <cell r="Q16">
            <v>8034.2430000000004</v>
          </cell>
          <cell r="R16">
            <v>8553.5730000000003</v>
          </cell>
          <cell r="S16">
            <v>9166.768</v>
          </cell>
          <cell r="T16">
            <v>9715.1229999999996</v>
          </cell>
          <cell r="U16">
            <v>10286.279</v>
          </cell>
          <cell r="V16">
            <v>10587.151</v>
          </cell>
          <cell r="W16">
            <v>10655.866</v>
          </cell>
        </row>
        <row r="17">
          <cell r="C17">
            <v>311.27800000000002</v>
          </cell>
          <cell r="D17">
            <v>318.33</v>
          </cell>
          <cell r="E17">
            <v>350.08199999999999</v>
          </cell>
          <cell r="F17">
            <v>373.358</v>
          </cell>
          <cell r="G17">
            <v>408.81599999999997</v>
          </cell>
          <cell r="H17">
            <v>443.71499999999997</v>
          </cell>
          <cell r="I17">
            <v>484.89699999999999</v>
          </cell>
          <cell r="J17">
            <v>522.42999999999995</v>
          </cell>
          <cell r="K17">
            <v>566.88900000000001</v>
          </cell>
          <cell r="L17">
            <v>594.86</v>
          </cell>
          <cell r="M17">
            <v>616.17999999999995</v>
          </cell>
          <cell r="N17">
            <v>631.09699999999998</v>
          </cell>
          <cell r="O17">
            <v>661.452</v>
          </cell>
          <cell r="P17">
            <v>672.428</v>
          </cell>
          <cell r="Q17">
            <v>688.20399999999995</v>
          </cell>
          <cell r="R17">
            <v>709.25800000000004</v>
          </cell>
          <cell r="S17">
            <v>716.26400000000001</v>
          </cell>
          <cell r="T17">
            <v>720.54899999999998</v>
          </cell>
          <cell r="U17">
            <v>729.62699999999995</v>
          </cell>
          <cell r="V17">
            <v>736.21600000000001</v>
          </cell>
          <cell r="W17">
            <v>737.63699999999994</v>
          </cell>
        </row>
        <row r="19">
          <cell r="C19">
            <v>18426.148000000001</v>
          </cell>
          <cell r="D19">
            <v>17940.621999999999</v>
          </cell>
          <cell r="E19">
            <v>18469.137999999999</v>
          </cell>
          <cell r="F19">
            <v>18433.462</v>
          </cell>
          <cell r="G19">
            <v>18203.797999999999</v>
          </cell>
          <cell r="H19">
            <v>18241.198</v>
          </cell>
          <cell r="I19">
            <v>17781.745999999999</v>
          </cell>
          <cell r="J19">
            <v>17845.91</v>
          </cell>
          <cell r="K19">
            <v>16905.085999999999</v>
          </cell>
          <cell r="L19">
            <v>16848.52</v>
          </cell>
          <cell r="M19">
            <v>16859.617999999999</v>
          </cell>
          <cell r="N19">
            <v>16673.659</v>
          </cell>
          <cell r="O19">
            <v>16450.228999999999</v>
          </cell>
          <cell r="P19">
            <v>16273.811</v>
          </cell>
          <cell r="Q19">
            <v>15335.755999999999</v>
          </cell>
          <cell r="R19">
            <v>15206.609</v>
          </cell>
          <cell r="S19">
            <v>15103.3</v>
          </cell>
          <cell r="T19">
            <v>14746.934999999999</v>
          </cell>
          <cell r="U19">
            <v>14510.477000000001</v>
          </cell>
          <cell r="V19">
            <v>14728.724</v>
          </cell>
          <cell r="W19">
            <v>12614.102999999999</v>
          </cell>
        </row>
        <row r="20">
          <cell r="C20">
            <v>18632.608821999998</v>
          </cell>
          <cell r="D20">
            <v>18059.743133</v>
          </cell>
          <cell r="E20">
            <v>18551.046504999998</v>
          </cell>
          <cell r="F20">
            <v>18413.855207000001</v>
          </cell>
          <cell r="G20">
            <v>18176.918066999999</v>
          </cell>
          <cell r="H20">
            <v>18235.439498</v>
          </cell>
          <cell r="I20">
            <v>17787.052744000001</v>
          </cell>
          <cell r="J20">
            <v>17765.953609</v>
          </cell>
          <cell r="K20">
            <v>16795.032993000001</v>
          </cell>
          <cell r="L20">
            <v>16730.363928999999</v>
          </cell>
          <cell r="M20">
            <v>16911.072273000002</v>
          </cell>
          <cell r="N20">
            <v>16747.633728000001</v>
          </cell>
          <cell r="O20">
            <v>16706.836533999998</v>
          </cell>
          <cell r="P20">
            <v>16699.585175</v>
          </cell>
          <cell r="Q20">
            <v>15895.17532</v>
          </cell>
          <cell r="R20">
            <v>15823.795935</v>
          </cell>
          <cell r="S20">
            <v>15988.035948000001</v>
          </cell>
          <cell r="T20">
            <v>15767.976108999999</v>
          </cell>
          <cell r="U20">
            <v>15727.503607000001</v>
          </cell>
          <cell r="V20">
            <v>15985.164159</v>
          </cell>
          <cell r="W20">
            <v>13782.394251</v>
          </cell>
        </row>
        <row r="21">
          <cell r="C21">
            <v>4814.5991110000004</v>
          </cell>
          <cell r="D21">
            <v>4772.7755660000003</v>
          </cell>
          <cell r="E21">
            <v>4952.9034089999996</v>
          </cell>
          <cell r="F21">
            <v>4963.9875249999996</v>
          </cell>
          <cell r="G21">
            <v>4923.8405659999999</v>
          </cell>
          <cell r="H21">
            <v>4926.9915559999999</v>
          </cell>
          <cell r="I21">
            <v>4781.5559800000001</v>
          </cell>
          <cell r="J21">
            <v>4821.4643040000001</v>
          </cell>
          <cell r="K21">
            <v>4544.8689139999997</v>
          </cell>
          <cell r="L21">
            <v>4547.2516340000002</v>
          </cell>
          <cell r="M21">
            <v>4575.72372</v>
          </cell>
          <cell r="N21">
            <v>4548.6552469999997</v>
          </cell>
          <cell r="O21">
            <v>4504.9827590000004</v>
          </cell>
          <cell r="P21">
            <v>4488.7406639999999</v>
          </cell>
          <cell r="Q21">
            <v>4276.24154</v>
          </cell>
          <cell r="R21">
            <v>4247.2024780000002</v>
          </cell>
          <cell r="S21">
            <v>4273.107156</v>
          </cell>
          <cell r="T21">
            <v>4227.1297299999997</v>
          </cell>
          <cell r="U21">
            <v>4201.3475170000002</v>
          </cell>
          <cell r="V21">
            <v>4276.6353669999999</v>
          </cell>
          <cell r="W21">
            <v>3675.6466249999999</v>
          </cell>
        </row>
        <row r="39">
          <cell r="C39">
            <v>46.970999999999997</v>
          </cell>
          <cell r="D39">
            <v>43.021999999999998</v>
          </cell>
          <cell r="E39">
            <v>46.277999999999999</v>
          </cell>
          <cell r="F39">
            <v>47.548999999999999</v>
          </cell>
          <cell r="G39">
            <v>46.886000000000003</v>
          </cell>
          <cell r="H39">
            <v>46.923999999999999</v>
          </cell>
          <cell r="I39">
            <v>49.215000000000003</v>
          </cell>
          <cell r="J39">
            <v>47.97</v>
          </cell>
          <cell r="K39">
            <v>48.448</v>
          </cell>
          <cell r="L39">
            <v>49.47</v>
          </cell>
          <cell r="M39">
            <v>50.036999999999999</v>
          </cell>
          <cell r="N39">
            <v>49.826000000000001</v>
          </cell>
          <cell r="O39">
            <v>49.695999999999998</v>
          </cell>
          <cell r="P39">
            <v>50.067999999999998</v>
          </cell>
          <cell r="Q39">
            <v>53.231000000000002</v>
          </cell>
          <cell r="R39">
            <v>50.465000000000003</v>
          </cell>
          <cell r="S39">
            <v>50.78</v>
          </cell>
          <cell r="T39">
            <v>54.999000000000002</v>
          </cell>
          <cell r="U39">
            <v>53.548000000000002</v>
          </cell>
          <cell r="V39">
            <v>53.161000000000001</v>
          </cell>
          <cell r="W39">
            <v>55.337000000000003</v>
          </cell>
        </row>
        <row r="40">
          <cell r="C40">
            <v>23.425000000000001</v>
          </cell>
          <cell r="D40">
            <v>23.218</v>
          </cell>
          <cell r="E40">
            <v>24.792999999999999</v>
          </cell>
          <cell r="F40">
            <v>24.105</v>
          </cell>
          <cell r="G40">
            <v>23.504999999999999</v>
          </cell>
          <cell r="H40">
            <v>24.016999999999999</v>
          </cell>
          <cell r="I40">
            <v>22.989000000000001</v>
          </cell>
          <cell r="J40">
            <v>25.876999999999999</v>
          </cell>
          <cell r="K40">
            <v>27.065999999999999</v>
          </cell>
          <cell r="L40">
            <v>28.074999999999999</v>
          </cell>
          <cell r="M40">
            <v>28.2</v>
          </cell>
          <cell r="N40">
            <v>28.788</v>
          </cell>
          <cell r="O40">
            <v>29.454000000000001</v>
          </cell>
          <cell r="P40">
            <v>29.018999999999998</v>
          </cell>
          <cell r="Q40">
            <v>28.213999999999999</v>
          </cell>
          <cell r="R40">
            <v>30.954999999999998</v>
          </cell>
          <cell r="S40">
            <v>29.097999999999999</v>
          </cell>
          <cell r="T40">
            <v>29.524000000000001</v>
          </cell>
          <cell r="U40">
            <v>31.895</v>
          </cell>
          <cell r="V40">
            <v>32.052</v>
          </cell>
          <cell r="W40">
            <v>31.324999999999999</v>
          </cell>
        </row>
        <row r="41">
          <cell r="C41">
            <v>6.944</v>
          </cell>
          <cell r="D41">
            <v>7.84</v>
          </cell>
          <cell r="E41">
            <v>8.2899999999999991</v>
          </cell>
          <cell r="F41">
            <v>8.2880000000000003</v>
          </cell>
          <cell r="G41">
            <v>7.4450000000000003</v>
          </cell>
          <cell r="H41">
            <v>8.0150000000000006</v>
          </cell>
          <cell r="I41">
            <v>8.2390000000000008</v>
          </cell>
          <cell r="J41">
            <v>8.7309999999999999</v>
          </cell>
          <cell r="K41">
            <v>8.6419999999999995</v>
          </cell>
          <cell r="L41">
            <v>8.0259999999999998</v>
          </cell>
          <cell r="M41">
            <v>8.0879999999999992</v>
          </cell>
          <cell r="N41">
            <v>7.9770000000000003</v>
          </cell>
          <cell r="O41">
            <v>8.2370000000000001</v>
          </cell>
          <cell r="P41">
            <v>9.7910000000000004</v>
          </cell>
          <cell r="Q41">
            <v>9.2070000000000007</v>
          </cell>
          <cell r="R41">
            <v>9.1319999999999997</v>
          </cell>
          <cell r="S41">
            <v>10.760999999999999</v>
          </cell>
          <cell r="T41">
            <v>6.4029999999999996</v>
          </cell>
          <cell r="U41">
            <v>6.4669999999999996</v>
          </cell>
          <cell r="V41">
            <v>6.5309999999999997</v>
          </cell>
          <cell r="W41">
            <v>5.391</v>
          </cell>
        </row>
        <row r="43">
          <cell r="C43">
            <v>26057.768534999999</v>
          </cell>
          <cell r="D43">
            <v>25200.961281</v>
          </cell>
          <cell r="E43">
            <v>26457.088592</v>
          </cell>
          <cell r="F43">
            <v>29611.477833000001</v>
          </cell>
          <cell r="G43">
            <v>25022.650447</v>
          </cell>
          <cell r="H43">
            <v>27799.059316999999</v>
          </cell>
          <cell r="I43">
            <v>31161.441709999999</v>
          </cell>
          <cell r="J43">
            <v>26320.502124999999</v>
          </cell>
          <cell r="K43">
            <v>27206.835136999998</v>
          </cell>
          <cell r="L43">
            <v>30949.928193</v>
          </cell>
          <cell r="M43">
            <v>33358.964857999999</v>
          </cell>
          <cell r="N43">
            <v>33510.637916</v>
          </cell>
          <cell r="O43">
            <v>31522.79549</v>
          </cell>
          <cell r="P43">
            <v>29211.892856999999</v>
          </cell>
          <cell r="Q43">
            <v>25154.918054999998</v>
          </cell>
          <cell r="R43">
            <v>25554.943480000002</v>
          </cell>
          <cell r="S43">
            <v>26971.346323000002</v>
          </cell>
          <cell r="T43">
            <v>27725.722888</v>
          </cell>
          <cell r="U43">
            <v>26405.444295000001</v>
          </cell>
          <cell r="V43">
            <v>26422.044274</v>
          </cell>
          <cell r="W43">
            <v>25953.300025</v>
          </cell>
        </row>
        <row r="44">
          <cell r="C44">
            <v>55666.259151999999</v>
          </cell>
          <cell r="D44">
            <v>60724.209161999999</v>
          </cell>
          <cell r="E44">
            <v>65998.035730999996</v>
          </cell>
          <cell r="F44">
            <v>69624.748431</v>
          </cell>
          <cell r="G44">
            <v>69469.684039</v>
          </cell>
          <cell r="H44">
            <v>74293.970188000007</v>
          </cell>
          <cell r="I44">
            <v>78280.929537000004</v>
          </cell>
          <cell r="J44">
            <v>60920.657797</v>
          </cell>
          <cell r="K44">
            <v>61466.039457999999</v>
          </cell>
          <cell r="L44">
            <v>63737.203534</v>
          </cell>
          <cell r="M44">
            <v>68661.515696000002</v>
          </cell>
          <cell r="N44">
            <v>75563.444912999999</v>
          </cell>
          <cell r="O44">
            <v>69327.294108999995</v>
          </cell>
          <cell r="P44">
            <v>69843.284006000002</v>
          </cell>
          <cell r="Q44">
            <v>68767.389756999997</v>
          </cell>
          <cell r="R44">
            <v>62058.133313999999</v>
          </cell>
          <cell r="S44">
            <v>52715.477591000003</v>
          </cell>
          <cell r="T44">
            <v>62155.350608000001</v>
          </cell>
          <cell r="U44">
            <v>56143.997500999998</v>
          </cell>
          <cell r="V44">
            <v>57430.156366000003</v>
          </cell>
          <cell r="W44">
            <v>57917.379302000001</v>
          </cell>
        </row>
        <row r="45">
          <cell r="C45">
            <v>76563.862236999994</v>
          </cell>
          <cell r="D45">
            <v>66474.049771999998</v>
          </cell>
          <cell r="E45">
            <v>76329.962513999999</v>
          </cell>
          <cell r="F45">
            <v>70615.890761999995</v>
          </cell>
          <cell r="G45">
            <v>67178.918873000002</v>
          </cell>
          <cell r="H45">
            <v>70893.770992000005</v>
          </cell>
          <cell r="I45">
            <v>56005.554965000003</v>
          </cell>
          <cell r="J45">
            <v>62535.142752</v>
          </cell>
          <cell r="K45">
            <v>59545.533441</v>
          </cell>
          <cell r="L45">
            <v>57498.319650999998</v>
          </cell>
          <cell r="M45">
            <v>52814.327093</v>
          </cell>
          <cell r="N45">
            <v>57329.459294</v>
          </cell>
          <cell r="O45">
            <v>48360.495632999999</v>
          </cell>
          <cell r="P45">
            <v>49742.093321</v>
          </cell>
          <cell r="Q45">
            <v>43640.967848</v>
          </cell>
          <cell r="R45">
            <v>41563.618368000003</v>
          </cell>
          <cell r="S45">
            <v>32401.829788999999</v>
          </cell>
          <cell r="T45">
            <v>51331.428925</v>
          </cell>
          <cell r="U45">
            <v>50346.288714000002</v>
          </cell>
          <cell r="V45">
            <v>48611.733921999999</v>
          </cell>
          <cell r="W45">
            <v>50465.870658</v>
          </cell>
        </row>
      </sheetData>
      <sheetData sheetId="68">
        <row r="32">
          <cell r="C32">
            <v>17540.195667</v>
          </cell>
        </row>
        <row r="35">
          <cell r="C35">
            <v>2327.3020000000001</v>
          </cell>
          <cell r="D35">
            <v>2172.424</v>
          </cell>
          <cell r="E35">
            <v>2150.9140000000002</v>
          </cell>
          <cell r="F35">
            <v>1855.077</v>
          </cell>
          <cell r="G35">
            <v>2012.9390000000001</v>
          </cell>
          <cell r="H35">
            <v>2235.549</v>
          </cell>
          <cell r="I35">
            <v>2226.9948890000001</v>
          </cell>
          <cell r="J35">
            <v>1997.175</v>
          </cell>
          <cell r="K35">
            <v>1809.4960000000001</v>
          </cell>
          <cell r="L35">
            <v>1628.107</v>
          </cell>
          <cell r="M35">
            <v>2085.2240000000002</v>
          </cell>
          <cell r="N35">
            <v>2211.8530000000001</v>
          </cell>
          <cell r="O35">
            <v>2282.826</v>
          </cell>
          <cell r="P35">
            <v>2273.0610000000001</v>
          </cell>
          <cell r="Q35">
            <v>2376.0839999999998</v>
          </cell>
          <cell r="R35">
            <v>2283.7669999999998</v>
          </cell>
          <cell r="S35">
            <v>2546.75</v>
          </cell>
          <cell r="T35">
            <v>3089.8879999999999</v>
          </cell>
          <cell r="U35">
            <v>3352.1129999999998</v>
          </cell>
          <cell r="V35">
            <v>3256.982</v>
          </cell>
          <cell r="W35">
            <v>2465.3919999999998</v>
          </cell>
        </row>
        <row r="36">
          <cell r="C36">
            <v>322511</v>
          </cell>
          <cell r="D36">
            <v>323211</v>
          </cell>
          <cell r="E36">
            <v>317807</v>
          </cell>
          <cell r="F36">
            <v>318263</v>
          </cell>
          <cell r="G36">
            <v>338898</v>
          </cell>
          <cell r="H36">
            <v>352140</v>
          </cell>
          <cell r="I36">
            <v>352477</v>
          </cell>
          <cell r="J36">
            <v>358832</v>
          </cell>
          <cell r="K36">
            <v>340092</v>
          </cell>
          <cell r="L36">
            <v>299829</v>
          </cell>
          <cell r="M36">
            <v>341325</v>
          </cell>
          <cell r="N36">
            <v>352091</v>
          </cell>
          <cell r="O36">
            <v>371074</v>
          </cell>
          <cell r="P36">
            <v>386132</v>
          </cell>
          <cell r="Q36">
            <v>415462</v>
          </cell>
          <cell r="R36">
            <v>411813</v>
          </cell>
          <cell r="S36">
            <v>395889</v>
          </cell>
          <cell r="T36">
            <v>423664</v>
          </cell>
          <cell r="U36">
            <v>448319</v>
          </cell>
          <cell r="V36">
            <v>451277</v>
          </cell>
          <cell r="W36">
            <v>420233</v>
          </cell>
        </row>
      </sheetData>
      <sheetData sheetId="69"/>
      <sheetData sheetId="70"/>
      <sheetData sheetId="71">
        <row r="15">
          <cell r="C15">
            <v>1518.462</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sheetName val="Table 1"/>
      <sheetName val="Table 2"/>
      <sheetName val="Table 3"/>
      <sheetName val="Table 4"/>
      <sheetName val="Table 5"/>
      <sheetName val="Table 6"/>
      <sheetName val="Table 7"/>
      <sheetName val="Table 8"/>
      <sheetName val="Table 9"/>
      <sheetName val="Table 10"/>
      <sheetName val="Table 11"/>
      <sheetName val="Table 12"/>
      <sheetName val="Table 13"/>
      <sheetName val="Table 14"/>
      <sheetName val="Table 15"/>
      <sheetName val="Table 16"/>
      <sheetName val="Table 17"/>
      <sheetName val="Table 18"/>
      <sheetName val="Table 19"/>
      <sheetName val="Table 20"/>
      <sheetName val="Table 21"/>
      <sheetName val="Table 22"/>
      <sheetName val="Table 23"/>
      <sheetName val="Table 24"/>
      <sheetName val="Table 25"/>
      <sheetName val="Table 26"/>
      <sheetName val="Table 27"/>
      <sheetName val="Table 28"/>
      <sheetName val="Table 29"/>
      <sheetName val="Table 30"/>
      <sheetName val="Table 31"/>
      <sheetName val="Table 32"/>
      <sheetName val="Table 33"/>
      <sheetName val="Table 34"/>
      <sheetName val="Table 35"/>
      <sheetName val="Table 36"/>
      <sheetName val="Table 3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4">
          <cell r="C14">
            <v>0.78851199999999999</v>
          </cell>
          <cell r="D14">
            <v>0.76302800000000004</v>
          </cell>
          <cell r="E14">
            <v>0.74626000000000003</v>
          </cell>
          <cell r="F14">
            <v>0.65788000000000002</v>
          </cell>
          <cell r="G14">
            <v>0.70609200000000005</v>
          </cell>
          <cell r="H14">
            <v>0.70309500000000003</v>
          </cell>
          <cell r="I14">
            <v>0.56371199999999999</v>
          </cell>
          <cell r="J14">
            <v>0.57330599999999998</v>
          </cell>
          <cell r="K14">
            <v>0.47792000000000001</v>
          </cell>
          <cell r="L14">
            <v>0.43714700000000001</v>
          </cell>
          <cell r="M14">
            <v>0.34721600000000002</v>
          </cell>
          <cell r="N14">
            <v>0.36003400000000002</v>
          </cell>
          <cell r="O14">
            <v>0.40127499999999999</v>
          </cell>
          <cell r="P14">
            <v>0.34362500000000001</v>
          </cell>
          <cell r="Q14">
            <v>0.31714999999999999</v>
          </cell>
          <cell r="R14">
            <v>0.35028199999999998</v>
          </cell>
          <cell r="S14">
            <v>0.383044</v>
          </cell>
          <cell r="T14">
            <v>0.30864999999999998</v>
          </cell>
          <cell r="U14">
            <v>0.31019999999999998</v>
          </cell>
          <cell r="V14">
            <v>0.37637599999999999</v>
          </cell>
          <cell r="W14">
            <v>0.24137400000000001</v>
          </cell>
        </row>
        <row r="15">
          <cell r="C15">
            <v>61.861289999999997</v>
          </cell>
          <cell r="D15">
            <v>50.479204000000003</v>
          </cell>
          <cell r="E15">
            <v>58.842177999999997</v>
          </cell>
          <cell r="F15">
            <v>54.114584999999998</v>
          </cell>
          <cell r="G15">
            <v>57.729022000000001</v>
          </cell>
          <cell r="H15">
            <v>57.949730000000002</v>
          </cell>
          <cell r="I15">
            <v>59.664192</v>
          </cell>
          <cell r="J15">
            <v>59.777948000000002</v>
          </cell>
          <cell r="K15">
            <v>62.435456000000002</v>
          </cell>
          <cell r="L15">
            <v>57.147430999999997</v>
          </cell>
          <cell r="M15">
            <v>64.256252000000003</v>
          </cell>
          <cell r="N15">
            <v>67.383743999999993</v>
          </cell>
          <cell r="O15">
            <v>60.113424999999999</v>
          </cell>
          <cell r="P15">
            <v>61.995925</v>
          </cell>
          <cell r="Q15">
            <v>57.217399999999998</v>
          </cell>
          <cell r="R15">
            <v>48.944746000000002</v>
          </cell>
          <cell r="S15">
            <v>47.808655000000002</v>
          </cell>
          <cell r="T15">
            <v>58.751674999999999</v>
          </cell>
          <cell r="U15">
            <v>79.553799999999995</v>
          </cell>
          <cell r="V15">
            <v>79.877600000000001</v>
          </cell>
          <cell r="W15">
            <v>40.960527999999996</v>
          </cell>
        </row>
      </sheetData>
      <sheetData sheetId="15">
        <row r="14">
          <cell r="C14">
            <v>1.0488000000000001E-2</v>
          </cell>
        </row>
      </sheetData>
      <sheetData sheetId="16"/>
      <sheetData sheetId="17">
        <row r="12">
          <cell r="C12">
            <v>0.57675200000000004</v>
          </cell>
          <cell r="D12">
            <v>0.48036800000000002</v>
          </cell>
          <cell r="E12">
            <v>0.400252</v>
          </cell>
          <cell r="F12">
            <v>0.24854000000000001</v>
          </cell>
          <cell r="G12">
            <v>0.166075</v>
          </cell>
          <cell r="H12">
            <v>0.17504</v>
          </cell>
          <cell r="I12">
            <v>0.165522</v>
          </cell>
          <cell r="J12">
            <v>0.16048399999999999</v>
          </cell>
          <cell r="K12">
            <v>0.26474700000000001</v>
          </cell>
          <cell r="L12">
            <v>0.19814799999999999</v>
          </cell>
          <cell r="M12">
            <v>0.19311800000000001</v>
          </cell>
          <cell r="N12">
            <v>0.25076999999999999</v>
          </cell>
          <cell r="O12">
            <v>0.21574199999999999</v>
          </cell>
          <cell r="P12">
            <v>0.15376600000000001</v>
          </cell>
          <cell r="Q12">
            <v>0.176312</v>
          </cell>
          <cell r="R12">
            <v>0.18692400000000001</v>
          </cell>
          <cell r="S12">
            <v>0.24374599999999999</v>
          </cell>
          <cell r="T12">
            <v>0.33553100000000002</v>
          </cell>
          <cell r="U12">
            <v>0.29349999999999998</v>
          </cell>
          <cell r="V12">
            <v>0.29265099999999999</v>
          </cell>
          <cell r="W12">
            <v>0.14160400000000001</v>
          </cell>
        </row>
      </sheetData>
      <sheetData sheetId="18">
        <row r="12">
          <cell r="C12">
            <v>15.807248</v>
          </cell>
        </row>
      </sheetData>
      <sheetData sheetId="19">
        <row r="14">
          <cell r="C14">
            <v>14.358000000000001</v>
          </cell>
        </row>
      </sheetData>
      <sheetData sheetId="20">
        <row r="14">
          <cell r="B14" t="str">
            <v>Natural Gas</v>
          </cell>
          <cell r="C14">
            <v>0.20565</v>
          </cell>
          <cell r="D14">
            <v>0.11885800000000001</v>
          </cell>
          <cell r="E14">
            <v>6.8568000000000004E-2</v>
          </cell>
          <cell r="F14">
            <v>7.0127999999999996E-2</v>
          </cell>
          <cell r="G14">
            <v>7.0374000000000006E-2</v>
          </cell>
          <cell r="H14">
            <v>7.3163000000000006E-2</v>
          </cell>
          <cell r="I14">
            <v>8.8960999999999998E-2</v>
          </cell>
          <cell r="J14">
            <v>8.0604999999999996E-2</v>
          </cell>
          <cell r="K14">
            <v>8.2559999999999995E-2</v>
          </cell>
          <cell r="L14">
            <v>0.11596099999999999</v>
          </cell>
          <cell r="M14">
            <v>0.17028699999999999</v>
          </cell>
          <cell r="N14">
            <v>0.275059</v>
          </cell>
          <cell r="O14">
            <v>0.240401</v>
          </cell>
          <cell r="P14">
            <v>0.152863</v>
          </cell>
          <cell r="Q14">
            <v>0.11662599999999999</v>
          </cell>
          <cell r="R14">
            <v>7.8131999999999993E-2</v>
          </cell>
          <cell r="S14">
            <v>5.6488999999999998E-2</v>
          </cell>
          <cell r="T14">
            <v>4.2040000000000001E-2</v>
          </cell>
          <cell r="U14">
            <v>3.0057E-2</v>
          </cell>
          <cell r="V14">
            <v>2.2956000000000001E-2</v>
          </cell>
          <cell r="W14">
            <v>1.3851E-2</v>
          </cell>
        </row>
        <row r="15">
          <cell r="B15" t="str">
            <v>Motor Gasoline</v>
          </cell>
          <cell r="C15">
            <v>66.726464000000007</v>
          </cell>
          <cell r="D15">
            <v>64.335402999999999</v>
          </cell>
          <cell r="E15">
            <v>64.256551999999999</v>
          </cell>
          <cell r="F15">
            <v>62.336315999999997</v>
          </cell>
          <cell r="G15">
            <v>64.374830000000003</v>
          </cell>
          <cell r="H15">
            <v>60.278320999999998</v>
          </cell>
          <cell r="I15">
            <v>56.287941000000004</v>
          </cell>
          <cell r="J15">
            <v>58.666316999999999</v>
          </cell>
          <cell r="K15">
            <v>55.444645000000001</v>
          </cell>
          <cell r="L15">
            <v>55.384779999999999</v>
          </cell>
          <cell r="M15">
            <v>52.710698000000001</v>
          </cell>
          <cell r="N15">
            <v>47.900959</v>
          </cell>
          <cell r="O15">
            <v>48.976028999999997</v>
          </cell>
          <cell r="P15">
            <v>49.464016000000001</v>
          </cell>
          <cell r="Q15">
            <v>49.704932999999997</v>
          </cell>
          <cell r="R15">
            <v>52.592725000000002</v>
          </cell>
          <cell r="S15">
            <v>56.186179000000003</v>
          </cell>
          <cell r="T15">
            <v>54.706457</v>
          </cell>
          <cell r="U15">
            <v>53.479720999999998</v>
          </cell>
          <cell r="V15">
            <v>51.197102999999998</v>
          </cell>
          <cell r="W15">
            <v>44.169147000000002</v>
          </cell>
        </row>
        <row r="16">
          <cell r="B16" t="str">
            <v>Diesel Fuel Oil</v>
          </cell>
          <cell r="C16">
            <v>0.60042499999999999</v>
          </cell>
          <cell r="D16">
            <v>0.80685399999999996</v>
          </cell>
          <cell r="E16">
            <v>0.89782200000000001</v>
          </cell>
          <cell r="F16">
            <v>0.95850000000000002</v>
          </cell>
          <cell r="G16">
            <v>0.89821200000000001</v>
          </cell>
          <cell r="H16">
            <v>0.95088099999999998</v>
          </cell>
          <cell r="I16">
            <v>1.1092329999999999</v>
          </cell>
          <cell r="J16">
            <v>1.313879</v>
          </cell>
          <cell r="K16">
            <v>1.2519940000000001</v>
          </cell>
          <cell r="L16">
            <v>1.027485</v>
          </cell>
          <cell r="M16">
            <v>1.087086</v>
          </cell>
          <cell r="N16">
            <v>1.070257</v>
          </cell>
          <cell r="O16">
            <v>1.180574</v>
          </cell>
          <cell r="P16">
            <v>1.3392250000000001</v>
          </cell>
          <cell r="Q16">
            <v>1.3479810000000001</v>
          </cell>
          <cell r="R16">
            <v>1.3329949999999999</v>
          </cell>
          <cell r="S16">
            <v>1.326451</v>
          </cell>
          <cell r="T16">
            <v>1.3354980000000001</v>
          </cell>
          <cell r="U16">
            <v>1.357064</v>
          </cell>
          <cell r="V16">
            <v>1.189808</v>
          </cell>
          <cell r="W16">
            <v>1.0174460000000001</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v>1.8761939999999999</v>
          </cell>
          <cell r="N17">
            <v>2.0375489999999998</v>
          </cell>
          <cell r="O17">
            <v>1.939098</v>
          </cell>
          <cell r="P17">
            <v>1.7663310000000001</v>
          </cell>
          <cell r="Q17">
            <v>1.8182119999999999</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1.936809</v>
          </cell>
          <cell r="D19">
            <v>1.8485480000000001</v>
          </cell>
          <cell r="E19">
            <v>1.698202</v>
          </cell>
          <cell r="F19">
            <v>1.4704250000000001</v>
          </cell>
          <cell r="G19">
            <v>1.269236</v>
          </cell>
          <cell r="H19">
            <v>1.0009570000000001</v>
          </cell>
          <cell r="I19">
            <v>1.1305149999999999</v>
          </cell>
          <cell r="J19">
            <v>1.5716319999999999</v>
          </cell>
          <cell r="K19">
            <v>1.885786</v>
          </cell>
          <cell r="L19">
            <v>1.3161659999999999</v>
          </cell>
          <cell r="M19">
            <v>1.437578</v>
          </cell>
          <cell r="N19">
            <v>1.357561</v>
          </cell>
          <cell r="O19">
            <v>1.3058590000000001</v>
          </cell>
          <cell r="P19">
            <v>1.1692199999999999</v>
          </cell>
          <cell r="Q19">
            <v>0.99911300000000003</v>
          </cell>
          <cell r="R19">
            <v>1.0506359999999999</v>
          </cell>
          <cell r="S19">
            <v>0.89878800000000003</v>
          </cell>
          <cell r="T19">
            <v>0.97851100000000002</v>
          </cell>
          <cell r="U19">
            <v>1.6161749999999999</v>
          </cell>
          <cell r="V19">
            <v>1.5350919999999999</v>
          </cell>
          <cell r="W19">
            <v>1.2027209999999999</v>
          </cell>
        </row>
      </sheetData>
      <sheetData sheetId="21">
        <row r="13">
          <cell r="C13">
            <v>77.040000000000006</v>
          </cell>
          <cell r="D13">
            <v>84.284999999999997</v>
          </cell>
          <cell r="E13">
            <v>92.061000000000007</v>
          </cell>
          <cell r="F13">
            <v>89.388000000000005</v>
          </cell>
          <cell r="G13">
            <v>94.078999999999994</v>
          </cell>
          <cell r="H13">
            <v>90.822000000000003</v>
          </cell>
          <cell r="I13">
            <v>98.766999999999996</v>
          </cell>
          <cell r="J13">
            <v>101.97199999999999</v>
          </cell>
          <cell r="K13">
            <v>96.99</v>
          </cell>
          <cell r="L13">
            <v>76.206000000000003</v>
          </cell>
          <cell r="M13">
            <v>68.668999999999997</v>
          </cell>
          <cell r="N13">
            <v>67.188000000000002</v>
          </cell>
          <cell r="O13">
            <v>72.909000000000006</v>
          </cell>
          <cell r="P13">
            <v>77.400999999999996</v>
          </cell>
          <cell r="Q13">
            <v>77.213999999999999</v>
          </cell>
          <cell r="R13">
            <v>75.010999999999996</v>
          </cell>
          <cell r="S13">
            <v>74.965000000000003</v>
          </cell>
          <cell r="T13">
            <v>74.775000000000006</v>
          </cell>
          <cell r="U13">
            <v>67.203999999999994</v>
          </cell>
          <cell r="V13">
            <v>65.549000000000007</v>
          </cell>
          <cell r="W13">
            <v>44.865000000000002</v>
          </cell>
        </row>
        <row r="16">
          <cell r="C16">
            <v>1207.576</v>
          </cell>
          <cell r="D16">
            <v>1278.239</v>
          </cell>
          <cell r="E16">
            <v>1276.354</v>
          </cell>
          <cell r="F16">
            <v>1284.3150000000001</v>
          </cell>
          <cell r="G16">
            <v>1295.1869999999999</v>
          </cell>
          <cell r="H16">
            <v>1270.5450000000001</v>
          </cell>
          <cell r="I16">
            <v>1335.7750000000001</v>
          </cell>
          <cell r="J16">
            <v>1415.2380000000001</v>
          </cell>
          <cell r="K16">
            <v>1534.0650000000001</v>
          </cell>
          <cell r="L16">
            <v>1551.422</v>
          </cell>
          <cell r="M16">
            <v>1529.5050000000001</v>
          </cell>
          <cell r="N16">
            <v>1515.538</v>
          </cell>
          <cell r="O16">
            <v>1498.857</v>
          </cell>
          <cell r="P16">
            <v>1557.2139999999999</v>
          </cell>
          <cell r="Q16">
            <v>1577.15</v>
          </cell>
          <cell r="R16">
            <v>1630.846</v>
          </cell>
          <cell r="S16">
            <v>1664.2159999999999</v>
          </cell>
          <cell r="T16">
            <v>1666.383</v>
          </cell>
          <cell r="U16">
            <v>1630.2570000000001</v>
          </cell>
          <cell r="V16">
            <v>1651.345</v>
          </cell>
          <cell r="W16">
            <v>1574.203</v>
          </cell>
        </row>
        <row r="19">
          <cell r="C19">
            <v>17740.848000000002</v>
          </cell>
          <cell r="D19">
            <v>16277.072</v>
          </cell>
          <cell r="E19">
            <v>16436.296999999999</v>
          </cell>
          <cell r="F19">
            <v>15995.215</v>
          </cell>
          <cell r="G19">
            <v>16471.423999999999</v>
          </cell>
          <cell r="H19">
            <v>15868.142</v>
          </cell>
          <cell r="I19">
            <v>14381.032999999999</v>
          </cell>
          <cell r="J19">
            <v>14358.45</v>
          </cell>
          <cell r="K19">
            <v>12602.1</v>
          </cell>
          <cell r="L19">
            <v>12373.072</v>
          </cell>
          <cell r="M19">
            <v>12515.102999999999</v>
          </cell>
          <cell r="N19">
            <v>11638.239</v>
          </cell>
          <cell r="O19">
            <v>12118.638000000001</v>
          </cell>
          <cell r="P19">
            <v>11817.156999999999</v>
          </cell>
          <cell r="Q19">
            <v>11743.66</v>
          </cell>
          <cell r="R19">
            <v>11639.565000000001</v>
          </cell>
          <cell r="S19">
            <v>12183.593000000001</v>
          </cell>
          <cell r="T19">
            <v>11947.931</v>
          </cell>
          <cell r="U19">
            <v>12115.594999999999</v>
          </cell>
          <cell r="V19">
            <v>11593.210999999999</v>
          </cell>
          <cell r="W19">
            <v>10570.067999999999</v>
          </cell>
        </row>
      </sheetData>
      <sheetData sheetId="22"/>
      <sheetData sheetId="23"/>
      <sheetData sheetId="24"/>
      <sheetData sheetId="25">
        <row r="14">
          <cell r="B14" t="str">
            <v>Natural Gas</v>
          </cell>
          <cell r="C14">
            <v>9.2299999999999999E-4</v>
          </cell>
          <cell r="D14">
            <v>5.6499999999999996E-4</v>
          </cell>
          <cell r="E14">
            <v>3.6299999999999999E-4</v>
          </cell>
          <cell r="F14">
            <v>3.79E-4</v>
          </cell>
          <cell r="G14">
            <v>3.9199999999999999E-4</v>
          </cell>
          <cell r="H14">
            <v>4.4200000000000001E-4</v>
          </cell>
          <cell r="I14">
            <v>1.0610000000000001E-3</v>
          </cell>
          <cell r="J14">
            <v>1.0349999999999999E-3</v>
          </cell>
          <cell r="K14">
            <v>1.132E-3</v>
          </cell>
          <cell r="L14">
            <v>1.292E-3</v>
          </cell>
          <cell r="M14">
            <v>2.1350000000000002E-3</v>
          </cell>
          <cell r="N14">
            <v>4.0249999999999999E-3</v>
          </cell>
          <cell r="O14">
            <v>4.3730000000000002E-3</v>
          </cell>
          <cell r="P14">
            <v>3.5959999999999998E-3</v>
          </cell>
          <cell r="Q14">
            <v>3.6180000000000001E-3</v>
          </cell>
          <cell r="R14">
            <v>2.9970000000000001E-3</v>
          </cell>
          <cell r="S14">
            <v>2.66E-3</v>
          </cell>
          <cell r="T14">
            <v>2.15E-3</v>
          </cell>
          <cell r="U14">
            <v>1.6850000000000001E-3</v>
          </cell>
          <cell r="V14">
            <v>1.384E-3</v>
          </cell>
          <cell r="W14">
            <v>7.9500000000000003E-4</v>
          </cell>
        </row>
        <row r="15">
          <cell r="B15" t="str">
            <v>Motor Gasoline</v>
          </cell>
          <cell r="C15">
            <v>48.983688999999998</v>
          </cell>
          <cell r="D15">
            <v>47.513513000000003</v>
          </cell>
          <cell r="E15">
            <v>48.722687999999998</v>
          </cell>
          <cell r="F15">
            <v>49.084195999999999</v>
          </cell>
          <cell r="G15">
            <v>52.199739000000001</v>
          </cell>
          <cell r="H15">
            <v>50.173842</v>
          </cell>
          <cell r="I15">
            <v>47.034829000000002</v>
          </cell>
          <cell r="J15">
            <v>50.205488000000003</v>
          </cell>
          <cell r="K15">
            <v>48.343319000000001</v>
          </cell>
          <cell r="L15">
            <v>49.410977000000003</v>
          </cell>
          <cell r="M15">
            <v>49.263858999999997</v>
          </cell>
          <cell r="N15">
            <v>46.686002999999999</v>
          </cell>
          <cell r="O15">
            <v>48.514980999999999</v>
          </cell>
          <cell r="P15">
            <v>50.893681999999998</v>
          </cell>
          <cell r="Q15">
            <v>53.301634</v>
          </cell>
          <cell r="R15">
            <v>58.253079999999997</v>
          </cell>
          <cell r="S15">
            <v>65.867046999999999</v>
          </cell>
          <cell r="T15">
            <v>67.830568</v>
          </cell>
          <cell r="U15">
            <v>70.079977999999997</v>
          </cell>
          <cell r="V15">
            <v>70.391728000000001</v>
          </cell>
          <cell r="W15">
            <v>65.099858999999995</v>
          </cell>
        </row>
        <row r="16">
          <cell r="B16" t="str">
            <v>Diesel Fuel Oil</v>
          </cell>
          <cell r="C16">
            <v>2.5278309999999999</v>
          </cell>
          <cell r="D16">
            <v>3.0357919999999998</v>
          </cell>
          <cell r="E16">
            <v>3.1109610000000001</v>
          </cell>
          <cell r="F16">
            <v>2.9527700000000001</v>
          </cell>
          <cell r="G16">
            <v>2.4511479999999999</v>
          </cell>
          <cell r="H16">
            <v>2.3472680000000001</v>
          </cell>
          <cell r="I16">
            <v>0.47233399999999998</v>
          </cell>
          <cell r="J16">
            <v>0.535686</v>
          </cell>
          <cell r="K16">
            <v>0.63723799999999997</v>
          </cell>
          <cell r="L16">
            <v>0.55962599999999996</v>
          </cell>
          <cell r="M16">
            <v>0.58608800000000005</v>
          </cell>
          <cell r="N16">
            <v>0.57885299999999995</v>
          </cell>
          <cell r="O16">
            <v>0.61484799999999995</v>
          </cell>
          <cell r="P16">
            <v>0.75822699999999998</v>
          </cell>
          <cell r="Q16">
            <v>0.88159399999999999</v>
          </cell>
          <cell r="R16">
            <v>1.0639479999999999</v>
          </cell>
          <cell r="S16">
            <v>1.312138</v>
          </cell>
          <cell r="T16">
            <v>1.457732</v>
          </cell>
          <cell r="U16">
            <v>1.703309</v>
          </cell>
          <cell r="V16">
            <v>1.8283780000000001</v>
          </cell>
          <cell r="W16">
            <v>1.980615</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v>1.7535069999999999</v>
          </cell>
          <cell r="N17">
            <v>1.985868</v>
          </cell>
          <cell r="O17">
            <v>1.920844</v>
          </cell>
          <cell r="P17">
            <v>1.8173840000000001</v>
          </cell>
          <cell r="Q17">
            <v>1.9497789999999999</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0.57612600000000003</v>
          </cell>
          <cell r="D19">
            <v>0.58355599999999996</v>
          </cell>
          <cell r="E19">
            <v>0.51640200000000003</v>
          </cell>
          <cell r="F19">
            <v>0.44525500000000001</v>
          </cell>
          <cell r="G19">
            <v>0.41127900000000001</v>
          </cell>
          <cell r="H19">
            <v>0.33424300000000001</v>
          </cell>
          <cell r="I19">
            <v>0.39329999999999998</v>
          </cell>
          <cell r="J19">
            <v>0.56660699999999997</v>
          </cell>
          <cell r="K19">
            <v>0.69316299999999997</v>
          </cell>
          <cell r="L19">
            <v>0.46088699999999999</v>
          </cell>
          <cell r="M19">
            <v>0.48744100000000001</v>
          </cell>
          <cell r="N19">
            <v>0.44950400000000001</v>
          </cell>
          <cell r="O19">
            <v>0.41441499999999998</v>
          </cell>
          <cell r="P19">
            <v>0.36830299999999999</v>
          </cell>
          <cell r="Q19">
            <v>0.30705500000000002</v>
          </cell>
          <cell r="R19">
            <v>0.31819599999999998</v>
          </cell>
          <cell r="S19">
            <v>0.26511600000000002</v>
          </cell>
          <cell r="T19">
            <v>0.28368599999999999</v>
          </cell>
          <cell r="U19">
            <v>0.45899600000000002</v>
          </cell>
          <cell r="V19">
            <v>0.43673299999999998</v>
          </cell>
          <cell r="W19">
            <v>0.33554299999999998</v>
          </cell>
        </row>
      </sheetData>
      <sheetData sheetId="26"/>
      <sheetData sheetId="27"/>
      <sheetData sheetId="28">
        <row r="14">
          <cell r="B14" t="str">
            <v>Natural Gas</v>
          </cell>
          <cell r="C14">
            <v>6.0033000000000003E-2</v>
          </cell>
          <cell r="D14">
            <v>3.4317E-2</v>
          </cell>
          <cell r="E14">
            <v>1.5395000000000001E-2</v>
          </cell>
          <cell r="F14">
            <v>5.4749999999999998E-3</v>
          </cell>
          <cell r="G14">
            <v>4.326E-3</v>
          </cell>
          <cell r="H14">
            <v>0</v>
          </cell>
          <cell r="I14">
            <v>0</v>
          </cell>
          <cell r="J14">
            <v>0</v>
          </cell>
          <cell r="K14">
            <v>0</v>
          </cell>
          <cell r="L14">
            <v>3.2399999999999998E-2</v>
          </cell>
          <cell r="M14">
            <v>1.3802E-2</v>
          </cell>
          <cell r="N14">
            <v>0</v>
          </cell>
          <cell r="O14">
            <v>1.0977000000000001E-2</v>
          </cell>
          <cell r="P14">
            <v>1.0718999999999999E-2</v>
          </cell>
          <cell r="Q14">
            <v>2.198E-2</v>
          </cell>
          <cell r="R14">
            <v>0.104295</v>
          </cell>
          <cell r="S14">
            <v>0.15065100000000001</v>
          </cell>
          <cell r="T14">
            <v>0.23466699999999999</v>
          </cell>
          <cell r="U14">
            <v>0.228938</v>
          </cell>
          <cell r="V14">
            <v>0.264459</v>
          </cell>
          <cell r="W14">
            <v>0.39029199999999997</v>
          </cell>
        </row>
        <row r="15">
          <cell r="B15" t="str">
            <v>Motor Gasoline</v>
          </cell>
          <cell r="C15">
            <v>0.23568500000000001</v>
          </cell>
          <cell r="D15">
            <v>6.0904E-2</v>
          </cell>
          <cell r="E15">
            <v>3.9640000000000002E-2</v>
          </cell>
          <cell r="F15">
            <v>8.7414000000000006E-2</v>
          </cell>
          <cell r="G15">
            <v>9.8770999999999998E-2</v>
          </cell>
          <cell r="H15">
            <v>3.3109E-2</v>
          </cell>
          <cell r="I15">
            <v>6.0728999999999998E-2</v>
          </cell>
          <cell r="J15">
            <v>9.3769000000000005E-2</v>
          </cell>
          <cell r="K15">
            <v>3.9229E-2</v>
          </cell>
          <cell r="L15">
            <v>5.4794000000000002E-2</v>
          </cell>
          <cell r="M15">
            <v>4.8911000000000003E-2</v>
          </cell>
          <cell r="N15">
            <v>5.6124E-2</v>
          </cell>
          <cell r="O15">
            <v>7.374E-2</v>
          </cell>
          <cell r="P15">
            <v>7.1576000000000001E-2</v>
          </cell>
          <cell r="Q15">
            <v>0.10548299999999999</v>
          </cell>
          <cell r="R15">
            <v>0.105805</v>
          </cell>
          <cell r="S15">
            <v>0.12881699999999999</v>
          </cell>
          <cell r="T15">
            <v>0.121923</v>
          </cell>
          <cell r="U15">
            <v>0.10524799999999999</v>
          </cell>
          <cell r="V15">
            <v>0.12567200000000001</v>
          </cell>
          <cell r="W15">
            <v>0.13152</v>
          </cell>
        </row>
        <row r="16">
          <cell r="B16" t="str">
            <v>Diesel Fuel Oil</v>
          </cell>
          <cell r="C16">
            <v>2.2748539999999999</v>
          </cell>
          <cell r="D16">
            <v>2.5089510000000002</v>
          </cell>
          <cell r="E16">
            <v>2.5762480000000001</v>
          </cell>
          <cell r="F16">
            <v>2.711411</v>
          </cell>
          <cell r="G16">
            <v>2.0535570000000001</v>
          </cell>
          <cell r="H16">
            <v>2.1586439999999998</v>
          </cell>
          <cell r="I16">
            <v>2.066087</v>
          </cell>
          <cell r="J16">
            <v>2.2653129999999999</v>
          </cell>
          <cell r="K16">
            <v>2.533121</v>
          </cell>
          <cell r="L16">
            <v>1.8634710000000001</v>
          </cell>
          <cell r="M16">
            <v>1.922973</v>
          </cell>
          <cell r="N16">
            <v>1.818689</v>
          </cell>
          <cell r="O16">
            <v>1.725895</v>
          </cell>
          <cell r="P16">
            <v>1.664566</v>
          </cell>
          <cell r="Q16">
            <v>1.518775</v>
          </cell>
          <cell r="R16">
            <v>1.4031690000000001</v>
          </cell>
          <cell r="S16">
            <v>1.5837349999999999</v>
          </cell>
          <cell r="T16">
            <v>0.77130299999999996</v>
          </cell>
          <cell r="U16">
            <v>1.2466729999999999</v>
          </cell>
          <cell r="V16">
            <v>1.4490909999999999</v>
          </cell>
          <cell r="W16">
            <v>1.1154930000000001</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v>1.7409999999999999E-3</v>
          </cell>
          <cell r="N17">
            <v>2.3869999999999998E-3</v>
          </cell>
          <cell r="O17">
            <v>2.9199999999999999E-3</v>
          </cell>
          <cell r="P17">
            <v>2.5560000000000001E-3</v>
          </cell>
          <cell r="Q17">
            <v>3.859E-3</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row>
        <row r="30">
          <cell r="C30">
            <v>4181.8943559999998</v>
          </cell>
          <cell r="D30">
            <v>4397.3775530000003</v>
          </cell>
          <cell r="E30">
            <v>4670.1796999999997</v>
          </cell>
          <cell r="F30">
            <v>5049.250121</v>
          </cell>
          <cell r="G30">
            <v>4127.6546369999996</v>
          </cell>
          <cell r="H30">
            <v>4449.9263639999999</v>
          </cell>
          <cell r="I30">
            <v>4974.9712600000003</v>
          </cell>
          <cell r="J30">
            <v>4583.6737380000004</v>
          </cell>
          <cell r="K30">
            <v>4828.8540009999997</v>
          </cell>
          <cell r="L30">
            <v>4360.4940139999999</v>
          </cell>
          <cell r="M30">
            <v>4650.922646</v>
          </cell>
          <cell r="N30">
            <v>4230.5453699999998</v>
          </cell>
          <cell r="O30">
            <v>4366.1690239999998</v>
          </cell>
          <cell r="P30">
            <v>4308.2066690000001</v>
          </cell>
          <cell r="Q30">
            <v>3910.775306</v>
          </cell>
          <cell r="R30">
            <v>3743.3980409999999</v>
          </cell>
          <cell r="S30">
            <v>4164.1957119999997</v>
          </cell>
          <cell r="T30">
            <v>4664.8203700000004</v>
          </cell>
          <cell r="U30">
            <v>4545.5585520000004</v>
          </cell>
          <cell r="V30">
            <v>4531.1152199999997</v>
          </cell>
          <cell r="W30">
            <v>4784.0580799999998</v>
          </cell>
        </row>
      </sheetData>
      <sheetData sheetId="29">
        <row r="14">
          <cell r="B14" t="str">
            <v>Electricity</v>
          </cell>
          <cell r="C14">
            <v>0.42399999999999999</v>
          </cell>
          <cell r="D14">
            <v>0.41599999999999998</v>
          </cell>
          <cell r="E14">
            <v>0.52</v>
          </cell>
          <cell r="F14">
            <v>0.53600000000000003</v>
          </cell>
          <cell r="G14">
            <v>0.497</v>
          </cell>
          <cell r="H14">
            <v>0.50700000000000001</v>
          </cell>
          <cell r="I14">
            <v>0.42399999999999999</v>
          </cell>
          <cell r="J14">
            <v>0.51400000000000001</v>
          </cell>
          <cell r="K14">
            <v>0.61099999999999999</v>
          </cell>
          <cell r="L14">
            <v>0.67400000000000004</v>
          </cell>
          <cell r="M14">
            <v>0.77400000000000002</v>
          </cell>
          <cell r="N14">
            <v>0.73399999999999999</v>
          </cell>
          <cell r="O14">
            <v>0.79700000000000004</v>
          </cell>
          <cell r="P14">
            <v>0.75600000000000001</v>
          </cell>
          <cell r="Q14">
            <v>0.82</v>
          </cell>
          <cell r="R14">
            <v>0.73299999999999998</v>
          </cell>
          <cell r="S14">
            <v>0.74299999999999999</v>
          </cell>
          <cell r="T14">
            <v>0.76200000000000001</v>
          </cell>
          <cell r="U14">
            <v>0.76300000000000001</v>
          </cell>
          <cell r="V14">
            <v>0.77900000000000003</v>
          </cell>
          <cell r="W14">
            <v>0.73</v>
          </cell>
        </row>
        <row r="15">
          <cell r="B15" t="str">
            <v>Natural Gas</v>
          </cell>
          <cell r="C15">
            <v>0.27246900000000002</v>
          </cell>
          <cell r="D15">
            <v>9.0129000000000001E-2</v>
          </cell>
          <cell r="E15">
            <v>5.4480000000000001E-2</v>
          </cell>
          <cell r="F15">
            <v>5.9098999999999999E-2</v>
          </cell>
          <cell r="G15">
            <v>5.6774999999999999E-2</v>
          </cell>
          <cell r="H15">
            <v>5.4782999999999998E-2</v>
          </cell>
          <cell r="I15">
            <v>5.0904999999999999E-2</v>
          </cell>
          <cell r="J15">
            <v>5.9771999999999999E-2</v>
          </cell>
          <cell r="K15">
            <v>5.5883000000000002E-2</v>
          </cell>
          <cell r="L15">
            <v>7.5047000000000003E-2</v>
          </cell>
          <cell r="M15">
            <v>0.111513</v>
          </cell>
          <cell r="N15">
            <v>0.10183</v>
          </cell>
          <cell r="O15">
            <v>0.21268200000000001</v>
          </cell>
          <cell r="P15">
            <v>0.18295900000000001</v>
          </cell>
          <cell r="Q15">
            <v>0.19964100000000001</v>
          </cell>
          <cell r="R15">
            <v>0.21270800000000001</v>
          </cell>
          <cell r="S15">
            <v>0.204097</v>
          </cell>
          <cell r="T15">
            <v>0.235959</v>
          </cell>
          <cell r="U15">
            <v>0.22819300000000001</v>
          </cell>
          <cell r="V15">
            <v>0.241425</v>
          </cell>
          <cell r="W15">
            <v>0.18774199999999999</v>
          </cell>
        </row>
        <row r="16">
          <cell r="B16" t="str">
            <v>Motor Gasoline</v>
          </cell>
          <cell r="C16">
            <v>5.9550000000000002E-3</v>
          </cell>
          <cell r="D16">
            <v>1.0717000000000001E-2</v>
          </cell>
          <cell r="E16">
            <v>1.3361E-2</v>
          </cell>
          <cell r="F16">
            <v>1.4456E-2</v>
          </cell>
          <cell r="G16">
            <v>8.7039999999999999E-3</v>
          </cell>
          <cell r="H16">
            <v>5.6880000000000003E-3</v>
          </cell>
          <cell r="I16">
            <v>2.4550000000000002E-3</v>
          </cell>
          <cell r="J16">
            <v>3.8779999999999999E-3</v>
          </cell>
          <cell r="K16">
            <v>5.6259999999999999E-3</v>
          </cell>
          <cell r="L16">
            <v>4.8370000000000002E-3</v>
          </cell>
          <cell r="M16">
            <v>5.463E-3</v>
          </cell>
          <cell r="N16">
            <v>6.2779999999999997E-3</v>
          </cell>
          <cell r="O16">
            <v>5.4920000000000004E-3</v>
          </cell>
          <cell r="P16">
            <v>1.7767999999999999E-2</v>
          </cell>
          <cell r="Q16">
            <v>2.1606E-2</v>
          </cell>
          <cell r="R16">
            <v>2.6126E-2</v>
          </cell>
          <cell r="S16">
            <v>3.4296E-2</v>
          </cell>
          <cell r="T16">
            <v>5.6710000000000003E-2</v>
          </cell>
          <cell r="U16">
            <v>7.3520000000000002E-2</v>
          </cell>
          <cell r="V16">
            <v>7.3176000000000005E-2</v>
          </cell>
          <cell r="W16">
            <v>7.8048999999999993E-2</v>
          </cell>
        </row>
        <row r="17">
          <cell r="B17" t="str">
            <v>Diesel Fuel Oil</v>
          </cell>
          <cell r="C17">
            <v>4.3578869999999998</v>
          </cell>
          <cell r="D17">
            <v>5.0373530000000004</v>
          </cell>
          <cell r="E17">
            <v>5.5480720000000003</v>
          </cell>
          <cell r="F17">
            <v>5.3329500000000003</v>
          </cell>
          <cell r="G17">
            <v>4.8314849999999998</v>
          </cell>
          <cell r="H17">
            <v>4.6288739999999997</v>
          </cell>
          <cell r="I17">
            <v>4.1594179999999996</v>
          </cell>
          <cell r="J17">
            <v>5.3237370000000004</v>
          </cell>
          <cell r="K17">
            <v>5.4040549999999996</v>
          </cell>
          <cell r="L17">
            <v>4.2968060000000001</v>
          </cell>
          <cell r="M17">
            <v>4.4805130000000002</v>
          </cell>
          <cell r="N17">
            <v>4.2709229999999998</v>
          </cell>
          <cell r="O17">
            <v>4.2127400000000002</v>
          </cell>
          <cell r="P17">
            <v>4.9392959999999997</v>
          </cell>
          <cell r="Q17">
            <v>4.4692210000000001</v>
          </cell>
          <cell r="R17">
            <v>4.4659329999999997</v>
          </cell>
          <cell r="S17">
            <v>4.0807890000000002</v>
          </cell>
          <cell r="T17">
            <v>4.57965</v>
          </cell>
          <cell r="U17">
            <v>4.7741629999999997</v>
          </cell>
          <cell r="V17">
            <v>4.8801300000000003</v>
          </cell>
          <cell r="W17">
            <v>3.6723840000000001</v>
          </cell>
        </row>
        <row r="18">
          <cell r="B18" t="str">
            <v>Ethanol</v>
          </cell>
          <cell r="C18" t="str">
            <v>n.a.</v>
          </cell>
          <cell r="D18" t="str">
            <v>n.a.</v>
          </cell>
          <cell r="E18" t="str">
            <v>n.a.</v>
          </cell>
          <cell r="F18" t="str">
            <v>n.a.</v>
          </cell>
          <cell r="G18" t="str">
            <v>n.a.</v>
          </cell>
          <cell r="H18" t="str">
            <v>n.a.</v>
          </cell>
          <cell r="I18" t="str">
            <v>n.a.</v>
          </cell>
          <cell r="J18" t="str">
            <v>n.a.</v>
          </cell>
          <cell r="K18" t="str">
            <v>n.a.</v>
          </cell>
          <cell r="L18" t="str">
            <v>n.a.</v>
          </cell>
          <cell r="M18">
            <v>1.94E-4</v>
          </cell>
          <cell r="N18">
            <v>2.6699999999999998E-4</v>
          </cell>
          <cell r="O18">
            <v>2.1699999999999999E-4</v>
          </cell>
          <cell r="P18">
            <v>6.3400000000000001E-4</v>
          </cell>
          <cell r="Q18">
            <v>7.9000000000000001E-4</v>
          </cell>
          <cell r="R18" t="str">
            <v>n.a.</v>
          </cell>
          <cell r="S18" t="str">
            <v>n.a.</v>
          </cell>
          <cell r="T18" t="str">
            <v>n.a.</v>
          </cell>
          <cell r="U18" t="str">
            <v>n.a.</v>
          </cell>
          <cell r="V18" t="str">
            <v>n.a.</v>
          </cell>
          <cell r="W18" t="str">
            <v>n.a.</v>
          </cell>
        </row>
        <row r="19">
          <cell r="B19" t="str">
            <v>Biodiesel Fuel</v>
          </cell>
          <cell r="C19">
            <v>0</v>
          </cell>
          <cell r="D19" t="str">
            <v>n.a.</v>
          </cell>
          <cell r="E19" t="str">
            <v>n.a.</v>
          </cell>
          <cell r="F19" t="str">
            <v>n.a.</v>
          </cell>
          <cell r="G19" t="str">
            <v>n.a.</v>
          </cell>
          <cell r="H19" t="str">
            <v>n.a.</v>
          </cell>
          <cell r="I19" t="str">
            <v>n.a.</v>
          </cell>
          <cell r="J19" t="str">
            <v>n.a.</v>
          </cell>
          <cell r="K19" t="str">
            <v>n.a.</v>
          </cell>
          <cell r="L19" t="str">
            <v>n.a.</v>
          </cell>
          <cell r="M19" t="str">
            <v>n.a.</v>
          </cell>
          <cell r="N19" t="str">
            <v>n.a.</v>
          </cell>
          <cell r="O19" t="str">
            <v>n.a.</v>
          </cell>
          <cell r="P19" t="str">
            <v>n.a.</v>
          </cell>
          <cell r="Q19" t="str">
            <v>n.a.</v>
          </cell>
          <cell r="R19" t="str">
            <v>n.a.</v>
          </cell>
          <cell r="S19" t="str">
            <v>n.a.</v>
          </cell>
          <cell r="T19" t="str">
            <v>n.a.</v>
          </cell>
          <cell r="U19" t="str">
            <v>n.a.</v>
          </cell>
          <cell r="V19" t="str">
            <v>n.a.</v>
          </cell>
          <cell r="W19" t="str">
            <v>n.a.</v>
          </cell>
        </row>
        <row r="32">
          <cell r="C32">
            <v>2595.153871</v>
          </cell>
          <cell r="D32">
            <v>3186.791866</v>
          </cell>
          <cell r="E32">
            <v>3527.6580709999998</v>
          </cell>
          <cell r="F32">
            <v>3417.3168430000001</v>
          </cell>
          <cell r="G32">
            <v>3273.7638080000002</v>
          </cell>
          <cell r="H32">
            <v>3574.467756</v>
          </cell>
          <cell r="I32">
            <v>3218.547724</v>
          </cell>
          <cell r="J32">
            <v>3225.2597479999999</v>
          </cell>
          <cell r="K32">
            <v>3394.8057659999999</v>
          </cell>
          <cell r="L32">
            <v>3002.3355959999999</v>
          </cell>
          <cell r="M32">
            <v>3230.9967449999999</v>
          </cell>
          <cell r="N32">
            <v>3323.6023049999999</v>
          </cell>
          <cell r="O32">
            <v>3490.1404950000001</v>
          </cell>
          <cell r="P32">
            <v>3532.668197</v>
          </cell>
          <cell r="Q32">
            <v>3298.8784289999999</v>
          </cell>
          <cell r="R32">
            <v>3248.3542269999998</v>
          </cell>
          <cell r="S32">
            <v>2732.3514620000001</v>
          </cell>
          <cell r="T32">
            <v>3406.8623729999999</v>
          </cell>
          <cell r="U32">
            <v>3365.436213</v>
          </cell>
          <cell r="V32">
            <v>3458.3267040000001</v>
          </cell>
          <cell r="W32">
            <v>3481.9562230000001</v>
          </cell>
        </row>
      </sheetData>
      <sheetData sheetId="30">
        <row r="14">
          <cell r="B14" t="str">
            <v>Motor Gasoline</v>
          </cell>
          <cell r="C14">
            <v>0.10642500000000001</v>
          </cell>
          <cell r="D14">
            <v>9.6740000000000003E-3</v>
          </cell>
          <cell r="E14">
            <v>2.1361000000000002E-2</v>
          </cell>
          <cell r="F14">
            <v>1.4489E-2</v>
          </cell>
          <cell r="G14">
            <v>1.461E-2</v>
          </cell>
          <cell r="H14">
            <v>2.3768000000000001E-2</v>
          </cell>
          <cell r="I14">
            <v>1.7566999999999999E-2</v>
          </cell>
          <cell r="J14">
            <v>1.6982000000000001E-2</v>
          </cell>
          <cell r="K14">
            <v>1.7676999999999998E-2</v>
          </cell>
          <cell r="L14">
            <v>1.627E-2</v>
          </cell>
          <cell r="M14">
            <v>1.5871E-2</v>
          </cell>
          <cell r="N14">
            <v>1.4525E-2</v>
          </cell>
          <cell r="O14">
            <v>1.9224999999999999E-2</v>
          </cell>
          <cell r="P14">
            <v>2.8809000000000001E-2</v>
          </cell>
          <cell r="Q14">
            <v>3.2585999999999997E-2</v>
          </cell>
          <cell r="R14">
            <v>2.9416999999999999E-2</v>
          </cell>
          <cell r="S14">
            <v>3.0679999999999999E-2</v>
          </cell>
          <cell r="T14">
            <v>4.4200000000000003E-2</v>
          </cell>
          <cell r="U14">
            <v>4.3788000000000001E-2</v>
          </cell>
          <cell r="V14">
            <v>5.0506000000000002E-2</v>
          </cell>
          <cell r="W14">
            <v>4.6532999999999998E-2</v>
          </cell>
        </row>
        <row r="15">
          <cell r="B15" t="str">
            <v>Diesel Fuel Oil</v>
          </cell>
          <cell r="C15">
            <v>1.1379010000000001</v>
          </cell>
          <cell r="D15">
            <v>1.474558</v>
          </cell>
          <cell r="E15">
            <v>1.574983</v>
          </cell>
          <cell r="F15">
            <v>1.3624750000000001</v>
          </cell>
          <cell r="G15">
            <v>1.106312</v>
          </cell>
          <cell r="H15">
            <v>1.1535979999999999</v>
          </cell>
          <cell r="I15">
            <v>1.0113239999999999</v>
          </cell>
          <cell r="J15">
            <v>1.2148570000000001</v>
          </cell>
          <cell r="K15">
            <v>1.2043470000000001</v>
          </cell>
          <cell r="L15">
            <v>0.69024600000000003</v>
          </cell>
          <cell r="M15">
            <v>0.686639</v>
          </cell>
          <cell r="N15">
            <v>0.60804400000000003</v>
          </cell>
          <cell r="O15">
            <v>0.63557200000000003</v>
          </cell>
          <cell r="P15">
            <v>0.76590000000000003</v>
          </cell>
          <cell r="Q15">
            <v>0.78486199999999995</v>
          </cell>
          <cell r="R15">
            <v>0.65648300000000004</v>
          </cell>
          <cell r="S15">
            <v>0.57598300000000002</v>
          </cell>
          <cell r="T15">
            <v>0.36723800000000001</v>
          </cell>
          <cell r="U15">
            <v>0.307255</v>
          </cell>
          <cell r="V15">
            <v>0.29181299999999999</v>
          </cell>
          <cell r="W15">
            <v>0.24885199999999999</v>
          </cell>
        </row>
        <row r="16">
          <cell r="B16" t="str">
            <v>Ethanol</v>
          </cell>
          <cell r="C16" t="str">
            <v>n.a.</v>
          </cell>
          <cell r="D16" t="str">
            <v>n.a.</v>
          </cell>
          <cell r="E16" t="str">
            <v>n.a.</v>
          </cell>
          <cell r="F16" t="str">
            <v>n.a.</v>
          </cell>
          <cell r="G16" t="str">
            <v>n.a.</v>
          </cell>
          <cell r="H16" t="str">
            <v>n.a.</v>
          </cell>
          <cell r="I16" t="str">
            <v>n.a.</v>
          </cell>
          <cell r="J16" t="str">
            <v>n.a.</v>
          </cell>
          <cell r="K16" t="str">
            <v>n.a.</v>
          </cell>
          <cell r="L16" t="str">
            <v>n.a.</v>
          </cell>
          <cell r="M16">
            <v>5.6499999999999996E-4</v>
          </cell>
          <cell r="N16">
            <v>6.1799999999999995E-4</v>
          </cell>
          <cell r="O16">
            <v>7.6099999999999996E-4</v>
          </cell>
          <cell r="P16">
            <v>1.029E-3</v>
          </cell>
          <cell r="Q16">
            <v>1.1919999999999999E-3</v>
          </cell>
          <cell r="R16" t="str">
            <v>n.a.</v>
          </cell>
          <cell r="S16" t="str">
            <v>n.a.</v>
          </cell>
          <cell r="T16" t="str">
            <v>n.a.</v>
          </cell>
          <cell r="U16" t="str">
            <v>n.a.</v>
          </cell>
          <cell r="V16" t="str">
            <v>n.a.</v>
          </cell>
          <cell r="W16" t="str">
            <v>n.a.</v>
          </cell>
        </row>
        <row r="17">
          <cell r="B17" t="str">
            <v>Biodiesel Fuel</v>
          </cell>
          <cell r="C17">
            <v>0</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t="str">
            <v>n.a.</v>
          </cell>
          <cell r="U17" t="str">
            <v>n.a.</v>
          </cell>
          <cell r="V17" t="str">
            <v>n.a.</v>
          </cell>
          <cell r="W17" t="str">
            <v>n.a.</v>
          </cell>
        </row>
        <row r="19">
          <cell r="B19" t="str">
            <v>Shares (%)</v>
          </cell>
        </row>
        <row r="26">
          <cell r="C26">
            <v>1565.079367</v>
          </cell>
          <cell r="D26">
            <v>1836.1939</v>
          </cell>
          <cell r="E26">
            <v>2054.4607620000002</v>
          </cell>
          <cell r="F26">
            <v>1778.21003</v>
          </cell>
          <cell r="G26">
            <v>1476.063363</v>
          </cell>
          <cell r="H26">
            <v>1579.92761</v>
          </cell>
          <cell r="I26">
            <v>1215.1786970000001</v>
          </cell>
          <cell r="J26">
            <v>1606.431439</v>
          </cell>
          <cell r="K26">
            <v>1490.861641</v>
          </cell>
          <cell r="L26">
            <v>1028.754619</v>
          </cell>
          <cell r="M26">
            <v>919.62382200000002</v>
          </cell>
          <cell r="N26">
            <v>888.08940199999995</v>
          </cell>
          <cell r="O26">
            <v>840.31197899999995</v>
          </cell>
          <cell r="P26">
            <v>1085.2830429999999</v>
          </cell>
          <cell r="Q26">
            <v>899.93588699999998</v>
          </cell>
          <cell r="R26">
            <v>851.01776099999995</v>
          </cell>
          <cell r="S26">
            <v>826.71509500000002</v>
          </cell>
          <cell r="T26">
            <v>801.80061699999999</v>
          </cell>
          <cell r="U26">
            <v>801.79370800000004</v>
          </cell>
          <cell r="V26">
            <v>765.26569300000006</v>
          </cell>
          <cell r="W26">
            <v>676.92540099999997</v>
          </cell>
        </row>
      </sheetData>
      <sheetData sheetId="31">
        <row r="13">
          <cell r="C13">
            <v>5.4080000000000004</v>
          </cell>
          <cell r="D13">
            <v>5.0540000000000003</v>
          </cell>
          <cell r="E13">
            <v>5.1020000000000003</v>
          </cell>
          <cell r="F13">
            <v>5.1980000000000004</v>
          </cell>
          <cell r="G13">
            <v>5.407</v>
          </cell>
          <cell r="H13">
            <v>5.4980000000000002</v>
          </cell>
          <cell r="I13">
            <v>5.7679999999999998</v>
          </cell>
          <cell r="J13">
            <v>5.7089999999999996</v>
          </cell>
          <cell r="K13">
            <v>5.7949999999999999</v>
          </cell>
          <cell r="L13">
            <v>5.8220000000000001</v>
          </cell>
          <cell r="M13">
            <v>5.9050000000000002</v>
          </cell>
          <cell r="N13">
            <v>5.8460000000000001</v>
          </cell>
          <cell r="O13">
            <v>5.7910000000000004</v>
          </cell>
          <cell r="P13">
            <v>5.8239999999999998</v>
          </cell>
          <cell r="Q13">
            <v>6.157</v>
          </cell>
          <cell r="R13">
            <v>5.8780000000000001</v>
          </cell>
          <cell r="S13">
            <v>5.8079999999999998</v>
          </cell>
          <cell r="T13">
            <v>6.5019999999999998</v>
          </cell>
          <cell r="U13">
            <v>6.4089999999999998</v>
          </cell>
          <cell r="V13">
            <v>6.2110000000000003</v>
          </cell>
          <cell r="W13">
            <v>6.5730000000000004</v>
          </cell>
        </row>
        <row r="14">
          <cell r="C14">
            <v>2.6970000000000001</v>
          </cell>
          <cell r="D14">
            <v>2.7280000000000002</v>
          </cell>
          <cell r="E14">
            <v>2.7330000000000001</v>
          </cell>
          <cell r="F14">
            <v>2.6349999999999998</v>
          </cell>
          <cell r="G14">
            <v>2.7109999999999999</v>
          </cell>
          <cell r="H14">
            <v>2.8140000000000001</v>
          </cell>
          <cell r="I14">
            <v>2.6949999999999998</v>
          </cell>
          <cell r="J14">
            <v>3.08</v>
          </cell>
          <cell r="K14">
            <v>3.238</v>
          </cell>
          <cell r="L14">
            <v>3.3039999999999998</v>
          </cell>
          <cell r="M14">
            <v>3.3279999999999998</v>
          </cell>
          <cell r="N14">
            <v>3.3780000000000001</v>
          </cell>
          <cell r="O14">
            <v>3.4319999999999999</v>
          </cell>
          <cell r="P14">
            <v>3.375</v>
          </cell>
          <cell r="Q14">
            <v>3.2629999999999999</v>
          </cell>
          <cell r="R14">
            <v>3.605</v>
          </cell>
          <cell r="S14">
            <v>3.3279999999999998</v>
          </cell>
          <cell r="T14">
            <v>3.49</v>
          </cell>
          <cell r="U14">
            <v>3.8180000000000001</v>
          </cell>
          <cell r="V14">
            <v>3.7440000000000002</v>
          </cell>
          <cell r="W14">
            <v>3.7210000000000001</v>
          </cell>
        </row>
        <row r="15">
          <cell r="C15">
            <v>0.8</v>
          </cell>
          <cell r="D15">
            <v>0.92100000000000004</v>
          </cell>
          <cell r="E15">
            <v>0.91400000000000003</v>
          </cell>
          <cell r="F15">
            <v>0.90600000000000003</v>
          </cell>
          <cell r="G15">
            <v>0.85899999999999999</v>
          </cell>
          <cell r="H15">
            <v>0.93899999999999995</v>
          </cell>
          <cell r="I15">
            <v>0.96599999999999997</v>
          </cell>
          <cell r="J15">
            <v>1.0389999999999999</v>
          </cell>
          <cell r="K15">
            <v>1.034</v>
          </cell>
          <cell r="L15">
            <v>0.94499999999999995</v>
          </cell>
          <cell r="M15">
            <v>0.95499999999999996</v>
          </cell>
          <cell r="N15">
            <v>0.93600000000000005</v>
          </cell>
          <cell r="O15">
            <v>0.96</v>
          </cell>
          <cell r="P15">
            <v>1.139</v>
          </cell>
          <cell r="Q15">
            <v>1.0649999999999999</v>
          </cell>
          <cell r="R15">
            <v>1.0640000000000001</v>
          </cell>
          <cell r="S15">
            <v>1.2310000000000001</v>
          </cell>
          <cell r="T15">
            <v>0.75700000000000001</v>
          </cell>
          <cell r="U15">
            <v>0.77400000000000002</v>
          </cell>
          <cell r="V15">
            <v>0.76300000000000001</v>
          </cell>
          <cell r="W15">
            <v>0.64</v>
          </cell>
        </row>
        <row r="23">
          <cell r="C23">
            <v>39614.71731</v>
          </cell>
          <cell r="D23">
            <v>44054.615753999999</v>
          </cell>
          <cell r="E23">
            <v>45813.941144999997</v>
          </cell>
          <cell r="F23">
            <v>48064.485285000002</v>
          </cell>
          <cell r="G23">
            <v>37347.891756999998</v>
          </cell>
          <cell r="H23">
            <v>39156.837817</v>
          </cell>
          <cell r="I23">
            <v>41268.533705000002</v>
          </cell>
          <cell r="J23">
            <v>37997.424195</v>
          </cell>
          <cell r="K23">
            <v>39011.206878999998</v>
          </cell>
          <cell r="L23">
            <v>34690.523305000002</v>
          </cell>
          <cell r="M23">
            <v>36096.448005999999</v>
          </cell>
          <cell r="N23">
            <v>32819.272670999999</v>
          </cell>
          <cell r="O23">
            <v>33840.112080999999</v>
          </cell>
          <cell r="P23">
            <v>33201.673606999997</v>
          </cell>
          <cell r="Q23">
            <v>28508.772883000001</v>
          </cell>
          <cell r="R23">
            <v>28583.883985</v>
          </cell>
          <cell r="S23">
            <v>32180.244426000001</v>
          </cell>
          <cell r="T23">
            <v>32201.253156999999</v>
          </cell>
          <cell r="U23">
            <v>31833.309979000001</v>
          </cell>
          <cell r="V23">
            <v>32743.748058000001</v>
          </cell>
          <cell r="W23">
            <v>32667.629752000001</v>
          </cell>
        </row>
        <row r="24">
          <cell r="C24">
            <v>85990.817964999995</v>
          </cell>
          <cell r="D24">
            <v>103470.22466599999</v>
          </cell>
          <cell r="E24">
            <v>113324.321474</v>
          </cell>
          <cell r="F24">
            <v>112969.89874</v>
          </cell>
          <cell r="G24">
            <v>104281.979439</v>
          </cell>
          <cell r="H24">
            <v>108753.801806</v>
          </cell>
          <cell r="I24">
            <v>101380.841843</v>
          </cell>
          <cell r="J24">
            <v>88144.971019999997</v>
          </cell>
          <cell r="K24">
            <v>87514.752462000004</v>
          </cell>
          <cell r="L24">
            <v>75223.279326999997</v>
          </cell>
          <cell r="M24">
            <v>79708.734582000005</v>
          </cell>
          <cell r="N24">
            <v>80056.670364000005</v>
          </cell>
          <cell r="O24">
            <v>82077.538631000003</v>
          </cell>
          <cell r="P24">
            <v>84480.750828999997</v>
          </cell>
          <cell r="Q24">
            <v>81597.702544</v>
          </cell>
          <cell r="R24">
            <v>72725.515234000006</v>
          </cell>
          <cell r="S24">
            <v>66264.654483000006</v>
          </cell>
          <cell r="T24">
            <v>78787.597278000001</v>
          </cell>
          <cell r="U24">
            <v>71143.320785999997</v>
          </cell>
          <cell r="V24">
            <v>74551.926709000007</v>
          </cell>
          <cell r="W24">
            <v>75525.277600999994</v>
          </cell>
        </row>
        <row r="25">
          <cell r="C25">
            <v>115897.46494400001</v>
          </cell>
          <cell r="D25">
            <v>118109.945163</v>
          </cell>
          <cell r="E25">
            <v>133161.66389900001</v>
          </cell>
          <cell r="F25">
            <v>116273.947115</v>
          </cell>
          <cell r="G25">
            <v>101798.034944</v>
          </cell>
          <cell r="H25">
            <v>99677.962994000001</v>
          </cell>
          <cell r="I25">
            <v>74523.042763999998</v>
          </cell>
          <cell r="J25">
            <v>91595.514240000004</v>
          </cell>
          <cell r="K25">
            <v>85417.008961</v>
          </cell>
          <cell r="L25">
            <v>64492.252770999999</v>
          </cell>
          <cell r="M25">
            <v>57047.208628</v>
          </cell>
          <cell r="N25">
            <v>56209.328415999997</v>
          </cell>
          <cell r="O25">
            <v>51855.745159999999</v>
          </cell>
          <cell r="P25">
            <v>56447.777985000001</v>
          </cell>
          <cell r="Q25">
            <v>50059.847329999997</v>
          </cell>
          <cell r="R25">
            <v>47383.218196000002</v>
          </cell>
          <cell r="S25">
            <v>39785.550576000001</v>
          </cell>
          <cell r="T25">
            <v>62747.736532000003</v>
          </cell>
          <cell r="U25">
            <v>61369.027440999998</v>
          </cell>
          <cell r="V25">
            <v>59417.621630000001</v>
          </cell>
          <cell r="W25">
            <v>62659.712005000001</v>
          </cell>
        </row>
      </sheetData>
      <sheetData sheetId="32">
        <row r="12">
          <cell r="C12">
            <v>0.431253</v>
          </cell>
          <cell r="D12">
            <v>0.249087</v>
          </cell>
          <cell r="E12">
            <v>0.26408799999999999</v>
          </cell>
          <cell r="F12">
            <v>0.27975699999999998</v>
          </cell>
          <cell r="G12">
            <v>0.32850600000000002</v>
          </cell>
          <cell r="H12">
            <v>0.32194</v>
          </cell>
          <cell r="I12">
            <v>0.318741</v>
          </cell>
          <cell r="J12">
            <v>0.33189000000000002</v>
          </cell>
          <cell r="K12">
            <v>0.32871499999999998</v>
          </cell>
          <cell r="L12">
            <v>0.44207200000000002</v>
          </cell>
          <cell r="M12">
            <v>0.46698000000000001</v>
          </cell>
          <cell r="N12">
            <v>0.43534600000000001</v>
          </cell>
          <cell r="O12">
            <v>0.46729399999999999</v>
          </cell>
          <cell r="P12">
            <v>0.48066900000000001</v>
          </cell>
          <cell r="Q12">
            <v>0.49153999999999998</v>
          </cell>
          <cell r="R12">
            <v>0.53617999999999999</v>
          </cell>
          <cell r="S12">
            <v>0.52837500000000004</v>
          </cell>
          <cell r="T12">
            <v>0.55243600000000004</v>
          </cell>
          <cell r="U12">
            <v>0.58515099999999998</v>
          </cell>
          <cell r="V12">
            <v>0.568164</v>
          </cell>
          <cell r="W12">
            <v>0.52882700000000005</v>
          </cell>
        </row>
        <row r="15">
          <cell r="C15">
            <v>288.37876599999998</v>
          </cell>
          <cell r="D15">
            <v>184.739643</v>
          </cell>
          <cell r="E15">
            <v>203.88514499999999</v>
          </cell>
          <cell r="F15">
            <v>215.98606000000001</v>
          </cell>
          <cell r="G15">
            <v>253.61990700000001</v>
          </cell>
          <cell r="H15">
            <v>271.67891300000002</v>
          </cell>
          <cell r="I15">
            <v>268.98397299999999</v>
          </cell>
          <cell r="J15">
            <v>286.7235</v>
          </cell>
          <cell r="K15">
            <v>283.99694699999998</v>
          </cell>
          <cell r="L15">
            <v>251.94119599999999</v>
          </cell>
          <cell r="M15">
            <v>266.13810999999998</v>
          </cell>
          <cell r="N15">
            <v>248.10640100000001</v>
          </cell>
          <cell r="O15">
            <v>266.31070299999999</v>
          </cell>
          <cell r="P15">
            <v>273.939975</v>
          </cell>
          <cell r="Q15">
            <v>280.12978900000002</v>
          </cell>
          <cell r="R15">
            <v>305.57118500000001</v>
          </cell>
          <cell r="S15">
            <v>320.31192099999998</v>
          </cell>
          <cell r="T15">
            <v>345.594314</v>
          </cell>
          <cell r="U15">
            <v>366.05533200000002</v>
          </cell>
          <cell r="V15">
            <v>356.03918099999999</v>
          </cell>
          <cell r="W15">
            <v>343.36907000000002</v>
          </cell>
        </row>
        <row r="26">
          <cell r="C26">
            <v>47.780999999999999</v>
          </cell>
          <cell r="D26">
            <v>29.405999999999999</v>
          </cell>
          <cell r="E26">
            <v>30.42</v>
          </cell>
          <cell r="F26">
            <v>32.817999999999998</v>
          </cell>
          <cell r="G26">
            <v>37.131999999999998</v>
          </cell>
          <cell r="H26">
            <v>41.4</v>
          </cell>
          <cell r="I26">
            <v>45.936999999999998</v>
          </cell>
          <cell r="J26">
            <v>49.137</v>
          </cell>
          <cell r="K26">
            <v>54.856999999999999</v>
          </cell>
          <cell r="L26">
            <v>57.253999999999998</v>
          </cell>
          <cell r="M26">
            <v>59.655999999999999</v>
          </cell>
          <cell r="N26">
            <v>59.406999999999996</v>
          </cell>
          <cell r="O26">
            <v>61.19</v>
          </cell>
          <cell r="P26">
            <v>63.826999999999998</v>
          </cell>
          <cell r="Q26">
            <v>64.715999999999994</v>
          </cell>
          <cell r="R26">
            <v>70.501000000000005</v>
          </cell>
          <cell r="S26">
            <v>65.388000000000005</v>
          </cell>
          <cell r="T26">
            <v>70.634</v>
          </cell>
          <cell r="U26">
            <v>73.378</v>
          </cell>
          <cell r="V26">
            <v>75.188999999999993</v>
          </cell>
          <cell r="W26">
            <v>76.591999999999999</v>
          </cell>
        </row>
        <row r="27">
          <cell r="C27">
            <v>5486.7024760000004</v>
          </cell>
          <cell r="D27">
            <v>5149.305445</v>
          </cell>
          <cell r="E27">
            <v>5277.4487209999998</v>
          </cell>
          <cell r="F27">
            <v>5182.0591610000001</v>
          </cell>
          <cell r="G27">
            <v>5378.1043470000004</v>
          </cell>
          <cell r="H27">
            <v>5166.9967790000001</v>
          </cell>
          <cell r="I27">
            <v>4610.3953410000004</v>
          </cell>
          <cell r="J27">
            <v>4594.8113780000003</v>
          </cell>
          <cell r="K27">
            <v>4076.3397519999999</v>
          </cell>
          <cell r="L27">
            <v>4085.3120180000001</v>
          </cell>
          <cell r="M27">
            <v>4141.7397019999999</v>
          </cell>
          <cell r="N27">
            <v>3877.3539839999999</v>
          </cell>
          <cell r="O27">
            <v>4040.620938</v>
          </cell>
          <cell r="P27">
            <v>3984.5532170000001</v>
          </cell>
          <cell r="Q27">
            <v>4018.6959569999999</v>
          </cell>
          <cell r="R27">
            <v>4023.9579549999999</v>
          </cell>
          <cell r="S27">
            <v>4275.4568680000002</v>
          </cell>
          <cell r="T27">
            <v>4216.2318359999999</v>
          </cell>
          <cell r="U27">
            <v>4298.9082500000004</v>
          </cell>
          <cell r="V27">
            <v>4073.5699679999998</v>
          </cell>
          <cell r="W27">
            <v>3722.0834140000002</v>
          </cell>
        </row>
      </sheetData>
      <sheetData sheetId="33"/>
      <sheetData sheetId="34"/>
      <sheetData sheetId="35">
        <row r="14">
          <cell r="B14" t="str">
            <v>Natural Gas</v>
          </cell>
        </row>
      </sheetData>
      <sheetData sheetId="36">
        <row r="14">
          <cell r="B14" t="str">
            <v>Motor Gasoline</v>
          </cell>
        </row>
      </sheetData>
      <sheetData sheetId="37">
        <row r="13">
          <cell r="C13">
            <v>53.360999999999997</v>
          </cell>
          <cell r="D13">
            <v>54.665999999999997</v>
          </cell>
          <cell r="E13">
            <v>59.923000000000002</v>
          </cell>
          <cell r="F13">
            <v>55.42</v>
          </cell>
          <cell r="G13">
            <v>55.366999999999997</v>
          </cell>
          <cell r="H13">
            <v>55.085000000000001</v>
          </cell>
          <cell r="I13">
            <v>58.039000000000001</v>
          </cell>
          <cell r="J13">
            <v>65.245999999999995</v>
          </cell>
          <cell r="K13">
            <v>57.976999999999997</v>
          </cell>
          <cell r="L13">
            <v>53.911000000000001</v>
          </cell>
          <cell r="M13">
            <v>57.412999999999997</v>
          </cell>
          <cell r="N13">
            <v>58.625999999999998</v>
          </cell>
          <cell r="O13">
            <v>60.268999999999998</v>
          </cell>
          <cell r="P13">
            <v>66.162999999999997</v>
          </cell>
          <cell r="Q13">
            <v>71.566000000000003</v>
          </cell>
          <cell r="R13">
            <v>77.882999999999996</v>
          </cell>
          <cell r="S13">
            <v>88.837999999999994</v>
          </cell>
          <cell r="T13">
            <v>102.47</v>
          </cell>
          <cell r="U13">
            <v>96.596000000000004</v>
          </cell>
          <cell r="V13">
            <v>94.537999999999997</v>
          </cell>
          <cell r="W13">
            <v>83.894000000000005</v>
          </cell>
        </row>
        <row r="25">
          <cell r="C25">
            <v>602.62199999999996</v>
          </cell>
          <cell r="D25">
            <v>644.71799999999996</v>
          </cell>
          <cell r="E25">
            <v>660.20699999999999</v>
          </cell>
          <cell r="F25">
            <v>686.83500000000004</v>
          </cell>
          <cell r="G25">
            <v>711.04499999999996</v>
          </cell>
          <cell r="H25">
            <v>715.08100000000002</v>
          </cell>
          <cell r="I25">
            <v>731.58</v>
          </cell>
          <cell r="J25">
            <v>794.54700000000003</v>
          </cell>
          <cell r="K25">
            <v>880.32899999999995</v>
          </cell>
          <cell r="L25">
            <v>912.62199999999996</v>
          </cell>
          <cell r="M25">
            <v>937.50300000000004</v>
          </cell>
          <cell r="N25">
            <v>963.70399999999995</v>
          </cell>
          <cell r="O25">
            <v>962.35400000000004</v>
          </cell>
          <cell r="P25">
            <v>1033.027</v>
          </cell>
          <cell r="Q25">
            <v>1089.799</v>
          </cell>
          <cell r="R25">
            <v>1161.7329999999999</v>
          </cell>
          <cell r="S25">
            <v>1246.9369999999999</v>
          </cell>
          <cell r="T25">
            <v>1312.6659999999999</v>
          </cell>
          <cell r="U25">
            <v>1349.3920000000001</v>
          </cell>
          <cell r="V25">
            <v>1439.51</v>
          </cell>
          <cell r="W25">
            <v>1475.345</v>
          </cell>
        </row>
        <row r="37">
          <cell r="C37">
            <v>19822.877881</v>
          </cell>
          <cell r="D37">
            <v>18375.871696999999</v>
          </cell>
          <cell r="E37">
            <v>18399.736344000001</v>
          </cell>
          <cell r="F37">
            <v>17758.484774</v>
          </cell>
          <cell r="G37">
            <v>18049.475951</v>
          </cell>
          <cell r="H37">
            <v>17329.859670999998</v>
          </cell>
          <cell r="I37">
            <v>15522.180257</v>
          </cell>
          <cell r="J37">
            <v>15401.100125000001</v>
          </cell>
          <cell r="K37">
            <v>13507.066628</v>
          </cell>
          <cell r="L37">
            <v>13337.299682999999</v>
          </cell>
          <cell r="M37">
            <v>13548.563663999999</v>
          </cell>
          <cell r="N37">
            <v>12652.883125</v>
          </cell>
          <cell r="O37">
            <v>13290.476134</v>
          </cell>
          <cell r="P37">
            <v>13041.608418</v>
          </cell>
          <cell r="Q37">
            <v>13049.276049</v>
          </cell>
          <cell r="R37">
            <v>13051.515802</v>
          </cell>
          <cell r="S37">
            <v>13903.694845</v>
          </cell>
          <cell r="T37">
            <v>13767.194172</v>
          </cell>
          <cell r="U37">
            <v>14012.84201</v>
          </cell>
          <cell r="V37">
            <v>13440.623002</v>
          </cell>
          <cell r="W37">
            <v>12285.445169000001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sheetName val="Table 1"/>
      <sheetName val="Table 2"/>
      <sheetName val="Table 3"/>
      <sheetName val="Table 4"/>
      <sheetName val="Table 5"/>
      <sheetName val="Table 6"/>
      <sheetName val="Table 7"/>
      <sheetName val="Table 8"/>
      <sheetName val="Table 9"/>
      <sheetName val="Table 10"/>
      <sheetName val="Table 11"/>
      <sheetName val="Table 12"/>
      <sheetName val="Table 13"/>
      <sheetName val="Table 14"/>
      <sheetName val="Table 15"/>
      <sheetName val="Table 16"/>
      <sheetName val="Table 17"/>
      <sheetName val="Table 18"/>
      <sheetName val="Table 19"/>
      <sheetName val="Table 20"/>
      <sheetName val="Table 21"/>
      <sheetName val="Table 22"/>
      <sheetName val="Table 23"/>
      <sheetName val="Table 24"/>
      <sheetName val="Table 25"/>
      <sheetName val="Table 26"/>
      <sheetName val="Table 27"/>
      <sheetName val="Table 28"/>
      <sheetName val="Table 29"/>
      <sheetName val="Table 30"/>
      <sheetName val="Table 31"/>
      <sheetName val="Table 32"/>
      <sheetName val="Table 33"/>
      <sheetName val="Table 34"/>
      <sheetName val="Table 35"/>
      <sheetName val="Table 36"/>
      <sheetName val="Table 3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4">
          <cell r="C14">
            <v>0.78708599999999995</v>
          </cell>
          <cell r="D14">
            <v>0.75105999999999995</v>
          </cell>
          <cell r="E14">
            <v>0.79188199999999997</v>
          </cell>
          <cell r="F14">
            <v>0.73319500000000004</v>
          </cell>
          <cell r="G14">
            <v>0.60055999999999998</v>
          </cell>
          <cell r="H14">
            <v>0.73857499999999998</v>
          </cell>
          <cell r="I14">
            <v>0.61067199999999999</v>
          </cell>
          <cell r="J14">
            <v>0.61911300000000002</v>
          </cell>
          <cell r="K14">
            <v>0.63948799999999995</v>
          </cell>
          <cell r="L14">
            <v>0.534918</v>
          </cell>
          <cell r="M14">
            <v>0.48809999999999998</v>
          </cell>
          <cell r="N14">
            <v>0.45825199999999999</v>
          </cell>
          <cell r="O14">
            <v>0.78137500000000004</v>
          </cell>
          <cell r="P14">
            <v>0.61767499999999997</v>
          </cell>
          <cell r="Q14">
            <v>0.439025</v>
          </cell>
          <cell r="R14">
            <v>0.54935400000000001</v>
          </cell>
          <cell r="S14">
            <v>0.54903000000000002</v>
          </cell>
          <cell r="T14">
            <v>0.57394999999999996</v>
          </cell>
          <cell r="U14">
            <v>0.51680000000000004</v>
          </cell>
          <cell r="V14">
            <v>0.47067999999999999</v>
          </cell>
          <cell r="W14">
            <v>0.38696199999999997</v>
          </cell>
        </row>
        <row r="15">
          <cell r="C15">
            <v>30.704062</v>
          </cell>
          <cell r="D15">
            <v>30.600964000000001</v>
          </cell>
          <cell r="E15">
            <v>26.432942000000001</v>
          </cell>
          <cell r="F15">
            <v>26.84836</v>
          </cell>
          <cell r="G15">
            <v>28.999096000000002</v>
          </cell>
          <cell r="H15">
            <v>31.398700000000002</v>
          </cell>
          <cell r="I15">
            <v>32.912224000000002</v>
          </cell>
          <cell r="J15">
            <v>35.294195999999999</v>
          </cell>
          <cell r="K15">
            <v>34.895384</v>
          </cell>
          <cell r="L15">
            <v>32.187083999999999</v>
          </cell>
          <cell r="M15">
            <v>33.450600000000001</v>
          </cell>
          <cell r="N15">
            <v>31.333542000000001</v>
          </cell>
          <cell r="O15">
            <v>33.596375000000002</v>
          </cell>
          <cell r="P15">
            <v>36.958075000000001</v>
          </cell>
          <cell r="Q15">
            <v>39.461150000000004</v>
          </cell>
          <cell r="R15">
            <v>40.632114000000001</v>
          </cell>
          <cell r="S15">
            <v>38.431727000000002</v>
          </cell>
          <cell r="T15">
            <v>40.01</v>
          </cell>
          <cell r="U15">
            <v>40.08455</v>
          </cell>
          <cell r="V15">
            <v>39.605607999999997</v>
          </cell>
          <cell r="W15">
            <v>19.108958000000001</v>
          </cell>
        </row>
      </sheetData>
      <sheetData sheetId="15">
        <row r="14">
          <cell r="C14">
            <v>3.9139999999999999E-3</v>
          </cell>
        </row>
      </sheetData>
      <sheetData sheetId="16"/>
      <sheetData sheetId="17">
        <row r="12">
          <cell r="C12">
            <v>0.81401500000000004</v>
          </cell>
          <cell r="D12">
            <v>1.0250049999999999</v>
          </cell>
          <cell r="E12">
            <v>1.0207889999999999</v>
          </cell>
          <cell r="F12">
            <v>1.1183780000000001</v>
          </cell>
          <cell r="G12">
            <v>1.0888009999999999</v>
          </cell>
          <cell r="H12">
            <v>1.1281859999999999</v>
          </cell>
          <cell r="I12">
            <v>1.2410060000000001</v>
          </cell>
          <cell r="J12">
            <v>1.3675999999999999</v>
          </cell>
          <cell r="K12">
            <v>1.450102</v>
          </cell>
          <cell r="L12">
            <v>1.2921050000000001</v>
          </cell>
          <cell r="M12">
            <v>0.81879299999999999</v>
          </cell>
          <cell r="N12">
            <v>0.98032900000000001</v>
          </cell>
          <cell r="O12">
            <v>0.97933599999999998</v>
          </cell>
          <cell r="P12">
            <v>0.86248800000000003</v>
          </cell>
          <cell r="Q12">
            <v>0.77557699999999996</v>
          </cell>
          <cell r="R12">
            <v>0.71161399999999997</v>
          </cell>
          <cell r="S12">
            <v>0.58594000000000002</v>
          </cell>
          <cell r="T12">
            <v>0.63285499999999995</v>
          </cell>
          <cell r="U12">
            <v>0.55858799999999997</v>
          </cell>
          <cell r="V12">
            <v>0.58012300000000006</v>
          </cell>
          <cell r="W12">
            <v>0.286217</v>
          </cell>
        </row>
      </sheetData>
      <sheetData sheetId="18">
        <row r="12">
          <cell r="C12">
            <v>22.309985000000001</v>
          </cell>
        </row>
      </sheetData>
      <sheetData sheetId="19">
        <row r="14">
          <cell r="L14">
            <v>0.1</v>
          </cell>
        </row>
      </sheetData>
      <sheetData sheetId="20">
        <row r="14">
          <cell r="B14" t="str">
            <v>Natural Gas</v>
          </cell>
          <cell r="C14">
            <v>2.9907E-2</v>
          </cell>
          <cell r="D14">
            <v>3.2308999999999997E-2</v>
          </cell>
          <cell r="E14">
            <v>3.3716999999999997E-2</v>
          </cell>
          <cell r="F14">
            <v>3.3021000000000002E-2</v>
          </cell>
          <cell r="G14">
            <v>3.4851E-2</v>
          </cell>
          <cell r="H14">
            <v>3.9049E-2</v>
          </cell>
          <cell r="I14">
            <v>4.4683E-2</v>
          </cell>
          <cell r="J14">
            <v>3.9667000000000001E-2</v>
          </cell>
          <cell r="K14">
            <v>4.1517999999999999E-2</v>
          </cell>
          <cell r="L14">
            <v>3.4529999999999998E-2</v>
          </cell>
          <cell r="M14">
            <v>3.9079999999999997E-2</v>
          </cell>
          <cell r="N14">
            <v>0.179863</v>
          </cell>
          <cell r="O14">
            <v>0.121865</v>
          </cell>
          <cell r="P14">
            <v>8.6324999999999999E-2</v>
          </cell>
          <cell r="Q14">
            <v>0.24099899999999999</v>
          </cell>
          <cell r="R14">
            <v>0.106944</v>
          </cell>
          <cell r="S14">
            <v>7.3394000000000001E-2</v>
          </cell>
          <cell r="T14">
            <v>5.2142000000000001E-2</v>
          </cell>
          <cell r="U14">
            <v>3.3745999999999998E-2</v>
          </cell>
          <cell r="V14">
            <v>1.8699E-2</v>
          </cell>
          <cell r="W14">
            <v>9.6249999999999999E-3</v>
          </cell>
        </row>
        <row r="15">
          <cell r="B15" t="str">
            <v>Motor Gasoline</v>
          </cell>
          <cell r="C15">
            <v>56.791713999999999</v>
          </cell>
          <cell r="D15">
            <v>58.8977</v>
          </cell>
          <cell r="E15">
            <v>58.532380000000003</v>
          </cell>
          <cell r="F15">
            <v>53.499474999999997</v>
          </cell>
          <cell r="G15">
            <v>51.502597000000002</v>
          </cell>
          <cell r="H15">
            <v>52.683559000000002</v>
          </cell>
          <cell r="I15">
            <v>52.191122</v>
          </cell>
          <cell r="J15">
            <v>54.793256</v>
          </cell>
          <cell r="K15">
            <v>52.634569999999997</v>
          </cell>
          <cell r="L15">
            <v>50.244028</v>
          </cell>
          <cell r="M15">
            <v>47.626863999999998</v>
          </cell>
          <cell r="N15">
            <v>40.170250000000003</v>
          </cell>
          <cell r="O15">
            <v>41.505031000000002</v>
          </cell>
          <cell r="P15">
            <v>42.982137000000002</v>
          </cell>
          <cell r="Q15">
            <v>42.211852</v>
          </cell>
          <cell r="R15">
            <v>40.475794</v>
          </cell>
          <cell r="S15">
            <v>40.583831000000004</v>
          </cell>
          <cell r="T15">
            <v>40.023752000000002</v>
          </cell>
          <cell r="U15">
            <v>39.278523999999997</v>
          </cell>
          <cell r="V15">
            <v>39.825541999999999</v>
          </cell>
          <cell r="W15">
            <v>32.104089999999999</v>
          </cell>
        </row>
        <row r="16">
          <cell r="B16" t="str">
            <v>Diesel Fuel Oil</v>
          </cell>
          <cell r="C16">
            <v>0.26331700000000002</v>
          </cell>
          <cell r="D16">
            <v>0.37182799999999999</v>
          </cell>
          <cell r="E16">
            <v>0.47708899999999999</v>
          </cell>
          <cell r="F16">
            <v>0.43956400000000001</v>
          </cell>
          <cell r="G16">
            <v>0.40891100000000002</v>
          </cell>
          <cell r="H16">
            <v>0.52964599999999995</v>
          </cell>
          <cell r="I16">
            <v>0.63524099999999994</v>
          </cell>
          <cell r="J16">
            <v>0.77420999999999995</v>
          </cell>
          <cell r="K16">
            <v>0.73330399999999996</v>
          </cell>
          <cell r="L16">
            <v>0.85362400000000005</v>
          </cell>
          <cell r="M16">
            <v>0.95705799999999996</v>
          </cell>
          <cell r="N16">
            <v>0.931925</v>
          </cell>
          <cell r="O16">
            <v>0.92029000000000005</v>
          </cell>
          <cell r="P16">
            <v>0.95744300000000004</v>
          </cell>
          <cell r="Q16">
            <v>1.0286500000000001</v>
          </cell>
          <cell r="R16">
            <v>0.91447800000000001</v>
          </cell>
          <cell r="S16">
            <v>0.77274900000000002</v>
          </cell>
          <cell r="T16">
            <v>0.75344599999999995</v>
          </cell>
          <cell r="U16">
            <v>0.79727199999999998</v>
          </cell>
          <cell r="V16">
            <v>0.72377999999999998</v>
          </cell>
          <cell r="W16">
            <v>0.63810199999999995</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1.6083270000000001</v>
          </cell>
          <cell r="O17">
            <v>2.2954439999999998</v>
          </cell>
          <cell r="P17">
            <v>1.668242</v>
          </cell>
          <cell r="Q17">
            <v>1.8921760000000001</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1.4253880000000001</v>
          </cell>
          <cell r="D19">
            <v>1.287701</v>
          </cell>
          <cell r="E19">
            <v>1.0079629999999999</v>
          </cell>
          <cell r="F19">
            <v>0.89805900000000005</v>
          </cell>
          <cell r="G19">
            <v>0.73314400000000002</v>
          </cell>
          <cell r="H19">
            <v>0.45129000000000002</v>
          </cell>
          <cell r="I19">
            <v>0.73838499999999996</v>
          </cell>
          <cell r="J19">
            <v>0.73557399999999995</v>
          </cell>
          <cell r="K19">
            <v>0.49813600000000002</v>
          </cell>
          <cell r="L19">
            <v>0.40646399999999999</v>
          </cell>
          <cell r="M19">
            <v>0.34071499999999999</v>
          </cell>
          <cell r="N19">
            <v>0.44123099999999998</v>
          </cell>
          <cell r="O19">
            <v>0.38616699999999998</v>
          </cell>
          <cell r="P19">
            <v>0.465256</v>
          </cell>
          <cell r="Q19">
            <v>0.36563400000000001</v>
          </cell>
          <cell r="R19">
            <v>0.42855399999999999</v>
          </cell>
          <cell r="S19">
            <v>0.391538</v>
          </cell>
          <cell r="T19">
            <v>0.33095400000000003</v>
          </cell>
          <cell r="U19">
            <v>0.32159599999999999</v>
          </cell>
          <cell r="V19">
            <v>0.32343300000000003</v>
          </cell>
          <cell r="W19">
            <v>0.30784800000000001</v>
          </cell>
        </row>
      </sheetData>
      <sheetData sheetId="21">
        <row r="13">
          <cell r="C13">
            <v>64.134</v>
          </cell>
          <cell r="D13">
            <v>71.207999999999998</v>
          </cell>
          <cell r="E13">
            <v>77.917000000000002</v>
          </cell>
          <cell r="F13">
            <v>72.150000000000006</v>
          </cell>
          <cell r="G13">
            <v>72.942999999999998</v>
          </cell>
          <cell r="H13">
            <v>79.902000000000001</v>
          </cell>
          <cell r="I13">
            <v>86.399000000000001</v>
          </cell>
          <cell r="J13">
            <v>91.323999999999998</v>
          </cell>
          <cell r="K13">
            <v>90.334999999999994</v>
          </cell>
          <cell r="L13">
            <v>64.734999999999999</v>
          </cell>
          <cell r="M13">
            <v>58.820999999999998</v>
          </cell>
          <cell r="N13">
            <v>55.453000000000003</v>
          </cell>
          <cell r="O13">
            <v>62.576999999999998</v>
          </cell>
          <cell r="P13">
            <v>66.491</v>
          </cell>
          <cell r="Q13">
            <v>63.837000000000003</v>
          </cell>
          <cell r="R13">
            <v>55.134999999999998</v>
          </cell>
          <cell r="S13">
            <v>49.703000000000003</v>
          </cell>
          <cell r="T13">
            <v>51.530999999999999</v>
          </cell>
          <cell r="U13">
            <v>45.426000000000002</v>
          </cell>
          <cell r="V13">
            <v>39.703000000000003</v>
          </cell>
          <cell r="W13">
            <v>26.030999999999999</v>
          </cell>
        </row>
        <row r="16">
          <cell r="C16">
            <v>983.846</v>
          </cell>
          <cell r="D16">
            <v>1023.689</v>
          </cell>
          <cell r="E16">
            <v>1030.2929999999999</v>
          </cell>
          <cell r="F16">
            <v>985.28</v>
          </cell>
          <cell r="G16">
            <v>1014.845</v>
          </cell>
          <cell r="H16">
            <v>1033.4870000000001</v>
          </cell>
          <cell r="I16">
            <v>1068.6610000000001</v>
          </cell>
          <cell r="J16">
            <v>1152.7929999999999</v>
          </cell>
          <cell r="K16">
            <v>1294.4580000000001</v>
          </cell>
          <cell r="L16">
            <v>1331.498</v>
          </cell>
          <cell r="M16">
            <v>1305.623</v>
          </cell>
          <cell r="N16">
            <v>1284.8309999999999</v>
          </cell>
          <cell r="O16">
            <v>1272.1279999999999</v>
          </cell>
          <cell r="P16">
            <v>1269.0989999999999</v>
          </cell>
          <cell r="Q16">
            <v>1271.692</v>
          </cell>
          <cell r="R16">
            <v>1269.539</v>
          </cell>
          <cell r="S16">
            <v>1242.0229999999999</v>
          </cell>
          <cell r="T16">
            <v>1214.6179999999999</v>
          </cell>
          <cell r="U16">
            <v>1188.442</v>
          </cell>
          <cell r="V16">
            <v>1153.499</v>
          </cell>
          <cell r="W16">
            <v>1131.8699999999999</v>
          </cell>
        </row>
        <row r="19">
          <cell r="C19">
            <v>18201.567999999999</v>
          </cell>
          <cell r="D19">
            <v>18321.66</v>
          </cell>
          <cell r="E19">
            <v>18337.646000000001</v>
          </cell>
          <cell r="F19">
            <v>17868.297999999999</v>
          </cell>
          <cell r="G19">
            <v>16727.092000000001</v>
          </cell>
          <cell r="H19">
            <v>16922.425999999999</v>
          </cell>
          <cell r="I19">
            <v>16513.383999999998</v>
          </cell>
          <cell r="J19">
            <v>16295.284</v>
          </cell>
          <cell r="K19">
            <v>13891.244000000001</v>
          </cell>
          <cell r="L19">
            <v>12994.203</v>
          </cell>
          <cell r="M19">
            <v>12673.918</v>
          </cell>
          <cell r="N19">
            <v>11412.218000000001</v>
          </cell>
          <cell r="O19">
            <v>12145.233</v>
          </cell>
          <cell r="P19">
            <v>12540.785</v>
          </cell>
          <cell r="Q19">
            <v>12469.785</v>
          </cell>
          <cell r="R19">
            <v>11519.964</v>
          </cell>
          <cell r="S19">
            <v>11780.664000000001</v>
          </cell>
          <cell r="T19">
            <v>11911.234</v>
          </cell>
          <cell r="U19">
            <v>12012.3</v>
          </cell>
          <cell r="V19">
            <v>12595.011</v>
          </cell>
          <cell r="W19">
            <v>10404.026</v>
          </cell>
        </row>
      </sheetData>
      <sheetData sheetId="22"/>
      <sheetData sheetId="23"/>
      <sheetData sheetId="24"/>
      <sheetData sheetId="25">
        <row r="14">
          <cell r="B14" t="str">
            <v>Natural Gas</v>
          </cell>
          <cell r="C14">
            <v>1.25E-4</v>
          </cell>
          <cell r="D14">
            <v>1.3300000000000001E-4</v>
          </cell>
          <cell r="E14">
            <v>1.4200000000000001E-4</v>
          </cell>
          <cell r="F14">
            <v>1.3999999999999999E-4</v>
          </cell>
          <cell r="G14">
            <v>1.5899999999999999E-4</v>
          </cell>
          <cell r="H14">
            <v>1.7799999999999999E-4</v>
          </cell>
          <cell r="I14">
            <v>1.9799999999999999E-4</v>
          </cell>
          <cell r="J14">
            <v>1.7799999999999999E-4</v>
          </cell>
          <cell r="K14">
            <v>1.92E-4</v>
          </cell>
          <cell r="L14">
            <v>1.5300000000000001E-4</v>
          </cell>
          <cell r="M14">
            <v>1.7899999999999999E-4</v>
          </cell>
          <cell r="N14">
            <v>8.7100000000000003E-4</v>
          </cell>
          <cell r="O14">
            <v>6.7599999999999995E-4</v>
          </cell>
          <cell r="P14">
            <v>5.22E-4</v>
          </cell>
          <cell r="Q14">
            <v>1.7470000000000001E-3</v>
          </cell>
          <cell r="R14">
            <v>8.9700000000000001E-4</v>
          </cell>
          <cell r="S14">
            <v>8.12E-4</v>
          </cell>
          <cell r="T14">
            <v>7.7300000000000003E-4</v>
          </cell>
          <cell r="U14">
            <v>6.7400000000000001E-4</v>
          </cell>
          <cell r="V14">
            <v>4.8500000000000003E-4</v>
          </cell>
          <cell r="W14">
            <v>3.0200000000000002E-4</v>
          </cell>
        </row>
        <row r="15">
          <cell r="B15" t="str">
            <v>Motor Gasoline</v>
          </cell>
          <cell r="C15">
            <v>48.54813</v>
          </cell>
          <cell r="D15">
            <v>50.652422999999999</v>
          </cell>
          <cell r="E15">
            <v>52.360897999999999</v>
          </cell>
          <cell r="F15">
            <v>50.220827999999997</v>
          </cell>
          <cell r="G15">
            <v>49.531360999999997</v>
          </cell>
          <cell r="H15">
            <v>52.357849999999999</v>
          </cell>
          <cell r="I15">
            <v>52.238871000000003</v>
          </cell>
          <cell r="J15">
            <v>57.075736999999997</v>
          </cell>
          <cell r="K15">
            <v>55.756104999999998</v>
          </cell>
          <cell r="L15">
            <v>54.588284999999999</v>
          </cell>
          <cell r="M15">
            <v>54.713796000000002</v>
          </cell>
          <cell r="N15">
            <v>49.619529</v>
          </cell>
          <cell r="O15">
            <v>54.149934000000002</v>
          </cell>
          <cell r="P15">
            <v>60.248196</v>
          </cell>
          <cell r="Q15">
            <v>63.976430999999998</v>
          </cell>
          <cell r="R15">
            <v>65.215630000000004</v>
          </cell>
          <cell r="S15">
            <v>70.344133999999997</v>
          </cell>
          <cell r="T15">
            <v>73.462907000000001</v>
          </cell>
          <cell r="U15">
            <v>76.261904000000001</v>
          </cell>
          <cell r="V15">
            <v>80.552535000000006</v>
          </cell>
          <cell r="W15">
            <v>68.119320000000002</v>
          </cell>
        </row>
        <row r="16">
          <cell r="B16" t="str">
            <v>Diesel Fuel Oil</v>
          </cell>
          <cell r="C16">
            <v>2.1886269999999999</v>
          </cell>
          <cell r="D16">
            <v>2.7346210000000002</v>
          </cell>
          <cell r="E16">
            <v>3.1793589999999998</v>
          </cell>
          <cell r="F16">
            <v>2.4119670000000002</v>
          </cell>
          <cell r="G16">
            <v>1.9855179999999999</v>
          </cell>
          <cell r="H16">
            <v>2.3710619999999998</v>
          </cell>
          <cell r="I16">
            <v>0.41743200000000003</v>
          </cell>
          <cell r="J16">
            <v>0.45041599999999998</v>
          </cell>
          <cell r="K16">
            <v>0.51586900000000002</v>
          </cell>
          <cell r="L16">
            <v>0.63961199999999996</v>
          </cell>
          <cell r="M16">
            <v>0.68247999999999998</v>
          </cell>
          <cell r="N16">
            <v>0.64200599999999997</v>
          </cell>
          <cell r="O16">
            <v>0.57108199999999998</v>
          </cell>
          <cell r="P16">
            <v>0.60303399999999996</v>
          </cell>
          <cell r="Q16">
            <v>0.71870599999999996</v>
          </cell>
          <cell r="R16">
            <v>0.78759100000000004</v>
          </cell>
          <cell r="S16">
            <v>0.78807000000000005</v>
          </cell>
          <cell r="T16">
            <v>0.84308499999999997</v>
          </cell>
          <cell r="U16">
            <v>0.99561100000000002</v>
          </cell>
          <cell r="V16">
            <v>1.035102</v>
          </cell>
          <cell r="W16">
            <v>1.1226929999999999</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1.9866550000000001</v>
          </cell>
          <cell r="O17">
            <v>2.9947729999999999</v>
          </cell>
          <cell r="P17">
            <v>2.338381</v>
          </cell>
          <cell r="Q17">
            <v>2.867788</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0.51612400000000003</v>
          </cell>
          <cell r="D19">
            <v>0.50829599999999997</v>
          </cell>
          <cell r="E19">
            <v>0.382851</v>
          </cell>
          <cell r="F19">
            <v>0.33412900000000001</v>
          </cell>
          <cell r="G19">
            <v>0.30030899999999999</v>
          </cell>
          <cell r="H19">
            <v>0.19131500000000001</v>
          </cell>
          <cell r="I19">
            <v>0.30452200000000001</v>
          </cell>
          <cell r="J19">
            <v>0.30957400000000002</v>
          </cell>
          <cell r="K19">
            <v>0.213031</v>
          </cell>
          <cell r="L19">
            <v>0.16720299999999999</v>
          </cell>
          <cell r="M19">
            <v>0.13608500000000001</v>
          </cell>
          <cell r="N19">
            <v>0.17324000000000001</v>
          </cell>
          <cell r="O19">
            <v>0.14904400000000001</v>
          </cell>
          <cell r="P19">
            <v>0.179867</v>
          </cell>
          <cell r="Q19">
            <v>0.14099</v>
          </cell>
          <cell r="R19">
            <v>0.16374</v>
          </cell>
          <cell r="S19">
            <v>0.14761199999999999</v>
          </cell>
          <cell r="T19">
            <v>0.123764</v>
          </cell>
          <cell r="U19">
            <v>0.117448</v>
          </cell>
          <cell r="V19">
            <v>0.116318</v>
          </cell>
          <cell r="W19">
            <v>0.108588</v>
          </cell>
        </row>
      </sheetData>
      <sheetData sheetId="26"/>
      <sheetData sheetId="27"/>
      <sheetData sheetId="28">
        <row r="14">
          <cell r="B14" t="str">
            <v>Natural Gas</v>
          </cell>
          <cell r="C14">
            <v>1.3391999999999999E-2</v>
          </cell>
          <cell r="D14">
            <v>1.5609E-2</v>
          </cell>
          <cell r="E14">
            <v>1.277E-2</v>
          </cell>
          <cell r="F14">
            <v>4.7229999999999998E-3</v>
          </cell>
          <cell r="G14">
            <v>3.784E-3</v>
          </cell>
          <cell r="H14">
            <v>0</v>
          </cell>
          <cell r="I14">
            <v>0</v>
          </cell>
          <cell r="J14">
            <v>0</v>
          </cell>
          <cell r="K14">
            <v>0</v>
          </cell>
          <cell r="L14">
            <v>1.6083E-2</v>
          </cell>
          <cell r="M14">
            <v>5.2639999999999996E-3</v>
          </cell>
          <cell r="N14">
            <v>0</v>
          </cell>
          <cell r="O14">
            <v>9.3819999999999997E-3</v>
          </cell>
          <cell r="P14">
            <v>1.1167E-2</v>
          </cell>
          <cell r="Q14">
            <v>8.5108000000000003E-2</v>
          </cell>
          <cell r="R14">
            <v>0.28322000000000003</v>
          </cell>
          <cell r="S14">
            <v>0.43680200000000002</v>
          </cell>
          <cell r="T14">
            <v>0.68043299999999995</v>
          </cell>
          <cell r="U14">
            <v>0.63374399999999997</v>
          </cell>
          <cell r="V14">
            <v>0.64422999999999997</v>
          </cell>
          <cell r="W14">
            <v>0.90408699999999997</v>
          </cell>
        </row>
        <row r="15">
          <cell r="B15" t="str">
            <v>Motor Gasoline</v>
          </cell>
          <cell r="C15">
            <v>0.28831299999999999</v>
          </cell>
          <cell r="D15">
            <v>8.6130999999999999E-2</v>
          </cell>
          <cell r="E15">
            <v>5.6063000000000002E-2</v>
          </cell>
          <cell r="F15">
            <v>0.122965</v>
          </cell>
          <cell r="G15">
            <v>0.12509799999999999</v>
          </cell>
          <cell r="H15">
            <v>4.4477999999999997E-2</v>
          </cell>
          <cell r="I15">
            <v>8.8349999999999998E-2</v>
          </cell>
          <cell r="J15">
            <v>0.134238</v>
          </cell>
          <cell r="K15">
            <v>5.6121999999999998E-2</v>
          </cell>
          <cell r="L15">
            <v>7.5899999999999995E-2</v>
          </cell>
          <cell r="M15">
            <v>6.7233000000000001E-2</v>
          </cell>
          <cell r="N15">
            <v>7.2220000000000006E-2</v>
          </cell>
          <cell r="O15">
            <v>9.6643999999999994E-2</v>
          </cell>
          <cell r="P15">
            <v>0.101421</v>
          </cell>
          <cell r="Q15">
            <v>0.149756</v>
          </cell>
          <cell r="R15">
            <v>0.139904</v>
          </cell>
          <cell r="S15">
            <v>0.16433900000000001</v>
          </cell>
          <cell r="T15">
            <v>0.15575800000000001</v>
          </cell>
          <cell r="U15">
            <v>0.128801</v>
          </cell>
          <cell r="V15">
            <v>0.17002100000000001</v>
          </cell>
          <cell r="W15">
            <v>0.15826599999999999</v>
          </cell>
        </row>
        <row r="16">
          <cell r="B16" t="str">
            <v>Diesel Fuel Oil</v>
          </cell>
          <cell r="C16">
            <v>2.1915879999999999</v>
          </cell>
          <cell r="D16">
            <v>2.6095600000000001</v>
          </cell>
          <cell r="E16">
            <v>2.966599</v>
          </cell>
          <cell r="F16">
            <v>2.6155520000000001</v>
          </cell>
          <cell r="G16">
            <v>1.8565970000000001</v>
          </cell>
          <cell r="H16">
            <v>2.2079399999999998</v>
          </cell>
          <cell r="I16">
            <v>2.1600130000000002</v>
          </cell>
          <cell r="J16">
            <v>2.2919520000000002</v>
          </cell>
          <cell r="K16">
            <v>2.575437</v>
          </cell>
          <cell r="L16">
            <v>2.7147700000000001</v>
          </cell>
          <cell r="M16">
            <v>2.9957259999999999</v>
          </cell>
          <cell r="N16">
            <v>2.8807489999999998</v>
          </cell>
          <cell r="O16">
            <v>2.5295079999999999</v>
          </cell>
          <cell r="P16">
            <v>2.3741210000000001</v>
          </cell>
          <cell r="Q16">
            <v>2.3701110000000001</v>
          </cell>
          <cell r="R16">
            <v>2.0351569999999999</v>
          </cell>
          <cell r="S16">
            <v>1.9842610000000001</v>
          </cell>
          <cell r="T16">
            <v>0.92046099999999997</v>
          </cell>
          <cell r="U16">
            <v>1.4943150000000001</v>
          </cell>
          <cell r="V16">
            <v>1.7462249999999999</v>
          </cell>
          <cell r="W16">
            <v>1.352317</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2.892E-3</v>
          </cell>
          <cell r="O17">
            <v>5.3449999999999999E-3</v>
          </cell>
          <cell r="P17">
            <v>3.9360000000000003E-3</v>
          </cell>
          <cell r="Q17">
            <v>6.7130000000000002E-3</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row>
        <row r="30">
          <cell r="C30">
            <v>4056.17479</v>
          </cell>
          <cell r="D30">
            <v>4578.2750379999998</v>
          </cell>
          <cell r="E30">
            <v>5387.4899779999996</v>
          </cell>
          <cell r="F30">
            <v>4939.3078429999996</v>
          </cell>
          <cell r="G30">
            <v>3800.0393589999999</v>
          </cell>
          <cell r="H30">
            <v>4573.0939609999996</v>
          </cell>
          <cell r="I30">
            <v>5259.2898050000003</v>
          </cell>
          <cell r="J30">
            <v>4714.0640700000004</v>
          </cell>
          <cell r="K30">
            <v>4940.0004200000003</v>
          </cell>
          <cell r="L30">
            <v>6274.1862350000001</v>
          </cell>
          <cell r="M30">
            <v>7180.1726749999998</v>
          </cell>
          <cell r="N30">
            <v>6661.4652269999997</v>
          </cell>
          <cell r="O30">
            <v>6358.0501889999996</v>
          </cell>
          <cell r="P30">
            <v>6133.5965640000004</v>
          </cell>
          <cell r="Q30">
            <v>6189.7685410000004</v>
          </cell>
          <cell r="R30">
            <v>5704.148185</v>
          </cell>
          <cell r="S30">
            <v>5778.2857190000004</v>
          </cell>
          <cell r="T30">
            <v>7265.2842259999998</v>
          </cell>
          <cell r="U30">
            <v>6489.3126789999997</v>
          </cell>
          <cell r="V30">
            <v>6307.9980580000001</v>
          </cell>
          <cell r="W30">
            <v>7055.4453979999998</v>
          </cell>
        </row>
      </sheetData>
      <sheetData sheetId="29">
        <row r="14">
          <cell r="B14" t="str">
            <v>Electricity</v>
          </cell>
          <cell r="C14">
            <v>0.25700000000000001</v>
          </cell>
          <cell r="D14">
            <v>0.25900000000000001</v>
          </cell>
          <cell r="E14">
            <v>0.40400000000000003</v>
          </cell>
          <cell r="F14">
            <v>0.432</v>
          </cell>
          <cell r="G14">
            <v>0.52300000000000002</v>
          </cell>
          <cell r="H14">
            <v>0.54200000000000004</v>
          </cell>
          <cell r="I14">
            <v>0.36399999999999999</v>
          </cell>
          <cell r="J14">
            <v>0.441</v>
          </cell>
          <cell r="K14">
            <v>0.32</v>
          </cell>
          <cell r="L14">
            <v>0.34599999999999997</v>
          </cell>
          <cell r="M14">
            <v>0.39200000000000002</v>
          </cell>
          <cell r="N14">
            <v>0.50900000000000001</v>
          </cell>
          <cell r="O14">
            <v>0.376</v>
          </cell>
          <cell r="P14">
            <v>0.38300000000000001</v>
          </cell>
          <cell r="Q14">
            <v>0.42399999999999999</v>
          </cell>
          <cell r="R14">
            <v>0.38200000000000001</v>
          </cell>
          <cell r="S14">
            <v>0.375</v>
          </cell>
          <cell r="T14">
            <v>0.41399999999999998</v>
          </cell>
          <cell r="U14">
            <v>0.41699999999999998</v>
          </cell>
          <cell r="V14">
            <v>0.40699999999999997</v>
          </cell>
          <cell r="W14">
            <v>0.39</v>
          </cell>
        </row>
        <row r="15">
          <cell r="B15" t="str">
            <v>Natural Gas</v>
          </cell>
          <cell r="C15">
            <v>6.0787000000000001E-2</v>
          </cell>
          <cell r="D15">
            <v>4.0985000000000001E-2</v>
          </cell>
          <cell r="E15">
            <v>4.5193999999999998E-2</v>
          </cell>
          <cell r="F15">
            <v>5.0979999999999998E-2</v>
          </cell>
          <cell r="G15">
            <v>4.9654999999999998E-2</v>
          </cell>
          <cell r="H15">
            <v>4.8793999999999997E-2</v>
          </cell>
          <cell r="I15">
            <v>4.2698E-2</v>
          </cell>
          <cell r="J15">
            <v>4.8186E-2</v>
          </cell>
          <cell r="K15">
            <v>4.5990999999999997E-2</v>
          </cell>
          <cell r="L15">
            <v>3.7250999999999999E-2</v>
          </cell>
          <cell r="M15">
            <v>4.2534000000000002E-2</v>
          </cell>
          <cell r="N15">
            <v>0.111597</v>
          </cell>
          <cell r="O15">
            <v>0.18179300000000001</v>
          </cell>
          <cell r="P15">
            <v>0.19065099999999999</v>
          </cell>
          <cell r="Q15">
            <v>0.77310000000000001</v>
          </cell>
          <cell r="R15">
            <v>0.57772500000000004</v>
          </cell>
          <cell r="S15">
            <v>0.59177500000000005</v>
          </cell>
          <cell r="T15">
            <v>0.68424499999999999</v>
          </cell>
          <cell r="U15">
            <v>0.63159699999999996</v>
          </cell>
          <cell r="V15">
            <v>0.58829399999999998</v>
          </cell>
          <cell r="W15">
            <v>0.43485299999999999</v>
          </cell>
        </row>
        <row r="16">
          <cell r="B16" t="str">
            <v>Motor Gasoline</v>
          </cell>
          <cell r="C16">
            <v>7.2849999999999998E-3</v>
          </cell>
          <cell r="D16">
            <v>1.5151E-2</v>
          </cell>
          <cell r="E16">
            <v>1.8898999999999999E-2</v>
          </cell>
          <cell r="F16">
            <v>2.0336E-2</v>
          </cell>
          <cell r="G16">
            <v>1.1022000000000001E-2</v>
          </cell>
          <cell r="H16">
            <v>7.6420000000000004E-3</v>
          </cell>
          <cell r="I16">
            <v>3.571E-3</v>
          </cell>
          <cell r="J16">
            <v>5.5500000000000002E-3</v>
          </cell>
          <cell r="K16">
            <v>8.0479999999999996E-3</v>
          </cell>
          <cell r="L16">
            <v>6.7000000000000002E-3</v>
          </cell>
          <cell r="M16">
            <v>7.5100000000000002E-3</v>
          </cell>
          <cell r="N16">
            <v>8.0770000000000008E-3</v>
          </cell>
          <cell r="O16">
            <v>7.1980000000000004E-3</v>
          </cell>
          <cell r="P16">
            <v>2.5183000000000001E-2</v>
          </cell>
          <cell r="Q16">
            <v>3.0679000000000001E-2</v>
          </cell>
          <cell r="R16">
            <v>3.4551999999999999E-2</v>
          </cell>
          <cell r="S16">
            <v>4.3753E-2</v>
          </cell>
          <cell r="T16">
            <v>7.2455000000000006E-2</v>
          </cell>
          <cell r="U16">
            <v>8.9960999999999999E-2</v>
          </cell>
          <cell r="V16">
            <v>9.9028000000000005E-2</v>
          </cell>
          <cell r="W16">
            <v>9.3912999999999996E-2</v>
          </cell>
        </row>
        <row r="17">
          <cell r="B17" t="str">
            <v>Diesel Fuel Oil</v>
          </cell>
          <cell r="C17">
            <v>4.1987949999999996</v>
          </cell>
          <cell r="D17">
            <v>5.2378080000000002</v>
          </cell>
          <cell r="E17">
            <v>6.389329</v>
          </cell>
          <cell r="F17">
            <v>5.1446449999999997</v>
          </cell>
          <cell r="G17">
            <v>4.3673120000000001</v>
          </cell>
          <cell r="H17">
            <v>4.7348809999999997</v>
          </cell>
          <cell r="I17">
            <v>4.3475710000000003</v>
          </cell>
          <cell r="J17">
            <v>5.3852409999999997</v>
          </cell>
          <cell r="K17">
            <v>5.4933110000000003</v>
          </cell>
          <cell r="L17">
            <v>6.2594729999999998</v>
          </cell>
          <cell r="M17">
            <v>6.9803879999999996</v>
          </cell>
          <cell r="N17">
            <v>6.763916</v>
          </cell>
          <cell r="O17">
            <v>6.1747649999999998</v>
          </cell>
          <cell r="P17">
            <v>7.0462340000000001</v>
          </cell>
          <cell r="Q17">
            <v>6.9752619999999999</v>
          </cell>
          <cell r="R17">
            <v>6.4785539999999999</v>
          </cell>
          <cell r="S17">
            <v>5.1128920000000004</v>
          </cell>
          <cell r="T17">
            <v>5.4658119999999997</v>
          </cell>
          <cell r="U17">
            <v>5.7217510000000003</v>
          </cell>
          <cell r="V17">
            <v>5.8825539999999998</v>
          </cell>
          <cell r="W17">
            <v>4.4516429999999998</v>
          </cell>
        </row>
        <row r="18">
          <cell r="B18" t="str">
            <v>Ethanol</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v>3.2299999999999999E-4</v>
          </cell>
          <cell r="O18">
            <v>3.9800000000000002E-4</v>
          </cell>
          <cell r="P18">
            <v>9.77E-4</v>
          </cell>
          <cell r="Q18">
            <v>1.3749999999999999E-3</v>
          </cell>
          <cell r="R18" t="str">
            <v>n.a.</v>
          </cell>
          <cell r="S18" t="str">
            <v>n.a.</v>
          </cell>
          <cell r="T18" t="str">
            <v>n.a.</v>
          </cell>
          <cell r="U18" t="str">
            <v>n.a.</v>
          </cell>
          <cell r="V18" t="str">
            <v>n.a.</v>
          </cell>
          <cell r="W18" t="str">
            <v>n.a.</v>
          </cell>
        </row>
        <row r="19">
          <cell r="B19" t="str">
            <v>Biodiesel Fuel</v>
          </cell>
          <cell r="C19">
            <v>0</v>
          </cell>
          <cell r="D19" t="str">
            <v>n.a.</v>
          </cell>
          <cell r="E19" t="str">
            <v>n.a.</v>
          </cell>
          <cell r="F19" t="str">
            <v>n.a.</v>
          </cell>
          <cell r="G19" t="str">
            <v>n.a.</v>
          </cell>
          <cell r="H19" t="str">
            <v>n.a.</v>
          </cell>
          <cell r="I19" t="str">
            <v>n.a.</v>
          </cell>
          <cell r="J19" t="str">
            <v>n.a.</v>
          </cell>
          <cell r="K19" t="str">
            <v>n.a.</v>
          </cell>
          <cell r="L19" t="str">
            <v>n.a.</v>
          </cell>
          <cell r="M19" t="str">
            <v>n.a.</v>
          </cell>
          <cell r="N19" t="str">
            <v>n.a.</v>
          </cell>
          <cell r="O19" t="str">
            <v>n.a.</v>
          </cell>
          <cell r="P19" t="str">
            <v>n.a.</v>
          </cell>
          <cell r="Q19" t="str">
            <v>n.a.</v>
          </cell>
          <cell r="R19" t="str">
            <v>n.a.</v>
          </cell>
          <cell r="S19" t="str">
            <v>n.a.</v>
          </cell>
          <cell r="T19" t="str">
            <v>n.a.</v>
          </cell>
          <cell r="U19" t="str">
            <v>n.a.</v>
          </cell>
          <cell r="V19" t="str">
            <v>n.a.</v>
          </cell>
          <cell r="W19" t="str">
            <v>n.a.</v>
          </cell>
        </row>
        <row r="32">
          <cell r="C32">
            <v>2320.041581</v>
          </cell>
          <cell r="D32">
            <v>3193.836182</v>
          </cell>
          <cell r="E32">
            <v>3932.3204420000002</v>
          </cell>
          <cell r="F32">
            <v>3260.1393579999999</v>
          </cell>
          <cell r="G32">
            <v>3019.642112</v>
          </cell>
          <cell r="H32">
            <v>3531.6273460000002</v>
          </cell>
          <cell r="I32">
            <v>3302.5808689999999</v>
          </cell>
          <cell r="J32">
            <v>3213.5589799999998</v>
          </cell>
          <cell r="K32">
            <v>3277.9236089999999</v>
          </cell>
          <cell r="L32">
            <v>3952.688212</v>
          </cell>
          <cell r="M32">
            <v>4464.4951090000004</v>
          </cell>
          <cell r="N32">
            <v>4805.3342979999998</v>
          </cell>
          <cell r="O32">
            <v>4499.5204599999997</v>
          </cell>
          <cell r="P32">
            <v>4580.7205809999996</v>
          </cell>
          <cell r="Q32">
            <v>4910.9235170000002</v>
          </cell>
          <cell r="R32">
            <v>4464.0391810000001</v>
          </cell>
          <cell r="S32">
            <v>3305.1627389999999</v>
          </cell>
          <cell r="T32">
            <v>4012.851334</v>
          </cell>
          <cell r="U32">
            <v>3954.174231</v>
          </cell>
          <cell r="V32">
            <v>4039.0703290000001</v>
          </cell>
          <cell r="W32">
            <v>4005.7464110000001</v>
          </cell>
        </row>
      </sheetData>
      <sheetData sheetId="30">
        <row r="14">
          <cell r="B14" t="str">
            <v>Motor Gasoline</v>
          </cell>
          <cell r="C14">
            <v>0.13012499999999999</v>
          </cell>
          <cell r="D14">
            <v>1.3679E-2</v>
          </cell>
          <cell r="E14">
            <v>3.0214000000000001E-2</v>
          </cell>
          <cell r="F14">
            <v>2.0385E-2</v>
          </cell>
          <cell r="G14">
            <v>1.8489999999999999E-2</v>
          </cell>
          <cell r="H14">
            <v>3.1928999999999999E-2</v>
          </cell>
          <cell r="I14">
            <v>2.5557E-2</v>
          </cell>
          <cell r="J14">
            <v>2.4316000000000001E-2</v>
          </cell>
          <cell r="K14">
            <v>2.528E-2</v>
          </cell>
          <cell r="L14">
            <v>2.2530999999999999E-2</v>
          </cell>
          <cell r="M14">
            <v>2.1798999999999999E-2</v>
          </cell>
          <cell r="N14">
            <v>1.8696999999999998E-2</v>
          </cell>
          <cell r="O14">
            <v>2.5198000000000002E-2</v>
          </cell>
          <cell r="P14">
            <v>4.0812000000000001E-2</v>
          </cell>
          <cell r="Q14">
            <v>4.6267000000000003E-2</v>
          </cell>
          <cell r="R14">
            <v>3.8890000000000001E-2</v>
          </cell>
          <cell r="S14">
            <v>3.9133000000000001E-2</v>
          </cell>
          <cell r="T14">
            <v>5.6479000000000001E-2</v>
          </cell>
          <cell r="U14">
            <v>5.3580000000000003E-2</v>
          </cell>
          <cell r="V14">
            <v>6.8337999999999996E-2</v>
          </cell>
          <cell r="W14">
            <v>5.6010999999999998E-2</v>
          </cell>
        </row>
        <row r="15">
          <cell r="B15" t="str">
            <v>Diesel Fuel Oil</v>
          </cell>
          <cell r="C15">
            <v>1.095712</v>
          </cell>
          <cell r="D15">
            <v>1.5334129999999999</v>
          </cell>
          <cell r="E15">
            <v>1.8138270000000001</v>
          </cell>
          <cell r="F15">
            <v>1.314486</v>
          </cell>
          <cell r="G15">
            <v>0.99945099999999998</v>
          </cell>
          <cell r="H15">
            <v>1.1799280000000001</v>
          </cell>
          <cell r="I15">
            <v>1.0572589999999999</v>
          </cell>
          <cell r="J15">
            <v>1.2293799999999999</v>
          </cell>
          <cell r="K15">
            <v>1.224083</v>
          </cell>
          <cell r="L15">
            <v>1.005274</v>
          </cell>
          <cell r="M15">
            <v>1.068854</v>
          </cell>
          <cell r="N15">
            <v>0.96345599999999998</v>
          </cell>
          <cell r="O15">
            <v>0.931585</v>
          </cell>
          <cell r="P15">
            <v>1.0921050000000001</v>
          </cell>
          <cell r="Q15">
            <v>1.224942</v>
          </cell>
          <cell r="R15">
            <v>0.95197699999999996</v>
          </cell>
          <cell r="S15">
            <v>0.72152400000000005</v>
          </cell>
          <cell r="T15">
            <v>0.43835400000000002</v>
          </cell>
          <cell r="U15">
            <v>0.36823800000000001</v>
          </cell>
          <cell r="V15">
            <v>0.351692</v>
          </cell>
          <cell r="W15">
            <v>0.30176399999999998</v>
          </cell>
        </row>
        <row r="16">
          <cell r="B16" t="str">
            <v>Ethanol</v>
          </cell>
          <cell r="C16" t="str">
            <v>n.a.</v>
          </cell>
          <cell r="D16" t="str">
            <v>n.a.</v>
          </cell>
          <cell r="E16" t="str">
            <v>n.a.</v>
          </cell>
          <cell r="F16" t="str">
            <v>n.a.</v>
          </cell>
          <cell r="G16" t="str">
            <v>n.a.</v>
          </cell>
          <cell r="H16" t="str">
            <v>n.a.</v>
          </cell>
          <cell r="I16" t="str">
            <v>n.a.</v>
          </cell>
          <cell r="J16" t="str">
            <v>n.a.</v>
          </cell>
          <cell r="K16" t="str">
            <v>n.a.</v>
          </cell>
          <cell r="L16" t="str">
            <v>n.a.</v>
          </cell>
          <cell r="M16" t="str">
            <v>n.a.</v>
          </cell>
          <cell r="N16">
            <v>7.4899999999999999E-4</v>
          </cell>
          <cell r="O16">
            <v>1.3940000000000001E-3</v>
          </cell>
          <cell r="P16">
            <v>1.5839999999999999E-3</v>
          </cell>
          <cell r="Q16">
            <v>2.0739999999999999E-3</v>
          </cell>
          <cell r="R16" t="str">
            <v>n.a.</v>
          </cell>
          <cell r="S16" t="str">
            <v>n.a.</v>
          </cell>
          <cell r="T16" t="str">
            <v>n.a.</v>
          </cell>
          <cell r="U16" t="str">
            <v>n.a.</v>
          </cell>
          <cell r="V16" t="str">
            <v>n.a.</v>
          </cell>
          <cell r="W16" t="str">
            <v>n.a.</v>
          </cell>
        </row>
        <row r="17">
          <cell r="B17" t="str">
            <v>Biodiesel Fuel</v>
          </cell>
          <cell r="C17">
            <v>0</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t="str">
            <v>n.a.</v>
          </cell>
          <cell r="U17" t="str">
            <v>n.a.</v>
          </cell>
          <cell r="V17" t="str">
            <v>n.a.</v>
          </cell>
          <cell r="W17" t="str">
            <v>n.a.</v>
          </cell>
        </row>
        <row r="19">
          <cell r="B19" t="str">
            <v>Shares (%)</v>
          </cell>
        </row>
        <row r="26">
          <cell r="C26">
            <v>1541.8238819999999</v>
          </cell>
          <cell r="D26">
            <v>1913.9599069999999</v>
          </cell>
          <cell r="E26">
            <v>2373.241391</v>
          </cell>
          <cell r="F26">
            <v>1723.850355</v>
          </cell>
          <cell r="G26">
            <v>1340.4560080000001</v>
          </cell>
          <cell r="H26">
            <v>1626.2119110000001</v>
          </cell>
          <cell r="I26">
            <v>1278.866276</v>
          </cell>
          <cell r="J26">
            <v>1634.9357</v>
          </cell>
          <cell r="K26">
            <v>1524.215974</v>
          </cell>
          <cell r="L26">
            <v>1496.5805849999999</v>
          </cell>
          <cell r="M26">
            <v>1426.57825</v>
          </cell>
          <cell r="N26">
            <v>1400.7109969999999</v>
          </cell>
          <cell r="O26">
            <v>1228.21741</v>
          </cell>
          <cell r="P26">
            <v>1547.3107440000001</v>
          </cell>
          <cell r="Q26">
            <v>1399.729137</v>
          </cell>
          <cell r="R26">
            <v>1229.4002860000001</v>
          </cell>
          <cell r="S26">
            <v>1036.5668599999999</v>
          </cell>
          <cell r="T26">
            <v>964.31981699999994</v>
          </cell>
          <cell r="U26">
            <v>963.44511699999998</v>
          </cell>
          <cell r="V26">
            <v>938.99078299999996</v>
          </cell>
          <cell r="W26">
            <v>819.90299000000005</v>
          </cell>
        </row>
      </sheetData>
      <sheetData sheetId="31">
        <row r="13">
          <cell r="C13">
            <v>7.23</v>
          </cell>
          <cell r="D13">
            <v>7.157</v>
          </cell>
          <cell r="E13">
            <v>7.3339999999999996</v>
          </cell>
          <cell r="F13">
            <v>7.5549999999999997</v>
          </cell>
          <cell r="G13">
            <v>7.7039999999999997</v>
          </cell>
          <cell r="H13">
            <v>7.8869999999999996</v>
          </cell>
          <cell r="I13">
            <v>8.3059999999999992</v>
          </cell>
          <cell r="J13">
            <v>8.2129999999999992</v>
          </cell>
          <cell r="K13">
            <v>8.4990000000000006</v>
          </cell>
          <cell r="L13">
            <v>8.7880000000000003</v>
          </cell>
          <cell r="M13">
            <v>8.8179999999999996</v>
          </cell>
          <cell r="N13">
            <v>8.7409999999999997</v>
          </cell>
          <cell r="O13">
            <v>8.7279999999999998</v>
          </cell>
          <cell r="P13">
            <v>8.93</v>
          </cell>
          <cell r="Q13">
            <v>9.59</v>
          </cell>
          <cell r="R13">
            <v>9.0950000000000006</v>
          </cell>
          <cell r="S13">
            <v>8.8480000000000008</v>
          </cell>
          <cell r="T13">
            <v>9.5489999999999995</v>
          </cell>
          <cell r="U13">
            <v>9.0020000000000007</v>
          </cell>
          <cell r="V13">
            <v>8.6519999999999992</v>
          </cell>
          <cell r="W13">
            <v>8.9019999999999992</v>
          </cell>
        </row>
        <row r="14">
          <cell r="C14">
            <v>3.6059999999999999</v>
          </cell>
          <cell r="D14">
            <v>3.8620000000000001</v>
          </cell>
          <cell r="E14">
            <v>3.9289999999999998</v>
          </cell>
          <cell r="F14">
            <v>3.83</v>
          </cell>
          <cell r="G14">
            <v>3.8620000000000001</v>
          </cell>
          <cell r="H14">
            <v>4.0369999999999999</v>
          </cell>
          <cell r="I14">
            <v>3.88</v>
          </cell>
          <cell r="J14">
            <v>4.43</v>
          </cell>
          <cell r="K14">
            <v>4.7480000000000002</v>
          </cell>
          <cell r="L14">
            <v>4.9870000000000001</v>
          </cell>
          <cell r="M14">
            <v>4.97</v>
          </cell>
          <cell r="N14">
            <v>5.05</v>
          </cell>
          <cell r="O14">
            <v>5.173</v>
          </cell>
          <cell r="P14">
            <v>5.1760000000000002</v>
          </cell>
          <cell r="Q14">
            <v>5.0830000000000002</v>
          </cell>
          <cell r="R14">
            <v>5.5789999999999997</v>
          </cell>
          <cell r="S14">
            <v>5.07</v>
          </cell>
          <cell r="T14">
            <v>5.1260000000000003</v>
          </cell>
          <cell r="U14">
            <v>5.3620000000000001</v>
          </cell>
          <cell r="V14">
            <v>5.2169999999999996</v>
          </cell>
          <cell r="W14">
            <v>5.0389999999999997</v>
          </cell>
        </row>
        <row r="15">
          <cell r="C15">
            <v>1.069</v>
          </cell>
          <cell r="D15">
            <v>1.304</v>
          </cell>
          <cell r="E15">
            <v>1.3140000000000001</v>
          </cell>
          <cell r="F15">
            <v>1.3169999999999999</v>
          </cell>
          <cell r="G15">
            <v>1.2230000000000001</v>
          </cell>
          <cell r="H15">
            <v>1.347</v>
          </cell>
          <cell r="I15">
            <v>1.391</v>
          </cell>
          <cell r="J15">
            <v>1.4950000000000001</v>
          </cell>
          <cell r="K15">
            <v>1.516</v>
          </cell>
          <cell r="L15">
            <v>1.4259999999999999</v>
          </cell>
          <cell r="M15">
            <v>1.425</v>
          </cell>
          <cell r="N15">
            <v>1.4</v>
          </cell>
          <cell r="O15">
            <v>1.4470000000000001</v>
          </cell>
          <cell r="P15">
            <v>1.746</v>
          </cell>
          <cell r="Q15">
            <v>1.659</v>
          </cell>
          <cell r="R15">
            <v>1.6459999999999999</v>
          </cell>
          <cell r="S15">
            <v>1.875</v>
          </cell>
          <cell r="T15">
            <v>1.1120000000000001</v>
          </cell>
          <cell r="U15">
            <v>1.087</v>
          </cell>
          <cell r="V15">
            <v>1.0629999999999999</v>
          </cell>
          <cell r="W15">
            <v>0.86699999999999999</v>
          </cell>
        </row>
        <row r="23">
          <cell r="C23">
            <v>28740.780038000001</v>
          </cell>
          <cell r="D23">
            <v>32389.464067000001</v>
          </cell>
          <cell r="E23">
            <v>36766.313475000003</v>
          </cell>
          <cell r="F23">
            <v>32349.33164</v>
          </cell>
          <cell r="G23">
            <v>24131.867345999999</v>
          </cell>
          <cell r="H23">
            <v>28051.610967000001</v>
          </cell>
          <cell r="I23">
            <v>30296.250964999999</v>
          </cell>
          <cell r="J23">
            <v>27164.027466</v>
          </cell>
          <cell r="K23">
            <v>27211.839969000001</v>
          </cell>
          <cell r="L23">
            <v>33068.516706000002</v>
          </cell>
          <cell r="M23">
            <v>37317.285734999998</v>
          </cell>
          <cell r="N23">
            <v>34562.094329</v>
          </cell>
          <cell r="O23">
            <v>32695.955054999999</v>
          </cell>
          <cell r="P23">
            <v>30828.227948</v>
          </cell>
          <cell r="Q23">
            <v>28969.474396000001</v>
          </cell>
          <cell r="R23">
            <v>28149.644166999999</v>
          </cell>
          <cell r="S23">
            <v>29311.545107999998</v>
          </cell>
          <cell r="T23">
            <v>34149.120983000001</v>
          </cell>
          <cell r="U23">
            <v>32355.231049999999</v>
          </cell>
          <cell r="V23">
            <v>32723.507948999999</v>
          </cell>
          <cell r="W23">
            <v>35573.095542000003</v>
          </cell>
        </row>
        <row r="24">
          <cell r="C24">
            <v>57496.308193999997</v>
          </cell>
          <cell r="D24">
            <v>73249.796952999997</v>
          </cell>
          <cell r="E24">
            <v>87870.510198000004</v>
          </cell>
          <cell r="F24">
            <v>74147.327583000006</v>
          </cell>
          <cell r="G24">
            <v>67520.343735999995</v>
          </cell>
          <cell r="H24">
            <v>74898.527358000007</v>
          </cell>
          <cell r="I24">
            <v>72256.420750999998</v>
          </cell>
          <cell r="J24">
            <v>61061.308725000003</v>
          </cell>
          <cell r="K24">
            <v>57627.701763999998</v>
          </cell>
          <cell r="L24">
            <v>65612.450188000003</v>
          </cell>
          <cell r="M24">
            <v>73751.129247000004</v>
          </cell>
          <cell r="N24">
            <v>77424.845088999995</v>
          </cell>
          <cell r="O24">
            <v>70202.478663000002</v>
          </cell>
          <cell r="P24">
            <v>71427.956762000002</v>
          </cell>
          <cell r="Q24">
            <v>77977.939364999998</v>
          </cell>
          <cell r="R24">
            <v>64580.340428000003</v>
          </cell>
          <cell r="S24">
            <v>52615.485529999998</v>
          </cell>
          <cell r="T24">
            <v>63183.424738000002</v>
          </cell>
          <cell r="U24">
            <v>59519.282275999998</v>
          </cell>
          <cell r="V24">
            <v>62486.942079</v>
          </cell>
          <cell r="W24">
            <v>64160.507054000002</v>
          </cell>
        </row>
        <row r="25">
          <cell r="C25">
            <v>85444.599950000003</v>
          </cell>
          <cell r="D25">
            <v>86952.646013999998</v>
          </cell>
          <cell r="E25">
            <v>106997.617316</v>
          </cell>
          <cell r="F25">
            <v>77542.776167000004</v>
          </cell>
          <cell r="G25">
            <v>64931.235457000002</v>
          </cell>
          <cell r="H25">
            <v>71521.579956999994</v>
          </cell>
          <cell r="I25">
            <v>54466.010175000003</v>
          </cell>
          <cell r="J25">
            <v>64786.876467000002</v>
          </cell>
          <cell r="K25">
            <v>59562.767058999998</v>
          </cell>
          <cell r="L25">
            <v>62173.9041</v>
          </cell>
          <cell r="M25">
            <v>59307.318953000002</v>
          </cell>
          <cell r="N25">
            <v>59271.792350000003</v>
          </cell>
          <cell r="O25">
            <v>50284.516174999997</v>
          </cell>
          <cell r="P25">
            <v>52500.188091000004</v>
          </cell>
          <cell r="Q25">
            <v>49983.328661</v>
          </cell>
          <cell r="R25">
            <v>44247.734214999997</v>
          </cell>
          <cell r="S25">
            <v>32750.927638000001</v>
          </cell>
          <cell r="T25">
            <v>51374.056879999996</v>
          </cell>
          <cell r="U25">
            <v>52507.941586000001</v>
          </cell>
          <cell r="V25">
            <v>52330.588935</v>
          </cell>
          <cell r="W25">
            <v>56023.589403999998</v>
          </cell>
        </row>
      </sheetData>
      <sheetData sheetId="32">
        <row r="12">
          <cell r="C12">
            <v>0.30283599999999999</v>
          </cell>
          <cell r="D12">
            <v>0.37547599999999998</v>
          </cell>
          <cell r="E12">
            <v>0.41998000000000002</v>
          </cell>
          <cell r="F12">
            <v>0.43918000000000001</v>
          </cell>
          <cell r="G12">
            <v>0.46120699999999998</v>
          </cell>
          <cell r="H12">
            <v>0.462395</v>
          </cell>
          <cell r="I12">
            <v>0.49854399999999999</v>
          </cell>
          <cell r="J12">
            <v>0.54910499999999995</v>
          </cell>
          <cell r="K12">
            <v>0.55838600000000005</v>
          </cell>
          <cell r="L12">
            <v>0.72824999999999995</v>
          </cell>
          <cell r="M12">
            <v>0.74221499999999996</v>
          </cell>
          <cell r="N12">
            <v>0.67498899999999995</v>
          </cell>
          <cell r="O12">
            <v>0.75673299999999999</v>
          </cell>
          <cell r="P12">
            <v>0.81394100000000003</v>
          </cell>
          <cell r="Q12">
            <v>0.85255400000000003</v>
          </cell>
          <cell r="R12">
            <v>0.83979800000000004</v>
          </cell>
          <cell r="S12">
            <v>0.87413300000000005</v>
          </cell>
          <cell r="T12">
            <v>0.84585200000000005</v>
          </cell>
          <cell r="U12">
            <v>0.84716800000000003</v>
          </cell>
          <cell r="V12">
            <v>0.924794</v>
          </cell>
          <cell r="W12">
            <v>0.765154</v>
          </cell>
        </row>
        <row r="15">
          <cell r="C15">
            <v>202.50602599999999</v>
          </cell>
          <cell r="D15">
            <v>278.47821099999999</v>
          </cell>
          <cell r="E15">
            <v>324.23903200000001</v>
          </cell>
          <cell r="F15">
            <v>339.06868600000001</v>
          </cell>
          <cell r="G15">
            <v>356.070404</v>
          </cell>
          <cell r="H15">
            <v>390.20588199999997</v>
          </cell>
          <cell r="I15">
            <v>420.719336</v>
          </cell>
          <cell r="J15">
            <v>474.37861500000002</v>
          </cell>
          <cell r="K15">
            <v>482.42336899999998</v>
          </cell>
          <cell r="L15">
            <v>415.03704299999998</v>
          </cell>
          <cell r="M15">
            <v>422.99784299999999</v>
          </cell>
          <cell r="N15">
            <v>384.679959</v>
          </cell>
          <cell r="O15">
            <v>431.26170100000002</v>
          </cell>
          <cell r="P15">
            <v>463.8768</v>
          </cell>
          <cell r="Q15">
            <v>485.87263100000001</v>
          </cell>
          <cell r="R15">
            <v>478.60422799999998</v>
          </cell>
          <cell r="S15">
            <v>529.91748099999995</v>
          </cell>
          <cell r="T15">
            <v>529.15002200000004</v>
          </cell>
          <cell r="U15">
            <v>529.96644100000003</v>
          </cell>
          <cell r="V15">
            <v>579.52102400000001</v>
          </cell>
          <cell r="W15">
            <v>496.81713200000002</v>
          </cell>
        </row>
        <row r="26">
          <cell r="C26">
            <v>36.668999999999997</v>
          </cell>
          <cell r="D26">
            <v>44.386000000000003</v>
          </cell>
          <cell r="E26">
            <v>49.17</v>
          </cell>
          <cell r="F26">
            <v>53.231999999999999</v>
          </cell>
          <cell r="G26">
            <v>58.646000000000001</v>
          </cell>
          <cell r="H26">
            <v>63.496000000000002</v>
          </cell>
          <cell r="I26">
            <v>71.119</v>
          </cell>
          <cell r="J26">
            <v>81.694999999999993</v>
          </cell>
          <cell r="K26">
            <v>95.53</v>
          </cell>
          <cell r="L26">
            <v>102.77800000000001</v>
          </cell>
          <cell r="M26">
            <v>106.672</v>
          </cell>
          <cell r="N26">
            <v>107.28400000000001</v>
          </cell>
          <cell r="O26">
            <v>112.255</v>
          </cell>
          <cell r="P26">
            <v>116.605</v>
          </cell>
          <cell r="Q26">
            <v>122.175</v>
          </cell>
          <cell r="R26">
            <v>129.21299999999999</v>
          </cell>
          <cell r="S26">
            <v>129.17699999999999</v>
          </cell>
          <cell r="T26">
            <v>124.32899999999999</v>
          </cell>
          <cell r="U26">
            <v>121.93</v>
          </cell>
          <cell r="V26">
            <v>126.014</v>
          </cell>
          <cell r="W26">
            <v>124.723</v>
          </cell>
        </row>
        <row r="27">
          <cell r="C27">
            <v>5020.4454299999998</v>
          </cell>
          <cell r="D27">
            <v>5142.4457469999998</v>
          </cell>
          <cell r="E27">
            <v>5192.3353360000001</v>
          </cell>
          <cell r="F27">
            <v>5015.3778300000004</v>
          </cell>
          <cell r="G27">
            <v>4780.7023870000003</v>
          </cell>
          <cell r="H27">
            <v>4838.7150179999999</v>
          </cell>
          <cell r="I27">
            <v>4657.8041649999996</v>
          </cell>
          <cell r="J27">
            <v>4572.3836339999998</v>
          </cell>
          <cell r="K27">
            <v>3976.2832619999999</v>
          </cell>
          <cell r="L27">
            <v>3749.0270690000002</v>
          </cell>
          <cell r="M27">
            <v>3681.4387339999998</v>
          </cell>
          <cell r="N27">
            <v>3328.8920149999999</v>
          </cell>
          <cell r="O27">
            <v>3566.7702789999998</v>
          </cell>
          <cell r="P27">
            <v>3693.2961359999999</v>
          </cell>
          <cell r="Q27">
            <v>3692.1353279999998</v>
          </cell>
          <cell r="R27">
            <v>3438.7977559999999</v>
          </cell>
          <cell r="S27">
            <v>3580.391627</v>
          </cell>
          <cell r="T27">
            <v>3667.5671499999999</v>
          </cell>
          <cell r="U27">
            <v>3745.5457459999998</v>
          </cell>
          <cell r="V27">
            <v>3956.235126</v>
          </cell>
          <cell r="W27">
            <v>3307.1839719999998</v>
          </cell>
        </row>
      </sheetData>
      <sheetData sheetId="33"/>
      <sheetData sheetId="34"/>
      <sheetData sheetId="35">
        <row r="14">
          <cell r="B14" t="str">
            <v>Natural Gas</v>
          </cell>
        </row>
      </sheetData>
      <sheetData sheetId="36">
        <row r="14">
          <cell r="B14" t="str">
            <v>Motor Gasoline</v>
          </cell>
        </row>
      </sheetData>
      <sheetData sheetId="37">
        <row r="13">
          <cell r="C13">
            <v>61.753999999999998</v>
          </cell>
          <cell r="D13">
            <v>65.427999999999997</v>
          </cell>
          <cell r="E13">
            <v>70.361000000000004</v>
          </cell>
          <cell r="F13">
            <v>67.683999999999997</v>
          </cell>
          <cell r="G13">
            <v>67.290999999999997</v>
          </cell>
          <cell r="H13">
            <v>72.932000000000002</v>
          </cell>
          <cell r="I13">
            <v>78.304000000000002</v>
          </cell>
          <cell r="J13">
            <v>86.561000000000007</v>
          </cell>
          <cell r="K13">
            <v>80.653999999999996</v>
          </cell>
          <cell r="L13">
            <v>64.97</v>
          </cell>
          <cell r="M13">
            <v>78.680000000000007</v>
          </cell>
          <cell r="N13">
            <v>88.909000000000006</v>
          </cell>
          <cell r="O13">
            <v>97.676000000000002</v>
          </cell>
          <cell r="P13">
            <v>106.06100000000001</v>
          </cell>
          <cell r="Q13">
            <v>117.54300000000001</v>
          </cell>
          <cell r="R13">
            <v>106.779</v>
          </cell>
          <cell r="S13">
            <v>99.707999999999998</v>
          </cell>
          <cell r="T13">
            <v>110.26900000000001</v>
          </cell>
          <cell r="U13">
            <v>110.26900000000001</v>
          </cell>
          <cell r="V13">
            <v>105.57299999999999</v>
          </cell>
          <cell r="W13">
            <v>87.281999999999996</v>
          </cell>
        </row>
        <row r="25">
          <cell r="C25">
            <v>590.17399999999998</v>
          </cell>
          <cell r="D25">
            <v>620.12900000000002</v>
          </cell>
          <cell r="E25">
            <v>646.08500000000004</v>
          </cell>
          <cell r="F25">
            <v>643.904</v>
          </cell>
          <cell r="G25">
            <v>677.26400000000001</v>
          </cell>
          <cell r="H25">
            <v>714.08299999999997</v>
          </cell>
          <cell r="I25">
            <v>713.4</v>
          </cell>
          <cell r="J25">
            <v>797.39599999999996</v>
          </cell>
          <cell r="K25">
            <v>911.63599999999997</v>
          </cell>
          <cell r="L25">
            <v>963.21799999999996</v>
          </cell>
          <cell r="M25">
            <v>992.91899999999998</v>
          </cell>
          <cell r="N25">
            <v>1039.5730000000001</v>
          </cell>
          <cell r="O25">
            <v>1072.634</v>
          </cell>
          <cell r="P25">
            <v>1144.627</v>
          </cell>
          <cell r="Q25">
            <v>1237.366</v>
          </cell>
          <cell r="R25">
            <v>1310.518</v>
          </cell>
          <cell r="S25">
            <v>1372.452</v>
          </cell>
          <cell r="T25">
            <v>1416.259</v>
          </cell>
          <cell r="U25">
            <v>1459.057</v>
          </cell>
          <cell r="V25">
            <v>1478.4559999999999</v>
          </cell>
          <cell r="W25">
            <v>1518.7180000000001</v>
          </cell>
        </row>
        <row r="37">
          <cell r="C37">
            <v>17306.999866999999</v>
          </cell>
          <cell r="D37">
            <v>17542.130775000001</v>
          </cell>
          <cell r="E37">
            <v>17562.290277</v>
          </cell>
          <cell r="F37">
            <v>16824.663977</v>
          </cell>
          <cell r="G37">
            <v>15685.395151000001</v>
          </cell>
          <cell r="H37">
            <v>15940.022833000001</v>
          </cell>
          <cell r="I37">
            <v>15535.030618999999</v>
          </cell>
          <cell r="J37">
            <v>15362.544293000001</v>
          </cell>
          <cell r="K37">
            <v>13228.786054</v>
          </cell>
          <cell r="L37">
            <v>12393.644881</v>
          </cell>
          <cell r="M37">
            <v>12160.855267999999</v>
          </cell>
          <cell r="N37">
            <v>11026.064482</v>
          </cell>
          <cell r="O37">
            <v>11951.687929</v>
          </cell>
          <cell r="P37">
            <v>12403.409527</v>
          </cell>
          <cell r="Q37">
            <v>12375.108919</v>
          </cell>
          <cell r="R37">
            <v>11519.121811000001</v>
          </cell>
          <cell r="S37">
            <v>11924.408627000001</v>
          </cell>
          <cell r="T37">
            <v>12144.771793</v>
          </cell>
          <cell r="U37">
            <v>12348.455881</v>
          </cell>
          <cell r="V37">
            <v>12972.397593</v>
          </cell>
          <cell r="W37">
            <v>10768.234613000001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sheetName val="Table 1"/>
      <sheetName val="Table 2"/>
      <sheetName val="Table 3"/>
      <sheetName val="Table 4"/>
      <sheetName val="Table 5"/>
      <sheetName val="Table 6"/>
      <sheetName val="Table 7"/>
      <sheetName val="Table 8"/>
      <sheetName val="Table 9"/>
      <sheetName val="Table 10"/>
      <sheetName val="Table 11"/>
      <sheetName val="Table 12"/>
      <sheetName val="Table 13"/>
      <sheetName val="Table 14"/>
      <sheetName val="Table 15"/>
      <sheetName val="Table 16"/>
      <sheetName val="Table 17"/>
      <sheetName val="Table 18"/>
      <sheetName val="Table 19"/>
      <sheetName val="Table 20"/>
      <sheetName val="Table 21"/>
      <sheetName val="Table 22"/>
      <sheetName val="Table 23"/>
      <sheetName val="Table 24"/>
      <sheetName val="Table 25"/>
      <sheetName val="Table 26"/>
      <sheetName val="Table 27"/>
      <sheetName val="Table 28"/>
      <sheetName val="Table 29"/>
      <sheetName val="Table 30"/>
      <sheetName val="Table 31"/>
      <sheetName val="Table 32"/>
      <sheetName val="Table 33"/>
      <sheetName val="Table 34"/>
      <sheetName val="Table 35"/>
      <sheetName val="Table 36"/>
      <sheetName val="Table 3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4">
          <cell r="C14">
            <v>0.20002400000000001</v>
          </cell>
          <cell r="D14">
            <v>0.19350800000000001</v>
          </cell>
          <cell r="E14">
            <v>0.22728799999999999</v>
          </cell>
          <cell r="F14">
            <v>0.19289999999999999</v>
          </cell>
          <cell r="G14">
            <v>0.13806199999999999</v>
          </cell>
          <cell r="H14">
            <v>0.19441</v>
          </cell>
          <cell r="I14">
            <v>0.19631199999999999</v>
          </cell>
          <cell r="J14">
            <v>0.169651</v>
          </cell>
          <cell r="K14">
            <v>0.16015199999999999</v>
          </cell>
          <cell r="L14">
            <v>0.12375800000000001</v>
          </cell>
          <cell r="M14">
            <v>0.143544</v>
          </cell>
          <cell r="N14">
            <v>0.12570000000000001</v>
          </cell>
          <cell r="O14">
            <v>0.186225</v>
          </cell>
          <cell r="P14">
            <v>0.131325</v>
          </cell>
          <cell r="Q14">
            <v>9.1774999999999995E-2</v>
          </cell>
          <cell r="R14">
            <v>8.7779999999999997E-2</v>
          </cell>
          <cell r="S14">
            <v>8.2816000000000001E-2</v>
          </cell>
          <cell r="T14">
            <v>7.3649999999999993E-2</v>
          </cell>
          <cell r="U14">
            <v>6.6824999999999996E-2</v>
          </cell>
          <cell r="V14">
            <v>6.0999999999999999E-2</v>
          </cell>
          <cell r="W14">
            <v>7.2933999999999999E-2</v>
          </cell>
        </row>
        <row r="15">
          <cell r="C15">
            <v>2.2745340000000001</v>
          </cell>
          <cell r="D15">
            <v>2.422552</v>
          </cell>
          <cell r="E15">
            <v>2.2048040000000002</v>
          </cell>
          <cell r="F15">
            <v>2.0190600000000001</v>
          </cell>
          <cell r="G15">
            <v>1.953992</v>
          </cell>
          <cell r="H15">
            <v>2.4137300000000002</v>
          </cell>
          <cell r="I15">
            <v>2.6858879999999998</v>
          </cell>
          <cell r="J15">
            <v>2.9749140000000001</v>
          </cell>
          <cell r="K15">
            <v>3.257968</v>
          </cell>
          <cell r="L15">
            <v>2.9568759999999998</v>
          </cell>
          <cell r="M15">
            <v>3.327216</v>
          </cell>
          <cell r="N15">
            <v>3.4916659999999999</v>
          </cell>
          <cell r="O15">
            <v>3.8798499999999998</v>
          </cell>
          <cell r="P15">
            <v>4.7138749999999998</v>
          </cell>
          <cell r="Q15">
            <v>7.0247000000000002</v>
          </cell>
          <cell r="R15">
            <v>5.1224879999999997</v>
          </cell>
          <cell r="S15">
            <v>3.793158</v>
          </cell>
          <cell r="T15">
            <v>3.4684499999999998</v>
          </cell>
          <cell r="U15">
            <v>3.317075</v>
          </cell>
          <cell r="V15">
            <v>2.8645040000000002</v>
          </cell>
          <cell r="W15">
            <v>1.68954</v>
          </cell>
        </row>
      </sheetData>
      <sheetData sheetId="15">
        <row r="14">
          <cell r="C14">
            <v>1.9759999999999999E-3</v>
          </cell>
        </row>
      </sheetData>
      <sheetData sheetId="16"/>
      <sheetData sheetId="17">
        <row r="12">
          <cell r="C12">
            <v>0.184389</v>
          </cell>
          <cell r="D12">
            <v>0.137486</v>
          </cell>
          <cell r="E12">
            <v>0.113373</v>
          </cell>
          <cell r="F12">
            <v>8.1727999999999995E-2</v>
          </cell>
          <cell r="G12">
            <v>6.9866999999999999E-2</v>
          </cell>
          <cell r="H12">
            <v>0.16630300000000001</v>
          </cell>
          <cell r="I12">
            <v>0.14907100000000001</v>
          </cell>
          <cell r="J12">
            <v>9.4444E-2</v>
          </cell>
          <cell r="K12">
            <v>0.19078500000000001</v>
          </cell>
          <cell r="L12">
            <v>0.17043800000000001</v>
          </cell>
          <cell r="M12">
            <v>0.26231900000000002</v>
          </cell>
          <cell r="N12">
            <v>0.27029700000000001</v>
          </cell>
          <cell r="O12">
            <v>0.177176</v>
          </cell>
          <cell r="P12">
            <v>0.20056199999999999</v>
          </cell>
          <cell r="Q12">
            <v>0.191024</v>
          </cell>
          <cell r="R12">
            <v>0.22587499999999999</v>
          </cell>
          <cell r="S12">
            <v>0.24207200000000001</v>
          </cell>
          <cell r="T12">
            <v>0.34418500000000002</v>
          </cell>
          <cell r="U12">
            <v>0.37513600000000002</v>
          </cell>
          <cell r="V12">
            <v>0.404532</v>
          </cell>
          <cell r="W12">
            <v>0.19106999999999999</v>
          </cell>
        </row>
      </sheetData>
      <sheetData sheetId="18">
        <row r="12">
          <cell r="C12">
            <v>5.0536110000000001</v>
          </cell>
        </row>
      </sheetData>
      <sheetData sheetId="19">
        <row r="14">
          <cell r="C14">
            <v>0</v>
          </cell>
        </row>
      </sheetData>
      <sheetData sheetId="20">
        <row r="14">
          <cell r="B14" t="str">
            <v>Natural Gas</v>
          </cell>
          <cell r="C14">
            <v>1.0102E-2</v>
          </cell>
          <cell r="D14">
            <v>1.2840000000000001E-2</v>
          </cell>
          <cell r="E14">
            <v>1.5876000000000001E-2</v>
          </cell>
          <cell r="F14">
            <v>1.6327999999999999E-2</v>
          </cell>
          <cell r="G14">
            <v>1.686E-2</v>
          </cell>
          <cell r="H14">
            <v>1.8100999999999999E-2</v>
          </cell>
          <cell r="I14">
            <v>1.9907999999999999E-2</v>
          </cell>
          <cell r="J14">
            <v>1.7590000000000001E-2</v>
          </cell>
          <cell r="K14">
            <v>1.7561E-2</v>
          </cell>
          <cell r="L14">
            <v>1.4514000000000001E-2</v>
          </cell>
          <cell r="M14">
            <v>1.6358999999999999E-2</v>
          </cell>
          <cell r="N14">
            <v>1.4843E-2</v>
          </cell>
          <cell r="O14">
            <v>6.1570000000000001E-3</v>
          </cell>
          <cell r="P14">
            <v>5.0159999999999996E-3</v>
          </cell>
          <cell r="Q14">
            <v>3.555E-3</v>
          </cell>
          <cell r="R14">
            <v>2.0140000000000002E-3</v>
          </cell>
          <cell r="S14">
            <v>1.444E-3</v>
          </cell>
          <cell r="T14">
            <v>9.859999999999999E-4</v>
          </cell>
          <cell r="U14">
            <v>7.9699999999999997E-4</v>
          </cell>
          <cell r="V14">
            <v>3.9300000000000001E-4</v>
          </cell>
          <cell r="W14">
            <v>1.6799999999999999E-4</v>
          </cell>
        </row>
        <row r="15">
          <cell r="B15" t="str">
            <v>Motor Gasoline</v>
          </cell>
          <cell r="C15">
            <v>21.438984000000001</v>
          </cell>
          <cell r="D15">
            <v>20.263372</v>
          </cell>
          <cell r="E15">
            <v>21.770016999999999</v>
          </cell>
          <cell r="F15">
            <v>22.361440999999999</v>
          </cell>
          <cell r="G15">
            <v>21.294796999999999</v>
          </cell>
          <cell r="H15">
            <v>20.254611000000001</v>
          </cell>
          <cell r="I15">
            <v>21.260608999999999</v>
          </cell>
          <cell r="J15">
            <v>22.864332000000001</v>
          </cell>
          <cell r="K15">
            <v>24.099644999999999</v>
          </cell>
          <cell r="L15">
            <v>24.267123000000002</v>
          </cell>
          <cell r="M15">
            <v>24.299935999999999</v>
          </cell>
          <cell r="N15">
            <v>17.848420999999998</v>
          </cell>
          <cell r="O15">
            <v>20.213104000000001</v>
          </cell>
          <cell r="P15">
            <v>19.978182</v>
          </cell>
          <cell r="Q15">
            <v>17.179658</v>
          </cell>
          <cell r="R15">
            <v>18.854009999999999</v>
          </cell>
          <cell r="S15">
            <v>18.515255</v>
          </cell>
          <cell r="T15">
            <v>17.731404999999999</v>
          </cell>
          <cell r="U15">
            <v>16.427987000000002</v>
          </cell>
          <cell r="V15">
            <v>15.696095</v>
          </cell>
          <cell r="W15">
            <v>12.685605000000001</v>
          </cell>
        </row>
        <row r="16">
          <cell r="B16" t="str">
            <v>Diesel Fuel Oil</v>
          </cell>
          <cell r="C16">
            <v>0.112333</v>
          </cell>
          <cell r="D16">
            <v>0.10245899999999999</v>
          </cell>
          <cell r="E16">
            <v>0.13929800000000001</v>
          </cell>
          <cell r="F16">
            <v>0.18851699999999999</v>
          </cell>
          <cell r="G16">
            <v>0.18613199999999999</v>
          </cell>
          <cell r="H16">
            <v>0.21220600000000001</v>
          </cell>
          <cell r="I16">
            <v>0.24870400000000001</v>
          </cell>
          <cell r="J16">
            <v>0.26818700000000001</v>
          </cell>
          <cell r="K16">
            <v>0.26558900000000002</v>
          </cell>
          <cell r="L16">
            <v>0.320608</v>
          </cell>
          <cell r="M16">
            <v>0.29873699999999997</v>
          </cell>
          <cell r="N16">
            <v>0.29765999999999998</v>
          </cell>
          <cell r="O16">
            <v>0.31082599999999999</v>
          </cell>
          <cell r="P16">
            <v>0.33435900000000002</v>
          </cell>
          <cell r="Q16">
            <v>0.314994</v>
          </cell>
          <cell r="R16">
            <v>0.32118400000000003</v>
          </cell>
          <cell r="S16">
            <v>0.27736100000000002</v>
          </cell>
          <cell r="T16">
            <v>0.27905099999999999</v>
          </cell>
          <cell r="U16">
            <v>0.270706</v>
          </cell>
          <cell r="V16">
            <v>0.23749400000000001</v>
          </cell>
          <cell r="W16">
            <v>0.19540099999999999</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1.3227450000000001</v>
          </cell>
          <cell r="O17">
            <v>1.35395</v>
          </cell>
          <cell r="P17">
            <v>1.3153379999999999</v>
          </cell>
          <cell r="Q17">
            <v>1.266864</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0.120852</v>
          </cell>
          <cell r="D19">
            <v>0.13336799999999999</v>
          </cell>
          <cell r="E19">
            <v>7.3803999999999995E-2</v>
          </cell>
          <cell r="F19">
            <v>5.0953999999999999E-2</v>
          </cell>
          <cell r="G19">
            <v>5.5627000000000003E-2</v>
          </cell>
          <cell r="H19">
            <v>2.3217000000000002E-2</v>
          </cell>
          <cell r="I19">
            <v>3.4263000000000002E-2</v>
          </cell>
          <cell r="J19">
            <v>3.4388000000000002E-2</v>
          </cell>
          <cell r="K19">
            <v>3.7552000000000002E-2</v>
          </cell>
          <cell r="L19">
            <v>3.9225999999999997E-2</v>
          </cell>
          <cell r="M19">
            <v>3.6131000000000003E-2</v>
          </cell>
          <cell r="N19">
            <v>3.2439999999999997E-2</v>
          </cell>
          <cell r="O19">
            <v>4.5328E-2</v>
          </cell>
          <cell r="P19">
            <v>3.3015999999999997E-2</v>
          </cell>
          <cell r="Q19">
            <v>4.2259999999999999E-2</v>
          </cell>
          <cell r="R19">
            <v>4.2892E-2</v>
          </cell>
          <cell r="S19">
            <v>3.2968999999999998E-2</v>
          </cell>
          <cell r="T19">
            <v>2.9485999999999998E-2</v>
          </cell>
          <cell r="U19">
            <v>3.2017999999999998E-2</v>
          </cell>
          <cell r="V19">
            <v>3.5892E-2</v>
          </cell>
          <cell r="W19">
            <v>2.1288999999999999E-2</v>
          </cell>
        </row>
      </sheetData>
      <sheetData sheetId="21">
        <row r="13">
          <cell r="C13">
            <v>14.106</v>
          </cell>
          <cell r="D13">
            <v>15.077</v>
          </cell>
          <cell r="E13">
            <v>16.206</v>
          </cell>
          <cell r="F13">
            <v>15.802</v>
          </cell>
          <cell r="G13">
            <v>14.287000000000001</v>
          </cell>
          <cell r="H13">
            <v>14.069000000000001</v>
          </cell>
          <cell r="I13">
            <v>13.94</v>
          </cell>
          <cell r="J13">
            <v>15.29</v>
          </cell>
          <cell r="K13">
            <v>18.344000000000001</v>
          </cell>
          <cell r="L13">
            <v>14.494</v>
          </cell>
          <cell r="M13">
            <v>11.868</v>
          </cell>
          <cell r="N13">
            <v>11.429</v>
          </cell>
          <cell r="O13">
            <v>12.693</v>
          </cell>
          <cell r="P13">
            <v>12.143000000000001</v>
          </cell>
          <cell r="Q13">
            <v>11.331</v>
          </cell>
          <cell r="R13">
            <v>9.7970000000000006</v>
          </cell>
          <cell r="S13">
            <v>8.5380000000000003</v>
          </cell>
          <cell r="T13">
            <v>7.9980000000000002</v>
          </cell>
          <cell r="U13">
            <v>6.9359999999999999</v>
          </cell>
          <cell r="V13">
            <v>5.8840000000000003</v>
          </cell>
          <cell r="W13">
            <v>4.508</v>
          </cell>
        </row>
        <row r="16">
          <cell r="C16">
            <v>420.18400000000003</v>
          </cell>
          <cell r="D16">
            <v>418.12400000000002</v>
          </cell>
          <cell r="E16">
            <v>410.67399999999998</v>
          </cell>
          <cell r="F16">
            <v>416.09199999999998</v>
          </cell>
          <cell r="G16">
            <v>418.495</v>
          </cell>
          <cell r="H16">
            <v>418.61900000000003</v>
          </cell>
          <cell r="I16">
            <v>415.57</v>
          </cell>
          <cell r="J16">
            <v>411.60399999999998</v>
          </cell>
          <cell r="K16">
            <v>418.98399999999998</v>
          </cell>
          <cell r="L16">
            <v>419.983</v>
          </cell>
          <cell r="M16">
            <v>423.66899999999998</v>
          </cell>
          <cell r="N16">
            <v>407.25200000000001</v>
          </cell>
          <cell r="O16">
            <v>393.22</v>
          </cell>
          <cell r="P16">
            <v>373.14</v>
          </cell>
          <cell r="Q16">
            <v>355.916</v>
          </cell>
          <cell r="R16">
            <v>369.85500000000002</v>
          </cell>
          <cell r="S16">
            <v>360.09</v>
          </cell>
          <cell r="T16">
            <v>347.166</v>
          </cell>
          <cell r="U16">
            <v>333.15699999999998</v>
          </cell>
          <cell r="V16">
            <v>316.17700000000002</v>
          </cell>
          <cell r="W16">
            <v>283.738</v>
          </cell>
        </row>
        <row r="19">
          <cell r="C19">
            <v>14182.52</v>
          </cell>
          <cell r="D19">
            <v>13634.49</v>
          </cell>
          <cell r="E19">
            <v>15165.710999999999</v>
          </cell>
          <cell r="F19">
            <v>15550.839</v>
          </cell>
          <cell r="G19">
            <v>14927.743</v>
          </cell>
          <cell r="H19">
            <v>14302.439</v>
          </cell>
          <cell r="I19">
            <v>15279.535</v>
          </cell>
          <cell r="J19">
            <v>16783.53</v>
          </cell>
          <cell r="K19">
            <v>17644.268</v>
          </cell>
          <cell r="L19">
            <v>18022.439999999999</v>
          </cell>
          <cell r="M19">
            <v>17999.240000000002</v>
          </cell>
          <cell r="N19">
            <v>14950.173000000001</v>
          </cell>
          <cell r="O19">
            <v>17671.794000000002</v>
          </cell>
          <cell r="P19">
            <v>18599.966</v>
          </cell>
          <cell r="Q19">
            <v>17061.939999999999</v>
          </cell>
          <cell r="R19">
            <v>16854.596000000001</v>
          </cell>
          <cell r="S19">
            <v>17025.616000000002</v>
          </cell>
          <cell r="T19">
            <v>17023.472000000002</v>
          </cell>
          <cell r="U19">
            <v>16551.764999999999</v>
          </cell>
          <cell r="V19">
            <v>16732.834999999999</v>
          </cell>
          <cell r="W19">
            <v>15243.483</v>
          </cell>
        </row>
      </sheetData>
      <sheetData sheetId="22"/>
      <sheetData sheetId="23"/>
      <sheetData sheetId="24"/>
      <sheetData sheetId="25">
        <row r="14">
          <cell r="B14" t="str">
            <v>Natural Gas</v>
          </cell>
          <cell r="C14">
            <v>3.4999999999999997E-5</v>
          </cell>
          <cell r="D14">
            <v>4.6E-5</v>
          </cell>
          <cell r="E14">
            <v>5.7000000000000003E-5</v>
          </cell>
          <cell r="F14">
            <v>7.7000000000000001E-5</v>
          </cell>
          <cell r="G14">
            <v>7.8999999999999996E-5</v>
          </cell>
          <cell r="H14">
            <v>1.16E-4</v>
          </cell>
          <cell r="I14">
            <v>2.0100000000000001E-4</v>
          </cell>
          <cell r="J14">
            <v>1.9900000000000001E-4</v>
          </cell>
          <cell r="K14">
            <v>2.1900000000000001E-4</v>
          </cell>
          <cell r="L14">
            <v>1.7100000000000001E-4</v>
          </cell>
          <cell r="M14">
            <v>2.22E-4</v>
          </cell>
          <cell r="N14">
            <v>2.5999999999999998E-4</v>
          </cell>
          <cell r="O14">
            <v>1.3899999999999999E-4</v>
          </cell>
          <cell r="P14">
            <v>1.6200000000000001E-4</v>
          </cell>
          <cell r="Q14">
            <v>1.5899999999999999E-4</v>
          </cell>
          <cell r="R14">
            <v>1.2899999999999999E-4</v>
          </cell>
          <cell r="S14">
            <v>1.3999999999999999E-4</v>
          </cell>
          <cell r="T14">
            <v>1.2300000000000001E-4</v>
          </cell>
          <cell r="U14">
            <v>1.34E-4</v>
          </cell>
          <cell r="V14">
            <v>1.02E-4</v>
          </cell>
          <cell r="W14">
            <v>4.8000000000000001E-5</v>
          </cell>
        </row>
        <row r="15">
          <cell r="B15" t="str">
            <v>Motor Gasoline</v>
          </cell>
          <cell r="C15">
            <v>14.082578</v>
          </cell>
          <cell r="D15">
            <v>13.94591</v>
          </cell>
          <cell r="E15">
            <v>15.494249999999999</v>
          </cell>
          <cell r="F15">
            <v>16.201571999999999</v>
          </cell>
          <cell r="G15">
            <v>15.891189000000001</v>
          </cell>
          <cell r="H15">
            <v>15.607182</v>
          </cell>
          <cell r="I15">
            <v>16.645002000000002</v>
          </cell>
          <cell r="J15">
            <v>18.823056000000001</v>
          </cell>
          <cell r="K15">
            <v>20.878579999999999</v>
          </cell>
          <cell r="L15">
            <v>22.241751000000001</v>
          </cell>
          <cell r="M15">
            <v>23.632128999999999</v>
          </cell>
          <cell r="N15">
            <v>18.970257</v>
          </cell>
          <cell r="O15">
            <v>22.820005999999999</v>
          </cell>
          <cell r="P15">
            <v>24.514748000000001</v>
          </cell>
          <cell r="Q15">
            <v>23.245668999999999</v>
          </cell>
          <cell r="R15">
            <v>27.344215999999999</v>
          </cell>
          <cell r="S15">
            <v>28.795055000000001</v>
          </cell>
          <cell r="T15">
            <v>29.497796999999998</v>
          </cell>
          <cell r="U15">
            <v>29.165172999999999</v>
          </cell>
          <cell r="V15">
            <v>29.432969</v>
          </cell>
          <cell r="W15">
            <v>26.963284999999999</v>
          </cell>
        </row>
        <row r="16">
          <cell r="B16" t="str">
            <v>Diesel Fuel Oil</v>
          </cell>
          <cell r="C16">
            <v>0.86043099999999995</v>
          </cell>
          <cell r="D16">
            <v>0.74025799999999997</v>
          </cell>
          <cell r="E16">
            <v>0.93995700000000004</v>
          </cell>
          <cell r="F16">
            <v>1.129661</v>
          </cell>
          <cell r="G16">
            <v>1.011012</v>
          </cell>
          <cell r="H16">
            <v>1.122128</v>
          </cell>
          <cell r="I16">
            <v>0.48627399999999998</v>
          </cell>
          <cell r="J16">
            <v>0.469669</v>
          </cell>
          <cell r="K16">
            <v>0.46060499999999999</v>
          </cell>
          <cell r="L16">
            <v>0.52154599999999995</v>
          </cell>
          <cell r="M16">
            <v>0.43940800000000002</v>
          </cell>
          <cell r="N16">
            <v>0.380747</v>
          </cell>
          <cell r="O16">
            <v>0.32456699999999999</v>
          </cell>
          <cell r="P16">
            <v>0.30724600000000002</v>
          </cell>
          <cell r="Q16">
            <v>0.27363599999999999</v>
          </cell>
          <cell r="R16">
            <v>0.30482100000000001</v>
          </cell>
          <cell r="S16">
            <v>0.298259</v>
          </cell>
          <cell r="T16">
            <v>0.32869599999999999</v>
          </cell>
          <cell r="U16">
            <v>0.35743200000000003</v>
          </cell>
          <cell r="V16">
            <v>0.342275</v>
          </cell>
          <cell r="W16">
            <v>0.36330699999999999</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1.4058839999999999</v>
          </cell>
          <cell r="O17">
            <v>1.52857</v>
          </cell>
          <cell r="P17">
            <v>1.6140190000000001</v>
          </cell>
          <cell r="Q17">
            <v>1.7141839999999999</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5.0418999999999999E-2</v>
          </cell>
          <cell r="D19">
            <v>5.8619999999999998E-2</v>
          </cell>
          <cell r="E19">
            <v>3.3056000000000002E-2</v>
          </cell>
          <cell r="F19">
            <v>2.2769999999999999E-2</v>
          </cell>
          <cell r="G19">
            <v>2.5371999999999999E-2</v>
          </cell>
          <cell r="H19">
            <v>1.0836999999999999E-2</v>
          </cell>
          <cell r="I19">
            <v>1.6611999999999998E-2</v>
          </cell>
          <cell r="J19">
            <v>1.7117E-2</v>
          </cell>
          <cell r="K19">
            <v>1.8665999999999999E-2</v>
          </cell>
          <cell r="L19">
            <v>1.9081999999999998E-2</v>
          </cell>
          <cell r="M19">
            <v>1.7250999999999999E-2</v>
          </cell>
          <cell r="N19">
            <v>1.6060999999999999E-2</v>
          </cell>
          <cell r="O19">
            <v>2.2261E-2</v>
          </cell>
          <cell r="P19">
            <v>1.6473999999999999E-2</v>
          </cell>
          <cell r="Q19">
            <v>2.1333999999999999E-2</v>
          </cell>
          <cell r="R19">
            <v>2.1625999999999999E-2</v>
          </cell>
          <cell r="S19">
            <v>1.6999E-2</v>
          </cell>
          <cell r="T19">
            <v>1.5007E-2</v>
          </cell>
          <cell r="U19">
            <v>1.6310000000000002E-2</v>
          </cell>
          <cell r="V19">
            <v>1.8003999999999999E-2</v>
          </cell>
          <cell r="W19">
            <v>1.1341E-2</v>
          </cell>
        </row>
      </sheetData>
      <sheetData sheetId="26"/>
      <sheetData sheetId="27"/>
      <sheetData sheetId="28">
        <row r="14">
          <cell r="B14" t="str">
            <v>Natural Gas</v>
          </cell>
          <cell r="C14">
            <v>3.437E-3</v>
          </cell>
          <cell r="D14">
            <v>4.6769999999999997E-3</v>
          </cell>
          <cell r="E14">
            <v>4.542E-3</v>
          </cell>
          <cell r="F14">
            <v>1.6429999999999999E-3</v>
          </cell>
          <cell r="G14">
            <v>1.3060000000000001E-3</v>
          </cell>
          <cell r="H14">
            <v>0</v>
          </cell>
          <cell r="I14">
            <v>0</v>
          </cell>
          <cell r="J14">
            <v>0</v>
          </cell>
          <cell r="K14">
            <v>0</v>
          </cell>
          <cell r="L14">
            <v>5.4349999999999997E-3</v>
          </cell>
          <cell r="M14">
            <v>1.6750000000000001E-3</v>
          </cell>
          <cell r="N14">
            <v>0</v>
          </cell>
          <cell r="O14">
            <v>3.8200000000000002E-4</v>
          </cell>
          <cell r="P14">
            <v>5.4299999999999997E-4</v>
          </cell>
          <cell r="Q14">
            <v>1.07E-3</v>
          </cell>
          <cell r="R14">
            <v>4.3410000000000002E-3</v>
          </cell>
          <cell r="S14">
            <v>7.332E-3</v>
          </cell>
          <cell r="T14">
            <v>1.0813E-2</v>
          </cell>
          <cell r="U14">
            <v>1.2288E-2</v>
          </cell>
          <cell r="V14">
            <v>1.2349000000000001E-2</v>
          </cell>
          <cell r="W14">
            <v>1.6063999999999998E-2</v>
          </cell>
        </row>
        <row r="15">
          <cell r="B15" t="str">
            <v>Motor Gasoline</v>
          </cell>
          <cell r="C15">
            <v>8.2147999999999999E-2</v>
          </cell>
          <cell r="D15">
            <v>2.2341E-2</v>
          </cell>
          <cell r="E15">
            <v>1.5887999999999999E-2</v>
          </cell>
          <cell r="F15">
            <v>3.6908000000000003E-2</v>
          </cell>
          <cell r="G15">
            <v>3.7497999999999997E-2</v>
          </cell>
          <cell r="H15">
            <v>1.2148000000000001E-2</v>
          </cell>
          <cell r="I15">
            <v>2.5939E-2</v>
          </cell>
          <cell r="J15">
            <v>4.2327999999999998E-2</v>
          </cell>
          <cell r="K15">
            <v>2.0413000000000001E-2</v>
          </cell>
          <cell r="L15">
            <v>2.9481E-2</v>
          </cell>
          <cell r="M15">
            <v>2.6023000000000001E-2</v>
          </cell>
          <cell r="N15">
            <v>2.4837999999999999E-2</v>
          </cell>
          <cell r="O15">
            <v>3.7692000000000003E-2</v>
          </cell>
          <cell r="P15">
            <v>3.9534E-2</v>
          </cell>
          <cell r="Q15">
            <v>5.2338999999999997E-2</v>
          </cell>
          <cell r="R15">
            <v>5.4576E-2</v>
          </cell>
          <cell r="S15">
            <v>6.5906000000000006E-2</v>
          </cell>
          <cell r="T15">
            <v>6.0842E-2</v>
          </cell>
          <cell r="U15">
            <v>4.7899999999999998E-2</v>
          </cell>
          <cell r="V15">
            <v>6.0634E-2</v>
          </cell>
          <cell r="W15">
            <v>6.2782000000000004E-2</v>
          </cell>
        </row>
        <row r="16">
          <cell r="B16" t="str">
            <v>Diesel Fuel Oil</v>
          </cell>
          <cell r="C16">
            <v>0.54601299999999997</v>
          </cell>
          <cell r="D16">
            <v>0.43398599999999998</v>
          </cell>
          <cell r="E16">
            <v>0.54729799999999995</v>
          </cell>
          <cell r="F16">
            <v>0.72212200000000004</v>
          </cell>
          <cell r="G16">
            <v>0.56647199999999998</v>
          </cell>
          <cell r="H16">
            <v>0.62178500000000003</v>
          </cell>
          <cell r="I16">
            <v>0.66046400000000005</v>
          </cell>
          <cell r="J16">
            <v>0.65228399999999997</v>
          </cell>
          <cell r="K16">
            <v>0.757046</v>
          </cell>
          <cell r="L16">
            <v>0.83082699999999998</v>
          </cell>
          <cell r="M16">
            <v>0.72103799999999996</v>
          </cell>
          <cell r="N16">
            <v>0.698411</v>
          </cell>
          <cell r="O16">
            <v>0.63431300000000002</v>
          </cell>
          <cell r="P16">
            <v>0.63780999999999999</v>
          </cell>
          <cell r="Q16">
            <v>0.56032300000000002</v>
          </cell>
          <cell r="R16">
            <v>0.53395999999999999</v>
          </cell>
          <cell r="S16">
            <v>0.54761199999999999</v>
          </cell>
          <cell r="T16">
            <v>0.26051400000000002</v>
          </cell>
          <cell r="U16">
            <v>0.40254800000000002</v>
          </cell>
          <cell r="V16">
            <v>0.44692900000000002</v>
          </cell>
          <cell r="W16">
            <v>0.34488200000000002</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1.841E-3</v>
          </cell>
          <cell r="O17">
            <v>2.5249999999999999E-3</v>
          </cell>
          <cell r="P17">
            <v>2.6029999999999998E-3</v>
          </cell>
          <cell r="Q17">
            <v>3.8600000000000001E-3</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row>
        <row r="30">
          <cell r="C30">
            <v>1027.5052889999999</v>
          </cell>
          <cell r="D30">
            <v>778.44686999999999</v>
          </cell>
          <cell r="E30">
            <v>1007.642263</v>
          </cell>
          <cell r="F30">
            <v>1369.622216</v>
          </cell>
          <cell r="G30">
            <v>1158.4470209999999</v>
          </cell>
          <cell r="H30">
            <v>1287.075196</v>
          </cell>
          <cell r="I30">
            <v>1605.61141</v>
          </cell>
          <cell r="J30">
            <v>1349.6261609999999</v>
          </cell>
          <cell r="K30">
            <v>1459.4575139999999</v>
          </cell>
          <cell r="L30">
            <v>1935.271628</v>
          </cell>
          <cell r="M30">
            <v>1752.1736900000001</v>
          </cell>
          <cell r="N30">
            <v>1634.0947650000001</v>
          </cell>
          <cell r="O30">
            <v>1624.8831419999999</v>
          </cell>
          <cell r="P30">
            <v>1675.812981</v>
          </cell>
          <cell r="Q30">
            <v>1463.706655</v>
          </cell>
          <cell r="R30">
            <v>1375.6992809999999</v>
          </cell>
          <cell r="S30">
            <v>1387.5789749999999</v>
          </cell>
          <cell r="T30">
            <v>1373.803566</v>
          </cell>
          <cell r="U30">
            <v>1330.535862</v>
          </cell>
          <cell r="V30">
            <v>1280.8575330000001</v>
          </cell>
          <cell r="W30">
            <v>1238.095448</v>
          </cell>
        </row>
      </sheetData>
      <sheetData sheetId="29">
        <row r="14">
          <cell r="B14" t="str">
            <v>Electricity</v>
          </cell>
          <cell r="C14">
            <v>0</v>
          </cell>
          <cell r="D14">
            <v>0</v>
          </cell>
          <cell r="E14">
            <v>0</v>
          </cell>
          <cell r="F14">
            <v>0</v>
          </cell>
          <cell r="G14">
            <v>8.9999999999999993E-3</v>
          </cell>
          <cell r="H14">
            <v>4.0000000000000001E-3</v>
          </cell>
          <cell r="I14">
            <v>3.0000000000000001E-3</v>
          </cell>
          <cell r="J14">
            <v>3.0000000000000001E-3</v>
          </cell>
          <cell r="K14">
            <v>1E-3</v>
          </cell>
          <cell r="L14">
            <v>1E-3</v>
          </cell>
          <cell r="M14">
            <v>1E-3</v>
          </cell>
          <cell r="N14">
            <v>1E-3</v>
          </cell>
          <cell r="O14">
            <v>0</v>
          </cell>
          <cell r="P14">
            <v>0</v>
          </cell>
          <cell r="Q14">
            <v>0</v>
          </cell>
          <cell r="R14">
            <v>0</v>
          </cell>
          <cell r="S14">
            <v>0</v>
          </cell>
          <cell r="T14">
            <v>0</v>
          </cell>
          <cell r="U14">
            <v>0</v>
          </cell>
          <cell r="V14">
            <v>0</v>
          </cell>
          <cell r="W14">
            <v>0</v>
          </cell>
        </row>
        <row r="15">
          <cell r="B15" t="str">
            <v>Natural Gas</v>
          </cell>
          <cell r="C15">
            <v>1.5601E-2</v>
          </cell>
          <cell r="D15">
            <v>1.2283000000000001E-2</v>
          </cell>
          <cell r="E15">
            <v>1.6077999999999999E-2</v>
          </cell>
          <cell r="F15">
            <v>1.7743999999999999E-2</v>
          </cell>
          <cell r="G15">
            <v>1.7139999999999999E-2</v>
          </cell>
          <cell r="H15">
            <v>1.5782000000000001E-2</v>
          </cell>
          <cell r="I15">
            <v>1.34E-2</v>
          </cell>
          <cell r="J15">
            <v>1.5775000000000001E-2</v>
          </cell>
          <cell r="K15">
            <v>1.5317000000000001E-2</v>
          </cell>
          <cell r="L15">
            <v>1.2588E-2</v>
          </cell>
          <cell r="M15">
            <v>1.3533999999999999E-2</v>
          </cell>
          <cell r="N15">
            <v>7.1599999999999997E-3</v>
          </cell>
          <cell r="O15">
            <v>7.3949999999999997E-3</v>
          </cell>
          <cell r="P15">
            <v>9.2739999999999993E-3</v>
          </cell>
          <cell r="Q15">
            <v>9.7149999999999997E-3</v>
          </cell>
          <cell r="R15">
            <v>8.8529999999999998E-3</v>
          </cell>
          <cell r="S15">
            <v>9.9360000000000004E-3</v>
          </cell>
          <cell r="T15">
            <v>1.0876E-2</v>
          </cell>
          <cell r="U15">
            <v>1.2246999999999999E-2</v>
          </cell>
          <cell r="V15">
            <v>1.1271E-2</v>
          </cell>
          <cell r="W15">
            <v>7.7260000000000002E-3</v>
          </cell>
        </row>
        <row r="16">
          <cell r="B16" t="str">
            <v>Motor Gasoline</v>
          </cell>
          <cell r="C16">
            <v>2.0760000000000002E-3</v>
          </cell>
          <cell r="D16">
            <v>3.9319999999999997E-3</v>
          </cell>
          <cell r="E16">
            <v>5.3569999999999998E-3</v>
          </cell>
          <cell r="F16">
            <v>6.1050000000000002E-3</v>
          </cell>
          <cell r="G16">
            <v>3.3040000000000001E-3</v>
          </cell>
          <cell r="H16">
            <v>2.088E-3</v>
          </cell>
          <cell r="I16">
            <v>1.0480000000000001E-3</v>
          </cell>
          <cell r="J16">
            <v>1.75E-3</v>
          </cell>
          <cell r="K16">
            <v>2.9269999999999999E-3</v>
          </cell>
          <cell r="L16">
            <v>2.6020000000000001E-3</v>
          </cell>
          <cell r="M16">
            <v>2.9069999999999999E-3</v>
          </cell>
          <cell r="N16">
            <v>2.777E-3</v>
          </cell>
          <cell r="O16">
            <v>2.807E-3</v>
          </cell>
          <cell r="P16">
            <v>9.8189999999999996E-3</v>
          </cell>
          <cell r="Q16">
            <v>1.0722000000000001E-2</v>
          </cell>
          <cell r="R16">
            <v>1.3476E-2</v>
          </cell>
          <cell r="S16">
            <v>1.755E-2</v>
          </cell>
          <cell r="T16">
            <v>2.8310999999999999E-2</v>
          </cell>
          <cell r="U16">
            <v>3.3456E-2</v>
          </cell>
          <cell r="V16">
            <v>3.5298999999999997E-2</v>
          </cell>
          <cell r="W16">
            <v>3.7250999999999999E-2</v>
          </cell>
        </row>
        <row r="17">
          <cell r="B17" t="str">
            <v>Diesel Fuel Oil</v>
          </cell>
          <cell r="C17">
            <v>1.046038</v>
          </cell>
          <cell r="D17">
            <v>0.87140200000000001</v>
          </cell>
          <cell r="E17">
            <v>1.178936</v>
          </cell>
          <cell r="F17">
            <v>1.420636</v>
          </cell>
          <cell r="G17">
            <v>1.332559</v>
          </cell>
          <cell r="H17">
            <v>1.3338380000000001</v>
          </cell>
          <cell r="I17">
            <v>1.328605</v>
          </cell>
          <cell r="J17">
            <v>1.5325949999999999</v>
          </cell>
          <cell r="K17">
            <v>1.6146180000000001</v>
          </cell>
          <cell r="L17">
            <v>1.915662</v>
          </cell>
          <cell r="M17">
            <v>1.6800029999999999</v>
          </cell>
          <cell r="N17">
            <v>1.639149</v>
          </cell>
          <cell r="O17">
            <v>1.5484260000000001</v>
          </cell>
          <cell r="P17">
            <v>1.893489</v>
          </cell>
          <cell r="Q17">
            <v>1.6489929999999999</v>
          </cell>
          <cell r="R17">
            <v>1.699508</v>
          </cell>
          <cell r="S17">
            <v>1.4113309999999999</v>
          </cell>
          <cell r="T17">
            <v>1.547418</v>
          </cell>
          <cell r="U17">
            <v>1.5413969999999999</v>
          </cell>
          <cell r="V17">
            <v>1.5048509999999999</v>
          </cell>
          <cell r="W17">
            <v>1.135208</v>
          </cell>
        </row>
        <row r="18">
          <cell r="B18" t="str">
            <v>Ethanol</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v>2.0599999999999999E-4</v>
          </cell>
          <cell r="O18">
            <v>1.8799999999999999E-4</v>
          </cell>
          <cell r="P18">
            <v>6.4599999999999998E-4</v>
          </cell>
          <cell r="Q18">
            <v>7.9100000000000004E-4</v>
          </cell>
          <cell r="R18" t="str">
            <v>n.a.</v>
          </cell>
          <cell r="S18" t="str">
            <v>n.a.</v>
          </cell>
          <cell r="T18" t="str">
            <v>n.a.</v>
          </cell>
          <cell r="U18" t="str">
            <v>n.a.</v>
          </cell>
          <cell r="V18" t="str">
            <v>n.a.</v>
          </cell>
          <cell r="W18" t="str">
            <v>n.a.</v>
          </cell>
        </row>
        <row r="19">
          <cell r="B19" t="str">
            <v>Biodiesel Fuel</v>
          </cell>
          <cell r="C19">
            <v>0</v>
          </cell>
          <cell r="D19" t="str">
            <v>n.a.</v>
          </cell>
          <cell r="E19" t="str">
            <v>n.a.</v>
          </cell>
          <cell r="F19" t="str">
            <v>n.a.</v>
          </cell>
          <cell r="G19" t="str">
            <v>n.a.</v>
          </cell>
          <cell r="H19" t="str">
            <v>n.a.</v>
          </cell>
          <cell r="I19" t="str">
            <v>n.a.</v>
          </cell>
          <cell r="J19" t="str">
            <v>n.a.</v>
          </cell>
          <cell r="K19" t="str">
            <v>n.a.</v>
          </cell>
          <cell r="L19" t="str">
            <v>n.a.</v>
          </cell>
          <cell r="M19" t="str">
            <v>n.a.</v>
          </cell>
          <cell r="N19" t="str">
            <v>n.a.</v>
          </cell>
          <cell r="O19" t="str">
            <v>n.a.</v>
          </cell>
          <cell r="P19" t="str">
            <v>n.a.</v>
          </cell>
          <cell r="Q19" t="str">
            <v>n.a.</v>
          </cell>
          <cell r="R19" t="str">
            <v>n.a.</v>
          </cell>
          <cell r="S19" t="str">
            <v>n.a.</v>
          </cell>
          <cell r="T19" t="str">
            <v>n.a.</v>
          </cell>
          <cell r="U19" t="str">
            <v>n.a.</v>
          </cell>
          <cell r="V19" t="str">
            <v>n.a.</v>
          </cell>
          <cell r="W19" t="str">
            <v>n.a.</v>
          </cell>
        </row>
        <row r="32">
          <cell r="C32">
            <v>545.52026599999999</v>
          </cell>
          <cell r="D32">
            <v>508.88498900000002</v>
          </cell>
          <cell r="E32">
            <v>681.33501699999999</v>
          </cell>
          <cell r="F32">
            <v>817.43716199999994</v>
          </cell>
          <cell r="G32">
            <v>797.60391500000003</v>
          </cell>
          <cell r="H32">
            <v>820.29713600000002</v>
          </cell>
          <cell r="I32">
            <v>934.34196599999996</v>
          </cell>
          <cell r="J32">
            <v>848.81998999999996</v>
          </cell>
          <cell r="K32">
            <v>912.79233399999998</v>
          </cell>
          <cell r="L32">
            <v>1148.3720679999999</v>
          </cell>
          <cell r="M32">
            <v>1020.989985</v>
          </cell>
          <cell r="N32">
            <v>1072.676307</v>
          </cell>
          <cell r="O32">
            <v>1040.618735</v>
          </cell>
          <cell r="P32">
            <v>1146.20868</v>
          </cell>
          <cell r="Q32">
            <v>999.74533899999994</v>
          </cell>
          <cell r="R32">
            <v>1028.572459</v>
          </cell>
          <cell r="S32">
            <v>776.61287700000003</v>
          </cell>
          <cell r="T32">
            <v>959.36057600000004</v>
          </cell>
          <cell r="U32">
            <v>914.779494</v>
          </cell>
          <cell r="V32">
            <v>898.15249600000004</v>
          </cell>
          <cell r="W32">
            <v>880.29095500000005</v>
          </cell>
        </row>
      </sheetData>
      <sheetData sheetId="30">
        <row r="14">
          <cell r="B14" t="str">
            <v>Motor Gasoline</v>
          </cell>
          <cell r="C14">
            <v>3.7125999999999999E-2</v>
          </cell>
          <cell r="D14">
            <v>3.5479999999999999E-3</v>
          </cell>
          <cell r="E14">
            <v>8.5570000000000004E-3</v>
          </cell>
          <cell r="F14">
            <v>6.1180000000000002E-3</v>
          </cell>
          <cell r="G14">
            <v>5.5389999999999997E-3</v>
          </cell>
          <cell r="H14">
            <v>8.7299999999999999E-3</v>
          </cell>
          <cell r="I14">
            <v>7.4999999999999997E-3</v>
          </cell>
          <cell r="J14">
            <v>7.6569999999999997E-3</v>
          </cell>
          <cell r="K14">
            <v>9.2049999999999996E-3</v>
          </cell>
          <cell r="L14">
            <v>8.744E-3</v>
          </cell>
          <cell r="M14">
            <v>8.4309999999999993E-3</v>
          </cell>
          <cell r="N14">
            <v>6.4260000000000003E-3</v>
          </cell>
          <cell r="O14">
            <v>9.8250000000000004E-3</v>
          </cell>
          <cell r="P14">
            <v>1.5907000000000001E-2</v>
          </cell>
          <cell r="Q14">
            <v>1.6153000000000001E-2</v>
          </cell>
          <cell r="R14">
            <v>1.5177E-2</v>
          </cell>
          <cell r="S14">
            <v>1.5692000000000001E-2</v>
          </cell>
          <cell r="T14">
            <v>2.2067E-2</v>
          </cell>
          <cell r="U14">
            <v>1.9951E-2</v>
          </cell>
          <cell r="V14">
            <v>2.4369999999999999E-2</v>
          </cell>
          <cell r="W14">
            <v>2.2259000000000001E-2</v>
          </cell>
        </row>
        <row r="15">
          <cell r="B15" t="str">
            <v>Diesel Fuel Oil</v>
          </cell>
          <cell r="C15">
            <v>0.27335100000000001</v>
          </cell>
          <cell r="D15">
            <v>0.254998</v>
          </cell>
          <cell r="E15">
            <v>0.33441300000000002</v>
          </cell>
          <cell r="F15">
            <v>0.36286000000000002</v>
          </cell>
          <cell r="G15">
            <v>0.30476300000000001</v>
          </cell>
          <cell r="H15">
            <v>0.33263999999999999</v>
          </cell>
          <cell r="I15">
            <v>0.32312999999999997</v>
          </cell>
          <cell r="J15">
            <v>0.34939500000000001</v>
          </cell>
          <cell r="K15">
            <v>0.36021599999999998</v>
          </cell>
          <cell r="L15">
            <v>0.30741000000000002</v>
          </cell>
          <cell r="M15">
            <v>0.25707200000000002</v>
          </cell>
          <cell r="N15">
            <v>0.23342099999999999</v>
          </cell>
          <cell r="O15">
            <v>0.23355999999999999</v>
          </cell>
          <cell r="P15">
            <v>0.29337299999999999</v>
          </cell>
          <cell r="Q15">
            <v>0.28929100000000002</v>
          </cell>
          <cell r="R15">
            <v>0.249861</v>
          </cell>
          <cell r="S15">
            <v>0.19910700000000001</v>
          </cell>
          <cell r="T15">
            <v>0.124096</v>
          </cell>
          <cell r="U15">
            <v>9.9322999999999995E-2</v>
          </cell>
          <cell r="V15">
            <v>9.0008000000000005E-2</v>
          </cell>
          <cell r="W15">
            <v>7.7100000000000002E-2</v>
          </cell>
        </row>
        <row r="16">
          <cell r="B16" t="str">
            <v>Ethanol</v>
          </cell>
          <cell r="C16" t="str">
            <v>n.a.</v>
          </cell>
          <cell r="D16" t="str">
            <v>n.a.</v>
          </cell>
          <cell r="E16" t="str">
            <v>n.a.</v>
          </cell>
          <cell r="F16" t="str">
            <v>n.a.</v>
          </cell>
          <cell r="G16" t="str">
            <v>n.a.</v>
          </cell>
          <cell r="H16" t="str">
            <v>n.a.</v>
          </cell>
          <cell r="I16" t="str">
            <v>n.a.</v>
          </cell>
          <cell r="J16" t="str">
            <v>n.a.</v>
          </cell>
          <cell r="K16" t="str">
            <v>n.a.</v>
          </cell>
          <cell r="L16" t="str">
            <v>n.a.</v>
          </cell>
          <cell r="M16" t="str">
            <v>n.a.</v>
          </cell>
          <cell r="N16">
            <v>4.7600000000000002E-4</v>
          </cell>
          <cell r="O16">
            <v>6.5799999999999995E-4</v>
          </cell>
          <cell r="P16">
            <v>1.047E-3</v>
          </cell>
          <cell r="Q16">
            <v>1.191E-3</v>
          </cell>
          <cell r="R16" t="str">
            <v>n.a.</v>
          </cell>
          <cell r="S16" t="str">
            <v>n.a.</v>
          </cell>
          <cell r="T16" t="str">
            <v>n.a.</v>
          </cell>
          <cell r="U16" t="str">
            <v>n.a.</v>
          </cell>
          <cell r="V16" t="str">
            <v>n.a.</v>
          </cell>
          <cell r="W16" t="str">
            <v>n.a.</v>
          </cell>
        </row>
        <row r="17">
          <cell r="B17" t="str">
            <v>Biodiesel Fuel</v>
          </cell>
          <cell r="C17">
            <v>0</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t="str">
            <v>n.a.</v>
          </cell>
          <cell r="U17" t="str">
            <v>n.a.</v>
          </cell>
          <cell r="V17" t="str">
            <v>n.a.</v>
          </cell>
          <cell r="W17" t="str">
            <v>n.a.</v>
          </cell>
        </row>
        <row r="19">
          <cell r="B19" t="str">
            <v>Shares (%)</v>
          </cell>
        </row>
        <row r="26">
          <cell r="C26">
            <v>390.50965400000001</v>
          </cell>
          <cell r="D26">
            <v>319.85589199999998</v>
          </cell>
          <cell r="E26">
            <v>441.39508799999999</v>
          </cell>
          <cell r="F26">
            <v>476.49701599999997</v>
          </cell>
          <cell r="G26">
            <v>408.61577899999997</v>
          </cell>
          <cell r="H26">
            <v>458.08923199999998</v>
          </cell>
          <cell r="I26">
            <v>390.49245200000001</v>
          </cell>
          <cell r="J26">
            <v>465.628038</v>
          </cell>
          <cell r="K26">
            <v>450.69170300000002</v>
          </cell>
          <cell r="L26">
            <v>460.35002500000002</v>
          </cell>
          <cell r="M26">
            <v>347.27921700000002</v>
          </cell>
          <cell r="N26">
            <v>342.47961500000002</v>
          </cell>
          <cell r="O26">
            <v>312.82190400000002</v>
          </cell>
          <cell r="P26">
            <v>423.24601899999999</v>
          </cell>
          <cell r="Q26">
            <v>337.08596</v>
          </cell>
          <cell r="R26">
            <v>328.84088500000001</v>
          </cell>
          <cell r="S26">
            <v>292.713459</v>
          </cell>
          <cell r="T26">
            <v>284.83941800000002</v>
          </cell>
          <cell r="U26">
            <v>272.42625800000002</v>
          </cell>
          <cell r="V26">
            <v>255.69498400000001</v>
          </cell>
          <cell r="W26">
            <v>227.697926</v>
          </cell>
        </row>
      </sheetData>
      <sheetData sheetId="31">
        <row r="13">
          <cell r="C13">
            <v>2.3639999999999999</v>
          </cell>
          <cell r="D13">
            <v>2.2229999999999999</v>
          </cell>
          <cell r="E13">
            <v>2.234</v>
          </cell>
          <cell r="F13">
            <v>2.2719999999999998</v>
          </cell>
          <cell r="G13">
            <v>2.2879999999999998</v>
          </cell>
          <cell r="H13">
            <v>2.246</v>
          </cell>
          <cell r="I13">
            <v>2.294</v>
          </cell>
          <cell r="J13">
            <v>2.1840000000000002</v>
          </cell>
          <cell r="K13">
            <v>2.1840000000000002</v>
          </cell>
          <cell r="L13">
            <v>2.2450000000000001</v>
          </cell>
          <cell r="M13">
            <v>2.1859999999999999</v>
          </cell>
          <cell r="N13">
            <v>2.1680000000000001</v>
          </cell>
          <cell r="O13">
            <v>2.19</v>
          </cell>
          <cell r="P13">
            <v>2.2250000000000001</v>
          </cell>
          <cell r="Q13">
            <v>2.3319999999999999</v>
          </cell>
          <cell r="R13">
            <v>2.2370000000000001</v>
          </cell>
          <cell r="S13">
            <v>2.27</v>
          </cell>
          <cell r="T13">
            <v>2.4209999999999998</v>
          </cell>
          <cell r="U13">
            <v>2.258</v>
          </cell>
          <cell r="V13">
            <v>2.157</v>
          </cell>
          <cell r="W13">
            <v>2.2650000000000001</v>
          </cell>
        </row>
        <row r="14">
          <cell r="C14">
            <v>1.179</v>
          </cell>
          <cell r="D14">
            <v>1.2</v>
          </cell>
          <cell r="E14">
            <v>1.1970000000000001</v>
          </cell>
          <cell r="F14">
            <v>1.1519999999999999</v>
          </cell>
          <cell r="G14">
            <v>1.147</v>
          </cell>
          <cell r="H14">
            <v>1.1499999999999999</v>
          </cell>
          <cell r="I14">
            <v>1.071</v>
          </cell>
          <cell r="J14">
            <v>1.1779999999999999</v>
          </cell>
          <cell r="K14">
            <v>1.22</v>
          </cell>
          <cell r="L14">
            <v>1.274</v>
          </cell>
          <cell r="M14">
            <v>1.232</v>
          </cell>
          <cell r="N14">
            <v>1.252</v>
          </cell>
          <cell r="O14">
            <v>1.298</v>
          </cell>
          <cell r="P14">
            <v>1.29</v>
          </cell>
          <cell r="Q14">
            <v>1.236</v>
          </cell>
          <cell r="R14">
            <v>1.3720000000000001</v>
          </cell>
          <cell r="S14">
            <v>1.3009999999999999</v>
          </cell>
          <cell r="T14">
            <v>1.3</v>
          </cell>
          <cell r="U14">
            <v>1.345</v>
          </cell>
          <cell r="V14">
            <v>1.3</v>
          </cell>
          <cell r="W14">
            <v>1.282</v>
          </cell>
        </row>
        <row r="15">
          <cell r="C15">
            <v>0.35</v>
          </cell>
          <cell r="D15">
            <v>0.40500000000000003</v>
          </cell>
          <cell r="E15">
            <v>0.4</v>
          </cell>
          <cell r="F15">
            <v>0.39600000000000002</v>
          </cell>
          <cell r="G15">
            <v>0.36299999999999999</v>
          </cell>
          <cell r="H15">
            <v>0.38400000000000001</v>
          </cell>
          <cell r="I15">
            <v>0.38400000000000001</v>
          </cell>
          <cell r="J15">
            <v>0.39700000000000002</v>
          </cell>
          <cell r="K15">
            <v>0.39</v>
          </cell>
          <cell r="L15">
            <v>0.36399999999999999</v>
          </cell>
          <cell r="M15">
            <v>0.35299999999999998</v>
          </cell>
          <cell r="N15">
            <v>0.34699999999999998</v>
          </cell>
          <cell r="O15">
            <v>0.36299999999999999</v>
          </cell>
          <cell r="P15">
            <v>0.435</v>
          </cell>
          <cell r="Q15">
            <v>0.40300000000000002</v>
          </cell>
          <cell r="R15">
            <v>0.40500000000000003</v>
          </cell>
          <cell r="S15">
            <v>0.48099999999999998</v>
          </cell>
          <cell r="T15">
            <v>0.28199999999999997</v>
          </cell>
          <cell r="U15">
            <v>0.27300000000000002</v>
          </cell>
          <cell r="V15">
            <v>0.26500000000000001</v>
          </cell>
          <cell r="W15">
            <v>0.221</v>
          </cell>
        </row>
        <row r="23">
          <cell r="C23">
            <v>22266.747310999999</v>
          </cell>
          <cell r="D23">
            <v>17730.558432000002</v>
          </cell>
          <cell r="E23">
            <v>22574.998075</v>
          </cell>
          <cell r="F23">
            <v>29828.138522000001</v>
          </cell>
          <cell r="G23">
            <v>24770.756244</v>
          </cell>
          <cell r="H23">
            <v>27723.859689000001</v>
          </cell>
          <cell r="I23">
            <v>33488.889476999997</v>
          </cell>
          <cell r="J23">
            <v>29245.655297000001</v>
          </cell>
          <cell r="K23">
            <v>31285.101931000001</v>
          </cell>
          <cell r="L23">
            <v>39927.575721000001</v>
          </cell>
          <cell r="M23">
            <v>36734.340811000002</v>
          </cell>
          <cell r="N23">
            <v>34182.936396999998</v>
          </cell>
          <cell r="O23">
            <v>33301.426058999998</v>
          </cell>
          <cell r="P23">
            <v>33804.953928000003</v>
          </cell>
          <cell r="Q23">
            <v>28171.522250000002</v>
          </cell>
          <cell r="R23">
            <v>27602.113649999999</v>
          </cell>
          <cell r="S23">
            <v>27435.739268000001</v>
          </cell>
          <cell r="T23">
            <v>25469.162445999998</v>
          </cell>
          <cell r="U23">
            <v>26447.672621999998</v>
          </cell>
          <cell r="V23">
            <v>26652.349233000001</v>
          </cell>
          <cell r="W23">
            <v>24534.134064000002</v>
          </cell>
        </row>
        <row r="24">
          <cell r="C24">
            <v>41349.189130999999</v>
          </cell>
          <cell r="D24">
            <v>37561.631918999999</v>
          </cell>
          <cell r="E24">
            <v>49973.853053999999</v>
          </cell>
          <cell r="F24">
            <v>61810.180261000001</v>
          </cell>
          <cell r="G24">
            <v>60050.316335000003</v>
          </cell>
          <cell r="H24">
            <v>61070.364536000001</v>
          </cell>
          <cell r="I24">
            <v>74057.849061999994</v>
          </cell>
          <cell r="J24">
            <v>60653.220816000001</v>
          </cell>
          <cell r="K24">
            <v>62453.291977000001</v>
          </cell>
          <cell r="L24">
            <v>74618.455971000003</v>
          </cell>
          <cell r="M24">
            <v>68039.871656999996</v>
          </cell>
          <cell r="N24">
            <v>69712.791968999998</v>
          </cell>
          <cell r="O24">
            <v>64706.162172999997</v>
          </cell>
          <cell r="P24">
            <v>71713.790213999993</v>
          </cell>
          <cell r="Q24">
            <v>65282.925897000001</v>
          </cell>
          <cell r="R24">
            <v>60507.536841000001</v>
          </cell>
          <cell r="S24">
            <v>48178.800599000002</v>
          </cell>
          <cell r="T24">
            <v>59561.716987</v>
          </cell>
          <cell r="U24">
            <v>54893.741162999999</v>
          </cell>
          <cell r="V24">
            <v>55761.625124999999</v>
          </cell>
          <cell r="W24">
            <v>55420.049348</v>
          </cell>
        </row>
        <row r="25">
          <cell r="C25">
            <v>66098.451891999997</v>
          </cell>
          <cell r="D25">
            <v>46787.18219</v>
          </cell>
          <cell r="E25">
            <v>65372.495299000002</v>
          </cell>
          <cell r="F25">
            <v>71284.081321999998</v>
          </cell>
          <cell r="G25">
            <v>66686.214615000004</v>
          </cell>
          <cell r="H25">
            <v>70671.842984999996</v>
          </cell>
          <cell r="I25">
            <v>60243.330959999999</v>
          </cell>
          <cell r="J25">
            <v>69482.618197000003</v>
          </cell>
          <cell r="K25">
            <v>68460.885762000005</v>
          </cell>
          <cell r="L25">
            <v>74922.859589</v>
          </cell>
          <cell r="M25">
            <v>58281.624151999997</v>
          </cell>
          <cell r="N25">
            <v>58469.961791000002</v>
          </cell>
          <cell r="O25">
            <v>51052.626222999999</v>
          </cell>
          <cell r="P25">
            <v>57640.957033999999</v>
          </cell>
          <cell r="Q25">
            <v>49552.226847999998</v>
          </cell>
          <cell r="R25">
            <v>48101.469326999999</v>
          </cell>
          <cell r="S25">
            <v>36051.652263000004</v>
          </cell>
          <cell r="T25">
            <v>59838.202558999998</v>
          </cell>
          <cell r="U25">
            <v>59117.202617000003</v>
          </cell>
          <cell r="V25">
            <v>57161.536323</v>
          </cell>
          <cell r="W25">
            <v>61037.165743999998</v>
          </cell>
        </row>
      </sheetData>
      <sheetData sheetId="32">
        <row r="12">
          <cell r="C12">
            <v>4.6921999999999998E-2</v>
          </cell>
          <cell r="D12">
            <v>2.9346000000000001E-2</v>
          </cell>
          <cell r="E12">
            <v>3.4519000000000001E-2</v>
          </cell>
          <cell r="F12">
            <v>4.2258999999999998E-2</v>
          </cell>
          <cell r="G12">
            <v>4.4044E-2</v>
          </cell>
          <cell r="H12">
            <v>3.8958E-2</v>
          </cell>
          <cell r="I12">
            <v>4.6671999999999998E-2</v>
          </cell>
          <cell r="J12">
            <v>5.3870000000000001E-2</v>
          </cell>
          <cell r="K12">
            <v>6.5734000000000001E-2</v>
          </cell>
          <cell r="L12">
            <v>9.2963000000000004E-2</v>
          </cell>
          <cell r="M12">
            <v>0.12112000000000001</v>
          </cell>
          <cell r="N12">
            <v>0.12403</v>
          </cell>
          <cell r="O12">
            <v>0.13559399999999999</v>
          </cell>
          <cell r="P12">
            <v>0.13048899999999999</v>
          </cell>
          <cell r="Q12">
            <v>0.111056</v>
          </cell>
          <cell r="R12">
            <v>0.103843</v>
          </cell>
          <cell r="S12">
            <v>9.6946000000000004E-2</v>
          </cell>
          <cell r="T12">
            <v>9.2093999999999995E-2</v>
          </cell>
          <cell r="U12">
            <v>8.3119999999999999E-2</v>
          </cell>
          <cell r="V12">
            <v>7.7663999999999997E-2</v>
          </cell>
          <cell r="W12">
            <v>6.4244999999999997E-2</v>
          </cell>
        </row>
        <row r="15">
          <cell r="C15">
            <v>31.376949</v>
          </cell>
          <cell r="D15">
            <v>21.764731000000001</v>
          </cell>
          <cell r="E15">
            <v>26.650213999999998</v>
          </cell>
          <cell r="F15">
            <v>32.626232000000002</v>
          </cell>
          <cell r="G15">
            <v>34.003638000000002</v>
          </cell>
          <cell r="H15">
            <v>32.875492999999999</v>
          </cell>
          <cell r="I15">
            <v>39.386274999999998</v>
          </cell>
          <cell r="J15">
            <v>46.539157000000003</v>
          </cell>
          <cell r="K15">
            <v>56.791167999999999</v>
          </cell>
          <cell r="L15">
            <v>52.980732000000003</v>
          </cell>
          <cell r="M15">
            <v>69.028008</v>
          </cell>
          <cell r="N15">
            <v>70.685213000000005</v>
          </cell>
          <cell r="O15">
            <v>77.274776000000003</v>
          </cell>
          <cell r="P15">
            <v>74.367502000000002</v>
          </cell>
          <cell r="Q15">
            <v>63.290875999999997</v>
          </cell>
          <cell r="R15">
            <v>59.180833</v>
          </cell>
          <cell r="S15">
            <v>58.770516000000001</v>
          </cell>
          <cell r="T15">
            <v>57.612081000000003</v>
          </cell>
          <cell r="U15">
            <v>51.997722000000003</v>
          </cell>
          <cell r="V15">
            <v>48.667988000000001</v>
          </cell>
          <cell r="W15">
            <v>41.714717</v>
          </cell>
        </row>
        <row r="26">
          <cell r="C26">
            <v>6.52</v>
          </cell>
          <cell r="D26">
            <v>4.1539999999999999</v>
          </cell>
          <cell r="E26">
            <v>4.3440000000000003</v>
          </cell>
          <cell r="F26">
            <v>5.1319999999999997</v>
          </cell>
          <cell r="G26">
            <v>5.5490000000000004</v>
          </cell>
          <cell r="H26">
            <v>5.5780000000000003</v>
          </cell>
          <cell r="I26">
            <v>6.2629999999999999</v>
          </cell>
          <cell r="J26">
            <v>6.7590000000000003</v>
          </cell>
          <cell r="K26">
            <v>7.9450000000000003</v>
          </cell>
          <cell r="L26">
            <v>8.6289999999999996</v>
          </cell>
          <cell r="M26">
            <v>11.148999999999999</v>
          </cell>
          <cell r="N26">
            <v>13.766</v>
          </cell>
          <cell r="O26">
            <v>12.798999999999999</v>
          </cell>
          <cell r="P26">
            <v>11.646000000000001</v>
          </cell>
          <cell r="Q26">
            <v>10.775</v>
          </cell>
          <cell r="R26">
            <v>10.074</v>
          </cell>
          <cell r="S26">
            <v>9.1649999999999991</v>
          </cell>
          <cell r="T26">
            <v>8.7859999999999996</v>
          </cell>
          <cell r="U26">
            <v>8.0690000000000008</v>
          </cell>
          <cell r="V26">
            <v>7.3979999999999997</v>
          </cell>
          <cell r="W26">
            <v>6.7169999999999996</v>
          </cell>
        </row>
        <row r="27">
          <cell r="C27">
            <v>4374.8833869999999</v>
          </cell>
          <cell r="D27">
            <v>4294.487306</v>
          </cell>
          <cell r="E27">
            <v>4830.6828640000003</v>
          </cell>
          <cell r="F27">
            <v>5005.7485720000004</v>
          </cell>
          <cell r="G27">
            <v>4825.0840360000002</v>
          </cell>
          <cell r="H27">
            <v>4640.6238469999998</v>
          </cell>
          <cell r="I27">
            <v>4951.5011699999995</v>
          </cell>
          <cell r="J27">
            <v>5421.8700719999997</v>
          </cell>
          <cell r="K27">
            <v>5628.2794919999997</v>
          </cell>
          <cell r="L27">
            <v>5700.1904619999996</v>
          </cell>
          <cell r="M27">
            <v>5748.0334329999996</v>
          </cell>
          <cell r="N27">
            <v>4767.1181139999999</v>
          </cell>
          <cell r="O27">
            <v>5605.3360730000004</v>
          </cell>
          <cell r="P27">
            <v>5928.366747</v>
          </cell>
          <cell r="Q27">
            <v>5453.3246520000002</v>
          </cell>
          <cell r="R27">
            <v>5454.0038279999999</v>
          </cell>
          <cell r="S27">
            <v>5596.7320339999997</v>
          </cell>
          <cell r="T27">
            <v>5650.5934269999998</v>
          </cell>
          <cell r="U27">
            <v>5553.1820260000004</v>
          </cell>
          <cell r="V27">
            <v>5659.2744769999999</v>
          </cell>
          <cell r="W27">
            <v>5156.1114049999996</v>
          </cell>
        </row>
      </sheetData>
      <sheetData sheetId="33"/>
      <sheetData sheetId="34"/>
      <sheetData sheetId="35">
        <row r="14">
          <cell r="B14" t="str">
            <v>Natural Gas</v>
          </cell>
        </row>
      </sheetData>
      <sheetData sheetId="36">
        <row r="14">
          <cell r="B14" t="str">
            <v>Motor Gasoline</v>
          </cell>
        </row>
      </sheetData>
      <sheetData sheetId="37">
        <row r="13">
          <cell r="C13">
            <v>12.304</v>
          </cell>
          <cell r="D13">
            <v>12.356</v>
          </cell>
          <cell r="E13">
            <v>13.009</v>
          </cell>
          <cell r="F13">
            <v>13.744</v>
          </cell>
          <cell r="G13">
            <v>13.151</v>
          </cell>
          <cell r="H13">
            <v>13.401</v>
          </cell>
          <cell r="I13">
            <v>13.028</v>
          </cell>
          <cell r="J13">
            <v>16.041</v>
          </cell>
          <cell r="K13">
            <v>17.658999999999999</v>
          </cell>
          <cell r="L13">
            <v>16.221</v>
          </cell>
          <cell r="M13">
            <v>18.873000000000001</v>
          </cell>
          <cell r="N13">
            <v>21.013999999999999</v>
          </cell>
          <cell r="O13">
            <v>22.704000000000001</v>
          </cell>
          <cell r="P13">
            <v>25.055</v>
          </cell>
          <cell r="Q13">
            <v>25.154</v>
          </cell>
          <cell r="R13">
            <v>25.34</v>
          </cell>
          <cell r="S13">
            <v>23.870999999999999</v>
          </cell>
          <cell r="T13">
            <v>24.925999999999998</v>
          </cell>
          <cell r="U13">
            <v>23.125</v>
          </cell>
          <cell r="V13">
            <v>22.838999999999999</v>
          </cell>
          <cell r="W13">
            <v>20.004000000000001</v>
          </cell>
        </row>
        <row r="25">
          <cell r="C25">
            <v>230.11600000000001</v>
          </cell>
          <cell r="D25">
            <v>243.93899999999999</v>
          </cell>
          <cell r="E25">
            <v>246.40700000000001</v>
          </cell>
          <cell r="F25">
            <v>252.471</v>
          </cell>
          <cell r="G25">
            <v>259.512</v>
          </cell>
          <cell r="H25">
            <v>267.351</v>
          </cell>
          <cell r="I25">
            <v>257.53199999999998</v>
          </cell>
          <cell r="J25">
            <v>265.815</v>
          </cell>
          <cell r="K25">
            <v>283.12599999999998</v>
          </cell>
          <cell r="L25">
            <v>298.37400000000002</v>
          </cell>
          <cell r="M25">
            <v>315.65600000000001</v>
          </cell>
          <cell r="N25">
            <v>327.45400000000001</v>
          </cell>
          <cell r="O25">
            <v>329.26</v>
          </cell>
          <cell r="P25">
            <v>336.09800000000001</v>
          </cell>
          <cell r="Q25">
            <v>351.75599999999997</v>
          </cell>
          <cell r="R25">
            <v>389.64699999999999</v>
          </cell>
          <cell r="S25">
            <v>404.09899999999999</v>
          </cell>
          <cell r="T25">
            <v>414.88299999999998</v>
          </cell>
          <cell r="U25">
            <v>422.524</v>
          </cell>
          <cell r="V25">
            <v>423.78100000000001</v>
          </cell>
          <cell r="W25">
            <v>431.64499999999998</v>
          </cell>
        </row>
        <row r="37">
          <cell r="C37">
            <v>13721.145208</v>
          </cell>
          <cell r="D37">
            <v>12745.637294</v>
          </cell>
          <cell r="E37">
            <v>14137.085474</v>
          </cell>
          <cell r="F37">
            <v>14575.487942</v>
          </cell>
          <cell r="G37">
            <v>13908.197271999999</v>
          </cell>
          <cell r="H37">
            <v>13413.154499</v>
          </cell>
          <cell r="I37">
            <v>14369.573041</v>
          </cell>
          <cell r="J37">
            <v>15862.226167999999</v>
          </cell>
          <cell r="K37">
            <v>16732.094390999999</v>
          </cell>
          <cell r="L37">
            <v>17168.947853000001</v>
          </cell>
          <cell r="M37">
            <v>17338.053671000001</v>
          </cell>
          <cell r="N37">
            <v>14567.582774</v>
          </cell>
          <cell r="O37">
            <v>17640.060173000002</v>
          </cell>
          <cell r="P37">
            <v>18707.064214999999</v>
          </cell>
          <cell r="Q37">
            <v>17225.934298</v>
          </cell>
          <cell r="R37">
            <v>17190.137223999998</v>
          </cell>
          <cell r="S37">
            <v>17542.349221</v>
          </cell>
          <cell r="T37">
            <v>17630.599335999999</v>
          </cell>
          <cell r="U37">
            <v>17270.179950999998</v>
          </cell>
          <cell r="V37">
            <v>17483.901462000002</v>
          </cell>
          <cell r="W37">
            <v>15895.789999000001</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sheetName val="Table 1"/>
      <sheetName val="Table 2"/>
      <sheetName val="Table 3"/>
      <sheetName val="Table 4"/>
      <sheetName val="Table 5"/>
      <sheetName val="Table 6"/>
      <sheetName val="Table 7"/>
      <sheetName val="Table 8"/>
      <sheetName val="Table 9"/>
      <sheetName val="Table 10"/>
      <sheetName val="Table 11"/>
      <sheetName val="Table 12"/>
      <sheetName val="Table 13"/>
      <sheetName val="Table 14"/>
      <sheetName val="Table 15"/>
      <sheetName val="Table 16"/>
      <sheetName val="Table 17"/>
      <sheetName val="Table 18"/>
      <sheetName val="Table 19"/>
      <sheetName val="Table 20"/>
      <sheetName val="Table 21"/>
      <sheetName val="Table 22"/>
      <sheetName val="Table 23"/>
      <sheetName val="Table 24"/>
      <sheetName val="Table 25"/>
      <sheetName val="Table 26"/>
      <sheetName val="Table 27"/>
      <sheetName val="Table 28"/>
      <sheetName val="Table 29"/>
      <sheetName val="Table 30"/>
      <sheetName val="Table 31"/>
      <sheetName val="Table 32"/>
      <sheetName val="Table 33"/>
      <sheetName val="Table 34"/>
      <sheetName val="Table 35"/>
      <sheetName val="Table 36"/>
      <sheetName val="Table 3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4">
          <cell r="C14">
            <v>0.39535199999999998</v>
          </cell>
          <cell r="D14">
            <v>0.41150799999999998</v>
          </cell>
          <cell r="E14">
            <v>0.36754199999999998</v>
          </cell>
          <cell r="F14">
            <v>0.3765</v>
          </cell>
          <cell r="G14">
            <v>0.31028</v>
          </cell>
          <cell r="H14">
            <v>0.34841</v>
          </cell>
          <cell r="I14">
            <v>0.30235200000000001</v>
          </cell>
          <cell r="J14">
            <v>0.30938399999999999</v>
          </cell>
          <cell r="K14">
            <v>0.29548799999999997</v>
          </cell>
          <cell r="L14">
            <v>0.202516</v>
          </cell>
          <cell r="M14">
            <v>0.23569799999999999</v>
          </cell>
          <cell r="N14">
            <v>0.21781400000000001</v>
          </cell>
          <cell r="O14">
            <v>0.32172499999999998</v>
          </cell>
          <cell r="P14">
            <v>0.29725000000000001</v>
          </cell>
          <cell r="Q14">
            <v>0.28212500000000001</v>
          </cell>
          <cell r="R14">
            <v>0.36188199999999998</v>
          </cell>
          <cell r="S14">
            <v>0.38689200000000001</v>
          </cell>
          <cell r="T14">
            <v>0.49725000000000003</v>
          </cell>
          <cell r="U14">
            <v>0.49919999999999998</v>
          </cell>
          <cell r="V14">
            <v>0.46067200000000003</v>
          </cell>
          <cell r="W14">
            <v>0.36986400000000003</v>
          </cell>
        </row>
        <row r="15">
          <cell r="C15">
            <v>7.6902200000000001</v>
          </cell>
          <cell r="D15">
            <v>6.8704999999999998</v>
          </cell>
          <cell r="E15">
            <v>6.1366440000000004</v>
          </cell>
          <cell r="F15">
            <v>6.6240899999999998</v>
          </cell>
          <cell r="G15">
            <v>7.0698499999999997</v>
          </cell>
          <cell r="H15">
            <v>7.5306850000000001</v>
          </cell>
          <cell r="I15">
            <v>7.9555040000000004</v>
          </cell>
          <cell r="J15">
            <v>8.1319949999999999</v>
          </cell>
          <cell r="K15">
            <v>8.4693199999999997</v>
          </cell>
          <cell r="L15">
            <v>8.1905769999999993</v>
          </cell>
          <cell r="M15">
            <v>8.735322</v>
          </cell>
          <cell r="N15">
            <v>8.4697639999999996</v>
          </cell>
          <cell r="O15">
            <v>8.4674999999999994</v>
          </cell>
          <cell r="P15">
            <v>7.1003749999999997</v>
          </cell>
          <cell r="Q15">
            <v>4.9436249999999999</v>
          </cell>
          <cell r="R15">
            <v>4.6351880000000003</v>
          </cell>
          <cell r="S15">
            <v>4.6553380000000004</v>
          </cell>
          <cell r="T15">
            <v>6.7218499999999999</v>
          </cell>
          <cell r="U15">
            <v>8.9769500000000004</v>
          </cell>
          <cell r="V15">
            <v>10.055504000000001</v>
          </cell>
          <cell r="W15">
            <v>6.2936040000000002</v>
          </cell>
        </row>
      </sheetData>
      <sheetData sheetId="15">
        <row r="14">
          <cell r="C14">
            <v>3.6480000000000002E-3</v>
          </cell>
        </row>
      </sheetData>
      <sheetData sheetId="16"/>
      <sheetData sheetId="17">
        <row r="12">
          <cell r="C12">
            <v>0.14457500000000001</v>
          </cell>
          <cell r="D12">
            <v>0.110321</v>
          </cell>
          <cell r="E12">
            <v>4.1761E-2</v>
          </cell>
          <cell r="F12">
            <v>8.7895000000000001E-2</v>
          </cell>
          <cell r="G12">
            <v>0.120717</v>
          </cell>
          <cell r="H12">
            <v>0.12118900000000001</v>
          </cell>
          <cell r="I12">
            <v>0.114425</v>
          </cell>
          <cell r="J12">
            <v>9.6462000000000006E-2</v>
          </cell>
          <cell r="K12">
            <v>0.111291</v>
          </cell>
          <cell r="L12">
            <v>0.234989</v>
          </cell>
          <cell r="M12">
            <v>0.236128</v>
          </cell>
          <cell r="N12">
            <v>0.259185</v>
          </cell>
          <cell r="O12">
            <v>0.19438800000000001</v>
          </cell>
          <cell r="P12">
            <v>0.16443099999999999</v>
          </cell>
          <cell r="Q12">
            <v>0.17443700000000001</v>
          </cell>
          <cell r="R12">
            <v>0.198349</v>
          </cell>
          <cell r="S12">
            <v>0.20458899999999999</v>
          </cell>
          <cell r="T12">
            <v>0.245836</v>
          </cell>
          <cell r="U12">
            <v>0.25793300000000002</v>
          </cell>
          <cell r="V12">
            <v>0.26605699999999999</v>
          </cell>
          <cell r="W12">
            <v>0.117599</v>
          </cell>
        </row>
      </sheetData>
      <sheetData sheetId="18">
        <row r="12">
          <cell r="C12">
            <v>3.9624250000000001</v>
          </cell>
        </row>
      </sheetData>
      <sheetData sheetId="19">
        <row r="14">
          <cell r="C14">
            <v>1.4E-2</v>
          </cell>
        </row>
      </sheetData>
      <sheetData sheetId="20">
        <row r="14">
          <cell r="B14" t="str">
            <v>Natural Gas</v>
          </cell>
          <cell r="C14">
            <v>1.0082000000000001E-2</v>
          </cell>
          <cell r="D14">
            <v>1.6236E-2</v>
          </cell>
          <cell r="E14">
            <v>1.5996E-2</v>
          </cell>
          <cell r="F14">
            <v>1.6736999999999998E-2</v>
          </cell>
          <cell r="G14">
            <v>1.7604999999999999E-2</v>
          </cell>
          <cell r="H14">
            <v>1.7818000000000001E-2</v>
          </cell>
          <cell r="I14">
            <v>1.9616000000000001E-2</v>
          </cell>
          <cell r="J14">
            <v>1.9602999999999999E-2</v>
          </cell>
          <cell r="K14">
            <v>1.9748999999999999E-2</v>
          </cell>
          <cell r="L14">
            <v>1.6591000000000002E-2</v>
          </cell>
          <cell r="M14">
            <v>1.9151000000000001E-2</v>
          </cell>
          <cell r="N14">
            <v>0</v>
          </cell>
          <cell r="O14">
            <v>0</v>
          </cell>
          <cell r="P14">
            <v>0</v>
          </cell>
          <cell r="Q14">
            <v>0</v>
          </cell>
          <cell r="R14">
            <v>0</v>
          </cell>
          <cell r="S14">
            <v>0</v>
          </cell>
          <cell r="T14">
            <v>0</v>
          </cell>
          <cell r="U14">
            <v>0</v>
          </cell>
          <cell r="V14">
            <v>0</v>
          </cell>
          <cell r="W14">
            <v>0</v>
          </cell>
        </row>
        <row r="15">
          <cell r="B15" t="str">
            <v>Motor Gasoline</v>
          </cell>
          <cell r="C15">
            <v>18.381146999999999</v>
          </cell>
          <cell r="D15">
            <v>17.311599000000001</v>
          </cell>
          <cell r="E15">
            <v>18.143940000000001</v>
          </cell>
          <cell r="F15">
            <v>18.358916000000001</v>
          </cell>
          <cell r="G15">
            <v>18.539686</v>
          </cell>
          <cell r="H15">
            <v>16.09938</v>
          </cell>
          <cell r="I15">
            <v>16.923936999999999</v>
          </cell>
          <cell r="J15">
            <v>17.891862</v>
          </cell>
          <cell r="K15">
            <v>15.255655000000001</v>
          </cell>
          <cell r="L15">
            <v>15.199138</v>
          </cell>
          <cell r="M15">
            <v>16.495360000000002</v>
          </cell>
          <cell r="N15">
            <v>14.765464</v>
          </cell>
          <cell r="O15">
            <v>18.705047</v>
          </cell>
          <cell r="P15">
            <v>18.258500000000002</v>
          </cell>
          <cell r="Q15">
            <v>17.450434000000001</v>
          </cell>
          <cell r="R15">
            <v>17.040194</v>
          </cell>
          <cell r="S15">
            <v>16.556708</v>
          </cell>
          <cell r="T15">
            <v>15.344830999999999</v>
          </cell>
          <cell r="U15">
            <v>15.776686</v>
          </cell>
          <cell r="V15">
            <v>15.239989</v>
          </cell>
          <cell r="W15">
            <v>12.883621</v>
          </cell>
        </row>
        <row r="16">
          <cell r="B16" t="str">
            <v>Diesel Fuel Oil</v>
          </cell>
          <cell r="C16">
            <v>5.7158E-2</v>
          </cell>
          <cell r="D16">
            <v>4.7447000000000003E-2</v>
          </cell>
          <cell r="E16">
            <v>6.1802999999999997E-2</v>
          </cell>
          <cell r="F16">
            <v>8.0425999999999997E-2</v>
          </cell>
          <cell r="G16">
            <v>7.4898999999999993E-2</v>
          </cell>
          <cell r="H16">
            <v>8.0655000000000004E-2</v>
          </cell>
          <cell r="I16">
            <v>8.7273000000000003E-2</v>
          </cell>
          <cell r="J16">
            <v>0.117482</v>
          </cell>
          <cell r="K16">
            <v>0.12066</v>
          </cell>
          <cell r="L16">
            <v>0.12587000000000001</v>
          </cell>
          <cell r="M16">
            <v>0.116659</v>
          </cell>
          <cell r="N16">
            <v>0.12080399999999999</v>
          </cell>
          <cell r="O16">
            <v>0.135717</v>
          </cell>
          <cell r="P16">
            <v>0.109</v>
          </cell>
          <cell r="Q16">
            <v>0.109166</v>
          </cell>
          <cell r="R16">
            <v>9.1150999999999996E-2</v>
          </cell>
          <cell r="S16">
            <v>9.486E-2</v>
          </cell>
          <cell r="T16">
            <v>8.8370000000000004E-2</v>
          </cell>
          <cell r="U16">
            <v>7.2839000000000001E-2</v>
          </cell>
          <cell r="V16">
            <v>6.2881999999999993E-2</v>
          </cell>
          <cell r="W16">
            <v>5.8397999999999999E-2</v>
          </cell>
        </row>
        <row r="17">
          <cell r="B17" t="str">
            <v>Ethanol</v>
          </cell>
          <cell r="C17" t="str">
            <v>n.a.</v>
          </cell>
          <cell r="D17" t="str">
            <v>n.a.</v>
          </cell>
          <cell r="E17" t="str">
            <v>n.a.</v>
          </cell>
          <cell r="F17" t="str">
            <v>n.a.</v>
          </cell>
          <cell r="G17" t="str">
            <v>n.a.</v>
          </cell>
          <cell r="H17" t="str">
            <v>n.a.</v>
          </cell>
          <cell r="I17" t="str">
            <v>n.a.</v>
          </cell>
          <cell r="J17" t="str">
            <v>n.a.</v>
          </cell>
          <cell r="K17">
            <v>1.243066</v>
          </cell>
          <cell r="L17">
            <v>1.2642420000000001</v>
          </cell>
          <cell r="M17">
            <v>1.310692</v>
          </cell>
          <cell r="N17">
            <v>1.2865420000000001</v>
          </cell>
          <cell r="O17">
            <v>1.245082</v>
          </cell>
          <cell r="P17">
            <v>1.1471720000000001</v>
          </cell>
          <cell r="Q17">
            <v>1.109829</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0.17374899999999999</v>
          </cell>
          <cell r="D19">
            <v>0.13528399999999999</v>
          </cell>
          <cell r="E19">
            <v>7.9214999999999994E-2</v>
          </cell>
          <cell r="F19">
            <v>8.616E-2</v>
          </cell>
          <cell r="G19">
            <v>7.4195999999999998E-2</v>
          </cell>
          <cell r="H19">
            <v>2.8385000000000001E-2</v>
          </cell>
          <cell r="I19">
            <v>4.6656000000000003E-2</v>
          </cell>
          <cell r="J19">
            <v>6.2847E-2</v>
          </cell>
          <cell r="K19">
            <v>7.1564000000000003E-2</v>
          </cell>
          <cell r="L19">
            <v>5.8123000000000001E-2</v>
          </cell>
          <cell r="M19">
            <v>4.1258000000000003E-2</v>
          </cell>
          <cell r="N19">
            <v>4.1764000000000003E-2</v>
          </cell>
          <cell r="O19">
            <v>5.1094000000000001E-2</v>
          </cell>
          <cell r="P19">
            <v>5.8673999999999997E-2</v>
          </cell>
          <cell r="Q19">
            <v>4.4927000000000002E-2</v>
          </cell>
          <cell r="R19">
            <v>3.9725999999999997E-2</v>
          </cell>
          <cell r="S19">
            <v>3.1060999999999998E-2</v>
          </cell>
          <cell r="T19">
            <v>5.0296E-2</v>
          </cell>
          <cell r="U19">
            <v>6.1335000000000001E-2</v>
          </cell>
          <cell r="V19">
            <v>6.4251000000000003E-2</v>
          </cell>
          <cell r="W19">
            <v>7.0843000000000003E-2</v>
          </cell>
        </row>
      </sheetData>
      <sheetData sheetId="21">
        <row r="13">
          <cell r="C13">
            <v>18.702000000000002</v>
          </cell>
          <cell r="D13">
            <v>19.972999999999999</v>
          </cell>
          <cell r="E13">
            <v>22.155999999999999</v>
          </cell>
          <cell r="F13">
            <v>20.927</v>
          </cell>
          <cell r="G13">
            <v>20.306000000000001</v>
          </cell>
          <cell r="H13">
            <v>20.456</v>
          </cell>
          <cell r="I13">
            <v>19.989999999999998</v>
          </cell>
          <cell r="J13">
            <v>21.338000000000001</v>
          </cell>
          <cell r="K13">
            <v>22.786000000000001</v>
          </cell>
          <cell r="L13">
            <v>17.628</v>
          </cell>
          <cell r="M13">
            <v>15.833</v>
          </cell>
          <cell r="N13">
            <v>15.590999999999999</v>
          </cell>
          <cell r="O13">
            <v>17.251000000000001</v>
          </cell>
          <cell r="P13">
            <v>18.911999999999999</v>
          </cell>
          <cell r="Q13">
            <v>17.425999999999998</v>
          </cell>
          <cell r="R13">
            <v>16.699000000000002</v>
          </cell>
          <cell r="S13">
            <v>14.461</v>
          </cell>
          <cell r="T13">
            <v>14.079000000000001</v>
          </cell>
          <cell r="U13">
            <v>13.276</v>
          </cell>
          <cell r="V13">
            <v>11.726000000000001</v>
          </cell>
          <cell r="W13">
            <v>8.3450000000000006</v>
          </cell>
        </row>
        <row r="16">
          <cell r="C16">
            <v>371.774</v>
          </cell>
          <cell r="D16">
            <v>375.13900000000001</v>
          </cell>
          <cell r="E16">
            <v>378.15</v>
          </cell>
          <cell r="F16">
            <v>390.96100000000001</v>
          </cell>
          <cell r="G16">
            <v>403.56299999999999</v>
          </cell>
          <cell r="H16">
            <v>333.15499999999997</v>
          </cell>
          <cell r="I16">
            <v>320.19200000000001</v>
          </cell>
          <cell r="J16">
            <v>423.346</v>
          </cell>
          <cell r="K16">
            <v>428.08199999999999</v>
          </cell>
          <cell r="L16">
            <v>427.19200000000001</v>
          </cell>
          <cell r="M16">
            <v>423.30500000000001</v>
          </cell>
          <cell r="N16">
            <v>371.214</v>
          </cell>
          <cell r="O16">
            <v>389.41300000000001</v>
          </cell>
          <cell r="P16">
            <v>378.61</v>
          </cell>
          <cell r="Q16">
            <v>365.702</v>
          </cell>
          <cell r="R16">
            <v>354.935</v>
          </cell>
          <cell r="S16">
            <v>340.50099999999998</v>
          </cell>
          <cell r="T16">
            <v>325.77199999999999</v>
          </cell>
          <cell r="U16">
            <v>310.44499999999999</v>
          </cell>
          <cell r="V16">
            <v>302.16800000000001</v>
          </cell>
          <cell r="W16">
            <v>291.25</v>
          </cell>
        </row>
        <row r="19">
          <cell r="C19">
            <v>14549.55</v>
          </cell>
          <cell r="D19">
            <v>13701.967000000001</v>
          </cell>
          <cell r="E19">
            <v>14363.209000000001</v>
          </cell>
          <cell r="F19">
            <v>14025.114</v>
          </cell>
          <cell r="G19">
            <v>13707.496999999999</v>
          </cell>
          <cell r="H19">
            <v>14741.92</v>
          </cell>
          <cell r="I19">
            <v>16270.496999999999</v>
          </cell>
          <cell r="J19">
            <v>13140.487999999999</v>
          </cell>
          <cell r="K19">
            <v>12100.800999999999</v>
          </cell>
          <cell r="L19">
            <v>12221.596</v>
          </cell>
          <cell r="M19">
            <v>13416.281000000001</v>
          </cell>
          <cell r="N19">
            <v>14121.204</v>
          </cell>
          <cell r="O19">
            <v>16743.855</v>
          </cell>
          <cell r="P19">
            <v>16956.243999999999</v>
          </cell>
          <cell r="Q19">
            <v>16972.63</v>
          </cell>
          <cell r="R19">
            <v>16215.107</v>
          </cell>
          <cell r="S19">
            <v>16620.653999999999</v>
          </cell>
          <cell r="T19">
            <v>16277.13</v>
          </cell>
          <cell r="U19">
            <v>17750.941999999999</v>
          </cell>
          <cell r="V19">
            <v>17729.776000000002</v>
          </cell>
          <cell r="W19">
            <v>15637.263000000001</v>
          </cell>
        </row>
      </sheetData>
      <sheetData sheetId="22"/>
      <sheetData sheetId="23"/>
      <sheetData sheetId="24"/>
      <sheetData sheetId="25">
        <row r="14">
          <cell r="B14" t="str">
            <v>Natural Gas</v>
          </cell>
          <cell r="C14">
            <v>3.3000000000000003E-5</v>
          </cell>
          <cell r="D14">
            <v>5.3999999999999998E-5</v>
          </cell>
          <cell r="E14">
            <v>5.3000000000000001E-5</v>
          </cell>
          <cell r="F14">
            <v>5.5000000000000002E-5</v>
          </cell>
          <cell r="G14">
            <v>5.7000000000000003E-5</v>
          </cell>
          <cell r="H14">
            <v>6.2000000000000003E-5</v>
          </cell>
          <cell r="I14">
            <v>6.9999999999999994E-5</v>
          </cell>
          <cell r="J14">
            <v>6.3999999999999997E-5</v>
          </cell>
          <cell r="K14">
            <v>6.4999999999999994E-5</v>
          </cell>
          <cell r="L14">
            <v>5.5000000000000002E-5</v>
          </cell>
          <cell r="M14">
            <v>6.3999999999999997E-5</v>
          </cell>
          <cell r="N14">
            <v>0</v>
          </cell>
          <cell r="O14">
            <v>0</v>
          </cell>
          <cell r="P14">
            <v>0</v>
          </cell>
          <cell r="Q14">
            <v>0</v>
          </cell>
          <cell r="R14">
            <v>0</v>
          </cell>
          <cell r="S14">
            <v>0</v>
          </cell>
          <cell r="T14">
            <v>0</v>
          </cell>
          <cell r="U14">
            <v>0</v>
          </cell>
          <cell r="V14">
            <v>0</v>
          </cell>
          <cell r="W14">
            <v>0</v>
          </cell>
        </row>
        <row r="15">
          <cell r="B15" t="str">
            <v>Motor Gasoline</v>
          </cell>
          <cell r="C15">
            <v>14.024827999999999</v>
          </cell>
          <cell r="D15">
            <v>13.640554</v>
          </cell>
          <cell r="E15">
            <v>14.621155999999999</v>
          </cell>
          <cell r="F15">
            <v>15.137195</v>
          </cell>
          <cell r="G15">
            <v>15.752587999999999</v>
          </cell>
          <cell r="H15">
            <v>15.136384</v>
          </cell>
          <cell r="I15">
            <v>16.445519000000001</v>
          </cell>
          <cell r="J15">
            <v>16.650044000000001</v>
          </cell>
          <cell r="K15">
            <v>14.646026000000001</v>
          </cell>
          <cell r="L15">
            <v>15.300316</v>
          </cell>
          <cell r="M15">
            <v>17.499229</v>
          </cell>
          <cell r="N15">
            <v>17.036728</v>
          </cell>
          <cell r="O15">
            <v>22.190261</v>
          </cell>
          <cell r="P15">
            <v>23.165842000000001</v>
          </cell>
          <cell r="Q15">
            <v>23.811209000000002</v>
          </cell>
          <cell r="R15">
            <v>24.887435</v>
          </cell>
          <cell r="S15">
            <v>26.257276999999998</v>
          </cell>
          <cell r="T15">
            <v>26.397938</v>
          </cell>
          <cell r="U15">
            <v>29.534565000000001</v>
          </cell>
          <cell r="V15">
            <v>29.956551999999999</v>
          </cell>
          <cell r="W15">
            <v>27.360377</v>
          </cell>
        </row>
        <row r="16">
          <cell r="B16" t="str">
            <v>Diesel Fuel Oil</v>
          </cell>
          <cell r="C16">
            <v>0.24005799999999999</v>
          </cell>
          <cell r="D16">
            <v>0.190194</v>
          </cell>
          <cell r="E16">
            <v>0.229488</v>
          </cell>
          <cell r="F16">
            <v>0.27120699999999998</v>
          </cell>
          <cell r="G16">
            <v>0.241059</v>
          </cell>
          <cell r="H16">
            <v>0.272034</v>
          </cell>
          <cell r="I16">
            <v>0.101574</v>
          </cell>
          <cell r="J16">
            <v>0.107154</v>
          </cell>
          <cell r="K16">
            <v>0.11697200000000001</v>
          </cell>
          <cell r="L16">
            <v>0.11719599999999999</v>
          </cell>
          <cell r="M16">
            <v>9.9611000000000005E-2</v>
          </cell>
          <cell r="N16">
            <v>8.5003999999999996E-2</v>
          </cell>
          <cell r="O16">
            <v>8.4508E-2</v>
          </cell>
          <cell r="P16">
            <v>6.2752000000000002E-2</v>
          </cell>
          <cell r="Q16">
            <v>6.3170000000000004E-2</v>
          </cell>
          <cell r="R16">
            <v>5.9769000000000003E-2</v>
          </cell>
          <cell r="S16">
            <v>7.4295E-2</v>
          </cell>
          <cell r="T16">
            <v>8.0972000000000002E-2</v>
          </cell>
          <cell r="U16">
            <v>8.5004999999999997E-2</v>
          </cell>
          <cell r="V16">
            <v>8.3723000000000006E-2</v>
          </cell>
          <cell r="W16">
            <v>8.7859999999999994E-2</v>
          </cell>
        </row>
        <row r="17">
          <cell r="B17" t="str">
            <v>Ethanol</v>
          </cell>
          <cell r="C17" t="str">
            <v>n.a.</v>
          </cell>
          <cell r="D17" t="str">
            <v>n.a.</v>
          </cell>
          <cell r="E17" t="str">
            <v>n.a.</v>
          </cell>
          <cell r="F17" t="str">
            <v>n.a.</v>
          </cell>
          <cell r="G17" t="str">
            <v>n.a.</v>
          </cell>
          <cell r="H17" t="str">
            <v>n.a.</v>
          </cell>
          <cell r="I17" t="str">
            <v>n.a.</v>
          </cell>
          <cell r="J17" t="str">
            <v>n.a.</v>
          </cell>
          <cell r="K17">
            <v>1.193392</v>
          </cell>
          <cell r="L17">
            <v>1.2726580000000001</v>
          </cell>
          <cell r="M17">
            <v>1.3904570000000001</v>
          </cell>
          <cell r="N17">
            <v>1.484442</v>
          </cell>
          <cell r="O17">
            <v>1.4770719999999999</v>
          </cell>
          <cell r="P17">
            <v>1.455498</v>
          </cell>
          <cell r="Q17">
            <v>1.5143679999999999</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6.7144999999999996E-2</v>
          </cell>
          <cell r="D19">
            <v>5.3938E-2</v>
          </cell>
          <cell r="E19">
            <v>3.2281999999999998E-2</v>
          </cell>
          <cell r="F19">
            <v>3.5375999999999998E-2</v>
          </cell>
          <cell r="G19">
            <v>3.1605000000000001E-2</v>
          </cell>
          <cell r="H19">
            <v>1.3006999999999999E-2</v>
          </cell>
          <cell r="I19">
            <v>2.3733000000000001E-2</v>
          </cell>
          <cell r="J19">
            <v>2.8083E-2</v>
          </cell>
          <cell r="K19">
            <v>3.1815999999999997E-2</v>
          </cell>
          <cell r="L19">
            <v>2.4195000000000001E-2</v>
          </cell>
          <cell r="M19">
            <v>1.7122999999999999E-2</v>
          </cell>
          <cell r="N19">
            <v>1.7129999999999999E-2</v>
          </cell>
          <cell r="O19">
            <v>2.0768999999999999E-2</v>
          </cell>
          <cell r="P19">
            <v>2.4149E-2</v>
          </cell>
          <cell r="Q19">
            <v>1.9109000000000001E-2</v>
          </cell>
          <cell r="R19">
            <v>1.7326999999999999E-2</v>
          </cell>
          <cell r="S19">
            <v>1.3344999999999999E-2</v>
          </cell>
          <cell r="T19">
            <v>2.2349999999999998E-2</v>
          </cell>
          <cell r="U19">
            <v>2.7999E-2</v>
          </cell>
          <cell r="V19">
            <v>2.8840000000000001E-2</v>
          </cell>
          <cell r="W19">
            <v>3.1591000000000001E-2</v>
          </cell>
        </row>
      </sheetData>
      <sheetData sheetId="26"/>
      <sheetData sheetId="27"/>
      <sheetData sheetId="28">
        <row r="14">
          <cell r="B14" t="str">
            <v>Natural Gas</v>
          </cell>
          <cell r="C14">
            <v>3.457E-3</v>
          </cell>
          <cell r="D14">
            <v>5.934E-3</v>
          </cell>
          <cell r="E14">
            <v>4.5739999999999999E-3</v>
          </cell>
          <cell r="F14">
            <v>1.694E-3</v>
          </cell>
          <cell r="G14">
            <v>1.3489999999999999E-3</v>
          </cell>
          <cell r="H14">
            <v>0</v>
          </cell>
          <cell r="I14">
            <v>0</v>
          </cell>
          <cell r="J14">
            <v>0</v>
          </cell>
          <cell r="K14">
            <v>0</v>
          </cell>
          <cell r="L14">
            <v>6.0699999999999999E-3</v>
          </cell>
          <cell r="M14">
            <v>2.0219999999999999E-3</v>
          </cell>
          <cell r="N14">
            <v>0</v>
          </cell>
          <cell r="O14">
            <v>0</v>
          </cell>
          <cell r="P14">
            <v>0</v>
          </cell>
          <cell r="Q14">
            <v>0</v>
          </cell>
          <cell r="R14">
            <v>0</v>
          </cell>
          <cell r="S14">
            <v>0</v>
          </cell>
          <cell r="T14">
            <v>0</v>
          </cell>
          <cell r="U14">
            <v>0</v>
          </cell>
          <cell r="V14">
            <v>0</v>
          </cell>
          <cell r="W14">
            <v>0</v>
          </cell>
        </row>
        <row r="15">
          <cell r="B15" t="str">
            <v>Motor Gasoline</v>
          </cell>
          <cell r="C15">
            <v>6.9639999999999994E-2</v>
          </cell>
          <cell r="D15">
            <v>1.8817E-2</v>
          </cell>
          <cell r="E15">
            <v>1.2895999999999999E-2</v>
          </cell>
          <cell r="F15">
            <v>2.9793E-2</v>
          </cell>
          <cell r="G15">
            <v>3.2002000000000003E-2</v>
          </cell>
          <cell r="H15">
            <v>1.1252E-2</v>
          </cell>
          <cell r="I15">
            <v>2.5243999999999999E-2</v>
          </cell>
          <cell r="J15">
            <v>3.1007E-2</v>
          </cell>
          <cell r="K15">
            <v>1.2286E-2</v>
          </cell>
          <cell r="L15">
            <v>1.7668E-2</v>
          </cell>
          <cell r="M15">
            <v>1.7832000000000001E-2</v>
          </cell>
          <cell r="N15">
            <v>2.2383E-2</v>
          </cell>
          <cell r="O15">
            <v>3.4819000000000003E-2</v>
          </cell>
          <cell r="P15">
            <v>3.5257999999999998E-2</v>
          </cell>
          <cell r="Q15">
            <v>5.2276000000000003E-2</v>
          </cell>
          <cell r="R15">
            <v>5.1402999999999997E-2</v>
          </cell>
          <cell r="S15">
            <v>6.1641000000000001E-2</v>
          </cell>
          <cell r="T15">
            <v>5.7626999999999998E-2</v>
          </cell>
          <cell r="U15">
            <v>5.3053000000000003E-2</v>
          </cell>
          <cell r="V15">
            <v>7.1179999999999993E-2</v>
          </cell>
          <cell r="W15">
            <v>7.1743000000000001E-2</v>
          </cell>
        </row>
        <row r="16">
          <cell r="B16" t="str">
            <v>Diesel Fuel Oil</v>
          </cell>
          <cell r="C16">
            <v>0.28378999999999999</v>
          </cell>
          <cell r="D16">
            <v>0.21348300000000001</v>
          </cell>
          <cell r="E16">
            <v>0.263851</v>
          </cell>
          <cell r="F16">
            <v>0.35677399999999998</v>
          </cell>
          <cell r="G16">
            <v>0.27857599999999999</v>
          </cell>
          <cell r="H16">
            <v>0.32975100000000002</v>
          </cell>
          <cell r="I16">
            <v>0.33134599999999997</v>
          </cell>
          <cell r="J16">
            <v>0.31014000000000003</v>
          </cell>
          <cell r="K16">
            <v>0.38299299999999997</v>
          </cell>
          <cell r="L16">
            <v>0.37129800000000002</v>
          </cell>
          <cell r="M16">
            <v>0.34324399999999999</v>
          </cell>
          <cell r="N16">
            <v>0.373394</v>
          </cell>
          <cell r="O16">
            <v>0.36400900000000003</v>
          </cell>
          <cell r="P16">
            <v>0.27182499999999998</v>
          </cell>
          <cell r="Q16">
            <v>0.26238800000000001</v>
          </cell>
          <cell r="R16">
            <v>0.21896699999999999</v>
          </cell>
          <cell r="S16">
            <v>0.27517000000000003</v>
          </cell>
          <cell r="T16">
            <v>0.13489100000000001</v>
          </cell>
          <cell r="U16">
            <v>0.20543700000000001</v>
          </cell>
          <cell r="V16">
            <v>0.24165900000000001</v>
          </cell>
          <cell r="W16">
            <v>0.183923</v>
          </cell>
        </row>
        <row r="17">
          <cell r="B17" t="str">
            <v>Ethanol</v>
          </cell>
          <cell r="C17" t="str">
            <v>n.a.</v>
          </cell>
          <cell r="D17" t="str">
            <v>n.a.</v>
          </cell>
          <cell r="E17" t="str">
            <v>n.a.</v>
          </cell>
          <cell r="F17" t="str">
            <v>n.a.</v>
          </cell>
          <cell r="G17" t="str">
            <v>n.a.</v>
          </cell>
          <cell r="H17" t="str">
            <v>n.a.</v>
          </cell>
          <cell r="I17" t="str">
            <v>n.a.</v>
          </cell>
          <cell r="J17" t="str">
            <v>n.a.</v>
          </cell>
          <cell r="K17">
            <v>1.0009999999999999E-3</v>
          </cell>
          <cell r="L17">
            <v>1.47E-3</v>
          </cell>
          <cell r="M17">
            <v>1.4170000000000001E-3</v>
          </cell>
          <cell r="N17">
            <v>1.9499999999999999E-3</v>
          </cell>
          <cell r="O17">
            <v>2.3180000000000002E-3</v>
          </cell>
          <cell r="P17">
            <v>2.215E-3</v>
          </cell>
          <cell r="Q17">
            <v>3.3249999999999998E-3</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row>
        <row r="30">
          <cell r="C30">
            <v>580.59598600000004</v>
          </cell>
          <cell r="D30">
            <v>402.28040199999998</v>
          </cell>
          <cell r="E30">
            <v>499.30837100000002</v>
          </cell>
          <cell r="F30">
            <v>699.07900199999995</v>
          </cell>
          <cell r="G30">
            <v>597.00282100000004</v>
          </cell>
          <cell r="H30">
            <v>692.338795</v>
          </cell>
          <cell r="I30">
            <v>834.12090599999999</v>
          </cell>
          <cell r="J30">
            <v>662.84617100000003</v>
          </cell>
          <cell r="K30">
            <v>743.90275899999995</v>
          </cell>
          <cell r="L30">
            <v>886.34333900000001</v>
          </cell>
          <cell r="M30">
            <v>853.02890400000001</v>
          </cell>
          <cell r="N30">
            <v>896.33590700000002</v>
          </cell>
          <cell r="O30">
            <v>965.77691000000004</v>
          </cell>
          <cell r="P30">
            <v>761.69408399999998</v>
          </cell>
          <cell r="Q30">
            <v>753.64116999999999</v>
          </cell>
          <cell r="R30">
            <v>627.36004800000001</v>
          </cell>
          <cell r="S30">
            <v>752.76078500000006</v>
          </cell>
          <cell r="T30">
            <v>796.22947799999997</v>
          </cell>
          <cell r="U30">
            <v>743.253873</v>
          </cell>
          <cell r="V30">
            <v>770.71178799999996</v>
          </cell>
          <cell r="W30">
            <v>747.03248399999995</v>
          </cell>
        </row>
      </sheetData>
      <sheetData sheetId="29">
        <row r="14">
          <cell r="B14" t="str">
            <v>Electricity</v>
          </cell>
          <cell r="C14">
            <v>0</v>
          </cell>
          <cell r="D14">
            <v>0</v>
          </cell>
          <cell r="E14">
            <v>1E-3</v>
          </cell>
          <cell r="F14">
            <v>3.0000000000000001E-3</v>
          </cell>
          <cell r="G14">
            <v>1E-3</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row>
        <row r="15">
          <cell r="B15" t="str">
            <v>Natural Gas</v>
          </cell>
          <cell r="C15">
            <v>1.5692000000000001E-2</v>
          </cell>
          <cell r="D15">
            <v>1.5576E-2</v>
          </cell>
          <cell r="E15">
            <v>1.6188000000000001E-2</v>
          </cell>
          <cell r="F15">
            <v>1.8290000000000001E-2</v>
          </cell>
          <cell r="G15">
            <v>1.7711000000000001E-2</v>
          </cell>
          <cell r="H15">
            <v>1.8726E-2</v>
          </cell>
          <cell r="I15">
            <v>1.6754999999999999E-2</v>
          </cell>
          <cell r="J15">
            <v>1.6910000000000001E-2</v>
          </cell>
          <cell r="K15">
            <v>1.6743999999999998E-2</v>
          </cell>
          <cell r="L15">
            <v>1.4057E-2</v>
          </cell>
          <cell r="M15">
            <v>1.6334999999999999E-2</v>
          </cell>
          <cell r="N15">
            <v>0</v>
          </cell>
          <cell r="O15">
            <v>0</v>
          </cell>
          <cell r="P15">
            <v>0</v>
          </cell>
          <cell r="Q15">
            <v>0</v>
          </cell>
          <cell r="R15">
            <v>0</v>
          </cell>
          <cell r="S15">
            <v>0</v>
          </cell>
          <cell r="T15">
            <v>0</v>
          </cell>
          <cell r="U15">
            <v>0</v>
          </cell>
          <cell r="V15">
            <v>0</v>
          </cell>
          <cell r="W15">
            <v>0</v>
          </cell>
        </row>
        <row r="16">
          <cell r="B16" t="str">
            <v>Motor Gasoline</v>
          </cell>
          <cell r="C16">
            <v>1.7600000000000001E-3</v>
          </cell>
          <cell r="D16">
            <v>3.3089999999999999E-3</v>
          </cell>
          <cell r="E16">
            <v>4.3470000000000002E-3</v>
          </cell>
          <cell r="F16">
            <v>4.9290000000000002E-3</v>
          </cell>
          <cell r="G16">
            <v>2.8210000000000002E-3</v>
          </cell>
          <cell r="H16">
            <v>1.934E-3</v>
          </cell>
          <cell r="I16">
            <v>1.0200000000000001E-3</v>
          </cell>
          <cell r="J16">
            <v>1.2819999999999999E-3</v>
          </cell>
          <cell r="K16">
            <v>1.7619999999999999E-3</v>
          </cell>
          <cell r="L16">
            <v>1.5590000000000001E-3</v>
          </cell>
          <cell r="M16">
            <v>1.9919999999999998E-3</v>
          </cell>
          <cell r="N16">
            <v>2.5040000000000001E-3</v>
          </cell>
          <cell r="O16">
            <v>2.5929999999999998E-3</v>
          </cell>
          <cell r="P16">
            <v>8.7569999999999992E-3</v>
          </cell>
          <cell r="Q16">
            <v>1.0710000000000001E-2</v>
          </cell>
          <cell r="R16">
            <v>1.2697999999999999E-2</v>
          </cell>
          <cell r="S16">
            <v>1.6407000000000001E-2</v>
          </cell>
          <cell r="T16">
            <v>2.6811000000000001E-2</v>
          </cell>
          <cell r="U16">
            <v>3.7057E-2</v>
          </cell>
          <cell r="V16">
            <v>4.1445000000000003E-2</v>
          </cell>
          <cell r="W16">
            <v>4.2553000000000001E-2</v>
          </cell>
        </row>
        <row r="17">
          <cell r="B17" t="str">
            <v>Diesel Fuel Oil</v>
          </cell>
          <cell r="C17">
            <v>0.54379699999999997</v>
          </cell>
          <cell r="D17">
            <v>0.42835499999999999</v>
          </cell>
          <cell r="E17">
            <v>0.56822399999999995</v>
          </cell>
          <cell r="F17">
            <v>0.70194599999999996</v>
          </cell>
          <cell r="G17">
            <v>0.65565700000000005</v>
          </cell>
          <cell r="H17">
            <v>0.70736900000000003</v>
          </cell>
          <cell r="I17">
            <v>0.66654199999999997</v>
          </cell>
          <cell r="J17">
            <v>0.72863699999999998</v>
          </cell>
          <cell r="K17">
            <v>0.81721699999999997</v>
          </cell>
          <cell r="L17">
            <v>0.85600600000000004</v>
          </cell>
          <cell r="M17">
            <v>0.79971099999999995</v>
          </cell>
          <cell r="N17">
            <v>0.87683900000000004</v>
          </cell>
          <cell r="O17">
            <v>0.88858000000000004</v>
          </cell>
          <cell r="P17">
            <v>0.80699799999999999</v>
          </cell>
          <cell r="Q17">
            <v>0.77228300000000005</v>
          </cell>
          <cell r="R17">
            <v>0.69722700000000004</v>
          </cell>
          <cell r="S17">
            <v>0.70887699999999998</v>
          </cell>
          <cell r="T17">
            <v>0.80110400000000004</v>
          </cell>
          <cell r="U17">
            <v>0.78665300000000005</v>
          </cell>
          <cell r="V17">
            <v>0.81381800000000004</v>
          </cell>
          <cell r="W17">
            <v>0.60519500000000004</v>
          </cell>
        </row>
        <row r="18">
          <cell r="B18" t="str">
            <v>Ethanol</v>
          </cell>
          <cell r="C18" t="str">
            <v>n.a.</v>
          </cell>
          <cell r="D18" t="str">
            <v>n.a.</v>
          </cell>
          <cell r="E18" t="str">
            <v>n.a.</v>
          </cell>
          <cell r="F18" t="str">
            <v>n.a.</v>
          </cell>
          <cell r="G18" t="str">
            <v>n.a.</v>
          </cell>
          <cell r="H18" t="str">
            <v>n.a.</v>
          </cell>
          <cell r="I18" t="str">
            <v>n.a.</v>
          </cell>
          <cell r="J18" t="str">
            <v>n.a.</v>
          </cell>
          <cell r="K18">
            <v>1.44E-4</v>
          </cell>
          <cell r="L18">
            <v>1.2999999999999999E-4</v>
          </cell>
          <cell r="M18">
            <v>1.5799999999999999E-4</v>
          </cell>
          <cell r="N18">
            <v>2.1800000000000001E-4</v>
          </cell>
          <cell r="O18">
            <v>1.73E-4</v>
          </cell>
          <cell r="P18">
            <v>5.5000000000000003E-4</v>
          </cell>
          <cell r="Q18">
            <v>6.8099999999999996E-4</v>
          </cell>
          <cell r="R18" t="str">
            <v>n.a.</v>
          </cell>
          <cell r="S18" t="str">
            <v>n.a.</v>
          </cell>
          <cell r="T18" t="str">
            <v>n.a.</v>
          </cell>
          <cell r="U18" t="str">
            <v>n.a.</v>
          </cell>
          <cell r="V18" t="str">
            <v>n.a.</v>
          </cell>
          <cell r="W18" t="str">
            <v>n.a.</v>
          </cell>
        </row>
        <row r="19">
          <cell r="B19" t="str">
            <v>Biodiesel Fuel</v>
          </cell>
          <cell r="C19">
            <v>0</v>
          </cell>
          <cell r="D19" t="str">
            <v>n.a.</v>
          </cell>
          <cell r="E19" t="str">
            <v>n.a.</v>
          </cell>
          <cell r="F19" t="str">
            <v>n.a.</v>
          </cell>
          <cell r="G19" t="str">
            <v>n.a.</v>
          </cell>
          <cell r="H19" t="str">
            <v>n.a.</v>
          </cell>
          <cell r="I19" t="str">
            <v>n.a.</v>
          </cell>
          <cell r="J19" t="str">
            <v>n.a.</v>
          </cell>
          <cell r="K19" t="str">
            <v>n.a.</v>
          </cell>
          <cell r="L19" t="str">
            <v>n.a.</v>
          </cell>
          <cell r="M19" t="str">
            <v>n.a.</v>
          </cell>
          <cell r="N19" t="str">
            <v>n.a.</v>
          </cell>
          <cell r="O19" t="str">
            <v>n.a.</v>
          </cell>
          <cell r="P19" t="str">
            <v>n.a.</v>
          </cell>
          <cell r="Q19" t="str">
            <v>n.a.</v>
          </cell>
          <cell r="R19" t="str">
            <v>n.a.</v>
          </cell>
          <cell r="S19" t="str">
            <v>n.a.</v>
          </cell>
          <cell r="T19" t="str">
            <v>n.a.</v>
          </cell>
          <cell r="U19" t="str">
            <v>n.a.</v>
          </cell>
          <cell r="V19" t="str">
            <v>n.a.</v>
          </cell>
          <cell r="W19" t="str">
            <v>n.a.</v>
          </cell>
        </row>
        <row r="32">
          <cell r="C32">
            <v>287.83358099999998</v>
          </cell>
          <cell r="D32">
            <v>260.16180800000001</v>
          </cell>
          <cell r="E32">
            <v>340.99246699999998</v>
          </cell>
          <cell r="F32">
            <v>421.50241499999998</v>
          </cell>
          <cell r="G32">
            <v>412.02287799999999</v>
          </cell>
          <cell r="H32">
            <v>464.77880299999998</v>
          </cell>
          <cell r="I32">
            <v>475.00778200000002</v>
          </cell>
          <cell r="J32">
            <v>408.16126300000002</v>
          </cell>
          <cell r="K32">
            <v>466.97493300000002</v>
          </cell>
          <cell r="L32">
            <v>518.20526800000005</v>
          </cell>
          <cell r="M32">
            <v>492.13390099999998</v>
          </cell>
          <cell r="N32">
            <v>571.70725600000003</v>
          </cell>
          <cell r="O32">
            <v>595.03505700000005</v>
          </cell>
          <cell r="P32">
            <v>489.04587500000002</v>
          </cell>
          <cell r="Q32">
            <v>469.08461699999998</v>
          </cell>
          <cell r="R32">
            <v>424.08768199999997</v>
          </cell>
          <cell r="S32">
            <v>391.47773100000001</v>
          </cell>
          <cell r="T32">
            <v>500.609216</v>
          </cell>
          <cell r="U32">
            <v>474.77301299999999</v>
          </cell>
          <cell r="V32">
            <v>495.13134700000001</v>
          </cell>
          <cell r="W32">
            <v>483.15001899999999</v>
          </cell>
        </row>
      </sheetData>
      <sheetData sheetId="30">
        <row r="14">
          <cell r="B14" t="str">
            <v>Motor Gasoline</v>
          </cell>
          <cell r="C14">
            <v>3.1467000000000002E-2</v>
          </cell>
          <cell r="D14">
            <v>2.9870000000000001E-3</v>
          </cell>
          <cell r="E14">
            <v>6.9389999999999999E-3</v>
          </cell>
          <cell r="F14">
            <v>4.9360000000000003E-3</v>
          </cell>
          <cell r="G14">
            <v>4.7320000000000001E-3</v>
          </cell>
          <cell r="H14">
            <v>8.0859999999999994E-3</v>
          </cell>
          <cell r="I14">
            <v>7.2989999999999999E-3</v>
          </cell>
          <cell r="J14">
            <v>5.6220000000000003E-3</v>
          </cell>
          <cell r="K14">
            <v>5.5279999999999999E-3</v>
          </cell>
          <cell r="L14">
            <v>5.2379999999999996E-3</v>
          </cell>
          <cell r="M14">
            <v>5.79E-3</v>
          </cell>
          <cell r="N14">
            <v>5.7889999999999999E-3</v>
          </cell>
          <cell r="O14">
            <v>9.0659999999999994E-3</v>
          </cell>
          <cell r="P14">
            <v>1.4192E-2</v>
          </cell>
          <cell r="Q14">
            <v>1.6129000000000001E-2</v>
          </cell>
          <cell r="R14">
            <v>1.4293999999999999E-2</v>
          </cell>
          <cell r="S14">
            <v>1.4675000000000001E-2</v>
          </cell>
          <cell r="T14">
            <v>2.0878000000000001E-2</v>
          </cell>
          <cell r="U14">
            <v>2.2043E-2</v>
          </cell>
          <cell r="V14">
            <v>2.8582E-2</v>
          </cell>
          <cell r="W14">
            <v>2.5382999999999999E-2</v>
          </cell>
        </row>
        <row r="15">
          <cell r="B15" t="str">
            <v>Diesel Fuel Oil</v>
          </cell>
          <cell r="C15">
            <v>0.14204900000000001</v>
          </cell>
          <cell r="D15">
            <v>0.12536600000000001</v>
          </cell>
          <cell r="E15">
            <v>0.16106300000000001</v>
          </cell>
          <cell r="F15">
            <v>0.17918899999999999</v>
          </cell>
          <cell r="G15">
            <v>0.15002799999999999</v>
          </cell>
          <cell r="H15">
            <v>0.17641299999999999</v>
          </cell>
          <cell r="I15">
            <v>0.16211</v>
          </cell>
          <cell r="J15">
            <v>0.16650200000000001</v>
          </cell>
          <cell r="K15">
            <v>0.18182400000000001</v>
          </cell>
          <cell r="L15">
            <v>0.13731199999999999</v>
          </cell>
          <cell r="M15">
            <v>0.12263499999999999</v>
          </cell>
          <cell r="N15">
            <v>0.124765</v>
          </cell>
          <cell r="O15">
            <v>0.13388</v>
          </cell>
          <cell r="P15">
            <v>0.12507599999999999</v>
          </cell>
          <cell r="Q15">
            <v>0.135431</v>
          </cell>
          <cell r="R15">
            <v>0.102461</v>
          </cell>
          <cell r="S15">
            <v>0.100036</v>
          </cell>
          <cell r="T15">
            <v>6.4183000000000004E-2</v>
          </cell>
          <cell r="U15">
            <v>5.0562999999999997E-2</v>
          </cell>
          <cell r="V15">
            <v>4.8623E-2</v>
          </cell>
          <cell r="W15">
            <v>4.1030999999999998E-2</v>
          </cell>
        </row>
        <row r="16">
          <cell r="B16" t="str">
            <v>Ethanol</v>
          </cell>
          <cell r="C16" t="str">
            <v>n.a.</v>
          </cell>
          <cell r="D16" t="str">
            <v>n.a.</v>
          </cell>
          <cell r="E16" t="str">
            <v>n.a.</v>
          </cell>
          <cell r="F16" t="str">
            <v>n.a.</v>
          </cell>
          <cell r="G16" t="str">
            <v>n.a.</v>
          </cell>
          <cell r="H16" t="str">
            <v>n.a.</v>
          </cell>
          <cell r="I16" t="str">
            <v>n.a.</v>
          </cell>
          <cell r="J16" t="str">
            <v>n.a.</v>
          </cell>
          <cell r="K16">
            <v>4.4999999999999999E-4</v>
          </cell>
          <cell r="L16">
            <v>4.3600000000000003E-4</v>
          </cell>
          <cell r="M16">
            <v>4.6000000000000001E-4</v>
          </cell>
          <cell r="N16">
            <v>5.04E-4</v>
          </cell>
          <cell r="O16">
            <v>6.0300000000000002E-4</v>
          </cell>
          <cell r="P16">
            <v>8.92E-4</v>
          </cell>
          <cell r="Q16">
            <v>1.026E-3</v>
          </cell>
          <cell r="R16" t="str">
            <v>n.a.</v>
          </cell>
          <cell r="S16" t="str">
            <v>n.a.</v>
          </cell>
          <cell r="T16" t="str">
            <v>n.a.</v>
          </cell>
          <cell r="U16" t="str">
            <v>n.a.</v>
          </cell>
          <cell r="V16" t="str">
            <v>n.a.</v>
          </cell>
          <cell r="W16" t="str">
            <v>n.a.</v>
          </cell>
        </row>
        <row r="17">
          <cell r="B17" t="str">
            <v>Biodiesel Fuel</v>
          </cell>
          <cell r="C17">
            <v>0</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t="str">
            <v>n.a.</v>
          </cell>
          <cell r="U17" t="str">
            <v>n.a.</v>
          </cell>
          <cell r="V17" t="str">
            <v>n.a.</v>
          </cell>
          <cell r="W17" t="str">
            <v>n.a.</v>
          </cell>
        </row>
        <row r="19">
          <cell r="B19" t="str">
            <v>Shares (%)</v>
          </cell>
        </row>
        <row r="26">
          <cell r="C26">
            <v>218.244362</v>
          </cell>
          <cell r="D26">
            <v>158.78943599999999</v>
          </cell>
          <cell r="E26">
            <v>216.21518</v>
          </cell>
          <cell r="F26">
            <v>237.77828199999999</v>
          </cell>
          <cell r="G26">
            <v>203.792281</v>
          </cell>
          <cell r="H26">
            <v>247.58267599999999</v>
          </cell>
          <cell r="I26">
            <v>200.08094299999999</v>
          </cell>
          <cell r="J26">
            <v>224.46511899999999</v>
          </cell>
          <cell r="K26">
            <v>229.117582</v>
          </cell>
          <cell r="L26">
            <v>208.199997</v>
          </cell>
          <cell r="M26">
            <v>168.581097</v>
          </cell>
          <cell r="N26">
            <v>186.76967500000001</v>
          </cell>
          <cell r="O26">
            <v>184.00562500000001</v>
          </cell>
          <cell r="P26">
            <v>191.15982399999999</v>
          </cell>
          <cell r="Q26">
            <v>167.738586</v>
          </cell>
          <cell r="R26">
            <v>144.86127200000001</v>
          </cell>
          <cell r="S26">
            <v>156.31894500000001</v>
          </cell>
          <cell r="T26">
            <v>165.764599</v>
          </cell>
          <cell r="U26">
            <v>165.83292499999999</v>
          </cell>
          <cell r="V26">
            <v>172.59329199999999</v>
          </cell>
          <cell r="W26">
            <v>152.19832700000001</v>
          </cell>
        </row>
      </sheetData>
      <sheetData sheetId="31">
        <row r="13">
          <cell r="C13">
            <v>2.1549999999999998</v>
          </cell>
          <cell r="D13">
            <v>2.0539999999999998</v>
          </cell>
          <cell r="E13">
            <v>2.1019999999999999</v>
          </cell>
          <cell r="F13">
            <v>2.1869999999999998</v>
          </cell>
          <cell r="G13">
            <v>2.2290000000000001</v>
          </cell>
          <cell r="H13">
            <v>2.2050000000000001</v>
          </cell>
          <cell r="I13">
            <v>2.294</v>
          </cell>
          <cell r="J13">
            <v>2.2120000000000002</v>
          </cell>
          <cell r="K13">
            <v>2.2170000000000001</v>
          </cell>
          <cell r="L13">
            <v>2.2770000000000001</v>
          </cell>
          <cell r="M13">
            <v>2.3050000000000002</v>
          </cell>
          <cell r="N13">
            <v>2.2810000000000001</v>
          </cell>
          <cell r="O13">
            <v>2.2709999999999999</v>
          </cell>
          <cell r="P13">
            <v>2.306</v>
          </cell>
          <cell r="Q13">
            <v>2.46</v>
          </cell>
          <cell r="R13">
            <v>2.3420000000000001</v>
          </cell>
          <cell r="S13">
            <v>2.36</v>
          </cell>
          <cell r="T13">
            <v>2.63</v>
          </cell>
          <cell r="U13">
            <v>2.5870000000000002</v>
          </cell>
          <cell r="V13">
            <v>2.6560000000000001</v>
          </cell>
          <cell r="W13">
            <v>2.7730000000000001</v>
          </cell>
        </row>
        <row r="14">
          <cell r="C14">
            <v>1.075</v>
          </cell>
          <cell r="D14">
            <v>1.1080000000000001</v>
          </cell>
          <cell r="E14">
            <v>1.1259999999999999</v>
          </cell>
          <cell r="F14">
            <v>1.109</v>
          </cell>
          <cell r="G14">
            <v>1.1180000000000001</v>
          </cell>
          <cell r="H14">
            <v>1.129</v>
          </cell>
          <cell r="I14">
            <v>1.071</v>
          </cell>
          <cell r="J14">
            <v>1.1930000000000001</v>
          </cell>
          <cell r="K14">
            <v>1.2390000000000001</v>
          </cell>
          <cell r="L14">
            <v>1.292</v>
          </cell>
          <cell r="M14">
            <v>1.2989999999999999</v>
          </cell>
          <cell r="N14">
            <v>1.3180000000000001</v>
          </cell>
          <cell r="O14">
            <v>1.3460000000000001</v>
          </cell>
          <cell r="P14">
            <v>1.337</v>
          </cell>
          <cell r="Q14">
            <v>1.304</v>
          </cell>
          <cell r="R14">
            <v>1.4370000000000001</v>
          </cell>
          <cell r="S14">
            <v>1.3520000000000001</v>
          </cell>
          <cell r="T14">
            <v>1.4119999999999999</v>
          </cell>
          <cell r="U14">
            <v>1.5409999999999999</v>
          </cell>
          <cell r="V14">
            <v>1.601</v>
          </cell>
          <cell r="W14">
            <v>1.569</v>
          </cell>
        </row>
        <row r="15">
          <cell r="C15">
            <v>0.31900000000000001</v>
          </cell>
          <cell r="D15">
            <v>0.374</v>
          </cell>
          <cell r="E15">
            <v>0.376</v>
          </cell>
          <cell r="F15">
            <v>0.38100000000000001</v>
          </cell>
          <cell r="G15">
            <v>0.35399999999999998</v>
          </cell>
          <cell r="H15">
            <v>0.377</v>
          </cell>
          <cell r="I15">
            <v>0.38400000000000001</v>
          </cell>
          <cell r="J15">
            <v>0.40300000000000002</v>
          </cell>
          <cell r="K15">
            <v>0.39500000000000002</v>
          </cell>
          <cell r="L15">
            <v>0.36899999999999999</v>
          </cell>
          <cell r="M15">
            <v>0.373</v>
          </cell>
          <cell r="N15">
            <v>0.36499999999999999</v>
          </cell>
          <cell r="O15">
            <v>0.376</v>
          </cell>
          <cell r="P15">
            <v>0.45100000000000001</v>
          </cell>
          <cell r="Q15">
            <v>0.42499999999999999</v>
          </cell>
          <cell r="R15">
            <v>0.42399999999999999</v>
          </cell>
          <cell r="S15">
            <v>0.5</v>
          </cell>
          <cell r="T15">
            <v>0.30599999999999999</v>
          </cell>
          <cell r="U15">
            <v>0.312</v>
          </cell>
          <cell r="V15">
            <v>0.32600000000000001</v>
          </cell>
          <cell r="W15">
            <v>0.27</v>
          </cell>
        </row>
        <row r="23">
          <cell r="C23">
            <v>13802.156308</v>
          </cell>
          <cell r="D23">
            <v>9916.5666650000003</v>
          </cell>
          <cell r="E23">
            <v>11888.872012</v>
          </cell>
          <cell r="F23">
            <v>15816.528233000001</v>
          </cell>
          <cell r="G23">
            <v>13103.44298</v>
          </cell>
          <cell r="H23">
            <v>15190.413546</v>
          </cell>
          <cell r="I23">
            <v>17397.598612000002</v>
          </cell>
          <cell r="J23">
            <v>14181.694715</v>
          </cell>
          <cell r="K23">
            <v>15709.024889</v>
          </cell>
          <cell r="L23">
            <v>18029.609165000002</v>
          </cell>
          <cell r="M23">
            <v>16960.477346</v>
          </cell>
          <cell r="N23">
            <v>17821.198819000001</v>
          </cell>
          <cell r="O23">
            <v>19087.299897000001</v>
          </cell>
          <cell r="P23">
            <v>14825.388837</v>
          </cell>
          <cell r="Q23">
            <v>13750.368005</v>
          </cell>
          <cell r="R23">
            <v>12023.053532</v>
          </cell>
          <cell r="S23">
            <v>14316.267255000001</v>
          </cell>
          <cell r="T23">
            <v>13588.368532</v>
          </cell>
          <cell r="U23">
            <v>12895.125282000001</v>
          </cell>
          <cell r="V23">
            <v>13024.130648</v>
          </cell>
          <cell r="W23">
            <v>12091.339942000001</v>
          </cell>
        </row>
        <row r="24">
          <cell r="C24">
            <v>23927.807754000001</v>
          </cell>
          <cell r="D24">
            <v>20797.438091</v>
          </cell>
          <cell r="E24">
            <v>26587.816363999998</v>
          </cell>
          <cell r="F24">
            <v>33107.518707000003</v>
          </cell>
          <cell r="G24">
            <v>31825.187292999999</v>
          </cell>
          <cell r="H24">
            <v>35245.974947000002</v>
          </cell>
          <cell r="I24">
            <v>37650.085185000004</v>
          </cell>
          <cell r="J24">
            <v>28798.833750999998</v>
          </cell>
          <cell r="K24">
            <v>31460.487218999999</v>
          </cell>
          <cell r="L24">
            <v>33202.621568000002</v>
          </cell>
          <cell r="M24">
            <v>31104.759216999999</v>
          </cell>
          <cell r="N24">
            <v>35294.449397999997</v>
          </cell>
          <cell r="O24">
            <v>35680.110208999999</v>
          </cell>
          <cell r="P24">
            <v>29522.075467999999</v>
          </cell>
          <cell r="Q24">
            <v>29033.693865000001</v>
          </cell>
          <cell r="R24">
            <v>23819.222610000001</v>
          </cell>
          <cell r="S24">
            <v>23370.018957</v>
          </cell>
          <cell r="T24">
            <v>28614.939849999999</v>
          </cell>
          <cell r="U24">
            <v>24866.352165</v>
          </cell>
          <cell r="V24">
            <v>24960.758852999999</v>
          </cell>
          <cell r="W24">
            <v>24853.511125000001</v>
          </cell>
        </row>
        <row r="25">
          <cell r="C25">
            <v>40530.308323999998</v>
          </cell>
          <cell r="D25">
            <v>25152.291805000001</v>
          </cell>
          <cell r="E25">
            <v>34066.372692999998</v>
          </cell>
          <cell r="F25">
            <v>36972.155155</v>
          </cell>
          <cell r="G25">
            <v>34104.526681000003</v>
          </cell>
          <cell r="H25">
            <v>38905.093180000003</v>
          </cell>
          <cell r="I25">
            <v>30867.542742000001</v>
          </cell>
          <cell r="J25">
            <v>32996.765849000003</v>
          </cell>
          <cell r="K25">
            <v>34362.826549999998</v>
          </cell>
          <cell r="L25">
            <v>33425.807678999998</v>
          </cell>
          <cell r="M25">
            <v>26774.884207999999</v>
          </cell>
          <cell r="N25">
            <v>30313.847096000001</v>
          </cell>
          <cell r="O25">
            <v>28991.508414</v>
          </cell>
          <cell r="P25">
            <v>25110.053468999999</v>
          </cell>
          <cell r="Q25">
            <v>23381.458859999999</v>
          </cell>
          <cell r="R25">
            <v>20240.162469999999</v>
          </cell>
          <cell r="S25">
            <v>18521.202066000002</v>
          </cell>
          <cell r="T25">
            <v>32092.083855000001</v>
          </cell>
          <cell r="U25">
            <v>31487.901967000002</v>
          </cell>
          <cell r="V25">
            <v>31364.175125999998</v>
          </cell>
          <cell r="W25">
            <v>33394.401989999998</v>
          </cell>
        </row>
      </sheetData>
      <sheetData sheetId="32">
        <row r="12">
          <cell r="C12">
            <v>2.1798000000000001E-2</v>
          </cell>
          <cell r="D12">
            <v>3.3112000000000003E-2</v>
          </cell>
          <cell r="E12">
            <v>4.9590000000000002E-2</v>
          </cell>
          <cell r="F12">
            <v>5.4760000000000003E-2</v>
          </cell>
          <cell r="G12">
            <v>5.7671E-2</v>
          </cell>
          <cell r="H12">
            <v>5.8071999999999999E-2</v>
          </cell>
          <cell r="I12">
            <v>7.0888999999999994E-2</v>
          </cell>
          <cell r="J12">
            <v>6.2781000000000003E-2</v>
          </cell>
          <cell r="K12">
            <v>6.4403000000000002E-2</v>
          </cell>
          <cell r="L12">
            <v>8.9459999999999998E-2</v>
          </cell>
          <cell r="M12">
            <v>0.104322</v>
          </cell>
          <cell r="N12">
            <v>0.114911</v>
          </cell>
          <cell r="O12">
            <v>0.15449399999999999</v>
          </cell>
          <cell r="P12">
            <v>0.16523399999999999</v>
          </cell>
          <cell r="Q12">
            <v>0.17485999999999999</v>
          </cell>
          <cell r="R12">
            <v>0.17724300000000001</v>
          </cell>
          <cell r="S12">
            <v>0.19303100000000001</v>
          </cell>
          <cell r="T12">
            <v>0.19517499999999999</v>
          </cell>
          <cell r="U12">
            <v>0.22104799999999999</v>
          </cell>
          <cell r="V12">
            <v>0.230458</v>
          </cell>
          <cell r="W12">
            <v>0.21584800000000001</v>
          </cell>
        </row>
        <row r="15">
          <cell r="C15">
            <v>14.576226999999999</v>
          </cell>
          <cell r="D15">
            <v>24.558385999999999</v>
          </cell>
          <cell r="E15">
            <v>38.285210999999997</v>
          </cell>
          <cell r="F15">
            <v>42.277720000000002</v>
          </cell>
          <cell r="G15">
            <v>44.524005000000002</v>
          </cell>
          <cell r="H15">
            <v>49.005553999999997</v>
          </cell>
          <cell r="I15">
            <v>59.823317000000003</v>
          </cell>
          <cell r="J15">
            <v>54.237563000000002</v>
          </cell>
          <cell r="K15">
            <v>55.641353000000002</v>
          </cell>
          <cell r="L15">
            <v>50.984051000000001</v>
          </cell>
          <cell r="M15">
            <v>59.454686000000002</v>
          </cell>
          <cell r="N15">
            <v>65.488495</v>
          </cell>
          <cell r="O15">
            <v>88.046255000000002</v>
          </cell>
          <cell r="P15">
            <v>94.169167999999999</v>
          </cell>
          <cell r="Q15">
            <v>99.652977000000007</v>
          </cell>
          <cell r="R15">
            <v>101.01138</v>
          </cell>
          <cell r="S15">
            <v>117.019661</v>
          </cell>
          <cell r="T15">
            <v>122.09802999999999</v>
          </cell>
          <cell r="U15">
            <v>138.281813</v>
          </cell>
          <cell r="V15">
            <v>144.4161</v>
          </cell>
          <cell r="W15">
            <v>140.15086700000001</v>
          </cell>
        </row>
        <row r="26">
          <cell r="C26">
            <v>3.2570000000000001</v>
          </cell>
          <cell r="D26">
            <v>5.1420000000000003</v>
          </cell>
          <cell r="E26">
            <v>7.234</v>
          </cell>
          <cell r="F26">
            <v>7.93</v>
          </cell>
          <cell r="G26">
            <v>8.2940000000000005</v>
          </cell>
          <cell r="H26">
            <v>8.8130000000000006</v>
          </cell>
          <cell r="I26">
            <v>9.7750000000000004</v>
          </cell>
          <cell r="J26">
            <v>10.891</v>
          </cell>
          <cell r="K26">
            <v>12.14</v>
          </cell>
          <cell r="L26">
            <v>12.974</v>
          </cell>
          <cell r="M26">
            <v>13.689</v>
          </cell>
          <cell r="N26">
            <v>14.712</v>
          </cell>
          <cell r="O26">
            <v>16.376999999999999</v>
          </cell>
          <cell r="P26">
            <v>17.186</v>
          </cell>
          <cell r="Q26">
            <v>18.088999999999999</v>
          </cell>
          <cell r="R26">
            <v>19.113</v>
          </cell>
          <cell r="S26">
            <v>20.285</v>
          </cell>
          <cell r="T26">
            <v>21.356000000000002</v>
          </cell>
          <cell r="U26">
            <v>22.196999999999999</v>
          </cell>
          <cell r="V26">
            <v>23.026</v>
          </cell>
          <cell r="W26">
            <v>24.178000000000001</v>
          </cell>
        </row>
        <row r="27">
          <cell r="C27">
            <v>4068.4663460000002</v>
          </cell>
          <cell r="D27">
            <v>3914.643873</v>
          </cell>
          <cell r="E27">
            <v>4167.2560149999999</v>
          </cell>
          <cell r="F27">
            <v>4197.8520310000004</v>
          </cell>
          <cell r="G27">
            <v>4226.923785</v>
          </cell>
          <cell r="H27">
            <v>4378.2860849999997</v>
          </cell>
          <cell r="I27">
            <v>4818.6803419999997</v>
          </cell>
          <cell r="J27">
            <v>3921.4388290000002</v>
          </cell>
          <cell r="K27">
            <v>3608.8409969999998</v>
          </cell>
          <cell r="L27">
            <v>3648.3149709999998</v>
          </cell>
          <cell r="M27">
            <v>4032.2200809999999</v>
          </cell>
          <cell r="N27">
            <v>4132.6478209999996</v>
          </cell>
          <cell r="O27">
            <v>4991.3322760000001</v>
          </cell>
          <cell r="P27">
            <v>5087.0098440000002</v>
          </cell>
          <cell r="Q27">
            <v>5114.6184499999999</v>
          </cell>
          <cell r="R27">
            <v>4906.5672640000003</v>
          </cell>
          <cell r="S27">
            <v>5034.9052730000003</v>
          </cell>
          <cell r="T27">
            <v>4926.7490420000004</v>
          </cell>
          <cell r="U27">
            <v>5368.4398810000002</v>
          </cell>
          <cell r="V27">
            <v>5395.4641039999997</v>
          </cell>
          <cell r="W27">
            <v>4812.6441940000004</v>
          </cell>
        </row>
      </sheetData>
      <sheetData sheetId="33"/>
      <sheetData sheetId="34"/>
      <sheetData sheetId="35">
        <row r="14">
          <cell r="B14" t="str">
            <v>Natural Gas</v>
          </cell>
        </row>
      </sheetData>
      <sheetData sheetId="36">
        <row r="14">
          <cell r="B14" t="str">
            <v>Motor Gasoline</v>
          </cell>
        </row>
      </sheetData>
      <sheetData sheetId="37">
        <row r="13">
          <cell r="C13">
            <v>15.359</v>
          </cell>
          <cell r="D13">
            <v>15.263999999999999</v>
          </cell>
          <cell r="E13">
            <v>17.158999999999999</v>
          </cell>
          <cell r="F13">
            <v>16.536000000000001</v>
          </cell>
          <cell r="G13">
            <v>16.547999999999998</v>
          </cell>
          <cell r="H13">
            <v>16.952000000000002</v>
          </cell>
          <cell r="I13">
            <v>16.734000000000002</v>
          </cell>
          <cell r="J13">
            <v>18.364999999999998</v>
          </cell>
          <cell r="K13">
            <v>18.239000000000001</v>
          </cell>
          <cell r="L13">
            <v>17.670000000000002</v>
          </cell>
          <cell r="M13">
            <v>20.521000000000001</v>
          </cell>
          <cell r="N13">
            <v>21.109000000000002</v>
          </cell>
          <cell r="O13">
            <v>22.315999999999999</v>
          </cell>
          <cell r="P13">
            <v>24.91</v>
          </cell>
          <cell r="Q13">
            <v>27.760999999999999</v>
          </cell>
          <cell r="R13">
            <v>28.937999999999999</v>
          </cell>
          <cell r="S13">
            <v>29.2</v>
          </cell>
          <cell r="T13">
            <v>31.684999999999999</v>
          </cell>
          <cell r="U13">
            <v>29.847999999999999</v>
          </cell>
          <cell r="V13">
            <v>29.661999999999999</v>
          </cell>
          <cell r="W13">
            <v>26.456</v>
          </cell>
        </row>
        <row r="25">
          <cell r="C25">
            <v>202.37100000000001</v>
          </cell>
          <cell r="D25">
            <v>213.42500000000001</v>
          </cell>
          <cell r="E25">
            <v>219.98699999999999</v>
          </cell>
          <cell r="F25">
            <v>231.29599999999999</v>
          </cell>
          <cell r="G25">
            <v>244.041</v>
          </cell>
          <cell r="H25">
            <v>225.678</v>
          </cell>
          <cell r="I25">
            <v>219.54499999999999</v>
          </cell>
          <cell r="J25">
            <v>275.03300000000002</v>
          </cell>
          <cell r="K25">
            <v>286.82</v>
          </cell>
          <cell r="L25">
            <v>299.05500000000001</v>
          </cell>
          <cell r="M25">
            <v>310.053</v>
          </cell>
          <cell r="N25">
            <v>292.63900000000001</v>
          </cell>
          <cell r="O25">
            <v>311.92399999999998</v>
          </cell>
          <cell r="P25">
            <v>321.88</v>
          </cell>
          <cell r="Q25">
            <v>332.93400000000003</v>
          </cell>
          <cell r="R25">
            <v>344.21199999999999</v>
          </cell>
          <cell r="S25">
            <v>356.19400000000002</v>
          </cell>
          <cell r="T25">
            <v>368.60700000000003</v>
          </cell>
          <cell r="U25">
            <v>381.91699999999997</v>
          </cell>
          <cell r="V25">
            <v>390.41399999999999</v>
          </cell>
          <cell r="W25">
            <v>405.21899999999999</v>
          </cell>
        </row>
        <row r="37">
          <cell r="C37">
            <v>13710.329324</v>
          </cell>
          <cell r="D37">
            <v>12680.164722</v>
          </cell>
          <cell r="E37">
            <v>13229.284355</v>
          </cell>
          <cell r="F37">
            <v>13035.098248</v>
          </cell>
          <cell r="G37">
            <v>12833.200144</v>
          </cell>
          <cell r="H37">
            <v>13510.619715999999</v>
          </cell>
          <cell r="I37">
            <v>15006.434198000001</v>
          </cell>
          <cell r="J37">
            <v>12240.606223000001</v>
          </cell>
          <cell r="K37">
            <v>11268.326739</v>
          </cell>
          <cell r="L37">
            <v>11425.570029</v>
          </cell>
          <cell r="M37">
            <v>12648.459969</v>
          </cell>
          <cell r="N37">
            <v>13416.395022000001</v>
          </cell>
          <cell r="O37">
            <v>16206.601836</v>
          </cell>
          <cell r="P37">
            <v>16515.732561000001</v>
          </cell>
          <cell r="Q37">
            <v>16588.408071000002</v>
          </cell>
          <cell r="R37">
            <v>15943.318498000001</v>
          </cell>
          <cell r="S37">
            <v>16461.742425</v>
          </cell>
          <cell r="T37">
            <v>16185.66193</v>
          </cell>
          <cell r="U37">
            <v>17667.331619000001</v>
          </cell>
          <cell r="V37">
            <v>17674.542850000002</v>
          </cell>
          <cell r="W37">
            <v>15670.684440000001</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sheetName val="Table 1"/>
      <sheetName val="Table 2"/>
      <sheetName val="Table 3"/>
      <sheetName val="Table 4"/>
      <sheetName val="Table 5"/>
      <sheetName val="Table 6"/>
      <sheetName val="Table 7"/>
      <sheetName val="Table 8"/>
      <sheetName val="Table 9"/>
      <sheetName val="Table 10"/>
      <sheetName val="Table 11"/>
      <sheetName val="Table 12"/>
      <sheetName val="Table 13"/>
      <sheetName val="Table 14"/>
      <sheetName val="Table 15"/>
      <sheetName val="Table 16"/>
      <sheetName val="Table 17"/>
      <sheetName val="Table 18"/>
      <sheetName val="Table 19"/>
      <sheetName val="Table 20"/>
      <sheetName val="Table 21"/>
      <sheetName val="Table 22"/>
      <sheetName val="Table 23"/>
      <sheetName val="Table 24"/>
      <sheetName val="Table 25"/>
      <sheetName val="Table 26"/>
      <sheetName val="Table 27"/>
      <sheetName val="Table 28"/>
      <sheetName val="Table 29"/>
      <sheetName val="Table 30"/>
      <sheetName val="Table 31"/>
      <sheetName val="Table 32"/>
      <sheetName val="Table 33"/>
      <sheetName val="Table 34"/>
      <sheetName val="Table 35"/>
      <sheetName val="Table 36"/>
      <sheetName val="Table 3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4">
          <cell r="C14">
            <v>0.56946600000000003</v>
          </cell>
          <cell r="D14">
            <v>0.553392</v>
          </cell>
          <cell r="E14">
            <v>0.51702199999999998</v>
          </cell>
          <cell r="F14">
            <v>0.48264499999999999</v>
          </cell>
          <cell r="G14">
            <v>0.44058000000000003</v>
          </cell>
          <cell r="H14">
            <v>0.61916000000000004</v>
          </cell>
          <cell r="I14">
            <v>0.589472</v>
          </cell>
          <cell r="J14">
            <v>0.52189700000000006</v>
          </cell>
          <cell r="K14">
            <v>0.44813599999999998</v>
          </cell>
          <cell r="L14">
            <v>0.40006700000000001</v>
          </cell>
          <cell r="M14">
            <v>0.29110200000000003</v>
          </cell>
          <cell r="N14">
            <v>0.29814000000000002</v>
          </cell>
          <cell r="O14">
            <v>0.21410000000000001</v>
          </cell>
          <cell r="P14">
            <v>0.18157499999999999</v>
          </cell>
          <cell r="Q14">
            <v>0.24337500000000001</v>
          </cell>
          <cell r="R14">
            <v>0.330928</v>
          </cell>
          <cell r="S14">
            <v>0.34612300000000001</v>
          </cell>
          <cell r="T14">
            <v>0.27542499999999998</v>
          </cell>
          <cell r="U14">
            <v>0.1825</v>
          </cell>
          <cell r="V14">
            <v>0.33488800000000002</v>
          </cell>
          <cell r="W14">
            <v>0.20948</v>
          </cell>
        </row>
        <row r="15">
          <cell r="C15">
            <v>67.170010000000005</v>
          </cell>
          <cell r="D15">
            <v>57.112284000000002</v>
          </cell>
          <cell r="E15">
            <v>44.051575999999997</v>
          </cell>
          <cell r="F15">
            <v>50.021709999999999</v>
          </cell>
          <cell r="G15">
            <v>63.572533999999997</v>
          </cell>
          <cell r="H15">
            <v>84.068545</v>
          </cell>
          <cell r="I15">
            <v>59.726591999999997</v>
          </cell>
          <cell r="J15">
            <v>61.954680000000003</v>
          </cell>
          <cell r="K15">
            <v>68.536344</v>
          </cell>
          <cell r="L15">
            <v>61.431826000000001</v>
          </cell>
          <cell r="M15">
            <v>58.671506000000001</v>
          </cell>
          <cell r="N15">
            <v>55.652064000000003</v>
          </cell>
          <cell r="O15">
            <v>66.138400000000004</v>
          </cell>
          <cell r="P15">
            <v>69.494500000000002</v>
          </cell>
          <cell r="Q15">
            <v>68.278750000000002</v>
          </cell>
          <cell r="R15">
            <v>73.381150000000005</v>
          </cell>
          <cell r="S15">
            <v>77.565710999999993</v>
          </cell>
          <cell r="T15">
            <v>92.401124999999993</v>
          </cell>
          <cell r="U15">
            <v>98.803399999999996</v>
          </cell>
          <cell r="V15">
            <v>94.301584000000005</v>
          </cell>
          <cell r="W15">
            <v>43.793506000000001</v>
          </cell>
        </row>
      </sheetData>
      <sheetData sheetId="15">
        <row r="14">
          <cell r="C14">
            <v>3.5339999999999998E-3</v>
          </cell>
        </row>
      </sheetData>
      <sheetData sheetId="16"/>
      <sheetData sheetId="17">
        <row r="12">
          <cell r="C12">
            <v>0.75265800000000005</v>
          </cell>
          <cell r="D12">
            <v>0.71568900000000002</v>
          </cell>
          <cell r="E12">
            <v>0.67525599999999997</v>
          </cell>
          <cell r="F12">
            <v>0.55613900000000005</v>
          </cell>
          <cell r="G12">
            <v>0.59472100000000006</v>
          </cell>
          <cell r="H12">
            <v>0.62931000000000004</v>
          </cell>
          <cell r="I12">
            <v>0.57659199999999999</v>
          </cell>
          <cell r="J12">
            <v>0.58296000000000003</v>
          </cell>
          <cell r="K12">
            <v>0.62008099999999999</v>
          </cell>
          <cell r="L12">
            <v>0.51707400000000003</v>
          </cell>
          <cell r="M12">
            <v>0.47456300000000001</v>
          </cell>
          <cell r="N12">
            <v>0.496116</v>
          </cell>
          <cell r="O12">
            <v>0.39146300000000001</v>
          </cell>
          <cell r="P12">
            <v>0.38006400000000001</v>
          </cell>
          <cell r="Q12">
            <v>0.37606699999999998</v>
          </cell>
          <cell r="R12">
            <v>0.40320499999999998</v>
          </cell>
          <cell r="S12">
            <v>0.44964500000000002</v>
          </cell>
          <cell r="T12">
            <v>0.44236500000000001</v>
          </cell>
          <cell r="U12">
            <v>0.449824</v>
          </cell>
          <cell r="V12">
            <v>0.46299200000000001</v>
          </cell>
          <cell r="W12">
            <v>0.22815199999999999</v>
          </cell>
        </row>
      </sheetData>
      <sheetData sheetId="18">
        <row r="12">
          <cell r="C12">
            <v>20.628342</v>
          </cell>
        </row>
      </sheetData>
      <sheetData sheetId="19">
        <row r="14">
          <cell r="C14">
            <v>4.819</v>
          </cell>
        </row>
      </sheetData>
      <sheetData sheetId="20">
        <row r="14">
          <cell r="B14" t="str">
            <v>Natural Gas</v>
          </cell>
          <cell r="C14">
            <v>0.71005300000000005</v>
          </cell>
          <cell r="D14">
            <v>0.80409200000000003</v>
          </cell>
          <cell r="E14">
            <v>0.70510799999999996</v>
          </cell>
          <cell r="F14">
            <v>0.72248699999999999</v>
          </cell>
          <cell r="G14">
            <v>0.77735200000000004</v>
          </cell>
          <cell r="H14">
            <v>0.91519600000000001</v>
          </cell>
          <cell r="I14">
            <v>0.99383999999999995</v>
          </cell>
          <cell r="J14">
            <v>0.90828200000000003</v>
          </cell>
          <cell r="K14">
            <v>0.90307000000000004</v>
          </cell>
          <cell r="L14">
            <v>0.71857199999999999</v>
          </cell>
          <cell r="M14">
            <v>0.71731999999999996</v>
          </cell>
          <cell r="N14">
            <v>0.45146700000000001</v>
          </cell>
          <cell r="O14">
            <v>0.29967199999999999</v>
          </cell>
          <cell r="P14">
            <v>0.182976</v>
          </cell>
          <cell r="Q14">
            <v>0.20999699999999999</v>
          </cell>
          <cell r="R14">
            <v>0.119144</v>
          </cell>
          <cell r="S14">
            <v>7.4174000000000004E-2</v>
          </cell>
          <cell r="T14">
            <v>5.2304999999999997E-2</v>
          </cell>
          <cell r="U14">
            <v>4.5003000000000001E-2</v>
          </cell>
          <cell r="V14">
            <v>2.6172999999999998E-2</v>
          </cell>
          <cell r="W14">
            <v>1.3102000000000001E-2</v>
          </cell>
        </row>
        <row r="15">
          <cell r="B15" t="str">
            <v>Motor Gasoline</v>
          </cell>
          <cell r="C15">
            <v>253.85424599999999</v>
          </cell>
          <cell r="D15">
            <v>249.88754800000001</v>
          </cell>
          <cell r="E15">
            <v>257.98242199999999</v>
          </cell>
          <cell r="F15">
            <v>254.72403</v>
          </cell>
          <cell r="G15">
            <v>257.64500500000003</v>
          </cell>
          <cell r="H15">
            <v>259.52982300000002</v>
          </cell>
          <cell r="I15">
            <v>249.76953599999999</v>
          </cell>
          <cell r="J15">
            <v>241.607981</v>
          </cell>
          <cell r="K15">
            <v>234.10112100000001</v>
          </cell>
          <cell r="L15">
            <v>239.49039400000001</v>
          </cell>
          <cell r="M15">
            <v>237.04827800000001</v>
          </cell>
          <cell r="N15">
            <v>226.817781</v>
          </cell>
          <cell r="O15">
            <v>207.79247799999999</v>
          </cell>
          <cell r="P15">
            <v>217.84853899999999</v>
          </cell>
          <cell r="Q15">
            <v>206.45838699999999</v>
          </cell>
          <cell r="R15">
            <v>217.05837099999999</v>
          </cell>
          <cell r="S15">
            <v>212.35420099999999</v>
          </cell>
          <cell r="T15">
            <v>203.07273499999999</v>
          </cell>
          <cell r="U15">
            <v>200.413332</v>
          </cell>
          <cell r="V15">
            <v>199.830769</v>
          </cell>
          <cell r="W15">
            <v>151.24763200000001</v>
          </cell>
        </row>
        <row r="16">
          <cell r="B16" t="str">
            <v>Diesel Fuel Oil</v>
          </cell>
          <cell r="C16">
            <v>1.136908</v>
          </cell>
          <cell r="D16">
            <v>1.247574</v>
          </cell>
          <cell r="E16">
            <v>1.3942030000000001</v>
          </cell>
          <cell r="F16">
            <v>1.592697</v>
          </cell>
          <cell r="G16">
            <v>1.78278</v>
          </cell>
          <cell r="H16">
            <v>2.1514869999999999</v>
          </cell>
          <cell r="I16">
            <v>2.194137</v>
          </cell>
          <cell r="J16">
            <v>2.1455630000000001</v>
          </cell>
          <cell r="K16">
            <v>1.9343680000000001</v>
          </cell>
          <cell r="L16">
            <v>2.2190910000000001</v>
          </cell>
          <cell r="M16">
            <v>2.5427770000000001</v>
          </cell>
          <cell r="N16">
            <v>2.878374</v>
          </cell>
          <cell r="O16">
            <v>3.090973</v>
          </cell>
          <cell r="P16">
            <v>3.3011949999999999</v>
          </cell>
          <cell r="Q16">
            <v>3.4220969999999999</v>
          </cell>
          <cell r="R16">
            <v>3.453865</v>
          </cell>
          <cell r="S16">
            <v>3.0283570000000002</v>
          </cell>
          <cell r="T16">
            <v>2.994151</v>
          </cell>
          <cell r="U16">
            <v>3.1815540000000002</v>
          </cell>
          <cell r="V16">
            <v>2.4510339999999999</v>
          </cell>
          <cell r="W16">
            <v>1.786057</v>
          </cell>
        </row>
        <row r="17">
          <cell r="B17" t="str">
            <v>Ethanol</v>
          </cell>
          <cell r="C17" t="str">
            <v>n.a.</v>
          </cell>
          <cell r="D17" t="str">
            <v>n.a.</v>
          </cell>
          <cell r="E17" t="str">
            <v>n.a.</v>
          </cell>
          <cell r="F17" t="str">
            <v>n.a.</v>
          </cell>
          <cell r="G17" t="str">
            <v>n.a.</v>
          </cell>
          <cell r="H17" t="str">
            <v>n.a.</v>
          </cell>
          <cell r="I17" t="str">
            <v>n.a.</v>
          </cell>
          <cell r="J17">
            <v>9.0451350000000001</v>
          </cell>
          <cell r="K17">
            <v>10.851863</v>
          </cell>
          <cell r="L17">
            <v>10.730941</v>
          </cell>
          <cell r="M17">
            <v>11.337774</v>
          </cell>
          <cell r="N17">
            <v>12.514181000000001</v>
          </cell>
          <cell r="O17">
            <v>12.444857000000001</v>
          </cell>
          <cell r="P17">
            <v>12.40422</v>
          </cell>
          <cell r="Q17">
            <v>12.555823999999999</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1.9259409999999999</v>
          </cell>
          <cell r="D19">
            <v>2.0847669999999998</v>
          </cell>
          <cell r="E19">
            <v>1.0842160000000001</v>
          </cell>
          <cell r="F19">
            <v>1.194069</v>
          </cell>
          <cell r="G19">
            <v>1.3335589999999999</v>
          </cell>
          <cell r="H19">
            <v>1.113666</v>
          </cell>
          <cell r="I19">
            <v>2.0440420000000001</v>
          </cell>
          <cell r="J19">
            <v>2.3383600000000002</v>
          </cell>
          <cell r="K19">
            <v>2.5935990000000002</v>
          </cell>
          <cell r="L19">
            <v>2.2133929999999999</v>
          </cell>
          <cell r="M19">
            <v>2.4383110000000001</v>
          </cell>
          <cell r="N19">
            <v>2.9527580000000002</v>
          </cell>
          <cell r="O19">
            <v>3.4663089999999999</v>
          </cell>
          <cell r="P19">
            <v>2.477357</v>
          </cell>
          <cell r="Q19">
            <v>2.2373379999999998</v>
          </cell>
          <cell r="R19">
            <v>2.2638509999999998</v>
          </cell>
          <cell r="S19">
            <v>3.131211</v>
          </cell>
          <cell r="T19">
            <v>3.110541</v>
          </cell>
          <cell r="U19">
            <v>2.2941630000000002</v>
          </cell>
          <cell r="V19">
            <v>2.3200240000000001</v>
          </cell>
          <cell r="W19">
            <v>2.3680330000000001</v>
          </cell>
        </row>
      </sheetData>
      <sheetData sheetId="21">
        <row r="13">
          <cell r="C13">
            <v>363.08100000000002</v>
          </cell>
          <cell r="D13">
            <v>354.27300000000002</v>
          </cell>
          <cell r="E13">
            <v>368.36900000000003</v>
          </cell>
          <cell r="F13">
            <v>332.26499999999999</v>
          </cell>
          <cell r="G13">
            <v>302.41500000000002</v>
          </cell>
          <cell r="H13">
            <v>315.20800000000003</v>
          </cell>
          <cell r="I13">
            <v>320.17500000000001</v>
          </cell>
          <cell r="J13">
            <v>320.13900000000001</v>
          </cell>
          <cell r="K13">
            <v>326.35500000000002</v>
          </cell>
          <cell r="L13">
            <v>271.52300000000002</v>
          </cell>
          <cell r="M13">
            <v>256.755</v>
          </cell>
          <cell r="N13">
            <v>261.23200000000003</v>
          </cell>
          <cell r="O13">
            <v>278.47899999999998</v>
          </cell>
          <cell r="P13">
            <v>283.54599999999999</v>
          </cell>
          <cell r="Q13">
            <v>290.69299999999998</v>
          </cell>
          <cell r="R13">
            <v>281.87400000000002</v>
          </cell>
          <cell r="S13">
            <v>262.173</v>
          </cell>
          <cell r="T13">
            <v>268.84899999999999</v>
          </cell>
          <cell r="U13">
            <v>261.887</v>
          </cell>
          <cell r="V13">
            <v>223.369</v>
          </cell>
          <cell r="W13">
            <v>147.38</v>
          </cell>
        </row>
        <row r="16">
          <cell r="C16">
            <v>4069.056</v>
          </cell>
          <cell r="D16">
            <v>4206.2759999999998</v>
          </cell>
          <cell r="E16">
            <v>4163.0590000000002</v>
          </cell>
          <cell r="F16">
            <v>4169.9070000000002</v>
          </cell>
          <cell r="G16">
            <v>4218.5540000000001</v>
          </cell>
          <cell r="H16">
            <v>4212.415</v>
          </cell>
          <cell r="I16">
            <v>4199.0360000000001</v>
          </cell>
          <cell r="J16">
            <v>4235.8230000000003</v>
          </cell>
          <cell r="K16">
            <v>4273.0290000000005</v>
          </cell>
          <cell r="L16">
            <v>4275.0959999999995</v>
          </cell>
          <cell r="M16">
            <v>4238.9669999999996</v>
          </cell>
          <cell r="N16">
            <v>4197.5280000000002</v>
          </cell>
          <cell r="O16">
            <v>4190.8919999999998</v>
          </cell>
          <cell r="P16">
            <v>4269.3519999999999</v>
          </cell>
          <cell r="Q16">
            <v>4352.9740000000002</v>
          </cell>
          <cell r="R16">
            <v>4454.4620000000004</v>
          </cell>
          <cell r="S16">
            <v>4525.0559999999996</v>
          </cell>
          <cell r="T16">
            <v>4593.9049999999997</v>
          </cell>
          <cell r="U16">
            <v>4689.1239999999998</v>
          </cell>
          <cell r="V16">
            <v>4561.9750000000004</v>
          </cell>
          <cell r="W16">
            <v>4127.3639999999996</v>
          </cell>
        </row>
        <row r="19">
          <cell r="C19">
            <v>20445.412</v>
          </cell>
          <cell r="D19">
            <v>19627.018</v>
          </cell>
          <cell r="E19">
            <v>20588.03</v>
          </cell>
          <cell r="F19">
            <v>20560.324000000001</v>
          </cell>
          <cell r="G19">
            <v>20624.614000000001</v>
          </cell>
          <cell r="H19">
            <v>20904.581999999999</v>
          </cell>
          <cell r="I19">
            <v>20391.594000000001</v>
          </cell>
          <cell r="J19">
            <v>20424.776000000002</v>
          </cell>
          <cell r="K19">
            <v>20005.982</v>
          </cell>
          <cell r="L19">
            <v>20541.058000000001</v>
          </cell>
          <cell r="M19">
            <v>20735.488000000001</v>
          </cell>
          <cell r="N19">
            <v>20339.342000000001</v>
          </cell>
          <cell r="O19">
            <v>19050.304</v>
          </cell>
          <cell r="P19">
            <v>19632.990000000002</v>
          </cell>
          <cell r="Q19">
            <v>18434.186000000002</v>
          </cell>
          <cell r="R19">
            <v>18011.61</v>
          </cell>
          <cell r="S19">
            <v>17501.346000000001</v>
          </cell>
          <cell r="T19">
            <v>16601.370999999999</v>
          </cell>
          <cell r="U19">
            <v>16187.1</v>
          </cell>
          <cell r="V19">
            <v>16698.067999999999</v>
          </cell>
          <cell r="W19">
            <v>14141.779</v>
          </cell>
        </row>
      </sheetData>
      <sheetData sheetId="22"/>
      <sheetData sheetId="23"/>
      <sheetData sheetId="24"/>
      <sheetData sheetId="25">
        <row r="14">
          <cell r="B14" t="str">
            <v>Natural Gas</v>
          </cell>
          <cell r="C14">
            <v>1.6479999999999999E-3</v>
          </cell>
          <cell r="D14">
            <v>1.877E-3</v>
          </cell>
          <cell r="E14">
            <v>2.1099999999999999E-3</v>
          </cell>
          <cell r="F14">
            <v>2.297E-3</v>
          </cell>
          <cell r="G14">
            <v>2.5040000000000001E-3</v>
          </cell>
          <cell r="H14">
            <v>2.9889999999999999E-3</v>
          </cell>
          <cell r="I14">
            <v>4.5380000000000004E-3</v>
          </cell>
          <cell r="J14">
            <v>4.5110000000000003E-3</v>
          </cell>
          <cell r="K14">
            <v>4.9160000000000002E-3</v>
          </cell>
          <cell r="L14">
            <v>3.6210000000000001E-3</v>
          </cell>
          <cell r="M14">
            <v>3.82E-3</v>
          </cell>
          <cell r="N14">
            <v>2.4520000000000002E-3</v>
          </cell>
          <cell r="O14">
            <v>1.897E-3</v>
          </cell>
          <cell r="P14">
            <v>1.2849999999999999E-3</v>
          </cell>
          <cell r="Q14">
            <v>1.8500000000000001E-3</v>
          </cell>
          <cell r="R14">
            <v>1.3290000000000001E-3</v>
          </cell>
          <cell r="S14">
            <v>8.5800000000000004E-4</v>
          </cell>
          <cell r="T14">
            <v>5.8E-4</v>
          </cell>
          <cell r="U14">
            <v>5.5800000000000001E-4</v>
          </cell>
          <cell r="V14">
            <v>2.8299999999999999E-4</v>
          </cell>
          <cell r="W14">
            <v>1.74E-4</v>
          </cell>
        </row>
        <row r="15">
          <cell r="B15" t="str">
            <v>Motor Gasoline</v>
          </cell>
          <cell r="C15">
            <v>129.87940699999999</v>
          </cell>
          <cell r="D15">
            <v>130.78796299999999</v>
          </cell>
          <cell r="E15">
            <v>139.704463</v>
          </cell>
          <cell r="F15">
            <v>144.48665800000001</v>
          </cell>
          <cell r="G15">
            <v>152.72698600000001</v>
          </cell>
          <cell r="H15">
            <v>160.960612</v>
          </cell>
          <cell r="I15">
            <v>160.773833</v>
          </cell>
          <cell r="J15">
            <v>160.026723</v>
          </cell>
          <cell r="K15">
            <v>159.500496</v>
          </cell>
          <cell r="L15">
            <v>168.767605</v>
          </cell>
          <cell r="M15">
            <v>175.66513</v>
          </cell>
          <cell r="N15">
            <v>177.041472</v>
          </cell>
          <cell r="O15">
            <v>167.028459</v>
          </cell>
          <cell r="P15">
            <v>182.37273999999999</v>
          </cell>
          <cell r="Q15">
            <v>180.17322200000001</v>
          </cell>
          <cell r="R15">
            <v>198.49243200000001</v>
          </cell>
          <cell r="S15">
            <v>209.77024499999999</v>
          </cell>
          <cell r="T15">
            <v>214.37988799999999</v>
          </cell>
          <cell r="U15">
            <v>226.67824200000001</v>
          </cell>
          <cell r="V15">
            <v>237.33360300000001</v>
          </cell>
          <cell r="W15">
            <v>192.94269700000001</v>
          </cell>
        </row>
        <row r="16">
          <cell r="B16" t="str">
            <v>Diesel Fuel Oil</v>
          </cell>
          <cell r="C16">
            <v>1.4125749999999999</v>
          </cell>
          <cell r="D16">
            <v>1.360914</v>
          </cell>
          <cell r="E16">
            <v>1.3814599999999999</v>
          </cell>
          <cell r="F16">
            <v>1.427988</v>
          </cell>
          <cell r="G16">
            <v>1.4925999999999999</v>
          </cell>
          <cell r="H16">
            <v>1.8129679999999999</v>
          </cell>
          <cell r="I16">
            <v>0.44098700000000002</v>
          </cell>
          <cell r="J16">
            <v>0.42330099999999998</v>
          </cell>
          <cell r="K16">
            <v>0.50356500000000004</v>
          </cell>
          <cell r="L16">
            <v>0.67069199999999995</v>
          </cell>
          <cell r="M16">
            <v>0.81631399999999998</v>
          </cell>
          <cell r="N16">
            <v>0.97638499999999995</v>
          </cell>
          <cell r="O16">
            <v>1.082058</v>
          </cell>
          <cell r="P16">
            <v>1.305531</v>
          </cell>
          <cell r="Q16">
            <v>1.625346</v>
          </cell>
          <cell r="R16">
            <v>2.106309</v>
          </cell>
          <cell r="S16">
            <v>2.3608030000000002</v>
          </cell>
          <cell r="T16">
            <v>2.5561379999999998</v>
          </cell>
          <cell r="U16">
            <v>3.107764</v>
          </cell>
          <cell r="V16">
            <v>3.0708319999999998</v>
          </cell>
          <cell r="W16">
            <v>2.9294419999999999</v>
          </cell>
        </row>
        <row r="17">
          <cell r="B17" t="str">
            <v>Ethanol</v>
          </cell>
          <cell r="C17" t="str">
            <v>n.a.</v>
          </cell>
          <cell r="D17" t="str">
            <v>n.a.</v>
          </cell>
          <cell r="E17" t="str">
            <v>n.a.</v>
          </cell>
          <cell r="F17" t="str">
            <v>n.a.</v>
          </cell>
          <cell r="G17" t="str">
            <v>n.a.</v>
          </cell>
          <cell r="H17" t="str">
            <v>n.a.</v>
          </cell>
          <cell r="I17" t="str">
            <v>n.a.</v>
          </cell>
          <cell r="J17">
            <v>5.990958</v>
          </cell>
          <cell r="K17">
            <v>7.3937179999999998</v>
          </cell>
          <cell r="L17">
            <v>7.5620370000000001</v>
          </cell>
          <cell r="M17">
            <v>8.4018820000000005</v>
          </cell>
          <cell r="N17">
            <v>9.7678809999999991</v>
          </cell>
          <cell r="O17">
            <v>10.003467000000001</v>
          </cell>
          <cell r="P17">
            <v>10.384240999999999</v>
          </cell>
          <cell r="Q17">
            <v>10.957284</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0.44699100000000003</v>
          </cell>
          <cell r="D19">
            <v>0.48851299999999998</v>
          </cell>
          <cell r="E19">
            <v>0.25771300000000003</v>
          </cell>
          <cell r="F19">
            <v>0.28815000000000002</v>
          </cell>
          <cell r="G19">
            <v>0.32373800000000003</v>
          </cell>
          <cell r="H19">
            <v>0.27066099999999998</v>
          </cell>
          <cell r="I19">
            <v>0.53616600000000003</v>
          </cell>
          <cell r="J19">
            <v>0.59893300000000005</v>
          </cell>
          <cell r="K19">
            <v>0.63738899999999998</v>
          </cell>
          <cell r="L19">
            <v>0.519177</v>
          </cell>
          <cell r="M19">
            <v>0.56124099999999999</v>
          </cell>
          <cell r="N19">
            <v>0.67642000000000002</v>
          </cell>
          <cell r="O19">
            <v>0.79226300000000005</v>
          </cell>
          <cell r="P19">
            <v>0.56093199999999999</v>
          </cell>
          <cell r="Q19">
            <v>0.50307599999999997</v>
          </cell>
          <cell r="R19">
            <v>0.50334199999999996</v>
          </cell>
          <cell r="S19">
            <v>0.69654000000000005</v>
          </cell>
          <cell r="T19">
            <v>0.69611199999999995</v>
          </cell>
          <cell r="U19">
            <v>0.51502800000000004</v>
          </cell>
          <cell r="V19">
            <v>0.52129199999999998</v>
          </cell>
          <cell r="W19">
            <v>0.53036899999999998</v>
          </cell>
        </row>
      </sheetData>
      <sheetData sheetId="26"/>
      <sheetData sheetId="27"/>
      <sheetData sheetId="28">
        <row r="14">
          <cell r="B14" t="str">
            <v>Natural Gas</v>
          </cell>
          <cell r="C14">
            <v>0.151084</v>
          </cell>
          <cell r="D14">
            <v>0.16311300000000001</v>
          </cell>
          <cell r="E14">
            <v>0.12562300000000001</v>
          </cell>
          <cell r="F14">
            <v>4.6521E-2</v>
          </cell>
          <cell r="G14">
            <v>3.4750999999999997E-2</v>
          </cell>
          <cell r="H14">
            <v>0</v>
          </cell>
          <cell r="I14">
            <v>0</v>
          </cell>
          <cell r="J14">
            <v>0</v>
          </cell>
          <cell r="K14">
            <v>0</v>
          </cell>
          <cell r="L14">
            <v>0.168709</v>
          </cell>
          <cell r="M14">
            <v>4.8298000000000001E-2</v>
          </cell>
          <cell r="N14">
            <v>0</v>
          </cell>
          <cell r="O14">
            <v>1.1582E-2</v>
          </cell>
          <cell r="P14">
            <v>1.1350000000000001E-2</v>
          </cell>
          <cell r="Q14">
            <v>3.4035999999999997E-2</v>
          </cell>
          <cell r="R14">
            <v>0.14010800000000001</v>
          </cell>
          <cell r="S14">
            <v>0.18796199999999999</v>
          </cell>
          <cell r="T14">
            <v>0.27311999999999997</v>
          </cell>
          <cell r="U14">
            <v>0.32593</v>
          </cell>
          <cell r="V14">
            <v>0.33467200000000003</v>
          </cell>
          <cell r="W14">
            <v>0.47503600000000001</v>
          </cell>
        </row>
        <row r="15">
          <cell r="B15" t="str">
            <v>Motor Gasoline</v>
          </cell>
          <cell r="C15">
            <v>0.66575499999999999</v>
          </cell>
          <cell r="D15">
            <v>0.168956</v>
          </cell>
          <cell r="E15">
            <v>0.127441</v>
          </cell>
          <cell r="F15">
            <v>0.29089399999999999</v>
          </cell>
          <cell r="G15">
            <v>0.28531299999999998</v>
          </cell>
          <cell r="H15">
            <v>0.100342</v>
          </cell>
          <cell r="I15">
            <v>0.20217499999999999</v>
          </cell>
          <cell r="J15">
            <v>0.29718800000000001</v>
          </cell>
          <cell r="K15">
            <v>0.13602600000000001</v>
          </cell>
          <cell r="L15">
            <v>0.199901</v>
          </cell>
          <cell r="M15">
            <v>0.18346000000000001</v>
          </cell>
          <cell r="N15">
            <v>0.22465199999999999</v>
          </cell>
          <cell r="O15">
            <v>0.26613900000000001</v>
          </cell>
          <cell r="P15">
            <v>0.26896399999999998</v>
          </cell>
          <cell r="Q15">
            <v>0.36881799999999998</v>
          </cell>
          <cell r="R15">
            <v>0.37168299999999999</v>
          </cell>
          <cell r="S15">
            <v>0.426875</v>
          </cell>
          <cell r="T15">
            <v>0.38011699999999998</v>
          </cell>
          <cell r="U15">
            <v>0.31201800000000002</v>
          </cell>
          <cell r="V15">
            <v>0.41693799999999998</v>
          </cell>
          <cell r="W15">
            <v>0.39928900000000001</v>
          </cell>
        </row>
        <row r="16">
          <cell r="B16" t="str">
            <v>Diesel Fuel Oil</v>
          </cell>
          <cell r="C16">
            <v>3.872744</v>
          </cell>
          <cell r="D16">
            <v>3.3119740000000002</v>
          </cell>
          <cell r="E16">
            <v>3.8118820000000002</v>
          </cell>
          <cell r="F16">
            <v>4.3671300000000004</v>
          </cell>
          <cell r="G16">
            <v>3.6294469999999999</v>
          </cell>
          <cell r="H16">
            <v>4.2783810000000004</v>
          </cell>
          <cell r="I16">
            <v>4.0395329999999996</v>
          </cell>
          <cell r="J16">
            <v>3.7749250000000001</v>
          </cell>
          <cell r="K16">
            <v>4.2375309999999997</v>
          </cell>
          <cell r="L16">
            <v>4.544702</v>
          </cell>
          <cell r="M16">
            <v>5.0230790000000001</v>
          </cell>
          <cell r="N16">
            <v>5.4218729999999997</v>
          </cell>
          <cell r="O16">
            <v>4.9025049999999997</v>
          </cell>
          <cell r="P16">
            <v>4.2590009999999996</v>
          </cell>
          <cell r="Q16">
            <v>3.7900309999999999</v>
          </cell>
          <cell r="R16">
            <v>3.4942389999999999</v>
          </cell>
          <cell r="S16">
            <v>3.5483169999999999</v>
          </cell>
          <cell r="T16">
            <v>1.6651640000000001</v>
          </cell>
          <cell r="U16">
            <v>2.719824</v>
          </cell>
          <cell r="V16">
            <v>3.1481140000000001</v>
          </cell>
          <cell r="W16">
            <v>2.3094389999999998</v>
          </cell>
        </row>
        <row r="17">
          <cell r="B17" t="str">
            <v>Ethanol</v>
          </cell>
          <cell r="C17" t="str">
            <v>n.a.</v>
          </cell>
          <cell r="D17" t="str">
            <v>n.a.</v>
          </cell>
          <cell r="E17" t="str">
            <v>n.a.</v>
          </cell>
          <cell r="F17" t="str">
            <v>n.a.</v>
          </cell>
          <cell r="G17" t="str">
            <v>n.a.</v>
          </cell>
          <cell r="H17" t="str">
            <v>n.a.</v>
          </cell>
          <cell r="I17" t="str">
            <v>n.a.</v>
          </cell>
          <cell r="J17">
            <v>1.1126E-2</v>
          </cell>
          <cell r="K17">
            <v>6.306E-3</v>
          </cell>
          <cell r="L17">
            <v>8.9569999999999997E-3</v>
          </cell>
          <cell r="M17">
            <v>8.7749999999999998E-3</v>
          </cell>
          <cell r="N17">
            <v>1.2395E-2</v>
          </cell>
          <cell r="O17">
            <v>1.5938999999999998E-2</v>
          </cell>
          <cell r="P17">
            <v>1.5315E-2</v>
          </cell>
          <cell r="Q17">
            <v>2.2429999999999999E-2</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row>
        <row r="30">
          <cell r="C30">
            <v>7629.172802</v>
          </cell>
          <cell r="D30">
            <v>6153.2941549999996</v>
          </cell>
          <cell r="E30">
            <v>7214.741814</v>
          </cell>
          <cell r="F30">
            <v>8470.7118300000002</v>
          </cell>
          <cell r="G30">
            <v>7559.0333840000003</v>
          </cell>
          <cell r="H30">
            <v>8890.1396949999998</v>
          </cell>
          <cell r="I30">
            <v>9922.0516669999997</v>
          </cell>
          <cell r="J30">
            <v>7933.6937770000004</v>
          </cell>
          <cell r="K30">
            <v>8221.9441850000003</v>
          </cell>
          <cell r="L30">
            <v>11003.184682999999</v>
          </cell>
          <cell r="M30">
            <v>12317.762674</v>
          </cell>
          <cell r="N30">
            <v>12753.206515</v>
          </cell>
          <cell r="O30">
            <v>12510.027644</v>
          </cell>
          <cell r="P30">
            <v>11216.473038</v>
          </cell>
          <cell r="Q30">
            <v>9990.4083730000002</v>
          </cell>
          <cell r="R30">
            <v>9295.5181649999995</v>
          </cell>
          <cell r="S30">
            <v>9304.5107019999996</v>
          </cell>
          <cell r="T30">
            <v>9588.6087549999993</v>
          </cell>
          <cell r="U30">
            <v>9654.8438590000005</v>
          </cell>
          <cell r="V30">
            <v>9607.375548</v>
          </cell>
          <cell r="W30">
            <v>9302.6661839999997</v>
          </cell>
        </row>
      </sheetData>
      <sheetData sheetId="29">
        <row r="14">
          <cell r="B14" t="str">
            <v>Electricity</v>
          </cell>
          <cell r="C14">
            <v>1.3640000000000001</v>
          </cell>
          <cell r="D14">
            <v>1.3180000000000001</v>
          </cell>
          <cell r="E14">
            <v>1.3939999999999999</v>
          </cell>
          <cell r="F14">
            <v>1.35</v>
          </cell>
          <cell r="G14">
            <v>1.355</v>
          </cell>
          <cell r="H14">
            <v>1.411</v>
          </cell>
          <cell r="I14">
            <v>1.601</v>
          </cell>
          <cell r="J14">
            <v>1.17</v>
          </cell>
          <cell r="K14">
            <v>1.56</v>
          </cell>
          <cell r="L14">
            <v>1.149</v>
          </cell>
          <cell r="M14">
            <v>1.171</v>
          </cell>
          <cell r="N14">
            <v>1.1839999999999999</v>
          </cell>
          <cell r="O14">
            <v>1.1439999999999999</v>
          </cell>
          <cell r="P14">
            <v>1.177</v>
          </cell>
          <cell r="Q14">
            <v>1.474</v>
          </cell>
          <cell r="R14">
            <v>1.5269999999999999</v>
          </cell>
          <cell r="S14">
            <v>1.5409999999999999</v>
          </cell>
          <cell r="T14">
            <v>1.504</v>
          </cell>
          <cell r="U14">
            <v>1.506</v>
          </cell>
          <cell r="V14">
            <v>1.5209999999999999</v>
          </cell>
          <cell r="W14">
            <v>1.4770000000000001</v>
          </cell>
        </row>
        <row r="15">
          <cell r="B15" t="str">
            <v>Natural Gas</v>
          </cell>
          <cell r="C15">
            <v>0.68569199999999997</v>
          </cell>
          <cell r="D15">
            <v>0.42829800000000001</v>
          </cell>
          <cell r="E15">
            <v>0.44459900000000002</v>
          </cell>
          <cell r="F15">
            <v>0.502166</v>
          </cell>
          <cell r="G15">
            <v>0.45599699999999999</v>
          </cell>
          <cell r="H15">
            <v>0.472165</v>
          </cell>
          <cell r="I15">
            <v>0.40699299999999999</v>
          </cell>
          <cell r="J15">
            <v>0.49617499999999998</v>
          </cell>
          <cell r="K15">
            <v>0.49492599999999998</v>
          </cell>
          <cell r="L15">
            <v>0.390816</v>
          </cell>
          <cell r="M15">
            <v>0.39021099999999997</v>
          </cell>
          <cell r="N15">
            <v>0.140793</v>
          </cell>
          <cell r="O15">
            <v>0.22440199999999999</v>
          </cell>
          <cell r="P15">
            <v>0.193777</v>
          </cell>
          <cell r="Q15">
            <v>0.30918099999999998</v>
          </cell>
          <cell r="R15">
            <v>0.28578700000000001</v>
          </cell>
          <cell r="S15">
            <v>0.254666</v>
          </cell>
          <cell r="T15">
            <v>0.27463500000000002</v>
          </cell>
          <cell r="U15">
            <v>0.324818</v>
          </cell>
          <cell r="V15">
            <v>0.30559799999999998</v>
          </cell>
          <cell r="W15">
            <v>0.22850000000000001</v>
          </cell>
        </row>
        <row r="16">
          <cell r="B16" t="str">
            <v>Motor Gasoline</v>
          </cell>
          <cell r="C16">
            <v>1.6820999999999999E-2</v>
          </cell>
          <cell r="D16">
            <v>2.9722999999999999E-2</v>
          </cell>
          <cell r="E16">
            <v>4.2960999999999999E-2</v>
          </cell>
          <cell r="F16">
            <v>4.8107999999999998E-2</v>
          </cell>
          <cell r="G16">
            <v>2.5139000000000002E-2</v>
          </cell>
          <cell r="H16">
            <v>1.7239000000000001E-2</v>
          </cell>
          <cell r="I16">
            <v>8.1709999999999994E-3</v>
          </cell>
          <cell r="J16">
            <v>1.2289E-2</v>
          </cell>
          <cell r="K16">
            <v>1.9505999999999999E-2</v>
          </cell>
          <cell r="L16">
            <v>1.7649000000000001E-2</v>
          </cell>
          <cell r="M16">
            <v>2.0490999999999999E-2</v>
          </cell>
          <cell r="N16">
            <v>2.5128000000000001E-2</v>
          </cell>
          <cell r="O16">
            <v>1.9820999999999998E-2</v>
          </cell>
          <cell r="P16">
            <v>6.6780000000000006E-2</v>
          </cell>
          <cell r="Q16">
            <v>7.5556999999999999E-2</v>
          </cell>
          <cell r="R16">
            <v>9.1789999999999997E-2</v>
          </cell>
          <cell r="S16">
            <v>0.113658</v>
          </cell>
          <cell r="T16">
            <v>0.176813</v>
          </cell>
          <cell r="U16">
            <v>0.21792400000000001</v>
          </cell>
          <cell r="V16">
            <v>0.24283299999999999</v>
          </cell>
          <cell r="W16">
            <v>0.23694599999999999</v>
          </cell>
        </row>
        <row r="17">
          <cell r="B17" t="str">
            <v>Diesel Fuel Oil</v>
          </cell>
          <cell r="C17">
            <v>7.4187010000000004</v>
          </cell>
          <cell r="D17">
            <v>6.6480670000000002</v>
          </cell>
          <cell r="E17">
            <v>8.210051</v>
          </cell>
          <cell r="F17">
            <v>8.5899289999999997</v>
          </cell>
          <cell r="G17">
            <v>8.5381020000000003</v>
          </cell>
          <cell r="H17">
            <v>9.1746110000000005</v>
          </cell>
          <cell r="I17">
            <v>8.1308209999999992</v>
          </cell>
          <cell r="J17">
            <v>8.8704520000000002</v>
          </cell>
          <cell r="K17">
            <v>9.0384820000000001</v>
          </cell>
          <cell r="L17">
            <v>10.480349</v>
          </cell>
          <cell r="M17">
            <v>11.703588999999999</v>
          </cell>
          <cell r="N17">
            <v>12.732118</v>
          </cell>
          <cell r="O17">
            <v>11.967146</v>
          </cell>
          <cell r="P17">
            <v>12.640002000000001</v>
          </cell>
          <cell r="Q17">
            <v>11.154265000000001</v>
          </cell>
          <cell r="R17">
            <v>11.122775000000001</v>
          </cell>
          <cell r="S17">
            <v>9.1436539999999997</v>
          </cell>
          <cell r="T17">
            <v>9.8873909999999992</v>
          </cell>
          <cell r="U17">
            <v>10.413999</v>
          </cell>
          <cell r="V17">
            <v>10.604608000000001</v>
          </cell>
          <cell r="W17">
            <v>7.6028260000000003</v>
          </cell>
        </row>
        <row r="18">
          <cell r="B18" t="str">
            <v>Ethanol</v>
          </cell>
          <cell r="C18" t="str">
            <v>n.a.</v>
          </cell>
          <cell r="D18" t="str">
            <v>n.a.</v>
          </cell>
          <cell r="E18" t="str">
            <v>n.a.</v>
          </cell>
          <cell r="F18" t="str">
            <v>n.a.</v>
          </cell>
          <cell r="G18" t="str">
            <v>n.a.</v>
          </cell>
          <cell r="H18" t="str">
            <v>n.a.</v>
          </cell>
          <cell r="I18" t="str">
            <v>n.a.</v>
          </cell>
          <cell r="J18">
            <v>4.6000000000000001E-4</v>
          </cell>
          <cell r="K18">
            <v>9.0399999999999996E-4</v>
          </cell>
          <cell r="L18">
            <v>7.9100000000000004E-4</v>
          </cell>
          <cell r="M18">
            <v>9.7999999999999997E-4</v>
          </cell>
          <cell r="N18">
            <v>1.3860000000000001E-3</v>
          </cell>
          <cell r="O18">
            <v>1.1869999999999999E-3</v>
          </cell>
          <cell r="P18">
            <v>3.8019999999999998E-3</v>
          </cell>
          <cell r="Q18">
            <v>4.5950000000000001E-3</v>
          </cell>
          <cell r="R18" t="str">
            <v>n.a.</v>
          </cell>
          <cell r="S18" t="str">
            <v>n.a.</v>
          </cell>
          <cell r="T18" t="str">
            <v>n.a.</v>
          </cell>
          <cell r="U18" t="str">
            <v>n.a.</v>
          </cell>
          <cell r="V18" t="str">
            <v>n.a.</v>
          </cell>
          <cell r="W18" t="str">
            <v>n.a.</v>
          </cell>
        </row>
        <row r="19">
          <cell r="B19" t="str">
            <v>Biodiesel Fuel</v>
          </cell>
          <cell r="C19">
            <v>0</v>
          </cell>
          <cell r="D19" t="str">
            <v>n.a.</v>
          </cell>
          <cell r="E19" t="str">
            <v>n.a.</v>
          </cell>
          <cell r="F19" t="str">
            <v>n.a.</v>
          </cell>
          <cell r="G19" t="str">
            <v>n.a.</v>
          </cell>
          <cell r="H19" t="str">
            <v>n.a.</v>
          </cell>
          <cell r="I19" t="str">
            <v>n.a.</v>
          </cell>
          <cell r="J19" t="str">
            <v>n.a.</v>
          </cell>
          <cell r="K19" t="str">
            <v>n.a.</v>
          </cell>
          <cell r="L19" t="str">
            <v>n.a.</v>
          </cell>
          <cell r="M19" t="str">
            <v>n.a.</v>
          </cell>
          <cell r="N19" t="str">
            <v>n.a.</v>
          </cell>
          <cell r="O19" t="str">
            <v>n.a.</v>
          </cell>
          <cell r="P19" t="str">
            <v>n.a.</v>
          </cell>
          <cell r="Q19" t="str">
            <v>n.a.</v>
          </cell>
          <cell r="R19" t="str">
            <v>n.a.</v>
          </cell>
          <cell r="S19" t="str">
            <v>n.a.</v>
          </cell>
          <cell r="T19" t="str">
            <v>n.a.</v>
          </cell>
          <cell r="U19" t="str">
            <v>n.a.</v>
          </cell>
          <cell r="V19" t="str">
            <v>n.a.</v>
          </cell>
          <cell r="W19" t="str">
            <v>n.a.</v>
          </cell>
        </row>
        <row r="32">
          <cell r="C32">
            <v>4864.4418919999998</v>
          </cell>
          <cell r="D32">
            <v>4827.5277210000004</v>
          </cell>
          <cell r="E32">
            <v>5741.6561940000001</v>
          </cell>
          <cell r="F32">
            <v>6004.5143559999997</v>
          </cell>
          <cell r="G32">
            <v>6210.1150580000003</v>
          </cell>
          <cell r="H32">
            <v>7267.9369290000004</v>
          </cell>
          <cell r="I32">
            <v>7043.3735420000003</v>
          </cell>
          <cell r="J32">
            <v>5765.505142</v>
          </cell>
          <cell r="K32">
            <v>6208.9780920000003</v>
          </cell>
          <cell r="L32">
            <v>7156.2374630000004</v>
          </cell>
          <cell r="M32">
            <v>7991.516482</v>
          </cell>
          <cell r="N32">
            <v>9154.1131920000007</v>
          </cell>
          <cell r="O32">
            <v>8916.4283209999994</v>
          </cell>
          <cell r="P32">
            <v>8436.0975319999998</v>
          </cell>
          <cell r="Q32">
            <v>7791.9534190000004</v>
          </cell>
          <cell r="R32">
            <v>7782.1392610000003</v>
          </cell>
          <cell r="S32">
            <v>5965.9293319999997</v>
          </cell>
          <cell r="T32">
            <v>7160.922114</v>
          </cell>
          <cell r="U32">
            <v>7183.3275640000002</v>
          </cell>
          <cell r="V32">
            <v>7337.2852400000002</v>
          </cell>
          <cell r="W32">
            <v>7119.7447110000003</v>
          </cell>
        </row>
      </sheetData>
      <sheetData sheetId="30">
        <row r="14">
          <cell r="B14" t="str">
            <v>Motor Gasoline</v>
          </cell>
          <cell r="C14">
            <v>0.30046899999999999</v>
          </cell>
          <cell r="D14">
            <v>2.6842000000000001E-2</v>
          </cell>
          <cell r="E14">
            <v>6.8661E-2</v>
          </cell>
          <cell r="F14">
            <v>4.8210999999999997E-2</v>
          </cell>
          <cell r="G14">
            <v>4.2181000000000003E-2</v>
          </cell>
          <cell r="H14">
            <v>7.2048000000000001E-2</v>
          </cell>
          <cell r="I14">
            <v>5.8450000000000002E-2</v>
          </cell>
          <cell r="J14">
            <v>5.3827E-2</v>
          </cell>
          <cell r="K14">
            <v>6.1270999999999999E-2</v>
          </cell>
          <cell r="L14">
            <v>5.9330000000000001E-2</v>
          </cell>
          <cell r="M14">
            <v>5.9499000000000003E-2</v>
          </cell>
          <cell r="N14">
            <v>5.8141999999999999E-2</v>
          </cell>
          <cell r="O14">
            <v>6.9363999999999995E-2</v>
          </cell>
          <cell r="P14">
            <v>0.108234</v>
          </cell>
          <cell r="Q14">
            <v>0.11392099999999999</v>
          </cell>
          <cell r="R14">
            <v>0.103302</v>
          </cell>
          <cell r="S14">
            <v>0.101658</v>
          </cell>
          <cell r="T14">
            <v>0.137793</v>
          </cell>
          <cell r="U14">
            <v>0.12979599999999999</v>
          </cell>
          <cell r="V14">
            <v>0.16756199999999999</v>
          </cell>
          <cell r="W14">
            <v>0.14133899999999999</v>
          </cell>
        </row>
        <row r="15">
          <cell r="B15" t="str">
            <v>Diesel Fuel Oil</v>
          </cell>
          <cell r="C15">
            <v>1.9361790000000001</v>
          </cell>
          <cell r="D15">
            <v>1.9467970000000001</v>
          </cell>
          <cell r="E15">
            <v>2.329949</v>
          </cell>
          <cell r="F15">
            <v>2.1941639999999998</v>
          </cell>
          <cell r="G15">
            <v>1.954286</v>
          </cell>
          <cell r="H15">
            <v>2.2869130000000002</v>
          </cell>
          <cell r="I15">
            <v>1.9761439999999999</v>
          </cell>
          <cell r="J15">
            <v>2.0245850000000001</v>
          </cell>
          <cell r="K15">
            <v>2.013954</v>
          </cell>
          <cell r="L15">
            <v>1.682604</v>
          </cell>
          <cell r="M15">
            <v>1.7926340000000001</v>
          </cell>
          <cell r="N15">
            <v>1.812732</v>
          </cell>
          <cell r="O15">
            <v>1.8048420000000001</v>
          </cell>
          <cell r="P15">
            <v>1.9592039999999999</v>
          </cell>
          <cell r="Q15">
            <v>1.9583539999999999</v>
          </cell>
          <cell r="R15">
            <v>1.6342190000000001</v>
          </cell>
          <cell r="S15">
            <v>1.2903610000000001</v>
          </cell>
          <cell r="T15">
            <v>0.79277900000000001</v>
          </cell>
          <cell r="U15">
            <v>0.67023299999999997</v>
          </cell>
          <cell r="V15">
            <v>0.63395500000000005</v>
          </cell>
          <cell r="W15">
            <v>0.51545099999999999</v>
          </cell>
        </row>
        <row r="16">
          <cell r="B16" t="str">
            <v>Ethanol</v>
          </cell>
          <cell r="C16" t="str">
            <v>n.a.</v>
          </cell>
          <cell r="D16" t="str">
            <v>n.a.</v>
          </cell>
          <cell r="E16" t="str">
            <v>n.a.</v>
          </cell>
          <cell r="F16" t="str">
            <v>n.a.</v>
          </cell>
          <cell r="G16" t="str">
            <v>n.a.</v>
          </cell>
          <cell r="H16" t="str">
            <v>n.a.</v>
          </cell>
          <cell r="I16" t="str">
            <v>n.a.</v>
          </cell>
          <cell r="J16">
            <v>2.0149999999999999E-3</v>
          </cell>
          <cell r="K16">
            <v>2.8400000000000001E-3</v>
          </cell>
          <cell r="L16">
            <v>2.6580000000000002E-3</v>
          </cell>
          <cell r="M16">
            <v>2.846E-3</v>
          </cell>
          <cell r="N16">
            <v>3.2079999999999999E-3</v>
          </cell>
          <cell r="O16">
            <v>4.1539999999999997E-3</v>
          </cell>
          <cell r="P16">
            <v>6.1630000000000001E-3</v>
          </cell>
          <cell r="Q16">
            <v>6.9280000000000001E-3</v>
          </cell>
          <cell r="R16" t="str">
            <v>n.a.</v>
          </cell>
          <cell r="S16" t="str">
            <v>n.a.</v>
          </cell>
          <cell r="T16" t="str">
            <v>n.a.</v>
          </cell>
          <cell r="U16" t="str">
            <v>n.a.</v>
          </cell>
          <cell r="V16" t="str">
            <v>n.a.</v>
          </cell>
          <cell r="W16" t="str">
            <v>n.a.</v>
          </cell>
        </row>
        <row r="17">
          <cell r="B17" t="str">
            <v>Biodiesel Fuel</v>
          </cell>
          <cell r="C17">
            <v>0</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t="str">
            <v>n.a.</v>
          </cell>
          <cell r="U17" t="str">
            <v>n.a.</v>
          </cell>
          <cell r="V17" t="str">
            <v>n.a.</v>
          </cell>
          <cell r="W17" t="str">
            <v>n.a.</v>
          </cell>
        </row>
        <row r="19">
          <cell r="B19" t="str">
            <v>Shares (%)</v>
          </cell>
        </row>
        <row r="26">
          <cell r="C26">
            <v>2813.195271</v>
          </cell>
          <cell r="D26">
            <v>2441.6563059999999</v>
          </cell>
          <cell r="E26">
            <v>3086.9594999999999</v>
          </cell>
          <cell r="F26">
            <v>2895.7991619999998</v>
          </cell>
          <cell r="G26">
            <v>2629.0092020000002</v>
          </cell>
          <cell r="H26">
            <v>3165.5304030000002</v>
          </cell>
          <cell r="I26">
            <v>2402.9717810000002</v>
          </cell>
          <cell r="J26">
            <v>2713.0685199999998</v>
          </cell>
          <cell r="K26">
            <v>2535.2275570000002</v>
          </cell>
          <cell r="L26">
            <v>2540.2918979999999</v>
          </cell>
          <cell r="M26">
            <v>2426.3172709999999</v>
          </cell>
          <cell r="N26">
            <v>2670.7124060000001</v>
          </cell>
          <cell r="O26">
            <v>2407.7339529999999</v>
          </cell>
          <cell r="P26">
            <v>2828.118923</v>
          </cell>
          <cell r="Q26">
            <v>2285.6820029999999</v>
          </cell>
          <cell r="R26">
            <v>2155.7971170000001</v>
          </cell>
          <cell r="S26">
            <v>1896.9410029999999</v>
          </cell>
          <cell r="T26">
            <v>1813.4800560000001</v>
          </cell>
          <cell r="U26">
            <v>1827.2896499999999</v>
          </cell>
          <cell r="V26">
            <v>1791.819454</v>
          </cell>
          <cell r="W26">
            <v>1505.1481659999999</v>
          </cell>
        </row>
      </sheetData>
      <sheetData sheetId="31">
        <row r="13">
          <cell r="C13">
            <v>16.414999999999999</v>
          </cell>
          <cell r="D13">
            <v>14.441000000000001</v>
          </cell>
          <cell r="E13">
            <v>16.257999999999999</v>
          </cell>
          <cell r="F13">
            <v>16.760999999999999</v>
          </cell>
          <cell r="G13">
            <v>15.461</v>
          </cell>
          <cell r="H13">
            <v>15.542</v>
          </cell>
          <cell r="I13">
            <v>16.405999999999999</v>
          </cell>
          <cell r="J13">
            <v>15.95</v>
          </cell>
          <cell r="K13">
            <v>16.213999999999999</v>
          </cell>
          <cell r="L13">
            <v>16.562000000000001</v>
          </cell>
          <cell r="M13">
            <v>16.678999999999998</v>
          </cell>
          <cell r="N13">
            <v>16.731999999999999</v>
          </cell>
          <cell r="O13">
            <v>16.817</v>
          </cell>
          <cell r="P13">
            <v>16.626999999999999</v>
          </cell>
          <cell r="Q13">
            <v>17.443999999999999</v>
          </cell>
          <cell r="R13">
            <v>16.629000000000001</v>
          </cell>
          <cell r="S13">
            <v>16.831</v>
          </cell>
          <cell r="T13">
            <v>18.338999999999999</v>
          </cell>
          <cell r="U13">
            <v>17.855</v>
          </cell>
          <cell r="V13">
            <v>17.818999999999999</v>
          </cell>
          <cell r="W13">
            <v>18.641999999999999</v>
          </cell>
        </row>
        <row r="14">
          <cell r="C14">
            <v>8.1859999999999999</v>
          </cell>
          <cell r="D14">
            <v>7.7930000000000001</v>
          </cell>
          <cell r="E14">
            <v>8.7100000000000009</v>
          </cell>
          <cell r="F14">
            <v>8.4969999999999999</v>
          </cell>
          <cell r="G14">
            <v>7.7510000000000003</v>
          </cell>
          <cell r="H14">
            <v>7.9550000000000001</v>
          </cell>
          <cell r="I14">
            <v>7.6639999999999997</v>
          </cell>
          <cell r="J14">
            <v>8.6039999999999992</v>
          </cell>
          <cell r="K14">
            <v>9.0579999999999998</v>
          </cell>
          <cell r="L14">
            <v>9.4</v>
          </cell>
          <cell r="M14">
            <v>9.4</v>
          </cell>
          <cell r="N14">
            <v>9.6679999999999993</v>
          </cell>
          <cell r="O14">
            <v>9.9670000000000005</v>
          </cell>
          <cell r="P14">
            <v>9.6370000000000005</v>
          </cell>
          <cell r="Q14">
            <v>9.2460000000000004</v>
          </cell>
          <cell r="R14">
            <v>10.199999999999999</v>
          </cell>
          <cell r="S14">
            <v>9.6449999999999996</v>
          </cell>
          <cell r="T14">
            <v>9.8439999999999994</v>
          </cell>
          <cell r="U14">
            <v>10.635</v>
          </cell>
          <cell r="V14">
            <v>10.744</v>
          </cell>
          <cell r="W14">
            <v>10.553000000000001</v>
          </cell>
        </row>
        <row r="15">
          <cell r="C15">
            <v>2.427</v>
          </cell>
          <cell r="D15">
            <v>2.6320000000000001</v>
          </cell>
          <cell r="E15">
            <v>2.9119999999999999</v>
          </cell>
          <cell r="F15">
            <v>2.9209999999999998</v>
          </cell>
          <cell r="G15">
            <v>2.4550000000000001</v>
          </cell>
          <cell r="H15">
            <v>2.6549999999999998</v>
          </cell>
          <cell r="I15">
            <v>2.746</v>
          </cell>
          <cell r="J15">
            <v>2.903</v>
          </cell>
          <cell r="K15">
            <v>2.8919999999999999</v>
          </cell>
          <cell r="L15">
            <v>2.6869999999999998</v>
          </cell>
          <cell r="M15">
            <v>2.6960000000000002</v>
          </cell>
          <cell r="N15">
            <v>2.6789999999999998</v>
          </cell>
          <cell r="O15">
            <v>2.7869999999999999</v>
          </cell>
          <cell r="P15">
            <v>3.2509999999999999</v>
          </cell>
          <cell r="Q15">
            <v>3.0169999999999999</v>
          </cell>
          <cell r="R15">
            <v>3.0089999999999999</v>
          </cell>
          <cell r="S15">
            <v>3.5670000000000002</v>
          </cell>
          <cell r="T15">
            <v>2.1349999999999998</v>
          </cell>
          <cell r="U15">
            <v>2.1560000000000001</v>
          </cell>
          <cell r="V15">
            <v>2.1890000000000001</v>
          </cell>
          <cell r="W15">
            <v>1.8160000000000001</v>
          </cell>
        </row>
        <row r="23">
          <cell r="C23">
            <v>23809.855047000001</v>
          </cell>
          <cell r="D23">
            <v>21574.627637000001</v>
          </cell>
          <cell r="E23">
            <v>22210.492612999999</v>
          </cell>
          <cell r="F23">
            <v>25006.543605999999</v>
          </cell>
          <cell r="G23">
            <v>23919.262873</v>
          </cell>
          <cell r="H23">
            <v>27673.316111</v>
          </cell>
          <cell r="I23">
            <v>28936.932475000001</v>
          </cell>
          <cell r="J23">
            <v>23540.476486</v>
          </cell>
          <cell r="K23">
            <v>23740.130787999999</v>
          </cell>
          <cell r="L23">
            <v>30771.805575999999</v>
          </cell>
          <cell r="M23">
            <v>33845.978745</v>
          </cell>
          <cell r="N23">
            <v>34567.099730000002</v>
          </cell>
          <cell r="O23">
            <v>33388.319344000003</v>
          </cell>
          <cell r="P23">
            <v>30278.003401000002</v>
          </cell>
          <cell r="Q23">
            <v>25705.258551999999</v>
          </cell>
          <cell r="R23">
            <v>25089.516037000001</v>
          </cell>
          <cell r="S23">
            <v>24812.380542999999</v>
          </cell>
          <cell r="T23">
            <v>23467.388408999999</v>
          </cell>
          <cell r="U23">
            <v>24270.024434999999</v>
          </cell>
          <cell r="V23">
            <v>24199.492212000001</v>
          </cell>
          <cell r="W23">
            <v>22397.510401</v>
          </cell>
        </row>
        <row r="24">
          <cell r="C24">
            <v>53104.483973000002</v>
          </cell>
          <cell r="D24">
            <v>54868.887938</v>
          </cell>
          <cell r="E24">
            <v>57875.573111999998</v>
          </cell>
          <cell r="F24">
            <v>61555.998613000003</v>
          </cell>
          <cell r="G24">
            <v>69188.410006999999</v>
          </cell>
          <cell r="H24">
            <v>78221.857201000006</v>
          </cell>
          <cell r="I24">
            <v>78015.327344000005</v>
          </cell>
          <cell r="J24">
            <v>56405.378971999999</v>
          </cell>
          <cell r="K24">
            <v>57217.778617000004</v>
          </cell>
          <cell r="L24">
            <v>63021.676966999999</v>
          </cell>
          <cell r="M24">
            <v>69799.780612000002</v>
          </cell>
          <cell r="N24">
            <v>77042.036393000002</v>
          </cell>
          <cell r="O24">
            <v>72202.985922000007</v>
          </cell>
          <cell r="P24">
            <v>70652.645273999995</v>
          </cell>
          <cell r="Q24">
            <v>68017.576254</v>
          </cell>
          <cell r="R24">
            <v>61578.275183999998</v>
          </cell>
          <cell r="S24">
            <v>49923.447288000003</v>
          </cell>
          <cell r="T24">
            <v>58711.886985999998</v>
          </cell>
          <cell r="U24">
            <v>54515.107189000002</v>
          </cell>
          <cell r="V24">
            <v>55118.589678999997</v>
          </cell>
          <cell r="W24">
            <v>54452.418931</v>
          </cell>
        </row>
        <row r="25">
          <cell r="C25">
            <v>68668.515711</v>
          </cell>
          <cell r="D25">
            <v>54957.403271000003</v>
          </cell>
          <cell r="E25">
            <v>62801.080916999999</v>
          </cell>
          <cell r="F25">
            <v>58730.600151999999</v>
          </cell>
          <cell r="G25">
            <v>63440.729382999998</v>
          </cell>
          <cell r="H25">
            <v>70633.303946999993</v>
          </cell>
          <cell r="I25">
            <v>51841.277555000001</v>
          </cell>
          <cell r="J25">
            <v>55365.762330999998</v>
          </cell>
          <cell r="K25">
            <v>51933.335400999997</v>
          </cell>
          <cell r="L25">
            <v>56007.155257999999</v>
          </cell>
          <cell r="M25">
            <v>53315.717667999998</v>
          </cell>
          <cell r="N25">
            <v>59058.439562</v>
          </cell>
          <cell r="O25">
            <v>51179.859107999997</v>
          </cell>
          <cell r="P25">
            <v>51535.709088000003</v>
          </cell>
          <cell r="Q25">
            <v>44881.571630999999</v>
          </cell>
          <cell r="R25">
            <v>42443.702009000001</v>
          </cell>
          <cell r="S25">
            <v>31504.912103999999</v>
          </cell>
          <cell r="T25">
            <v>50320.212003000001</v>
          </cell>
          <cell r="U25">
            <v>50209.534564000001</v>
          </cell>
          <cell r="V25">
            <v>48492.664037000002</v>
          </cell>
          <cell r="W25">
            <v>49101.071228000001</v>
          </cell>
        </row>
      </sheetData>
      <sheetData sheetId="32">
        <row r="12">
          <cell r="C12">
            <v>0.705183</v>
          </cell>
          <cell r="D12">
            <v>0.79040900000000003</v>
          </cell>
          <cell r="E12">
            <v>0.94181400000000004</v>
          </cell>
          <cell r="F12">
            <v>0.99030300000000004</v>
          </cell>
          <cell r="G12">
            <v>1.069202</v>
          </cell>
          <cell r="H12">
            <v>1.0683229999999999</v>
          </cell>
          <cell r="I12">
            <v>1.144101</v>
          </cell>
          <cell r="J12">
            <v>1.2197210000000001</v>
          </cell>
          <cell r="K12">
            <v>1.3063990000000001</v>
          </cell>
          <cell r="L12">
            <v>1.8757470000000001</v>
          </cell>
          <cell r="M12">
            <v>2.0057170000000002</v>
          </cell>
          <cell r="N12">
            <v>2.056365</v>
          </cell>
          <cell r="O12">
            <v>2.0263740000000001</v>
          </cell>
          <cell r="P12">
            <v>2.1373579999999999</v>
          </cell>
          <cell r="Q12">
            <v>2.0459360000000002</v>
          </cell>
          <cell r="R12">
            <v>2.049769</v>
          </cell>
          <cell r="S12">
            <v>2.032257</v>
          </cell>
          <cell r="T12">
            <v>1.8972199999999999</v>
          </cell>
          <cell r="U12">
            <v>1.8556269999999999</v>
          </cell>
          <cell r="V12">
            <v>1.897419</v>
          </cell>
          <cell r="W12">
            <v>1.6256520000000001</v>
          </cell>
        </row>
        <row r="15">
          <cell r="C15">
            <v>471.55544099999997</v>
          </cell>
          <cell r="D15">
            <v>586.22117900000001</v>
          </cell>
          <cell r="E15">
            <v>727.11250800000005</v>
          </cell>
          <cell r="F15">
            <v>764.562904</v>
          </cell>
          <cell r="G15">
            <v>825.46653700000002</v>
          </cell>
          <cell r="H15">
            <v>901.53672400000005</v>
          </cell>
          <cell r="I15">
            <v>965.50262599999996</v>
          </cell>
          <cell r="J15">
            <v>1053.7315679999999</v>
          </cell>
          <cell r="K15">
            <v>1128.6767609999999</v>
          </cell>
          <cell r="L15">
            <v>1069.0072640000001</v>
          </cell>
          <cell r="M15">
            <v>1143.083545</v>
          </cell>
          <cell r="N15">
            <v>1171.9345470000001</v>
          </cell>
          <cell r="O15">
            <v>1154.8296829999999</v>
          </cell>
          <cell r="P15">
            <v>1218.110713</v>
          </cell>
          <cell r="Q15">
            <v>1165.984371</v>
          </cell>
          <cell r="R15">
            <v>1168.172157</v>
          </cell>
          <cell r="S15">
            <v>1231.9963130000001</v>
          </cell>
          <cell r="T15">
            <v>1186.867101</v>
          </cell>
          <cell r="U15">
            <v>1160.8323029999999</v>
          </cell>
          <cell r="V15">
            <v>1189.015541</v>
          </cell>
          <cell r="W15">
            <v>1055.541238</v>
          </cell>
        </row>
        <row r="26">
          <cell r="C26">
            <v>83.954999999999998</v>
          </cell>
          <cell r="D26">
            <v>96.11</v>
          </cell>
          <cell r="E26">
            <v>107.53</v>
          </cell>
          <cell r="F26">
            <v>112.56699999999999</v>
          </cell>
          <cell r="G26">
            <v>119.633</v>
          </cell>
          <cell r="H26">
            <v>128.143</v>
          </cell>
          <cell r="I26">
            <v>140.875</v>
          </cell>
          <cell r="J26">
            <v>153.441</v>
          </cell>
          <cell r="K26">
            <v>168.125</v>
          </cell>
          <cell r="L26">
            <v>181.30500000000001</v>
          </cell>
          <cell r="M26">
            <v>190.69399999999999</v>
          </cell>
          <cell r="N26">
            <v>198.24199999999999</v>
          </cell>
          <cell r="O26">
            <v>209.41200000000001</v>
          </cell>
          <cell r="P26">
            <v>211.29400000000001</v>
          </cell>
          <cell r="Q26">
            <v>213.28299999999999</v>
          </cell>
          <cell r="R26">
            <v>217.04900000000001</v>
          </cell>
          <cell r="S26">
            <v>219.93299999999999</v>
          </cell>
          <cell r="T26">
            <v>219.45500000000001</v>
          </cell>
          <cell r="U26">
            <v>218.672</v>
          </cell>
          <cell r="V26">
            <v>217.137</v>
          </cell>
          <cell r="W26">
            <v>219.95400000000001</v>
          </cell>
        </row>
        <row r="27">
          <cell r="C27">
            <v>5106.1028859999997</v>
          </cell>
          <cell r="D27">
            <v>4999.3948</v>
          </cell>
          <cell r="E27">
            <v>5324.3870310000002</v>
          </cell>
          <cell r="F27">
            <v>5347.9936909999997</v>
          </cell>
          <cell r="G27">
            <v>5433.0375450000001</v>
          </cell>
          <cell r="H27">
            <v>5539.5072570000002</v>
          </cell>
          <cell r="I27">
            <v>5396.2731409999997</v>
          </cell>
          <cell r="J27">
            <v>5407.5632299999997</v>
          </cell>
          <cell r="K27">
            <v>5285.986406</v>
          </cell>
          <cell r="L27">
            <v>5473.974287</v>
          </cell>
          <cell r="M27">
            <v>5565.0722429999996</v>
          </cell>
          <cell r="N27">
            <v>5488.3625190000002</v>
          </cell>
          <cell r="O27">
            <v>5119.8391330000004</v>
          </cell>
          <cell r="P27">
            <v>5352.1496790000001</v>
          </cell>
          <cell r="Q27">
            <v>5075.4436589999996</v>
          </cell>
          <cell r="R27">
            <v>4996.7241549999999</v>
          </cell>
          <cell r="S27">
            <v>4889.0726500000001</v>
          </cell>
          <cell r="T27">
            <v>4660.4548770000001</v>
          </cell>
          <cell r="U27">
            <v>4574.6051809999999</v>
          </cell>
          <cell r="V27">
            <v>4710.6994189999996</v>
          </cell>
          <cell r="W27">
            <v>3984.2967789999998</v>
          </cell>
        </row>
      </sheetData>
      <sheetData sheetId="33"/>
      <sheetData sheetId="34"/>
      <sheetData sheetId="35">
        <row r="14">
          <cell r="B14" t="str">
            <v>Natural Gas</v>
          </cell>
        </row>
      </sheetData>
      <sheetData sheetId="36">
        <row r="14">
          <cell r="B14" t="str">
            <v>Motor Gasoline</v>
          </cell>
        </row>
      </sheetData>
      <sheetData sheetId="37">
        <row r="13">
          <cell r="C13">
            <v>207.27500000000001</v>
          </cell>
          <cell r="D13">
            <v>203.66200000000001</v>
          </cell>
          <cell r="E13">
            <v>220.07</v>
          </cell>
          <cell r="F13">
            <v>210.28100000000001</v>
          </cell>
          <cell r="G13">
            <v>199.63399999999999</v>
          </cell>
          <cell r="H13">
            <v>204.684</v>
          </cell>
          <cell r="I13">
            <v>202.79300000000001</v>
          </cell>
          <cell r="J13">
            <v>213.12100000000001</v>
          </cell>
          <cell r="K13">
            <v>207.77500000000001</v>
          </cell>
          <cell r="L13">
            <v>193.34100000000001</v>
          </cell>
          <cell r="M13">
            <v>232.059</v>
          </cell>
          <cell r="N13">
            <v>231.80500000000001</v>
          </cell>
          <cell r="O13">
            <v>229.67500000000001</v>
          </cell>
          <cell r="P13">
            <v>245.554</v>
          </cell>
          <cell r="Q13">
            <v>282.346</v>
          </cell>
          <cell r="R13">
            <v>330.39499999999998</v>
          </cell>
          <cell r="S13">
            <v>371.16699999999997</v>
          </cell>
          <cell r="T13">
            <v>398.48500000000001</v>
          </cell>
          <cell r="U13">
            <v>407.03800000000001</v>
          </cell>
          <cell r="V13">
            <v>413.91899999999998</v>
          </cell>
          <cell r="W13">
            <v>336.08100000000002</v>
          </cell>
        </row>
        <row r="25">
          <cell r="C25">
            <v>1642.6659999999999</v>
          </cell>
          <cell r="D25">
            <v>1742.415</v>
          </cell>
          <cell r="E25">
            <v>1786.546</v>
          </cell>
          <cell r="F25">
            <v>1869.0160000000001</v>
          </cell>
          <cell r="G25">
            <v>1971.606</v>
          </cell>
          <cell r="H25">
            <v>2062.37</v>
          </cell>
          <cell r="I25">
            <v>2104.4059999999999</v>
          </cell>
          <cell r="J25">
            <v>2192.2910000000002</v>
          </cell>
          <cell r="K25">
            <v>2279.721</v>
          </cell>
          <cell r="L25">
            <v>2358.5390000000002</v>
          </cell>
          <cell r="M25">
            <v>2447.0740000000001</v>
          </cell>
          <cell r="N25">
            <v>2539.029</v>
          </cell>
          <cell r="O25">
            <v>2600.886</v>
          </cell>
          <cell r="P25">
            <v>2745.83</v>
          </cell>
          <cell r="Q25">
            <v>2911.4050000000002</v>
          </cell>
          <cell r="R25">
            <v>3113.8139999999999</v>
          </cell>
          <cell r="S25">
            <v>3386.4409999999998</v>
          </cell>
          <cell r="T25">
            <v>3656.51</v>
          </cell>
          <cell r="U25">
            <v>3974.45</v>
          </cell>
          <cell r="V25">
            <v>4075.1280000000002</v>
          </cell>
          <cell r="W25">
            <v>3958.3850000000002</v>
          </cell>
        </row>
        <row r="37">
          <cell r="C37">
            <v>20280.312278000001</v>
          </cell>
          <cell r="D37">
            <v>19548.100362000001</v>
          </cell>
          <cell r="E37">
            <v>20409.800646</v>
          </cell>
          <cell r="F37">
            <v>20327.410541000001</v>
          </cell>
          <cell r="G37">
            <v>20447.010329000001</v>
          </cell>
          <cell r="H37">
            <v>20772.351750999998</v>
          </cell>
          <cell r="I37">
            <v>20278.321714999998</v>
          </cell>
          <cell r="J37">
            <v>20275.265535999999</v>
          </cell>
          <cell r="K37">
            <v>19827.482432000001</v>
          </cell>
          <cell r="L37">
            <v>20374.624737999999</v>
          </cell>
          <cell r="M37">
            <v>20698.547988999999</v>
          </cell>
          <cell r="N37">
            <v>20434.617591999999</v>
          </cell>
          <cell r="O37">
            <v>19074.120588999998</v>
          </cell>
          <cell r="P37">
            <v>19802.446446999998</v>
          </cell>
          <cell r="Q37">
            <v>18669.736368999998</v>
          </cell>
          <cell r="R37">
            <v>18351.607679000001</v>
          </cell>
          <cell r="S37">
            <v>18024.771637000002</v>
          </cell>
          <cell r="T37">
            <v>17250.51787</v>
          </cell>
          <cell r="U37">
            <v>17004.661822999999</v>
          </cell>
          <cell r="V37">
            <v>17534.868235000002</v>
          </cell>
          <cell r="W37">
            <v>14907.164707</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sheetName val="Table 1"/>
      <sheetName val="Table 2"/>
      <sheetName val="Table 3"/>
      <sheetName val="Table 4"/>
      <sheetName val="Table 5"/>
      <sheetName val="Table 6"/>
      <sheetName val="Table 7"/>
      <sheetName val="Table 8"/>
      <sheetName val="Table 9"/>
      <sheetName val="Table 10"/>
      <sheetName val="Table 11"/>
      <sheetName val="Table 12"/>
      <sheetName val="Table 13"/>
      <sheetName val="Table 14"/>
      <sheetName val="Table 15"/>
      <sheetName val="Table 16"/>
      <sheetName val="Table 17"/>
      <sheetName val="Table 18"/>
      <sheetName val="Table 19"/>
      <sheetName val="Table 20"/>
      <sheetName val="Table 21"/>
      <sheetName val="Table 22"/>
      <sheetName val="Table 23"/>
      <sheetName val="Table 24"/>
      <sheetName val="Table 25"/>
      <sheetName val="Table 26"/>
      <sheetName val="Table 27"/>
      <sheetName val="Table 28"/>
      <sheetName val="Table 29"/>
      <sheetName val="Table 30"/>
      <sheetName val="Table 31"/>
      <sheetName val="Table 32"/>
      <sheetName val="Table 33"/>
      <sheetName val="Table 34"/>
      <sheetName val="Table 35"/>
      <sheetName val="Table 36"/>
      <sheetName val="Table 3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4">
          <cell r="C14">
            <v>0.63846599999999998</v>
          </cell>
          <cell r="D14">
            <v>0.62281600000000004</v>
          </cell>
          <cell r="E14">
            <v>0.59490799999999999</v>
          </cell>
          <cell r="F14">
            <v>0.53569500000000003</v>
          </cell>
          <cell r="G14">
            <v>0.52935600000000005</v>
          </cell>
          <cell r="H14">
            <v>0.55647000000000002</v>
          </cell>
          <cell r="I14">
            <v>0.55681599999999998</v>
          </cell>
          <cell r="J14">
            <v>0.725603</v>
          </cell>
          <cell r="K14">
            <v>0.82129600000000003</v>
          </cell>
          <cell r="L14">
            <v>0.99560499999999996</v>
          </cell>
          <cell r="M14">
            <v>0.93487399999999998</v>
          </cell>
          <cell r="N14">
            <v>0.55062999999999995</v>
          </cell>
          <cell r="O14">
            <v>0.58912500000000001</v>
          </cell>
          <cell r="P14">
            <v>0.54117499999999996</v>
          </cell>
          <cell r="Q14">
            <v>0.51319999999999999</v>
          </cell>
          <cell r="R14">
            <v>0.48974800000000002</v>
          </cell>
          <cell r="S14">
            <v>0.52407499999999996</v>
          </cell>
          <cell r="T14">
            <v>0.468775</v>
          </cell>
          <cell r="U14">
            <v>0.24477499999999999</v>
          </cell>
          <cell r="V14">
            <v>0.470528</v>
          </cell>
          <cell r="W14">
            <v>0.39306200000000002</v>
          </cell>
        </row>
        <row r="15">
          <cell r="C15">
            <v>39.468114</v>
          </cell>
          <cell r="D15">
            <v>43.437035999999999</v>
          </cell>
          <cell r="E15">
            <v>56.192717999999999</v>
          </cell>
          <cell r="F15">
            <v>50.851934999999997</v>
          </cell>
          <cell r="G15">
            <v>50.846426000000001</v>
          </cell>
          <cell r="H15">
            <v>39.023364999999998</v>
          </cell>
          <cell r="I15">
            <v>64.326808</v>
          </cell>
          <cell r="J15">
            <v>62.719942000000003</v>
          </cell>
          <cell r="K15">
            <v>37.124104000000003</v>
          </cell>
          <cell r="L15">
            <v>29.694286999999999</v>
          </cell>
          <cell r="M15">
            <v>33.477491999999998</v>
          </cell>
          <cell r="N15">
            <v>39.258470000000003</v>
          </cell>
          <cell r="O15">
            <v>75.065899999999999</v>
          </cell>
          <cell r="P15">
            <v>75.440799999999996</v>
          </cell>
          <cell r="Q15">
            <v>67.655375000000006</v>
          </cell>
          <cell r="R15">
            <v>76.079425999999998</v>
          </cell>
          <cell r="S15">
            <v>79.320724999999996</v>
          </cell>
          <cell r="T15">
            <v>74.633525000000006</v>
          </cell>
          <cell r="U15">
            <v>79.226074999999994</v>
          </cell>
          <cell r="V15">
            <v>85.245096000000004</v>
          </cell>
          <cell r="W15">
            <v>30.195799999999998</v>
          </cell>
        </row>
      </sheetData>
      <sheetData sheetId="15">
        <row r="14">
          <cell r="C14">
            <v>3.5339999999999998E-3</v>
          </cell>
        </row>
      </sheetData>
      <sheetData sheetId="16"/>
      <sheetData sheetId="17">
        <row r="12">
          <cell r="C12">
            <v>0.36318099999999998</v>
          </cell>
          <cell r="D12">
            <v>0.34284700000000001</v>
          </cell>
          <cell r="E12">
            <v>0.344883</v>
          </cell>
          <cell r="F12">
            <v>0.32166099999999997</v>
          </cell>
          <cell r="G12">
            <v>0.33385199999999998</v>
          </cell>
          <cell r="H12">
            <v>0.28600399999999998</v>
          </cell>
          <cell r="I12">
            <v>0.30016100000000001</v>
          </cell>
          <cell r="J12">
            <v>0.33488800000000002</v>
          </cell>
          <cell r="K12">
            <v>0.35979100000000003</v>
          </cell>
          <cell r="L12">
            <v>0.41603299999999999</v>
          </cell>
          <cell r="M12">
            <v>0.31937100000000002</v>
          </cell>
          <cell r="N12">
            <v>0.33395000000000002</v>
          </cell>
          <cell r="O12">
            <v>0.29322100000000001</v>
          </cell>
          <cell r="P12">
            <v>0.25081500000000001</v>
          </cell>
          <cell r="Q12">
            <v>0.206569</v>
          </cell>
          <cell r="R12">
            <v>0.192019</v>
          </cell>
          <cell r="S12">
            <v>0.20851900000000001</v>
          </cell>
          <cell r="T12">
            <v>0.190106</v>
          </cell>
          <cell r="U12">
            <v>0.203815</v>
          </cell>
          <cell r="V12">
            <v>0.190194</v>
          </cell>
          <cell r="W12">
            <v>8.3802000000000001E-2</v>
          </cell>
        </row>
      </sheetData>
      <sheetData sheetId="18">
        <row r="12">
          <cell r="C12">
            <v>9.9538189999999993</v>
          </cell>
        </row>
      </sheetData>
      <sheetData sheetId="19">
        <row r="14">
          <cell r="C14">
            <v>5.8680000000000003</v>
          </cell>
        </row>
      </sheetData>
      <sheetData sheetId="20">
        <row r="14">
          <cell r="B14" t="str">
            <v>Natural Gas</v>
          </cell>
          <cell r="C14">
            <v>1.2983E-2</v>
          </cell>
          <cell r="D14">
            <v>2.4677000000000001E-2</v>
          </cell>
          <cell r="E14">
            <v>2.4049999999999998E-2</v>
          </cell>
          <cell r="F14">
            <v>2.4865999999999999E-2</v>
          </cell>
          <cell r="G14">
            <v>2.5781999999999999E-2</v>
          </cell>
          <cell r="H14">
            <v>2.8232E-2</v>
          </cell>
          <cell r="I14">
            <v>3.0630000000000001E-2</v>
          </cell>
          <cell r="J14">
            <v>2.7941000000000001E-2</v>
          </cell>
          <cell r="K14">
            <v>2.8459000000000002E-2</v>
          </cell>
          <cell r="L14">
            <v>2.4955000000000001E-2</v>
          </cell>
          <cell r="M14">
            <v>2.7382E-2</v>
          </cell>
          <cell r="N14">
            <v>1.3164E-2</v>
          </cell>
          <cell r="O14">
            <v>5.3261000000000003E-2</v>
          </cell>
          <cell r="P14">
            <v>8.8846999999999995E-2</v>
          </cell>
          <cell r="Q14">
            <v>0.49727900000000003</v>
          </cell>
          <cell r="R14">
            <v>0.299541</v>
          </cell>
          <cell r="S14">
            <v>0.185973</v>
          </cell>
          <cell r="T14">
            <v>0.112692</v>
          </cell>
          <cell r="U14">
            <v>5.5544000000000003E-2</v>
          </cell>
          <cell r="V14">
            <v>3.7564E-2</v>
          </cell>
          <cell r="W14">
            <v>1.6233999999999998E-2</v>
          </cell>
        </row>
        <row r="15">
          <cell r="B15" t="str">
            <v>Motor Gasoline</v>
          </cell>
          <cell r="C15">
            <v>150.399248</v>
          </cell>
          <cell r="D15">
            <v>151.575704</v>
          </cell>
          <cell r="E15">
            <v>155.756078</v>
          </cell>
          <cell r="F15">
            <v>159.26116200000001</v>
          </cell>
          <cell r="G15">
            <v>155.71230499999999</v>
          </cell>
          <cell r="H15">
            <v>154.404123</v>
          </cell>
          <cell r="I15">
            <v>152.53357299999999</v>
          </cell>
          <cell r="J15">
            <v>159.16435200000001</v>
          </cell>
          <cell r="K15">
            <v>150.147549</v>
          </cell>
          <cell r="L15">
            <v>152.493788</v>
          </cell>
          <cell r="M15">
            <v>149.60896299999999</v>
          </cell>
          <cell r="N15">
            <v>146.56847200000001</v>
          </cell>
          <cell r="O15">
            <v>143.07726099999999</v>
          </cell>
          <cell r="P15">
            <v>139.357204</v>
          </cell>
          <cell r="Q15">
            <v>129.05513999999999</v>
          </cell>
          <cell r="R15">
            <v>134.76567700000001</v>
          </cell>
          <cell r="S15">
            <v>131.98321200000001</v>
          </cell>
          <cell r="T15">
            <v>133.489487</v>
          </cell>
          <cell r="U15">
            <v>128.37356600000001</v>
          </cell>
          <cell r="V15">
            <v>127.455302</v>
          </cell>
          <cell r="W15">
            <v>102.06308799999999</v>
          </cell>
        </row>
        <row r="16">
          <cell r="B16" t="str">
            <v>Diesel Fuel Oil</v>
          </cell>
          <cell r="C16">
            <v>0.985622</v>
          </cell>
          <cell r="D16">
            <v>0.94133299999999998</v>
          </cell>
          <cell r="E16">
            <v>0.91980399999999995</v>
          </cell>
          <cell r="F16">
            <v>1.1731929999999999</v>
          </cell>
          <cell r="G16">
            <v>1.0902620000000001</v>
          </cell>
          <cell r="H16">
            <v>1.117551</v>
          </cell>
          <cell r="I16">
            <v>1.4479040000000001</v>
          </cell>
          <cell r="J16">
            <v>1.4023600000000001</v>
          </cell>
          <cell r="K16">
            <v>1.366914</v>
          </cell>
          <cell r="L16">
            <v>1.21882</v>
          </cell>
          <cell r="M16">
            <v>1.3158810000000001</v>
          </cell>
          <cell r="N16">
            <v>1.420423</v>
          </cell>
          <cell r="O16">
            <v>1.443209</v>
          </cell>
          <cell r="P16">
            <v>1.6216809999999999</v>
          </cell>
          <cell r="Q16">
            <v>1.437897</v>
          </cell>
          <cell r="R16">
            <v>1.5604579999999999</v>
          </cell>
          <cell r="S16">
            <v>1.522551</v>
          </cell>
          <cell r="T16">
            <v>1.5308189999999999</v>
          </cell>
          <cell r="U16">
            <v>1.4338690000000001</v>
          </cell>
          <cell r="V16">
            <v>1.101853</v>
          </cell>
          <cell r="W16">
            <v>0.80383199999999999</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5.3706800000000001</v>
          </cell>
          <cell r="O17">
            <v>5.0346299999999999</v>
          </cell>
          <cell r="P17">
            <v>4.866066</v>
          </cell>
          <cell r="Q17">
            <v>4.9045019999999999</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0.16957700000000001</v>
          </cell>
          <cell r="D19">
            <v>0.31124099999999999</v>
          </cell>
          <cell r="E19">
            <v>0.139657</v>
          </cell>
          <cell r="F19">
            <v>9.0241000000000002E-2</v>
          </cell>
          <cell r="G19">
            <v>0.14593999999999999</v>
          </cell>
          <cell r="H19">
            <v>0.109831</v>
          </cell>
          <cell r="I19">
            <v>0.20252500000000001</v>
          </cell>
          <cell r="J19">
            <v>0.25302200000000002</v>
          </cell>
          <cell r="K19">
            <v>0.21034700000000001</v>
          </cell>
          <cell r="L19">
            <v>0.17419399999999999</v>
          </cell>
          <cell r="M19">
            <v>0.22705600000000001</v>
          </cell>
          <cell r="N19">
            <v>0.23830399999999999</v>
          </cell>
          <cell r="O19">
            <v>0.27069700000000002</v>
          </cell>
          <cell r="P19">
            <v>0.29900399999999999</v>
          </cell>
          <cell r="Q19">
            <v>0.29818</v>
          </cell>
          <cell r="R19">
            <v>0.307475</v>
          </cell>
          <cell r="S19">
            <v>0.320961</v>
          </cell>
          <cell r="T19">
            <v>0.291993</v>
          </cell>
          <cell r="U19">
            <v>0.30832199999999998</v>
          </cell>
          <cell r="V19">
            <v>0.32710800000000001</v>
          </cell>
          <cell r="W19">
            <v>0.24743399999999999</v>
          </cell>
        </row>
      </sheetData>
      <sheetData sheetId="21">
        <row r="13">
          <cell r="C13">
            <v>248.70400000000001</v>
          </cell>
          <cell r="D13">
            <v>258.07799999999997</v>
          </cell>
          <cell r="E13">
            <v>278.55</v>
          </cell>
          <cell r="F13">
            <v>274.125</v>
          </cell>
          <cell r="G13">
            <v>262.46199999999999</v>
          </cell>
          <cell r="H13">
            <v>263.589</v>
          </cell>
          <cell r="I13">
            <v>262.60199999999998</v>
          </cell>
          <cell r="J13">
            <v>262.87400000000002</v>
          </cell>
          <cell r="K13">
            <v>283.69200000000001</v>
          </cell>
          <cell r="L13">
            <v>252.387</v>
          </cell>
          <cell r="M13">
            <v>232.006</v>
          </cell>
          <cell r="N13">
            <v>229.904</v>
          </cell>
          <cell r="O13">
            <v>239.28299999999999</v>
          </cell>
          <cell r="P13">
            <v>239.30099999999999</v>
          </cell>
          <cell r="Q13">
            <v>233.25800000000001</v>
          </cell>
          <cell r="R13">
            <v>225.52099999999999</v>
          </cell>
          <cell r="S13">
            <v>200.18299999999999</v>
          </cell>
          <cell r="T13">
            <v>198.898</v>
          </cell>
          <cell r="U13">
            <v>185.352</v>
          </cell>
          <cell r="V13">
            <v>168.22900000000001</v>
          </cell>
          <cell r="W13">
            <v>121.752</v>
          </cell>
        </row>
        <row r="16">
          <cell r="C16">
            <v>2814.3820000000001</v>
          </cell>
          <cell r="D16">
            <v>2819.4870000000001</v>
          </cell>
          <cell r="E16">
            <v>2900.5650000000001</v>
          </cell>
          <cell r="F16">
            <v>2950.81</v>
          </cell>
          <cell r="G16">
            <v>2996.3649999999998</v>
          </cell>
          <cell r="H16">
            <v>3016.6889999999999</v>
          </cell>
          <cell r="I16">
            <v>3075.75</v>
          </cell>
          <cell r="J16">
            <v>3111.8150000000001</v>
          </cell>
          <cell r="K16">
            <v>3170.808</v>
          </cell>
          <cell r="L16">
            <v>3197.3090000000002</v>
          </cell>
          <cell r="M16">
            <v>3227.3049999999998</v>
          </cell>
          <cell r="N16">
            <v>3227.8020000000001</v>
          </cell>
          <cell r="O16">
            <v>3257.326</v>
          </cell>
          <cell r="P16">
            <v>3320.252</v>
          </cell>
          <cell r="Q16">
            <v>3406.8890000000001</v>
          </cell>
          <cell r="R16">
            <v>3472.6170000000002</v>
          </cell>
          <cell r="S16">
            <v>3498.587</v>
          </cell>
          <cell r="T16">
            <v>3506.0450000000001</v>
          </cell>
          <cell r="U16">
            <v>3497.8009999999999</v>
          </cell>
          <cell r="V16">
            <v>3418.2150000000001</v>
          </cell>
          <cell r="W16">
            <v>3231.915</v>
          </cell>
        </row>
        <row r="19">
          <cell r="C19">
            <v>16359.293</v>
          </cell>
          <cell r="D19">
            <v>16614.826000000001</v>
          </cell>
          <cell r="E19">
            <v>16659.182000000001</v>
          </cell>
          <cell r="F19">
            <v>16893.844000000001</v>
          </cell>
          <cell r="G19">
            <v>16365.168</v>
          </cell>
          <cell r="H19">
            <v>16186.706</v>
          </cell>
          <cell r="I19">
            <v>15842.39</v>
          </cell>
          <cell r="J19">
            <v>16504.773000000001</v>
          </cell>
          <cell r="K19">
            <v>15449.504999999999</v>
          </cell>
          <cell r="L19">
            <v>15694.04</v>
          </cell>
          <cell r="M19">
            <v>15354.657999999999</v>
          </cell>
          <cell r="N19">
            <v>15669.772999999999</v>
          </cell>
          <cell r="O19">
            <v>15300.503000000001</v>
          </cell>
          <cell r="P19">
            <v>14753.143</v>
          </cell>
          <cell r="Q19">
            <v>13439.888999999999</v>
          </cell>
          <cell r="R19">
            <v>13330.15</v>
          </cell>
          <cell r="S19">
            <v>13021.522999999999</v>
          </cell>
          <cell r="T19">
            <v>13157.173000000001</v>
          </cell>
          <cell r="U19">
            <v>12735.244000000001</v>
          </cell>
          <cell r="V19">
            <v>13040.754000000001</v>
          </cell>
          <cell r="W19">
            <v>11141.296</v>
          </cell>
        </row>
      </sheetData>
      <sheetData sheetId="22"/>
      <sheetData sheetId="23"/>
      <sheetData sheetId="24"/>
      <sheetData sheetId="25">
        <row r="14">
          <cell r="B14" t="str">
            <v>Natural Gas</v>
          </cell>
          <cell r="C14">
            <v>2.4000000000000001E-5</v>
          </cell>
          <cell r="D14">
            <v>4.6E-5</v>
          </cell>
          <cell r="E14">
            <v>4.3999999999999999E-5</v>
          </cell>
          <cell r="F14">
            <v>4.6E-5</v>
          </cell>
          <cell r="G14">
            <v>4.6999999999999997E-5</v>
          </cell>
          <cell r="H14">
            <v>5.1999999999999997E-5</v>
          </cell>
          <cell r="I14">
            <v>5.8999999999999998E-5</v>
          </cell>
          <cell r="J14">
            <v>5.3999999999999998E-5</v>
          </cell>
          <cell r="K14">
            <v>5.3000000000000001E-5</v>
          </cell>
          <cell r="L14">
            <v>4.5000000000000003E-5</v>
          </cell>
          <cell r="M14">
            <v>4.8999999999999998E-5</v>
          </cell>
          <cell r="N14">
            <v>2.3E-5</v>
          </cell>
          <cell r="O14">
            <v>9.3999999999999994E-5</v>
          </cell>
          <cell r="P14">
            <v>1.46E-4</v>
          </cell>
          <cell r="Q14">
            <v>8.1300000000000003E-4</v>
          </cell>
          <cell r="R14">
            <v>4.8500000000000003E-4</v>
          </cell>
          <cell r="S14">
            <v>2.9999999999999997E-4</v>
          </cell>
          <cell r="T14">
            <v>2.1100000000000001E-4</v>
          </cell>
          <cell r="U14">
            <v>1.36E-4</v>
          </cell>
          <cell r="V14">
            <v>1.08E-4</v>
          </cell>
          <cell r="W14">
            <v>6.8999999999999997E-5</v>
          </cell>
        </row>
        <row r="15">
          <cell r="B15" t="str">
            <v>Motor Gasoline</v>
          </cell>
          <cell r="C15">
            <v>62.430019999999999</v>
          </cell>
          <cell r="D15">
            <v>63.814511000000003</v>
          </cell>
          <cell r="E15">
            <v>66.330309999999997</v>
          </cell>
          <cell r="F15">
            <v>70.126921999999993</v>
          </cell>
          <cell r="G15">
            <v>70.975303999999994</v>
          </cell>
          <cell r="H15">
            <v>72.168970000000002</v>
          </cell>
          <cell r="I15">
            <v>72.236946000000003</v>
          </cell>
          <cell r="J15">
            <v>77.017954000000003</v>
          </cell>
          <cell r="K15">
            <v>73.572764000000006</v>
          </cell>
          <cell r="L15">
            <v>76.833020000000005</v>
          </cell>
          <cell r="M15">
            <v>78.515173000000004</v>
          </cell>
          <cell r="N15">
            <v>81.434670999999994</v>
          </cell>
          <cell r="O15">
            <v>81.182570999999996</v>
          </cell>
          <cell r="P15">
            <v>82.489729999999994</v>
          </cell>
          <cell r="Q15">
            <v>79.993280999999996</v>
          </cell>
          <cell r="R15">
            <v>87.504689999999997</v>
          </cell>
          <cell r="S15">
            <v>93.186897000000002</v>
          </cell>
          <cell r="T15">
            <v>100.990523</v>
          </cell>
          <cell r="U15">
            <v>104.310693</v>
          </cell>
          <cell r="V15">
            <v>109.18285400000001</v>
          </cell>
          <cell r="W15">
            <v>94.568025000000006</v>
          </cell>
        </row>
        <row r="16">
          <cell r="B16" t="str">
            <v>Diesel Fuel Oil</v>
          </cell>
          <cell r="C16">
            <v>1.0460510000000001</v>
          </cell>
          <cell r="D16">
            <v>0.89631899999999998</v>
          </cell>
          <cell r="E16">
            <v>0.78865499999999999</v>
          </cell>
          <cell r="F16">
            <v>0.92244499999999996</v>
          </cell>
          <cell r="G16">
            <v>0.82496499999999995</v>
          </cell>
          <cell r="H16">
            <v>0.90622999999999998</v>
          </cell>
          <cell r="I16">
            <v>0.46582499999999999</v>
          </cell>
          <cell r="J16">
            <v>0.44353799999999999</v>
          </cell>
          <cell r="K16">
            <v>0.51586299999999996</v>
          </cell>
          <cell r="L16">
            <v>0.51855200000000001</v>
          </cell>
          <cell r="M16">
            <v>0.55166499999999996</v>
          </cell>
          <cell r="N16">
            <v>0.58624600000000004</v>
          </cell>
          <cell r="O16">
            <v>0.55485300000000004</v>
          </cell>
          <cell r="P16">
            <v>0.64082600000000001</v>
          </cell>
          <cell r="Q16">
            <v>0.64082700000000004</v>
          </cell>
          <cell r="R16">
            <v>0.898142</v>
          </cell>
          <cell r="S16">
            <v>1.1552960000000001</v>
          </cell>
          <cell r="T16">
            <v>1.231174</v>
          </cell>
          <cell r="U16">
            <v>1.2784279999999999</v>
          </cell>
          <cell r="V16">
            <v>1.2875730000000001</v>
          </cell>
          <cell r="W16">
            <v>1.3157129999999999</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2.9839950000000002</v>
          </cell>
          <cell r="O17">
            <v>2.856668</v>
          </cell>
          <cell r="P17">
            <v>2.8803709999999998</v>
          </cell>
          <cell r="Q17">
            <v>3.0399970000000001</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4.2887000000000002E-2</v>
          </cell>
          <cell r="D19">
            <v>6.9986999999999994E-2</v>
          </cell>
          <cell r="E19">
            <v>3.2818E-2</v>
          </cell>
          <cell r="F19">
            <v>2.3907000000000001E-2</v>
          </cell>
          <cell r="G19">
            <v>3.3406999999999999E-2</v>
          </cell>
          <cell r="H19">
            <v>2.4568E-2</v>
          </cell>
          <cell r="I19">
            <v>5.2431999999999999E-2</v>
          </cell>
          <cell r="J19">
            <v>6.2710000000000002E-2</v>
          </cell>
          <cell r="K19">
            <v>5.0508999999999998E-2</v>
          </cell>
          <cell r="L19">
            <v>3.8268999999999997E-2</v>
          </cell>
          <cell r="M19">
            <v>4.7972000000000001E-2</v>
          </cell>
          <cell r="N19">
            <v>4.9931999999999997E-2</v>
          </cell>
          <cell r="O19">
            <v>5.5863999999999997E-2</v>
          </cell>
          <cell r="P19">
            <v>5.9409999999999998E-2</v>
          </cell>
          <cell r="Q19">
            <v>5.8795E-2</v>
          </cell>
          <cell r="R19">
            <v>5.9998999999999997E-2</v>
          </cell>
          <cell r="S19">
            <v>6.3656000000000004E-2</v>
          </cell>
          <cell r="T19">
            <v>5.8265999999999998E-2</v>
          </cell>
          <cell r="U19">
            <v>6.1967000000000001E-2</v>
          </cell>
          <cell r="V19">
            <v>6.5586000000000005E-2</v>
          </cell>
          <cell r="W19">
            <v>4.9715000000000002E-2</v>
          </cell>
        </row>
      </sheetData>
      <sheetData sheetId="26"/>
      <sheetData sheetId="27"/>
      <sheetData sheetId="28">
        <row r="14">
          <cell r="B14" t="str">
            <v>Natural Gas</v>
          </cell>
          <cell r="C14">
            <v>2.9489999999999998E-3</v>
          </cell>
          <cell r="D14">
            <v>5.5189999999999996E-3</v>
          </cell>
          <cell r="E14">
            <v>4.5510000000000004E-3</v>
          </cell>
          <cell r="F14">
            <v>1.6789999999999999E-3</v>
          </cell>
          <cell r="G14">
            <v>1.3320000000000001E-3</v>
          </cell>
          <cell r="H14">
            <v>0</v>
          </cell>
          <cell r="I14">
            <v>0</v>
          </cell>
          <cell r="J14">
            <v>0</v>
          </cell>
          <cell r="K14">
            <v>0</v>
          </cell>
          <cell r="L14">
            <v>5.934E-3</v>
          </cell>
          <cell r="M14">
            <v>1.8829999999999999E-3</v>
          </cell>
          <cell r="N14">
            <v>0</v>
          </cell>
          <cell r="O14">
            <v>1.9989999999999999E-3</v>
          </cell>
          <cell r="P14">
            <v>5.4270000000000004E-3</v>
          </cell>
          <cell r="Q14">
            <v>8.3316000000000001E-2</v>
          </cell>
          <cell r="R14">
            <v>0.36309799999999998</v>
          </cell>
          <cell r="S14">
            <v>0.50885100000000005</v>
          </cell>
          <cell r="T14">
            <v>0.64974100000000001</v>
          </cell>
          <cell r="U14">
            <v>0.46554000000000001</v>
          </cell>
          <cell r="V14">
            <v>0.574434</v>
          </cell>
          <cell r="W14">
            <v>0.68420199999999998</v>
          </cell>
        </row>
        <row r="15">
          <cell r="B15" t="str">
            <v>Motor Gasoline</v>
          </cell>
          <cell r="C15">
            <v>0.33439999999999998</v>
          </cell>
          <cell r="D15">
            <v>8.9514999999999997E-2</v>
          </cell>
          <cell r="E15">
            <v>6.4782000000000006E-2</v>
          </cell>
          <cell r="F15">
            <v>0.15074699999999999</v>
          </cell>
          <cell r="G15">
            <v>0.15548400000000001</v>
          </cell>
          <cell r="H15">
            <v>5.1608000000000001E-2</v>
          </cell>
          <cell r="I15">
            <v>0.10385999999999999</v>
          </cell>
          <cell r="J15">
            <v>0.16328000000000001</v>
          </cell>
          <cell r="K15">
            <v>6.9219000000000003E-2</v>
          </cell>
          <cell r="L15">
            <v>9.9163000000000001E-2</v>
          </cell>
          <cell r="M15">
            <v>9.0883000000000005E-2</v>
          </cell>
          <cell r="N15">
            <v>0.11078499999999999</v>
          </cell>
          <cell r="O15">
            <v>0.135546</v>
          </cell>
          <cell r="P15">
            <v>0.12940399999999999</v>
          </cell>
          <cell r="Q15">
            <v>0.17937700000000001</v>
          </cell>
          <cell r="R15">
            <v>0.17577400000000001</v>
          </cell>
          <cell r="S15">
            <v>0.206286</v>
          </cell>
          <cell r="T15">
            <v>0.19114400000000001</v>
          </cell>
          <cell r="U15">
            <v>0.16211</v>
          </cell>
          <cell r="V15">
            <v>0.219004</v>
          </cell>
          <cell r="W15">
            <v>0.20823800000000001</v>
          </cell>
        </row>
        <row r="16">
          <cell r="B16" t="str">
            <v>Diesel Fuel Oil</v>
          </cell>
          <cell r="C16">
            <v>1.681187</v>
          </cell>
          <cell r="D16">
            <v>1.3504430000000001</v>
          </cell>
          <cell r="E16">
            <v>1.394854</v>
          </cell>
          <cell r="F16">
            <v>1.908029</v>
          </cell>
          <cell r="G16">
            <v>1.556683</v>
          </cell>
          <cell r="H16">
            <v>1.693414</v>
          </cell>
          <cell r="I16">
            <v>2.1620170000000001</v>
          </cell>
          <cell r="J16">
            <v>2.0910280000000001</v>
          </cell>
          <cell r="K16">
            <v>2.5351349999999999</v>
          </cell>
          <cell r="L16">
            <v>2.1897310000000001</v>
          </cell>
          <cell r="M16">
            <v>2.4510369999999999</v>
          </cell>
          <cell r="N16">
            <v>2.5385620000000002</v>
          </cell>
          <cell r="O16">
            <v>2.172024</v>
          </cell>
          <cell r="P16">
            <v>2.0876440000000001</v>
          </cell>
          <cell r="Q16">
            <v>1.6885790000000001</v>
          </cell>
          <cell r="R16">
            <v>1.6782220000000001</v>
          </cell>
          <cell r="S16">
            <v>1.951978</v>
          </cell>
          <cell r="T16">
            <v>0.90740299999999996</v>
          </cell>
          <cell r="U16">
            <v>1.395902</v>
          </cell>
          <cell r="V16">
            <v>1.6377299999999999</v>
          </cell>
          <cell r="W16">
            <v>1.192175</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4.0590000000000001E-3</v>
          </cell>
          <cell r="O17">
            <v>4.7699999999999999E-3</v>
          </cell>
          <cell r="P17">
            <v>4.5189999999999996E-3</v>
          </cell>
          <cell r="Q17">
            <v>6.8170000000000001E-3</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row>
        <row r="30">
          <cell r="C30">
            <v>3283.8232819999998</v>
          </cell>
          <cell r="D30">
            <v>2440.8177639999999</v>
          </cell>
          <cell r="E30">
            <v>2598.7386329999999</v>
          </cell>
          <cell r="F30">
            <v>3709.9271440000002</v>
          </cell>
          <cell r="G30">
            <v>3279.4942689999998</v>
          </cell>
          <cell r="H30">
            <v>3542.9261849999998</v>
          </cell>
          <cell r="I30">
            <v>5300.259067</v>
          </cell>
          <cell r="J30">
            <v>4380.0998170000003</v>
          </cell>
          <cell r="K30">
            <v>4888.9314619999996</v>
          </cell>
          <cell r="L30">
            <v>5129.8341879999998</v>
          </cell>
          <cell r="M30">
            <v>5952.9394750000001</v>
          </cell>
          <cell r="N30">
            <v>5979.8432059999996</v>
          </cell>
          <cell r="O30">
            <v>5571.8855439999998</v>
          </cell>
          <cell r="P30">
            <v>5484.312379</v>
          </cell>
          <cell r="Q30">
            <v>4640.7237139999997</v>
          </cell>
          <cell r="R30">
            <v>5144.5040499999996</v>
          </cell>
          <cell r="S30">
            <v>5960.9144980000001</v>
          </cell>
          <cell r="T30">
            <v>7230.6935199999998</v>
          </cell>
          <cell r="U30">
            <v>5818.4666889999999</v>
          </cell>
          <cell r="V30">
            <v>5989.4362739999997</v>
          </cell>
          <cell r="W30">
            <v>6091.0554430000002</v>
          </cell>
        </row>
      </sheetData>
      <sheetData sheetId="29">
        <row r="14">
          <cell r="B14" t="str">
            <v>Electricity</v>
          </cell>
          <cell r="C14">
            <v>1.077</v>
          </cell>
          <cell r="D14">
            <v>1.0669999999999999</v>
          </cell>
          <cell r="E14">
            <v>1.0169999999999999</v>
          </cell>
          <cell r="F14">
            <v>1.044</v>
          </cell>
          <cell r="G14">
            <v>1.0469999999999999</v>
          </cell>
          <cell r="H14">
            <v>1.0489999999999999</v>
          </cell>
          <cell r="I14">
            <v>1.081</v>
          </cell>
          <cell r="J14">
            <v>1.149</v>
          </cell>
          <cell r="K14">
            <v>1.284</v>
          </cell>
          <cell r="L14">
            <v>1.256</v>
          </cell>
          <cell r="M14">
            <v>1.2529999999999999</v>
          </cell>
          <cell r="N14">
            <v>1.2869999999999999</v>
          </cell>
          <cell r="O14">
            <v>1.365</v>
          </cell>
          <cell r="P14">
            <v>1.7649999999999999</v>
          </cell>
          <cell r="Q14">
            <v>1.7649999999999999</v>
          </cell>
          <cell r="R14">
            <v>1.7410000000000001</v>
          </cell>
          <cell r="S14">
            <v>1.724</v>
          </cell>
          <cell r="T14">
            <v>1.7130000000000001</v>
          </cell>
          <cell r="U14">
            <v>1.7210000000000001</v>
          </cell>
          <cell r="V14">
            <v>1.921</v>
          </cell>
          <cell r="W14">
            <v>1.931</v>
          </cell>
        </row>
        <row r="15">
          <cell r="B15" t="str">
            <v>Natural Gas</v>
          </cell>
          <cell r="C15">
            <v>1.3384E-2</v>
          </cell>
          <cell r="D15">
            <v>1.4493000000000001E-2</v>
          </cell>
          <cell r="E15">
            <v>1.6108000000000001E-2</v>
          </cell>
          <cell r="F15">
            <v>1.8121999999999999E-2</v>
          </cell>
          <cell r="G15">
            <v>1.7482000000000001E-2</v>
          </cell>
          <cell r="H15">
            <v>1.6244999999999999E-2</v>
          </cell>
          <cell r="I15">
            <v>1.3712E-2</v>
          </cell>
          <cell r="J15">
            <v>1.6553999999999999E-2</v>
          </cell>
          <cell r="K15">
            <v>1.6053000000000001E-2</v>
          </cell>
          <cell r="L15">
            <v>1.3747000000000001E-2</v>
          </cell>
          <cell r="M15">
            <v>1.5214E-2</v>
          </cell>
          <cell r="N15">
            <v>4.0940000000000004E-3</v>
          </cell>
          <cell r="O15">
            <v>3.8723E-2</v>
          </cell>
          <cell r="P15">
            <v>9.2652999999999999E-2</v>
          </cell>
          <cell r="Q15">
            <v>0.75686200000000003</v>
          </cell>
          <cell r="R15">
            <v>0.74069499999999999</v>
          </cell>
          <cell r="S15">
            <v>0.689411</v>
          </cell>
          <cell r="T15">
            <v>0.65330100000000002</v>
          </cell>
          <cell r="U15">
            <v>0.46398</v>
          </cell>
          <cell r="V15">
            <v>0.52450699999999995</v>
          </cell>
          <cell r="W15">
            <v>0.32913900000000001</v>
          </cell>
        </row>
        <row r="16">
          <cell r="B16" t="str">
            <v>Motor Gasoline</v>
          </cell>
          <cell r="C16">
            <v>8.4489999999999999E-3</v>
          </cell>
          <cell r="D16">
            <v>1.5748999999999999E-2</v>
          </cell>
          <cell r="E16">
            <v>2.1839999999999998E-2</v>
          </cell>
          <cell r="F16">
            <v>2.4933E-2</v>
          </cell>
          <cell r="G16">
            <v>1.3698999999999999E-2</v>
          </cell>
          <cell r="H16">
            <v>8.8660000000000006E-3</v>
          </cell>
          <cell r="I16">
            <v>4.1980000000000003E-3</v>
          </cell>
          <cell r="J16">
            <v>6.7520000000000002E-3</v>
          </cell>
          <cell r="K16">
            <v>9.9249999999999998E-3</v>
          </cell>
          <cell r="L16">
            <v>8.7550000000000006E-3</v>
          </cell>
          <cell r="M16">
            <v>1.0149999999999999E-2</v>
          </cell>
          <cell r="N16">
            <v>1.239E-2</v>
          </cell>
          <cell r="O16">
            <v>1.0094000000000001E-2</v>
          </cell>
          <cell r="P16">
            <v>3.2127999999999997E-2</v>
          </cell>
          <cell r="Q16">
            <v>3.6748999999999997E-2</v>
          </cell>
          <cell r="R16">
            <v>4.3411999999999999E-2</v>
          </cell>
          <cell r="S16">
            <v>5.4923E-2</v>
          </cell>
          <cell r="T16">
            <v>8.8904999999999998E-2</v>
          </cell>
          <cell r="U16">
            <v>0.11323</v>
          </cell>
          <cell r="V16">
            <v>0.12754599999999999</v>
          </cell>
          <cell r="W16">
            <v>0.123583</v>
          </cell>
        </row>
        <row r="17">
          <cell r="B17" t="str">
            <v>Diesel Fuel Oil</v>
          </cell>
          <cell r="C17">
            <v>3.2204480000000002</v>
          </cell>
          <cell r="D17">
            <v>2.710941</v>
          </cell>
          <cell r="E17">
            <v>3.0045320000000002</v>
          </cell>
          <cell r="F17">
            <v>3.7533249999999998</v>
          </cell>
          <cell r="G17">
            <v>3.6616399999999998</v>
          </cell>
          <cell r="H17">
            <v>3.630922</v>
          </cell>
          <cell r="I17">
            <v>4.3518780000000001</v>
          </cell>
          <cell r="J17">
            <v>4.9136699999999998</v>
          </cell>
          <cell r="K17">
            <v>5.4070400000000003</v>
          </cell>
          <cell r="L17">
            <v>5.0496780000000001</v>
          </cell>
          <cell r="M17">
            <v>5.710623</v>
          </cell>
          <cell r="N17">
            <v>5.9603099999999998</v>
          </cell>
          <cell r="O17">
            <v>5.3017320000000003</v>
          </cell>
          <cell r="P17">
            <v>6.1954399999999996</v>
          </cell>
          <cell r="Q17">
            <v>4.9697449999999996</v>
          </cell>
          <cell r="R17">
            <v>5.3425349999999998</v>
          </cell>
          <cell r="S17">
            <v>5.0298910000000001</v>
          </cell>
          <cell r="T17">
            <v>5.387613</v>
          </cell>
          <cell r="U17">
            <v>5.3451230000000001</v>
          </cell>
          <cell r="V17">
            <v>5.516527</v>
          </cell>
          <cell r="W17">
            <v>3.9250419999999999</v>
          </cell>
        </row>
        <row r="18">
          <cell r="B18" t="str">
            <v>Ethanol</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v>4.5399999999999998E-4</v>
          </cell>
          <cell r="O18">
            <v>3.5500000000000001E-4</v>
          </cell>
          <cell r="P18">
            <v>1.122E-3</v>
          </cell>
          <cell r="Q18">
            <v>1.397E-3</v>
          </cell>
          <cell r="R18" t="str">
            <v>n.a.</v>
          </cell>
          <cell r="S18" t="str">
            <v>n.a.</v>
          </cell>
          <cell r="T18" t="str">
            <v>n.a.</v>
          </cell>
          <cell r="U18" t="str">
            <v>n.a.</v>
          </cell>
          <cell r="V18" t="str">
            <v>n.a.</v>
          </cell>
          <cell r="W18" t="str">
            <v>n.a.</v>
          </cell>
        </row>
        <row r="19">
          <cell r="B19" t="str">
            <v>Biodiesel Fuel</v>
          </cell>
          <cell r="C19">
            <v>0</v>
          </cell>
          <cell r="D19" t="str">
            <v>n.a.</v>
          </cell>
          <cell r="E19" t="str">
            <v>n.a.</v>
          </cell>
          <cell r="F19" t="str">
            <v>n.a.</v>
          </cell>
          <cell r="G19" t="str">
            <v>n.a.</v>
          </cell>
          <cell r="H19" t="str">
            <v>n.a.</v>
          </cell>
          <cell r="I19" t="str">
            <v>n.a.</v>
          </cell>
          <cell r="J19" t="str">
            <v>n.a.</v>
          </cell>
          <cell r="K19" t="str">
            <v>n.a.</v>
          </cell>
          <cell r="L19" t="str">
            <v>n.a.</v>
          </cell>
          <cell r="M19" t="str">
            <v>n.a.</v>
          </cell>
          <cell r="N19" t="str">
            <v>n.a.</v>
          </cell>
          <cell r="O19" t="str">
            <v>n.a.</v>
          </cell>
          <cell r="P19" t="str">
            <v>n.a.</v>
          </cell>
          <cell r="Q19" t="str">
            <v>n.a.</v>
          </cell>
          <cell r="R19" t="str">
            <v>n.a.</v>
          </cell>
          <cell r="S19" t="str">
            <v>n.a.</v>
          </cell>
          <cell r="T19" t="str">
            <v>n.a.</v>
          </cell>
          <cell r="U19" t="str">
            <v>n.a.</v>
          </cell>
          <cell r="V19" t="str">
            <v>n.a.</v>
          </cell>
          <cell r="W19" t="str">
            <v>n.a.</v>
          </cell>
        </row>
        <row r="32">
          <cell r="C32">
            <v>2215.1202939999998</v>
          </cell>
          <cell r="D32">
            <v>2178.773447</v>
          </cell>
          <cell r="E32">
            <v>2335.756695</v>
          </cell>
          <cell r="F32">
            <v>2806.6969840000002</v>
          </cell>
          <cell r="G32">
            <v>2822.2324910000002</v>
          </cell>
          <cell r="H32">
            <v>2991.1648289999998</v>
          </cell>
          <cell r="I32">
            <v>3783.5808040000002</v>
          </cell>
          <cell r="J32">
            <v>3326.1419000000001</v>
          </cell>
          <cell r="K32">
            <v>3752.6099589999999</v>
          </cell>
          <cell r="L32">
            <v>3761.727918</v>
          </cell>
          <cell r="M32">
            <v>4203.7838810000003</v>
          </cell>
          <cell r="N32">
            <v>4721.7029320000001</v>
          </cell>
          <cell r="O32">
            <v>4483.332754</v>
          </cell>
          <cell r="P32">
            <v>4844.5005680000004</v>
          </cell>
          <cell r="Q32">
            <v>4507.0890079999999</v>
          </cell>
          <cell r="R32">
            <v>4699.8871319999998</v>
          </cell>
          <cell r="S32">
            <v>4047.224483</v>
          </cell>
          <cell r="T32">
            <v>4742.2601439999999</v>
          </cell>
          <cell r="U32">
            <v>4405.4968859999999</v>
          </cell>
          <cell r="V32">
            <v>4683.2395459999998</v>
          </cell>
          <cell r="W32">
            <v>4705.658574</v>
          </cell>
        </row>
      </sheetData>
      <sheetData sheetId="30">
        <row r="14">
          <cell r="B14" t="str">
            <v>Motor Gasoline</v>
          </cell>
          <cell r="C14">
            <v>0.15088599999999999</v>
          </cell>
          <cell r="D14">
            <v>1.4217E-2</v>
          </cell>
          <cell r="E14">
            <v>3.4908000000000002E-2</v>
          </cell>
          <cell r="F14">
            <v>2.4990999999999999E-2</v>
          </cell>
          <cell r="G14">
            <v>2.2988999999999999E-2</v>
          </cell>
          <cell r="H14">
            <v>3.7040999999999998E-2</v>
          </cell>
          <cell r="I14">
            <v>3.0036E-2</v>
          </cell>
          <cell r="J14">
            <v>2.9575000000000001E-2</v>
          </cell>
          <cell r="K14">
            <v>3.1182000000000001E-2</v>
          </cell>
          <cell r="L14">
            <v>2.9436E-2</v>
          </cell>
          <cell r="M14">
            <v>2.9471000000000001E-2</v>
          </cell>
          <cell r="N14">
            <v>2.8674000000000002E-2</v>
          </cell>
          <cell r="O14">
            <v>3.5327999999999998E-2</v>
          </cell>
          <cell r="P14">
            <v>5.2088000000000002E-2</v>
          </cell>
          <cell r="Q14">
            <v>5.5412000000000003E-2</v>
          </cell>
          <cell r="R14">
            <v>4.8846000000000001E-2</v>
          </cell>
          <cell r="S14">
            <v>4.9135999999999999E-2</v>
          </cell>
          <cell r="T14">
            <v>6.9302000000000002E-2</v>
          </cell>
          <cell r="U14">
            <v>6.7434999999999995E-2</v>
          </cell>
          <cell r="V14">
            <v>8.8037000000000004E-2</v>
          </cell>
          <cell r="W14">
            <v>7.3713000000000001E-2</v>
          </cell>
        </row>
        <row r="15">
          <cell r="B15" t="str">
            <v>Diesel Fuel Oil</v>
          </cell>
          <cell r="C15">
            <v>0.84030899999999997</v>
          </cell>
          <cell r="D15">
            <v>0.79357100000000003</v>
          </cell>
          <cell r="E15">
            <v>0.85272800000000004</v>
          </cell>
          <cell r="F15">
            <v>0.95891599999999999</v>
          </cell>
          <cell r="G15">
            <v>0.83825499999999997</v>
          </cell>
          <cell r="H15">
            <v>0.90481199999999995</v>
          </cell>
          <cell r="I15">
            <v>1.0579799999999999</v>
          </cell>
          <cell r="J15">
            <v>1.1215250000000001</v>
          </cell>
          <cell r="K15">
            <v>1.204998</v>
          </cell>
          <cell r="L15">
            <v>0.81082699999999996</v>
          </cell>
          <cell r="M15">
            <v>0.87462499999999999</v>
          </cell>
          <cell r="N15">
            <v>0.84877999999999998</v>
          </cell>
          <cell r="O15">
            <v>0.79963700000000004</v>
          </cell>
          <cell r="P15">
            <v>0.96061300000000005</v>
          </cell>
          <cell r="Q15">
            <v>0.87260000000000004</v>
          </cell>
          <cell r="R15">
            <v>0.78477399999999997</v>
          </cell>
          <cell r="S15">
            <v>0.70999699999999999</v>
          </cell>
          <cell r="T15">
            <v>0.432087</v>
          </cell>
          <cell r="U15">
            <v>0.34398200000000001</v>
          </cell>
          <cell r="V15">
            <v>0.32988400000000001</v>
          </cell>
          <cell r="W15">
            <v>0.26608900000000002</v>
          </cell>
        </row>
        <row r="16">
          <cell r="B16" t="str">
            <v>Ethanol</v>
          </cell>
          <cell r="C16" t="str">
            <v>n.a.</v>
          </cell>
          <cell r="D16" t="str">
            <v>n.a.</v>
          </cell>
          <cell r="E16" t="str">
            <v>n.a.</v>
          </cell>
          <cell r="F16" t="str">
            <v>n.a.</v>
          </cell>
          <cell r="G16" t="str">
            <v>n.a.</v>
          </cell>
          <cell r="H16" t="str">
            <v>n.a.</v>
          </cell>
          <cell r="I16" t="str">
            <v>n.a.</v>
          </cell>
          <cell r="J16" t="str">
            <v>n.a.</v>
          </cell>
          <cell r="K16" t="str">
            <v>n.a.</v>
          </cell>
          <cell r="L16" t="str">
            <v>n.a.</v>
          </cell>
          <cell r="M16" t="str">
            <v>n.a.</v>
          </cell>
          <cell r="N16">
            <v>1.0510000000000001E-3</v>
          </cell>
          <cell r="O16">
            <v>1.243E-3</v>
          </cell>
          <cell r="P16">
            <v>1.8190000000000001E-3</v>
          </cell>
          <cell r="Q16">
            <v>2.1059999999999998E-3</v>
          </cell>
          <cell r="R16" t="str">
            <v>n.a.</v>
          </cell>
          <cell r="S16" t="str">
            <v>n.a.</v>
          </cell>
          <cell r="T16" t="str">
            <v>n.a.</v>
          </cell>
          <cell r="U16" t="str">
            <v>n.a.</v>
          </cell>
          <cell r="V16" t="str">
            <v>n.a.</v>
          </cell>
          <cell r="W16" t="str">
            <v>n.a.</v>
          </cell>
        </row>
        <row r="17">
          <cell r="B17" t="str">
            <v>Biodiesel Fuel</v>
          </cell>
          <cell r="C17">
            <v>0</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t="str">
            <v>n.a.</v>
          </cell>
          <cell r="U17" t="str">
            <v>n.a.</v>
          </cell>
          <cell r="V17" t="str">
            <v>n.a.</v>
          </cell>
          <cell r="W17" t="str">
            <v>n.a.</v>
          </cell>
        </row>
        <row r="19">
          <cell r="B19" t="str">
            <v>Shares (%)</v>
          </cell>
        </row>
        <row r="26">
          <cell r="C26">
            <v>1246.697862</v>
          </cell>
          <cell r="D26">
            <v>999.34287400000005</v>
          </cell>
          <cell r="E26">
            <v>1142.369604</v>
          </cell>
          <cell r="F26">
            <v>1270.615775</v>
          </cell>
          <cell r="G26">
            <v>1134.1121820000001</v>
          </cell>
          <cell r="H26">
            <v>1263.888731</v>
          </cell>
          <cell r="I26">
            <v>1285.007803</v>
          </cell>
          <cell r="J26">
            <v>1501.139813</v>
          </cell>
          <cell r="K26">
            <v>1508.1327389999999</v>
          </cell>
          <cell r="L26">
            <v>1223.5013039999999</v>
          </cell>
          <cell r="M26">
            <v>1182.560886</v>
          </cell>
          <cell r="N26">
            <v>1251.9372269999999</v>
          </cell>
          <cell r="O26">
            <v>1071.8745080000001</v>
          </cell>
          <cell r="P26">
            <v>1383.6724409999999</v>
          </cell>
          <cell r="Q26">
            <v>1022.484835</v>
          </cell>
          <cell r="R26">
            <v>1034.299033</v>
          </cell>
          <cell r="S26">
            <v>1034.4904959999999</v>
          </cell>
          <cell r="T26">
            <v>977.09740699999998</v>
          </cell>
          <cell r="U26">
            <v>939.69004399999994</v>
          </cell>
          <cell r="V26">
            <v>934.27680799999996</v>
          </cell>
          <cell r="W26">
            <v>778.714291</v>
          </cell>
        </row>
      </sheetData>
      <sheetData sheetId="31">
        <row r="13">
          <cell r="C13">
            <v>9.85</v>
          </cell>
          <cell r="D13">
            <v>8.6549999999999994</v>
          </cell>
          <cell r="E13">
            <v>9.7520000000000007</v>
          </cell>
          <cell r="F13">
            <v>10.079000000000001</v>
          </cell>
          <cell r="G13">
            <v>10.208</v>
          </cell>
          <cell r="H13">
            <v>9.9789999999999992</v>
          </cell>
          <cell r="I13">
            <v>10.506</v>
          </cell>
          <cell r="J13">
            <v>10.153</v>
          </cell>
          <cell r="K13">
            <v>9.9280000000000008</v>
          </cell>
          <cell r="L13">
            <v>10.064</v>
          </cell>
          <cell r="M13">
            <v>10.407</v>
          </cell>
          <cell r="N13">
            <v>10.260999999999999</v>
          </cell>
          <cell r="O13">
            <v>10.119</v>
          </cell>
          <cell r="P13">
            <v>10.18</v>
          </cell>
          <cell r="Q13">
            <v>11.129</v>
          </cell>
          <cell r="R13">
            <v>10.358000000000001</v>
          </cell>
          <cell r="S13">
            <v>10.605</v>
          </cell>
          <cell r="T13">
            <v>11.199</v>
          </cell>
          <cell r="U13">
            <v>11.263</v>
          </cell>
          <cell r="V13">
            <v>11.426</v>
          </cell>
          <cell r="W13">
            <v>11.763999999999999</v>
          </cell>
        </row>
        <row r="14">
          <cell r="C14">
            <v>4.9119999999999999</v>
          </cell>
          <cell r="D14">
            <v>4.6710000000000003</v>
          </cell>
          <cell r="E14">
            <v>5.2249999999999996</v>
          </cell>
          <cell r="F14">
            <v>5.1100000000000003</v>
          </cell>
          <cell r="G14">
            <v>5.117</v>
          </cell>
          <cell r="H14">
            <v>5.1070000000000002</v>
          </cell>
          <cell r="I14">
            <v>4.9080000000000004</v>
          </cell>
          <cell r="J14">
            <v>5.4770000000000003</v>
          </cell>
          <cell r="K14">
            <v>5.5460000000000003</v>
          </cell>
          <cell r="L14">
            <v>5.7119999999999997</v>
          </cell>
          <cell r="M14">
            <v>5.8650000000000002</v>
          </cell>
          <cell r="N14">
            <v>5.9279999999999999</v>
          </cell>
          <cell r="O14">
            <v>5.9969999999999999</v>
          </cell>
          <cell r="P14">
            <v>5.9</v>
          </cell>
          <cell r="Q14">
            <v>5.899</v>
          </cell>
          <cell r="R14">
            <v>6.3540000000000001</v>
          </cell>
          <cell r="S14">
            <v>6.077</v>
          </cell>
          <cell r="T14">
            <v>6.0110000000000001</v>
          </cell>
          <cell r="U14">
            <v>6.7089999999999996</v>
          </cell>
          <cell r="V14">
            <v>6.8890000000000002</v>
          </cell>
          <cell r="W14">
            <v>6.66</v>
          </cell>
        </row>
        <row r="15">
          <cell r="C15">
            <v>1.456</v>
          </cell>
          <cell r="D15">
            <v>1.577</v>
          </cell>
          <cell r="E15">
            <v>1.7470000000000001</v>
          </cell>
          <cell r="F15">
            <v>1.7569999999999999</v>
          </cell>
          <cell r="G15">
            <v>1.621</v>
          </cell>
          <cell r="H15">
            <v>1.704</v>
          </cell>
          <cell r="I15">
            <v>1.7589999999999999</v>
          </cell>
          <cell r="J15">
            <v>1.8480000000000001</v>
          </cell>
          <cell r="K15">
            <v>1.7709999999999999</v>
          </cell>
          <cell r="L15">
            <v>1.633</v>
          </cell>
          <cell r="M15">
            <v>1.6819999999999999</v>
          </cell>
          <cell r="N15">
            <v>1.643</v>
          </cell>
          <cell r="O15">
            <v>1.677</v>
          </cell>
          <cell r="P15">
            <v>1.9910000000000001</v>
          </cell>
          <cell r="Q15">
            <v>1.925</v>
          </cell>
          <cell r="R15">
            <v>1.8740000000000001</v>
          </cell>
          <cell r="S15">
            <v>2.2480000000000002</v>
          </cell>
          <cell r="T15">
            <v>1.304</v>
          </cell>
          <cell r="U15">
            <v>1.36</v>
          </cell>
          <cell r="V15">
            <v>1.4039999999999999</v>
          </cell>
          <cell r="W15">
            <v>1.1459999999999999</v>
          </cell>
        </row>
        <row r="23">
          <cell r="C23">
            <v>17079.050941000001</v>
          </cell>
          <cell r="D23">
            <v>14279.111444</v>
          </cell>
          <cell r="E23">
            <v>13337.469098</v>
          </cell>
          <cell r="F23">
            <v>18213.005647999998</v>
          </cell>
          <cell r="G23">
            <v>15717.567115</v>
          </cell>
          <cell r="H23">
            <v>17176.497276999999</v>
          </cell>
          <cell r="I23">
            <v>24138.674311999999</v>
          </cell>
          <cell r="J23">
            <v>20416.915172000001</v>
          </cell>
          <cell r="K23">
            <v>23054.246485</v>
          </cell>
          <cell r="L23">
            <v>23609.134001999999</v>
          </cell>
          <cell r="M23">
            <v>26215.078721000002</v>
          </cell>
          <cell r="N23">
            <v>26429.656293</v>
          </cell>
          <cell r="O23">
            <v>24714.362034000002</v>
          </cell>
          <cell r="P23">
            <v>24180.162722000001</v>
          </cell>
          <cell r="Q23">
            <v>18716.058090999999</v>
          </cell>
          <cell r="R23">
            <v>22292.173794999999</v>
          </cell>
          <cell r="S23">
            <v>25228.244605</v>
          </cell>
          <cell r="T23">
            <v>28979.141989</v>
          </cell>
          <cell r="U23">
            <v>23186.718084</v>
          </cell>
          <cell r="V23">
            <v>23527.541183000001</v>
          </cell>
          <cell r="W23">
            <v>23239.262965999998</v>
          </cell>
        </row>
        <row r="24">
          <cell r="C24">
            <v>40300.354949</v>
          </cell>
          <cell r="D24">
            <v>41315.048276000001</v>
          </cell>
          <cell r="E24">
            <v>39248.004756000002</v>
          </cell>
          <cell r="F24">
            <v>47844.579259999999</v>
          </cell>
          <cell r="G24">
            <v>47628.709113999997</v>
          </cell>
          <cell r="H24">
            <v>50145.462926</v>
          </cell>
          <cell r="I24">
            <v>65441.488488000003</v>
          </cell>
          <cell r="J24">
            <v>51118.910795000003</v>
          </cell>
          <cell r="K24">
            <v>56480.267307000002</v>
          </cell>
          <cell r="L24">
            <v>54517.037410999998</v>
          </cell>
          <cell r="M24">
            <v>58847.101396999999</v>
          </cell>
          <cell r="N24">
            <v>64809.486722000001</v>
          </cell>
          <cell r="O24">
            <v>60338.654045000003</v>
          </cell>
          <cell r="P24">
            <v>66271.331007000001</v>
          </cell>
          <cell r="Q24">
            <v>61666.092813000003</v>
          </cell>
          <cell r="R24">
            <v>59699.255013000002</v>
          </cell>
          <cell r="S24">
            <v>53752.262736999997</v>
          </cell>
          <cell r="T24">
            <v>63674.763396000002</v>
          </cell>
          <cell r="U24">
            <v>52998.771191</v>
          </cell>
          <cell r="V24">
            <v>54867.968572999998</v>
          </cell>
          <cell r="W24">
            <v>57026.258385000001</v>
          </cell>
        </row>
        <row r="25">
          <cell r="C25">
            <v>50725.623895999997</v>
          </cell>
          <cell r="D25">
            <v>37541.393099000001</v>
          </cell>
          <cell r="E25">
            <v>38738.365415</v>
          </cell>
          <cell r="F25">
            <v>42842.02981</v>
          </cell>
          <cell r="G25">
            <v>41447.711683000001</v>
          </cell>
          <cell r="H25">
            <v>43940.683570000001</v>
          </cell>
          <cell r="I25">
            <v>43278.029935999999</v>
          </cell>
          <cell r="J25">
            <v>48122.339670000001</v>
          </cell>
          <cell r="K25">
            <v>50448.535601000003</v>
          </cell>
          <cell r="L25">
            <v>44385.979642999999</v>
          </cell>
          <cell r="M25">
            <v>41650.965830000001</v>
          </cell>
          <cell r="N25">
            <v>45141.142610000003</v>
          </cell>
          <cell r="O25">
            <v>37865.041542999999</v>
          </cell>
          <cell r="P25">
            <v>41170.826795000001</v>
          </cell>
          <cell r="Q25">
            <v>31466.881105</v>
          </cell>
          <cell r="R25">
            <v>32696.712595000001</v>
          </cell>
          <cell r="S25">
            <v>27262.002678000001</v>
          </cell>
          <cell r="T25">
            <v>44390.274120000002</v>
          </cell>
          <cell r="U25">
            <v>40932.971688999998</v>
          </cell>
          <cell r="V25">
            <v>39421.760778000003</v>
          </cell>
          <cell r="W25">
            <v>40255.116227999999</v>
          </cell>
        </row>
      </sheetData>
      <sheetData sheetId="32">
        <row r="12">
          <cell r="C12">
            <v>0.77258000000000004</v>
          </cell>
          <cell r="D12">
            <v>0.85229999999999995</v>
          </cell>
          <cell r="E12">
            <v>0.94494999999999996</v>
          </cell>
          <cell r="F12">
            <v>1.044637</v>
          </cell>
          <cell r="G12">
            <v>1.1221479999999999</v>
          </cell>
          <cell r="H12">
            <v>1.1041129999999999</v>
          </cell>
          <cell r="I12">
            <v>1.138809</v>
          </cell>
          <cell r="J12">
            <v>1.1959439999999999</v>
          </cell>
          <cell r="K12">
            <v>1.1274280000000001</v>
          </cell>
          <cell r="L12">
            <v>1.4763759999999999</v>
          </cell>
          <cell r="M12">
            <v>1.4318679999999999</v>
          </cell>
          <cell r="N12">
            <v>1.4954289999999999</v>
          </cell>
          <cell r="O12">
            <v>1.5175430000000001</v>
          </cell>
          <cell r="P12">
            <v>1.5088189999999999</v>
          </cell>
          <cell r="Q12">
            <v>1.437173</v>
          </cell>
          <cell r="R12">
            <v>1.4681439999999999</v>
          </cell>
          <cell r="S12">
            <v>1.5154380000000001</v>
          </cell>
          <cell r="T12">
            <v>1.5530839999999999</v>
          </cell>
          <cell r="U12">
            <v>1.587863</v>
          </cell>
          <cell r="V12">
            <v>1.631027</v>
          </cell>
          <cell r="W12">
            <v>1.383551</v>
          </cell>
        </row>
        <row r="15">
          <cell r="C15">
            <v>516.62327400000004</v>
          </cell>
          <cell r="D15">
            <v>632.12384999999995</v>
          </cell>
          <cell r="E15">
            <v>729.53374899999994</v>
          </cell>
          <cell r="F15">
            <v>806.51212599999997</v>
          </cell>
          <cell r="G15">
            <v>866.34319300000004</v>
          </cell>
          <cell r="H15">
            <v>931.73938299999998</v>
          </cell>
          <cell r="I15">
            <v>961.037103</v>
          </cell>
          <cell r="J15">
            <v>1033.190938</v>
          </cell>
          <cell r="K15">
            <v>974.05294700000002</v>
          </cell>
          <cell r="L15">
            <v>841.40180399999997</v>
          </cell>
          <cell r="M15">
            <v>816.039714</v>
          </cell>
          <cell r="N15">
            <v>852.25348199999996</v>
          </cell>
          <cell r="O15">
            <v>864.84677199999999</v>
          </cell>
          <cell r="P15">
            <v>859.89747599999998</v>
          </cell>
          <cell r="Q15">
            <v>819.04889300000002</v>
          </cell>
          <cell r="R15">
            <v>836.70167100000003</v>
          </cell>
          <cell r="S15">
            <v>918.68980299999998</v>
          </cell>
          <cell r="T15">
            <v>971.58167800000001</v>
          </cell>
          <cell r="U15">
            <v>993.32591600000001</v>
          </cell>
          <cell r="V15">
            <v>1022.081727</v>
          </cell>
          <cell r="W15">
            <v>898.34425299999998</v>
          </cell>
        </row>
        <row r="26">
          <cell r="C26">
            <v>109.883</v>
          </cell>
          <cell r="D26">
            <v>117.235</v>
          </cell>
          <cell r="E26">
            <v>127.30800000000001</v>
          </cell>
          <cell r="F26">
            <v>137.78800000000001</v>
          </cell>
          <cell r="G26">
            <v>152.11799999999999</v>
          </cell>
          <cell r="H26">
            <v>165.32900000000001</v>
          </cell>
          <cell r="I26">
            <v>174.797</v>
          </cell>
          <cell r="J26">
            <v>180.83600000000001</v>
          </cell>
          <cell r="K26">
            <v>182.68199999999999</v>
          </cell>
          <cell r="L26">
            <v>182.63800000000001</v>
          </cell>
          <cell r="M26">
            <v>179.67</v>
          </cell>
          <cell r="N26">
            <v>182.48400000000001</v>
          </cell>
          <cell r="O26">
            <v>189.70400000000001</v>
          </cell>
          <cell r="P26">
            <v>193.85300000000001</v>
          </cell>
          <cell r="Q26">
            <v>200.84899999999999</v>
          </cell>
          <cell r="R26">
            <v>204.762</v>
          </cell>
          <cell r="S26">
            <v>213.83600000000001</v>
          </cell>
          <cell r="T26">
            <v>218.16399999999999</v>
          </cell>
          <cell r="U26">
            <v>227.184</v>
          </cell>
          <cell r="V26">
            <v>227.857</v>
          </cell>
          <cell r="W26">
            <v>226.511</v>
          </cell>
        </row>
        <row r="27">
          <cell r="C27">
            <v>4274.1211279999998</v>
          </cell>
          <cell r="D27">
            <v>4419.4619110000003</v>
          </cell>
          <cell r="E27">
            <v>4512.1895889999996</v>
          </cell>
          <cell r="F27">
            <v>4608.8042290000003</v>
          </cell>
          <cell r="G27">
            <v>4484.3921950000004</v>
          </cell>
          <cell r="H27">
            <v>4437.3942310000002</v>
          </cell>
          <cell r="I27">
            <v>4328.9301100000002</v>
          </cell>
          <cell r="J27">
            <v>4498.9247789999999</v>
          </cell>
          <cell r="K27">
            <v>4198.3202439999995</v>
          </cell>
          <cell r="L27">
            <v>4277.0484939999997</v>
          </cell>
          <cell r="M27">
            <v>4216.6309220000003</v>
          </cell>
          <cell r="N27">
            <v>4335.8983870000002</v>
          </cell>
          <cell r="O27">
            <v>4232.55512</v>
          </cell>
          <cell r="P27">
            <v>4118.1560579999996</v>
          </cell>
          <cell r="Q27">
            <v>3785.9744350000001</v>
          </cell>
          <cell r="R27">
            <v>3793.6528490000001</v>
          </cell>
          <cell r="S27">
            <v>3749.69164</v>
          </cell>
          <cell r="T27">
            <v>3837.6726269999999</v>
          </cell>
          <cell r="U27">
            <v>3767.8302979999999</v>
          </cell>
          <cell r="V27">
            <v>3858.823766</v>
          </cell>
          <cell r="W27">
            <v>3292.7733320000002</v>
          </cell>
        </row>
      </sheetData>
      <sheetData sheetId="33"/>
      <sheetData sheetId="34"/>
      <sheetData sheetId="35">
        <row r="14">
          <cell r="B14" t="str">
            <v>Natural Gas</v>
          </cell>
        </row>
      </sheetData>
      <sheetData sheetId="36">
        <row r="14">
          <cell r="B14" t="str">
            <v>Motor Gasoline</v>
          </cell>
        </row>
      </sheetData>
      <sheetData sheetId="37">
        <row r="13">
          <cell r="C13">
            <v>91.882999999999996</v>
          </cell>
          <cell r="D13">
            <v>90.924000000000007</v>
          </cell>
          <cell r="E13">
            <v>102.68899999999999</v>
          </cell>
          <cell r="F13">
            <v>99.662000000000006</v>
          </cell>
          <cell r="G13">
            <v>97.774000000000001</v>
          </cell>
          <cell r="H13">
            <v>96.838999999999999</v>
          </cell>
          <cell r="I13">
            <v>95.685000000000002</v>
          </cell>
          <cell r="J13">
            <v>104.18899999999999</v>
          </cell>
          <cell r="K13">
            <v>105.048</v>
          </cell>
          <cell r="L13">
            <v>101.79300000000001</v>
          </cell>
          <cell r="M13">
            <v>133.596</v>
          </cell>
          <cell r="N13">
            <v>132.46799999999999</v>
          </cell>
          <cell r="O13">
            <v>128.113</v>
          </cell>
          <cell r="P13">
            <v>133.619</v>
          </cell>
          <cell r="Q13">
            <v>141.643</v>
          </cell>
          <cell r="R13">
            <v>166.30799999999999</v>
          </cell>
          <cell r="S13">
            <v>185.64099999999999</v>
          </cell>
          <cell r="T13">
            <v>194.017</v>
          </cell>
          <cell r="U13">
            <v>196.42699999999999</v>
          </cell>
          <cell r="V13">
            <v>208.46299999999999</v>
          </cell>
          <cell r="W13">
            <v>185.70500000000001</v>
          </cell>
        </row>
        <row r="25">
          <cell r="C25">
            <v>858.53899999999999</v>
          </cell>
          <cell r="D25">
            <v>879.33600000000001</v>
          </cell>
          <cell r="E25">
            <v>913.42200000000003</v>
          </cell>
          <cell r="F25">
            <v>957.07399999999996</v>
          </cell>
          <cell r="G25">
            <v>1004.098</v>
          </cell>
          <cell r="H25">
            <v>1041.6389999999999</v>
          </cell>
          <cell r="I25">
            <v>1063.0630000000001</v>
          </cell>
          <cell r="J25">
            <v>1096.836</v>
          </cell>
          <cell r="K25">
            <v>1130.836</v>
          </cell>
          <cell r="L25">
            <v>1172.2929999999999</v>
          </cell>
          <cell r="M25">
            <v>1225.8689999999999</v>
          </cell>
          <cell r="N25">
            <v>1285.5450000000001</v>
          </cell>
          <cell r="O25">
            <v>1317.567</v>
          </cell>
          <cell r="P25">
            <v>1395.6959999999999</v>
          </cell>
          <cell r="Q25">
            <v>1495.568</v>
          </cell>
          <cell r="R25">
            <v>1586.8989999999999</v>
          </cell>
          <cell r="S25">
            <v>1722.73</v>
          </cell>
          <cell r="T25">
            <v>1839.4059999999999</v>
          </cell>
          <cell r="U25">
            <v>1958.2059999999999</v>
          </cell>
          <cell r="V25">
            <v>2021.6079999999999</v>
          </cell>
          <cell r="W25">
            <v>2071.9499999999998</v>
          </cell>
        </row>
        <row r="37">
          <cell r="C37">
            <v>17333.172751999999</v>
          </cell>
          <cell r="D37">
            <v>17442.582494999999</v>
          </cell>
          <cell r="E37">
            <v>17509.655014</v>
          </cell>
          <cell r="F37">
            <v>17715.934002999998</v>
          </cell>
          <cell r="G37">
            <v>17144.475367999999</v>
          </cell>
          <cell r="H37">
            <v>16960.203694</v>
          </cell>
          <cell r="I37">
            <v>16593.503335000001</v>
          </cell>
          <cell r="J37">
            <v>17281.587458999998</v>
          </cell>
          <cell r="K37">
            <v>16203.749914</v>
          </cell>
          <cell r="L37">
            <v>16495.240371</v>
          </cell>
          <cell r="M37">
            <v>16363.465284</v>
          </cell>
          <cell r="N37">
            <v>16924.459823000001</v>
          </cell>
          <cell r="O37">
            <v>16577.903582999999</v>
          </cell>
          <cell r="P37">
            <v>16099.107065</v>
          </cell>
          <cell r="Q37">
            <v>14727.860463999999</v>
          </cell>
          <cell r="R37">
            <v>14717.492715</v>
          </cell>
          <cell r="S37">
            <v>14619.737321000001</v>
          </cell>
          <cell r="T37">
            <v>14979.806485999999</v>
          </cell>
          <cell r="U37">
            <v>14698.993639</v>
          </cell>
          <cell r="V37">
            <v>15060.342907</v>
          </cell>
          <cell r="W37">
            <v>12916.675904</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sheetName val="Table 1"/>
      <sheetName val="Table 2"/>
      <sheetName val="Table 3"/>
      <sheetName val="Table 4"/>
      <sheetName val="Table 5"/>
      <sheetName val="Table 6"/>
      <sheetName val="Table 7"/>
      <sheetName val="Table 8"/>
      <sheetName val="Table 9"/>
      <sheetName val="Table 10"/>
      <sheetName val="Table 11"/>
      <sheetName val="Table 12"/>
      <sheetName val="Table 13"/>
      <sheetName val="Table 14"/>
      <sheetName val="Table 15"/>
      <sheetName val="Table 16"/>
      <sheetName val="Table 17"/>
      <sheetName val="Table 18"/>
      <sheetName val="Table 19"/>
      <sheetName val="Table 20"/>
      <sheetName val="Table 21"/>
      <sheetName val="Table 22"/>
      <sheetName val="Table 23"/>
      <sheetName val="Table 24"/>
      <sheetName val="Table 25"/>
      <sheetName val="Table 26"/>
      <sheetName val="Table 27"/>
      <sheetName val="Table 28"/>
      <sheetName val="Table 29"/>
      <sheetName val="Table 30"/>
      <sheetName val="Table 31"/>
      <sheetName val="Table 32"/>
      <sheetName val="Table 33"/>
      <sheetName val="Table 34"/>
      <sheetName val="Table 35"/>
      <sheetName val="Table 36"/>
      <sheetName val="Table 3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4">
          <cell r="C14">
            <v>5.5708000000000001E-2</v>
          </cell>
          <cell r="D14">
            <v>6.2668000000000001E-2</v>
          </cell>
          <cell r="E14">
            <v>5.4480000000000001E-2</v>
          </cell>
          <cell r="F14">
            <v>4.5949999999999998E-2</v>
          </cell>
          <cell r="G14">
            <v>4.2979999999999997E-2</v>
          </cell>
          <cell r="H14">
            <v>4.895E-2</v>
          </cell>
          <cell r="I14">
            <v>4.7039999999999998E-2</v>
          </cell>
          <cell r="J14">
            <v>6.0758E-2</v>
          </cell>
          <cell r="K14">
            <v>6.5703999999999999E-2</v>
          </cell>
          <cell r="L14">
            <v>8.2390000000000005E-2</v>
          </cell>
          <cell r="M14">
            <v>6.7491999999999996E-2</v>
          </cell>
          <cell r="N14">
            <v>4.6115999999999997E-2</v>
          </cell>
          <cell r="O14">
            <v>3.73E-2</v>
          </cell>
          <cell r="P14">
            <v>5.6599999999999998E-2</v>
          </cell>
          <cell r="Q14">
            <v>1.17E-2</v>
          </cell>
          <cell r="R14">
            <v>0</v>
          </cell>
          <cell r="S14">
            <v>0</v>
          </cell>
          <cell r="T14">
            <v>0</v>
          </cell>
          <cell r="U14">
            <v>9.7499999999999996E-4</v>
          </cell>
          <cell r="V14">
            <v>0</v>
          </cell>
          <cell r="W14">
            <v>0</v>
          </cell>
        </row>
        <row r="15">
          <cell r="C15">
            <v>2.7486660000000001</v>
          </cell>
          <cell r="D15">
            <v>2.5007079999999999</v>
          </cell>
          <cell r="E15">
            <v>1.831448</v>
          </cell>
          <cell r="F15">
            <v>1.97719</v>
          </cell>
          <cell r="G15">
            <v>2.0835520000000001</v>
          </cell>
          <cell r="H15">
            <v>2.2985449999999998</v>
          </cell>
          <cell r="I15">
            <v>2.3785120000000002</v>
          </cell>
          <cell r="J15">
            <v>2.3969680000000002</v>
          </cell>
          <cell r="K15">
            <v>2.5832079999999999</v>
          </cell>
          <cell r="L15">
            <v>2.1146600000000002</v>
          </cell>
          <cell r="M15">
            <v>2.0541420000000001</v>
          </cell>
          <cell r="N15">
            <v>1.8720159999999999</v>
          </cell>
          <cell r="O15">
            <v>1.5548</v>
          </cell>
          <cell r="P15">
            <v>2.2501250000000002</v>
          </cell>
          <cell r="Q15">
            <v>2.1015250000000001</v>
          </cell>
          <cell r="R15">
            <v>1.744872</v>
          </cell>
          <cell r="S15">
            <v>1.448447</v>
          </cell>
          <cell r="T15">
            <v>1.4800500000000001</v>
          </cell>
          <cell r="U15">
            <v>1.5766500000000001</v>
          </cell>
          <cell r="V15">
            <v>1.595928</v>
          </cell>
          <cell r="W15">
            <v>0.77660799999999997</v>
          </cell>
        </row>
      </sheetData>
      <sheetData sheetId="15">
        <row r="14">
          <cell r="C14">
            <v>1.292E-3</v>
          </cell>
        </row>
      </sheetData>
      <sheetData sheetId="16"/>
      <sheetData sheetId="17">
        <row r="12">
          <cell r="C12">
            <v>0.105114</v>
          </cell>
          <cell r="D12">
            <v>0.117572</v>
          </cell>
          <cell r="E12">
            <v>0.119437</v>
          </cell>
          <cell r="F12">
            <v>0.12198299999999999</v>
          </cell>
          <cell r="G12">
            <v>0.119786</v>
          </cell>
          <cell r="H12">
            <v>0.115332</v>
          </cell>
          <cell r="I12">
            <v>0.110725</v>
          </cell>
          <cell r="J12">
            <v>0.108602</v>
          </cell>
          <cell r="K12">
            <v>9.9437999999999999E-2</v>
          </cell>
          <cell r="L12">
            <v>0.11354300000000001</v>
          </cell>
          <cell r="M12">
            <v>0.11584700000000001</v>
          </cell>
          <cell r="N12">
            <v>0.10868800000000001</v>
          </cell>
          <cell r="O12">
            <v>8.6158999999999999E-2</v>
          </cell>
          <cell r="P12">
            <v>5.7258000000000003E-2</v>
          </cell>
          <cell r="Q12">
            <v>5.4470999999999999E-2</v>
          </cell>
          <cell r="R12">
            <v>4.8391000000000003E-2</v>
          </cell>
          <cell r="S12">
            <v>4.9612999999999997E-2</v>
          </cell>
          <cell r="T12">
            <v>4.8252000000000003E-2</v>
          </cell>
          <cell r="U12">
            <v>4.6871999999999997E-2</v>
          </cell>
          <cell r="V12">
            <v>4.4999999999999998E-2</v>
          </cell>
          <cell r="W12">
            <v>2.0434000000000001E-2</v>
          </cell>
        </row>
      </sheetData>
      <sheetData sheetId="18">
        <row r="12">
          <cell r="C12">
            <v>2.8808859999999998</v>
          </cell>
        </row>
      </sheetData>
      <sheetData sheetId="19">
        <row r="14">
          <cell r="C14">
            <v>4.702</v>
          </cell>
        </row>
      </sheetData>
      <sheetData sheetId="20">
        <row r="14">
          <cell r="B14" t="str">
            <v>Natural Gas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5.3700000000000004E-4</v>
          </cell>
          <cell r="R14">
            <v>2.7599999999999999E-4</v>
          </cell>
          <cell r="S14">
            <v>1.6100000000000001E-4</v>
          </cell>
          <cell r="T14">
            <v>4.3000000000000002E-5</v>
          </cell>
          <cell r="U14">
            <v>5.5000000000000002E-5</v>
          </cell>
          <cell r="V14">
            <v>2.9E-5</v>
          </cell>
          <cell r="W14">
            <v>1.2999999999999999E-5</v>
          </cell>
        </row>
        <row r="15">
          <cell r="B15" t="str">
            <v>Motor Gasoline</v>
          </cell>
          <cell r="C15">
            <v>15.867678</v>
          </cell>
          <cell r="D15">
            <v>15.692721000000001</v>
          </cell>
          <cell r="E15">
            <v>16.411783</v>
          </cell>
          <cell r="F15">
            <v>16.384665999999999</v>
          </cell>
          <cell r="G15">
            <v>16.045553999999999</v>
          </cell>
          <cell r="H15">
            <v>15.787167999999999</v>
          </cell>
          <cell r="I15">
            <v>15.623533</v>
          </cell>
          <cell r="J15">
            <v>15.509613999999999</v>
          </cell>
          <cell r="K15">
            <v>15.669193</v>
          </cell>
          <cell r="L15">
            <v>13.4907</v>
          </cell>
          <cell r="M15">
            <v>13.947281</v>
          </cell>
          <cell r="N15">
            <v>15.788093</v>
          </cell>
          <cell r="O15">
            <v>15.27347</v>
          </cell>
          <cell r="P15">
            <v>12.296637</v>
          </cell>
          <cell r="Q15">
            <v>10.810885000000001</v>
          </cell>
          <cell r="R15">
            <v>13.036554000000001</v>
          </cell>
          <cell r="S15">
            <v>14.378643</v>
          </cell>
          <cell r="T15">
            <v>12.132985</v>
          </cell>
          <cell r="U15">
            <v>11.298824</v>
          </cell>
          <cell r="V15">
            <v>10.584759999999999</v>
          </cell>
          <cell r="W15">
            <v>8.7975390000000004</v>
          </cell>
        </row>
        <row r="16">
          <cell r="B16" t="str">
            <v>Diesel Fuel Oil</v>
          </cell>
          <cell r="C16">
            <v>0.240033</v>
          </cell>
          <cell r="D16">
            <v>0.22810800000000001</v>
          </cell>
          <cell r="E16">
            <v>0.26237700000000003</v>
          </cell>
          <cell r="F16">
            <v>0.346831</v>
          </cell>
          <cell r="G16">
            <v>0.279945</v>
          </cell>
          <cell r="H16">
            <v>0.33735300000000001</v>
          </cell>
          <cell r="I16">
            <v>0.35449900000000001</v>
          </cell>
          <cell r="J16">
            <v>0.27556700000000001</v>
          </cell>
          <cell r="K16">
            <v>0.207422</v>
          </cell>
          <cell r="L16">
            <v>0.24644099999999999</v>
          </cell>
          <cell r="M16">
            <v>0.26749600000000001</v>
          </cell>
          <cell r="N16">
            <v>0.34436099999999997</v>
          </cell>
          <cell r="O16">
            <v>0.25716299999999997</v>
          </cell>
          <cell r="P16">
            <v>0.204789</v>
          </cell>
          <cell r="Q16">
            <v>0.211558</v>
          </cell>
          <cell r="R16">
            <v>0.19734599999999999</v>
          </cell>
          <cell r="S16">
            <v>0.198903</v>
          </cell>
          <cell r="T16">
            <v>0.156087</v>
          </cell>
          <cell r="U16">
            <v>0.113653</v>
          </cell>
          <cell r="V16">
            <v>8.9093000000000006E-2</v>
          </cell>
          <cell r="W16">
            <v>8.473E-2</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0.580681</v>
          </cell>
          <cell r="O17">
            <v>0.55811999999999995</v>
          </cell>
          <cell r="P17">
            <v>0.219972</v>
          </cell>
          <cell r="Q17">
            <v>0.105186</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4.0977E-2</v>
          </cell>
          <cell r="D19">
            <v>4.7211999999999997E-2</v>
          </cell>
          <cell r="E19">
            <v>8.4589999999999995E-3</v>
          </cell>
          <cell r="F19">
            <v>7.6179999999999998E-3</v>
          </cell>
          <cell r="G19">
            <v>6.7799999999999996E-3</v>
          </cell>
          <cell r="H19">
            <v>3.225E-3</v>
          </cell>
          <cell r="I19">
            <v>7.1370000000000001E-3</v>
          </cell>
          <cell r="J19">
            <v>7.1760000000000001E-3</v>
          </cell>
          <cell r="K19">
            <v>9.273E-3</v>
          </cell>
          <cell r="L19">
            <v>8.6420000000000004E-3</v>
          </cell>
          <cell r="M19">
            <v>5.9680000000000002E-3</v>
          </cell>
          <cell r="N19">
            <v>8.0829999999999999E-3</v>
          </cell>
          <cell r="O19">
            <v>4.8320000000000004E-3</v>
          </cell>
          <cell r="P19">
            <v>4.4159999999999998E-3</v>
          </cell>
          <cell r="Q19">
            <v>4.0900000000000002E-4</v>
          </cell>
          <cell r="R19">
            <v>7.3530000000000002E-3</v>
          </cell>
          <cell r="S19">
            <v>6.1310000000000002E-3</v>
          </cell>
          <cell r="T19">
            <v>5.3489999999999996E-3</v>
          </cell>
          <cell r="U19">
            <v>4.0810000000000004E-3</v>
          </cell>
          <cell r="V19">
            <v>7.345E-3</v>
          </cell>
          <cell r="W19">
            <v>5.3530000000000001E-3</v>
          </cell>
        </row>
      </sheetData>
      <sheetData sheetId="21">
        <row r="13">
          <cell r="C13">
            <v>19.277000000000001</v>
          </cell>
          <cell r="D13">
            <v>18.779</v>
          </cell>
          <cell r="E13">
            <v>19.66</v>
          </cell>
          <cell r="F13">
            <v>18.623999999999999</v>
          </cell>
          <cell r="G13">
            <v>18.055</v>
          </cell>
          <cell r="H13">
            <v>18.654</v>
          </cell>
          <cell r="I13">
            <v>19.803999999999998</v>
          </cell>
          <cell r="J13">
            <v>20.244</v>
          </cell>
          <cell r="K13">
            <v>21.981999999999999</v>
          </cell>
          <cell r="L13">
            <v>17.536000000000001</v>
          </cell>
          <cell r="M13">
            <v>16.949000000000002</v>
          </cell>
          <cell r="N13">
            <v>16.692</v>
          </cell>
          <cell r="O13">
            <v>18.852</v>
          </cell>
          <cell r="P13">
            <v>19.413</v>
          </cell>
          <cell r="Q13">
            <v>18.774999999999999</v>
          </cell>
          <cell r="R13">
            <v>16.643999999999998</v>
          </cell>
          <cell r="S13">
            <v>14.587</v>
          </cell>
          <cell r="T13">
            <v>13.993</v>
          </cell>
          <cell r="U13">
            <v>11.917999999999999</v>
          </cell>
          <cell r="V13">
            <v>10.275</v>
          </cell>
          <cell r="W13">
            <v>7.6280000000000001</v>
          </cell>
        </row>
        <row r="16">
          <cell r="C16">
            <v>301.92700000000002</v>
          </cell>
          <cell r="D16">
            <v>296.709</v>
          </cell>
          <cell r="E16">
            <v>297.66000000000003</v>
          </cell>
          <cell r="F16">
            <v>295.37299999999999</v>
          </cell>
          <cell r="G16">
            <v>287.21600000000001</v>
          </cell>
          <cell r="H16">
            <v>288.68599999999998</v>
          </cell>
          <cell r="I16">
            <v>293.072</v>
          </cell>
          <cell r="J16">
            <v>296.91399999999999</v>
          </cell>
          <cell r="K16">
            <v>301.44900000000001</v>
          </cell>
          <cell r="L16">
            <v>316.01299999999998</v>
          </cell>
          <cell r="M16">
            <v>318.21600000000001</v>
          </cell>
          <cell r="N16">
            <v>315.89499999999998</v>
          </cell>
          <cell r="O16">
            <v>316.76100000000002</v>
          </cell>
          <cell r="P16">
            <v>314.57900000000001</v>
          </cell>
          <cell r="Q16">
            <v>313.06700000000001</v>
          </cell>
          <cell r="R16">
            <v>311.49</v>
          </cell>
          <cell r="S16">
            <v>304.83100000000002</v>
          </cell>
          <cell r="T16">
            <v>297.88499999999999</v>
          </cell>
          <cell r="U16">
            <v>290.74799999999999</v>
          </cell>
          <cell r="V16">
            <v>280.56200000000001</v>
          </cell>
          <cell r="W16">
            <v>265.327</v>
          </cell>
        </row>
        <row r="19">
          <cell r="C19">
            <v>18318.088</v>
          </cell>
          <cell r="D19">
            <v>18579.216</v>
          </cell>
          <cell r="E19">
            <v>19560.04</v>
          </cell>
          <cell r="F19">
            <v>19946.925999999999</v>
          </cell>
          <cell r="G19">
            <v>20127.666000000001</v>
          </cell>
          <cell r="H19">
            <v>19984.606</v>
          </cell>
          <cell r="I19">
            <v>19669.353999999999</v>
          </cell>
          <cell r="J19">
            <v>19420.166000000001</v>
          </cell>
          <cell r="K19">
            <v>19415.957999999999</v>
          </cell>
          <cell r="L19">
            <v>16245.679</v>
          </cell>
          <cell r="M19">
            <v>16858.333999999999</v>
          </cell>
          <cell r="N19">
            <v>20096.457999999999</v>
          </cell>
          <cell r="O19">
            <v>19512.921999999999</v>
          </cell>
          <cell r="P19">
            <v>15668.02</v>
          </cell>
          <cell r="Q19">
            <v>13802.919</v>
          </cell>
          <cell r="R19">
            <v>16774.384999999998</v>
          </cell>
          <cell r="S19">
            <v>19096.972000000002</v>
          </cell>
          <cell r="T19">
            <v>16569.490000000002</v>
          </cell>
          <cell r="U19">
            <v>15898.593999999999</v>
          </cell>
          <cell r="V19">
            <v>15516.618</v>
          </cell>
          <cell r="W19">
            <v>13784.968999999999</v>
          </cell>
        </row>
      </sheetData>
      <sheetData sheetId="22"/>
      <sheetData sheetId="23"/>
      <sheetData sheetId="24"/>
      <sheetData sheetId="25">
        <row r="14">
          <cell r="B14" t="str">
            <v>Natural Gas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9.9999999999999995E-7</v>
          </cell>
          <cell r="R14">
            <v>9.9999999999999995E-7</v>
          </cell>
          <cell r="S14">
            <v>0</v>
          </cell>
          <cell r="T14">
            <v>0</v>
          </cell>
          <cell r="U14">
            <v>0</v>
          </cell>
          <cell r="V14">
            <v>0</v>
          </cell>
          <cell r="W14">
            <v>0</v>
          </cell>
        </row>
        <row r="15">
          <cell r="B15" t="str">
            <v>Motor Gasoline</v>
          </cell>
          <cell r="C15">
            <v>11.052448999999999</v>
          </cell>
          <cell r="D15">
            <v>10.802232999999999</v>
          </cell>
          <cell r="E15">
            <v>11.440263</v>
          </cell>
          <cell r="F15">
            <v>11.783737</v>
          </cell>
          <cell r="G15">
            <v>11.913384000000001</v>
          </cell>
          <cell r="H15">
            <v>11.987786</v>
          </cell>
          <cell r="I15">
            <v>11.942178</v>
          </cell>
          <cell r="J15">
            <v>12.18397</v>
          </cell>
          <cell r="K15">
            <v>12.565815000000001</v>
          </cell>
          <cell r="L15">
            <v>11.402011999999999</v>
          </cell>
          <cell r="M15">
            <v>12.485084000000001</v>
          </cell>
          <cell r="N15">
            <v>15.016933999999999</v>
          </cell>
          <cell r="O15">
            <v>14.976618</v>
          </cell>
          <cell r="P15">
            <v>12.511730999999999</v>
          </cell>
          <cell r="Q15">
            <v>11.351234</v>
          </cell>
          <cell r="R15">
            <v>14.428443</v>
          </cell>
          <cell r="S15">
            <v>17.153732999999999</v>
          </cell>
          <cell r="T15">
            <v>15.517543</v>
          </cell>
          <cell r="U15">
            <v>15.692869</v>
          </cell>
          <cell r="V15">
            <v>15.569302</v>
          </cell>
          <cell r="W15">
            <v>13.814589</v>
          </cell>
        </row>
        <row r="16">
          <cell r="B16" t="str">
            <v>Diesel Fuel Oil</v>
          </cell>
          <cell r="C16">
            <v>0.41870800000000002</v>
          </cell>
          <cell r="D16">
            <v>0.37361</v>
          </cell>
          <cell r="E16">
            <v>0.383525</v>
          </cell>
          <cell r="F16">
            <v>0.45768700000000001</v>
          </cell>
          <cell r="G16">
            <v>0.34804200000000002</v>
          </cell>
          <cell r="H16">
            <v>0.42440699999999998</v>
          </cell>
          <cell r="I16">
            <v>0.12445100000000001</v>
          </cell>
          <cell r="J16">
            <v>9.1004000000000002E-2</v>
          </cell>
          <cell r="K16">
            <v>7.8766000000000003E-2</v>
          </cell>
          <cell r="L16">
            <v>8.7924000000000002E-2</v>
          </cell>
          <cell r="M16">
            <v>9.1472999999999999E-2</v>
          </cell>
          <cell r="N16">
            <v>0.11385199999999999</v>
          </cell>
          <cell r="O16">
            <v>7.3235999999999996E-2</v>
          </cell>
          <cell r="P16">
            <v>5.3781000000000002E-2</v>
          </cell>
          <cell r="Q16">
            <v>5.4077E-2</v>
          </cell>
          <cell r="R16">
            <v>7.1984000000000006E-2</v>
          </cell>
          <cell r="S16">
            <v>9.4973000000000002E-2</v>
          </cell>
          <cell r="T16">
            <v>7.9662999999999998E-2</v>
          </cell>
          <cell r="U16">
            <v>8.7249999999999994E-2</v>
          </cell>
          <cell r="V16">
            <v>7.9888000000000001E-2</v>
          </cell>
          <cell r="W16">
            <v>8.4138000000000004E-2</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0.55231799999999998</v>
          </cell>
          <cell r="O17">
            <v>0.54727199999999998</v>
          </cell>
          <cell r="P17">
            <v>0.22381999999999999</v>
          </cell>
          <cell r="Q17">
            <v>0.110444</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1.2756E-2</v>
          </cell>
          <cell r="D19">
            <v>1.4355E-2</v>
          </cell>
          <cell r="E19">
            <v>2.5400000000000002E-3</v>
          </cell>
          <cell r="F19">
            <v>2.2759999999999998E-3</v>
          </cell>
          <cell r="G19">
            <v>2.042E-3</v>
          </cell>
          <cell r="H19">
            <v>9.4700000000000003E-4</v>
          </cell>
          <cell r="I19">
            <v>2.1150000000000001E-3</v>
          </cell>
          <cell r="J19">
            <v>2.1080000000000001E-3</v>
          </cell>
          <cell r="K19">
            <v>2.673E-3</v>
          </cell>
          <cell r="L19">
            <v>2.4849999999999998E-3</v>
          </cell>
          <cell r="M19">
            <v>1.7160000000000001E-3</v>
          </cell>
          <cell r="N19">
            <v>2.3210000000000001E-3</v>
          </cell>
          <cell r="O19">
            <v>1.3960000000000001E-3</v>
          </cell>
          <cell r="P19">
            <v>1.2819999999999999E-3</v>
          </cell>
          <cell r="Q19">
            <v>1.15E-4</v>
          </cell>
          <cell r="R19">
            <v>2.0730000000000002E-3</v>
          </cell>
          <cell r="S19">
            <v>1.727E-3</v>
          </cell>
          <cell r="T19">
            <v>1.49E-3</v>
          </cell>
          <cell r="U19">
            <v>1.1529999999999999E-3</v>
          </cell>
          <cell r="V19">
            <v>2.075E-3</v>
          </cell>
          <cell r="W19">
            <v>1.4890000000000001E-3</v>
          </cell>
        </row>
      </sheetData>
      <sheetData sheetId="26"/>
      <sheetData sheetId="27"/>
      <sheetData sheetId="28">
        <row r="14">
          <cell r="B14" t="str">
            <v>Natural Gas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1.4300000000000001E-4</v>
          </cell>
          <cell r="R14">
            <v>5.6300000000000002E-4</v>
          </cell>
          <cell r="S14">
            <v>7.7800000000000005E-4</v>
          </cell>
          <cell r="T14">
            <v>4.7600000000000002E-4</v>
          </cell>
          <cell r="U14">
            <v>9.2400000000000002E-4</v>
          </cell>
          <cell r="V14">
            <v>9.4799999999999995E-4</v>
          </cell>
          <cell r="W14">
            <v>1.263E-3</v>
          </cell>
        </row>
        <row r="15">
          <cell r="B15" t="str">
            <v>Motor Gasoline</v>
          </cell>
          <cell r="C15">
            <v>5.4424E-2</v>
          </cell>
          <cell r="D15">
            <v>1.6507000000000001E-2</v>
          </cell>
          <cell r="E15">
            <v>1.1469E-2</v>
          </cell>
          <cell r="F15">
            <v>2.5555999999999999E-2</v>
          </cell>
          <cell r="G15">
            <v>2.8278999999999999E-2</v>
          </cell>
          <cell r="H15">
            <v>9.6819999999999996E-3</v>
          </cell>
          <cell r="I15">
            <v>1.9466000000000001E-2</v>
          </cell>
          <cell r="J15">
            <v>2.9191000000000002E-2</v>
          </cell>
          <cell r="K15">
            <v>1.3908E-2</v>
          </cell>
          <cell r="L15">
            <v>1.6402E-2</v>
          </cell>
          <cell r="M15">
            <v>1.5159000000000001E-2</v>
          </cell>
          <cell r="N15">
            <v>2.2015E-2</v>
          </cell>
          <cell r="O15">
            <v>2.7997999999999999E-2</v>
          </cell>
          <cell r="P15">
            <v>2.2918999999999998E-2</v>
          </cell>
          <cell r="Q15">
            <v>2.9537000000000001E-2</v>
          </cell>
          <cell r="R15">
            <v>3.5229000000000003E-2</v>
          </cell>
          <cell r="S15">
            <v>4.8473000000000002E-2</v>
          </cell>
          <cell r="T15">
            <v>4.0453000000000003E-2</v>
          </cell>
          <cell r="U15">
            <v>3.3342999999999998E-2</v>
          </cell>
          <cell r="V15">
            <v>4.4875999999999999E-2</v>
          </cell>
          <cell r="W15">
            <v>4.5451999999999999E-2</v>
          </cell>
        </row>
        <row r="16">
          <cell r="B16" t="str">
            <v>Diesel Fuel Oil</v>
          </cell>
          <cell r="C16">
            <v>0.86258500000000005</v>
          </cell>
          <cell r="D16">
            <v>0.80047500000000005</v>
          </cell>
          <cell r="E16">
            <v>0.86494199999999999</v>
          </cell>
          <cell r="F16">
            <v>1.1164970000000001</v>
          </cell>
          <cell r="G16">
            <v>0.75751599999999997</v>
          </cell>
          <cell r="H16">
            <v>0.92508800000000002</v>
          </cell>
          <cell r="I16">
            <v>0.94330999999999998</v>
          </cell>
          <cell r="J16">
            <v>0.72181799999999996</v>
          </cell>
          <cell r="K16">
            <v>0.70077299999999998</v>
          </cell>
          <cell r="L16">
            <v>0.73399899999999996</v>
          </cell>
          <cell r="M16">
            <v>0.807203</v>
          </cell>
          <cell r="N16">
            <v>1.1057410000000001</v>
          </cell>
          <cell r="O16">
            <v>0.78122100000000005</v>
          </cell>
          <cell r="P16">
            <v>0.56395399999999996</v>
          </cell>
          <cell r="Q16">
            <v>0.53334800000000004</v>
          </cell>
          <cell r="R16">
            <v>0.48190300000000003</v>
          </cell>
          <cell r="S16">
            <v>0.59944399999999998</v>
          </cell>
          <cell r="T16">
            <v>0.23566300000000001</v>
          </cell>
          <cell r="U16">
            <v>0.35813200000000001</v>
          </cell>
          <cell r="V16">
            <v>0.40027000000000001</v>
          </cell>
          <cell r="W16">
            <v>0.321131</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8.0999999999999996E-4</v>
          </cell>
          <cell r="O17">
            <v>1.023E-3</v>
          </cell>
          <cell r="P17">
            <v>4.0999999999999999E-4</v>
          </cell>
          <cell r="Q17">
            <v>2.8699999999999998E-4</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row>
        <row r="30">
          <cell r="C30">
            <v>1491.820927</v>
          </cell>
          <cell r="D30">
            <v>1379.5488009999999</v>
          </cell>
          <cell r="E30">
            <v>1555.5124599999999</v>
          </cell>
          <cell r="F30">
            <v>2056.3088039999998</v>
          </cell>
          <cell r="G30">
            <v>1503.944878</v>
          </cell>
          <cell r="H30">
            <v>1897.8679810000001</v>
          </cell>
          <cell r="I30">
            <v>2252.0915100000002</v>
          </cell>
          <cell r="J30">
            <v>1459.203452</v>
          </cell>
          <cell r="K30">
            <v>1341.6086640000001</v>
          </cell>
          <cell r="L30">
            <v>1677.4371249999999</v>
          </cell>
          <cell r="M30">
            <v>1924.4679719999999</v>
          </cell>
          <cell r="N30">
            <v>2543.3884330000001</v>
          </cell>
          <cell r="O30">
            <v>1950.6990840000001</v>
          </cell>
          <cell r="P30">
            <v>1446.272907</v>
          </cell>
          <cell r="Q30">
            <v>1335.073275</v>
          </cell>
          <cell r="R30">
            <v>1201.2508310000001</v>
          </cell>
          <cell r="S30">
            <v>1449.812514</v>
          </cell>
          <cell r="T30">
            <v>1143.9487200000001</v>
          </cell>
          <cell r="U30">
            <v>1128.2941209999999</v>
          </cell>
          <cell r="V30">
            <v>1098.9980660000001</v>
          </cell>
          <cell r="W30">
            <v>1074.8113980000001</v>
          </cell>
        </row>
      </sheetData>
      <sheetData sheetId="29">
        <row r="14">
          <cell r="B14" t="str">
            <v>Electricity</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row>
        <row r="15">
          <cell r="B15" t="str">
            <v>Natural Gas</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1.2949999999999999E-3</v>
          </cell>
          <cell r="R15">
            <v>1.1479999999999999E-3</v>
          </cell>
          <cell r="S15">
            <v>1.0529999999999999E-3</v>
          </cell>
          <cell r="T15">
            <v>4.7899999999999999E-4</v>
          </cell>
          <cell r="U15">
            <v>9.2100000000000005E-4</v>
          </cell>
          <cell r="V15">
            <v>8.6600000000000002E-4</v>
          </cell>
          <cell r="W15">
            <v>6.0700000000000001E-4</v>
          </cell>
        </row>
        <row r="16">
          <cell r="B16" t="str">
            <v>Motor Gasoline</v>
          </cell>
          <cell r="C16">
            <v>1.3749999999999999E-3</v>
          </cell>
          <cell r="D16">
            <v>2.9039999999999999E-3</v>
          </cell>
          <cell r="E16">
            <v>3.8670000000000002E-3</v>
          </cell>
          <cell r="F16">
            <v>4.2259999999999997E-3</v>
          </cell>
          <cell r="G16">
            <v>2.4910000000000002E-3</v>
          </cell>
          <cell r="H16">
            <v>1.6639999999999999E-3</v>
          </cell>
          <cell r="I16">
            <v>7.8700000000000005E-4</v>
          </cell>
          <cell r="J16">
            <v>1.207E-3</v>
          </cell>
          <cell r="K16">
            <v>1.9949999999999998E-3</v>
          </cell>
          <cell r="L16">
            <v>1.4469999999999999E-3</v>
          </cell>
          <cell r="M16">
            <v>1.694E-3</v>
          </cell>
          <cell r="N16">
            <v>2.4620000000000002E-3</v>
          </cell>
          <cell r="O16">
            <v>2.085E-3</v>
          </cell>
          <cell r="P16">
            <v>5.6889999999999996E-3</v>
          </cell>
          <cell r="Q16">
            <v>6.0530000000000002E-3</v>
          </cell>
          <cell r="R16">
            <v>8.6960000000000006E-3</v>
          </cell>
          <cell r="S16">
            <v>1.29E-2</v>
          </cell>
          <cell r="T16">
            <v>1.8822999999999999E-2</v>
          </cell>
          <cell r="U16">
            <v>2.3278E-2</v>
          </cell>
          <cell r="V16">
            <v>2.6145000000000002E-2</v>
          </cell>
          <cell r="W16">
            <v>2.6964999999999999E-2</v>
          </cell>
        </row>
        <row r="17">
          <cell r="B17" t="str">
            <v>Diesel Fuel Oil</v>
          </cell>
          <cell r="C17">
            <v>1.6525449999999999</v>
          </cell>
          <cell r="D17">
            <v>1.6067450000000001</v>
          </cell>
          <cell r="E17">
            <v>1.863526</v>
          </cell>
          <cell r="F17">
            <v>2.1956920000000002</v>
          </cell>
          <cell r="G17">
            <v>1.7816099999999999</v>
          </cell>
          <cell r="H17">
            <v>1.984135</v>
          </cell>
          <cell r="I17">
            <v>1.8990720000000001</v>
          </cell>
          <cell r="J17">
            <v>1.6967829999999999</v>
          </cell>
          <cell r="K17">
            <v>1.49495</v>
          </cell>
          <cell r="L17">
            <v>1.691751</v>
          </cell>
          <cell r="M17">
            <v>1.881516</v>
          </cell>
          <cell r="N17">
            <v>2.5963750000000001</v>
          </cell>
          <cell r="O17">
            <v>1.906981</v>
          </cell>
          <cell r="P17">
            <v>1.673389</v>
          </cell>
          <cell r="Q17">
            <v>1.570268</v>
          </cell>
          <cell r="R17">
            <v>1.5332539999999999</v>
          </cell>
          <cell r="S17">
            <v>1.5439529999999999</v>
          </cell>
          <cell r="T17">
            <v>1.399737</v>
          </cell>
          <cell r="U17">
            <v>1.370663</v>
          </cell>
          <cell r="V17">
            <v>1.3487499999999999</v>
          </cell>
          <cell r="W17">
            <v>1.0569109999999999</v>
          </cell>
        </row>
        <row r="18">
          <cell r="B18" t="str">
            <v>Ethanol</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v>9.1000000000000003E-5</v>
          </cell>
          <cell r="O18">
            <v>7.6000000000000004E-5</v>
          </cell>
          <cell r="P18">
            <v>1.02E-4</v>
          </cell>
          <cell r="Q18">
            <v>5.8999999999999998E-5</v>
          </cell>
          <cell r="R18" t="str">
            <v>n.a.</v>
          </cell>
          <cell r="S18" t="str">
            <v>n.a.</v>
          </cell>
          <cell r="T18" t="str">
            <v>n.a.</v>
          </cell>
          <cell r="U18" t="str">
            <v>n.a.</v>
          </cell>
          <cell r="V18" t="str">
            <v>n.a.</v>
          </cell>
          <cell r="W18" t="str">
            <v>n.a.</v>
          </cell>
        </row>
        <row r="19">
          <cell r="B19" t="str">
            <v>Biodiesel Fuel</v>
          </cell>
          <cell r="C19">
            <v>0</v>
          </cell>
          <cell r="D19" t="str">
            <v>n.a.</v>
          </cell>
          <cell r="E19" t="str">
            <v>n.a.</v>
          </cell>
          <cell r="F19" t="str">
            <v>n.a.</v>
          </cell>
          <cell r="G19" t="str">
            <v>n.a.</v>
          </cell>
          <cell r="H19" t="str">
            <v>n.a.</v>
          </cell>
          <cell r="I19" t="str">
            <v>n.a.</v>
          </cell>
          <cell r="J19" t="str">
            <v>n.a.</v>
          </cell>
          <cell r="K19" t="str">
            <v>n.a.</v>
          </cell>
          <cell r="L19" t="str">
            <v>n.a.</v>
          </cell>
          <cell r="M19" t="str">
            <v>n.a.</v>
          </cell>
          <cell r="N19" t="str">
            <v>n.a.</v>
          </cell>
          <cell r="O19" t="str">
            <v>n.a.</v>
          </cell>
          <cell r="P19" t="str">
            <v>n.a.</v>
          </cell>
          <cell r="Q19" t="str">
            <v>n.a.</v>
          </cell>
          <cell r="R19" t="str">
            <v>n.a.</v>
          </cell>
          <cell r="S19" t="str">
            <v>n.a.</v>
          </cell>
          <cell r="T19" t="str">
            <v>n.a.</v>
          </cell>
          <cell r="U19" t="str">
            <v>n.a.</v>
          </cell>
          <cell r="V19" t="str">
            <v>n.a.</v>
          </cell>
          <cell r="W19" t="str">
            <v>n.a.</v>
          </cell>
        </row>
        <row r="32">
          <cell r="C32">
            <v>848.20426799999996</v>
          </cell>
          <cell r="D32">
            <v>911.97593199999994</v>
          </cell>
          <cell r="E32">
            <v>1044.6510510000001</v>
          </cell>
          <cell r="F32">
            <v>1234.135458</v>
          </cell>
          <cell r="G32">
            <v>1022.964504</v>
          </cell>
          <cell r="H32">
            <v>1168.2077839999999</v>
          </cell>
          <cell r="I32">
            <v>1318.757996</v>
          </cell>
          <cell r="J32">
            <v>927.99565700000005</v>
          </cell>
          <cell r="K32">
            <v>836.30102199999999</v>
          </cell>
          <cell r="L32">
            <v>1006.5057839999999</v>
          </cell>
          <cell r="M32">
            <v>1132.7257</v>
          </cell>
          <cell r="N32">
            <v>1689.2823100000001</v>
          </cell>
          <cell r="O32">
            <v>1274.4851619999999</v>
          </cell>
          <cell r="P32">
            <v>1005.9909709999999</v>
          </cell>
          <cell r="Q32">
            <v>944.35013200000003</v>
          </cell>
          <cell r="R32">
            <v>921.79947900000002</v>
          </cell>
          <cell r="S32">
            <v>840.89178700000002</v>
          </cell>
          <cell r="T32">
            <v>858.03958799999998</v>
          </cell>
          <cell r="U32">
            <v>803.97656099999995</v>
          </cell>
          <cell r="V32">
            <v>796.45865400000002</v>
          </cell>
          <cell r="W32">
            <v>808.90774899999997</v>
          </cell>
        </row>
      </sheetData>
      <sheetData sheetId="30">
        <row r="14">
          <cell r="B14" t="str">
            <v>Motor Gasoline</v>
          </cell>
          <cell r="C14">
            <v>2.4511000000000002E-2</v>
          </cell>
          <cell r="D14">
            <v>2.6189999999999998E-3</v>
          </cell>
          <cell r="E14">
            <v>6.1840000000000003E-3</v>
          </cell>
          <cell r="F14">
            <v>4.2430000000000002E-3</v>
          </cell>
          <cell r="G14">
            <v>4.176E-3</v>
          </cell>
          <cell r="H14">
            <v>6.9449999999999998E-3</v>
          </cell>
          <cell r="I14">
            <v>5.633E-3</v>
          </cell>
          <cell r="J14">
            <v>5.2880000000000002E-3</v>
          </cell>
          <cell r="K14">
            <v>6.2599999999999999E-3</v>
          </cell>
          <cell r="L14">
            <v>4.8609999999999999E-3</v>
          </cell>
          <cell r="M14">
            <v>4.9170000000000004E-3</v>
          </cell>
          <cell r="N14">
            <v>5.6940000000000003E-3</v>
          </cell>
          <cell r="O14">
            <v>7.2940000000000001E-3</v>
          </cell>
          <cell r="P14">
            <v>9.221E-3</v>
          </cell>
          <cell r="Q14">
            <v>9.1310000000000002E-3</v>
          </cell>
          <cell r="R14">
            <v>9.7800000000000005E-3</v>
          </cell>
          <cell r="S14">
            <v>1.1535999999999999E-2</v>
          </cell>
          <cell r="T14">
            <v>1.4641E-2</v>
          </cell>
          <cell r="U14">
            <v>1.3884000000000001E-2</v>
          </cell>
          <cell r="V14">
            <v>1.8038999999999999E-2</v>
          </cell>
          <cell r="W14">
            <v>1.6071999999999999E-2</v>
          </cell>
        </row>
        <row r="15">
          <cell r="B15" t="str">
            <v>Diesel Fuel Oil</v>
          </cell>
          <cell r="C15">
            <v>0.43034099999999997</v>
          </cell>
          <cell r="D15">
            <v>0.469833</v>
          </cell>
          <cell r="E15">
            <v>0.52909200000000001</v>
          </cell>
          <cell r="F15">
            <v>0.56189100000000003</v>
          </cell>
          <cell r="G15">
            <v>0.40739599999999998</v>
          </cell>
          <cell r="H15">
            <v>0.49395499999999998</v>
          </cell>
          <cell r="I15">
            <v>0.461864</v>
          </cell>
          <cell r="J15">
            <v>0.387183</v>
          </cell>
          <cell r="K15">
            <v>0.33278999999999997</v>
          </cell>
          <cell r="L15">
            <v>0.27134399999999997</v>
          </cell>
          <cell r="M15">
            <v>0.28810200000000002</v>
          </cell>
          <cell r="N15">
            <v>0.36948199999999998</v>
          </cell>
          <cell r="O15">
            <v>0.287499</v>
          </cell>
          <cell r="P15">
            <v>0.25937900000000003</v>
          </cell>
          <cell r="Q15">
            <v>0.27581600000000001</v>
          </cell>
          <cell r="R15">
            <v>0.22511600000000001</v>
          </cell>
          <cell r="S15">
            <v>0.21784500000000001</v>
          </cell>
          <cell r="T15">
            <v>0.112022</v>
          </cell>
          <cell r="U15">
            <v>8.8339000000000001E-2</v>
          </cell>
          <cell r="V15">
            <v>8.0619999999999997E-2</v>
          </cell>
          <cell r="W15">
            <v>7.1597999999999995E-2</v>
          </cell>
        </row>
        <row r="16">
          <cell r="B16" t="str">
            <v>Ethanol</v>
          </cell>
          <cell r="C16" t="str">
            <v>n.a.</v>
          </cell>
          <cell r="D16" t="str">
            <v>n.a.</v>
          </cell>
          <cell r="E16" t="str">
            <v>n.a.</v>
          </cell>
          <cell r="F16" t="str">
            <v>n.a.</v>
          </cell>
          <cell r="G16" t="str">
            <v>n.a.</v>
          </cell>
          <cell r="H16" t="str">
            <v>n.a.</v>
          </cell>
          <cell r="I16" t="str">
            <v>n.a.</v>
          </cell>
          <cell r="J16" t="str">
            <v>n.a.</v>
          </cell>
          <cell r="K16" t="str">
            <v>n.a.</v>
          </cell>
          <cell r="L16" t="str">
            <v>n.a.</v>
          </cell>
          <cell r="M16" t="str">
            <v>n.a.</v>
          </cell>
          <cell r="N16">
            <v>2.0900000000000001E-4</v>
          </cell>
          <cell r="O16">
            <v>2.6699999999999998E-4</v>
          </cell>
          <cell r="P16">
            <v>1.65E-4</v>
          </cell>
          <cell r="Q16">
            <v>8.8999999999999995E-5</v>
          </cell>
          <cell r="R16" t="str">
            <v>n.a.</v>
          </cell>
          <cell r="S16" t="str">
            <v>n.a.</v>
          </cell>
          <cell r="T16" t="str">
            <v>n.a.</v>
          </cell>
          <cell r="U16" t="str">
            <v>n.a.</v>
          </cell>
          <cell r="V16" t="str">
            <v>n.a.</v>
          </cell>
          <cell r="W16" t="str">
            <v>n.a.</v>
          </cell>
        </row>
        <row r="17">
          <cell r="B17" t="str">
            <v>Biodiesel Fuel</v>
          </cell>
          <cell r="C17">
            <v>0</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t="str">
            <v>n.a.</v>
          </cell>
          <cell r="U17" t="str">
            <v>n.a.</v>
          </cell>
          <cell r="V17" t="str">
            <v>n.a.</v>
          </cell>
          <cell r="W17" t="str">
            <v>n.a.</v>
          </cell>
        </row>
        <row r="19">
          <cell r="B19" t="str">
            <v>Shares (%)</v>
          </cell>
        </row>
        <row r="26">
          <cell r="C26">
            <v>572.09979399999997</v>
          </cell>
          <cell r="D26">
            <v>584.48583299999996</v>
          </cell>
          <cell r="E26">
            <v>688.88844200000005</v>
          </cell>
          <cell r="F26">
            <v>731.104421</v>
          </cell>
          <cell r="G26">
            <v>541.97012700000005</v>
          </cell>
          <cell r="H26">
            <v>672.16618500000004</v>
          </cell>
          <cell r="I26">
            <v>552.14024900000004</v>
          </cell>
          <cell r="J26">
            <v>511.81794500000001</v>
          </cell>
          <cell r="K26">
            <v>413.63888500000002</v>
          </cell>
          <cell r="L26">
            <v>402.18000799999999</v>
          </cell>
          <cell r="M26">
            <v>383.26978200000002</v>
          </cell>
          <cell r="N26">
            <v>534.95464200000004</v>
          </cell>
          <cell r="O26">
            <v>378.215508</v>
          </cell>
          <cell r="P26">
            <v>366.55947200000003</v>
          </cell>
          <cell r="Q26">
            <v>313.34210100000001</v>
          </cell>
          <cell r="R26">
            <v>291.44220000000001</v>
          </cell>
          <cell r="S26">
            <v>312.58399300000002</v>
          </cell>
          <cell r="T26">
            <v>246.838134</v>
          </cell>
          <cell r="U26">
            <v>233.48047</v>
          </cell>
          <cell r="V26">
            <v>220.555387</v>
          </cell>
          <cell r="W26">
            <v>200.91100499999999</v>
          </cell>
        </row>
      </sheetData>
      <sheetData sheetId="31">
        <row r="13">
          <cell r="C13">
            <v>1.5860000000000001</v>
          </cell>
          <cell r="D13">
            <v>1.577</v>
          </cell>
          <cell r="E13">
            <v>1.629</v>
          </cell>
          <cell r="F13">
            <v>1.6040000000000001</v>
          </cell>
          <cell r="G13">
            <v>1.6519999999999999</v>
          </cell>
          <cell r="H13">
            <v>1.6759999999999999</v>
          </cell>
          <cell r="I13">
            <v>1.7549999999999999</v>
          </cell>
          <cell r="J13">
            <v>1.7030000000000001</v>
          </cell>
          <cell r="K13">
            <v>1.7450000000000001</v>
          </cell>
          <cell r="L13">
            <v>1.784</v>
          </cell>
          <cell r="M13">
            <v>1.7629999999999999</v>
          </cell>
          <cell r="N13">
            <v>1.7809999999999999</v>
          </cell>
          <cell r="O13">
            <v>1.829</v>
          </cell>
          <cell r="P13">
            <v>1.8620000000000001</v>
          </cell>
          <cell r="Q13">
            <v>1.9179999999999999</v>
          </cell>
          <cell r="R13">
            <v>1.8480000000000001</v>
          </cell>
          <cell r="S13">
            <v>1.917</v>
          </cell>
          <cell r="T13">
            <v>2.125</v>
          </cell>
          <cell r="U13">
            <v>2.1179999999999999</v>
          </cell>
          <cell r="V13">
            <v>2.23</v>
          </cell>
          <cell r="W13">
            <v>2.343</v>
          </cell>
        </row>
        <row r="14">
          <cell r="C14">
            <v>0.79100000000000004</v>
          </cell>
          <cell r="D14">
            <v>0.85099999999999998</v>
          </cell>
          <cell r="E14">
            <v>0.873</v>
          </cell>
          <cell r="F14">
            <v>0.81299999999999994</v>
          </cell>
          <cell r="G14">
            <v>0.82799999999999996</v>
          </cell>
          <cell r="H14">
            <v>0.85799999999999998</v>
          </cell>
          <cell r="I14">
            <v>0.82</v>
          </cell>
          <cell r="J14">
            <v>0.91900000000000004</v>
          </cell>
          <cell r="K14">
            <v>0.97499999999999998</v>
          </cell>
          <cell r="L14">
            <v>1.012</v>
          </cell>
          <cell r="M14">
            <v>0.99399999999999999</v>
          </cell>
          <cell r="N14">
            <v>1.0289999999999999</v>
          </cell>
          <cell r="O14">
            <v>1.0840000000000001</v>
          </cell>
          <cell r="P14">
            <v>1.079</v>
          </cell>
          <cell r="Q14">
            <v>1.0169999999999999</v>
          </cell>
          <cell r="R14">
            <v>1.133</v>
          </cell>
          <cell r="S14">
            <v>1.0980000000000001</v>
          </cell>
          <cell r="T14">
            <v>1.141</v>
          </cell>
          <cell r="U14">
            <v>1.2609999999999999</v>
          </cell>
          <cell r="V14">
            <v>1.345</v>
          </cell>
          <cell r="W14">
            <v>1.3260000000000001</v>
          </cell>
        </row>
        <row r="15">
          <cell r="C15">
            <v>0.23400000000000001</v>
          </cell>
          <cell r="D15">
            <v>0.28699999999999998</v>
          </cell>
          <cell r="E15">
            <v>0.29199999999999998</v>
          </cell>
          <cell r="F15">
            <v>0.28000000000000003</v>
          </cell>
          <cell r="G15">
            <v>0.26200000000000001</v>
          </cell>
          <cell r="H15">
            <v>0.28599999999999998</v>
          </cell>
          <cell r="I15">
            <v>0.29399999999999998</v>
          </cell>
          <cell r="J15">
            <v>0.31</v>
          </cell>
          <cell r="K15">
            <v>0.311</v>
          </cell>
          <cell r="L15">
            <v>0.28899999999999998</v>
          </cell>
          <cell r="M15">
            <v>0.28499999999999998</v>
          </cell>
          <cell r="N15">
            <v>0.28499999999999998</v>
          </cell>
          <cell r="O15">
            <v>0.30299999999999999</v>
          </cell>
          <cell r="P15">
            <v>0.36399999999999999</v>
          </cell>
          <cell r="Q15">
            <v>0.33200000000000002</v>
          </cell>
          <cell r="R15">
            <v>0.33400000000000002</v>
          </cell>
          <cell r="S15">
            <v>0.40600000000000003</v>
          </cell>
          <cell r="T15">
            <v>0.247</v>
          </cell>
          <cell r="U15">
            <v>0.25600000000000001</v>
          </cell>
          <cell r="V15">
            <v>0.27400000000000002</v>
          </cell>
          <cell r="W15">
            <v>0.22800000000000001</v>
          </cell>
        </row>
        <row r="23">
          <cell r="C23">
            <v>48187.422716000001</v>
          </cell>
          <cell r="D23">
            <v>44293.324145999999</v>
          </cell>
          <cell r="E23">
            <v>47792.189358000003</v>
          </cell>
          <cell r="F23">
            <v>63433.351433000003</v>
          </cell>
          <cell r="G23">
            <v>44539.053588000002</v>
          </cell>
          <cell r="H23">
            <v>54783.718604000002</v>
          </cell>
          <cell r="I23">
            <v>61399.187827000002</v>
          </cell>
          <cell r="J23">
            <v>40551.012602000003</v>
          </cell>
          <cell r="K23">
            <v>35993.922272000003</v>
          </cell>
          <cell r="L23">
            <v>43551.062848000001</v>
          </cell>
          <cell r="M23">
            <v>50026.904299000002</v>
          </cell>
          <cell r="N23">
            <v>64764.971464000002</v>
          </cell>
          <cell r="O23">
            <v>47869.775217000002</v>
          </cell>
          <cell r="P23">
            <v>34862.247949999997</v>
          </cell>
          <cell r="Q23">
            <v>31242.178779999998</v>
          </cell>
          <cell r="R23">
            <v>29175.381786999998</v>
          </cell>
          <cell r="S23">
            <v>33944.900851999999</v>
          </cell>
          <cell r="T23">
            <v>24161.975297000001</v>
          </cell>
          <cell r="U23">
            <v>23910.088457999998</v>
          </cell>
          <cell r="V23">
            <v>22119.580117000001</v>
          </cell>
          <cell r="W23">
            <v>20589.452017</v>
          </cell>
        </row>
        <row r="24">
          <cell r="C24">
            <v>95828.321947999997</v>
          </cell>
          <cell r="D24">
            <v>94920.468869999997</v>
          </cell>
          <cell r="E24">
            <v>105059.003681</v>
          </cell>
          <cell r="F24">
            <v>132230.121319</v>
          </cell>
          <cell r="G24">
            <v>106689.497171</v>
          </cell>
          <cell r="H24">
            <v>116570.850521</v>
          </cell>
          <cell r="I24">
            <v>136523.044008</v>
          </cell>
          <cell r="J24">
            <v>84999.034281</v>
          </cell>
          <cell r="K24">
            <v>71598.049922999999</v>
          </cell>
          <cell r="L24">
            <v>82332.030891000002</v>
          </cell>
          <cell r="M24">
            <v>93560.187097000002</v>
          </cell>
          <cell r="N24">
            <v>133578.012288</v>
          </cell>
          <cell r="O24">
            <v>94893.003964000003</v>
          </cell>
          <cell r="P24">
            <v>75249.103789000001</v>
          </cell>
          <cell r="Q24">
            <v>74944.675933000006</v>
          </cell>
          <cell r="R24">
            <v>65665.195577000006</v>
          </cell>
          <cell r="S24">
            <v>61811.098810000003</v>
          </cell>
          <cell r="T24">
            <v>60694.644895999998</v>
          </cell>
          <cell r="U24">
            <v>51458.484877000003</v>
          </cell>
          <cell r="V24">
            <v>47793.589017999999</v>
          </cell>
          <cell r="W24">
            <v>49236.159008000002</v>
          </cell>
        </row>
        <row r="25">
          <cell r="C25">
            <v>144838.32422099999</v>
          </cell>
          <cell r="D25">
            <v>120647.86754599999</v>
          </cell>
          <cell r="E25">
            <v>139763.44740400001</v>
          </cell>
          <cell r="F25">
            <v>154685.26169300001</v>
          </cell>
          <cell r="G25">
            <v>122546.69841700001</v>
          </cell>
          <cell r="H25">
            <v>139231.71893599999</v>
          </cell>
          <cell r="I25">
            <v>111257.58636299999</v>
          </cell>
          <cell r="J25">
            <v>97809.575159</v>
          </cell>
          <cell r="K25">
            <v>78793.161636000004</v>
          </cell>
          <cell r="L25">
            <v>82442.317878999995</v>
          </cell>
          <cell r="M25">
            <v>79668.616823999997</v>
          </cell>
          <cell r="N25">
            <v>111198.68672300001</v>
          </cell>
          <cell r="O25">
            <v>73947.630359999996</v>
          </cell>
          <cell r="P25">
            <v>59658.265244000002</v>
          </cell>
          <cell r="Q25">
            <v>55912.41173</v>
          </cell>
          <cell r="R25">
            <v>51693.213022000004</v>
          </cell>
          <cell r="S25">
            <v>45610.859734999998</v>
          </cell>
          <cell r="T25">
            <v>59202.883461999998</v>
          </cell>
          <cell r="U25">
            <v>54030.396073000004</v>
          </cell>
          <cell r="V25">
            <v>47686.414040000003</v>
          </cell>
          <cell r="W25">
            <v>52203.117203000002</v>
          </cell>
        </row>
      </sheetData>
      <sheetData sheetId="32">
        <row r="12">
          <cell r="C12">
            <v>6.6546999999999995E-2</v>
          </cell>
          <cell r="D12">
            <v>7.2503999999999999E-2</v>
          </cell>
          <cell r="E12">
            <v>8.7152999999999994E-2</v>
          </cell>
          <cell r="F12">
            <v>9.2812000000000006E-2</v>
          </cell>
          <cell r="G12">
            <v>0.10514800000000001</v>
          </cell>
          <cell r="H12">
            <v>0.10202799999999999</v>
          </cell>
          <cell r="I12">
            <v>0.11600199999999999</v>
          </cell>
          <cell r="J12">
            <v>0.11643299999999999</v>
          </cell>
          <cell r="K12">
            <v>0.124929</v>
          </cell>
          <cell r="L12">
            <v>0.14632000000000001</v>
          </cell>
          <cell r="M12">
            <v>0.16545299999999999</v>
          </cell>
          <cell r="N12">
            <v>0.18385599999999999</v>
          </cell>
          <cell r="O12">
            <v>0.20485800000000001</v>
          </cell>
          <cell r="P12">
            <v>0.15867300000000001</v>
          </cell>
          <cell r="Q12">
            <v>0.14047399999999999</v>
          </cell>
          <cell r="R12">
            <v>0.17822299999999999</v>
          </cell>
          <cell r="S12">
            <v>0.196079</v>
          </cell>
          <cell r="T12">
            <v>0.16925100000000001</v>
          </cell>
          <cell r="U12">
            <v>0.16509499999999999</v>
          </cell>
          <cell r="V12">
            <v>0.16524900000000001</v>
          </cell>
          <cell r="W12">
            <v>0.146255</v>
          </cell>
        </row>
        <row r="15">
          <cell r="C15">
            <v>44.500135</v>
          </cell>
          <cell r="D15">
            <v>53.773961999999997</v>
          </cell>
          <cell r="E15">
            <v>67.284823000000003</v>
          </cell>
          <cell r="F15">
            <v>71.655274000000006</v>
          </cell>
          <cell r="G15">
            <v>81.178122999999999</v>
          </cell>
          <cell r="H15">
            <v>86.099332000000004</v>
          </cell>
          <cell r="I15">
            <v>97.893443000000005</v>
          </cell>
          <cell r="J15">
            <v>100.588032</v>
          </cell>
          <cell r="K15">
            <v>107.934003</v>
          </cell>
          <cell r="L15">
            <v>83.388988999999995</v>
          </cell>
          <cell r="M15">
            <v>94.293629999999993</v>
          </cell>
          <cell r="N15">
            <v>104.78076900000001</v>
          </cell>
          <cell r="O15">
            <v>116.74858</v>
          </cell>
          <cell r="P15">
            <v>90.430143999999999</v>
          </cell>
          <cell r="Q15">
            <v>80.056405999999996</v>
          </cell>
          <cell r="R15">
            <v>101.57014599999999</v>
          </cell>
          <cell r="S15">
            <v>118.867105</v>
          </cell>
          <cell r="T15">
            <v>105.880201</v>
          </cell>
          <cell r="U15">
            <v>103.27911899999999</v>
          </cell>
          <cell r="V15">
            <v>103.55337400000001</v>
          </cell>
          <cell r="W15">
            <v>94.963883999999993</v>
          </cell>
        </row>
        <row r="26">
          <cell r="C26">
            <v>9.3640000000000008</v>
          </cell>
          <cell r="D26">
            <v>9.8539999999999992</v>
          </cell>
          <cell r="E26">
            <v>11.079000000000001</v>
          </cell>
          <cell r="F26">
            <v>11.492000000000001</v>
          </cell>
          <cell r="G26">
            <v>12.683</v>
          </cell>
          <cell r="H26">
            <v>13.677</v>
          </cell>
          <cell r="I26">
            <v>15.869</v>
          </cell>
          <cell r="J26">
            <v>16.518000000000001</v>
          </cell>
          <cell r="K26">
            <v>17.707999999999998</v>
          </cell>
          <cell r="L26">
            <v>19.399000000000001</v>
          </cell>
          <cell r="M26">
            <v>21.085999999999999</v>
          </cell>
          <cell r="N26">
            <v>19.594000000000001</v>
          </cell>
          <cell r="O26">
            <v>22.38</v>
          </cell>
          <cell r="P26">
            <v>21.405999999999999</v>
          </cell>
          <cell r="Q26">
            <v>21.122</v>
          </cell>
          <cell r="R26">
            <v>22.126999999999999</v>
          </cell>
          <cell r="S26">
            <v>21.283999999999999</v>
          </cell>
          <cell r="T26">
            <v>21.315999999999999</v>
          </cell>
          <cell r="U26">
            <v>21.596</v>
          </cell>
          <cell r="V26">
            <v>21.988</v>
          </cell>
          <cell r="W26">
            <v>21.849</v>
          </cell>
        </row>
        <row r="27">
          <cell r="C27">
            <v>4320.1944059999996</v>
          </cell>
          <cell r="D27">
            <v>4472.84638</v>
          </cell>
          <cell r="E27">
            <v>4782.0509810000003</v>
          </cell>
          <cell r="F27">
            <v>4909.5456400000003</v>
          </cell>
          <cell r="G27">
            <v>5039.776057</v>
          </cell>
          <cell r="H27">
            <v>4956.6874829999997</v>
          </cell>
          <cell r="I27">
            <v>4857.1155790000003</v>
          </cell>
          <cell r="J27">
            <v>4795.1465580000004</v>
          </cell>
          <cell r="K27">
            <v>4799.2959010000004</v>
          </cell>
          <cell r="L27">
            <v>3990.8117849999999</v>
          </cell>
          <cell r="M27">
            <v>4151.6240189999999</v>
          </cell>
          <cell r="N27">
            <v>4964.7065160000002</v>
          </cell>
          <cell r="O27">
            <v>4843.1895629999999</v>
          </cell>
          <cell r="P27">
            <v>3921.9888209999999</v>
          </cell>
          <cell r="Q27">
            <v>3518.8323540000001</v>
          </cell>
          <cell r="R27">
            <v>4261.6703740000003</v>
          </cell>
          <cell r="S27">
            <v>4874.3410789999998</v>
          </cell>
          <cell r="T27">
            <v>4280.3643650000004</v>
          </cell>
          <cell r="U27">
            <v>4121.1319080000003</v>
          </cell>
          <cell r="V27">
            <v>4051.4475520000001</v>
          </cell>
          <cell r="W27">
            <v>3608.5708930000001</v>
          </cell>
        </row>
      </sheetData>
      <sheetData sheetId="33"/>
      <sheetData sheetId="34"/>
      <sheetData sheetId="35">
        <row r="14">
          <cell r="B14" t="str">
            <v>Natural Gas</v>
          </cell>
        </row>
      </sheetData>
      <sheetData sheetId="36">
        <row r="14">
          <cell r="B14" t="str">
            <v>Motor Gasoline</v>
          </cell>
        </row>
      </sheetData>
      <sheetData sheetId="37">
        <row r="13">
          <cell r="C13">
            <v>11.826000000000001</v>
          </cell>
          <cell r="D13">
            <v>10.946999999999999</v>
          </cell>
          <cell r="E13">
            <v>12.13</v>
          </cell>
          <cell r="F13">
            <v>11.461</v>
          </cell>
          <cell r="G13">
            <v>10.885</v>
          </cell>
          <cell r="H13">
            <v>10.75</v>
          </cell>
          <cell r="I13">
            <v>10.823</v>
          </cell>
          <cell r="J13">
            <v>12.065</v>
          </cell>
          <cell r="K13">
            <v>11.734</v>
          </cell>
          <cell r="L13">
            <v>12.266</v>
          </cell>
          <cell r="M13">
            <v>15.497999999999999</v>
          </cell>
          <cell r="N13">
            <v>16.042999999999999</v>
          </cell>
          <cell r="O13">
            <v>15.135999999999999</v>
          </cell>
          <cell r="P13">
            <v>15.752000000000001</v>
          </cell>
          <cell r="Q13">
            <v>17.265000000000001</v>
          </cell>
          <cell r="R13">
            <v>19.672000000000001</v>
          </cell>
          <cell r="S13">
            <v>21.494</v>
          </cell>
          <cell r="T13">
            <v>22.131</v>
          </cell>
          <cell r="U13">
            <v>21.451000000000001</v>
          </cell>
          <cell r="V13">
            <v>22.268999999999998</v>
          </cell>
          <cell r="W13">
            <v>19.143000000000001</v>
          </cell>
        </row>
        <row r="25">
          <cell r="C25">
            <v>144.36600000000001</v>
          </cell>
          <cell r="D25">
            <v>141.80199999999999</v>
          </cell>
          <cell r="E25">
            <v>143.91999999999999</v>
          </cell>
          <cell r="F25">
            <v>146.49799999999999</v>
          </cell>
          <cell r="G25">
            <v>146.387</v>
          </cell>
          <cell r="H25">
            <v>150.64099999999999</v>
          </cell>
          <cell r="I25">
            <v>151.77799999999999</v>
          </cell>
          <cell r="J25">
            <v>157.428</v>
          </cell>
          <cell r="K25">
            <v>163.25</v>
          </cell>
          <cell r="L25">
            <v>179.25200000000001</v>
          </cell>
          <cell r="M25">
            <v>189.45699999999999</v>
          </cell>
          <cell r="N25">
            <v>198.018</v>
          </cell>
          <cell r="O25">
            <v>202.977</v>
          </cell>
          <cell r="P25">
            <v>208.16300000000001</v>
          </cell>
          <cell r="Q25">
            <v>212.34100000000001</v>
          </cell>
          <cell r="R25">
            <v>221.54</v>
          </cell>
          <cell r="S25">
            <v>231.13</v>
          </cell>
          <cell r="T25">
            <v>239.857</v>
          </cell>
          <cell r="U25">
            <v>253.38800000000001</v>
          </cell>
          <cell r="V25">
            <v>258.54300000000001</v>
          </cell>
          <cell r="W25">
            <v>259.94099999999997</v>
          </cell>
        </row>
        <row r="37">
          <cell r="C37">
            <v>18251.756809999999</v>
          </cell>
          <cell r="D37">
            <v>18221.853781000002</v>
          </cell>
          <cell r="E37">
            <v>19054.878163000001</v>
          </cell>
          <cell r="F37">
            <v>19414.159185</v>
          </cell>
          <cell r="G37">
            <v>19496.2</v>
          </cell>
          <cell r="H37">
            <v>19321.996209000001</v>
          </cell>
          <cell r="I37">
            <v>18728.101610000002</v>
          </cell>
          <cell r="J37">
            <v>18540.784039999999</v>
          </cell>
          <cell r="K37">
            <v>18590.30875</v>
          </cell>
          <cell r="L37">
            <v>15539.019109000001</v>
          </cell>
          <cell r="M37">
            <v>16288.930157999999</v>
          </cell>
          <cell r="N37">
            <v>19628.439643999998</v>
          </cell>
          <cell r="O37">
            <v>19231.269142000001</v>
          </cell>
          <cell r="P37">
            <v>15536.212656</v>
          </cell>
          <cell r="Q37">
            <v>13722.667513</v>
          </cell>
          <cell r="R37">
            <v>16895.150758</v>
          </cell>
          <cell r="S37">
            <v>19550.70347</v>
          </cell>
          <cell r="T37">
            <v>17180.332657999999</v>
          </cell>
          <cell r="U37">
            <v>16701.989074000001</v>
          </cell>
          <cell r="V37">
            <v>16411.593804</v>
          </cell>
          <cell r="W37">
            <v>14705.953310999999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sheetName val="Table 1"/>
      <sheetName val="Table 2"/>
      <sheetName val="Table 3"/>
      <sheetName val="Table 4"/>
      <sheetName val="Table 5"/>
      <sheetName val="Table 6"/>
      <sheetName val="Table 7"/>
      <sheetName val="Table 8"/>
      <sheetName val="Table 9"/>
      <sheetName val="Table 10"/>
      <sheetName val="Table 11"/>
      <sheetName val="Table 12"/>
      <sheetName val="Table 13"/>
      <sheetName val="Table 14"/>
      <sheetName val="Table 15"/>
      <sheetName val="Table 16"/>
      <sheetName val="Table 17"/>
      <sheetName val="Table 18"/>
      <sheetName val="Table 19"/>
      <sheetName val="Table 20"/>
      <sheetName val="Table 21"/>
      <sheetName val="Table 22"/>
      <sheetName val="Table 23"/>
      <sheetName val="Table 24"/>
      <sheetName val="Table 25"/>
      <sheetName val="Table 26"/>
      <sheetName val="Table 27"/>
      <sheetName val="Table 28"/>
      <sheetName val="Table 29"/>
      <sheetName val="Table 30"/>
      <sheetName val="Table 31"/>
      <sheetName val="Table 32"/>
      <sheetName val="Table 33"/>
      <sheetName val="Table 34"/>
      <sheetName val="Table 35"/>
      <sheetName val="Table 36"/>
      <sheetName val="Table 3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4">
          <cell r="C14">
            <v>3.8353999999999999E-2</v>
          </cell>
          <cell r="D14">
            <v>2.8388E-2</v>
          </cell>
          <cell r="E14">
            <v>2.8240000000000001E-2</v>
          </cell>
          <cell r="F14">
            <v>2.9194999999999999E-2</v>
          </cell>
          <cell r="G14">
            <v>2.1422E-2</v>
          </cell>
          <cell r="H14">
            <v>2.2405000000000001E-2</v>
          </cell>
          <cell r="I14">
            <v>2.2456E-2</v>
          </cell>
          <cell r="J14">
            <v>2.1513999999999998E-2</v>
          </cell>
          <cell r="K14">
            <v>2.3519999999999999E-2</v>
          </cell>
          <cell r="L14">
            <v>2.2540000000000001E-2</v>
          </cell>
          <cell r="M14">
            <v>2.2454000000000002E-2</v>
          </cell>
          <cell r="N14">
            <v>1.6558E-2</v>
          </cell>
          <cell r="O14">
            <v>1.6574999999999999E-2</v>
          </cell>
          <cell r="P14">
            <v>9.7499999999999996E-4</v>
          </cell>
          <cell r="Q14">
            <v>0</v>
          </cell>
          <cell r="R14">
            <v>0</v>
          </cell>
          <cell r="S14">
            <v>0</v>
          </cell>
          <cell r="T14">
            <v>0</v>
          </cell>
          <cell r="U14">
            <v>0</v>
          </cell>
          <cell r="V14">
            <v>0</v>
          </cell>
          <cell r="W14">
            <v>0</v>
          </cell>
        </row>
        <row r="15">
          <cell r="C15">
            <v>6.7520420000000003</v>
          </cell>
          <cell r="D15">
            <v>5.8642839999999996</v>
          </cell>
          <cell r="E15">
            <v>5.7455179999999997</v>
          </cell>
          <cell r="F15">
            <v>6.1674350000000002</v>
          </cell>
          <cell r="G15">
            <v>9.0865539999999996</v>
          </cell>
          <cell r="H15">
            <v>10.284485</v>
          </cell>
          <cell r="I15">
            <v>8.2847360000000005</v>
          </cell>
          <cell r="J15">
            <v>6.8667490000000004</v>
          </cell>
          <cell r="K15">
            <v>6.539256</v>
          </cell>
          <cell r="L15">
            <v>8.2813289999999995</v>
          </cell>
          <cell r="M15">
            <v>5.9762940000000002</v>
          </cell>
          <cell r="N15">
            <v>4.929462</v>
          </cell>
          <cell r="O15">
            <v>3.7660499999999999</v>
          </cell>
          <cell r="P15">
            <v>5.3987999999999996</v>
          </cell>
          <cell r="Q15">
            <v>5.633375</v>
          </cell>
          <cell r="R15">
            <v>7.0831799999999996</v>
          </cell>
          <cell r="S15">
            <v>7.5719649999999996</v>
          </cell>
          <cell r="T15">
            <v>6.3192500000000003</v>
          </cell>
          <cell r="U15">
            <v>6.641025</v>
          </cell>
          <cell r="V15">
            <v>6.3998160000000004</v>
          </cell>
          <cell r="W15">
            <v>3.3729399999999998</v>
          </cell>
        </row>
      </sheetData>
      <sheetData sheetId="15">
        <row r="14">
          <cell r="C14">
            <v>6.4599999999999998E-4</v>
          </cell>
        </row>
      </sheetData>
      <sheetData sheetId="16"/>
      <sheetData sheetId="17">
        <row r="12">
          <cell r="C12">
            <v>3.3196000000000003E-2</v>
          </cell>
          <cell r="D12">
            <v>3.1302999999999997E-2</v>
          </cell>
          <cell r="E12">
            <v>3.5734000000000002E-2</v>
          </cell>
          <cell r="F12">
            <v>7.1428000000000005E-2</v>
          </cell>
          <cell r="G12">
            <v>4.8344999999999999E-2</v>
          </cell>
          <cell r="H12">
            <v>4.6538000000000003E-2</v>
          </cell>
          <cell r="I12">
            <v>4.0853E-2</v>
          </cell>
          <cell r="J12">
            <v>5.8857E-2</v>
          </cell>
          <cell r="K12">
            <v>5.6134999999999997E-2</v>
          </cell>
          <cell r="L12">
            <v>5.1802000000000001E-2</v>
          </cell>
          <cell r="M12">
            <v>5.1672000000000003E-2</v>
          </cell>
          <cell r="N12">
            <v>6.3769999999999993E-2</v>
          </cell>
          <cell r="O12">
            <v>4.1328999999999998E-2</v>
          </cell>
          <cell r="P12">
            <v>3.0210999999999998E-2</v>
          </cell>
          <cell r="Q12">
            <v>2.8882000000000001E-2</v>
          </cell>
          <cell r="R12">
            <v>3.3327000000000002E-2</v>
          </cell>
          <cell r="S12">
            <v>3.7046000000000003E-2</v>
          </cell>
          <cell r="T12">
            <v>4.6454000000000002E-2</v>
          </cell>
          <cell r="U12">
            <v>4.7766000000000003E-2</v>
          </cell>
          <cell r="V12">
            <v>4.7308999999999997E-2</v>
          </cell>
          <cell r="W12">
            <v>2.4553999999999999E-2</v>
          </cell>
        </row>
      </sheetData>
      <sheetData sheetId="18">
        <row r="12">
          <cell r="C12">
            <v>0.90980399999999995</v>
          </cell>
        </row>
      </sheetData>
      <sheetData sheetId="19">
        <row r="14">
          <cell r="C14">
            <v>6.2939999999999996</v>
          </cell>
        </row>
      </sheetData>
      <sheetData sheetId="20">
        <row r="14">
          <cell r="B14" t="str">
            <v>Natural Gas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6.6252000000000005E-2</v>
          </cell>
          <cell r="R14">
            <v>4.5032999999999997E-2</v>
          </cell>
          <cell r="S14">
            <v>3.2383000000000002E-2</v>
          </cell>
          <cell r="T14">
            <v>2.3477000000000001E-2</v>
          </cell>
          <cell r="U14">
            <v>1.6070000000000001E-2</v>
          </cell>
          <cell r="V14">
            <v>8.2369999999999995E-3</v>
          </cell>
          <cell r="W14">
            <v>4.2199999999999998E-3</v>
          </cell>
        </row>
        <row r="15">
          <cell r="B15" t="str">
            <v>Motor Gasoline</v>
          </cell>
          <cell r="C15">
            <v>19.114532000000001</v>
          </cell>
          <cell r="D15">
            <v>19.284579999999998</v>
          </cell>
          <cell r="E15">
            <v>19.844404999999998</v>
          </cell>
          <cell r="F15">
            <v>19.736851000000001</v>
          </cell>
          <cell r="G15">
            <v>19.418568</v>
          </cell>
          <cell r="H15">
            <v>18.903486000000001</v>
          </cell>
          <cell r="I15">
            <v>19.010154</v>
          </cell>
          <cell r="J15">
            <v>17.838384999999999</v>
          </cell>
          <cell r="K15">
            <v>18.746302</v>
          </cell>
          <cell r="L15">
            <v>16.438088</v>
          </cell>
          <cell r="M15">
            <v>16.727530000000002</v>
          </cell>
          <cell r="N15">
            <v>17.520619</v>
          </cell>
          <cell r="O15">
            <v>17.751854999999999</v>
          </cell>
          <cell r="P15">
            <v>15.279721</v>
          </cell>
          <cell r="Q15">
            <v>13.424837999999999</v>
          </cell>
          <cell r="R15">
            <v>16.664071</v>
          </cell>
          <cell r="S15">
            <v>16.465896999999998</v>
          </cell>
          <cell r="T15">
            <v>16.226185000000001</v>
          </cell>
          <cell r="U15">
            <v>15.767810000000001</v>
          </cell>
          <cell r="V15">
            <v>15.021944</v>
          </cell>
          <cell r="W15">
            <v>12.561109</v>
          </cell>
        </row>
        <row r="16">
          <cell r="B16" t="str">
            <v>Diesel Fuel Oil</v>
          </cell>
          <cell r="C16">
            <v>0.19555800000000001</v>
          </cell>
          <cell r="D16">
            <v>0.226549</v>
          </cell>
          <cell r="E16">
            <v>0.29447200000000001</v>
          </cell>
          <cell r="F16">
            <v>0.41868300000000003</v>
          </cell>
          <cell r="G16">
            <v>0.43535800000000002</v>
          </cell>
          <cell r="H16">
            <v>0.34370400000000001</v>
          </cell>
          <cell r="I16">
            <v>0.37804599999999999</v>
          </cell>
          <cell r="J16">
            <v>0.38517800000000002</v>
          </cell>
          <cell r="K16">
            <v>0.34783700000000001</v>
          </cell>
          <cell r="L16">
            <v>0.36830499999999999</v>
          </cell>
          <cell r="M16">
            <v>0.34240700000000002</v>
          </cell>
          <cell r="N16">
            <v>0.41738900000000001</v>
          </cell>
          <cell r="O16">
            <v>0.36624200000000001</v>
          </cell>
          <cell r="P16">
            <v>0.40206799999999998</v>
          </cell>
          <cell r="Q16">
            <v>0.39861999999999997</v>
          </cell>
          <cell r="R16">
            <v>0.40018300000000001</v>
          </cell>
          <cell r="S16">
            <v>0.32641999999999999</v>
          </cell>
          <cell r="T16">
            <v>0.31325599999999998</v>
          </cell>
          <cell r="U16">
            <v>0.22025400000000001</v>
          </cell>
          <cell r="V16">
            <v>0.20626900000000001</v>
          </cell>
          <cell r="W16">
            <v>0.21595700000000001</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0.63298299999999996</v>
          </cell>
          <cell r="O17">
            <v>0.64046999999999998</v>
          </cell>
          <cell r="P17">
            <v>0.17319399999999999</v>
          </cell>
          <cell r="Q17">
            <v>3.4193000000000001E-2</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2.5829000000000001E-2</v>
          </cell>
          <cell r="D19">
            <v>3.2732999999999998E-2</v>
          </cell>
          <cell r="E19">
            <v>2.5028999999999999E-2</v>
          </cell>
          <cell r="F19">
            <v>2.4551E-2</v>
          </cell>
          <cell r="G19">
            <v>2.3481999999999999E-2</v>
          </cell>
          <cell r="H19">
            <v>2.1097999999999999E-2</v>
          </cell>
          <cell r="I19">
            <v>3.2548000000000001E-2</v>
          </cell>
          <cell r="J19">
            <v>3.1678999999999999E-2</v>
          </cell>
          <cell r="K19">
            <v>3.6277999999999998E-2</v>
          </cell>
          <cell r="L19">
            <v>3.3898999999999999E-2</v>
          </cell>
          <cell r="M19">
            <v>3.5112999999999998E-2</v>
          </cell>
          <cell r="N19">
            <v>2.6401000000000001E-2</v>
          </cell>
          <cell r="O19">
            <v>2.1294E-2</v>
          </cell>
          <cell r="P19">
            <v>1.8824E-2</v>
          </cell>
          <cell r="Q19">
            <v>1.6327000000000001E-2</v>
          </cell>
          <cell r="R19">
            <v>2.0296000000000002E-2</v>
          </cell>
          <cell r="S19">
            <v>1.7631000000000001E-2</v>
          </cell>
          <cell r="T19">
            <v>1.3986E-2</v>
          </cell>
          <cell r="U19">
            <v>2.5950000000000001E-3</v>
          </cell>
          <cell r="V19">
            <v>2.1649999999999998E-3</v>
          </cell>
          <cell r="W19">
            <v>1.7730000000000001E-3</v>
          </cell>
        </row>
      </sheetData>
      <sheetData sheetId="21">
        <row r="13">
          <cell r="C13">
            <v>26.884</v>
          </cell>
          <cell r="D13">
            <v>26.016999999999999</v>
          </cell>
          <cell r="E13">
            <v>26.536000000000001</v>
          </cell>
          <cell r="F13">
            <v>26.501000000000001</v>
          </cell>
          <cell r="G13">
            <v>25.949000000000002</v>
          </cell>
          <cell r="H13">
            <v>26.553999999999998</v>
          </cell>
          <cell r="I13">
            <v>27.949000000000002</v>
          </cell>
          <cell r="J13">
            <v>29.911000000000001</v>
          </cell>
          <cell r="K13">
            <v>33.164999999999999</v>
          </cell>
          <cell r="L13">
            <v>27.861999999999998</v>
          </cell>
          <cell r="M13">
            <v>25.247</v>
          </cell>
          <cell r="N13">
            <v>25.244</v>
          </cell>
          <cell r="O13">
            <v>26.837</v>
          </cell>
          <cell r="P13">
            <v>28.690999999999999</v>
          </cell>
          <cell r="Q13">
            <v>27</v>
          </cell>
          <cell r="R13">
            <v>24.596</v>
          </cell>
          <cell r="S13">
            <v>21.427</v>
          </cell>
          <cell r="T13">
            <v>21.341000000000001</v>
          </cell>
          <cell r="U13">
            <v>18.991</v>
          </cell>
          <cell r="V13">
            <v>16.905999999999999</v>
          </cell>
          <cell r="W13">
            <v>11.307</v>
          </cell>
        </row>
        <row r="16">
          <cell r="C16">
            <v>297.95699999999999</v>
          </cell>
          <cell r="D16">
            <v>326.40800000000002</v>
          </cell>
          <cell r="E16">
            <v>330.935</v>
          </cell>
          <cell r="F16">
            <v>329.58300000000003</v>
          </cell>
          <cell r="G16">
            <v>330.56900000000002</v>
          </cell>
          <cell r="H16">
            <v>328.22399999999999</v>
          </cell>
          <cell r="I16">
            <v>331.80799999999999</v>
          </cell>
          <cell r="J16">
            <v>334.61399999999998</v>
          </cell>
          <cell r="K16">
            <v>347.60300000000001</v>
          </cell>
          <cell r="L16">
            <v>347.637</v>
          </cell>
          <cell r="M16">
            <v>354.30900000000003</v>
          </cell>
          <cell r="N16">
            <v>353.11099999999999</v>
          </cell>
          <cell r="O16">
            <v>354.786</v>
          </cell>
          <cell r="P16">
            <v>350.18599999999998</v>
          </cell>
          <cell r="Q16">
            <v>347.75700000000001</v>
          </cell>
          <cell r="R16">
            <v>350.904</v>
          </cell>
          <cell r="S16">
            <v>343.42599999999999</v>
          </cell>
          <cell r="T16">
            <v>337.96699999999998</v>
          </cell>
          <cell r="U16">
            <v>331.45800000000003</v>
          </cell>
          <cell r="V16">
            <v>326.52999999999997</v>
          </cell>
          <cell r="W16">
            <v>344.10300000000001</v>
          </cell>
        </row>
        <row r="19">
          <cell r="C19">
            <v>24786.964</v>
          </cell>
          <cell r="D19">
            <v>22993.398000000001</v>
          </cell>
          <cell r="E19">
            <v>23585.348000000002</v>
          </cell>
          <cell r="F19">
            <v>23978.58</v>
          </cell>
          <cell r="G19">
            <v>23790.13</v>
          </cell>
          <cell r="H19">
            <v>23326.317999999999</v>
          </cell>
          <cell r="I19">
            <v>23436.768</v>
          </cell>
          <cell r="J19">
            <v>22137.9</v>
          </cell>
          <cell r="K19">
            <v>22660.43</v>
          </cell>
          <cell r="L19">
            <v>20191.838</v>
          </cell>
          <cell r="M19">
            <v>20190.223999999998</v>
          </cell>
          <cell r="N19">
            <v>22295.46</v>
          </cell>
          <cell r="O19">
            <v>22621.088</v>
          </cell>
          <cell r="P19">
            <v>19526.008000000002</v>
          </cell>
          <cell r="Q19">
            <v>17338.846000000001</v>
          </cell>
          <cell r="R19">
            <v>21361.727999999999</v>
          </cell>
          <cell r="S19">
            <v>21633.194</v>
          </cell>
          <cell r="T19">
            <v>21833.42</v>
          </cell>
          <cell r="U19">
            <v>21653.82</v>
          </cell>
          <cell r="V19">
            <v>21063.338</v>
          </cell>
          <cell r="W19">
            <v>16665.681</v>
          </cell>
        </row>
      </sheetData>
      <sheetData sheetId="22"/>
      <sheetData sheetId="23"/>
      <sheetData sheetId="24"/>
      <sheetData sheetId="25">
        <row r="14">
          <cell r="B14" t="str">
            <v>Natural Gas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1.2799999999999999E-4</v>
          </cell>
          <cell r="R14">
            <v>8.6000000000000003E-5</v>
          </cell>
          <cell r="S14">
            <v>6.2000000000000003E-5</v>
          </cell>
          <cell r="T14">
            <v>4.5000000000000003E-5</v>
          </cell>
          <cell r="U14">
            <v>3.1000000000000001E-5</v>
          </cell>
          <cell r="V14">
            <v>1.5999999999999999E-5</v>
          </cell>
          <cell r="W14">
            <v>7.9999999999999996E-6</v>
          </cell>
        </row>
        <row r="15">
          <cell r="B15" t="str">
            <v>Motor Gasoline</v>
          </cell>
          <cell r="C15">
            <v>13.77172</v>
          </cell>
          <cell r="D15">
            <v>12.745248999999999</v>
          </cell>
          <cell r="E15">
            <v>13.437248</v>
          </cell>
          <cell r="F15">
            <v>13.963590999999999</v>
          </cell>
          <cell r="G15">
            <v>14.245556000000001</v>
          </cell>
          <cell r="H15">
            <v>14.16337</v>
          </cell>
          <cell r="I15">
            <v>14.442933</v>
          </cell>
          <cell r="J15">
            <v>13.75713</v>
          </cell>
          <cell r="K15">
            <v>14.436068000000001</v>
          </cell>
          <cell r="L15">
            <v>13.060798999999999</v>
          </cell>
          <cell r="M15">
            <v>13.821562999999999</v>
          </cell>
          <cell r="N15">
            <v>15.227887000000001</v>
          </cell>
          <cell r="O15">
            <v>15.658694000000001</v>
          </cell>
          <cell r="P15">
            <v>13.985633999999999</v>
          </cell>
          <cell r="Q15">
            <v>12.9621</v>
          </cell>
          <cell r="R15">
            <v>16.859856000000001</v>
          </cell>
          <cell r="S15">
            <v>17.956244000000002</v>
          </cell>
          <cell r="T15">
            <v>19.176658</v>
          </cell>
          <cell r="U15">
            <v>20.196069999999999</v>
          </cell>
          <cell r="V15">
            <v>20.230792000000001</v>
          </cell>
          <cell r="W15">
            <v>17.867065</v>
          </cell>
        </row>
        <row r="16">
          <cell r="B16" t="str">
            <v>Diesel Fuel Oil</v>
          </cell>
          <cell r="C16">
            <v>0.25142799999999998</v>
          </cell>
          <cell r="D16">
            <v>0.232154</v>
          </cell>
          <cell r="E16">
            <v>0.28238999999999997</v>
          </cell>
          <cell r="F16">
            <v>0.346887</v>
          </cell>
          <cell r="G16">
            <v>0.34053099999999997</v>
          </cell>
          <cell r="H16">
            <v>0.26125199999999998</v>
          </cell>
          <cell r="I16">
            <v>6.2530000000000002E-2</v>
          </cell>
          <cell r="J16">
            <v>5.8136E-2</v>
          </cell>
          <cell r="K16">
            <v>6.4491000000000007E-2</v>
          </cell>
          <cell r="L16">
            <v>6.8555000000000005E-2</v>
          </cell>
          <cell r="M16">
            <v>6.1497000000000003E-2</v>
          </cell>
          <cell r="N16">
            <v>7.2550000000000003E-2</v>
          </cell>
          <cell r="O16">
            <v>5.8980999999999999E-2</v>
          </cell>
          <cell r="P16">
            <v>6.2634999999999996E-2</v>
          </cell>
          <cell r="Q16">
            <v>6.5505999999999995E-2</v>
          </cell>
          <cell r="R16">
            <v>9.2757000000000006E-2</v>
          </cell>
          <cell r="S16">
            <v>0.103561</v>
          </cell>
          <cell r="T16">
            <v>0.11885900000000001</v>
          </cell>
          <cell r="U16">
            <v>0.13311200000000001</v>
          </cell>
          <cell r="V16">
            <v>0.13361799999999999</v>
          </cell>
          <cell r="W16">
            <v>0.14571799999999999</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0.55015099999999995</v>
          </cell>
          <cell r="O17">
            <v>0.56494999999999995</v>
          </cell>
          <cell r="P17">
            <v>0.158526</v>
          </cell>
          <cell r="Q17">
            <v>3.3015000000000003E-2</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7.7879999999999998E-3</v>
          </cell>
          <cell r="D19">
            <v>8.8100000000000001E-3</v>
          </cell>
          <cell r="E19">
            <v>6.757E-3</v>
          </cell>
          <cell r="F19">
            <v>6.711E-3</v>
          </cell>
          <cell r="G19">
            <v>6.476E-3</v>
          </cell>
          <cell r="H19">
            <v>5.6629999999999996E-3</v>
          </cell>
          <cell r="I19">
            <v>8.8509999999999995E-3</v>
          </cell>
          <cell r="J19">
            <v>8.6309999999999998E-3</v>
          </cell>
          <cell r="K19">
            <v>9.6819999999999996E-3</v>
          </cell>
          <cell r="L19">
            <v>8.6280000000000003E-3</v>
          </cell>
          <cell r="M19">
            <v>8.6099999999999996E-3</v>
          </cell>
          <cell r="N19">
            <v>6.4279999999999997E-3</v>
          </cell>
          <cell r="O19">
            <v>5.1539999999999997E-3</v>
          </cell>
          <cell r="P19">
            <v>4.5129999999999997E-3</v>
          </cell>
          <cell r="Q19">
            <v>3.898E-3</v>
          </cell>
          <cell r="R19">
            <v>4.8390000000000004E-3</v>
          </cell>
          <cell r="S19">
            <v>4.1999999999999997E-3</v>
          </cell>
          <cell r="T19">
            <v>3.3769999999999998E-3</v>
          </cell>
          <cell r="U19">
            <v>6.3699999999999998E-4</v>
          </cell>
          <cell r="V19">
            <v>5.2999999999999998E-4</v>
          </cell>
          <cell r="W19">
            <v>4.1800000000000002E-4</v>
          </cell>
        </row>
      </sheetData>
      <sheetData sheetId="26"/>
      <sheetData sheetId="27"/>
      <sheetData sheetId="28">
        <row r="14">
          <cell r="B14" t="str">
            <v>Natural Gas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9.7319999999999993E-3</v>
          </cell>
          <cell r="R14">
            <v>4.8750000000000002E-2</v>
          </cell>
          <cell r="S14">
            <v>8.3361000000000005E-2</v>
          </cell>
          <cell r="T14">
            <v>0.13295699999999999</v>
          </cell>
          <cell r="U14">
            <v>0.13408500000000001</v>
          </cell>
          <cell r="V14">
            <v>0.12186900000000001</v>
          </cell>
          <cell r="W14">
            <v>0.16298699999999999</v>
          </cell>
        </row>
        <row r="15">
          <cell r="B15" t="str">
            <v>Motor Gasoline</v>
          </cell>
          <cell r="C15">
            <v>5.0710999999999999E-2</v>
          </cell>
          <cell r="D15">
            <v>1.3624000000000001E-2</v>
          </cell>
          <cell r="E15">
            <v>8.8280000000000008E-3</v>
          </cell>
          <cell r="F15">
            <v>2.0278999999999998E-2</v>
          </cell>
          <cell r="G15">
            <v>2.1100000000000001E-2</v>
          </cell>
          <cell r="H15">
            <v>7.1850000000000004E-3</v>
          </cell>
          <cell r="I15">
            <v>1.4142E-2</v>
          </cell>
          <cell r="J15">
            <v>2.0195999999999999E-2</v>
          </cell>
          <cell r="K15">
            <v>9.6179999999999998E-3</v>
          </cell>
          <cell r="L15">
            <v>1.239E-2</v>
          </cell>
          <cell r="M15">
            <v>1.1493E-2</v>
          </cell>
          <cell r="N15">
            <v>1.5236E-2</v>
          </cell>
          <cell r="O15">
            <v>1.9463000000000001E-2</v>
          </cell>
          <cell r="P15">
            <v>1.6473999999999999E-2</v>
          </cell>
          <cell r="Q15">
            <v>2.1665E-2</v>
          </cell>
          <cell r="R15">
            <v>2.5565999999999998E-2</v>
          </cell>
          <cell r="S15">
            <v>3.1829999999999997E-2</v>
          </cell>
          <cell r="T15">
            <v>2.9940999999999999E-2</v>
          </cell>
          <cell r="U15">
            <v>2.4622000000000002E-2</v>
          </cell>
          <cell r="V15">
            <v>3.0463E-2</v>
          </cell>
          <cell r="W15">
            <v>2.8323999999999998E-2</v>
          </cell>
        </row>
        <row r="16">
          <cell r="B16" t="str">
            <v>Diesel Fuel Oil</v>
          </cell>
          <cell r="C16">
            <v>0.37618499999999999</v>
          </cell>
          <cell r="D16">
            <v>0.35497200000000001</v>
          </cell>
          <cell r="E16">
            <v>0.41296899999999997</v>
          </cell>
          <cell r="F16">
            <v>0.57376300000000002</v>
          </cell>
          <cell r="G16">
            <v>0.46940100000000001</v>
          </cell>
          <cell r="H16">
            <v>0.36010799999999998</v>
          </cell>
          <cell r="I16">
            <v>0.34647800000000001</v>
          </cell>
          <cell r="J16">
            <v>0.34331200000000001</v>
          </cell>
          <cell r="K16">
            <v>0.37770700000000001</v>
          </cell>
          <cell r="L16">
            <v>0.39559299999999997</v>
          </cell>
          <cell r="M16">
            <v>0.36418</v>
          </cell>
          <cell r="N16">
            <v>0.44700099999999998</v>
          </cell>
          <cell r="O16">
            <v>0.337065</v>
          </cell>
          <cell r="P16">
            <v>0.317938</v>
          </cell>
          <cell r="Q16">
            <v>0.29146499999999997</v>
          </cell>
          <cell r="R16">
            <v>0.27769899999999997</v>
          </cell>
          <cell r="S16">
            <v>0.28082600000000002</v>
          </cell>
          <cell r="T16">
            <v>0.134127</v>
          </cell>
          <cell r="U16">
            <v>0.21052599999999999</v>
          </cell>
          <cell r="V16">
            <v>0.23494999999999999</v>
          </cell>
          <cell r="W16">
            <v>0.17180100000000001</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5.5000000000000003E-4</v>
          </cell>
          <cell r="O17">
            <v>7.0200000000000004E-4</v>
          </cell>
          <cell r="P17">
            <v>1.8699999999999999E-4</v>
          </cell>
          <cell r="Q17">
            <v>5.5000000000000002E-5</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row>
        <row r="30">
          <cell r="C30">
            <v>694.48907999999994</v>
          </cell>
          <cell r="D30">
            <v>622.40809400000001</v>
          </cell>
          <cell r="E30">
            <v>748.63237800000002</v>
          </cell>
          <cell r="F30">
            <v>1069.595372</v>
          </cell>
          <cell r="G30">
            <v>938.77723800000001</v>
          </cell>
          <cell r="H30">
            <v>745.71601199999998</v>
          </cell>
          <cell r="I30">
            <v>843.54905299999996</v>
          </cell>
          <cell r="J30">
            <v>706.29236700000001</v>
          </cell>
          <cell r="K30">
            <v>727.09261300000003</v>
          </cell>
          <cell r="L30">
            <v>912.00159699999995</v>
          </cell>
          <cell r="M30">
            <v>879.13972100000001</v>
          </cell>
          <cell r="N30">
            <v>1042.9607719999999</v>
          </cell>
          <cell r="O30">
            <v>860.04964800000005</v>
          </cell>
          <cell r="P30">
            <v>823.99994000000004</v>
          </cell>
          <cell r="Q30">
            <v>765.32209399999999</v>
          </cell>
          <cell r="R30">
            <v>816.808897</v>
          </cell>
          <cell r="S30">
            <v>885.08513500000004</v>
          </cell>
          <cell r="T30">
            <v>1228.457846</v>
          </cell>
          <cell r="U30">
            <v>1061.6810740000001</v>
          </cell>
          <cell r="V30">
            <v>954.10766799999999</v>
          </cell>
          <cell r="W30">
            <v>1060.9824020000001</v>
          </cell>
        </row>
      </sheetData>
      <sheetData sheetId="29">
        <row r="14">
          <cell r="B14" t="str">
            <v>Electricity</v>
          </cell>
          <cell r="C14">
            <v>0</v>
          </cell>
          <cell r="D14">
            <v>1.4E-2</v>
          </cell>
          <cell r="E14">
            <v>1.4E-2</v>
          </cell>
          <cell r="F14">
            <v>2.1000000000000001E-2</v>
          </cell>
          <cell r="G14">
            <v>2.1999999999999999E-2</v>
          </cell>
          <cell r="H14">
            <v>2.1000000000000001E-2</v>
          </cell>
          <cell r="I14">
            <v>2.3E-2</v>
          </cell>
          <cell r="J14">
            <v>0</v>
          </cell>
          <cell r="K14">
            <v>0</v>
          </cell>
          <cell r="L14">
            <v>0</v>
          </cell>
          <cell r="M14">
            <v>0</v>
          </cell>
          <cell r="N14">
            <v>0</v>
          </cell>
          <cell r="O14">
            <v>0</v>
          </cell>
          <cell r="P14">
            <v>0</v>
          </cell>
          <cell r="Q14">
            <v>0</v>
          </cell>
          <cell r="R14">
            <v>0</v>
          </cell>
          <cell r="S14">
            <v>0</v>
          </cell>
          <cell r="T14">
            <v>0</v>
          </cell>
          <cell r="U14">
            <v>0</v>
          </cell>
          <cell r="V14">
            <v>0</v>
          </cell>
          <cell r="W14">
            <v>0</v>
          </cell>
        </row>
        <row r="15">
          <cell r="B15" t="str">
            <v>Natural Gas</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8.8382000000000002E-2</v>
          </cell>
          <cell r="R15">
            <v>9.9432000000000006E-2</v>
          </cell>
          <cell r="S15">
            <v>0.112946</v>
          </cell>
          <cell r="T15">
            <v>0.13371</v>
          </cell>
          <cell r="U15">
            <v>0.13350799999999999</v>
          </cell>
          <cell r="V15">
            <v>0.111346</v>
          </cell>
          <cell r="W15">
            <v>7.8393000000000004E-2</v>
          </cell>
        </row>
        <row r="16">
          <cell r="B16" t="str">
            <v>Motor Gasoline</v>
          </cell>
          <cell r="C16">
            <v>1.2819999999999999E-3</v>
          </cell>
          <cell r="D16">
            <v>2.3990000000000001E-3</v>
          </cell>
          <cell r="E16">
            <v>2.9750000000000002E-3</v>
          </cell>
          <cell r="F16">
            <v>3.3530000000000001E-3</v>
          </cell>
          <cell r="G16">
            <v>1.859E-3</v>
          </cell>
          <cell r="H16">
            <v>1.2340000000000001E-3</v>
          </cell>
          <cell r="I16">
            <v>5.71E-4</v>
          </cell>
          <cell r="J16">
            <v>8.3500000000000002E-4</v>
          </cell>
          <cell r="K16">
            <v>1.3780000000000001E-3</v>
          </cell>
          <cell r="L16">
            <v>1.0950000000000001E-3</v>
          </cell>
          <cell r="M16">
            <v>1.2819999999999999E-3</v>
          </cell>
          <cell r="N16">
            <v>1.7060000000000001E-3</v>
          </cell>
          <cell r="O16">
            <v>1.4499999999999999E-3</v>
          </cell>
          <cell r="P16">
            <v>4.0889999999999998E-3</v>
          </cell>
          <cell r="Q16">
            <v>4.437E-3</v>
          </cell>
          <cell r="R16">
            <v>6.313E-3</v>
          </cell>
          <cell r="S16">
            <v>8.4749999999999999E-3</v>
          </cell>
          <cell r="T16">
            <v>1.3929E-2</v>
          </cell>
          <cell r="U16">
            <v>1.7180999999999998E-2</v>
          </cell>
          <cell r="V16">
            <v>1.7752E-2</v>
          </cell>
          <cell r="W16">
            <v>1.6806999999999999E-2</v>
          </cell>
        </row>
        <row r="17">
          <cell r="B17" t="str">
            <v>Diesel Fuel Oil</v>
          </cell>
          <cell r="C17">
            <v>0.72123700000000002</v>
          </cell>
          <cell r="D17">
            <v>0.71331699999999998</v>
          </cell>
          <cell r="E17">
            <v>0.88908500000000001</v>
          </cell>
          <cell r="F17">
            <v>1.1283380000000001</v>
          </cell>
          <cell r="G17">
            <v>1.104341</v>
          </cell>
          <cell r="H17">
            <v>0.77222000000000002</v>
          </cell>
          <cell r="I17">
            <v>0.69694999999999996</v>
          </cell>
          <cell r="J17">
            <v>0.80698499999999995</v>
          </cell>
          <cell r="K17">
            <v>0.80501699999999998</v>
          </cell>
          <cell r="L17">
            <v>0.91280300000000003</v>
          </cell>
          <cell r="M17">
            <v>0.84763100000000002</v>
          </cell>
          <cell r="N17">
            <v>1.050497</v>
          </cell>
          <cell r="O17">
            <v>0.82289999999999996</v>
          </cell>
          <cell r="P17">
            <v>0.94329799999999997</v>
          </cell>
          <cell r="Q17">
            <v>0.857595</v>
          </cell>
          <cell r="R17">
            <v>0.88390500000000005</v>
          </cell>
          <cell r="S17">
            <v>0.72366399999999997</v>
          </cell>
          <cell r="T17">
            <v>0.79651099999999997</v>
          </cell>
          <cell r="U17">
            <v>0.80536300000000005</v>
          </cell>
          <cell r="V17">
            <v>0.79189799999999999</v>
          </cell>
          <cell r="W17">
            <v>0.56553200000000003</v>
          </cell>
        </row>
        <row r="18">
          <cell r="B18" t="str">
            <v>Ethanol</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v>6.2000000000000003E-5</v>
          </cell>
          <cell r="O18">
            <v>5.1999999999999997E-5</v>
          </cell>
          <cell r="P18">
            <v>4.6E-5</v>
          </cell>
          <cell r="Q18">
            <v>1.1E-5</v>
          </cell>
          <cell r="R18" t="str">
            <v>n.a.</v>
          </cell>
          <cell r="S18" t="str">
            <v>n.a.</v>
          </cell>
          <cell r="T18" t="str">
            <v>n.a.</v>
          </cell>
          <cell r="U18" t="str">
            <v>n.a.</v>
          </cell>
          <cell r="V18" t="str">
            <v>n.a.</v>
          </cell>
          <cell r="W18" t="str">
            <v>n.a.</v>
          </cell>
        </row>
        <row r="19">
          <cell r="B19" t="str">
            <v>Biodiesel Fuel</v>
          </cell>
          <cell r="C19">
            <v>0</v>
          </cell>
          <cell r="D19" t="str">
            <v>n.a.</v>
          </cell>
          <cell r="E19" t="str">
            <v>n.a.</v>
          </cell>
          <cell r="F19" t="str">
            <v>n.a.</v>
          </cell>
          <cell r="G19" t="str">
            <v>n.a.</v>
          </cell>
          <cell r="H19" t="str">
            <v>n.a.</v>
          </cell>
          <cell r="I19" t="str">
            <v>n.a.</v>
          </cell>
          <cell r="J19" t="str">
            <v>n.a.</v>
          </cell>
          <cell r="K19" t="str">
            <v>n.a.</v>
          </cell>
          <cell r="L19" t="str">
            <v>n.a.</v>
          </cell>
          <cell r="M19" t="str">
            <v>n.a.</v>
          </cell>
          <cell r="N19" t="str">
            <v>n.a.</v>
          </cell>
          <cell r="O19" t="str">
            <v>n.a.</v>
          </cell>
          <cell r="P19" t="str">
            <v>n.a.</v>
          </cell>
          <cell r="Q19" t="str">
            <v>n.a.</v>
          </cell>
          <cell r="R19" t="str">
            <v>n.a.</v>
          </cell>
          <cell r="S19" t="str">
            <v>n.a.</v>
          </cell>
          <cell r="T19" t="str">
            <v>n.a.</v>
          </cell>
          <cell r="U19" t="str">
            <v>n.a.</v>
          </cell>
          <cell r="V19" t="str">
            <v>n.a.</v>
          </cell>
          <cell r="W19" t="str">
            <v>n.a.</v>
          </cell>
        </row>
        <row r="32">
          <cell r="C32">
            <v>370.54041799999999</v>
          </cell>
          <cell r="D32">
            <v>413.39614499999999</v>
          </cell>
          <cell r="E32">
            <v>508.28173700000002</v>
          </cell>
          <cell r="F32">
            <v>648.21849799999995</v>
          </cell>
          <cell r="G32">
            <v>649.90371100000004</v>
          </cell>
          <cell r="H32">
            <v>479.313154</v>
          </cell>
          <cell r="I32">
            <v>500.13859300000001</v>
          </cell>
          <cell r="J32">
            <v>441.49473</v>
          </cell>
          <cell r="K32">
            <v>450.51043800000002</v>
          </cell>
          <cell r="L32">
            <v>543.25817400000005</v>
          </cell>
          <cell r="M32">
            <v>510.60997300000002</v>
          </cell>
          <cell r="N32">
            <v>683.96335799999997</v>
          </cell>
          <cell r="O32">
            <v>550.345281</v>
          </cell>
          <cell r="P32">
            <v>567.603926</v>
          </cell>
          <cell r="Q32">
            <v>568.89676999999995</v>
          </cell>
          <cell r="R32">
            <v>591.18650400000001</v>
          </cell>
          <cell r="S32">
            <v>456.14069499999999</v>
          </cell>
          <cell r="T32">
            <v>570.892201</v>
          </cell>
          <cell r="U32">
            <v>551.05372299999999</v>
          </cell>
          <cell r="V32">
            <v>533.18507699999998</v>
          </cell>
          <cell r="W32">
            <v>492.83432699999997</v>
          </cell>
        </row>
      </sheetData>
      <sheetData sheetId="30">
        <row r="14">
          <cell r="B14" t="str">
            <v>Motor Gasoline</v>
          </cell>
          <cell r="C14">
            <v>2.2821000000000001E-2</v>
          </cell>
          <cell r="D14">
            <v>2.1640000000000001E-3</v>
          </cell>
          <cell r="E14">
            <v>4.7650000000000001E-3</v>
          </cell>
          <cell r="F14">
            <v>3.3639999999999998E-3</v>
          </cell>
          <cell r="G14">
            <v>3.1220000000000002E-3</v>
          </cell>
          <cell r="H14">
            <v>5.1710000000000002E-3</v>
          </cell>
          <cell r="I14">
            <v>4.0819999999999997E-3</v>
          </cell>
          <cell r="J14">
            <v>3.6519999999999999E-3</v>
          </cell>
          <cell r="K14">
            <v>4.333E-3</v>
          </cell>
          <cell r="L14">
            <v>3.6779999999999998E-3</v>
          </cell>
          <cell r="M14">
            <v>3.7260000000000001E-3</v>
          </cell>
          <cell r="N14">
            <v>3.9410000000000001E-3</v>
          </cell>
          <cell r="O14">
            <v>5.0829999999999998E-3</v>
          </cell>
          <cell r="P14">
            <v>6.6400000000000001E-3</v>
          </cell>
          <cell r="Q14">
            <v>6.6800000000000002E-3</v>
          </cell>
          <cell r="R14">
            <v>7.1069999999999996E-3</v>
          </cell>
          <cell r="S14">
            <v>7.5729999999999999E-3</v>
          </cell>
          <cell r="T14">
            <v>1.0869999999999999E-2</v>
          </cell>
          <cell r="U14">
            <v>1.0253E-2</v>
          </cell>
          <cell r="V14">
            <v>1.2284E-2</v>
          </cell>
          <cell r="W14">
            <v>1.0047E-2</v>
          </cell>
        </row>
        <row r="15">
          <cell r="B15" t="str">
            <v>Diesel Fuel Oil</v>
          </cell>
          <cell r="C15">
            <v>0.18753</v>
          </cell>
          <cell r="D15">
            <v>0.20863200000000001</v>
          </cell>
          <cell r="E15">
            <v>0.252882</v>
          </cell>
          <cell r="F15">
            <v>0.28853200000000001</v>
          </cell>
          <cell r="G15">
            <v>0.25293700000000002</v>
          </cell>
          <cell r="H15">
            <v>0.19292999999999999</v>
          </cell>
          <cell r="I15">
            <v>0.169237</v>
          </cell>
          <cell r="J15">
            <v>0.18385099999999999</v>
          </cell>
          <cell r="K15">
            <v>0.17952000000000001</v>
          </cell>
          <cell r="L15">
            <v>0.146479</v>
          </cell>
          <cell r="M15">
            <v>0.12993499999999999</v>
          </cell>
          <cell r="N15">
            <v>0.149344</v>
          </cell>
          <cell r="O15">
            <v>0.12435400000000001</v>
          </cell>
          <cell r="P15">
            <v>0.14649799999999999</v>
          </cell>
          <cell r="Q15">
            <v>0.150339</v>
          </cell>
          <cell r="R15">
            <v>0.12990399999999999</v>
          </cell>
          <cell r="S15">
            <v>0.102024</v>
          </cell>
          <cell r="T15">
            <v>6.3957E-2</v>
          </cell>
          <cell r="U15">
            <v>5.1934000000000001E-2</v>
          </cell>
          <cell r="V15">
            <v>4.7474000000000002E-2</v>
          </cell>
          <cell r="W15">
            <v>3.8426000000000002E-2</v>
          </cell>
        </row>
        <row r="16">
          <cell r="B16" t="str">
            <v>Ethanol</v>
          </cell>
          <cell r="C16" t="str">
            <v>n.a.</v>
          </cell>
          <cell r="D16" t="str">
            <v>n.a.</v>
          </cell>
          <cell r="E16" t="str">
            <v>n.a.</v>
          </cell>
          <cell r="F16" t="str">
            <v>n.a.</v>
          </cell>
          <cell r="G16" t="str">
            <v>n.a.</v>
          </cell>
          <cell r="H16" t="str">
            <v>n.a.</v>
          </cell>
          <cell r="I16" t="str">
            <v>n.a.</v>
          </cell>
          <cell r="J16" t="str">
            <v>n.a.</v>
          </cell>
          <cell r="K16" t="str">
            <v>n.a.</v>
          </cell>
          <cell r="L16" t="str">
            <v>n.a.</v>
          </cell>
          <cell r="M16" t="str">
            <v>n.a.</v>
          </cell>
          <cell r="N16">
            <v>1.4200000000000001E-4</v>
          </cell>
          <cell r="O16">
            <v>1.83E-4</v>
          </cell>
          <cell r="P16">
            <v>7.4999999999999993E-5</v>
          </cell>
          <cell r="Q16">
            <v>1.7E-5</v>
          </cell>
          <cell r="R16" t="str">
            <v>n.a.</v>
          </cell>
          <cell r="S16" t="str">
            <v>n.a.</v>
          </cell>
          <cell r="T16" t="str">
            <v>n.a.</v>
          </cell>
          <cell r="U16" t="str">
            <v>n.a.</v>
          </cell>
          <cell r="V16" t="str">
            <v>n.a.</v>
          </cell>
          <cell r="W16" t="str">
            <v>n.a.</v>
          </cell>
        </row>
        <row r="17">
          <cell r="B17" t="str">
            <v>Biodiesel Fuel</v>
          </cell>
          <cell r="C17">
            <v>0</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t="str">
            <v>n.a.</v>
          </cell>
          <cell r="U17" t="str">
            <v>n.a.</v>
          </cell>
          <cell r="V17" t="str">
            <v>n.a.</v>
          </cell>
          <cell r="W17" t="str">
            <v>n.a.</v>
          </cell>
        </row>
        <row r="19">
          <cell r="B19" t="str">
            <v>Shares (%)</v>
          </cell>
        </row>
        <row r="26">
          <cell r="C26">
            <v>264.57250199999999</v>
          </cell>
          <cell r="D26">
            <v>260.78268000000003</v>
          </cell>
          <cell r="E26">
            <v>331.58515599999998</v>
          </cell>
          <cell r="F26">
            <v>376.953236</v>
          </cell>
          <cell r="G26">
            <v>337.18644799999998</v>
          </cell>
          <cell r="H26">
            <v>265.83548500000001</v>
          </cell>
          <cell r="I26">
            <v>204.70002600000001</v>
          </cell>
          <cell r="J26">
            <v>244.52129500000001</v>
          </cell>
          <cell r="K26">
            <v>224.299485</v>
          </cell>
          <cell r="L26">
            <v>218.642505</v>
          </cell>
          <cell r="M26">
            <v>174.82915800000001</v>
          </cell>
          <cell r="N26">
            <v>218.64539600000001</v>
          </cell>
          <cell r="O26">
            <v>166.15090799999999</v>
          </cell>
          <cell r="P26">
            <v>208.96275700000001</v>
          </cell>
          <cell r="Q26">
            <v>172.63072199999999</v>
          </cell>
          <cell r="R26">
            <v>169.99430799999999</v>
          </cell>
          <cell r="S26">
            <v>149.35011600000001</v>
          </cell>
          <cell r="T26">
            <v>145.821111</v>
          </cell>
          <cell r="U26">
            <v>142.037634</v>
          </cell>
          <cell r="V26">
            <v>133.59174200000001</v>
          </cell>
          <cell r="W26">
            <v>111.085459</v>
          </cell>
        </row>
      </sheetData>
      <sheetData sheetId="31">
        <row r="13">
          <cell r="C13">
            <v>1.1259999999999999</v>
          </cell>
          <cell r="D13">
            <v>1.081</v>
          </cell>
          <cell r="E13">
            <v>1.07</v>
          </cell>
          <cell r="F13">
            <v>1.095</v>
          </cell>
          <cell r="G13">
            <v>1.095</v>
          </cell>
          <cell r="H13">
            <v>1.0980000000000001</v>
          </cell>
          <cell r="I13">
            <v>1.101</v>
          </cell>
          <cell r="J13">
            <v>1.073</v>
          </cell>
          <cell r="K13">
            <v>1.0820000000000001</v>
          </cell>
          <cell r="L13">
            <v>1.1339999999999999</v>
          </cell>
          <cell r="M13">
            <v>1.151</v>
          </cell>
          <cell r="N13">
            <v>1.1499999999999999</v>
          </cell>
          <cell r="O13">
            <v>1.1319999999999999</v>
          </cell>
          <cell r="P13">
            <v>1.1080000000000001</v>
          </cell>
          <cell r="Q13">
            <v>1.17</v>
          </cell>
          <cell r="R13">
            <v>1.0940000000000001</v>
          </cell>
          <cell r="S13">
            <v>1.143</v>
          </cell>
          <cell r="T13">
            <v>1.2350000000000001</v>
          </cell>
          <cell r="U13">
            <v>1.1830000000000001</v>
          </cell>
          <cell r="V13">
            <v>1.1519999999999999</v>
          </cell>
          <cell r="W13">
            <v>1.2190000000000001</v>
          </cell>
        </row>
        <row r="14">
          <cell r="C14">
            <v>0.56200000000000006</v>
          </cell>
          <cell r="D14">
            <v>0.58399999999999996</v>
          </cell>
          <cell r="E14">
            <v>0.57299999999999995</v>
          </cell>
          <cell r="F14">
            <v>0.55500000000000005</v>
          </cell>
          <cell r="G14">
            <v>0.54900000000000004</v>
          </cell>
          <cell r="H14">
            <v>0.56200000000000006</v>
          </cell>
          <cell r="I14">
            <v>0.51400000000000001</v>
          </cell>
          <cell r="J14">
            <v>0.57899999999999996</v>
          </cell>
          <cell r="K14">
            <v>0.60399999999999998</v>
          </cell>
          <cell r="L14">
            <v>0.64400000000000002</v>
          </cell>
          <cell r="M14">
            <v>0.64800000000000002</v>
          </cell>
          <cell r="N14">
            <v>0.66500000000000004</v>
          </cell>
          <cell r="O14">
            <v>0.67100000000000004</v>
          </cell>
          <cell r="P14">
            <v>0.64200000000000002</v>
          </cell>
          <cell r="Q14">
            <v>0.62</v>
          </cell>
          <cell r="R14">
            <v>0.67100000000000004</v>
          </cell>
          <cell r="S14">
            <v>0.65500000000000003</v>
          </cell>
          <cell r="T14">
            <v>0.66300000000000003</v>
          </cell>
          <cell r="U14">
            <v>0.70399999999999996</v>
          </cell>
          <cell r="V14">
            <v>0.69499999999999995</v>
          </cell>
          <cell r="W14">
            <v>0.69</v>
          </cell>
        </row>
        <row r="15">
          <cell r="C15">
            <v>0.16600000000000001</v>
          </cell>
          <cell r="D15">
            <v>0.19700000000000001</v>
          </cell>
          <cell r="E15">
            <v>0.192</v>
          </cell>
          <cell r="F15">
            <v>0.191</v>
          </cell>
          <cell r="G15">
            <v>0.17399999999999999</v>
          </cell>
          <cell r="H15">
            <v>0.188</v>
          </cell>
          <cell r="I15">
            <v>0.184</v>
          </cell>
          <cell r="J15">
            <v>0.19500000000000001</v>
          </cell>
          <cell r="K15">
            <v>0.193</v>
          </cell>
          <cell r="L15">
            <v>0.184</v>
          </cell>
          <cell r="M15">
            <v>0.186</v>
          </cell>
          <cell r="N15">
            <v>0.184</v>
          </cell>
          <cell r="O15">
            <v>0.188</v>
          </cell>
          <cell r="P15">
            <v>0.217</v>
          </cell>
          <cell r="Q15">
            <v>0.20200000000000001</v>
          </cell>
          <cell r="R15">
            <v>0.19800000000000001</v>
          </cell>
          <cell r="S15">
            <v>0.24199999999999999</v>
          </cell>
          <cell r="T15">
            <v>0.14399999999999999</v>
          </cell>
          <cell r="U15">
            <v>0.14299999999999999</v>
          </cell>
          <cell r="V15">
            <v>0.14199999999999999</v>
          </cell>
          <cell r="W15">
            <v>0.11899999999999999</v>
          </cell>
        </row>
        <row r="23">
          <cell r="C23">
            <v>31597.099493000002</v>
          </cell>
          <cell r="D23">
            <v>29152.945285000002</v>
          </cell>
          <cell r="E23">
            <v>35017.839264000002</v>
          </cell>
          <cell r="F23">
            <v>48332.480274000001</v>
          </cell>
          <cell r="G23">
            <v>41943.777427000001</v>
          </cell>
          <cell r="H23">
            <v>32857.207589999998</v>
          </cell>
          <cell r="I23">
            <v>36658.672779</v>
          </cell>
          <cell r="J23">
            <v>31151.954054000002</v>
          </cell>
          <cell r="K23">
            <v>31460.181468999999</v>
          </cell>
          <cell r="L23">
            <v>37250.310927999999</v>
          </cell>
          <cell r="M23">
            <v>35004.818720000003</v>
          </cell>
          <cell r="N23">
            <v>41130.268050999999</v>
          </cell>
          <cell r="O23">
            <v>34100.591249999998</v>
          </cell>
          <cell r="P23">
            <v>33378.916334000001</v>
          </cell>
          <cell r="Q23">
            <v>29359.131421999999</v>
          </cell>
          <cell r="R23">
            <v>33511.043468000003</v>
          </cell>
          <cell r="S23">
            <v>34755.507138000001</v>
          </cell>
          <cell r="T23">
            <v>44645.543515999998</v>
          </cell>
          <cell r="U23">
            <v>40280.434298</v>
          </cell>
          <cell r="V23">
            <v>37173.180503000003</v>
          </cell>
          <cell r="W23">
            <v>39065.131305000003</v>
          </cell>
        </row>
        <row r="24">
          <cell r="C24">
            <v>58920.874693999998</v>
          </cell>
          <cell r="D24">
            <v>62698.858454000001</v>
          </cell>
          <cell r="E24">
            <v>77880.038759999996</v>
          </cell>
          <cell r="F24">
            <v>101738.78546699999</v>
          </cell>
          <cell r="G24">
            <v>102227.587766</v>
          </cell>
          <cell r="H24">
            <v>73019.724308000004</v>
          </cell>
          <cell r="I24">
            <v>82600.363522</v>
          </cell>
          <cell r="J24">
            <v>64184.552844999998</v>
          </cell>
          <cell r="K24">
            <v>62260.284533999999</v>
          </cell>
          <cell r="L24">
            <v>69831.837199000001</v>
          </cell>
          <cell r="M24">
            <v>64694.446150000003</v>
          </cell>
          <cell r="N24">
            <v>83687.252063000007</v>
          </cell>
          <cell r="O24">
            <v>66197.474428999994</v>
          </cell>
          <cell r="P24">
            <v>71357.40638</v>
          </cell>
          <cell r="Q24">
            <v>74057.742922999998</v>
          </cell>
          <cell r="R24">
            <v>71110.001006999999</v>
          </cell>
          <cell r="S24">
            <v>56206.457391000004</v>
          </cell>
          <cell r="T24">
            <v>69497.514943000002</v>
          </cell>
          <cell r="U24">
            <v>63175.687337000003</v>
          </cell>
          <cell r="V24">
            <v>61918.706379000003</v>
          </cell>
          <cell r="W24">
            <v>57647.509882999999</v>
          </cell>
        </row>
        <row r="25">
          <cell r="C25">
            <v>94420.038631999996</v>
          </cell>
          <cell r="D25">
            <v>78422.390463000003</v>
          </cell>
          <cell r="E25">
            <v>102310.783176</v>
          </cell>
          <cell r="F25">
            <v>116918.077707</v>
          </cell>
          <cell r="G25">
            <v>114801.726696</v>
          </cell>
          <cell r="H25">
            <v>83768.870766000007</v>
          </cell>
          <cell r="I25">
            <v>65906.406495000003</v>
          </cell>
          <cell r="J25">
            <v>74286.455010999998</v>
          </cell>
          <cell r="K25">
            <v>68849.140822999994</v>
          </cell>
          <cell r="L25">
            <v>70395.407781999995</v>
          </cell>
          <cell r="M25">
            <v>55683.750687</v>
          </cell>
          <cell r="N25">
            <v>70396.338665000003</v>
          </cell>
          <cell r="O25">
            <v>52356.719485000001</v>
          </cell>
          <cell r="P25">
            <v>57047.512736999997</v>
          </cell>
          <cell r="Q25">
            <v>50628.408490000002</v>
          </cell>
          <cell r="R25">
            <v>50862.388182000002</v>
          </cell>
          <cell r="S25">
            <v>36560.97395</v>
          </cell>
          <cell r="T25">
            <v>59990.912726000002</v>
          </cell>
          <cell r="U25">
            <v>58843.019297999999</v>
          </cell>
          <cell r="V25">
            <v>55733.821819999997</v>
          </cell>
          <cell r="W25">
            <v>55301.614331999997</v>
          </cell>
        </row>
      </sheetData>
      <sheetData sheetId="32">
        <row r="12">
          <cell r="C12">
            <v>8.5025000000000003E-2</v>
          </cell>
          <cell r="D12">
            <v>6.4831E-2</v>
          </cell>
          <cell r="E12">
            <v>7.2871000000000005E-2</v>
          </cell>
          <cell r="F12">
            <v>6.4079999999999998E-2</v>
          </cell>
          <cell r="G12">
            <v>8.0332000000000001E-2</v>
          </cell>
          <cell r="H12">
            <v>8.7942000000000006E-2</v>
          </cell>
          <cell r="I12">
            <v>0.10290199999999999</v>
          </cell>
          <cell r="J12">
            <v>0.104709</v>
          </cell>
          <cell r="K12">
            <v>0.12836800000000001</v>
          </cell>
          <cell r="L12">
            <v>0.14180400000000001</v>
          </cell>
          <cell r="M12">
            <v>0.16211100000000001</v>
          </cell>
          <cell r="N12">
            <v>0.18420900000000001</v>
          </cell>
          <cell r="O12">
            <v>0.20107</v>
          </cell>
          <cell r="P12">
            <v>0.16514499999999999</v>
          </cell>
          <cell r="Q12">
            <v>0.15051700000000001</v>
          </cell>
          <cell r="R12">
            <v>0.17719699999999999</v>
          </cell>
          <cell r="S12">
            <v>0.18865299999999999</v>
          </cell>
          <cell r="T12">
            <v>0.18614600000000001</v>
          </cell>
          <cell r="U12">
            <v>0.18915699999999999</v>
          </cell>
          <cell r="V12">
            <v>0.20172599999999999</v>
          </cell>
          <cell r="W12">
            <v>0.158663</v>
          </cell>
        </row>
        <row r="15">
          <cell r="C15">
            <v>56.856141999999998</v>
          </cell>
          <cell r="D15">
            <v>48.082998000000003</v>
          </cell>
          <cell r="E15">
            <v>56.258535000000002</v>
          </cell>
          <cell r="F15">
            <v>49.472586</v>
          </cell>
          <cell r="G15">
            <v>62.019218000000002</v>
          </cell>
          <cell r="H15">
            <v>74.212141000000003</v>
          </cell>
          <cell r="I15">
            <v>86.838802999999999</v>
          </cell>
          <cell r="J15">
            <v>90.459131999999997</v>
          </cell>
          <cell r="K15">
            <v>110.9051</v>
          </cell>
          <cell r="L15">
            <v>80.815623000000002</v>
          </cell>
          <cell r="M15">
            <v>92.388979000000006</v>
          </cell>
          <cell r="N15">
            <v>104.98172599999999</v>
          </cell>
          <cell r="O15">
            <v>114.589797</v>
          </cell>
          <cell r="P15">
            <v>94.118288000000007</v>
          </cell>
          <cell r="Q15">
            <v>85.779921999999999</v>
          </cell>
          <cell r="R15">
            <v>100.98521</v>
          </cell>
          <cell r="S15">
            <v>114.365123</v>
          </cell>
          <cell r="T15">
            <v>116.44975700000001</v>
          </cell>
          <cell r="U15">
            <v>118.33199399999999</v>
          </cell>
          <cell r="V15">
            <v>126.411429</v>
          </cell>
          <cell r="W15">
            <v>103.02051899999999</v>
          </cell>
        </row>
        <row r="26">
          <cell r="C26">
            <v>9.1159999999999997</v>
          </cell>
          <cell r="D26">
            <v>7.3179999999999996</v>
          </cell>
          <cell r="E26">
            <v>7.9050000000000002</v>
          </cell>
          <cell r="F26">
            <v>6.8259999999999996</v>
          </cell>
          <cell r="G26">
            <v>8.6080000000000005</v>
          </cell>
          <cell r="H26">
            <v>10.407</v>
          </cell>
          <cell r="I26">
            <v>12.156000000000001</v>
          </cell>
          <cell r="J26">
            <v>13.528</v>
          </cell>
          <cell r="K26">
            <v>16.314</v>
          </cell>
          <cell r="L26">
            <v>15.82</v>
          </cell>
          <cell r="M26">
            <v>17.79</v>
          </cell>
          <cell r="N26">
            <v>18.327000000000002</v>
          </cell>
          <cell r="O26">
            <v>19.565999999999999</v>
          </cell>
          <cell r="P26">
            <v>18.562999999999999</v>
          </cell>
          <cell r="Q26">
            <v>18.957000000000001</v>
          </cell>
          <cell r="R26">
            <v>17.946000000000002</v>
          </cell>
          <cell r="S26">
            <v>18.594000000000001</v>
          </cell>
          <cell r="T26">
            <v>18.408999999999999</v>
          </cell>
          <cell r="U26">
            <v>18.716000000000001</v>
          </cell>
          <cell r="V26">
            <v>20.427</v>
          </cell>
          <cell r="W26">
            <v>19.789000000000001</v>
          </cell>
        </row>
        <row r="27">
          <cell r="C27">
            <v>5669.9135139999999</v>
          </cell>
          <cell r="D27">
            <v>5385.4703879999997</v>
          </cell>
          <cell r="E27">
            <v>5603.8202339999998</v>
          </cell>
          <cell r="F27">
            <v>5706.7268160000003</v>
          </cell>
          <cell r="G27">
            <v>5673.0715060000002</v>
          </cell>
          <cell r="H27">
            <v>5614.7704890000005</v>
          </cell>
          <cell r="I27">
            <v>5624.676262</v>
          </cell>
          <cell r="J27">
            <v>5265.4058910000003</v>
          </cell>
          <cell r="K27">
            <v>5352.7852059999996</v>
          </cell>
          <cell r="L27">
            <v>4742.6461509999999</v>
          </cell>
          <cell r="M27">
            <v>4821.4102140000005</v>
          </cell>
          <cell r="N27">
            <v>5318.1114049999996</v>
          </cell>
          <cell r="O27">
            <v>5437.3068679999997</v>
          </cell>
          <cell r="P27">
            <v>4707.1117439999998</v>
          </cell>
          <cell r="Q27">
            <v>4201.0085170000002</v>
          </cell>
          <cell r="R27">
            <v>5224.2797499999997</v>
          </cell>
          <cell r="S27">
            <v>5368.194649</v>
          </cell>
          <cell r="T27">
            <v>5451.0489950000001</v>
          </cell>
          <cell r="U27">
            <v>5448.3682580000004</v>
          </cell>
          <cell r="V27">
            <v>5323.6984309999998</v>
          </cell>
          <cell r="W27">
            <v>4322.2334819999996</v>
          </cell>
        </row>
      </sheetData>
      <sheetData sheetId="33"/>
      <sheetData sheetId="34"/>
      <sheetData sheetId="35">
        <row r="14">
          <cell r="B14" t="str">
            <v>Natural Gas</v>
          </cell>
        </row>
      </sheetData>
      <sheetData sheetId="36">
        <row r="14">
          <cell r="B14" t="str">
            <v>Motor Gasoline</v>
          </cell>
        </row>
      </sheetData>
      <sheetData sheetId="37">
        <row r="13">
          <cell r="C13">
            <v>13.787000000000001</v>
          </cell>
          <cell r="D13">
            <v>12.917999999999999</v>
          </cell>
          <cell r="E13">
            <v>13.882</v>
          </cell>
          <cell r="F13">
            <v>14.536</v>
          </cell>
          <cell r="G13">
            <v>14.356999999999999</v>
          </cell>
          <cell r="H13">
            <v>14.635</v>
          </cell>
          <cell r="I13">
            <v>14.289</v>
          </cell>
          <cell r="J13">
            <v>15.465</v>
          </cell>
          <cell r="K13">
            <v>14.502000000000001</v>
          </cell>
          <cell r="L13">
            <v>14.878</v>
          </cell>
          <cell r="M13">
            <v>18.574000000000002</v>
          </cell>
          <cell r="N13">
            <v>17.774000000000001</v>
          </cell>
          <cell r="O13">
            <v>16.773</v>
          </cell>
          <cell r="P13">
            <v>18.533000000000001</v>
          </cell>
          <cell r="Q13">
            <v>20.562999999999999</v>
          </cell>
          <cell r="R13">
            <v>23.594000000000001</v>
          </cell>
          <cell r="S13">
            <v>25.548999999999999</v>
          </cell>
          <cell r="T13">
            <v>28.23</v>
          </cell>
          <cell r="U13">
            <v>26.279</v>
          </cell>
          <cell r="V13">
            <v>26.349</v>
          </cell>
          <cell r="W13">
            <v>23.027999999999999</v>
          </cell>
        </row>
        <row r="25">
          <cell r="C25">
            <v>136.86000000000001</v>
          </cell>
          <cell r="D25">
            <v>137.23500000000001</v>
          </cell>
          <cell r="E25">
            <v>142.58699999999999</v>
          </cell>
          <cell r="F25">
            <v>147.34299999999999</v>
          </cell>
          <cell r="G25">
            <v>152.76300000000001</v>
          </cell>
          <cell r="H25">
            <v>154.905</v>
          </cell>
          <cell r="I25">
            <v>156.17500000000001</v>
          </cell>
          <cell r="J25">
            <v>159.52799999999999</v>
          </cell>
          <cell r="K25">
            <v>166.14400000000001</v>
          </cell>
          <cell r="L25">
            <v>171.149</v>
          </cell>
          <cell r="M25">
            <v>179.72300000000001</v>
          </cell>
          <cell r="N25">
            <v>186.69900000000001</v>
          </cell>
          <cell r="O25">
            <v>189.29900000000001</v>
          </cell>
          <cell r="P25">
            <v>192.88200000000001</v>
          </cell>
          <cell r="Q25">
            <v>201.00800000000001</v>
          </cell>
          <cell r="R25">
            <v>211.59899999999999</v>
          </cell>
          <cell r="S25">
            <v>221.01</v>
          </cell>
          <cell r="T25">
            <v>234.363</v>
          </cell>
          <cell r="U25">
            <v>249.50399999999999</v>
          </cell>
          <cell r="V25">
            <v>258.89100000000002</v>
          </cell>
          <cell r="W25">
            <v>287.04000000000002</v>
          </cell>
        </row>
        <row r="37">
          <cell r="C37">
            <v>23972.447630999999</v>
          </cell>
          <cell r="D37">
            <v>22417.475837999998</v>
          </cell>
          <cell r="E37">
            <v>22862.369481000002</v>
          </cell>
          <cell r="F37">
            <v>23180.259431999999</v>
          </cell>
          <cell r="G37">
            <v>22982.430240999998</v>
          </cell>
          <cell r="H37">
            <v>22548.497437999999</v>
          </cell>
          <cell r="I37">
            <v>22659.653815999998</v>
          </cell>
          <cell r="J37">
            <v>21285.690396999998</v>
          </cell>
          <cell r="K37">
            <v>21717.664509999999</v>
          </cell>
          <cell r="L37">
            <v>19293.217257</v>
          </cell>
          <cell r="M37">
            <v>19605.464693999998</v>
          </cell>
          <cell r="N37">
            <v>21814.410897000002</v>
          </cell>
          <cell r="O37">
            <v>22244.988065000001</v>
          </cell>
          <cell r="P37">
            <v>19265.491092</v>
          </cell>
          <cell r="Q37">
            <v>17232.238304999999</v>
          </cell>
          <cell r="R37">
            <v>21484.743138000002</v>
          </cell>
          <cell r="S37">
            <v>22210.603082000001</v>
          </cell>
          <cell r="T37">
            <v>22704.275518999999</v>
          </cell>
          <cell r="U37">
            <v>22727.689928</v>
          </cell>
          <cell r="V37">
            <v>22199.809290000001</v>
          </cell>
          <cell r="W37">
            <v>17752.4951</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sheetName val="Table 1"/>
      <sheetName val="Table 2"/>
      <sheetName val="Table 3"/>
      <sheetName val="Table 4"/>
      <sheetName val="Table 5"/>
      <sheetName val="Table 6"/>
      <sheetName val="Table 7"/>
      <sheetName val="Table 8"/>
      <sheetName val="Table 9"/>
      <sheetName val="Table 10"/>
      <sheetName val="Table 11"/>
      <sheetName val="Table 12"/>
      <sheetName val="Table 13"/>
      <sheetName val="Table 14"/>
      <sheetName val="Table 15"/>
      <sheetName val="Table 16"/>
      <sheetName val="Table 17"/>
      <sheetName val="Table 18"/>
      <sheetName val="Table 19"/>
      <sheetName val="Table 20"/>
      <sheetName val="Table 21"/>
      <sheetName val="Table 22"/>
      <sheetName val="Table 23"/>
      <sheetName val="Table 24"/>
      <sheetName val="Table 25"/>
      <sheetName val="Table 26"/>
      <sheetName val="Table 27"/>
      <sheetName val="Table 28"/>
      <sheetName val="Table 29"/>
      <sheetName val="Table 30"/>
      <sheetName val="Table 31"/>
      <sheetName val="Table 32"/>
      <sheetName val="Table 33"/>
      <sheetName val="Table 34"/>
      <sheetName val="Table 35"/>
      <sheetName val="Table 36"/>
      <sheetName val="Table 3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4">
          <cell r="C14">
            <v>6.0000000000000001E-3</v>
          </cell>
          <cell r="D14">
            <v>3.8920000000000001E-3</v>
          </cell>
          <cell r="E14">
            <v>7.7340000000000004E-3</v>
          </cell>
          <cell r="F14">
            <v>6.7549999999999997E-3</v>
          </cell>
          <cell r="G14">
            <v>1.0659999999999999E-2</v>
          </cell>
          <cell r="H14">
            <v>7.7549999999999997E-3</v>
          </cell>
          <cell r="I14">
            <v>1.0647999999999999E-2</v>
          </cell>
          <cell r="J14">
            <v>1.0703000000000001E-2</v>
          </cell>
          <cell r="K14">
            <v>7.8079999999999998E-3</v>
          </cell>
          <cell r="L14">
            <v>6.8389999999999996E-3</v>
          </cell>
          <cell r="M14">
            <v>5.8440000000000002E-3</v>
          </cell>
          <cell r="N14">
            <v>2.9220000000000001E-3</v>
          </cell>
          <cell r="O14">
            <v>2.9250000000000001E-3</v>
          </cell>
          <cell r="P14">
            <v>9.7499999999999996E-4</v>
          </cell>
          <cell r="Q14">
            <v>0</v>
          </cell>
          <cell r="R14">
            <v>0</v>
          </cell>
          <cell r="S14">
            <v>0</v>
          </cell>
          <cell r="T14">
            <v>0</v>
          </cell>
          <cell r="U14">
            <v>0</v>
          </cell>
          <cell r="V14">
            <v>0</v>
          </cell>
          <cell r="W14">
            <v>0</v>
          </cell>
        </row>
        <row r="15">
          <cell r="C15">
            <v>0.12704799999999999</v>
          </cell>
          <cell r="D15">
            <v>0.118508</v>
          </cell>
          <cell r="E15">
            <v>0.104466</v>
          </cell>
          <cell r="F15">
            <v>0.139485</v>
          </cell>
          <cell r="G15">
            <v>0.150342</v>
          </cell>
          <cell r="H15">
            <v>0.174765</v>
          </cell>
          <cell r="I15">
            <v>0.19462399999999999</v>
          </cell>
          <cell r="J15">
            <v>0.20235500000000001</v>
          </cell>
          <cell r="K15">
            <v>0.221136</v>
          </cell>
          <cell r="L15">
            <v>0.23575599999999999</v>
          </cell>
          <cell r="M15">
            <v>0.25257800000000002</v>
          </cell>
          <cell r="N15">
            <v>0.15320400000000001</v>
          </cell>
          <cell r="O15">
            <v>4.5124999999999998E-2</v>
          </cell>
          <cell r="P15">
            <v>7.1624999999999994E-2</v>
          </cell>
          <cell r="Q15">
            <v>0.15612500000000001</v>
          </cell>
          <cell r="R15">
            <v>0.25176599999999999</v>
          </cell>
          <cell r="S15">
            <v>0.35025000000000001</v>
          </cell>
          <cell r="T15">
            <v>0.32905000000000001</v>
          </cell>
          <cell r="U15">
            <v>0.404775</v>
          </cell>
          <cell r="V15">
            <v>0.41294399999999998</v>
          </cell>
          <cell r="W15">
            <v>0.13639999999999999</v>
          </cell>
        </row>
      </sheetData>
      <sheetData sheetId="15">
        <row r="14">
          <cell r="C14">
            <v>0</v>
          </cell>
        </row>
      </sheetData>
      <sheetData sheetId="16"/>
      <sheetData sheetId="17">
        <row r="12">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row>
      </sheetData>
      <sheetData sheetId="18">
        <row r="12">
          <cell r="C12">
            <v>0</v>
          </cell>
        </row>
      </sheetData>
      <sheetData sheetId="19">
        <row r="14">
          <cell r="C14">
            <v>1.087</v>
          </cell>
        </row>
      </sheetData>
      <sheetData sheetId="20">
        <row r="14">
          <cell r="B14" t="str">
            <v>Natural Gas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row>
        <row r="15">
          <cell r="B15" t="str">
            <v>Motor Gasoline</v>
          </cell>
          <cell r="C15">
            <v>3.5007419999999998</v>
          </cell>
          <cell r="D15">
            <v>3.2846989999999998</v>
          </cell>
          <cell r="E15">
            <v>3.5936900000000001</v>
          </cell>
          <cell r="F15">
            <v>3.58535</v>
          </cell>
          <cell r="G15">
            <v>3.5908509999999998</v>
          </cell>
          <cell r="H15">
            <v>3.5966999999999998</v>
          </cell>
          <cell r="I15">
            <v>3.5483020000000001</v>
          </cell>
          <cell r="J15">
            <v>3.6041650000000001</v>
          </cell>
          <cell r="K15">
            <v>3.5865710000000002</v>
          </cell>
          <cell r="L15">
            <v>3.2852049999999999</v>
          </cell>
          <cell r="M15">
            <v>3.3601019999999999</v>
          </cell>
          <cell r="N15">
            <v>3.4345129999999999</v>
          </cell>
          <cell r="O15">
            <v>3.3749500000000001</v>
          </cell>
          <cell r="P15">
            <v>2.9125969999999999</v>
          </cell>
          <cell r="Q15">
            <v>2.468801</v>
          </cell>
          <cell r="R15">
            <v>2.8395929999999998</v>
          </cell>
          <cell r="S15">
            <v>2.9581559999999998</v>
          </cell>
          <cell r="T15">
            <v>2.9473859999999998</v>
          </cell>
          <cell r="U15">
            <v>2.5933410000000001</v>
          </cell>
          <cell r="V15">
            <v>2.5310459999999999</v>
          </cell>
          <cell r="W15">
            <v>2.2260209999999998</v>
          </cell>
        </row>
        <row r="16">
          <cell r="B16" t="str">
            <v>Diesel Fuel Oil</v>
          </cell>
          <cell r="C16">
            <v>2.6107999999999999E-2</v>
          </cell>
          <cell r="D16">
            <v>2.9922000000000001E-2</v>
          </cell>
          <cell r="E16">
            <v>3.4832000000000002E-2</v>
          </cell>
          <cell r="F16">
            <v>3.7012000000000003E-2</v>
          </cell>
          <cell r="G16">
            <v>2.4743999999999999E-2</v>
          </cell>
          <cell r="H16">
            <v>2.8583999999999998E-2</v>
          </cell>
          <cell r="I16">
            <v>3.4314999999999998E-2</v>
          </cell>
          <cell r="J16">
            <v>2.9336000000000001E-2</v>
          </cell>
          <cell r="K16">
            <v>2.4559000000000001E-2</v>
          </cell>
          <cell r="L16">
            <v>3.0158999999999998E-2</v>
          </cell>
          <cell r="M16">
            <v>2.2856000000000001E-2</v>
          </cell>
          <cell r="N16">
            <v>3.7006999999999998E-2</v>
          </cell>
          <cell r="O16">
            <v>3.6831999999999997E-2</v>
          </cell>
          <cell r="P16">
            <v>3.2159E-2</v>
          </cell>
          <cell r="Q16">
            <v>3.7645999999999999E-2</v>
          </cell>
          <cell r="R16">
            <v>4.2061000000000001E-2</v>
          </cell>
          <cell r="S16">
            <v>4.0385999999999998E-2</v>
          </cell>
          <cell r="T16">
            <v>3.6708999999999999E-2</v>
          </cell>
          <cell r="U16">
            <v>3.0918999999999999E-2</v>
          </cell>
          <cell r="V16">
            <v>2.5696E-2</v>
          </cell>
          <cell r="W16">
            <v>2.2873000000000001E-2</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0.12526799999999999</v>
          </cell>
          <cell r="O17">
            <v>0.123124</v>
          </cell>
          <cell r="P17">
            <v>2.3906E-2</v>
          </cell>
          <cell r="Q17">
            <v>0.37030000000000002</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5.0470000000000003E-3</v>
          </cell>
          <cell r="D19">
            <v>8.7790000000000003E-3</v>
          </cell>
          <cell r="E19">
            <v>0</v>
          </cell>
          <cell r="F19">
            <v>0</v>
          </cell>
          <cell r="G19">
            <v>0</v>
          </cell>
          <cell r="H19">
            <v>0</v>
          </cell>
          <cell r="I19">
            <v>0</v>
          </cell>
          <cell r="J19">
            <v>0</v>
          </cell>
          <cell r="K19">
            <v>0</v>
          </cell>
          <cell r="L19">
            <v>0</v>
          </cell>
          <cell r="M19">
            <v>3.7300000000000001E-4</v>
          </cell>
          <cell r="N19">
            <v>0</v>
          </cell>
          <cell r="O19">
            <v>0</v>
          </cell>
          <cell r="P19">
            <v>0</v>
          </cell>
          <cell r="Q19">
            <v>0</v>
          </cell>
          <cell r="R19">
            <v>0</v>
          </cell>
          <cell r="S19">
            <v>0</v>
          </cell>
          <cell r="T19">
            <v>0</v>
          </cell>
          <cell r="U19">
            <v>0</v>
          </cell>
          <cell r="V19">
            <v>0</v>
          </cell>
          <cell r="W19">
            <v>0</v>
          </cell>
        </row>
      </sheetData>
      <sheetData sheetId="21">
        <row r="13">
          <cell r="C13">
            <v>2.4569999999999999</v>
          </cell>
          <cell r="D13">
            <v>2.5329999999999999</v>
          </cell>
          <cell r="E13">
            <v>2.7280000000000002</v>
          </cell>
          <cell r="F13">
            <v>2.6419999999999999</v>
          </cell>
          <cell r="G13">
            <v>2.5739999999999998</v>
          </cell>
          <cell r="H13">
            <v>2.7210000000000001</v>
          </cell>
          <cell r="I13">
            <v>2.9359999999999999</v>
          </cell>
          <cell r="J13">
            <v>3.097</v>
          </cell>
          <cell r="K13">
            <v>3.3220000000000001</v>
          </cell>
          <cell r="L13">
            <v>2.9380000000000002</v>
          </cell>
          <cell r="M13">
            <v>3.044</v>
          </cell>
          <cell r="N13">
            <v>2.75</v>
          </cell>
          <cell r="O13">
            <v>3.2120000000000002</v>
          </cell>
          <cell r="P13">
            <v>3.7719999999999998</v>
          </cell>
          <cell r="Q13">
            <v>3.6989999999999998</v>
          </cell>
          <cell r="R13">
            <v>3.2450000000000001</v>
          </cell>
          <cell r="S13">
            <v>2.7839999999999998</v>
          </cell>
          <cell r="T13">
            <v>2.6539999999999999</v>
          </cell>
          <cell r="U13">
            <v>2.4889999999999999</v>
          </cell>
          <cell r="V13">
            <v>2.2719999999999998</v>
          </cell>
          <cell r="W13">
            <v>1.8029999999999999</v>
          </cell>
        </row>
        <row r="16">
          <cell r="C16">
            <v>52.354999999999997</v>
          </cell>
          <cell r="D16">
            <v>55.503999999999998</v>
          </cell>
          <cell r="E16">
            <v>53.387999999999998</v>
          </cell>
          <cell r="F16">
            <v>53.372</v>
          </cell>
          <cell r="G16">
            <v>52.350999999999999</v>
          </cell>
          <cell r="H16">
            <v>51.906999999999996</v>
          </cell>
          <cell r="I16">
            <v>52.558</v>
          </cell>
          <cell r="J16">
            <v>53.78</v>
          </cell>
          <cell r="K16">
            <v>58.393999999999998</v>
          </cell>
          <cell r="L16">
            <v>52.936</v>
          </cell>
          <cell r="M16">
            <v>58.786000000000001</v>
          </cell>
          <cell r="N16">
            <v>58.457000000000001</v>
          </cell>
          <cell r="O16">
            <v>61.960999999999999</v>
          </cell>
          <cell r="P16">
            <v>63.155999999999999</v>
          </cell>
          <cell r="Q16">
            <v>63.631</v>
          </cell>
          <cell r="R16">
            <v>67.552000000000007</v>
          </cell>
          <cell r="S16">
            <v>69.695999999999998</v>
          </cell>
          <cell r="T16">
            <v>67.575000000000003</v>
          </cell>
          <cell r="U16">
            <v>66.573999999999998</v>
          </cell>
          <cell r="V16">
            <v>65.554000000000002</v>
          </cell>
          <cell r="W16">
            <v>65.828000000000003</v>
          </cell>
        </row>
        <row r="19">
          <cell r="C19">
            <v>21159.398000000001</v>
          </cell>
          <cell r="D19">
            <v>18945.763999999999</v>
          </cell>
          <cell r="E19">
            <v>21571.612000000001</v>
          </cell>
          <cell r="F19">
            <v>21702.988000000001</v>
          </cell>
          <cell r="G19">
            <v>22297.342000000001</v>
          </cell>
          <cell r="H19">
            <v>22677.962</v>
          </cell>
          <cell r="I19">
            <v>22471.436000000002</v>
          </cell>
          <cell r="J19">
            <v>22484.544000000002</v>
          </cell>
          <cell r="K19">
            <v>21452.356</v>
          </cell>
          <cell r="L19">
            <v>21679.263999999999</v>
          </cell>
          <cell r="M19">
            <v>20118.601999999999</v>
          </cell>
          <cell r="N19">
            <v>21634.774000000001</v>
          </cell>
          <cell r="O19">
            <v>20074.218000000001</v>
          </cell>
          <cell r="P19">
            <v>16689.034</v>
          </cell>
          <cell r="Q19">
            <v>16201.904</v>
          </cell>
          <cell r="R19">
            <v>15323.279</v>
          </cell>
          <cell r="S19">
            <v>15542.071</v>
          </cell>
          <cell r="T19">
            <v>16153.703</v>
          </cell>
          <cell r="U19">
            <v>14536.046</v>
          </cell>
          <cell r="V19">
            <v>14512.263000000001</v>
          </cell>
          <cell r="W19">
            <v>12774.121999999999</v>
          </cell>
        </row>
      </sheetData>
      <sheetData sheetId="22"/>
      <sheetData sheetId="23"/>
      <sheetData sheetId="24"/>
      <sheetData sheetId="25">
        <row r="14">
          <cell r="B14" t="str">
            <v>Natural Gas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row>
        <row r="15">
          <cell r="B15" t="str">
            <v>Motor Gasoline</v>
          </cell>
          <cell r="C15">
            <v>2.0524279999999999</v>
          </cell>
          <cell r="D15">
            <v>2.1300110000000001</v>
          </cell>
          <cell r="E15">
            <v>2.4201169999999999</v>
          </cell>
          <cell r="F15">
            <v>2.5319129999999999</v>
          </cell>
          <cell r="G15">
            <v>2.6514730000000002</v>
          </cell>
          <cell r="H15">
            <v>2.7079580000000001</v>
          </cell>
          <cell r="I15">
            <v>2.6782849999999998</v>
          </cell>
          <cell r="J15">
            <v>2.7393420000000002</v>
          </cell>
          <cell r="K15">
            <v>2.777123</v>
          </cell>
          <cell r="L15">
            <v>2.588965</v>
          </cell>
          <cell r="M15">
            <v>2.7475679999999998</v>
          </cell>
          <cell r="N15">
            <v>2.9575659999999999</v>
          </cell>
          <cell r="O15">
            <v>2.9832559999999999</v>
          </cell>
          <cell r="P15">
            <v>2.6725189999999999</v>
          </cell>
          <cell r="Q15">
            <v>2.3251149999999998</v>
          </cell>
          <cell r="R15">
            <v>2.7396850000000001</v>
          </cell>
          <cell r="S15">
            <v>3.0684089999999999</v>
          </cell>
          <cell r="T15">
            <v>3.331871</v>
          </cell>
          <cell r="U15">
            <v>3.1859470000000001</v>
          </cell>
          <cell r="V15">
            <v>3.2873730000000001</v>
          </cell>
          <cell r="W15">
            <v>3.063507</v>
          </cell>
        </row>
        <row r="16">
          <cell r="B16" t="str">
            <v>Diesel Fuel Oil</v>
          </cell>
          <cell r="C16">
            <v>5.1894999999999997E-2</v>
          </cell>
          <cell r="D16">
            <v>5.8292999999999998E-2</v>
          </cell>
          <cell r="E16">
            <v>7.1334999999999996E-2</v>
          </cell>
          <cell r="F16">
            <v>7.1828000000000003E-2</v>
          </cell>
          <cell r="G16">
            <v>4.7072999999999997E-2</v>
          </cell>
          <cell r="H16">
            <v>5.1256999999999997E-2</v>
          </cell>
          <cell r="I16">
            <v>1.2470999999999999E-2</v>
          </cell>
          <cell r="J16">
            <v>9.613E-3</v>
          </cell>
          <cell r="K16">
            <v>8.4390000000000003E-3</v>
          </cell>
          <cell r="L16">
            <v>1.1336000000000001E-2</v>
          </cell>
          <cell r="M16">
            <v>7.2960000000000004E-3</v>
          </cell>
          <cell r="N16">
            <v>1.1140000000000001E-2</v>
          </cell>
          <cell r="O16">
            <v>9.6670000000000002E-3</v>
          </cell>
          <cell r="P16">
            <v>8.6840000000000007E-3</v>
          </cell>
          <cell r="Q16">
            <v>1.076E-2</v>
          </cell>
          <cell r="R16">
            <v>1.8849000000000001E-2</v>
          </cell>
          <cell r="S16">
            <v>2.5013000000000001E-2</v>
          </cell>
          <cell r="T16">
            <v>2.7403E-2</v>
          </cell>
          <cell r="U16">
            <v>2.8417999999999999E-2</v>
          </cell>
          <cell r="V16">
            <v>2.5204000000000001E-2</v>
          </cell>
          <cell r="W16">
            <v>2.6790000000000001E-2</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0.107872</v>
          </cell>
          <cell r="O17">
            <v>0.108834</v>
          </cell>
          <cell r="P17">
            <v>2.1936000000000001E-2</v>
          </cell>
          <cell r="Q17">
            <v>0.348748</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1.395E-3</v>
          </cell>
          <cell r="D19">
            <v>2.6700000000000001E-3</v>
          </cell>
          <cell r="E19">
            <v>0</v>
          </cell>
          <cell r="F19">
            <v>0</v>
          </cell>
          <cell r="G19">
            <v>0</v>
          </cell>
          <cell r="H19">
            <v>0</v>
          </cell>
          <cell r="I19">
            <v>0</v>
          </cell>
          <cell r="J19">
            <v>0</v>
          </cell>
          <cell r="K19">
            <v>0</v>
          </cell>
          <cell r="L19">
            <v>0</v>
          </cell>
          <cell r="M19">
            <v>1.08E-4</v>
          </cell>
          <cell r="N19">
            <v>0</v>
          </cell>
          <cell r="O19">
            <v>0</v>
          </cell>
          <cell r="P19">
            <v>0</v>
          </cell>
          <cell r="Q19">
            <v>0</v>
          </cell>
          <cell r="R19">
            <v>0</v>
          </cell>
          <cell r="S19">
            <v>0</v>
          </cell>
          <cell r="T19">
            <v>0</v>
          </cell>
          <cell r="U19">
            <v>0</v>
          </cell>
          <cell r="V19">
            <v>0</v>
          </cell>
          <cell r="W19">
            <v>0</v>
          </cell>
        </row>
      </sheetData>
      <sheetData sheetId="26"/>
      <sheetData sheetId="27"/>
      <sheetData sheetId="28">
        <row r="14">
          <cell r="B14" t="str">
            <v>Natural Gas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row>
        <row r="15">
          <cell r="B15" t="str">
            <v>Motor Gasoline</v>
          </cell>
          <cell r="C15">
            <v>1.49E-3</v>
          </cell>
          <cell r="D15">
            <v>3.4400000000000001E-4</v>
          </cell>
          <cell r="E15">
            <v>2.5300000000000002E-4</v>
          </cell>
          <cell r="F15">
            <v>6.2100000000000002E-4</v>
          </cell>
          <cell r="G15">
            <v>5.9400000000000002E-4</v>
          </cell>
          <cell r="H15">
            <v>2.4899999999999998E-4</v>
          </cell>
          <cell r="I15">
            <v>5.5699999999999999E-4</v>
          </cell>
          <cell r="J15">
            <v>1.098E-3</v>
          </cell>
          <cell r="K15">
            <v>5.4100000000000003E-4</v>
          </cell>
          <cell r="L15">
            <v>9.4600000000000001E-4</v>
          </cell>
          <cell r="M15">
            <v>7.8299999999999995E-4</v>
          </cell>
          <cell r="N15">
            <v>8.6799999999999996E-4</v>
          </cell>
          <cell r="O15">
            <v>8.9400000000000005E-4</v>
          </cell>
          <cell r="P15">
            <v>3.209E-3</v>
          </cell>
          <cell r="Q15">
            <v>3.434E-3</v>
          </cell>
          <cell r="R15">
            <v>3.4150000000000001E-3</v>
          </cell>
          <cell r="S15">
            <v>3.797E-3</v>
          </cell>
          <cell r="T15">
            <v>2.6259999999999999E-3</v>
          </cell>
          <cell r="U15">
            <v>9.7199999999999999E-4</v>
          </cell>
          <cell r="V15">
            <v>1.346E-3</v>
          </cell>
          <cell r="W15">
            <v>5.2499999999999997E-4</v>
          </cell>
        </row>
        <row r="16">
          <cell r="B16" t="str">
            <v>Diesel Fuel Oil</v>
          </cell>
          <cell r="C16">
            <v>1.4886E-2</v>
          </cell>
          <cell r="D16">
            <v>1.2338999999999999E-2</v>
          </cell>
          <cell r="E16">
            <v>1.5225000000000001E-2</v>
          </cell>
          <cell r="F16">
            <v>1.7971000000000001E-2</v>
          </cell>
          <cell r="G16">
            <v>8.9210000000000001E-3</v>
          </cell>
          <cell r="H16">
            <v>1.1402000000000001E-2</v>
          </cell>
          <cell r="I16">
            <v>1.2741000000000001E-2</v>
          </cell>
          <cell r="J16">
            <v>1.3323E-2</v>
          </cell>
          <cell r="K16">
            <v>1.4775E-2</v>
          </cell>
          <cell r="L16">
            <v>2.2948E-2</v>
          </cell>
          <cell r="M16">
            <v>1.5647000000000001E-2</v>
          </cell>
          <cell r="N16">
            <v>2.1548999999999999E-2</v>
          </cell>
          <cell r="O16">
            <v>1.6157000000000001E-2</v>
          </cell>
          <cell r="P16">
            <v>5.3196E-2</v>
          </cell>
          <cell r="Q16">
            <v>5.1249000000000003E-2</v>
          </cell>
          <cell r="R16">
            <v>5.2461000000000001E-2</v>
          </cell>
          <cell r="S16">
            <v>5.5988999999999997E-2</v>
          </cell>
          <cell r="T16">
            <v>1.8196E-2</v>
          </cell>
          <cell r="U16">
            <v>1.2958000000000001E-2</v>
          </cell>
          <cell r="V16">
            <v>1.4730999999999999E-2</v>
          </cell>
          <cell r="W16">
            <v>4.3880000000000004E-3</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3.1999999999999999E-5</v>
          </cell>
          <cell r="O17">
            <v>3.3000000000000003E-5</v>
          </cell>
          <cell r="P17">
            <v>2.5999999999999998E-5</v>
          </cell>
          <cell r="Q17">
            <v>5.1500000000000005E-4</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row>
        <row r="30">
          <cell r="C30">
            <v>26.641673999999998</v>
          </cell>
          <cell r="D30">
            <v>21.415265999999999</v>
          </cell>
          <cell r="E30">
            <v>27.471015000000001</v>
          </cell>
          <cell r="F30">
            <v>33.476061000000001</v>
          </cell>
          <cell r="G30">
            <v>18.210405000000002</v>
          </cell>
          <cell r="H30">
            <v>23.654617999999999</v>
          </cell>
          <cell r="I30">
            <v>31.106300000000001</v>
          </cell>
          <cell r="J30">
            <v>28.021411000000001</v>
          </cell>
          <cell r="K30">
            <v>28.752486999999999</v>
          </cell>
          <cell r="L30">
            <v>53.412236999999998</v>
          </cell>
          <cell r="M30">
            <v>38.450699</v>
          </cell>
          <cell r="N30">
            <v>50.592455000000001</v>
          </cell>
          <cell r="O30">
            <v>41.130934000000003</v>
          </cell>
          <cell r="P30">
            <v>138.971439</v>
          </cell>
          <cell r="Q30">
            <v>130.82182299999999</v>
          </cell>
          <cell r="R30">
            <v>129.65297699999999</v>
          </cell>
          <cell r="S30">
            <v>133.618753</v>
          </cell>
          <cell r="T30">
            <v>86.116480999999993</v>
          </cell>
          <cell r="U30">
            <v>40.052987999999999</v>
          </cell>
          <cell r="V30">
            <v>39.607121999999997</v>
          </cell>
          <cell r="W30">
            <v>14.357422</v>
          </cell>
        </row>
      </sheetData>
      <sheetData sheetId="29">
        <row r="14">
          <cell r="B14" t="str">
            <v>Electricity</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row>
        <row r="15">
          <cell r="B15" t="str">
            <v>Natural Gas</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row>
        <row r="16">
          <cell r="B16" t="str">
            <v>Motor Gasoline</v>
          </cell>
          <cell r="C16">
            <v>3.8000000000000002E-5</v>
          </cell>
          <cell r="D16">
            <v>6.0999999999999999E-5</v>
          </cell>
          <cell r="E16">
            <v>8.7000000000000001E-5</v>
          </cell>
          <cell r="F16">
            <v>1.01E-4</v>
          </cell>
          <cell r="G16">
            <v>5.1999999999999997E-5</v>
          </cell>
          <cell r="H16">
            <v>4.1999999999999998E-5</v>
          </cell>
          <cell r="I16">
            <v>2.1999999999999999E-5</v>
          </cell>
          <cell r="J16">
            <v>4.6E-5</v>
          </cell>
          <cell r="K16">
            <v>7.7999999999999999E-5</v>
          </cell>
          <cell r="L16">
            <v>8.2999999999999998E-5</v>
          </cell>
          <cell r="M16">
            <v>8.7000000000000001E-5</v>
          </cell>
          <cell r="N16">
            <v>9.7E-5</v>
          </cell>
          <cell r="O16">
            <v>6.7000000000000002E-5</v>
          </cell>
          <cell r="P16">
            <v>7.9900000000000001E-4</v>
          </cell>
          <cell r="Q16">
            <v>7.0100000000000002E-4</v>
          </cell>
          <cell r="R16">
            <v>8.4400000000000002E-4</v>
          </cell>
          <cell r="S16">
            <v>1.0120000000000001E-3</v>
          </cell>
          <cell r="T16">
            <v>1.2290000000000001E-3</v>
          </cell>
          <cell r="U16">
            <v>6.8400000000000004E-4</v>
          </cell>
          <cell r="V16">
            <v>7.9100000000000004E-4</v>
          </cell>
          <cell r="W16">
            <v>3.1500000000000001E-4</v>
          </cell>
        </row>
        <row r="17">
          <cell r="B17" t="str">
            <v>Diesel Fuel Oil</v>
          </cell>
          <cell r="C17">
            <v>2.8590999999999998E-2</v>
          </cell>
          <cell r="D17">
            <v>2.5167999999999999E-2</v>
          </cell>
          <cell r="E17">
            <v>3.3567E-2</v>
          </cell>
          <cell r="F17">
            <v>3.4862999999999998E-2</v>
          </cell>
          <cell r="G17">
            <v>2.0931000000000002E-2</v>
          </cell>
          <cell r="H17">
            <v>2.3885E-2</v>
          </cell>
          <cell r="I17">
            <v>2.4836E-2</v>
          </cell>
          <cell r="J17">
            <v>3.1756E-2</v>
          </cell>
          <cell r="K17">
            <v>3.1845999999999999E-2</v>
          </cell>
          <cell r="L17">
            <v>5.2753000000000001E-2</v>
          </cell>
          <cell r="M17">
            <v>3.6226000000000001E-2</v>
          </cell>
          <cell r="N17">
            <v>5.0631000000000002E-2</v>
          </cell>
          <cell r="O17">
            <v>3.9927999999999998E-2</v>
          </cell>
          <cell r="P17">
            <v>0.15831100000000001</v>
          </cell>
          <cell r="Q17">
            <v>0.150336</v>
          </cell>
          <cell r="R17">
            <v>0.16709399999999999</v>
          </cell>
          <cell r="S17">
            <v>0.144482</v>
          </cell>
          <cell r="T17">
            <v>0.108722</v>
          </cell>
          <cell r="U17">
            <v>4.9977000000000001E-2</v>
          </cell>
          <cell r="V17">
            <v>5.0095000000000001E-2</v>
          </cell>
          <cell r="W17">
            <v>1.4583E-2</v>
          </cell>
        </row>
        <row r="18">
          <cell r="B18" t="str">
            <v>Ethanol</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v>3.9999999999999998E-6</v>
          </cell>
          <cell r="O18">
            <v>1.9999999999999999E-6</v>
          </cell>
          <cell r="P18">
            <v>6.9999999999999999E-6</v>
          </cell>
          <cell r="Q18">
            <v>1.05E-4</v>
          </cell>
          <cell r="R18" t="str">
            <v>n.a.</v>
          </cell>
          <cell r="S18" t="str">
            <v>n.a.</v>
          </cell>
          <cell r="T18" t="str">
            <v>n.a.</v>
          </cell>
          <cell r="U18" t="str">
            <v>n.a.</v>
          </cell>
          <cell r="V18" t="str">
            <v>n.a.</v>
          </cell>
          <cell r="W18" t="str">
            <v>n.a.</v>
          </cell>
        </row>
        <row r="19">
          <cell r="B19" t="str">
            <v>Biodiesel Fuel</v>
          </cell>
          <cell r="C19">
            <v>0</v>
          </cell>
          <cell r="D19" t="str">
            <v>n.a.</v>
          </cell>
          <cell r="E19" t="str">
            <v>n.a.</v>
          </cell>
          <cell r="F19" t="str">
            <v>n.a.</v>
          </cell>
          <cell r="G19" t="str">
            <v>n.a.</v>
          </cell>
          <cell r="H19" t="str">
            <v>n.a.</v>
          </cell>
          <cell r="I19" t="str">
            <v>n.a.</v>
          </cell>
          <cell r="J19" t="str">
            <v>n.a.</v>
          </cell>
          <cell r="K19" t="str">
            <v>n.a.</v>
          </cell>
          <cell r="L19" t="str">
            <v>n.a.</v>
          </cell>
          <cell r="M19" t="str">
            <v>n.a.</v>
          </cell>
          <cell r="N19" t="str">
            <v>n.a.</v>
          </cell>
          <cell r="O19" t="str">
            <v>n.a.</v>
          </cell>
          <cell r="P19" t="str">
            <v>n.a.</v>
          </cell>
          <cell r="Q19" t="str">
            <v>n.a.</v>
          </cell>
          <cell r="R19" t="str">
            <v>n.a.</v>
          </cell>
          <cell r="S19" t="str">
            <v>n.a.</v>
          </cell>
          <cell r="T19" t="str">
            <v>n.a.</v>
          </cell>
          <cell r="U19" t="str">
            <v>n.a.</v>
          </cell>
          <cell r="V19" t="str">
            <v>n.a.</v>
          </cell>
          <cell r="W19" t="str">
            <v>n.a.</v>
          </cell>
        </row>
        <row r="32">
          <cell r="C32">
            <v>14.682342999999999</v>
          </cell>
          <cell r="D32">
            <v>14.303212</v>
          </cell>
          <cell r="E32">
            <v>18.806539000000001</v>
          </cell>
          <cell r="F32">
            <v>19.598165999999999</v>
          </cell>
          <cell r="G32">
            <v>12.005751</v>
          </cell>
          <cell r="H32">
            <v>14.033516000000001</v>
          </cell>
          <cell r="I32">
            <v>17.254379</v>
          </cell>
          <cell r="J32">
            <v>17.380901999999999</v>
          </cell>
          <cell r="K32">
            <v>17.835274999999999</v>
          </cell>
          <cell r="L32">
            <v>31.408252000000001</v>
          </cell>
          <cell r="M32">
            <v>21.841560999999999</v>
          </cell>
          <cell r="N32">
            <v>32.975349999999999</v>
          </cell>
          <cell r="O32">
            <v>26.701550000000001</v>
          </cell>
          <cell r="P32">
            <v>95.326336999999995</v>
          </cell>
          <cell r="Q32">
            <v>90.469105999999996</v>
          </cell>
          <cell r="R32">
            <v>100.320894</v>
          </cell>
          <cell r="S32">
            <v>78.531721000000005</v>
          </cell>
          <cell r="T32">
            <v>66.483177999999995</v>
          </cell>
          <cell r="U32">
            <v>29.200308</v>
          </cell>
          <cell r="V32">
            <v>29.459337999999999</v>
          </cell>
          <cell r="W32">
            <v>11.112045</v>
          </cell>
        </row>
      </sheetData>
      <sheetData sheetId="30">
        <row r="14">
          <cell r="B14" t="str">
            <v>Motor Gasoline</v>
          </cell>
          <cell r="C14">
            <v>6.3199999999999997E-4</v>
          </cell>
          <cell r="D14">
            <v>5.8E-5</v>
          </cell>
          <cell r="E14">
            <v>1.47E-4</v>
          </cell>
          <cell r="F14">
            <v>1.0399999999999999E-4</v>
          </cell>
          <cell r="G14">
            <v>9.2E-5</v>
          </cell>
          <cell r="H14">
            <v>1.74E-4</v>
          </cell>
          <cell r="I14">
            <v>1.6000000000000001E-4</v>
          </cell>
          <cell r="J14">
            <v>2.0599999999999999E-4</v>
          </cell>
          <cell r="K14">
            <v>2.42E-4</v>
          </cell>
          <cell r="L14">
            <v>2.7300000000000002E-4</v>
          </cell>
          <cell r="M14">
            <v>2.52E-4</v>
          </cell>
          <cell r="N14">
            <v>2.1900000000000001E-4</v>
          </cell>
          <cell r="O14">
            <v>2.3000000000000001E-4</v>
          </cell>
          <cell r="P14">
            <v>1.299E-3</v>
          </cell>
          <cell r="Q14">
            <v>1.07E-3</v>
          </cell>
          <cell r="R14">
            <v>9.4300000000000004E-4</v>
          </cell>
          <cell r="S14">
            <v>8.9700000000000001E-4</v>
          </cell>
          <cell r="T14">
            <v>9.5500000000000001E-4</v>
          </cell>
          <cell r="U14">
            <v>4.1199999999999999E-4</v>
          </cell>
          <cell r="V14">
            <v>5.1000000000000004E-4</v>
          </cell>
          <cell r="W14">
            <v>2.05E-4</v>
          </cell>
        </row>
        <row r="15">
          <cell r="B15" t="str">
            <v>Diesel Fuel Oil</v>
          </cell>
          <cell r="C15">
            <v>6.9909999999999998E-3</v>
          </cell>
          <cell r="D15">
            <v>7.7019999999999996E-3</v>
          </cell>
          <cell r="E15">
            <v>1.0056000000000001E-2</v>
          </cell>
          <cell r="F15">
            <v>9.1430000000000001E-3</v>
          </cell>
          <cell r="G15">
            <v>5.0419999999999996E-3</v>
          </cell>
          <cell r="H15">
            <v>5.9459999999999999E-3</v>
          </cell>
          <cell r="I15">
            <v>6.2069999999999998E-3</v>
          </cell>
          <cell r="J15">
            <v>7.4079999999999997E-3</v>
          </cell>
          <cell r="K15">
            <v>6.9849999999999999E-3</v>
          </cell>
          <cell r="L15">
            <v>8.2690000000000003E-3</v>
          </cell>
          <cell r="M15">
            <v>5.5279999999999999E-3</v>
          </cell>
          <cell r="N15">
            <v>7.0309999999999999E-3</v>
          </cell>
          <cell r="O15">
            <v>5.8729999999999997E-3</v>
          </cell>
          <cell r="P15">
            <v>2.4603E-2</v>
          </cell>
          <cell r="Q15">
            <v>2.6721999999999999E-2</v>
          </cell>
          <cell r="R15">
            <v>2.4393000000000001E-2</v>
          </cell>
          <cell r="S15">
            <v>2.0197E-2</v>
          </cell>
          <cell r="T15">
            <v>8.6910000000000008E-3</v>
          </cell>
          <cell r="U15">
            <v>3.2550000000000001E-3</v>
          </cell>
          <cell r="V15">
            <v>2.8E-3</v>
          </cell>
          <cell r="W15">
            <v>1.077E-3</v>
          </cell>
        </row>
        <row r="16">
          <cell r="B16" t="str">
            <v>Ethanol</v>
          </cell>
          <cell r="C16" t="str">
            <v>n.a.</v>
          </cell>
          <cell r="D16" t="str">
            <v>n.a.</v>
          </cell>
          <cell r="E16" t="str">
            <v>n.a.</v>
          </cell>
          <cell r="F16" t="str">
            <v>n.a.</v>
          </cell>
          <cell r="G16" t="str">
            <v>n.a.</v>
          </cell>
          <cell r="H16" t="str">
            <v>n.a.</v>
          </cell>
          <cell r="I16" t="str">
            <v>n.a.</v>
          </cell>
          <cell r="J16" t="str">
            <v>n.a.</v>
          </cell>
          <cell r="K16" t="str">
            <v>n.a.</v>
          </cell>
          <cell r="L16" t="str">
            <v>n.a.</v>
          </cell>
          <cell r="M16" t="str">
            <v>n.a.</v>
          </cell>
          <cell r="N16">
            <v>7.9999999999999996E-6</v>
          </cell>
          <cell r="O16">
            <v>7.9999999999999996E-6</v>
          </cell>
          <cell r="P16">
            <v>1.1E-5</v>
          </cell>
          <cell r="Q16">
            <v>1.6100000000000001E-4</v>
          </cell>
          <cell r="R16" t="str">
            <v>n.a.</v>
          </cell>
          <cell r="S16" t="str">
            <v>n.a.</v>
          </cell>
          <cell r="T16" t="str">
            <v>n.a.</v>
          </cell>
          <cell r="U16" t="str">
            <v>n.a.</v>
          </cell>
          <cell r="V16" t="str">
            <v>n.a.</v>
          </cell>
          <cell r="W16" t="str">
            <v>n.a.</v>
          </cell>
        </row>
        <row r="17">
          <cell r="B17" t="str">
            <v>Biodiesel Fuel</v>
          </cell>
          <cell r="C17">
            <v>0</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t="str">
            <v>n.a.</v>
          </cell>
          <cell r="U17" t="str">
            <v>n.a.</v>
          </cell>
          <cell r="V17" t="str">
            <v>n.a.</v>
          </cell>
          <cell r="W17" t="str">
            <v>n.a.</v>
          </cell>
        </row>
        <row r="19">
          <cell r="B19" t="str">
            <v>Shares (%)</v>
          </cell>
        </row>
        <row r="26">
          <cell r="C26">
            <v>9.5879359999999991</v>
          </cell>
          <cell r="D26">
            <v>9.6000309999999995</v>
          </cell>
          <cell r="E26">
            <v>13.131410000000001</v>
          </cell>
          <cell r="F26">
            <v>11.941819000000001</v>
          </cell>
          <cell r="G26">
            <v>6.7606919999999997</v>
          </cell>
          <cell r="H26">
            <v>8.2132810000000003</v>
          </cell>
          <cell r="I26">
            <v>7.5196569999999996</v>
          </cell>
          <cell r="J26">
            <v>9.9291699999999992</v>
          </cell>
          <cell r="K26">
            <v>8.8175150000000002</v>
          </cell>
          <cell r="L26">
            <v>12.437753000000001</v>
          </cell>
          <cell r="M26">
            <v>7.5589740000000001</v>
          </cell>
          <cell r="N26">
            <v>10.343503</v>
          </cell>
          <cell r="O26">
            <v>7.8343040000000004</v>
          </cell>
          <cell r="P26">
            <v>35.340772999999999</v>
          </cell>
          <cell r="Q26">
            <v>30.729149</v>
          </cell>
          <cell r="R26">
            <v>31.435179000000002</v>
          </cell>
          <cell r="S26">
            <v>28.745145000000001</v>
          </cell>
          <cell r="T26">
            <v>18.796894999999999</v>
          </cell>
          <cell r="U26">
            <v>8.3750169999999997</v>
          </cell>
          <cell r="V26">
            <v>7.4001409999999996</v>
          </cell>
          <cell r="W26">
            <v>2.9374829999999998</v>
          </cell>
        </row>
      </sheetData>
      <sheetData sheetId="31">
        <row r="13">
          <cell r="C13">
            <v>3.5999999999999997E-2</v>
          </cell>
          <cell r="D13">
            <v>3.1E-2</v>
          </cell>
          <cell r="E13">
            <v>3.1E-2</v>
          </cell>
          <cell r="F13">
            <v>3.4000000000000002E-2</v>
          </cell>
          <cell r="G13">
            <v>0.03</v>
          </cell>
          <cell r="H13">
            <v>3.5999999999999997E-2</v>
          </cell>
          <cell r="I13">
            <v>4.2000000000000003E-2</v>
          </cell>
          <cell r="J13">
            <v>5.2999999999999999E-2</v>
          </cell>
          <cell r="K13">
            <v>6.2E-2</v>
          </cell>
          <cell r="L13">
            <v>7.5999999999999998E-2</v>
          </cell>
          <cell r="M13">
            <v>7.4999999999999997E-2</v>
          </cell>
          <cell r="N13">
            <v>6.4000000000000001E-2</v>
          </cell>
          <cell r="O13">
            <v>5.5E-2</v>
          </cell>
          <cell r="P13">
            <v>0.23400000000000001</v>
          </cell>
          <cell r="Q13">
            <v>0.21199999999999999</v>
          </cell>
          <cell r="R13">
            <v>0.189</v>
          </cell>
          <cell r="S13">
            <v>0.17599999999999999</v>
          </cell>
          <cell r="T13">
            <v>0.13700000000000001</v>
          </cell>
          <cell r="U13">
            <v>6.5000000000000002E-2</v>
          </cell>
          <cell r="V13">
            <v>6.9000000000000006E-2</v>
          </cell>
          <cell r="W13">
            <v>2.8000000000000001E-2</v>
          </cell>
        </row>
        <row r="14">
          <cell r="C14">
            <v>1.7999999999999999E-2</v>
          </cell>
          <cell r="D14">
            <v>1.7000000000000001E-2</v>
          </cell>
          <cell r="E14">
            <v>1.7000000000000001E-2</v>
          </cell>
          <cell r="F14">
            <v>1.7000000000000001E-2</v>
          </cell>
          <cell r="G14">
            <v>1.4999999999999999E-2</v>
          </cell>
          <cell r="H14">
            <v>1.7999999999999999E-2</v>
          </cell>
          <cell r="I14">
            <v>1.9E-2</v>
          </cell>
          <cell r="J14">
            <v>2.9000000000000001E-2</v>
          </cell>
          <cell r="K14">
            <v>3.5000000000000003E-2</v>
          </cell>
          <cell r="L14">
            <v>4.2999999999999997E-2</v>
          </cell>
          <cell r="M14">
            <v>4.2000000000000003E-2</v>
          </cell>
          <cell r="N14">
            <v>3.6999999999999998E-2</v>
          </cell>
          <cell r="O14">
            <v>3.3000000000000002E-2</v>
          </cell>
          <cell r="P14">
            <v>0.13600000000000001</v>
          </cell>
          <cell r="Q14">
            <v>0.112</v>
          </cell>
          <cell r="R14">
            <v>0.11600000000000001</v>
          </cell>
          <cell r="S14">
            <v>0.10100000000000001</v>
          </cell>
          <cell r="T14">
            <v>7.3999999999999996E-2</v>
          </cell>
          <cell r="U14">
            <v>3.9E-2</v>
          </cell>
          <cell r="V14">
            <v>4.2000000000000003E-2</v>
          </cell>
          <cell r="W14">
            <v>1.6E-2</v>
          </cell>
        </row>
        <row r="15">
          <cell r="C15">
            <v>5.0000000000000001E-3</v>
          </cell>
          <cell r="D15">
            <v>6.0000000000000001E-3</v>
          </cell>
          <cell r="E15">
            <v>6.0000000000000001E-3</v>
          </cell>
          <cell r="F15">
            <v>6.0000000000000001E-3</v>
          </cell>
          <cell r="G15">
            <v>5.0000000000000001E-3</v>
          </cell>
          <cell r="H15">
            <v>6.0000000000000001E-3</v>
          </cell>
          <cell r="I15">
            <v>7.0000000000000001E-3</v>
          </cell>
          <cell r="J15">
            <v>0.01</v>
          </cell>
          <cell r="K15">
            <v>1.0999999999999999E-2</v>
          </cell>
          <cell r="L15">
            <v>1.2E-2</v>
          </cell>
          <cell r="M15">
            <v>1.2E-2</v>
          </cell>
          <cell r="N15">
            <v>0.01</v>
          </cell>
          <cell r="O15">
            <v>8.9999999999999993E-3</v>
          </cell>
          <cell r="P15">
            <v>4.5999999999999999E-2</v>
          </cell>
          <cell r="Q15">
            <v>3.6999999999999998E-2</v>
          </cell>
          <cell r="R15">
            <v>3.4000000000000002E-2</v>
          </cell>
          <cell r="S15">
            <v>3.6999999999999998E-2</v>
          </cell>
          <cell r="T15">
            <v>1.6E-2</v>
          </cell>
          <cell r="U15">
            <v>8.0000000000000002E-3</v>
          </cell>
          <cell r="V15">
            <v>8.0000000000000002E-3</v>
          </cell>
          <cell r="W15">
            <v>3.0000000000000001E-3</v>
          </cell>
        </row>
        <row r="23">
          <cell r="C23">
            <v>37912.217686000004</v>
          </cell>
          <cell r="D23">
            <v>34977.977014999997</v>
          </cell>
          <cell r="E23">
            <v>44352.441731999999</v>
          </cell>
          <cell r="F23">
            <v>48717.963541999998</v>
          </cell>
          <cell r="G23">
            <v>29697.333397999999</v>
          </cell>
          <cell r="H23">
            <v>31788.714723000001</v>
          </cell>
          <cell r="I23">
            <v>35436.659848000003</v>
          </cell>
          <cell r="J23">
            <v>25021.574720000001</v>
          </cell>
          <cell r="K23">
            <v>21711.132562999999</v>
          </cell>
          <cell r="L23">
            <v>32551.764232000001</v>
          </cell>
          <cell r="M23">
            <v>23495.691594</v>
          </cell>
          <cell r="N23">
            <v>35850.662828</v>
          </cell>
          <cell r="O23">
            <v>33565.312899999997</v>
          </cell>
          <cell r="P23">
            <v>26655.971162000002</v>
          </cell>
          <cell r="Q23">
            <v>27696.771680999998</v>
          </cell>
          <cell r="R23">
            <v>30789.703142999999</v>
          </cell>
          <cell r="S23">
            <v>34075.289929999999</v>
          </cell>
          <cell r="T23">
            <v>28213.081203999998</v>
          </cell>
          <cell r="U23">
            <v>27657.083111</v>
          </cell>
          <cell r="V23">
            <v>25763.745691</v>
          </cell>
          <cell r="W23">
            <v>23014.589905000001</v>
          </cell>
        </row>
        <row r="24">
          <cell r="C24">
            <v>72894.165833999999</v>
          </cell>
          <cell r="D24">
            <v>74523.064419999995</v>
          </cell>
          <cell r="E24">
            <v>97126.165420999998</v>
          </cell>
          <cell r="F24">
            <v>100421.02106699999</v>
          </cell>
          <cell r="G24">
            <v>69117.735327000002</v>
          </cell>
          <cell r="H24">
            <v>66749.980477000005</v>
          </cell>
          <cell r="I24">
            <v>77090.426007000002</v>
          </cell>
          <cell r="J24">
            <v>50449.618045000003</v>
          </cell>
          <cell r="K24">
            <v>42535.833081999997</v>
          </cell>
          <cell r="L24">
            <v>60465.601874</v>
          </cell>
          <cell r="M24">
            <v>42695.990749999997</v>
          </cell>
          <cell r="N24">
            <v>72516.329402000003</v>
          </cell>
          <cell r="O24">
            <v>65305.720933999997</v>
          </cell>
          <cell r="P24">
            <v>56572.150935999998</v>
          </cell>
          <cell r="Q24">
            <v>65194.501812000002</v>
          </cell>
          <cell r="R24">
            <v>69801.072958999997</v>
          </cell>
          <cell r="S24">
            <v>62755.592606999999</v>
          </cell>
          <cell r="T24">
            <v>72511.809695999997</v>
          </cell>
          <cell r="U24">
            <v>60429.850808000003</v>
          </cell>
          <cell r="V24">
            <v>56611.203498000003</v>
          </cell>
          <cell r="W24">
            <v>56053.495489000001</v>
          </cell>
        </row>
        <row r="25">
          <cell r="C25">
            <v>113601.136186</v>
          </cell>
          <cell r="D25">
            <v>94787.034041999999</v>
          </cell>
          <cell r="E25">
            <v>129654.526763</v>
          </cell>
          <cell r="F25">
            <v>117908.95266700001</v>
          </cell>
          <cell r="G25">
            <v>80102.988509000003</v>
          </cell>
          <cell r="H25">
            <v>81094.797007000001</v>
          </cell>
          <cell r="I25">
            <v>63639.614600000001</v>
          </cell>
          <cell r="J25">
            <v>58822.094250000002</v>
          </cell>
          <cell r="K25">
            <v>47487.692950999997</v>
          </cell>
          <cell r="L25">
            <v>61402.806726000003</v>
          </cell>
          <cell r="M25">
            <v>37317.208327</v>
          </cell>
          <cell r="N25">
            <v>61276.676856999999</v>
          </cell>
          <cell r="O25">
            <v>51568.615624999999</v>
          </cell>
          <cell r="P25">
            <v>45514.079969999999</v>
          </cell>
          <cell r="Q25">
            <v>49201.275363000001</v>
          </cell>
          <cell r="R25">
            <v>54772.754755000002</v>
          </cell>
          <cell r="S25">
            <v>46024.632579999998</v>
          </cell>
          <cell r="T25">
            <v>69597.507700000002</v>
          </cell>
          <cell r="U25">
            <v>62018.788583000001</v>
          </cell>
          <cell r="V25">
            <v>54799.621241000001</v>
          </cell>
          <cell r="W25">
            <v>58007.171377999999</v>
          </cell>
        </row>
      </sheetData>
      <sheetData sheetId="32">
        <row r="12">
          <cell r="C12">
            <v>8.6920000000000001E-3</v>
          </cell>
          <cell r="D12">
            <v>7.9520000000000007E-3</v>
          </cell>
          <cell r="E12">
            <v>1.0075000000000001E-2</v>
          </cell>
          <cell r="F12">
            <v>1.1762999999999999E-2</v>
          </cell>
          <cell r="G12">
            <v>1.3908E-2</v>
          </cell>
          <cell r="H12">
            <v>1.4487999999999999E-2</v>
          </cell>
          <cell r="I12">
            <v>1.6697E-2</v>
          </cell>
          <cell r="J12">
            <v>1.8453000000000001E-2</v>
          </cell>
          <cell r="K12">
            <v>1.958E-2</v>
          </cell>
          <cell r="L12">
            <v>2.9488E-2</v>
          </cell>
          <cell r="M12">
            <v>3.1174E-2</v>
          </cell>
          <cell r="N12">
            <v>3.4278999999999997E-2</v>
          </cell>
          <cell r="O12">
            <v>3.3048000000000001E-2</v>
          </cell>
          <cell r="P12">
            <v>2.6901000000000001E-2</v>
          </cell>
          <cell r="Q12">
            <v>2.5191000000000002E-2</v>
          </cell>
          <cell r="R12">
            <v>2.3625E-2</v>
          </cell>
          <cell r="S12">
            <v>2.3956999999999999E-2</v>
          </cell>
          <cell r="T12">
            <v>2.3758999999999999E-2</v>
          </cell>
          <cell r="U12">
            <v>2.7097E-2</v>
          </cell>
          <cell r="V12">
            <v>2.5770999999999999E-2</v>
          </cell>
          <cell r="W12">
            <v>2.3497000000000001E-2</v>
          </cell>
        </row>
        <row r="15">
          <cell r="C15">
            <v>5.8122850000000001</v>
          </cell>
          <cell r="D15">
            <v>5.8980069999999998</v>
          </cell>
          <cell r="E15">
            <v>7.7785529999999996</v>
          </cell>
          <cell r="F15">
            <v>9.0816520000000001</v>
          </cell>
          <cell r="G15">
            <v>10.737158000000001</v>
          </cell>
          <cell r="H15">
            <v>12.225861</v>
          </cell>
          <cell r="I15">
            <v>14.090923</v>
          </cell>
          <cell r="J15">
            <v>15.941583</v>
          </cell>
          <cell r="K15">
            <v>16.916281999999999</v>
          </cell>
          <cell r="L15">
            <v>16.805254000000001</v>
          </cell>
          <cell r="M15">
            <v>17.76632</v>
          </cell>
          <cell r="N15">
            <v>19.535720999999999</v>
          </cell>
          <cell r="O15">
            <v>18.834199999999999</v>
          </cell>
          <cell r="P15">
            <v>15.331056999999999</v>
          </cell>
          <cell r="Q15">
            <v>14.356449</v>
          </cell>
          <cell r="R15">
            <v>13.463831000000001</v>
          </cell>
          <cell r="S15">
            <v>14.52312</v>
          </cell>
          <cell r="T15">
            <v>14.863011999999999</v>
          </cell>
          <cell r="U15">
            <v>16.951311</v>
          </cell>
          <cell r="V15">
            <v>16.149677000000001</v>
          </cell>
          <cell r="W15">
            <v>15.256938</v>
          </cell>
        </row>
        <row r="26">
          <cell r="C26">
            <v>1.014</v>
          </cell>
          <cell r="D26">
            <v>1.02</v>
          </cell>
          <cell r="E26">
            <v>1.107</v>
          </cell>
          <cell r="F26">
            <v>1.27</v>
          </cell>
          <cell r="G26">
            <v>1.4510000000000001</v>
          </cell>
          <cell r="H26">
            <v>1.6220000000000001</v>
          </cell>
          <cell r="I26">
            <v>1.9119999999999999</v>
          </cell>
          <cell r="J26">
            <v>2.165</v>
          </cell>
          <cell r="K26">
            <v>2.5339999999999998</v>
          </cell>
          <cell r="L26">
            <v>2.887</v>
          </cell>
          <cell r="M26">
            <v>3.27</v>
          </cell>
          <cell r="N26">
            <v>3.33</v>
          </cell>
          <cell r="O26">
            <v>3.4</v>
          </cell>
          <cell r="P26">
            <v>3.2879999999999998</v>
          </cell>
          <cell r="Q26">
            <v>3.1619999999999999</v>
          </cell>
          <cell r="R26">
            <v>3.0950000000000002</v>
          </cell>
          <cell r="S26">
            <v>3.048</v>
          </cell>
          <cell r="T26">
            <v>2.972</v>
          </cell>
          <cell r="U26">
            <v>3.7309999999999999</v>
          </cell>
          <cell r="V26">
            <v>3.5379999999999998</v>
          </cell>
          <cell r="W26">
            <v>3.629</v>
          </cell>
        </row>
        <row r="27">
          <cell r="C27">
            <v>5210.895141</v>
          </cell>
          <cell r="D27">
            <v>4739.4685030000001</v>
          </cell>
          <cell r="E27">
            <v>5532.8490730000003</v>
          </cell>
          <cell r="F27">
            <v>5630.5382280000003</v>
          </cell>
          <cell r="G27">
            <v>5826.6128790000002</v>
          </cell>
          <cell r="H27">
            <v>5934.8697039999997</v>
          </cell>
          <cell r="I27">
            <v>5802.6441409999998</v>
          </cell>
          <cell r="J27">
            <v>5798.1118479999996</v>
          </cell>
          <cell r="K27">
            <v>5256.3836680000004</v>
          </cell>
          <cell r="L27">
            <v>5404.1846530000003</v>
          </cell>
          <cell r="M27">
            <v>5044.0522879999999</v>
          </cell>
          <cell r="N27">
            <v>5446.5350790000002</v>
          </cell>
          <cell r="O27">
            <v>5142.9013539999996</v>
          </cell>
          <cell r="P27">
            <v>4328.814085</v>
          </cell>
          <cell r="Q27">
            <v>4215.243829</v>
          </cell>
          <cell r="R27">
            <v>4038.7253000000001</v>
          </cell>
          <cell r="S27">
            <v>4158.650654</v>
          </cell>
          <cell r="T27">
            <v>4309.5280700000003</v>
          </cell>
          <cell r="U27">
            <v>3915.2127300000002</v>
          </cell>
          <cell r="V27">
            <v>3926.7903430000001</v>
          </cell>
          <cell r="W27">
            <v>3490.5089750000002</v>
          </cell>
        </row>
      </sheetData>
      <sheetData sheetId="33"/>
      <sheetData sheetId="34"/>
      <sheetData sheetId="35">
        <row r="14">
          <cell r="B14" t="str">
            <v>Natural Gas</v>
          </cell>
        </row>
      </sheetData>
      <sheetData sheetId="36">
        <row r="14">
          <cell r="B14" t="str">
            <v>Motor Gasoline</v>
          </cell>
        </row>
      </sheetData>
      <sheetData sheetId="37">
        <row r="13">
          <cell r="C13">
            <v>1.3740000000000001</v>
          </cell>
          <cell r="D13">
            <v>1.3069999999999999</v>
          </cell>
          <cell r="E13">
            <v>1.4910000000000001</v>
          </cell>
          <cell r="F13">
            <v>1.4570000000000001</v>
          </cell>
          <cell r="G13">
            <v>1.43</v>
          </cell>
          <cell r="H13">
            <v>1.302</v>
          </cell>
          <cell r="I13">
            <v>1.2549999999999999</v>
          </cell>
          <cell r="J13">
            <v>1.3460000000000001</v>
          </cell>
          <cell r="K13">
            <v>1.3560000000000001</v>
          </cell>
          <cell r="L13">
            <v>1.526</v>
          </cell>
          <cell r="M13">
            <v>2.2149999999999999</v>
          </cell>
          <cell r="N13">
            <v>2.2490000000000001</v>
          </cell>
          <cell r="O13">
            <v>2.323</v>
          </cell>
          <cell r="P13">
            <v>2.387</v>
          </cell>
          <cell r="Q13">
            <v>2.6739999999999999</v>
          </cell>
          <cell r="R13">
            <v>3.238</v>
          </cell>
          <cell r="S13">
            <v>3.802</v>
          </cell>
          <cell r="T13">
            <v>3.8460000000000001</v>
          </cell>
          <cell r="U13">
            <v>3.5779999999999998</v>
          </cell>
          <cell r="V13">
            <v>3.8839999999999999</v>
          </cell>
          <cell r="W13">
            <v>3.8450000000000002</v>
          </cell>
        </row>
        <row r="25">
          <cell r="C25">
            <v>22.981000000000002</v>
          </cell>
          <cell r="D25">
            <v>24.835000000000001</v>
          </cell>
          <cell r="E25">
            <v>24.783000000000001</v>
          </cell>
          <cell r="F25">
            <v>25.856000000000002</v>
          </cell>
          <cell r="G25">
            <v>26.497</v>
          </cell>
          <cell r="H25">
            <v>26.827000000000002</v>
          </cell>
          <cell r="I25">
            <v>26.754000000000001</v>
          </cell>
          <cell r="J25">
            <v>27.568999999999999</v>
          </cell>
          <cell r="K25">
            <v>30.478999999999999</v>
          </cell>
          <cell r="L25">
            <v>28.224</v>
          </cell>
          <cell r="M25">
            <v>32.179000000000002</v>
          </cell>
          <cell r="N25">
            <v>33.357999999999997</v>
          </cell>
          <cell r="O25">
            <v>35.976999999999997</v>
          </cell>
          <cell r="P25">
            <v>37.731999999999999</v>
          </cell>
          <cell r="Q25">
            <v>38.966000000000001</v>
          </cell>
          <cell r="R25">
            <v>42.329000000000001</v>
          </cell>
          <cell r="S25">
            <v>46.414999999999999</v>
          </cell>
          <cell r="T25">
            <v>48.677</v>
          </cell>
          <cell r="U25">
            <v>51.648000000000003</v>
          </cell>
          <cell r="V25">
            <v>53.634999999999998</v>
          </cell>
          <cell r="W25">
            <v>56.883000000000003</v>
          </cell>
        </row>
        <row r="37">
          <cell r="C37">
            <v>20697.393553000002</v>
          </cell>
          <cell r="D37">
            <v>18550.952144999999</v>
          </cell>
          <cell r="E37">
            <v>21189.826001000001</v>
          </cell>
          <cell r="F37">
            <v>21283.548685999998</v>
          </cell>
          <cell r="G37">
            <v>21695.508666000002</v>
          </cell>
          <cell r="H37">
            <v>21923.458121</v>
          </cell>
          <cell r="I37">
            <v>21589.817344999999</v>
          </cell>
          <cell r="J37">
            <v>21525.935533</v>
          </cell>
          <cell r="K37">
            <v>20350.610453000001</v>
          </cell>
          <cell r="L37">
            <v>20502.692224999999</v>
          </cell>
          <cell r="M37">
            <v>19266.733047000002</v>
          </cell>
          <cell r="N37">
            <v>21012.436854</v>
          </cell>
          <cell r="O37">
            <v>19766.240291999999</v>
          </cell>
          <cell r="P37">
            <v>16626.077216999998</v>
          </cell>
          <cell r="Q37">
            <v>16180.010743999999</v>
          </cell>
          <cell r="R37">
            <v>15417.482214</v>
          </cell>
          <cell r="S37">
            <v>15964.835129999999</v>
          </cell>
          <cell r="T37">
            <v>16804.293506000002</v>
          </cell>
          <cell r="U37">
            <v>15370.107454999999</v>
          </cell>
          <cell r="V37">
            <v>15438.626953999999</v>
          </cell>
          <cell r="W37">
            <v>13743.873002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sheetName val="Table 1"/>
      <sheetName val="Table 2"/>
      <sheetName val="Table 3"/>
      <sheetName val="Table 4"/>
      <sheetName val="Table 5"/>
      <sheetName val="Table 6"/>
      <sheetName val="Table 7"/>
      <sheetName val="Table 8"/>
      <sheetName val="Table 9"/>
      <sheetName val="Table 10"/>
      <sheetName val="Table 11"/>
      <sheetName val="Table 12"/>
      <sheetName val="Table 13"/>
      <sheetName val="Table 14"/>
      <sheetName val="Table 15"/>
      <sheetName val="Table 16"/>
      <sheetName val="Table 17"/>
      <sheetName val="Table 18"/>
      <sheetName val="Table 19"/>
      <sheetName val="Table 20"/>
      <sheetName val="Table 21"/>
      <sheetName val="Table 22"/>
      <sheetName val="Table 23"/>
      <sheetName val="Table 24"/>
      <sheetName val="Table 25"/>
      <sheetName val="Table 26"/>
      <sheetName val="Table 27"/>
      <sheetName val="Table 28"/>
      <sheetName val="Table 29"/>
      <sheetName val="Table 30"/>
      <sheetName val="Table 31"/>
      <sheetName val="Table 32"/>
      <sheetName val="Table 33"/>
      <sheetName val="Table 34"/>
      <sheetName val="Table 35"/>
      <sheetName val="Table 36"/>
      <sheetName val="Table 3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4">
          <cell r="C14">
            <v>6.0088000000000003E-2</v>
          </cell>
          <cell r="D14">
            <v>6.2387999999999999E-2</v>
          </cell>
          <cell r="E14">
            <v>5.3505999999999998E-2</v>
          </cell>
          <cell r="F14">
            <v>5.0650000000000001E-2</v>
          </cell>
          <cell r="G14">
            <v>4.0660000000000002E-2</v>
          </cell>
          <cell r="H14">
            <v>4.6649999999999997E-2</v>
          </cell>
          <cell r="I14">
            <v>4.2680000000000003E-2</v>
          </cell>
          <cell r="J14">
            <v>4.2648999999999999E-2</v>
          </cell>
          <cell r="K14">
            <v>3.7687999999999999E-2</v>
          </cell>
          <cell r="L14">
            <v>2.9770000000000001E-2</v>
          </cell>
          <cell r="M14">
            <v>2.6870000000000002E-2</v>
          </cell>
          <cell r="N14">
            <v>2.6818000000000002E-2</v>
          </cell>
          <cell r="O14">
            <v>2.5850000000000001E-2</v>
          </cell>
          <cell r="P14">
            <v>1.7925E-2</v>
          </cell>
          <cell r="Q14">
            <v>6.9750000000000003E-3</v>
          </cell>
          <cell r="R14">
            <v>0</v>
          </cell>
          <cell r="S14">
            <v>0</v>
          </cell>
          <cell r="T14">
            <v>0</v>
          </cell>
          <cell r="U14">
            <v>0</v>
          </cell>
          <cell r="V14">
            <v>0</v>
          </cell>
          <cell r="W14">
            <v>0</v>
          </cell>
        </row>
        <row r="15">
          <cell r="C15">
            <v>9.6350560000000005</v>
          </cell>
          <cell r="D15">
            <v>9.0708760000000002</v>
          </cell>
          <cell r="E15">
            <v>7.85541</v>
          </cell>
          <cell r="F15">
            <v>9.2468500000000002</v>
          </cell>
          <cell r="G15">
            <v>11.282484</v>
          </cell>
          <cell r="H15">
            <v>11.758150000000001</v>
          </cell>
          <cell r="I15">
            <v>8.1734639999999992</v>
          </cell>
          <cell r="J15">
            <v>10.551855</v>
          </cell>
          <cell r="K15">
            <v>12.356712</v>
          </cell>
          <cell r="L15">
            <v>11.298617999999999</v>
          </cell>
          <cell r="M15">
            <v>10.893651999999999</v>
          </cell>
          <cell r="N15">
            <v>12.092129999999999</v>
          </cell>
          <cell r="O15">
            <v>3.1622499999999998</v>
          </cell>
          <cell r="P15">
            <v>3.3727749999999999</v>
          </cell>
          <cell r="Q15">
            <v>9.1799750000000007</v>
          </cell>
          <cell r="R15">
            <v>9.762556</v>
          </cell>
          <cell r="S15">
            <v>13.913003</v>
          </cell>
          <cell r="T15">
            <v>12.166499999999999</v>
          </cell>
          <cell r="U15">
            <v>14.09765</v>
          </cell>
          <cell r="V15">
            <v>13.997968</v>
          </cell>
          <cell r="W15">
            <v>8.708062</v>
          </cell>
        </row>
      </sheetData>
      <sheetData sheetId="15">
        <row r="14">
          <cell r="C14">
            <v>9.1200000000000005E-4</v>
          </cell>
        </row>
      </sheetData>
      <sheetData sheetId="16"/>
      <sheetData sheetId="17">
        <row r="12">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row>
      </sheetData>
      <sheetData sheetId="18">
        <row r="12">
          <cell r="C12">
            <v>0</v>
          </cell>
        </row>
      </sheetData>
      <sheetData sheetId="19">
        <row r="14">
          <cell r="C14">
            <v>9.6829999999999998</v>
          </cell>
        </row>
      </sheetData>
      <sheetData sheetId="20">
        <row r="14">
          <cell r="B14" t="str">
            <v>Natural Gas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row>
        <row r="15">
          <cell r="B15" t="str">
            <v>Motor Gasoline</v>
          </cell>
          <cell r="C15">
            <v>8.9249670000000005</v>
          </cell>
          <cell r="D15">
            <v>8.7384620000000002</v>
          </cell>
          <cell r="E15">
            <v>9.0729790000000001</v>
          </cell>
          <cell r="F15">
            <v>8.9117149999999992</v>
          </cell>
          <cell r="G15">
            <v>8.1008549999999993</v>
          </cell>
          <cell r="H15">
            <v>8.4822799999999994</v>
          </cell>
          <cell r="I15">
            <v>8.0781360000000006</v>
          </cell>
          <cell r="J15">
            <v>9.464594</v>
          </cell>
          <cell r="K15">
            <v>9.9977129999999992</v>
          </cell>
          <cell r="L15">
            <v>9.0925940000000001</v>
          </cell>
          <cell r="M15">
            <v>8.8585989999999999</v>
          </cell>
          <cell r="N15">
            <v>9.4920469999999995</v>
          </cell>
          <cell r="O15">
            <v>10.224315000000001</v>
          </cell>
          <cell r="P15">
            <v>8.7041930000000001</v>
          </cell>
          <cell r="Q15">
            <v>9.3452450000000002</v>
          </cell>
          <cell r="R15">
            <v>9.5983610000000006</v>
          </cell>
          <cell r="S15">
            <v>8.7957529999999995</v>
          </cell>
          <cell r="T15">
            <v>8.6479820000000007</v>
          </cell>
          <cell r="U15">
            <v>8.0113920000000007</v>
          </cell>
          <cell r="V15">
            <v>7.4298279999999997</v>
          </cell>
          <cell r="W15">
            <v>6.9866520000000003</v>
          </cell>
        </row>
        <row r="16">
          <cell r="B16" t="str">
            <v>Diesel Fuel Oil</v>
          </cell>
          <cell r="C16">
            <v>3.6752E-2</v>
          </cell>
          <cell r="D16">
            <v>3.0401000000000001E-2</v>
          </cell>
          <cell r="E16">
            <v>3.6305999999999998E-2</v>
          </cell>
          <cell r="F16">
            <v>4.9569000000000002E-2</v>
          </cell>
          <cell r="G16">
            <v>5.4602999999999999E-2</v>
          </cell>
          <cell r="H16">
            <v>4.8875000000000002E-2</v>
          </cell>
          <cell r="I16">
            <v>6.6587999999999994E-2</v>
          </cell>
          <cell r="J16">
            <v>7.2650999999999993E-2</v>
          </cell>
          <cell r="K16">
            <v>6.9057999999999994E-2</v>
          </cell>
          <cell r="L16">
            <v>5.5814999999999997E-2</v>
          </cell>
          <cell r="M16">
            <v>5.8871E-2</v>
          </cell>
          <cell r="N16">
            <v>7.1290999999999993E-2</v>
          </cell>
          <cell r="O16">
            <v>5.2532000000000002E-2</v>
          </cell>
          <cell r="P16">
            <v>5.5301999999999997E-2</v>
          </cell>
          <cell r="Q16">
            <v>6.9030999999999995E-2</v>
          </cell>
          <cell r="R16">
            <v>7.4776999999999996E-2</v>
          </cell>
          <cell r="S16">
            <v>6.3200999999999993E-2</v>
          </cell>
          <cell r="T16">
            <v>5.8672000000000002E-2</v>
          </cell>
          <cell r="U16">
            <v>6.5989000000000006E-2</v>
          </cell>
          <cell r="V16">
            <v>4.4122000000000001E-2</v>
          </cell>
          <cell r="W16">
            <v>3.0127999999999999E-2</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0.33908899999999997</v>
          </cell>
          <cell r="O17">
            <v>0.34969299999999998</v>
          </cell>
          <cell r="P17">
            <v>0.16694800000000001</v>
          </cell>
          <cell r="Q17">
            <v>0.25010100000000002</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5.5789999999999998E-3</v>
          </cell>
          <cell r="D19">
            <v>5.4400000000000004E-3</v>
          </cell>
          <cell r="E19">
            <v>1.7639999999999999E-3</v>
          </cell>
          <cell r="F19">
            <v>1.7329999999999999E-3</v>
          </cell>
          <cell r="G19">
            <v>1.557E-3</v>
          </cell>
          <cell r="H19">
            <v>1.204E-3</v>
          </cell>
          <cell r="I19">
            <v>3.6679999999999998E-3</v>
          </cell>
          <cell r="J19">
            <v>3.5820000000000001E-3</v>
          </cell>
          <cell r="K19">
            <v>4.6889999999999996E-3</v>
          </cell>
          <cell r="L19">
            <v>2.7859999999999998E-3</v>
          </cell>
          <cell r="M19">
            <v>2.7989999999999998E-3</v>
          </cell>
          <cell r="N19">
            <v>2.7179999999999999E-3</v>
          </cell>
          <cell r="O19">
            <v>3.1540000000000001E-3</v>
          </cell>
          <cell r="P19">
            <v>3.2460000000000002E-3</v>
          </cell>
          <cell r="Q19">
            <v>3.2070000000000002E-3</v>
          </cell>
          <cell r="R19">
            <v>4.8520000000000004E-3</v>
          </cell>
          <cell r="S19">
            <v>4.2079999999999999E-3</v>
          </cell>
          <cell r="T19">
            <v>4.8339999999999998E-3</v>
          </cell>
          <cell r="U19">
            <v>5.1700000000000001E-3</v>
          </cell>
          <cell r="V19">
            <v>4.8510000000000003E-3</v>
          </cell>
          <cell r="W19">
            <v>2.96E-3</v>
          </cell>
        </row>
      </sheetData>
      <sheetData sheetId="21">
        <row r="13">
          <cell r="C13">
            <v>13.957000000000001</v>
          </cell>
          <cell r="D13">
            <v>14.923999999999999</v>
          </cell>
          <cell r="E13">
            <v>14.706</v>
          </cell>
          <cell r="F13">
            <v>13.962999999999999</v>
          </cell>
          <cell r="G13">
            <v>12.847</v>
          </cell>
          <cell r="H13">
            <v>13.528</v>
          </cell>
          <cell r="I13">
            <v>13.231999999999999</v>
          </cell>
          <cell r="J13">
            <v>15.170999999999999</v>
          </cell>
          <cell r="K13">
            <v>17.123000000000001</v>
          </cell>
          <cell r="L13">
            <v>14.584</v>
          </cell>
          <cell r="M13">
            <v>14.667999999999999</v>
          </cell>
          <cell r="N13">
            <v>13.494999999999999</v>
          </cell>
          <cell r="O13">
            <v>15.417</v>
          </cell>
          <cell r="P13">
            <v>15.430999999999999</v>
          </cell>
          <cell r="Q13">
            <v>13.852</v>
          </cell>
          <cell r="R13">
            <v>12.564</v>
          </cell>
          <cell r="S13">
            <v>10.324999999999999</v>
          </cell>
          <cell r="T13">
            <v>9.73</v>
          </cell>
          <cell r="U13">
            <v>8.7609999999999992</v>
          </cell>
          <cell r="V13">
            <v>7.9589999999999996</v>
          </cell>
          <cell r="W13">
            <v>5.5940000000000003</v>
          </cell>
        </row>
        <row r="16">
          <cell r="C16">
            <v>164.61500000000001</v>
          </cell>
          <cell r="D16">
            <v>166.374</v>
          </cell>
          <cell r="E16">
            <v>169.05500000000001</v>
          </cell>
          <cell r="F16">
            <v>170.77699999999999</v>
          </cell>
          <cell r="G16">
            <v>172.404</v>
          </cell>
          <cell r="H16">
            <v>170.25800000000001</v>
          </cell>
          <cell r="I16">
            <v>170.09899999999999</v>
          </cell>
          <cell r="J16">
            <v>170.84899999999999</v>
          </cell>
          <cell r="K16">
            <v>173.54400000000001</v>
          </cell>
          <cell r="L16">
            <v>178.74</v>
          </cell>
          <cell r="M16">
            <v>181.40899999999999</v>
          </cell>
          <cell r="N16">
            <v>182.34200000000001</v>
          </cell>
          <cell r="O16">
            <v>185.16900000000001</v>
          </cell>
          <cell r="P16">
            <v>185.84700000000001</v>
          </cell>
          <cell r="Q16">
            <v>184.19399999999999</v>
          </cell>
          <cell r="R16">
            <v>181.69800000000001</v>
          </cell>
          <cell r="S16">
            <v>175.95699999999999</v>
          </cell>
          <cell r="T16">
            <v>168.93100000000001</v>
          </cell>
          <cell r="U16">
            <v>161.39400000000001</v>
          </cell>
          <cell r="V16">
            <v>154.22800000000001</v>
          </cell>
          <cell r="W16">
            <v>148.49100000000001</v>
          </cell>
        </row>
        <row r="19">
          <cell r="C19">
            <v>17621.414000000001</v>
          </cell>
          <cell r="D19">
            <v>17201.382000000001</v>
          </cell>
          <cell r="E19">
            <v>17787.313999999998</v>
          </cell>
          <cell r="F19">
            <v>17475.662</v>
          </cell>
          <cell r="G19">
            <v>15948.918</v>
          </cell>
          <cell r="H19">
            <v>16881.371999999999</v>
          </cell>
          <cell r="I19">
            <v>16322.775</v>
          </cell>
          <cell r="J19">
            <v>19304.248</v>
          </cell>
          <cell r="K19">
            <v>20312.901999999998</v>
          </cell>
          <cell r="L19">
            <v>18172.668000000001</v>
          </cell>
          <cell r="M19">
            <v>17635.189999999999</v>
          </cell>
          <cell r="N19">
            <v>19624.135999999999</v>
          </cell>
          <cell r="O19">
            <v>20979.277999999998</v>
          </cell>
          <cell r="P19">
            <v>17802.723999999998</v>
          </cell>
          <cell r="Q19">
            <v>19661.196</v>
          </cell>
          <cell r="R19">
            <v>20135.326000000001</v>
          </cell>
          <cell r="S19">
            <v>19186.256000000001</v>
          </cell>
          <cell r="T19">
            <v>19727.506000000001</v>
          </cell>
          <cell r="U19">
            <v>19229.752</v>
          </cell>
          <cell r="V19">
            <v>18677.534</v>
          </cell>
          <cell r="W19">
            <v>18217.486000000001</v>
          </cell>
        </row>
      </sheetData>
      <sheetData sheetId="22"/>
      <sheetData sheetId="23"/>
      <sheetData sheetId="24"/>
      <sheetData sheetId="25">
        <row r="14">
          <cell r="B14" t="str">
            <v>Natural Gas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row>
        <row r="15">
          <cell r="B15" t="str">
            <v>Motor Gasoline</v>
          </cell>
          <cell r="C15">
            <v>6.5650969999999997</v>
          </cell>
          <cell r="D15">
            <v>6.5216599999999998</v>
          </cell>
          <cell r="E15">
            <v>6.8398659999999998</v>
          </cell>
          <cell r="F15">
            <v>7.0099150000000003</v>
          </cell>
          <cell r="G15">
            <v>6.6995139999999997</v>
          </cell>
          <cell r="H15">
            <v>7.2141909999999996</v>
          </cell>
          <cell r="I15">
            <v>7.0648689999999998</v>
          </cell>
          <cell r="J15">
            <v>8.6166889999999992</v>
          </cell>
          <cell r="K15">
            <v>9.4436660000000003</v>
          </cell>
          <cell r="L15">
            <v>8.9723360000000003</v>
          </cell>
          <cell r="M15">
            <v>9.3636479999999995</v>
          </cell>
          <cell r="N15">
            <v>10.810518</v>
          </cell>
          <cell r="O15">
            <v>12.28945</v>
          </cell>
          <cell r="P15">
            <v>11.202242999999999</v>
          </cell>
          <cell r="Q15">
            <v>12.846437999999999</v>
          </cell>
          <cell r="R15">
            <v>14.104988000000001</v>
          </cell>
          <cell r="S15">
            <v>14.117727</v>
          </cell>
          <cell r="T15">
            <v>14.919917999999999</v>
          </cell>
          <cell r="U15">
            <v>14.741156999999999</v>
          </cell>
          <cell r="V15">
            <v>14.344021</v>
          </cell>
          <cell r="W15">
            <v>14.28289</v>
          </cell>
        </row>
        <row r="16">
          <cell r="B16" t="str">
            <v>Diesel Fuel Oil</v>
          </cell>
          <cell r="C16">
            <v>0.15910199999999999</v>
          </cell>
          <cell r="D16">
            <v>0.124815</v>
          </cell>
          <cell r="E16">
            <v>0.139463</v>
          </cell>
          <cell r="F16">
            <v>0.185169</v>
          </cell>
          <cell r="G16">
            <v>0.184837</v>
          </cell>
          <cell r="H16">
            <v>0.17955499999999999</v>
          </cell>
          <cell r="I16">
            <v>6.2357999999999997E-2</v>
          </cell>
          <cell r="J16">
            <v>6.2300000000000001E-2</v>
          </cell>
          <cell r="K16">
            <v>7.0774000000000004E-2</v>
          </cell>
          <cell r="L16">
            <v>5.4408999999999999E-2</v>
          </cell>
          <cell r="M16">
            <v>4.9605999999999997E-2</v>
          </cell>
          <cell r="N16">
            <v>5.3644999999999998E-2</v>
          </cell>
          <cell r="O16">
            <v>3.3291000000000001E-2</v>
          </cell>
          <cell r="P16">
            <v>3.2481000000000003E-2</v>
          </cell>
          <cell r="Q16">
            <v>4.0998E-2</v>
          </cell>
          <cell r="R16">
            <v>6.0118999999999999E-2</v>
          </cell>
          <cell r="S16">
            <v>6.7112000000000005E-2</v>
          </cell>
          <cell r="T16">
            <v>7.1190000000000003E-2</v>
          </cell>
          <cell r="U16">
            <v>9.2603000000000005E-2</v>
          </cell>
          <cell r="V16">
            <v>9.7517999999999994E-2</v>
          </cell>
          <cell r="W16">
            <v>9.3287999999999996E-2</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0.38618999999999998</v>
          </cell>
          <cell r="O17">
            <v>0.420325</v>
          </cell>
          <cell r="P17">
            <v>0.214861</v>
          </cell>
          <cell r="Q17">
            <v>0.343802</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1.8209999999999999E-3</v>
          </cell>
          <cell r="D19">
            <v>1.7669999999999999E-3</v>
          </cell>
          <cell r="E19">
            <v>5.6400000000000005E-4</v>
          </cell>
          <cell r="F19">
            <v>5.6099999999999998E-4</v>
          </cell>
          <cell r="G19">
            <v>5.1199999999999998E-4</v>
          </cell>
          <cell r="H19">
            <v>3.9599999999999998E-4</v>
          </cell>
          <cell r="I19">
            <v>1.2329999999999999E-3</v>
          </cell>
          <cell r="J19">
            <v>1.25E-3</v>
          </cell>
          <cell r="K19">
            <v>1.6180000000000001E-3</v>
          </cell>
          <cell r="L19">
            <v>9.4799999999999995E-4</v>
          </cell>
          <cell r="M19">
            <v>9.7999999999999997E-4</v>
          </cell>
          <cell r="N19">
            <v>9.6400000000000001E-4</v>
          </cell>
          <cell r="O19">
            <v>1.1379999999999999E-3</v>
          </cell>
          <cell r="P19">
            <v>1.2329999999999999E-3</v>
          </cell>
          <cell r="Q19">
            <v>1.235E-3</v>
          </cell>
          <cell r="R19">
            <v>1.905E-3</v>
          </cell>
          <cell r="S19">
            <v>1.645E-3</v>
          </cell>
          <cell r="T19">
            <v>1.8959999999999999E-3</v>
          </cell>
          <cell r="U19">
            <v>2.0119999999999999E-3</v>
          </cell>
          <cell r="V19">
            <v>1.879E-3</v>
          </cell>
          <cell r="W19">
            <v>1.1199999999999999E-3</v>
          </cell>
        </row>
      </sheetData>
      <sheetData sheetId="26"/>
      <sheetData sheetId="27"/>
      <sheetData sheetId="28">
        <row r="14">
          <cell r="B14" t="str">
            <v>Natural Gas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row>
        <row r="15">
          <cell r="B15" t="str">
            <v>Motor Gasoline</v>
          </cell>
          <cell r="C15">
            <v>2.5468999999999999E-2</v>
          </cell>
          <cell r="D15">
            <v>6.9769999999999997E-3</v>
          </cell>
          <cell r="E15">
            <v>4.6899999999999997E-3</v>
          </cell>
          <cell r="F15">
            <v>1.0227999999999999E-2</v>
          </cell>
          <cell r="G15">
            <v>1.0387E-2</v>
          </cell>
          <cell r="H15">
            <v>3.5669999999999999E-3</v>
          </cell>
          <cell r="I15">
            <v>6.5669999999999999E-3</v>
          </cell>
          <cell r="J15">
            <v>1.1698E-2</v>
          </cell>
          <cell r="K15">
            <v>5.7130000000000002E-3</v>
          </cell>
          <cell r="L15">
            <v>7.0419999999999996E-3</v>
          </cell>
          <cell r="M15">
            <v>6.4130000000000003E-3</v>
          </cell>
          <cell r="N15">
            <v>9.2560000000000003E-3</v>
          </cell>
          <cell r="O15">
            <v>1.2019E-2</v>
          </cell>
          <cell r="P15">
            <v>1.0189E-2</v>
          </cell>
          <cell r="Q15">
            <v>1.6431999999999999E-2</v>
          </cell>
          <cell r="R15">
            <v>1.7049000000000002E-2</v>
          </cell>
          <cell r="S15">
            <v>1.9699000000000001E-2</v>
          </cell>
          <cell r="T15">
            <v>1.8449E-2</v>
          </cell>
          <cell r="U15">
            <v>1.4697E-2</v>
          </cell>
          <cell r="V15">
            <v>1.8311999999999998E-2</v>
          </cell>
          <cell r="W15">
            <v>2.0632999999999999E-2</v>
          </cell>
        </row>
        <row r="16">
          <cell r="B16" t="str">
            <v>Diesel Fuel Oil</v>
          </cell>
          <cell r="C16">
            <v>0.53978199999999998</v>
          </cell>
          <cell r="D16">
            <v>0.371446</v>
          </cell>
          <cell r="E16">
            <v>0.41980299999999998</v>
          </cell>
          <cell r="F16">
            <v>0.57755400000000001</v>
          </cell>
          <cell r="G16">
            <v>0.51097800000000004</v>
          </cell>
          <cell r="H16">
            <v>0.42006399999999999</v>
          </cell>
          <cell r="I16">
            <v>0.43350699999999998</v>
          </cell>
          <cell r="J16">
            <v>0.43148500000000001</v>
          </cell>
          <cell r="K16">
            <v>0.51336899999999996</v>
          </cell>
          <cell r="L16">
            <v>0.36163299999999998</v>
          </cell>
          <cell r="M16">
            <v>0.36642400000000003</v>
          </cell>
          <cell r="N16">
            <v>0.44499899999999998</v>
          </cell>
          <cell r="O16">
            <v>0.25930399999999998</v>
          </cell>
          <cell r="P16">
            <v>0.23202300000000001</v>
          </cell>
          <cell r="Q16">
            <v>0.258718</v>
          </cell>
          <cell r="R16">
            <v>0.28230699999999997</v>
          </cell>
          <cell r="S16">
            <v>0.292626</v>
          </cell>
          <cell r="T16">
            <v>0.125782</v>
          </cell>
          <cell r="U16">
            <v>0.22561999999999999</v>
          </cell>
          <cell r="V16">
            <v>0.27182200000000001</v>
          </cell>
          <cell r="W16">
            <v>0.19482099999999999</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3.3100000000000002E-4</v>
          </cell>
          <cell r="O17">
            <v>4.1100000000000002E-4</v>
          </cell>
          <cell r="P17">
            <v>1.95E-4</v>
          </cell>
          <cell r="Q17">
            <v>4.4000000000000002E-4</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row>
        <row r="30">
          <cell r="C30">
            <v>919.57019500000001</v>
          </cell>
          <cell r="D30">
            <v>639.00224300000002</v>
          </cell>
          <cell r="E30">
            <v>753.41868199999999</v>
          </cell>
          <cell r="F30">
            <v>1058.3239900000001</v>
          </cell>
          <cell r="G30">
            <v>997.84903999999995</v>
          </cell>
          <cell r="H30">
            <v>860.09923100000003</v>
          </cell>
          <cell r="I30">
            <v>1029.4054140000001</v>
          </cell>
          <cell r="J30">
            <v>861.10054600000001</v>
          </cell>
          <cell r="K30">
            <v>974.42964800000004</v>
          </cell>
          <cell r="L30">
            <v>824.13169400000004</v>
          </cell>
          <cell r="M30">
            <v>872.50423000000001</v>
          </cell>
          <cell r="N30">
            <v>1024.4753880000001</v>
          </cell>
          <cell r="O30">
            <v>654.21438000000001</v>
          </cell>
          <cell r="P30">
            <v>596.96582999999998</v>
          </cell>
          <cell r="Q30">
            <v>653.15679899999998</v>
          </cell>
          <cell r="R30">
            <v>694.62088700000004</v>
          </cell>
          <cell r="S30">
            <v>698.03585599999997</v>
          </cell>
          <cell r="T30">
            <v>596.52013699999998</v>
          </cell>
          <cell r="U30">
            <v>691.00083299999994</v>
          </cell>
          <cell r="V30">
            <v>714.77746999999999</v>
          </cell>
          <cell r="W30">
            <v>629.53631099999996</v>
          </cell>
        </row>
      </sheetData>
      <sheetData sheetId="29">
        <row r="14">
          <cell r="B14" t="str">
            <v>Electricity</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2E-3</v>
          </cell>
          <cell r="S14">
            <v>2E-3</v>
          </cell>
          <cell r="T14">
            <v>2E-3</v>
          </cell>
          <cell r="U14">
            <v>2E-3</v>
          </cell>
          <cell r="V14">
            <v>2E-3</v>
          </cell>
          <cell r="W14">
            <v>2E-3</v>
          </cell>
        </row>
        <row r="15">
          <cell r="B15" t="str">
            <v>Natural Gas</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row>
        <row r="16">
          <cell r="B16" t="str">
            <v>Motor Gasoline</v>
          </cell>
          <cell r="C16">
            <v>6.4300000000000002E-4</v>
          </cell>
          <cell r="D16">
            <v>1.227E-3</v>
          </cell>
          <cell r="E16">
            <v>1.58E-3</v>
          </cell>
          <cell r="F16">
            <v>1.6900000000000001E-3</v>
          </cell>
          <cell r="G16">
            <v>9.1500000000000001E-4</v>
          </cell>
          <cell r="H16">
            <v>6.1200000000000002E-4</v>
          </cell>
          <cell r="I16">
            <v>2.6499999999999999E-4</v>
          </cell>
          <cell r="J16">
            <v>4.8299999999999998E-4</v>
          </cell>
          <cell r="K16">
            <v>8.1899999999999996E-4</v>
          </cell>
          <cell r="L16">
            <v>6.2100000000000002E-4</v>
          </cell>
          <cell r="M16">
            <v>7.1699999999999997E-4</v>
          </cell>
          <cell r="N16">
            <v>1.034E-3</v>
          </cell>
          <cell r="O16">
            <v>8.9599999999999999E-4</v>
          </cell>
          <cell r="P16">
            <v>2.5270000000000002E-3</v>
          </cell>
          <cell r="Q16">
            <v>3.3660000000000001E-3</v>
          </cell>
          <cell r="R16">
            <v>4.2139999999999999E-3</v>
          </cell>
          <cell r="S16">
            <v>5.2440000000000004E-3</v>
          </cell>
          <cell r="T16">
            <v>8.5869999999999991E-3</v>
          </cell>
          <cell r="U16">
            <v>1.0259000000000001E-2</v>
          </cell>
          <cell r="V16">
            <v>1.0649E-2</v>
          </cell>
          <cell r="W16">
            <v>1.2251E-2</v>
          </cell>
        </row>
        <row r="17">
          <cell r="B17" t="str">
            <v>Diesel Fuel Oil</v>
          </cell>
          <cell r="C17">
            <v>1.03285</v>
          </cell>
          <cell r="D17">
            <v>0.74524100000000004</v>
          </cell>
          <cell r="E17">
            <v>0.90334999999999999</v>
          </cell>
          <cell r="F17">
            <v>1.1351100000000001</v>
          </cell>
          <cell r="G17">
            <v>1.2018249999999999</v>
          </cell>
          <cell r="H17">
            <v>0.89971599999999996</v>
          </cell>
          <cell r="I17">
            <v>0.87234299999999998</v>
          </cell>
          <cell r="J17">
            <v>1.0128900000000001</v>
          </cell>
          <cell r="K17">
            <v>1.094052</v>
          </cell>
          <cell r="L17">
            <v>0.83289999999999997</v>
          </cell>
          <cell r="M17">
            <v>0.85464600000000002</v>
          </cell>
          <cell r="N17">
            <v>1.0440659999999999</v>
          </cell>
          <cell r="O17">
            <v>0.63324400000000003</v>
          </cell>
          <cell r="P17">
            <v>0.687913</v>
          </cell>
          <cell r="Q17">
            <v>0.761243</v>
          </cell>
          <cell r="R17">
            <v>0.89929199999999998</v>
          </cell>
          <cell r="S17">
            <v>0.75399300000000002</v>
          </cell>
          <cell r="T17">
            <v>0.74734500000000004</v>
          </cell>
          <cell r="U17">
            <v>0.86339500000000002</v>
          </cell>
          <cell r="V17">
            <v>0.91424700000000003</v>
          </cell>
          <cell r="W17">
            <v>0.64174699999999996</v>
          </cell>
        </row>
        <row r="18">
          <cell r="B18" t="str">
            <v>Ethanol</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v>3.6999999999999998E-5</v>
          </cell>
          <cell r="O18">
            <v>3.1000000000000001E-5</v>
          </cell>
          <cell r="P18">
            <v>4.8000000000000001E-5</v>
          </cell>
          <cell r="Q18">
            <v>9.0000000000000006E-5</v>
          </cell>
          <cell r="R18" t="str">
            <v>n.a.</v>
          </cell>
          <cell r="S18" t="str">
            <v>n.a.</v>
          </cell>
          <cell r="T18" t="str">
            <v>n.a.</v>
          </cell>
          <cell r="U18" t="str">
            <v>n.a.</v>
          </cell>
          <cell r="V18" t="str">
            <v>n.a.</v>
          </cell>
          <cell r="W18" t="str">
            <v>n.a.</v>
          </cell>
        </row>
        <row r="19">
          <cell r="B19" t="str">
            <v>Biodiesel Fuel</v>
          </cell>
          <cell r="C19">
            <v>0</v>
          </cell>
          <cell r="D19" t="str">
            <v>n.a.</v>
          </cell>
          <cell r="E19" t="str">
            <v>n.a.</v>
          </cell>
          <cell r="F19" t="str">
            <v>n.a.</v>
          </cell>
          <cell r="G19" t="str">
            <v>n.a.</v>
          </cell>
          <cell r="H19" t="str">
            <v>n.a.</v>
          </cell>
          <cell r="I19" t="str">
            <v>n.a.</v>
          </cell>
          <cell r="J19" t="str">
            <v>n.a.</v>
          </cell>
          <cell r="K19" t="str">
            <v>n.a.</v>
          </cell>
          <cell r="L19" t="str">
            <v>n.a.</v>
          </cell>
          <cell r="M19" t="str">
            <v>n.a.</v>
          </cell>
          <cell r="N19" t="str">
            <v>n.a.</v>
          </cell>
          <cell r="O19" t="str">
            <v>n.a.</v>
          </cell>
          <cell r="P19" t="str">
            <v>n.a.</v>
          </cell>
          <cell r="Q19" t="str">
            <v>n.a.</v>
          </cell>
          <cell r="R19" t="str">
            <v>n.a.</v>
          </cell>
          <cell r="S19" t="str">
            <v>n.a.</v>
          </cell>
          <cell r="T19" t="str">
            <v>n.a.</v>
          </cell>
          <cell r="U19" t="str">
            <v>n.a.</v>
          </cell>
          <cell r="V19" t="str">
            <v>n.a.</v>
          </cell>
          <cell r="W19" t="str">
            <v>n.a.</v>
          </cell>
        </row>
        <row r="32">
          <cell r="C32">
            <v>530.02141500000005</v>
          </cell>
          <cell r="D32">
            <v>422.059729</v>
          </cell>
          <cell r="E32">
            <v>505.876912</v>
          </cell>
          <cell r="F32">
            <v>637.37711999999999</v>
          </cell>
          <cell r="G32">
            <v>688.55318599999998</v>
          </cell>
          <cell r="H32">
            <v>529.01028199999996</v>
          </cell>
          <cell r="I32">
            <v>605.70775000000003</v>
          </cell>
          <cell r="J32">
            <v>553.83476499999995</v>
          </cell>
          <cell r="K32">
            <v>611.67366300000003</v>
          </cell>
          <cell r="L32">
            <v>495.47889500000002</v>
          </cell>
          <cell r="M32">
            <v>514.48942799999998</v>
          </cell>
          <cell r="N32">
            <v>679.33104700000001</v>
          </cell>
          <cell r="O32">
            <v>423.352419</v>
          </cell>
          <cell r="P32">
            <v>413.66951699999998</v>
          </cell>
          <cell r="Q32">
            <v>457.72650099999998</v>
          </cell>
          <cell r="R32">
            <v>540.92109200000004</v>
          </cell>
          <cell r="S32">
            <v>410.88361400000002</v>
          </cell>
          <cell r="T32">
            <v>458.29321499999998</v>
          </cell>
          <cell r="U32">
            <v>504.71360099999998</v>
          </cell>
          <cell r="V32">
            <v>536.60076600000002</v>
          </cell>
          <cell r="W32">
            <v>489.30400900000001</v>
          </cell>
        </row>
      </sheetData>
      <sheetData sheetId="30">
        <row r="14">
          <cell r="B14" t="str">
            <v>Motor Gasoline</v>
          </cell>
          <cell r="C14">
            <v>1.1453E-2</v>
          </cell>
          <cell r="D14">
            <v>1.1119999999999999E-3</v>
          </cell>
          <cell r="E14">
            <v>2.5230000000000001E-3</v>
          </cell>
          <cell r="F14">
            <v>1.6930000000000001E-3</v>
          </cell>
          <cell r="G14">
            <v>1.536E-3</v>
          </cell>
          <cell r="H14">
            <v>2.555E-3</v>
          </cell>
          <cell r="I14">
            <v>1.8929999999999999E-3</v>
          </cell>
          <cell r="J14">
            <v>2.1180000000000001E-3</v>
          </cell>
          <cell r="K14">
            <v>2.578E-3</v>
          </cell>
          <cell r="L14">
            <v>2.0990000000000002E-3</v>
          </cell>
          <cell r="M14">
            <v>2.0820000000000001E-3</v>
          </cell>
          <cell r="N14">
            <v>2.3879999999999999E-3</v>
          </cell>
          <cell r="O14">
            <v>3.1419999999999998E-3</v>
          </cell>
          <cell r="P14">
            <v>4.1019999999999997E-3</v>
          </cell>
          <cell r="Q14">
            <v>5.0879999999999996E-3</v>
          </cell>
          <cell r="R14">
            <v>4.7429999999999998E-3</v>
          </cell>
          <cell r="S14">
            <v>4.6860000000000001E-3</v>
          </cell>
          <cell r="T14">
            <v>6.6639999999999998E-3</v>
          </cell>
          <cell r="U14">
            <v>6.1409999999999998E-3</v>
          </cell>
          <cell r="V14">
            <v>7.365E-3</v>
          </cell>
          <cell r="W14">
            <v>7.3340000000000002E-3</v>
          </cell>
        </row>
        <row r="15">
          <cell r="B15" t="str">
            <v>Diesel Fuel Oil</v>
          </cell>
          <cell r="C15">
            <v>0.26888499999999999</v>
          </cell>
          <cell r="D15">
            <v>0.21911900000000001</v>
          </cell>
          <cell r="E15">
            <v>0.25622400000000001</v>
          </cell>
          <cell r="F15">
            <v>0.28986299999999998</v>
          </cell>
          <cell r="G15">
            <v>0.27527699999999999</v>
          </cell>
          <cell r="H15">
            <v>0.22398599999999999</v>
          </cell>
          <cell r="I15">
            <v>0.211455</v>
          </cell>
          <cell r="J15">
            <v>0.23133699999999999</v>
          </cell>
          <cell r="K15">
            <v>0.24440500000000001</v>
          </cell>
          <cell r="L15">
            <v>0.13447799999999999</v>
          </cell>
          <cell r="M15">
            <v>0.13086999999999999</v>
          </cell>
          <cell r="N15">
            <v>0.14830399999999999</v>
          </cell>
          <cell r="O15">
            <v>9.5753000000000005E-2</v>
          </cell>
          <cell r="P15">
            <v>0.10677300000000001</v>
          </cell>
          <cell r="Q15">
            <v>0.13401399999999999</v>
          </cell>
          <cell r="R15">
            <v>0.13216600000000001</v>
          </cell>
          <cell r="S15">
            <v>0.10628799999999999</v>
          </cell>
          <cell r="T15">
            <v>5.9673999999999998E-2</v>
          </cell>
          <cell r="U15">
            <v>5.5844999999999999E-2</v>
          </cell>
          <cell r="V15">
            <v>5.4780000000000002E-2</v>
          </cell>
          <cell r="W15">
            <v>4.3666000000000003E-2</v>
          </cell>
        </row>
        <row r="16">
          <cell r="B16" t="str">
            <v>Ethanol</v>
          </cell>
          <cell r="C16" t="str">
            <v>n.a.</v>
          </cell>
          <cell r="D16" t="str">
            <v>n.a.</v>
          </cell>
          <cell r="E16" t="str">
            <v>n.a.</v>
          </cell>
          <cell r="F16" t="str">
            <v>n.a.</v>
          </cell>
          <cell r="G16" t="str">
            <v>n.a.</v>
          </cell>
          <cell r="H16" t="str">
            <v>n.a.</v>
          </cell>
          <cell r="I16" t="str">
            <v>n.a.</v>
          </cell>
          <cell r="J16" t="str">
            <v>n.a.</v>
          </cell>
          <cell r="K16" t="str">
            <v>n.a.</v>
          </cell>
          <cell r="L16" t="str">
            <v>n.a.</v>
          </cell>
          <cell r="M16" t="str">
            <v>n.a.</v>
          </cell>
          <cell r="N16">
            <v>8.5000000000000006E-5</v>
          </cell>
          <cell r="O16">
            <v>1.07E-4</v>
          </cell>
          <cell r="P16">
            <v>7.8999999999999996E-5</v>
          </cell>
          <cell r="Q16">
            <v>1.36E-4</v>
          </cell>
          <cell r="R16" t="str">
            <v>n.a.</v>
          </cell>
          <cell r="S16" t="str">
            <v>n.a.</v>
          </cell>
          <cell r="T16" t="str">
            <v>n.a.</v>
          </cell>
          <cell r="U16" t="str">
            <v>n.a.</v>
          </cell>
          <cell r="V16" t="str">
            <v>n.a.</v>
          </cell>
          <cell r="W16" t="str">
            <v>n.a.</v>
          </cell>
        </row>
        <row r="17">
          <cell r="B17" t="str">
            <v>Biodiesel Fuel</v>
          </cell>
          <cell r="C17">
            <v>0</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t="str">
            <v>n.a.</v>
          </cell>
          <cell r="U17" t="str">
            <v>n.a.</v>
          </cell>
          <cell r="V17" t="str">
            <v>n.a.</v>
          </cell>
          <cell r="W17" t="str">
            <v>n.a.</v>
          </cell>
        </row>
        <row r="19">
          <cell r="B19" t="str">
            <v>Shares (%)</v>
          </cell>
        </row>
        <row r="26">
          <cell r="C26">
            <v>352.601046</v>
          </cell>
          <cell r="D26">
            <v>272.45570700000002</v>
          </cell>
          <cell r="E26">
            <v>333.00203699999997</v>
          </cell>
          <cell r="F26">
            <v>376.51470899999998</v>
          </cell>
          <cell r="G26">
            <v>364.51614000000001</v>
          </cell>
          <cell r="H26">
            <v>303.99962299999999</v>
          </cell>
          <cell r="I26">
            <v>251.97658999999999</v>
          </cell>
          <cell r="J26">
            <v>304.44727399999999</v>
          </cell>
          <cell r="K26">
            <v>301.31831899999997</v>
          </cell>
          <cell r="L26">
            <v>198.86925500000001</v>
          </cell>
          <cell r="M26">
            <v>173.90078800000001</v>
          </cell>
          <cell r="N26">
            <v>214.869731</v>
          </cell>
          <cell r="O26">
            <v>126.904295</v>
          </cell>
          <cell r="P26">
            <v>151.325231</v>
          </cell>
          <cell r="Q26">
            <v>153.065979</v>
          </cell>
          <cell r="R26">
            <v>169.86725300000001</v>
          </cell>
          <cell r="S26">
            <v>151.227293</v>
          </cell>
          <cell r="T26">
            <v>129.278299</v>
          </cell>
          <cell r="U26">
            <v>141.57907800000001</v>
          </cell>
          <cell r="V26">
            <v>138.92871099999999</v>
          </cell>
          <cell r="W26">
            <v>116.87722100000001</v>
          </cell>
        </row>
      </sheetData>
      <sheetData sheetId="31">
        <row r="13">
          <cell r="C13">
            <v>0.80100000000000005</v>
          </cell>
          <cell r="D13">
            <v>0.749</v>
          </cell>
          <cell r="E13">
            <v>0.76600000000000001</v>
          </cell>
          <cell r="F13">
            <v>0.76400000000000001</v>
          </cell>
          <cell r="G13">
            <v>0.81200000000000006</v>
          </cell>
          <cell r="H13">
            <v>0.75700000000000001</v>
          </cell>
          <cell r="I13">
            <v>0.74299999999999999</v>
          </cell>
          <cell r="J13">
            <v>0.72</v>
          </cell>
          <cell r="K13">
            <v>0.72199999999999998</v>
          </cell>
          <cell r="L13">
            <v>0.71799999999999997</v>
          </cell>
          <cell r="M13">
            <v>0.748</v>
          </cell>
          <cell r="N13">
            <v>0.80200000000000005</v>
          </cell>
          <cell r="O13">
            <v>0.76400000000000001</v>
          </cell>
          <cell r="P13">
            <v>0.77200000000000002</v>
          </cell>
          <cell r="Q13">
            <v>0.81899999999999995</v>
          </cell>
          <cell r="R13">
            <v>0.79500000000000004</v>
          </cell>
          <cell r="S13">
            <v>0.82199999999999995</v>
          </cell>
          <cell r="T13">
            <v>0.86199999999999999</v>
          </cell>
          <cell r="U13">
            <v>0.80800000000000005</v>
          </cell>
          <cell r="V13">
            <v>0.78900000000000003</v>
          </cell>
          <cell r="W13">
            <v>0.82799999999999996</v>
          </cell>
        </row>
        <row r="14">
          <cell r="C14">
            <v>0.39900000000000002</v>
          </cell>
          <cell r="D14">
            <v>0.40400000000000003</v>
          </cell>
          <cell r="E14">
            <v>0.41</v>
          </cell>
          <cell r="F14">
            <v>0.38700000000000001</v>
          </cell>
          <cell r="G14">
            <v>0.40699999999999997</v>
          </cell>
          <cell r="H14">
            <v>0.38700000000000001</v>
          </cell>
          <cell r="I14">
            <v>0.34699999999999998</v>
          </cell>
          <cell r="J14">
            <v>0.38800000000000001</v>
          </cell>
          <cell r="K14">
            <v>0.40300000000000002</v>
          </cell>
          <cell r="L14">
            <v>0.40699999999999997</v>
          </cell>
          <cell r="M14">
            <v>0.42199999999999999</v>
          </cell>
          <cell r="N14">
            <v>0.46300000000000002</v>
          </cell>
          <cell r="O14">
            <v>0.45300000000000001</v>
          </cell>
          <cell r="P14">
            <v>0.44700000000000001</v>
          </cell>
          <cell r="Q14">
            <v>0.434</v>
          </cell>
          <cell r="R14">
            <v>0.48799999999999999</v>
          </cell>
          <cell r="S14">
            <v>0.47099999999999997</v>
          </cell>
          <cell r="T14">
            <v>0.46300000000000002</v>
          </cell>
          <cell r="U14">
            <v>0.48099999999999998</v>
          </cell>
          <cell r="V14">
            <v>0.47499999999999998</v>
          </cell>
          <cell r="W14">
            <v>0.46899999999999997</v>
          </cell>
        </row>
        <row r="15">
          <cell r="C15">
            <v>0.11799999999999999</v>
          </cell>
          <cell r="D15">
            <v>0.13700000000000001</v>
          </cell>
          <cell r="E15">
            <v>0.13700000000000001</v>
          </cell>
          <cell r="F15">
            <v>0.13300000000000001</v>
          </cell>
          <cell r="G15">
            <v>0.129</v>
          </cell>
          <cell r="H15">
            <v>0.129</v>
          </cell>
          <cell r="I15">
            <v>0.124</v>
          </cell>
          <cell r="J15">
            <v>0.13100000000000001</v>
          </cell>
          <cell r="K15">
            <v>0.129</v>
          </cell>
          <cell r="L15">
            <v>0.11700000000000001</v>
          </cell>
          <cell r="M15">
            <v>0.121</v>
          </cell>
          <cell r="N15">
            <v>0.128</v>
          </cell>
          <cell r="O15">
            <v>0.127</v>
          </cell>
          <cell r="P15">
            <v>0.151</v>
          </cell>
          <cell r="Q15">
            <v>0.14199999999999999</v>
          </cell>
          <cell r="R15">
            <v>0.14399999999999999</v>
          </cell>
          <cell r="S15">
            <v>0.17399999999999999</v>
          </cell>
          <cell r="T15">
            <v>0.1</v>
          </cell>
          <cell r="U15">
            <v>9.8000000000000004E-2</v>
          </cell>
          <cell r="V15">
            <v>9.7000000000000003E-2</v>
          </cell>
          <cell r="W15">
            <v>8.1000000000000003E-2</v>
          </cell>
        </row>
        <row r="23">
          <cell r="C23">
            <v>58812.894925000001</v>
          </cell>
          <cell r="D23">
            <v>43196.987948000002</v>
          </cell>
          <cell r="E23">
            <v>49227.993108000002</v>
          </cell>
          <cell r="F23">
            <v>68542.346579000005</v>
          </cell>
          <cell r="G23">
            <v>60121.239138999998</v>
          </cell>
          <cell r="H23">
            <v>54968.287048999999</v>
          </cell>
          <cell r="I23">
            <v>66290.508182000005</v>
          </cell>
          <cell r="J23">
            <v>56600.708960999997</v>
          </cell>
          <cell r="K23">
            <v>63184.716804000003</v>
          </cell>
          <cell r="L23">
            <v>53164.230200999998</v>
          </cell>
          <cell r="M23">
            <v>53457.814161000002</v>
          </cell>
          <cell r="N23">
            <v>57932.006052999997</v>
          </cell>
          <cell r="O23">
            <v>38433.642049000002</v>
          </cell>
          <cell r="P23">
            <v>34706.992836999998</v>
          </cell>
          <cell r="Q23">
            <v>35794.67007</v>
          </cell>
          <cell r="R23">
            <v>39216.201289999997</v>
          </cell>
          <cell r="S23">
            <v>38114.543953</v>
          </cell>
          <cell r="T23">
            <v>31060.086188000001</v>
          </cell>
          <cell r="U23">
            <v>38384.158476999997</v>
          </cell>
          <cell r="V23">
            <v>40661.057105</v>
          </cell>
          <cell r="W23">
            <v>34125.204405999997</v>
          </cell>
        </row>
        <row r="24">
          <cell r="C24">
            <v>118710.855562</v>
          </cell>
          <cell r="D24">
            <v>92533.418959000002</v>
          </cell>
          <cell r="E24">
            <v>108327.140273</v>
          </cell>
          <cell r="F24">
            <v>143464.224908</v>
          </cell>
          <cell r="G24">
            <v>146094.72104599999</v>
          </cell>
          <cell r="H24">
            <v>117033.530201</v>
          </cell>
          <cell r="I24">
            <v>148179.58207400001</v>
          </cell>
          <cell r="J24">
            <v>120152.28866200001</v>
          </cell>
          <cell r="K24">
            <v>126694.54532200001</v>
          </cell>
          <cell r="L24">
            <v>100777.554735</v>
          </cell>
          <cell r="M24">
            <v>100095.99841299999</v>
          </cell>
          <cell r="N24">
            <v>119384.677178</v>
          </cell>
          <cell r="O24">
            <v>75427.990510000003</v>
          </cell>
          <cell r="P24">
            <v>74692.103310000006</v>
          </cell>
          <cell r="Q24">
            <v>85122.627670999995</v>
          </cell>
          <cell r="R24">
            <v>89462.862043999994</v>
          </cell>
          <cell r="S24">
            <v>70408.745871000006</v>
          </cell>
          <cell r="T24">
            <v>79889.762604000003</v>
          </cell>
          <cell r="U24">
            <v>84689.316126999998</v>
          </cell>
          <cell r="V24">
            <v>91177.225460000001</v>
          </cell>
          <cell r="W24">
            <v>84204.368845000005</v>
          </cell>
        </row>
        <row r="25">
          <cell r="C25">
            <v>177022.776037</v>
          </cell>
          <cell r="D25">
            <v>117815.627395</v>
          </cell>
          <cell r="E25">
            <v>143997.14485899999</v>
          </cell>
          <cell r="F25">
            <v>167709.577185</v>
          </cell>
          <cell r="G25">
            <v>167399.67465999999</v>
          </cell>
          <cell r="H25">
            <v>139608.188597</v>
          </cell>
          <cell r="I25">
            <v>120383.250644</v>
          </cell>
          <cell r="J25">
            <v>137679.205885</v>
          </cell>
          <cell r="K25">
            <v>138376.83203699999</v>
          </cell>
          <cell r="L25">
            <v>100695.333059</v>
          </cell>
          <cell r="M25">
            <v>85141.978218999997</v>
          </cell>
          <cell r="N25">
            <v>99447.261536999998</v>
          </cell>
          <cell r="O25">
            <v>59197.062868000001</v>
          </cell>
          <cell r="P25">
            <v>59369.303734000001</v>
          </cell>
          <cell r="Q25">
            <v>63858.378519999998</v>
          </cell>
          <cell r="R25">
            <v>69883.513005000001</v>
          </cell>
          <cell r="S25">
            <v>51488.292265999997</v>
          </cell>
          <cell r="T25">
            <v>76586.669741000005</v>
          </cell>
          <cell r="U25">
            <v>85585.573038000002</v>
          </cell>
          <cell r="V25">
            <v>84849.215075</v>
          </cell>
          <cell r="W25">
            <v>85481.555099999998</v>
          </cell>
        </row>
      </sheetData>
      <sheetData sheetId="32">
        <row r="12">
          <cell r="C12">
            <v>2.4490000000000001E-2</v>
          </cell>
          <cell r="D12">
            <v>2.4261000000000001E-2</v>
          </cell>
          <cell r="E12">
            <v>2.7261000000000001E-2</v>
          </cell>
          <cell r="F12">
            <v>2.9201000000000001E-2</v>
          </cell>
          <cell r="G12">
            <v>2.913E-2</v>
          </cell>
          <cell r="H12">
            <v>3.1944E-2</v>
          </cell>
          <cell r="I12">
            <v>3.6079E-2</v>
          </cell>
          <cell r="J12">
            <v>4.9843999999999999E-2</v>
          </cell>
          <cell r="K12">
            <v>6.3420000000000004E-2</v>
          </cell>
          <cell r="L12">
            <v>8.9927999999999994E-2</v>
          </cell>
          <cell r="M12">
            <v>9.7836999999999993E-2</v>
          </cell>
          <cell r="N12">
            <v>0.122101</v>
          </cell>
          <cell r="O12">
            <v>0.13486999999999999</v>
          </cell>
          <cell r="P12">
            <v>0.117463</v>
          </cell>
          <cell r="Q12">
            <v>0.132831</v>
          </cell>
          <cell r="R12">
            <v>0.13934299999999999</v>
          </cell>
          <cell r="S12">
            <v>0.13580200000000001</v>
          </cell>
          <cell r="T12">
            <v>0.135043</v>
          </cell>
          <cell r="U12">
            <v>0.12502099999999999</v>
          </cell>
          <cell r="V12">
            <v>0.118247</v>
          </cell>
          <cell r="W12">
            <v>0.117757</v>
          </cell>
        </row>
        <row r="15">
          <cell r="C15">
            <v>16.376403</v>
          </cell>
          <cell r="D15">
            <v>17.993409</v>
          </cell>
          <cell r="E15">
            <v>21.046654</v>
          </cell>
          <cell r="F15">
            <v>22.544989999999999</v>
          </cell>
          <cell r="G15">
            <v>22.489796999999999</v>
          </cell>
          <cell r="H15">
            <v>26.956838000000001</v>
          </cell>
          <cell r="I15">
            <v>30.44652</v>
          </cell>
          <cell r="J15">
            <v>43.061033999999999</v>
          </cell>
          <cell r="K15">
            <v>54.792717000000003</v>
          </cell>
          <cell r="L15">
            <v>51.251111000000002</v>
          </cell>
          <cell r="M15">
            <v>55.758381999999997</v>
          </cell>
          <cell r="N15">
            <v>69.586072999999999</v>
          </cell>
          <cell r="O15">
            <v>76.862069000000005</v>
          </cell>
          <cell r="P15">
            <v>66.943646000000001</v>
          </cell>
          <cell r="Q15">
            <v>75.700940000000003</v>
          </cell>
          <cell r="R15">
            <v>79.412064000000001</v>
          </cell>
          <cell r="S15">
            <v>82.326269999999994</v>
          </cell>
          <cell r="T15">
            <v>84.480423999999999</v>
          </cell>
          <cell r="U15">
            <v>78.210070000000002</v>
          </cell>
          <cell r="V15">
            <v>74.099241000000006</v>
          </cell>
          <cell r="W15">
            <v>76.459864999999994</v>
          </cell>
        </row>
        <row r="26">
          <cell r="C26">
            <v>3.7189999999999999</v>
          </cell>
          <cell r="D26">
            <v>3.7050000000000001</v>
          </cell>
          <cell r="E26">
            <v>3.9849999999999999</v>
          </cell>
          <cell r="F26">
            <v>4.3029999999999999</v>
          </cell>
          <cell r="G26">
            <v>4.702</v>
          </cell>
          <cell r="H26">
            <v>5.25</v>
          </cell>
          <cell r="I26">
            <v>6.194</v>
          </cell>
          <cell r="J26">
            <v>7.46</v>
          </cell>
          <cell r="K26">
            <v>9.0540000000000003</v>
          </cell>
          <cell r="L26">
            <v>11.176</v>
          </cell>
          <cell r="M26">
            <v>12.504</v>
          </cell>
          <cell r="N26">
            <v>13.951000000000001</v>
          </cell>
          <cell r="O26">
            <v>14.369</v>
          </cell>
          <cell r="P26">
            <v>14.76</v>
          </cell>
          <cell r="Q26">
            <v>15.076000000000001</v>
          </cell>
          <cell r="R26">
            <v>15.378</v>
          </cell>
          <cell r="S26">
            <v>15.554</v>
          </cell>
          <cell r="T26">
            <v>15.128</v>
          </cell>
          <cell r="U26">
            <v>14.154</v>
          </cell>
          <cell r="V26">
            <v>13.641999999999999</v>
          </cell>
          <cell r="W26">
            <v>13.695</v>
          </cell>
        </row>
        <row r="27">
          <cell r="C27">
            <v>4003.0931810000002</v>
          </cell>
          <cell r="D27">
            <v>3980.6111510000001</v>
          </cell>
          <cell r="E27">
            <v>4158.6501580000004</v>
          </cell>
          <cell r="F27">
            <v>4125.4133160000001</v>
          </cell>
          <cell r="G27">
            <v>3766.145861</v>
          </cell>
          <cell r="H27">
            <v>4042.8930610000002</v>
          </cell>
          <cell r="I27">
            <v>3870.2663779999998</v>
          </cell>
          <cell r="J27">
            <v>4545.2592400000003</v>
          </cell>
          <cell r="K27">
            <v>4765.0899659999995</v>
          </cell>
          <cell r="L27">
            <v>4257.442282</v>
          </cell>
          <cell r="M27">
            <v>4139.9115000000002</v>
          </cell>
          <cell r="N27">
            <v>4630.7580770000004</v>
          </cell>
          <cell r="O27">
            <v>4966.2144539999999</v>
          </cell>
          <cell r="P27">
            <v>4210.6743489999999</v>
          </cell>
          <cell r="Q27">
            <v>4661.7895840000001</v>
          </cell>
          <cell r="R27">
            <v>4794.2750180000003</v>
          </cell>
          <cell r="S27">
            <v>4619.5941970000003</v>
          </cell>
          <cell r="T27">
            <v>4812.2287420000002</v>
          </cell>
          <cell r="U27">
            <v>4761.6864320000004</v>
          </cell>
          <cell r="V27">
            <v>4672.6947120000004</v>
          </cell>
          <cell r="W27">
            <v>4635.3211890000002</v>
          </cell>
        </row>
      </sheetData>
      <sheetData sheetId="33"/>
      <sheetData sheetId="34"/>
      <sheetData sheetId="35">
        <row r="14">
          <cell r="B14" t="str">
            <v>Natural Gas</v>
          </cell>
        </row>
      </sheetData>
      <sheetData sheetId="36">
        <row r="14">
          <cell r="B14" t="str">
            <v>Motor Gasoline</v>
          </cell>
        </row>
      </sheetData>
      <sheetData sheetId="37">
        <row r="13">
          <cell r="C13">
            <v>7.38</v>
          </cell>
          <cell r="D13">
            <v>7.5640000000000001</v>
          </cell>
          <cell r="E13">
            <v>8.1630000000000003</v>
          </cell>
          <cell r="F13">
            <v>8.2159999999999993</v>
          </cell>
          <cell r="G13">
            <v>8.0370000000000008</v>
          </cell>
          <cell r="H13">
            <v>8.2149999999999999</v>
          </cell>
          <cell r="I13">
            <v>8.4039999999999999</v>
          </cell>
          <cell r="J13">
            <v>9.6519999999999992</v>
          </cell>
          <cell r="K13">
            <v>10.771000000000001</v>
          </cell>
          <cell r="L13">
            <v>11.004</v>
          </cell>
          <cell r="M13">
            <v>14.337999999999999</v>
          </cell>
          <cell r="N13">
            <v>15.098000000000001</v>
          </cell>
          <cell r="O13">
            <v>15.048</v>
          </cell>
          <cell r="P13">
            <v>16.295000000000002</v>
          </cell>
          <cell r="Q13">
            <v>17.295999999999999</v>
          </cell>
          <cell r="R13">
            <v>18.07</v>
          </cell>
          <cell r="S13">
            <v>18.699000000000002</v>
          </cell>
          <cell r="T13">
            <v>19.122</v>
          </cell>
          <cell r="U13">
            <v>18.036999999999999</v>
          </cell>
          <cell r="V13">
            <v>19.189</v>
          </cell>
          <cell r="W13">
            <v>16.611000000000001</v>
          </cell>
        </row>
        <row r="25">
          <cell r="C25">
            <v>82.816000000000003</v>
          </cell>
          <cell r="D25">
            <v>85.441000000000003</v>
          </cell>
          <cell r="E25">
            <v>87.763000000000005</v>
          </cell>
          <cell r="F25">
            <v>92.215000000000003</v>
          </cell>
          <cell r="G25">
            <v>97.460999999999999</v>
          </cell>
          <cell r="H25">
            <v>99.17</v>
          </cell>
          <cell r="I25">
            <v>100.952</v>
          </cell>
          <cell r="J25">
            <v>105.354</v>
          </cell>
          <cell r="K25">
            <v>110.706</v>
          </cell>
          <cell r="L25">
            <v>118.595</v>
          </cell>
          <cell r="M25">
            <v>127.64400000000001</v>
          </cell>
          <cell r="N25">
            <v>136.66900000000001</v>
          </cell>
          <cell r="O25">
            <v>145.29599999999999</v>
          </cell>
          <cell r="P25">
            <v>154.76900000000001</v>
          </cell>
          <cell r="Q25">
            <v>163.09899999999999</v>
          </cell>
          <cell r="R25">
            <v>171.28100000000001</v>
          </cell>
          <cell r="S25">
            <v>179.36099999999999</v>
          </cell>
          <cell r="T25">
            <v>183.89699999999999</v>
          </cell>
          <cell r="U25">
            <v>186.19300000000001</v>
          </cell>
          <cell r="V25">
            <v>187.184</v>
          </cell>
          <cell r="W25">
            <v>190.74100000000001</v>
          </cell>
        </row>
        <row r="37">
          <cell r="C37">
            <v>17148.552628000001</v>
          </cell>
          <cell r="D37">
            <v>16629.090161</v>
          </cell>
          <cell r="E37">
            <v>17125.564785999999</v>
          </cell>
          <cell r="F37">
            <v>16841.853921999998</v>
          </cell>
          <cell r="G37">
            <v>15410.646237000001</v>
          </cell>
          <cell r="H37">
            <v>16296.983679000001</v>
          </cell>
          <cell r="I37">
            <v>15555.664252</v>
          </cell>
          <cell r="J37">
            <v>18374.753072</v>
          </cell>
          <cell r="K37">
            <v>19367.530982</v>
          </cell>
          <cell r="L37">
            <v>17390.692147000002</v>
          </cell>
          <cell r="M37">
            <v>17041.718950999999</v>
          </cell>
          <cell r="N37">
            <v>19202.243451999999</v>
          </cell>
          <cell r="O37">
            <v>20692.103472999999</v>
          </cell>
          <cell r="P37">
            <v>17662.037479999999</v>
          </cell>
          <cell r="Q37">
            <v>19620.182659999999</v>
          </cell>
          <cell r="R37">
            <v>20231.322158999999</v>
          </cell>
          <cell r="S37">
            <v>19565.490422999999</v>
          </cell>
          <cell r="T37">
            <v>20363.13233</v>
          </cell>
          <cell r="U37">
            <v>20100.899569000001</v>
          </cell>
          <cell r="V37">
            <v>19655.195758999998</v>
          </cell>
          <cell r="W37">
            <v>19406.566116999998</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sheetName val="Table 1"/>
      <sheetName val="Table 2"/>
      <sheetName val="Table 3"/>
      <sheetName val="Table 4"/>
      <sheetName val="Table 5"/>
      <sheetName val="Table 6"/>
      <sheetName val="Table 7"/>
      <sheetName val="Table 8"/>
      <sheetName val="Table 9"/>
      <sheetName val="Table 10"/>
      <sheetName val="Table 11"/>
      <sheetName val="Table 12"/>
      <sheetName val="Table 13"/>
      <sheetName val="Table 14"/>
      <sheetName val="Table 15"/>
      <sheetName val="Table 16"/>
      <sheetName val="Table 17"/>
      <sheetName val="Table 18"/>
      <sheetName val="Table 19"/>
      <sheetName val="Table 20"/>
      <sheetName val="Table 21"/>
      <sheetName val="Table 22"/>
      <sheetName val="Table 23"/>
      <sheetName val="Table 24"/>
      <sheetName val="Table 25"/>
      <sheetName val="Table 26"/>
      <sheetName val="Table 27"/>
      <sheetName val="Table 28"/>
      <sheetName val="Table 29"/>
      <sheetName val="Table 30"/>
      <sheetName val="Table 31"/>
      <sheetName val="Table 32"/>
      <sheetName val="Table 33"/>
      <sheetName val="Table 34"/>
      <sheetName val="Table 35"/>
      <sheetName val="Table 36"/>
      <sheetName val="Table 3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4">
          <cell r="C14">
            <v>0.16014999999999999</v>
          </cell>
          <cell r="D14">
            <v>0.157336</v>
          </cell>
          <cell r="E14">
            <v>0.14396</v>
          </cell>
          <cell r="F14">
            <v>0.13255</v>
          </cell>
          <cell r="G14">
            <v>0.11572200000000001</v>
          </cell>
          <cell r="H14">
            <v>0.12576000000000001</v>
          </cell>
          <cell r="I14">
            <v>0.122824</v>
          </cell>
          <cell r="J14">
            <v>0.13562399999999999</v>
          </cell>
          <cell r="K14">
            <v>0.13472000000000001</v>
          </cell>
          <cell r="L14">
            <v>0.141539</v>
          </cell>
          <cell r="M14">
            <v>0.12266000000000001</v>
          </cell>
          <cell r="N14">
            <v>9.2413999999999996E-2</v>
          </cell>
          <cell r="O14">
            <v>8.2650000000000001E-2</v>
          </cell>
          <cell r="P14">
            <v>7.6475000000000001E-2</v>
          </cell>
          <cell r="Q14">
            <v>1.8675000000000001E-2</v>
          </cell>
          <cell r="R14">
            <v>0</v>
          </cell>
          <cell r="S14">
            <v>0</v>
          </cell>
          <cell r="T14">
            <v>0</v>
          </cell>
          <cell r="U14">
            <v>9.7499999999999996E-4</v>
          </cell>
          <cell r="V14">
            <v>0</v>
          </cell>
          <cell r="W14">
            <v>0</v>
          </cell>
        </row>
        <row r="15">
          <cell r="C15">
            <v>19.262812</v>
          </cell>
          <cell r="D15">
            <v>17.554376000000001</v>
          </cell>
          <cell r="E15">
            <v>15.536842</v>
          </cell>
          <cell r="F15">
            <v>17.53096</v>
          </cell>
          <cell r="G15">
            <v>22.602931999999999</v>
          </cell>
          <cell r="H15">
            <v>24.515944999999999</v>
          </cell>
          <cell r="I15">
            <v>19.031336</v>
          </cell>
          <cell r="J15">
            <v>20.017927</v>
          </cell>
          <cell r="K15">
            <v>21.700312</v>
          </cell>
          <cell r="L15">
            <v>21.930363</v>
          </cell>
          <cell r="M15">
            <v>19.176666000000001</v>
          </cell>
          <cell r="N15">
            <v>19.046811999999999</v>
          </cell>
          <cell r="O15">
            <v>8.5282250000000008</v>
          </cell>
          <cell r="P15">
            <v>11.093325</v>
          </cell>
          <cell r="Q15">
            <v>17.071000000000002</v>
          </cell>
          <cell r="R15">
            <v>18.842374</v>
          </cell>
          <cell r="S15">
            <v>23.283664999999999</v>
          </cell>
          <cell r="T15">
            <v>20.29485</v>
          </cell>
          <cell r="U15">
            <v>22.720099999999999</v>
          </cell>
          <cell r="V15">
            <v>22.406656000000002</v>
          </cell>
          <cell r="W15">
            <v>12.994009999999999</v>
          </cell>
        </row>
      </sheetData>
      <sheetData sheetId="15">
        <row r="14">
          <cell r="C14">
            <v>2.8500000000000001E-3</v>
          </cell>
        </row>
      </sheetData>
      <sheetData sheetId="16"/>
      <sheetData sheetId="17">
        <row r="12">
          <cell r="C12">
            <v>0.13830899999999999</v>
          </cell>
          <cell r="D12">
            <v>0.14887500000000001</v>
          </cell>
          <cell r="E12">
            <v>0.15517</v>
          </cell>
          <cell r="F12">
            <v>0.19341</v>
          </cell>
          <cell r="G12">
            <v>0.168131</v>
          </cell>
          <cell r="H12">
            <v>0.16187000000000001</v>
          </cell>
          <cell r="I12">
            <v>0.15157899999999999</v>
          </cell>
          <cell r="J12">
            <v>0.167459</v>
          </cell>
          <cell r="K12">
            <v>0.15557299999999999</v>
          </cell>
          <cell r="L12">
            <v>0.16534599999999999</v>
          </cell>
          <cell r="M12">
            <v>0.167519</v>
          </cell>
          <cell r="N12">
            <v>0.172458</v>
          </cell>
          <cell r="O12">
            <v>0.12748799999999999</v>
          </cell>
          <cell r="P12">
            <v>8.7469000000000005E-2</v>
          </cell>
          <cell r="Q12">
            <v>8.3352999999999997E-2</v>
          </cell>
          <cell r="R12">
            <v>8.1716999999999998E-2</v>
          </cell>
          <cell r="S12">
            <v>8.6659E-2</v>
          </cell>
          <cell r="T12">
            <v>9.4704999999999998E-2</v>
          </cell>
          <cell r="U12">
            <v>9.4638E-2</v>
          </cell>
          <cell r="V12">
            <v>9.2309000000000002E-2</v>
          </cell>
          <cell r="W12">
            <v>4.4988E-2</v>
          </cell>
        </row>
      </sheetData>
      <sheetData sheetId="18">
        <row r="12">
          <cell r="C12">
            <v>3.7906909999999998</v>
          </cell>
        </row>
      </sheetData>
      <sheetData sheetId="19">
        <row r="14">
          <cell r="C14">
            <v>21.765999999999998</v>
          </cell>
        </row>
      </sheetData>
      <sheetData sheetId="20">
        <row r="14">
          <cell r="B14" t="str">
            <v>Natural Gas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6.6788E-2</v>
          </cell>
          <cell r="R14">
            <v>4.5309000000000002E-2</v>
          </cell>
          <cell r="S14">
            <v>3.2543999999999997E-2</v>
          </cell>
          <cell r="T14">
            <v>2.3521E-2</v>
          </cell>
          <cell r="U14">
            <v>1.6125E-2</v>
          </cell>
          <cell r="V14">
            <v>8.2660000000000008E-3</v>
          </cell>
          <cell r="W14">
            <v>4.2329999999999998E-3</v>
          </cell>
        </row>
        <row r="15">
          <cell r="B15" t="str">
            <v>Motor Gasoline</v>
          </cell>
          <cell r="C15">
            <v>47.407919</v>
          </cell>
          <cell r="D15">
            <v>47.000461999999999</v>
          </cell>
          <cell r="E15">
            <v>48.922857</v>
          </cell>
          <cell r="F15">
            <v>48.618580999999999</v>
          </cell>
          <cell r="G15">
            <v>47.155827000000002</v>
          </cell>
          <cell r="H15">
            <v>46.769632999999999</v>
          </cell>
          <cell r="I15">
            <v>46.260125000000002</v>
          </cell>
          <cell r="J15">
            <v>46.416758999999999</v>
          </cell>
          <cell r="K15">
            <v>47.999777999999999</v>
          </cell>
          <cell r="L15">
            <v>42.306587999999998</v>
          </cell>
          <cell r="M15">
            <v>42.893512000000001</v>
          </cell>
          <cell r="N15">
            <v>46.235272000000002</v>
          </cell>
          <cell r="O15">
            <v>46.624591000000002</v>
          </cell>
          <cell r="P15">
            <v>39.193148000000001</v>
          </cell>
          <cell r="Q15">
            <v>36.049768999999998</v>
          </cell>
          <cell r="R15">
            <v>42.138579</v>
          </cell>
          <cell r="S15">
            <v>42.598449000000002</v>
          </cell>
          <cell r="T15">
            <v>39.954538999999997</v>
          </cell>
          <cell r="U15">
            <v>37.671366999999996</v>
          </cell>
          <cell r="V15">
            <v>35.567577999999997</v>
          </cell>
          <cell r="W15">
            <v>30.57132</v>
          </cell>
        </row>
        <row r="16">
          <cell r="B16" t="str">
            <v>Diesel Fuel Oil</v>
          </cell>
          <cell r="C16">
            <v>0.49845099999999998</v>
          </cell>
          <cell r="D16">
            <v>0.51497999999999999</v>
          </cell>
          <cell r="E16">
            <v>0.62798799999999999</v>
          </cell>
          <cell r="F16">
            <v>0.85209400000000002</v>
          </cell>
          <cell r="G16">
            <v>0.794651</v>
          </cell>
          <cell r="H16">
            <v>0.758517</v>
          </cell>
          <cell r="I16">
            <v>0.83344799999999997</v>
          </cell>
          <cell r="J16">
            <v>0.76273199999999997</v>
          </cell>
          <cell r="K16">
            <v>0.64887600000000001</v>
          </cell>
          <cell r="L16">
            <v>0.70072100000000004</v>
          </cell>
          <cell r="M16">
            <v>0.691631</v>
          </cell>
          <cell r="N16">
            <v>0.87004800000000004</v>
          </cell>
          <cell r="O16">
            <v>0.71277000000000001</v>
          </cell>
          <cell r="P16">
            <v>0.69431799999999999</v>
          </cell>
          <cell r="Q16">
            <v>0.71685500000000002</v>
          </cell>
          <cell r="R16">
            <v>0.714368</v>
          </cell>
          <cell r="S16">
            <v>0.62890999999999997</v>
          </cell>
          <cell r="T16">
            <v>0.56472500000000003</v>
          </cell>
          <cell r="U16">
            <v>0.43081399999999997</v>
          </cell>
          <cell r="V16">
            <v>0.36518</v>
          </cell>
          <cell r="W16">
            <v>0.353688</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1.678021</v>
          </cell>
          <cell r="O17">
            <v>1.6714059999999999</v>
          </cell>
          <cell r="P17">
            <v>0.58401999999999998</v>
          </cell>
          <cell r="Q17">
            <v>0.75978100000000004</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7.7431E-2</v>
          </cell>
          <cell r="D19">
            <v>9.4162999999999997E-2</v>
          </cell>
          <cell r="E19">
            <v>3.5250999999999998E-2</v>
          </cell>
          <cell r="F19">
            <v>3.3903000000000003E-2</v>
          </cell>
          <cell r="G19">
            <v>3.1819E-2</v>
          </cell>
          <cell r="H19">
            <v>2.5527000000000001E-2</v>
          </cell>
          <cell r="I19">
            <v>4.3353999999999997E-2</v>
          </cell>
          <cell r="J19">
            <v>4.2437000000000002E-2</v>
          </cell>
          <cell r="K19">
            <v>5.024E-2</v>
          </cell>
          <cell r="L19">
            <v>4.5326999999999999E-2</v>
          </cell>
          <cell r="M19">
            <v>4.4253000000000001E-2</v>
          </cell>
          <cell r="N19">
            <v>3.7201999999999999E-2</v>
          </cell>
          <cell r="O19">
            <v>2.928E-2</v>
          </cell>
          <cell r="P19">
            <v>2.6485999999999999E-2</v>
          </cell>
          <cell r="Q19">
            <v>1.9942999999999999E-2</v>
          </cell>
          <cell r="R19">
            <v>3.2500000000000001E-2</v>
          </cell>
          <cell r="S19">
            <v>2.7969999999999998E-2</v>
          </cell>
          <cell r="T19">
            <v>2.4170000000000001E-2</v>
          </cell>
          <cell r="U19">
            <v>1.1846000000000001E-2</v>
          </cell>
          <cell r="V19">
            <v>1.4361000000000001E-2</v>
          </cell>
          <cell r="W19">
            <v>1.0085E-2</v>
          </cell>
        </row>
      </sheetData>
      <sheetData sheetId="21">
        <row r="13">
          <cell r="C13">
            <v>62.575000000000003</v>
          </cell>
          <cell r="D13">
            <v>62.253</v>
          </cell>
          <cell r="E13">
            <v>63.63</v>
          </cell>
          <cell r="F13">
            <v>61.73</v>
          </cell>
          <cell r="G13">
            <v>59.424999999999997</v>
          </cell>
          <cell r="H13">
            <v>61.457000000000001</v>
          </cell>
          <cell r="I13">
            <v>63.920999999999999</v>
          </cell>
          <cell r="J13">
            <v>68.423000000000002</v>
          </cell>
          <cell r="K13">
            <v>75.591999999999999</v>
          </cell>
          <cell r="L13">
            <v>62.92</v>
          </cell>
          <cell r="M13">
            <v>59.908000000000001</v>
          </cell>
          <cell r="N13">
            <v>58.180999999999997</v>
          </cell>
          <cell r="O13">
            <v>64.317999999999998</v>
          </cell>
          <cell r="P13">
            <v>67.307000000000002</v>
          </cell>
          <cell r="Q13">
            <v>63.326000000000001</v>
          </cell>
          <cell r="R13">
            <v>57.048999999999999</v>
          </cell>
          <cell r="S13">
            <v>49.122999999999998</v>
          </cell>
          <cell r="T13">
            <v>47.718000000000004</v>
          </cell>
          <cell r="U13">
            <v>42.158999999999999</v>
          </cell>
          <cell r="V13">
            <v>37.411999999999999</v>
          </cell>
          <cell r="W13">
            <v>26.332000000000001</v>
          </cell>
        </row>
        <row r="16">
          <cell r="C16">
            <v>816.85400000000004</v>
          </cell>
          <cell r="D16">
            <v>844.995</v>
          </cell>
          <cell r="E16">
            <v>851.03800000000001</v>
          </cell>
          <cell r="F16">
            <v>849.10500000000002</v>
          </cell>
          <cell r="G16">
            <v>842.54</v>
          </cell>
          <cell r="H16">
            <v>839.07500000000005</v>
          </cell>
          <cell r="I16">
            <v>847.53700000000003</v>
          </cell>
          <cell r="J16">
            <v>856.15700000000004</v>
          </cell>
          <cell r="K16">
            <v>880.99</v>
          </cell>
          <cell r="L16">
            <v>895.32600000000002</v>
          </cell>
          <cell r="M16">
            <v>912.72</v>
          </cell>
          <cell r="N16">
            <v>909.80499999999995</v>
          </cell>
          <cell r="O16">
            <v>918.67700000000002</v>
          </cell>
          <cell r="P16">
            <v>913.76800000000003</v>
          </cell>
          <cell r="Q16">
            <v>908.649</v>
          </cell>
          <cell r="R16">
            <v>911.64400000000001</v>
          </cell>
          <cell r="S16">
            <v>893.91</v>
          </cell>
          <cell r="T16">
            <v>872.35799999999995</v>
          </cell>
          <cell r="U16">
            <v>850.17399999999998</v>
          </cell>
          <cell r="V16">
            <v>826.87400000000002</v>
          </cell>
          <cell r="W16">
            <v>823.74900000000002</v>
          </cell>
        </row>
        <row r="19">
          <cell r="C19">
            <v>20719.400000000001</v>
          </cell>
          <cell r="D19">
            <v>20037.133999999998</v>
          </cell>
          <cell r="E19">
            <v>20899.37</v>
          </cell>
          <cell r="F19">
            <v>21125.171999999999</v>
          </cell>
          <cell r="G19">
            <v>20844.367999999999</v>
          </cell>
          <cell r="H19">
            <v>20828.73</v>
          </cell>
          <cell r="I19">
            <v>20646.398000000001</v>
          </cell>
          <cell r="J19">
            <v>20651.704000000002</v>
          </cell>
          <cell r="K19">
            <v>21007.758000000002</v>
          </cell>
          <cell r="L19">
            <v>18483.849999999999</v>
          </cell>
          <cell r="M19">
            <v>18516.132000000001</v>
          </cell>
          <cell r="N19">
            <v>20954.106</v>
          </cell>
          <cell r="O19">
            <v>21046.687999999998</v>
          </cell>
          <cell r="P19">
            <v>17651.263999999999</v>
          </cell>
          <cell r="Q19">
            <v>16511.723999999998</v>
          </cell>
          <cell r="R19">
            <v>19102.452000000001</v>
          </cell>
          <cell r="S19">
            <v>19811.756000000001</v>
          </cell>
          <cell r="T19">
            <v>19188.168000000001</v>
          </cell>
          <cell r="U19">
            <v>18668.067999999999</v>
          </cell>
          <cell r="V19">
            <v>18216.948</v>
          </cell>
          <cell r="W19">
            <v>15706.56</v>
          </cell>
        </row>
      </sheetData>
      <sheetData sheetId="22"/>
      <sheetData sheetId="23"/>
      <sheetData sheetId="24"/>
      <sheetData sheetId="25">
        <row r="14">
          <cell r="B14" t="str">
            <v>Natural Gas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1.2899999999999999E-4</v>
          </cell>
          <cell r="R14">
            <v>8.7000000000000001E-5</v>
          </cell>
          <cell r="S14">
            <v>6.2000000000000003E-5</v>
          </cell>
          <cell r="T14">
            <v>4.5000000000000003E-5</v>
          </cell>
          <cell r="U14">
            <v>3.1000000000000001E-5</v>
          </cell>
          <cell r="V14">
            <v>1.5999999999999999E-5</v>
          </cell>
          <cell r="W14">
            <v>7.9999999999999996E-6</v>
          </cell>
        </row>
        <row r="15">
          <cell r="B15" t="str">
            <v>Motor Gasoline</v>
          </cell>
          <cell r="C15">
            <v>33.441693999999998</v>
          </cell>
          <cell r="D15">
            <v>32.199153000000003</v>
          </cell>
          <cell r="E15">
            <v>34.137493999999997</v>
          </cell>
          <cell r="F15">
            <v>35.289157000000003</v>
          </cell>
          <cell r="G15">
            <v>35.509926999999998</v>
          </cell>
          <cell r="H15">
            <v>36.073304999999998</v>
          </cell>
          <cell r="I15">
            <v>36.128266000000004</v>
          </cell>
          <cell r="J15">
            <v>37.297131</v>
          </cell>
          <cell r="K15">
            <v>39.222673</v>
          </cell>
          <cell r="L15">
            <v>36.024110999999998</v>
          </cell>
          <cell r="M15">
            <v>38.417864000000002</v>
          </cell>
          <cell r="N15">
            <v>44.012906000000001</v>
          </cell>
          <cell r="O15">
            <v>45.908017000000001</v>
          </cell>
          <cell r="P15">
            <v>40.372129000000001</v>
          </cell>
          <cell r="Q15">
            <v>39.484887000000001</v>
          </cell>
          <cell r="R15">
            <v>48.132972000000002</v>
          </cell>
          <cell r="S15">
            <v>52.296114000000003</v>
          </cell>
          <cell r="T15">
            <v>52.945990999999999</v>
          </cell>
          <cell r="U15">
            <v>53.816043999999998</v>
          </cell>
          <cell r="V15">
            <v>53.431488999999999</v>
          </cell>
          <cell r="W15">
            <v>49.028050999999998</v>
          </cell>
        </row>
        <row r="16">
          <cell r="B16" t="str">
            <v>Diesel Fuel Oil</v>
          </cell>
          <cell r="C16">
            <v>0.88113300000000006</v>
          </cell>
          <cell r="D16">
            <v>0.78887200000000002</v>
          </cell>
          <cell r="E16">
            <v>0.87671299999999996</v>
          </cell>
          <cell r="F16">
            <v>1.0615699999999999</v>
          </cell>
          <cell r="G16">
            <v>0.92048300000000005</v>
          </cell>
          <cell r="H16">
            <v>0.91647100000000004</v>
          </cell>
          <cell r="I16">
            <v>0.26180999999999999</v>
          </cell>
          <cell r="J16">
            <v>0.221054</v>
          </cell>
          <cell r="K16">
            <v>0.222469</v>
          </cell>
          <cell r="L16">
            <v>0.222224</v>
          </cell>
          <cell r="M16">
            <v>0.209872</v>
          </cell>
          <cell r="N16">
            <v>0.25118800000000002</v>
          </cell>
          <cell r="O16">
            <v>0.175176</v>
          </cell>
          <cell r="P16">
            <v>0.157581</v>
          </cell>
          <cell r="Q16">
            <v>0.17133999999999999</v>
          </cell>
          <cell r="R16">
            <v>0.24370900000000001</v>
          </cell>
          <cell r="S16">
            <v>0.29065999999999997</v>
          </cell>
          <cell r="T16">
            <v>0.29711399999999999</v>
          </cell>
          <cell r="U16">
            <v>0.34138299999999999</v>
          </cell>
          <cell r="V16">
            <v>0.336227</v>
          </cell>
          <cell r="W16">
            <v>0.349935</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1.5965309999999999</v>
          </cell>
          <cell r="O17">
            <v>1.6413819999999999</v>
          </cell>
          <cell r="P17">
            <v>0.61914199999999997</v>
          </cell>
          <cell r="Q17">
            <v>0.836009</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2.3758999999999999E-2</v>
          </cell>
          <cell r="D19">
            <v>2.7602000000000002E-2</v>
          </cell>
          <cell r="E19">
            <v>9.861E-3</v>
          </cell>
          <cell r="F19">
            <v>9.5479999999999992E-3</v>
          </cell>
          <cell r="G19">
            <v>9.0299999999999998E-3</v>
          </cell>
          <cell r="H19">
            <v>7.0070000000000002E-3</v>
          </cell>
          <cell r="I19">
            <v>1.2199E-2</v>
          </cell>
          <cell r="J19">
            <v>1.1988E-2</v>
          </cell>
          <cell r="K19">
            <v>1.3974E-2</v>
          </cell>
          <cell r="L19">
            <v>1.2061000000000001E-2</v>
          </cell>
          <cell r="M19">
            <v>1.1414000000000001E-2</v>
          </cell>
          <cell r="N19">
            <v>9.7129999999999994E-3</v>
          </cell>
          <cell r="O19">
            <v>7.6889999999999997E-3</v>
          </cell>
          <cell r="P19">
            <v>7.0280000000000004E-3</v>
          </cell>
          <cell r="Q19">
            <v>5.2480000000000001E-3</v>
          </cell>
          <cell r="R19">
            <v>8.8170000000000002E-3</v>
          </cell>
          <cell r="S19">
            <v>7.5719999999999997E-3</v>
          </cell>
          <cell r="T19">
            <v>6.7629999999999999E-3</v>
          </cell>
          <cell r="U19">
            <v>3.8019999999999998E-3</v>
          </cell>
          <cell r="V19">
            <v>4.4840000000000001E-3</v>
          </cell>
          <cell r="W19">
            <v>3.0270000000000002E-3</v>
          </cell>
        </row>
      </sheetData>
      <sheetData sheetId="26"/>
      <sheetData sheetId="27"/>
      <sheetData sheetId="28">
        <row r="14">
          <cell r="B14" t="str">
            <v>Natural Gas</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9.8740000000000008E-3</v>
          </cell>
          <cell r="R14">
            <v>4.9313000000000003E-2</v>
          </cell>
          <cell r="S14">
            <v>8.4139000000000005E-2</v>
          </cell>
          <cell r="T14">
            <v>0.133433</v>
          </cell>
          <cell r="U14">
            <v>0.13500999999999999</v>
          </cell>
          <cell r="V14">
            <v>0.12281599999999999</v>
          </cell>
          <cell r="W14">
            <v>0.16425000000000001</v>
          </cell>
        </row>
        <row r="15">
          <cell r="B15" t="str">
            <v>Motor Gasoline</v>
          </cell>
          <cell r="C15">
            <v>0.13209399999999999</v>
          </cell>
          <cell r="D15">
            <v>3.7453E-2</v>
          </cell>
          <cell r="E15">
            <v>2.5238E-2</v>
          </cell>
          <cell r="F15">
            <v>5.6683999999999998E-2</v>
          </cell>
          <cell r="G15">
            <v>6.0359000000000003E-2</v>
          </cell>
          <cell r="H15">
            <v>2.0683E-2</v>
          </cell>
          <cell r="I15">
            <v>4.0731999999999997E-2</v>
          </cell>
          <cell r="J15">
            <v>6.2183000000000002E-2</v>
          </cell>
          <cell r="K15">
            <v>2.9780999999999998E-2</v>
          </cell>
          <cell r="L15">
            <v>3.678E-2</v>
          </cell>
          <cell r="M15">
            <v>3.3848999999999997E-2</v>
          </cell>
          <cell r="N15">
            <v>4.7375E-2</v>
          </cell>
          <cell r="O15">
            <v>6.0373999999999997E-2</v>
          </cell>
          <cell r="P15">
            <v>5.2790999999999998E-2</v>
          </cell>
          <cell r="Q15">
            <v>7.1068999999999993E-2</v>
          </cell>
          <cell r="R15">
            <v>8.1258999999999998E-2</v>
          </cell>
          <cell r="S15">
            <v>0.103799</v>
          </cell>
          <cell r="T15">
            <v>9.1467999999999994E-2</v>
          </cell>
          <cell r="U15">
            <v>7.3634000000000005E-2</v>
          </cell>
          <cell r="V15">
            <v>9.4996999999999998E-2</v>
          </cell>
          <cell r="W15">
            <v>9.4934000000000004E-2</v>
          </cell>
        </row>
        <row r="16">
          <cell r="B16" t="str">
            <v>Diesel Fuel Oil</v>
          </cell>
          <cell r="C16">
            <v>1.793439</v>
          </cell>
          <cell r="D16">
            <v>1.5392319999999999</v>
          </cell>
          <cell r="E16">
            <v>1.712939</v>
          </cell>
          <cell r="F16">
            <v>2.2857850000000002</v>
          </cell>
          <cell r="G16">
            <v>1.7468159999999999</v>
          </cell>
          <cell r="H16">
            <v>1.716661</v>
          </cell>
          <cell r="I16">
            <v>1.7360359999999999</v>
          </cell>
          <cell r="J16">
            <v>1.509938</v>
          </cell>
          <cell r="K16">
            <v>1.6066240000000001</v>
          </cell>
          <cell r="L16">
            <v>1.514173</v>
          </cell>
          <cell r="M16">
            <v>1.5534539999999999</v>
          </cell>
          <cell r="N16">
            <v>2.0192899999999998</v>
          </cell>
          <cell r="O16">
            <v>1.393748</v>
          </cell>
          <cell r="P16">
            <v>1.167111</v>
          </cell>
          <cell r="Q16">
            <v>1.134781</v>
          </cell>
          <cell r="R16">
            <v>1.0943700000000001</v>
          </cell>
          <cell r="S16">
            <v>1.228885</v>
          </cell>
          <cell r="T16">
            <v>0.513768</v>
          </cell>
          <cell r="U16">
            <v>0.80723400000000001</v>
          </cell>
          <cell r="V16">
            <v>0.92177299999999995</v>
          </cell>
          <cell r="W16">
            <v>0.69214200000000003</v>
          </cell>
        </row>
        <row r="17">
          <cell r="B17" t="str">
            <v>Ethanol</v>
          </cell>
          <cell r="C17" t="str">
            <v>n.a.</v>
          </cell>
          <cell r="D17" t="str">
            <v>n.a.</v>
          </cell>
          <cell r="E17" t="str">
            <v>n.a.</v>
          </cell>
          <cell r="F17" t="str">
            <v>n.a.</v>
          </cell>
          <cell r="G17" t="str">
            <v>n.a.</v>
          </cell>
          <cell r="H17" t="str">
            <v>n.a.</v>
          </cell>
          <cell r="I17" t="str">
            <v>n.a.</v>
          </cell>
          <cell r="J17" t="str">
            <v>n.a.</v>
          </cell>
          <cell r="K17" t="str">
            <v>n.a.</v>
          </cell>
          <cell r="L17" t="str">
            <v>n.a.</v>
          </cell>
          <cell r="M17" t="str">
            <v>n.a.</v>
          </cell>
          <cell r="N17">
            <v>1.722E-3</v>
          </cell>
          <cell r="O17">
            <v>2.1689999999999999E-3</v>
          </cell>
          <cell r="P17">
            <v>8.1800000000000004E-4</v>
          </cell>
          <cell r="Q17">
            <v>1.297E-3</v>
          </cell>
          <cell r="R17" t="str">
            <v>n.a.</v>
          </cell>
          <cell r="S17" t="str">
            <v>n.a.</v>
          </cell>
          <cell r="T17" t="str">
            <v>n.a.</v>
          </cell>
          <cell r="U17" t="str">
            <v>n.a.</v>
          </cell>
          <cell r="V17" t="str">
            <v>n.a.</v>
          </cell>
          <cell r="W17" t="str">
            <v>n.a.</v>
          </cell>
        </row>
        <row r="18">
          <cell r="B18" t="str">
            <v>Biodiesel Fuel</v>
          </cell>
          <cell r="C18">
            <v>0</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row>
        <row r="19">
          <cell r="B19" t="str">
            <v>Propane</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row>
        <row r="30">
          <cell r="C30">
            <v>3132.5218759999998</v>
          </cell>
          <cell r="D30">
            <v>2662.3744040000001</v>
          </cell>
          <cell r="E30">
            <v>3085.0345349999998</v>
          </cell>
          <cell r="F30">
            <v>4217.7042270000002</v>
          </cell>
          <cell r="G30">
            <v>3458.7815599999999</v>
          </cell>
          <cell r="H30">
            <v>3527.3378429999998</v>
          </cell>
          <cell r="I30">
            <v>4156.1522779999996</v>
          </cell>
          <cell r="J30">
            <v>3054.617776</v>
          </cell>
          <cell r="K30">
            <v>3071.8834120000001</v>
          </cell>
          <cell r="L30">
            <v>3466.9826539999999</v>
          </cell>
          <cell r="M30">
            <v>3714.5626229999998</v>
          </cell>
          <cell r="N30">
            <v>4661.4170480000002</v>
          </cell>
          <cell r="O30">
            <v>3506.094047</v>
          </cell>
          <cell r="P30">
            <v>3006.2101149999999</v>
          </cell>
          <cell r="Q30">
            <v>2884.3739919999998</v>
          </cell>
          <cell r="R30">
            <v>2842.333592</v>
          </cell>
          <cell r="S30">
            <v>3166.5522580000002</v>
          </cell>
          <cell r="T30">
            <v>3055.0431840000001</v>
          </cell>
          <cell r="U30">
            <v>2921.029016</v>
          </cell>
          <cell r="V30">
            <v>2807.4903260000001</v>
          </cell>
          <cell r="W30">
            <v>2779.6875319999999</v>
          </cell>
        </row>
      </sheetData>
      <sheetData sheetId="29">
        <row r="14">
          <cell r="B14" t="str">
            <v>Electricity</v>
          </cell>
          <cell r="C14">
            <v>0</v>
          </cell>
          <cell r="D14">
            <v>1.4E-2</v>
          </cell>
          <cell r="E14">
            <v>1.4E-2</v>
          </cell>
          <cell r="F14">
            <v>2.1000000000000001E-2</v>
          </cell>
          <cell r="G14">
            <v>2.1999999999999999E-2</v>
          </cell>
          <cell r="H14">
            <v>2.1000000000000001E-2</v>
          </cell>
          <cell r="I14">
            <v>2.3E-2</v>
          </cell>
          <cell r="J14">
            <v>0</v>
          </cell>
          <cell r="K14">
            <v>0</v>
          </cell>
          <cell r="L14">
            <v>0</v>
          </cell>
          <cell r="M14">
            <v>0</v>
          </cell>
          <cell r="N14">
            <v>0</v>
          </cell>
          <cell r="O14">
            <v>0</v>
          </cell>
          <cell r="P14">
            <v>0</v>
          </cell>
          <cell r="Q14">
            <v>0</v>
          </cell>
          <cell r="R14">
            <v>2E-3</v>
          </cell>
          <cell r="S14">
            <v>2E-3</v>
          </cell>
          <cell r="T14">
            <v>2E-3</v>
          </cell>
          <cell r="U14">
            <v>2E-3</v>
          </cell>
          <cell r="V14">
            <v>2E-3</v>
          </cell>
          <cell r="W14">
            <v>2E-3</v>
          </cell>
        </row>
        <row r="15">
          <cell r="B15" t="str">
            <v>Natural Gas</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8.9677000000000007E-2</v>
          </cell>
          <cell r="R15">
            <v>0.10058</v>
          </cell>
          <cell r="S15">
            <v>0.113999</v>
          </cell>
          <cell r="T15">
            <v>0.134189</v>
          </cell>
          <cell r="U15">
            <v>0.13442899999999999</v>
          </cell>
          <cell r="V15">
            <v>0.11221100000000001</v>
          </cell>
          <cell r="W15">
            <v>7.9000000000000001E-2</v>
          </cell>
        </row>
        <row r="16">
          <cell r="B16" t="str">
            <v>Motor Gasoline</v>
          </cell>
          <cell r="C16">
            <v>3.3379999999999998E-3</v>
          </cell>
          <cell r="D16">
            <v>6.5919999999999998E-3</v>
          </cell>
          <cell r="E16">
            <v>8.5089999999999992E-3</v>
          </cell>
          <cell r="F16">
            <v>9.3699999999999999E-3</v>
          </cell>
          <cell r="G16">
            <v>5.3179999999999998E-3</v>
          </cell>
          <cell r="H16">
            <v>3.552E-3</v>
          </cell>
          <cell r="I16">
            <v>1.645E-3</v>
          </cell>
          <cell r="J16">
            <v>2.5720000000000001E-3</v>
          </cell>
          <cell r="K16">
            <v>4.2700000000000004E-3</v>
          </cell>
          <cell r="L16">
            <v>3.2460000000000002E-3</v>
          </cell>
          <cell r="M16">
            <v>3.7799999999999999E-3</v>
          </cell>
          <cell r="N16">
            <v>5.2989999999999999E-3</v>
          </cell>
          <cell r="O16">
            <v>4.4980000000000003E-3</v>
          </cell>
          <cell r="P16">
            <v>1.3105E-2</v>
          </cell>
          <cell r="Q16">
            <v>1.4557E-2</v>
          </cell>
          <cell r="R16">
            <v>2.0067000000000002E-2</v>
          </cell>
          <cell r="S16">
            <v>2.7632E-2</v>
          </cell>
          <cell r="T16">
            <v>4.2567000000000001E-2</v>
          </cell>
          <cell r="U16">
            <v>5.1402000000000003E-2</v>
          </cell>
          <cell r="V16">
            <v>5.5337999999999998E-2</v>
          </cell>
          <cell r="W16">
            <v>5.6336999999999998E-2</v>
          </cell>
        </row>
        <row r="17">
          <cell r="B17" t="str">
            <v>Diesel Fuel Oil</v>
          </cell>
          <cell r="C17">
            <v>3.4352239999999998</v>
          </cell>
          <cell r="D17">
            <v>3.090471</v>
          </cell>
          <cell r="E17">
            <v>3.689527</v>
          </cell>
          <cell r="F17">
            <v>4.4940030000000002</v>
          </cell>
          <cell r="G17">
            <v>4.1087059999999997</v>
          </cell>
          <cell r="H17">
            <v>3.6799559999999998</v>
          </cell>
          <cell r="I17">
            <v>3.493201</v>
          </cell>
          <cell r="J17">
            <v>3.5484149999999999</v>
          </cell>
          <cell r="K17">
            <v>3.4258660000000001</v>
          </cell>
          <cell r="L17">
            <v>3.4902069999999998</v>
          </cell>
          <cell r="M17">
            <v>3.620018</v>
          </cell>
          <cell r="N17">
            <v>4.7415700000000003</v>
          </cell>
          <cell r="O17">
            <v>3.4030529999999999</v>
          </cell>
          <cell r="P17">
            <v>3.4629099999999999</v>
          </cell>
          <cell r="Q17">
            <v>3.339442</v>
          </cell>
          <cell r="R17">
            <v>3.4835449999999999</v>
          </cell>
          <cell r="S17">
            <v>3.1660910000000002</v>
          </cell>
          <cell r="T17">
            <v>3.0523150000000001</v>
          </cell>
          <cell r="U17">
            <v>3.0893989999999998</v>
          </cell>
          <cell r="V17">
            <v>3.1049899999999999</v>
          </cell>
          <cell r="W17">
            <v>2.2787730000000002</v>
          </cell>
        </row>
        <row r="18">
          <cell r="B18" t="str">
            <v>Ethanol</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v>1.93E-4</v>
          </cell>
          <cell r="O18">
            <v>1.6200000000000001E-4</v>
          </cell>
          <cell r="P18">
            <v>2.03E-4</v>
          </cell>
          <cell r="Q18">
            <v>2.6499999999999999E-4</v>
          </cell>
          <cell r="R18" t="str">
            <v>n.a.</v>
          </cell>
          <cell r="S18" t="str">
            <v>n.a.</v>
          </cell>
          <cell r="T18" t="str">
            <v>n.a.</v>
          </cell>
          <cell r="U18" t="str">
            <v>n.a.</v>
          </cell>
          <cell r="V18" t="str">
            <v>n.a.</v>
          </cell>
          <cell r="W18" t="str">
            <v>n.a.</v>
          </cell>
        </row>
        <row r="19">
          <cell r="B19" t="str">
            <v>Biodiesel Fuel</v>
          </cell>
          <cell r="C19">
            <v>0</v>
          </cell>
          <cell r="D19" t="str">
            <v>n.a.</v>
          </cell>
          <cell r="E19" t="str">
            <v>n.a.</v>
          </cell>
          <cell r="F19" t="str">
            <v>n.a.</v>
          </cell>
          <cell r="G19" t="str">
            <v>n.a.</v>
          </cell>
          <cell r="H19" t="str">
            <v>n.a.</v>
          </cell>
          <cell r="I19" t="str">
            <v>n.a.</v>
          </cell>
          <cell r="J19" t="str">
            <v>n.a.</v>
          </cell>
          <cell r="K19" t="str">
            <v>n.a.</v>
          </cell>
          <cell r="L19" t="str">
            <v>n.a.</v>
          </cell>
          <cell r="M19" t="str">
            <v>n.a.</v>
          </cell>
          <cell r="N19" t="str">
            <v>n.a.</v>
          </cell>
          <cell r="O19" t="str">
            <v>n.a.</v>
          </cell>
          <cell r="P19" t="str">
            <v>n.a.</v>
          </cell>
          <cell r="Q19" t="str">
            <v>n.a.</v>
          </cell>
          <cell r="R19" t="str">
            <v>n.a.</v>
          </cell>
          <cell r="S19" t="str">
            <v>n.a.</v>
          </cell>
          <cell r="T19" t="str">
            <v>n.a.</v>
          </cell>
          <cell r="U19" t="str">
            <v>n.a.</v>
          </cell>
          <cell r="V19" t="str">
            <v>n.a.</v>
          </cell>
          <cell r="W19" t="str">
            <v>n.a.</v>
          </cell>
        </row>
        <row r="32">
          <cell r="C32">
            <v>1763.4484440000001</v>
          </cell>
          <cell r="D32">
            <v>1761.7350180000001</v>
          </cell>
          <cell r="E32">
            <v>2077.6162399999998</v>
          </cell>
          <cell r="F32">
            <v>2539.3292419999998</v>
          </cell>
          <cell r="G32">
            <v>2373.4271520000002</v>
          </cell>
          <cell r="H32">
            <v>2190.5647359999998</v>
          </cell>
          <cell r="I32">
            <v>2441.8587189999998</v>
          </cell>
          <cell r="J32">
            <v>1940.7060550000001</v>
          </cell>
          <cell r="K32">
            <v>1916.3203980000001</v>
          </cell>
          <cell r="L32">
            <v>2076.6511049999999</v>
          </cell>
          <cell r="M32">
            <v>2179.666663</v>
          </cell>
          <cell r="N32">
            <v>3085.5520660000002</v>
          </cell>
          <cell r="O32">
            <v>2274.8844130000002</v>
          </cell>
          <cell r="P32">
            <v>2082.5907510000002</v>
          </cell>
          <cell r="Q32">
            <v>2061.442509</v>
          </cell>
          <cell r="R32">
            <v>2154.227969</v>
          </cell>
          <cell r="S32">
            <v>1786.447817</v>
          </cell>
          <cell r="T32">
            <v>1953.708183</v>
          </cell>
          <cell r="U32">
            <v>1888.9441939999999</v>
          </cell>
          <cell r="V32">
            <v>1895.703835</v>
          </cell>
          <cell r="W32">
            <v>1802.15813</v>
          </cell>
        </row>
      </sheetData>
      <sheetData sheetId="30">
        <row r="14">
          <cell r="B14" t="str">
            <v>Motor Gasoline</v>
          </cell>
          <cell r="C14">
            <v>5.9415999999999997E-2</v>
          </cell>
          <cell r="D14">
            <v>5.953E-3</v>
          </cell>
          <cell r="E14">
            <v>1.3618E-2</v>
          </cell>
          <cell r="F14">
            <v>9.4039999999999992E-3</v>
          </cell>
          <cell r="G14">
            <v>8.9259999999999999E-3</v>
          </cell>
          <cell r="H14">
            <v>1.4845000000000001E-2</v>
          </cell>
          <cell r="I14">
            <v>1.1768000000000001E-2</v>
          </cell>
          <cell r="J14">
            <v>1.1265000000000001E-2</v>
          </cell>
          <cell r="K14">
            <v>1.3413E-2</v>
          </cell>
          <cell r="L14">
            <v>1.0911000000000001E-2</v>
          </cell>
          <cell r="M14">
            <v>1.0976E-2</v>
          </cell>
          <cell r="N14">
            <v>1.2241999999999999E-2</v>
          </cell>
          <cell r="O14">
            <v>1.575E-2</v>
          </cell>
          <cell r="P14">
            <v>2.1260999999999999E-2</v>
          </cell>
          <cell r="Q14">
            <v>2.197E-2</v>
          </cell>
          <cell r="R14">
            <v>2.2574E-2</v>
          </cell>
          <cell r="S14">
            <v>2.4691000000000001E-2</v>
          </cell>
          <cell r="T14">
            <v>3.3131000000000001E-2</v>
          </cell>
          <cell r="U14">
            <v>3.0691E-2</v>
          </cell>
          <cell r="V14">
            <v>3.8198999999999997E-2</v>
          </cell>
          <cell r="W14">
            <v>3.3658E-2</v>
          </cell>
        </row>
        <row r="15">
          <cell r="B15" t="str">
            <v>Diesel Fuel Oil</v>
          </cell>
          <cell r="C15">
            <v>0.89374600000000004</v>
          </cell>
          <cell r="D15">
            <v>0.90528500000000001</v>
          </cell>
          <cell r="E15">
            <v>1.048254</v>
          </cell>
          <cell r="F15">
            <v>1.1494279999999999</v>
          </cell>
          <cell r="G15">
            <v>0.94065200000000004</v>
          </cell>
          <cell r="H15">
            <v>0.91681800000000002</v>
          </cell>
          <cell r="I15">
            <v>0.84876300000000005</v>
          </cell>
          <cell r="J15">
            <v>0.80977900000000003</v>
          </cell>
          <cell r="K15">
            <v>0.76370099999999996</v>
          </cell>
          <cell r="L15">
            <v>0.56056899999999998</v>
          </cell>
          <cell r="M15">
            <v>0.55443399999999998</v>
          </cell>
          <cell r="N15">
            <v>0.67416200000000004</v>
          </cell>
          <cell r="O15">
            <v>0.51347900000000002</v>
          </cell>
          <cell r="P15">
            <v>0.53725199999999995</v>
          </cell>
          <cell r="Q15">
            <v>0.58689100000000005</v>
          </cell>
          <cell r="R15">
            <v>0.51157799999999998</v>
          </cell>
          <cell r="S15">
            <v>0.446355</v>
          </cell>
          <cell r="T15">
            <v>0.244343</v>
          </cell>
          <cell r="U15">
            <v>0.19937299999999999</v>
          </cell>
          <cell r="V15">
            <v>0.18567500000000001</v>
          </cell>
          <cell r="W15">
            <v>0.15476799999999999</v>
          </cell>
        </row>
        <row r="16">
          <cell r="B16" t="str">
            <v>Ethanol</v>
          </cell>
          <cell r="C16" t="str">
            <v>n.a.</v>
          </cell>
          <cell r="D16" t="str">
            <v>n.a.</v>
          </cell>
          <cell r="E16" t="str">
            <v>n.a.</v>
          </cell>
          <cell r="F16" t="str">
            <v>n.a.</v>
          </cell>
          <cell r="G16" t="str">
            <v>n.a.</v>
          </cell>
          <cell r="H16" t="str">
            <v>n.a.</v>
          </cell>
          <cell r="I16" t="str">
            <v>n.a.</v>
          </cell>
          <cell r="J16" t="str">
            <v>n.a.</v>
          </cell>
          <cell r="K16" t="str">
            <v>n.a.</v>
          </cell>
          <cell r="L16" t="str">
            <v>n.a.</v>
          </cell>
          <cell r="M16" t="str">
            <v>n.a.</v>
          </cell>
          <cell r="N16">
            <v>4.4499999999999997E-4</v>
          </cell>
          <cell r="O16">
            <v>5.6599999999999999E-4</v>
          </cell>
          <cell r="P16">
            <v>3.3E-4</v>
          </cell>
          <cell r="Q16">
            <v>4.0299999999999998E-4</v>
          </cell>
          <cell r="R16" t="str">
            <v>n.a.</v>
          </cell>
          <cell r="S16" t="str">
            <v>n.a.</v>
          </cell>
          <cell r="T16" t="str">
            <v>n.a.</v>
          </cell>
          <cell r="U16" t="str">
            <v>n.a.</v>
          </cell>
          <cell r="V16" t="str">
            <v>n.a.</v>
          </cell>
          <cell r="W16" t="str">
            <v>n.a.</v>
          </cell>
        </row>
        <row r="17">
          <cell r="B17" t="str">
            <v>Biodiesel Fuel</v>
          </cell>
          <cell r="C17">
            <v>0</v>
          </cell>
          <cell r="D17" t="str">
            <v>n.a.</v>
          </cell>
          <cell r="E17" t="str">
            <v>n.a.</v>
          </cell>
          <cell r="F17" t="str">
            <v>n.a.</v>
          </cell>
          <cell r="G17" t="str">
            <v>n.a.</v>
          </cell>
          <cell r="H17" t="str">
            <v>n.a.</v>
          </cell>
          <cell r="I17" t="str">
            <v>n.a.</v>
          </cell>
          <cell r="J17" t="str">
            <v>n.a.</v>
          </cell>
          <cell r="K17" t="str">
            <v>n.a.</v>
          </cell>
          <cell r="L17" t="str">
            <v>n.a.</v>
          </cell>
          <cell r="M17" t="str">
            <v>n.a.</v>
          </cell>
          <cell r="N17" t="str">
            <v>n.a.</v>
          </cell>
          <cell r="O17" t="str">
            <v>n.a.</v>
          </cell>
          <cell r="P17" t="str">
            <v>n.a.</v>
          </cell>
          <cell r="Q17" t="str">
            <v>n.a.</v>
          </cell>
          <cell r="R17" t="str">
            <v>n.a.</v>
          </cell>
          <cell r="S17" t="str">
            <v>n.a.</v>
          </cell>
          <cell r="T17" t="str">
            <v>n.a.</v>
          </cell>
          <cell r="U17" t="str">
            <v>n.a.</v>
          </cell>
          <cell r="V17" t="str">
            <v>n.a.</v>
          </cell>
          <cell r="W17" t="str">
            <v>n.a.</v>
          </cell>
        </row>
        <row r="19">
          <cell r="B19" t="str">
            <v>Shares (%)</v>
          </cell>
        </row>
        <row r="26">
          <cell r="C26">
            <v>1198.8612780000001</v>
          </cell>
          <cell r="D26">
            <v>1127.3242519999999</v>
          </cell>
          <cell r="E26">
            <v>1366.607045</v>
          </cell>
          <cell r="F26">
            <v>1496.514185</v>
          </cell>
          <cell r="G26">
            <v>1250.4334060000001</v>
          </cell>
          <cell r="H26">
            <v>1250.2145740000001</v>
          </cell>
          <cell r="I26">
            <v>1016.3365219999999</v>
          </cell>
          <cell r="J26">
            <v>1070.715684</v>
          </cell>
          <cell r="K26">
            <v>948.07420400000001</v>
          </cell>
          <cell r="L26">
            <v>832.12952099999995</v>
          </cell>
          <cell r="M26">
            <v>739.55870200000004</v>
          </cell>
          <cell r="N26">
            <v>978.81327199999998</v>
          </cell>
          <cell r="O26">
            <v>679.10501599999998</v>
          </cell>
          <cell r="P26">
            <v>762.18823299999997</v>
          </cell>
          <cell r="Q26">
            <v>669.76795100000004</v>
          </cell>
          <cell r="R26">
            <v>662.73893999999996</v>
          </cell>
          <cell r="S26">
            <v>641.90654600000005</v>
          </cell>
          <cell r="T26">
            <v>540.73443899999995</v>
          </cell>
          <cell r="U26">
            <v>525.47219900000005</v>
          </cell>
          <cell r="V26">
            <v>500.47597999999999</v>
          </cell>
          <cell r="W26">
            <v>431.81116800000001</v>
          </cell>
        </row>
      </sheetData>
      <sheetData sheetId="31">
        <row r="13">
          <cell r="C13">
            <v>3.5489999999999999</v>
          </cell>
          <cell r="D13">
            <v>3.4380000000000002</v>
          </cell>
          <cell r="E13">
            <v>3.496</v>
          </cell>
          <cell r="F13">
            <v>3.4969999999999999</v>
          </cell>
          <cell r="G13">
            <v>3.589</v>
          </cell>
          <cell r="H13">
            <v>3.5670000000000002</v>
          </cell>
          <cell r="I13">
            <v>3.641</v>
          </cell>
          <cell r="J13">
            <v>3.5489999999999999</v>
          </cell>
          <cell r="K13">
            <v>3.6110000000000002</v>
          </cell>
          <cell r="L13">
            <v>3.7120000000000002</v>
          </cell>
          <cell r="M13">
            <v>3.7370000000000001</v>
          </cell>
          <cell r="N13">
            <v>3.7970000000000002</v>
          </cell>
          <cell r="O13">
            <v>3.78</v>
          </cell>
          <cell r="P13">
            <v>3.976</v>
          </cell>
          <cell r="Q13">
            <v>4.1189999999999998</v>
          </cell>
          <cell r="R13">
            <v>3.9260000000000002</v>
          </cell>
          <cell r="S13">
            <v>4.0579999999999998</v>
          </cell>
          <cell r="T13">
            <v>4.359</v>
          </cell>
          <cell r="U13">
            <v>4.1740000000000004</v>
          </cell>
          <cell r="V13">
            <v>4.24</v>
          </cell>
          <cell r="W13">
            <v>4.4180000000000001</v>
          </cell>
        </row>
        <row r="14">
          <cell r="C14">
            <v>1.77</v>
          </cell>
          <cell r="D14">
            <v>1.8560000000000001</v>
          </cell>
          <cell r="E14">
            <v>1.873</v>
          </cell>
          <cell r="F14">
            <v>1.772</v>
          </cell>
          <cell r="G14">
            <v>1.7989999999999999</v>
          </cell>
          <cell r="H14">
            <v>1.825</v>
          </cell>
          <cell r="I14">
            <v>1.7</v>
          </cell>
          <cell r="J14">
            <v>1.915</v>
          </cell>
          <cell r="K14">
            <v>2.0169999999999999</v>
          </cell>
          <cell r="L14">
            <v>2.1059999999999999</v>
          </cell>
          <cell r="M14">
            <v>2.1059999999999999</v>
          </cell>
          <cell r="N14">
            <v>2.194</v>
          </cell>
          <cell r="O14">
            <v>2.2410000000000001</v>
          </cell>
          <cell r="P14">
            <v>2.3039999999999998</v>
          </cell>
          <cell r="Q14">
            <v>2.1829999999999998</v>
          </cell>
          <cell r="R14">
            <v>2.4079999999999999</v>
          </cell>
          <cell r="S14">
            <v>2.3250000000000002</v>
          </cell>
          <cell r="T14">
            <v>2.3410000000000002</v>
          </cell>
          <cell r="U14">
            <v>2.4849999999999999</v>
          </cell>
          <cell r="V14">
            <v>2.5569999999999999</v>
          </cell>
          <cell r="W14">
            <v>2.5009999999999999</v>
          </cell>
        </row>
        <row r="15">
          <cell r="C15">
            <v>0.52300000000000002</v>
          </cell>
          <cell r="D15">
            <v>0.627</v>
          </cell>
          <cell r="E15">
            <v>0.627</v>
          </cell>
          <cell r="F15">
            <v>0.61</v>
          </cell>
          <cell r="G15">
            <v>0.56999999999999995</v>
          </cell>
          <cell r="H15">
            <v>0.60899999999999999</v>
          </cell>
          <cell r="I15">
            <v>0.60899999999999999</v>
          </cell>
          <cell r="J15">
            <v>0.64600000000000002</v>
          </cell>
          <cell r="K15">
            <v>0.64400000000000002</v>
          </cell>
          <cell r="L15">
            <v>0.60199999999999998</v>
          </cell>
          <cell r="M15">
            <v>0.60399999999999998</v>
          </cell>
          <cell r="N15">
            <v>0.60699999999999998</v>
          </cell>
          <cell r="O15">
            <v>0.627</v>
          </cell>
          <cell r="P15">
            <v>0.77800000000000002</v>
          </cell>
          <cell r="Q15">
            <v>0.71299999999999997</v>
          </cell>
          <cell r="R15">
            <v>0.71</v>
          </cell>
          <cell r="S15">
            <v>0.85899999999999999</v>
          </cell>
          <cell r="T15">
            <v>0.50700000000000001</v>
          </cell>
          <cell r="U15">
            <v>0.505</v>
          </cell>
          <cell r="V15">
            <v>0.52100000000000002</v>
          </cell>
          <cell r="W15">
            <v>0.43099999999999999</v>
          </cell>
        </row>
        <row r="23">
          <cell r="C23">
            <v>45217.682481999997</v>
          </cell>
          <cell r="D23">
            <v>39209.938130000002</v>
          </cell>
          <cell r="E23">
            <v>44166.513984999998</v>
          </cell>
          <cell r="F23">
            <v>59677.988317000003</v>
          </cell>
          <cell r="G23">
            <v>47148.598214999998</v>
          </cell>
          <cell r="H23">
            <v>47841.355016000001</v>
          </cell>
          <cell r="I23">
            <v>54616.578044000002</v>
          </cell>
          <cell r="J23">
            <v>40733.467193999997</v>
          </cell>
          <cell r="K23">
            <v>39826.853078</v>
          </cell>
          <cell r="L23">
            <v>43260.452608</v>
          </cell>
          <cell r="M23">
            <v>45554.348537999998</v>
          </cell>
          <cell r="N23">
            <v>55676.095263000003</v>
          </cell>
          <cell r="O23">
            <v>41630.974312999999</v>
          </cell>
          <cell r="P23">
            <v>33935.774825</v>
          </cell>
          <cell r="Q23">
            <v>31430.015306000001</v>
          </cell>
          <cell r="R23">
            <v>32494.478099</v>
          </cell>
          <cell r="S23">
            <v>35023.490819999999</v>
          </cell>
          <cell r="T23">
            <v>31456.854822000001</v>
          </cell>
          <cell r="U23">
            <v>31410.021940999999</v>
          </cell>
          <cell r="V23">
            <v>29719.207573</v>
          </cell>
          <cell r="W23">
            <v>28239.375034000001</v>
          </cell>
        </row>
        <row r="24">
          <cell r="C24">
            <v>89034.723499</v>
          </cell>
          <cell r="D24">
            <v>84075.347899</v>
          </cell>
          <cell r="E24">
            <v>97387.637344999996</v>
          </cell>
          <cell r="F24">
            <v>124828.40122099999</v>
          </cell>
          <cell r="G24">
            <v>113929.49796399999</v>
          </cell>
          <cell r="H24">
            <v>102766.219531</v>
          </cell>
          <cell r="I24">
            <v>121934.421183</v>
          </cell>
          <cell r="J24">
            <v>85305.010718000005</v>
          </cell>
          <cell r="K24">
            <v>79305.883220999996</v>
          </cell>
          <cell r="L24">
            <v>81627.827195999998</v>
          </cell>
          <cell r="M24">
            <v>84973.679971999998</v>
          </cell>
          <cell r="N24">
            <v>114431.17911899999</v>
          </cell>
          <cell r="O24">
            <v>81930.606929999994</v>
          </cell>
          <cell r="P24">
            <v>72954.175604000004</v>
          </cell>
          <cell r="Q24">
            <v>76216.005793999997</v>
          </cell>
          <cell r="R24">
            <v>72204.434554000007</v>
          </cell>
          <cell r="S24">
            <v>62014.903331000001</v>
          </cell>
          <cell r="T24">
            <v>67357.657512999998</v>
          </cell>
          <cell r="U24">
            <v>61350.969236999998</v>
          </cell>
          <cell r="V24">
            <v>59836.812984999997</v>
          </cell>
          <cell r="W24">
            <v>58157.790315999999</v>
          </cell>
        </row>
        <row r="25">
          <cell r="C25">
            <v>135798.446528</v>
          </cell>
          <cell r="D25">
            <v>106514.532798</v>
          </cell>
          <cell r="E25">
            <v>129123.01916700001</v>
          </cell>
          <cell r="F25">
            <v>145337.79278300001</v>
          </cell>
          <cell r="G25">
            <v>129961.067375</v>
          </cell>
          <cell r="H25">
            <v>121617.150133</v>
          </cell>
          <cell r="I25">
            <v>98866.189767000003</v>
          </cell>
          <cell r="J25">
            <v>98190.439534999998</v>
          </cell>
          <cell r="K25">
            <v>87213.561184000006</v>
          </cell>
          <cell r="L25">
            <v>81888.326491</v>
          </cell>
          <cell r="M25">
            <v>72537.614713999996</v>
          </cell>
          <cell r="N25">
            <v>95529.766516999996</v>
          </cell>
          <cell r="O25">
            <v>64164.816248000003</v>
          </cell>
          <cell r="P25">
            <v>58037.700970999998</v>
          </cell>
          <cell r="Q25">
            <v>55649.643965000003</v>
          </cell>
          <cell r="R25">
            <v>55298.289497999998</v>
          </cell>
          <cell r="S25">
            <v>44269.661244000003</v>
          </cell>
          <cell r="T25">
            <v>63183.492593000003</v>
          </cell>
          <cell r="U25">
            <v>61643.30618</v>
          </cell>
          <cell r="V25">
            <v>56907.967326999998</v>
          </cell>
          <cell r="W25">
            <v>59353.202563999999</v>
          </cell>
        </row>
      </sheetData>
      <sheetData sheetId="32">
        <row r="12">
          <cell r="C12">
            <v>0.184754</v>
          </cell>
          <cell r="D12">
            <v>0.169548</v>
          </cell>
          <cell r="E12">
            <v>0.19736000000000001</v>
          </cell>
          <cell r="F12">
            <v>0.197856</v>
          </cell>
          <cell r="G12">
            <v>0.228517</v>
          </cell>
          <cell r="H12">
            <v>0.236401</v>
          </cell>
          <cell r="I12">
            <v>0.27167999999999998</v>
          </cell>
          <cell r="J12">
            <v>0.289439</v>
          </cell>
          <cell r="K12">
            <v>0.33629799999999999</v>
          </cell>
          <cell r="L12">
            <v>0.40754000000000001</v>
          </cell>
          <cell r="M12">
            <v>0.45657399999999998</v>
          </cell>
          <cell r="N12">
            <v>0.52444500000000005</v>
          </cell>
          <cell r="O12">
            <v>0.57384599999999997</v>
          </cell>
          <cell r="P12">
            <v>0.46818100000000001</v>
          </cell>
          <cell r="Q12">
            <v>0.449013</v>
          </cell>
          <cell r="R12">
            <v>0.51838799999999996</v>
          </cell>
          <cell r="S12">
            <v>0.54449099999999995</v>
          </cell>
          <cell r="T12">
            <v>0.51419800000000004</v>
          </cell>
          <cell r="U12">
            <v>0.50637100000000002</v>
          </cell>
          <cell r="V12">
            <v>0.51099399999999995</v>
          </cell>
          <cell r="W12">
            <v>0.44617200000000001</v>
          </cell>
        </row>
        <row r="15">
          <cell r="C15">
            <v>123.544965</v>
          </cell>
          <cell r="D15">
            <v>125.748377</v>
          </cell>
          <cell r="E15">
            <v>152.36856599999999</v>
          </cell>
          <cell r="F15">
            <v>152.754503</v>
          </cell>
          <cell r="G15">
            <v>176.424296</v>
          </cell>
          <cell r="H15">
            <v>199.49417299999999</v>
          </cell>
          <cell r="I15">
            <v>229.269689</v>
          </cell>
          <cell r="J15">
            <v>250.049781</v>
          </cell>
          <cell r="K15">
            <v>290.54810199999997</v>
          </cell>
          <cell r="L15">
            <v>232.260977</v>
          </cell>
          <cell r="M15">
            <v>260.207311</v>
          </cell>
          <cell r="N15">
            <v>298.88428800000003</v>
          </cell>
          <cell r="O15">
            <v>327.03464600000001</v>
          </cell>
          <cell r="P15">
            <v>266.82313399999998</v>
          </cell>
          <cell r="Q15">
            <v>255.89371800000001</v>
          </cell>
          <cell r="R15">
            <v>295.43125199999997</v>
          </cell>
          <cell r="S15">
            <v>330.08161799999999</v>
          </cell>
          <cell r="T15">
            <v>321.67339299999998</v>
          </cell>
          <cell r="U15">
            <v>316.77249399999999</v>
          </cell>
          <cell r="V15">
            <v>320.21372000000002</v>
          </cell>
          <cell r="W15">
            <v>289.70120600000001</v>
          </cell>
        </row>
        <row r="26">
          <cell r="C26">
            <v>23.213000000000001</v>
          </cell>
          <cell r="D26">
            <v>21.896999999999998</v>
          </cell>
          <cell r="E26">
            <v>24.076000000000001</v>
          </cell>
          <cell r="F26">
            <v>23.890999999999998</v>
          </cell>
          <cell r="G26">
            <v>27.443999999999999</v>
          </cell>
          <cell r="H26">
            <v>30.956</v>
          </cell>
          <cell r="I26">
            <v>36.131</v>
          </cell>
          <cell r="J26">
            <v>39.670999999999999</v>
          </cell>
          <cell r="K26">
            <v>45.61</v>
          </cell>
          <cell r="L26">
            <v>49.281999999999996</v>
          </cell>
          <cell r="M26">
            <v>54.65</v>
          </cell>
          <cell r="N26">
            <v>55.201999999999998</v>
          </cell>
          <cell r="O26">
            <v>59.715000000000003</v>
          </cell>
          <cell r="P26">
            <v>58.017000000000003</v>
          </cell>
          <cell r="Q26">
            <v>58.317</v>
          </cell>
          <cell r="R26">
            <v>58.545999999999999</v>
          </cell>
          <cell r="S26">
            <v>58.48</v>
          </cell>
          <cell r="T26">
            <v>57.825000000000003</v>
          </cell>
          <cell r="U26">
            <v>58.197000000000003</v>
          </cell>
          <cell r="V26">
            <v>59.594999999999999</v>
          </cell>
          <cell r="W26">
            <v>58.962000000000003</v>
          </cell>
        </row>
        <row r="27">
          <cell r="C27">
            <v>4838.3484779999999</v>
          </cell>
          <cell r="D27">
            <v>4706.9791619999996</v>
          </cell>
          <cell r="E27">
            <v>4983.2042940000001</v>
          </cell>
          <cell r="F27">
            <v>5034.4084709999997</v>
          </cell>
          <cell r="G27">
            <v>5061.8026659999996</v>
          </cell>
          <cell r="H27">
            <v>5074.2046259999997</v>
          </cell>
          <cell r="I27">
            <v>4996.2142569999996</v>
          </cell>
          <cell r="J27">
            <v>4963.2524469999998</v>
          </cell>
          <cell r="K27">
            <v>5015.8752560000003</v>
          </cell>
          <cell r="L27">
            <v>4375.4205579999998</v>
          </cell>
          <cell r="M27">
            <v>4420.3757759999999</v>
          </cell>
          <cell r="N27">
            <v>5026.7047380000004</v>
          </cell>
          <cell r="O27">
            <v>5084.5236320000004</v>
          </cell>
          <cell r="P27">
            <v>4269.6951259999996</v>
          </cell>
          <cell r="Q27">
            <v>4073.8212899999999</v>
          </cell>
          <cell r="R27">
            <v>4684.8481670000001</v>
          </cell>
          <cell r="S27">
            <v>4926.3068080000003</v>
          </cell>
          <cell r="T27">
            <v>4793.7037890000001</v>
          </cell>
          <cell r="U27">
            <v>4690.554384</v>
          </cell>
          <cell r="V27">
            <v>4622.3391579999998</v>
          </cell>
          <cell r="W27">
            <v>4079.3074280000001</v>
          </cell>
        </row>
      </sheetData>
      <sheetData sheetId="33"/>
      <sheetData sheetId="34"/>
      <sheetData sheetId="35">
        <row r="14">
          <cell r="B14" t="str">
            <v>Natural Gas</v>
          </cell>
        </row>
      </sheetData>
      <sheetData sheetId="36">
        <row r="14">
          <cell r="B14" t="str">
            <v>Motor Gasoline</v>
          </cell>
        </row>
      </sheetData>
      <sheetData sheetId="37">
        <row r="13">
          <cell r="C13">
            <v>34.363</v>
          </cell>
          <cell r="D13">
            <v>32.728999999999999</v>
          </cell>
          <cell r="E13">
            <v>35.661999999999999</v>
          </cell>
          <cell r="F13">
            <v>35.661999999999999</v>
          </cell>
          <cell r="G13">
            <v>34.701000000000001</v>
          </cell>
          <cell r="H13">
            <v>34.893000000000001</v>
          </cell>
          <cell r="I13">
            <v>34.762999999999998</v>
          </cell>
          <cell r="J13">
            <v>38.518999999999998</v>
          </cell>
          <cell r="K13">
            <v>38.354999999999997</v>
          </cell>
          <cell r="L13">
            <v>39.665999999999997</v>
          </cell>
          <cell r="M13">
            <v>50.613999999999997</v>
          </cell>
          <cell r="N13">
            <v>51.154000000000003</v>
          </cell>
          <cell r="O13">
            <v>49.268999999999998</v>
          </cell>
          <cell r="P13">
            <v>52.953000000000003</v>
          </cell>
          <cell r="Q13">
            <v>57.781999999999996</v>
          </cell>
          <cell r="R13">
            <v>64.561999999999998</v>
          </cell>
          <cell r="S13">
            <v>69.534000000000006</v>
          </cell>
          <cell r="T13">
            <v>73.316000000000003</v>
          </cell>
          <cell r="U13">
            <v>69.335999999999999</v>
          </cell>
          <cell r="V13">
            <v>71.682000000000002</v>
          </cell>
          <cell r="W13">
            <v>62.622</v>
          </cell>
        </row>
        <row r="25">
          <cell r="C25">
            <v>387.02300000000002</v>
          </cell>
          <cell r="D25">
            <v>389.31200000000001</v>
          </cell>
          <cell r="E25">
            <v>399.053</v>
          </cell>
          <cell r="F25">
            <v>411.91300000000001</v>
          </cell>
          <cell r="G25">
            <v>423.10700000000003</v>
          </cell>
          <cell r="H25">
            <v>431.54399999999998</v>
          </cell>
          <cell r="I25">
            <v>435.65899999999999</v>
          </cell>
          <cell r="J25">
            <v>449.87900000000002</v>
          </cell>
          <cell r="K25">
            <v>470.57900000000001</v>
          </cell>
          <cell r="L25">
            <v>497.22</v>
          </cell>
          <cell r="M25">
            <v>529.00300000000004</v>
          </cell>
          <cell r="N25">
            <v>554.745</v>
          </cell>
          <cell r="O25">
            <v>573.54999999999995</v>
          </cell>
          <cell r="P25">
            <v>593.54600000000005</v>
          </cell>
          <cell r="Q25">
            <v>615.41499999999996</v>
          </cell>
          <cell r="R25">
            <v>646.74900000000002</v>
          </cell>
          <cell r="S25">
            <v>677.91600000000005</v>
          </cell>
          <cell r="T25">
            <v>706.79399999999998</v>
          </cell>
          <cell r="U25">
            <v>740.73299999999995</v>
          </cell>
          <cell r="V25">
            <v>758.25400000000002</v>
          </cell>
          <cell r="W25">
            <v>794.60400000000004</v>
          </cell>
        </row>
        <row r="37">
          <cell r="C37">
            <v>20183.879808999998</v>
          </cell>
          <cell r="D37">
            <v>19372.271608999999</v>
          </cell>
          <cell r="E37">
            <v>20123.626453000001</v>
          </cell>
          <cell r="F37">
            <v>20302.788086</v>
          </cell>
          <cell r="G37">
            <v>19951.537130000001</v>
          </cell>
          <cell r="H37">
            <v>19946.728758000001</v>
          </cell>
          <cell r="I37">
            <v>19578.102430999999</v>
          </cell>
          <cell r="J37">
            <v>19658.183163000002</v>
          </cell>
          <cell r="K37">
            <v>19991.320589999999</v>
          </cell>
          <cell r="L37">
            <v>17554.668329</v>
          </cell>
          <cell r="M37">
            <v>17778.466512999999</v>
          </cell>
          <cell r="N37">
            <v>20342.352330999998</v>
          </cell>
          <cell r="O37">
            <v>20629.571346000001</v>
          </cell>
          <cell r="P37">
            <v>17371.698958000001</v>
          </cell>
          <cell r="Q37">
            <v>16587.543560999999</v>
          </cell>
          <cell r="R37">
            <v>19183.568001</v>
          </cell>
          <cell r="S37">
            <v>20176.269983999999</v>
          </cell>
          <cell r="T37">
            <v>19814.213309999999</v>
          </cell>
          <cell r="U37">
            <v>19493.143791999999</v>
          </cell>
          <cell r="V37">
            <v>19119.767926</v>
          </cell>
          <cell r="W37">
            <v>16865.960305000001</v>
          </cell>
        </row>
      </sheetData>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DA48C-3244-4DD9-96A8-A23CFB0CF4FC}">
  <sheetPr codeName="Sheet1">
    <tabColor rgb="FFFFC000"/>
    <pageSetUpPr fitToPage="1"/>
  </sheetPr>
  <dimension ref="A1:AV832"/>
  <sheetViews>
    <sheetView tabSelected="1" zoomScale="85" zoomScaleNormal="85" workbookViewId="0">
      <pane xSplit="7" ySplit="2" topLeftCell="H180" activePane="bottomRight" state="frozen"/>
      <selection pane="topRight" activeCell="D1" sqref="D1"/>
      <selection pane="bottomLeft" activeCell="A2" sqref="A2"/>
      <selection pane="bottomRight" activeCell="D196" sqref="D196"/>
    </sheetView>
  </sheetViews>
  <sheetFormatPr defaultColWidth="9.140625" defaultRowHeight="12.75" x14ac:dyDescent="0.2"/>
  <cols>
    <col min="1" max="1" width="3" style="21" customWidth="1"/>
    <col min="2" max="2" width="56" style="1" bestFit="1" customWidth="1"/>
    <col min="3" max="3" width="7.5703125" style="1" bestFit="1" customWidth="1"/>
    <col min="4" max="4" width="33" style="1" bestFit="1" customWidth="1"/>
    <col min="5" max="5" width="16.28515625" style="1" bestFit="1" customWidth="1"/>
    <col min="6" max="6" width="50.28515625" style="1" customWidth="1"/>
    <col min="7" max="7" width="11.85546875" style="1" customWidth="1"/>
    <col min="8" max="18" width="11.28515625" style="1" bestFit="1" customWidth="1"/>
    <col min="19" max="19" width="4.140625" style="1" customWidth="1"/>
    <col min="20" max="39" width="12.7109375" style="1" bestFit="1" customWidth="1"/>
    <col min="40" max="40" width="12.7109375" style="1" customWidth="1"/>
    <col min="41" max="46" width="12.7109375" style="21" bestFit="1" customWidth="1"/>
    <col min="47" max="47" width="4.140625" style="1" customWidth="1"/>
    <col min="48" max="48" width="11" style="46" customWidth="1"/>
    <col min="49" max="16384" width="9.140625" style="1"/>
  </cols>
  <sheetData>
    <row r="1" spans="1:48" x14ac:dyDescent="0.2">
      <c r="B1" s="50" t="s">
        <v>415</v>
      </c>
      <c r="H1" s="3">
        <v>2000</v>
      </c>
      <c r="I1" s="3">
        <v>2005</v>
      </c>
      <c r="J1" s="3">
        <v>2010</v>
      </c>
      <c r="K1" s="3">
        <v>2015</v>
      </c>
      <c r="L1" s="40">
        <v>2019</v>
      </c>
      <c r="M1" s="3">
        <v>2025</v>
      </c>
      <c r="N1" s="3">
        <v>2030</v>
      </c>
      <c r="O1" s="3">
        <v>2035</v>
      </c>
      <c r="P1" s="3">
        <v>2040</v>
      </c>
      <c r="Q1" s="3">
        <v>2045</v>
      </c>
      <c r="R1" s="3">
        <v>2050</v>
      </c>
    </row>
    <row r="2" spans="1:48" ht="46.9" customHeight="1" thickBot="1" x14ac:dyDescent="0.25">
      <c r="A2" s="23" t="s">
        <v>77</v>
      </c>
      <c r="B2" s="2" t="s">
        <v>67</v>
      </c>
      <c r="C2" s="2" t="s">
        <v>204</v>
      </c>
      <c r="D2" s="2" t="s">
        <v>69</v>
      </c>
      <c r="E2" s="2" t="s">
        <v>70</v>
      </c>
      <c r="F2" s="2" t="s">
        <v>29</v>
      </c>
      <c r="G2" s="2" t="s">
        <v>28</v>
      </c>
      <c r="H2" s="38">
        <v>2000</v>
      </c>
      <c r="I2" s="38">
        <v>2005</v>
      </c>
      <c r="J2" s="38">
        <v>2010</v>
      </c>
      <c r="K2" s="38">
        <v>2015</v>
      </c>
      <c r="L2" s="38">
        <v>2020</v>
      </c>
      <c r="M2" s="38">
        <v>2025</v>
      </c>
      <c r="N2" s="38">
        <v>2030</v>
      </c>
      <c r="O2" s="38">
        <v>2035</v>
      </c>
      <c r="P2" s="38">
        <v>2040</v>
      </c>
      <c r="Q2" s="38">
        <v>2045</v>
      </c>
      <c r="R2" s="38">
        <v>2050</v>
      </c>
      <c r="T2" s="38">
        <v>2000</v>
      </c>
      <c r="U2" s="38">
        <v>2001</v>
      </c>
      <c r="V2" s="38">
        <v>2002</v>
      </c>
      <c r="W2" s="38">
        <v>2003</v>
      </c>
      <c r="X2" s="38">
        <v>2004</v>
      </c>
      <c r="Y2" s="38">
        <v>2005</v>
      </c>
      <c r="Z2" s="38">
        <v>2006</v>
      </c>
      <c r="AA2" s="38">
        <v>2007</v>
      </c>
      <c r="AB2" s="38">
        <v>2008</v>
      </c>
      <c r="AC2" s="38">
        <v>2009</v>
      </c>
      <c r="AD2" s="38">
        <v>2010</v>
      </c>
      <c r="AE2" s="38">
        <v>2011</v>
      </c>
      <c r="AF2" s="38">
        <v>2012</v>
      </c>
      <c r="AG2" s="38">
        <v>2013</v>
      </c>
      <c r="AH2" s="38">
        <v>2014</v>
      </c>
      <c r="AI2" s="38">
        <v>2015</v>
      </c>
      <c r="AJ2" s="38">
        <v>2016</v>
      </c>
      <c r="AK2" s="38">
        <v>2017</v>
      </c>
      <c r="AL2" s="38">
        <v>2018</v>
      </c>
      <c r="AM2" s="38">
        <v>2019</v>
      </c>
      <c r="AN2" s="38">
        <v>2020</v>
      </c>
      <c r="AO2" s="54">
        <v>2025</v>
      </c>
      <c r="AP2" s="54">
        <v>2030</v>
      </c>
      <c r="AQ2" s="54">
        <v>2035</v>
      </c>
      <c r="AR2" s="54">
        <v>2040</v>
      </c>
      <c r="AS2" s="54">
        <v>2045</v>
      </c>
      <c r="AT2" s="54">
        <v>2050</v>
      </c>
      <c r="AV2" s="46" t="s">
        <v>221</v>
      </c>
    </row>
    <row r="3" spans="1:48" ht="13.5" thickTop="1" x14ac:dyDescent="0.2">
      <c r="H3" s="3"/>
      <c r="I3" s="3"/>
      <c r="J3" s="3"/>
      <c r="K3" s="3"/>
      <c r="L3" s="3"/>
      <c r="M3" s="3"/>
      <c r="N3" s="3"/>
      <c r="O3" s="3"/>
      <c r="P3" s="3"/>
      <c r="Q3" s="3"/>
      <c r="R3" s="3"/>
    </row>
    <row r="4" spans="1:48" x14ac:dyDescent="0.2">
      <c r="A4" s="21" t="str">
        <f t="shared" ref="A4:A52" si="0">B4&amp;D4&amp;E4&amp;F4</f>
        <v>CIMS.CAN.CANService requestedCIMS.CAN.CAN.Transportation Personal</v>
      </c>
      <c r="B4" s="1" t="s">
        <v>226</v>
      </c>
      <c r="C4" s="1" t="s">
        <v>205</v>
      </c>
      <c r="E4" s="1" t="s">
        <v>71</v>
      </c>
      <c r="F4" s="6" t="s">
        <v>227</v>
      </c>
      <c r="G4" s="1" t="s">
        <v>139</v>
      </c>
      <c r="H4" s="14"/>
      <c r="I4" s="14"/>
      <c r="J4" s="14"/>
      <c r="K4" s="14"/>
      <c r="L4" s="14"/>
      <c r="M4" s="14"/>
      <c r="N4" s="14"/>
      <c r="O4" s="14"/>
      <c r="P4" s="14"/>
      <c r="Q4" s="14"/>
      <c r="R4" s="14"/>
      <c r="T4" s="5">
        <f t="shared" ref="T4:AT4" si="1">SUM(T54,T106,T158,T210,T262,T314,T730)</f>
        <v>537639069.34643447</v>
      </c>
      <c r="U4" s="5">
        <f t="shared" si="1"/>
        <v>538174403.51320601</v>
      </c>
      <c r="V4" s="5">
        <f t="shared" si="1"/>
        <v>562478292.8406316</v>
      </c>
      <c r="W4" s="5">
        <f t="shared" si="1"/>
        <v>570370362.18880522</v>
      </c>
      <c r="X4" s="5">
        <f t="shared" si="1"/>
        <v>573223363.4084779</v>
      </c>
      <c r="Y4" s="5">
        <f t="shared" si="1"/>
        <v>587086274.72138584</v>
      </c>
      <c r="Z4" s="5">
        <f t="shared" si="1"/>
        <v>586520580.82118034</v>
      </c>
      <c r="AA4" s="5">
        <f t="shared" si="1"/>
        <v>603864912.35194576</v>
      </c>
      <c r="AB4" s="5">
        <f t="shared" si="1"/>
        <v>601506327.61574578</v>
      </c>
      <c r="AC4" s="5">
        <f t="shared" si="1"/>
        <v>613013607.91682446</v>
      </c>
      <c r="AD4" s="5">
        <f t="shared" si="1"/>
        <v>646540844.76111293</v>
      </c>
      <c r="AE4" s="5">
        <f t="shared" si="1"/>
        <v>634957164.5661552</v>
      </c>
      <c r="AF4" s="5">
        <f t="shared" si="1"/>
        <v>634703154.40515006</v>
      </c>
      <c r="AG4" s="5">
        <f t="shared" si="1"/>
        <v>645918518.69771147</v>
      </c>
      <c r="AH4" s="5">
        <f t="shared" si="1"/>
        <v>631587453.94828594</v>
      </c>
      <c r="AI4" s="5">
        <f t="shared" si="1"/>
        <v>648988823.89359343</v>
      </c>
      <c r="AJ4" s="5">
        <f t="shared" si="1"/>
        <v>669273125.57286119</v>
      </c>
      <c r="AK4" s="5">
        <f t="shared" si="1"/>
        <v>686310042.6754061</v>
      </c>
      <c r="AL4" s="5">
        <f t="shared" si="1"/>
        <v>697052328.51864195</v>
      </c>
      <c r="AM4" s="5">
        <f t="shared" si="1"/>
        <v>709874761.80464649</v>
      </c>
      <c r="AN4" s="5">
        <f t="shared" si="1"/>
        <v>563904970.86776876</v>
      </c>
      <c r="AO4" s="5">
        <f t="shared" si="1"/>
        <v>726600858.97015464</v>
      </c>
      <c r="AP4" s="5">
        <f t="shared" si="1"/>
        <v>750412628.36273289</v>
      </c>
      <c r="AQ4" s="5">
        <f t="shared" si="1"/>
        <v>774199019.46091318</v>
      </c>
      <c r="AR4" s="5">
        <f t="shared" si="1"/>
        <v>801560814.79721081</v>
      </c>
      <c r="AS4" s="5">
        <f t="shared" si="1"/>
        <v>832677944.6562835</v>
      </c>
      <c r="AT4" s="5">
        <f t="shared" si="1"/>
        <v>867750559.311795</v>
      </c>
    </row>
    <row r="5" spans="1:48" x14ac:dyDescent="0.2">
      <c r="A5" s="21" t="str">
        <f t="shared" si="0"/>
        <v>CIMS.CAN.CAN.Transportation PersonalService requestedCIMS.CAN.CAN.Transportation Personal.Mode</v>
      </c>
      <c r="B5" s="1" t="s">
        <v>227</v>
      </c>
      <c r="C5" s="1" t="s">
        <v>205</v>
      </c>
      <c r="E5" s="1" t="s">
        <v>71</v>
      </c>
      <c r="F5" s="1" t="s">
        <v>228</v>
      </c>
      <c r="G5" s="1" t="s">
        <v>139</v>
      </c>
      <c r="H5" s="14"/>
      <c r="I5" s="14"/>
      <c r="J5" s="14"/>
      <c r="K5" s="14"/>
      <c r="L5" s="14"/>
      <c r="M5" s="14"/>
      <c r="N5" s="14"/>
      <c r="O5" s="14"/>
      <c r="P5" s="14"/>
      <c r="Q5" s="14"/>
      <c r="R5" s="14"/>
      <c r="T5" s="22"/>
      <c r="U5" s="22"/>
      <c r="V5" s="22"/>
      <c r="W5" s="22"/>
      <c r="X5" s="22"/>
      <c r="Y5" s="22"/>
      <c r="Z5" s="22"/>
      <c r="AA5" s="22"/>
      <c r="AB5" s="22"/>
      <c r="AC5" s="22"/>
      <c r="AD5" s="22"/>
      <c r="AE5" s="22"/>
      <c r="AF5" s="22"/>
      <c r="AG5" s="22"/>
      <c r="AH5" s="22"/>
      <c r="AI5" s="22"/>
      <c r="AJ5" s="22"/>
      <c r="AK5" s="22"/>
      <c r="AL5" s="22"/>
      <c r="AM5" s="22"/>
      <c r="AN5" s="22"/>
      <c r="AO5" s="24"/>
      <c r="AP5" s="24"/>
      <c r="AQ5" s="24"/>
      <c r="AR5" s="24"/>
      <c r="AS5" s="24"/>
      <c r="AT5" s="24"/>
    </row>
    <row r="6" spans="1:48" x14ac:dyDescent="0.2">
      <c r="A6" s="21" t="str">
        <f t="shared" si="0"/>
        <v>CIMS.CAN.CAN.Transportation Personal.ModeService requestedCIMS.CAN.CAN.Transportation Personal.Mode.Urban</v>
      </c>
      <c r="B6" s="1" t="s">
        <v>228</v>
      </c>
      <c r="C6" s="1" t="s">
        <v>205</v>
      </c>
      <c r="E6" s="1" t="s">
        <v>71</v>
      </c>
      <c r="F6" s="1" t="s">
        <v>229</v>
      </c>
      <c r="G6" s="1" t="s">
        <v>139</v>
      </c>
      <c r="H6" s="14"/>
      <c r="I6" s="14"/>
      <c r="J6" s="14"/>
      <c r="K6" s="14"/>
      <c r="L6" s="14"/>
      <c r="M6" s="14"/>
      <c r="N6" s="14"/>
      <c r="O6" s="14"/>
      <c r="P6" s="14"/>
      <c r="Q6" s="14"/>
      <c r="R6" s="14"/>
      <c r="T6" s="5">
        <f t="shared" ref="T6:AT6" si="2">SUM(T56,T108,T160,T212,T264,T316,T732)</f>
        <v>292877396.73912108</v>
      </c>
      <c r="U6" s="5">
        <f t="shared" si="2"/>
        <v>293162649.59143347</v>
      </c>
      <c r="V6" s="5">
        <f t="shared" si="2"/>
        <v>309814387.15411526</v>
      </c>
      <c r="W6" s="5">
        <f t="shared" si="2"/>
        <v>317436004.06615871</v>
      </c>
      <c r="X6" s="5">
        <f t="shared" si="2"/>
        <v>315832063.04398632</v>
      </c>
      <c r="Y6" s="5">
        <f t="shared" si="2"/>
        <v>323552487.14029253</v>
      </c>
      <c r="Z6" s="5">
        <f t="shared" si="2"/>
        <v>325755807.51886785</v>
      </c>
      <c r="AA6" s="5">
        <f t="shared" si="2"/>
        <v>329898660.88832426</v>
      </c>
      <c r="AB6" s="5">
        <f t="shared" si="2"/>
        <v>329479115.60082018</v>
      </c>
      <c r="AC6" s="5">
        <f t="shared" si="2"/>
        <v>340369021.53086793</v>
      </c>
      <c r="AD6" s="5">
        <f t="shared" si="2"/>
        <v>354686026.38438469</v>
      </c>
      <c r="AE6" s="5">
        <f t="shared" si="2"/>
        <v>353117043.9964245</v>
      </c>
      <c r="AF6" s="5">
        <f t="shared" si="2"/>
        <v>350010848.41663402</v>
      </c>
      <c r="AG6" s="5">
        <f t="shared" si="2"/>
        <v>354356761.08545834</v>
      </c>
      <c r="AH6" s="5">
        <f t="shared" si="2"/>
        <v>343835280.53031129</v>
      </c>
      <c r="AI6" s="5">
        <f t="shared" si="2"/>
        <v>351484906.03861827</v>
      </c>
      <c r="AJ6" s="5">
        <f t="shared" si="2"/>
        <v>359073348.48945808</v>
      </c>
      <c r="AK6" s="5">
        <f t="shared" si="2"/>
        <v>368804321.40886986</v>
      </c>
      <c r="AL6" s="5">
        <f t="shared" si="2"/>
        <v>371044592.01699227</v>
      </c>
      <c r="AM6" s="5">
        <f t="shared" si="2"/>
        <v>377620600.08542109</v>
      </c>
      <c r="AN6" s="5">
        <f t="shared" si="2"/>
        <v>325124489.523561</v>
      </c>
      <c r="AO6" s="5">
        <f t="shared" si="2"/>
        <v>386160099.21216059</v>
      </c>
      <c r="AP6" s="5">
        <f t="shared" si="2"/>
        <v>396707502.65859002</v>
      </c>
      <c r="AQ6" s="5">
        <f t="shared" si="2"/>
        <v>409003296.44550788</v>
      </c>
      <c r="AR6" s="5">
        <f t="shared" si="2"/>
        <v>423136864.8990944</v>
      </c>
      <c r="AS6" s="5">
        <f t="shared" si="2"/>
        <v>439206741.95494646</v>
      </c>
      <c r="AT6" s="5">
        <f t="shared" si="2"/>
        <v>457321208.41431379</v>
      </c>
    </row>
    <row r="7" spans="1:48" x14ac:dyDescent="0.2">
      <c r="A7" s="21" t="str">
        <f t="shared" si="0"/>
        <v>CIMS.CAN.CAN.Transportation Personal.ModeService requestedCIMS.CAN.CAN.Transportation Personal.Mode.Intercity Land</v>
      </c>
      <c r="B7" s="1" t="s">
        <v>228</v>
      </c>
      <c r="C7" s="1" t="s">
        <v>205</v>
      </c>
      <c r="E7" s="1" t="s">
        <v>71</v>
      </c>
      <c r="F7" s="1" t="s">
        <v>230</v>
      </c>
      <c r="G7" s="1" t="s">
        <v>139</v>
      </c>
      <c r="H7" s="14"/>
      <c r="I7" s="14"/>
      <c r="J7" s="14"/>
      <c r="K7" s="14"/>
      <c r="L7" s="14"/>
      <c r="M7" s="14"/>
      <c r="N7" s="14"/>
      <c r="O7" s="14"/>
      <c r="P7" s="14"/>
      <c r="Q7" s="14"/>
      <c r="R7" s="14"/>
      <c r="T7" s="5">
        <f t="shared" ref="T7:AT7" si="3">SUM(T57,T109,T161,T213,T265,T317,T733)</f>
        <v>215180001.06107831</v>
      </c>
      <c r="U7" s="5">
        <f t="shared" si="3"/>
        <v>216013881.73975259</v>
      </c>
      <c r="V7" s="5">
        <f t="shared" si="3"/>
        <v>226438761.26488101</v>
      </c>
      <c r="W7" s="5">
        <f t="shared" si="3"/>
        <v>227747966.77802223</v>
      </c>
      <c r="X7" s="5">
        <f t="shared" si="3"/>
        <v>228786405.98227149</v>
      </c>
      <c r="Y7" s="5">
        <f t="shared" si="3"/>
        <v>232052501.99857837</v>
      </c>
      <c r="Z7" s="5">
        <f t="shared" si="3"/>
        <v>227413554.64513326</v>
      </c>
      <c r="AA7" s="5">
        <f t="shared" si="3"/>
        <v>238413629.7186749</v>
      </c>
      <c r="AB7" s="5">
        <f t="shared" si="3"/>
        <v>235413107.23825744</v>
      </c>
      <c r="AC7" s="5">
        <f t="shared" si="3"/>
        <v>238090058.15798315</v>
      </c>
      <c r="AD7" s="5">
        <f t="shared" si="3"/>
        <v>244633706.67184407</v>
      </c>
      <c r="AE7" s="5">
        <f t="shared" si="3"/>
        <v>240937399.21681094</v>
      </c>
      <c r="AF7" s="5">
        <f t="shared" si="3"/>
        <v>240036266.27706283</v>
      </c>
      <c r="AG7" s="5">
        <f t="shared" si="3"/>
        <v>247064144.75265267</v>
      </c>
      <c r="AH7" s="5">
        <f t="shared" si="3"/>
        <v>240252182.20659924</v>
      </c>
      <c r="AI7" s="5">
        <f t="shared" si="3"/>
        <v>247135621.86289293</v>
      </c>
      <c r="AJ7" s="5">
        <f t="shared" si="3"/>
        <v>255078267.14296523</v>
      </c>
      <c r="AK7" s="5">
        <f t="shared" si="3"/>
        <v>256845586.51731372</v>
      </c>
      <c r="AL7" s="5">
        <f t="shared" si="3"/>
        <v>261064315.50242999</v>
      </c>
      <c r="AM7" s="5">
        <f t="shared" si="3"/>
        <v>266038547.90037513</v>
      </c>
      <c r="AN7" s="5">
        <f t="shared" si="3"/>
        <v>221225167.2569516</v>
      </c>
      <c r="AO7" s="5">
        <f t="shared" si="3"/>
        <v>269107738.18356156</v>
      </c>
      <c r="AP7" s="5">
        <f t="shared" si="3"/>
        <v>273325060.05060768</v>
      </c>
      <c r="AQ7" s="5">
        <f t="shared" si="3"/>
        <v>278767157.37763155</v>
      </c>
      <c r="AR7" s="5">
        <f t="shared" si="3"/>
        <v>285471525.46319628</v>
      </c>
      <c r="AS7" s="5">
        <f t="shared" si="3"/>
        <v>293483210.52200478</v>
      </c>
      <c r="AT7" s="5">
        <f t="shared" si="3"/>
        <v>302854903.61693174</v>
      </c>
    </row>
    <row r="8" spans="1:48" x14ac:dyDescent="0.2">
      <c r="A8" s="21" t="str">
        <f t="shared" si="0"/>
        <v>CIMS.CAN.CAN.Transportation Personal.ModeService requestedCIMS.CAN.CAN.Transportation Personal.Mode.Intercity Air</v>
      </c>
      <c r="B8" s="1" t="s">
        <v>228</v>
      </c>
      <c r="C8" s="1" t="s">
        <v>205</v>
      </c>
      <c r="E8" s="1" t="s">
        <v>71</v>
      </c>
      <c r="F8" s="1" t="s">
        <v>231</v>
      </c>
      <c r="G8" s="1" t="s">
        <v>139</v>
      </c>
      <c r="H8" s="14"/>
      <c r="I8" s="14"/>
      <c r="J8" s="14"/>
      <c r="K8" s="14"/>
      <c r="L8" s="14"/>
      <c r="M8" s="14"/>
      <c r="N8" s="14"/>
      <c r="O8" s="14"/>
      <c r="P8" s="14"/>
      <c r="Q8" s="14"/>
      <c r="R8" s="14"/>
      <c r="T8" s="5">
        <f t="shared" ref="T8:AT8" si="4">SUM(T58,T110,T162,T214,T266,T318,T734)</f>
        <v>29581671.546235099</v>
      </c>
      <c r="U8" s="5">
        <f t="shared" si="4"/>
        <v>28997872.182019889</v>
      </c>
      <c r="V8" s="5">
        <f t="shared" si="4"/>
        <v>26225144.421635367</v>
      </c>
      <c r="W8" s="5">
        <f t="shared" si="4"/>
        <v>25186391.344624344</v>
      </c>
      <c r="X8" s="5">
        <f t="shared" si="4"/>
        <v>28604894.38222</v>
      </c>
      <c r="Y8" s="5">
        <f t="shared" si="4"/>
        <v>31481285.582514908</v>
      </c>
      <c r="Z8" s="5">
        <f t="shared" si="4"/>
        <v>33351218.657179262</v>
      </c>
      <c r="AA8" s="5">
        <f t="shared" si="4"/>
        <v>35552621.744946651</v>
      </c>
      <c r="AB8" s="5">
        <f t="shared" si="4"/>
        <v>36614104.776668087</v>
      </c>
      <c r="AC8" s="5">
        <f t="shared" si="4"/>
        <v>34554528.227973454</v>
      </c>
      <c r="AD8" s="5">
        <f t="shared" si="4"/>
        <v>47384498.767668232</v>
      </c>
      <c r="AE8" s="5">
        <f t="shared" si="4"/>
        <v>40902721.35291972</v>
      </c>
      <c r="AF8" s="5">
        <f t="shared" si="4"/>
        <v>44656039.711453304</v>
      </c>
      <c r="AG8" s="5">
        <f t="shared" si="4"/>
        <v>44497612.859600395</v>
      </c>
      <c r="AH8" s="5">
        <f t="shared" si="4"/>
        <v>47499991.211375423</v>
      </c>
      <c r="AI8" s="5">
        <f t="shared" si="4"/>
        <v>50368295.992082119</v>
      </c>
      <c r="AJ8" s="5">
        <f t="shared" si="4"/>
        <v>55121509.940437831</v>
      </c>
      <c r="AK8" s="5">
        <f t="shared" si="4"/>
        <v>60660134.74922239</v>
      </c>
      <c r="AL8" s="5">
        <f t="shared" si="4"/>
        <v>64943420.999219775</v>
      </c>
      <c r="AM8" s="5">
        <f t="shared" si="4"/>
        <v>66215613.818850204</v>
      </c>
      <c r="AN8" s="5">
        <f t="shared" si="4"/>
        <v>17555314.087256126</v>
      </c>
      <c r="AO8" s="5">
        <f t="shared" si="4"/>
        <v>71333021.574432462</v>
      </c>
      <c r="AP8" s="5">
        <f t="shared" si="4"/>
        <v>76845923.090875044</v>
      </c>
      <c r="AQ8" s="5">
        <f t="shared" si="4"/>
        <v>82784883.709528565</v>
      </c>
      <c r="AR8" s="5">
        <f t="shared" si="4"/>
        <v>89182830.983703241</v>
      </c>
      <c r="AS8" s="5">
        <f t="shared" si="4"/>
        <v>96075237.239867255</v>
      </c>
      <c r="AT8" s="5">
        <f t="shared" si="4"/>
        <v>103500316.24790536</v>
      </c>
      <c r="AV8" s="46">
        <v>1.4999999999999999E-2</v>
      </c>
    </row>
    <row r="9" spans="1:48" x14ac:dyDescent="0.2">
      <c r="A9" s="21" t="str">
        <f t="shared" si="0"/>
        <v>CIMS.CAN.CAN.Transportation Personal.Mode.UrbanWalk Cycle UrbanMarket share</v>
      </c>
      <c r="B9" s="1" t="s">
        <v>229</v>
      </c>
      <c r="C9" s="1" t="s">
        <v>205</v>
      </c>
      <c r="D9" s="1" t="s">
        <v>119</v>
      </c>
      <c r="E9" s="1" t="s">
        <v>72</v>
      </c>
      <c r="G9" s="1" t="s">
        <v>73</v>
      </c>
      <c r="H9" s="14"/>
      <c r="I9" s="14"/>
      <c r="J9" s="14"/>
      <c r="K9" s="14"/>
      <c r="L9" s="14"/>
      <c r="M9" s="14"/>
      <c r="N9" s="14"/>
      <c r="O9" s="14"/>
      <c r="P9" s="14"/>
      <c r="Q9" s="14"/>
      <c r="R9" s="14"/>
      <c r="T9" s="5">
        <f t="shared" ref="T9:AT9" si="5">SUM(T59,T111,T163,T215,T267,T319,T735)</f>
        <v>2609152.7549142186</v>
      </c>
      <c r="U9" s="5">
        <f t="shared" si="5"/>
        <v>2611693.9829971804</v>
      </c>
      <c r="V9" s="5">
        <f t="shared" si="5"/>
        <v>2760039.0837783092</v>
      </c>
      <c r="W9" s="5">
        <f t="shared" si="5"/>
        <v>2827937.675422349</v>
      </c>
      <c r="X9" s="5">
        <f t="shared" si="5"/>
        <v>2813648.6685433076</v>
      </c>
      <c r="Y9" s="5">
        <f t="shared" si="5"/>
        <v>2882427.5023634085</v>
      </c>
      <c r="Z9" s="5">
        <f t="shared" si="5"/>
        <v>2902056.1917048362</v>
      </c>
      <c r="AA9" s="5">
        <f t="shared" si="5"/>
        <v>2938963.5713881892</v>
      </c>
      <c r="AB9" s="5">
        <f t="shared" si="5"/>
        <v>2935225.9741721172</v>
      </c>
      <c r="AC9" s="5">
        <f t="shared" si="5"/>
        <v>3032240.7263328987</v>
      </c>
      <c r="AD9" s="5">
        <f t="shared" si="5"/>
        <v>3159786.426586946</v>
      </c>
      <c r="AE9" s="5">
        <f t="shared" si="5"/>
        <v>3145808.8552020001</v>
      </c>
      <c r="AF9" s="5">
        <f t="shared" si="5"/>
        <v>3118136.7342239106</v>
      </c>
      <c r="AG9" s="5">
        <f t="shared" si="5"/>
        <v>3156853.1054383814</v>
      </c>
      <c r="AH9" s="5">
        <f t="shared" si="5"/>
        <v>3063120.5392455347</v>
      </c>
      <c r="AI9" s="5">
        <f t="shared" si="5"/>
        <v>3131268.650678114</v>
      </c>
      <c r="AJ9" s="5">
        <f t="shared" si="5"/>
        <v>3198871.7014651056</v>
      </c>
      <c r="AK9" s="5">
        <f t="shared" si="5"/>
        <v>3285561.8833752321</v>
      </c>
      <c r="AL9" s="5">
        <f t="shared" si="5"/>
        <v>3305519.7507081712</v>
      </c>
      <c r="AM9" s="5">
        <f t="shared" si="5"/>
        <v>3364103.3415182279</v>
      </c>
      <c r="AN9" s="5">
        <f t="shared" si="5"/>
        <v>2896431.9779381827</v>
      </c>
      <c r="AO9" s="5">
        <f t="shared" si="5"/>
        <v>3440179.057569359</v>
      </c>
      <c r="AP9" s="5">
        <f t="shared" si="5"/>
        <v>3534142.5626600445</v>
      </c>
      <c r="AQ9" s="5">
        <f t="shared" si="5"/>
        <v>3643681.9282450587</v>
      </c>
      <c r="AR9" s="5">
        <f t="shared" si="5"/>
        <v>3769593.4512168765</v>
      </c>
      <c r="AS9" s="5">
        <f t="shared" si="5"/>
        <v>3912754.9394650017</v>
      </c>
      <c r="AT9" s="5">
        <f t="shared" si="5"/>
        <v>4074131.0326442202</v>
      </c>
    </row>
    <row r="10" spans="1:48" x14ac:dyDescent="0.2">
      <c r="A10" s="21" t="str">
        <f t="shared" si="0"/>
        <v>CIMS.CAN.CAN.Transportation Personal.Mode.UrbanPassenger Vehicle Urban 1 PassengerMarket share</v>
      </c>
      <c r="B10" s="1" t="s">
        <v>229</v>
      </c>
      <c r="C10" s="1" t="s">
        <v>205</v>
      </c>
      <c r="D10" s="1" t="s">
        <v>121</v>
      </c>
      <c r="E10" s="1" t="s">
        <v>72</v>
      </c>
      <c r="G10" s="1" t="s">
        <v>73</v>
      </c>
      <c r="H10" s="14"/>
      <c r="I10" s="14"/>
      <c r="J10" s="14"/>
      <c r="K10" s="14"/>
      <c r="L10" s="14"/>
      <c r="M10" s="14"/>
      <c r="N10" s="14"/>
      <c r="O10" s="14"/>
      <c r="P10" s="14"/>
      <c r="Q10" s="14"/>
      <c r="R10" s="14"/>
      <c r="T10" s="5">
        <f t="shared" ref="T10:AT10" si="6">SUM(T60,T112,T164,T216,T268,T320,T736)</f>
        <v>108370205.52232534</v>
      </c>
      <c r="U10" s="5">
        <f t="shared" si="6"/>
        <v>108999825.03232367</v>
      </c>
      <c r="V10" s="5">
        <f t="shared" si="6"/>
        <v>113647593.39497654</v>
      </c>
      <c r="W10" s="5">
        <f t="shared" si="6"/>
        <v>114833115.30839102</v>
      </c>
      <c r="X10" s="5">
        <f t="shared" si="6"/>
        <v>116154942.1720605</v>
      </c>
      <c r="Y10" s="5">
        <f t="shared" si="6"/>
        <v>117243960.89369141</v>
      </c>
      <c r="Z10" s="5">
        <f t="shared" si="6"/>
        <v>115914919.27136114</v>
      </c>
      <c r="AA10" s="5">
        <f t="shared" si="6"/>
        <v>120969354.26739459</v>
      </c>
      <c r="AB10" s="5">
        <f t="shared" si="6"/>
        <v>119548133.24070527</v>
      </c>
      <c r="AC10" s="5">
        <f t="shared" si="6"/>
        <v>120933228.70483211</v>
      </c>
      <c r="AD10" s="5">
        <f t="shared" si="6"/>
        <v>123987853.54850885</v>
      </c>
      <c r="AE10" s="5">
        <f t="shared" si="6"/>
        <v>122068779.9383727</v>
      </c>
      <c r="AF10" s="5">
        <f t="shared" si="6"/>
        <v>122047953.13819927</v>
      </c>
      <c r="AG10" s="5">
        <f t="shared" si="6"/>
        <v>124632743.74200822</v>
      </c>
      <c r="AH10" s="5">
        <f t="shared" si="6"/>
        <v>121509646.28776692</v>
      </c>
      <c r="AI10" s="5">
        <f t="shared" si="6"/>
        <v>124986296.3211444</v>
      </c>
      <c r="AJ10" s="5">
        <f t="shared" si="6"/>
        <v>129050418.63580346</v>
      </c>
      <c r="AK10" s="5">
        <f t="shared" si="6"/>
        <v>129675087.24178176</v>
      </c>
      <c r="AL10" s="5">
        <f t="shared" si="6"/>
        <v>131409818.0814451</v>
      </c>
      <c r="AM10" s="5">
        <f t="shared" si="6"/>
        <v>133645661.69198149</v>
      </c>
      <c r="AN10" s="5">
        <f t="shared" si="6"/>
        <v>111487649.4823862</v>
      </c>
      <c r="AO10" s="5">
        <f t="shared" si="6"/>
        <v>134420058.21141592</v>
      </c>
      <c r="AP10" s="5">
        <f t="shared" si="6"/>
        <v>136143384.48304603</v>
      </c>
      <c r="AQ10" s="5">
        <f t="shared" si="6"/>
        <v>138412207.82546517</v>
      </c>
      <c r="AR10" s="5">
        <f t="shared" si="6"/>
        <v>141248479.06956095</v>
      </c>
      <c r="AS10" s="5">
        <f t="shared" si="6"/>
        <v>144676835.85636145</v>
      </c>
      <c r="AT10" s="5">
        <f t="shared" si="6"/>
        <v>148724761.74688649</v>
      </c>
    </row>
    <row r="11" spans="1:48" x14ac:dyDescent="0.2">
      <c r="A11" s="21" t="str">
        <f t="shared" si="0"/>
        <v>CIMS.CAN.CAN.Transportation Personal.Mode.UrbanPassenger Vehicle Urban 3 PassengerMarket share</v>
      </c>
      <c r="B11" s="1" t="s">
        <v>229</v>
      </c>
      <c r="C11" s="1" t="s">
        <v>205</v>
      </c>
      <c r="D11" s="1" t="s">
        <v>120</v>
      </c>
      <c r="E11" s="1" t="s">
        <v>72</v>
      </c>
      <c r="G11" s="1" t="s">
        <v>73</v>
      </c>
      <c r="H11" s="14"/>
      <c r="I11" s="14"/>
      <c r="J11" s="14"/>
      <c r="K11" s="14"/>
      <c r="L11" s="14"/>
      <c r="M11" s="14"/>
      <c r="N11" s="14"/>
      <c r="O11" s="14"/>
      <c r="P11" s="14"/>
      <c r="Q11" s="14"/>
      <c r="R11" s="14"/>
      <c r="T11" s="5">
        <f t="shared" ref="T11:AT11" si="7">SUM(T61,T113,T165,T217,T269,T321,T737)</f>
        <v>143414790.15188152</v>
      </c>
      <c r="U11" s="5">
        <f t="shared" si="7"/>
        <v>144220553.35911265</v>
      </c>
      <c r="V11" s="5">
        <f t="shared" si="7"/>
        <v>150306284.25536036</v>
      </c>
      <c r="W11" s="5">
        <f t="shared" si="7"/>
        <v>152052412.33934531</v>
      </c>
      <c r="X11" s="5">
        <f t="shared" si="7"/>
        <v>153974211.73838246</v>
      </c>
      <c r="Y11" s="5">
        <f t="shared" si="7"/>
        <v>155622423.17023778</v>
      </c>
      <c r="Z11" s="5">
        <f t="shared" si="7"/>
        <v>153687084.25680181</v>
      </c>
      <c r="AA11" s="5">
        <f t="shared" si="7"/>
        <v>160583568.4615415</v>
      </c>
      <c r="AB11" s="5">
        <f t="shared" si="7"/>
        <v>158910377.54194286</v>
      </c>
      <c r="AC11" s="5">
        <f t="shared" si="7"/>
        <v>161731037.7287029</v>
      </c>
      <c r="AD11" s="5">
        <f t="shared" si="7"/>
        <v>167533240.9562889</v>
      </c>
      <c r="AE11" s="5">
        <f t="shared" si="7"/>
        <v>164350858.80884978</v>
      </c>
      <c r="AF11" s="5">
        <f t="shared" si="7"/>
        <v>164641911.8092109</v>
      </c>
      <c r="AG11" s="5">
        <f t="shared" si="7"/>
        <v>168869026.22401178</v>
      </c>
      <c r="AH11" s="5">
        <f t="shared" si="7"/>
        <v>165389999.11429882</v>
      </c>
      <c r="AI11" s="5">
        <f t="shared" si="7"/>
        <v>170833071.79379579</v>
      </c>
      <c r="AJ11" s="5">
        <f t="shared" si="7"/>
        <v>177304053.06218955</v>
      </c>
      <c r="AK11" s="5">
        <f t="shared" si="7"/>
        <v>179132615.24471286</v>
      </c>
      <c r="AL11" s="5">
        <f t="shared" si="7"/>
        <v>182639322.05983895</v>
      </c>
      <c r="AM11" s="5">
        <f t="shared" si="7"/>
        <v>186508940.80792141</v>
      </c>
      <c r="AN11" s="5">
        <f t="shared" si="7"/>
        <v>156263662.47123665</v>
      </c>
      <c r="AO11" s="5">
        <f t="shared" si="7"/>
        <v>190016756.69427001</v>
      </c>
      <c r="AP11" s="5">
        <f t="shared" si="7"/>
        <v>194242518.63152891</v>
      </c>
      <c r="AQ11" s="5">
        <f t="shared" si="7"/>
        <v>199307483.64120561</v>
      </c>
      <c r="AR11" s="5">
        <f t="shared" si="7"/>
        <v>205251385.25194371</v>
      </c>
      <c r="AS11" s="5">
        <f t="shared" si="7"/>
        <v>212118259.05734828</v>
      </c>
      <c r="AT11" s="5">
        <f t="shared" si="7"/>
        <v>219956714.85089892</v>
      </c>
    </row>
    <row r="12" spans="1:48" x14ac:dyDescent="0.2">
      <c r="A12" s="21" t="str">
        <f t="shared" si="0"/>
        <v>CIMS.CAN.CAN.Transportation Personal.Mode.UrbanPublic Transit UrbanMarket share</v>
      </c>
      <c r="B12" s="1" t="s">
        <v>229</v>
      </c>
      <c r="C12" s="1" t="s">
        <v>205</v>
      </c>
      <c r="D12" s="1" t="s">
        <v>122</v>
      </c>
      <c r="E12" s="1" t="s">
        <v>72</v>
      </c>
      <c r="G12" s="1" t="s">
        <v>73</v>
      </c>
      <c r="H12" s="14"/>
      <c r="I12" s="14"/>
      <c r="J12" s="14"/>
      <c r="K12" s="14"/>
      <c r="L12" s="14"/>
      <c r="M12" s="14"/>
      <c r="N12" s="14"/>
      <c r="O12" s="14"/>
      <c r="P12" s="14"/>
      <c r="Q12" s="14"/>
      <c r="R12" s="14"/>
      <c r="T12" s="5">
        <f t="shared" ref="T12:AT12" si="8">SUM(T62,T114,T166,T218,T270,T322,T738)</f>
        <v>38483248.309999995</v>
      </c>
      <c r="U12" s="5">
        <f t="shared" si="8"/>
        <v>37330577.217</v>
      </c>
      <c r="V12" s="5">
        <f t="shared" si="8"/>
        <v>43100470.420000002</v>
      </c>
      <c r="W12" s="5">
        <f t="shared" si="8"/>
        <v>47722538.742999993</v>
      </c>
      <c r="X12" s="5">
        <f t="shared" si="8"/>
        <v>42889260.464999996</v>
      </c>
      <c r="Y12" s="5">
        <f t="shared" si="8"/>
        <v>47803675.574000001</v>
      </c>
      <c r="Z12" s="5">
        <f t="shared" si="8"/>
        <v>53251747.79900001</v>
      </c>
      <c r="AA12" s="5">
        <f t="shared" si="8"/>
        <v>45406774.588</v>
      </c>
      <c r="AB12" s="5">
        <f t="shared" si="8"/>
        <v>48085378.844000012</v>
      </c>
      <c r="AC12" s="5">
        <f t="shared" si="8"/>
        <v>54672514.370999999</v>
      </c>
      <c r="AD12" s="5">
        <f t="shared" si="8"/>
        <v>60005145.453000002</v>
      </c>
      <c r="AE12" s="5">
        <f t="shared" si="8"/>
        <v>63551596.394000001</v>
      </c>
      <c r="AF12" s="5">
        <f t="shared" si="8"/>
        <v>60202846.734999999</v>
      </c>
      <c r="AG12" s="5">
        <f t="shared" si="8"/>
        <v>57698138.013999999</v>
      </c>
      <c r="AH12" s="5">
        <f t="shared" si="8"/>
        <v>53872514.589000002</v>
      </c>
      <c r="AI12" s="5">
        <f t="shared" si="8"/>
        <v>52534269.273000002</v>
      </c>
      <c r="AJ12" s="5">
        <f t="shared" si="8"/>
        <v>49520005.089999996</v>
      </c>
      <c r="AK12" s="5">
        <f t="shared" si="8"/>
        <v>56711057.039000005</v>
      </c>
      <c r="AL12" s="5">
        <f t="shared" si="8"/>
        <v>53689932.125000007</v>
      </c>
      <c r="AM12" s="5">
        <f t="shared" si="8"/>
        <v>54101894.244000003</v>
      </c>
      <c r="AN12" s="5">
        <f t="shared" si="8"/>
        <v>54476745.592000008</v>
      </c>
      <c r="AO12" s="5">
        <f t="shared" si="8"/>
        <v>58283105.248905301</v>
      </c>
      <c r="AP12" s="5">
        <f t="shared" si="8"/>
        <v>62787456.981355101</v>
      </c>
      <c r="AQ12" s="5">
        <f t="shared" si="8"/>
        <v>67639923.050592124</v>
      </c>
      <c r="AR12" s="5">
        <f t="shared" si="8"/>
        <v>72867407.126372859</v>
      </c>
      <c r="AS12" s="5">
        <f t="shared" si="8"/>
        <v>78498892.101771742</v>
      </c>
      <c r="AT12" s="5">
        <f t="shared" si="8"/>
        <v>84565600.783884168</v>
      </c>
      <c r="AV12" s="46">
        <v>1.4999999999999999E-2</v>
      </c>
    </row>
    <row r="13" spans="1:48" x14ac:dyDescent="0.2">
      <c r="A13" s="21" t="str">
        <f t="shared" si="0"/>
        <v>CIMS.CAN.CAN.Transportation Personal.Mode.UrbanPassenger Vehicle Urban 1 PassengerService requestedCIMS.CAN.CAN.Transportation Personal.Passenger Vehicles</v>
      </c>
      <c r="B13" s="1" t="s">
        <v>229</v>
      </c>
      <c r="C13" s="1" t="s">
        <v>205</v>
      </c>
      <c r="D13" s="1" t="s">
        <v>121</v>
      </c>
      <c r="E13" s="1" t="s">
        <v>71</v>
      </c>
      <c r="F13" s="1" t="s">
        <v>232</v>
      </c>
      <c r="G13" s="1" t="s">
        <v>157</v>
      </c>
      <c r="H13" s="14"/>
      <c r="I13" s="14"/>
      <c r="J13" s="14"/>
      <c r="K13" s="14"/>
      <c r="L13" s="14"/>
      <c r="M13" s="14"/>
      <c r="N13" s="14"/>
      <c r="O13" s="14"/>
      <c r="P13" s="14"/>
      <c r="Q13" s="14"/>
      <c r="R13" s="14"/>
      <c r="T13" s="5"/>
      <c r="U13" s="5"/>
      <c r="V13" s="5"/>
      <c r="W13" s="5"/>
      <c r="X13" s="5"/>
      <c r="Y13" s="5"/>
      <c r="Z13" s="5"/>
      <c r="AA13" s="5"/>
      <c r="AB13" s="5"/>
      <c r="AC13" s="5"/>
      <c r="AD13" s="5"/>
      <c r="AE13" s="5"/>
      <c r="AF13" s="5"/>
      <c r="AG13" s="5"/>
      <c r="AH13" s="5"/>
      <c r="AI13" s="5"/>
      <c r="AJ13" s="5"/>
      <c r="AK13" s="5"/>
      <c r="AL13" s="5"/>
      <c r="AM13" s="5"/>
      <c r="AN13" s="5"/>
      <c r="AO13" s="18"/>
      <c r="AP13" s="18"/>
      <c r="AQ13" s="18"/>
      <c r="AR13" s="18"/>
      <c r="AS13" s="18"/>
      <c r="AT13" s="18"/>
    </row>
    <row r="14" spans="1:48" x14ac:dyDescent="0.2">
      <c r="A14" s="21" t="str">
        <f t="shared" si="0"/>
        <v>CIMS.CAN.CAN.Transportation Personal.Mode.UrbanPassenger Vehicle Urban 3 PassengerService requestedCIMS.CAN.CAN.Transportation Personal.Passenger Vehicles</v>
      </c>
      <c r="B14" s="1" t="s">
        <v>229</v>
      </c>
      <c r="C14" s="1" t="s">
        <v>205</v>
      </c>
      <c r="D14" s="1" t="s">
        <v>120</v>
      </c>
      <c r="E14" s="1" t="s">
        <v>71</v>
      </c>
      <c r="F14" s="1" t="s">
        <v>232</v>
      </c>
      <c r="G14" s="1" t="s">
        <v>157</v>
      </c>
      <c r="H14" s="14"/>
      <c r="I14" s="14"/>
      <c r="J14" s="14"/>
      <c r="K14" s="14"/>
      <c r="L14" s="14"/>
      <c r="M14" s="14"/>
      <c r="N14" s="14"/>
      <c r="O14" s="14"/>
      <c r="P14" s="14"/>
      <c r="Q14" s="14"/>
      <c r="R14" s="14"/>
      <c r="T14" s="5"/>
      <c r="U14" s="5"/>
      <c r="V14" s="5"/>
      <c r="W14" s="5"/>
      <c r="X14" s="5"/>
      <c r="Y14" s="5"/>
      <c r="Z14" s="5"/>
      <c r="AA14" s="5"/>
      <c r="AB14" s="5"/>
      <c r="AC14" s="5"/>
      <c r="AD14" s="5"/>
      <c r="AE14" s="5"/>
      <c r="AF14" s="5"/>
      <c r="AG14" s="5"/>
      <c r="AH14" s="5"/>
      <c r="AI14" s="5"/>
      <c r="AJ14" s="5"/>
      <c r="AK14" s="5"/>
      <c r="AL14" s="5"/>
      <c r="AM14" s="5"/>
      <c r="AN14" s="5"/>
      <c r="AO14" s="18"/>
      <c r="AP14" s="18"/>
      <c r="AQ14" s="18"/>
      <c r="AR14" s="18"/>
      <c r="AS14" s="18"/>
      <c r="AT14" s="18"/>
    </row>
    <row r="15" spans="1:48" x14ac:dyDescent="0.2">
      <c r="A15" s="21" t="str">
        <f t="shared" si="0"/>
        <v>CIMS.CAN.CAN.Transportation Personal.Mode.Intercity LandBus IntercityMarket share</v>
      </c>
      <c r="B15" s="1" t="s">
        <v>230</v>
      </c>
      <c r="C15" s="1" t="s">
        <v>205</v>
      </c>
      <c r="D15" s="1" t="s">
        <v>123</v>
      </c>
      <c r="E15" s="1" t="s">
        <v>72</v>
      </c>
      <c r="G15" s="1" t="s">
        <v>73</v>
      </c>
      <c r="H15" s="14"/>
      <c r="I15" s="14"/>
      <c r="J15" s="14"/>
      <c r="K15" s="14"/>
      <c r="L15" s="14"/>
      <c r="M15" s="14"/>
      <c r="N15" s="14"/>
      <c r="O15" s="14"/>
      <c r="P15" s="14"/>
      <c r="Q15" s="14"/>
      <c r="R15" s="14"/>
      <c r="T15" s="5">
        <f t="shared" ref="T15:AT15" si="9">SUM(T65,T117,T169,T221,T273,T325,T741)</f>
        <v>8974411.6760000009</v>
      </c>
      <c r="U15" s="5">
        <f t="shared" si="9"/>
        <v>8797122.5669999998</v>
      </c>
      <c r="V15" s="5">
        <f t="shared" si="9"/>
        <v>10681248.57</v>
      </c>
      <c r="W15" s="5">
        <f t="shared" si="9"/>
        <v>9879264.8049999997</v>
      </c>
      <c r="X15" s="5">
        <f t="shared" si="9"/>
        <v>8442482.2210000008</v>
      </c>
      <c r="Y15" s="5">
        <f t="shared" si="9"/>
        <v>9591445.1370000001</v>
      </c>
      <c r="Z15" s="5">
        <f t="shared" si="9"/>
        <v>7788934.4740000004</v>
      </c>
      <c r="AA15" s="5">
        <f t="shared" si="9"/>
        <v>9216384.3129999992</v>
      </c>
      <c r="AB15" s="5">
        <f t="shared" si="9"/>
        <v>8686321.4000000004</v>
      </c>
      <c r="AC15" s="5">
        <f t="shared" si="9"/>
        <v>7789807.9489999991</v>
      </c>
      <c r="AD15" s="5">
        <f t="shared" si="9"/>
        <v>7210499.2449999992</v>
      </c>
      <c r="AE15" s="5">
        <f t="shared" si="9"/>
        <v>7719512.5940000005</v>
      </c>
      <c r="AF15" s="5">
        <f t="shared" si="9"/>
        <v>6724070.3949999996</v>
      </c>
      <c r="AG15" s="5">
        <f t="shared" si="9"/>
        <v>8220979.226999999</v>
      </c>
      <c r="AH15" s="5">
        <f t="shared" si="9"/>
        <v>6782424.3590000011</v>
      </c>
      <c r="AI15" s="5">
        <f t="shared" si="9"/>
        <v>6406955.2939999998</v>
      </c>
      <c r="AJ15" s="5">
        <f t="shared" si="9"/>
        <v>5885652.4040000001</v>
      </c>
      <c r="AK15" s="5">
        <f t="shared" si="9"/>
        <v>5548036.3530000001</v>
      </c>
      <c r="AL15" s="5">
        <f t="shared" si="9"/>
        <v>5495949.9009999996</v>
      </c>
      <c r="AM15" s="5">
        <f t="shared" si="9"/>
        <v>5359116.993999999</v>
      </c>
      <c r="AN15" s="5">
        <f t="shared" si="9"/>
        <v>4592398.2689999994</v>
      </c>
      <c r="AO15" s="5">
        <f t="shared" si="9"/>
        <v>4602056.1104549021</v>
      </c>
      <c r="AP15" s="5">
        <f t="shared" si="9"/>
        <v>3951942.1702282219</v>
      </c>
      <c r="AQ15" s="5">
        <f t="shared" si="9"/>
        <v>3393667.2091736752</v>
      </c>
      <c r="AR15" s="5">
        <f t="shared" si="9"/>
        <v>2914257.5044197934</v>
      </c>
      <c r="AS15" s="5">
        <f t="shared" si="9"/>
        <v>2502572.0786968446</v>
      </c>
      <c r="AT15" s="5">
        <f t="shared" si="9"/>
        <v>2149043.7957437583</v>
      </c>
      <c r="AV15" s="46">
        <v>-0.03</v>
      </c>
    </row>
    <row r="16" spans="1:48" x14ac:dyDescent="0.2">
      <c r="A16" s="21" t="str">
        <f t="shared" si="0"/>
        <v>CIMS.CAN.CAN.Transportation Personal.Mode.Intercity LandRail IntercityMarket share</v>
      </c>
      <c r="B16" s="1" t="s">
        <v>230</v>
      </c>
      <c r="C16" s="1" t="s">
        <v>205</v>
      </c>
      <c r="D16" s="1" t="s">
        <v>124</v>
      </c>
      <c r="E16" s="1" t="s">
        <v>72</v>
      </c>
      <c r="G16" s="1" t="s">
        <v>73</v>
      </c>
      <c r="H16" s="14"/>
      <c r="I16" s="14"/>
      <c r="J16" s="14"/>
      <c r="K16" s="14"/>
      <c r="L16" s="14"/>
      <c r="M16" s="14"/>
      <c r="N16" s="14"/>
      <c r="O16" s="14"/>
      <c r="P16" s="14"/>
      <c r="Q16" s="14"/>
      <c r="R16" s="14"/>
      <c r="T16" s="5">
        <f t="shared" ref="T16:AT16" si="10">SUM(T66,T118,T170,T222,T274,T326,T742)</f>
        <v>1548507.0000000002</v>
      </c>
      <c r="U16" s="5">
        <f t="shared" si="10"/>
        <v>1553059.5245775336</v>
      </c>
      <c r="V16" s="5">
        <f t="shared" si="10"/>
        <v>1596946.419605413</v>
      </c>
      <c r="W16" s="5">
        <f t="shared" si="10"/>
        <v>1433642.4502379829</v>
      </c>
      <c r="X16" s="5">
        <f t="shared" si="10"/>
        <v>1420804</v>
      </c>
      <c r="Y16" s="5">
        <f t="shared" si="10"/>
        <v>1478454</v>
      </c>
      <c r="Z16" s="5">
        <f t="shared" si="10"/>
        <v>1450481</v>
      </c>
      <c r="AA16" s="5">
        <f t="shared" si="10"/>
        <v>1453005.0000000002</v>
      </c>
      <c r="AB16" s="5">
        <f t="shared" si="10"/>
        <v>1574293</v>
      </c>
      <c r="AC16" s="5">
        <f t="shared" si="10"/>
        <v>1413352.0000000002</v>
      </c>
      <c r="AD16" s="5">
        <f t="shared" si="10"/>
        <v>1390724.9186459568</v>
      </c>
      <c r="AE16" s="5">
        <f t="shared" si="10"/>
        <v>1404390.5082653423</v>
      </c>
      <c r="AF16" s="5">
        <f t="shared" si="10"/>
        <v>1373801</v>
      </c>
      <c r="AG16" s="5">
        <f t="shared" si="10"/>
        <v>1365414.0000000005</v>
      </c>
      <c r="AH16" s="5">
        <f t="shared" si="10"/>
        <v>1327217</v>
      </c>
      <c r="AI16" s="5">
        <f t="shared" si="10"/>
        <v>1349370.3252146319</v>
      </c>
      <c r="AJ16" s="5">
        <f t="shared" si="10"/>
        <v>1408145.696698297</v>
      </c>
      <c r="AK16" s="5">
        <f t="shared" si="10"/>
        <v>1528629</v>
      </c>
      <c r="AL16" s="5">
        <f t="shared" si="10"/>
        <v>1529531.6848340649</v>
      </c>
      <c r="AM16" s="5">
        <f t="shared" si="10"/>
        <v>1729265.0000000005</v>
      </c>
      <c r="AN16" s="5">
        <f t="shared" si="10"/>
        <v>235399.78471474702</v>
      </c>
      <c r="AO16" s="5">
        <f t="shared" si="10"/>
        <v>1729265.0000000005</v>
      </c>
      <c r="AP16" s="5">
        <f t="shared" si="10"/>
        <v>1729265.0000000005</v>
      </c>
      <c r="AQ16" s="5">
        <f t="shared" si="10"/>
        <v>1729265.0000000005</v>
      </c>
      <c r="AR16" s="5">
        <f t="shared" si="10"/>
        <v>1729265.0000000005</v>
      </c>
      <c r="AS16" s="5">
        <f t="shared" si="10"/>
        <v>1729265.0000000005</v>
      </c>
      <c r="AT16" s="5">
        <f t="shared" si="10"/>
        <v>1729265.0000000005</v>
      </c>
      <c r="AV16" s="46">
        <v>0</v>
      </c>
    </row>
    <row r="17" spans="1:48" x14ac:dyDescent="0.2">
      <c r="A17" s="21" t="str">
        <f t="shared" si="0"/>
        <v>CIMS.CAN.CAN.Transportation Personal.Mode.Intercity LandPassenger Vehicle IntercityMarket share</v>
      </c>
      <c r="B17" s="1" t="s">
        <v>230</v>
      </c>
      <c r="C17" s="1" t="s">
        <v>205</v>
      </c>
      <c r="D17" s="1" t="s">
        <v>125</v>
      </c>
      <c r="E17" s="1" t="s">
        <v>72</v>
      </c>
      <c r="G17" s="1" t="s">
        <v>73</v>
      </c>
      <c r="H17" s="14"/>
      <c r="I17" s="14"/>
      <c r="J17" s="14"/>
      <c r="K17" s="14"/>
      <c r="L17" s="14"/>
      <c r="M17" s="14"/>
      <c r="N17" s="14"/>
      <c r="O17" s="14"/>
      <c r="P17" s="14"/>
      <c r="Q17" s="14"/>
      <c r="R17" s="14"/>
      <c r="T17" s="5">
        <f t="shared" ref="T17:AT17" si="11">SUM(T67,T119,T171,T223,T275,T327,T743)</f>
        <v>204657082.38507831</v>
      </c>
      <c r="U17" s="5">
        <f t="shared" si="11"/>
        <v>205663699.64817506</v>
      </c>
      <c r="V17" s="5">
        <f t="shared" si="11"/>
        <v>214160566.27527559</v>
      </c>
      <c r="W17" s="5">
        <f t="shared" si="11"/>
        <v>216435059.52278426</v>
      </c>
      <c r="X17" s="5">
        <f t="shared" si="11"/>
        <v>218923119.76127148</v>
      </c>
      <c r="Y17" s="5">
        <f t="shared" si="11"/>
        <v>220982602.86157838</v>
      </c>
      <c r="Z17" s="5">
        <f t="shared" si="11"/>
        <v>218174139.17113328</v>
      </c>
      <c r="AA17" s="5">
        <f t="shared" si="11"/>
        <v>227744240.40567487</v>
      </c>
      <c r="AB17" s="5">
        <f t="shared" si="11"/>
        <v>225152492.83825746</v>
      </c>
      <c r="AC17" s="5">
        <f t="shared" si="11"/>
        <v>228886898.20898315</v>
      </c>
      <c r="AD17" s="5">
        <f t="shared" si="11"/>
        <v>236032482.50819811</v>
      </c>
      <c r="AE17" s="5">
        <f t="shared" si="11"/>
        <v>231813496.11454564</v>
      </c>
      <c r="AF17" s="5">
        <f t="shared" si="11"/>
        <v>231938394.88206279</v>
      </c>
      <c r="AG17" s="5">
        <f t="shared" si="11"/>
        <v>237477751.52565271</v>
      </c>
      <c r="AH17" s="5">
        <f t="shared" si="11"/>
        <v>232142540.84759921</v>
      </c>
      <c r="AI17" s="5">
        <f t="shared" si="11"/>
        <v>239379296.24367833</v>
      </c>
      <c r="AJ17" s="5">
        <f t="shared" si="11"/>
        <v>247784469.04226696</v>
      </c>
      <c r="AK17" s="5">
        <f t="shared" si="11"/>
        <v>249768921.16431373</v>
      </c>
      <c r="AL17" s="5">
        <f t="shared" si="11"/>
        <v>254038833.91659591</v>
      </c>
      <c r="AM17" s="5">
        <f t="shared" si="11"/>
        <v>258950165.90637514</v>
      </c>
      <c r="AN17" s="5">
        <f t="shared" si="11"/>
        <v>216397369.20323682</v>
      </c>
      <c r="AO17" s="5">
        <f t="shared" si="11"/>
        <v>262776417.07310668</v>
      </c>
      <c r="AP17" s="5">
        <f t="shared" si="11"/>
        <v>267643852.88037941</v>
      </c>
      <c r="AQ17" s="5">
        <f t="shared" si="11"/>
        <v>273644225.16845787</v>
      </c>
      <c r="AR17" s="5">
        <f t="shared" si="11"/>
        <v>280828002.95877647</v>
      </c>
      <c r="AS17" s="5">
        <f t="shared" si="11"/>
        <v>289251373.44330794</v>
      </c>
      <c r="AT17" s="5">
        <f t="shared" si="11"/>
        <v>298976594.82118791</v>
      </c>
    </row>
    <row r="18" spans="1:48" x14ac:dyDescent="0.2">
      <c r="A18" s="21" t="str">
        <f t="shared" si="0"/>
        <v>CIMS.CAN.CAN.Transportation Personal.Mode.Intercity LandPassenger Vehicle IntercityService requestedCIMS.CAN.CAN.Transportation Personal.Passenger Vehicles</v>
      </c>
      <c r="B18" s="1" t="s">
        <v>230</v>
      </c>
      <c r="C18" s="1" t="s">
        <v>205</v>
      </c>
      <c r="D18" s="1" t="s">
        <v>125</v>
      </c>
      <c r="E18" s="1" t="s">
        <v>71</v>
      </c>
      <c r="F18" s="1" t="s">
        <v>232</v>
      </c>
      <c r="G18" s="1" t="s">
        <v>157</v>
      </c>
      <c r="H18" s="14"/>
      <c r="I18" s="14"/>
      <c r="J18" s="14"/>
      <c r="K18" s="14"/>
      <c r="L18" s="14"/>
      <c r="M18" s="14"/>
      <c r="N18" s="14"/>
      <c r="O18" s="14"/>
      <c r="P18" s="14"/>
      <c r="Q18" s="14"/>
      <c r="R18" s="14"/>
      <c r="T18" s="5"/>
      <c r="U18" s="5"/>
      <c r="V18" s="5"/>
      <c r="W18" s="5"/>
      <c r="X18" s="5"/>
      <c r="Y18" s="5"/>
      <c r="Z18" s="5"/>
      <c r="AA18" s="5"/>
      <c r="AB18" s="5"/>
      <c r="AC18" s="5"/>
      <c r="AD18" s="5"/>
      <c r="AE18" s="5"/>
      <c r="AF18" s="5"/>
      <c r="AG18" s="5"/>
      <c r="AH18" s="5"/>
      <c r="AI18" s="5"/>
      <c r="AJ18" s="5"/>
      <c r="AK18" s="5"/>
      <c r="AL18" s="5"/>
      <c r="AM18" s="5"/>
      <c r="AN18" s="5"/>
      <c r="AO18" s="35"/>
      <c r="AP18" s="35"/>
      <c r="AQ18" s="35"/>
      <c r="AR18" s="35"/>
      <c r="AS18" s="35"/>
      <c r="AT18" s="35"/>
    </row>
    <row r="19" spans="1:48" x14ac:dyDescent="0.2">
      <c r="A19" s="21" t="str">
        <f t="shared" si="0"/>
        <v>CIMS.CAN.CAN.Transportation Personal.Passenger VehiclesCar_smallOutput</v>
      </c>
      <c r="B19" s="1" t="s">
        <v>232</v>
      </c>
      <c r="C19" s="1" t="s">
        <v>205</v>
      </c>
      <c r="D19" s="1" t="s">
        <v>158</v>
      </c>
      <c r="E19" s="1" t="s">
        <v>78</v>
      </c>
      <c r="G19" s="1" t="s">
        <v>157</v>
      </c>
      <c r="H19" s="14"/>
      <c r="I19" s="14"/>
      <c r="J19" s="14"/>
      <c r="K19" s="14"/>
      <c r="L19" s="14"/>
      <c r="M19" s="14"/>
      <c r="N19" s="14"/>
      <c r="O19" s="14"/>
      <c r="P19" s="14"/>
      <c r="Q19" s="14"/>
      <c r="R19" s="14"/>
      <c r="T19" s="5"/>
      <c r="U19" s="14"/>
      <c r="V19" s="5"/>
      <c r="W19" s="5"/>
      <c r="X19" s="5"/>
      <c r="Y19" s="5"/>
      <c r="Z19" s="5"/>
      <c r="AA19" s="5"/>
      <c r="AB19" s="5"/>
      <c r="AC19" s="5"/>
      <c r="AD19" s="5"/>
      <c r="AE19" s="5"/>
      <c r="AF19" s="5"/>
      <c r="AG19" s="5"/>
      <c r="AH19" s="5"/>
      <c r="AI19" s="5"/>
      <c r="AJ19" s="5"/>
      <c r="AK19" s="5"/>
      <c r="AL19" s="5"/>
      <c r="AM19" s="5"/>
      <c r="AN19" s="5"/>
      <c r="AO19" s="18"/>
      <c r="AP19" s="18"/>
      <c r="AQ19" s="18"/>
      <c r="AR19" s="18"/>
      <c r="AS19" s="18"/>
      <c r="AT19" s="18"/>
    </row>
    <row r="20" spans="1:48" x14ac:dyDescent="0.2">
      <c r="A20" s="21" t="str">
        <f t="shared" si="0"/>
        <v>CIMS.CAN.CAN.Transportation Personal.Passenger VehiclesCar_largeOutput</v>
      </c>
      <c r="B20" s="1" t="s">
        <v>232</v>
      </c>
      <c r="C20" s="1" t="s">
        <v>205</v>
      </c>
      <c r="D20" s="1" t="s">
        <v>159</v>
      </c>
      <c r="E20" s="1" t="s">
        <v>78</v>
      </c>
      <c r="G20" s="1" t="s">
        <v>157</v>
      </c>
      <c r="H20" s="14"/>
      <c r="I20" s="14"/>
      <c r="J20" s="14"/>
      <c r="K20" s="14"/>
      <c r="L20" s="14"/>
      <c r="M20" s="14"/>
      <c r="N20" s="14"/>
      <c r="O20" s="14"/>
      <c r="P20" s="14"/>
      <c r="Q20" s="14"/>
      <c r="R20" s="14"/>
      <c r="T20" s="5"/>
      <c r="U20" s="14"/>
      <c r="V20" s="5"/>
      <c r="W20" s="5"/>
      <c r="X20" s="5"/>
      <c r="Y20" s="5"/>
      <c r="Z20" s="5"/>
      <c r="AA20" s="5"/>
      <c r="AB20" s="5"/>
      <c r="AC20" s="5"/>
      <c r="AD20" s="5"/>
      <c r="AE20" s="5"/>
      <c r="AF20" s="5"/>
      <c r="AG20" s="5"/>
      <c r="AH20" s="5"/>
      <c r="AI20" s="5"/>
      <c r="AJ20" s="5"/>
      <c r="AK20" s="5"/>
      <c r="AL20" s="5"/>
      <c r="AM20" s="5"/>
      <c r="AN20" s="5"/>
      <c r="AO20" s="18"/>
      <c r="AP20" s="18"/>
      <c r="AQ20" s="18"/>
      <c r="AR20" s="18"/>
      <c r="AS20" s="18"/>
      <c r="AT20" s="18"/>
    </row>
    <row r="21" spans="1:48" x14ac:dyDescent="0.2">
      <c r="A21" s="21" t="str">
        <f t="shared" si="0"/>
        <v>CIMS.CAN.CAN.Transportation Personal.Passenger VehiclesLight Truck_smallOutput</v>
      </c>
      <c r="B21" s="1" t="s">
        <v>232</v>
      </c>
      <c r="C21" s="1" t="s">
        <v>205</v>
      </c>
      <c r="D21" s="1" t="s">
        <v>160</v>
      </c>
      <c r="E21" s="1" t="s">
        <v>78</v>
      </c>
      <c r="G21" s="1" t="s">
        <v>157</v>
      </c>
      <c r="H21" s="14"/>
      <c r="I21" s="14"/>
      <c r="J21" s="14"/>
      <c r="K21" s="14"/>
      <c r="L21" s="14"/>
      <c r="M21" s="14"/>
      <c r="N21" s="14"/>
      <c r="O21" s="14"/>
      <c r="P21" s="14"/>
      <c r="Q21" s="14"/>
      <c r="R21" s="14"/>
      <c r="T21" s="5"/>
      <c r="U21" s="14"/>
      <c r="V21" s="5"/>
      <c r="W21" s="5"/>
      <c r="X21" s="5"/>
      <c r="Y21" s="5"/>
      <c r="Z21" s="5"/>
      <c r="AA21" s="5"/>
      <c r="AB21" s="5"/>
      <c r="AC21" s="5"/>
      <c r="AD21" s="5"/>
      <c r="AE21" s="5"/>
      <c r="AF21" s="5"/>
      <c r="AG21" s="5"/>
      <c r="AH21" s="5"/>
      <c r="AI21" s="5"/>
      <c r="AJ21" s="5"/>
      <c r="AK21" s="5"/>
      <c r="AL21" s="5"/>
      <c r="AM21" s="5"/>
      <c r="AN21" s="5"/>
      <c r="AO21" s="18"/>
      <c r="AP21" s="18"/>
      <c r="AQ21" s="18"/>
      <c r="AR21" s="18"/>
      <c r="AS21" s="18"/>
      <c r="AT21" s="18"/>
    </row>
    <row r="22" spans="1:48" x14ac:dyDescent="0.2">
      <c r="A22" s="21" t="str">
        <f t="shared" si="0"/>
        <v>CIMS.CAN.CAN.Transportation Personal.Passenger VehiclesLight Truck_largeOutput</v>
      </c>
      <c r="B22" s="1" t="s">
        <v>232</v>
      </c>
      <c r="C22" s="1" t="s">
        <v>205</v>
      </c>
      <c r="D22" s="1" t="s">
        <v>161</v>
      </c>
      <c r="E22" s="1" t="s">
        <v>78</v>
      </c>
      <c r="G22" s="1" t="s">
        <v>157</v>
      </c>
      <c r="H22" s="14"/>
      <c r="I22" s="14"/>
      <c r="J22" s="14"/>
      <c r="K22" s="14"/>
      <c r="L22" s="14"/>
      <c r="M22" s="14"/>
      <c r="N22" s="14"/>
      <c r="O22" s="14"/>
      <c r="P22" s="14"/>
      <c r="Q22" s="14"/>
      <c r="R22" s="14"/>
      <c r="T22" s="5"/>
      <c r="U22" s="14"/>
      <c r="V22" s="5"/>
      <c r="W22" s="5"/>
      <c r="X22" s="5"/>
      <c r="Y22" s="5"/>
      <c r="Z22" s="5"/>
      <c r="AA22" s="5"/>
      <c r="AB22" s="5"/>
      <c r="AC22" s="5"/>
      <c r="AD22" s="5"/>
      <c r="AE22" s="5"/>
      <c r="AF22" s="5"/>
      <c r="AG22" s="5"/>
      <c r="AH22" s="5"/>
      <c r="AI22" s="5"/>
      <c r="AJ22" s="5"/>
      <c r="AK22" s="5"/>
      <c r="AL22" s="5"/>
      <c r="AM22" s="5"/>
      <c r="AN22" s="5"/>
      <c r="AO22" s="18"/>
      <c r="AP22" s="18"/>
      <c r="AQ22" s="18"/>
      <c r="AR22" s="18"/>
      <c r="AS22" s="18"/>
      <c r="AT22" s="18"/>
    </row>
    <row r="23" spans="1:48" x14ac:dyDescent="0.2">
      <c r="A23" s="21" t="str">
        <f t="shared" si="0"/>
        <v>CIMS.CAN.CAN.Transportation Personal.Passenger VehiclesCar_smallService requestedCIMS.CAN.CAN.Transportation Personal.Passenger Vehicle Motors</v>
      </c>
      <c r="B23" s="1" t="s">
        <v>232</v>
      </c>
      <c r="C23" s="1" t="s">
        <v>205</v>
      </c>
      <c r="D23" s="1" t="s">
        <v>158</v>
      </c>
      <c r="E23" s="1" t="s">
        <v>71</v>
      </c>
      <c r="F23" s="1" t="s">
        <v>233</v>
      </c>
      <c r="G23" s="1" t="s">
        <v>222</v>
      </c>
      <c r="H23" s="14"/>
      <c r="I23" s="14"/>
      <c r="J23" s="14"/>
      <c r="K23" s="14"/>
      <c r="L23" s="14"/>
      <c r="M23" s="14"/>
      <c r="N23" s="14"/>
      <c r="O23" s="14"/>
      <c r="P23" s="14"/>
      <c r="Q23" s="14"/>
      <c r="R23" s="14"/>
      <c r="T23" s="14"/>
      <c r="U23" s="14"/>
      <c r="V23" s="5"/>
      <c r="W23" s="5"/>
      <c r="X23" s="5"/>
      <c r="Y23" s="5"/>
      <c r="Z23" s="5"/>
      <c r="AA23" s="5"/>
      <c r="AB23" s="5"/>
      <c r="AC23" s="5"/>
      <c r="AD23" s="5"/>
      <c r="AE23" s="5"/>
      <c r="AF23" s="5"/>
      <c r="AG23" s="5"/>
      <c r="AH23" s="5"/>
      <c r="AI23" s="5"/>
      <c r="AJ23" s="5"/>
      <c r="AK23" s="5"/>
      <c r="AL23" s="5"/>
      <c r="AM23" s="5"/>
      <c r="AN23" s="5"/>
      <c r="AO23" s="18"/>
      <c r="AP23" s="18"/>
      <c r="AQ23" s="18"/>
      <c r="AR23" s="18"/>
      <c r="AS23" s="18"/>
      <c r="AT23" s="18"/>
    </row>
    <row r="24" spans="1:48" x14ac:dyDescent="0.2">
      <c r="A24" s="21" t="str">
        <f t="shared" si="0"/>
        <v>CIMS.CAN.CAN.Transportation Personal.Passenger VehiclesCar_largeService requestedCIMS.CAN.CAN.Transportation Personal.Passenger Vehicle Motors</v>
      </c>
      <c r="B24" s="1" t="s">
        <v>232</v>
      </c>
      <c r="C24" s="1" t="s">
        <v>205</v>
      </c>
      <c r="D24" s="1" t="s">
        <v>159</v>
      </c>
      <c r="E24" s="1" t="s">
        <v>71</v>
      </c>
      <c r="F24" s="1" t="s">
        <v>233</v>
      </c>
      <c r="G24" s="1" t="s">
        <v>222</v>
      </c>
      <c r="H24" s="14"/>
      <c r="I24" s="14"/>
      <c r="J24" s="14"/>
      <c r="K24" s="14"/>
      <c r="L24" s="14"/>
      <c r="M24" s="14"/>
      <c r="N24" s="14"/>
      <c r="O24" s="14"/>
      <c r="P24" s="14"/>
      <c r="Q24" s="14"/>
      <c r="R24" s="14"/>
      <c r="T24" s="14"/>
      <c r="U24" s="14"/>
      <c r="V24" s="5"/>
      <c r="W24" s="5"/>
      <c r="X24" s="5"/>
      <c r="Y24" s="5"/>
      <c r="Z24" s="5"/>
      <c r="AA24" s="5"/>
      <c r="AB24" s="5"/>
      <c r="AC24" s="5"/>
      <c r="AD24" s="5"/>
      <c r="AE24" s="5"/>
      <c r="AF24" s="5"/>
      <c r="AG24" s="5"/>
      <c r="AH24" s="5"/>
      <c r="AI24" s="5"/>
      <c r="AJ24" s="5"/>
      <c r="AK24" s="5"/>
      <c r="AL24" s="5"/>
      <c r="AM24" s="5"/>
      <c r="AN24" s="5"/>
      <c r="AO24" s="18"/>
      <c r="AP24" s="18"/>
      <c r="AQ24" s="18"/>
      <c r="AR24" s="18"/>
      <c r="AS24" s="18"/>
      <c r="AT24" s="18"/>
    </row>
    <row r="25" spans="1:48" x14ac:dyDescent="0.2">
      <c r="A25" s="21" t="str">
        <f t="shared" si="0"/>
        <v>CIMS.CAN.CAN.Transportation Personal.Passenger VehiclesLight Truck_smallService requestedCIMS.CAN.CAN.Transportation Personal.Passenger Vehicle Motors</v>
      </c>
      <c r="B25" s="1" t="s">
        <v>232</v>
      </c>
      <c r="C25" s="1" t="s">
        <v>205</v>
      </c>
      <c r="D25" s="1" t="s">
        <v>160</v>
      </c>
      <c r="E25" s="1" t="s">
        <v>71</v>
      </c>
      <c r="F25" s="1" t="s">
        <v>233</v>
      </c>
      <c r="G25" s="1" t="s">
        <v>222</v>
      </c>
      <c r="H25" s="14"/>
      <c r="I25" s="14"/>
      <c r="J25" s="14"/>
      <c r="K25" s="14"/>
      <c r="L25" s="14"/>
      <c r="M25" s="14"/>
      <c r="N25" s="14"/>
      <c r="O25" s="14"/>
      <c r="P25" s="14"/>
      <c r="Q25" s="14"/>
      <c r="R25" s="14"/>
      <c r="T25" s="14"/>
      <c r="U25" s="14"/>
      <c r="V25" s="5"/>
      <c r="W25" s="5"/>
      <c r="X25" s="5"/>
      <c r="Y25" s="5"/>
      <c r="Z25" s="5"/>
      <c r="AA25" s="5"/>
      <c r="AB25" s="5"/>
      <c r="AC25" s="5"/>
      <c r="AD25" s="5"/>
      <c r="AE25" s="5"/>
      <c r="AF25" s="5"/>
      <c r="AG25" s="5"/>
      <c r="AH25" s="5"/>
      <c r="AI25" s="5"/>
      <c r="AJ25" s="5"/>
      <c r="AK25" s="5"/>
      <c r="AL25" s="5"/>
      <c r="AM25" s="5"/>
      <c r="AN25" s="5"/>
      <c r="AO25" s="18"/>
      <c r="AP25" s="18"/>
      <c r="AQ25" s="18"/>
      <c r="AR25" s="18"/>
      <c r="AS25" s="18"/>
      <c r="AT25" s="18"/>
    </row>
    <row r="26" spans="1:48" x14ac:dyDescent="0.2">
      <c r="A26" s="21" t="str">
        <f t="shared" si="0"/>
        <v>CIMS.CAN.CAN.Transportation Personal.Passenger VehiclesLight Truck_largeService requestedCIMS.CAN.CAN.Transportation Personal.Passenger Vehicle Motors</v>
      </c>
      <c r="B26" s="1" t="s">
        <v>232</v>
      </c>
      <c r="C26" s="1" t="s">
        <v>205</v>
      </c>
      <c r="D26" s="1" t="s">
        <v>161</v>
      </c>
      <c r="E26" s="1" t="s">
        <v>71</v>
      </c>
      <c r="F26" s="1" t="s">
        <v>233</v>
      </c>
      <c r="G26" s="1" t="s">
        <v>222</v>
      </c>
      <c r="H26" s="14"/>
      <c r="I26" s="14"/>
      <c r="J26" s="14"/>
      <c r="K26" s="14"/>
      <c r="L26" s="14"/>
      <c r="M26" s="14"/>
      <c r="N26" s="14"/>
      <c r="O26" s="14"/>
      <c r="P26" s="14"/>
      <c r="Q26" s="14"/>
      <c r="R26" s="14"/>
      <c r="T26" s="14"/>
      <c r="U26" s="14"/>
      <c r="V26" s="5"/>
      <c r="W26" s="5"/>
      <c r="X26" s="5"/>
      <c r="Y26" s="5"/>
      <c r="Z26" s="5"/>
      <c r="AA26" s="5"/>
      <c r="AB26" s="5"/>
      <c r="AC26" s="5"/>
      <c r="AD26" s="5"/>
      <c r="AE26" s="5"/>
      <c r="AF26" s="5"/>
      <c r="AG26" s="5"/>
      <c r="AH26" s="5"/>
      <c r="AI26" s="5"/>
      <c r="AJ26" s="5"/>
      <c r="AK26" s="5"/>
      <c r="AL26" s="5"/>
      <c r="AM26" s="5"/>
      <c r="AN26" s="5"/>
      <c r="AO26" s="18"/>
      <c r="AP26" s="18"/>
      <c r="AQ26" s="18"/>
      <c r="AR26" s="18"/>
      <c r="AS26" s="18"/>
      <c r="AT26" s="18"/>
    </row>
    <row r="27" spans="1:48" x14ac:dyDescent="0.2">
      <c r="A27" s="21" t="str">
        <f t="shared" si="0"/>
        <v>CIMS.CAN.CAN.Transportation Personal.Passenger VehiclesCar_smallMarket share</v>
      </c>
      <c r="B27" s="1" t="s">
        <v>232</v>
      </c>
      <c r="C27" s="1" t="s">
        <v>205</v>
      </c>
      <c r="D27" s="1" t="s">
        <v>158</v>
      </c>
      <c r="E27" s="1" t="s">
        <v>72</v>
      </c>
      <c r="G27" s="1" t="s">
        <v>73</v>
      </c>
      <c r="H27" s="14"/>
      <c r="I27" s="14"/>
      <c r="J27" s="14"/>
      <c r="K27" s="14"/>
      <c r="L27" s="14"/>
      <c r="M27" s="14"/>
      <c r="N27" s="14"/>
      <c r="O27" s="14"/>
      <c r="P27" s="14"/>
      <c r="Q27" s="14"/>
      <c r="R27" s="14"/>
      <c r="T27" s="5">
        <f t="shared" ref="T27:AT27" si="12">SUM(T77,T129,T181,T233,T285,T337,T753)</f>
        <v>196858925.410954</v>
      </c>
      <c r="U27" s="5">
        <f t="shared" si="12"/>
        <v>196735938.45868099</v>
      </c>
      <c r="V27" s="5">
        <f t="shared" si="12"/>
        <v>203347674.28163999</v>
      </c>
      <c r="W27" s="5">
        <f t="shared" si="12"/>
        <v>203624675.45647499</v>
      </c>
      <c r="X27" s="5">
        <f t="shared" si="12"/>
        <v>203692282.65282002</v>
      </c>
      <c r="Y27" s="5">
        <f t="shared" si="12"/>
        <v>202914812.17290699</v>
      </c>
      <c r="Z27" s="5">
        <f t="shared" si="12"/>
        <v>200267287.717383</v>
      </c>
      <c r="AA27" s="5">
        <f t="shared" si="12"/>
        <v>207133491.58945101</v>
      </c>
      <c r="AB27" s="5">
        <f t="shared" si="12"/>
        <v>202868053.56958401</v>
      </c>
      <c r="AC27" s="5">
        <f t="shared" si="12"/>
        <v>203830459.586458</v>
      </c>
      <c r="AD27" s="5">
        <f t="shared" si="12"/>
        <v>207498801.76218799</v>
      </c>
      <c r="AE27" s="5">
        <f t="shared" si="12"/>
        <v>198649473.98384401</v>
      </c>
      <c r="AF27" s="5">
        <f t="shared" si="12"/>
        <v>196095175.064307</v>
      </c>
      <c r="AG27" s="5">
        <f t="shared" si="12"/>
        <v>196610992.75466102</v>
      </c>
      <c r="AH27" s="5">
        <f t="shared" si="12"/>
        <v>187693885.23388103</v>
      </c>
      <c r="AI27" s="5">
        <f t="shared" si="12"/>
        <v>189533620.762669</v>
      </c>
      <c r="AJ27" s="5">
        <f t="shared" si="12"/>
        <v>189159518.043791</v>
      </c>
      <c r="AK27" s="5">
        <f t="shared" si="12"/>
        <v>184723745.91158098</v>
      </c>
      <c r="AL27" s="5">
        <f t="shared" si="12"/>
        <v>181372257.29848602</v>
      </c>
      <c r="AM27" s="5">
        <f t="shared" si="12"/>
        <v>180136022.49740902</v>
      </c>
      <c r="AN27" s="5">
        <f t="shared" si="12"/>
        <v>144609200.18846399</v>
      </c>
      <c r="AO27" s="5">
        <f t="shared" si="12"/>
        <v>171307565.02359852</v>
      </c>
      <c r="AP27" s="5">
        <f t="shared" si="12"/>
        <v>162911789.8100394</v>
      </c>
      <c r="AQ27" s="5">
        <f t="shared" si="12"/>
        <v>154927491.12074769</v>
      </c>
      <c r="AR27" s="5">
        <f t="shared" si="12"/>
        <v>147334502.51180163</v>
      </c>
      <c r="AS27" s="5">
        <f t="shared" si="12"/>
        <v>140113645.8956899</v>
      </c>
      <c r="AT27" s="5">
        <f t="shared" si="12"/>
        <v>133246683.10201305</v>
      </c>
      <c r="AV27" s="46">
        <v>-0.01</v>
      </c>
    </row>
    <row r="28" spans="1:48" x14ac:dyDescent="0.2">
      <c r="A28" s="21" t="str">
        <f t="shared" si="0"/>
        <v>CIMS.CAN.CAN.Transportation Personal.Passenger VehiclesCar_largeMarket share</v>
      </c>
      <c r="B28" s="1" t="s">
        <v>232</v>
      </c>
      <c r="C28" s="1" t="s">
        <v>205</v>
      </c>
      <c r="D28" s="1" t="s">
        <v>159</v>
      </c>
      <c r="E28" s="1" t="s">
        <v>72</v>
      </c>
      <c r="G28" s="1" t="s">
        <v>73</v>
      </c>
      <c r="H28" s="14"/>
      <c r="I28" s="14"/>
      <c r="J28" s="14"/>
      <c r="K28" s="14"/>
      <c r="L28" s="14"/>
      <c r="M28" s="14"/>
      <c r="N28" s="14"/>
      <c r="O28" s="14"/>
      <c r="P28" s="14"/>
      <c r="Q28" s="14"/>
      <c r="R28" s="14"/>
      <c r="T28" s="5"/>
      <c r="U28" s="5"/>
      <c r="V28" s="5"/>
      <c r="W28" s="5"/>
      <c r="X28" s="5"/>
      <c r="Y28" s="5"/>
      <c r="Z28" s="5"/>
      <c r="AA28" s="5"/>
      <c r="AB28" s="5"/>
      <c r="AC28" s="5"/>
      <c r="AD28" s="5"/>
      <c r="AE28" s="5"/>
      <c r="AF28" s="5"/>
      <c r="AG28" s="5"/>
      <c r="AH28" s="5"/>
      <c r="AI28" s="5"/>
      <c r="AJ28" s="5"/>
      <c r="AK28" s="5"/>
      <c r="AL28" s="5"/>
      <c r="AM28" s="5"/>
      <c r="AN28" s="5"/>
      <c r="AO28" s="14"/>
      <c r="AP28" s="14"/>
      <c r="AQ28" s="14"/>
      <c r="AR28" s="14"/>
      <c r="AS28" s="14"/>
      <c r="AT28" s="14"/>
      <c r="AU28" s="14"/>
      <c r="AV28" s="47"/>
    </row>
    <row r="29" spans="1:48" x14ac:dyDescent="0.2">
      <c r="A29" s="21" t="str">
        <f t="shared" si="0"/>
        <v>CIMS.CAN.CAN.Transportation Personal.Passenger VehiclesLight Truck_smallMarket share</v>
      </c>
      <c r="B29" s="1" t="s">
        <v>232</v>
      </c>
      <c r="C29" s="1" t="s">
        <v>205</v>
      </c>
      <c r="D29" s="1" t="s">
        <v>160</v>
      </c>
      <c r="E29" s="1" t="s">
        <v>72</v>
      </c>
      <c r="G29" s="1" t="s">
        <v>73</v>
      </c>
      <c r="H29" s="14"/>
      <c r="I29" s="14"/>
      <c r="J29" s="14"/>
      <c r="K29" s="14"/>
      <c r="L29" s="14"/>
      <c r="M29" s="14"/>
      <c r="N29" s="14"/>
      <c r="O29" s="14"/>
      <c r="P29" s="14"/>
      <c r="Q29" s="14"/>
      <c r="R29" s="14"/>
      <c r="T29" s="5">
        <f t="shared" ref="T29:AT29" si="13">SUM(T79,T131,T183,T235,T287,T339,T755)</f>
        <v>84098481.725323245</v>
      </c>
      <c r="U29" s="5">
        <f t="shared" si="13"/>
        <v>85481713.253490895</v>
      </c>
      <c r="V29" s="5">
        <f t="shared" si="13"/>
        <v>90375259.757929683</v>
      </c>
      <c r="W29" s="5">
        <f t="shared" si="13"/>
        <v>93036169.132323995</v>
      </c>
      <c r="X29" s="5">
        <f t="shared" si="13"/>
        <v>96168130.871158168</v>
      </c>
      <c r="Y29" s="5">
        <f t="shared" si="13"/>
        <v>99524398.424251765</v>
      </c>
      <c r="Z29" s="5">
        <f t="shared" si="13"/>
        <v>98276757.806183815</v>
      </c>
      <c r="AA29" s="5">
        <f t="shared" si="13"/>
        <v>104318070.77280664</v>
      </c>
      <c r="AB29" s="5">
        <f t="shared" si="13"/>
        <v>104852179.95954239</v>
      </c>
      <c r="AC29" s="5">
        <f t="shared" si="13"/>
        <v>108769470.49972337</v>
      </c>
      <c r="AD29" s="5">
        <f t="shared" si="13"/>
        <v>126269893.60321105</v>
      </c>
      <c r="AE29" s="5">
        <f t="shared" si="13"/>
        <v>117278466.30037895</v>
      </c>
      <c r="AF29" s="5">
        <f t="shared" si="13"/>
        <v>119757526.52103157</v>
      </c>
      <c r="AG29" s="5">
        <f t="shared" si="13"/>
        <v>126427615.21263377</v>
      </c>
      <c r="AH29" s="5">
        <f t="shared" si="13"/>
        <v>127705701.56163393</v>
      </c>
      <c r="AI29" s="5">
        <f t="shared" si="13"/>
        <v>135349980.8368637</v>
      </c>
      <c r="AJ29" s="5">
        <f t="shared" si="13"/>
        <v>146558631.67172408</v>
      </c>
      <c r="AK29" s="5">
        <f t="shared" si="13"/>
        <v>153187858.39936328</v>
      </c>
      <c r="AL29" s="5">
        <f t="shared" si="13"/>
        <v>161777488.30222559</v>
      </c>
      <c r="AM29" s="5">
        <f t="shared" si="13"/>
        <v>169237347.22432789</v>
      </c>
      <c r="AN29" s="5">
        <f t="shared" si="13"/>
        <v>146863342.52026036</v>
      </c>
      <c r="AO29" s="5">
        <f t="shared" si="13"/>
        <v>182316687.02459407</v>
      </c>
      <c r="AP29" s="5">
        <f t="shared" si="13"/>
        <v>196406850.57278904</v>
      </c>
      <c r="AQ29" s="5">
        <f t="shared" si="13"/>
        <v>211585958.37537417</v>
      </c>
      <c r="AR29" s="5">
        <f t="shared" si="13"/>
        <v>227938168.40433568</v>
      </c>
      <c r="AS29" s="5">
        <f t="shared" si="13"/>
        <v>245554142.69669354</v>
      </c>
      <c r="AT29" s="5">
        <f t="shared" si="13"/>
        <v>264531550.01468897</v>
      </c>
      <c r="AV29" s="46">
        <v>1.4999999999999999E-2</v>
      </c>
    </row>
    <row r="30" spans="1:48" x14ac:dyDescent="0.2">
      <c r="A30" s="21" t="str">
        <f t="shared" si="0"/>
        <v>CIMS.CAN.CAN.Transportation Personal.Passenger VehiclesLight Truck_largeMarket share</v>
      </c>
      <c r="B30" s="1" t="s">
        <v>232</v>
      </c>
      <c r="C30" s="1" t="s">
        <v>205</v>
      </c>
      <c r="D30" s="1" t="s">
        <v>161</v>
      </c>
      <c r="E30" s="1" t="s">
        <v>72</v>
      </c>
      <c r="G30" s="1" t="s">
        <v>73</v>
      </c>
      <c r="H30" s="14"/>
      <c r="I30" s="14"/>
      <c r="J30" s="14"/>
      <c r="K30" s="14"/>
      <c r="L30" s="14"/>
      <c r="M30" s="14"/>
      <c r="N30" s="14"/>
      <c r="O30" s="14"/>
      <c r="P30" s="14"/>
      <c r="Q30" s="14"/>
      <c r="R30" s="14"/>
      <c r="T30" s="5"/>
      <c r="U30" s="14"/>
      <c r="V30" s="5"/>
      <c r="W30" s="5"/>
      <c r="X30" s="5"/>
      <c r="Y30" s="5"/>
      <c r="Z30" s="5"/>
      <c r="AA30" s="5"/>
      <c r="AB30" s="5"/>
      <c r="AC30" s="5"/>
      <c r="AD30" s="5"/>
      <c r="AE30" s="5"/>
      <c r="AF30" s="5"/>
      <c r="AG30" s="5"/>
      <c r="AH30" s="5"/>
      <c r="AI30" s="5"/>
      <c r="AJ30" s="5"/>
      <c r="AK30" s="5"/>
      <c r="AL30" s="5"/>
      <c r="AM30" s="5"/>
      <c r="AN30" s="5"/>
      <c r="AO30" s="18"/>
      <c r="AP30" s="18"/>
      <c r="AQ30" s="18"/>
      <c r="AR30" s="18"/>
      <c r="AS30" s="18"/>
      <c r="AT30" s="18"/>
    </row>
    <row r="31" spans="1:48" x14ac:dyDescent="0.2">
      <c r="A31" s="21" t="str">
        <f t="shared" si="0"/>
        <v>CIMS.CAN.CAN.Transportation Personal.Passenger Vehicle MotorsOutput</v>
      </c>
      <c r="B31" s="1" t="s">
        <v>233</v>
      </c>
      <c r="C31" s="1" t="s">
        <v>205</v>
      </c>
      <c r="E31" s="1" t="s">
        <v>78</v>
      </c>
      <c r="G31" s="1" t="s">
        <v>222</v>
      </c>
      <c r="H31" s="14"/>
      <c r="I31" s="14"/>
      <c r="J31" s="14"/>
      <c r="K31" s="14"/>
      <c r="L31" s="14"/>
      <c r="M31" s="14"/>
      <c r="N31" s="14"/>
      <c r="O31" s="14"/>
      <c r="P31" s="14"/>
      <c r="Q31" s="14"/>
      <c r="R31" s="14"/>
      <c r="T31" s="5"/>
      <c r="U31" s="14"/>
      <c r="V31" s="5"/>
      <c r="W31" s="5"/>
      <c r="X31" s="5"/>
      <c r="Y31" s="5"/>
      <c r="Z31" s="5"/>
      <c r="AA31" s="5"/>
      <c r="AB31" s="5"/>
      <c r="AC31" s="5"/>
      <c r="AD31" s="14"/>
      <c r="AE31" s="5"/>
      <c r="AF31" s="5"/>
      <c r="AG31" s="5"/>
      <c r="AH31" s="5"/>
      <c r="AI31" s="5"/>
      <c r="AJ31" s="5"/>
      <c r="AK31" s="5"/>
      <c r="AL31" s="5"/>
      <c r="AM31" s="5"/>
      <c r="AN31" s="5"/>
      <c r="AO31" s="18"/>
      <c r="AP31" s="18"/>
      <c r="AQ31" s="18"/>
      <c r="AR31" s="18"/>
      <c r="AS31" s="18"/>
      <c r="AT31" s="18"/>
    </row>
    <row r="32" spans="1:48" x14ac:dyDescent="0.2">
      <c r="A32" s="21" t="str">
        <f t="shared" si="0"/>
        <v>CIMS.CAN.CAN.Transportation Personal.Passenger Vehicle MotorsGasoline ExistingService requestedCIMS.CAN.CAN.Fuel Blends.Gasoline_Transportation</v>
      </c>
      <c r="B32" s="1" t="s">
        <v>233</v>
      </c>
      <c r="C32" s="1" t="s">
        <v>205</v>
      </c>
      <c r="D32" s="1" t="s">
        <v>74</v>
      </c>
      <c r="E32" s="1" t="s">
        <v>71</v>
      </c>
      <c r="F32" s="1" t="s">
        <v>445</v>
      </c>
      <c r="G32" s="1" t="s">
        <v>68</v>
      </c>
      <c r="H32" s="14"/>
      <c r="I32" s="14"/>
      <c r="J32" s="14"/>
      <c r="K32" s="14"/>
      <c r="L32" s="14"/>
      <c r="M32" s="14"/>
      <c r="N32" s="14"/>
      <c r="O32" s="14"/>
      <c r="P32" s="14"/>
      <c r="Q32" s="14"/>
      <c r="R32" s="14"/>
      <c r="T32" s="5"/>
      <c r="U32" s="14"/>
      <c r="V32" s="5"/>
      <c r="W32" s="5"/>
      <c r="X32" s="5"/>
      <c r="Y32" s="5"/>
      <c r="Z32" s="5"/>
      <c r="AA32" s="5"/>
      <c r="AB32" s="5"/>
      <c r="AC32" s="5"/>
      <c r="AD32" s="14"/>
      <c r="AE32" s="5"/>
      <c r="AF32" s="5"/>
      <c r="AG32" s="5"/>
      <c r="AH32" s="5"/>
      <c r="AI32" s="5"/>
      <c r="AJ32" s="5"/>
      <c r="AK32" s="5"/>
      <c r="AL32" s="5"/>
      <c r="AM32" s="14"/>
      <c r="AN32" s="5"/>
      <c r="AO32" s="18"/>
      <c r="AP32" s="18"/>
      <c r="AQ32" s="18"/>
      <c r="AR32" s="18"/>
      <c r="AS32" s="18"/>
      <c r="AT32" s="18"/>
    </row>
    <row r="33" spans="1:48" x14ac:dyDescent="0.2">
      <c r="A33" s="21" t="str">
        <f t="shared" si="0"/>
        <v>CIMS.CAN.CAN.Transportation Personal.Passenger Vehicle MotorsGasoline StandardService requestedCIMS.CAN.CAN.Fuel Blends.Gasoline_Transportation</v>
      </c>
      <c r="B33" s="1" t="s">
        <v>233</v>
      </c>
      <c r="C33" s="1" t="s">
        <v>205</v>
      </c>
      <c r="D33" s="1" t="s">
        <v>75</v>
      </c>
      <c r="E33" s="1" t="s">
        <v>71</v>
      </c>
      <c r="F33" s="1" t="s">
        <v>445</v>
      </c>
      <c r="G33" s="1" t="s">
        <v>68</v>
      </c>
      <c r="H33" s="14"/>
      <c r="I33" s="14"/>
      <c r="J33" s="14"/>
      <c r="K33" s="14"/>
      <c r="L33" s="14"/>
      <c r="M33" s="14"/>
      <c r="N33" s="14"/>
      <c r="O33" s="14"/>
      <c r="P33" s="14"/>
      <c r="Q33" s="14"/>
      <c r="R33" s="14"/>
      <c r="T33" s="5"/>
      <c r="U33" s="14"/>
      <c r="V33" s="5"/>
      <c r="W33" s="5"/>
      <c r="X33" s="5"/>
      <c r="Y33" s="5"/>
      <c r="Z33" s="5"/>
      <c r="AA33" s="5"/>
      <c r="AB33" s="5"/>
      <c r="AC33" s="5"/>
      <c r="AD33" s="5"/>
      <c r="AE33" s="5"/>
      <c r="AF33" s="5"/>
      <c r="AG33" s="5"/>
      <c r="AH33" s="5"/>
      <c r="AI33" s="5"/>
      <c r="AJ33" s="5"/>
      <c r="AK33" s="5"/>
      <c r="AL33" s="5"/>
      <c r="AM33" s="5"/>
      <c r="AN33" s="5"/>
      <c r="AO33" s="18"/>
      <c r="AP33" s="18"/>
      <c r="AQ33" s="18"/>
      <c r="AR33" s="18"/>
      <c r="AS33" s="18"/>
      <c r="AT33" s="18"/>
    </row>
    <row r="34" spans="1:48" x14ac:dyDescent="0.2">
      <c r="A34" s="21" t="str">
        <f t="shared" si="0"/>
        <v>CIMS.CAN.CAN.Transportation Personal.Passenger Vehicle MotorsGasoline EfficientService requestedCIMS.CAN.CAN.Fuel Blends.Gasoline_Transportation</v>
      </c>
      <c r="B34" s="1" t="s">
        <v>233</v>
      </c>
      <c r="C34" s="1" t="s">
        <v>205</v>
      </c>
      <c r="D34" s="1" t="s">
        <v>76</v>
      </c>
      <c r="E34" s="1" t="s">
        <v>71</v>
      </c>
      <c r="F34" s="1" t="s">
        <v>445</v>
      </c>
      <c r="G34" s="1" t="s">
        <v>68</v>
      </c>
      <c r="H34" s="14"/>
      <c r="I34" s="14"/>
      <c r="J34" s="14"/>
      <c r="K34" s="14"/>
      <c r="L34" s="14"/>
      <c r="M34" s="14"/>
      <c r="N34" s="14"/>
      <c r="O34" s="14"/>
      <c r="P34" s="14"/>
      <c r="Q34" s="14"/>
      <c r="R34" s="14"/>
      <c r="T34" s="5"/>
      <c r="U34" s="14"/>
      <c r="V34" s="5"/>
      <c r="W34" s="5"/>
      <c r="X34" s="5"/>
      <c r="Y34" s="5"/>
      <c r="Z34" s="5"/>
      <c r="AA34" s="5"/>
      <c r="AB34" s="5"/>
      <c r="AC34" s="5"/>
      <c r="AD34" s="14"/>
      <c r="AE34" s="5"/>
      <c r="AF34" s="5"/>
      <c r="AG34" s="5"/>
      <c r="AH34" s="5"/>
      <c r="AI34" s="5"/>
      <c r="AJ34" s="5"/>
      <c r="AK34" s="5"/>
      <c r="AL34" s="5"/>
      <c r="AM34" s="14"/>
      <c r="AN34" s="5"/>
      <c r="AO34" s="18"/>
      <c r="AP34" s="18"/>
      <c r="AQ34" s="18"/>
      <c r="AR34" s="18"/>
      <c r="AS34" s="18"/>
      <c r="AT34" s="18"/>
    </row>
    <row r="35" spans="1:48" x14ac:dyDescent="0.2">
      <c r="A35" s="21" t="str">
        <f t="shared" si="0"/>
        <v>CIMS.CAN.CAN.Transportation Personal.Passenger Vehicle MotorsGasoline ExistingMarket share</v>
      </c>
      <c r="B35" s="1" t="s">
        <v>233</v>
      </c>
      <c r="C35" s="1" t="s">
        <v>205</v>
      </c>
      <c r="D35" s="1" t="s">
        <v>74</v>
      </c>
      <c r="E35" s="1" t="s">
        <v>72</v>
      </c>
      <c r="G35" s="1" t="s">
        <v>73</v>
      </c>
      <c r="H35" s="14"/>
      <c r="I35" s="14"/>
      <c r="J35" s="14"/>
      <c r="K35" s="14"/>
      <c r="L35" s="14"/>
      <c r="M35" s="14"/>
      <c r="N35" s="14"/>
      <c r="O35" s="14"/>
      <c r="P35" s="14"/>
      <c r="Q35" s="14"/>
      <c r="R35" s="14"/>
      <c r="T35" s="14">
        <f>SUM(CAN!C188,CAN!C190,CAN!C223,CAN!C228)*1000/T36</f>
        <v>1.1622249632228903</v>
      </c>
      <c r="U35" s="14"/>
      <c r="V35" s="5"/>
      <c r="W35" s="5"/>
      <c r="X35" s="5"/>
      <c r="Y35" s="5"/>
      <c r="Z35" s="5"/>
      <c r="AA35" s="5"/>
      <c r="AB35" s="5"/>
      <c r="AC35" s="5"/>
      <c r="AD35" s="5"/>
      <c r="AE35" s="5"/>
      <c r="AF35" s="5"/>
      <c r="AG35" s="5"/>
      <c r="AH35" s="5"/>
      <c r="AI35" s="5"/>
      <c r="AJ35" s="5"/>
      <c r="AK35" s="5"/>
      <c r="AL35" s="5"/>
      <c r="AM35" s="5"/>
      <c r="AN35" s="5"/>
      <c r="AO35" s="18"/>
      <c r="AP35" s="18"/>
      <c r="AQ35" s="18"/>
      <c r="AR35" s="18"/>
      <c r="AS35" s="18"/>
      <c r="AT35" s="18"/>
    </row>
    <row r="36" spans="1:48" x14ac:dyDescent="0.2">
      <c r="A36" s="21" t="str">
        <f t="shared" si="0"/>
        <v>CIMS.CAN.CAN.Transportation Personal.TransitService requestedCIMS.CAN.CAN.Transportation Personal.Transit.Public Bus</v>
      </c>
      <c r="B36" s="1" t="s">
        <v>234</v>
      </c>
      <c r="C36" s="1" t="s">
        <v>205</v>
      </c>
      <c r="E36" s="1" t="s">
        <v>71</v>
      </c>
      <c r="F36" s="1" t="s">
        <v>235</v>
      </c>
      <c r="G36" s="1" t="s">
        <v>73</v>
      </c>
      <c r="H36" s="14"/>
      <c r="I36" s="14"/>
      <c r="J36" s="14"/>
      <c r="K36" s="14"/>
      <c r="L36" s="14"/>
      <c r="M36" s="14"/>
      <c r="N36" s="14"/>
      <c r="O36" s="14"/>
      <c r="P36" s="14"/>
      <c r="Q36" s="14"/>
      <c r="R36" s="14"/>
      <c r="T36" s="5">
        <f>SUM(T86,T138,T190,T242,T294,T346,T762)</f>
        <v>34189733.706812009</v>
      </c>
      <c r="U36" s="5">
        <f t="shared" ref="T36:AT36" si="14">SUM(U86,U138,U190,U242,U294,U346,U762)</f>
        <v>32736319.806819186</v>
      </c>
      <c r="V36" s="5">
        <f t="shared" si="14"/>
        <v>37850937.109331504</v>
      </c>
      <c r="W36" s="5">
        <f t="shared" si="14"/>
        <v>42367451.144079946</v>
      </c>
      <c r="X36" s="5">
        <f t="shared" si="14"/>
        <v>37268405.388350047</v>
      </c>
      <c r="Y36" s="5">
        <f t="shared" si="14"/>
        <v>41464956.437990621</v>
      </c>
      <c r="Z36" s="5">
        <f t="shared" si="14"/>
        <v>46842175.082474776</v>
      </c>
      <c r="AA36" s="5">
        <f t="shared" si="14"/>
        <v>40408846.417945556</v>
      </c>
      <c r="AB36" s="5">
        <f t="shared" si="14"/>
        <v>42435169.367471874</v>
      </c>
      <c r="AC36" s="5">
        <f t="shared" si="14"/>
        <v>49128025.457218818</v>
      </c>
      <c r="AD36" s="5">
        <f t="shared" si="14"/>
        <v>54042099.074646033</v>
      </c>
      <c r="AE36" s="5">
        <f t="shared" si="14"/>
        <v>56845228.651041158</v>
      </c>
      <c r="AF36" s="5">
        <f t="shared" si="14"/>
        <v>53560304.993255734</v>
      </c>
      <c r="AG36" s="5">
        <f t="shared" si="14"/>
        <v>51185436.332971007</v>
      </c>
      <c r="AH36" s="5">
        <f t="shared" si="14"/>
        <v>46631132.279690713</v>
      </c>
      <c r="AI36" s="5">
        <f t="shared" si="14"/>
        <v>45465258.738517761</v>
      </c>
      <c r="AJ36" s="5">
        <f t="shared" si="14"/>
        <v>43313309.556707844</v>
      </c>
      <c r="AK36" s="5">
        <f t="shared" si="14"/>
        <v>49553258.284421958</v>
      </c>
      <c r="AL36" s="5">
        <f t="shared" si="14"/>
        <v>46831947.700266846</v>
      </c>
      <c r="AM36" s="5">
        <f t="shared" si="14"/>
        <v>46975138.145926505</v>
      </c>
      <c r="AN36" s="5">
        <f t="shared" si="14"/>
        <v>46145540.891040698</v>
      </c>
      <c r="AO36" s="5">
        <f t="shared" si="14"/>
        <v>0</v>
      </c>
      <c r="AP36" s="5">
        <f t="shared" si="14"/>
        <v>0</v>
      </c>
      <c r="AQ36" s="5">
        <f t="shared" si="14"/>
        <v>0</v>
      </c>
      <c r="AR36" s="5">
        <f t="shared" si="14"/>
        <v>0</v>
      </c>
      <c r="AS36" s="5">
        <f t="shared" si="14"/>
        <v>0</v>
      </c>
      <c r="AT36" s="5">
        <f t="shared" si="14"/>
        <v>0</v>
      </c>
    </row>
    <row r="37" spans="1:48" x14ac:dyDescent="0.2">
      <c r="A37" s="21" t="str">
        <f t="shared" si="0"/>
        <v>CIMS.CAN.CAN.Transportation Personal.TransitService requestedCIMS.CAN.CAN.Transportation Personal.Transit.Rapid Transit</v>
      </c>
      <c r="B37" s="1" t="s">
        <v>234</v>
      </c>
      <c r="C37" s="1" t="s">
        <v>205</v>
      </c>
      <c r="E37" s="1" t="s">
        <v>71</v>
      </c>
      <c r="F37" s="1" t="s">
        <v>392</v>
      </c>
      <c r="G37" s="1" t="s">
        <v>73</v>
      </c>
      <c r="H37" s="14"/>
      <c r="I37" s="14"/>
      <c r="J37" s="14"/>
      <c r="K37" s="14"/>
      <c r="L37" s="14"/>
      <c r="M37" s="14"/>
      <c r="N37" s="14"/>
      <c r="O37" s="14"/>
      <c r="P37" s="14"/>
      <c r="Q37" s="14"/>
      <c r="R37" s="14"/>
      <c r="T37" s="5">
        <f t="shared" ref="T37:AT37" si="15">SUM(T87,T139,T191,T243,T295,T347,T763)</f>
        <v>4293514.6031879839</v>
      </c>
      <c r="U37" s="5">
        <f t="shared" si="15"/>
        <v>4594257.4101808146</v>
      </c>
      <c r="V37" s="5">
        <f t="shared" si="15"/>
        <v>5249533.3106685001</v>
      </c>
      <c r="W37" s="5">
        <f t="shared" si="15"/>
        <v>5355087.598920051</v>
      </c>
      <c r="X37" s="5">
        <f t="shared" si="15"/>
        <v>5620855.0766499573</v>
      </c>
      <c r="Y37" s="5">
        <f t="shared" si="15"/>
        <v>6338719.1360093821</v>
      </c>
      <c r="Z37" s="5">
        <f t="shared" si="15"/>
        <v>6409572.7165252361</v>
      </c>
      <c r="AA37" s="5">
        <f t="shared" si="15"/>
        <v>4997928.1700544422</v>
      </c>
      <c r="AB37" s="5">
        <f t="shared" si="15"/>
        <v>5650209.4765281323</v>
      </c>
      <c r="AC37" s="5">
        <f t="shared" si="15"/>
        <v>5544488.9137811819</v>
      </c>
      <c r="AD37" s="5">
        <f t="shared" si="15"/>
        <v>5963046.378353972</v>
      </c>
      <c r="AE37" s="5">
        <f t="shared" si="15"/>
        <v>6706367.7429588493</v>
      </c>
      <c r="AF37" s="5">
        <f t="shared" si="15"/>
        <v>6642541.7417442705</v>
      </c>
      <c r="AG37" s="5">
        <f t="shared" si="15"/>
        <v>6512701.6810289957</v>
      </c>
      <c r="AH37" s="5">
        <f t="shared" si="15"/>
        <v>7241382.3093092823</v>
      </c>
      <c r="AI37" s="5">
        <f t="shared" si="15"/>
        <v>7069010.534482237</v>
      </c>
      <c r="AJ37" s="5">
        <f t="shared" si="15"/>
        <v>6206695.5332921566</v>
      </c>
      <c r="AK37" s="5">
        <f t="shared" si="15"/>
        <v>7157798.7545780391</v>
      </c>
      <c r="AL37" s="5">
        <f t="shared" si="15"/>
        <v>6857984.4247331508</v>
      </c>
      <c r="AM37" s="5">
        <f t="shared" si="15"/>
        <v>7126756.0980735021</v>
      </c>
      <c r="AN37" s="5">
        <f t="shared" si="15"/>
        <v>8331204.7009593006</v>
      </c>
      <c r="AO37" s="5">
        <f t="shared" si="15"/>
        <v>0</v>
      </c>
      <c r="AP37" s="5">
        <f t="shared" si="15"/>
        <v>0</v>
      </c>
      <c r="AQ37" s="5">
        <f t="shared" si="15"/>
        <v>0</v>
      </c>
      <c r="AR37" s="5">
        <f t="shared" si="15"/>
        <v>0</v>
      </c>
      <c r="AS37" s="5">
        <f t="shared" si="15"/>
        <v>0</v>
      </c>
      <c r="AT37" s="5">
        <f t="shared" si="15"/>
        <v>0</v>
      </c>
    </row>
    <row r="38" spans="1:48" x14ac:dyDescent="0.2">
      <c r="A38" s="21" t="str">
        <f t="shared" si="0"/>
        <v>CIMS.CAN.CAN.Transportation Personal.Transit.Public BusOutput</v>
      </c>
      <c r="B38" s="1" t="s">
        <v>235</v>
      </c>
      <c r="C38" s="1" t="s">
        <v>205</v>
      </c>
      <c r="E38" s="1" t="s">
        <v>78</v>
      </c>
      <c r="G38" s="1" t="s">
        <v>139</v>
      </c>
      <c r="H38" s="14"/>
      <c r="I38" s="14"/>
      <c r="J38" s="14"/>
      <c r="K38" s="14"/>
      <c r="L38" s="14"/>
      <c r="M38" s="14"/>
      <c r="N38" s="14"/>
      <c r="O38" s="14"/>
      <c r="P38" s="14"/>
      <c r="Q38" s="14"/>
      <c r="R38" s="14"/>
      <c r="T38" s="5"/>
      <c r="U38" s="5"/>
      <c r="V38" s="5"/>
      <c r="W38" s="5"/>
      <c r="X38" s="5"/>
      <c r="Y38" s="5"/>
      <c r="Z38" s="5"/>
      <c r="AA38" s="5"/>
      <c r="AB38" s="5"/>
      <c r="AC38" s="5"/>
      <c r="AD38" s="5"/>
      <c r="AE38" s="5"/>
      <c r="AF38" s="5"/>
      <c r="AG38" s="5"/>
      <c r="AH38" s="5"/>
      <c r="AI38" s="5"/>
      <c r="AJ38" s="5"/>
      <c r="AK38" s="5"/>
      <c r="AL38" s="5"/>
      <c r="AM38" s="5"/>
      <c r="AN38" s="5"/>
      <c r="AO38" s="18"/>
      <c r="AP38" s="18"/>
      <c r="AQ38" s="18"/>
      <c r="AR38" s="18"/>
      <c r="AS38" s="18"/>
      <c r="AT38" s="18"/>
      <c r="AU38" s="18"/>
      <c r="AV38" s="18"/>
    </row>
    <row r="39" spans="1:48" x14ac:dyDescent="0.2">
      <c r="A39" s="21" t="str">
        <f t="shared" si="0"/>
        <v>CIMS.CAN.CAN.Transportation Personal.Transit.Public BusBus Urban DieselMarket share</v>
      </c>
      <c r="B39" s="1" t="s">
        <v>235</v>
      </c>
      <c r="C39" s="1" t="s">
        <v>205</v>
      </c>
      <c r="D39" s="1" t="s">
        <v>224</v>
      </c>
      <c r="E39" s="1" t="s">
        <v>72</v>
      </c>
      <c r="G39" s="1" t="s">
        <v>73</v>
      </c>
      <c r="H39" s="14"/>
      <c r="I39" s="14"/>
      <c r="J39" s="14"/>
      <c r="K39" s="14"/>
      <c r="L39" s="14"/>
      <c r="M39" s="14"/>
      <c r="N39" s="14"/>
      <c r="O39" s="14"/>
      <c r="P39" s="14"/>
      <c r="Q39" s="14"/>
      <c r="R39" s="14"/>
      <c r="T39" s="5"/>
      <c r="U39" s="14"/>
      <c r="V39" s="14"/>
      <c r="W39" s="14"/>
      <c r="X39" s="14"/>
      <c r="Y39" s="14"/>
      <c r="Z39" s="14"/>
      <c r="AA39" s="14"/>
      <c r="AB39" s="14"/>
      <c r="AC39" s="14"/>
      <c r="AD39" s="14"/>
      <c r="AE39" s="14"/>
      <c r="AF39" s="14"/>
      <c r="AG39" s="14"/>
      <c r="AH39" s="14"/>
      <c r="AI39" s="14"/>
      <c r="AJ39" s="14"/>
      <c r="AK39" s="14"/>
      <c r="AL39" s="14"/>
      <c r="AM39" s="14"/>
      <c r="AN39" s="14"/>
      <c r="AO39" s="35"/>
      <c r="AP39" s="35"/>
      <c r="AQ39" s="35"/>
      <c r="AR39" s="35"/>
      <c r="AS39" s="35"/>
      <c r="AT39" s="35"/>
    </row>
    <row r="40" spans="1:48" x14ac:dyDescent="0.2">
      <c r="A40" s="21" t="str">
        <f t="shared" si="0"/>
        <v>CIMS.CAN.CAN.Transportation Personal.Transit.Public BusBus Urban NGMarket share</v>
      </c>
      <c r="B40" s="1" t="s">
        <v>235</v>
      </c>
      <c r="C40" s="1" t="s">
        <v>205</v>
      </c>
      <c r="D40" s="1" t="s">
        <v>126</v>
      </c>
      <c r="E40" s="1" t="s">
        <v>72</v>
      </c>
      <c r="G40" s="1" t="s">
        <v>73</v>
      </c>
      <c r="H40" s="14"/>
      <c r="I40" s="14"/>
      <c r="J40" s="14"/>
      <c r="K40" s="14"/>
      <c r="L40" s="14"/>
      <c r="M40" s="14"/>
      <c r="N40" s="14"/>
      <c r="O40" s="14"/>
      <c r="P40" s="14"/>
      <c r="Q40" s="14"/>
      <c r="R40" s="14"/>
      <c r="T40" s="5"/>
      <c r="U40" s="14"/>
      <c r="V40" s="5"/>
      <c r="W40" s="5"/>
      <c r="X40" s="5"/>
      <c r="Y40" s="5"/>
      <c r="Z40" s="5"/>
      <c r="AA40" s="5"/>
      <c r="AB40" s="5"/>
      <c r="AC40" s="5"/>
      <c r="AD40" s="5"/>
      <c r="AE40" s="5"/>
      <c r="AF40" s="5"/>
      <c r="AG40" s="5"/>
      <c r="AH40" s="5"/>
      <c r="AI40" s="5"/>
      <c r="AJ40" s="5"/>
      <c r="AK40" s="5"/>
      <c r="AL40" s="5"/>
      <c r="AM40" s="5"/>
      <c r="AN40" s="5"/>
      <c r="AO40" s="18"/>
      <c r="AP40" s="18"/>
      <c r="AQ40" s="18"/>
      <c r="AR40" s="18"/>
      <c r="AS40" s="18"/>
      <c r="AT40" s="18"/>
    </row>
    <row r="41" spans="1:48" x14ac:dyDescent="0.2">
      <c r="A41" s="21" t="str">
        <f t="shared" si="0"/>
        <v>CIMS.CAN.CAN.Transportation Personal.Transit.Public BusBus Urban ElectricMarket share</v>
      </c>
      <c r="B41" s="1" t="s">
        <v>235</v>
      </c>
      <c r="C41" s="1" t="s">
        <v>205</v>
      </c>
      <c r="D41" s="1" t="s">
        <v>127</v>
      </c>
      <c r="E41" s="1" t="s">
        <v>72</v>
      </c>
      <c r="G41" s="1" t="s">
        <v>73</v>
      </c>
      <c r="H41" s="14"/>
      <c r="I41" s="14"/>
      <c r="J41" s="14"/>
      <c r="K41" s="14"/>
      <c r="L41" s="14"/>
      <c r="M41" s="14"/>
      <c r="N41" s="14"/>
      <c r="O41" s="14"/>
      <c r="P41" s="14"/>
      <c r="Q41" s="14"/>
      <c r="R41" s="14"/>
      <c r="T41" s="5"/>
      <c r="U41" s="14"/>
      <c r="V41" s="5"/>
      <c r="W41" s="5"/>
      <c r="X41" s="5"/>
      <c r="Y41" s="5"/>
      <c r="Z41" s="5"/>
      <c r="AA41" s="5"/>
      <c r="AB41" s="5"/>
      <c r="AC41" s="5"/>
      <c r="AD41" s="5"/>
      <c r="AE41" s="5"/>
      <c r="AF41" s="5"/>
      <c r="AG41" s="5"/>
      <c r="AH41" s="5"/>
      <c r="AI41" s="5"/>
      <c r="AJ41" s="5"/>
      <c r="AK41" s="5"/>
      <c r="AL41" s="5"/>
      <c r="AM41" s="5"/>
      <c r="AN41" s="5"/>
      <c r="AO41" s="18"/>
      <c r="AP41" s="18"/>
      <c r="AQ41" s="18"/>
      <c r="AR41" s="18"/>
      <c r="AS41" s="18"/>
      <c r="AT41" s="18"/>
    </row>
    <row r="42" spans="1:48" x14ac:dyDescent="0.2">
      <c r="A42" s="21" t="str">
        <f t="shared" si="0"/>
        <v>CIMS.CAN.CAN.Transportation Personal.Transit.Public BusBus Urban DieselService requestedCIMS.CAN.CAN.Fuel Blends.Diesel_Transportation</v>
      </c>
      <c r="B42" s="1" t="s">
        <v>235</v>
      </c>
      <c r="C42" s="1" t="s">
        <v>205</v>
      </c>
      <c r="D42" s="1" t="s">
        <v>224</v>
      </c>
      <c r="E42" s="1" t="s">
        <v>71</v>
      </c>
      <c r="F42" s="1" t="s">
        <v>429</v>
      </c>
      <c r="G42" s="1" t="s">
        <v>68</v>
      </c>
      <c r="H42" s="14"/>
      <c r="I42" s="14"/>
      <c r="J42" s="14"/>
      <c r="K42" s="14"/>
      <c r="L42" s="14"/>
      <c r="M42" s="14"/>
      <c r="N42" s="14"/>
      <c r="O42" s="14"/>
      <c r="P42" s="14"/>
      <c r="Q42" s="14"/>
      <c r="R42" s="14"/>
      <c r="T42" s="5"/>
      <c r="U42" s="14"/>
      <c r="V42" s="14"/>
      <c r="W42" s="14"/>
      <c r="X42" s="14"/>
      <c r="Y42" s="14"/>
      <c r="Z42" s="14"/>
      <c r="AA42" s="14"/>
      <c r="AB42" s="14"/>
      <c r="AC42" s="14"/>
      <c r="AD42" s="14"/>
      <c r="AE42" s="14"/>
      <c r="AF42" s="14"/>
      <c r="AG42" s="14"/>
      <c r="AH42" s="14"/>
      <c r="AI42" s="14"/>
      <c r="AJ42" s="14"/>
      <c r="AK42" s="14"/>
      <c r="AL42" s="14"/>
      <c r="AM42" s="14"/>
      <c r="AN42" s="36"/>
      <c r="AO42" s="18"/>
      <c r="AP42" s="18"/>
      <c r="AQ42" s="18"/>
      <c r="AR42" s="18"/>
      <c r="AS42" s="18"/>
      <c r="AT42" s="18"/>
    </row>
    <row r="43" spans="1:48" x14ac:dyDescent="0.2">
      <c r="A43" s="21" t="str">
        <f t="shared" si="0"/>
        <v>CIMS.CAN.CAN.Transportation Personal.Transit.Rapid TransitLight RailService requestedCIMS.CAN.CAN.Electricity</v>
      </c>
      <c r="B43" s="1" t="s">
        <v>392</v>
      </c>
      <c r="C43" s="1" t="s">
        <v>205</v>
      </c>
      <c r="D43" s="1" t="s">
        <v>129</v>
      </c>
      <c r="E43" s="1" t="s">
        <v>71</v>
      </c>
      <c r="F43" s="1" t="s">
        <v>236</v>
      </c>
      <c r="G43" s="1" t="s">
        <v>68</v>
      </c>
      <c r="H43" s="14"/>
      <c r="I43" s="14"/>
      <c r="J43" s="14"/>
      <c r="K43" s="14"/>
      <c r="L43" s="14"/>
      <c r="M43" s="14"/>
      <c r="N43" s="14"/>
      <c r="O43" s="14"/>
      <c r="P43" s="14"/>
      <c r="Q43" s="14"/>
      <c r="R43" s="14"/>
      <c r="T43" s="5"/>
      <c r="U43" s="14"/>
      <c r="V43" s="14"/>
      <c r="W43" s="14"/>
      <c r="X43" s="14"/>
      <c r="Y43" s="14"/>
      <c r="Z43" s="14"/>
      <c r="AA43" s="14"/>
      <c r="AB43" s="14"/>
      <c r="AC43" s="14"/>
      <c r="AD43" s="14"/>
      <c r="AE43" s="14"/>
      <c r="AF43" s="14"/>
      <c r="AG43" s="14"/>
      <c r="AH43" s="14"/>
      <c r="AI43" s="14"/>
      <c r="AJ43" s="14"/>
      <c r="AK43" s="14"/>
      <c r="AL43" s="14"/>
      <c r="AM43" s="14"/>
      <c r="AN43" s="5"/>
      <c r="AO43" s="18"/>
      <c r="AP43" s="18"/>
      <c r="AQ43" s="18"/>
      <c r="AR43" s="18"/>
      <c r="AS43" s="18"/>
      <c r="AT43" s="18"/>
    </row>
    <row r="44" spans="1:48" x14ac:dyDescent="0.2">
      <c r="A44" s="21" t="str">
        <f t="shared" si="0"/>
        <v>CIMS.CAN.CAN.Transportation Personal.Intercity BusOutput</v>
      </c>
      <c r="B44" s="1" t="s">
        <v>237</v>
      </c>
      <c r="C44" s="1" t="s">
        <v>205</v>
      </c>
      <c r="E44" s="1" t="s">
        <v>78</v>
      </c>
      <c r="G44" s="1" t="s">
        <v>139</v>
      </c>
      <c r="H44" s="14"/>
      <c r="I44" s="14"/>
      <c r="J44" s="14"/>
      <c r="K44" s="14"/>
      <c r="L44" s="14"/>
      <c r="M44" s="14"/>
      <c r="N44" s="14"/>
      <c r="O44" s="14"/>
      <c r="P44" s="14"/>
      <c r="Q44" s="14"/>
      <c r="R44" s="14"/>
      <c r="T44" s="5"/>
      <c r="U44" s="14"/>
      <c r="V44" s="14"/>
      <c r="W44" s="14"/>
      <c r="X44" s="14"/>
      <c r="Y44" s="14"/>
      <c r="Z44" s="14"/>
      <c r="AA44" s="14"/>
      <c r="AB44" s="14"/>
      <c r="AC44" s="14"/>
      <c r="AD44" s="14"/>
      <c r="AE44" s="14"/>
      <c r="AF44" s="14"/>
      <c r="AG44" s="14"/>
      <c r="AH44" s="14"/>
      <c r="AI44" s="14"/>
      <c r="AJ44" s="14"/>
      <c r="AK44" s="14"/>
      <c r="AL44" s="14"/>
      <c r="AM44" s="14"/>
      <c r="AN44" s="5"/>
      <c r="AO44" s="18"/>
      <c r="AP44" s="18"/>
      <c r="AQ44" s="18"/>
      <c r="AR44" s="18"/>
      <c r="AS44" s="18"/>
      <c r="AT44" s="18"/>
    </row>
    <row r="45" spans="1:48" x14ac:dyDescent="0.2">
      <c r="A45" s="21" t="str">
        <f t="shared" si="0"/>
        <v>CIMS.CAN.CAN.Transportation Personal.Intercity BusBus Intercity DieselMarket share</v>
      </c>
      <c r="B45" s="1" t="s">
        <v>237</v>
      </c>
      <c r="C45" s="1" t="s">
        <v>205</v>
      </c>
      <c r="D45" s="1" t="s">
        <v>223</v>
      </c>
      <c r="E45" s="1" t="s">
        <v>72</v>
      </c>
      <c r="G45" s="1" t="s">
        <v>73</v>
      </c>
      <c r="H45" s="14"/>
      <c r="I45" s="14"/>
      <c r="J45" s="14"/>
      <c r="K45" s="14"/>
      <c r="L45" s="14"/>
      <c r="M45" s="14"/>
      <c r="N45" s="14"/>
      <c r="O45" s="14"/>
      <c r="P45" s="14"/>
      <c r="Q45" s="14"/>
      <c r="R45" s="14"/>
      <c r="T45" s="5"/>
      <c r="U45" s="14"/>
      <c r="V45" s="14"/>
      <c r="W45" s="14"/>
      <c r="X45" s="14"/>
      <c r="Y45" s="14"/>
      <c r="Z45" s="14"/>
      <c r="AA45" s="14"/>
      <c r="AB45" s="14"/>
      <c r="AC45" s="14"/>
      <c r="AD45" s="14"/>
      <c r="AE45" s="14"/>
      <c r="AF45" s="14"/>
      <c r="AG45" s="14"/>
      <c r="AH45" s="14"/>
      <c r="AI45" s="14"/>
      <c r="AJ45" s="14"/>
      <c r="AK45" s="14"/>
      <c r="AL45" s="14"/>
      <c r="AM45" s="14"/>
      <c r="AN45" s="5"/>
      <c r="AO45" s="18"/>
      <c r="AP45" s="18"/>
      <c r="AQ45" s="18"/>
      <c r="AR45" s="18"/>
      <c r="AS45" s="18"/>
      <c r="AT45" s="18"/>
    </row>
    <row r="46" spans="1:48" x14ac:dyDescent="0.2">
      <c r="A46" s="21" t="str">
        <f t="shared" si="0"/>
        <v>CIMS.CAN.CAN.Transportation Personal.Intercity BusBus Intercity GasolineMarket share</v>
      </c>
      <c r="B46" s="1" t="s">
        <v>237</v>
      </c>
      <c r="C46" s="1" t="s">
        <v>205</v>
      </c>
      <c r="D46" s="1" t="s">
        <v>131</v>
      </c>
      <c r="E46" s="1" t="s">
        <v>72</v>
      </c>
      <c r="G46" s="1" t="s">
        <v>73</v>
      </c>
      <c r="H46" s="14"/>
      <c r="I46" s="14"/>
      <c r="J46" s="14"/>
      <c r="K46" s="14"/>
      <c r="L46" s="14"/>
      <c r="M46" s="14"/>
      <c r="N46" s="14"/>
      <c r="O46" s="14"/>
      <c r="P46" s="14"/>
      <c r="Q46" s="14"/>
      <c r="R46" s="14"/>
      <c r="T46" s="5"/>
      <c r="U46" s="14"/>
      <c r="V46" s="14"/>
      <c r="W46" s="14"/>
      <c r="X46" s="14"/>
      <c r="Y46" s="14"/>
      <c r="Z46" s="14"/>
      <c r="AA46" s="14"/>
      <c r="AB46" s="14"/>
      <c r="AC46" s="14"/>
      <c r="AD46" s="14"/>
      <c r="AE46" s="14"/>
      <c r="AF46" s="14"/>
      <c r="AG46" s="14"/>
      <c r="AH46" s="14"/>
      <c r="AI46" s="14"/>
      <c r="AJ46" s="14"/>
      <c r="AK46" s="14"/>
      <c r="AL46" s="14"/>
      <c r="AM46" s="14"/>
      <c r="AN46" s="14"/>
      <c r="AO46" s="35"/>
      <c r="AP46" s="35"/>
      <c r="AQ46" s="35"/>
      <c r="AR46" s="35"/>
      <c r="AS46" s="35"/>
      <c r="AT46" s="35"/>
    </row>
    <row r="47" spans="1:48" x14ac:dyDescent="0.2">
      <c r="A47" s="21" t="str">
        <f t="shared" si="0"/>
        <v>CIMS.CAN.CAN.Transportation Personal.Intercity BusBus Intercity DieselService requestedCIMS.CAN.CAN.Fuel Blends.Diesel_Transportation</v>
      </c>
      <c r="B47" s="1" t="s">
        <v>237</v>
      </c>
      <c r="C47" s="1" t="s">
        <v>205</v>
      </c>
      <c r="D47" s="1" t="s">
        <v>223</v>
      </c>
      <c r="E47" s="1" t="s">
        <v>71</v>
      </c>
      <c r="F47" s="1" t="s">
        <v>429</v>
      </c>
      <c r="G47" s="1" t="s">
        <v>68</v>
      </c>
      <c r="H47" s="14"/>
      <c r="I47" s="14"/>
      <c r="J47" s="14"/>
      <c r="K47" s="14"/>
      <c r="L47" s="14"/>
      <c r="M47" s="14"/>
      <c r="N47" s="14"/>
      <c r="O47" s="14"/>
      <c r="P47" s="14"/>
      <c r="Q47" s="14"/>
      <c r="R47" s="14"/>
      <c r="T47" s="5"/>
      <c r="U47" s="14"/>
      <c r="V47" s="14"/>
      <c r="W47" s="14"/>
      <c r="X47" s="14"/>
      <c r="Y47" s="14"/>
      <c r="Z47" s="14"/>
      <c r="AA47" s="14"/>
      <c r="AB47" s="14"/>
      <c r="AC47" s="14"/>
      <c r="AD47" s="14"/>
      <c r="AE47" s="14"/>
      <c r="AF47" s="14"/>
      <c r="AG47" s="14"/>
      <c r="AH47" s="14"/>
      <c r="AI47" s="14"/>
      <c r="AJ47" s="14"/>
      <c r="AK47" s="14"/>
      <c r="AL47" s="14"/>
      <c r="AM47" s="14"/>
      <c r="AN47" s="36"/>
      <c r="AO47" s="18"/>
      <c r="AP47" s="18"/>
      <c r="AQ47" s="18"/>
      <c r="AR47" s="18"/>
      <c r="AS47" s="18"/>
      <c r="AT47" s="18"/>
    </row>
    <row r="48" spans="1:48" x14ac:dyDescent="0.2">
      <c r="A48" s="21" t="str">
        <f t="shared" si="0"/>
        <v>CIMS.CAN.CAN.Transportation Personal.Intercity BusBus Intercity GasolineService requestedCIMS.CAN.CAN.Fuel Blends.Gasoline_Transportation</v>
      </c>
      <c r="B48" s="1" t="s">
        <v>237</v>
      </c>
      <c r="C48" s="1" t="s">
        <v>205</v>
      </c>
      <c r="D48" s="1" t="s">
        <v>131</v>
      </c>
      <c r="E48" s="1" t="s">
        <v>71</v>
      </c>
      <c r="F48" s="1" t="s">
        <v>445</v>
      </c>
      <c r="G48" s="1" t="s">
        <v>68</v>
      </c>
      <c r="H48" s="14"/>
      <c r="I48" s="14"/>
      <c r="J48" s="14"/>
      <c r="K48" s="14"/>
      <c r="L48" s="14"/>
      <c r="M48" s="14"/>
      <c r="N48" s="14"/>
      <c r="O48" s="14"/>
      <c r="P48" s="14"/>
      <c r="Q48" s="14"/>
      <c r="R48" s="14"/>
      <c r="T48" s="14"/>
      <c r="U48" s="14"/>
      <c r="V48" s="14"/>
      <c r="W48" s="14"/>
      <c r="X48" s="14"/>
      <c r="Y48" s="14"/>
      <c r="Z48" s="14"/>
      <c r="AA48" s="14"/>
      <c r="AB48" s="14"/>
      <c r="AC48" s="14"/>
      <c r="AD48" s="14"/>
      <c r="AE48" s="14"/>
      <c r="AF48" s="14"/>
      <c r="AG48" s="14"/>
      <c r="AH48" s="14"/>
      <c r="AI48" s="14"/>
      <c r="AJ48" s="14"/>
      <c r="AK48" s="14"/>
      <c r="AL48" s="14"/>
      <c r="AM48" s="14"/>
      <c r="AN48" s="5"/>
      <c r="AO48" s="18"/>
      <c r="AP48" s="18"/>
      <c r="AQ48" s="18"/>
      <c r="AR48" s="18"/>
      <c r="AS48" s="18"/>
      <c r="AT48" s="18"/>
    </row>
    <row r="49" spans="1:48" x14ac:dyDescent="0.2">
      <c r="A49" s="21" t="str">
        <f t="shared" si="0"/>
        <v>CIMS.CAN.CAN.Transportation Personal.Intercity RailRail Intercity DieselMarket share</v>
      </c>
      <c r="B49" s="1" t="s">
        <v>238</v>
      </c>
      <c r="C49" s="1" t="s">
        <v>205</v>
      </c>
      <c r="D49" s="1" t="s">
        <v>225</v>
      </c>
      <c r="E49" s="1" t="s">
        <v>72</v>
      </c>
      <c r="G49" s="1" t="s">
        <v>73</v>
      </c>
      <c r="H49" s="14"/>
      <c r="I49" s="14"/>
      <c r="J49" s="14"/>
      <c r="K49" s="14"/>
      <c r="L49" s="14"/>
      <c r="M49" s="14"/>
      <c r="N49" s="14"/>
      <c r="O49" s="14"/>
      <c r="P49" s="14"/>
      <c r="Q49" s="14"/>
      <c r="R49" s="14"/>
      <c r="T49" s="14"/>
      <c r="U49" s="14"/>
      <c r="V49" s="14"/>
      <c r="W49" s="14"/>
      <c r="X49" s="14"/>
      <c r="Y49" s="14"/>
      <c r="Z49" s="14"/>
      <c r="AA49" s="14"/>
      <c r="AB49" s="14"/>
      <c r="AC49" s="14"/>
      <c r="AD49" s="14"/>
      <c r="AE49" s="14"/>
      <c r="AF49" s="14"/>
      <c r="AG49" s="14"/>
      <c r="AH49" s="14"/>
      <c r="AI49" s="14"/>
      <c r="AJ49" s="14"/>
      <c r="AK49" s="14"/>
      <c r="AL49" s="14"/>
      <c r="AM49" s="14"/>
      <c r="AN49" s="14"/>
      <c r="AO49" s="35"/>
      <c r="AP49" s="35"/>
      <c r="AQ49" s="35"/>
      <c r="AR49" s="35"/>
      <c r="AS49" s="35"/>
      <c r="AT49" s="35"/>
    </row>
    <row r="50" spans="1:48" x14ac:dyDescent="0.2">
      <c r="A50" s="21" t="str">
        <f t="shared" si="0"/>
        <v>CIMS.CAN.CAN.Transportation Personal.Intercity RailRail Intercity DieselService requestedCIMS.CAN.CAN.Fuel Blends.Diesel_Transportation</v>
      </c>
      <c r="B50" s="1" t="s">
        <v>238</v>
      </c>
      <c r="C50" s="1" t="s">
        <v>205</v>
      </c>
      <c r="D50" s="1" t="s">
        <v>225</v>
      </c>
      <c r="E50" s="1" t="s">
        <v>71</v>
      </c>
      <c r="F50" s="1" t="s">
        <v>429</v>
      </c>
      <c r="G50" s="1" t="s">
        <v>68</v>
      </c>
      <c r="H50" s="14"/>
      <c r="I50" s="14"/>
      <c r="J50" s="14"/>
      <c r="K50" s="14"/>
      <c r="L50" s="14"/>
      <c r="M50" s="14"/>
      <c r="N50" s="14"/>
      <c r="O50" s="14"/>
      <c r="P50" s="14"/>
      <c r="Q50" s="14"/>
      <c r="R50" s="14"/>
      <c r="T50" s="14"/>
      <c r="U50" s="14"/>
      <c r="V50" s="14"/>
      <c r="W50" s="14"/>
      <c r="X50" s="14"/>
      <c r="Y50" s="14"/>
      <c r="Z50" s="14"/>
      <c r="AA50" s="14"/>
      <c r="AB50" s="14"/>
      <c r="AC50" s="14"/>
      <c r="AD50" s="14"/>
      <c r="AE50" s="14"/>
      <c r="AF50" s="14"/>
      <c r="AG50" s="14"/>
      <c r="AH50" s="14"/>
      <c r="AI50" s="14"/>
      <c r="AJ50" s="14"/>
      <c r="AK50" s="14"/>
      <c r="AL50" s="14"/>
      <c r="AM50" s="14"/>
      <c r="AN50" s="36"/>
      <c r="AO50" s="18"/>
      <c r="AP50" s="18"/>
      <c r="AQ50" s="18"/>
      <c r="AR50" s="18"/>
      <c r="AS50" s="18"/>
      <c r="AT50" s="18"/>
    </row>
    <row r="51" spans="1:48" x14ac:dyDescent="0.2">
      <c r="A51" s="21" t="str">
        <f t="shared" si="0"/>
        <v>CIMS.CAN.CAN.Transportation Personal.Mode.Intercity AirAir IntercityMarket share</v>
      </c>
      <c r="B51" s="1" t="s">
        <v>231</v>
      </c>
      <c r="C51" s="1" t="s">
        <v>205</v>
      </c>
      <c r="D51" s="1" t="s">
        <v>406</v>
      </c>
      <c r="E51" s="1" t="s">
        <v>72</v>
      </c>
      <c r="G51" s="1" t="s">
        <v>73</v>
      </c>
      <c r="H51" s="3"/>
      <c r="I51" s="3"/>
      <c r="J51" s="3"/>
      <c r="K51" s="3"/>
      <c r="L51" s="3"/>
      <c r="M51" s="3"/>
      <c r="N51" s="3"/>
      <c r="O51" s="3"/>
      <c r="P51" s="3"/>
      <c r="Q51" s="3"/>
      <c r="R51" s="3"/>
      <c r="T51" s="3"/>
      <c r="U51" s="3"/>
      <c r="V51" s="3"/>
      <c r="W51" s="3"/>
      <c r="X51" s="3"/>
      <c r="Y51" s="3"/>
      <c r="Z51" s="3"/>
      <c r="AA51" s="3"/>
      <c r="AB51" s="3"/>
      <c r="AC51" s="3"/>
      <c r="AD51" s="3"/>
      <c r="AE51" s="3"/>
      <c r="AF51" s="3"/>
      <c r="AG51" s="3"/>
      <c r="AH51" s="3"/>
      <c r="AI51" s="3"/>
      <c r="AJ51" s="3"/>
      <c r="AK51" s="3"/>
      <c r="AL51" s="3"/>
      <c r="AM51" s="3"/>
      <c r="AN51" s="14"/>
      <c r="AO51" s="35"/>
      <c r="AP51" s="35"/>
      <c r="AQ51" s="35"/>
      <c r="AR51" s="35"/>
      <c r="AS51" s="35"/>
      <c r="AT51" s="35"/>
    </row>
    <row r="52" spans="1:48" x14ac:dyDescent="0.2">
      <c r="A52" s="21" t="str">
        <f t="shared" si="0"/>
        <v>CIMS.CAN.CAN.Transportation Personal.Mode.Intercity AirAir IntercityService requestedCIMS.Generic Fuels.Jet Fuel</v>
      </c>
      <c r="B52" s="1" t="s">
        <v>231</v>
      </c>
      <c r="C52" s="1" t="s">
        <v>205</v>
      </c>
      <c r="D52" s="1" t="s">
        <v>406</v>
      </c>
      <c r="E52" s="1" t="s">
        <v>71</v>
      </c>
      <c r="F52" s="1" t="s">
        <v>407</v>
      </c>
      <c r="G52" s="1" t="s">
        <v>68</v>
      </c>
      <c r="H52" s="3"/>
      <c r="I52" s="3"/>
      <c r="J52" s="3"/>
      <c r="K52" s="3"/>
      <c r="L52" s="3"/>
      <c r="M52" s="3"/>
      <c r="N52" s="3"/>
      <c r="O52" s="3"/>
      <c r="P52" s="3"/>
      <c r="Q52" s="3"/>
      <c r="R52" s="3"/>
      <c r="T52" s="3"/>
      <c r="U52" s="3"/>
      <c r="V52" s="3"/>
      <c r="W52" s="3"/>
      <c r="X52" s="3"/>
      <c r="Y52" s="3"/>
      <c r="Z52" s="3"/>
      <c r="AA52" s="3"/>
      <c r="AB52" s="3"/>
      <c r="AC52" s="3"/>
      <c r="AD52" s="3"/>
      <c r="AE52" s="3"/>
      <c r="AF52" s="3"/>
      <c r="AG52" s="3"/>
      <c r="AH52" s="3"/>
      <c r="AI52" s="3"/>
      <c r="AJ52" s="3"/>
      <c r="AK52" s="3"/>
      <c r="AL52" s="3"/>
      <c r="AM52" s="3"/>
      <c r="AN52" s="36"/>
      <c r="AO52" s="18"/>
      <c r="AP52" s="18"/>
      <c r="AQ52" s="18"/>
      <c r="AR52" s="18"/>
      <c r="AS52" s="18"/>
      <c r="AT52" s="18"/>
    </row>
    <row r="53" spans="1:48" x14ac:dyDescent="0.2">
      <c r="H53" s="3"/>
      <c r="I53" s="3"/>
      <c r="J53" s="3"/>
      <c r="K53" s="3"/>
      <c r="L53" s="3"/>
      <c r="M53" s="3"/>
      <c r="N53" s="3"/>
      <c r="O53" s="3"/>
      <c r="P53" s="3"/>
      <c r="Q53" s="3"/>
      <c r="R53" s="3"/>
    </row>
    <row r="54" spans="1:48" x14ac:dyDescent="0.2">
      <c r="A54" s="21" t="str">
        <f t="shared" ref="A54:A104" si="16">B54&amp;D54&amp;E54&amp;F54</f>
        <v>CIMS.CAN.BCService requestedCIMS.CAN.BC.Transportation Personal</v>
      </c>
      <c r="B54" s="1" t="s">
        <v>52</v>
      </c>
      <c r="C54" s="1" t="s">
        <v>207</v>
      </c>
      <c r="E54" s="1" t="s">
        <v>71</v>
      </c>
      <c r="F54" s="6" t="s">
        <v>104</v>
      </c>
      <c r="G54" s="1" t="s">
        <v>139</v>
      </c>
      <c r="H54" s="5">
        <f t="shared" ref="H54:R54" si="17">INDEX($T54:$AT54,MATCH(H$1,$T$2:$AT$2,0))</f>
        <v>69466745.303248137</v>
      </c>
      <c r="I54" s="5">
        <f t="shared" si="17"/>
        <v>68789192.167965606</v>
      </c>
      <c r="J54" s="5">
        <f t="shared" si="17"/>
        <v>69799093.809390545</v>
      </c>
      <c r="K54" s="5">
        <f t="shared" si="17"/>
        <v>71381915.98756063</v>
      </c>
      <c r="L54" s="5">
        <f t="shared" si="17"/>
        <v>84888764.860464573</v>
      </c>
      <c r="M54" s="5">
        <f t="shared" si="17"/>
        <v>87383327.277272075</v>
      </c>
      <c r="N54" s="5">
        <f t="shared" si="17"/>
        <v>90696731.113210618</v>
      </c>
      <c r="O54" s="5">
        <f t="shared" si="17"/>
        <v>94036411.075839311</v>
      </c>
      <c r="P54" s="5">
        <f t="shared" si="17"/>
        <v>97823264.81319584</v>
      </c>
      <c r="Q54" s="5">
        <f t="shared" si="17"/>
        <v>102080978.0387622</v>
      </c>
      <c r="R54" s="5">
        <f t="shared" si="17"/>
        <v>106835826.97564992</v>
      </c>
      <c r="T54" s="5">
        <f>SUM(BC!C$72,BC!C$107,BC!C$142,BC!C$177,BC!C$212,BC!C$247,BC!C$287,BC!C$325)*1000+T59</f>
        <v>69466745.303248137</v>
      </c>
      <c r="U54" s="5">
        <f>SUM(BC!D$72,BC!D$107,BC!D$142,BC!D$177,BC!D$212,BC!D$247,BC!D$287,BC!D$325)*1000+U59</f>
        <v>68515801.113667428</v>
      </c>
      <c r="V54" s="5">
        <f>SUM(BC!E$72,BC!E$107,BC!E$142,BC!E$177,BC!E$212,BC!E$247,BC!E$287,BC!E$325)*1000+V59</f>
        <v>70537096.744185194</v>
      </c>
      <c r="W54" s="5">
        <f>SUM(BC!F$72,BC!F$107,BC!F$142,BC!F$177,BC!F$212,BC!F$247,BC!F$287,BC!F$325)*1000+W59</f>
        <v>69178450.617553055</v>
      </c>
      <c r="X54" s="5">
        <f>SUM(BC!G$72,BC!G$107,BC!G$142,BC!G$177,BC!G$212,BC!G$247,BC!G$287,BC!G$325)*1000+X59</f>
        <v>70543940.83201772</v>
      </c>
      <c r="Y54" s="5">
        <f>SUM(BC!H$72,BC!H$107,BC!H$142,BC!H$177,BC!H$212,BC!H$247,BC!H$287,BC!H$325)*1000+Y59</f>
        <v>68789192.167965606</v>
      </c>
      <c r="Z54" s="5">
        <f>SUM(BC!I$72,BC!I$107,BC!I$142,BC!I$177,BC!I$212,BC!I$247,BC!I$287,BC!I$325)*1000+Z59</f>
        <v>65912115.426520258</v>
      </c>
      <c r="AA54" s="5">
        <f>SUM(BC!J$72,BC!J$107,BC!J$142,BC!J$177,BC!J$212,BC!J$247,BC!J$287,BC!J$325)*1000+AA59</f>
        <v>69496039.877669036</v>
      </c>
      <c r="AB54" s="5">
        <f>SUM(BC!K$72,BC!K$107,BC!K$142,BC!K$177,BC!K$212,BC!K$247,BC!K$287,BC!K$325)*1000+AB59</f>
        <v>68534273.937507957</v>
      </c>
      <c r="AC54" s="5">
        <f>SUM(BC!L$72,BC!L$107,BC!L$142,BC!L$177,BC!L$212,BC!L$247,BC!L$287,BC!L$325)*1000+AC59</f>
        <v>67110812.651442423</v>
      </c>
      <c r="AD54" s="5">
        <f>SUM(BC!M$72,BC!M$107,BC!M$142,BC!M$177,BC!M$212,BC!M$247,BC!M$287,BC!M$325)*1000+AD59</f>
        <v>69799093.809390545</v>
      </c>
      <c r="AE54" s="5">
        <f>SUM(BC!N$72,BC!N$107,BC!N$142,BC!N$177,BC!N$212,BC!N$247,BC!N$287,BC!N$325)*1000+AE59</f>
        <v>67141525.494063452</v>
      </c>
      <c r="AF54" s="5">
        <f>SUM(BC!O$72,BC!O$107,BC!O$142,BC!O$177,BC!O$212,BC!O$247,BC!O$287,BC!O$325)*1000+AF59</f>
        <v>67729067.467691407</v>
      </c>
      <c r="AG54" s="5">
        <f>SUM(BC!P$72,BC!P$107,BC!P$142,BC!P$177,BC!P$212,BC!P$247,BC!P$287,BC!P$325)*1000+AG59</f>
        <v>69415815.923505709</v>
      </c>
      <c r="AH54" s="5">
        <f>SUM(BC!Q$72,BC!Q$107,BC!Q$142,BC!Q$177,BC!Q$212,BC!Q$247,BC!Q$287,BC!Q$325)*1000+AH59</f>
        <v>70157836.850363731</v>
      </c>
      <c r="AI54" s="5">
        <f>SUM(BC!R$72,BC!R$107,BC!R$142,BC!R$177,BC!R$212,BC!R$247,BC!R$287,BC!R$325)*1000+AI59</f>
        <v>71381915.98756063</v>
      </c>
      <c r="AJ54" s="5">
        <f>SUM(BC!S$72,BC!S$107,BC!S$142,BC!S$177,BC!S$212,BC!S$247,BC!S$287,BC!S$325)*1000+AJ59</f>
        <v>77425919.314171121</v>
      </c>
      <c r="AK54" s="5">
        <f>SUM(BC!T$72,BC!T$107,BC!T$142,BC!T$177,BC!T$212,BC!T$247,BC!T$287,BC!T$325)*1000+AK59</f>
        <v>81069795.620183408</v>
      </c>
      <c r="AL54" s="5">
        <f>SUM(BC!U$72,BC!U$107,BC!U$142,BC!U$177,BC!U$212,BC!U$247,BC!U$287,BC!U$325)*1000+AL59</f>
        <v>84797136.467815578</v>
      </c>
      <c r="AM54" s="5">
        <f>SUM(BC!V$72,BC!V$107,BC!V$142,BC!V$177,BC!V$212,BC!V$247,BC!V$287,BC!V$325)*1000+AM59</f>
        <v>84888764.860464573</v>
      </c>
      <c r="AN54" s="5">
        <f>SUM(BC!W$72,BC!W$107,BC!W$142,BC!W$177,BC!W$212,BC!W$247,BC!W$287,BC!W$325)*1000+AN59</f>
        <v>70536741.324215055</v>
      </c>
      <c r="AO54" s="18">
        <f>SUM(AO56:AO58)</f>
        <v>87383327.277272075</v>
      </c>
      <c r="AP54" s="18">
        <f t="shared" ref="AP54:AT54" si="18">SUM(AP56:AP59)</f>
        <v>90696731.113210618</v>
      </c>
      <c r="AQ54" s="18">
        <f t="shared" si="18"/>
        <v>94036411.075839311</v>
      </c>
      <c r="AR54" s="18">
        <f t="shared" si="18"/>
        <v>97823264.81319584</v>
      </c>
      <c r="AS54" s="18">
        <f t="shared" si="18"/>
        <v>102080978.0387622</v>
      </c>
      <c r="AT54" s="18">
        <f t="shared" si="18"/>
        <v>106835826.97564992</v>
      </c>
    </row>
    <row r="55" spans="1:48" x14ac:dyDescent="0.2">
      <c r="A55" s="21" t="str">
        <f t="shared" si="16"/>
        <v>CIMS.CAN.BC.Transportation PersonalService requestedCIMS.CAN.BC.Transportation Personal.Mode</v>
      </c>
      <c r="B55" s="1" t="s">
        <v>104</v>
      </c>
      <c r="C55" s="1" t="s">
        <v>207</v>
      </c>
      <c r="E55" s="1" t="s">
        <v>71</v>
      </c>
      <c r="F55" s="1" t="s">
        <v>239</v>
      </c>
      <c r="G55" s="1" t="s">
        <v>139</v>
      </c>
      <c r="H55" s="22">
        <v>1</v>
      </c>
      <c r="I55" s="22">
        <v>1</v>
      </c>
      <c r="J55" s="22">
        <v>1</v>
      </c>
      <c r="K55" s="22">
        <v>1</v>
      </c>
      <c r="L55" s="22">
        <v>1</v>
      </c>
      <c r="M55" s="22">
        <v>1</v>
      </c>
      <c r="N55" s="22">
        <v>1</v>
      </c>
      <c r="O55" s="22">
        <v>1</v>
      </c>
      <c r="P55" s="22">
        <v>1</v>
      </c>
      <c r="Q55" s="22">
        <v>1</v>
      </c>
      <c r="R55" s="22">
        <v>1</v>
      </c>
      <c r="T55" s="22"/>
      <c r="U55" s="22"/>
      <c r="V55" s="22"/>
      <c r="W55" s="22"/>
      <c r="X55" s="22"/>
      <c r="Y55" s="22"/>
      <c r="Z55" s="22"/>
      <c r="AA55" s="22"/>
      <c r="AB55" s="22"/>
      <c r="AC55" s="22"/>
      <c r="AD55" s="22"/>
      <c r="AE55" s="22"/>
      <c r="AF55" s="22"/>
      <c r="AG55" s="22"/>
      <c r="AH55" s="22"/>
      <c r="AI55" s="22"/>
      <c r="AJ55" s="22"/>
      <c r="AK55" s="22"/>
      <c r="AL55" s="22"/>
      <c r="AM55" s="22"/>
      <c r="AN55" s="22"/>
      <c r="AO55" s="24"/>
      <c r="AP55" s="24"/>
      <c r="AQ55" s="24"/>
      <c r="AR55" s="24"/>
      <c r="AS55" s="24"/>
      <c r="AT55" s="24"/>
    </row>
    <row r="56" spans="1:48" x14ac:dyDescent="0.2">
      <c r="A56" s="21" t="str">
        <f t="shared" si="16"/>
        <v>CIMS.CAN.BC.Transportation Personal.ModeService requestedCIMS.CAN.BC.Transportation Personal.Mode.Urban</v>
      </c>
      <c r="B56" s="1" t="s">
        <v>239</v>
      </c>
      <c r="C56" s="1" t="s">
        <v>207</v>
      </c>
      <c r="E56" s="1" t="s">
        <v>71</v>
      </c>
      <c r="F56" s="1" t="s">
        <v>240</v>
      </c>
      <c r="G56" s="1" t="s">
        <v>139</v>
      </c>
      <c r="H56" s="14">
        <f t="shared" ref="H56:R56" si="19">INDEX($T56:$AT56,MATCH(H$1,$T$2:$AT$2,0))/INDEX($T54:$AT54,MATCH(H$1,$T$2:$AT$2,0))</f>
        <v>0.53605216121842847</v>
      </c>
      <c r="I56" s="14">
        <f t="shared" si="19"/>
        <v>0.549777499877659</v>
      </c>
      <c r="J56" s="14">
        <f t="shared" si="19"/>
        <v>0.53140961858356484</v>
      </c>
      <c r="K56" s="14">
        <f t="shared" si="19"/>
        <v>0.53870509233776964</v>
      </c>
      <c r="L56" s="14">
        <f t="shared" si="19"/>
        <v>0.51423889748199636</v>
      </c>
      <c r="M56" s="14">
        <f t="shared" si="19"/>
        <v>0.51342903351214142</v>
      </c>
      <c r="N56" s="14">
        <f t="shared" si="19"/>
        <v>0.51029392092463399</v>
      </c>
      <c r="O56" s="14">
        <f t="shared" si="19"/>
        <v>0.50945720055335897</v>
      </c>
      <c r="P56" s="14">
        <f t="shared" si="19"/>
        <v>0.50860102529442019</v>
      </c>
      <c r="Q56" s="14">
        <f t="shared" si="19"/>
        <v>0.50774224109370081</v>
      </c>
      <c r="R56" s="14">
        <f t="shared" si="19"/>
        <v>0.50689476108053222</v>
      </c>
      <c r="T56" s="5">
        <f t="shared" ref="T56:AM56" si="20">SUM(T60:T62)/(1-$H59)</f>
        <v>37237798.952616282</v>
      </c>
      <c r="U56" s="5">
        <f t="shared" si="20"/>
        <v>37317350.016995922</v>
      </c>
      <c r="V56" s="5">
        <f t="shared" si="20"/>
        <v>38396608.600510657</v>
      </c>
      <c r="W56" s="5">
        <f t="shared" si="20"/>
        <v>38349259.483630694</v>
      </c>
      <c r="X56" s="5">
        <f t="shared" si="20"/>
        <v>38615027.003792256</v>
      </c>
      <c r="Y56" s="5">
        <f t="shared" si="20"/>
        <v>37818750.088707976</v>
      </c>
      <c r="Z56" s="5">
        <f t="shared" si="20"/>
        <v>36173850.091992594</v>
      </c>
      <c r="AA56" s="5">
        <f t="shared" si="20"/>
        <v>37619396.87109834</v>
      </c>
      <c r="AB56" s="5">
        <f t="shared" si="20"/>
        <v>36843486.383570522</v>
      </c>
      <c r="AC56" s="5">
        <f t="shared" si="20"/>
        <v>36093941.238384791</v>
      </c>
      <c r="AD56" s="5">
        <f t="shared" si="20"/>
        <v>37091909.818726689</v>
      </c>
      <c r="AE56" s="5">
        <f t="shared" si="20"/>
        <v>34943969.311139621</v>
      </c>
      <c r="AF56" s="5">
        <f t="shared" si="20"/>
        <v>36300182.228016406</v>
      </c>
      <c r="AG56" s="5">
        <f t="shared" si="20"/>
        <v>37153549.436260283</v>
      </c>
      <c r="AH56" s="5">
        <f t="shared" si="20"/>
        <v>37343838.67426189</v>
      </c>
      <c r="AI56" s="5">
        <f t="shared" si="20"/>
        <v>38453801.643325761</v>
      </c>
      <c r="AJ56" s="5">
        <f t="shared" si="20"/>
        <v>41581207.819813311</v>
      </c>
      <c r="AK56" s="5">
        <f t="shared" si="20"/>
        <v>43174043.869228162</v>
      </c>
      <c r="AL56" s="5">
        <f t="shared" si="20"/>
        <v>43694732.679456897</v>
      </c>
      <c r="AM56" s="5">
        <f t="shared" si="20"/>
        <v>43653104.850453734</v>
      </c>
      <c r="AN56" s="5">
        <f>SUM(AN60:AN62)/(1-$H59)</f>
        <v>40559021.005586989</v>
      </c>
      <c r="AO56" s="5">
        <f>SUM(AO60:AO62)/(1-$H59)</f>
        <v>44865137.269044943</v>
      </c>
      <c r="AP56" s="5">
        <f t="shared" ref="AP56:AT56" si="21">SUM(AP60:AP62)/(1-$H59)</f>
        <v>46281990.534807496</v>
      </c>
      <c r="AQ56" s="5">
        <f t="shared" si="21"/>
        <v>47907526.73678197</v>
      </c>
      <c r="AR56" s="5">
        <f t="shared" si="21"/>
        <v>49753012.781638987</v>
      </c>
      <c r="AS56" s="5">
        <f t="shared" si="21"/>
        <v>51830824.562437974</v>
      </c>
      <c r="AT56" s="5">
        <f t="shared" si="21"/>
        <v>54154520.989663146</v>
      </c>
    </row>
    <row r="57" spans="1:48" x14ac:dyDescent="0.2">
      <c r="A57" s="21" t="str">
        <f t="shared" si="16"/>
        <v>CIMS.CAN.BC.Transportation Personal.ModeService requestedCIMS.CAN.BC.Transportation Personal.Mode.Intercity Land</v>
      </c>
      <c r="B57" s="1" t="s">
        <v>239</v>
      </c>
      <c r="C57" s="1" t="s">
        <v>207</v>
      </c>
      <c r="E57" s="1" t="s">
        <v>71</v>
      </c>
      <c r="F57" s="1" t="s">
        <v>241</v>
      </c>
      <c r="G57" s="1" t="s">
        <v>139</v>
      </c>
      <c r="H57" s="14">
        <f t="shared" ref="H57:R57" si="22">INDEX($T57:$AT57,MATCH(H$1,$T$2:$AT$2,0))/INDEX($T54:$AT54,MATCH(H$1,$T$2:$AT$2,0))</f>
        <v>0.37831711042846877</v>
      </c>
      <c r="I57" s="14">
        <f t="shared" si="22"/>
        <v>0.37151458175277063</v>
      </c>
      <c r="J57" s="14">
        <f t="shared" si="22"/>
        <v>0.35015179258433521</v>
      </c>
      <c r="K57" s="14">
        <f t="shared" si="22"/>
        <v>0.36687903485207968</v>
      </c>
      <c r="L57" s="14">
        <f t="shared" si="22"/>
        <v>0.34817610260877635</v>
      </c>
      <c r="M57" s="14">
        <f t="shared" si="22"/>
        <v>0.34258408142821356</v>
      </c>
      <c r="N57" s="14">
        <f t="shared" si="22"/>
        <v>0.33571203662448196</v>
      </c>
      <c r="O57" s="14">
        <f t="shared" si="22"/>
        <v>0.33072407364228051</v>
      </c>
      <c r="P57" s="14">
        <f t="shared" si="22"/>
        <v>0.32606284276671693</v>
      </c>
      <c r="Q57" s="14">
        <f t="shared" si="22"/>
        <v>0.32172700885397054</v>
      </c>
      <c r="R57" s="14">
        <f t="shared" si="22"/>
        <v>0.31771166877087198</v>
      </c>
      <c r="T57" s="5">
        <f t="shared" ref="T57:AT57" si="23">SUM(T65:T67)</f>
        <v>26280458.353995241</v>
      </c>
      <c r="U57" s="5">
        <f t="shared" si="23"/>
        <v>25992177.944496308</v>
      </c>
      <c r="V57" s="5">
        <f t="shared" si="23"/>
        <v>26548164.965840507</v>
      </c>
      <c r="W57" s="5">
        <f t="shared" si="23"/>
        <v>25908082.840656422</v>
      </c>
      <c r="X57" s="5">
        <f t="shared" si="23"/>
        <v>26618319.706668753</v>
      </c>
      <c r="Y57" s="5">
        <f t="shared" si="23"/>
        <v>25556187.957392707</v>
      </c>
      <c r="Z57" s="5">
        <f t="shared" si="23"/>
        <v>23713405.711942125</v>
      </c>
      <c r="AA57" s="5">
        <f t="shared" ref="AA57:AB57" si="24">SUM(AA65:AA67)</f>
        <v>25571166.069941189</v>
      </c>
      <c r="AB57" s="5">
        <f t="shared" si="24"/>
        <v>24538387.478298027</v>
      </c>
      <c r="AC57" s="5">
        <f t="shared" si="23"/>
        <v>24160341.915693171</v>
      </c>
      <c r="AD57" s="5">
        <f t="shared" si="23"/>
        <v>24440277.818120275</v>
      </c>
      <c r="AE57" s="5">
        <f t="shared" si="23"/>
        <v>22967701.054071616</v>
      </c>
      <c r="AF57" s="5">
        <f t="shared" si="23"/>
        <v>23754685.853735611</v>
      </c>
      <c r="AG57" s="5">
        <f t="shared" si="23"/>
        <v>24673435.779950604</v>
      </c>
      <c r="AH57" s="5">
        <f t="shared" si="23"/>
        <v>25171769.591008343</v>
      </c>
      <c r="AI57" s="5">
        <f t="shared" si="23"/>
        <v>26188528.443408482</v>
      </c>
      <c r="AJ57" s="5">
        <f t="shared" si="23"/>
        <v>28809735.538005158</v>
      </c>
      <c r="AK57" s="5">
        <f t="shared" si="23"/>
        <v>29148870.615721285</v>
      </c>
      <c r="AL57" s="5">
        <f t="shared" si="23"/>
        <v>29662408.812831152</v>
      </c>
      <c r="AM57" s="5">
        <f t="shared" si="23"/>
        <v>29556239.304389402</v>
      </c>
      <c r="AN57" s="5">
        <f t="shared" si="23"/>
        <v>26552391.604979169</v>
      </c>
      <c r="AO57" s="5">
        <f t="shared" si="23"/>
        <v>29936136.90742521</v>
      </c>
      <c r="AP57" s="5">
        <f t="shared" si="23"/>
        <v>30447984.317198955</v>
      </c>
      <c r="AQ57" s="5">
        <f t="shared" si="23"/>
        <v>31100104.941701643</v>
      </c>
      <c r="AR57" s="5">
        <f t="shared" si="23"/>
        <v>31896531.813711986</v>
      </c>
      <c r="AS57" s="5">
        <f t="shared" si="23"/>
        <v>32842207.725298818</v>
      </c>
      <c r="AT57" s="5">
        <f t="shared" si="23"/>
        <v>33942988.872949876</v>
      </c>
    </row>
    <row r="58" spans="1:48" x14ac:dyDescent="0.2">
      <c r="A58" s="21" t="str">
        <f t="shared" si="16"/>
        <v>CIMS.CAN.BC.Transportation Personal.ModeService requestedCIMS.CAN.BC.Transportation Personal.Mode.Intercity Air</v>
      </c>
      <c r="B58" s="1" t="s">
        <v>239</v>
      </c>
      <c r="C58" s="1" t="s">
        <v>207</v>
      </c>
      <c r="E58" s="1" t="s">
        <v>71</v>
      </c>
      <c r="F58" s="1" t="s">
        <v>242</v>
      </c>
      <c r="G58" s="1" t="s">
        <v>139</v>
      </c>
      <c r="H58" s="14">
        <f t="shared" ref="H58:R58" si="25">INDEX($T58:$AT58,MATCH(H$1,$T$2:$AT$2,0))/INDEX($T54:$AT54,MATCH(H$1,$T$2:$AT$2,0))</f>
        <v>8.5630728353102745E-2</v>
      </c>
      <c r="I58" s="14">
        <f t="shared" si="25"/>
        <v>7.8707918369570265E-2</v>
      </c>
      <c r="J58" s="14">
        <f t="shared" si="25"/>
        <v>0.1184385888320998</v>
      </c>
      <c r="K58" s="14">
        <f t="shared" si="25"/>
        <v>9.4415872810150653E-2</v>
      </c>
      <c r="L58" s="14">
        <f t="shared" si="25"/>
        <v>0.13758499990922723</v>
      </c>
      <c r="M58" s="14">
        <f t="shared" si="25"/>
        <v>0.14398688505964502</v>
      </c>
      <c r="N58" s="14">
        <f t="shared" si="25"/>
        <v>0.1494479941575689</v>
      </c>
      <c r="O58" s="14">
        <f t="shared" si="25"/>
        <v>0.15528013159007684</v>
      </c>
      <c r="P58" s="14">
        <f t="shared" si="25"/>
        <v>0.16080516512109511</v>
      </c>
      <c r="Q58" s="14">
        <f t="shared" si="25"/>
        <v>0.16600743387332029</v>
      </c>
      <c r="R58" s="14">
        <f t="shared" si="25"/>
        <v>0.17087780390288951</v>
      </c>
      <c r="T58" s="5">
        <f>SUM(BC!C$325)*1000</f>
        <v>5948487.996636617</v>
      </c>
      <c r="U58" s="5">
        <f>SUM(BC!D$325)*1000</f>
        <v>5206273.1521751927</v>
      </c>
      <c r="V58" s="5">
        <f>SUM(BC!E$325)*1000</f>
        <v>5592323.1778340302</v>
      </c>
      <c r="W58" s="5">
        <f>SUM(BC!F$325)*1000</f>
        <v>4921108.2932659388</v>
      </c>
      <c r="X58" s="5">
        <f>SUM(BC!G$325)*1000</f>
        <v>5310594.1215566965</v>
      </c>
      <c r="Y58" s="5">
        <f>SUM(BC!H$325)*1000</f>
        <v>5414254.1218649196</v>
      </c>
      <c r="Z58" s="5">
        <f>SUM(BC!I$325)*1000</f>
        <v>6024859.6225855369</v>
      </c>
      <c r="AA58" s="5">
        <f>SUM(BC!J$325)*1000</f>
        <v>6305476.9366295077</v>
      </c>
      <c r="AB58" s="5">
        <f>SUM(BC!K$325)*1000</f>
        <v>7152400.075639395</v>
      </c>
      <c r="AC58" s="5">
        <f>SUM(BC!L$325)*1000</f>
        <v>6856529.4973644586</v>
      </c>
      <c r="AD58" s="5">
        <f>SUM(BC!M$325)*1000</f>
        <v>8266906.1725435695</v>
      </c>
      <c r="AE58" s="5">
        <f>SUM(BC!N$325)*1000</f>
        <v>9229855.1288522203</v>
      </c>
      <c r="AF58" s="5">
        <f>SUM(BC!O$325)*1000</f>
        <v>7674199.3859393727</v>
      </c>
      <c r="AG58" s="5">
        <f>SUM(BC!P$325)*1000</f>
        <v>7588830.7072948115</v>
      </c>
      <c r="AH58" s="5">
        <f>SUM(BC!Q$325)*1000</f>
        <v>7642228.5850934954</v>
      </c>
      <c r="AI58" s="5">
        <f>SUM(BC!R$325)*1000</f>
        <v>6739585.9008263843</v>
      </c>
      <c r="AJ58" s="5">
        <f>SUM(BC!S$325)*1000</f>
        <v>7034975.9563526288</v>
      </c>
      <c r="AK58" s="5">
        <f>SUM(BC!T$325)*1000</f>
        <v>8746881.135233948</v>
      </c>
      <c r="AL58" s="5">
        <f>SUM(BC!U$325)*1000</f>
        <v>11439994.975527547</v>
      </c>
      <c r="AM58" s="5">
        <f>SUM(BC!V$325)*1000</f>
        <v>11679420.705621431</v>
      </c>
      <c r="AN58" s="5">
        <f>SUM(BC!W$325)*1000</f>
        <v>3425328.7136488929</v>
      </c>
      <c r="AO58" s="41">
        <f t="shared" ref="AO58" si="26">AM58*(1+$AV58)^5</f>
        <v>12582053.100801919</v>
      </c>
      <c r="AP58" s="18">
        <f t="shared" ref="AP58" si="27">AO58*(1+$AV58)^5</f>
        <v>13554444.541517697</v>
      </c>
      <c r="AQ58" s="18">
        <f t="shared" ref="AQ58" si="28">AP58*(1+$AV58)^5</f>
        <v>14601986.286114886</v>
      </c>
      <c r="AR58" s="18">
        <f t="shared" ref="AR58" si="29">AQ58*(1+$AV58)^5</f>
        <v>15730486.250970569</v>
      </c>
      <c r="AS58" s="18">
        <f t="shared" ref="AS58" si="30">AR58*(1+$AV58)^5</f>
        <v>16946201.211493675</v>
      </c>
      <c r="AT58" s="18">
        <f t="shared" ref="AT58" si="31">AS58*(1+$AV58)^5</f>
        <v>18255871.491748139</v>
      </c>
      <c r="AV58" s="46">
        <f>AV8</f>
        <v>1.4999999999999999E-2</v>
      </c>
    </row>
    <row r="59" spans="1:48" x14ac:dyDescent="0.2">
      <c r="A59" s="21" t="str">
        <f t="shared" si="16"/>
        <v>CIMS.CAN.BC.Transportation Personal.Mode.UrbanWalk Cycle UrbanMarket share</v>
      </c>
      <c r="B59" s="1" t="s">
        <v>240</v>
      </c>
      <c r="C59" s="1" t="s">
        <v>207</v>
      </c>
      <c r="D59" s="1" t="s">
        <v>119</v>
      </c>
      <c r="E59" s="1" t="s">
        <v>72</v>
      </c>
      <c r="G59" s="1" t="s">
        <v>73</v>
      </c>
      <c r="H59" s="14">
        <f>Inputs!$C$85</f>
        <v>8.9086859688195987E-3</v>
      </c>
      <c r="I59" s="36">
        <f t="shared" ref="I59:R59" si="32">H59</f>
        <v>8.9086859688195987E-3</v>
      </c>
      <c r="J59" s="36">
        <f t="shared" si="32"/>
        <v>8.9086859688195987E-3</v>
      </c>
      <c r="K59" s="36">
        <f t="shared" si="32"/>
        <v>8.9086859688195987E-3</v>
      </c>
      <c r="L59" s="36">
        <f t="shared" si="32"/>
        <v>8.9086859688195987E-3</v>
      </c>
      <c r="M59" s="36">
        <f t="shared" si="32"/>
        <v>8.9086859688195987E-3</v>
      </c>
      <c r="N59" s="36">
        <f t="shared" si="32"/>
        <v>8.9086859688195987E-3</v>
      </c>
      <c r="O59" s="36">
        <f t="shared" si="32"/>
        <v>8.9086859688195987E-3</v>
      </c>
      <c r="P59" s="36">
        <f t="shared" si="32"/>
        <v>8.9086859688195987E-3</v>
      </c>
      <c r="Q59" s="36">
        <f t="shared" si="32"/>
        <v>8.9086859688195987E-3</v>
      </c>
      <c r="R59" s="36">
        <f t="shared" si="32"/>
        <v>8.9086859688195987E-3</v>
      </c>
      <c r="T59" s="5">
        <f t="shared" ref="T59:Z59" si="33">$H59*T56</f>
        <v>331739.85703889781</v>
      </c>
      <c r="U59" s="5">
        <f t="shared" si="33"/>
        <v>332448.55248994136</v>
      </c>
      <c r="V59" s="5">
        <f t="shared" si="33"/>
        <v>342063.32828962721</v>
      </c>
      <c r="W59" s="5">
        <f t="shared" si="33"/>
        <v>341641.50987644272</v>
      </c>
      <c r="X59" s="5">
        <f t="shared" si="33"/>
        <v>344009.14925427397</v>
      </c>
      <c r="Y59" s="5">
        <f t="shared" si="33"/>
        <v>336915.3682735677</v>
      </c>
      <c r="Z59" s="5">
        <f t="shared" si="33"/>
        <v>322261.47075271799</v>
      </c>
      <c r="AA59" s="5">
        <f t="shared" ref="AA59:AB59" si="34">$H59*AA56</f>
        <v>335139.3930610097</v>
      </c>
      <c r="AB59" s="5">
        <f t="shared" si="34"/>
        <v>328227.05018771067</v>
      </c>
      <c r="AC59" s="5">
        <f t="shared" ref="AC59:AT59" si="35">$H59*AC56</f>
        <v>321549.58786979766</v>
      </c>
      <c r="AD59" s="5">
        <f t="shared" si="35"/>
        <v>330440.17655881238</v>
      </c>
      <c r="AE59" s="5">
        <f t="shared" si="35"/>
        <v>311304.84909701219</v>
      </c>
      <c r="AF59" s="5">
        <f t="shared" si="35"/>
        <v>323386.9240803243</v>
      </c>
      <c r="AG59" s="5">
        <f t="shared" si="35"/>
        <v>330989.30455465731</v>
      </c>
      <c r="AH59" s="5">
        <f t="shared" si="35"/>
        <v>332684.53161925956</v>
      </c>
      <c r="AI59" s="5">
        <f t="shared" si="35"/>
        <v>342572.84314766823</v>
      </c>
      <c r="AJ59" s="5">
        <f t="shared" si="35"/>
        <v>370433.92267094261</v>
      </c>
      <c r="AK59" s="5">
        <f t="shared" si="35"/>
        <v>384623.99883499474</v>
      </c>
      <c r="AL59" s="5">
        <f t="shared" si="35"/>
        <v>389262.65193280083</v>
      </c>
      <c r="AM59" s="5">
        <f t="shared" si="35"/>
        <v>388891.80267664796</v>
      </c>
      <c r="AN59" s="5">
        <f t="shared" si="35"/>
        <v>361327.58134153218</v>
      </c>
      <c r="AO59" s="5">
        <f t="shared" si="35"/>
        <v>399689.41887790593</v>
      </c>
      <c r="AP59" s="5">
        <f t="shared" si="35"/>
        <v>412311.719686481</v>
      </c>
      <c r="AQ59" s="5">
        <f t="shared" si="35"/>
        <v>426793.11124081933</v>
      </c>
      <c r="AR59" s="5">
        <f t="shared" si="35"/>
        <v>443233.96687428938</v>
      </c>
      <c r="AS59" s="5">
        <f t="shared" si="35"/>
        <v>461744.53953174141</v>
      </c>
      <c r="AT59" s="5">
        <f t="shared" si="35"/>
        <v>482445.62128875853</v>
      </c>
    </row>
    <row r="60" spans="1:48" x14ac:dyDescent="0.2">
      <c r="A60" s="21" t="str">
        <f t="shared" si="16"/>
        <v>CIMS.CAN.BC.Transportation Personal.Mode.UrbanPassenger Vehicle Urban 1 PassengerMarket share</v>
      </c>
      <c r="B60" s="1" t="s">
        <v>240</v>
      </c>
      <c r="C60" s="1" t="s">
        <v>207</v>
      </c>
      <c r="D60" s="1" t="s">
        <v>121</v>
      </c>
      <c r="E60" s="1" t="s">
        <v>72</v>
      </c>
      <c r="G60" s="1" t="s">
        <v>73</v>
      </c>
      <c r="H60" s="14" cm="1">
        <f t="array" ref="H60">(1-$H59)*INDEX($T60:$AT60,MATCH(H$1,$T$2:$AT$2,0))/SUM(_xlfn._xlws.FILTER($T60:$AT62,$T$2:$AT$2=H$1))</f>
        <v>0.34635748768813929</v>
      </c>
      <c r="I60" s="14" cm="1">
        <f t="array" ref="I60">(1-$H59)*INDEX($T60:$AT60,MATCH(I$1,$T$2:$AT$2,0))/SUM(_xlfn._xlws.FILTER($T60:$AT62,$T$2:$AT$2=I$1))</f>
        <v>0.33145959543956577</v>
      </c>
      <c r="J60" s="14" cm="1">
        <f t="array" ref="J60">(1-$H59)*INDEX($T60:$AT60,MATCH(J$1,$T$2:$AT$2,0))/SUM(_xlfn._xlws.FILTER($T60:$AT62,$T$2:$AT$2=J$1))</f>
        <v>0.32973526430212707</v>
      </c>
      <c r="K60" s="14" cm="1">
        <f t="array" ref="K60">(1-$H59)*INDEX($T60:$AT60,MATCH(K$1,$T$2:$AT$2,0))/SUM(_xlfn._xlws.FILTER($T60:$AT62,$T$2:$AT$2=K$1))</f>
        <v>0.33983657069092077</v>
      </c>
      <c r="L60" s="14" cm="1">
        <f t="array" ref="L60">(1-$H59)*INDEX($T60:$AT60,MATCH(L$1,$T$2:$AT$2,0))/SUM(_xlfn._xlws.FILTER($T60:$AT62,$T$2:$AT$2=L$1))</f>
        <v>0.33566507135843454</v>
      </c>
      <c r="M60" s="14" cm="1">
        <f t="array" ref="M60">(1-$H59)*INDEX($T60:$AT60,MATCH(M$1,$T$2:$AT$2,0))/SUM(_xlfn._xlws.FILTER($T60:$AT62,$T$2:$AT$2=M$1))</f>
        <v>0.32991023979707745</v>
      </c>
      <c r="N60" s="14" cm="1">
        <f t="array" ref="N60">(1-$H59)*INDEX($T60:$AT60,MATCH(N$1,$T$2:$AT$2,0))/SUM(_xlfn._xlws.FILTER($T60:$AT62,$T$2:$AT$2=N$1))</f>
        <v>0.32463504367303309</v>
      </c>
      <c r="O60" s="14" cm="1">
        <f t="array" ref="O60">(1-$H59)*INDEX($T60:$AT60,MATCH(O$1,$T$2:$AT$2,0))/SUM(_xlfn._xlws.FILTER($T60:$AT62,$T$2:$AT$2=O$1))</f>
        <v>0.31955562861488229</v>
      </c>
      <c r="P60" s="14" cm="1">
        <f t="array" ref="P60">(1-$H59)*INDEX($T60:$AT60,MATCH(P$1,$T$2:$AT$2,0))/SUM(_xlfn._xlws.FILTER($T60:$AT62,$T$2:$AT$2=P$1))</f>
        <v>0.31469716784453744</v>
      </c>
      <c r="Q60" s="14" cm="1">
        <f t="array" ref="Q60">(1-$H59)*INDEX($T60:$AT60,MATCH(Q$1,$T$2:$AT$2,0))/SUM(_xlfn._xlws.FILTER($T60:$AT62,$T$2:$AT$2=Q$1))</f>
        <v>0.31007937873823049</v>
      </c>
      <c r="R60" s="14" cm="1">
        <f t="array" ref="R60">(1-$H59)*INDEX($T60:$AT60,MATCH(R$1,$T$2:$AT$2,0))/SUM(_xlfn._xlws.FILTER($T60:$AT62,$T$2:$AT$2=R$1))</f>
        <v>0.30571652406528332</v>
      </c>
      <c r="T60" s="5">
        <f>(T77*BC!C$77*Inputs!D$73+T79*BC!C$112*Inputs!D$75)*Inputs!$C$55+BC!C$142*1000</f>
        <v>12897590.4922642</v>
      </c>
      <c r="U60" s="5">
        <f>(U77*BC!D$77*Inputs!E$73+U79*BC!D$112*Inputs!E$75)*Inputs!$C$55+BC!D$142*1000</f>
        <v>12515669.316834427</v>
      </c>
      <c r="V60" s="5">
        <f>(V77*BC!E$77*Inputs!F$73+V79*BC!E$112*Inputs!F$75)*Inputs!$C$55+BC!E$142*1000</f>
        <v>12706562.693610486</v>
      </c>
      <c r="W60" s="5">
        <f>(W77*BC!F$77*Inputs!G$73+W79*BC!F$112*Inputs!G$75)*Inputs!$C$55+BC!F$142*1000</f>
        <v>12563989.425164994</v>
      </c>
      <c r="X60" s="5">
        <f>(X77*BC!G$77*Inputs!H$73+X79*BC!G$112*Inputs!H$75)*Inputs!$C$55+BC!G$142*1000</f>
        <v>13133870.343421111</v>
      </c>
      <c r="Y60" s="5">
        <f>(Y77*BC!H$77*Inputs!I$73+Y79*BC!H$112*Inputs!I$75)*Inputs!$C$55+BC!H$142*1000</f>
        <v>12535387.604433188</v>
      </c>
      <c r="Z60" s="5">
        <f>(Z77*BC!I$77*Inputs!J$73+Z79*BC!I$112*Inputs!J$75)*Inputs!$C$55+BC!I$142*1000</f>
        <v>11791012.455972686</v>
      </c>
      <c r="AA60" s="5">
        <f>(AA77*BC!J$77*Inputs!K$73+AA79*BC!J$112*Inputs!K$75)*Inputs!$C$55+BC!J$142*1000</f>
        <v>12552378.872728996</v>
      </c>
      <c r="AB60" s="5">
        <f>(AB77*BC!K$77*Inputs!L$73+AB79*BC!K$112*Inputs!L$75)*Inputs!$C$55+BC!K$142*1000</f>
        <v>12039255.607408598</v>
      </c>
      <c r="AC60" s="5">
        <f>(AC77*BC!L$77*Inputs!M$73+AC79*BC!L$112*Inputs!M$75)*Inputs!$C$55+BC!L$142*1000</f>
        <v>12051540.379980834</v>
      </c>
      <c r="AD60" s="5">
        <f>(AD77*BC!M$77*Inputs!N$73+AD79*BC!M$112*Inputs!N$75)*Inputs!$C$55+BC!M$142*1000</f>
        <v>12230510.687548507</v>
      </c>
      <c r="AE60" s="5">
        <f>(AE77*BC!N$77*Inputs!O$73+AE79*BC!N$112*Inputs!O$75)*Inputs!$C$55+BC!N$142*1000</f>
        <v>11444158.925737226</v>
      </c>
      <c r="AF60" s="5">
        <f>(AF77*BC!O$77*Inputs!P$73+AF79*BC!O$112*Inputs!P$75)*Inputs!$C$55+BC!O$142*1000</f>
        <v>11876477.981667941</v>
      </c>
      <c r="AG60" s="5">
        <f>(AG77*BC!P$77*Inputs!Q$73+AG79*BC!P$112*Inputs!Q$75)*Inputs!$C$55+BC!P$142*1000</f>
        <v>12216262.479998097</v>
      </c>
      <c r="AH60" s="5">
        <f>(AH77*BC!Q$77*Inputs!R$73+AH79*BC!Q$112*Inputs!R$75)*Inputs!$C$55+BC!Q$142*1000</f>
        <v>12532090.599966113</v>
      </c>
      <c r="AI60" s="5">
        <f>(AI77*BC!R$77*Inputs!S$73+AI79*BC!R$112*Inputs!S$75)*Inputs!$C$55+BC!R$142*1000</f>
        <v>13068008.080496721</v>
      </c>
      <c r="AJ60" s="5">
        <f>(AJ77*BC!S$77*Inputs!T$73+AJ79*BC!S$112*Inputs!T$75)*Inputs!$C$55+BC!S$142*1000</f>
        <v>14354213.126226725</v>
      </c>
      <c r="AK60" s="5">
        <f>(AK77*BC!T$77*Inputs!U$73+AK79*BC!T$112*Inputs!U$75)*Inputs!$C$55+BC!T$142*1000</f>
        <v>14494307.274361745</v>
      </c>
      <c r="AL60" s="5">
        <f>(AL77*BC!U$77*Inputs!V$73+AL79*BC!U$112*Inputs!V$75)*Inputs!$C$55+BC!U$142*1000</f>
        <v>14746634.499103112</v>
      </c>
      <c r="AM60" s="5">
        <f>(AM77*BC!V$77*Inputs!W$73+AM79*BC!V$112*Inputs!W$75)*Inputs!$C$55+BC!V$142*1000</f>
        <v>14652822.554644777</v>
      </c>
      <c r="AN60" s="5">
        <f>(AN77*BC!W$77*Inputs!X$73+AN79*BC!W$112*Inputs!X$75)*Inputs!$C$55+BC!W$142*1000</f>
        <v>13230093.902773676</v>
      </c>
      <c r="AO60" s="48">
        <f>(AO77*BC!$W$77*Inputs!$X$73+AO79*BC!$W$112*Inputs!$X$75)*Inputs!$C$55+BC!$W$142*1000</f>
        <v>14801468.194959411</v>
      </c>
      <c r="AP60" s="48">
        <f>(AP77*BC!$W$77*Inputs!$X$73+AP79*BC!$W$112*Inputs!$X$75)*Inputs!$C$55+BC!$W$142*1000</f>
        <v>15024756.018542135</v>
      </c>
      <c r="AQ60" s="48">
        <f>(AQ77*BC!$W$77*Inputs!$X$73+AQ79*BC!$W$112*Inputs!$X$75)*Inputs!$C$55+BC!$W$142*1000</f>
        <v>15309119.82175664</v>
      </c>
      <c r="AR60" s="48">
        <f>(AR77*BC!$W$77*Inputs!$X$73+AR79*BC!$W$112*Inputs!$X$75)*Inputs!$C$55+BC!$W$142*1000</f>
        <v>15657132.21411486</v>
      </c>
      <c r="AS60" s="48">
        <f>(AS77*BC!$W$77*Inputs!$X$73+AS79*BC!$W$112*Inputs!$X$75)*Inputs!$C$55+BC!$W$142*1000</f>
        <v>16071669.879810985</v>
      </c>
      <c r="AT60" s="48">
        <f>(AT77*BC!$W$77*Inputs!$X$73+AT79*BC!$W$112*Inputs!$X$75)*Inputs!$C$55+BC!$W$142*1000</f>
        <v>16555931.919380244</v>
      </c>
    </row>
    <row r="61" spans="1:48" x14ac:dyDescent="0.2">
      <c r="A61" s="21" t="str">
        <f t="shared" si="16"/>
        <v>CIMS.CAN.BC.Transportation Personal.Mode.UrbanPassenger Vehicle Urban 3 PassengerMarket share</v>
      </c>
      <c r="B61" s="1" t="s">
        <v>240</v>
      </c>
      <c r="C61" s="1" t="s">
        <v>207</v>
      </c>
      <c r="D61" s="1" t="s">
        <v>120</v>
      </c>
      <c r="E61" s="1" t="s">
        <v>72</v>
      </c>
      <c r="G61" s="1" t="s">
        <v>73</v>
      </c>
      <c r="H61" s="14" cm="1">
        <f t="array" ref="H61">(1-$H59)*INDEX($T61:$AT61,MATCH(H$1,$T$2:$AT$2,0))/SUM(_xlfn._xlws.FILTER($T60:$AT62,$T$2:$AT$2=H$1))</f>
        <v>0.46274003461481517</v>
      </c>
      <c r="I61" s="14" cm="1">
        <f t="array" ref="I61">(1-$H59)*INDEX($T61:$AT61,MATCH(I$1,$T$2:$AT$2,0))/SUM(_xlfn._xlws.FILTER($T60:$AT62,$T$2:$AT$2=I$1))</f>
        <v>0.44745140852906867</v>
      </c>
      <c r="J61" s="14" cm="1">
        <f t="array" ref="J61">(1-$H59)*INDEX($T61:$AT61,MATCH(J$1,$T$2:$AT$2,0))/SUM(_xlfn._xlws.FILTER($T60:$AT62,$T$2:$AT$2=J$1))</f>
        <v>0.4488590543055222</v>
      </c>
      <c r="K61" s="14" cm="1">
        <f t="array" ref="K61">(1-$H59)*INDEX($T61:$AT61,MATCH(K$1,$T$2:$AT$2,0))/SUM(_xlfn._xlws.FILTER($T60:$AT62,$T$2:$AT$2=K$1))</f>
        <v>0.46943260952755439</v>
      </c>
      <c r="L61" s="14" cm="1">
        <f t="array" ref="L61">(1-$H59)*INDEX($T61:$AT61,MATCH(L$1,$T$2:$AT$2,0))/SUM(_xlfn._xlws.FILTER($T60:$AT62,$T$2:$AT$2=L$1))</f>
        <v>0.4724050818327522</v>
      </c>
      <c r="M61" s="14" cm="1">
        <f t="array" ref="M61">(1-$H59)*INDEX($T61:$AT61,MATCH(M$1,$T$2:$AT$2,0))/SUM(_xlfn._xlws.FILTER($T60:$AT62,$T$2:$AT$2=M$1))</f>
        <v>0.46934174176811733</v>
      </c>
      <c r="N61" s="14" cm="1">
        <f t="array" ref="N61">(1-$H59)*INDEX($T61:$AT61,MATCH(N$1,$T$2:$AT$2,0))/SUM(_xlfn._xlws.FILTER($T60:$AT62,$T$2:$AT$2=N$1))</f>
        <v>0.46611757673613952</v>
      </c>
      <c r="O61" s="14" cm="1">
        <f t="array" ref="O61">(1-$H59)*INDEX($T61:$AT61,MATCH(O$1,$T$2:$AT$2,0))/SUM(_xlfn._xlws.FILTER($T60:$AT62,$T$2:$AT$2=O$1))</f>
        <v>0.46303699703820306</v>
      </c>
      <c r="P61" s="14" cm="1">
        <f t="array" ref="P61">(1-$H59)*INDEX($T61:$AT61,MATCH(P$1,$T$2:$AT$2,0))/SUM(_xlfn._xlws.FILTER($T60:$AT62,$T$2:$AT$2=P$1))</f>
        <v>0.46011337737958469</v>
      </c>
      <c r="Q61" s="14" cm="1">
        <f t="array" ref="Q61">(1-$H59)*INDEX($T61:$AT61,MATCH(Q$1,$T$2:$AT$2,0))/SUM(_xlfn._xlws.FILTER($T60:$AT62,$T$2:$AT$2=Q$1))</f>
        <v>0.45735653834709322</v>
      </c>
      <c r="R61" s="14" cm="1">
        <f t="array" ref="R61">(1-$H59)*INDEX($T61:$AT61,MATCH(R$1,$T$2:$AT$2,0))/SUM(_xlfn._xlws.FILTER($T60:$AT62,$T$2:$AT$2=R$1))</f>
        <v>0.45477283068444679</v>
      </c>
      <c r="T61" s="5">
        <f>(T77*BC!C$77*Inputs!D$74+T79*BC!C$112*Inputs!D$76)*Inputs!$C$55</f>
        <v>17231420.376313187</v>
      </c>
      <c r="U61" s="5">
        <f>(U77*BC!D$77*Inputs!E$74+U79*BC!D$112*Inputs!E$76)*Inputs!$C$55</f>
        <v>16885062.728671558</v>
      </c>
      <c r="V61" s="5">
        <f>(V77*BC!E$77*Inputs!F$74+V79*BC!E$112*Inputs!F$76)*Inputs!$C$55</f>
        <v>17150144.807610542</v>
      </c>
      <c r="W61" s="5">
        <f>(W77*BC!F$77*Inputs!G$74+W79*BC!F$112*Inputs!G$76)*Inputs!$C$55</f>
        <v>16977061.584589262</v>
      </c>
      <c r="X61" s="5">
        <f>(X77*BC!G$77*Inputs!H$74+X79*BC!G$112*Inputs!H$76)*Inputs!$C$55</f>
        <v>17735729.066116877</v>
      </c>
      <c r="Y61" s="5">
        <f>(Y77*BC!H$77*Inputs!I$74+Y79*BC!H$112*Inputs!I$76)*Inputs!$C$55</f>
        <v>16922052.996001225</v>
      </c>
      <c r="Z61" s="5">
        <f>(Z77*BC!I$77*Inputs!J$74+Z79*BC!I$112*Inputs!J$76)*Inputs!$C$55</f>
        <v>15867057.181267191</v>
      </c>
      <c r="AA61" s="5">
        <f>(AA77*BC!J$77*Inputs!K$74+AA79*BC!J$112*Inputs!K$76)*Inputs!$C$55</f>
        <v>16922945.119308341</v>
      </c>
      <c r="AB61" s="5">
        <f>(AB77*BC!K$77*Inputs!L$74+AB79*BC!K$112*Inputs!L$76)*Inputs!$C$55</f>
        <v>16252343.95897422</v>
      </c>
      <c r="AC61" s="5">
        <f>(AC77*BC!L$77*Inputs!M$74+AC79*BC!L$112*Inputs!M$76)*Inputs!$C$55</f>
        <v>16358021.660534164</v>
      </c>
      <c r="AD61" s="5">
        <f>(AD77*BC!M$77*Inputs!N$74+AD79*BC!M$112*Inputs!N$76)*Inputs!$C$55</f>
        <v>16649039.563619375</v>
      </c>
      <c r="AE61" s="5">
        <f>(AE77*BC!N$77*Inputs!O$74+AE79*BC!N$112*Inputs!O$76)*Inputs!$C$55</f>
        <v>15634357.861305384</v>
      </c>
      <c r="AF61" s="5">
        <f>(AF77*BC!O$77*Inputs!P$74+AF79*BC!O$112*Inputs!P$76)*Inputs!$C$55</f>
        <v>16244007.803268146</v>
      </c>
      <c r="AG61" s="5">
        <f>(AG77*BC!P$77*Inputs!Q$74+AG79*BC!P$112*Inputs!Q$76)*Inputs!$C$55</f>
        <v>16765422.785707535</v>
      </c>
      <c r="AH61" s="5">
        <f>(AH77*BC!Q$77*Inputs!R$74+AH79*BC!Q$112*Inputs!R$76)*Inputs!$C$55</f>
        <v>17269409.807676516</v>
      </c>
      <c r="AI61" s="5">
        <f>(AI77*BC!R$77*Inputs!S$74+AI79*BC!R$112*Inputs!S$76)*Inputs!$C$55</f>
        <v>18051468.451681372</v>
      </c>
      <c r="AJ61" s="5">
        <f>(AJ77*BC!S$77*Inputs!T$74+AJ79*BC!S$112*Inputs!T$76)*Inputs!$C$55</f>
        <v>19960013.596915644</v>
      </c>
      <c r="AK61" s="5">
        <f>(AK77*BC!T$77*Inputs!U$74+AK79*BC!T$112*Inputs!U$76)*Inputs!$C$55</f>
        <v>20223429.853031423</v>
      </c>
      <c r="AL61" s="5">
        <f>(AL77*BC!U$77*Inputs!V$74+AL79*BC!U$112*Inputs!V$76)*Inputs!$C$55</f>
        <v>20647840.763420984</v>
      </c>
      <c r="AM61" s="5">
        <f>(AM77*BC!V$77*Inputs!W$74+AM79*BC!V$112*Inputs!W$76)*Inputs!$C$55</f>
        <v>20621948.569132309</v>
      </c>
      <c r="AN61" s="5">
        <f>(AN77*BC!W$77*Inputs!X$74+AN79*BC!W$112*Inputs!X$76)*Inputs!$C$55</f>
        <v>18701585.21847178</v>
      </c>
      <c r="AO61" s="48">
        <f>(AO77*BC!$W$77*Inputs!$X$74+AO79*BC!$W$112*Inputs!$X$76)*Inputs!$C$55</f>
        <v>21057081.670519225</v>
      </c>
      <c r="AP61" s="48">
        <f>(AP77*BC!$W$77*Inputs!$X$74+AP79*BC!$W$112*Inputs!$X$76)*Inputs!$C$55</f>
        <v>21572849.274609417</v>
      </c>
      <c r="AQ61" s="48">
        <f>(AQ77*BC!$W$77*Inputs!$X$74+AQ79*BC!$W$112*Inputs!$X$76)*Inputs!$C$55</f>
        <v>22182957.315726947</v>
      </c>
      <c r="AR61" s="48">
        <f>(AR77*BC!$W$77*Inputs!$X$74+AR79*BC!$W$112*Inputs!$X$76)*Inputs!$C$55</f>
        <v>22892026.74576956</v>
      </c>
      <c r="AS61" s="48">
        <f>(AS77*BC!$W$77*Inputs!$X$74+AS79*BC!$W$112*Inputs!$X$76)*Inputs!$C$55</f>
        <v>23705166.501552124</v>
      </c>
      <c r="AT61" s="48">
        <f>(AT77*BC!$W$77*Inputs!$X$74+AT79*BC!$W$112*Inputs!$X$76)*Inputs!$C$55</f>
        <v>24628004.804829396</v>
      </c>
    </row>
    <row r="62" spans="1:48" x14ac:dyDescent="0.2">
      <c r="A62" s="21" t="str">
        <f t="shared" si="16"/>
        <v>CIMS.CAN.BC.Transportation Personal.Mode.UrbanPublic Transit UrbanMarket share</v>
      </c>
      <c r="B62" s="1" t="s">
        <v>240</v>
      </c>
      <c r="C62" s="1" t="s">
        <v>207</v>
      </c>
      <c r="D62" s="1" t="s">
        <v>122</v>
      </c>
      <c r="E62" s="1" t="s">
        <v>72</v>
      </c>
      <c r="G62" s="1" t="s">
        <v>73</v>
      </c>
      <c r="H62" s="14" cm="1">
        <f t="array" ref="H62">(1-$H$9)*INDEX($T62:$AT62,MATCH(H$1,$T$2:$AT$2,0))/SUM(_xlfn._xlws.FILTER($T60:$AT62,$T$2:$AT$2=H$1))</f>
        <v>0.18362969097971563</v>
      </c>
      <c r="I62" s="14" cm="1">
        <f t="array" ref="I62">(1-$H$9)*INDEX($T62:$AT62,MATCH(I$1,$T$2:$AT$2,0))/SUM(_xlfn._xlws.FILTER($T60:$AT62,$T$2:$AT$2=I$1))</f>
        <v>0.21408754880468128</v>
      </c>
      <c r="J62" s="14" cm="1">
        <f t="array" ref="J62">(1-$H$9)*INDEX($T62:$AT62,MATCH(J$1,$T$2:$AT$2,0))/SUM(_xlfn._xlws.FILTER($T60:$AT62,$T$2:$AT$2=J$1))</f>
        <v>0.21440708077565288</v>
      </c>
      <c r="K62" s="14" cm="1">
        <f t="array" ref="K62">(1-$H$9)*INDEX($T62:$AT62,MATCH(K$1,$T$2:$AT$2,0))/SUM(_xlfn._xlws.FILTER($T60:$AT62,$T$2:$AT$2=K$1))</f>
        <v>0.18345649007169582</v>
      </c>
      <c r="L62" s="14" cm="1">
        <f t="array" ref="L62">(1-$H$9)*INDEX($T62:$AT62,MATCH(L$1,$T$2:$AT$2,0))/SUM(_xlfn._xlws.FILTER($T60:$AT62,$T$2:$AT$2=L$1))</f>
        <v>0.18466629487001607</v>
      </c>
      <c r="M62" s="14" cm="1">
        <f t="array" ref="M62">(1-$H$9)*INDEX($T62:$AT62,MATCH(M$1,$T$2:$AT$2,0))/SUM(_xlfn._xlws.FILTER($T60:$AT62,$T$2:$AT$2=M$1))</f>
        <v>0.19356373096006196</v>
      </c>
      <c r="N62" s="14" cm="1">
        <f t="array" ref="N62">(1-$H$9)*INDEX($T62:$AT62,MATCH(N$1,$T$2:$AT$2,0))/SUM(_xlfn._xlws.FILTER($T60:$AT62,$T$2:$AT$2=N$1))</f>
        <v>0.20213949086804842</v>
      </c>
      <c r="O62" s="14" cm="1">
        <f t="array" ref="O62">(1-$H$9)*INDEX($T62:$AT62,MATCH(O$1,$T$2:$AT$2,0))/SUM(_xlfn._xlws.FILTER($T60:$AT62,$T$2:$AT$2=O$1))</f>
        <v>0.21037283389160602</v>
      </c>
      <c r="P62" s="14" cm="1">
        <f t="array" ref="P62">(1-$H$9)*INDEX($T62:$AT62,MATCH(P$1,$T$2:$AT$2,0))/SUM(_xlfn._xlws.FILTER($T60:$AT62,$T$2:$AT$2=P$1))</f>
        <v>0.21822486560532406</v>
      </c>
      <c r="Q62" s="14" cm="1">
        <f t="array" ref="Q62">(1-$H$9)*INDEX($T62:$AT62,MATCH(Q$1,$T$2:$AT$2,0))/SUM(_xlfn._xlws.FILTER($T60:$AT62,$T$2:$AT$2=Q$1))</f>
        <v>0.22566578253638125</v>
      </c>
      <c r="R62" s="14" cm="1">
        <f t="array" ref="R62">(1-$H$9)*INDEX($T62:$AT62,MATCH(R$1,$T$2:$AT$2,0))/SUM(_xlfn._xlws.FILTER($T60:$AT62,$T$2:$AT$2=R$1))</f>
        <v>0.23267478588173318</v>
      </c>
      <c r="T62" s="5">
        <f>SUM(BC!C$177,BC!C$212)*1000</f>
        <v>6777048.226999999</v>
      </c>
      <c r="U62" s="5">
        <f>SUM(BC!D$177,BC!D$212)*1000</f>
        <v>7584169.4189999998</v>
      </c>
      <c r="V62" s="5">
        <f>SUM(BC!E$177,BC!E$212)*1000</f>
        <v>8197837.7709999988</v>
      </c>
      <c r="W62" s="5">
        <f>SUM(BC!F$177,BC!F$212)*1000</f>
        <v>8466566.9639999997</v>
      </c>
      <c r="X62" s="5">
        <f>SUM(BC!G$177,BC!G$212)*1000</f>
        <v>7401418.4449999994</v>
      </c>
      <c r="Y62" s="5">
        <f>SUM(BC!H$177,BC!H$212)*1000</f>
        <v>8024394.1200000001</v>
      </c>
      <c r="Z62" s="5">
        <f>SUM(BC!I$177,BC!I$212)*1000</f>
        <v>8193518.9840000002</v>
      </c>
      <c r="AA62" s="5">
        <f>SUM(BC!J$177,BC!J$212)*1000</f>
        <v>7808933.4859999996</v>
      </c>
      <c r="AB62" s="5">
        <f>SUM(BC!K$177,BC!K$212)*1000</f>
        <v>8223659.7669999991</v>
      </c>
      <c r="AC62" s="5">
        <f>SUM(BC!L$177,BC!L$212)*1000</f>
        <v>7362829.6099999994</v>
      </c>
      <c r="AD62" s="5">
        <f>SUM(BC!M$177,BC!M$212)*1000</f>
        <v>7881919.3909999998</v>
      </c>
      <c r="AE62" s="5">
        <f>SUM(BC!N$177,BC!N$212)*1000</f>
        <v>7554147.6749999998</v>
      </c>
      <c r="AF62" s="5">
        <f>SUM(BC!O$177,BC!O$212)*1000</f>
        <v>7856309.5190000003</v>
      </c>
      <c r="AG62" s="5">
        <f>SUM(BC!P$177,BC!P$212)*1000</f>
        <v>7840874.8660000004</v>
      </c>
      <c r="AH62" s="5">
        <f>SUM(BC!Q$177,BC!Q$212)*1000</f>
        <v>7209653.7349999994</v>
      </c>
      <c r="AI62" s="5">
        <f>SUM(BC!R$177,BC!R$212)*1000</f>
        <v>6991752.2680000002</v>
      </c>
      <c r="AJ62" s="5">
        <f>SUM(BC!S$177,BC!S$212)*1000</f>
        <v>6896547.1739999996</v>
      </c>
      <c r="AK62" s="5">
        <f>SUM(BC!T$177,BC!T$212)*1000</f>
        <v>8071682.7430000007</v>
      </c>
      <c r="AL62" s="5">
        <f>SUM(BC!U$177,BC!U$212)*1000</f>
        <v>7910994.7650000006</v>
      </c>
      <c r="AM62" s="5">
        <f>SUM(BC!V$177,BC!V$212)*1000</f>
        <v>7989441.9239999996</v>
      </c>
      <c r="AN62" s="5">
        <f>SUM(BC!W$177,BC!W$212)*1000</f>
        <v>8266014.3030000003</v>
      </c>
      <c r="AO62" s="41">
        <f t="shared" ref="AO62" si="36">AM62*(1+$AV62)^5</f>
        <v>8606897.9846883975</v>
      </c>
      <c r="AP62" s="18">
        <f t="shared" ref="AP62" si="37">AO62*(1+$AV62)^5</f>
        <v>9272073.5219694693</v>
      </c>
      <c r="AQ62" s="18">
        <f t="shared" ref="AQ62" si="38">AP62*(1+$AV62)^5</f>
        <v>9988656.4880575612</v>
      </c>
      <c r="AR62" s="18">
        <f t="shared" ref="AR62" si="39">AQ62*(1+$AV62)^5</f>
        <v>10760619.854880283</v>
      </c>
      <c r="AS62" s="18">
        <f t="shared" ref="AS62" si="40">AR62*(1+$AV62)^5</f>
        <v>11592243.641543126</v>
      </c>
      <c r="AT62" s="18">
        <f t="shared" ref="AT62" si="41">AS62*(1+$AV62)^5</f>
        <v>12488138.644164758</v>
      </c>
      <c r="AV62" s="46">
        <f>AV12</f>
        <v>1.4999999999999999E-2</v>
      </c>
    </row>
    <row r="63" spans="1:48" x14ac:dyDescent="0.2">
      <c r="A63" s="21" t="str">
        <f t="shared" si="16"/>
        <v>CIMS.CAN.BC.Transportation Personal.Mode.UrbanPassenger Vehicle Urban 1 PassengerService requestedCIMS.CAN.BC.Transportation Personal.Passenger Vehicles</v>
      </c>
      <c r="B63" s="1" t="s">
        <v>240</v>
      </c>
      <c r="C63" s="1" t="s">
        <v>207</v>
      </c>
      <c r="D63" s="1" t="s">
        <v>121</v>
      </c>
      <c r="E63" s="1" t="s">
        <v>71</v>
      </c>
      <c r="F63" s="1" t="s">
        <v>243</v>
      </c>
      <c r="G63" s="1" t="s">
        <v>157</v>
      </c>
      <c r="H63" s="14">
        <v>1</v>
      </c>
      <c r="I63" s="14"/>
      <c r="J63" s="14"/>
      <c r="K63" s="14"/>
      <c r="L63" s="14"/>
      <c r="M63" s="14"/>
      <c r="N63" s="14"/>
      <c r="O63" s="14"/>
      <c r="P63" s="14"/>
      <c r="Q63" s="14"/>
      <c r="R63" s="14"/>
      <c r="T63" s="5"/>
      <c r="U63" s="5"/>
      <c r="V63" s="5"/>
      <c r="W63" s="5"/>
      <c r="X63" s="5"/>
      <c r="Y63" s="5"/>
      <c r="Z63" s="5"/>
      <c r="AA63" s="5"/>
      <c r="AB63" s="5"/>
      <c r="AC63" s="5"/>
      <c r="AD63" s="5"/>
      <c r="AE63" s="5"/>
      <c r="AF63" s="5"/>
      <c r="AG63" s="5"/>
      <c r="AH63" s="5"/>
      <c r="AI63" s="5"/>
      <c r="AJ63" s="5"/>
      <c r="AK63" s="5"/>
      <c r="AL63" s="5"/>
      <c r="AM63" s="5"/>
      <c r="AN63" s="5"/>
      <c r="AO63" s="18"/>
      <c r="AP63" s="18"/>
      <c r="AQ63" s="18"/>
      <c r="AR63" s="18"/>
      <c r="AS63" s="18"/>
      <c r="AT63" s="18"/>
    </row>
    <row r="64" spans="1:48" x14ac:dyDescent="0.2">
      <c r="A64" s="21" t="str">
        <f t="shared" si="16"/>
        <v>CIMS.CAN.BC.Transportation Personal.Mode.UrbanPassenger Vehicle Urban 3 PassengerService requestedCIMS.CAN.BC.Transportation Personal.Passenger Vehicles</v>
      </c>
      <c r="B64" s="1" t="s">
        <v>240</v>
      </c>
      <c r="C64" s="1" t="s">
        <v>207</v>
      </c>
      <c r="D64" s="1" t="s">
        <v>120</v>
      </c>
      <c r="E64" s="1" t="s">
        <v>71</v>
      </c>
      <c r="F64" s="1" t="s">
        <v>243</v>
      </c>
      <c r="G64" s="1" t="s">
        <v>157</v>
      </c>
      <c r="H64" s="14">
        <f t="shared" ref="H64" si="42">ROUND(1/3,6)</f>
        <v>0.33333299999999999</v>
      </c>
      <c r="I64" s="14"/>
      <c r="J64" s="14"/>
      <c r="K64" s="14"/>
      <c r="L64" s="14"/>
      <c r="M64" s="14"/>
      <c r="N64" s="14"/>
      <c r="O64" s="14"/>
      <c r="P64" s="14"/>
      <c r="Q64" s="14"/>
      <c r="R64" s="14"/>
      <c r="T64" s="5"/>
      <c r="U64" s="5"/>
      <c r="V64" s="5"/>
      <c r="W64" s="5"/>
      <c r="X64" s="5"/>
      <c r="Y64" s="5"/>
      <c r="Z64" s="5"/>
      <c r="AA64" s="5"/>
      <c r="AB64" s="5"/>
      <c r="AC64" s="5"/>
      <c r="AD64" s="5"/>
      <c r="AE64" s="5"/>
      <c r="AF64" s="5"/>
      <c r="AG64" s="5"/>
      <c r="AH64" s="5"/>
      <c r="AI64" s="5"/>
      <c r="AJ64" s="5"/>
      <c r="AK64" s="5"/>
      <c r="AL64" s="5"/>
      <c r="AM64" s="5"/>
      <c r="AN64" s="5"/>
      <c r="AO64" s="18"/>
      <c r="AP64" s="18"/>
      <c r="AQ64" s="18"/>
      <c r="AR64" s="18"/>
      <c r="AS64" s="18"/>
      <c r="AT64" s="18"/>
    </row>
    <row r="65" spans="1:48" x14ac:dyDescent="0.2">
      <c r="A65" s="21" t="str">
        <f t="shared" si="16"/>
        <v>CIMS.CAN.BC.Transportation Personal.Mode.Intercity LandBus IntercityMarket share</v>
      </c>
      <c r="B65" s="1" t="s">
        <v>241</v>
      </c>
      <c r="C65" s="1" t="s">
        <v>207</v>
      </c>
      <c r="D65" s="1" t="s">
        <v>123</v>
      </c>
      <c r="E65" s="1" t="s">
        <v>72</v>
      </c>
      <c r="G65" s="1" t="s">
        <v>73</v>
      </c>
      <c r="H65" s="14" cm="1">
        <f t="array" ref="H65">INDEX($T65:$AT65,MATCH(H$1,$T$2:$AT$2,0))/SUM(_xlfn._xlws.FILTER($T65:$AT67,$T$2:$AT$2=H$1))</f>
        <v>5.9552970725187962E-2</v>
      </c>
      <c r="I65" s="14" cm="1">
        <f t="array" ref="I65">INDEX($T65:$AT65,MATCH(I$1,$T$2:$AT$2,0))/SUM(_xlfn._xlws.FILTER($T65:$AT67,$T$2:$AT$2=I$1))</f>
        <v>6.1821724454134405E-2</v>
      </c>
      <c r="J65" s="14" cm="1">
        <f t="array" ref="J65">INDEX($T65:$AT65,MATCH(J$1,$T$2:$AT$2,0))/SUM(_xlfn._xlws.FILTER($T65:$AT67,$T$2:$AT$2=J$1))</f>
        <v>3.7627388233622348E-2</v>
      </c>
      <c r="K65" s="14" cm="1">
        <f t="array" ref="K65">INDEX($T65:$AT65,MATCH(K$1,$T$2:$AT$2,0))/SUM(_xlfn._xlws.FILTER($T65:$AT67,$T$2:$AT$2=K$1))</f>
        <v>3.2495822086337833E-2</v>
      </c>
      <c r="L65" s="14" cm="1">
        <f t="array" ref="L65">INDEX($T65:$AT65,MATCH(L$1,$T$2:$AT$2,0))/SUM(_xlfn._xlws.FILTER($T65:$AT67,$T$2:$AT$2=L$1))</f>
        <v>2.5891849268061325E-2</v>
      </c>
      <c r="M65" s="14" cm="1">
        <f t="array" ref="M65">INDEX($T65:$AT65,MATCH(M$1,$T$2:$AT$2,0))/SUM(_xlfn._xlws.FILTER($T65:$AT67,$T$2:$AT$2=M$1))</f>
        <v>2.1952053844228367E-2</v>
      </c>
      <c r="N65" s="14" cm="1">
        <f t="array" ref="N65">INDEX($T65:$AT65,MATCH(N$1,$T$2:$AT$2,0))/SUM(_xlfn._xlws.FILTER($T65:$AT67,$T$2:$AT$2=N$1))</f>
        <v>1.8534080273563475E-2</v>
      </c>
      <c r="O65" s="14" cm="1">
        <f t="array" ref="O65">INDEX($T65:$AT65,MATCH(O$1,$T$2:$AT$2,0))/SUM(_xlfn._xlws.FILTER($T65:$AT67,$T$2:$AT$2=O$1))</f>
        <v>1.5582114948044415E-2</v>
      </c>
      <c r="P65" s="14" cm="1">
        <f t="array" ref="P65">INDEX($T65:$AT65,MATCH(P$1,$T$2:$AT$2,0))/SUM(_xlfn._xlws.FILTER($T65:$AT67,$T$2:$AT$2=P$1))</f>
        <v>1.3046783804577133E-2</v>
      </c>
      <c r="Q65" s="14" cm="1">
        <f t="array" ref="Q65">INDEX($T65:$AT65,MATCH(Q$1,$T$2:$AT$2,0))/SUM(_xlfn._xlws.FILTER($T65:$AT67,$T$2:$AT$2=Q$1))</f>
        <v>1.0881111416717529E-2</v>
      </c>
      <c r="R65" s="14" cm="1">
        <f t="array" ref="R65">INDEX($T65:$AT65,MATCH(R$1,$T$2:$AT$2,0))/SUM(_xlfn._xlws.FILTER($T65:$AT67,$T$2:$AT$2=R$1))</f>
        <v>9.0409525618156995E-3</v>
      </c>
      <c r="T65" s="5">
        <f>BC!C$247*1000</f>
        <v>1565079.3670000001</v>
      </c>
      <c r="U65" s="5">
        <f>BC!D$247*1000</f>
        <v>1836193.9</v>
      </c>
      <c r="V65" s="5">
        <f>BC!E$247*1000</f>
        <v>2054460.7620000001</v>
      </c>
      <c r="W65" s="5">
        <f>BC!F$247*1000</f>
        <v>1778210.03</v>
      </c>
      <c r="X65" s="5">
        <f>BC!G$247*1000</f>
        <v>1476063.3629999999</v>
      </c>
      <c r="Y65" s="5">
        <f>BC!H$247*1000</f>
        <v>1579927.6099999999</v>
      </c>
      <c r="Z65" s="5">
        <f>BC!I$247*1000</f>
        <v>1215178.6970000002</v>
      </c>
      <c r="AA65" s="5">
        <f>BC!J$247*1000</f>
        <v>1606431.439</v>
      </c>
      <c r="AB65" s="5">
        <f>BC!K$247*1000</f>
        <v>1490861.6410000001</v>
      </c>
      <c r="AC65" s="5">
        <f>BC!L$247*1000</f>
        <v>1028754.6190000001</v>
      </c>
      <c r="AD65" s="5">
        <f>BC!M$247*1000</f>
        <v>919623.82200000004</v>
      </c>
      <c r="AE65" s="5">
        <f>BC!N$247*1000</f>
        <v>888089.402</v>
      </c>
      <c r="AF65" s="5">
        <f>BC!O$247*1000</f>
        <v>840311.97899999993</v>
      </c>
      <c r="AG65" s="5">
        <f>BC!P$247*1000</f>
        <v>1085283.0429999998</v>
      </c>
      <c r="AH65" s="5">
        <f>BC!Q$247*1000</f>
        <v>899935.88699999999</v>
      </c>
      <c r="AI65" s="5">
        <f>BC!R$247*1000</f>
        <v>851017.76099999994</v>
      </c>
      <c r="AJ65" s="5">
        <f>BC!S$247*1000</f>
        <v>826715.09499999997</v>
      </c>
      <c r="AK65" s="5">
        <f>BC!T$247*1000</f>
        <v>801800.61699999997</v>
      </c>
      <c r="AL65" s="5">
        <f>BC!U$247*1000</f>
        <v>801793.70799999998</v>
      </c>
      <c r="AM65" s="5">
        <f>BC!V$247*1000</f>
        <v>765265.69300000009</v>
      </c>
      <c r="AN65" s="5">
        <f>BC!W$247*1000</f>
        <v>676925.40099999995</v>
      </c>
      <c r="AO65" s="41">
        <f t="shared" ref="AO65:AO66" si="43">AM65*(1+$AV65)^5</f>
        <v>657159.68927999027</v>
      </c>
      <c r="AP65" s="18">
        <f t="shared" ref="AP65:AP66" si="44">AO65*(1+$AV65)^5</f>
        <v>564325.38550316717</v>
      </c>
      <c r="AQ65" s="18">
        <f t="shared" ref="AQ65:AQ66" si="45">AP65*(1+$AV65)^5</f>
        <v>484605.41009783914</v>
      </c>
      <c r="AR65" s="18">
        <f t="shared" ref="AR65:AR66" si="46">AQ65*(1+$AV65)^5</f>
        <v>416147.15468931681</v>
      </c>
      <c r="AS65" s="18">
        <f t="shared" ref="AS65:AS66" si="47">AR65*(1+$AV65)^5</f>
        <v>357359.7214299576</v>
      </c>
      <c r="AT65" s="18">
        <f t="shared" ref="AT65:AT66" si="48">AS65*(1+$AV65)^5</f>
        <v>306876.95220657799</v>
      </c>
      <c r="AV65" s="46">
        <f>AV15</f>
        <v>-0.03</v>
      </c>
    </row>
    <row r="66" spans="1:48" x14ac:dyDescent="0.2">
      <c r="A66" s="21" t="str">
        <f t="shared" si="16"/>
        <v>CIMS.CAN.BC.Transportation Personal.Mode.Intercity LandRail IntercityMarket share</v>
      </c>
      <c r="B66" s="1" t="s">
        <v>241</v>
      </c>
      <c r="C66" s="1" t="s">
        <v>207</v>
      </c>
      <c r="D66" s="1" t="s">
        <v>124</v>
      </c>
      <c r="E66" s="1" t="s">
        <v>72</v>
      </c>
      <c r="G66" s="1" t="s">
        <v>73</v>
      </c>
      <c r="H66" s="14" cm="1">
        <f t="array" ref="H66">INDEX($T66:$AT66,MATCH(H$1,$T$2:$AT$2,0))/SUM(_xlfn._xlws.FILTER($T65:$AT67,$T$2:$AT$2=H$1))</f>
        <v>1.1427363768489518E-2</v>
      </c>
      <c r="I66" s="14" cm="1">
        <f t="array" ref="I66">INDEX($T66:$AT66,MATCH(I$1,$T$2:$AT$2,0))/SUM(_xlfn._xlws.FILTER($T65:$AT67,$T$2:$AT$2=I$1))</f>
        <v>3.7955889629585344E-3</v>
      </c>
      <c r="J66" s="14" cm="1">
        <f t="array" ref="J66">INDEX($T66:$AT66,MATCH(J$1,$T$2:$AT$2,0))/SUM(_xlfn._xlws.FILTER($T65:$AT67,$T$2:$AT$2=J$1))</f>
        <v>4.4876914612042573E-3</v>
      </c>
      <c r="K66" s="14" cm="1">
        <f t="array" ref="K66">INDEX($T66:$AT66,MATCH(K$1,$T$2:$AT$2,0))/SUM(_xlfn._xlws.FILTER($T65:$AT67,$T$2:$AT$2=K$1))</f>
        <v>4.8163676108961611E-3</v>
      </c>
      <c r="L66" s="14" cm="1">
        <f t="array" ref="L66">INDEX($T66:$AT66,MATCH(L$1,$T$2:$AT$2,0))/SUM(_xlfn._xlws.FILTER($T65:$AT67,$T$2:$AT$2=L$1))</f>
        <v>7.4807224142241346E-3</v>
      </c>
      <c r="M66" s="14" cm="1">
        <f t="array" ref="M66">INDEX($T66:$AT66,MATCH(M$1,$T$2:$AT$2,0))/SUM(_xlfn._xlws.FILTER($T65:$AT67,$T$2:$AT$2=M$1))</f>
        <v>7.38579004125536E-3</v>
      </c>
      <c r="N66" s="14" cm="1">
        <f t="array" ref="N66">INDEX($T66:$AT66,MATCH(N$1,$T$2:$AT$2,0))/SUM(_xlfn._xlws.FILTER($T65:$AT67,$T$2:$AT$2=N$1))</f>
        <v>7.2616308370740219E-3</v>
      </c>
      <c r="O66" s="14" cm="1">
        <f t="array" ref="O66">INDEX($T66:$AT66,MATCH(O$1,$T$2:$AT$2,0))/SUM(_xlfn._xlws.FILTER($T65:$AT67,$T$2:$AT$2=O$1))</f>
        <v>7.1093657805651293E-3</v>
      </c>
      <c r="P66" s="14" cm="1">
        <f t="array" ref="P66">INDEX($T66:$AT66,MATCH(P$1,$T$2:$AT$2,0))/SUM(_xlfn._xlws.FILTER($T65:$AT67,$T$2:$AT$2=P$1))</f>
        <v>6.9318514983333921E-3</v>
      </c>
      <c r="Q66" s="14" cm="1">
        <f t="array" ref="Q66">INDEX($T66:$AT66,MATCH(Q$1,$T$2:$AT$2,0))/SUM(_xlfn._xlws.FILTER($T65:$AT67,$T$2:$AT$2=Q$1))</f>
        <v>6.7322520974800399E-3</v>
      </c>
      <c r="R66" s="14" cm="1">
        <f t="array" ref="R66">INDEX($T66:$AT66,MATCH(R$1,$T$2:$AT$2,0))/SUM(_xlfn._xlws.FILTER($T65:$AT67,$T$2:$AT$2=R$1))</f>
        <v>6.5139231748893092E-3</v>
      </c>
      <c r="T66" s="5">
        <f>BC!C$287*1000</f>
        <v>300316.35761374288</v>
      </c>
      <c r="U66" s="5">
        <f>BC!D$287*1000</f>
        <v>251990.26062778026</v>
      </c>
      <c r="V66" s="5">
        <f>BC!E$287*1000</f>
        <v>232304.09420512922</v>
      </c>
      <c r="W66" s="5">
        <f>BC!F$287*1000</f>
        <v>136637.85176657906</v>
      </c>
      <c r="X66" s="5">
        <f>BC!G$287*1000</f>
        <v>92818.568864951259</v>
      </c>
      <c r="Y66" s="5">
        <f>BC!H$287*1000</f>
        <v>97000.784946373577</v>
      </c>
      <c r="Z66" s="5">
        <f>BC!I$287*1000</f>
        <v>88975.107836771727</v>
      </c>
      <c r="AA66" s="5">
        <f>BC!J$287*1000</f>
        <v>83152.410183372151</v>
      </c>
      <c r="AB66" s="5">
        <f>BC!K$287*1000</f>
        <v>132214.60325754905</v>
      </c>
      <c r="AC66" s="5">
        <f>BC!L$287*1000</f>
        <v>93533.87845362915</v>
      </c>
      <c r="AD66" s="5">
        <f>BC!M$287*1000</f>
        <v>109680.42607383817</v>
      </c>
      <c r="AE66" s="5">
        <f>BC!N$287*1000</f>
        <v>127457.69985494573</v>
      </c>
      <c r="AF66" s="5">
        <f>BC!O$287*1000</f>
        <v>124594.26224244517</v>
      </c>
      <c r="AG66" s="5">
        <f>BC!P$287*1000</f>
        <v>99997.499100540837</v>
      </c>
      <c r="AH66" s="5">
        <f>BC!Q$287*1000</f>
        <v>117985.01602802142</v>
      </c>
      <c r="AI66" s="5">
        <f>BC!R$287*1000</f>
        <v>126133.58017186547</v>
      </c>
      <c r="AJ66" s="5">
        <f>BC!S$287*1000</f>
        <v>169817.42307051015</v>
      </c>
      <c r="AK66" s="5">
        <f>BC!T$287*1000</f>
        <v>224407.69685415053</v>
      </c>
      <c r="AL66" s="5">
        <f>BC!U$287*1000</f>
        <v>200998.79803871436</v>
      </c>
      <c r="AM66" s="5">
        <f>BC!V$287*1000</f>
        <v>221102.02184451814</v>
      </c>
      <c r="AN66" s="5">
        <f>BC!W$287*1000</f>
        <v>30485.252960172227</v>
      </c>
      <c r="AO66" s="41">
        <f t="shared" si="43"/>
        <v>221102.02184451814</v>
      </c>
      <c r="AP66" s="18">
        <f t="shared" si="44"/>
        <v>221102.02184451814</v>
      </c>
      <c r="AQ66" s="18">
        <f t="shared" si="45"/>
        <v>221102.02184451814</v>
      </c>
      <c r="AR66" s="18">
        <f t="shared" si="46"/>
        <v>221102.02184451814</v>
      </c>
      <c r="AS66" s="18">
        <f t="shared" si="47"/>
        <v>221102.02184451814</v>
      </c>
      <c r="AT66" s="18">
        <f t="shared" si="48"/>
        <v>221102.02184451814</v>
      </c>
      <c r="AV66" s="46">
        <f>AV16</f>
        <v>0</v>
      </c>
    </row>
    <row r="67" spans="1:48" x14ac:dyDescent="0.2">
      <c r="A67" s="21" t="str">
        <f t="shared" si="16"/>
        <v>CIMS.CAN.BC.Transportation Personal.Mode.Intercity LandPassenger Vehicle IntercityMarket share</v>
      </c>
      <c r="B67" s="1" t="s">
        <v>241</v>
      </c>
      <c r="C67" s="1" t="s">
        <v>207</v>
      </c>
      <c r="D67" s="1" t="s">
        <v>125</v>
      </c>
      <c r="E67" s="1" t="s">
        <v>72</v>
      </c>
      <c r="G67" s="1" t="s">
        <v>73</v>
      </c>
      <c r="H67" s="14" cm="1">
        <f t="array" ref="H67">INDEX($T67:$AT67,MATCH(H$1,$T$2:$AT$2,0))/SUM(_xlfn._xlws.FILTER($T65:$AT67,$T$2:$AT$2=H$1))</f>
        <v>0.92901966550632242</v>
      </c>
      <c r="I67" s="14" cm="1">
        <f t="array" ref="I67">INDEX($T67:$AT67,MATCH(I$1,$T$2:$AT$2,0))/SUM(_xlfn._xlws.FILTER($T65:$AT67,$T$2:$AT$2=I$1))</f>
        <v>0.93438268658290702</v>
      </c>
      <c r="J67" s="14" cm="1">
        <f t="array" ref="J67">INDEX($T67:$AT67,MATCH(J$1,$T$2:$AT$2,0))/SUM(_xlfn._xlws.FILTER($T65:$AT67,$T$2:$AT$2=J$1))</f>
        <v>0.95788492030517336</v>
      </c>
      <c r="K67" s="14" cm="1">
        <f t="array" ref="K67">INDEX($T67:$AT67,MATCH(K$1,$T$2:$AT$2,0))/SUM(_xlfn._xlws.FILTER($T65:$AT67,$T$2:$AT$2=K$1))</f>
        <v>0.96268781030276607</v>
      </c>
      <c r="L67" s="14" cm="1">
        <f t="array" ref="L67">INDEX($T67:$AT67,MATCH(L$1,$T$2:$AT$2,0))/SUM(_xlfn._xlws.FILTER($T65:$AT67,$T$2:$AT$2=L$1))</f>
        <v>0.96662742831771453</v>
      </c>
      <c r="M67" s="14" cm="1">
        <f t="array" ref="M67">INDEX($T67:$AT67,MATCH(M$1,$T$2:$AT$2,0))/SUM(_xlfn._xlws.FILTER($T65:$AT67,$T$2:$AT$2=M$1))</f>
        <v>0.97066215611451623</v>
      </c>
      <c r="N67" s="14" cm="1">
        <f t="array" ref="N67">INDEX($T67:$AT67,MATCH(N$1,$T$2:$AT$2,0))/SUM(_xlfn._xlws.FILTER($T65:$AT67,$T$2:$AT$2=N$1))</f>
        <v>0.9742042888893625</v>
      </c>
      <c r="O67" s="14" cm="1">
        <f t="array" ref="O67">INDEX($T67:$AT67,MATCH(O$1,$T$2:$AT$2,0))/SUM(_xlfn._xlws.FILTER($T65:$AT67,$T$2:$AT$2=O$1))</f>
        <v>0.9773085192713904</v>
      </c>
      <c r="P67" s="14" cm="1">
        <f t="array" ref="P67">INDEX($T67:$AT67,MATCH(P$1,$T$2:$AT$2,0))/SUM(_xlfn._xlws.FILTER($T65:$AT67,$T$2:$AT$2=P$1))</f>
        <v>0.98002136469708956</v>
      </c>
      <c r="Q67" s="14" cm="1">
        <f t="array" ref="Q67">INDEX($T67:$AT67,MATCH(Q$1,$T$2:$AT$2,0))/SUM(_xlfn._xlws.FILTER($T65:$AT67,$T$2:$AT$2=Q$1))</f>
        <v>0.98238663648580238</v>
      </c>
      <c r="R67" s="14" cm="1">
        <f t="array" ref="R67">INDEX($T67:$AT67,MATCH(R$1,$T$2:$AT$2,0))/SUM(_xlfn._xlws.FILTER($T65:$AT67,$T$2:$AT$2=R$1))</f>
        <v>0.984445124263295</v>
      </c>
      <c r="T67" s="5">
        <f>T77*BC!C$77+T79*BC!C$112+BC!C$142*1000-SUM(T60,T61)</f>
        <v>24415062.629381496</v>
      </c>
      <c r="U67" s="5">
        <f>U77*BC!D$77+U79*BC!D$112+BC!D$142*1000-SUM(U60,U61)</f>
        <v>23903993.783868529</v>
      </c>
      <c r="V67" s="5">
        <f>V77*BC!E$77+V79*BC!E$112+BC!E$142*1000-SUM(V60,V61)</f>
        <v>24261400.109635379</v>
      </c>
      <c r="W67" s="5">
        <f>W77*BC!F$77+W79*BC!F$112+BC!F$142*1000-SUM(W60,W61)</f>
        <v>23993234.958889842</v>
      </c>
      <c r="X67" s="5">
        <f>X77*BC!G$77+X79*BC!G$112+BC!G$142*1000-SUM(X60,X61)</f>
        <v>25049437.774803802</v>
      </c>
      <c r="Y67" s="5">
        <f>Y77*BC!H$77+Y79*BC!H$112+BC!H$142*1000-SUM(Y60,Y61)</f>
        <v>23879259.562446333</v>
      </c>
      <c r="Z67" s="5">
        <f>Z77*BC!I$77+Z79*BC!I$112+BC!I$142*1000-SUM(Z60,Z61)</f>
        <v>22409251.907105353</v>
      </c>
      <c r="AA67" s="5">
        <f>AA77*BC!J$77+AA79*BC!J$112+BC!J$142*1000-SUM(AA60,AA61)</f>
        <v>23881582.220757816</v>
      </c>
      <c r="AB67" s="5">
        <f>AB77*BC!K$77+AB79*BC!K$112+BC!K$142*1000-SUM(AB60,AB61)</f>
        <v>22915311.234040476</v>
      </c>
      <c r="AC67" s="5">
        <f>AC77*BC!L$77+AC79*BC!L$112+BC!L$142*1000-SUM(AC60,AC61)</f>
        <v>23038053.418239541</v>
      </c>
      <c r="AD67" s="5">
        <f>AD77*BC!M$77+AD79*BC!M$112+BC!M$142*1000-SUM(AD60,AD61)</f>
        <v>23410973.570046436</v>
      </c>
      <c r="AE67" s="5">
        <f>AE77*BC!N$77+AE79*BC!N$112+BC!N$142*1000-SUM(AE60,AE61)</f>
        <v>21952153.95221667</v>
      </c>
      <c r="AF67" s="5">
        <f>AF77*BC!O$77+AF79*BC!O$112+BC!O$142*1000-SUM(AF60,AF61)</f>
        <v>22789779.612493165</v>
      </c>
      <c r="AG67" s="5">
        <f>AG77*BC!P$77+AG79*BC!P$112+BC!P$142*1000-SUM(AG60,AG61)</f>
        <v>23488155.237850063</v>
      </c>
      <c r="AH67" s="5">
        <f>AH77*BC!Q$77+AH79*BC!Q$112+BC!Q$142*1000-SUM(AH60,AH61)</f>
        <v>24153848.68798032</v>
      </c>
      <c r="AI67" s="5">
        <f>AI77*BC!R$77+AI79*BC!R$112+BC!R$142*1000-SUM(AI60,AI61)</f>
        <v>25211377.102236617</v>
      </c>
      <c r="AJ67" s="5">
        <f>AJ77*BC!S$77+AJ79*BC!S$112+BC!S$142*1000-SUM(AJ60,AJ61)</f>
        <v>27813203.019934647</v>
      </c>
      <c r="AK67" s="5">
        <f>AK77*BC!T$77+AK79*BC!T$112+BC!T$142*1000-SUM(AK60,AK61)</f>
        <v>28122662.301867135</v>
      </c>
      <c r="AL67" s="5">
        <f>AL77*BC!U$77+AL79*BC!U$112+BC!U$142*1000-SUM(AL60,AL61)</f>
        <v>28659616.306792438</v>
      </c>
      <c r="AM67" s="5">
        <f>AM77*BC!V$77+AM79*BC!V$112+BC!V$142*1000-SUM(AM60,AM61)</f>
        <v>28569871.589544885</v>
      </c>
      <c r="AN67" s="5">
        <f>AN77*BC!W$77+AN79*BC!W$112+BC!W$142*1000-SUM(AN60,AN61)</f>
        <v>25844980.951018997</v>
      </c>
      <c r="AO67" s="48">
        <f>AO77*BC!$W$77+AO79*BC!$W$112+BC!$W$142*1000-SUM(AO60,AO61)</f>
        <v>29057875.1963007</v>
      </c>
      <c r="AP67" s="48">
        <f>AP77*BC!$W$77+AP79*BC!$W$112+BC!$W$142*1000-SUM(AP60,AP61)</f>
        <v>29662556.909851268</v>
      </c>
      <c r="AQ67" s="48">
        <f>AQ77*BC!$W$77+AQ79*BC!$W$112+BC!$W$142*1000-SUM(AQ60,AQ61)</f>
        <v>30394397.509759285</v>
      </c>
      <c r="AR67" s="48">
        <f>AR77*BC!$W$77+AR79*BC!$W$112+BC!$W$142*1000-SUM(AR60,AR61)</f>
        <v>31259282.637178153</v>
      </c>
      <c r="AS67" s="48">
        <f>AS77*BC!$W$77+AS79*BC!$W$112+BC!$W$142*1000-SUM(AS60,AS61)</f>
        <v>32263745.982024342</v>
      </c>
      <c r="AT67" s="48">
        <f>AT77*BC!$W$77+AT79*BC!$W$112+BC!$W$142*1000-SUM(AT60,AT61)</f>
        <v>33415009.89889878</v>
      </c>
    </row>
    <row r="68" spans="1:48" x14ac:dyDescent="0.2">
      <c r="A68" s="21" t="str">
        <f t="shared" si="16"/>
        <v>CIMS.CAN.BC.Transportation Personal.Mode.Intercity LandPassenger Vehicle IntercityService requestedCIMS.CAN.BC.Transportation Personal.Passenger Vehicles</v>
      </c>
      <c r="B68" s="1" t="s">
        <v>241</v>
      </c>
      <c r="C68" s="1" t="s">
        <v>207</v>
      </c>
      <c r="D68" s="1" t="s">
        <v>125</v>
      </c>
      <c r="E68" s="1" t="s">
        <v>71</v>
      </c>
      <c r="F68" s="1" t="s">
        <v>243</v>
      </c>
      <c r="G68" s="1" t="s">
        <v>157</v>
      </c>
      <c r="H68" s="14">
        <f>AVERAGE(T68:AN68)</f>
        <v>0.78808545895363147</v>
      </c>
      <c r="I68" s="14"/>
      <c r="J68" s="14"/>
      <c r="K68" s="14"/>
      <c r="L68" s="14"/>
      <c r="M68" s="14"/>
      <c r="N68" s="14"/>
      <c r="O68" s="14"/>
      <c r="P68" s="14"/>
      <c r="Q68" s="14"/>
      <c r="R68" s="14"/>
      <c r="T68" s="14">
        <f>((T77*Inputs!D$67+T79*Inputs!D$69)*$H63+(T77*Inputs!D$68+T79*Inputs!D$70)*$H64)/SUM(T77:T80)</f>
        <v>0.79135822051073479</v>
      </c>
      <c r="U68" s="14">
        <f>((U77*Inputs!E$67+U79*Inputs!E$69)*$H63+(U77*Inputs!E$68+U79*Inputs!E$70)*$H64)/SUM(U77:U80)</f>
        <v>0.79106972998234359</v>
      </c>
      <c r="V68" s="14">
        <f>((V77*Inputs!F$67+V79*Inputs!F$69)*$H63+(V77*Inputs!F$68+V79*Inputs!F$70)*$H64)/SUM(V77:V80)</f>
        <v>0.79081930424419433</v>
      </c>
      <c r="W68" s="14">
        <f>((W77*Inputs!G$67+W79*Inputs!G$69)*$H63+(W77*Inputs!G$68+W79*Inputs!G$70)*$H64)/SUM(W77:W80)</f>
        <v>0.79048829718818869</v>
      </c>
      <c r="X68" s="14">
        <f>((X77*Inputs!H$67+X79*Inputs!H$69)*$H63+(X77*Inputs!H$68+X79*Inputs!H$70)*$H64)/SUM(X77:X80)</f>
        <v>0.79027024726282058</v>
      </c>
      <c r="Y68" s="14">
        <f>((Y77*Inputs!I$67+Y79*Inputs!I$69)*$H63+(Y77*Inputs!I$68+Y79*Inputs!I$70)*$H64)/SUM(Y77:Y80)</f>
        <v>0.78997008741709585</v>
      </c>
      <c r="Z68" s="14">
        <f>((Z77*Inputs!J$67+Z79*Inputs!J$69)*$H63+(Z77*Inputs!J$68+Z79*Inputs!J$70)*$H64)/SUM(Z77:Z80)</f>
        <v>0.79025611218737191</v>
      </c>
      <c r="AA68" s="14">
        <f>((AA77*Inputs!K$67+AA79*Inputs!K$69)*$H63+(AA77*Inputs!K$68+AA79*Inputs!K$70)*$H64)/SUM(AA77:AA80)</f>
        <v>0.78998533702007745</v>
      </c>
      <c r="AB68" s="14">
        <f>((AB77*Inputs!L$67+AB79*Inputs!L$69)*$H63+(AB77*Inputs!L$68+AB79*Inputs!L$70)*$H64)/SUM(AB77:AB80)</f>
        <v>0.78968756230479398</v>
      </c>
      <c r="AC68" s="14">
        <f>((AC77*Inputs!M$67+AC79*Inputs!M$69)*$H63+(AC77*Inputs!M$68+AC79*Inputs!M$70)*$H64)/SUM(AC77:AC80)</f>
        <v>0.78929630158310726</v>
      </c>
      <c r="AD68" s="14">
        <f>((AD77*Inputs!N$67+AD79*Inputs!N$69)*$H63+(AD77*Inputs!N$68+AD79*Inputs!N$70)*$H64)/SUM(AD77:AD80)</f>
        <v>0.78875314928211993</v>
      </c>
      <c r="AE68" s="14">
        <f>((AE77*Inputs!O$67+AE79*Inputs!O$69)*$H63+(AE77*Inputs!O$68+AE79*Inputs!O$70)*$H64)/SUM(AE77:AE80)</f>
        <v>0.78824913029938104</v>
      </c>
      <c r="AF68" s="14">
        <f>((AF77*Inputs!P$67+AF79*Inputs!P$69)*$H63+(AF77*Inputs!P$68+AF79*Inputs!P$70)*$H64)/SUM(AF77:AF80)</f>
        <v>0.78796969316657883</v>
      </c>
      <c r="AG68" s="14">
        <f>((AG77*Inputs!Q$67+AG79*Inputs!Q$69)*$H63+(AG77*Inputs!Q$68+AG79*Inputs!Q$70)*$H64)/SUM(AG77:AG80)</f>
        <v>0.78747963254048692</v>
      </c>
      <c r="AH68" s="14">
        <f>((AH77*Inputs!R$67+AH79*Inputs!R$69)*$H63+(AH77*Inputs!R$68+AH79*Inputs!R$70)*$H64)/SUM(AH77:AH80)</f>
        <v>0.78689711520694627</v>
      </c>
      <c r="AI68" s="14">
        <f>((AI77*Inputs!S$67+AI79*Inputs!S$69)*$H63+(AI77*Inputs!S$68+AI79*Inputs!S$70)*$H64)/SUM(AI77:AI80)</f>
        <v>0.78639369715906071</v>
      </c>
      <c r="AJ68" s="14">
        <f>((AJ77*Inputs!T$67+AJ79*Inputs!T$69)*$H63+(AJ77*Inputs!T$68+AJ79*Inputs!T$70)*$H64)/SUM(AJ77:AJ80)</f>
        <v>0.78558952310274965</v>
      </c>
      <c r="AK68" s="14">
        <f>((AK77*Inputs!U$67+AK79*Inputs!U$69)*$H63+(AK77*Inputs!U$68+AK79*Inputs!U$70)*$H64)/SUM(AK77:AK80)</f>
        <v>0.7848669843727315</v>
      </c>
      <c r="AL68" s="14">
        <f>((AL77*Inputs!V$67+AL79*Inputs!V$69)*$H63+(AL77*Inputs!V$68+AL79*Inputs!V$70)*$H64)/SUM(AL77:AL80)</f>
        <v>0.78420873075691</v>
      </c>
      <c r="AM68" s="14">
        <f>((AM77*Inputs!W$67+AM79*Inputs!W$69)*$H63+(AM77*Inputs!W$68+AM79*Inputs!W$70)*$H64)/SUM(AM77:AM80)</f>
        <v>0.78353841901036536</v>
      </c>
      <c r="AN68" s="14">
        <f>((AN77*Inputs!X$67+AN79*Inputs!X$69)*$H63+(AN77*Inputs!X$68+AN79*Inputs!X$70)*$H64)/SUM(AN77:AN80)</f>
        <v>0.78264736342820096</v>
      </c>
      <c r="AO68" s="35"/>
      <c r="AP68" s="35"/>
      <c r="AQ68" s="35"/>
      <c r="AR68" s="35"/>
      <c r="AS68" s="35"/>
      <c r="AT68" s="35"/>
    </row>
    <row r="69" spans="1:48" x14ac:dyDescent="0.2">
      <c r="A69" s="21" t="str">
        <f t="shared" si="16"/>
        <v>CIMS.CAN.BC.Transportation Personal.Passenger VehiclesCar_smallOutput</v>
      </c>
      <c r="B69" s="1" t="s">
        <v>243</v>
      </c>
      <c r="C69" s="1" t="s">
        <v>207</v>
      </c>
      <c r="D69" s="1" t="s">
        <v>158</v>
      </c>
      <c r="E69" s="1" t="s">
        <v>78</v>
      </c>
      <c r="G69" s="1" t="s">
        <v>157</v>
      </c>
      <c r="H69" s="14">
        <f t="shared" ref="H69:H72" si="49">T69</f>
        <v>13.590817250000002</v>
      </c>
      <c r="I69" s="14"/>
      <c r="J69" s="14"/>
      <c r="K69" s="14"/>
      <c r="L69" s="14"/>
      <c r="M69" s="14"/>
      <c r="N69" s="14"/>
      <c r="O69" s="14"/>
      <c r="P69" s="14"/>
      <c r="Q69" s="14"/>
      <c r="R69" s="14"/>
      <c r="T69" s="14">
        <f>AVERAGE(BC!C$75:V$75)/1000</f>
        <v>13.590817250000002</v>
      </c>
      <c r="U69" s="14"/>
      <c r="V69" s="5"/>
      <c r="W69" s="5"/>
      <c r="X69" s="5"/>
      <c r="Y69" s="5"/>
      <c r="Z69" s="5"/>
      <c r="AA69" s="5"/>
      <c r="AB69" s="5"/>
      <c r="AC69" s="5"/>
      <c r="AD69" s="5"/>
      <c r="AE69" s="5"/>
      <c r="AF69" s="5"/>
      <c r="AG69" s="5"/>
      <c r="AH69" s="5"/>
      <c r="AI69" s="5"/>
      <c r="AJ69" s="5"/>
      <c r="AK69" s="5"/>
      <c r="AL69" s="5"/>
      <c r="AM69" s="5"/>
      <c r="AN69" s="5"/>
      <c r="AO69" s="18"/>
      <c r="AP69" s="18"/>
      <c r="AQ69" s="18"/>
      <c r="AR69" s="18"/>
      <c r="AS69" s="18"/>
      <c r="AT69" s="18"/>
    </row>
    <row r="70" spans="1:48" x14ac:dyDescent="0.2">
      <c r="A70" s="21" t="str">
        <f t="shared" si="16"/>
        <v>CIMS.CAN.BC.Transportation Personal.Passenger VehiclesCar_largeOutput</v>
      </c>
      <c r="B70" s="1" t="s">
        <v>243</v>
      </c>
      <c r="C70" s="1" t="s">
        <v>207</v>
      </c>
      <c r="D70" s="1" t="s">
        <v>159</v>
      </c>
      <c r="E70" s="1" t="s">
        <v>78</v>
      </c>
      <c r="G70" s="1" t="s">
        <v>157</v>
      </c>
      <c r="H70" s="14">
        <f t="shared" si="49"/>
        <v>13.590817250000002</v>
      </c>
      <c r="I70" s="14"/>
      <c r="J70" s="14"/>
      <c r="K70" s="14"/>
      <c r="L70" s="14"/>
      <c r="M70" s="14"/>
      <c r="N70" s="14"/>
      <c r="O70" s="14"/>
      <c r="P70" s="14"/>
      <c r="Q70" s="14"/>
      <c r="R70" s="14"/>
      <c r="T70" s="14">
        <f>AVERAGE(BC!C$75:V$75)/1000</f>
        <v>13.590817250000002</v>
      </c>
      <c r="U70" s="14"/>
      <c r="V70" s="5"/>
      <c r="W70" s="5"/>
      <c r="X70" s="5"/>
      <c r="Y70" s="5"/>
      <c r="Z70" s="5"/>
      <c r="AA70" s="5"/>
      <c r="AB70" s="5"/>
      <c r="AC70" s="5"/>
      <c r="AD70" s="5"/>
      <c r="AE70" s="5"/>
      <c r="AF70" s="5"/>
      <c r="AG70" s="5"/>
      <c r="AH70" s="5"/>
      <c r="AI70" s="5"/>
      <c r="AJ70" s="5"/>
      <c r="AK70" s="5"/>
      <c r="AL70" s="5"/>
      <c r="AM70" s="5"/>
      <c r="AN70" s="5"/>
      <c r="AO70" s="18"/>
      <c r="AP70" s="18"/>
      <c r="AQ70" s="18"/>
      <c r="AR70" s="18"/>
      <c r="AS70" s="18"/>
      <c r="AT70" s="18"/>
    </row>
    <row r="71" spans="1:48" x14ac:dyDescent="0.2">
      <c r="A71" s="21" t="str">
        <f t="shared" si="16"/>
        <v>CIMS.CAN.BC.Transportation Personal.Passenger VehiclesLight Truck_smallOutput</v>
      </c>
      <c r="B71" s="1" t="s">
        <v>243</v>
      </c>
      <c r="C71" s="1" t="s">
        <v>207</v>
      </c>
      <c r="D71" s="1" t="s">
        <v>160</v>
      </c>
      <c r="E71" s="1" t="s">
        <v>78</v>
      </c>
      <c r="G71" s="1" t="s">
        <v>157</v>
      </c>
      <c r="H71" s="14">
        <f t="shared" si="49"/>
        <v>15.063131511599998</v>
      </c>
      <c r="I71" s="14"/>
      <c r="J71" s="14"/>
      <c r="K71" s="14"/>
      <c r="L71" s="14"/>
      <c r="M71" s="14"/>
      <c r="N71" s="14"/>
      <c r="O71" s="14"/>
      <c r="P71" s="14"/>
      <c r="Q71" s="14"/>
      <c r="R71" s="14"/>
      <c r="T71" s="14">
        <f>AVERAGE(BC!C$110:V$110)/1000</f>
        <v>15.063131511599998</v>
      </c>
      <c r="U71" s="14"/>
      <c r="V71" s="5"/>
      <c r="W71" s="5"/>
      <c r="X71" s="5"/>
      <c r="Y71" s="5"/>
      <c r="Z71" s="5"/>
      <c r="AA71" s="5"/>
      <c r="AB71" s="5"/>
      <c r="AC71" s="5"/>
      <c r="AD71" s="5"/>
      <c r="AE71" s="5"/>
      <c r="AF71" s="5"/>
      <c r="AG71" s="5"/>
      <c r="AH71" s="5"/>
      <c r="AI71" s="5"/>
      <c r="AJ71" s="5"/>
      <c r="AK71" s="5"/>
      <c r="AL71" s="5"/>
      <c r="AM71" s="5"/>
      <c r="AN71" s="5"/>
      <c r="AO71" s="18"/>
      <c r="AP71" s="18"/>
      <c r="AQ71" s="18"/>
      <c r="AR71" s="18"/>
      <c r="AS71" s="18"/>
      <c r="AT71" s="18"/>
    </row>
    <row r="72" spans="1:48" x14ac:dyDescent="0.2">
      <c r="A72" s="21" t="str">
        <f t="shared" si="16"/>
        <v>CIMS.CAN.BC.Transportation Personal.Passenger VehiclesLight Truck_largeOutput</v>
      </c>
      <c r="B72" s="1" t="s">
        <v>243</v>
      </c>
      <c r="C72" s="1" t="s">
        <v>207</v>
      </c>
      <c r="D72" s="1" t="s">
        <v>161</v>
      </c>
      <c r="E72" s="1" t="s">
        <v>78</v>
      </c>
      <c r="G72" s="1" t="s">
        <v>157</v>
      </c>
      <c r="H72" s="14">
        <f t="shared" si="49"/>
        <v>15.063131511599998</v>
      </c>
      <c r="I72" s="14"/>
      <c r="J72" s="14"/>
      <c r="K72" s="14"/>
      <c r="L72" s="14"/>
      <c r="M72" s="14"/>
      <c r="N72" s="14"/>
      <c r="O72" s="14"/>
      <c r="P72" s="14"/>
      <c r="Q72" s="14"/>
      <c r="R72" s="14"/>
      <c r="T72" s="14">
        <f>AVERAGE(BC!C$110:V$110)/1000</f>
        <v>15.063131511599998</v>
      </c>
      <c r="U72" s="14"/>
      <c r="V72" s="5"/>
      <c r="W72" s="5"/>
      <c r="X72" s="5"/>
      <c r="Y72" s="5"/>
      <c r="Z72" s="5"/>
      <c r="AA72" s="5"/>
      <c r="AB72" s="5"/>
      <c r="AC72" s="5"/>
      <c r="AD72" s="5"/>
      <c r="AE72" s="5"/>
      <c r="AF72" s="5"/>
      <c r="AG72" s="5"/>
      <c r="AH72" s="5"/>
      <c r="AI72" s="5"/>
      <c r="AJ72" s="5"/>
      <c r="AK72" s="5"/>
      <c r="AL72" s="5"/>
      <c r="AM72" s="5"/>
      <c r="AN72" s="5"/>
      <c r="AO72" s="18"/>
      <c r="AP72" s="18"/>
      <c r="AQ72" s="18"/>
      <c r="AR72" s="18"/>
      <c r="AS72" s="18"/>
      <c r="AT72" s="18"/>
    </row>
    <row r="73" spans="1:48" x14ac:dyDescent="0.2">
      <c r="A73" s="21" t="str">
        <f t="shared" si="16"/>
        <v>CIMS.CAN.BC.Transportation Personal.Passenger VehiclesCar_smallService requestedCIMS.CAN.BC.Transportation Personal.Passenger Vehicle Motors</v>
      </c>
      <c r="B73" s="1" t="s">
        <v>243</v>
      </c>
      <c r="C73" s="1" t="s">
        <v>207</v>
      </c>
      <c r="D73" s="1" t="s">
        <v>158</v>
      </c>
      <c r="E73" s="1" t="s">
        <v>71</v>
      </c>
      <c r="F73" s="1" t="s">
        <v>244</v>
      </c>
      <c r="G73" s="1" t="s">
        <v>222</v>
      </c>
      <c r="H73" s="14">
        <f>Inputs!$C$46*10</f>
        <v>8</v>
      </c>
      <c r="I73" s="14"/>
      <c r="J73" s="14"/>
      <c r="K73" s="14"/>
      <c r="L73" s="14"/>
      <c r="M73" s="14"/>
      <c r="N73" s="14"/>
      <c r="O73" s="14"/>
      <c r="P73" s="14"/>
      <c r="Q73" s="14"/>
      <c r="R73" s="14"/>
      <c r="T73" s="14"/>
      <c r="U73" s="14"/>
      <c r="V73" s="5"/>
      <c r="W73" s="5"/>
      <c r="X73" s="5"/>
      <c r="Y73" s="5"/>
      <c r="Z73" s="5"/>
      <c r="AA73" s="5"/>
      <c r="AB73" s="5"/>
      <c r="AC73" s="5"/>
      <c r="AD73" s="5"/>
      <c r="AE73" s="5"/>
      <c r="AF73" s="5"/>
      <c r="AG73" s="5"/>
      <c r="AH73" s="5"/>
      <c r="AI73" s="5"/>
      <c r="AJ73" s="5"/>
      <c r="AK73" s="5"/>
      <c r="AL73" s="5"/>
      <c r="AM73" s="5"/>
      <c r="AN73" s="5"/>
      <c r="AO73" s="18"/>
      <c r="AP73" s="18"/>
      <c r="AQ73" s="18"/>
      <c r="AR73" s="18"/>
      <c r="AS73" s="18"/>
      <c r="AT73" s="18"/>
    </row>
    <row r="74" spans="1:48" x14ac:dyDescent="0.2">
      <c r="A74" s="21" t="str">
        <f t="shared" si="16"/>
        <v>CIMS.CAN.BC.Transportation Personal.Passenger VehiclesCar_largeService requestedCIMS.CAN.BC.Transportation Personal.Passenger Vehicle Motors</v>
      </c>
      <c r="B74" s="1" t="s">
        <v>243</v>
      </c>
      <c r="C74" s="1" t="s">
        <v>207</v>
      </c>
      <c r="D74" s="1" t="s">
        <v>159</v>
      </c>
      <c r="E74" s="1" t="s">
        <v>71</v>
      </c>
      <c r="F74" s="1" t="s">
        <v>244</v>
      </c>
      <c r="G74" s="1" t="s">
        <v>222</v>
      </c>
      <c r="H74" s="14">
        <f>Inputs!$C$47*10</f>
        <v>10</v>
      </c>
      <c r="I74" s="14"/>
      <c r="J74" s="14"/>
      <c r="K74" s="14"/>
      <c r="L74" s="14"/>
      <c r="M74" s="14"/>
      <c r="N74" s="14"/>
      <c r="O74" s="14"/>
      <c r="P74" s="14"/>
      <c r="Q74" s="14"/>
      <c r="R74" s="14"/>
      <c r="T74" s="14"/>
      <c r="U74" s="14"/>
      <c r="V74" s="5"/>
      <c r="W74" s="5"/>
      <c r="X74" s="5"/>
      <c r="Y74" s="5"/>
      <c r="Z74" s="5"/>
      <c r="AA74" s="5"/>
      <c r="AB74" s="5"/>
      <c r="AC74" s="5"/>
      <c r="AD74" s="5"/>
      <c r="AE74" s="5"/>
      <c r="AF74" s="5"/>
      <c r="AG74" s="5"/>
      <c r="AH74" s="5"/>
      <c r="AI74" s="5"/>
      <c r="AJ74" s="5"/>
      <c r="AK74" s="5"/>
      <c r="AL74" s="5"/>
      <c r="AM74" s="5"/>
      <c r="AN74" s="5"/>
      <c r="AO74" s="18"/>
      <c r="AP74" s="18"/>
      <c r="AQ74" s="18"/>
      <c r="AR74" s="18"/>
      <c r="AS74" s="18"/>
      <c r="AT74" s="18"/>
    </row>
    <row r="75" spans="1:48" x14ac:dyDescent="0.2">
      <c r="A75" s="21" t="str">
        <f t="shared" si="16"/>
        <v>CIMS.CAN.BC.Transportation Personal.Passenger VehiclesLight Truck_smallService requestedCIMS.CAN.BC.Transportation Personal.Passenger Vehicle Motors</v>
      </c>
      <c r="B75" s="1" t="s">
        <v>243</v>
      </c>
      <c r="C75" s="1" t="s">
        <v>207</v>
      </c>
      <c r="D75" s="1" t="s">
        <v>160</v>
      </c>
      <c r="E75" s="1" t="s">
        <v>71</v>
      </c>
      <c r="F75" s="1" t="s">
        <v>244</v>
      </c>
      <c r="G75" s="1" t="s">
        <v>222</v>
      </c>
      <c r="H75" s="14">
        <f>Inputs!$C$48*10</f>
        <v>9</v>
      </c>
      <c r="I75" s="14"/>
      <c r="J75" s="14"/>
      <c r="K75" s="14"/>
      <c r="L75" s="14"/>
      <c r="M75" s="14"/>
      <c r="N75" s="14"/>
      <c r="O75" s="14"/>
      <c r="P75" s="14"/>
      <c r="Q75" s="14"/>
      <c r="R75" s="14"/>
      <c r="T75" s="14"/>
      <c r="U75" s="14"/>
      <c r="V75" s="5"/>
      <c r="W75" s="5"/>
      <c r="X75" s="5"/>
      <c r="Y75" s="5"/>
      <c r="Z75" s="5"/>
      <c r="AA75" s="5"/>
      <c r="AB75" s="5"/>
      <c r="AC75" s="5"/>
      <c r="AD75" s="5"/>
      <c r="AE75" s="5"/>
      <c r="AF75" s="5"/>
      <c r="AG75" s="5"/>
      <c r="AH75" s="5"/>
      <c r="AI75" s="5"/>
      <c r="AJ75" s="5"/>
      <c r="AK75" s="5"/>
      <c r="AL75" s="5"/>
      <c r="AM75" s="5"/>
      <c r="AN75" s="5"/>
      <c r="AO75" s="18"/>
      <c r="AP75" s="18"/>
      <c r="AQ75" s="18"/>
      <c r="AR75" s="18"/>
      <c r="AS75" s="18"/>
      <c r="AT75" s="18"/>
    </row>
    <row r="76" spans="1:48" x14ac:dyDescent="0.2">
      <c r="A76" s="21" t="str">
        <f t="shared" si="16"/>
        <v>CIMS.CAN.BC.Transportation Personal.Passenger VehiclesLight Truck_largeService requestedCIMS.CAN.BC.Transportation Personal.Passenger Vehicle Motors</v>
      </c>
      <c r="B76" s="1" t="s">
        <v>243</v>
      </c>
      <c r="C76" s="1" t="s">
        <v>207</v>
      </c>
      <c r="D76" s="1" t="s">
        <v>161</v>
      </c>
      <c r="E76" s="1" t="s">
        <v>71</v>
      </c>
      <c r="F76" s="1" t="s">
        <v>244</v>
      </c>
      <c r="G76" s="1" t="s">
        <v>222</v>
      </c>
      <c r="H76" s="14">
        <f>Inputs!$C$49*10</f>
        <v>13</v>
      </c>
      <c r="I76" s="14"/>
      <c r="J76" s="14"/>
      <c r="K76" s="14"/>
      <c r="L76" s="14"/>
      <c r="M76" s="14"/>
      <c r="N76" s="14"/>
      <c r="O76" s="14"/>
      <c r="P76" s="14"/>
      <c r="Q76" s="14"/>
      <c r="R76" s="14"/>
      <c r="T76" s="14"/>
      <c r="U76" s="14"/>
      <c r="V76" s="5"/>
      <c r="W76" s="5"/>
      <c r="X76" s="5"/>
      <c r="Y76" s="5"/>
      <c r="Z76" s="5"/>
      <c r="AA76" s="5"/>
      <c r="AB76" s="5"/>
      <c r="AC76" s="5"/>
      <c r="AD76" s="5"/>
      <c r="AE76" s="5"/>
      <c r="AF76" s="5"/>
      <c r="AG76" s="5"/>
      <c r="AH76" s="5"/>
      <c r="AI76" s="5"/>
      <c r="AJ76" s="5"/>
      <c r="AK76" s="5"/>
      <c r="AL76" s="5"/>
      <c r="AM76" s="5"/>
      <c r="AN76" s="5"/>
      <c r="AO76" s="18"/>
      <c r="AP76" s="18"/>
      <c r="AQ76" s="18"/>
      <c r="AR76" s="18"/>
      <c r="AS76" s="18"/>
      <c r="AT76" s="18"/>
    </row>
    <row r="77" spans="1:48" x14ac:dyDescent="0.2">
      <c r="A77" s="21" t="str">
        <f t="shared" si="16"/>
        <v>CIMS.CAN.BC.Transportation Personal.Passenger VehiclesCar_smallMarket share</v>
      </c>
      <c r="B77" s="1" t="s">
        <v>243</v>
      </c>
      <c r="C77" s="1" t="s">
        <v>207</v>
      </c>
      <c r="D77" s="1" t="s">
        <v>158</v>
      </c>
      <c r="E77" s="1" t="s">
        <v>72</v>
      </c>
      <c r="G77" s="1" t="s">
        <v>73</v>
      </c>
      <c r="H77" s="14" cm="1">
        <f t="array" ref="H77">Inputs!$C$39*INDEX($T77:$AT77,MATCH(H$1,$T$2:$AT$2,0))/SUM(_xlfn._xlws.FILTER($T77:$AT80,$T$2:$AT$2=H$1))</f>
        <v>0.21186439370208571</v>
      </c>
      <c r="I77" s="14" cm="1">
        <f t="array" ref="I77">Inputs!$C$39*INDEX($T77:$AT77,MATCH(I$1,$T$2:$AT$2,0))/SUM(_xlfn._xlws.FILTER($T77:$AT80,$T$2:$AT$2=I$1))</f>
        <v>0.20437753482382706</v>
      </c>
      <c r="J77" s="14" cm="1">
        <f t="array" ref="J77">Inputs!$C$39*INDEX($T77:$AT77,MATCH(J$1,$T$2:$AT$2,0))/SUM(_xlfn._xlws.FILTER($T77:$AT80,$T$2:$AT$2=J$1))</f>
        <v>0.19836968930607843</v>
      </c>
      <c r="K77" s="14" cm="1">
        <f t="array" ref="K77">Inputs!$C$39*INDEX($T77:$AT77,MATCH(K$1,$T$2:$AT$2,0))/SUM(_xlfn._xlws.FILTER($T77:$AT80,$T$2:$AT$2=K$1))</f>
        <v>0.18345947873000013</v>
      </c>
      <c r="L77" s="14" cm="1">
        <f t="array" ref="L77">Inputs!$C$39*INDEX($T77:$AT77,MATCH(L$1,$T$2:$AT$2,0))/SUM(_xlfn._xlws.FILTER($T77:$AT80,$T$2:$AT$2=L$1))</f>
        <v>0.1641275961464172</v>
      </c>
      <c r="M77" s="14" cm="1">
        <f t="array" ref="M77">Inputs!$C$39*INDEX($T77:$AT77,MATCH(M$1,$T$2:$AT$2,0))/SUM(_xlfn._xlws.FILTER($T77:$AT80,$T$2:$AT$2=M$1))</f>
        <v>0.15385725730201621</v>
      </c>
      <c r="N77" s="14" cm="1">
        <f t="array" ref="N77">Inputs!$C$39*INDEX($T77:$AT77,MATCH(N$1,$T$2:$AT$2,0))/SUM(_xlfn._xlws.FILTER($T77:$AT80,$T$2:$AT$2=N$1))</f>
        <v>0.14367292994930977</v>
      </c>
      <c r="O77" s="14" cm="1">
        <f t="array" ref="O77">Inputs!$C$39*INDEX($T77:$AT77,MATCH(O$1,$T$2:$AT$2,0))/SUM(_xlfn._xlws.FILTER($T77:$AT80,$T$2:$AT$2=O$1))</f>
        <v>0.13365122642794894</v>
      </c>
      <c r="P77" s="14" cm="1">
        <f t="array" ref="P77">Inputs!$C$39*INDEX($T77:$AT77,MATCH(P$1,$T$2:$AT$2,0))/SUM(_xlfn._xlws.FILTER($T77:$AT80,$T$2:$AT$2=P$1))</f>
        <v>0.12386386830995889</v>
      </c>
      <c r="Q77" s="14" cm="1">
        <f t="array" ref="Q77">Inputs!$C$39*INDEX($T77:$AT77,MATCH(Q$1,$T$2:$AT$2,0))/SUM(_xlfn._xlws.FILTER($T77:$AT80,$T$2:$AT$2=Q$1))</f>
        <v>0.11437573723399685</v>
      </c>
      <c r="R77" s="14" cm="1">
        <f t="array" ref="R77">Inputs!$C$39*INDEX($T77:$AT77,MATCH(R$1,$T$2:$AT$2,0))/SUM(_xlfn._xlws.FILTER($T77:$AT80,$T$2:$AT$2=R$1))</f>
        <v>0.10524333799759421</v>
      </c>
      <c r="T77" s="5">
        <f>BC!C$76*1000</f>
        <v>21423422.264448002</v>
      </c>
      <c r="U77" s="5">
        <f>BC!D$76*1000</f>
        <v>20805988.236207999</v>
      </c>
      <c r="V77" s="5">
        <f>BC!E$76*1000</f>
        <v>20978533.421138</v>
      </c>
      <c r="W77" s="5">
        <f>BC!F$76*1000</f>
        <v>20542894.552725002</v>
      </c>
      <c r="X77" s="5">
        <f>BC!G$76*1000</f>
        <v>21333574.236287996</v>
      </c>
      <c r="Y77" s="5">
        <f>BC!H$76*1000</f>
        <v>20161188.477390002</v>
      </c>
      <c r="Z77" s="5">
        <f>BC!I$76*1000</f>
        <v>19209824.355574999</v>
      </c>
      <c r="AA77" s="5">
        <f>BC!J$76*1000</f>
        <v>20320624.061100002</v>
      </c>
      <c r="AB77" s="5">
        <f>BC!K$76*1000</f>
        <v>19332440.536499999</v>
      </c>
      <c r="AC77" s="5">
        <f>BC!L$76*1000</f>
        <v>19195856.108384002</v>
      </c>
      <c r="AD77" s="5">
        <f>BC!M$76*1000</f>
        <v>19141912.614015002</v>
      </c>
      <c r="AE77" s="5">
        <f>BC!N$76*1000</f>
        <v>17638193.457582001</v>
      </c>
      <c r="AF77" s="5">
        <f>BC!O$76*1000</f>
        <v>18164105.396765999</v>
      </c>
      <c r="AG77" s="5">
        <f>BC!P$76*1000</f>
        <v>18401842.320597999</v>
      </c>
      <c r="AH77" s="5">
        <f>BC!Q$76*1000</f>
        <v>18521513.368999999</v>
      </c>
      <c r="AI77" s="5">
        <f>BC!R$76*1000</f>
        <v>18982338.021990001</v>
      </c>
      <c r="AJ77" s="5">
        <f>BC!S$76*1000</f>
        <v>20276130.408087999</v>
      </c>
      <c r="AK77" s="5">
        <f>BC!T$76*1000</f>
        <v>19909829.103573002</v>
      </c>
      <c r="AL77" s="5">
        <f>BC!U$76*1000</f>
        <v>19751533.557914998</v>
      </c>
      <c r="AM77" s="5">
        <f>BC!V$76*1000</f>
        <v>19144391.018794999</v>
      </c>
      <c r="AN77" s="5">
        <f>BC!W$76*1000</f>
        <v>16639432.755803999</v>
      </c>
      <c r="AO77" s="41">
        <f t="shared" ref="AO77" si="50">AM77*(1+$AV77)^5</f>
        <v>18206125.370268967</v>
      </c>
      <c r="AP77" s="18">
        <f t="shared" ref="AP77" si="51">AO77*(1+$AV77)^5</f>
        <v>17313844.074357741</v>
      </c>
      <c r="AQ77" s="18">
        <f t="shared" ref="AQ77" si="52">AP77*(1+$AV77)^5</f>
        <v>16465293.440234285</v>
      </c>
      <c r="AR77" s="18">
        <f t="shared" ref="AR77" si="53">AQ77*(1+$AV77)^5</f>
        <v>15658330.230346544</v>
      </c>
      <c r="AS77" s="18">
        <f t="shared" ref="AS77" si="54">AR77*(1+$AV77)^5</f>
        <v>14890916.247107936</v>
      </c>
      <c r="AT77" s="18">
        <f t="shared" ref="AT77" si="55">AS77*(1+$AV77)^5</f>
        <v>14161113.184893895</v>
      </c>
      <c r="AV77" s="46">
        <f>AV27</f>
        <v>-0.01</v>
      </c>
    </row>
    <row r="78" spans="1:48" x14ac:dyDescent="0.2">
      <c r="A78" s="21" t="str">
        <f t="shared" si="16"/>
        <v>CIMS.CAN.BC.Transportation Personal.Passenger VehiclesCar_largeMarket share</v>
      </c>
      <c r="B78" s="1" t="s">
        <v>243</v>
      </c>
      <c r="C78" s="1" t="s">
        <v>207</v>
      </c>
      <c r="D78" s="1" t="s">
        <v>159</v>
      </c>
      <c r="E78" s="1" t="s">
        <v>72</v>
      </c>
      <c r="G78" s="1" t="s">
        <v>73</v>
      </c>
      <c r="H78" s="14" cm="1">
        <f t="array" ref="H78">Inputs!$C$40*INDEX($T77:$AT77,MATCH(H$1,$T$2:$AT$2,0))/SUM(_xlfn._xlws.FILTER($T77:$AT80,$T$2:$AT$2=H$1))</f>
        <v>0.43014892054665876</v>
      </c>
      <c r="I78" s="14" cm="1">
        <f t="array" ref="I78">Inputs!$C$40*INDEX($T77:$AT77,MATCH(I$1,$T$2:$AT$2,0))/SUM(_xlfn._xlws.FILTER($T77:$AT80,$T$2:$AT$2=I$1))</f>
        <v>0.41494832827867911</v>
      </c>
      <c r="J78" s="14" cm="1">
        <f t="array" ref="J78">Inputs!$C$40*INDEX($T77:$AT77,MATCH(J$1,$T$2:$AT$2,0))/SUM(_xlfn._xlws.FILTER($T77:$AT80,$T$2:$AT$2=J$1))</f>
        <v>0.40275058131840163</v>
      </c>
      <c r="K78" s="14" cm="1">
        <f t="array" ref="K78">Inputs!$C$40*INDEX($T77:$AT77,MATCH(K$1,$T$2:$AT$2,0))/SUM(_xlfn._xlws.FILTER($T77:$AT80,$T$2:$AT$2=K$1))</f>
        <v>0.37247833560333354</v>
      </c>
      <c r="L78" s="14" cm="1">
        <f t="array" ref="L78">Inputs!$C$40*INDEX($T77:$AT77,MATCH(L$1,$T$2:$AT$2,0))/SUM(_xlfn._xlws.FILTER($T77:$AT80,$T$2:$AT$2=L$1))</f>
        <v>0.33322875581242273</v>
      </c>
      <c r="M78" s="14" cm="1">
        <f t="array" ref="M78">Inputs!$C$40*INDEX($T77:$AT77,MATCH(M$1,$T$2:$AT$2,0))/SUM(_xlfn._xlws.FILTER($T77:$AT80,$T$2:$AT$2=M$1))</f>
        <v>0.31237685573439655</v>
      </c>
      <c r="N78" s="14" cm="1">
        <f t="array" ref="N78">Inputs!$C$40*INDEX($T77:$AT77,MATCH(N$1,$T$2:$AT$2,0))/SUM(_xlfn._xlws.FILTER($T77:$AT80,$T$2:$AT$2=N$1))</f>
        <v>0.29169958504859855</v>
      </c>
      <c r="O78" s="14" cm="1">
        <f t="array" ref="O78">Inputs!$C$40*INDEX($T77:$AT77,MATCH(O$1,$T$2:$AT$2,0))/SUM(_xlfn._xlws.FILTER($T77:$AT80,$T$2:$AT$2=O$1))</f>
        <v>0.27135249002038114</v>
      </c>
      <c r="P78" s="14" cm="1">
        <f t="array" ref="P78">Inputs!$C$40*INDEX($T77:$AT77,MATCH(P$1,$T$2:$AT$2,0))/SUM(_xlfn._xlws.FILTER($T77:$AT80,$T$2:$AT$2=P$1))</f>
        <v>0.25148118717476498</v>
      </c>
      <c r="Q78" s="14" cm="1">
        <f t="array" ref="Q78">Inputs!$C$40*INDEX($T77:$AT77,MATCH(Q$1,$T$2:$AT$2,0))/SUM(_xlfn._xlws.FILTER($T77:$AT80,$T$2:$AT$2=Q$1))</f>
        <v>0.23221740589932688</v>
      </c>
      <c r="R78" s="14" cm="1">
        <f t="array" ref="R78">Inputs!$C$40*INDEX($T77:$AT77,MATCH(R$1,$T$2:$AT$2,0))/SUM(_xlfn._xlws.FILTER($T77:$AT80,$T$2:$AT$2=R$1))</f>
        <v>0.21367586805572153</v>
      </c>
      <c r="T78" s="5"/>
      <c r="U78" s="5"/>
      <c r="V78" s="5"/>
      <c r="W78" s="5"/>
      <c r="X78" s="5"/>
      <c r="Y78" s="5"/>
      <c r="Z78" s="5"/>
      <c r="AA78" s="5"/>
      <c r="AB78" s="5"/>
      <c r="AC78" s="5"/>
      <c r="AD78" s="5"/>
      <c r="AE78" s="5"/>
      <c r="AF78" s="5"/>
      <c r="AG78" s="5"/>
      <c r="AH78" s="5"/>
      <c r="AI78" s="5"/>
      <c r="AJ78" s="5"/>
      <c r="AK78" s="5"/>
      <c r="AL78" s="5"/>
      <c r="AM78" s="5"/>
      <c r="AN78" s="5"/>
      <c r="AO78" s="14"/>
      <c r="AP78" s="14"/>
      <c r="AQ78" s="14"/>
      <c r="AR78" s="14"/>
      <c r="AS78" s="14"/>
      <c r="AT78" s="14"/>
      <c r="AU78" s="14"/>
      <c r="AV78" s="47"/>
    </row>
    <row r="79" spans="1:48" x14ac:dyDescent="0.2">
      <c r="A79" s="21" t="str">
        <f t="shared" si="16"/>
        <v>CIMS.CAN.BC.Transportation Personal.Passenger VehiclesLight Truck_smallMarket share</v>
      </c>
      <c r="B79" s="1" t="s">
        <v>243</v>
      </c>
      <c r="C79" s="1" t="s">
        <v>207</v>
      </c>
      <c r="D79" s="1" t="s">
        <v>160</v>
      </c>
      <c r="E79" s="1" t="s">
        <v>72</v>
      </c>
      <c r="G79" s="1" t="s">
        <v>73</v>
      </c>
      <c r="H79" s="14" cm="1">
        <f t="array" ref="H79">Inputs!$C$39*INDEX($T79:$AT79,MATCH(H$1,$T$2:$AT$2,0))/SUM(_xlfn._xlws.FILTER($T77:$AT80,$T$2:$AT$2=H$1))</f>
        <v>0.11813560629791432</v>
      </c>
      <c r="I79" s="14" cm="1">
        <f t="array" ref="I79">Inputs!$C$39*INDEX($T79:$AT79,MATCH(I$1,$T$2:$AT$2,0))/SUM(_xlfn._xlws.FILTER($T77:$AT80,$T$2:$AT$2=I$1))</f>
        <v>0.12562246517617295</v>
      </c>
      <c r="J79" s="14" cm="1">
        <f t="array" ref="J79">Inputs!$C$39*INDEX($T79:$AT79,MATCH(J$1,$T$2:$AT$2,0))/SUM(_xlfn._xlws.FILTER($T77:$AT80,$T$2:$AT$2=J$1))</f>
        <v>0.13163031069392156</v>
      </c>
      <c r="K79" s="14" cm="1">
        <f t="array" ref="K79">Inputs!$C$39*INDEX($T79:$AT79,MATCH(K$1,$T$2:$AT$2,0))/SUM(_xlfn._xlws.FILTER($T77:$AT80,$T$2:$AT$2=K$1))</f>
        <v>0.14654052126999983</v>
      </c>
      <c r="L79" s="14" cm="1">
        <f t="array" ref="L79">Inputs!$C$39*INDEX($T79:$AT79,MATCH(L$1,$T$2:$AT$2,0))/SUM(_xlfn._xlws.FILTER($T77:$AT80,$T$2:$AT$2=L$1))</f>
        <v>0.16587240385358284</v>
      </c>
      <c r="M79" s="14" cm="1">
        <f t="array" ref="M79">Inputs!$C$39*INDEX($T79:$AT79,MATCH(M$1,$T$2:$AT$2,0))/SUM(_xlfn._xlws.FILTER($T77:$AT80,$T$2:$AT$2=M$1))</f>
        <v>0.17614274269798377</v>
      </c>
      <c r="N79" s="14" cm="1">
        <f t="array" ref="N79">Inputs!$C$39*INDEX($T79:$AT79,MATCH(N$1,$T$2:$AT$2,0))/SUM(_xlfn._xlws.FILTER($T77:$AT80,$T$2:$AT$2=N$1))</f>
        <v>0.18632707005069027</v>
      </c>
      <c r="O79" s="14" cm="1">
        <f t="array" ref="O79">Inputs!$C$39*INDEX($T79:$AT79,MATCH(O$1,$T$2:$AT$2,0))/SUM(_xlfn._xlws.FILTER($T77:$AT80,$T$2:$AT$2=O$1))</f>
        <v>0.19634877357205111</v>
      </c>
      <c r="P79" s="14" cm="1">
        <f t="array" ref="P79">Inputs!$C$39*INDEX($T79:$AT79,MATCH(P$1,$T$2:$AT$2,0))/SUM(_xlfn._xlws.FILTER($T77:$AT80,$T$2:$AT$2=P$1))</f>
        <v>0.20613613169004111</v>
      </c>
      <c r="Q79" s="14" cm="1">
        <f t="array" ref="Q79">Inputs!$C$39*INDEX($T79:$AT79,MATCH(Q$1,$T$2:$AT$2,0))/SUM(_xlfn._xlws.FILTER($T77:$AT80,$T$2:$AT$2=Q$1))</f>
        <v>0.21562426276600316</v>
      </c>
      <c r="R79" s="14" cm="1">
        <f t="array" ref="R79">Inputs!$C$39*INDEX($T79:$AT79,MATCH(R$1,$T$2:$AT$2,0))/SUM(_xlfn._xlws.FILTER($T77:$AT80,$T$2:$AT$2=R$1))</f>
        <v>0.22475666200240582</v>
      </c>
      <c r="T79" s="5">
        <f>BC!C$111*1000</f>
        <v>11945702.314403981</v>
      </c>
      <c r="U79" s="5">
        <f>BC!D$111*1000</f>
        <v>11847255.248746444</v>
      </c>
      <c r="V79" s="5">
        <f>BC!E$111*1000</f>
        <v>12147634.732463209</v>
      </c>
      <c r="W79" s="5">
        <f>BC!F$111*1000</f>
        <v>12197148.889750291</v>
      </c>
      <c r="X79" s="5">
        <f>BC!G$111*1000</f>
        <v>12833989.627578795</v>
      </c>
      <c r="Y79" s="5">
        <f>BC!H$111*1000</f>
        <v>12392253.38339835</v>
      </c>
      <c r="Z79" s="5">
        <f>BC!I$111*1000</f>
        <v>11355716.63241606</v>
      </c>
      <c r="AA79" s="5">
        <f>BC!J$111*1000</f>
        <v>12236897.901018376</v>
      </c>
      <c r="AB79" s="5">
        <f>BC!K$111*1000</f>
        <v>11890662.457560612</v>
      </c>
      <c r="AC79" s="5">
        <f>BC!L$111*1000</f>
        <v>12171913.111298826</v>
      </c>
      <c r="AD79" s="5">
        <f>BC!M$111*1000</f>
        <v>12701819.080690991</v>
      </c>
      <c r="AE79" s="5">
        <f>BC!N$111*1000</f>
        <v>12193634.079095</v>
      </c>
      <c r="AF79" s="5">
        <f>BC!O$111*1000</f>
        <v>12790142.869459437</v>
      </c>
      <c r="AG79" s="5">
        <f>BC!P$111*1000</f>
        <v>13472333.619221287</v>
      </c>
      <c r="AH79" s="5">
        <f>BC!Q$111*1000</f>
        <v>14221087.988924151</v>
      </c>
      <c r="AI79" s="5">
        <f>BC!R$111*1000</f>
        <v>15162376.607204866</v>
      </c>
      <c r="AJ79" s="5">
        <f>BC!S$111*1000</f>
        <v>17337031.538939763</v>
      </c>
      <c r="AK79" s="5">
        <f>BC!T$111*1000</f>
        <v>18071727.704982549</v>
      </c>
      <c r="AL79" s="5">
        <f>BC!U$111*1000</f>
        <v>18908816.905557919</v>
      </c>
      <c r="AM79" s="5">
        <f>BC!V$111*1000</f>
        <v>19347911.217609022</v>
      </c>
      <c r="AN79" s="5">
        <f>BC!W$111*1000</f>
        <v>18125270.102858305</v>
      </c>
      <c r="AO79" s="41">
        <f t="shared" ref="AO79" si="56">AM79*(1+$AV79)^5</f>
        <v>20843195.263305247</v>
      </c>
      <c r="AP79" s="18">
        <f t="shared" ref="AP79" si="57">AO79*(1+$AV79)^5</f>
        <v>22454040.846997302</v>
      </c>
      <c r="AQ79" s="18">
        <f t="shared" ref="AQ79" si="58">AP79*(1+$AV79)^5</f>
        <v>24189379.02703654</v>
      </c>
      <c r="AR79" s="18">
        <f t="shared" ref="AR79" si="59">AQ79*(1+$AV79)^5</f>
        <v>26058831.089722633</v>
      </c>
      <c r="AS79" s="18">
        <f t="shared" ref="AS79" si="60">AR79*(1+$AV79)^5</f>
        <v>28072761.89288301</v>
      </c>
      <c r="AT79" s="18">
        <f t="shared" ref="AT79" si="61">AS79*(1+$AV79)^5</f>
        <v>30242337.332057696</v>
      </c>
      <c r="AV79" s="46">
        <f>AV29</f>
        <v>1.4999999999999999E-2</v>
      </c>
    </row>
    <row r="80" spans="1:48" x14ac:dyDescent="0.2">
      <c r="A80" s="21" t="str">
        <f t="shared" si="16"/>
        <v>CIMS.CAN.BC.Transportation Personal.Passenger VehiclesLight Truck_largeMarket share</v>
      </c>
      <c r="B80" s="1" t="s">
        <v>243</v>
      </c>
      <c r="C80" s="1" t="s">
        <v>207</v>
      </c>
      <c r="D80" s="1" t="s">
        <v>161</v>
      </c>
      <c r="E80" s="1" t="s">
        <v>72</v>
      </c>
      <c r="G80" s="1" t="s">
        <v>73</v>
      </c>
      <c r="H80" s="14" cm="1">
        <f t="array" ref="H80">Inputs!$C$40*INDEX($T79:$AT79,MATCH(H$1,$T$2:$AT$2,0))/SUM(_xlfn._xlws.FILTER($T77:$AT80,$T$2:$AT$2=H$1))</f>
        <v>0.23985107945334116</v>
      </c>
      <c r="I80" s="14" cm="1">
        <f t="array" ref="I80">Inputs!$C$40*INDEX($T79:$AT79,MATCH(I$1,$T$2:$AT$2,0))/SUM(_xlfn._xlws.FILTER($T77:$AT80,$T$2:$AT$2=I$1))</f>
        <v>0.25505167172132082</v>
      </c>
      <c r="J80" s="14" cm="1">
        <f t="array" ref="J80">Inputs!$C$40*INDEX($T79:$AT79,MATCH(J$1,$T$2:$AT$2,0))/SUM(_xlfn._xlws.FILTER($T77:$AT80,$T$2:$AT$2=J$1))</f>
        <v>0.26724941868159829</v>
      </c>
      <c r="K80" s="14" cm="1">
        <f t="array" ref="K80">Inputs!$C$40*INDEX($T79:$AT79,MATCH(K$1,$T$2:$AT$2,0))/SUM(_xlfn._xlws.FILTER($T77:$AT80,$T$2:$AT$2=K$1))</f>
        <v>0.29752166439666633</v>
      </c>
      <c r="L80" s="14" cm="1">
        <f t="array" ref="L80">Inputs!$C$40*INDEX($T79:$AT79,MATCH(L$1,$T$2:$AT$2,0))/SUM(_xlfn._xlws.FILTER($T77:$AT80,$T$2:$AT$2=L$1))</f>
        <v>0.33677124418757726</v>
      </c>
      <c r="M80" s="14" cm="1">
        <f t="array" ref="M80">Inputs!$C$40*INDEX($T79:$AT79,MATCH(M$1,$T$2:$AT$2,0))/SUM(_xlfn._xlws.FILTER($T77:$AT80,$T$2:$AT$2=M$1))</f>
        <v>0.35762314426560338</v>
      </c>
      <c r="N80" s="14" cm="1">
        <f t="array" ref="N80">Inputs!$C$40*INDEX($T79:$AT79,MATCH(N$1,$T$2:$AT$2,0))/SUM(_xlfn._xlws.FILTER($T77:$AT80,$T$2:$AT$2=N$1))</f>
        <v>0.37830041495140143</v>
      </c>
      <c r="O80" s="14" cm="1">
        <f t="array" ref="O80">Inputs!$C$40*INDEX($T79:$AT79,MATCH(O$1,$T$2:$AT$2,0))/SUM(_xlfn._xlws.FILTER($T77:$AT80,$T$2:$AT$2=O$1))</f>
        <v>0.39864750997961884</v>
      </c>
      <c r="P80" s="14" cm="1">
        <f t="array" ref="P80">Inputs!$C$40*INDEX($T79:$AT79,MATCH(P$1,$T$2:$AT$2,0))/SUM(_xlfn._xlws.FILTER($T77:$AT80,$T$2:$AT$2=P$1))</f>
        <v>0.41851881282523495</v>
      </c>
      <c r="Q80" s="14" cm="1">
        <f t="array" ref="Q80">Inputs!$C$40*INDEX($T79:$AT79,MATCH(Q$1,$T$2:$AT$2,0))/SUM(_xlfn._xlws.FILTER($T77:$AT80,$T$2:$AT$2=Q$1))</f>
        <v>0.43778259410067299</v>
      </c>
      <c r="R80" s="14" cm="1">
        <f t="array" ref="R80">Inputs!$C$40*INDEX($T79:$AT79,MATCH(R$1,$T$2:$AT$2,0))/SUM(_xlfn._xlws.FILTER($T77:$AT80,$T$2:$AT$2=R$1))</f>
        <v>0.45632413194427834</v>
      </c>
      <c r="T80" s="5"/>
      <c r="U80" s="14"/>
      <c r="V80" s="5"/>
      <c r="W80" s="5"/>
      <c r="X80" s="5"/>
      <c r="Y80" s="5"/>
      <c r="Z80" s="5"/>
      <c r="AA80" s="5"/>
      <c r="AB80" s="5"/>
      <c r="AC80" s="5"/>
      <c r="AD80" s="5"/>
      <c r="AE80" s="5"/>
      <c r="AF80" s="5"/>
      <c r="AG80" s="5"/>
      <c r="AH80" s="5"/>
      <c r="AI80" s="5"/>
      <c r="AJ80" s="5"/>
      <c r="AK80" s="5"/>
      <c r="AL80" s="5"/>
      <c r="AM80" s="5"/>
      <c r="AN80" s="5"/>
      <c r="AO80" s="18"/>
      <c r="AP80" s="18"/>
      <c r="AQ80" s="18"/>
      <c r="AR80" s="18"/>
      <c r="AS80" s="18"/>
      <c r="AT80" s="18"/>
    </row>
    <row r="81" spans="1:48" x14ac:dyDescent="0.2">
      <c r="A81" s="21" t="str">
        <f t="shared" si="16"/>
        <v>CIMS.CAN.BC.Transportation Personal.Passenger Vehicle MotorsOutput</v>
      </c>
      <c r="B81" s="1" t="s">
        <v>244</v>
      </c>
      <c r="C81" s="1" t="s">
        <v>207</v>
      </c>
      <c r="E81" s="1" t="s">
        <v>78</v>
      </c>
      <c r="G81" s="1" t="s">
        <v>222</v>
      </c>
      <c r="H81" s="14">
        <f t="shared" ref="H81:H85" si="62">T81</f>
        <v>141.58048556610754</v>
      </c>
      <c r="I81" s="14"/>
      <c r="J81" s="14"/>
      <c r="K81" s="14"/>
      <c r="L81" s="14"/>
      <c r="M81" s="14"/>
      <c r="N81" s="14"/>
      <c r="O81" s="14"/>
      <c r="P81" s="14"/>
      <c r="Q81" s="14"/>
      <c r="R81" s="14"/>
      <c r="T81" s="14">
        <f>AVERAGE(BC!C$40:V$40)/100</f>
        <v>141.58048556610754</v>
      </c>
      <c r="U81" s="14"/>
      <c r="V81" s="5"/>
      <c r="W81" s="5"/>
      <c r="X81" s="5"/>
      <c r="Y81" s="5"/>
      <c r="Z81" s="5"/>
      <c r="AA81" s="5"/>
      <c r="AB81" s="5"/>
      <c r="AC81" s="5"/>
      <c r="AD81" s="14"/>
      <c r="AE81" s="5"/>
      <c r="AF81" s="5"/>
      <c r="AG81" s="5"/>
      <c r="AH81" s="5"/>
      <c r="AI81" s="5"/>
      <c r="AJ81" s="5"/>
      <c r="AK81" s="5"/>
      <c r="AL81" s="5"/>
      <c r="AM81" s="5"/>
      <c r="AN81" s="5"/>
      <c r="AO81" s="18"/>
      <c r="AP81" s="18"/>
      <c r="AQ81" s="18"/>
      <c r="AR81" s="18"/>
      <c r="AS81" s="18"/>
      <c r="AT81" s="18"/>
    </row>
    <row r="82" spans="1:48" x14ac:dyDescent="0.2">
      <c r="A82" s="21" t="str">
        <f t="shared" si="16"/>
        <v>CIMS.CAN.BC.Transportation Personal.Passenger Vehicle MotorsGasoline ExistingService requestedCIMS.CAN.BC.Fuel Blends.Gasoline_Transportation</v>
      </c>
      <c r="B82" s="1" t="s">
        <v>244</v>
      </c>
      <c r="C82" s="1" t="s">
        <v>207</v>
      </c>
      <c r="D82" s="1" t="s">
        <v>74</v>
      </c>
      <c r="E82" s="1" t="s">
        <v>71</v>
      </c>
      <c r="F82" s="1" t="s">
        <v>446</v>
      </c>
      <c r="G82" s="1" t="s">
        <v>68</v>
      </c>
      <c r="H82" s="14">
        <f t="shared" si="62"/>
        <v>0.37676691016245206</v>
      </c>
      <c r="I82" s="14"/>
      <c r="J82" s="14"/>
      <c r="K82" s="14"/>
      <c r="L82" s="14"/>
      <c r="M82" s="14"/>
      <c r="N82" s="14"/>
      <c r="O82" s="14"/>
      <c r="P82" s="14"/>
      <c r="Q82" s="14"/>
      <c r="R82" s="14"/>
      <c r="T82" s="14">
        <f>(SUMPRODUCT(H77:H78,Inputs!$C$46:$C$47)*BC!C$91/BC!C$76+SUMPRODUCT(H79:H80,Inputs!$C$48:$C$49)*BC!C$126/BC!C$111)/1000*100</f>
        <v>0.37676691016245206</v>
      </c>
      <c r="U82" s="14"/>
      <c r="V82" s="5"/>
      <c r="W82" s="5"/>
      <c r="X82" s="5"/>
      <c r="Y82" s="5"/>
      <c r="Z82" s="5"/>
      <c r="AA82" s="5"/>
      <c r="AB82" s="5"/>
      <c r="AC82" s="5"/>
      <c r="AD82" s="14"/>
      <c r="AE82" s="5"/>
      <c r="AF82" s="5"/>
      <c r="AG82" s="5"/>
      <c r="AH82" s="5"/>
      <c r="AI82" s="5"/>
      <c r="AJ82" s="5"/>
      <c r="AK82" s="5"/>
      <c r="AL82" s="5"/>
      <c r="AM82" s="14"/>
      <c r="AN82" s="5"/>
      <c r="AO82" s="18"/>
      <c r="AP82" s="18"/>
      <c r="AQ82" s="18"/>
      <c r="AR82" s="18"/>
      <c r="AS82" s="18"/>
      <c r="AT82" s="18"/>
    </row>
    <row r="83" spans="1:48" x14ac:dyDescent="0.2">
      <c r="A83" s="21" t="str">
        <f t="shared" si="16"/>
        <v>CIMS.CAN.BC.Transportation Personal.Passenger Vehicle MotorsGasoline StandardService requestedCIMS.CAN.BC.Fuel Blends.Gasoline_Transportation</v>
      </c>
      <c r="B83" s="1" t="s">
        <v>244</v>
      </c>
      <c r="C83" s="1" t="s">
        <v>207</v>
      </c>
      <c r="D83" s="1" t="s">
        <v>75</v>
      </c>
      <c r="E83" s="1" t="s">
        <v>71</v>
      </c>
      <c r="F83" s="1" t="s">
        <v>446</v>
      </c>
      <c r="G83" s="1" t="s">
        <v>68</v>
      </c>
      <c r="H83" s="14">
        <f t="shared" si="62"/>
        <v>0.35908448638577739</v>
      </c>
      <c r="I83" s="14"/>
      <c r="J83" s="14"/>
      <c r="K83" s="14"/>
      <c r="L83" s="14"/>
      <c r="M83" s="14"/>
      <c r="N83" s="14"/>
      <c r="O83" s="14"/>
      <c r="P83" s="14"/>
      <c r="Q83" s="14"/>
      <c r="R83" s="14"/>
      <c r="T83" s="14">
        <f>(SUMPRODUCT(J77:J78,Inputs!$C$46:$C$47)*BC!M$91/BC!M$76+SUMPRODUCT(J79:J80,Inputs!$C$48:$C$49)*BC!M$126/BC!M$111)/1000*100</f>
        <v>0.35908448638577739</v>
      </c>
      <c r="U83" s="14"/>
      <c r="V83" s="5"/>
      <c r="W83" s="5"/>
      <c r="X83" s="5"/>
      <c r="Y83" s="5"/>
      <c r="Z83" s="5"/>
      <c r="AA83" s="5"/>
      <c r="AB83" s="5"/>
      <c r="AC83" s="5"/>
      <c r="AD83" s="5"/>
      <c r="AE83" s="5"/>
      <c r="AF83" s="5"/>
      <c r="AG83" s="5"/>
      <c r="AH83" s="5"/>
      <c r="AI83" s="5"/>
      <c r="AJ83" s="5"/>
      <c r="AK83" s="5"/>
      <c r="AL83" s="5"/>
      <c r="AM83" s="5"/>
      <c r="AN83" s="5"/>
      <c r="AO83" s="18"/>
      <c r="AP83" s="18"/>
      <c r="AQ83" s="18"/>
      <c r="AR83" s="18"/>
      <c r="AS83" s="18"/>
      <c r="AT83" s="18"/>
    </row>
    <row r="84" spans="1:48" x14ac:dyDescent="0.2">
      <c r="A84" s="21" t="str">
        <f t="shared" si="16"/>
        <v>CIMS.CAN.BC.Transportation Personal.Passenger Vehicle MotorsGasoline EfficientService requestedCIMS.CAN.BC.Fuel Blends.Gasoline_Transportation</v>
      </c>
      <c r="B84" s="1" t="s">
        <v>244</v>
      </c>
      <c r="C84" s="1" t="s">
        <v>207</v>
      </c>
      <c r="D84" s="1" t="s">
        <v>76</v>
      </c>
      <c r="E84" s="1" t="s">
        <v>71</v>
      </c>
      <c r="F84" s="1" t="s">
        <v>446</v>
      </c>
      <c r="G84" s="1" t="s">
        <v>68</v>
      </c>
      <c r="H84" s="14">
        <f t="shared" si="62"/>
        <v>0.35136738597591116</v>
      </c>
      <c r="I84" s="14"/>
      <c r="J84" s="14"/>
      <c r="K84" s="14"/>
      <c r="L84" s="14"/>
      <c r="M84" s="14"/>
      <c r="N84" s="14"/>
      <c r="O84" s="14"/>
      <c r="P84" s="14"/>
      <c r="Q84" s="14"/>
      <c r="R84" s="14"/>
      <c r="T84" s="14">
        <f>(SUMPRODUCT(L77:L78,Inputs!$C$46:$C$47)*BC!V$91/BC!V$76+SUMPRODUCT(L79:L80,Inputs!$C$48:$C$49)*BC!V$126/BC!V$111)/1000*100</f>
        <v>0.35136738597591116</v>
      </c>
      <c r="U84" s="14"/>
      <c r="V84" s="5"/>
      <c r="W84" s="5"/>
      <c r="X84" s="5"/>
      <c r="Y84" s="5"/>
      <c r="Z84" s="5"/>
      <c r="AA84" s="5"/>
      <c r="AB84" s="5"/>
      <c r="AC84" s="5"/>
      <c r="AD84" s="14"/>
      <c r="AE84" s="5"/>
      <c r="AF84" s="5"/>
      <c r="AG84" s="5"/>
      <c r="AH84" s="5"/>
      <c r="AI84" s="5"/>
      <c r="AJ84" s="5"/>
      <c r="AK84" s="5"/>
      <c r="AL84" s="5"/>
      <c r="AM84" s="14"/>
      <c r="AN84" s="5"/>
      <c r="AO84" s="18"/>
      <c r="AP84" s="18"/>
      <c r="AQ84" s="18"/>
      <c r="AR84" s="18"/>
      <c r="AS84" s="18"/>
      <c r="AT84" s="18"/>
    </row>
    <row r="85" spans="1:48" x14ac:dyDescent="0.2">
      <c r="A85" s="21" t="str">
        <f t="shared" si="16"/>
        <v>CIMS.CAN.BC.Transportation Personal.Passenger Vehicle MotorsGasoline ExistingMarket share</v>
      </c>
      <c r="B85" s="1" t="s">
        <v>244</v>
      </c>
      <c r="C85" s="1" t="s">
        <v>207</v>
      </c>
      <c r="D85" s="1" t="s">
        <v>74</v>
      </c>
      <c r="E85" s="1" t="s">
        <v>72</v>
      </c>
      <c r="G85" s="1" t="s">
        <v>73</v>
      </c>
      <c r="H85" s="14">
        <f t="shared" si="62"/>
        <v>1</v>
      </c>
      <c r="I85" s="14"/>
      <c r="J85" s="14"/>
      <c r="K85" s="14"/>
      <c r="L85" s="14"/>
      <c r="M85" s="14"/>
      <c r="N85" s="14"/>
      <c r="O85" s="14"/>
      <c r="P85" s="14"/>
      <c r="Q85" s="14"/>
      <c r="R85" s="14"/>
      <c r="T85" s="36">
        <v>1</v>
      </c>
      <c r="U85" s="14"/>
      <c r="V85" s="5"/>
      <c r="W85" s="5"/>
      <c r="X85" s="5"/>
      <c r="Y85" s="5"/>
      <c r="Z85" s="5"/>
      <c r="AA85" s="5"/>
      <c r="AB85" s="5"/>
      <c r="AC85" s="5"/>
      <c r="AD85" s="5"/>
      <c r="AE85" s="5"/>
      <c r="AF85" s="5"/>
      <c r="AG85" s="5"/>
      <c r="AH85" s="5"/>
      <c r="AI85" s="5"/>
      <c r="AJ85" s="5"/>
      <c r="AK85" s="5"/>
      <c r="AL85" s="5"/>
      <c r="AM85" s="5"/>
      <c r="AN85" s="5"/>
      <c r="AO85" s="18"/>
      <c r="AP85" s="18"/>
      <c r="AQ85" s="18"/>
      <c r="AR85" s="18"/>
      <c r="AS85" s="18"/>
      <c r="AT85" s="18"/>
    </row>
    <row r="86" spans="1:48" x14ac:dyDescent="0.2">
      <c r="A86" s="21" t="str">
        <f t="shared" si="16"/>
        <v>CIMS.CAN.BC.Transportation Personal.TransitService requestedCIMS.CAN.BC.Transportation Personal.Transit.Public Bus</v>
      </c>
      <c r="B86" s="1" t="s">
        <v>245</v>
      </c>
      <c r="C86" s="1" t="s">
        <v>207</v>
      </c>
      <c r="E86" s="1" t="s">
        <v>71</v>
      </c>
      <c r="F86" s="1" t="s">
        <v>246</v>
      </c>
      <c r="G86" s="1" t="s">
        <v>73</v>
      </c>
      <c r="H86" s="14" cm="1">
        <f t="array" ref="H86">INDEX($T86:$AN86,MATCH(H$2,$T$2:$AN$2,0))/SUM(_xlfn._xlws.FILTER($T86:$AN87,$T$2:$AN$2=H$2))</f>
        <v>0.90599661901290907</v>
      </c>
      <c r="I86" s="14" cm="1">
        <f t="array" ref="I86">INDEX($T86:$AN86,MATCH(I$2,$T$2:$AN$2,0))/SUM(_xlfn._xlws.FILTER($T86:$AN87,$T$2:$AN$2=I$2))</f>
        <v>0.88138094236522124</v>
      </c>
      <c r="J86" s="14" cm="1">
        <f t="array" ref="J86">INDEX($T86:$AN86,MATCH(J$2,$T$2:$AN$2,0))/SUM(_xlfn._xlws.FILTER($T86:$AN87,$T$2:$AN$2=J$2))</f>
        <v>0.85509811972318583</v>
      </c>
      <c r="K86" s="14" cm="1">
        <f t="array" ref="K86">INDEX($T86:$AN86,MATCH(K$2,$T$2:$AN$2,0))/SUM(_xlfn._xlws.FILTER($T86:$AN87,$T$2:$AN$2=K$2))</f>
        <v>0.84052184157975873</v>
      </c>
      <c r="L86" s="14" cm="1">
        <f t="array" ref="L86">INDEX($T86:$AN86,MATCH(L$2,$T$2:$AN$2,0))/SUM(_xlfn._xlws.FILTER($T86:$AN87,$T$2:$AN$2=L$2))</f>
        <v>0.83914869141545845</v>
      </c>
      <c r="M86" s="36">
        <f>L86</f>
        <v>0.83914869141545845</v>
      </c>
      <c r="N86" s="36">
        <f t="shared" ref="N86:R86" si="63">M86</f>
        <v>0.83914869141545845</v>
      </c>
      <c r="O86" s="36">
        <f t="shared" si="63"/>
        <v>0.83914869141545845</v>
      </c>
      <c r="P86" s="36">
        <f t="shared" si="63"/>
        <v>0.83914869141545845</v>
      </c>
      <c r="Q86" s="36">
        <f t="shared" si="63"/>
        <v>0.83914869141545845</v>
      </c>
      <c r="R86" s="36">
        <f t="shared" si="63"/>
        <v>0.83914869141545845</v>
      </c>
      <c r="T86" s="5">
        <f>SUM(BC!C$177,BC!C$212)*1000-T87</f>
        <v>6139982.7805494294</v>
      </c>
      <c r="U86" s="5">
        <f>SUM(BC!D$177,BC!D$212)*1000-U87</f>
        <v>6888551.2464463441</v>
      </c>
      <c r="V86" s="5">
        <f>SUM(BC!E$177,BC!E$212)*1000-V87</f>
        <v>7354324.5183895705</v>
      </c>
      <c r="W86" s="5">
        <f>SUM(BC!F$177,BC!F$212)*1000-W87</f>
        <v>7608490.3343225941</v>
      </c>
      <c r="X86" s="5">
        <f>SUM(BC!G$177,BC!G$212)*1000-X87</f>
        <v>6566115.6447937367</v>
      </c>
      <c r="Y86" s="5">
        <f>SUM(BC!H$177,BC!H$212)*1000-Y87</f>
        <v>7072548.0513955401</v>
      </c>
      <c r="Z86" s="5">
        <f>SUM(BC!I$177,BC!I$212)*1000-Z87</f>
        <v>7377422.3784621879</v>
      </c>
      <c r="AA86" s="5">
        <f>SUM(BC!J$177,BC!J$212)*1000-AA87</f>
        <v>7021444.9979584869</v>
      </c>
      <c r="AB86" s="5">
        <f>SUM(BC!K$177,BC!K$212)*1000-AB87</f>
        <v>7300203.7110806014</v>
      </c>
      <c r="AC86" s="5">
        <f>SUM(BC!L$177,BC!L$212)*1000-AC87</f>
        <v>6359219.0213839868</v>
      </c>
      <c r="AD86" s="5">
        <f>SUM(BC!M$177,BC!M$212)*1000-AD87</f>
        <v>6739814.4510538178</v>
      </c>
      <c r="AE86" s="5">
        <f>SUM(BC!N$177,BC!N$212)*1000-AE87</f>
        <v>6382742.9333966589</v>
      </c>
      <c r="AF86" s="5">
        <f>SUM(BC!O$177,BC!O$212)*1000-AF87</f>
        <v>6558628.8574530976</v>
      </c>
      <c r="AG86" s="5">
        <f>SUM(BC!P$177,BC!P$212)*1000-AG87</f>
        <v>6677068.6316082906</v>
      </c>
      <c r="AH86" s="5">
        <f>SUM(BC!Q$177,BC!Q$212)*1000-AH87</f>
        <v>6003541.9680840774</v>
      </c>
      <c r="AI86" s="5">
        <f>SUM(BC!R$177,BC!R$212)*1000-AI87</f>
        <v>5876720.4921688149</v>
      </c>
      <c r="AJ86" s="5">
        <f>SUM(BC!S$177,BC!S$212)*1000-AJ87</f>
        <v>5901804.2030904731</v>
      </c>
      <c r="AK86" s="5">
        <f>SUM(BC!T$177,BC!T$212)*1000-AK87</f>
        <v>6892971.4250298301</v>
      </c>
      <c r="AL86" s="5">
        <f>SUM(BC!U$177,BC!U$212)*1000-AL87</f>
        <v>6773570.6662941277</v>
      </c>
      <c r="AM86" s="5">
        <f>SUM(BC!V$177,BC!V$212)*1000-AM87</f>
        <v>6821445.7772743758</v>
      </c>
      <c r="AN86" s="5">
        <f>SUM(BC!W$177,BC!W$212)*1000-AN87</f>
        <v>6936415.0855839122</v>
      </c>
      <c r="AO86" s="18"/>
      <c r="AP86" s="18"/>
      <c r="AQ86" s="18"/>
      <c r="AR86" s="18"/>
      <c r="AS86" s="18"/>
      <c r="AT86" s="18"/>
      <c r="AU86" s="18"/>
      <c r="AV86" s="18"/>
    </row>
    <row r="87" spans="1:48" x14ac:dyDescent="0.2">
      <c r="A87" s="21" t="str">
        <f t="shared" si="16"/>
        <v>CIMS.CAN.BC.Transportation Personal.TransitService requestedCIMS.CAN.BC.Transportation Personal.Transit.Rapid Transit</v>
      </c>
      <c r="B87" s="1" t="s">
        <v>245</v>
      </c>
      <c r="C87" s="1" t="s">
        <v>207</v>
      </c>
      <c r="E87" s="1" t="s">
        <v>71</v>
      </c>
      <c r="F87" s="1" t="s">
        <v>201</v>
      </c>
      <c r="G87" s="1" t="s">
        <v>73</v>
      </c>
      <c r="H87" s="14">
        <f t="shared" ref="H87" si="64">1-H86</f>
        <v>9.4003380987090934E-2</v>
      </c>
      <c r="I87" s="14">
        <f t="shared" ref="I87" si="65">1-I86</f>
        <v>0.11861905763477876</v>
      </c>
      <c r="J87" s="14">
        <f t="shared" ref="J87" si="66">1-J86</f>
        <v>0.14490188027681417</v>
      </c>
      <c r="K87" s="14">
        <f t="shared" ref="K87" si="67">1-K86</f>
        <v>0.15947815842024127</v>
      </c>
      <c r="L87" s="14">
        <f t="shared" ref="L87" si="68">1-L86</f>
        <v>0.16085130858454155</v>
      </c>
      <c r="M87" s="36">
        <f>L87</f>
        <v>0.16085130858454155</v>
      </c>
      <c r="N87" s="36">
        <f t="shared" ref="N87:R87" si="69">M87</f>
        <v>0.16085130858454155</v>
      </c>
      <c r="O87" s="36">
        <f t="shared" si="69"/>
        <v>0.16085130858454155</v>
      </c>
      <c r="P87" s="36">
        <f t="shared" si="69"/>
        <v>0.16085130858454155</v>
      </c>
      <c r="Q87" s="36">
        <f t="shared" si="69"/>
        <v>0.16085130858454155</v>
      </c>
      <c r="R87" s="36">
        <f t="shared" si="69"/>
        <v>0.16085130858454155</v>
      </c>
      <c r="T87" s="5">
        <f>BC!C$227*Inputs!$C$100*1000/Inputs!$C$90*Inputs!$D$11/(BC!C$227*Inputs!$C$100*1000/Inputs!$C$90*Inputs!$D$11+BC!C$227*Inputs!$C$101*1000/Inputs!$C$91*Inputs!$D$10+BC!C$223*1000/Inputs!$C$92*Inputs!$D$10)*BC!C$212*1000</f>
        <v>637065.4464505699</v>
      </c>
      <c r="U87" s="5">
        <f>BC!D$227*Inputs!$C$100*1000/Inputs!$C$90*Inputs!$D$11/(BC!D$227*Inputs!$C$100*1000/Inputs!$C$90*Inputs!$D$11+BC!D$227*Inputs!$C$101*1000/Inputs!$C$91*Inputs!$D$10+BC!D$223*1000/Inputs!$C$92*Inputs!$D$10)*BC!D$212*1000</f>
        <v>695618.17255365534</v>
      </c>
      <c r="V87" s="5">
        <f>BC!E$227*Inputs!$C$100*1000/Inputs!$C$90*Inputs!$D$11/(BC!E$227*Inputs!$C$100*1000/Inputs!$C$90*Inputs!$D$11+BC!E$227*Inputs!$C$101*1000/Inputs!$C$91*Inputs!$D$10+BC!E$223*1000/Inputs!$C$92*Inputs!$D$10)*BC!E$212*1000</f>
        <v>843513.25261042849</v>
      </c>
      <c r="W87" s="5">
        <f>BC!F$227*Inputs!$C$100*1000/Inputs!$C$90*Inputs!$D$11/(BC!F$227*Inputs!$C$100*1000/Inputs!$C$90*Inputs!$D$11+BC!F$227*Inputs!$C$101*1000/Inputs!$C$91*Inputs!$D$10+BC!F$223*1000/Inputs!$C$92*Inputs!$D$10)*BC!F$212*1000</f>
        <v>858076.62967740593</v>
      </c>
      <c r="X87" s="5">
        <f>BC!G$227*Inputs!$C$100*1000/Inputs!$C$90*Inputs!$D$11/(BC!G$227*Inputs!$C$100*1000/Inputs!$C$90*Inputs!$D$11+BC!G$227*Inputs!$C$101*1000/Inputs!$C$91*Inputs!$D$10+BC!G$223*1000/Inputs!$C$92*Inputs!$D$10)*BC!G$212*1000</f>
        <v>835302.80020626227</v>
      </c>
      <c r="Y87" s="5">
        <f>BC!H$227*Inputs!$C$100*1000/Inputs!$C$90*Inputs!$D$11/(BC!H$227*Inputs!$C$100*1000/Inputs!$C$90*Inputs!$D$11+BC!H$227*Inputs!$C$101*1000/Inputs!$C$91*Inputs!$D$10+BC!H$223*1000/Inputs!$C$92*Inputs!$D$10)*BC!H$212*1000</f>
        <v>951846.06860445975</v>
      </c>
      <c r="Z87" s="5">
        <f>BC!I$227*Inputs!$C$100*1000/Inputs!$C$90*Inputs!$D$11/(BC!I$227*Inputs!$C$100*1000/Inputs!$C$90*Inputs!$D$11+BC!I$227*Inputs!$C$101*1000/Inputs!$C$91*Inputs!$D$10+BC!I$223*1000/Inputs!$C$92*Inputs!$D$10)*BC!I$212*1000</f>
        <v>816096.60553781269</v>
      </c>
      <c r="AA87" s="5">
        <f>BC!J$227*Inputs!$C$100*1000/Inputs!$C$90*Inputs!$D$11/(BC!J$227*Inputs!$C$100*1000/Inputs!$C$90*Inputs!$D$11+BC!J$227*Inputs!$C$101*1000/Inputs!$C$91*Inputs!$D$10+BC!J$223*1000/Inputs!$C$92*Inputs!$D$10)*BC!J$212*1000</f>
        <v>787488.48804151313</v>
      </c>
      <c r="AB87" s="5">
        <f>BC!K$227*Inputs!$C$100*1000/Inputs!$C$90*Inputs!$D$11/(BC!K$227*Inputs!$C$100*1000/Inputs!$C$90*Inputs!$D$11+BC!K$227*Inputs!$C$101*1000/Inputs!$C$91*Inputs!$D$10+BC!K$223*1000/Inputs!$C$92*Inputs!$D$10)*BC!K$212*1000</f>
        <v>923456.05591939774</v>
      </c>
      <c r="AC87" s="5">
        <f>BC!L$227*Inputs!$C$100*1000/Inputs!$C$90*Inputs!$D$11/(BC!L$227*Inputs!$C$100*1000/Inputs!$C$90*Inputs!$D$11+BC!L$227*Inputs!$C$101*1000/Inputs!$C$91*Inputs!$D$10+BC!L$223*1000/Inputs!$C$92*Inputs!$D$10)*BC!L$212*1000</f>
        <v>1003610.5886160124</v>
      </c>
      <c r="AD87" s="5">
        <f>BC!M$227*Inputs!$C$100*1000/Inputs!$C$90*Inputs!$D$11/(BC!M$227*Inputs!$C$100*1000/Inputs!$C$90*Inputs!$D$11+BC!M$227*Inputs!$C$101*1000/Inputs!$C$91*Inputs!$D$10+BC!M$223*1000/Inputs!$C$92*Inputs!$D$10)*BC!M$212*1000</f>
        <v>1142104.9399461821</v>
      </c>
      <c r="AE87" s="5">
        <f>BC!N$227*Inputs!$C$100*1000/Inputs!$C$90*Inputs!$D$11/(BC!N$227*Inputs!$C$100*1000/Inputs!$C$90*Inputs!$D$11+BC!N$227*Inputs!$C$101*1000/Inputs!$C$91*Inputs!$D$10+BC!N$223*1000/Inputs!$C$92*Inputs!$D$10)*BC!N$212*1000</f>
        <v>1171404.7416033407</v>
      </c>
      <c r="AF87" s="5">
        <f>BC!O$227*Inputs!$C$100*1000/Inputs!$C$90*Inputs!$D$11/(BC!O$227*Inputs!$C$100*1000/Inputs!$C$90*Inputs!$D$11+BC!O$227*Inputs!$C$101*1000/Inputs!$C$91*Inputs!$D$10+BC!O$223*1000/Inputs!$C$92*Inputs!$D$10)*BC!O$212*1000</f>
        <v>1297680.6615469027</v>
      </c>
      <c r="AG87" s="5">
        <f>BC!P$227*Inputs!$C$100*1000/Inputs!$C$90*Inputs!$D$11/(BC!P$227*Inputs!$C$100*1000/Inputs!$C$90*Inputs!$D$11+BC!P$227*Inputs!$C$101*1000/Inputs!$C$91*Inputs!$D$10+BC!P$223*1000/Inputs!$C$92*Inputs!$D$10)*BC!P$212*1000</f>
        <v>1163806.23439171</v>
      </c>
      <c r="AH87" s="5">
        <f>BC!Q$227*Inputs!$C$100*1000/Inputs!$C$90*Inputs!$D$11/(BC!Q$227*Inputs!$C$100*1000/Inputs!$C$90*Inputs!$D$11+BC!Q$227*Inputs!$C$101*1000/Inputs!$C$91*Inputs!$D$10+BC!Q$223*1000/Inputs!$C$92*Inputs!$D$10)*BC!Q$212*1000</f>
        <v>1206111.7669159218</v>
      </c>
      <c r="AI87" s="5">
        <f>BC!R$227*Inputs!$C$100*1000/Inputs!$C$90*Inputs!$D$11/(BC!R$227*Inputs!$C$100*1000/Inputs!$C$90*Inputs!$D$11+BC!R$227*Inputs!$C$101*1000/Inputs!$C$91*Inputs!$D$10+BC!R$223*1000/Inputs!$C$92*Inputs!$D$10)*BC!R$212*1000</f>
        <v>1115031.7758311853</v>
      </c>
      <c r="AJ87" s="5">
        <f>BC!S$227*Inputs!$C$100*1000/Inputs!$C$90*Inputs!$D$11/(BC!S$227*Inputs!$C$100*1000/Inputs!$C$90*Inputs!$D$11+BC!S$227*Inputs!$C$101*1000/Inputs!$C$91*Inputs!$D$10+BC!S$223*1000/Inputs!$C$92*Inputs!$D$10)*BC!S$212*1000</f>
        <v>994742.97090952622</v>
      </c>
      <c r="AK87" s="5">
        <f>BC!T$227*Inputs!$C$100*1000/Inputs!$C$90*Inputs!$D$11/(BC!T$227*Inputs!$C$100*1000/Inputs!$C$90*Inputs!$D$11+BC!T$227*Inputs!$C$101*1000/Inputs!$C$91*Inputs!$D$10+BC!T$223*1000/Inputs!$C$92*Inputs!$D$10)*BC!T$212*1000</f>
        <v>1178711.3179701704</v>
      </c>
      <c r="AL87" s="5">
        <f>BC!U$227*Inputs!$C$100*1000/Inputs!$C$90*Inputs!$D$11/(BC!U$227*Inputs!$C$100*1000/Inputs!$C$90*Inputs!$D$11+BC!U$227*Inputs!$C$101*1000/Inputs!$C$91*Inputs!$D$10+BC!U$223*1000/Inputs!$C$92*Inputs!$D$10)*BC!U$212*1000</f>
        <v>1137424.0987058729</v>
      </c>
      <c r="AM87" s="5">
        <f>BC!V$227*Inputs!$C$100*1000/Inputs!$C$90*Inputs!$D$11/(BC!V$227*Inputs!$C$100*1000/Inputs!$C$90*Inputs!$D$11+BC!V$227*Inputs!$C$101*1000/Inputs!$C$91*Inputs!$D$10+BC!V$223*1000/Inputs!$C$92*Inputs!$D$10)*BC!V$212*1000</f>
        <v>1167996.1467256241</v>
      </c>
      <c r="AN87" s="5">
        <f>BC!W$227*Inputs!$C$100*1000/Inputs!$C$90*Inputs!$D$11/(BC!W$227*Inputs!$C$100*1000/Inputs!$C$90*Inputs!$D$11+BC!W$227*Inputs!$C$101*1000/Inputs!$C$91*Inputs!$D$10+BC!W$223*1000/Inputs!$C$92*Inputs!$D$10)*BC!W$212*1000</f>
        <v>1329599.2174160876</v>
      </c>
      <c r="AO87" s="18"/>
      <c r="AP87" s="18"/>
      <c r="AQ87" s="18"/>
      <c r="AR87" s="18"/>
      <c r="AS87" s="18"/>
      <c r="AT87" s="18"/>
      <c r="AU87" s="18"/>
      <c r="AV87" s="18"/>
    </row>
    <row r="88" spans="1:48" x14ac:dyDescent="0.2">
      <c r="A88" s="21" t="str">
        <f t="shared" ref="A88" si="70">B88&amp;D88&amp;E88&amp;F88</f>
        <v>CIMS.CAN.BC.Transportation Personal.Transit.Public BusOutput</v>
      </c>
      <c r="B88" s="1" t="s">
        <v>246</v>
      </c>
      <c r="C88" s="1" t="s">
        <v>207</v>
      </c>
      <c r="E88" s="1" t="s">
        <v>78</v>
      </c>
      <c r="G88" s="1" t="s">
        <v>139</v>
      </c>
      <c r="H88" s="14">
        <f>T88</f>
        <v>778.19774759284121</v>
      </c>
      <c r="I88" s="14"/>
      <c r="J88" s="14"/>
      <c r="K88" s="14"/>
      <c r="L88" s="14"/>
      <c r="M88" s="14"/>
      <c r="N88" s="14"/>
      <c r="O88" s="14"/>
      <c r="P88" s="14"/>
      <c r="Q88" s="14"/>
      <c r="R88" s="14"/>
      <c r="T88" s="5">
        <f>AVERAGE(CAN!C$218:W$218)/1000</f>
        <v>778.19774759284121</v>
      </c>
      <c r="U88" s="5"/>
      <c r="V88" s="5"/>
      <c r="W88" s="5"/>
      <c r="X88" s="5"/>
      <c r="Y88" s="5"/>
      <c r="Z88" s="5"/>
      <c r="AA88" s="5"/>
      <c r="AB88" s="5"/>
      <c r="AC88" s="5"/>
      <c r="AD88" s="59"/>
      <c r="AE88" s="5"/>
      <c r="AF88" s="5"/>
      <c r="AG88" s="5"/>
      <c r="AH88" s="5"/>
      <c r="AI88" s="5"/>
      <c r="AJ88" s="59"/>
      <c r="AK88" s="59"/>
      <c r="AL88" s="59"/>
      <c r="AM88" s="59"/>
      <c r="AN88" s="5"/>
      <c r="AO88" s="18"/>
      <c r="AP88" s="18"/>
      <c r="AQ88" s="18"/>
      <c r="AR88" s="18"/>
      <c r="AS88" s="18"/>
      <c r="AT88" s="18"/>
      <c r="AU88" s="18"/>
      <c r="AV88" s="18"/>
    </row>
    <row r="89" spans="1:48" x14ac:dyDescent="0.2">
      <c r="A89" s="21" t="str">
        <f t="shared" ref="A89" si="71">B89&amp;D89&amp;E89&amp;F89</f>
        <v>CIMS.CAN.BC.Transportation Personal.Transit.Public BusFerry UrbanOutput</v>
      </c>
      <c r="B89" s="1" t="s">
        <v>246</v>
      </c>
      <c r="C89" s="1" t="s">
        <v>207</v>
      </c>
      <c r="D89" s="1" t="s">
        <v>416</v>
      </c>
      <c r="E89" s="1" t="s">
        <v>78</v>
      </c>
      <c r="G89" s="1" t="s">
        <v>139</v>
      </c>
      <c r="H89" s="14">
        <f>5127000*3.24/4/1000</f>
        <v>4152.8700000000008</v>
      </c>
      <c r="I89" s="14"/>
      <c r="J89" s="14"/>
      <c r="K89" s="14"/>
      <c r="L89" s="14"/>
      <c r="M89" s="14"/>
      <c r="N89" s="14"/>
      <c r="O89" s="14"/>
      <c r="P89" s="14"/>
      <c r="Q89" s="14"/>
      <c r="R89" s="14"/>
      <c r="T89" s="1" t="s">
        <v>421</v>
      </c>
      <c r="U89" s="5"/>
      <c r="V89" s="5"/>
      <c r="W89" s="5"/>
      <c r="X89" s="5"/>
      <c r="Y89" s="5"/>
      <c r="Z89" s="5"/>
      <c r="AA89" s="5"/>
      <c r="AB89" s="5"/>
      <c r="AC89" s="5"/>
      <c r="AD89" s="5"/>
      <c r="AE89" s="5"/>
      <c r="AF89" s="5"/>
      <c r="AG89" s="5"/>
      <c r="AH89" s="5"/>
      <c r="AI89" s="5"/>
      <c r="AJ89" s="5"/>
      <c r="AK89" s="5"/>
      <c r="AL89" s="5"/>
      <c r="AM89" s="5"/>
      <c r="AN89" s="5"/>
      <c r="AO89" s="18"/>
      <c r="AP89" s="18"/>
      <c r="AQ89" s="18"/>
      <c r="AR89" s="18"/>
      <c r="AS89" s="18"/>
      <c r="AT89" s="18"/>
      <c r="AU89" s="18"/>
      <c r="AV89" s="18"/>
    </row>
    <row r="90" spans="1:48" x14ac:dyDescent="0.2">
      <c r="A90" s="21" t="str">
        <f t="shared" si="16"/>
        <v>CIMS.CAN.BC.Transportation Personal.Transit.Public BusBus Urban DieselMarket share</v>
      </c>
      <c r="B90" s="1" t="s">
        <v>246</v>
      </c>
      <c r="C90" s="1" t="s">
        <v>207</v>
      </c>
      <c r="D90" s="1" t="s">
        <v>224</v>
      </c>
      <c r="E90" s="1" t="s">
        <v>72</v>
      </c>
      <c r="G90" s="1" t="s">
        <v>73</v>
      </c>
      <c r="H90" s="14" cm="1">
        <f t="array" ref="H90">INDEX($T90:$AN90,MATCH(H$2,$T$2:$AN$2,0))/SUM(_xlfn._xlws.FILTER($T90:$AN93,$T$2:$AN$2=H$2))</f>
        <v>0.87156922462524367</v>
      </c>
      <c r="I90" s="14" cm="1">
        <f t="array" ref="I90">INDEX($T90:$AN90,MATCH(I$2,$T$2:$AN$2,0))/SUM(_xlfn._xlws.FILTER($T90:$AN93,$T$2:$AN$2=I$2))</f>
        <v>0.90417275368271421</v>
      </c>
      <c r="J90" s="14" cm="1">
        <f t="array" ref="J90">INDEX($T90:$AN90,MATCH(J$2,$T$2:$AN$2,0))/SUM(_xlfn._xlws.FILTER($T90:$AN93,$T$2:$AN$2=J$2))</f>
        <v>0.8900685461677601</v>
      </c>
      <c r="K90" s="14" cm="1">
        <f t="array" ref="K90">INDEX($T90:$AN90,MATCH(K$2,$T$2:$AN$2,0))/SUM(_xlfn._xlws.FILTER($T90:$AN93,$T$2:$AN$2=K$2))</f>
        <v>0.8720724743865591</v>
      </c>
      <c r="L90" s="14" cm="1">
        <f t="array" ref="L90">INDEX($T90:$AN90,MATCH(L$2,$T$2:$AN$2,0))/SUM(_xlfn._xlws.FILTER($T90:$AN93,$T$2:$AN$2=L$2))</f>
        <v>0.8534211976504873</v>
      </c>
      <c r="M90" s="14"/>
      <c r="N90" s="14"/>
      <c r="O90" s="14"/>
      <c r="P90" s="14"/>
      <c r="Q90" s="14"/>
      <c r="R90" s="14"/>
      <c r="T90" s="5">
        <f>BC!C$223/Inputs!$C$92*Inputs!$D$10*1000-T93</f>
        <v>3057428.1742738583</v>
      </c>
      <c r="U90" s="5">
        <f>BC!D$223/Inputs!$C$92*Inputs!$D$10*1000-U93</f>
        <v>3536719.5435684649</v>
      </c>
      <c r="V90" s="5">
        <f>BC!E$223/Inputs!$C$92*Inputs!$D$10*1000-V93</f>
        <v>3896977.759336099</v>
      </c>
      <c r="W90" s="5">
        <f>BC!F$223/Inputs!$C$92*Inputs!$D$10*1000-W93</f>
        <v>3745231.9502074691</v>
      </c>
      <c r="X90" s="5">
        <f>BC!G$223/Inputs!$C$92*Inputs!$D$10*1000-X93</f>
        <v>3391501.4522821573</v>
      </c>
      <c r="Y90" s="5">
        <f>BC!H$223/Inputs!$C$92*Inputs!$D$10*1000-Y93</f>
        <v>3248580.8298755186</v>
      </c>
      <c r="Z90" s="5">
        <f>BC!I$223/Inputs!$C$92*Inputs!$D$10*1000-Z93</f>
        <v>2917429.2946058083</v>
      </c>
      <c r="AA90" s="5">
        <f>BC!J$223/Inputs!$C$92*Inputs!$D$10*1000-AA93</f>
        <v>3738733.1535269707</v>
      </c>
      <c r="AB90" s="5">
        <f>BC!K$223/Inputs!$C$92*Inputs!$D$10*1000-AB93</f>
        <v>3795389.0041493773</v>
      </c>
      <c r="AC90" s="5">
        <f>BC!L$223/Inputs!$C$92*Inputs!$D$10*1000-AC93</f>
        <v>3014341.9917012453</v>
      </c>
      <c r="AD90" s="5">
        <f>BC!M$223/Inputs!$C$92*Inputs!$D$10*1000-AD93</f>
        <v>3143927.8423236515</v>
      </c>
      <c r="AE90" s="5">
        <f>BC!N$223/Inputs!$C$92*Inputs!$D$10*1000-AE93</f>
        <v>2996084.2738589211</v>
      </c>
      <c r="AF90" s="5">
        <f>BC!O$223/Inputs!$C$92*Inputs!$D$10*1000-AF93</f>
        <v>2955042.3236514521</v>
      </c>
      <c r="AG90" s="5">
        <f>BC!P$223/Inputs!$C$92*Inputs!$D$10*1000-AG93</f>
        <v>3467550.7053941903</v>
      </c>
      <c r="AH90" s="5">
        <f>BC!Q$223/Inputs!$C$92*Inputs!$D$10*1000-AH93</f>
        <v>3135962.531120332</v>
      </c>
      <c r="AI90" s="5">
        <f>BC!R$223/Inputs!$C$92*Inputs!$D$10*1000-AI93</f>
        <v>3133643.1950207464</v>
      </c>
      <c r="AJ90" s="5">
        <f>BC!S$223/Inputs!$C$92*Inputs!$D$10*1000-AJ93</f>
        <v>2861964.854771784</v>
      </c>
      <c r="AK90" s="5">
        <f>BC!T$223/Inputs!$C$92*Inputs!$D$10*1000-AK93</f>
        <v>3213858.506224066</v>
      </c>
      <c r="AL90" s="5">
        <f>BC!U$223/Inputs!$C$92*Inputs!$D$10*1000-AL93</f>
        <v>3351066.8464730289</v>
      </c>
      <c r="AM90" s="5">
        <f>BC!V$223/Inputs!$C$92*Inputs!$D$10*1000-AM93</f>
        <v>3425815.3526970949</v>
      </c>
      <c r="AN90" s="5">
        <f>BC!W$223/Inputs!$C$92*Inputs!$D$10*1000-AN93</f>
        <v>2573878.3402489624</v>
      </c>
      <c r="AO90" s="18"/>
      <c r="AP90" s="18"/>
      <c r="AQ90" s="18"/>
      <c r="AR90" s="18"/>
      <c r="AS90" s="18"/>
      <c r="AT90" s="18"/>
      <c r="AU90" s="18"/>
      <c r="AV90" s="18"/>
    </row>
    <row r="91" spans="1:48" x14ac:dyDescent="0.2">
      <c r="A91" s="21" t="str">
        <f t="shared" si="16"/>
        <v>CIMS.CAN.BC.Transportation Personal.Transit.Public BusBus Urban NGMarket share</v>
      </c>
      <c r="B91" s="1" t="s">
        <v>246</v>
      </c>
      <c r="C91" s="1" t="s">
        <v>207</v>
      </c>
      <c r="D91" s="1" t="s">
        <v>126</v>
      </c>
      <c r="E91" s="1" t="s">
        <v>72</v>
      </c>
      <c r="G91" s="1" t="s">
        <v>73</v>
      </c>
      <c r="H91" s="14" cm="1">
        <f t="array" ref="H91">INDEX($T91:$AN91,MATCH(H$2,$T$2:$AN$2,0))/SUM(_xlfn._xlws.FILTER($T90:$AN93,$T$2:$AN$2=H$2))</f>
        <v>5.4789154702528702E-2</v>
      </c>
      <c r="I91" s="14" cm="1">
        <f t="array" ref="I91">INDEX($T91:$AN91,MATCH(I$2,$T$2:$AN$2,0))/SUM(_xlfn._xlws.FILTER($T90:$AN93,$T$2:$AN$2=I$2))</f>
        <v>1.0755619471460772E-2</v>
      </c>
      <c r="J91" s="14" cm="1">
        <f t="array" ref="J91">INDEX($T91:$AN91,MATCH(J$2,$T$2:$AN$2,0))/SUM(_xlfn._xlws.FILTER($T90:$AN93,$T$2:$AN$2=J$2))</f>
        <v>2.226938700170104E-2</v>
      </c>
      <c r="K91" s="14" cm="1">
        <f t="array" ref="K91">INDEX($T91:$AN91,MATCH(K$2,$T$2:$AN$2,0))/SUM(_xlfn._xlws.FILTER($T90:$AN93,$T$2:$AN$2=K$2))</f>
        <v>4.1755985374027957E-2</v>
      </c>
      <c r="L91" s="14" cm="1">
        <f t="array" ref="L91">INDEX($T91:$AN91,MATCH(L$2,$T$2:$AN$2,0))/SUM(_xlfn._xlws.FILTER($T90:$AN93,$T$2:$AN$2=L$2))</f>
        <v>4.3910535098946248E-2</v>
      </c>
      <c r="M91" s="14"/>
      <c r="N91" s="14"/>
      <c r="O91" s="14"/>
      <c r="P91" s="14"/>
      <c r="Q91" s="14"/>
      <c r="R91" s="14"/>
      <c r="T91" s="5">
        <f>BC!C$228/Inputs!$C$92*Inputs!$D$10*1000</f>
        <v>192198.04979253109</v>
      </c>
      <c r="U91" s="5">
        <f>BC!D$228/Inputs!$C$92*Inputs!$D$10*1000</f>
        <v>63576.473029045635</v>
      </c>
      <c r="V91" s="5">
        <f>BC!E$228/Inputs!$C$92*Inputs!$D$10*1000</f>
        <v>38429.875518672197</v>
      </c>
      <c r="W91" s="5">
        <f>BC!F$228/Inputs!$C$92*Inputs!$D$10*1000</f>
        <v>41688.091286307048</v>
      </c>
      <c r="X91" s="5">
        <f>BC!G$228/Inputs!$C$92*Inputs!$D$10*1000</f>
        <v>40048.755186721981</v>
      </c>
      <c r="Y91" s="5">
        <f>BC!H$228/Inputs!$C$92*Inputs!$D$10*1000</f>
        <v>38643.609958506218</v>
      </c>
      <c r="Z91" s="5">
        <f>BC!I$228/Inputs!$C$92*Inputs!$D$10*1000</f>
        <v>35908.091286307055</v>
      </c>
      <c r="AA91" s="5">
        <f>BC!J$228/Inputs!$C$92*Inputs!$D$10*1000</f>
        <v>42162.821576763476</v>
      </c>
      <c r="AB91" s="5">
        <f>BC!K$228/Inputs!$C$92*Inputs!$D$10*1000</f>
        <v>39419.543568464731</v>
      </c>
      <c r="AC91" s="5">
        <f>BC!L$228/Inputs!$C$92*Inputs!$D$10*1000</f>
        <v>52937.71784232364</v>
      </c>
      <c r="AD91" s="5">
        <f>BC!M$228/Inputs!$C$92*Inputs!$D$10*1000</f>
        <v>78660.622406639013</v>
      </c>
      <c r="AE91" s="5">
        <f>BC!N$228/Inputs!$C$92*Inputs!$D$10*1000</f>
        <v>71830.290456431539</v>
      </c>
      <c r="AF91" s="5">
        <f>BC!O$228/Inputs!$C$92*Inputs!$D$10*1000</f>
        <v>150024.64730290454</v>
      </c>
      <c r="AG91" s="5">
        <f>BC!P$228/Inputs!$C$92*Inputs!$D$10*1000</f>
        <v>129058.21576763486</v>
      </c>
      <c r="AH91" s="5">
        <f>BC!Q$228/Inputs!$C$92*Inputs!$D$10*1000</f>
        <v>140825.60165975103</v>
      </c>
      <c r="AI91" s="5">
        <f>BC!R$228/Inputs!$C$92*Inputs!$D$10*1000</f>
        <v>150042.98755186721</v>
      </c>
      <c r="AJ91" s="5">
        <f>BC!S$228/Inputs!$C$92*Inputs!$D$10*1000</f>
        <v>143968.83817427384</v>
      </c>
      <c r="AK91" s="5">
        <f>BC!T$228/Inputs!$C$92*Inputs!$D$10*1000</f>
        <v>166444.10788381743</v>
      </c>
      <c r="AL91" s="5">
        <f>BC!U$228/Inputs!$C$92*Inputs!$D$10*1000</f>
        <v>160966.01659751037</v>
      </c>
      <c r="AM91" s="5">
        <f>BC!V$228/Inputs!$C$92*Inputs!$D$10*1000</f>
        <v>170299.79253112033</v>
      </c>
      <c r="AN91" s="5">
        <f>BC!W$228/Inputs!$C$92*Inputs!$D$10*1000</f>
        <v>132432.11618257259</v>
      </c>
      <c r="AO91" s="18"/>
      <c r="AP91" s="18"/>
      <c r="AQ91" s="18"/>
      <c r="AR91" s="18"/>
      <c r="AS91" s="18"/>
      <c r="AT91" s="18"/>
    </row>
    <row r="92" spans="1:48" x14ac:dyDescent="0.2">
      <c r="A92" s="21" t="str">
        <f t="shared" si="16"/>
        <v>CIMS.CAN.BC.Transportation Personal.Transit.Public BusBus Urban ElectricMarket share</v>
      </c>
      <c r="B92" s="1" t="s">
        <v>246</v>
      </c>
      <c r="C92" s="1" t="s">
        <v>207</v>
      </c>
      <c r="D92" s="1" t="s">
        <v>127</v>
      </c>
      <c r="E92" s="1" t="s">
        <v>72</v>
      </c>
      <c r="G92" s="1" t="s">
        <v>73</v>
      </c>
      <c r="H92" s="14" cm="1">
        <f t="array" ref="H92">INDEX($T92:$AN92,MATCH(H$2,$T$2:$AN$2,0))/SUM(_xlfn._xlws.FILTER($T90:$AN93,$T$2:$AN$2=H$2))</f>
        <v>6.890952287496202E-2</v>
      </c>
      <c r="I92" s="14" cm="1">
        <f t="array" ref="I92">INDEX($T92:$AN92,MATCH(I$2,$T$2:$AN$2,0))/SUM(_xlfn._xlws.FILTER($T90:$AN93,$T$2:$AN$2=I$2))</f>
        <v>8.0451373111301849E-2</v>
      </c>
      <c r="J92" s="14" cm="1">
        <f t="array" ref="J92">INDEX($T92:$AN92,MATCH(J$2,$T$2:$AN$2,0))/SUM(_xlfn._xlws.FILTER($T90:$AN93,$T$2:$AN$2=J$2))</f>
        <v>8.2962487639349533E-2</v>
      </c>
      <c r="K92" s="14" cm="1">
        <f t="array" ref="K92">INDEX($T92:$AN92,MATCH(K$2,$T$2:$AN$2,0))/SUM(_xlfn._xlws.FILTER($T90:$AN93,$T$2:$AN$2=K$2))</f>
        <v>8.1551868447225673E-2</v>
      </c>
      <c r="L92" s="14" cm="1">
        <f t="array" ref="L92">INDEX($T92:$AN92,MATCH(L$2,$T$2:$AN$2,0))/SUM(_xlfn._xlws.FILTER($T90:$AN93,$T$2:$AN$2=L$2))</f>
        <v>9.7164202952162992E-2</v>
      </c>
      <c r="M92" s="14"/>
      <c r="N92" s="14"/>
      <c r="O92" s="14"/>
      <c r="P92" s="14"/>
      <c r="Q92" s="14"/>
      <c r="R92" s="14"/>
      <c r="T92" s="5">
        <f>BC!C$227*Inputs!$C$101/Inputs!$C$91*Inputs!$D$10*1000</f>
        <v>241731.70731707319</v>
      </c>
      <c r="U92" s="5">
        <f>BC!D$227*Inputs!$C$101/Inputs!$C$91*Inputs!$D$10*1000</f>
        <v>237170.73170731706</v>
      </c>
      <c r="V92" s="5">
        <f>BC!E$227*Inputs!$C$101/Inputs!$C$91*Inputs!$D$10*1000</f>
        <v>296463.41463414632</v>
      </c>
      <c r="W92" s="5">
        <f>BC!F$227*Inputs!$C$101/Inputs!$C$91*Inputs!$D$10*1000</f>
        <v>305585.36585365859</v>
      </c>
      <c r="X92" s="5">
        <f>BC!G$227*Inputs!$C$101/Inputs!$C$91*Inputs!$D$10*1000</f>
        <v>283350.60975609766</v>
      </c>
      <c r="Y92" s="5">
        <f>BC!H$227*Inputs!$C$101/Inputs!$C$91*Inputs!$D$10*1000</f>
        <v>289051.8292682927</v>
      </c>
      <c r="Z92" s="5">
        <f>BC!I$227*Inputs!$C$101/Inputs!$C$91*Inputs!$D$10*1000</f>
        <v>241731.70731707319</v>
      </c>
      <c r="AA92" s="5">
        <f>BC!J$227*Inputs!$C$101/Inputs!$C$91*Inputs!$D$10*1000</f>
        <v>293042.68292682926</v>
      </c>
      <c r="AB92" s="48">
        <f>AA92</f>
        <v>293042.68292682926</v>
      </c>
      <c r="AC92" s="48">
        <f t="shared" ref="AC92:AN93" si="72">AB92</f>
        <v>293042.68292682926</v>
      </c>
      <c r="AD92" s="48">
        <f t="shared" si="72"/>
        <v>293042.68292682926</v>
      </c>
      <c r="AE92" s="48">
        <f t="shared" si="72"/>
        <v>293042.68292682926</v>
      </c>
      <c r="AF92" s="48">
        <f t="shared" si="72"/>
        <v>293042.68292682926</v>
      </c>
      <c r="AG92" s="48">
        <f t="shared" si="72"/>
        <v>293042.68292682926</v>
      </c>
      <c r="AH92" s="48">
        <f t="shared" si="72"/>
        <v>293042.68292682926</v>
      </c>
      <c r="AI92" s="48">
        <f t="shared" si="72"/>
        <v>293042.68292682926</v>
      </c>
      <c r="AJ92" s="48">
        <f t="shared" si="72"/>
        <v>293042.68292682926</v>
      </c>
      <c r="AK92" s="48">
        <f t="shared" si="72"/>
        <v>293042.68292682926</v>
      </c>
      <c r="AL92" s="48">
        <f t="shared" si="72"/>
        <v>293042.68292682926</v>
      </c>
      <c r="AM92" s="48">
        <f t="shared" si="72"/>
        <v>293042.68292682926</v>
      </c>
      <c r="AN92" s="48">
        <f t="shared" si="72"/>
        <v>293042.68292682926</v>
      </c>
      <c r="AO92" s="18"/>
      <c r="AP92" s="18"/>
      <c r="AQ92" s="18"/>
      <c r="AR92" s="18"/>
      <c r="AS92" s="18"/>
      <c r="AT92" s="18"/>
    </row>
    <row r="93" spans="1:48" x14ac:dyDescent="0.2">
      <c r="A93" s="21" t="str">
        <f t="shared" ref="A93" si="73">B93&amp;D93&amp;E93&amp;F93</f>
        <v>CIMS.CAN.BC.Transportation Personal.Transit.Public BusFerry UrbanMarket share</v>
      </c>
      <c r="B93" s="1" t="s">
        <v>246</v>
      </c>
      <c r="C93" s="1" t="s">
        <v>207</v>
      </c>
      <c r="D93" s="1" t="s">
        <v>416</v>
      </c>
      <c r="E93" s="1" t="s">
        <v>72</v>
      </c>
      <c r="G93" s="1" t="s">
        <v>73</v>
      </c>
      <c r="H93" s="14" cm="1">
        <f t="array" ref="H93">INDEX($T93:$AN93,MATCH(H$2,$T$2:$AN$2,0))/SUM(_xlfn._xlws.FILTER($T90:$AN93,$T$2:$AN$2=H$2))</f>
        <v>4.7320977972655784E-3</v>
      </c>
      <c r="I93" s="14" cm="1">
        <f t="array" ref="I93">INDEX($T93:$AN93,MATCH(I$2,$T$2:$AN$2,0))/SUM(_xlfn._xlws.FILTER($T90:$AN93,$T$2:$AN$2=I$2))</f>
        <v>4.6202537345232655E-3</v>
      </c>
      <c r="J93" s="14" cm="1">
        <f t="array" ref="J93">INDEX($T93:$AN93,MATCH(J$2,$T$2:$AN$2,0))/SUM(_xlfn._xlws.FILTER($T90:$AN93,$T$2:$AN$2=J$2))</f>
        <v>4.6995791911892716E-3</v>
      </c>
      <c r="K93" s="14" cm="1">
        <f t="array" ref="K93">INDEX($T93:$AN93,MATCH(K$2,$T$2:$AN$2,0))/SUM(_xlfn._xlws.FILTER($T90:$AN93,$T$2:$AN$2=K$2))</f>
        <v>4.619671792187253E-3</v>
      </c>
      <c r="L93" s="14" cm="1">
        <f t="array" ref="L93">INDEX($T93:$AN93,MATCH(L$2,$T$2:$AN$2,0))/SUM(_xlfn._xlws.FILTER($T90:$AN93,$T$2:$AN$2=L$2))</f>
        <v>5.5040642984033909E-3</v>
      </c>
      <c r="M93" s="14"/>
      <c r="N93" s="14"/>
      <c r="O93" s="14"/>
      <c r="P93" s="14"/>
      <c r="Q93" s="14"/>
      <c r="R93" s="14"/>
      <c r="T93" s="5">
        <v>16600</v>
      </c>
      <c r="U93" s="5">
        <f t="shared" ref="U93" si="74">T93</f>
        <v>16600</v>
      </c>
      <c r="V93" s="5">
        <f t="shared" ref="V93" si="75">U93</f>
        <v>16600</v>
      </c>
      <c r="W93" s="5">
        <f t="shared" ref="W93" si="76">V93</f>
        <v>16600</v>
      </c>
      <c r="X93" s="5">
        <f t="shared" ref="X93" si="77">W93</f>
        <v>16600</v>
      </c>
      <c r="Y93" s="5">
        <f t="shared" ref="Y93" si="78">X93</f>
        <v>16600</v>
      </c>
      <c r="Z93" s="5">
        <f t="shared" ref="Z93" si="79">Y93</f>
        <v>16600</v>
      </c>
      <c r="AA93" s="5">
        <f t="shared" ref="AA93" si="80">Z93</f>
        <v>16600</v>
      </c>
      <c r="AB93" s="48">
        <f t="shared" ref="AB93" si="81">AA93</f>
        <v>16600</v>
      </c>
      <c r="AC93" s="48">
        <f t="shared" si="72"/>
        <v>16600</v>
      </c>
      <c r="AD93" s="48">
        <f t="shared" si="72"/>
        <v>16600</v>
      </c>
      <c r="AE93" s="48">
        <f t="shared" si="72"/>
        <v>16600</v>
      </c>
      <c r="AF93" s="48">
        <f t="shared" si="72"/>
        <v>16600</v>
      </c>
      <c r="AG93" s="48">
        <f t="shared" si="72"/>
        <v>16600</v>
      </c>
      <c r="AH93" s="48">
        <f t="shared" si="72"/>
        <v>16600</v>
      </c>
      <c r="AI93" s="48">
        <f t="shared" si="72"/>
        <v>16600</v>
      </c>
      <c r="AJ93" s="48">
        <f t="shared" si="72"/>
        <v>16600</v>
      </c>
      <c r="AK93" s="48">
        <f t="shared" si="72"/>
        <v>16600</v>
      </c>
      <c r="AL93" s="48">
        <f t="shared" si="72"/>
        <v>16600</v>
      </c>
      <c r="AM93" s="48">
        <f t="shared" si="72"/>
        <v>16600</v>
      </c>
      <c r="AN93" s="48">
        <f t="shared" ref="AN93" si="82">AM93</f>
        <v>16600</v>
      </c>
      <c r="AO93" s="18"/>
      <c r="AP93" s="18"/>
      <c r="AQ93" s="18"/>
      <c r="AR93" s="18"/>
      <c r="AS93" s="18"/>
      <c r="AT93" s="18"/>
    </row>
    <row r="94" spans="1:48" x14ac:dyDescent="0.2">
      <c r="A94" s="21" t="str">
        <f t="shared" si="16"/>
        <v>CIMS.CAN.BC.Transportation Personal.Transit.Public BusBus Urban DieselService requestedCIMS.CAN.BC.Fuel Blends.Diesel_Transportation</v>
      </c>
      <c r="B94" s="1" t="s">
        <v>246</v>
      </c>
      <c r="C94" s="1" t="s">
        <v>207</v>
      </c>
      <c r="D94" s="1" t="s">
        <v>224</v>
      </c>
      <c r="E94" s="1" t="s">
        <v>71</v>
      </c>
      <c r="F94" s="1" t="s">
        <v>430</v>
      </c>
      <c r="G94" s="1" t="s">
        <v>68</v>
      </c>
      <c r="H94" s="14" cm="1">
        <f t="array" ref="H94">TREND($T94:$AM94,$T$2:$AM$2,H$1)</f>
        <v>1.2511627298490628</v>
      </c>
      <c r="I94" s="14" cm="1">
        <f t="array" ref="I94">TREND($T94:$AM94,$T$2:$AM$2,I$1)</f>
        <v>1.2398944819320414</v>
      </c>
      <c r="J94" s="14" cm="1">
        <f t="array" ref="J94">TREND($T94:$AM94,$T$2:$AM$2,J$1)</f>
        <v>1.2286262340150209</v>
      </c>
      <c r="K94" s="14" cm="1">
        <f t="array" ref="K94">TREND($T94:$AM94,$T$2:$AM$2,K$1)</f>
        <v>1.2173579860979995</v>
      </c>
      <c r="L94" s="14" cm="1">
        <f t="array" ref="L94">TREND($T94:$AM94,$T$2:$AM$2,L$1)</f>
        <v>1.2083433877643825</v>
      </c>
      <c r="M94" s="49">
        <f t="shared" ref="M94:R94" si="83">L94</f>
        <v>1.2083433877643825</v>
      </c>
      <c r="N94" s="49">
        <f t="shared" si="83"/>
        <v>1.2083433877643825</v>
      </c>
      <c r="O94" s="49">
        <f t="shared" si="83"/>
        <v>1.2083433877643825</v>
      </c>
      <c r="P94" s="49">
        <f t="shared" si="83"/>
        <v>1.2083433877643825</v>
      </c>
      <c r="Q94" s="49">
        <f t="shared" si="83"/>
        <v>1.2083433877643825</v>
      </c>
      <c r="R94" s="49">
        <f t="shared" si="83"/>
        <v>1.2083433877643825</v>
      </c>
      <c r="T94" s="14">
        <f>Inputs!$C$92/Inputs!$D$10*CAN!C$232/CAN!$C$232</f>
        <v>1.4176470588235295</v>
      </c>
      <c r="U94" s="14">
        <f>Inputs!$C$92/Inputs!$D$10*CAN!D$232/CAN!$C$232</f>
        <v>1.2690802154439071</v>
      </c>
      <c r="V94" s="14">
        <f>Inputs!$C$92/Inputs!$D$10*CAN!E$232/CAN!$C$232</f>
        <v>1.2735267252697995</v>
      </c>
      <c r="W94" s="14">
        <f>Inputs!$C$92/Inputs!$D$10*CAN!F$232/CAN!$C$232</f>
        <v>1.2685692119514134</v>
      </c>
      <c r="X94" s="14">
        <f>Inputs!$C$92/Inputs!$D$10*CAN!G$232/CAN!$C$232</f>
        <v>1.2163179810588485</v>
      </c>
      <c r="Y94" s="14">
        <f>Inputs!$C$92/Inputs!$D$10*CAN!H$232/CAN!$C$232</f>
        <v>1.1197375307588642</v>
      </c>
      <c r="Z94" s="14">
        <f>Inputs!$C$92/Inputs!$D$10*CAN!I$232/CAN!$C$232</f>
        <v>1.0473947010048414</v>
      </c>
      <c r="AA94" s="14">
        <f>Inputs!$C$92/Inputs!$D$10*CAN!J$232/CAN!$C$232</f>
        <v>1.3302811891041566</v>
      </c>
      <c r="AB94" s="14">
        <f>Inputs!$C$92/Inputs!$D$10*CAN!K$232/CAN!$C$232</f>
        <v>1.3013592316202727</v>
      </c>
      <c r="AC94" s="14">
        <f>Inputs!$C$92/Inputs!$D$10*CAN!L$232/CAN!$C$232</f>
        <v>1.2230536496149322</v>
      </c>
      <c r="AD94" s="14">
        <f>Inputs!$C$92/Inputs!$D$10*CAN!M$232/CAN!$C$232</f>
        <v>1.2087261873996911</v>
      </c>
      <c r="AE94" s="14">
        <f>Inputs!$C$92/Inputs!$D$10*CAN!N$232/CAN!$C$232</f>
        <v>1.1185259447817428</v>
      </c>
      <c r="AF94" s="14">
        <f>Inputs!$C$92/Inputs!$D$10*CAN!O$232/CAN!$C$232</f>
        <v>1.0890745237507291</v>
      </c>
      <c r="AG94" s="14">
        <f>Inputs!$C$92/Inputs!$D$10*CAN!P$232/CAN!$C$232</f>
        <v>1.2135485107924859</v>
      </c>
      <c r="AH94" s="14">
        <f>Inputs!$C$92/Inputs!$D$10*CAN!Q$232/CAN!$C$232</f>
        <v>1.2146147738528512</v>
      </c>
      <c r="AI94" s="14">
        <f>Inputs!$C$92/Inputs!$D$10*CAN!R$232/CAN!$C$232</f>
        <v>1.2170577632256474</v>
      </c>
      <c r="AJ94" s="14">
        <f>Inputs!$C$92/Inputs!$D$10*CAN!S$232/CAN!$C$232</f>
        <v>1.3469617305929995</v>
      </c>
      <c r="AK94" s="14">
        <f>Inputs!$C$92/Inputs!$D$10*CAN!T$232/CAN!$C$232</f>
        <v>1.2023776587360067</v>
      </c>
      <c r="AL94" s="14">
        <f>Inputs!$C$92/Inputs!$D$10*CAN!U$232/CAN!$C$232</f>
        <v>1.261368449723584</v>
      </c>
      <c r="AM94" s="14">
        <f>Inputs!$C$92/Inputs!$D$10*CAN!V$232/CAN!$C$232</f>
        <v>1.255838138628155</v>
      </c>
      <c r="AN94" s="36"/>
      <c r="AO94" s="18"/>
      <c r="AP94" s="18"/>
      <c r="AQ94" s="18"/>
      <c r="AR94" s="18"/>
      <c r="AS94" s="18"/>
      <c r="AT94" s="18"/>
    </row>
    <row r="95" spans="1:48" x14ac:dyDescent="0.2">
      <c r="A95" s="21" t="str">
        <f t="shared" si="16"/>
        <v>CIMS.CAN.BC.Transportation Personal.Transit.Rapid TransitLight RailService requestedCIMS.CAN.BC.Electricity</v>
      </c>
      <c r="B95" s="1" t="s">
        <v>201</v>
      </c>
      <c r="C95" s="1" t="s">
        <v>207</v>
      </c>
      <c r="D95" s="1" t="s">
        <v>129</v>
      </c>
      <c r="E95" s="1" t="s">
        <v>71</v>
      </c>
      <c r="F95" s="1" t="s">
        <v>247</v>
      </c>
      <c r="G95" s="1" t="s">
        <v>68</v>
      </c>
      <c r="H95" s="14">
        <f t="shared" ref="H95" si="84">T95</f>
        <v>0.26333333333333331</v>
      </c>
      <c r="I95" s="14"/>
      <c r="J95" s="14"/>
      <c r="K95" s="14"/>
      <c r="L95" s="14"/>
      <c r="M95" s="14"/>
      <c r="N95" s="14"/>
      <c r="O95" s="14"/>
      <c r="P95" s="14"/>
      <c r="Q95" s="14"/>
      <c r="R95" s="14"/>
      <c r="T95" s="14">
        <f>Inputs!$C$90/Inputs!$D$11</f>
        <v>0.26333333333333331</v>
      </c>
      <c r="U95" s="14"/>
      <c r="V95" s="5"/>
      <c r="W95" s="5"/>
      <c r="X95" s="5"/>
      <c r="Y95" s="5"/>
      <c r="Z95" s="5"/>
      <c r="AA95" s="5"/>
      <c r="AB95" s="5"/>
      <c r="AC95" s="5"/>
      <c r="AD95" s="5"/>
      <c r="AE95" s="5"/>
      <c r="AF95" s="5"/>
      <c r="AG95" s="5"/>
      <c r="AH95" s="5"/>
      <c r="AI95" s="5"/>
      <c r="AJ95" s="5"/>
      <c r="AK95" s="5"/>
      <c r="AL95" s="5"/>
      <c r="AM95" s="5"/>
      <c r="AN95" s="5"/>
      <c r="AO95" s="18"/>
      <c r="AP95" s="18"/>
      <c r="AQ95" s="18"/>
      <c r="AR95" s="18"/>
      <c r="AS95" s="18"/>
      <c r="AT95" s="18"/>
    </row>
    <row r="96" spans="1:48" x14ac:dyDescent="0.2">
      <c r="A96" s="21" t="str">
        <f t="shared" ref="A96" si="85">B96&amp;D96&amp;E96&amp;F96</f>
        <v>CIMS.CAN.BC.Transportation Personal.Intercity BusOutput</v>
      </c>
      <c r="B96" s="1" t="s">
        <v>248</v>
      </c>
      <c r="C96" s="1" t="s">
        <v>207</v>
      </c>
      <c r="E96" s="1" t="s">
        <v>78</v>
      </c>
      <c r="G96" s="1" t="s">
        <v>139</v>
      </c>
      <c r="H96" s="14">
        <f t="shared" ref="H96" si="86">T96</f>
        <v>956.73357798106247</v>
      </c>
      <c r="I96" s="14"/>
      <c r="J96" s="14"/>
      <c r="K96" s="14"/>
      <c r="L96" s="14"/>
      <c r="M96" s="14"/>
      <c r="N96" s="14"/>
      <c r="O96" s="14"/>
      <c r="P96" s="14"/>
      <c r="Q96" s="14"/>
      <c r="R96" s="14"/>
      <c r="T96" s="14">
        <f>AVERAGE(CAN!C$253:W$253)/1000</f>
        <v>956.73357798106247</v>
      </c>
      <c r="U96" s="14"/>
      <c r="V96" s="5"/>
      <c r="W96" s="5"/>
      <c r="X96" s="5"/>
      <c r="Y96" s="5"/>
      <c r="Z96" s="5"/>
      <c r="AA96" s="5"/>
      <c r="AB96" s="5"/>
      <c r="AC96" s="5"/>
      <c r="AD96" s="5"/>
      <c r="AE96" s="5"/>
      <c r="AF96" s="5"/>
      <c r="AG96" s="5"/>
      <c r="AH96" s="5"/>
      <c r="AI96" s="5"/>
      <c r="AJ96" s="5"/>
      <c r="AK96" s="5"/>
      <c r="AL96" s="5"/>
      <c r="AM96" s="5"/>
      <c r="AN96" s="5"/>
      <c r="AO96" s="18"/>
      <c r="AP96" s="18"/>
      <c r="AQ96" s="18"/>
      <c r="AR96" s="18"/>
      <c r="AS96" s="18"/>
      <c r="AT96" s="18"/>
    </row>
    <row r="97" spans="1:48" x14ac:dyDescent="0.2">
      <c r="A97" s="21" t="str">
        <f t="shared" si="16"/>
        <v>CIMS.CAN.BC.Transportation Personal.Intercity BusBus Intercity DieselMarket share</v>
      </c>
      <c r="B97" s="1" t="s">
        <v>248</v>
      </c>
      <c r="C97" s="1" t="s">
        <v>207</v>
      </c>
      <c r="D97" s="1" t="s">
        <v>223</v>
      </c>
      <c r="E97" s="1" t="s">
        <v>72</v>
      </c>
      <c r="G97" s="1" t="s">
        <v>73</v>
      </c>
      <c r="H97" s="14">
        <f>INDEX($T97:$AT97,MATCH(H$1,$T$2:$AT$2,0))</f>
        <v>0.91447177025956228</v>
      </c>
      <c r="I97" s="14">
        <f t="shared" ref="I97:L98" si="87">INDEX($T97:$AT97,MATCH(I$1,$T$2:$AT$2,0))</f>
        <v>0.97981256465703948</v>
      </c>
      <c r="J97" s="14">
        <f t="shared" si="87"/>
        <v>0.97662269316929196</v>
      </c>
      <c r="K97" s="14">
        <f t="shared" si="87"/>
        <v>0.95711182388103222</v>
      </c>
      <c r="L97" s="14">
        <f t="shared" si="87"/>
        <v>0.85245925584031279</v>
      </c>
      <c r="M97" s="14"/>
      <c r="N97" s="14"/>
      <c r="O97" s="14"/>
      <c r="P97" s="14"/>
      <c r="Q97" s="14"/>
      <c r="R97" s="14"/>
      <c r="T97" s="14">
        <f>BC!C$271</f>
        <v>0.91447177025956228</v>
      </c>
      <c r="U97" s="14">
        <f>BC!D$271</f>
        <v>0.99348215103838211</v>
      </c>
      <c r="V97" s="14">
        <f>BC!E$271</f>
        <v>0.98661879895561355</v>
      </c>
      <c r="W97" s="14">
        <f>BC!F$271</f>
        <v>0.98947757530334846</v>
      </c>
      <c r="X97" s="14">
        <f>BC!G$271</f>
        <v>0.98696608684636411</v>
      </c>
      <c r="Y97" s="14">
        <f>BC!H$271</f>
        <v>0.97981256465703948</v>
      </c>
      <c r="Z97" s="14">
        <f>BC!I$271</f>
        <v>0.98292627693312506</v>
      </c>
      <c r="AA97" s="14">
        <f>BC!J$271</f>
        <v>0.98621410752541527</v>
      </c>
      <c r="AB97" s="14">
        <f>BC!K$271</f>
        <v>0.98553465398388251</v>
      </c>
      <c r="AC97" s="14">
        <f>BC!L$271</f>
        <v>0.97697150524545806</v>
      </c>
      <c r="AD97" s="14">
        <f>BC!M$271</f>
        <v>0.97662269316929196</v>
      </c>
      <c r="AE97" s="14">
        <f>BC!N$271</f>
        <v>0.97570071262718894</v>
      </c>
      <c r="AF97" s="14">
        <f>BC!O$271</f>
        <v>0.96951299503628974</v>
      </c>
      <c r="AG97" s="14">
        <f>BC!P$271</f>
        <v>0.96250273331171821</v>
      </c>
      <c r="AH97" s="14">
        <f>BC!Q$271</f>
        <v>0.95873888400273621</v>
      </c>
      <c r="AI97" s="14">
        <f>BC!R$271</f>
        <v>0.95711182388103222</v>
      </c>
      <c r="AJ97" s="14">
        <f>BC!S$271</f>
        <v>0.94942826577523276</v>
      </c>
      <c r="AK97" s="14">
        <f>BC!T$271</f>
        <v>0.89257190633825756</v>
      </c>
      <c r="AL97" s="14">
        <f>BC!U$271</f>
        <v>0.87526314440111319</v>
      </c>
      <c r="AM97" s="14">
        <f>BC!V$271</f>
        <v>0.85245925584031279</v>
      </c>
      <c r="AN97" s="14">
        <f>BC!W$271</f>
        <v>0.84246661137159984</v>
      </c>
      <c r="AO97" s="18"/>
      <c r="AP97" s="18"/>
      <c r="AQ97" s="18"/>
      <c r="AR97" s="18"/>
      <c r="AS97" s="18"/>
      <c r="AT97" s="18"/>
    </row>
    <row r="98" spans="1:48" x14ac:dyDescent="0.2">
      <c r="A98" s="21" t="str">
        <f t="shared" si="16"/>
        <v>CIMS.CAN.BC.Transportation Personal.Intercity BusBus Intercity GasolineMarket share</v>
      </c>
      <c r="B98" s="1" t="s">
        <v>248</v>
      </c>
      <c r="C98" s="1" t="s">
        <v>207</v>
      </c>
      <c r="D98" s="1" t="s">
        <v>131</v>
      </c>
      <c r="E98" s="1" t="s">
        <v>72</v>
      </c>
      <c r="G98" s="1" t="s">
        <v>73</v>
      </c>
      <c r="H98" s="14">
        <f t="shared" ref="H98" si="88">INDEX($T98:$AT98,MATCH(H$1,$T$2:$AT$2,0))</f>
        <v>8.5528229740437806E-2</v>
      </c>
      <c r="I98" s="14">
        <f t="shared" si="87"/>
        <v>2.0187435342960473E-2</v>
      </c>
      <c r="J98" s="14">
        <f t="shared" si="87"/>
        <v>2.2573694129360309E-2</v>
      </c>
      <c r="K98" s="14">
        <f t="shared" si="87"/>
        <v>4.2888176118967773E-2</v>
      </c>
      <c r="L98" s="14">
        <f t="shared" si="87"/>
        <v>0.14754074415968732</v>
      </c>
      <c r="M98" s="14"/>
      <c r="N98" s="14"/>
      <c r="O98" s="14"/>
      <c r="P98" s="14"/>
      <c r="Q98" s="14"/>
      <c r="R98" s="14"/>
      <c r="T98" s="14">
        <f>BC!C$273</f>
        <v>8.5528229740437806E-2</v>
      </c>
      <c r="U98" s="14">
        <f>BC!D$273</f>
        <v>6.5178489616178597E-3</v>
      </c>
      <c r="V98" s="14">
        <f>BC!E$273</f>
        <v>1.3381201044386422E-2</v>
      </c>
      <c r="W98" s="14">
        <f>BC!F$273</f>
        <v>1.0522424696651473E-2</v>
      </c>
      <c r="X98" s="14">
        <f>BC!G$273</f>
        <v>1.3033913153636027E-2</v>
      </c>
      <c r="Y98" s="14">
        <f>BC!H$273</f>
        <v>2.0187435342960473E-2</v>
      </c>
      <c r="Z98" s="14">
        <f>BC!I$273</f>
        <v>1.7073723066874918E-2</v>
      </c>
      <c r="AA98" s="14">
        <f>BC!J$273</f>
        <v>1.3785892474584747E-2</v>
      </c>
      <c r="AB98" s="14">
        <f>BC!K$273</f>
        <v>1.4465346016117524E-2</v>
      </c>
      <c r="AC98" s="14">
        <f>BC!L$273</f>
        <v>2.3028494754542005E-2</v>
      </c>
      <c r="AD98" s="14">
        <f>BC!M$273</f>
        <v>2.2573694129360309E-2</v>
      </c>
      <c r="AE98" s="14">
        <f>BC!N$273</f>
        <v>2.3307610717168362E-2</v>
      </c>
      <c r="AF98" s="14">
        <f>BC!O$273</f>
        <v>2.9326161834650782E-2</v>
      </c>
      <c r="AG98" s="14">
        <f>BC!P$273</f>
        <v>3.6204127489198712E-2</v>
      </c>
      <c r="AH98" s="14">
        <f>BC!Q$273</f>
        <v>3.9805042509527995E-2</v>
      </c>
      <c r="AI98" s="14">
        <f>BC!R$273</f>
        <v>4.2888176118967773E-2</v>
      </c>
      <c r="AJ98" s="14">
        <f>BC!S$273</f>
        <v>5.0571734224767288E-2</v>
      </c>
      <c r="AK98" s="14">
        <f>BC!T$273</f>
        <v>0.10742809366174248</v>
      </c>
      <c r="AL98" s="14">
        <f>BC!U$273</f>
        <v>0.12473685559888675</v>
      </c>
      <c r="AM98" s="14">
        <f>BC!V$273</f>
        <v>0.14754074415968732</v>
      </c>
      <c r="AN98" s="14">
        <f>BC!W$273</f>
        <v>0.15753338862840024</v>
      </c>
      <c r="AO98" s="35"/>
      <c r="AP98" s="35"/>
      <c r="AQ98" s="35"/>
      <c r="AR98" s="35"/>
      <c r="AS98" s="35"/>
      <c r="AT98" s="35"/>
    </row>
    <row r="99" spans="1:48" x14ac:dyDescent="0.2">
      <c r="A99" s="21" t="str">
        <f t="shared" si="16"/>
        <v>CIMS.CAN.BC.Transportation Personal.Intercity BusBus Intercity DieselService requestedCIMS.CAN.BC.Fuel Blends.Diesel_Transportation</v>
      </c>
      <c r="B99" s="1" t="s">
        <v>248</v>
      </c>
      <c r="C99" s="1" t="s">
        <v>207</v>
      </c>
      <c r="D99" s="1" t="s">
        <v>223</v>
      </c>
      <c r="E99" s="1" t="s">
        <v>71</v>
      </c>
      <c r="F99" s="1" t="s">
        <v>430</v>
      </c>
      <c r="G99" s="1" t="s">
        <v>68</v>
      </c>
      <c r="H99" s="14" cm="1">
        <f t="array" ref="H99">TREND($T99:$AM99,$T$2:$AM$2,H$1)</f>
        <v>0.84748827491499767</v>
      </c>
      <c r="I99" s="14" cm="1">
        <f t="array" ref="I99">TREND($T99:$AM99,$T$2:$AM$2,I$1)</f>
        <v>0.7858271198561475</v>
      </c>
      <c r="J99" s="14" cm="1">
        <f t="array" ref="J99">TREND($T99:$AM99,$T$2:$AM$2,J$1)</f>
        <v>0.72416596479729733</v>
      </c>
      <c r="K99" s="14" cm="1">
        <f t="array" ref="K99">TREND($T99:$AM99,$T$2:$AM$2,K$1)</f>
        <v>0.66250480973845072</v>
      </c>
      <c r="L99" s="14" cm="1">
        <f t="array" ref="L99">TREND($T99:$AM99,$T$2:$AM$2,L$1)</f>
        <v>0.61317588569136916</v>
      </c>
      <c r="M99" s="49">
        <f t="shared" ref="M99:R99" si="89">L99</f>
        <v>0.61317588569136916</v>
      </c>
      <c r="N99" s="49">
        <f t="shared" si="89"/>
        <v>0.61317588569136916</v>
      </c>
      <c r="O99" s="49">
        <f t="shared" si="89"/>
        <v>0.61317588569136916</v>
      </c>
      <c r="P99" s="49">
        <f t="shared" si="89"/>
        <v>0.61317588569136916</v>
      </c>
      <c r="Q99" s="49">
        <f t="shared" si="89"/>
        <v>0.61317588569136916</v>
      </c>
      <c r="R99" s="49">
        <f t="shared" si="89"/>
        <v>0.61317588569136916</v>
      </c>
      <c r="T99" s="14">
        <f>BC!C$267*1000</f>
        <v>0.79505616535292301</v>
      </c>
      <c r="U99" s="14">
        <f>BC!D$267*1000</f>
        <v>0.80831986207992523</v>
      </c>
      <c r="V99" s="14">
        <f>BC!E$267*1000</f>
        <v>0.77701362300342625</v>
      </c>
      <c r="W99" s="14">
        <f>BC!F$267*1000</f>
        <v>0.77435397212330437</v>
      </c>
      <c r="X99" s="14">
        <f>BC!G$267*1000</f>
        <v>0.75939964915991198</v>
      </c>
      <c r="Y99" s="14">
        <f>BC!H$267*1000</f>
        <v>0.7452024969675668</v>
      </c>
      <c r="Z99" s="14">
        <f>BC!I$267*1000</f>
        <v>0.84669933939765218</v>
      </c>
      <c r="AA99" s="14">
        <f>BC!J$267*1000</f>
        <v>0.76681703936696921</v>
      </c>
      <c r="AB99" s="14">
        <f>BC!K$267*1000</f>
        <v>0.81967633105129967</v>
      </c>
      <c r="AC99" s="14">
        <f>BC!L$267*1000</f>
        <v>0.6867682408918544</v>
      </c>
      <c r="AD99" s="14">
        <f>BC!M$267*1000</f>
        <v>0.76452456230521615</v>
      </c>
      <c r="AE99" s="14">
        <f>BC!N$267*1000</f>
        <v>0.70171651479745956</v>
      </c>
      <c r="AF99" s="14">
        <f>BC!O$267*1000</f>
        <v>0.78013644501431056</v>
      </c>
      <c r="AG99" s="14">
        <f>BC!P$267*1000</f>
        <v>0.73320780706236466</v>
      </c>
      <c r="AH99" s="14">
        <f>BC!Q$267*1000</f>
        <v>0.90966480148824203</v>
      </c>
      <c r="AI99" s="14">
        <f>BC!R$267*1000</f>
        <v>0.80597612815274733</v>
      </c>
      <c r="AJ99" s="14">
        <f>BC!S$267*1000</f>
        <v>0.73382354292200269</v>
      </c>
      <c r="AK99" s="14">
        <f>BC!T$267*1000</f>
        <v>0.5131425335383597</v>
      </c>
      <c r="AL99" s="14">
        <f>BC!U$267*1000</f>
        <v>0.43782209375980785</v>
      </c>
      <c r="AM99" s="14">
        <f>BC!V$267*1000</f>
        <v>0.44732045762830236</v>
      </c>
      <c r="AN99" s="36"/>
      <c r="AO99" s="18"/>
      <c r="AP99" s="18"/>
      <c r="AQ99" s="18"/>
      <c r="AR99" s="18"/>
      <c r="AS99" s="18"/>
      <c r="AT99" s="18"/>
    </row>
    <row r="100" spans="1:48" x14ac:dyDescent="0.2">
      <c r="A100" s="21" t="str">
        <f t="shared" si="16"/>
        <v>CIMS.CAN.BC.Transportation Personal.Intercity BusBus Intercity GasolineService requestedCIMS.CAN.BC.Fuel Blends.Gasoline_Transportation</v>
      </c>
      <c r="B100" s="1" t="s">
        <v>248</v>
      </c>
      <c r="C100" s="1" t="s">
        <v>207</v>
      </c>
      <c r="D100" s="1" t="s">
        <v>131</v>
      </c>
      <c r="E100" s="1" t="s">
        <v>71</v>
      </c>
      <c r="F100" s="1" t="s">
        <v>446</v>
      </c>
      <c r="G100" s="1" t="s">
        <v>68</v>
      </c>
      <c r="H100" s="36">
        <f t="shared" ref="H100" si="90">H99</f>
        <v>0.84748827491499767</v>
      </c>
      <c r="I100" s="36">
        <f t="shared" ref="I100" si="91">I99</f>
        <v>0.7858271198561475</v>
      </c>
      <c r="J100" s="36">
        <f t="shared" ref="J100" si="92">J99</f>
        <v>0.72416596479729733</v>
      </c>
      <c r="K100" s="36">
        <f t="shared" ref="K100" si="93">K99</f>
        <v>0.66250480973845072</v>
      </c>
      <c r="L100" s="36">
        <f t="shared" ref="L100" si="94">L99</f>
        <v>0.61317588569136916</v>
      </c>
      <c r="M100" s="36">
        <f t="shared" ref="M100" si="95">M99</f>
        <v>0.61317588569136916</v>
      </c>
      <c r="N100" s="36">
        <f t="shared" ref="N100" si="96">N99</f>
        <v>0.61317588569136916</v>
      </c>
      <c r="O100" s="36">
        <f t="shared" ref="O100" si="97">O99</f>
        <v>0.61317588569136916</v>
      </c>
      <c r="P100" s="36">
        <f t="shared" ref="P100" si="98">P99</f>
        <v>0.61317588569136916</v>
      </c>
      <c r="Q100" s="36">
        <f t="shared" ref="Q100" si="99">Q99</f>
        <v>0.61317588569136916</v>
      </c>
      <c r="R100" s="36">
        <f t="shared" ref="R100" si="100">R99</f>
        <v>0.61317588569136916</v>
      </c>
      <c r="T100" s="14"/>
      <c r="U100" s="14"/>
      <c r="V100" s="5"/>
      <c r="W100" s="5"/>
      <c r="X100" s="5"/>
      <c r="Y100" s="5"/>
      <c r="Z100" s="5"/>
      <c r="AA100" s="5"/>
      <c r="AB100" s="5"/>
      <c r="AC100" s="5"/>
      <c r="AD100" s="5"/>
      <c r="AE100" s="5"/>
      <c r="AF100" s="5"/>
      <c r="AG100" s="5"/>
      <c r="AH100" s="5"/>
      <c r="AI100" s="5"/>
      <c r="AJ100" s="5"/>
      <c r="AK100" s="5"/>
      <c r="AL100" s="5"/>
      <c r="AM100" s="5"/>
      <c r="AN100" s="5"/>
      <c r="AO100" s="18"/>
      <c r="AP100" s="18"/>
      <c r="AQ100" s="18"/>
      <c r="AR100" s="18"/>
      <c r="AS100" s="18"/>
      <c r="AT100" s="18"/>
    </row>
    <row r="101" spans="1:48" x14ac:dyDescent="0.2">
      <c r="A101" s="21" t="str">
        <f t="shared" si="16"/>
        <v>CIMS.CAN.BC.Transportation Personal.Intercity RailRail Intercity DieselMarket share</v>
      </c>
      <c r="B101" s="1" t="s">
        <v>249</v>
      </c>
      <c r="C101" s="1" t="s">
        <v>207</v>
      </c>
      <c r="D101" s="1" t="s">
        <v>225</v>
      </c>
      <c r="E101" s="1" t="s">
        <v>72</v>
      </c>
      <c r="G101" s="1" t="s">
        <v>73</v>
      </c>
      <c r="H101" s="14">
        <f t="shared" ref="H101:L103" si="101">INDEX($T101:$AT101,MATCH(H$1,$T$2:$AT$2,0))</f>
        <v>1</v>
      </c>
      <c r="I101" s="14">
        <f t="shared" si="101"/>
        <v>1</v>
      </c>
      <c r="J101" s="14">
        <f t="shared" si="101"/>
        <v>1</v>
      </c>
      <c r="K101" s="14">
        <f t="shared" si="101"/>
        <v>1</v>
      </c>
      <c r="L101" s="14">
        <f t="shared" si="101"/>
        <v>1</v>
      </c>
      <c r="M101" s="14"/>
      <c r="N101" s="14"/>
      <c r="O101" s="14"/>
      <c r="P101" s="14"/>
      <c r="Q101" s="14"/>
      <c r="R101" s="14"/>
      <c r="T101" s="14">
        <f>BC!C$309</f>
        <v>1</v>
      </c>
      <c r="U101" s="14">
        <f>BC!D$309</f>
        <v>1</v>
      </c>
      <c r="V101" s="14">
        <f>BC!E$309</f>
        <v>1</v>
      </c>
      <c r="W101" s="14">
        <f>BC!F$309</f>
        <v>1</v>
      </c>
      <c r="X101" s="14">
        <f>BC!G$309</f>
        <v>1</v>
      </c>
      <c r="Y101" s="14">
        <f>BC!H$309</f>
        <v>1</v>
      </c>
      <c r="Z101" s="14">
        <f>BC!I$309</f>
        <v>1</v>
      </c>
      <c r="AA101" s="14">
        <f>BC!J$309</f>
        <v>1</v>
      </c>
      <c r="AB101" s="14">
        <f>BC!K$309</f>
        <v>1</v>
      </c>
      <c r="AC101" s="14">
        <f>BC!L$309</f>
        <v>1</v>
      </c>
      <c r="AD101" s="14">
        <f>BC!M$309</f>
        <v>1</v>
      </c>
      <c r="AE101" s="14">
        <f>BC!N$309</f>
        <v>1</v>
      </c>
      <c r="AF101" s="14">
        <f>BC!O$309</f>
        <v>1</v>
      </c>
      <c r="AG101" s="14">
        <f>BC!P$309</f>
        <v>1</v>
      </c>
      <c r="AH101" s="14">
        <f>BC!Q$309</f>
        <v>1</v>
      </c>
      <c r="AI101" s="14">
        <f>BC!R$309</f>
        <v>1</v>
      </c>
      <c r="AJ101" s="14">
        <f>BC!S$309</f>
        <v>1</v>
      </c>
      <c r="AK101" s="14">
        <f>BC!T$309</f>
        <v>1</v>
      </c>
      <c r="AL101" s="14">
        <f>BC!U$309</f>
        <v>1</v>
      </c>
      <c r="AM101" s="14">
        <f>BC!V$309</f>
        <v>1</v>
      </c>
      <c r="AN101" s="14">
        <f>BC!W$309</f>
        <v>1</v>
      </c>
      <c r="AO101" s="35"/>
      <c r="AP101" s="35"/>
      <c r="AQ101" s="35"/>
      <c r="AR101" s="35"/>
      <c r="AS101" s="35"/>
      <c r="AT101" s="35"/>
    </row>
    <row r="102" spans="1:48" x14ac:dyDescent="0.2">
      <c r="A102" s="21" t="str">
        <f t="shared" si="16"/>
        <v>CIMS.CAN.BC.Transportation Personal.Intercity RailRail Intercity DieselService requestedCIMS.CAN.BC.Fuel Blends.Diesel_Transportation</v>
      </c>
      <c r="B102" s="1" t="s">
        <v>249</v>
      </c>
      <c r="C102" s="1" t="s">
        <v>207</v>
      </c>
      <c r="D102" s="1" t="s">
        <v>225</v>
      </c>
      <c r="E102" s="1" t="s">
        <v>71</v>
      </c>
      <c r="F102" s="1" t="s">
        <v>430</v>
      </c>
      <c r="G102" s="1" t="s">
        <v>68</v>
      </c>
      <c r="H102" s="14" cm="1">
        <f t="array" ref="H102">TREND($T102:$AM102,$T$2:$AM$2,H$1)</f>
        <v>1.9938942624324696</v>
      </c>
      <c r="I102" s="14" cm="1">
        <f t="array" ref="I102">TREND($T102:$AM102,$T$2:$AM$2,I$1)</f>
        <v>1.8539965299869507</v>
      </c>
      <c r="J102" s="14" cm="1">
        <f t="array" ref="J102">TREND($T102:$AM102,$T$2:$AM$2,J$1)</f>
        <v>1.7140987975414319</v>
      </c>
      <c r="K102" s="14" cm="1">
        <f t="array" ref="K102">TREND($T102:$AM102,$T$2:$AM$2,K$1)</f>
        <v>1.5742010650959131</v>
      </c>
      <c r="L102" s="14" cm="1">
        <f t="array" ref="L102">TREND($T102:$AM102,$T$2:$AM$2,L$1)</f>
        <v>1.4622828791394937</v>
      </c>
      <c r="M102" s="49">
        <f t="shared" ref="M102:R102" si="102">L102</f>
        <v>1.4622828791394937</v>
      </c>
      <c r="N102" s="49">
        <f t="shared" si="102"/>
        <v>1.4622828791394937</v>
      </c>
      <c r="O102" s="49">
        <f t="shared" si="102"/>
        <v>1.4622828791394937</v>
      </c>
      <c r="P102" s="49">
        <f t="shared" si="102"/>
        <v>1.4622828791394937</v>
      </c>
      <c r="Q102" s="49">
        <f t="shared" si="102"/>
        <v>1.4622828791394937</v>
      </c>
      <c r="R102" s="49">
        <f t="shared" si="102"/>
        <v>1.4622828791394937</v>
      </c>
      <c r="T102" s="14">
        <f>BC!C$305*1000</f>
        <v>1.9204814702161503</v>
      </c>
      <c r="U102" s="14">
        <f>BC!D$305*1000</f>
        <v>1.9062958973226389</v>
      </c>
      <c r="V102" s="14">
        <f>BC!E$305*1000</f>
        <v>1.7229657590389664</v>
      </c>
      <c r="W102" s="14">
        <f>BC!F$305*1000</f>
        <v>1.8189688785841385</v>
      </c>
      <c r="X102" s="14">
        <f>BC!G$305*1000</f>
        <v>1.7892432735268202</v>
      </c>
      <c r="Y102" s="14">
        <f>BC!H$305*1000</f>
        <v>1.804521479870189</v>
      </c>
      <c r="Z102" s="14">
        <f>BC!I$305*1000</f>
        <v>1.860318060009059</v>
      </c>
      <c r="AA102" s="14">
        <f>BC!J$305*1000</f>
        <v>1.9299981761934748</v>
      </c>
      <c r="AB102" s="14">
        <f>BC!K$305*1000</f>
        <v>2.002403618640241</v>
      </c>
      <c r="AC102" s="14">
        <f>BC!L$305*1000</f>
        <v>2.1184623504972575</v>
      </c>
      <c r="AD102" s="14">
        <f>BC!M$305*1000</f>
        <v>1.7607334956010352</v>
      </c>
      <c r="AE102" s="14">
        <f>BC!N$305*1000</f>
        <v>1.9674762708364484</v>
      </c>
      <c r="AF102" s="14">
        <f>BC!O$305*1000</f>
        <v>1.7315564626900113</v>
      </c>
      <c r="AG102" s="14">
        <f>BC!P$305*1000</f>
        <v>1.5376984562923772</v>
      </c>
      <c r="AH102" s="14">
        <f>BC!Q$305*1000</f>
        <v>1.4943592494671181</v>
      </c>
      <c r="AI102" s="14">
        <f>BC!R$305*1000</f>
        <v>1.4819527024072694</v>
      </c>
      <c r="AJ102" s="14">
        <f>BC!S$305*1000</f>
        <v>1.4353415308792774</v>
      </c>
      <c r="AK102" s="14">
        <f>BC!T$305*1000</f>
        <v>1.4951849009798979</v>
      </c>
      <c r="AL102" s="14">
        <f>BC!U$305*1000</f>
        <v>1.4602077368814363</v>
      </c>
      <c r="AM102" s="14">
        <f>BC!V$305*1000</f>
        <v>1.3236016457859263</v>
      </c>
      <c r="AN102" s="36"/>
      <c r="AO102" s="18"/>
      <c r="AP102" s="18"/>
      <c r="AQ102" s="18"/>
      <c r="AR102" s="18"/>
      <c r="AS102" s="18"/>
      <c r="AT102" s="18"/>
    </row>
    <row r="103" spans="1:48" x14ac:dyDescent="0.2">
      <c r="A103" s="21" t="str">
        <f t="shared" si="16"/>
        <v>CIMS.CAN.BC.Transportation Personal.Mode.Intercity AirAir IntercityMarket share</v>
      </c>
      <c r="B103" s="1" t="s">
        <v>242</v>
      </c>
      <c r="C103" s="1" t="s">
        <v>207</v>
      </c>
      <c r="D103" s="1" t="s">
        <v>406</v>
      </c>
      <c r="E103" s="1" t="s">
        <v>72</v>
      </c>
      <c r="G103" s="1" t="s">
        <v>73</v>
      </c>
      <c r="H103" s="14">
        <f t="shared" si="101"/>
        <v>1</v>
      </c>
      <c r="I103" s="14">
        <f t="shared" si="101"/>
        <v>1</v>
      </c>
      <c r="J103" s="14">
        <f t="shared" si="101"/>
        <v>1</v>
      </c>
      <c r="K103" s="14">
        <f t="shared" si="101"/>
        <v>1</v>
      </c>
      <c r="L103" s="14">
        <f t="shared" si="101"/>
        <v>1</v>
      </c>
      <c r="M103" s="14"/>
      <c r="N103" s="14"/>
      <c r="O103" s="14"/>
      <c r="P103" s="14"/>
      <c r="Q103" s="14"/>
      <c r="R103" s="14"/>
      <c r="T103" s="36">
        <v>1</v>
      </c>
      <c r="U103" s="36">
        <v>1</v>
      </c>
      <c r="V103" s="36">
        <v>1</v>
      </c>
      <c r="W103" s="36">
        <v>1</v>
      </c>
      <c r="X103" s="36">
        <v>1</v>
      </c>
      <c r="Y103" s="36">
        <v>1</v>
      </c>
      <c r="Z103" s="36">
        <v>1</v>
      </c>
      <c r="AA103" s="36">
        <v>1</v>
      </c>
      <c r="AB103" s="36">
        <v>1</v>
      </c>
      <c r="AC103" s="36">
        <v>1</v>
      </c>
      <c r="AD103" s="36">
        <v>1</v>
      </c>
      <c r="AE103" s="36">
        <v>1</v>
      </c>
      <c r="AF103" s="36">
        <v>1</v>
      </c>
      <c r="AG103" s="36">
        <v>1</v>
      </c>
      <c r="AH103" s="36">
        <v>1</v>
      </c>
      <c r="AI103" s="36">
        <v>1</v>
      </c>
      <c r="AJ103" s="36">
        <v>1</v>
      </c>
      <c r="AK103" s="36">
        <v>1</v>
      </c>
      <c r="AL103" s="36">
        <v>1</v>
      </c>
      <c r="AM103" s="36">
        <v>1</v>
      </c>
      <c r="AN103" s="36">
        <v>1</v>
      </c>
      <c r="AO103" s="35"/>
      <c r="AP103" s="35"/>
      <c r="AQ103" s="35"/>
      <c r="AR103" s="35"/>
      <c r="AS103" s="35"/>
      <c r="AT103" s="35"/>
    </row>
    <row r="104" spans="1:48" x14ac:dyDescent="0.2">
      <c r="A104" s="21" t="str">
        <f t="shared" si="16"/>
        <v>CIMS.CAN.BC.Transportation Personal.Mode.Intercity AirAir IntercityService requestedCIMS.Generic Fuels.Jet Fuel</v>
      </c>
      <c r="B104" s="1" t="s">
        <v>242</v>
      </c>
      <c r="C104" s="1" t="s">
        <v>207</v>
      </c>
      <c r="D104" s="1" t="s">
        <v>406</v>
      </c>
      <c r="E104" s="1" t="s">
        <v>71</v>
      </c>
      <c r="F104" s="1" t="s">
        <v>407</v>
      </c>
      <c r="G104" s="1" t="s">
        <v>68</v>
      </c>
      <c r="H104" s="14" cm="1">
        <f t="array" ref="H104">TREND($T104:$AM104,$T$2:$AM$2,H$1)</f>
        <v>3.318720661430973</v>
      </c>
      <c r="I104" s="14" cm="1">
        <f t="array" ref="I104">TREND($T104:$AM104,$T$2:$AM$2,I$1)</f>
        <v>2.9481661104022976</v>
      </c>
      <c r="J104" s="14" cm="1">
        <f t="array" ref="J104">TREND($T104:$AM104,$T$2:$AM$2,J$1)</f>
        <v>2.5776115593735938</v>
      </c>
      <c r="K104" s="14" cm="1">
        <f t="array" ref="K104">TREND($T104:$AM104,$T$2:$AM$2,K$1)</f>
        <v>2.2070570083448899</v>
      </c>
      <c r="L104" s="14" cm="1">
        <f t="array" ref="L104">TREND($T104:$AM104,$T$2:$AM$2,L$1)</f>
        <v>1.9106133675219326</v>
      </c>
      <c r="M104" s="49">
        <f t="shared" ref="M104:R104" si="103">L104</f>
        <v>1.9106133675219326</v>
      </c>
      <c r="N104" s="49">
        <f t="shared" si="103"/>
        <v>1.9106133675219326</v>
      </c>
      <c r="O104" s="49">
        <f t="shared" si="103"/>
        <v>1.9106133675219326</v>
      </c>
      <c r="P104" s="49">
        <f t="shared" si="103"/>
        <v>1.9106133675219326</v>
      </c>
      <c r="Q104" s="49">
        <f t="shared" si="103"/>
        <v>1.9106133675219326</v>
      </c>
      <c r="R104" s="49">
        <f t="shared" si="103"/>
        <v>1.9106133675219326</v>
      </c>
      <c r="T104" s="14">
        <f>BC!C$343*1000</f>
        <v>3.1596164623055469</v>
      </c>
      <c r="U104" s="14">
        <f>BC!D$343*1000</f>
        <v>2.9527205259250109</v>
      </c>
      <c r="V104" s="14">
        <f>BC!E$343*1000</f>
        <v>3.1966198718371963</v>
      </c>
      <c r="W104" s="14">
        <f>BC!F$343*1000</f>
        <v>3.3390322912595209</v>
      </c>
      <c r="X104" s="14">
        <f>BC!G$343*1000</f>
        <v>3.3010495245419484</v>
      </c>
      <c r="Y104" s="14">
        <f>BC!H$343*1000</f>
        <v>3.2499116413728988</v>
      </c>
      <c r="Z104" s="14">
        <f>BC!I$343*1000</f>
        <v>2.9989696576940412</v>
      </c>
      <c r="AA104" s="14">
        <f>BC!J$343*1000</f>
        <v>2.8713729955656522</v>
      </c>
      <c r="AB104" s="14">
        <f>BC!K$343*1000</f>
        <v>2.6388362787875428</v>
      </c>
      <c r="AC104" s="14">
        <f>BC!L$343*1000</f>
        <v>2.5195506570255959</v>
      </c>
      <c r="AD104" s="14">
        <f>BC!M$343*1000</f>
        <v>2.3444127700843156</v>
      </c>
      <c r="AE104" s="14">
        <f>BC!N$343*1000</f>
        <v>2.201890833201765</v>
      </c>
      <c r="AF104" s="14">
        <f>BC!O$343*1000</f>
        <v>2.3656422106079775</v>
      </c>
      <c r="AG104" s="14">
        <f>BC!P$343*1000</f>
        <v>2.464393491084564</v>
      </c>
      <c r="AH104" s="14">
        <f>BC!Q$343*1000</f>
        <v>2.2585512599907185</v>
      </c>
      <c r="AI104" s="14">
        <f>BC!R$343*1000</f>
        <v>2.194275526362337</v>
      </c>
      <c r="AJ104" s="14">
        <f>BC!S$343*1000</f>
        <v>2.0550901367253114</v>
      </c>
      <c r="AK104" s="14">
        <f>BC!T$343*1000</f>
        <v>2.025647453768229</v>
      </c>
      <c r="AL104" s="14">
        <f>BC!U$343*1000</f>
        <v>2.094336584172769</v>
      </c>
      <c r="AM104" s="14">
        <f>BC!V$343*1000</f>
        <v>2.0614201172162478</v>
      </c>
      <c r="AN104" s="36"/>
      <c r="AO104" s="18"/>
      <c r="AP104" s="18"/>
      <c r="AQ104" s="18"/>
      <c r="AR104" s="18"/>
      <c r="AS104" s="18"/>
      <c r="AT104" s="18"/>
    </row>
    <row r="105" spans="1:48" x14ac:dyDescent="0.2">
      <c r="H105" s="3"/>
      <c r="I105" s="3"/>
      <c r="J105" s="3"/>
      <c r="K105" s="3"/>
      <c r="L105" s="3"/>
      <c r="M105" s="3"/>
      <c r="N105" s="3"/>
      <c r="O105" s="3"/>
      <c r="P105" s="3"/>
      <c r="Q105" s="3"/>
      <c r="R105" s="3"/>
    </row>
    <row r="106" spans="1:48" x14ac:dyDescent="0.2">
      <c r="A106" s="21" t="str">
        <f t="shared" ref="A106:A154" si="104">B106&amp;D106&amp;E106&amp;F106</f>
        <v>CIMS.CAN.ABService requestedCIMS.CAN.AB.Transportation Personal</v>
      </c>
      <c r="B106" s="1" t="s">
        <v>53</v>
      </c>
      <c r="C106" s="1" t="s">
        <v>206</v>
      </c>
      <c r="E106" s="1" t="s">
        <v>71</v>
      </c>
      <c r="F106" s="6" t="s">
        <v>103</v>
      </c>
      <c r="G106" s="1" t="s">
        <v>139</v>
      </c>
      <c r="H106" s="5">
        <f t="shared" ref="H106:R106" si="105">INDEX($T106:$AT106,MATCH(H$1,$T$2:$AT$2,0))</f>
        <v>58558161.479679033</v>
      </c>
      <c r="I106" s="5">
        <f t="shared" si="105"/>
        <v>62122843.392348185</v>
      </c>
      <c r="J106" s="5">
        <f t="shared" si="105"/>
        <v>66933028.089368202</v>
      </c>
      <c r="K106" s="5">
        <f t="shared" si="105"/>
        <v>69206876.156247169</v>
      </c>
      <c r="L106" s="5">
        <f t="shared" si="105"/>
        <v>76334223.675097644</v>
      </c>
      <c r="M106" s="5">
        <f t="shared" si="105"/>
        <v>78952919.152630538</v>
      </c>
      <c r="N106" s="5">
        <f t="shared" si="105"/>
        <v>82428652.878378898</v>
      </c>
      <c r="O106" s="5">
        <f t="shared" si="105"/>
        <v>85916952.643066972</v>
      </c>
      <c r="P106" s="5">
        <f t="shared" si="105"/>
        <v>89826480.089180797</v>
      </c>
      <c r="Q106" s="5">
        <f t="shared" si="105"/>
        <v>94180385.363147452</v>
      </c>
      <c r="R106" s="5">
        <f t="shared" si="105"/>
        <v>99004347.249398559</v>
      </c>
      <c r="T106" s="5">
        <f>SUM(AB!C$72,AB!C$107,AB!C$142,AB!C$177,AB!C$212,AB!C$247,AB!C$287,AB!C$325)*1000+T111</f>
        <v>58558161.479679033</v>
      </c>
      <c r="U106" s="5">
        <f>SUM(AB!D$72,AB!D$107,AB!D$142,AB!D$177,AB!D$212,AB!D$247,AB!D$287,AB!D$325)*1000+U111</f>
        <v>63284193.797014773</v>
      </c>
      <c r="V106" s="5">
        <f>SUM(AB!E$72,AB!E$107,AB!E$142,AB!E$177,AB!E$212,AB!E$247,AB!E$287,AB!E$325)*1000+V111</f>
        <v>65594985.825249359</v>
      </c>
      <c r="W106" s="5">
        <f>SUM(AB!F$72,AB!F$107,AB!F$142,AB!F$177,AB!F$212,AB!F$247,AB!F$287,AB!F$325)*1000+W111</f>
        <v>60830130.855458841</v>
      </c>
      <c r="X106" s="5">
        <f>SUM(AB!G$72,AB!G$107,AB!G$142,AB!G$177,AB!G$212,AB!G$247,AB!G$287,AB!G$325)*1000+X111</f>
        <v>57993336.810445346</v>
      </c>
      <c r="Y106" s="5">
        <f>SUM(AB!H$72,AB!H$107,AB!H$142,AB!H$177,AB!H$212,AB!H$247,AB!H$287,AB!H$325)*1000+Y111</f>
        <v>62122843.392348185</v>
      </c>
      <c r="Z106" s="5">
        <f>SUM(AB!I$72,AB!I$107,AB!I$142,AB!I$177,AB!I$212,AB!I$247,AB!I$287,AB!I$325)*1000+Z111</f>
        <v>62570529.735246249</v>
      </c>
      <c r="AA106" s="5">
        <f>SUM(AB!J$72,AB!J$107,AB!J$142,AB!J$177,AB!J$212,AB!J$247,AB!J$287,AB!J$325)*1000+AA111</f>
        <v>66735710.717759758</v>
      </c>
      <c r="AB106" s="5">
        <f>SUM(AB!K$72,AB!K$107,AB!K$142,AB!K$177,AB!K$212,AB!K$247,AB!K$287,AB!K$325)*1000+AB111</f>
        <v>65728709.615107566</v>
      </c>
      <c r="AC106" s="5">
        <f>SUM(AB!L$72,AB!L$107,AB!L$142,AB!L$177,AB!L$212,AB!L$247,AB!L$287,AB!L$325)*1000+AC111</f>
        <v>66071095.468798898</v>
      </c>
      <c r="AD106" s="5">
        <f>SUM(AB!M$72,AB!M$107,AB!M$142,AB!M$177,AB!M$212,AB!M$247,AB!M$287,AB!M$325)*1000+AD111</f>
        <v>66933028.089368202</v>
      </c>
      <c r="AE106" s="5">
        <f>SUM(AB!N$72,AB!N$107,AB!N$142,AB!N$177,AB!N$212,AB!N$247,AB!N$287,AB!N$325)*1000+AE111</f>
        <v>62663187.697728992</v>
      </c>
      <c r="AF106" s="5">
        <f>SUM(AB!O$72,AB!O$107,AB!O$142,AB!O$177,AB!O$212,AB!O$247,AB!O$287,AB!O$325)*1000+AF111</f>
        <v>65621175.443976946</v>
      </c>
      <c r="AG106" s="5">
        <f>SUM(AB!P$72,AB!P$107,AB!P$142,AB!P$177,AB!P$212,AB!P$247,AB!P$287,AB!P$325)*1000+AG111</f>
        <v>69226181.618762672</v>
      </c>
      <c r="AH106" s="5">
        <f>SUM(AB!Q$72,AB!Q$107,AB!Q$142,AB!Q$177,AB!Q$212,AB!Q$247,AB!Q$287,AB!Q$325)*1000+AH111</f>
        <v>72250029.692115963</v>
      </c>
      <c r="AI106" s="5">
        <f>SUM(AB!R$72,AB!R$107,AB!R$142,AB!R$177,AB!R$212,AB!R$247,AB!R$287,AB!R$325)*1000+AI111</f>
        <v>69206876.156247169</v>
      </c>
      <c r="AJ106" s="5">
        <f>SUM(AB!S$72,AB!S$107,AB!S$142,AB!S$177,AB!S$212,AB!S$247,AB!S$287,AB!S$325)*1000+AJ111</f>
        <v>70182574.415279537</v>
      </c>
      <c r="AK106" s="5">
        <f>SUM(AB!T$72,AB!T$107,AB!T$142,AB!T$177,AB!T$212,AB!T$247,AB!T$287,AB!T$325)*1000+AK111</f>
        <v>73948928.750614822</v>
      </c>
      <c r="AL106" s="5">
        <f>SUM(AB!U$72,AB!U$107,AB!U$142,AB!U$177,AB!U$212,AB!U$247,AB!U$287,AB!U$325)*1000+AL111</f>
        <v>73916349.733590633</v>
      </c>
      <c r="AM106" s="5">
        <f>SUM(AB!V$72,AB!V$107,AB!V$142,AB!V$177,AB!V$212,AB!V$247,AB!V$287,AB!V$325)*1000+AM111</f>
        <v>76334223.675097644</v>
      </c>
      <c r="AN106" s="5">
        <f>SUM(AB!W$72,AB!W$107,AB!W$142,AB!W$177,AB!W$212,AB!W$247,AB!W$287,AB!W$325)*1000+AN111</f>
        <v>61621382.143812597</v>
      </c>
      <c r="AO106" s="18">
        <f t="shared" ref="AO106" si="106">SUM(AO108:AO110)</f>
        <v>78952919.152630538</v>
      </c>
      <c r="AP106" s="18">
        <f t="shared" ref="AP106:AT106" si="107">SUM(AP108:AP111)</f>
        <v>82428652.878378898</v>
      </c>
      <c r="AQ106" s="18">
        <f t="shared" si="107"/>
        <v>85916952.643066972</v>
      </c>
      <c r="AR106" s="18">
        <f t="shared" si="107"/>
        <v>89826480.089180797</v>
      </c>
      <c r="AS106" s="18">
        <f t="shared" si="107"/>
        <v>94180385.363147452</v>
      </c>
      <c r="AT106" s="18">
        <f t="shared" si="107"/>
        <v>99004347.249398559</v>
      </c>
    </row>
    <row r="107" spans="1:48" x14ac:dyDescent="0.2">
      <c r="A107" s="21" t="str">
        <f t="shared" si="104"/>
        <v>CIMS.CAN.AB.Transportation PersonalService requestedCIMS.CAN.AB.Transportation Personal.Mode</v>
      </c>
      <c r="B107" s="1" t="s">
        <v>103</v>
      </c>
      <c r="C107" s="1" t="s">
        <v>206</v>
      </c>
      <c r="E107" s="1" t="s">
        <v>71</v>
      </c>
      <c r="F107" s="1" t="s">
        <v>118</v>
      </c>
      <c r="G107" s="1" t="s">
        <v>139</v>
      </c>
      <c r="H107" s="22">
        <v>1</v>
      </c>
      <c r="I107" s="22">
        <v>1</v>
      </c>
      <c r="J107" s="22">
        <v>1</v>
      </c>
      <c r="K107" s="22">
        <v>1</v>
      </c>
      <c r="L107" s="22">
        <v>1</v>
      </c>
      <c r="M107" s="22">
        <v>1</v>
      </c>
      <c r="N107" s="22">
        <v>1</v>
      </c>
      <c r="O107" s="22">
        <v>1</v>
      </c>
      <c r="P107" s="22">
        <v>1</v>
      </c>
      <c r="Q107" s="22">
        <v>1</v>
      </c>
      <c r="R107" s="22">
        <v>1</v>
      </c>
      <c r="T107" s="22"/>
      <c r="U107" s="22"/>
      <c r="V107" s="22"/>
      <c r="W107" s="22"/>
      <c r="X107" s="22"/>
      <c r="Y107" s="22"/>
      <c r="Z107" s="22"/>
      <c r="AA107" s="22"/>
      <c r="AB107" s="22"/>
      <c r="AC107" s="22"/>
      <c r="AD107" s="22"/>
      <c r="AE107" s="22"/>
      <c r="AF107" s="22"/>
      <c r="AG107" s="22"/>
      <c r="AH107" s="22"/>
      <c r="AI107" s="22"/>
      <c r="AJ107" s="22"/>
      <c r="AK107" s="22"/>
      <c r="AL107" s="22"/>
      <c r="AM107" s="22"/>
      <c r="AN107" s="22"/>
      <c r="AO107" s="24"/>
      <c r="AP107" s="24"/>
      <c r="AQ107" s="24"/>
      <c r="AR107" s="24"/>
      <c r="AS107" s="24"/>
      <c r="AT107" s="24"/>
    </row>
    <row r="108" spans="1:48" x14ac:dyDescent="0.2">
      <c r="A108" s="21" t="str">
        <f t="shared" si="104"/>
        <v>CIMS.CAN.AB.Transportation Personal.ModeService requestedCIMS.CAN.AB.Transportation Personal.Mode.Urban</v>
      </c>
      <c r="B108" s="1" t="s">
        <v>118</v>
      </c>
      <c r="C108" s="1" t="s">
        <v>206</v>
      </c>
      <c r="E108" s="1" t="s">
        <v>71</v>
      </c>
      <c r="F108" s="1" t="s">
        <v>132</v>
      </c>
      <c r="G108" s="1" t="s">
        <v>139</v>
      </c>
      <c r="H108" s="14">
        <f t="shared" ref="H108:R108" si="108">INDEX($T108:$AT108,MATCH(H$1,$T$2:$AT$2,0))/INDEX($T106:$AT106,MATCH(H$1,$T$2:$AT$2,0))</f>
        <v>0.54684048072957436</v>
      </c>
      <c r="I108" s="14">
        <f t="shared" si="108"/>
        <v>0.55882296123766251</v>
      </c>
      <c r="J108" s="14">
        <f t="shared" si="108"/>
        <v>0.57029310665433486</v>
      </c>
      <c r="K108" s="14">
        <f t="shared" si="108"/>
        <v>0.54817911283478882</v>
      </c>
      <c r="L108" s="14">
        <f t="shared" si="108"/>
        <v>0.55066719990209634</v>
      </c>
      <c r="M108" s="14">
        <f t="shared" si="108"/>
        <v>0.5515456018336049</v>
      </c>
      <c r="N108" s="14">
        <f t="shared" si="108"/>
        <v>0.55001557227440712</v>
      </c>
      <c r="O108" s="14">
        <f t="shared" si="108"/>
        <v>0.55101612851925941</v>
      </c>
      <c r="P108" s="14">
        <f t="shared" si="108"/>
        <v>0.55187191974744443</v>
      </c>
      <c r="Q108" s="14">
        <f t="shared" si="108"/>
        <v>0.55260228024655644</v>
      </c>
      <c r="R108" s="14">
        <f t="shared" si="108"/>
        <v>0.55322447688307741</v>
      </c>
      <c r="T108" s="5">
        <f t="shared" ref="T108:AT108" si="109">SUM(T112:T114)/(1-$H111)</f>
        <v>32021973.174187724</v>
      </c>
      <c r="U108" s="5">
        <f t="shared" si="109"/>
        <v>34884548.033222735</v>
      </c>
      <c r="V108" s="5">
        <f t="shared" si="109"/>
        <v>37060816.088593975</v>
      </c>
      <c r="W108" s="5">
        <f t="shared" si="109"/>
        <v>34332985.611961231</v>
      </c>
      <c r="X108" s="5">
        <f t="shared" si="109"/>
        <v>32209927.145516209</v>
      </c>
      <c r="Y108" s="5">
        <f t="shared" si="109"/>
        <v>34715671.305015571</v>
      </c>
      <c r="Z108" s="5">
        <f t="shared" si="109"/>
        <v>35067069.377187952</v>
      </c>
      <c r="AA108" s="5">
        <f t="shared" si="109"/>
        <v>36591668.513312109</v>
      </c>
      <c r="AB108" s="5">
        <f t="shared" si="109"/>
        <v>36011148.634546794</v>
      </c>
      <c r="AC108" s="5">
        <f t="shared" si="109"/>
        <v>37261570.176158033</v>
      </c>
      <c r="AD108" s="5">
        <f t="shared" si="109"/>
        <v>38171444.52686765</v>
      </c>
      <c r="AE108" s="5">
        <f t="shared" si="109"/>
        <v>35720230.768311962</v>
      </c>
      <c r="AF108" s="5">
        <f t="shared" si="109"/>
        <v>37136847.901775457</v>
      </c>
      <c r="AG108" s="5">
        <f t="shared" si="109"/>
        <v>38745960.814493746</v>
      </c>
      <c r="AH108" s="5">
        <f t="shared" si="109"/>
        <v>40170628.857090861</v>
      </c>
      <c r="AI108" s="5">
        <f t="shared" si="109"/>
        <v>37937763.973398671</v>
      </c>
      <c r="AJ108" s="5">
        <f t="shared" si="109"/>
        <v>38111642.683518663</v>
      </c>
      <c r="AK108" s="5">
        <f t="shared" si="109"/>
        <v>40978587.507775411</v>
      </c>
      <c r="AL108" s="5">
        <f t="shared" si="109"/>
        <v>40750141.265233301</v>
      </c>
      <c r="AM108" s="5">
        <f t="shared" si="109"/>
        <v>42034753.207866326</v>
      </c>
      <c r="AN108" s="5">
        <f t="shared" si="109"/>
        <v>37570057.682934694</v>
      </c>
      <c r="AO108" s="5">
        <f t="shared" si="109"/>
        <v>43546135.310557559</v>
      </c>
      <c r="AP108" s="5">
        <f t="shared" si="109"/>
        <v>45337042.684710026</v>
      </c>
      <c r="AQ108" s="5">
        <f t="shared" si="109"/>
        <v>47341626.619555317</v>
      </c>
      <c r="AR108" s="5">
        <f t="shared" si="109"/>
        <v>49572712.010971799</v>
      </c>
      <c r="AS108" s="5">
        <f t="shared" si="109"/>
        <v>52044295.706174694</v>
      </c>
      <c r="AT108" s="5">
        <f t="shared" si="109"/>
        <v>54771628.216199063</v>
      </c>
    </row>
    <row r="109" spans="1:48" x14ac:dyDescent="0.2">
      <c r="A109" s="21" t="str">
        <f t="shared" si="104"/>
        <v>CIMS.CAN.AB.Transportation Personal.ModeService requestedCIMS.CAN.AB.Transportation Personal.Mode.Intercity Land</v>
      </c>
      <c r="B109" s="1" t="s">
        <v>118</v>
      </c>
      <c r="C109" s="1" t="s">
        <v>206</v>
      </c>
      <c r="E109" s="1" t="s">
        <v>71</v>
      </c>
      <c r="F109" s="1" t="s">
        <v>133</v>
      </c>
      <c r="G109" s="1" t="s">
        <v>139</v>
      </c>
      <c r="H109" s="14">
        <f t="shared" ref="H109:R109" si="110">INDEX($T109:$AT109,MATCH(H$1,$T$2:$AT$2,0))/INDEX($T106:$AT106,MATCH(H$1,$T$2:$AT$2,0))</f>
        <v>0.38507840056374976</v>
      </c>
      <c r="I109" s="14">
        <f t="shared" si="110"/>
        <v>0.37750538039384879</v>
      </c>
      <c r="J109" s="14">
        <f t="shared" si="110"/>
        <v>0.3431940386661953</v>
      </c>
      <c r="K109" s="14">
        <f t="shared" si="110"/>
        <v>0.34334794763538801</v>
      </c>
      <c r="L109" s="14">
        <f t="shared" si="110"/>
        <v>0.34745919455330704</v>
      </c>
      <c r="M109" s="14">
        <f t="shared" si="110"/>
        <v>0.34234765377181131</v>
      </c>
      <c r="N109" s="14">
        <f t="shared" si="110"/>
        <v>0.33559735176922462</v>
      </c>
      <c r="O109" s="14">
        <f t="shared" si="110"/>
        <v>0.33091509382923312</v>
      </c>
      <c r="P109" s="14">
        <f t="shared" si="110"/>
        <v>0.32661192653501608</v>
      </c>
      <c r="Q109" s="14">
        <f t="shared" si="110"/>
        <v>0.32267069201509219</v>
      </c>
      <c r="R109" s="14">
        <f t="shared" si="110"/>
        <v>0.3190725768450049</v>
      </c>
      <c r="T109" s="5">
        <f t="shared" ref="T109:AT109" si="111">SUM(T117:T119)</f>
        <v>22549483.162548583</v>
      </c>
      <c r="U109" s="5">
        <f t="shared" si="111"/>
        <v>24152440.689728595</v>
      </c>
      <c r="V109" s="5">
        <f t="shared" si="111"/>
        <v>25127468.271791749</v>
      </c>
      <c r="W109" s="5">
        <f t="shared" si="111"/>
        <v>23193007.685774747</v>
      </c>
      <c r="X109" s="5">
        <f t="shared" si="111"/>
        <v>22196713.278832693</v>
      </c>
      <c r="Y109" s="5">
        <f t="shared" si="111"/>
        <v>23451707.625975896</v>
      </c>
      <c r="Z109" s="5">
        <f t="shared" si="111"/>
        <v>23032205.250292212</v>
      </c>
      <c r="AA109" s="5">
        <f t="shared" si="111"/>
        <v>25141096.358615417</v>
      </c>
      <c r="AB109" s="5">
        <f t="shared" si="111"/>
        <v>24331115.101269305</v>
      </c>
      <c r="AC109" s="5">
        <f t="shared" si="111"/>
        <v>23614630.415848933</v>
      </c>
      <c r="AD109" s="5">
        <f t="shared" si="111"/>
        <v>22971016.230148166</v>
      </c>
      <c r="AE109" s="5">
        <f t="shared" si="111"/>
        <v>21167594.496253774</v>
      </c>
      <c r="AF109" s="5">
        <f t="shared" si="111"/>
        <v>22671487.401652109</v>
      </c>
      <c r="AG109" s="5">
        <f t="shared" si="111"/>
        <v>24381235.372609932</v>
      </c>
      <c r="AH109" s="5">
        <f t="shared" si="111"/>
        <v>25012893.07727528</v>
      </c>
      <c r="AI109" s="5">
        <f t="shared" si="111"/>
        <v>23762038.890503936</v>
      </c>
      <c r="AJ109" s="5">
        <f t="shared" si="111"/>
        <v>24483769.24124084</v>
      </c>
      <c r="AK109" s="5">
        <f t="shared" si="111"/>
        <v>24956320.851580627</v>
      </c>
      <c r="AL109" s="5">
        <f t="shared" si="111"/>
        <v>25411705.146048822</v>
      </c>
      <c r="AM109" s="5">
        <f t="shared" si="111"/>
        <v>26523027.875001408</v>
      </c>
      <c r="AN109" s="5">
        <f t="shared" si="111"/>
        <v>21890261.295234036</v>
      </c>
      <c r="AO109" s="5">
        <f t="shared" si="111"/>
        <v>27029346.630338568</v>
      </c>
      <c r="AP109" s="5">
        <f t="shared" si="111"/>
        <v>27662837.615888633</v>
      </c>
      <c r="AQ109" s="5">
        <f t="shared" si="111"/>
        <v>28431216.445402287</v>
      </c>
      <c r="AR109" s="5">
        <f t="shared" si="111"/>
        <v>29338399.715786606</v>
      </c>
      <c r="AS109" s="5">
        <f t="shared" si="111"/>
        <v>30389250.119374849</v>
      </c>
      <c r="AT109" s="5">
        <f t="shared" si="111"/>
        <v>31589572.195723269</v>
      </c>
    </row>
    <row r="110" spans="1:48" x14ac:dyDescent="0.2">
      <c r="A110" s="21" t="str">
        <f t="shared" si="104"/>
        <v>CIMS.CAN.AB.Transportation Personal.ModeService requestedCIMS.CAN.AB.Transportation Personal.Mode.Intercity Air</v>
      </c>
      <c r="B110" s="1" t="s">
        <v>118</v>
      </c>
      <c r="C110" s="1" t="s">
        <v>206</v>
      </c>
      <c r="E110" s="1" t="s">
        <v>71</v>
      </c>
      <c r="F110" s="1" t="s">
        <v>134</v>
      </c>
      <c r="G110" s="1" t="s">
        <v>139</v>
      </c>
      <c r="H110" s="14">
        <f t="shared" ref="H110:R110" si="112">INDEX($T110:$AT110,MATCH(H$1,$T$2:$AT$2,0))/INDEX($T106:$AT106,MATCH(H$1,$T$2:$AT$2,0))</f>
        <v>6.8081118706675797E-2</v>
      </c>
      <c r="I110" s="14">
        <f t="shared" si="112"/>
        <v>6.3671658368488773E-2</v>
      </c>
      <c r="J110" s="14">
        <f t="shared" si="112"/>
        <v>8.6512854679469828E-2</v>
      </c>
      <c r="K110" s="14">
        <f t="shared" si="112"/>
        <v>0.10847293952982312</v>
      </c>
      <c r="L110" s="14">
        <f t="shared" si="112"/>
        <v>0.10187360554459664</v>
      </c>
      <c r="M110" s="14">
        <f t="shared" si="112"/>
        <v>0.10610674439458391</v>
      </c>
      <c r="N110" s="14">
        <f t="shared" si="112"/>
        <v>0.10948715994501512</v>
      </c>
      <c r="O110" s="14">
        <f t="shared" si="112"/>
        <v>0.11315994799877462</v>
      </c>
      <c r="P110" s="14">
        <f t="shared" si="112"/>
        <v>0.11659970008949994</v>
      </c>
      <c r="Q110" s="14">
        <f t="shared" si="112"/>
        <v>0.11980406755798109</v>
      </c>
      <c r="R110" s="14">
        <f t="shared" si="112"/>
        <v>0.12277444313710173</v>
      </c>
      <c r="T110" s="5">
        <f>SUM(AB!C$325)*1000</f>
        <v>3986705.1429427182</v>
      </c>
      <c r="U110" s="5">
        <f>SUM(AB!D$325)*1000</f>
        <v>4247205.0740634492</v>
      </c>
      <c r="V110" s="5">
        <f>SUM(AB!E$325)*1000</f>
        <v>3406701.4648636417</v>
      </c>
      <c r="W110" s="5">
        <f>SUM(AB!F$325)*1000</f>
        <v>3304137.5577228605</v>
      </c>
      <c r="X110" s="5">
        <f>SUM(AB!G$325)*1000</f>
        <v>3586696.3860964468</v>
      </c>
      <c r="Y110" s="5">
        <f>SUM(AB!H$325)*1000</f>
        <v>3955464.4613567241</v>
      </c>
      <c r="Z110" s="5">
        <f>SUM(AB!I$325)*1000</f>
        <v>4471255.10776609</v>
      </c>
      <c r="AA110" s="5">
        <f>SUM(AB!J$325)*1000</f>
        <v>5002945.8458322212</v>
      </c>
      <c r="AB110" s="5">
        <f>SUM(AB!K$325)*1000</f>
        <v>5386445.879291473</v>
      </c>
      <c r="AC110" s="5">
        <f>SUM(AB!L$325)*1000</f>
        <v>5194894.8767919261</v>
      </c>
      <c r="AD110" s="5">
        <f>SUM(AB!M$325)*1000</f>
        <v>5790567.3323523831</v>
      </c>
      <c r="AE110" s="5">
        <f>SUM(AB!N$325)*1000</f>
        <v>5775362.4331632508</v>
      </c>
      <c r="AF110" s="5">
        <f>SUM(AB!O$325)*1000</f>
        <v>5812840.140549372</v>
      </c>
      <c r="AG110" s="5">
        <f>SUM(AB!P$325)*1000</f>
        <v>6098985.4316589935</v>
      </c>
      <c r="AH110" s="5">
        <f>SUM(AB!Q$325)*1000</f>
        <v>7066507.7577498043</v>
      </c>
      <c r="AI110" s="5">
        <f>SUM(AB!R$325)*1000</f>
        <v>7507073.2923445571</v>
      </c>
      <c r="AJ110" s="5">
        <f>SUM(AB!S$325)*1000</f>
        <v>7587162.490520048</v>
      </c>
      <c r="AK110" s="5">
        <f>SUM(AB!T$325)*1000</f>
        <v>8014020.3912587753</v>
      </c>
      <c r="AL110" s="5">
        <f>SUM(AB!U$325)*1000</f>
        <v>7754503.3223085143</v>
      </c>
      <c r="AM110" s="5">
        <f>SUM(AB!V$325)*1000</f>
        <v>7776442.5922299074</v>
      </c>
      <c r="AN110" s="5">
        <f>SUM(AB!W$325)*1000</f>
        <v>2161063.165643882</v>
      </c>
      <c r="AO110" s="41">
        <f t="shared" ref="AO110" si="113">AM110*(1+$AV110)^5</f>
        <v>8377437.2117344169</v>
      </c>
      <c r="AP110" s="18">
        <f t="shared" ref="AP110" si="114">AO110*(1+$AV110)^5</f>
        <v>9024879.1017472018</v>
      </c>
      <c r="AQ110" s="18">
        <f t="shared" ref="AQ110" si="115">AP110*(1+$AV110)^5</f>
        <v>9722357.8933026399</v>
      </c>
      <c r="AR110" s="18">
        <f t="shared" ref="AR110" si="116">AQ110*(1+$AV110)^5</f>
        <v>10473740.638493918</v>
      </c>
      <c r="AS110" s="18">
        <f t="shared" ref="AS110" si="117">AR110*(1+$AV110)^5</f>
        <v>11283193.250683211</v>
      </c>
      <c r="AT110" s="18">
        <f t="shared" ref="AT110" si="118">AS110*(1+$AV110)^5</f>
        <v>12155203.601697158</v>
      </c>
      <c r="AV110" s="46">
        <f>AV58</f>
        <v>1.4999999999999999E-2</v>
      </c>
    </row>
    <row r="111" spans="1:48" x14ac:dyDescent="0.2">
      <c r="A111" s="21" t="str">
        <f t="shared" si="104"/>
        <v>CIMS.CAN.AB.Transportation Personal.Mode.UrbanWalk Cycle UrbanMarket share</v>
      </c>
      <c r="B111" s="1" t="s">
        <v>132</v>
      </c>
      <c r="C111" s="1" t="s">
        <v>206</v>
      </c>
      <c r="D111" s="1" t="s">
        <v>119</v>
      </c>
      <c r="E111" s="1" t="s">
        <v>72</v>
      </c>
      <c r="G111" s="1" t="s">
        <v>73</v>
      </c>
      <c r="H111" s="14">
        <f>Inputs!$C$85</f>
        <v>8.9086859688195987E-3</v>
      </c>
      <c r="I111" s="36">
        <f t="shared" ref="I111:R111" si="119">H111</f>
        <v>8.9086859688195987E-3</v>
      </c>
      <c r="J111" s="36">
        <f t="shared" si="119"/>
        <v>8.9086859688195987E-3</v>
      </c>
      <c r="K111" s="36">
        <f t="shared" si="119"/>
        <v>8.9086859688195987E-3</v>
      </c>
      <c r="L111" s="36">
        <f t="shared" si="119"/>
        <v>8.9086859688195987E-3</v>
      </c>
      <c r="M111" s="36">
        <f t="shared" si="119"/>
        <v>8.9086859688195987E-3</v>
      </c>
      <c r="N111" s="36">
        <f t="shared" si="119"/>
        <v>8.9086859688195987E-3</v>
      </c>
      <c r="O111" s="36">
        <f t="shared" si="119"/>
        <v>8.9086859688195987E-3</v>
      </c>
      <c r="P111" s="36">
        <f t="shared" si="119"/>
        <v>8.9086859688195987E-3</v>
      </c>
      <c r="Q111" s="36">
        <f t="shared" si="119"/>
        <v>8.9086859688195987E-3</v>
      </c>
      <c r="R111" s="36">
        <f t="shared" si="119"/>
        <v>8.9086859688195987E-3</v>
      </c>
      <c r="T111" s="5">
        <f t="shared" ref="T111:AT111" si="120">$H111*T108</f>
        <v>285273.70311080373</v>
      </c>
      <c r="U111" s="5">
        <f t="shared" si="120"/>
        <v>310775.48359218473</v>
      </c>
      <c r="V111" s="5">
        <f t="shared" si="120"/>
        <v>330163.17228146078</v>
      </c>
      <c r="W111" s="5">
        <f t="shared" si="120"/>
        <v>305861.7871889642</v>
      </c>
      <c r="X111" s="5">
        <f t="shared" si="120"/>
        <v>286948.12601796177</v>
      </c>
      <c r="Y111" s="5">
        <f t="shared" si="120"/>
        <v>309271.01385314541</v>
      </c>
      <c r="Z111" s="5">
        <f t="shared" si="120"/>
        <v>312401.50892817776</v>
      </c>
      <c r="AA111" s="5">
        <f t="shared" si="120"/>
        <v>325983.68386024149</v>
      </c>
      <c r="AB111" s="5">
        <f t="shared" si="120"/>
        <v>320812.01456166408</v>
      </c>
      <c r="AC111" s="5">
        <f t="shared" si="120"/>
        <v>331951.62740452588</v>
      </c>
      <c r="AD111" s="5">
        <f t="shared" si="120"/>
        <v>340057.41226608149</v>
      </c>
      <c r="AE111" s="5">
        <f t="shared" si="120"/>
        <v>318220.31864865887</v>
      </c>
      <c r="AF111" s="5">
        <f t="shared" si="120"/>
        <v>330840.51582873455</v>
      </c>
      <c r="AG111" s="5">
        <f t="shared" si="120"/>
        <v>345175.59745651443</v>
      </c>
      <c r="AH111" s="5">
        <f t="shared" si="120"/>
        <v>357867.51765782502</v>
      </c>
      <c r="AI111" s="5">
        <f t="shared" si="120"/>
        <v>337975.62559820642</v>
      </c>
      <c r="AJ111" s="5">
        <f t="shared" si="120"/>
        <v>339524.65642332885</v>
      </c>
      <c r="AK111" s="5">
        <f t="shared" si="120"/>
        <v>365065.36755256489</v>
      </c>
      <c r="AL111" s="5">
        <f t="shared" si="120"/>
        <v>363030.21171700046</v>
      </c>
      <c r="AM111" s="5">
        <f t="shared" si="120"/>
        <v>374474.41610571335</v>
      </c>
      <c r="AN111" s="5">
        <f t="shared" si="120"/>
        <v>334699.8457277033</v>
      </c>
      <c r="AO111" s="5">
        <f t="shared" si="120"/>
        <v>387938.84463748382</v>
      </c>
      <c r="AP111" s="5">
        <f t="shared" si="120"/>
        <v>403893.47603305144</v>
      </c>
      <c r="AQ111" s="5">
        <f t="shared" si="120"/>
        <v>421751.68480672885</v>
      </c>
      <c r="AR111" s="5">
        <f t="shared" si="120"/>
        <v>441627.72392847924</v>
      </c>
      <c r="AS111" s="5">
        <f t="shared" si="120"/>
        <v>463646.28691469657</v>
      </c>
      <c r="AT111" s="5">
        <f t="shared" si="120"/>
        <v>487943.23577905621</v>
      </c>
    </row>
    <row r="112" spans="1:48" x14ac:dyDescent="0.2">
      <c r="A112" s="21" t="str">
        <f t="shared" si="104"/>
        <v>CIMS.CAN.AB.Transportation Personal.Mode.UrbanPassenger Vehicle Urban 1 PassengerMarket share</v>
      </c>
      <c r="B112" s="1" t="s">
        <v>132</v>
      </c>
      <c r="C112" s="1" t="s">
        <v>206</v>
      </c>
      <c r="D112" s="1" t="s">
        <v>121</v>
      </c>
      <c r="E112" s="1" t="s">
        <v>72</v>
      </c>
      <c r="G112" s="1" t="s">
        <v>73</v>
      </c>
      <c r="H112" s="14" cm="1">
        <f t="array" ref="H112">(1-$H111)*INDEX($T112:$AT112,MATCH(H$1,$T$2:$AT$2,0))/SUM(_xlfn._xlws.FILTER($T112:$AT114,$T$2:$AT$2=H$1))</f>
        <v>0.3380149133334866</v>
      </c>
      <c r="I112" s="14" cm="1">
        <f t="array" ref="I112">(1-$H111)*INDEX($T112:$AT112,MATCH(I$1,$T$2:$AT$2,0))/SUM(_xlfn._xlws.FILTER($T112:$AT114,$T$2:$AT$2=I$1))</f>
        <v>0.32416324836245403</v>
      </c>
      <c r="J112" s="14" cm="1">
        <f t="array" ref="J112">(1-$H111)*INDEX($T112:$AT112,MATCH(J$1,$T$2:$AT$2,0))/SUM(_xlfn._xlws.FILTER($T112:$AT114,$T$2:$AT$2=J$1))</f>
        <v>0.29221771114467721</v>
      </c>
      <c r="K112" s="14" cm="1">
        <f t="array" ref="K112">(1-$H111)*INDEX($T112:$AT112,MATCH(K$1,$T$2:$AT$2,0))/SUM(_xlfn._xlws.FILTER($T112:$AT114,$T$2:$AT$2=K$1))</f>
        <v>0.30370741944134266</v>
      </c>
      <c r="L112" s="14" cm="1">
        <f t="array" ref="L112">(1-$H111)*INDEX($T112:$AT112,MATCH(L$1,$T$2:$AT$2,0))/SUM(_xlfn._xlws.FILTER($T112:$AT114,$T$2:$AT$2=L$1))</f>
        <v>0.30977519672484621</v>
      </c>
      <c r="M112" s="14" cm="1">
        <f t="array" ref="M112">(1-$H111)*INDEX($T112:$AT112,MATCH(M$1,$T$2:$AT$2,0))/SUM(_xlfn._xlws.FILTER($T112:$AT114,$T$2:$AT$2=M$1))</f>
        <v>0.30274927437728855</v>
      </c>
      <c r="N112" s="14" cm="1">
        <f t="array" ref="N112">(1-$H111)*INDEX($T112:$AT112,MATCH(N$1,$T$2:$AT$2,0))/SUM(_xlfn._xlws.FILTER($T112:$AT114,$T$2:$AT$2=N$1))</f>
        <v>0.29745065349842326</v>
      </c>
      <c r="O112" s="14" cm="1">
        <f t="array" ref="O112">(1-$H111)*INDEX($T112:$AT112,MATCH(O$1,$T$2:$AT$2,0))/SUM(_xlfn._xlws.FILTER($T112:$AT114,$T$2:$AT$2=O$1))</f>
        <v>0.29242967419137378</v>
      </c>
      <c r="P112" s="14" cm="1">
        <f t="array" ref="P112">(1-$H111)*INDEX($T112:$AT112,MATCH(P$1,$T$2:$AT$2,0))/SUM(_xlfn._xlws.FILTER($T112:$AT114,$T$2:$AT$2=P$1))</f>
        <v>0.28769850493654336</v>
      </c>
      <c r="Q112" s="14" cm="1">
        <f t="array" ref="Q112">(1-$H111)*INDEX($T112:$AT112,MATCH(Q$1,$T$2:$AT$2,0))/SUM(_xlfn._xlws.FILTER($T112:$AT114,$T$2:$AT$2=Q$1))</f>
        <v>0.28326379665925477</v>
      </c>
      <c r="R112" s="14" cm="1">
        <f t="array" ref="R112">(1-$H111)*INDEX($T112:$AT112,MATCH(R$1,$T$2:$AT$2,0))/SUM(_xlfn._xlws.FILTER($T112:$AT114,$T$2:$AT$2=R$1))</f>
        <v>0.27912721038317401</v>
      </c>
      <c r="T112" s="5">
        <f>(T129*AB!C$77*Inputs!D$73+T131*AB!C$112*Inputs!D$75)*Inputs!$C$55+AB!C$142*1000</f>
        <v>10823904.487240296</v>
      </c>
      <c r="U112" s="5">
        <f>(U129*AB!D$77*Inputs!E$73+U131*AB!D$112*Inputs!E$75)*Inputs!$C$55+AB!D$142*1000</f>
        <v>11464990.952450454</v>
      </c>
      <c r="V112" s="5">
        <f>(V129*AB!E$77*Inputs!F$73+V131*AB!E$112*Inputs!F$75)*Inputs!$C$55+AB!E$142*1000</f>
        <v>11728838.814555917</v>
      </c>
      <c r="W112" s="5">
        <f>(W129*AB!F$77*Inputs!G$73+W131*AB!F$112*Inputs!G$75)*Inputs!$C$55+AB!F$142*1000</f>
        <v>11056729.413794987</v>
      </c>
      <c r="X112" s="5">
        <f>(X129*AB!G$77*Inputs!H$73+X131*AB!G$112*Inputs!H$75)*Inputs!$C$55+AB!G$142*1000</f>
        <v>10751268.124137539</v>
      </c>
      <c r="Y112" s="5">
        <f>(Y129*AB!H$77*Inputs!I$73+Y131*AB!H$112*Inputs!I$75)*Inputs!$C$55+AB!H$142*1000</f>
        <v>11253544.779317081</v>
      </c>
      <c r="Z112" s="5">
        <f>(Z129*AB!I$77*Inputs!J$73+Z131*AB!I$112*Inputs!J$75)*Inputs!$C$55+AB!I$142*1000</f>
        <v>11236848.156365462</v>
      </c>
      <c r="AA112" s="5">
        <f>(AA129*AB!J$77*Inputs!K$73+AA131*AB!J$112*Inputs!K$75)*Inputs!$C$55+AB!J$142*1000</f>
        <v>12146511.608024316</v>
      </c>
      <c r="AB112" s="5">
        <f>(AB129*AB!K$77*Inputs!L$73+AB131*AB!K$112*Inputs!L$75)*Inputs!$C$55+AB!K$142*1000</f>
        <v>11771641.119330425</v>
      </c>
      <c r="AC112" s="5">
        <f>(AC129*AB!L$77*Inputs!M$73+AC131*AB!L$112*Inputs!M$75)*Inputs!$C$55+AB!L$142*1000</f>
        <v>11393801.655015117</v>
      </c>
      <c r="AD112" s="5">
        <f>(AD129*AB!M$77*Inputs!N$73+AD131*AB!M$112*Inputs!N$75)*Inputs!$C$55+AB!M$142*1000</f>
        <v>11154372.150727281</v>
      </c>
      <c r="AE112" s="5">
        <f>(AE129*AB!N$77*Inputs!O$73+AE131*AB!N$112*Inputs!O$75)*Inputs!$C$55+AB!N$142*1000</f>
        <v>10162680.053614305</v>
      </c>
      <c r="AF112" s="5">
        <f>(AF129*AB!O$77*Inputs!P$73+AF131*AB!O$112*Inputs!P$75)*Inputs!$C$55+AB!O$142*1000</f>
        <v>10995488.364610299</v>
      </c>
      <c r="AG112" s="5">
        <f>(AG129*AB!P$77*Inputs!Q$73+AG131*AB!P$112*Inputs!Q$75)*Inputs!$C$55+AB!P$142*1000</f>
        <v>11695620.653966943</v>
      </c>
      <c r="AH112" s="5">
        <f>(AH129*AB!Q$77*Inputs!R$73+AH131*AB!Q$112*Inputs!R$75)*Inputs!$C$55+AB!Q$142*1000</f>
        <v>12088242.806115543</v>
      </c>
      <c r="AI112" s="5">
        <f>(AI129*AB!R$77*Inputs!S$73+AI131*AB!R$112*Inputs!S$75)*Inputs!$C$55+AB!R$142*1000</f>
        <v>11521980.395735649</v>
      </c>
      <c r="AJ112" s="5">
        <f>(AJ129*AB!S$77*Inputs!T$73+AJ131*AB!S$112*Inputs!T$75)*Inputs!$C$55+AB!S$142*1000</f>
        <v>12023507.079530045</v>
      </c>
      <c r="AK112" s="5">
        <f>(AK129*AB!T$77*Inputs!U$73+AK131*AB!T$112*Inputs!U$75)*Inputs!$C$55+AB!T$142*1000</f>
        <v>12251918.540938947</v>
      </c>
      <c r="AL112" s="5">
        <f>(AL129*AB!U$77*Inputs!V$73+AL131*AB!U$112*Inputs!V$75)*Inputs!$C$55+AB!U$142*1000</f>
        <v>12464881.423637332</v>
      </c>
      <c r="AM112" s="5">
        <f>(AM129*AB!V$77*Inputs!W$73+AM131*AB!V$112*Inputs!W$75)*Inputs!$C$55+AB!V$142*1000</f>
        <v>13021323.944247151</v>
      </c>
      <c r="AN112" s="5">
        <f>(AN129*AB!W$77*Inputs!X$73+AN131*AB!W$112*Inputs!X$75)*Inputs!$C$55+AB!W$142*1000</f>
        <v>10865323.914871566</v>
      </c>
      <c r="AO112" s="48">
        <f>(AO129*AB!$W$77*Inputs!$X$73+AO131*AB!$W$112*Inputs!$X$75)*Inputs!$C$55+AB!$W$142*1000</f>
        <v>13183560.867206521</v>
      </c>
      <c r="AP112" s="48">
        <f>(AP129*AB!$W$77*Inputs!$X$73+AP131*AB!$W$112*Inputs!$X$75)*Inputs!$C$55+AB!$W$142*1000</f>
        <v>13485532.974252906</v>
      </c>
      <c r="AQ112" s="48">
        <f>(AQ129*AB!$W$77*Inputs!$X$73+AQ131*AB!$W$112*Inputs!$X$75)*Inputs!$C$55+AB!$W$142*1000</f>
        <v>13844096.448046228</v>
      </c>
      <c r="AR112" s="48">
        <f>(AR129*AB!$W$77*Inputs!$X$73+AR131*AB!$W$112*Inputs!$X$75)*Inputs!$C$55+AB!$W$142*1000</f>
        <v>14261995.131206414</v>
      </c>
      <c r="AS112" s="48">
        <f>(AS129*AB!$W$77*Inputs!$X$73+AS131*AB!$W$112*Inputs!$X$75)*Inputs!$C$55+AB!$W$142*1000</f>
        <v>14742264.796187997</v>
      </c>
      <c r="AT112" s="48">
        <f>(AT129*AB!$W$77*Inputs!$X$73+AT131*AB!$W$112*Inputs!$X$75)*Inputs!$C$55+AB!$W$142*1000</f>
        <v>15288251.792131986</v>
      </c>
    </row>
    <row r="113" spans="1:48" x14ac:dyDescent="0.2">
      <c r="A113" s="21" t="str">
        <f t="shared" si="104"/>
        <v>CIMS.CAN.AB.Transportation Personal.Mode.UrbanPassenger Vehicle Urban 3 PassengerMarket share</v>
      </c>
      <c r="B113" s="1" t="s">
        <v>132</v>
      </c>
      <c r="C113" s="1" t="s">
        <v>206</v>
      </c>
      <c r="D113" s="1" t="s">
        <v>120</v>
      </c>
      <c r="E113" s="1" t="s">
        <v>72</v>
      </c>
      <c r="G113" s="1" t="s">
        <v>73</v>
      </c>
      <c r="H113" s="14" cm="1">
        <f t="array" ref="H113">(1-$H111)*INDEX($T113:$AT113,MATCH(H$1,$T$2:$AT$2,0))/SUM(_xlfn._xlws.FILTER($T112:$AT114,$T$2:$AT$2=H$1))</f>
        <v>0.45395636720332622</v>
      </c>
      <c r="I113" s="14" cm="1">
        <f t="array" ref="I113">(1-$H111)*INDEX($T113:$AT113,MATCH(I$1,$T$2:$AT$2,0))/SUM(_xlfn._xlws.FILTER($T112:$AT114,$T$2:$AT$2=I$1))</f>
        <v>0.4334680459620337</v>
      </c>
      <c r="J113" s="14" cm="1">
        <f t="array" ref="J113">(1-$H111)*INDEX($T113:$AT113,MATCH(J$1,$T$2:$AT$2,0))/SUM(_xlfn._xlws.FILTER($T112:$AT114,$T$2:$AT$2=J$1))</f>
        <v>0.39381132587983408</v>
      </c>
      <c r="K113" s="14" cm="1">
        <f t="array" ref="K113">(1-$H111)*INDEX($T113:$AT113,MATCH(K$1,$T$2:$AT$2,0))/SUM(_xlfn._xlws.FILTER($T112:$AT114,$T$2:$AT$2=K$1))</f>
        <v>0.41936105135822921</v>
      </c>
      <c r="L113" s="14" cm="1">
        <f t="array" ref="L113">(1-$H111)*INDEX($T113:$AT113,MATCH(L$1,$T$2:$AT$2,0))/SUM(_xlfn._xlws.FILTER($T112:$AT114,$T$2:$AT$2=L$1))</f>
        <v>0.43516102901944348</v>
      </c>
      <c r="M113" s="14" cm="1">
        <f t="array" ref="M113">(1-$H111)*INDEX($T113:$AT113,MATCH(M$1,$T$2:$AT$2,0))/SUM(_xlfn._xlws.FILTER($T112:$AT114,$T$2:$AT$2=M$1))</f>
        <v>0.43236682667763693</v>
      </c>
      <c r="N113" s="14" cm="1">
        <f t="array" ref="N113">(1-$H111)*INDEX($T113:$AT113,MATCH(N$1,$T$2:$AT$2,0))/SUM(_xlfn._xlws.FILTER($T112:$AT114,$T$2:$AT$2=N$1))</f>
        <v>0.42877567218426949</v>
      </c>
      <c r="O113" s="14" cm="1">
        <f t="array" ref="O113">(1-$H111)*INDEX($T113:$AT113,MATCH(O$1,$T$2:$AT$2,0))/SUM(_xlfn._xlws.FILTER($T112:$AT114,$T$2:$AT$2=O$1))</f>
        <v>0.42540874134414036</v>
      </c>
      <c r="P113" s="14" cm="1">
        <f t="array" ref="P113">(1-$H111)*INDEX($T113:$AT113,MATCH(P$1,$T$2:$AT$2,0))/SUM(_xlfn._xlws.FILTER($T112:$AT114,$T$2:$AT$2=P$1))</f>
        <v>0.42227038720530602</v>
      </c>
      <c r="Q113" s="14" cm="1">
        <f t="array" ref="Q113">(1-$H111)*INDEX($T113:$AT113,MATCH(Q$1,$T$2:$AT$2,0))/SUM(_xlfn._xlws.FILTER($T112:$AT114,$T$2:$AT$2=Q$1))</f>
        <v>0.41936111387760838</v>
      </c>
      <c r="R113" s="14" cm="1">
        <f t="array" ref="R113">(1-$H111)*INDEX($T113:$AT113,MATCH(R$1,$T$2:$AT$2,0))/SUM(_xlfn._xlws.FILTER($T112:$AT114,$T$2:$AT$2=R$1))</f>
        <v>0.41667805022002924</v>
      </c>
      <c r="T113" s="5">
        <f>(T129*AB!C$77*Inputs!D$74+T131*AB!C$112*Inputs!D$76)*Inputs!$C$55</f>
        <v>14536578.612836624</v>
      </c>
      <c r="U113" s="5">
        <f>(U129*AB!D$77*Inputs!E$74+U131*AB!D$112*Inputs!E$76)*Inputs!$C$55</f>
        <v>15336670.377180096</v>
      </c>
      <c r="V113" s="5">
        <f>(V129*AB!E$77*Inputs!F$74+V131*AB!E$112*Inputs!F$76)*Inputs!$C$55</f>
        <v>15682003.681756597</v>
      </c>
      <c r="W113" s="5">
        <f>(W129*AB!F$77*Inputs!G$74+W131*AB!F$112*Inputs!G$76)*Inputs!$C$55</f>
        <v>14770947.209977284</v>
      </c>
      <c r="X113" s="5">
        <f>(X129*AB!G$77*Inputs!H$74+X131*AB!G$112*Inputs!H$76)*Inputs!$C$55</f>
        <v>14352029.424360707</v>
      </c>
      <c r="Y113" s="5">
        <f>(Y129*AB!H$77*Inputs!I$74+Y131*AB!H$112*Inputs!I$76)*Inputs!$C$55</f>
        <v>15048134.204845345</v>
      </c>
      <c r="Z113" s="5">
        <f>(Z129*AB!I$77*Inputs!J$74+Z131*AB!I$112*Inputs!J$76)*Inputs!$C$55</f>
        <v>14955949.037894307</v>
      </c>
      <c r="AA113" s="5">
        <f>(AA129*AB!J$77*Inputs!K$74+AA131*AB!J$112*Inputs!K$76)*Inputs!$C$55</f>
        <v>16191550.171427554</v>
      </c>
      <c r="AB113" s="5">
        <f>(AB129*AB!K$77*Inputs!L$74+AB131*AB!K$112*Inputs!L$76)*Inputs!$C$55</f>
        <v>15700771.471654709</v>
      </c>
      <c r="AC113" s="5">
        <f>(AC129*AB!L$77*Inputs!M$74+AC131*AB!L$112*Inputs!M$76)*Inputs!$C$55</f>
        <v>15308942.44673839</v>
      </c>
      <c r="AD113" s="5">
        <f>(AD129*AB!M$77*Inputs!N$74+AD131*AB!M$112*Inputs!N$76)*Inputs!$C$55</f>
        <v>15032347.179874284</v>
      </c>
      <c r="AE113" s="5">
        <f>(AE129*AB!N$77*Inputs!O$74+AE131*AB!N$112*Inputs!O$76)*Inputs!$C$55</f>
        <v>13772530.871049</v>
      </c>
      <c r="AF113" s="5">
        <f>(AF129*AB!O$77*Inputs!P$74+AF131*AB!O$112*Inputs!P$76)*Inputs!$C$55</f>
        <v>14952948.372336425</v>
      </c>
      <c r="AG113" s="5">
        <f>(AG129*AB!P$77*Inputs!Q$74+AG131*AB!P$112*Inputs!Q$76)*Inputs!$C$55</f>
        <v>15990847.418070287</v>
      </c>
      <c r="AH113" s="5">
        <f>(AH129*AB!Q$77*Inputs!R$74+AH131*AB!Q$112*Inputs!R$76)*Inputs!$C$55</f>
        <v>16623826.475317497</v>
      </c>
      <c r="AI113" s="5">
        <f>(AI129*AB!R$77*Inputs!S$74+AI131*AB!R$112*Inputs!S$76)*Inputs!$C$55</f>
        <v>15909620.586064817</v>
      </c>
      <c r="AJ113" s="5">
        <f>(AJ129*AB!S$77*Inputs!T$74+AJ131*AB!S$112*Inputs!T$76)*Inputs!$C$55</f>
        <v>16665162.489565281</v>
      </c>
      <c r="AK113" s="5">
        <f>(AK129*AB!T$77*Inputs!U$74+AK131*AB!T$112*Inputs!U$76)*Inputs!$C$55</f>
        <v>17083468.039283905</v>
      </c>
      <c r="AL113" s="5">
        <f>(AL129*AB!U$77*Inputs!V$74+AL131*AB!U$112*Inputs!V$76)*Inputs!$C$55</f>
        <v>17478742.719878964</v>
      </c>
      <c r="AM113" s="5">
        <f>(AM129*AB!V$77*Inputs!W$74+AM131*AB!V$112*Inputs!W$76)*Inputs!$C$55</f>
        <v>18291886.460513465</v>
      </c>
      <c r="AN113" s="5">
        <f>(AN129*AB!W$77*Inputs!X$74+AN131*AB!W$112*Inputs!X$76)*Inputs!$C$55</f>
        <v>15308842.113335421</v>
      </c>
      <c r="AO113" s="48">
        <f>(AO129*AB!$W$77*Inputs!$X$74+AO131*AB!$W$112*Inputs!$X$76)*Inputs!$C$55</f>
        <v>18827904.338300765</v>
      </c>
      <c r="AP113" s="48">
        <f>(AP129*AB!$W$77*Inputs!$X$74+AP131*AB!$W$112*Inputs!$X$76)*Inputs!$C$55</f>
        <v>19439420.951983463</v>
      </c>
      <c r="AQ113" s="48">
        <f>(AQ129*AB!$W$77*Inputs!$X$74+AQ131*AB!$W$112*Inputs!$X$76)*Inputs!$C$55</f>
        <v>20139541.79340928</v>
      </c>
      <c r="AR113" s="48">
        <f>(AR129*AB!$W$77*Inputs!$X$74+AR131*AB!$W$112*Inputs!$X$76)*Inputs!$C$55</f>
        <v>20933088.295690186</v>
      </c>
      <c r="AS113" s="48">
        <f>(AS129*AB!$W$77*Inputs!$X$74+AS131*AB!$W$112*Inputs!$X$76)*Inputs!$C$55</f>
        <v>21825353.818317052</v>
      </c>
      <c r="AT113" s="48">
        <f>(AT129*AB!$W$77*Inputs!$X$74+AT131*AB!$W$112*Inputs!$X$76)*Inputs!$C$55</f>
        <v>22822135.252502166</v>
      </c>
    </row>
    <row r="114" spans="1:48" x14ac:dyDescent="0.2">
      <c r="A114" s="21" t="str">
        <f t="shared" si="104"/>
        <v>CIMS.CAN.AB.Transportation Personal.Mode.UrbanPublic Transit UrbanMarket share</v>
      </c>
      <c r="B114" s="1" t="s">
        <v>132</v>
      </c>
      <c r="C114" s="1" t="s">
        <v>206</v>
      </c>
      <c r="D114" s="1" t="s">
        <v>122</v>
      </c>
      <c r="E114" s="1" t="s">
        <v>72</v>
      </c>
      <c r="G114" s="1" t="s">
        <v>73</v>
      </c>
      <c r="H114" s="14" cm="1">
        <f t="array" ref="H114">(1-$H$9)*INDEX($T114:$AT114,MATCH(H$1,$T$2:$AT$2,0))/SUM(_xlfn._xlws.FILTER($T112:$AT114,$T$2:$AT$2=H$1))</f>
        <v>0.20090987649206976</v>
      </c>
      <c r="I114" s="14" cm="1">
        <f t="array" ref="I114">(1-$H$9)*INDEX($T114:$AT114,MATCH(I$1,$T$2:$AT$2,0))/SUM(_xlfn._xlws.FILTER($T112:$AT114,$T$2:$AT$2=I$1))</f>
        <v>0.235558536737764</v>
      </c>
      <c r="J114" s="14" cm="1">
        <f t="array" ref="J114">(1-$H$9)*INDEX($T114:$AT114,MATCH(J$1,$T$2:$AT$2,0))/SUM(_xlfn._xlws.FILTER($T112:$AT114,$T$2:$AT$2=J$1))</f>
        <v>0.30780440983369534</v>
      </c>
      <c r="K114" s="14" cm="1">
        <f t="array" ref="K114">(1-$H$9)*INDEX($T114:$AT114,MATCH(K$1,$T$2:$AT$2,0))/SUM(_xlfn._xlws.FILTER($T112:$AT114,$T$2:$AT$2=K$1))</f>
        <v>0.27043203732807253</v>
      </c>
      <c r="L114" s="14" cm="1">
        <f t="array" ref="L114">(1-$H$9)*INDEX($T114:$AT114,MATCH(L$1,$T$2:$AT$2,0))/SUM(_xlfn._xlws.FILTER($T112:$AT114,$T$2:$AT$2=L$1))</f>
        <v>0.24836771829396392</v>
      </c>
      <c r="M114" s="14" cm="1">
        <f t="array" ref="M114">(1-$H$9)*INDEX($T114:$AT114,MATCH(M$1,$T$2:$AT$2,0))/SUM(_xlfn._xlws.FILTER($T112:$AT114,$T$2:$AT$2=M$1))</f>
        <v>0.2582761137670529</v>
      </c>
      <c r="N114" s="14" cm="1">
        <f t="array" ref="N114">(1-$H$9)*INDEX($T114:$AT114,MATCH(N$1,$T$2:$AT$2,0))/SUM(_xlfn._xlws.FILTER($T112:$AT114,$T$2:$AT$2=N$1))</f>
        <v>0.26724579723251907</v>
      </c>
      <c r="O114" s="14" cm="1">
        <f t="array" ref="O114">(1-$H$9)*INDEX($T114:$AT114,MATCH(O$1,$T$2:$AT$2,0))/SUM(_xlfn._xlws.FILTER($T112:$AT114,$T$2:$AT$2=O$1))</f>
        <v>0.27570910432484069</v>
      </c>
      <c r="P114" s="14" cm="1">
        <f t="array" ref="P114">(1-$H$9)*INDEX($T114:$AT114,MATCH(P$1,$T$2:$AT$2,0))/SUM(_xlfn._xlws.FILTER($T112:$AT114,$T$2:$AT$2=P$1))</f>
        <v>0.28364936500743743</v>
      </c>
      <c r="Q114" s="14" cm="1">
        <f t="array" ref="Q114">(1-$H$9)*INDEX($T114:$AT114,MATCH(Q$1,$T$2:$AT$2,0))/SUM(_xlfn._xlws.FILTER($T112:$AT114,$T$2:$AT$2=Q$1))</f>
        <v>0.29105935993022114</v>
      </c>
      <c r="R114" s="14" cm="1">
        <f t="array" ref="R114">(1-$H$9)*INDEX($T114:$AT114,MATCH(R$1,$T$2:$AT$2,0))/SUM(_xlfn._xlws.FILTER($T112:$AT114,$T$2:$AT$2=R$1))</f>
        <v>0.29794031008800392</v>
      </c>
      <c r="T114" s="5">
        <f>SUM(AB!C$177,AB!C$212)*1000</f>
        <v>6376216.3710000003</v>
      </c>
      <c r="U114" s="5">
        <f>SUM(AB!D$177,AB!D$212)*1000</f>
        <v>7772111.2199999997</v>
      </c>
      <c r="V114" s="5">
        <f>SUM(AB!E$177,AB!E$212)*1000</f>
        <v>9319810.4199999999</v>
      </c>
      <c r="W114" s="5">
        <f>SUM(AB!F$177,AB!F$212)*1000</f>
        <v>8199447.2009999994</v>
      </c>
      <c r="X114" s="5">
        <f>SUM(AB!G$177,AB!G$212)*1000</f>
        <v>6819681.4709999999</v>
      </c>
      <c r="Y114" s="5">
        <f>SUM(AB!H$177,AB!H$212)*1000</f>
        <v>8104721.307</v>
      </c>
      <c r="Z114" s="5">
        <f>SUM(AB!I$177,AB!I$212)*1000</f>
        <v>8561870.6740000006</v>
      </c>
      <c r="AA114" s="5">
        <f>SUM(AB!J$177,AB!J$212)*1000</f>
        <v>7927623.0499999998</v>
      </c>
      <c r="AB114" s="5">
        <f>SUM(AB!K$177,AB!K$212)*1000</f>
        <v>8217924.0290000001</v>
      </c>
      <c r="AC114" s="5">
        <f>SUM(AB!L$177,AB!L$212)*1000</f>
        <v>10226874.447000001</v>
      </c>
      <c r="AD114" s="5">
        <f>SUM(AB!M$177,AB!M$212)*1000</f>
        <v>11644667.784000002</v>
      </c>
      <c r="AE114" s="5">
        <f>SUM(AB!N$177,AB!N$212)*1000</f>
        <v>11466799.524999999</v>
      </c>
      <c r="AF114" s="5">
        <f>SUM(AB!O$177,AB!O$212)*1000</f>
        <v>10857570.649</v>
      </c>
      <c r="AG114" s="5">
        <f>SUM(AB!P$177,AB!P$212)*1000</f>
        <v>10714317.145000001</v>
      </c>
      <c r="AH114" s="5">
        <f>SUM(AB!Q$177,AB!Q$212)*1000</f>
        <v>11100692.058</v>
      </c>
      <c r="AI114" s="5">
        <f>SUM(AB!R$177,AB!R$212)*1000</f>
        <v>10168187.366</v>
      </c>
      <c r="AJ114" s="5">
        <f>SUM(AB!S$177,AB!S$212)*1000</f>
        <v>9083448.4580000006</v>
      </c>
      <c r="AK114" s="5">
        <f>SUM(AB!T$177,AB!T$212)*1000</f>
        <v>11278135.559999999</v>
      </c>
      <c r="AL114" s="5">
        <f>SUM(AB!U$177,AB!U$212)*1000</f>
        <v>10443486.91</v>
      </c>
      <c r="AM114" s="5">
        <f>SUM(AB!V$177,AB!V$212)*1000</f>
        <v>10347068.387</v>
      </c>
      <c r="AN114" s="5">
        <f>SUM(AB!W$177,AB!W$212)*1000</f>
        <v>11061191.809</v>
      </c>
      <c r="AO114" s="41">
        <f t="shared" ref="AO114" si="121">AM114*(1+$AV114)^5</f>
        <v>11146731.260412794</v>
      </c>
      <c r="AP114" s="18">
        <f t="shared" ref="AP114" si="122">AO114*(1+$AV114)^5</f>
        <v>12008195.282440612</v>
      </c>
      <c r="AQ114" s="18">
        <f t="shared" ref="AQ114" si="123">AP114*(1+$AV114)^5</f>
        <v>12936236.693293078</v>
      </c>
      <c r="AR114" s="18">
        <f t="shared" ref="AR114" si="124">AQ114*(1+$AV114)^5</f>
        <v>13936000.860146726</v>
      </c>
      <c r="AS114" s="18">
        <f t="shared" ref="AS114" si="125">AR114*(1+$AV114)^5</f>
        <v>15013030.804754948</v>
      </c>
      <c r="AT114" s="18">
        <f t="shared" ref="AT114" si="126">AS114*(1+$AV114)^5</f>
        <v>16173297.93578586</v>
      </c>
      <c r="AV114" s="46">
        <f>AV62</f>
        <v>1.4999999999999999E-2</v>
      </c>
    </row>
    <row r="115" spans="1:48" x14ac:dyDescent="0.2">
      <c r="A115" s="21" t="str">
        <f t="shared" si="104"/>
        <v>CIMS.CAN.AB.Transportation Personal.Mode.UrbanPassenger Vehicle Urban 1 PassengerService requestedCIMS.CAN.AB.Transportation Personal.Passenger Vehicles</v>
      </c>
      <c r="B115" s="1" t="s">
        <v>132</v>
      </c>
      <c r="C115" s="1" t="s">
        <v>206</v>
      </c>
      <c r="D115" s="1" t="s">
        <v>121</v>
      </c>
      <c r="E115" s="1" t="s">
        <v>71</v>
      </c>
      <c r="F115" s="1" t="s">
        <v>156</v>
      </c>
      <c r="G115" s="1" t="s">
        <v>157</v>
      </c>
      <c r="H115" s="14">
        <v>1</v>
      </c>
      <c r="I115" s="14"/>
      <c r="J115" s="14"/>
      <c r="K115" s="14"/>
      <c r="L115" s="14"/>
      <c r="M115" s="14"/>
      <c r="N115" s="14"/>
      <c r="O115" s="14"/>
      <c r="P115" s="14"/>
      <c r="Q115" s="14"/>
      <c r="R115" s="14"/>
      <c r="T115" s="5"/>
      <c r="U115" s="5"/>
      <c r="V115" s="5"/>
      <c r="W115" s="5"/>
      <c r="X115" s="5"/>
      <c r="Y115" s="5"/>
      <c r="Z115" s="5"/>
      <c r="AA115" s="5"/>
      <c r="AB115" s="5"/>
      <c r="AC115" s="5"/>
      <c r="AD115" s="5"/>
      <c r="AE115" s="5"/>
      <c r="AF115" s="5"/>
      <c r="AG115" s="5"/>
      <c r="AH115" s="5"/>
      <c r="AI115" s="5"/>
      <c r="AJ115" s="5"/>
      <c r="AK115" s="5"/>
      <c r="AL115" s="5"/>
      <c r="AM115" s="5"/>
      <c r="AN115" s="5"/>
      <c r="AO115" s="18"/>
      <c r="AP115" s="18"/>
      <c r="AQ115" s="18"/>
      <c r="AR115" s="18"/>
      <c r="AS115" s="18"/>
      <c r="AT115" s="18"/>
    </row>
    <row r="116" spans="1:48" x14ac:dyDescent="0.2">
      <c r="A116" s="21" t="str">
        <f t="shared" si="104"/>
        <v>CIMS.CAN.AB.Transportation Personal.Mode.UrbanPassenger Vehicle Urban 3 PassengerService requestedCIMS.CAN.AB.Transportation Personal.Passenger Vehicles</v>
      </c>
      <c r="B116" s="1" t="s">
        <v>132</v>
      </c>
      <c r="C116" s="1" t="s">
        <v>206</v>
      </c>
      <c r="D116" s="1" t="s">
        <v>120</v>
      </c>
      <c r="E116" s="1" t="s">
        <v>71</v>
      </c>
      <c r="F116" s="1" t="s">
        <v>156</v>
      </c>
      <c r="G116" s="1" t="s">
        <v>157</v>
      </c>
      <c r="H116" s="14">
        <f t="shared" ref="H116" si="127">ROUND(1/3,6)</f>
        <v>0.33333299999999999</v>
      </c>
      <c r="I116" s="14"/>
      <c r="J116" s="14"/>
      <c r="K116" s="14"/>
      <c r="L116" s="14"/>
      <c r="M116" s="14"/>
      <c r="N116" s="14"/>
      <c r="O116" s="14"/>
      <c r="P116" s="14"/>
      <c r="Q116" s="14"/>
      <c r="R116" s="14"/>
      <c r="T116" s="5"/>
      <c r="U116" s="5"/>
      <c r="V116" s="5"/>
      <c r="W116" s="5"/>
      <c r="X116" s="5"/>
      <c r="Y116" s="5"/>
      <c r="Z116" s="5"/>
      <c r="AA116" s="5"/>
      <c r="AB116" s="5"/>
      <c r="AC116" s="5"/>
      <c r="AD116" s="5"/>
      <c r="AE116" s="5"/>
      <c r="AF116" s="5"/>
      <c r="AG116" s="5"/>
      <c r="AH116" s="5"/>
      <c r="AI116" s="5"/>
      <c r="AJ116" s="5"/>
      <c r="AK116" s="5"/>
      <c r="AL116" s="5"/>
      <c r="AM116" s="5"/>
      <c r="AN116" s="5"/>
      <c r="AO116" s="18"/>
      <c r="AP116" s="18"/>
      <c r="AQ116" s="18"/>
      <c r="AR116" s="18"/>
      <c r="AS116" s="18"/>
      <c r="AT116" s="18"/>
    </row>
    <row r="117" spans="1:48" x14ac:dyDescent="0.2">
      <c r="A117" s="21" t="str">
        <f t="shared" si="104"/>
        <v>CIMS.CAN.AB.Transportation Personal.Mode.Intercity LandBus IntercityMarket share</v>
      </c>
      <c r="B117" s="1" t="s">
        <v>133</v>
      </c>
      <c r="C117" s="1" t="s">
        <v>206</v>
      </c>
      <c r="D117" s="1" t="s">
        <v>123</v>
      </c>
      <c r="E117" s="1" t="s">
        <v>72</v>
      </c>
      <c r="G117" s="1" t="s">
        <v>73</v>
      </c>
      <c r="H117" s="14" cm="1">
        <f t="array" ref="H117">INDEX($T117:$AT117,MATCH(H$1,$T$2:$AT$2,0))/SUM(_xlfn._xlws.FILTER($T117:$AT119,$T$2:$AT$2=H$1))</f>
        <v>6.8375131744072323E-2</v>
      </c>
      <c r="I117" s="14" cm="1">
        <f t="array" ref="I117">INDEX($T117:$AT117,MATCH(I$1,$T$2:$AT$2,0))/SUM(_xlfn._xlws.FILTER($T117:$AT119,$T$2:$AT$2=I$1))</f>
        <v>6.9343006357402884E-2</v>
      </c>
      <c r="J117" s="14" cm="1">
        <f t="array" ref="J117">INDEX($T117:$AT117,MATCH(J$1,$T$2:$AT$2,0))/SUM(_xlfn._xlws.FILTER($T117:$AT119,$T$2:$AT$2=J$1))</f>
        <v>6.2103401769735216E-2</v>
      </c>
      <c r="K117" s="14" cm="1">
        <f t="array" ref="K117">INDEX($T117:$AT117,MATCH(K$1,$T$2:$AT$2,0))/SUM(_xlfn._xlws.FILTER($T117:$AT119,$T$2:$AT$2=K$1))</f>
        <v>5.1737996544198375E-2</v>
      </c>
      <c r="L117" s="14" cm="1">
        <f t="array" ref="L117">INDEX($T117:$AT117,MATCH(L$1,$T$2:$AT$2,0))/SUM(_xlfn._xlws.FILTER($T117:$AT119,$T$2:$AT$2=L$1))</f>
        <v>3.5402850210967854E-2</v>
      </c>
      <c r="M117" s="14" cm="1">
        <f t="array" ref="M117">INDEX($T117:$AT117,MATCH(M$1,$T$2:$AT$2,0))/SUM(_xlfn._xlws.FILTER($T117:$AT119,$T$2:$AT$2=M$1))</f>
        <v>2.9832143048390242E-2</v>
      </c>
      <c r="N117" s="14" cm="1">
        <f t="array" ref="N117">INDEX($T117:$AT117,MATCH(N$1,$T$2:$AT$2,0))/SUM(_xlfn._xlws.FILTER($T117:$AT119,$T$2:$AT$2=N$1))</f>
        <v>2.5031215811296526E-2</v>
      </c>
      <c r="O117" s="14" cm="1">
        <f t="array" ref="O117">INDEX($T117:$AT117,MATCH(O$1,$T$2:$AT$2,0))/SUM(_xlfn._xlws.FILTER($T117:$AT119,$T$2:$AT$2=O$1))</f>
        <v>2.091423105532976E-2</v>
      </c>
      <c r="P117" s="14" cm="1">
        <f t="array" ref="P117">INDEX($T117:$AT117,MATCH(P$1,$T$2:$AT$2,0))/SUM(_xlfn._xlws.FILTER($T117:$AT119,$T$2:$AT$2=P$1))</f>
        <v>1.7404421536359391E-2</v>
      </c>
      <c r="Q117" s="14" cm="1">
        <f t="array" ref="Q117">INDEX($T117:$AT117,MATCH(Q$1,$T$2:$AT$2,0))/SUM(_xlfn._xlws.FILTER($T117:$AT119,$T$2:$AT$2=Q$1))</f>
        <v>1.442894913186548E-2</v>
      </c>
      <c r="R117" s="14" cm="1">
        <f t="array" ref="R117">INDEX($T117:$AT117,MATCH(R$1,$T$2:$AT$2,0))/SUM(_xlfn._xlws.FILTER($T117:$AT119,$T$2:$AT$2=R$1))</f>
        <v>1.1919817683724503E-2</v>
      </c>
      <c r="T117" s="5">
        <f>AB!C$247*1000</f>
        <v>1541823.882</v>
      </c>
      <c r="U117" s="5">
        <f>AB!D$247*1000</f>
        <v>1913959.9069999999</v>
      </c>
      <c r="V117" s="5">
        <f>AB!E$247*1000</f>
        <v>2373241.3909999998</v>
      </c>
      <c r="W117" s="5">
        <f>AB!F$247*1000</f>
        <v>1723850.355</v>
      </c>
      <c r="X117" s="5">
        <f>AB!G$247*1000</f>
        <v>1340456.0080000001</v>
      </c>
      <c r="Y117" s="5">
        <f>AB!H$247*1000</f>
        <v>1626211.9110000001</v>
      </c>
      <c r="Z117" s="5">
        <f>AB!I$247*1000</f>
        <v>1278866.2760000001</v>
      </c>
      <c r="AA117" s="5">
        <f>AB!J$247*1000</f>
        <v>1634935.7</v>
      </c>
      <c r="AB117" s="5">
        <f>AB!K$247*1000</f>
        <v>1524215.9739999999</v>
      </c>
      <c r="AC117" s="5">
        <f>AB!L$247*1000</f>
        <v>1496580.585</v>
      </c>
      <c r="AD117" s="5">
        <f>AB!M$247*1000</f>
        <v>1426578.25</v>
      </c>
      <c r="AE117" s="5">
        <f>AB!N$247*1000</f>
        <v>1400710.997</v>
      </c>
      <c r="AF117" s="5">
        <f>AB!O$247*1000</f>
        <v>1228217.4099999999</v>
      </c>
      <c r="AG117" s="5">
        <f>AB!P$247*1000</f>
        <v>1547310.7440000002</v>
      </c>
      <c r="AH117" s="5">
        <f>AB!Q$247*1000</f>
        <v>1399729.1370000001</v>
      </c>
      <c r="AI117" s="5">
        <f>AB!R$247*1000</f>
        <v>1229400.2860000001</v>
      </c>
      <c r="AJ117" s="5">
        <f>AB!S$247*1000</f>
        <v>1036566.8599999999</v>
      </c>
      <c r="AK117" s="5">
        <f>AB!T$247*1000</f>
        <v>964319.81699999992</v>
      </c>
      <c r="AL117" s="5">
        <f>AB!U$247*1000</f>
        <v>963445.11699999997</v>
      </c>
      <c r="AM117" s="5">
        <f>AB!V$247*1000</f>
        <v>938990.78299999994</v>
      </c>
      <c r="AN117" s="5">
        <f>AB!W$247*1000</f>
        <v>819902.99</v>
      </c>
      <c r="AO117" s="41">
        <f t="shared" ref="AO117:AO118" si="128">AM117*(1+$AV117)^5</f>
        <v>806343.33518078492</v>
      </c>
      <c r="AP117" s="18">
        <f t="shared" ref="AP117:AP118" si="129">AO117*(1+$AV117)^5</f>
        <v>692434.45831615978</v>
      </c>
      <c r="AQ117" s="18">
        <f t="shared" ref="AQ117:AQ118" si="130">AP117*(1+$AV117)^5</f>
        <v>594617.02992323472</v>
      </c>
      <c r="AR117" s="18">
        <f t="shared" ref="AR117:AR118" si="131">AQ117*(1+$AV117)^5</f>
        <v>510617.87585575663</v>
      </c>
      <c r="AS117" s="18">
        <f t="shared" ref="AS117:AS118" si="132">AR117*(1+$AV117)^5</f>
        <v>438484.94412799668</v>
      </c>
      <c r="AT117" s="18">
        <f t="shared" ref="AT117:AT118" si="133">AS117*(1+$AV117)^5</f>
        <v>376541.94127987413</v>
      </c>
      <c r="AV117" s="46">
        <f>AV65</f>
        <v>-0.03</v>
      </c>
    </row>
    <row r="118" spans="1:48" x14ac:dyDescent="0.2">
      <c r="A118" s="21" t="str">
        <f t="shared" si="104"/>
        <v>CIMS.CAN.AB.Transportation Personal.Mode.Intercity LandRail IntercityMarket share</v>
      </c>
      <c r="B118" s="1" t="s">
        <v>133</v>
      </c>
      <c r="C118" s="1" t="s">
        <v>206</v>
      </c>
      <c r="D118" s="1" t="s">
        <v>124</v>
      </c>
      <c r="E118" s="1" t="s">
        <v>72</v>
      </c>
      <c r="G118" s="1" t="s">
        <v>73</v>
      </c>
      <c r="H118" s="14" cm="1">
        <f t="array" ref="H118">INDEX($T118:$AT118,MATCH(H$1,$T$2:$AT$2,0))/SUM(_xlfn._xlws.FILTER($T117:$AT119,$T$2:$AT$2=H$1))</f>
        <v>1.8796876773114129E-2</v>
      </c>
      <c r="I118" s="14" cm="1">
        <f t="array" ref="I118">INDEX($T118:$AT118,MATCH(I$1,$T$2:$AT$2,0))/SUM(_xlfn._xlws.FILTER($T117:$AT119,$T$2:$AT$2=I$1))</f>
        <v>2.6659019908080426E-2</v>
      </c>
      <c r="J118" s="14" cm="1">
        <f t="array" ref="J118">INDEX($T118:$AT118,MATCH(J$1,$T$2:$AT$2,0))/SUM(_xlfn._xlws.FILTER($T117:$AT119,$T$2:$AT$2=J$1))</f>
        <v>2.0244184481573578E-2</v>
      </c>
      <c r="K118" s="14" cm="1">
        <f t="array" ref="K118">INDEX($T118:$AT118,MATCH(K$1,$T$2:$AT$2,0))/SUM(_xlfn._xlws.FILTER($T117:$AT119,$T$2:$AT$2=K$1))</f>
        <v>2.0208144479669312E-2</v>
      </c>
      <c r="L118" s="14" cm="1">
        <f t="array" ref="L118">INDEX($T118:$AT118,MATCH(L$1,$T$2:$AT$2,0))/SUM(_xlfn._xlws.FILTER($T117:$AT119,$T$2:$AT$2=L$1))</f>
        <v>1.6524932111109128E-2</v>
      </c>
      <c r="M118" s="14" cm="1">
        <f t="array" ref="M118">INDEX($T118:$AT118,MATCH(M$1,$T$2:$AT$2,0))/SUM(_xlfn._xlws.FILTER($T117:$AT119,$T$2:$AT$2=M$1))</f>
        <v>1.6215384005009641E-2</v>
      </c>
      <c r="N118" s="14" cm="1">
        <f t="array" ref="N118">INDEX($T118:$AT118,MATCH(N$1,$T$2:$AT$2,0))/SUM(_xlfn._xlws.FILTER($T117:$AT119,$T$2:$AT$2=N$1))</f>
        <v>1.5844044674712367E-2</v>
      </c>
      <c r="O118" s="14" cm="1">
        <f t="array" ref="O118">INDEX($T118:$AT118,MATCH(O$1,$T$2:$AT$2,0))/SUM(_xlfn._xlws.FILTER($T117:$AT119,$T$2:$AT$2=O$1))</f>
        <v>1.5415845321185014E-2</v>
      </c>
      <c r="P118" s="14" cm="1">
        <f t="array" ref="P118">INDEX($T118:$AT118,MATCH(P$1,$T$2:$AT$2,0))/SUM(_xlfn._xlws.FILTER($T117:$AT119,$T$2:$AT$2=P$1))</f>
        <v>1.4939166391533431E-2</v>
      </c>
      <c r="Q118" s="14" cm="1">
        <f t="array" ref="Q118">INDEX($T118:$AT118,MATCH(Q$1,$T$2:$AT$2,0))/SUM(_xlfn._xlws.FILTER($T117:$AT119,$T$2:$AT$2=Q$1))</f>
        <v>1.4422574867552196E-2</v>
      </c>
      <c r="R118" s="14" cm="1">
        <f t="array" ref="R118">INDEX($T118:$AT118,MATCH(R$1,$T$2:$AT$2,0))/SUM(_xlfn._xlws.FILTER($T117:$AT119,$T$2:$AT$2=R$1))</f>
        <v>1.3874554308614251E-2</v>
      </c>
      <c r="T118" s="5">
        <f>AB!C$287*1000</f>
        <v>423859.85630383756</v>
      </c>
      <c r="U118" s="5">
        <f>AB!D$287*1000</f>
        <v>537694.59475813946</v>
      </c>
      <c r="V118" s="5">
        <f>AB!E$287*1000</f>
        <v>592460.40999060508</v>
      </c>
      <c r="W118" s="5">
        <f>AB!F$287*1000</f>
        <v>614841.74532470887</v>
      </c>
      <c r="X118" s="5">
        <f>AB!G$287*1000</f>
        <v>608525.97078866663</v>
      </c>
      <c r="Y118" s="5">
        <f>AB!H$287*1000</f>
        <v>625199.54047937295</v>
      </c>
      <c r="Z118" s="5">
        <f>AB!I$287*1000</f>
        <v>667093.4538978549</v>
      </c>
      <c r="AA118" s="5">
        <f>AB!J$287*1000</f>
        <v>708601.70588208025</v>
      </c>
      <c r="AB118" s="5">
        <f>AB!K$287*1000</f>
        <v>724180.67291783646</v>
      </c>
      <c r="AC118" s="5">
        <f>AB!L$287*1000</f>
        <v>609925.87368697382</v>
      </c>
      <c r="AD118" s="5">
        <f>AB!M$287*1000</f>
        <v>465029.49029234028</v>
      </c>
      <c r="AE118" s="5">
        <f>AB!N$287*1000</f>
        <v>498267.25462016626</v>
      </c>
      <c r="AF118" s="5">
        <f>AB!O$287*1000</f>
        <v>565581.32587751711</v>
      </c>
      <c r="AG118" s="5">
        <f>AB!P$287*1000</f>
        <v>560895.40603402082</v>
      </c>
      <c r="AH118" s="5">
        <f>AB!Q$287*1000</f>
        <v>519003.04446642759</v>
      </c>
      <c r="AI118" s="5">
        <f>AB!R$287*1000</f>
        <v>480186.71503082459</v>
      </c>
      <c r="AJ118" s="5">
        <f>AB!S$287*1000</f>
        <v>408223.40007193864</v>
      </c>
      <c r="AK118" s="5">
        <f>AB!T$287*1000</f>
        <v>423262.03239829832</v>
      </c>
      <c r="AL118" s="5">
        <f>AB!U$287*1000</f>
        <v>382540.09062640328</v>
      </c>
      <c r="AM118" s="5">
        <f>AB!V$287*1000</f>
        <v>438291.23501545325</v>
      </c>
      <c r="AN118" s="5">
        <f>AB!W$287*1000</f>
        <v>61618.299246501607</v>
      </c>
      <c r="AO118" s="41">
        <f t="shared" si="128"/>
        <v>438291.23501545325</v>
      </c>
      <c r="AP118" s="18">
        <f t="shared" si="129"/>
        <v>438291.23501545325</v>
      </c>
      <c r="AQ118" s="18">
        <f t="shared" si="130"/>
        <v>438291.23501545325</v>
      </c>
      <c r="AR118" s="18">
        <f t="shared" si="131"/>
        <v>438291.23501545325</v>
      </c>
      <c r="AS118" s="18">
        <f t="shared" si="132"/>
        <v>438291.23501545325</v>
      </c>
      <c r="AT118" s="18">
        <f t="shared" si="133"/>
        <v>438291.23501545325</v>
      </c>
      <c r="AV118" s="46">
        <f>AV66</f>
        <v>0</v>
      </c>
    </row>
    <row r="119" spans="1:48" x14ac:dyDescent="0.2">
      <c r="A119" s="21" t="str">
        <f t="shared" si="104"/>
        <v>CIMS.CAN.AB.Transportation Personal.Mode.Intercity LandPassenger Vehicle IntercityMarket share</v>
      </c>
      <c r="B119" s="1" t="s">
        <v>133</v>
      </c>
      <c r="C119" s="1" t="s">
        <v>206</v>
      </c>
      <c r="D119" s="1" t="s">
        <v>125</v>
      </c>
      <c r="E119" s="1" t="s">
        <v>72</v>
      </c>
      <c r="G119" s="1" t="s">
        <v>73</v>
      </c>
      <c r="H119" s="14" cm="1">
        <f t="array" ref="H119">INDEX($T119:$AT119,MATCH(H$1,$T$2:$AT$2,0))/SUM(_xlfn._xlws.FILTER($T117:$AT119,$T$2:$AT$2=H$1))</f>
        <v>0.91282799148281357</v>
      </c>
      <c r="I119" s="14" cm="1">
        <f t="array" ref="I119">INDEX($T119:$AT119,MATCH(I$1,$T$2:$AT$2,0))/SUM(_xlfn._xlws.FILTER($T117:$AT119,$T$2:$AT$2=I$1))</f>
        <v>0.90399797373451674</v>
      </c>
      <c r="J119" s="14" cm="1">
        <f t="array" ref="J119">INDEX($T119:$AT119,MATCH(J$1,$T$2:$AT$2,0))/SUM(_xlfn._xlws.FILTER($T117:$AT119,$T$2:$AT$2=J$1))</f>
        <v>0.91765241374869122</v>
      </c>
      <c r="K119" s="14" cm="1">
        <f t="array" ref="K119">INDEX($T119:$AT119,MATCH(K$1,$T$2:$AT$2,0))/SUM(_xlfn._xlws.FILTER($T117:$AT119,$T$2:$AT$2=K$1))</f>
        <v>0.92805385897613224</v>
      </c>
      <c r="L119" s="14" cm="1">
        <f t="array" ref="L119">INDEX($T119:$AT119,MATCH(L$1,$T$2:$AT$2,0))/SUM(_xlfn._xlws.FILTER($T117:$AT119,$T$2:$AT$2=L$1))</f>
        <v>0.94807221767792305</v>
      </c>
      <c r="M119" s="14" cm="1">
        <f t="array" ref="M119">INDEX($T119:$AT119,MATCH(M$1,$T$2:$AT$2,0))/SUM(_xlfn._xlws.FILTER($T117:$AT119,$T$2:$AT$2=M$1))</f>
        <v>0.95395247294660013</v>
      </c>
      <c r="N119" s="14" cm="1">
        <f t="array" ref="N119">INDEX($T119:$AT119,MATCH(N$1,$T$2:$AT$2,0))/SUM(_xlfn._xlws.FILTER($T117:$AT119,$T$2:$AT$2=N$1))</f>
        <v>0.95912473951399102</v>
      </c>
      <c r="O119" s="14" cm="1">
        <f t="array" ref="O119">INDEX($T119:$AT119,MATCH(O$1,$T$2:$AT$2,0))/SUM(_xlfn._xlws.FILTER($T117:$AT119,$T$2:$AT$2=O$1))</f>
        <v>0.96366992362348514</v>
      </c>
      <c r="P119" s="14" cm="1">
        <f t="array" ref="P119">INDEX($T119:$AT119,MATCH(P$1,$T$2:$AT$2,0))/SUM(_xlfn._xlws.FILTER($T117:$AT119,$T$2:$AT$2=P$1))</f>
        <v>0.96765641207210717</v>
      </c>
      <c r="Q119" s="14" cm="1">
        <f t="array" ref="Q119">INDEX($T119:$AT119,MATCH(Q$1,$T$2:$AT$2,0))/SUM(_xlfn._xlws.FILTER($T117:$AT119,$T$2:$AT$2=Q$1))</f>
        <v>0.97114847600058229</v>
      </c>
      <c r="R119" s="14" cm="1">
        <f t="array" ref="R119">INDEX($T119:$AT119,MATCH(R$1,$T$2:$AT$2,0))/SUM(_xlfn._xlws.FILTER($T117:$AT119,$T$2:$AT$2=R$1))</f>
        <v>0.9742056280076612</v>
      </c>
      <c r="T119" s="5">
        <f>T129*AB!C$77+T131*AB!C$112+AB!C$142*1000-SUM(T112,T113)</f>
        <v>20583799.424244747</v>
      </c>
      <c r="U119" s="5">
        <f>U129*AB!D$77+U131*AB!D$112+AB!D$142*1000-SUM(U112,U113)</f>
        <v>21700786.187970456</v>
      </c>
      <c r="V119" s="5">
        <f>V129*AB!E$77+V131*AB!E$112+AB!E$142*1000-SUM(V112,V113)</f>
        <v>22161766.470801145</v>
      </c>
      <c r="W119" s="5">
        <f>W129*AB!F$77+W131*AB!F$112+AB!F$142*1000-SUM(W112,W113)</f>
        <v>20854315.585450038</v>
      </c>
      <c r="X119" s="5">
        <f>X129*AB!G$77+X131*AB!G$112+AB!G$142*1000-SUM(X112,X113)</f>
        <v>20247731.300044026</v>
      </c>
      <c r="Y119" s="5">
        <f>Y129*AB!H$77+Y131*AB!H$112+AB!H$142*1000-SUM(Y112,Y113)</f>
        <v>21200296.174496524</v>
      </c>
      <c r="Z119" s="5">
        <f>Z129*AB!I$77+Z131*AB!I$112+AB!I$142*1000-SUM(Z112,Z113)</f>
        <v>21086245.520394355</v>
      </c>
      <c r="AA119" s="5">
        <f>AA129*AB!J$77+AA131*AB!J$112+AB!J$142*1000-SUM(AA112,AA113)</f>
        <v>22797558.952733338</v>
      </c>
      <c r="AB119" s="5">
        <f>AB129*AB!K$77+AB131*AB!K$112+AB!K$142*1000-SUM(AB112,AB113)</f>
        <v>22082718.45435147</v>
      </c>
      <c r="AC119" s="5">
        <f>AC129*AB!L$77+AC131*AB!L$112+AB!L$142*1000-SUM(AC112,AC113)</f>
        <v>21508123.957161959</v>
      </c>
      <c r="AD119" s="5">
        <f>AD129*AB!M$77+AD131*AB!M$112+AB!M$142*1000-SUM(AD112,AD113)</f>
        <v>21079408.489855826</v>
      </c>
      <c r="AE119" s="5">
        <f>AE129*AB!N$77+AE131*AB!N$112+AB!N$142*1000-SUM(AE112,AE113)</f>
        <v>19268616.244633608</v>
      </c>
      <c r="AF119" s="5">
        <f>AF129*AB!O$77+AF131*AB!O$112+AB!O$142*1000-SUM(AF112,AF113)</f>
        <v>20877688.665774591</v>
      </c>
      <c r="AG119" s="5">
        <f>AG129*AB!P$77+AG131*AB!P$112+AB!P$142*1000-SUM(AG112,AG113)</f>
        <v>22273029.22257591</v>
      </c>
      <c r="AH119" s="5">
        <f>AH129*AB!Q$77+AH131*AB!Q$112+AB!Q$142*1000-SUM(AH112,AH113)</f>
        <v>23094160.895808853</v>
      </c>
      <c r="AI119" s="5">
        <f>AI129*AB!R$77+AI131*AB!R$112+AB!R$142*1000-SUM(AI112,AI113)</f>
        <v>22052451.88947311</v>
      </c>
      <c r="AJ119" s="5">
        <f>AJ129*AB!S$77+AJ131*AB!S$112+AB!S$142*1000-SUM(AJ112,AJ113)</f>
        <v>23038978.981168903</v>
      </c>
      <c r="AK119" s="5">
        <f>AK129*AB!T$77+AK131*AB!T$112+AB!T$142*1000-SUM(AK112,AK113)</f>
        <v>23568739.002182327</v>
      </c>
      <c r="AL119" s="5">
        <f>AL129*AB!U$77+AL131*AB!U$112+AB!U$142*1000-SUM(AL112,AL113)</f>
        <v>24065719.938422419</v>
      </c>
      <c r="AM119" s="5">
        <f>AM129*AB!V$77+AM131*AB!V$112+AB!V$142*1000-SUM(AM112,AM113)</f>
        <v>25145745.856985956</v>
      </c>
      <c r="AN119" s="5">
        <f>AN129*AB!W$77+AN131*AB!W$112+AB!W$142*1000-SUM(AN112,AN113)</f>
        <v>21008740.005987532</v>
      </c>
      <c r="AO119" s="48">
        <f>AO129*AB!$W$77+AO131*AB!$W$112+AB!$W$142*1000-SUM(AO112,AO113)</f>
        <v>25784712.060142331</v>
      </c>
      <c r="AP119" s="48">
        <f>AP129*AB!$W$77+AP131*AB!$W$112+AB!$W$142*1000-SUM(AP112,AP113)</f>
        <v>26532111.922557019</v>
      </c>
      <c r="AQ119" s="48">
        <f>AQ129*AB!$W$77+AQ131*AB!$W$112+AB!$W$142*1000-SUM(AQ112,AQ113)</f>
        <v>27398308.180463597</v>
      </c>
      <c r="AR119" s="48">
        <f>AR129*AB!$W$77+AR131*AB!$W$112+AB!$W$142*1000-SUM(AR112,AR113)</f>
        <v>28389490.604915395</v>
      </c>
      <c r="AS119" s="48">
        <f>AS129*AB!$W$77+AS131*AB!$W$112+AB!$W$142*1000-SUM(AS112,AS113)</f>
        <v>29512473.940231398</v>
      </c>
      <c r="AT119" s="48">
        <f>AT129*AB!$W$77+AT131*AB!$W$112+AB!$W$142*1000-SUM(AT112,AT113)</f>
        <v>30774739.01942794</v>
      </c>
    </row>
    <row r="120" spans="1:48" x14ac:dyDescent="0.2">
      <c r="A120" s="21" t="str">
        <f t="shared" si="104"/>
        <v>CIMS.CAN.AB.Transportation Personal.Mode.Intercity LandPassenger Vehicle IntercityService requestedCIMS.CAN.AB.Transportation Personal.Passenger Vehicles</v>
      </c>
      <c r="B120" s="1" t="s">
        <v>133</v>
      </c>
      <c r="C120" s="1" t="s">
        <v>206</v>
      </c>
      <c r="D120" s="1" t="s">
        <v>125</v>
      </c>
      <c r="E120" s="1" t="s">
        <v>71</v>
      </c>
      <c r="F120" s="1" t="s">
        <v>156</v>
      </c>
      <c r="G120" s="1" t="s">
        <v>157</v>
      </c>
      <c r="H120" s="14">
        <f>AVERAGE(T120:AN120)</f>
        <v>0.7866597465573264</v>
      </c>
      <c r="I120" s="14"/>
      <c r="J120" s="14"/>
      <c r="K120" s="14"/>
      <c r="L120" s="14"/>
      <c r="M120" s="14"/>
      <c r="N120" s="14"/>
      <c r="O120" s="14"/>
      <c r="P120" s="14"/>
      <c r="Q120" s="14"/>
      <c r="R120" s="14"/>
      <c r="T120" s="14">
        <f>((T129*Inputs!D$67+T131*Inputs!D$69)*$H115+(T129*Inputs!D$68+T131*Inputs!D$70)*$H116)/SUM(T129:T132)</f>
        <v>0.79114449136553344</v>
      </c>
      <c r="U120" s="14">
        <f>((U129*Inputs!E$67+U131*Inputs!E$69)*$H115+(U129*Inputs!E$68+U131*Inputs!E$70)*$H116)/SUM(U129:U132)</f>
        <v>0.79089478872144525</v>
      </c>
      <c r="V120" s="14">
        <f>((V129*Inputs!F$67+V131*Inputs!F$69)*$H115+(V129*Inputs!F$68+V131*Inputs!F$70)*$H116)/SUM(V129:V132)</f>
        <v>0.79046986492350191</v>
      </c>
      <c r="W120" s="14">
        <f>((W129*Inputs!G$67+W131*Inputs!G$69)*$H115+(W129*Inputs!G$68+W131*Inputs!G$70)*$H116)/SUM(W129:W132)</f>
        <v>0.79014325545748298</v>
      </c>
      <c r="X120" s="14">
        <f>((X129*Inputs!H$67+X131*Inputs!H$69)*$H115+(X129*Inputs!H$68+X131*Inputs!H$70)*$H116)/SUM(X129:X132)</f>
        <v>0.78988748517913188</v>
      </c>
      <c r="Y120" s="14">
        <f>((Y129*Inputs!I$67+Y131*Inputs!I$69)*$H115+(Y129*Inputs!I$68+Y131*Inputs!I$70)*$H116)/SUM(Y129:Y132)</f>
        <v>0.78941049774003225</v>
      </c>
      <c r="Z120" s="14">
        <f>((Z129*Inputs!J$67+Z131*Inputs!J$69)*$H115+(Z129*Inputs!J$68+Z131*Inputs!J$70)*$H116)/SUM(Z129:Z132)</f>
        <v>0.78966823240338058</v>
      </c>
      <c r="AA120" s="14">
        <f>((AA129*Inputs!K$67+AA131*Inputs!K$69)*$H115+(AA129*Inputs!K$68+AA131*Inputs!K$70)*$H116)/SUM(AA129:AA132)</f>
        <v>0.78920514573996392</v>
      </c>
      <c r="AB120" s="14">
        <f>((AB129*Inputs!L$67+AB131*Inputs!L$69)*$H115+(AB129*Inputs!L$68+AB131*Inputs!L$70)*$H116)/SUM(AB129:AB132)</f>
        <v>0.78883359168136802</v>
      </c>
      <c r="AC120" s="14">
        <f>((AC129*Inputs!M$67+AC131*Inputs!M$69)*$H115+(AC129*Inputs!M$68+AC131*Inputs!M$70)*$H116)/SUM(AC129:AC132)</f>
        <v>0.78845648771790267</v>
      </c>
      <c r="AD120" s="14">
        <f>((AD129*Inputs!N$67+AD131*Inputs!N$69)*$H115+(AD129*Inputs!N$68+AD131*Inputs!N$70)*$H116)/SUM(AD129:AD132)</f>
        <v>0.78779761063029907</v>
      </c>
      <c r="AE120" s="14">
        <f>((AE129*Inputs!O$67+AE131*Inputs!O$69)*$H115+(AE129*Inputs!O$68+AE131*Inputs!O$70)*$H116)/SUM(AE129:AE132)</f>
        <v>0.7869999837097158</v>
      </c>
      <c r="AF120" s="14">
        <f>((AF129*Inputs!P$67+AF131*Inputs!P$69)*$H115+(AF129*Inputs!P$68+AF131*Inputs!P$70)*$H116)/SUM(AF129:AF132)</f>
        <v>0.78629000010616379</v>
      </c>
      <c r="AG120" s="14">
        <f>((AG129*Inputs!Q$67+AG131*Inputs!Q$69)*$H115+(AG129*Inputs!Q$68+AG131*Inputs!Q$70)*$H116)/SUM(AG129:AG132)</f>
        <v>0.7854415060612846</v>
      </c>
      <c r="AH120" s="14">
        <f>((AH129*Inputs!R$67+AH131*Inputs!R$69)*$H115+(AH129*Inputs!R$68+AH131*Inputs!R$70)*$H116)/SUM(AH129:AH132)</f>
        <v>0.78451575703010468</v>
      </c>
      <c r="AI120" s="14">
        <f>((AI129*Inputs!S$67+AI131*Inputs!S$69)*$H115+(AI129*Inputs!S$68+AI131*Inputs!S$70)*$H116)/SUM(AI129:AI132)</f>
        <v>0.78371791813326397</v>
      </c>
      <c r="AJ120" s="14">
        <f>((AJ129*Inputs!T$67+AJ131*Inputs!T$69)*$H115+(AJ129*Inputs!T$68+AJ131*Inputs!T$70)*$H116)/SUM(AJ129:AJ132)</f>
        <v>0.78277619348666316</v>
      </c>
      <c r="AK120" s="14">
        <f>((AK129*Inputs!U$67+AK131*Inputs!U$69)*$H115+(AK129*Inputs!U$68+AK131*Inputs!U$70)*$H116)/SUM(AK129:AK132)</f>
        <v>0.78203640558920318</v>
      </c>
      <c r="AL120" s="14">
        <f>((AL129*Inputs!V$67+AL131*Inputs!V$69)*$H115+(AL129*Inputs!V$68+AL131*Inputs!V$70)*$H116)/SUM(AL129:AL132)</f>
        <v>0.7813112188623248</v>
      </c>
      <c r="AM120" s="14">
        <f>((AM129*Inputs!W$67+AM131*Inputs!W$69)*$H115+(AM129*Inputs!W$68+AM131*Inputs!W$70)*$H116)/SUM(AM129:AM132)</f>
        <v>0.78074091840570503</v>
      </c>
      <c r="AN120" s="14">
        <f>((AN129*Inputs!X$67+AN131*Inputs!X$69)*$H115+(AN129*Inputs!X$68+AN131*Inputs!X$70)*$H116)/SUM(AN129:AN132)</f>
        <v>0.78011332475938566</v>
      </c>
      <c r="AO120" s="35"/>
      <c r="AP120" s="35"/>
      <c r="AQ120" s="35"/>
      <c r="AR120" s="35"/>
      <c r="AS120" s="35"/>
      <c r="AT120" s="35"/>
    </row>
    <row r="121" spans="1:48" x14ac:dyDescent="0.2">
      <c r="A121" s="21" t="str">
        <f t="shared" si="104"/>
        <v>CIMS.CAN.AB.Transportation Personal.Passenger VehiclesCar_smallOutput</v>
      </c>
      <c r="B121" s="1" t="s">
        <v>156</v>
      </c>
      <c r="C121" s="1" t="s">
        <v>206</v>
      </c>
      <c r="D121" s="1" t="s">
        <v>158</v>
      </c>
      <c r="E121" s="1" t="s">
        <v>78</v>
      </c>
      <c r="G121" s="1" t="s">
        <v>157</v>
      </c>
      <c r="H121" s="14">
        <f t="shared" ref="H121:H124" si="134">T121</f>
        <v>14.356695849999999</v>
      </c>
      <c r="I121" s="14"/>
      <c r="J121" s="14"/>
      <c r="K121" s="14"/>
      <c r="L121" s="14"/>
      <c r="M121" s="14"/>
      <c r="N121" s="14"/>
      <c r="O121" s="14"/>
      <c r="P121" s="14"/>
      <c r="Q121" s="14"/>
      <c r="R121" s="14"/>
      <c r="T121" s="14">
        <f>AVERAGE(AB!C$75:V$75)/1000</f>
        <v>14.356695849999999</v>
      </c>
      <c r="U121" s="14"/>
      <c r="V121" s="5"/>
      <c r="W121" s="5"/>
      <c r="X121" s="5"/>
      <c r="Y121" s="5"/>
      <c r="Z121" s="5"/>
      <c r="AA121" s="5"/>
      <c r="AB121" s="5"/>
      <c r="AC121" s="5"/>
      <c r="AD121" s="5"/>
      <c r="AE121" s="5"/>
      <c r="AF121" s="5"/>
      <c r="AG121" s="5"/>
      <c r="AH121" s="5"/>
      <c r="AI121" s="5"/>
      <c r="AJ121" s="5"/>
      <c r="AK121" s="5"/>
      <c r="AL121" s="5"/>
      <c r="AM121" s="5"/>
      <c r="AN121" s="5"/>
      <c r="AO121" s="18"/>
      <c r="AP121" s="18"/>
      <c r="AQ121" s="18"/>
      <c r="AR121" s="18"/>
      <c r="AS121" s="18"/>
      <c r="AT121" s="18"/>
    </row>
    <row r="122" spans="1:48" x14ac:dyDescent="0.2">
      <c r="A122" s="21" t="str">
        <f t="shared" si="104"/>
        <v>CIMS.CAN.AB.Transportation Personal.Passenger VehiclesCar_largeOutput</v>
      </c>
      <c r="B122" s="1" t="s">
        <v>156</v>
      </c>
      <c r="C122" s="1" t="s">
        <v>206</v>
      </c>
      <c r="D122" s="1" t="s">
        <v>159</v>
      </c>
      <c r="E122" s="1" t="s">
        <v>78</v>
      </c>
      <c r="G122" s="1" t="s">
        <v>157</v>
      </c>
      <c r="H122" s="14">
        <f t="shared" si="134"/>
        <v>14.356695849999999</v>
      </c>
      <c r="I122" s="14"/>
      <c r="J122" s="14"/>
      <c r="K122" s="14"/>
      <c r="L122" s="14"/>
      <c r="M122" s="14"/>
      <c r="N122" s="14"/>
      <c r="O122" s="14"/>
      <c r="P122" s="14"/>
      <c r="Q122" s="14"/>
      <c r="R122" s="14"/>
      <c r="T122" s="14">
        <f>AVERAGE(AB!C$75:V$75)/1000</f>
        <v>14.356695849999999</v>
      </c>
      <c r="U122" s="14"/>
      <c r="V122" s="5"/>
      <c r="W122" s="5"/>
      <c r="X122" s="5"/>
      <c r="Y122" s="5"/>
      <c r="Z122" s="5"/>
      <c r="AA122" s="5"/>
      <c r="AB122" s="5"/>
      <c r="AC122" s="5"/>
      <c r="AD122" s="5"/>
      <c r="AE122" s="5"/>
      <c r="AF122" s="5"/>
      <c r="AG122" s="5"/>
      <c r="AH122" s="5"/>
      <c r="AI122" s="5"/>
      <c r="AJ122" s="5"/>
      <c r="AK122" s="5"/>
      <c r="AL122" s="5"/>
      <c r="AM122" s="5"/>
      <c r="AN122" s="5"/>
      <c r="AO122" s="18"/>
      <c r="AP122" s="18"/>
      <c r="AQ122" s="18"/>
      <c r="AR122" s="18"/>
      <c r="AS122" s="18"/>
      <c r="AT122" s="18"/>
    </row>
    <row r="123" spans="1:48" x14ac:dyDescent="0.2">
      <c r="A123" s="21" t="str">
        <f t="shared" si="104"/>
        <v>CIMS.CAN.AB.Transportation Personal.Passenger VehiclesLight Truck_smallOutput</v>
      </c>
      <c r="B123" s="1" t="s">
        <v>156</v>
      </c>
      <c r="C123" s="1" t="s">
        <v>206</v>
      </c>
      <c r="D123" s="1" t="s">
        <v>160</v>
      </c>
      <c r="E123" s="1" t="s">
        <v>78</v>
      </c>
      <c r="G123" s="1" t="s">
        <v>157</v>
      </c>
      <c r="H123" s="14">
        <f t="shared" si="134"/>
        <v>13.910389527849995</v>
      </c>
      <c r="I123" s="14"/>
      <c r="J123" s="14"/>
      <c r="K123" s="14"/>
      <c r="L123" s="14"/>
      <c r="M123" s="14"/>
      <c r="N123" s="14"/>
      <c r="O123" s="14"/>
      <c r="P123" s="14"/>
      <c r="Q123" s="14"/>
      <c r="R123" s="14"/>
      <c r="T123" s="14">
        <f>AVERAGE(AB!C$110:V$110)/1000</f>
        <v>13.910389527849995</v>
      </c>
      <c r="U123" s="14"/>
      <c r="V123" s="5"/>
      <c r="W123" s="5"/>
      <c r="X123" s="5"/>
      <c r="Y123" s="5"/>
      <c r="Z123" s="5"/>
      <c r="AA123" s="5"/>
      <c r="AB123" s="5"/>
      <c r="AC123" s="5"/>
      <c r="AD123" s="5"/>
      <c r="AE123" s="5"/>
      <c r="AF123" s="5"/>
      <c r="AG123" s="5"/>
      <c r="AH123" s="5"/>
      <c r="AI123" s="5"/>
      <c r="AJ123" s="5"/>
      <c r="AK123" s="5"/>
      <c r="AL123" s="5"/>
      <c r="AM123" s="5"/>
      <c r="AN123" s="5"/>
      <c r="AO123" s="18"/>
      <c r="AP123" s="18"/>
      <c r="AQ123" s="18"/>
      <c r="AR123" s="18"/>
      <c r="AS123" s="18"/>
      <c r="AT123" s="18"/>
    </row>
    <row r="124" spans="1:48" x14ac:dyDescent="0.2">
      <c r="A124" s="21" t="str">
        <f t="shared" si="104"/>
        <v>CIMS.CAN.AB.Transportation Personal.Passenger VehiclesLight Truck_largeOutput</v>
      </c>
      <c r="B124" s="1" t="s">
        <v>156</v>
      </c>
      <c r="C124" s="1" t="s">
        <v>206</v>
      </c>
      <c r="D124" s="1" t="s">
        <v>161</v>
      </c>
      <c r="E124" s="1" t="s">
        <v>78</v>
      </c>
      <c r="G124" s="1" t="s">
        <v>157</v>
      </c>
      <c r="H124" s="14">
        <f t="shared" si="134"/>
        <v>13.910389527849995</v>
      </c>
      <c r="I124" s="14"/>
      <c r="J124" s="14"/>
      <c r="K124" s="14"/>
      <c r="L124" s="14"/>
      <c r="M124" s="14"/>
      <c r="N124" s="14"/>
      <c r="O124" s="14"/>
      <c r="P124" s="14"/>
      <c r="Q124" s="14"/>
      <c r="R124" s="14"/>
      <c r="T124" s="14">
        <f>AVERAGE(AB!C$110:V$110)/1000</f>
        <v>13.910389527849995</v>
      </c>
      <c r="U124" s="14"/>
      <c r="V124" s="5"/>
      <c r="W124" s="5"/>
      <c r="X124" s="5"/>
      <c r="Y124" s="5"/>
      <c r="Z124" s="5"/>
      <c r="AA124" s="5"/>
      <c r="AB124" s="5"/>
      <c r="AC124" s="5"/>
      <c r="AD124" s="5"/>
      <c r="AE124" s="5"/>
      <c r="AF124" s="5"/>
      <c r="AG124" s="5"/>
      <c r="AH124" s="5"/>
      <c r="AI124" s="5"/>
      <c r="AJ124" s="5"/>
      <c r="AK124" s="5"/>
      <c r="AL124" s="5"/>
      <c r="AM124" s="5"/>
      <c r="AN124" s="5"/>
      <c r="AO124" s="18"/>
      <c r="AP124" s="18"/>
      <c r="AQ124" s="18"/>
      <c r="AR124" s="18"/>
      <c r="AS124" s="18"/>
      <c r="AT124" s="18"/>
    </row>
    <row r="125" spans="1:48" x14ac:dyDescent="0.2">
      <c r="A125" s="21" t="str">
        <f t="shared" si="104"/>
        <v>CIMS.CAN.AB.Transportation Personal.Passenger VehiclesCar_smallService requestedCIMS.CAN.AB.Transportation Personal.Passenger Vehicle Motors</v>
      </c>
      <c r="B125" s="1" t="s">
        <v>156</v>
      </c>
      <c r="C125" s="1" t="s">
        <v>206</v>
      </c>
      <c r="D125" s="1" t="s">
        <v>158</v>
      </c>
      <c r="E125" s="1" t="s">
        <v>71</v>
      </c>
      <c r="F125" s="1" t="s">
        <v>135</v>
      </c>
      <c r="G125" s="1" t="s">
        <v>222</v>
      </c>
      <c r="H125" s="14">
        <f>Inputs!$C$46*10</f>
        <v>8</v>
      </c>
      <c r="I125" s="14"/>
      <c r="J125" s="14"/>
      <c r="K125" s="14"/>
      <c r="L125" s="14"/>
      <c r="M125" s="14"/>
      <c r="N125" s="14"/>
      <c r="O125" s="14"/>
      <c r="P125" s="14"/>
      <c r="Q125" s="14"/>
      <c r="R125" s="14"/>
      <c r="T125" s="14"/>
      <c r="U125" s="14"/>
      <c r="V125" s="5"/>
      <c r="W125" s="5"/>
      <c r="X125" s="5"/>
      <c r="Y125" s="5"/>
      <c r="Z125" s="5"/>
      <c r="AA125" s="5"/>
      <c r="AB125" s="5"/>
      <c r="AC125" s="5"/>
      <c r="AD125" s="5"/>
      <c r="AE125" s="5"/>
      <c r="AF125" s="5"/>
      <c r="AG125" s="5"/>
      <c r="AH125" s="5"/>
      <c r="AI125" s="5"/>
      <c r="AJ125" s="5"/>
      <c r="AK125" s="5"/>
      <c r="AL125" s="5"/>
      <c r="AM125" s="5"/>
      <c r="AN125" s="5"/>
      <c r="AO125" s="18"/>
      <c r="AP125" s="18"/>
      <c r="AQ125" s="18"/>
      <c r="AR125" s="18"/>
      <c r="AS125" s="18"/>
      <c r="AT125" s="18"/>
    </row>
    <row r="126" spans="1:48" x14ac:dyDescent="0.2">
      <c r="A126" s="21" t="str">
        <f t="shared" si="104"/>
        <v>CIMS.CAN.AB.Transportation Personal.Passenger VehiclesCar_largeService requestedCIMS.CAN.AB.Transportation Personal.Passenger Vehicle Motors</v>
      </c>
      <c r="B126" s="1" t="s">
        <v>156</v>
      </c>
      <c r="C126" s="1" t="s">
        <v>206</v>
      </c>
      <c r="D126" s="1" t="s">
        <v>159</v>
      </c>
      <c r="E126" s="1" t="s">
        <v>71</v>
      </c>
      <c r="F126" s="1" t="s">
        <v>135</v>
      </c>
      <c r="G126" s="1" t="s">
        <v>222</v>
      </c>
      <c r="H126" s="14">
        <f>Inputs!$C$47*10</f>
        <v>10</v>
      </c>
      <c r="I126" s="14"/>
      <c r="J126" s="14"/>
      <c r="K126" s="14"/>
      <c r="L126" s="14"/>
      <c r="M126" s="14"/>
      <c r="N126" s="14"/>
      <c r="O126" s="14"/>
      <c r="P126" s="14"/>
      <c r="Q126" s="14"/>
      <c r="R126" s="14"/>
      <c r="T126" s="14"/>
      <c r="U126" s="14"/>
      <c r="V126" s="5"/>
      <c r="W126" s="5"/>
      <c r="X126" s="5"/>
      <c r="Y126" s="5"/>
      <c r="Z126" s="5"/>
      <c r="AA126" s="5"/>
      <c r="AB126" s="5"/>
      <c r="AC126" s="5"/>
      <c r="AD126" s="5"/>
      <c r="AE126" s="5"/>
      <c r="AF126" s="5"/>
      <c r="AG126" s="5"/>
      <c r="AH126" s="5"/>
      <c r="AI126" s="5"/>
      <c r="AJ126" s="5"/>
      <c r="AK126" s="5"/>
      <c r="AL126" s="5"/>
      <c r="AM126" s="5"/>
      <c r="AN126" s="5"/>
      <c r="AO126" s="18"/>
      <c r="AP126" s="18"/>
      <c r="AQ126" s="18"/>
      <c r="AR126" s="18"/>
      <c r="AS126" s="18"/>
      <c r="AT126" s="18"/>
    </row>
    <row r="127" spans="1:48" x14ac:dyDescent="0.2">
      <c r="A127" s="21" t="str">
        <f t="shared" si="104"/>
        <v>CIMS.CAN.AB.Transportation Personal.Passenger VehiclesLight Truck_smallService requestedCIMS.CAN.AB.Transportation Personal.Passenger Vehicle Motors</v>
      </c>
      <c r="B127" s="1" t="s">
        <v>156</v>
      </c>
      <c r="C127" s="1" t="s">
        <v>206</v>
      </c>
      <c r="D127" s="1" t="s">
        <v>160</v>
      </c>
      <c r="E127" s="1" t="s">
        <v>71</v>
      </c>
      <c r="F127" s="1" t="s">
        <v>135</v>
      </c>
      <c r="G127" s="1" t="s">
        <v>222</v>
      </c>
      <c r="H127" s="14">
        <f>Inputs!$C$48*10</f>
        <v>9</v>
      </c>
      <c r="I127" s="14"/>
      <c r="J127" s="14"/>
      <c r="K127" s="14"/>
      <c r="L127" s="14"/>
      <c r="M127" s="14"/>
      <c r="N127" s="14"/>
      <c r="O127" s="14"/>
      <c r="P127" s="14"/>
      <c r="Q127" s="14"/>
      <c r="R127" s="14"/>
      <c r="T127" s="14"/>
      <c r="U127" s="14"/>
      <c r="V127" s="5"/>
      <c r="W127" s="5"/>
      <c r="X127" s="5"/>
      <c r="Y127" s="5"/>
      <c r="Z127" s="5"/>
      <c r="AA127" s="5"/>
      <c r="AB127" s="5"/>
      <c r="AC127" s="5"/>
      <c r="AD127" s="5"/>
      <c r="AE127" s="5"/>
      <c r="AF127" s="5"/>
      <c r="AG127" s="5"/>
      <c r="AH127" s="5"/>
      <c r="AI127" s="5"/>
      <c r="AJ127" s="5"/>
      <c r="AK127" s="5"/>
      <c r="AL127" s="5"/>
      <c r="AM127" s="5"/>
      <c r="AN127" s="5"/>
      <c r="AO127" s="18"/>
      <c r="AP127" s="18"/>
      <c r="AQ127" s="18"/>
      <c r="AR127" s="18"/>
      <c r="AS127" s="18"/>
      <c r="AT127" s="18"/>
    </row>
    <row r="128" spans="1:48" x14ac:dyDescent="0.2">
      <c r="A128" s="21" t="str">
        <f t="shared" si="104"/>
        <v>CIMS.CAN.AB.Transportation Personal.Passenger VehiclesLight Truck_largeService requestedCIMS.CAN.AB.Transportation Personal.Passenger Vehicle Motors</v>
      </c>
      <c r="B128" s="1" t="s">
        <v>156</v>
      </c>
      <c r="C128" s="1" t="s">
        <v>206</v>
      </c>
      <c r="D128" s="1" t="s">
        <v>161</v>
      </c>
      <c r="E128" s="1" t="s">
        <v>71</v>
      </c>
      <c r="F128" s="1" t="s">
        <v>135</v>
      </c>
      <c r="G128" s="1" t="s">
        <v>222</v>
      </c>
      <c r="H128" s="14">
        <f>Inputs!$C$49*10</f>
        <v>13</v>
      </c>
      <c r="I128" s="14"/>
      <c r="J128" s="14"/>
      <c r="K128" s="14"/>
      <c r="L128" s="14"/>
      <c r="M128" s="14"/>
      <c r="N128" s="14"/>
      <c r="O128" s="14"/>
      <c r="P128" s="14"/>
      <c r="Q128" s="14"/>
      <c r="R128" s="14"/>
      <c r="T128" s="14"/>
      <c r="U128" s="14"/>
      <c r="V128" s="5"/>
      <c r="W128" s="5"/>
      <c r="X128" s="5"/>
      <c r="Y128" s="5"/>
      <c r="Z128" s="5"/>
      <c r="AA128" s="5"/>
      <c r="AB128" s="5"/>
      <c r="AC128" s="5"/>
      <c r="AD128" s="5"/>
      <c r="AE128" s="5"/>
      <c r="AF128" s="5"/>
      <c r="AG128" s="5"/>
      <c r="AH128" s="5"/>
      <c r="AI128" s="5"/>
      <c r="AJ128" s="5"/>
      <c r="AK128" s="5"/>
      <c r="AL128" s="5"/>
      <c r="AM128" s="5"/>
      <c r="AN128" s="5"/>
      <c r="AO128" s="18"/>
      <c r="AP128" s="18"/>
      <c r="AQ128" s="18"/>
      <c r="AR128" s="18"/>
      <c r="AS128" s="18"/>
      <c r="AT128" s="18"/>
    </row>
    <row r="129" spans="1:48" x14ac:dyDescent="0.2">
      <c r="A129" s="21" t="str">
        <f t="shared" si="104"/>
        <v>CIMS.CAN.AB.Transportation Personal.Passenger VehiclesCar_smallMarket share</v>
      </c>
      <c r="B129" s="1" t="s">
        <v>156</v>
      </c>
      <c r="C129" s="1" t="s">
        <v>206</v>
      </c>
      <c r="D129" s="1" t="s">
        <v>158</v>
      </c>
      <c r="E129" s="1" t="s">
        <v>72</v>
      </c>
      <c r="G129" s="1" t="s">
        <v>73</v>
      </c>
      <c r="H129" s="14" cm="1">
        <f t="array" ref="H129">Inputs!$C$39*INDEX($T129:$AT129,MATCH(H$1,$T$2:$AT$2,0))/SUM(_xlfn._xlws.FILTER($T129:$AT132,$T$2:$AT$2=H$1))</f>
        <v>0.21013993129135949</v>
      </c>
      <c r="I129" s="14" cm="1">
        <f t="array" ref="I129">Inputs!$C$39*INDEX($T129:$AT129,MATCH(I$1,$T$2:$AT$2,0))/SUM(_xlfn._xlws.FILTER($T129:$AT132,$T$2:$AT$2=I$1))</f>
        <v>0.19989900393693535</v>
      </c>
      <c r="J129" s="14" cm="1">
        <f t="array" ref="J129">Inputs!$C$39*INDEX($T129:$AT129,MATCH(J$1,$T$2:$AT$2,0))/SUM(_xlfn._xlws.FILTER($T129:$AT132,$T$2:$AT$2=J$1))</f>
        <v>0.19078361921219711</v>
      </c>
      <c r="K129" s="14" cm="1">
        <f t="array" ref="K129">Inputs!$C$39*INDEX($T129:$AT129,MATCH(K$1,$T$2:$AT$2,0))/SUM(_xlfn._xlws.FILTER($T129:$AT132,$T$2:$AT$2=K$1))</f>
        <v>0.16238533792169485</v>
      </c>
      <c r="L129" s="14" cm="1">
        <f t="array" ref="L129">Inputs!$C$39*INDEX($T129:$AT129,MATCH(L$1,$T$2:$AT$2,0))/SUM(_xlfn._xlws.FILTER($T129:$AT132,$T$2:$AT$2=L$1))</f>
        <v>0.14223412098133795</v>
      </c>
      <c r="M129" s="14" cm="1">
        <f t="array" ref="M129">Inputs!$C$39*INDEX($T129:$AT129,MATCH(M$1,$T$2:$AT$2,0))/SUM(_xlfn._xlws.FILTER($T129:$AT132,$T$2:$AT$2=M$1))</f>
        <v>0.13224154976142435</v>
      </c>
      <c r="N129" s="14" cm="1">
        <f t="array" ref="N129">Inputs!$C$39*INDEX($T129:$AT129,MATCH(N$1,$T$2:$AT$2,0))/SUM(_xlfn._xlws.FILTER($T129:$AT132,$T$2:$AT$2=N$1))</f>
        <v>0.12249302171338992</v>
      </c>
      <c r="O129" s="14" cm="1">
        <f t="array" ref="O129">Inputs!$C$39*INDEX($T129:$AT129,MATCH(O$1,$T$2:$AT$2,0))/SUM(_xlfn._xlws.FILTER($T129:$AT132,$T$2:$AT$2=O$1))</f>
        <v>0.11305230882867834</v>
      </c>
      <c r="P129" s="14" cm="1">
        <f t="array" ref="P129">Inputs!$C$39*INDEX($T129:$AT129,MATCH(P$1,$T$2:$AT$2,0))/SUM(_xlfn._xlws.FILTER($T129:$AT132,$T$2:$AT$2=P$1))</f>
        <v>0.10397462518706686</v>
      </c>
      <c r="Q129" s="14" cm="1">
        <f t="array" ref="Q129">Inputs!$C$39*INDEX($T129:$AT129,MATCH(Q$1,$T$2:$AT$2,0))/SUM(_xlfn._xlws.FILTER($T129:$AT132,$T$2:$AT$2=Q$1))</f>
        <v>9.5305636583572328E-2</v>
      </c>
      <c r="R129" s="14" cm="1">
        <f t="array" ref="R129">Inputs!$C$39*INDEX($T129:$AT129,MATCH(R$1,$T$2:$AT$2,0))/SUM(_xlfn._xlws.FILTER($T129:$AT132,$T$2:$AT$2=R$1))</f>
        <v>8.7080965439827837E-2</v>
      </c>
      <c r="T129" s="5">
        <f>AB!C$76*1000</f>
        <v>17907539.870527998</v>
      </c>
      <c r="U129" s="5">
        <f>AB!D$76*1000</f>
        <v>18755681.803739998</v>
      </c>
      <c r="V129" s="5">
        <f>AB!E$76*1000</f>
        <v>18893148.310277998</v>
      </c>
      <c r="W129" s="5">
        <f>AB!F$76*1000</f>
        <v>17605276.653439999</v>
      </c>
      <c r="X129" s="5">
        <f>AB!G$76*1000</f>
        <v>16975405.680740003</v>
      </c>
      <c r="Y129" s="5">
        <f>AB!H$76*1000</f>
        <v>17489107.279462002</v>
      </c>
      <c r="Z129" s="5">
        <f>AB!I$76*1000</f>
        <v>17647209.458823998</v>
      </c>
      <c r="AA129" s="5">
        <f>AB!J$76*1000</f>
        <v>18785089.328211997</v>
      </c>
      <c r="AB129" s="5">
        <f>AB!K$76*1000</f>
        <v>17981631.925752003</v>
      </c>
      <c r="AC129" s="5">
        <f>AB!L$76*1000</f>
        <v>17301755.306093998</v>
      </c>
      <c r="AD129" s="5">
        <f>AB!M$76*1000</f>
        <v>16547358.840914</v>
      </c>
      <c r="AE129" s="5">
        <f>AB!N$76*1000</f>
        <v>14662771.465158001</v>
      </c>
      <c r="AF129" s="5">
        <f>AB!O$76*1000</f>
        <v>15450290.965823999</v>
      </c>
      <c r="AG129" s="5">
        <f>AB!P$76*1000</f>
        <v>15915497.702714998</v>
      </c>
      <c r="AH129" s="5">
        <f>AB!Q$76*1000</f>
        <v>15857725.82622</v>
      </c>
      <c r="AI129" s="5">
        <f>AB!R$76*1000</f>
        <v>14625043.576595999</v>
      </c>
      <c r="AJ129" s="5">
        <f>AB!S$76*1000</f>
        <v>14631855.643271999</v>
      </c>
      <c r="AK129" s="5">
        <f>AB!T$76*1000</f>
        <v>14467599.218612</v>
      </c>
      <c r="AL129" s="5">
        <f>AB!U$76*1000</f>
        <v>14275921.8366</v>
      </c>
      <c r="AM129" s="5">
        <f>AB!V$76*1000</f>
        <v>14528332.593489001</v>
      </c>
      <c r="AN129" s="5">
        <f>AB!W$76*1000</f>
        <v>11776004.908619998</v>
      </c>
      <c r="AO129" s="41">
        <f t="shared" ref="AO129" si="135">AM129*(1+$AV129)^5</f>
        <v>13816299.738045899</v>
      </c>
      <c r="AP129" s="18">
        <f t="shared" ref="AP129" si="136">AO129*(1+$AV129)^5</f>
        <v>13139163.577317625</v>
      </c>
      <c r="AQ129" s="18">
        <f t="shared" ref="AQ129" si="137">AP129*(1+$AV129)^5</f>
        <v>12495213.82603755</v>
      </c>
      <c r="AR129" s="18">
        <f t="shared" ref="AR129" si="138">AQ129*(1+$AV129)^5</f>
        <v>11882824.019934619</v>
      </c>
      <c r="AS129" s="18">
        <f t="shared" ref="AS129" si="139">AR129*(1+$AV129)^5</f>
        <v>11300447.407670541</v>
      </c>
      <c r="AT129" s="18">
        <f t="shared" ref="AT129" si="140">AS129*(1+$AV129)^5</f>
        <v>10746613.044112932</v>
      </c>
      <c r="AV129" s="46">
        <f>AV77</f>
        <v>-0.01</v>
      </c>
    </row>
    <row r="130" spans="1:48" x14ac:dyDescent="0.2">
      <c r="A130" s="21" t="str">
        <f t="shared" si="104"/>
        <v>CIMS.CAN.AB.Transportation Personal.Passenger VehiclesCar_largeMarket share</v>
      </c>
      <c r="B130" s="1" t="s">
        <v>156</v>
      </c>
      <c r="C130" s="1" t="s">
        <v>206</v>
      </c>
      <c r="D130" s="1" t="s">
        <v>159</v>
      </c>
      <c r="E130" s="1" t="s">
        <v>72</v>
      </c>
      <c r="G130" s="1" t="s">
        <v>73</v>
      </c>
      <c r="H130" s="14" cm="1">
        <f t="array" ref="H130">Inputs!$C$40*INDEX($T129:$AT129,MATCH(H$1,$T$2:$AT$2,0))/SUM(_xlfn._xlws.FILTER($T129:$AT132,$T$2:$AT$2=H$1))</f>
        <v>0.42664773928851768</v>
      </c>
      <c r="I130" s="14" cm="1">
        <f t="array" ref="I130">Inputs!$C$40*INDEX($T129:$AT129,MATCH(I$1,$T$2:$AT$2,0))/SUM(_xlfn._xlws.FILTER($T129:$AT132,$T$2:$AT$2=I$1))</f>
        <v>0.40585555344771718</v>
      </c>
      <c r="J130" s="14" cm="1">
        <f t="array" ref="J130">Inputs!$C$40*INDEX($T129:$AT129,MATCH(J$1,$T$2:$AT$2,0))/SUM(_xlfn._xlws.FILTER($T129:$AT132,$T$2:$AT$2=J$1))</f>
        <v>0.38734856021870318</v>
      </c>
      <c r="K130" s="14" cm="1">
        <f t="array" ref="K130">Inputs!$C$40*INDEX($T129:$AT129,MATCH(K$1,$T$2:$AT$2,0))/SUM(_xlfn._xlws.FILTER($T129:$AT132,$T$2:$AT$2=K$1))</f>
        <v>0.32969144365919861</v>
      </c>
      <c r="L130" s="14" cm="1">
        <f t="array" ref="L130">Inputs!$C$40*INDEX($T129:$AT129,MATCH(L$1,$T$2:$AT$2,0))/SUM(_xlfn._xlws.FILTER($T129:$AT132,$T$2:$AT$2=L$1))</f>
        <v>0.28877836684089825</v>
      </c>
      <c r="M130" s="14" cm="1">
        <f t="array" ref="M130">Inputs!$C$40*INDEX($T129:$AT129,MATCH(M$1,$T$2:$AT$2,0))/SUM(_xlfn._xlws.FILTER($T129:$AT132,$T$2:$AT$2=M$1))</f>
        <v>0.26849041921258876</v>
      </c>
      <c r="N130" s="14" cm="1">
        <f t="array" ref="N130">Inputs!$C$40*INDEX($T129:$AT129,MATCH(N$1,$T$2:$AT$2,0))/SUM(_xlfn._xlws.FILTER($T129:$AT132,$T$2:$AT$2=N$1))</f>
        <v>0.24869795317567042</v>
      </c>
      <c r="O130" s="14" cm="1">
        <f t="array" ref="O130">Inputs!$C$40*INDEX($T129:$AT129,MATCH(O$1,$T$2:$AT$2,0))/SUM(_xlfn._xlws.FILTER($T129:$AT132,$T$2:$AT$2=O$1))</f>
        <v>0.22953044519761961</v>
      </c>
      <c r="P130" s="14" cm="1">
        <f t="array" ref="P130">Inputs!$C$40*INDEX($T129:$AT129,MATCH(P$1,$T$2:$AT$2,0))/SUM(_xlfn._xlws.FILTER($T129:$AT132,$T$2:$AT$2=P$1))</f>
        <v>0.21109999659192361</v>
      </c>
      <c r="Q130" s="14" cm="1">
        <f t="array" ref="Q130">Inputs!$C$40*INDEX($T129:$AT129,MATCH(Q$1,$T$2:$AT$2,0))/SUM(_xlfn._xlws.FILTER($T129:$AT132,$T$2:$AT$2=Q$1))</f>
        <v>0.19349932276058623</v>
      </c>
      <c r="R130" s="14" cm="1">
        <f t="array" ref="R130">Inputs!$C$40*INDEX($T129:$AT129,MATCH(R$1,$T$2:$AT$2,0))/SUM(_xlfn._xlws.FILTER($T129:$AT132,$T$2:$AT$2=R$1))</f>
        <v>0.17680074801419587</v>
      </c>
      <c r="T130" s="5"/>
      <c r="U130" s="5"/>
      <c r="V130" s="5"/>
      <c r="W130" s="5"/>
      <c r="X130" s="5"/>
      <c r="Y130" s="5"/>
      <c r="Z130" s="5"/>
      <c r="AA130" s="5"/>
      <c r="AB130" s="5"/>
      <c r="AC130" s="5"/>
      <c r="AD130" s="5"/>
      <c r="AE130" s="5"/>
      <c r="AF130" s="5"/>
      <c r="AG130" s="5"/>
      <c r="AH130" s="5"/>
      <c r="AI130" s="5"/>
      <c r="AJ130" s="5"/>
      <c r="AK130" s="5"/>
      <c r="AL130" s="5"/>
      <c r="AM130" s="5"/>
      <c r="AN130" s="5"/>
      <c r="AO130" s="14"/>
      <c r="AP130" s="14"/>
      <c r="AQ130" s="14"/>
      <c r="AR130" s="14"/>
      <c r="AS130" s="14"/>
      <c r="AT130" s="14"/>
      <c r="AU130" s="14"/>
      <c r="AV130" s="47"/>
    </row>
    <row r="131" spans="1:48" x14ac:dyDescent="0.2">
      <c r="A131" s="21" t="str">
        <f t="shared" si="104"/>
        <v>CIMS.CAN.AB.Transportation Personal.Passenger VehiclesLight Truck_smallMarket share</v>
      </c>
      <c r="B131" s="1" t="s">
        <v>156</v>
      </c>
      <c r="C131" s="1" t="s">
        <v>206</v>
      </c>
      <c r="D131" s="1" t="s">
        <v>160</v>
      </c>
      <c r="E131" s="1" t="s">
        <v>72</v>
      </c>
      <c r="G131" s="1" t="s">
        <v>73</v>
      </c>
      <c r="H131" s="14" cm="1">
        <f t="array" ref="H131">Inputs!$C$39*INDEX($T131:$AT131,MATCH(H$1,$T$2:$AT$2,0))/SUM(_xlfn._xlws.FILTER($T129:$AT132,$T$2:$AT$2=H$1))</f>
        <v>0.11986006870864054</v>
      </c>
      <c r="I131" s="14" cm="1">
        <f t="array" ref="I131">Inputs!$C$39*INDEX($T131:$AT131,MATCH(I$1,$T$2:$AT$2,0))/SUM(_xlfn._xlws.FILTER($T129:$AT132,$T$2:$AT$2=I$1))</f>
        <v>0.13010099606306466</v>
      </c>
      <c r="J131" s="14" cm="1">
        <f t="array" ref="J131">Inputs!$C$39*INDEX($T131:$AT131,MATCH(J$1,$T$2:$AT$2,0))/SUM(_xlfn._xlws.FILTER($T129:$AT132,$T$2:$AT$2=J$1))</f>
        <v>0.13921638078780288</v>
      </c>
      <c r="K131" s="14" cm="1">
        <f t="array" ref="K131">Inputs!$C$39*INDEX($T131:$AT131,MATCH(K$1,$T$2:$AT$2,0))/SUM(_xlfn._xlws.FILTER($T129:$AT132,$T$2:$AT$2=K$1))</f>
        <v>0.16761466207830519</v>
      </c>
      <c r="L131" s="14" cm="1">
        <f t="array" ref="L131">Inputs!$C$39*INDEX($T131:$AT131,MATCH(L$1,$T$2:$AT$2,0))/SUM(_xlfn._xlws.FILTER($T129:$AT132,$T$2:$AT$2=L$1))</f>
        <v>0.1877658790186621</v>
      </c>
      <c r="M131" s="14" cm="1">
        <f t="array" ref="M131">Inputs!$C$39*INDEX($T131:$AT131,MATCH(M$1,$T$2:$AT$2,0))/SUM(_xlfn._xlws.FILTER($T129:$AT132,$T$2:$AT$2=M$1))</f>
        <v>0.19775845023857569</v>
      </c>
      <c r="N131" s="14" cm="1">
        <f t="array" ref="N131">Inputs!$C$39*INDEX($T131:$AT131,MATCH(N$1,$T$2:$AT$2,0))/SUM(_xlfn._xlws.FILTER($T129:$AT132,$T$2:$AT$2=N$1))</f>
        <v>0.20750697828661011</v>
      </c>
      <c r="O131" s="14" cm="1">
        <f t="array" ref="O131">Inputs!$C$39*INDEX($T131:$AT131,MATCH(O$1,$T$2:$AT$2,0))/SUM(_xlfn._xlws.FILTER($T129:$AT132,$T$2:$AT$2=O$1))</f>
        <v>0.21694769117132168</v>
      </c>
      <c r="P131" s="14" cm="1">
        <f t="array" ref="P131">Inputs!$C$39*INDEX($T131:$AT131,MATCH(P$1,$T$2:$AT$2,0))/SUM(_xlfn._xlws.FILTER($T129:$AT132,$T$2:$AT$2=P$1))</f>
        <v>0.22602537481293317</v>
      </c>
      <c r="Q131" s="14" cm="1">
        <f t="array" ref="Q131">Inputs!$C$39*INDEX($T131:$AT131,MATCH(Q$1,$T$2:$AT$2,0))/SUM(_xlfn._xlws.FILTER($T129:$AT132,$T$2:$AT$2=Q$1))</f>
        <v>0.23469436341642771</v>
      </c>
      <c r="R131" s="14" cm="1">
        <f t="array" ref="R131">Inputs!$C$39*INDEX($T131:$AT131,MATCH(R$1,$T$2:$AT$2,0))/SUM(_xlfn._xlws.FILTER($T129:$AT132,$T$2:$AT$2=R$1))</f>
        <v>0.24291903456017216</v>
      </c>
      <c r="T131" s="5">
        <f>AB!C$111*1000</f>
        <v>10214141.339506857</v>
      </c>
      <c r="U131" s="5">
        <f>AB!D$111*1000</f>
        <v>10878384.015369976</v>
      </c>
      <c r="V131" s="5">
        <f>AB!E$111*1000</f>
        <v>11346732.313615546</v>
      </c>
      <c r="W131" s="5">
        <f>AB!F$111*1000</f>
        <v>10833468.433446208</v>
      </c>
      <c r="X131" s="5">
        <f>AB!G$111*1000</f>
        <v>10623153.461546864</v>
      </c>
      <c r="Y131" s="5">
        <f>AB!H$111*1000</f>
        <v>11382499.324657138</v>
      </c>
      <c r="Z131" s="5">
        <f>AB!I$111*1000</f>
        <v>11082690.8435946</v>
      </c>
      <c r="AA131" s="5">
        <f>AB!J$111*1000</f>
        <v>12250031.369061029</v>
      </c>
      <c r="AB131" s="5">
        <f>AB!K$111*1000</f>
        <v>12059837.603124343</v>
      </c>
      <c r="AC131" s="5">
        <f>AB!L$111*1000</f>
        <v>11937781.834987057</v>
      </c>
      <c r="AD131" s="5">
        <f>AB!M$111*1000</f>
        <v>12074744.251847291</v>
      </c>
      <c r="AE131" s="5">
        <f>AB!N$111*1000</f>
        <v>11462398.931746187</v>
      </c>
      <c r="AF131" s="5">
        <f>AB!O$111*1000</f>
        <v>12819786.830034986</v>
      </c>
      <c r="AG131" s="5">
        <f>AB!P$111*1000</f>
        <v>14197277.436661428</v>
      </c>
      <c r="AH131" s="5">
        <f>AB!Q$111*1000</f>
        <v>15312539.022667354</v>
      </c>
      <c r="AI131" s="5">
        <f>AB!R$111*1000</f>
        <v>15096016.4775081</v>
      </c>
      <c r="AJ131" s="5">
        <f>AB!S$111*1000</f>
        <v>16365678.468943404</v>
      </c>
      <c r="AK131" s="5">
        <f>AB!T$111*1000</f>
        <v>17200142.354782388</v>
      </c>
      <c r="AL131" s="5">
        <f>AB!U$111*1000</f>
        <v>18017100.992364217</v>
      </c>
      <c r="AM131" s="5">
        <f>AB!V$111*1000</f>
        <v>19179119.055756405</v>
      </c>
      <c r="AN131" s="5">
        <f>AB!W$111*1000</f>
        <v>16353911.734986136</v>
      </c>
      <c r="AO131" s="41">
        <f t="shared" ref="AO131" si="141">AM131*(1+$AV131)^5</f>
        <v>20661358.167360362</v>
      </c>
      <c r="AP131" s="18">
        <f t="shared" ref="AP131" si="142">AO131*(1+$AV131)^5</f>
        <v>22258150.652223088</v>
      </c>
      <c r="AQ131" s="18">
        <f t="shared" ref="AQ131" si="143">AP131*(1+$AV131)^5</f>
        <v>23978349.653688487</v>
      </c>
      <c r="AR131" s="18">
        <f t="shared" ref="AR131" si="144">AQ131*(1+$AV131)^5</f>
        <v>25831492.521465033</v>
      </c>
      <c r="AS131" s="18">
        <f t="shared" ref="AS131" si="145">AR131*(1+$AV131)^5</f>
        <v>27827853.689833123</v>
      </c>
      <c r="AT131" s="18">
        <f t="shared" ref="AT131" si="146">AS131*(1+$AV131)^5</f>
        <v>29978501.642491985</v>
      </c>
      <c r="AV131" s="46">
        <f>AV79</f>
        <v>1.4999999999999999E-2</v>
      </c>
    </row>
    <row r="132" spans="1:48" x14ac:dyDescent="0.2">
      <c r="A132" s="21" t="str">
        <f t="shared" si="104"/>
        <v>CIMS.CAN.AB.Transportation Personal.Passenger VehiclesLight Truck_largeMarket share</v>
      </c>
      <c r="B132" s="1" t="s">
        <v>156</v>
      </c>
      <c r="C132" s="1" t="s">
        <v>206</v>
      </c>
      <c r="D132" s="1" t="s">
        <v>161</v>
      </c>
      <c r="E132" s="1" t="s">
        <v>72</v>
      </c>
      <c r="G132" s="1" t="s">
        <v>73</v>
      </c>
      <c r="H132" s="14" cm="1">
        <f t="array" ref="H132">Inputs!$C$40*INDEX($T131:$AT131,MATCH(H$1,$T$2:$AT$2,0))/SUM(_xlfn._xlws.FILTER($T129:$AT132,$T$2:$AT$2=H$1))</f>
        <v>0.24335226071148228</v>
      </c>
      <c r="I132" s="14" cm="1">
        <f t="array" ref="I132">Inputs!$C$40*INDEX($T131:$AT131,MATCH(I$1,$T$2:$AT$2,0))/SUM(_xlfn._xlws.FILTER($T129:$AT132,$T$2:$AT$2=I$1))</f>
        <v>0.26414444655228275</v>
      </c>
      <c r="J132" s="14" cm="1">
        <f t="array" ref="J132">Inputs!$C$40*INDEX($T131:$AT131,MATCH(J$1,$T$2:$AT$2,0))/SUM(_xlfn._xlws.FILTER($T129:$AT132,$T$2:$AT$2=J$1))</f>
        <v>0.2826514397812967</v>
      </c>
      <c r="K132" s="14" cm="1">
        <f t="array" ref="K132">Inputs!$C$40*INDEX($T131:$AT131,MATCH(K$1,$T$2:$AT$2,0))/SUM(_xlfn._xlws.FILTER($T129:$AT132,$T$2:$AT$2=K$1))</f>
        <v>0.34030855634080137</v>
      </c>
      <c r="L132" s="14" cm="1">
        <f t="array" ref="L132">Inputs!$C$40*INDEX($T131:$AT131,MATCH(L$1,$T$2:$AT$2,0))/SUM(_xlfn._xlws.FILTER($T129:$AT132,$T$2:$AT$2=L$1))</f>
        <v>0.38122163315910174</v>
      </c>
      <c r="M132" s="14" cm="1">
        <f t="array" ref="M132">Inputs!$C$40*INDEX($T131:$AT131,MATCH(M$1,$T$2:$AT$2,0))/SUM(_xlfn._xlws.FILTER($T129:$AT132,$T$2:$AT$2=M$1))</f>
        <v>0.40150958078741117</v>
      </c>
      <c r="N132" s="14" cm="1">
        <f t="array" ref="N132">Inputs!$C$40*INDEX($T131:$AT131,MATCH(N$1,$T$2:$AT$2,0))/SUM(_xlfn._xlws.FILTER($T129:$AT132,$T$2:$AT$2=N$1))</f>
        <v>0.42130204682432953</v>
      </c>
      <c r="O132" s="14" cm="1">
        <f t="array" ref="O132">Inputs!$C$40*INDEX($T131:$AT131,MATCH(O$1,$T$2:$AT$2,0))/SUM(_xlfn._xlws.FILTER($T129:$AT132,$T$2:$AT$2=O$1))</f>
        <v>0.44046955480238026</v>
      </c>
      <c r="P132" s="14" cm="1">
        <f t="array" ref="P132">Inputs!$C$40*INDEX($T131:$AT131,MATCH(P$1,$T$2:$AT$2,0))/SUM(_xlfn._xlws.FILTER($T129:$AT132,$T$2:$AT$2=P$1))</f>
        <v>0.45890000340807635</v>
      </c>
      <c r="Q132" s="14" cm="1">
        <f t="array" ref="Q132">Inputs!$C$40*INDEX($T131:$AT131,MATCH(Q$1,$T$2:$AT$2,0))/SUM(_xlfn._xlws.FILTER($T129:$AT132,$T$2:$AT$2=Q$1))</f>
        <v>0.47650067723941369</v>
      </c>
      <c r="R132" s="14" cm="1">
        <f t="array" ref="R132">Inputs!$C$40*INDEX($T131:$AT131,MATCH(R$1,$T$2:$AT$2,0))/SUM(_xlfn._xlws.FILTER($T129:$AT132,$T$2:$AT$2=R$1))</f>
        <v>0.493199251985804</v>
      </c>
      <c r="T132" s="5"/>
      <c r="U132" s="14"/>
      <c r="V132" s="5"/>
      <c r="W132" s="5"/>
      <c r="X132" s="5"/>
      <c r="Y132" s="5"/>
      <c r="Z132" s="5"/>
      <c r="AA132" s="5"/>
      <c r="AB132" s="5"/>
      <c r="AC132" s="5"/>
      <c r="AD132" s="5"/>
      <c r="AE132" s="5"/>
      <c r="AF132" s="5"/>
      <c r="AG132" s="5"/>
      <c r="AH132" s="5"/>
      <c r="AI132" s="5"/>
      <c r="AJ132" s="5"/>
      <c r="AK132" s="5"/>
      <c r="AL132" s="5"/>
      <c r="AM132" s="5"/>
      <c r="AN132" s="5"/>
      <c r="AO132" s="18"/>
      <c r="AP132" s="18"/>
      <c r="AQ132" s="18"/>
      <c r="AR132" s="18"/>
      <c r="AS132" s="18"/>
      <c r="AT132" s="18"/>
    </row>
    <row r="133" spans="1:48" x14ac:dyDescent="0.2">
      <c r="A133" s="21" t="str">
        <f t="shared" si="104"/>
        <v>CIMS.CAN.AB.Transportation Personal.Passenger Vehicle MotorsOutput</v>
      </c>
      <c r="B133" s="1" t="s">
        <v>135</v>
      </c>
      <c r="C133" s="1" t="s">
        <v>206</v>
      </c>
      <c r="E133" s="1" t="s">
        <v>78</v>
      </c>
      <c r="G133" s="1" t="s">
        <v>222</v>
      </c>
      <c r="H133" s="14">
        <f t="shared" ref="H133:H137" si="147">T133</f>
        <v>141.8395852168436</v>
      </c>
      <c r="I133" s="14"/>
      <c r="J133" s="14"/>
      <c r="K133" s="14"/>
      <c r="L133" s="14"/>
      <c r="M133" s="14"/>
      <c r="N133" s="14"/>
      <c r="O133" s="14"/>
      <c r="P133" s="14"/>
      <c r="Q133" s="14"/>
      <c r="R133" s="14"/>
      <c r="T133" s="14">
        <f>AVERAGE(AB!C$40:V$40)/100</f>
        <v>141.8395852168436</v>
      </c>
      <c r="U133" s="14"/>
      <c r="V133" s="5"/>
      <c r="W133" s="5"/>
      <c r="X133" s="5"/>
      <c r="Y133" s="5"/>
      <c r="Z133" s="5"/>
      <c r="AA133" s="5"/>
      <c r="AB133" s="5"/>
      <c r="AC133" s="5"/>
      <c r="AD133" s="14"/>
      <c r="AE133" s="5"/>
      <c r="AF133" s="5"/>
      <c r="AG133" s="5"/>
      <c r="AH133" s="5"/>
      <c r="AI133" s="5"/>
      <c r="AJ133" s="5"/>
      <c r="AK133" s="5"/>
      <c r="AL133" s="5"/>
      <c r="AM133" s="5"/>
      <c r="AN133" s="5"/>
      <c r="AO133" s="18"/>
      <c r="AP133" s="18"/>
      <c r="AQ133" s="18"/>
      <c r="AR133" s="18"/>
      <c r="AS133" s="18"/>
      <c r="AT133" s="18"/>
    </row>
    <row r="134" spans="1:48" x14ac:dyDescent="0.2">
      <c r="A134" s="21" t="str">
        <f t="shared" si="104"/>
        <v>CIMS.CAN.AB.Transportation Personal.Passenger Vehicle MotorsGasoline ExistingService requestedCIMS.CAN.AB.Fuel Blends.Gasoline_Transportation</v>
      </c>
      <c r="B134" s="1" t="s">
        <v>135</v>
      </c>
      <c r="C134" s="1" t="s">
        <v>206</v>
      </c>
      <c r="D134" s="1" t="s">
        <v>74</v>
      </c>
      <c r="E134" s="1" t="s">
        <v>71</v>
      </c>
      <c r="F134" s="1" t="s">
        <v>447</v>
      </c>
      <c r="G134" s="1" t="s">
        <v>68</v>
      </c>
      <c r="H134" s="14">
        <f t="shared" si="147"/>
        <v>0.40720238109781942</v>
      </c>
      <c r="I134" s="14"/>
      <c r="J134" s="14"/>
      <c r="K134" s="14"/>
      <c r="L134" s="14"/>
      <c r="M134" s="14"/>
      <c r="N134" s="14"/>
      <c r="O134" s="14"/>
      <c r="P134" s="14"/>
      <c r="Q134" s="14"/>
      <c r="R134" s="14"/>
      <c r="T134" s="14">
        <f>(SUMPRODUCT(H129:H130,Inputs!$C$46:$C$47)*AB!C$91/AB!C$76+SUMPRODUCT(H131:H132,Inputs!$C$48:$C$49)*AB!C$126/AB!C$111)/1000*100</f>
        <v>0.40720238109781942</v>
      </c>
      <c r="U134" s="14"/>
      <c r="V134" s="5"/>
      <c r="W134" s="5"/>
      <c r="X134" s="5"/>
      <c r="Y134" s="5"/>
      <c r="Z134" s="5"/>
      <c r="AA134" s="5"/>
      <c r="AB134" s="5"/>
      <c r="AC134" s="5"/>
      <c r="AD134" s="14"/>
      <c r="AE134" s="5"/>
      <c r="AF134" s="5"/>
      <c r="AG134" s="5"/>
      <c r="AH134" s="5"/>
      <c r="AI134" s="5"/>
      <c r="AJ134" s="5"/>
      <c r="AK134" s="5"/>
      <c r="AL134" s="5"/>
      <c r="AM134" s="14"/>
      <c r="AN134" s="5"/>
      <c r="AO134" s="18"/>
      <c r="AP134" s="18"/>
      <c r="AQ134" s="18"/>
      <c r="AR134" s="18"/>
      <c r="AS134" s="18"/>
      <c r="AT134" s="18"/>
    </row>
    <row r="135" spans="1:48" x14ac:dyDescent="0.2">
      <c r="A135" s="21" t="str">
        <f t="shared" si="104"/>
        <v>CIMS.CAN.AB.Transportation Personal.Passenger Vehicle MotorsGasoline StandardService requestedCIMS.CAN.AB.Fuel Blends.Gasoline_Transportation</v>
      </c>
      <c r="B135" s="1" t="s">
        <v>135</v>
      </c>
      <c r="C135" s="1" t="s">
        <v>206</v>
      </c>
      <c r="D135" s="1" t="s">
        <v>75</v>
      </c>
      <c r="E135" s="1" t="s">
        <v>71</v>
      </c>
      <c r="F135" s="1" t="s">
        <v>447</v>
      </c>
      <c r="G135" s="1" t="s">
        <v>68</v>
      </c>
      <c r="H135" s="14">
        <f t="shared" si="147"/>
        <v>0.38639410262612717</v>
      </c>
      <c r="I135" s="14"/>
      <c r="J135" s="14"/>
      <c r="K135" s="14"/>
      <c r="L135" s="14"/>
      <c r="M135" s="14"/>
      <c r="N135" s="14"/>
      <c r="O135" s="14"/>
      <c r="P135" s="14"/>
      <c r="Q135" s="14"/>
      <c r="R135" s="14"/>
      <c r="T135" s="14">
        <f>(SUMPRODUCT(J129:J130,Inputs!$C$46:$C$47)*AB!M$91/AB!M$76+SUMPRODUCT(J131:J132,Inputs!$C$48:$C$49)*AB!M$126/AB!M$111)/1000*100</f>
        <v>0.38639410262612717</v>
      </c>
      <c r="U135" s="14"/>
      <c r="V135" s="5"/>
      <c r="W135" s="5"/>
      <c r="X135" s="5"/>
      <c r="Y135" s="5"/>
      <c r="Z135" s="5"/>
      <c r="AA135" s="5"/>
      <c r="AB135" s="5"/>
      <c r="AC135" s="5"/>
      <c r="AD135" s="5"/>
      <c r="AE135" s="5"/>
      <c r="AF135" s="5"/>
      <c r="AG135" s="5"/>
      <c r="AH135" s="5"/>
      <c r="AI135" s="5"/>
      <c r="AJ135" s="5"/>
      <c r="AK135" s="5"/>
      <c r="AL135" s="5"/>
      <c r="AM135" s="5"/>
      <c r="AN135" s="5"/>
      <c r="AO135" s="18"/>
      <c r="AP135" s="18"/>
      <c r="AQ135" s="18"/>
      <c r="AR135" s="18"/>
      <c r="AS135" s="18"/>
      <c r="AT135" s="18"/>
    </row>
    <row r="136" spans="1:48" x14ac:dyDescent="0.2">
      <c r="A136" s="21" t="str">
        <f t="shared" si="104"/>
        <v>CIMS.CAN.AB.Transportation Personal.Passenger Vehicle MotorsGasoline EfficientService requestedCIMS.CAN.AB.Fuel Blends.Gasoline_Transportation</v>
      </c>
      <c r="B136" s="1" t="s">
        <v>135</v>
      </c>
      <c r="C136" s="1" t="s">
        <v>206</v>
      </c>
      <c r="D136" s="1" t="s">
        <v>76</v>
      </c>
      <c r="E136" s="1" t="s">
        <v>71</v>
      </c>
      <c r="F136" s="1" t="s">
        <v>447</v>
      </c>
      <c r="G136" s="1" t="s">
        <v>68</v>
      </c>
      <c r="H136" s="14">
        <f t="shared" si="147"/>
        <v>0.39642096159171192</v>
      </c>
      <c r="I136" s="14"/>
      <c r="J136" s="14"/>
      <c r="K136" s="14"/>
      <c r="L136" s="14"/>
      <c r="M136" s="14"/>
      <c r="N136" s="14"/>
      <c r="O136" s="14"/>
      <c r="P136" s="14"/>
      <c r="Q136" s="14"/>
      <c r="R136" s="14"/>
      <c r="T136" s="14">
        <f>(SUMPRODUCT(L129:L130,Inputs!$C$46:$C$47)*AB!V$91/AB!V$76+SUMPRODUCT(L131:L132,Inputs!$C$48:$C$49)*AB!V$126/AB!V$111)/1000*100</f>
        <v>0.39642096159171192</v>
      </c>
      <c r="U136" s="14"/>
      <c r="V136" s="5"/>
      <c r="W136" s="5"/>
      <c r="X136" s="5"/>
      <c r="Y136" s="5"/>
      <c r="Z136" s="5"/>
      <c r="AA136" s="5"/>
      <c r="AB136" s="5"/>
      <c r="AC136" s="5"/>
      <c r="AD136" s="14"/>
      <c r="AE136" s="5"/>
      <c r="AF136" s="5"/>
      <c r="AG136" s="5"/>
      <c r="AH136" s="5"/>
      <c r="AI136" s="5"/>
      <c r="AJ136" s="5"/>
      <c r="AK136" s="5"/>
      <c r="AL136" s="5"/>
      <c r="AM136" s="14"/>
      <c r="AN136" s="5"/>
      <c r="AO136" s="18"/>
      <c r="AP136" s="18"/>
      <c r="AQ136" s="18"/>
      <c r="AR136" s="18"/>
      <c r="AS136" s="18"/>
      <c r="AT136" s="18"/>
    </row>
    <row r="137" spans="1:48" x14ac:dyDescent="0.2">
      <c r="A137" s="21" t="str">
        <f t="shared" si="104"/>
        <v>CIMS.CAN.AB.Transportation Personal.Passenger Vehicle MotorsGasoline ExistingMarket share</v>
      </c>
      <c r="B137" s="1" t="s">
        <v>135</v>
      </c>
      <c r="C137" s="1" t="s">
        <v>206</v>
      </c>
      <c r="D137" s="1" t="s">
        <v>74</v>
      </c>
      <c r="E137" s="1" t="s">
        <v>72</v>
      </c>
      <c r="G137" s="1" t="s">
        <v>73</v>
      </c>
      <c r="H137" s="14">
        <f t="shared" si="147"/>
        <v>1</v>
      </c>
      <c r="I137" s="14"/>
      <c r="J137" s="14"/>
      <c r="K137" s="14"/>
      <c r="L137" s="14"/>
      <c r="M137" s="14"/>
      <c r="N137" s="14"/>
      <c r="O137" s="14"/>
      <c r="P137" s="14"/>
      <c r="Q137" s="14"/>
      <c r="R137" s="14"/>
      <c r="T137" s="36">
        <v>1</v>
      </c>
      <c r="U137" s="14"/>
      <c r="V137" s="5"/>
      <c r="W137" s="5"/>
      <c r="X137" s="5"/>
      <c r="Y137" s="5"/>
      <c r="Z137" s="5"/>
      <c r="AA137" s="5"/>
      <c r="AB137" s="5"/>
      <c r="AC137" s="5"/>
      <c r="AD137" s="5"/>
      <c r="AE137" s="5"/>
      <c r="AF137" s="5"/>
      <c r="AG137" s="5"/>
      <c r="AH137" s="5"/>
      <c r="AI137" s="5"/>
      <c r="AJ137" s="5"/>
      <c r="AK137" s="5"/>
      <c r="AL137" s="5"/>
      <c r="AM137" s="5"/>
      <c r="AN137" s="5"/>
      <c r="AO137" s="18"/>
      <c r="AP137" s="18"/>
      <c r="AQ137" s="18"/>
      <c r="AR137" s="18"/>
      <c r="AS137" s="18"/>
      <c r="AT137" s="18"/>
    </row>
    <row r="138" spans="1:48" x14ac:dyDescent="0.2">
      <c r="A138" s="21" t="str">
        <f t="shared" si="104"/>
        <v>CIMS.CAN.AB.Transportation Personal.TransitService requestedCIMS.CAN.AB.Transportation Personal.Transit.Public Bus</v>
      </c>
      <c r="B138" s="1" t="s">
        <v>166</v>
      </c>
      <c r="C138" s="1" t="s">
        <v>206</v>
      </c>
      <c r="E138" s="1" t="s">
        <v>71</v>
      </c>
      <c r="F138" s="1" t="s">
        <v>136</v>
      </c>
      <c r="G138" s="1" t="s">
        <v>73</v>
      </c>
      <c r="H138" s="14" cm="1">
        <f t="array" ref="H138">INDEX($T138:$AN138,MATCH(H$2,$T$2:$AN$2,0))/SUM(_xlfn._xlws.FILTER($T138:$AN139,$T$2:$AN$2=H$2))</f>
        <v>0.9098197736215129</v>
      </c>
      <c r="I138" s="52">
        <f>1-I139</f>
        <v>0.91040928462211002</v>
      </c>
      <c r="J138" s="14" cm="1">
        <f t="array" ref="J138">INDEX($T138:$AN138,MATCH(J$2,$T$2:$AN$2,0))/SUM(_xlfn._xlws.FILTER($T138:$AN139,$T$2:$AN$2=J$2))</f>
        <v>0.91099879562270714</v>
      </c>
      <c r="K138" s="14" cm="1">
        <f t="array" ref="K138">INDEX($T138:$AN138,MATCH(K$2,$T$2:$AN$2,0))/SUM(_xlfn._xlws.FILTER($T138:$AN139,$T$2:$AN$2=K$2))</f>
        <v>0.89421975447639768</v>
      </c>
      <c r="L138" s="14" cm="1">
        <f t="array" ref="L138">INDEX($T138:$AN138,MATCH(L$2,$T$2:$AN$2,0))/SUM(_xlfn._xlws.FILTER($T138:$AN139,$T$2:$AN$2=L$2))</f>
        <v>0.88393859818827825</v>
      </c>
      <c r="M138" s="36">
        <f t="shared" ref="M138:R138" si="148">L138</f>
        <v>0.88393859818827825</v>
      </c>
      <c r="N138" s="36">
        <f t="shared" si="148"/>
        <v>0.88393859818827825</v>
      </c>
      <c r="O138" s="36">
        <f t="shared" si="148"/>
        <v>0.88393859818827825</v>
      </c>
      <c r="P138" s="36">
        <f t="shared" si="148"/>
        <v>0.88393859818827825</v>
      </c>
      <c r="Q138" s="36">
        <f t="shared" si="148"/>
        <v>0.88393859818827825</v>
      </c>
      <c r="R138" s="36">
        <f t="shared" si="148"/>
        <v>0.88393859818827825</v>
      </c>
      <c r="T138" s="5">
        <f>SUM(AB!C$177,AB!C$212)*1000-T139</f>
        <v>5801207.7352250051</v>
      </c>
      <c r="U138" s="5">
        <f>SUM(AB!D$177,AB!D$212)*1000-U139</f>
        <v>7100648.5522531522</v>
      </c>
      <c r="V138" s="5">
        <f>SUM(AB!E$177,AB!E$212)*1000-V139</f>
        <v>8321183.721298039</v>
      </c>
      <c r="W138" s="5">
        <f>SUM(AB!F$177,AB!F$212)*1000-W139</f>
        <v>7184498.8967099302</v>
      </c>
      <c r="X138" s="5">
        <f>SUM(AB!G$177,AB!G$212)*1000-X139</f>
        <v>5636036.006359525</v>
      </c>
      <c r="Y138" s="5">
        <f>SUM(AB!H$177,AB!H$212)*1000-Y139</f>
        <v>6758177.3826850625</v>
      </c>
      <c r="Z138" s="5">
        <f>SUM(AB!I$177,AB!I$212)*1000-Z139</f>
        <v>7535784.8388412008</v>
      </c>
      <c r="AA138" s="5">
        <f>SUM(AB!J$177,AB!J$212)*1000-AA139</f>
        <v>6944378.0648980793</v>
      </c>
      <c r="AB138" s="5">
        <f>SUM(AB!K$177,AB!K$212)*1000-AB139</f>
        <v>7435371.8920608889</v>
      </c>
      <c r="AC138" s="5">
        <f>SUM(AB!L$177,AB!L$212)*1000-AC139</f>
        <v>9320391.276519563</v>
      </c>
      <c r="AD138" s="5">
        <f>SUM(AB!M$177,AB!M$212)*1000-AD139</f>
        <v>10608278.326650539</v>
      </c>
      <c r="AE138" s="5">
        <f>SUM(AB!N$177,AB!N$212)*1000-AE139</f>
        <v>10081344.036087759</v>
      </c>
      <c r="AF138" s="5">
        <f>SUM(AB!O$177,AB!O$212)*1000-AF139</f>
        <v>9746713.6887469068</v>
      </c>
      <c r="AG138" s="5">
        <f>SUM(AB!P$177,AB!P$212)*1000-AG139</f>
        <v>9677345.3862447217</v>
      </c>
      <c r="AH138" s="5">
        <f>SUM(AB!Q$177,AB!Q$212)*1000-AH139</f>
        <v>9889868.0567649081</v>
      </c>
      <c r="AI138" s="5">
        <f>SUM(AB!R$177,AB!R$212)*1000-AI139</f>
        <v>9092594.0098945294</v>
      </c>
      <c r="AJ138" s="5">
        <f>SUM(AB!S$177,AB!S$212)*1000-AJ139</f>
        <v>8147840.8405520516</v>
      </c>
      <c r="AK138" s="5">
        <f>SUM(AB!T$177,AB!T$212)*1000-AK139</f>
        <v>10115800.266253846</v>
      </c>
      <c r="AL138" s="5">
        <f>SUM(AB!U$177,AB!U$212)*1000-AL139</f>
        <v>9329248.8949107639</v>
      </c>
      <c r="AM138" s="5">
        <f>SUM(AB!V$177,AB!V$212)*1000-AM139</f>
        <v>9250919.6961813793</v>
      </c>
      <c r="AN138" s="5">
        <f>SUM(AB!W$177,AB!W$212)*1000-AN139</f>
        <v>9777414.3819391262</v>
      </c>
      <c r="AO138" s="18"/>
      <c r="AP138" s="18"/>
      <c r="AQ138" s="18"/>
      <c r="AR138" s="18"/>
      <c r="AS138" s="18"/>
      <c r="AT138" s="18"/>
      <c r="AU138" s="18"/>
      <c r="AV138" s="18"/>
    </row>
    <row r="139" spans="1:48" x14ac:dyDescent="0.2">
      <c r="A139" s="21" t="str">
        <f t="shared" si="104"/>
        <v>CIMS.CAN.AB.Transportation Personal.TransitService requestedCIMS.CAN.AB.Transportation Personal.Transit.Rapid Transit</v>
      </c>
      <c r="B139" s="1" t="s">
        <v>166</v>
      </c>
      <c r="C139" s="1" t="s">
        <v>206</v>
      </c>
      <c r="E139" s="1" t="s">
        <v>71</v>
      </c>
      <c r="F139" s="1" t="s">
        <v>393</v>
      </c>
      <c r="G139" s="1" t="s">
        <v>73</v>
      </c>
      <c r="H139" s="14">
        <f t="shared" ref="H139" si="149">1-H138</f>
        <v>9.0180226378487105E-2</v>
      </c>
      <c r="I139" s="52">
        <f>AVERAGE(H139,J139)</f>
        <v>8.9590715377889985E-2</v>
      </c>
      <c r="J139" s="14">
        <f t="shared" ref="J139" si="150">1-J138</f>
        <v>8.9001204377292864E-2</v>
      </c>
      <c r="K139" s="14">
        <f t="shared" ref="K139" si="151">1-K138</f>
        <v>0.10578024552360232</v>
      </c>
      <c r="L139" s="14">
        <f t="shared" ref="L139" si="152">1-L138</f>
        <v>0.11606140181172175</v>
      </c>
      <c r="M139" s="36">
        <f t="shared" ref="M139:R139" si="153">L139</f>
        <v>0.11606140181172175</v>
      </c>
      <c r="N139" s="36">
        <f t="shared" si="153"/>
        <v>0.11606140181172175</v>
      </c>
      <c r="O139" s="36">
        <f t="shared" si="153"/>
        <v>0.11606140181172175</v>
      </c>
      <c r="P139" s="36">
        <f t="shared" si="153"/>
        <v>0.11606140181172175</v>
      </c>
      <c r="Q139" s="36">
        <f t="shared" si="153"/>
        <v>0.11606140181172175</v>
      </c>
      <c r="R139" s="36">
        <f t="shared" si="153"/>
        <v>0.11606140181172175</v>
      </c>
      <c r="T139" s="5">
        <f>AB!C$227*1000/Inputs!$C$90*Inputs!$D$11/(AB!C$227*1000/Inputs!$C$90*Inputs!$D$11+AB!C$223*1000/Inputs!$C$92*Inputs!$D$10)*AB!C$212*1000</f>
        <v>575008.63577499532</v>
      </c>
      <c r="U139" s="5">
        <f>AB!D$227*1000/Inputs!$C$90*Inputs!$D$11/(AB!D$227*1000/Inputs!$C$90*Inputs!$D$11+AB!D$223*1000/Inputs!$C$92*Inputs!$D$10)*AB!D$212*1000</f>
        <v>671462.66774684784</v>
      </c>
      <c r="V139" s="5">
        <f>AB!E$227*1000/Inputs!$C$90*Inputs!$D$11/(AB!E$227*1000/Inputs!$C$90*Inputs!$D$11+AB!E$223*1000/Inputs!$C$92*Inputs!$D$10)*AB!E$212*1000</f>
        <v>998626.69870196062</v>
      </c>
      <c r="W139" s="5">
        <f>AB!F$227*1000/Inputs!$C$90*Inputs!$D$11/(AB!F$227*1000/Inputs!$C$90*Inputs!$D$11+AB!F$223*1000/Inputs!$C$92*Inputs!$D$10)*AB!F$212*1000</f>
        <v>1014948.3042900697</v>
      </c>
      <c r="X139" s="5">
        <f>AB!G$227*1000/Inputs!$C$90*Inputs!$D$11/(AB!G$227*1000/Inputs!$C$90*Inputs!$D$11+AB!G$223*1000/Inputs!$C$92*Inputs!$D$10)*AB!G$212*1000</f>
        <v>1183645.4646404744</v>
      </c>
      <c r="Y139" s="5">
        <f>AB!H$227*1000/Inputs!$C$90*Inputs!$D$11/(AB!H$227*1000/Inputs!$C$90*Inputs!$D$11+AB!H$223*1000/Inputs!$C$92*Inputs!$D$10)*AB!H$212*1000</f>
        <v>1346543.9243149376</v>
      </c>
      <c r="Z139" s="5">
        <f>AB!I$227*1000/Inputs!$C$90*Inputs!$D$11/(AB!I$227*1000/Inputs!$C$90*Inputs!$D$11+AB!I$223*1000/Inputs!$C$92*Inputs!$D$10)*AB!I$212*1000</f>
        <v>1026085.8351588001</v>
      </c>
      <c r="AA139" s="5">
        <f>AB!J$227*1000/Inputs!$C$90*Inputs!$D$11/(AB!J$227*1000/Inputs!$C$90*Inputs!$D$11+AB!J$223*1000/Inputs!$C$92*Inputs!$D$10)*AB!J$212*1000</f>
        <v>983244.98510192055</v>
      </c>
      <c r="AB139" s="5">
        <f>AB!K$227*1000/Inputs!$C$90*Inputs!$D$11/(AB!K$227*1000/Inputs!$C$90*Inputs!$D$11+AB!K$223*1000/Inputs!$C$92*Inputs!$D$10)*AB!K$212*1000</f>
        <v>782552.13693911117</v>
      </c>
      <c r="AC139" s="5">
        <f>AB!L$227*1000/Inputs!$C$90*Inputs!$D$11/(AB!L$227*1000/Inputs!$C$90*Inputs!$D$11+AB!L$223*1000/Inputs!$C$92*Inputs!$D$10)*AB!L$212*1000</f>
        <v>906483.17048043793</v>
      </c>
      <c r="AD139" s="5">
        <f>AB!M$227*1000/Inputs!$C$90*Inputs!$D$11/(AB!M$227*1000/Inputs!$C$90*Inputs!$D$11+AB!M$223*1000/Inputs!$C$92*Inputs!$D$10)*AB!M$212*1000</f>
        <v>1036389.4573494629</v>
      </c>
      <c r="AE139" s="5">
        <f>AB!N$227*1000/Inputs!$C$90*Inputs!$D$11/(AB!N$227*1000/Inputs!$C$90*Inputs!$D$11+AB!N$223*1000/Inputs!$C$92*Inputs!$D$10)*AB!N$212*1000</f>
        <v>1385455.4889122399</v>
      </c>
      <c r="AF139" s="5">
        <f>AB!O$227*1000/Inputs!$C$90*Inputs!$D$11/(AB!O$227*1000/Inputs!$C$90*Inputs!$D$11+AB!O$223*1000/Inputs!$C$92*Inputs!$D$10)*AB!O$212*1000</f>
        <v>1110856.9602530939</v>
      </c>
      <c r="AG139" s="5">
        <f>AB!P$227*1000/Inputs!$C$90*Inputs!$D$11/(AB!P$227*1000/Inputs!$C$90*Inputs!$D$11+AB!P$223*1000/Inputs!$C$92*Inputs!$D$10)*AB!P$212*1000</f>
        <v>1036971.7587552806</v>
      </c>
      <c r="AH139" s="5">
        <f>AB!Q$227*1000/Inputs!$C$90*Inputs!$D$11/(AB!Q$227*1000/Inputs!$C$90*Inputs!$D$11+AB!Q$223*1000/Inputs!$C$92*Inputs!$D$10)*AB!Q$212*1000</f>
        <v>1210824.0012350914</v>
      </c>
      <c r="AI139" s="5">
        <f>AB!R$227*1000/Inputs!$C$90*Inputs!$D$11/(AB!R$227*1000/Inputs!$C$90*Inputs!$D$11+AB!R$223*1000/Inputs!$C$92*Inputs!$D$10)*AB!R$212*1000</f>
        <v>1075593.3561054703</v>
      </c>
      <c r="AJ139" s="5">
        <f>AB!S$227*1000/Inputs!$C$90*Inputs!$D$11/(AB!S$227*1000/Inputs!$C$90*Inputs!$D$11+AB!S$223*1000/Inputs!$C$92*Inputs!$D$10)*AB!S$212*1000</f>
        <v>935607.61744794925</v>
      </c>
      <c r="AK139" s="5">
        <f>AB!T$227*1000/Inputs!$C$90*Inputs!$D$11/(AB!T$227*1000/Inputs!$C$90*Inputs!$D$11+AB!T$223*1000/Inputs!$C$92*Inputs!$D$10)*AB!T$212*1000</f>
        <v>1162335.2937461534</v>
      </c>
      <c r="AL139" s="5">
        <f>AB!U$227*1000/Inputs!$C$90*Inputs!$D$11/(AB!U$227*1000/Inputs!$C$90*Inputs!$D$11+AB!U$223*1000/Inputs!$C$92*Inputs!$D$10)*AB!U$212*1000</f>
        <v>1114238.0150892357</v>
      </c>
      <c r="AM139" s="5">
        <f>AB!V$227*1000/Inputs!$C$90*Inputs!$D$11/(AB!V$227*1000/Inputs!$C$90*Inputs!$D$11+AB!V$223*1000/Inputs!$C$92*Inputs!$D$10)*AB!V$212*1000</f>
        <v>1096148.6908186218</v>
      </c>
      <c r="AN139" s="5">
        <f>AB!W$227*1000/Inputs!$C$90*Inputs!$D$11/(AB!W$227*1000/Inputs!$C$90*Inputs!$D$11+AB!W$223*1000/Inputs!$C$92*Inputs!$D$10)*AB!W$212*1000</f>
        <v>1283777.4270608737</v>
      </c>
      <c r="AO139" s="18"/>
      <c r="AP139" s="18"/>
      <c r="AQ139" s="18"/>
      <c r="AR139" s="18"/>
      <c r="AS139" s="18"/>
      <c r="AT139" s="18"/>
      <c r="AU139" s="18"/>
      <c r="AV139" s="18"/>
    </row>
    <row r="140" spans="1:48" x14ac:dyDescent="0.2">
      <c r="A140" s="21" t="str">
        <f t="shared" si="104"/>
        <v>CIMS.CAN.AB.Transportation Personal.Transit.Public BusOutput</v>
      </c>
      <c r="B140" s="1" t="s">
        <v>136</v>
      </c>
      <c r="C140" s="1" t="s">
        <v>206</v>
      </c>
      <c r="E140" s="1" t="s">
        <v>78</v>
      </c>
      <c r="G140" s="1" t="s">
        <v>139</v>
      </c>
      <c r="H140" s="14">
        <f>T140</f>
        <v>778.19774759284121</v>
      </c>
      <c r="I140" s="14"/>
      <c r="J140" s="14"/>
      <c r="K140" s="14"/>
      <c r="L140" s="14"/>
      <c r="M140" s="14"/>
      <c r="N140" s="14"/>
      <c r="O140" s="14"/>
      <c r="P140" s="14"/>
      <c r="Q140" s="14"/>
      <c r="R140" s="14"/>
      <c r="T140" s="5">
        <f>AVERAGE(CAN!C$218:W$218)/1000</f>
        <v>778.19774759284121</v>
      </c>
      <c r="U140" s="5"/>
      <c r="V140" s="5"/>
      <c r="W140" s="5"/>
      <c r="X140" s="5"/>
      <c r="Y140" s="5"/>
      <c r="Z140" s="5"/>
      <c r="AA140" s="5"/>
      <c r="AB140" s="5"/>
      <c r="AC140" s="5"/>
      <c r="AD140" s="5"/>
      <c r="AE140" s="5"/>
      <c r="AF140" s="5"/>
      <c r="AG140" s="5"/>
      <c r="AH140" s="5"/>
      <c r="AI140" s="5"/>
      <c r="AJ140" s="5"/>
      <c r="AK140" s="5"/>
      <c r="AL140" s="5"/>
      <c r="AM140" s="5"/>
      <c r="AN140" s="5"/>
      <c r="AO140" s="18"/>
      <c r="AP140" s="18"/>
      <c r="AQ140" s="18"/>
      <c r="AR140" s="18"/>
      <c r="AS140" s="18"/>
      <c r="AT140" s="18"/>
      <c r="AU140" s="18"/>
      <c r="AV140" s="18"/>
    </row>
    <row r="141" spans="1:48" x14ac:dyDescent="0.2">
      <c r="A141" s="21" t="str">
        <f t="shared" si="104"/>
        <v>CIMS.CAN.AB.Transportation Personal.Transit.Public BusFerry UrbanOutput</v>
      </c>
      <c r="B141" s="1" t="s">
        <v>136</v>
      </c>
      <c r="C141" s="1" t="s">
        <v>206</v>
      </c>
      <c r="D141" s="1" t="s">
        <v>416</v>
      </c>
      <c r="E141" s="1" t="s">
        <v>78</v>
      </c>
      <c r="G141" s="1" t="s">
        <v>139</v>
      </c>
      <c r="H141" s="14">
        <f>5127000*3.24/4/1000</f>
        <v>4152.8700000000008</v>
      </c>
      <c r="I141" s="14"/>
      <c r="J141" s="14"/>
      <c r="K141" s="14"/>
      <c r="L141" s="14"/>
      <c r="M141" s="14"/>
      <c r="N141" s="14"/>
      <c r="O141" s="14"/>
      <c r="P141" s="14"/>
      <c r="Q141" s="14"/>
      <c r="R141" s="14"/>
      <c r="T141" s="1" t="s">
        <v>421</v>
      </c>
      <c r="U141" s="5"/>
      <c r="V141" s="5"/>
      <c r="W141" s="5"/>
      <c r="X141" s="5"/>
      <c r="Y141" s="5"/>
      <c r="Z141" s="5"/>
      <c r="AA141" s="5"/>
      <c r="AB141" s="5"/>
      <c r="AC141" s="5"/>
      <c r="AD141" s="5"/>
      <c r="AE141" s="5"/>
      <c r="AF141" s="5"/>
      <c r="AG141" s="5"/>
      <c r="AH141" s="5"/>
      <c r="AI141" s="5"/>
      <c r="AJ141" s="5"/>
      <c r="AK141" s="5"/>
      <c r="AL141" s="5"/>
      <c r="AM141" s="5"/>
      <c r="AN141" s="5"/>
      <c r="AO141" s="18"/>
      <c r="AP141" s="18"/>
      <c r="AQ141" s="18"/>
      <c r="AR141" s="18"/>
      <c r="AS141" s="18"/>
      <c r="AT141" s="18"/>
      <c r="AU141" s="18"/>
      <c r="AV141" s="18"/>
    </row>
    <row r="142" spans="1:48" x14ac:dyDescent="0.2">
      <c r="A142" s="21" t="str">
        <f t="shared" si="104"/>
        <v>CIMS.CAN.AB.Transportation Personal.Transit.Public BusBus Urban DieselMarket share</v>
      </c>
      <c r="B142" s="1" t="s">
        <v>136</v>
      </c>
      <c r="C142" s="1" t="s">
        <v>206</v>
      </c>
      <c r="D142" s="1" t="s">
        <v>224</v>
      </c>
      <c r="E142" s="1" t="s">
        <v>72</v>
      </c>
      <c r="G142" s="1" t="s">
        <v>73</v>
      </c>
      <c r="H142" s="14">
        <f t="shared" ref="H142" si="154">T142/SUM(T142:T143)</f>
        <v>0.98572935090814084</v>
      </c>
      <c r="I142" s="14"/>
      <c r="J142" s="14"/>
      <c r="K142" s="14"/>
      <c r="L142" s="14"/>
      <c r="M142" s="14"/>
      <c r="N142" s="14"/>
      <c r="O142" s="14"/>
      <c r="P142" s="14"/>
      <c r="Q142" s="14"/>
      <c r="R142" s="14"/>
      <c r="T142" s="14">
        <f>AB!C$236</f>
        <v>0.92814289191083643</v>
      </c>
      <c r="U142" s="14"/>
      <c r="V142" s="14"/>
      <c r="W142" s="14"/>
      <c r="X142" s="14"/>
      <c r="Y142" s="14"/>
      <c r="Z142" s="14"/>
      <c r="AA142" s="14"/>
      <c r="AB142" s="14"/>
      <c r="AC142" s="14"/>
      <c r="AD142" s="14"/>
      <c r="AE142" s="14"/>
      <c r="AF142" s="14"/>
      <c r="AG142" s="14"/>
      <c r="AH142" s="14"/>
      <c r="AI142" s="14"/>
      <c r="AJ142" s="14"/>
      <c r="AK142" s="14"/>
      <c r="AL142" s="14"/>
      <c r="AM142" s="14"/>
      <c r="AN142" s="14"/>
      <c r="AO142" s="18"/>
      <c r="AP142" s="18"/>
      <c r="AQ142" s="18"/>
      <c r="AR142" s="18"/>
      <c r="AS142" s="18"/>
      <c r="AT142" s="18"/>
      <c r="AU142" s="18"/>
      <c r="AV142" s="18"/>
    </row>
    <row r="143" spans="1:48" x14ac:dyDescent="0.2">
      <c r="A143" s="21" t="str">
        <f t="shared" si="104"/>
        <v>CIMS.CAN.AB.Transportation Personal.Transit.Public BusBus Urban NGMarket share</v>
      </c>
      <c r="B143" s="1" t="s">
        <v>136</v>
      </c>
      <c r="C143" s="1" t="s">
        <v>206</v>
      </c>
      <c r="D143" s="1" t="s">
        <v>126</v>
      </c>
      <c r="E143" s="1" t="s">
        <v>72</v>
      </c>
      <c r="G143" s="1" t="s">
        <v>73</v>
      </c>
      <c r="H143" s="14">
        <f t="shared" ref="H143" si="155">T143/SUM(T142:T143)</f>
        <v>1.4270649091859251E-2</v>
      </c>
      <c r="I143" s="14"/>
      <c r="J143" s="14"/>
      <c r="K143" s="14"/>
      <c r="L143" s="14"/>
      <c r="M143" s="14"/>
      <c r="N143" s="14"/>
      <c r="O143" s="14"/>
      <c r="P143" s="14"/>
      <c r="Q143" s="14"/>
      <c r="R143" s="14"/>
      <c r="T143" s="14">
        <f>AB!C$241</f>
        <v>1.343695559573259E-2</v>
      </c>
      <c r="U143" s="14"/>
      <c r="V143" s="5"/>
      <c r="W143" s="5"/>
      <c r="X143" s="5"/>
      <c r="Y143" s="5"/>
      <c r="Z143" s="5"/>
      <c r="AA143" s="5"/>
      <c r="AB143" s="5"/>
      <c r="AC143" s="5"/>
      <c r="AD143" s="5"/>
      <c r="AE143" s="5"/>
      <c r="AF143" s="5"/>
      <c r="AG143" s="5"/>
      <c r="AH143" s="5"/>
      <c r="AI143" s="5"/>
      <c r="AJ143" s="5"/>
      <c r="AK143" s="5"/>
      <c r="AL143" s="5"/>
      <c r="AM143" s="5"/>
      <c r="AN143" s="5"/>
      <c r="AO143" s="18"/>
      <c r="AP143" s="18"/>
      <c r="AQ143" s="18"/>
      <c r="AR143" s="18"/>
      <c r="AS143" s="18"/>
      <c r="AT143" s="18"/>
    </row>
    <row r="144" spans="1:48" x14ac:dyDescent="0.2">
      <c r="A144" s="21" t="str">
        <f t="shared" si="104"/>
        <v>CIMS.CAN.AB.Transportation Personal.Transit.Public BusBus Urban ElectricMarket share</v>
      </c>
      <c r="B144" s="1" t="s">
        <v>136</v>
      </c>
      <c r="C144" s="1" t="s">
        <v>206</v>
      </c>
      <c r="D144" s="1" t="s">
        <v>127</v>
      </c>
      <c r="E144" s="1" t="s">
        <v>72</v>
      </c>
      <c r="G144" s="1" t="s">
        <v>73</v>
      </c>
      <c r="H144" s="14">
        <f t="shared" ref="H144" si="156">T144</f>
        <v>0</v>
      </c>
      <c r="I144" s="14"/>
      <c r="J144" s="14"/>
      <c r="K144" s="14"/>
      <c r="L144" s="14"/>
      <c r="M144" s="14"/>
      <c r="N144" s="14"/>
      <c r="O144" s="14"/>
      <c r="P144" s="14"/>
      <c r="Q144" s="14"/>
      <c r="R144" s="14"/>
      <c r="T144" s="36">
        <v>0</v>
      </c>
      <c r="U144" s="14"/>
      <c r="V144" s="5"/>
      <c r="W144" s="5"/>
      <c r="X144" s="5"/>
      <c r="Y144" s="5"/>
      <c r="Z144" s="5"/>
      <c r="AA144" s="5"/>
      <c r="AB144" s="5"/>
      <c r="AC144" s="5"/>
      <c r="AD144" s="5"/>
      <c r="AE144" s="5"/>
      <c r="AF144" s="5"/>
      <c r="AG144" s="5"/>
      <c r="AH144" s="5"/>
      <c r="AI144" s="5"/>
      <c r="AJ144" s="5"/>
      <c r="AK144" s="5"/>
      <c r="AL144" s="5"/>
      <c r="AM144" s="5"/>
      <c r="AN144" s="5"/>
      <c r="AO144" s="18"/>
      <c r="AP144" s="18"/>
      <c r="AQ144" s="18"/>
      <c r="AR144" s="18"/>
      <c r="AS144" s="18"/>
      <c r="AT144" s="18"/>
    </row>
    <row r="145" spans="1:46" x14ac:dyDescent="0.2">
      <c r="A145" s="21" t="str">
        <f t="shared" si="104"/>
        <v>CIMS.CAN.AB.Transportation Personal.Transit.Public BusFerry UrbanMarket share</v>
      </c>
      <c r="B145" s="1" t="s">
        <v>136</v>
      </c>
      <c r="C145" s="1" t="s">
        <v>206</v>
      </c>
      <c r="D145" s="1" t="s">
        <v>416</v>
      </c>
      <c r="E145" s="1" t="s">
        <v>72</v>
      </c>
      <c r="G145" s="1" t="s">
        <v>73</v>
      </c>
      <c r="H145" s="14">
        <v>0</v>
      </c>
      <c r="I145" s="14"/>
      <c r="J145" s="14"/>
      <c r="K145" s="14"/>
      <c r="L145" s="14"/>
      <c r="M145" s="14"/>
      <c r="N145" s="14"/>
      <c r="O145" s="14"/>
      <c r="P145" s="14"/>
      <c r="Q145" s="14"/>
      <c r="R145" s="14"/>
      <c r="T145" s="5"/>
      <c r="U145" s="5"/>
      <c r="V145" s="5"/>
      <c r="W145" s="5"/>
      <c r="X145" s="5"/>
      <c r="Y145" s="5"/>
      <c r="Z145" s="5"/>
      <c r="AA145" s="5"/>
      <c r="AB145" s="5"/>
      <c r="AC145" s="5"/>
      <c r="AD145" s="5"/>
      <c r="AE145" s="5"/>
      <c r="AF145" s="5"/>
      <c r="AG145" s="5"/>
      <c r="AH145" s="5"/>
      <c r="AI145" s="5"/>
      <c r="AJ145" s="5"/>
      <c r="AK145" s="5"/>
      <c r="AL145" s="5"/>
      <c r="AM145" s="5"/>
      <c r="AN145" s="5"/>
      <c r="AO145" s="18"/>
      <c r="AP145" s="18"/>
      <c r="AQ145" s="18"/>
      <c r="AR145" s="18"/>
      <c r="AS145" s="18"/>
      <c r="AT145" s="18"/>
    </row>
    <row r="146" spans="1:46" x14ac:dyDescent="0.2">
      <c r="A146" s="21" t="str">
        <f t="shared" si="104"/>
        <v>CIMS.CAN.AB.Transportation Personal.Transit.Public BusBus Urban DieselService requestedCIMS.CAN.AB.Fuel Blends.Diesel_Transportation</v>
      </c>
      <c r="B146" s="1" t="s">
        <v>136</v>
      </c>
      <c r="C146" s="1" t="s">
        <v>206</v>
      </c>
      <c r="D146" s="1" t="s">
        <v>224</v>
      </c>
      <c r="E146" s="1" t="s">
        <v>71</v>
      </c>
      <c r="F146" s="1" t="s">
        <v>431</v>
      </c>
      <c r="G146" s="1" t="s">
        <v>68</v>
      </c>
      <c r="H146" s="14" cm="1">
        <f t="array" ref="H146">TREND($T146:$AM146,$T$2:$AM$2,H$1)</f>
        <v>1.2511627298490628</v>
      </c>
      <c r="I146" s="14" cm="1">
        <f t="array" ref="I146">TREND($T146:$AM146,$T$2:$AM$2,I$1)</f>
        <v>1.2398944819320414</v>
      </c>
      <c r="J146" s="14" cm="1">
        <f t="array" ref="J146">TREND($T146:$AM146,$T$2:$AM$2,J$1)</f>
        <v>1.2286262340150209</v>
      </c>
      <c r="K146" s="14" cm="1">
        <f t="array" ref="K146">TREND($T146:$AM146,$T$2:$AM$2,K$1)</f>
        <v>1.2173579860979995</v>
      </c>
      <c r="L146" s="14" cm="1">
        <f t="array" ref="L146">TREND($T146:$AM146,$T$2:$AM$2,L$1)</f>
        <v>1.2083433877643825</v>
      </c>
      <c r="M146" s="49">
        <f t="shared" ref="M146:R146" si="157">L146</f>
        <v>1.2083433877643825</v>
      </c>
      <c r="N146" s="49">
        <f t="shared" si="157"/>
        <v>1.2083433877643825</v>
      </c>
      <c r="O146" s="49">
        <f t="shared" si="157"/>
        <v>1.2083433877643825</v>
      </c>
      <c r="P146" s="49">
        <f t="shared" si="157"/>
        <v>1.2083433877643825</v>
      </c>
      <c r="Q146" s="49">
        <f t="shared" si="157"/>
        <v>1.2083433877643825</v>
      </c>
      <c r="R146" s="49">
        <f t="shared" si="157"/>
        <v>1.2083433877643825</v>
      </c>
      <c r="T146" s="14">
        <f>Inputs!$C$92/Inputs!$D$10*CAN!C$232/CAN!$C$232</f>
        <v>1.4176470588235295</v>
      </c>
      <c r="U146" s="14">
        <f>Inputs!$C$92/Inputs!$D$10*CAN!D$232/CAN!$C$232</f>
        <v>1.2690802154439071</v>
      </c>
      <c r="V146" s="14">
        <f>Inputs!$C$92/Inputs!$D$10*CAN!E$232/CAN!$C$232</f>
        <v>1.2735267252697995</v>
      </c>
      <c r="W146" s="14">
        <f>Inputs!$C$92/Inputs!$D$10*CAN!F$232/CAN!$C$232</f>
        <v>1.2685692119514134</v>
      </c>
      <c r="X146" s="14">
        <f>Inputs!$C$92/Inputs!$D$10*CAN!G$232/CAN!$C$232</f>
        <v>1.2163179810588485</v>
      </c>
      <c r="Y146" s="14">
        <f>Inputs!$C$92/Inputs!$D$10*CAN!H$232/CAN!$C$232</f>
        <v>1.1197375307588642</v>
      </c>
      <c r="Z146" s="14">
        <f>Inputs!$C$92/Inputs!$D$10*CAN!I$232/CAN!$C$232</f>
        <v>1.0473947010048414</v>
      </c>
      <c r="AA146" s="14">
        <f>Inputs!$C$92/Inputs!$D$10*CAN!J$232/CAN!$C$232</f>
        <v>1.3302811891041566</v>
      </c>
      <c r="AB146" s="14">
        <f>Inputs!$C$92/Inputs!$D$10*CAN!K$232/CAN!$C$232</f>
        <v>1.3013592316202727</v>
      </c>
      <c r="AC146" s="14">
        <f>Inputs!$C$92/Inputs!$D$10*CAN!L$232/CAN!$C$232</f>
        <v>1.2230536496149322</v>
      </c>
      <c r="AD146" s="14">
        <f>Inputs!$C$92/Inputs!$D$10*CAN!M$232/CAN!$C$232</f>
        <v>1.2087261873996911</v>
      </c>
      <c r="AE146" s="14">
        <f>Inputs!$C$92/Inputs!$D$10*CAN!N$232/CAN!$C$232</f>
        <v>1.1185259447817428</v>
      </c>
      <c r="AF146" s="14">
        <f>Inputs!$C$92/Inputs!$D$10*CAN!O$232/CAN!$C$232</f>
        <v>1.0890745237507291</v>
      </c>
      <c r="AG146" s="14">
        <f>Inputs!$C$92/Inputs!$D$10*CAN!P$232/CAN!$C$232</f>
        <v>1.2135485107924859</v>
      </c>
      <c r="AH146" s="14">
        <f>Inputs!$C$92/Inputs!$D$10*CAN!Q$232/CAN!$C$232</f>
        <v>1.2146147738528512</v>
      </c>
      <c r="AI146" s="14">
        <f>Inputs!$C$92/Inputs!$D$10*CAN!R$232/CAN!$C$232</f>
        <v>1.2170577632256474</v>
      </c>
      <c r="AJ146" s="14">
        <f>Inputs!$C$92/Inputs!$D$10*CAN!S$232/CAN!$C$232</f>
        <v>1.3469617305929995</v>
      </c>
      <c r="AK146" s="14">
        <f>Inputs!$C$92/Inputs!$D$10*CAN!T$232/CAN!$C$232</f>
        <v>1.2023776587360067</v>
      </c>
      <c r="AL146" s="14">
        <f>Inputs!$C$92/Inputs!$D$10*CAN!U$232/CAN!$C$232</f>
        <v>1.261368449723584</v>
      </c>
      <c r="AM146" s="14">
        <f>Inputs!$C$92/Inputs!$D$10*CAN!V$232/CAN!$C$232</f>
        <v>1.255838138628155</v>
      </c>
      <c r="AN146" s="36"/>
      <c r="AO146" s="18"/>
      <c r="AP146" s="18"/>
      <c r="AQ146" s="18"/>
      <c r="AR146" s="18"/>
      <c r="AS146" s="18"/>
      <c r="AT146" s="18"/>
    </row>
    <row r="147" spans="1:46" x14ac:dyDescent="0.2">
      <c r="A147" s="21" t="str">
        <f t="shared" si="104"/>
        <v>CIMS.CAN.AB.Transportation Personal.Transit.Rapid TransitLight RailService requestedCIMS.CAN.AB.Electricity</v>
      </c>
      <c r="B147" s="1" t="s">
        <v>393</v>
      </c>
      <c r="C147" s="1" t="s">
        <v>206</v>
      </c>
      <c r="D147" s="1" t="s">
        <v>129</v>
      </c>
      <c r="E147" s="1" t="s">
        <v>71</v>
      </c>
      <c r="F147" s="1" t="s">
        <v>202</v>
      </c>
      <c r="G147" s="1" t="s">
        <v>68</v>
      </c>
      <c r="H147" s="14">
        <f t="shared" ref="H147:H150" si="158">T147</f>
        <v>0.26333333333333331</v>
      </c>
      <c r="I147" s="14"/>
      <c r="J147" s="14"/>
      <c r="K147" s="14"/>
      <c r="L147" s="14"/>
      <c r="M147" s="14"/>
      <c r="N147" s="14"/>
      <c r="O147" s="14"/>
      <c r="P147" s="14"/>
      <c r="Q147" s="14"/>
      <c r="R147" s="14"/>
      <c r="T147" s="14">
        <f>Inputs!$C$90/Inputs!$D$11</f>
        <v>0.26333333333333331</v>
      </c>
      <c r="U147" s="14"/>
      <c r="V147" s="5"/>
      <c r="W147" s="5"/>
      <c r="X147" s="5"/>
      <c r="Y147" s="5"/>
      <c r="Z147" s="5"/>
      <c r="AA147" s="5"/>
      <c r="AB147" s="5"/>
      <c r="AC147" s="5"/>
      <c r="AD147" s="5"/>
      <c r="AE147" s="5"/>
      <c r="AF147" s="5"/>
      <c r="AG147" s="5"/>
      <c r="AH147" s="5"/>
      <c r="AI147" s="5"/>
      <c r="AJ147" s="5"/>
      <c r="AK147" s="5"/>
      <c r="AL147" s="5"/>
      <c r="AM147" s="5"/>
      <c r="AN147" s="5"/>
      <c r="AO147" s="18"/>
      <c r="AP147" s="18"/>
      <c r="AQ147" s="18"/>
      <c r="AR147" s="18"/>
      <c r="AS147" s="18"/>
      <c r="AT147" s="18"/>
    </row>
    <row r="148" spans="1:46" x14ac:dyDescent="0.2">
      <c r="A148" s="21" t="str">
        <f t="shared" si="104"/>
        <v>CIMS.CAN.AB.Transportation Personal.Intercity BusOutput</v>
      </c>
      <c r="B148" s="1" t="s">
        <v>137</v>
      </c>
      <c r="C148" s="1" t="s">
        <v>206</v>
      </c>
      <c r="E148" s="1" t="s">
        <v>78</v>
      </c>
      <c r="G148" s="1" t="s">
        <v>139</v>
      </c>
      <c r="H148" s="14">
        <f t="shared" si="158"/>
        <v>956.73357798106247</v>
      </c>
      <c r="I148" s="14"/>
      <c r="J148" s="14"/>
      <c r="K148" s="14"/>
      <c r="L148" s="14"/>
      <c r="M148" s="14"/>
      <c r="N148" s="14"/>
      <c r="O148" s="14"/>
      <c r="P148" s="14"/>
      <c r="Q148" s="14"/>
      <c r="R148" s="14"/>
      <c r="T148" s="14">
        <f>AVERAGE(CAN!C$253:W$253)/1000</f>
        <v>956.73357798106247</v>
      </c>
      <c r="U148" s="14"/>
      <c r="V148" s="5"/>
      <c r="W148" s="5"/>
      <c r="X148" s="5"/>
      <c r="Y148" s="5"/>
      <c r="Z148" s="5"/>
      <c r="AA148" s="5"/>
      <c r="AB148" s="5"/>
      <c r="AC148" s="5"/>
      <c r="AD148" s="5"/>
      <c r="AE148" s="5"/>
      <c r="AF148" s="5"/>
      <c r="AG148" s="5"/>
      <c r="AH148" s="5"/>
      <c r="AI148" s="5"/>
      <c r="AJ148" s="5"/>
      <c r="AK148" s="5"/>
      <c r="AL148" s="5"/>
      <c r="AM148" s="5"/>
      <c r="AN148" s="5"/>
      <c r="AO148" s="18"/>
      <c r="AP148" s="18"/>
      <c r="AQ148" s="18"/>
      <c r="AR148" s="18"/>
      <c r="AS148" s="18"/>
      <c r="AT148" s="18"/>
    </row>
    <row r="149" spans="1:46" x14ac:dyDescent="0.2">
      <c r="A149" s="21" t="str">
        <f t="shared" si="104"/>
        <v>CIMS.CAN.AB.Transportation Personal.Intercity BusBus Intercity DieselMarket share</v>
      </c>
      <c r="B149" s="1" t="s">
        <v>137</v>
      </c>
      <c r="C149" s="1" t="s">
        <v>206</v>
      </c>
      <c r="D149" s="1" t="s">
        <v>223</v>
      </c>
      <c r="E149" s="1" t="s">
        <v>72</v>
      </c>
      <c r="G149" s="1" t="s">
        <v>73</v>
      </c>
      <c r="H149" s="14">
        <f t="shared" si="158"/>
        <v>0.8938480401554203</v>
      </c>
      <c r="I149" s="14"/>
      <c r="J149" s="14"/>
      <c r="K149" s="14"/>
      <c r="L149" s="14"/>
      <c r="M149" s="14"/>
      <c r="N149" s="14"/>
      <c r="O149" s="14"/>
      <c r="P149" s="14"/>
      <c r="Q149" s="14"/>
      <c r="R149" s="14"/>
      <c r="T149" s="14">
        <f>AB!C$271</f>
        <v>0.8938480401554203</v>
      </c>
      <c r="U149" s="14"/>
      <c r="V149" s="5"/>
      <c r="W149" s="5"/>
      <c r="X149" s="5"/>
      <c r="Y149" s="5"/>
      <c r="Z149" s="5"/>
      <c r="AA149" s="5"/>
      <c r="AB149" s="5"/>
      <c r="AC149" s="5"/>
      <c r="AD149" s="5"/>
      <c r="AE149" s="5"/>
      <c r="AF149" s="5"/>
      <c r="AG149" s="5"/>
      <c r="AH149" s="5"/>
      <c r="AI149" s="5"/>
      <c r="AJ149" s="5"/>
      <c r="AK149" s="5"/>
      <c r="AL149" s="5"/>
      <c r="AM149" s="5"/>
      <c r="AN149" s="5"/>
      <c r="AO149" s="18"/>
      <c r="AP149" s="18"/>
      <c r="AQ149" s="18"/>
      <c r="AR149" s="18"/>
      <c r="AS149" s="18"/>
      <c r="AT149" s="18"/>
    </row>
    <row r="150" spans="1:46" x14ac:dyDescent="0.2">
      <c r="A150" s="21" t="str">
        <f t="shared" si="104"/>
        <v>CIMS.CAN.AB.Transportation Personal.Intercity BusBus Intercity GasolineMarket share</v>
      </c>
      <c r="B150" s="1" t="s">
        <v>137</v>
      </c>
      <c r="C150" s="1" t="s">
        <v>206</v>
      </c>
      <c r="D150" s="1" t="s">
        <v>131</v>
      </c>
      <c r="E150" s="1" t="s">
        <v>72</v>
      </c>
      <c r="G150" s="1" t="s">
        <v>73</v>
      </c>
      <c r="H150" s="14">
        <f t="shared" si="158"/>
        <v>0.10615195984457966</v>
      </c>
      <c r="I150" s="14"/>
      <c r="J150" s="14"/>
      <c r="K150" s="14"/>
      <c r="L150" s="14"/>
      <c r="M150" s="14"/>
      <c r="N150" s="14"/>
      <c r="O150" s="14"/>
      <c r="P150" s="14"/>
      <c r="Q150" s="14"/>
      <c r="R150" s="14"/>
      <c r="T150" s="14">
        <f>AB!C$273</f>
        <v>0.10615195984457966</v>
      </c>
      <c r="U150" s="14"/>
      <c r="V150" s="14"/>
      <c r="W150" s="14"/>
      <c r="X150" s="14"/>
      <c r="Y150" s="14"/>
      <c r="Z150" s="14"/>
      <c r="AA150" s="14"/>
      <c r="AB150" s="14"/>
      <c r="AC150" s="14"/>
      <c r="AD150" s="14"/>
      <c r="AE150" s="14"/>
      <c r="AF150" s="14"/>
      <c r="AG150" s="14"/>
      <c r="AH150" s="14"/>
      <c r="AI150" s="14"/>
      <c r="AJ150" s="14"/>
      <c r="AK150" s="14"/>
      <c r="AL150" s="14"/>
      <c r="AM150" s="14"/>
      <c r="AN150" s="14"/>
      <c r="AO150" s="35"/>
      <c r="AP150" s="35"/>
      <c r="AQ150" s="35"/>
      <c r="AR150" s="35"/>
      <c r="AS150" s="35"/>
      <c r="AT150" s="35"/>
    </row>
    <row r="151" spans="1:46" x14ac:dyDescent="0.2">
      <c r="A151" s="21" t="str">
        <f t="shared" si="104"/>
        <v>CIMS.CAN.AB.Transportation Personal.Intercity BusBus Intercity DieselService requestedCIMS.CAN.AB.Fuel Blends.Diesel_Transportation</v>
      </c>
      <c r="B151" s="1" t="s">
        <v>137</v>
      </c>
      <c r="C151" s="1" t="s">
        <v>206</v>
      </c>
      <c r="D151" s="1" t="s">
        <v>223</v>
      </c>
      <c r="E151" s="1" t="s">
        <v>71</v>
      </c>
      <c r="F151" s="1" t="s">
        <v>431</v>
      </c>
      <c r="G151" s="1" t="s">
        <v>68</v>
      </c>
      <c r="H151" s="14" cm="1">
        <f t="array" ref="H151">TREND($T151:$AM151,$T$2:$AM$2,H$1)</f>
        <v>0.84748831276640502</v>
      </c>
      <c r="I151" s="14" cm="1">
        <f t="array" ref="I151">TREND($T151:$AM151,$T$2:$AM$2,I$1)</f>
        <v>0.78582710616267804</v>
      </c>
      <c r="J151" s="14" cm="1">
        <f t="array" ref="J151">TREND($T151:$AM151,$T$2:$AM$2,J$1)</f>
        <v>0.72416589955895461</v>
      </c>
      <c r="K151" s="14" cm="1">
        <f t="array" ref="K151">TREND($T151:$AM151,$T$2:$AM$2,K$1)</f>
        <v>0.66250469295523118</v>
      </c>
      <c r="L151" s="14" cm="1">
        <f t="array" ref="L151">TREND($T151:$AM151,$T$2:$AM$2,L$1)</f>
        <v>0.61317572767225315</v>
      </c>
      <c r="M151" s="49">
        <f t="shared" ref="M151:R151" si="159">L151</f>
        <v>0.61317572767225315</v>
      </c>
      <c r="N151" s="49">
        <f t="shared" si="159"/>
        <v>0.61317572767225315</v>
      </c>
      <c r="O151" s="49">
        <f t="shared" si="159"/>
        <v>0.61317572767225315</v>
      </c>
      <c r="P151" s="49">
        <f t="shared" si="159"/>
        <v>0.61317572767225315</v>
      </c>
      <c r="Q151" s="49">
        <f t="shared" si="159"/>
        <v>0.61317572767225315</v>
      </c>
      <c r="R151" s="49">
        <f t="shared" si="159"/>
        <v>0.61317572767225315</v>
      </c>
      <c r="T151" s="14">
        <f>AB!C$267*1000</f>
        <v>0.79505643563510453</v>
      </c>
      <c r="U151" s="14">
        <f>AB!D$267*1000</f>
        <v>0.80831996236794745</v>
      </c>
      <c r="V151" s="14">
        <f>AB!E$267*1000</f>
        <v>0.77701366872882083</v>
      </c>
      <c r="W151" s="14">
        <f>AB!F$267*1000</f>
        <v>0.77435433773484363</v>
      </c>
      <c r="X151" s="14">
        <f>AB!G$267*1000</f>
        <v>0.75939903579439205</v>
      </c>
      <c r="Y151" s="14">
        <f>AB!H$267*1000</f>
        <v>0.74520238832514618</v>
      </c>
      <c r="Z151" s="14">
        <f>AB!I$267*1000</f>
        <v>0.84669994065900289</v>
      </c>
      <c r="AA151" s="14">
        <f>AB!J$267*1000</f>
        <v>0.76681670110940747</v>
      </c>
      <c r="AB151" s="14">
        <f>AB!K$267*1000</f>
        <v>0.81967583420694423</v>
      </c>
      <c r="AC151" s="14">
        <f>AB!L$267*1000</f>
        <v>0.68676889858223045</v>
      </c>
      <c r="AD151" s="14">
        <f>AB!M$267*1000</f>
        <v>0.76452378269471022</v>
      </c>
      <c r="AE151" s="14">
        <f>AB!N$267*1000</f>
        <v>0.70171648691639432</v>
      </c>
      <c r="AF151" s="14">
        <f>AB!O$267*1000</f>
        <v>0.78013631153461671</v>
      </c>
      <c r="AG151" s="14">
        <f>AB!P$267*1000</f>
        <v>0.73320824818107766</v>
      </c>
      <c r="AH151" s="14">
        <f>AB!Q$267*1000</f>
        <v>0.90966385305730768</v>
      </c>
      <c r="AI151" s="14">
        <f>AB!R$267*1000</f>
        <v>0.80597589839831862</v>
      </c>
      <c r="AJ151" s="14">
        <f>AB!S$267*1000</f>
        <v>0.73382338308596906</v>
      </c>
      <c r="AK151" s="14">
        <f>AB!T$267*1000</f>
        <v>0.51314200048219072</v>
      </c>
      <c r="AL151" s="14">
        <f>AB!U$267*1000</f>
        <v>0.43782255216931054</v>
      </c>
      <c r="AM151" s="14">
        <f>AB!V$267*1000</f>
        <v>0.44732068472284459</v>
      </c>
      <c r="AN151" s="36"/>
      <c r="AO151" s="18"/>
      <c r="AP151" s="18"/>
      <c r="AQ151" s="18"/>
      <c r="AR151" s="18"/>
      <c r="AS151" s="18"/>
      <c r="AT151" s="18"/>
    </row>
    <row r="152" spans="1:46" x14ac:dyDescent="0.2">
      <c r="A152" s="21" t="str">
        <f t="shared" si="104"/>
        <v>CIMS.CAN.AB.Transportation Personal.Intercity BusBus Intercity GasolineService requestedCIMS.CAN.AB.Fuel Blends.Gasoline_Transportation</v>
      </c>
      <c r="B152" s="1" t="s">
        <v>137</v>
      </c>
      <c r="C152" s="1" t="s">
        <v>206</v>
      </c>
      <c r="D152" s="1" t="s">
        <v>131</v>
      </c>
      <c r="E152" s="1" t="s">
        <v>71</v>
      </c>
      <c r="F152" s="1" t="s">
        <v>447</v>
      </c>
      <c r="G152" s="1" t="s">
        <v>68</v>
      </c>
      <c r="H152" s="36">
        <f t="shared" ref="H152" si="160">H151</f>
        <v>0.84748831276640502</v>
      </c>
      <c r="I152" s="36">
        <f t="shared" ref="I152" si="161">I151</f>
        <v>0.78582710616267804</v>
      </c>
      <c r="J152" s="36">
        <f t="shared" ref="J152" si="162">J151</f>
        <v>0.72416589955895461</v>
      </c>
      <c r="K152" s="36">
        <f t="shared" ref="K152" si="163">K151</f>
        <v>0.66250469295523118</v>
      </c>
      <c r="L152" s="36">
        <f t="shared" ref="L152" si="164">L151</f>
        <v>0.61317572767225315</v>
      </c>
      <c r="M152" s="36">
        <f t="shared" ref="M152" si="165">M151</f>
        <v>0.61317572767225315</v>
      </c>
      <c r="N152" s="36">
        <f t="shared" ref="N152" si="166">N151</f>
        <v>0.61317572767225315</v>
      </c>
      <c r="O152" s="36">
        <f t="shared" ref="O152" si="167">O151</f>
        <v>0.61317572767225315</v>
      </c>
      <c r="P152" s="36">
        <f t="shared" ref="P152" si="168">P151</f>
        <v>0.61317572767225315</v>
      </c>
      <c r="Q152" s="36">
        <f t="shared" ref="Q152" si="169">Q151</f>
        <v>0.61317572767225315</v>
      </c>
      <c r="R152" s="36">
        <f t="shared" ref="R152" si="170">R151</f>
        <v>0.61317572767225315</v>
      </c>
      <c r="T152" s="14"/>
      <c r="U152" s="14"/>
      <c r="V152" s="5"/>
      <c r="W152" s="5"/>
      <c r="X152" s="5"/>
      <c r="Y152" s="5"/>
      <c r="Z152" s="5"/>
      <c r="AA152" s="5"/>
      <c r="AB152" s="5"/>
      <c r="AC152" s="5"/>
      <c r="AD152" s="5"/>
      <c r="AE152" s="5"/>
      <c r="AF152" s="5"/>
      <c r="AG152" s="5"/>
      <c r="AH152" s="5"/>
      <c r="AI152" s="5"/>
      <c r="AJ152" s="5"/>
      <c r="AK152" s="5"/>
      <c r="AL152" s="5"/>
      <c r="AM152" s="5"/>
      <c r="AN152" s="5"/>
      <c r="AO152" s="18"/>
      <c r="AP152" s="18"/>
      <c r="AQ152" s="18"/>
      <c r="AR152" s="18"/>
      <c r="AS152" s="18"/>
      <c r="AT152" s="18"/>
    </row>
    <row r="153" spans="1:46" x14ac:dyDescent="0.2">
      <c r="A153" s="21" t="str">
        <f t="shared" si="104"/>
        <v>CIMS.CAN.AB.Transportation Personal.Intercity RailRail Intercity DieselMarket share</v>
      </c>
      <c r="B153" s="1" t="s">
        <v>138</v>
      </c>
      <c r="C153" s="1" t="s">
        <v>206</v>
      </c>
      <c r="D153" s="1" t="s">
        <v>225</v>
      </c>
      <c r="E153" s="1" t="s">
        <v>72</v>
      </c>
      <c r="G153" s="1" t="s">
        <v>73</v>
      </c>
      <c r="H153" s="14">
        <f t="shared" ref="H153" si="171">T153</f>
        <v>1</v>
      </c>
      <c r="I153" s="14"/>
      <c r="J153" s="14"/>
      <c r="K153" s="14"/>
      <c r="L153" s="14"/>
      <c r="M153" s="14"/>
      <c r="N153" s="14"/>
      <c r="O153" s="14"/>
      <c r="P153" s="14"/>
      <c r="Q153" s="14"/>
      <c r="R153" s="14"/>
      <c r="T153" s="14">
        <f>AB!C$309</f>
        <v>1</v>
      </c>
      <c r="U153" s="14"/>
      <c r="V153" s="14"/>
      <c r="W153" s="14"/>
      <c r="X153" s="14"/>
      <c r="Y153" s="14"/>
      <c r="Z153" s="14"/>
      <c r="AA153" s="14"/>
      <c r="AB153" s="14"/>
      <c r="AC153" s="14"/>
      <c r="AD153" s="14"/>
      <c r="AE153" s="14"/>
      <c r="AF153" s="14"/>
      <c r="AG153" s="14"/>
      <c r="AH153" s="14"/>
      <c r="AI153" s="14"/>
      <c r="AJ153" s="14"/>
      <c r="AK153" s="14"/>
      <c r="AL153" s="14"/>
      <c r="AM153" s="14"/>
      <c r="AN153" s="14"/>
      <c r="AO153" s="35"/>
      <c r="AP153" s="35"/>
      <c r="AQ153" s="35"/>
      <c r="AR153" s="35"/>
      <c r="AS153" s="35"/>
      <c r="AT153" s="35"/>
    </row>
    <row r="154" spans="1:46" x14ac:dyDescent="0.2">
      <c r="A154" s="21" t="str">
        <f t="shared" si="104"/>
        <v>CIMS.CAN.AB.Transportation Personal.Intercity RailRail Intercity DieselService requestedCIMS.CAN.AB.Fuel Blends.Diesel_Transportation</v>
      </c>
      <c r="B154" s="1" t="s">
        <v>138</v>
      </c>
      <c r="C154" s="1" t="s">
        <v>206</v>
      </c>
      <c r="D154" s="1" t="s">
        <v>225</v>
      </c>
      <c r="E154" s="1" t="s">
        <v>71</v>
      </c>
      <c r="F154" s="1" t="s">
        <v>431</v>
      </c>
      <c r="G154" s="1" t="s">
        <v>68</v>
      </c>
      <c r="H154" s="14" cm="1">
        <f t="array" ref="H154">TREND($T154:$AM154,$T$2:$AM$2,H$1)</f>
        <v>1.9938942624324696</v>
      </c>
      <c r="I154" s="14" cm="1">
        <f t="array" ref="I154">TREND($T154:$AM154,$T$2:$AM$2,I$1)</f>
        <v>1.8539965299869507</v>
      </c>
      <c r="J154" s="14" cm="1">
        <f t="array" ref="J154">TREND($T154:$AM154,$T$2:$AM$2,J$1)</f>
        <v>1.7140987975414319</v>
      </c>
      <c r="K154" s="14" cm="1">
        <f t="array" ref="K154">TREND($T154:$AM154,$T$2:$AM$2,K$1)</f>
        <v>1.5742010650959131</v>
      </c>
      <c r="L154" s="14" cm="1">
        <f t="array" ref="L154">TREND($T154:$AM154,$T$2:$AM$2,L$1)</f>
        <v>1.4622828791394937</v>
      </c>
      <c r="M154" s="49">
        <f t="shared" ref="M154:R154" si="172">L154</f>
        <v>1.4622828791394937</v>
      </c>
      <c r="N154" s="49">
        <f t="shared" si="172"/>
        <v>1.4622828791394937</v>
      </c>
      <c r="O154" s="49">
        <f t="shared" si="172"/>
        <v>1.4622828791394937</v>
      </c>
      <c r="P154" s="49">
        <f t="shared" si="172"/>
        <v>1.4622828791394937</v>
      </c>
      <c r="Q154" s="49">
        <f t="shared" si="172"/>
        <v>1.4622828791394937</v>
      </c>
      <c r="R154" s="49">
        <f t="shared" si="172"/>
        <v>1.4622828791394937</v>
      </c>
      <c r="T154" s="14">
        <f>AB!C$305*1000</f>
        <v>1.9204814702161501</v>
      </c>
      <c r="U154" s="14">
        <f>AB!D$305*1000</f>
        <v>1.9062958973226383</v>
      </c>
      <c r="V154" s="14">
        <f>AB!E$305*1000</f>
        <v>1.7229657590389662</v>
      </c>
      <c r="W154" s="14">
        <f>AB!F$305*1000</f>
        <v>1.8189688785841385</v>
      </c>
      <c r="X154" s="14">
        <f>AB!G$305*1000</f>
        <v>1.78924327352682</v>
      </c>
      <c r="Y154" s="14">
        <f>AB!H$305*1000</f>
        <v>1.8045214798701887</v>
      </c>
      <c r="Z154" s="14">
        <f>AB!I$305*1000</f>
        <v>1.860318060009059</v>
      </c>
      <c r="AA154" s="14">
        <f>AB!J$305*1000</f>
        <v>1.9299981761934746</v>
      </c>
      <c r="AB154" s="14">
        <f>AB!K$305*1000</f>
        <v>2.0024036186402405</v>
      </c>
      <c r="AC154" s="14">
        <f>AB!L$305*1000</f>
        <v>2.118462350497258</v>
      </c>
      <c r="AD154" s="14">
        <f>AB!M$305*1000</f>
        <v>1.7607334956010352</v>
      </c>
      <c r="AE154" s="14">
        <f>AB!N$305*1000</f>
        <v>1.9674762708364484</v>
      </c>
      <c r="AF154" s="14">
        <f>AB!O$305*1000</f>
        <v>1.7315564626900113</v>
      </c>
      <c r="AG154" s="14">
        <f>AB!P$305*1000</f>
        <v>1.5376984562923772</v>
      </c>
      <c r="AH154" s="14">
        <f>AB!Q$305*1000</f>
        <v>1.4943592494671181</v>
      </c>
      <c r="AI154" s="14">
        <f>AB!R$305*1000</f>
        <v>1.4819527024072696</v>
      </c>
      <c r="AJ154" s="14">
        <f>AB!S$305*1000</f>
        <v>1.4353415308792774</v>
      </c>
      <c r="AK154" s="14">
        <f>AB!T$305*1000</f>
        <v>1.4951849009798976</v>
      </c>
      <c r="AL154" s="14">
        <f>AB!U$305*1000</f>
        <v>1.4602077368814366</v>
      </c>
      <c r="AM154" s="14">
        <f>AB!V$305*1000</f>
        <v>1.3236016457859261</v>
      </c>
      <c r="AN154" s="36"/>
      <c r="AO154" s="18"/>
      <c r="AP154" s="18"/>
      <c r="AQ154" s="18"/>
      <c r="AR154" s="18"/>
      <c r="AS154" s="18"/>
      <c r="AT154" s="18"/>
    </row>
    <row r="155" spans="1:46" x14ac:dyDescent="0.2">
      <c r="A155" s="21" t="str">
        <f>B155&amp;D155&amp;E155&amp;F155</f>
        <v>CIMS.CAN.AB.Transportation Personal.Mode.Intercity AirAir IntercityMarket share</v>
      </c>
      <c r="B155" s="1" t="s">
        <v>134</v>
      </c>
      <c r="C155" s="1" t="s">
        <v>206</v>
      </c>
      <c r="D155" s="1" t="s">
        <v>406</v>
      </c>
      <c r="E155" s="1" t="s">
        <v>72</v>
      </c>
      <c r="G155" s="1" t="s">
        <v>73</v>
      </c>
      <c r="H155" s="14">
        <f t="shared" ref="H155" si="173">T155</f>
        <v>1</v>
      </c>
      <c r="I155" s="14"/>
      <c r="J155" s="14"/>
      <c r="K155" s="14"/>
      <c r="L155" s="14"/>
      <c r="M155" s="14"/>
      <c r="N155" s="14"/>
      <c r="O155" s="14"/>
      <c r="P155" s="14"/>
      <c r="Q155" s="14"/>
      <c r="R155" s="14"/>
      <c r="T155" s="36">
        <v>1</v>
      </c>
      <c r="U155" s="14"/>
      <c r="V155" s="14"/>
      <c r="W155" s="14"/>
      <c r="X155" s="14"/>
      <c r="Y155" s="14"/>
      <c r="Z155" s="14"/>
      <c r="AA155" s="14"/>
      <c r="AB155" s="14"/>
      <c r="AC155" s="14"/>
      <c r="AD155" s="14"/>
      <c r="AE155" s="14"/>
      <c r="AF155" s="14"/>
      <c r="AG155" s="14"/>
      <c r="AH155" s="14"/>
      <c r="AI155" s="14"/>
      <c r="AJ155" s="14"/>
      <c r="AK155" s="14"/>
      <c r="AL155" s="14"/>
      <c r="AM155" s="14"/>
      <c r="AN155" s="14"/>
      <c r="AO155" s="35"/>
      <c r="AP155" s="35"/>
      <c r="AQ155" s="35"/>
      <c r="AR155" s="35"/>
      <c r="AS155" s="35"/>
      <c r="AT155" s="35"/>
    </row>
    <row r="156" spans="1:46" x14ac:dyDescent="0.2">
      <c r="A156" s="21" t="str">
        <f>B156&amp;D156&amp;E156&amp;F156</f>
        <v>CIMS.CAN.AB.Transportation Personal.Mode.Intercity AirAir IntercityService requestedCIMS.Generic Fuels.Jet Fuel</v>
      </c>
      <c r="B156" s="1" t="s">
        <v>134</v>
      </c>
      <c r="C156" s="1" t="s">
        <v>206</v>
      </c>
      <c r="D156" s="1" t="s">
        <v>406</v>
      </c>
      <c r="E156" s="1" t="s">
        <v>71</v>
      </c>
      <c r="F156" s="1" t="s">
        <v>407</v>
      </c>
      <c r="G156" s="1" t="s">
        <v>68</v>
      </c>
      <c r="H156" s="14" cm="1">
        <f t="array" ref="H156">TREND($T156:$AM156,$T$2:$AM$2,H$1)</f>
        <v>3.318720661430973</v>
      </c>
      <c r="I156" s="14" cm="1">
        <f t="array" ref="I156">TREND($T156:$AM156,$T$2:$AM$2,I$1)</f>
        <v>2.9481661104022976</v>
      </c>
      <c r="J156" s="14" cm="1">
        <f t="array" ref="J156">TREND($T156:$AM156,$T$2:$AM$2,J$1)</f>
        <v>2.5776115593735938</v>
      </c>
      <c r="K156" s="14" cm="1">
        <f t="array" ref="K156">TREND($T156:$AM156,$T$2:$AM$2,K$1)</f>
        <v>2.2070570083448899</v>
      </c>
      <c r="L156" s="14" cm="1">
        <f t="array" ref="L156">TREND($T156:$AM156,$T$2:$AM$2,L$1)</f>
        <v>1.9106133675219326</v>
      </c>
      <c r="M156" s="49">
        <f t="shared" ref="M156:R156" si="174">L156</f>
        <v>1.9106133675219326</v>
      </c>
      <c r="N156" s="49">
        <f t="shared" si="174"/>
        <v>1.9106133675219326</v>
      </c>
      <c r="O156" s="49">
        <f t="shared" si="174"/>
        <v>1.9106133675219326</v>
      </c>
      <c r="P156" s="49">
        <f t="shared" si="174"/>
        <v>1.9106133675219326</v>
      </c>
      <c r="Q156" s="49">
        <f t="shared" si="174"/>
        <v>1.9106133675219326</v>
      </c>
      <c r="R156" s="49">
        <f t="shared" si="174"/>
        <v>1.9106133675219326</v>
      </c>
      <c r="T156" s="14">
        <f>AB!C$343*1000</f>
        <v>3.1596164623055469</v>
      </c>
      <c r="U156" s="14">
        <f>AB!D$343*1000</f>
        <v>2.9527205259250104</v>
      </c>
      <c r="V156" s="14">
        <f>AB!E$343*1000</f>
        <v>3.1966198718371954</v>
      </c>
      <c r="W156" s="14">
        <f>AB!F$343*1000</f>
        <v>3.3390322912595209</v>
      </c>
      <c r="X156" s="14">
        <f>AB!G$343*1000</f>
        <v>3.3010495245419484</v>
      </c>
      <c r="Y156" s="14">
        <f>AB!H$343*1000</f>
        <v>3.2499116413728988</v>
      </c>
      <c r="Z156" s="14">
        <f>AB!I$343*1000</f>
        <v>2.9989696576940408</v>
      </c>
      <c r="AA156" s="14">
        <f>AB!J$343*1000</f>
        <v>2.8713729955656522</v>
      </c>
      <c r="AB156" s="14">
        <f>AB!K$343*1000</f>
        <v>2.6388362787875423</v>
      </c>
      <c r="AC156" s="14">
        <f>AB!L$343*1000</f>
        <v>2.5195506570255954</v>
      </c>
      <c r="AD156" s="14">
        <f>AB!M$343*1000</f>
        <v>2.344412770084316</v>
      </c>
      <c r="AE156" s="14">
        <f>AB!N$343*1000</f>
        <v>2.2018908332017646</v>
      </c>
      <c r="AF156" s="14">
        <f>AB!O$343*1000</f>
        <v>2.3656422106079771</v>
      </c>
      <c r="AG156" s="14">
        <f>AB!P$343*1000</f>
        <v>2.4643934910845635</v>
      </c>
      <c r="AH156" s="14">
        <f>AB!Q$343*1000</f>
        <v>2.258551259990718</v>
      </c>
      <c r="AI156" s="14">
        <f>AB!R$343*1000</f>
        <v>2.1942755263623379</v>
      </c>
      <c r="AJ156" s="14">
        <f>AB!S$343*1000</f>
        <v>2.0550901367253114</v>
      </c>
      <c r="AK156" s="14">
        <f>AB!T$343*1000</f>
        <v>2.025647453768229</v>
      </c>
      <c r="AL156" s="14">
        <f>AB!U$343*1000</f>
        <v>2.0943365841727686</v>
      </c>
      <c r="AM156" s="14">
        <f>AB!V$343*1000</f>
        <v>2.0614201172162478</v>
      </c>
      <c r="AN156" s="36"/>
      <c r="AO156" s="18"/>
      <c r="AP156" s="18"/>
      <c r="AQ156" s="18"/>
      <c r="AR156" s="18"/>
      <c r="AS156" s="18"/>
      <c r="AT156" s="18"/>
    </row>
    <row r="157" spans="1:46" x14ac:dyDescent="0.2">
      <c r="H157" s="3"/>
      <c r="I157" s="3"/>
      <c r="J157" s="3"/>
      <c r="K157" s="3"/>
      <c r="L157" s="3"/>
      <c r="M157" s="3"/>
      <c r="N157" s="3"/>
      <c r="O157" s="3"/>
      <c r="P157" s="3"/>
      <c r="Q157" s="3"/>
      <c r="R157" s="3"/>
    </row>
    <row r="158" spans="1:46" x14ac:dyDescent="0.2">
      <c r="A158" s="21" t="str">
        <f t="shared" ref="A158:A206" si="175">B158&amp;D158&amp;E158&amp;F158</f>
        <v>CIMS.CAN.SKService requestedCIMS.CAN.SK.Transportation Personal</v>
      </c>
      <c r="B158" s="1" t="s">
        <v>54</v>
      </c>
      <c r="C158" s="1" t="s">
        <v>208</v>
      </c>
      <c r="E158" s="1" t="s">
        <v>71</v>
      </c>
      <c r="F158" s="6" t="s">
        <v>105</v>
      </c>
      <c r="G158" s="1" t="s">
        <v>139</v>
      </c>
      <c r="H158" s="5">
        <f t="shared" ref="H158:R158" si="176">INDEX($T158:$AT158,MATCH(H$1,$T$2:$AT$2,0))</f>
        <v>17458549.888862271</v>
      </c>
      <c r="I158" s="5">
        <f t="shared" si="176"/>
        <v>18866478.239620704</v>
      </c>
      <c r="J158" s="5">
        <f t="shared" si="176"/>
        <v>25788830.620399628</v>
      </c>
      <c r="K158" s="5">
        <f t="shared" si="176"/>
        <v>25835957.602179125</v>
      </c>
      <c r="L158" s="5">
        <f t="shared" si="176"/>
        <v>24841484.310666498</v>
      </c>
      <c r="M158" s="5">
        <f t="shared" si="176"/>
        <v>25610429.442345623</v>
      </c>
      <c r="N158" s="5">
        <f t="shared" si="176"/>
        <v>26635523.455173258</v>
      </c>
      <c r="O158" s="5">
        <f t="shared" si="176"/>
        <v>27658056.833042379</v>
      </c>
      <c r="P158" s="5">
        <f t="shared" si="176"/>
        <v>28812871.643180564</v>
      </c>
      <c r="Q158" s="5">
        <f t="shared" si="176"/>
        <v>30107043.992662571</v>
      </c>
      <c r="R158" s="5">
        <f t="shared" si="176"/>
        <v>31548426.96748678</v>
      </c>
      <c r="T158" s="5">
        <f>SUM(SK!C$72,SK!C$107,SK!C$142,SK!C$177,SK!C$212,SK!C$247,SK!C$287,SK!C$325)*1000+T163</f>
        <v>17458549.888862271</v>
      </c>
      <c r="U158" s="5">
        <f>SUM(SK!D$72,SK!D$107,SK!D$142,SK!D$177,SK!D$212,SK!D$247,SK!D$287,SK!D$325)*1000+U163</f>
        <v>16636634.182652809</v>
      </c>
      <c r="V158" s="5">
        <f>SUM(SK!E$72,SK!E$107,SK!E$142,SK!E$177,SK!E$212,SK!E$247,SK!E$287,SK!E$325)*1000+V163</f>
        <v>18569354.824447762</v>
      </c>
      <c r="W158" s="5">
        <f>SUM(SK!F$72,SK!F$107,SK!F$142,SK!F$177,SK!F$212,SK!F$247,SK!F$287,SK!F$325)*1000+W163</f>
        <v>19758060.370960638</v>
      </c>
      <c r="X158" s="5">
        <f>SUM(SK!G$72,SK!G$107,SK!G$142,SK!G$177,SK!G$212,SK!G$247,SK!G$287,SK!G$325)*1000+X163</f>
        <v>18961860.566558897</v>
      </c>
      <c r="Y158" s="5">
        <f>SUM(SK!H$72,SK!H$107,SK!H$142,SK!H$177,SK!H$212,SK!H$247,SK!H$287,SK!H$325)*1000+Y163</f>
        <v>18866478.239620704</v>
      </c>
      <c r="Z158" s="5">
        <f>SUM(SK!I$72,SK!I$107,SK!I$142,SK!I$177,SK!I$212,SK!I$247,SK!I$287,SK!I$325)*1000+Z163</f>
        <v>20100926.192945249</v>
      </c>
      <c r="AA158" s="5">
        <f>SUM(SK!J$72,SK!J$107,SK!J$142,SK!J$177,SK!J$212,SK!J$247,SK!J$287,SK!J$325)*1000+AA163</f>
        <v>21664412.038333457</v>
      </c>
      <c r="AB158" s="5">
        <f>SUM(SK!K$72,SK!K$107,SK!K$142,SK!K$177,SK!K$212,SK!K$247,SK!K$287,SK!K$325)*1000+AB163</f>
        <v>23669754.362005141</v>
      </c>
      <c r="AC158" s="5">
        <f>SUM(SK!L$72,SK!L$107,SK!L$142,SK!L$177,SK!L$212,SK!L$247,SK!L$287,SK!L$325)*1000+AC163</f>
        <v>25280961.375132009</v>
      </c>
      <c r="AD158" s="5">
        <f>SUM(SK!M$72,SK!M$107,SK!M$142,SK!M$177,SK!M$212,SK!M$247,SK!M$287,SK!M$325)*1000+AD163</f>
        <v>25788830.620399628</v>
      </c>
      <c r="AE158" s="5">
        <f>SUM(SK!N$72,SK!N$107,SK!N$142,SK!N$177,SK!N$212,SK!N$247,SK!N$287,SK!N$325)*1000+AE163</f>
        <v>22154135.80583686</v>
      </c>
      <c r="AF158" s="5">
        <f>SUM(SK!O$72,SK!O$107,SK!O$142,SK!O$177,SK!O$212,SK!O$247,SK!O$287,SK!O$325)*1000+AF163</f>
        <v>25256275.519100741</v>
      </c>
      <c r="AG158" s="5">
        <f>SUM(SK!P$72,SK!P$107,SK!P$142,SK!P$177,SK!P$212,SK!P$247,SK!P$287,SK!P$325)*1000+AG163</f>
        <v>26511850.750960868</v>
      </c>
      <c r="AH158" s="5">
        <f>SUM(SK!Q$72,SK!Q$107,SK!Q$142,SK!Q$177,SK!Q$212,SK!Q$247,SK!Q$287,SK!Q$325)*1000+AH163</f>
        <v>24990873.800376579</v>
      </c>
      <c r="AI158" s="5">
        <f>SUM(SK!R$72,SK!R$107,SK!R$142,SK!R$177,SK!R$212,SK!R$247,SK!R$287,SK!R$325)*1000+AI163</f>
        <v>25835957.602179125</v>
      </c>
      <c r="AJ158" s="5">
        <f>SUM(SK!S$72,SK!S$107,SK!S$142,SK!S$177,SK!S$212,SK!S$247,SK!S$287,SK!S$325)*1000+AJ163</f>
        <v>25792139.635945488</v>
      </c>
      <c r="AK158" s="5">
        <f>SUM(SK!T$72,SK!T$107,SK!T$142,SK!T$177,SK!T$212,SK!T$247,SK!T$287,SK!T$325)*1000+AK163</f>
        <v>25973357.654459059</v>
      </c>
      <c r="AL158" s="5">
        <f>SUM(SK!U$72,SK!U$107,SK!U$142,SK!U$177,SK!U$212,SK!U$247,SK!U$287,SK!U$325)*1000+AL163</f>
        <v>25157100.690475281</v>
      </c>
      <c r="AM158" s="5">
        <f>SUM(SK!V$72,SK!V$107,SK!V$142,SK!V$177,SK!V$212,SK!V$247,SK!V$287,SK!V$325)*1000+AM163</f>
        <v>24841484.310666498</v>
      </c>
      <c r="AN158" s="5">
        <f>SUM(SK!W$72,SK!W$107,SK!W$142,SK!W$177,SK!W$212,SK!W$247,SK!W$287,SK!W$325)*1000+AN163</f>
        <v>21444518.209055547</v>
      </c>
      <c r="AO158" s="18">
        <f t="shared" ref="AO158" si="177">SUM(AO160:AO162)</f>
        <v>25610429.442345623</v>
      </c>
      <c r="AP158" s="18">
        <f t="shared" ref="AP158:AT158" si="178">SUM(AP160:AP163)</f>
        <v>26635523.455173258</v>
      </c>
      <c r="AQ158" s="18">
        <f t="shared" si="178"/>
        <v>27658056.833042379</v>
      </c>
      <c r="AR158" s="18">
        <f t="shared" si="178"/>
        <v>28812871.643180564</v>
      </c>
      <c r="AS158" s="18">
        <f t="shared" si="178"/>
        <v>30107043.992662571</v>
      </c>
      <c r="AT158" s="18">
        <f t="shared" si="178"/>
        <v>31548426.96748678</v>
      </c>
    </row>
    <row r="159" spans="1:46" x14ac:dyDescent="0.2">
      <c r="A159" s="21" t="str">
        <f t="shared" si="175"/>
        <v>CIMS.CAN.SK.Transportation PersonalService requestedCIMS.CAN.SK.Transportation Personal.Mode</v>
      </c>
      <c r="B159" s="1" t="s">
        <v>105</v>
      </c>
      <c r="C159" s="1" t="s">
        <v>208</v>
      </c>
      <c r="E159" s="1" t="s">
        <v>71</v>
      </c>
      <c r="F159" s="1" t="s">
        <v>250</v>
      </c>
      <c r="G159" s="1" t="s">
        <v>139</v>
      </c>
      <c r="H159" s="22">
        <v>1</v>
      </c>
      <c r="I159" s="22">
        <v>1</v>
      </c>
      <c r="J159" s="22">
        <v>1</v>
      </c>
      <c r="K159" s="22">
        <v>1</v>
      </c>
      <c r="L159" s="22">
        <v>1</v>
      </c>
      <c r="M159" s="22">
        <v>1</v>
      </c>
      <c r="N159" s="22">
        <v>1</v>
      </c>
      <c r="O159" s="22">
        <v>1</v>
      </c>
      <c r="P159" s="22">
        <v>1</v>
      </c>
      <c r="Q159" s="22">
        <v>1</v>
      </c>
      <c r="R159" s="22">
        <v>1</v>
      </c>
      <c r="T159" s="22"/>
      <c r="U159" s="22"/>
      <c r="V159" s="22"/>
      <c r="W159" s="22"/>
      <c r="X159" s="22"/>
      <c r="Y159" s="22"/>
      <c r="Z159" s="22"/>
      <c r="AA159" s="22"/>
      <c r="AB159" s="22"/>
      <c r="AC159" s="22"/>
      <c r="AD159" s="22"/>
      <c r="AE159" s="22"/>
      <c r="AF159" s="22"/>
      <c r="AG159" s="22"/>
      <c r="AH159" s="22"/>
      <c r="AI159" s="22"/>
      <c r="AJ159" s="22"/>
      <c r="AK159" s="22"/>
      <c r="AL159" s="22"/>
      <c r="AM159" s="22"/>
      <c r="AN159" s="22"/>
      <c r="AO159" s="24"/>
      <c r="AP159" s="24"/>
      <c r="AQ159" s="24"/>
      <c r="AR159" s="24"/>
      <c r="AS159" s="24"/>
      <c r="AT159" s="24"/>
    </row>
    <row r="160" spans="1:46" x14ac:dyDescent="0.2">
      <c r="A160" s="21" t="str">
        <f t="shared" si="175"/>
        <v>CIMS.CAN.SK.Transportation Personal.ModeService requestedCIMS.CAN.SK.Transportation Personal.Mode.Urban</v>
      </c>
      <c r="B160" s="1" t="s">
        <v>250</v>
      </c>
      <c r="C160" s="1" t="s">
        <v>208</v>
      </c>
      <c r="E160" s="1" t="s">
        <v>71</v>
      </c>
      <c r="F160" s="1" t="s">
        <v>251</v>
      </c>
      <c r="G160" s="1" t="s">
        <v>139</v>
      </c>
      <c r="H160" s="14">
        <f t="shared" ref="H160:R160" si="179">INDEX($T160:$AT160,MATCH(H$1,$T$2:$AT$2,0))/INDEX($T158:$AT158,MATCH(H$1,$T$2:$AT$2,0))</f>
        <v>0.56348232652543606</v>
      </c>
      <c r="I160" s="14">
        <f t="shared" si="179"/>
        <v>0.57326877527739861</v>
      </c>
      <c r="J160" s="14">
        <f t="shared" si="179"/>
        <v>0.57236126600523551</v>
      </c>
      <c r="K160" s="14">
        <f t="shared" si="179"/>
        <v>0.55455645078323057</v>
      </c>
      <c r="L160" s="14">
        <f t="shared" si="179"/>
        <v>0.56132385512862393</v>
      </c>
      <c r="M160" s="14">
        <f t="shared" si="179"/>
        <v>0.56325846611379371</v>
      </c>
      <c r="N160" s="14">
        <f t="shared" si="179"/>
        <v>0.56231771744289227</v>
      </c>
      <c r="O160" s="14">
        <f t="shared" si="179"/>
        <v>0.56403304825543465</v>
      </c>
      <c r="P160" s="14">
        <f t="shared" si="179"/>
        <v>0.56560343683171321</v>
      </c>
      <c r="Q160" s="14">
        <f t="shared" si="179"/>
        <v>0.56703955315140486</v>
      </c>
      <c r="R160" s="14">
        <f t="shared" si="179"/>
        <v>0.56835151551549801</v>
      </c>
      <c r="T160" s="5">
        <f t="shared" ref="T160:AT160" si="180">SUM(T164:T166)/(1-$H163)</f>
        <v>9837584.3091365062</v>
      </c>
      <c r="U160" s="5">
        <f t="shared" si="180"/>
        <v>9268436.3347638976</v>
      </c>
      <c r="V160" s="5">
        <f t="shared" si="180"/>
        <v>10497227.366585417</v>
      </c>
      <c r="W160" s="5">
        <f t="shared" si="180"/>
        <v>11406122.164611742</v>
      </c>
      <c r="X160" s="5">
        <f t="shared" si="180"/>
        <v>10912942.703063872</v>
      </c>
      <c r="Y160" s="5">
        <f t="shared" si="180"/>
        <v>10815562.874225052</v>
      </c>
      <c r="Z160" s="5">
        <f t="shared" si="180"/>
        <v>11687070.275344428</v>
      </c>
      <c r="AA160" s="5">
        <f t="shared" si="180"/>
        <v>12330695.802859321</v>
      </c>
      <c r="AB160" s="5">
        <f t="shared" si="180"/>
        <v>13437566.577352254</v>
      </c>
      <c r="AC160" s="5">
        <f t="shared" si="180"/>
        <v>14673905.779980071</v>
      </c>
      <c r="AD160" s="5">
        <f t="shared" si="180"/>
        <v>14760527.742686514</v>
      </c>
      <c r="AE160" s="5">
        <f t="shared" si="180"/>
        <v>12679397.403102098</v>
      </c>
      <c r="AF160" s="5">
        <f t="shared" si="180"/>
        <v>14387344.254301082</v>
      </c>
      <c r="AG160" s="5">
        <f t="shared" si="180"/>
        <v>14991664.340423344</v>
      </c>
      <c r="AH160" s="5">
        <f t="shared" si="180"/>
        <v>13641199.553509079</v>
      </c>
      <c r="AI160" s="5">
        <f t="shared" si="180"/>
        <v>14327496.95045048</v>
      </c>
      <c r="AJ160" s="5">
        <f t="shared" si="180"/>
        <v>14367465.303771337</v>
      </c>
      <c r="AK160" s="5">
        <f t="shared" si="180"/>
        <v>14559246.824233577</v>
      </c>
      <c r="AL160" s="5">
        <f t="shared" si="180"/>
        <v>14102405.160586217</v>
      </c>
      <c r="AM160" s="5">
        <f t="shared" si="180"/>
        <v>13944117.740380546</v>
      </c>
      <c r="AN160" s="5">
        <f t="shared" si="180"/>
        <v>12507638.628688661</v>
      </c>
      <c r="AO160" s="5">
        <f t="shared" si="180"/>
        <v>14425291.204211136</v>
      </c>
      <c r="AP160" s="5">
        <f t="shared" si="180"/>
        <v>14977626.752209647</v>
      </c>
      <c r="AQ160" s="5">
        <f t="shared" si="180"/>
        <v>15600058.104362946</v>
      </c>
      <c r="AR160" s="5">
        <f t="shared" si="180"/>
        <v>16296659.226373939</v>
      </c>
      <c r="AS160" s="5">
        <f t="shared" si="180"/>
        <v>17071884.772309072</v>
      </c>
      <c r="AT160" s="5">
        <f t="shared" si="180"/>
        <v>17930596.279101118</v>
      </c>
    </row>
    <row r="161" spans="1:48" x14ac:dyDescent="0.2">
      <c r="A161" s="21" t="str">
        <f t="shared" si="175"/>
        <v>CIMS.CAN.SK.Transportation Personal.ModeService requestedCIMS.CAN.SK.Transportation Personal.Mode.Intercity Land</v>
      </c>
      <c r="B161" s="1" t="s">
        <v>250</v>
      </c>
      <c r="C161" s="1" t="s">
        <v>208</v>
      </c>
      <c r="E161" s="1" t="s">
        <v>71</v>
      </c>
      <c r="F161" s="1" t="s">
        <v>252</v>
      </c>
      <c r="G161" s="1" t="s">
        <v>139</v>
      </c>
      <c r="H161" s="14">
        <f t="shared" ref="H161:R161" si="181">INDEX($T161:$AT161,MATCH(H$1,$T$2:$AT$2,0))/INDEX($T158:$AT158,MATCH(H$1,$T$2:$AT$2,0))</f>
        <v>0.40960193178814713</v>
      </c>
      <c r="I161" s="14">
        <f t="shared" si="181"/>
        <v>0.40120892775669503</v>
      </c>
      <c r="J161" s="14">
        <f t="shared" si="181"/>
        <v>0.39319500956741188</v>
      </c>
      <c r="K161" s="14">
        <f t="shared" si="181"/>
        <v>0.39029988886071387</v>
      </c>
      <c r="L161" s="14">
        <f t="shared" si="181"/>
        <v>0.40439874311798851</v>
      </c>
      <c r="M161" s="14">
        <f t="shared" si="181"/>
        <v>0.4009237437904829</v>
      </c>
      <c r="N161" s="14">
        <f t="shared" si="181"/>
        <v>0.39557185538837281</v>
      </c>
      <c r="O161" s="14">
        <f t="shared" si="181"/>
        <v>0.39245158284285969</v>
      </c>
      <c r="P161" s="14">
        <f t="shared" si="181"/>
        <v>0.38955441953364051</v>
      </c>
      <c r="Q161" s="14">
        <f t="shared" si="181"/>
        <v>0.38687255256529302</v>
      </c>
      <c r="R161" s="14">
        <f t="shared" si="181"/>
        <v>0.38439721377682978</v>
      </c>
      <c r="T161" s="5">
        <f t="shared" ref="T161:AT161" si="182">SUM(T169:T171)</f>
        <v>7151055.760697728</v>
      </c>
      <c r="U161" s="5">
        <f t="shared" si="182"/>
        <v>6836608.0864406023</v>
      </c>
      <c r="V161" s="5">
        <f t="shared" si="182"/>
        <v>7615628.0120394882</v>
      </c>
      <c r="W161" s="5">
        <f t="shared" si="182"/>
        <v>7954464.9613389298</v>
      </c>
      <c r="X161" s="5">
        <f t="shared" si="182"/>
        <v>7668665.3436016236</v>
      </c>
      <c r="Y161" s="5">
        <f t="shared" si="182"/>
        <v>7569399.5050632423</v>
      </c>
      <c r="Z161" s="5">
        <f t="shared" si="182"/>
        <v>7837217.8727432117</v>
      </c>
      <c r="AA161" s="5">
        <f t="shared" si="182"/>
        <v>8676630.2341382857</v>
      </c>
      <c r="AB161" s="5">
        <f t="shared" si="182"/>
        <v>9454999.7429065723</v>
      </c>
      <c r="AC161" s="5">
        <f t="shared" si="182"/>
        <v>9873440.4980131257</v>
      </c>
      <c r="AD161" s="5">
        <f t="shared" si="182"/>
        <v>10140039.502520395</v>
      </c>
      <c r="AE161" s="5">
        <f t="shared" si="182"/>
        <v>8489031.2244892325</v>
      </c>
      <c r="AF161" s="5">
        <f t="shared" si="182"/>
        <v>9837648.9394081961</v>
      </c>
      <c r="AG161" s="5">
        <f t="shared" si="182"/>
        <v>10340537.133538101</v>
      </c>
      <c r="AH161" s="5">
        <f t="shared" si="182"/>
        <v>9459132.6967866067</v>
      </c>
      <c r="AI161" s="5">
        <f t="shared" si="182"/>
        <v>10083771.380740628</v>
      </c>
      <c r="AJ161" s="5">
        <f t="shared" si="182"/>
        <v>10293052.72665873</v>
      </c>
      <c r="AK161" s="5">
        <f t="shared" si="182"/>
        <v>10364935.172315981</v>
      </c>
      <c r="AL161" s="5">
        <f t="shared" si="182"/>
        <v>10085252.501799125</v>
      </c>
      <c r="AM161" s="5">
        <f t="shared" si="182"/>
        <v>10045865.032418763</v>
      </c>
      <c r="AN161" s="5">
        <f t="shared" si="182"/>
        <v>8643832.2934110779</v>
      </c>
      <c r="AO161" s="5">
        <f t="shared" si="182"/>
        <v>10267829.252107216</v>
      </c>
      <c r="AP161" s="5">
        <f t="shared" si="182"/>
        <v>10536263.432403408</v>
      </c>
      <c r="AQ161" s="5">
        <f t="shared" si="182"/>
        <v>10854448.182485253</v>
      </c>
      <c r="AR161" s="5">
        <f t="shared" si="182"/>
        <v>11224181.488056496</v>
      </c>
      <c r="AS161" s="5">
        <f t="shared" si="182"/>
        <v>11647588.95963694</v>
      </c>
      <c r="AT161" s="5">
        <f t="shared" si="182"/>
        <v>12127127.425343718</v>
      </c>
    </row>
    <row r="162" spans="1:48" x14ac:dyDescent="0.2">
      <c r="A162" s="21" t="str">
        <f t="shared" si="175"/>
        <v>CIMS.CAN.SK.Transportation Personal.ModeService requestedCIMS.CAN.SK.Transportation Personal.Mode.Intercity Air</v>
      </c>
      <c r="B162" s="1" t="s">
        <v>250</v>
      </c>
      <c r="C162" s="1" t="s">
        <v>208</v>
      </c>
      <c r="E162" s="1" t="s">
        <v>71</v>
      </c>
      <c r="F162" s="1" t="s">
        <v>253</v>
      </c>
      <c r="G162" s="1" t="s">
        <v>139</v>
      </c>
      <c r="H162" s="14">
        <f t="shared" ref="H162:R162" si="183">INDEX($T162:$AT162,MATCH(H$1,$T$2:$AT$2,0))/INDEX($T158:$AT158,MATCH(H$1,$T$2:$AT$2,0))</f>
        <v>2.6915741686416656E-2</v>
      </c>
      <c r="I162" s="14">
        <f t="shared" si="183"/>
        <v>2.5522296965906598E-2</v>
      </c>
      <c r="J162" s="14">
        <f t="shared" si="183"/>
        <v>3.4443724427352558E-2</v>
      </c>
      <c r="K162" s="14">
        <f t="shared" si="183"/>
        <v>5.5143660356055453E-2</v>
      </c>
      <c r="L162" s="14">
        <f t="shared" si="183"/>
        <v>3.4277401753387615E-2</v>
      </c>
      <c r="M162" s="14">
        <f t="shared" si="183"/>
        <v>3.5817790095723376E-2</v>
      </c>
      <c r="N162" s="14">
        <f t="shared" si="183"/>
        <v>3.7100915209332584E-2</v>
      </c>
      <c r="O162" s="14">
        <f t="shared" si="183"/>
        <v>3.8490575598761859E-2</v>
      </c>
      <c r="P162" s="14">
        <f t="shared" si="183"/>
        <v>3.9803360233027364E-2</v>
      </c>
      <c r="Q162" s="14">
        <f t="shared" si="183"/>
        <v>4.1036316972376335E-2</v>
      </c>
      <c r="R162" s="14">
        <f t="shared" si="183"/>
        <v>4.218800553604192E-2</v>
      </c>
      <c r="T162" s="5">
        <f>SUM(SK!C$325)*1000</f>
        <v>469909.8190280351</v>
      </c>
      <c r="U162" s="5">
        <f>SUM(SK!D$325)*1000</f>
        <v>531589.76144830836</v>
      </c>
      <c r="V162" s="5">
        <f>SUM(SK!E$325)*1000</f>
        <v>456499.44582285319</v>
      </c>
      <c r="W162" s="5">
        <f>SUM(SK!F$325)*1000</f>
        <v>397473.24500997079</v>
      </c>
      <c r="X162" s="5">
        <f>SUM(SK!G$325)*1000</f>
        <v>380252.51989340421</v>
      </c>
      <c r="Y162" s="5">
        <f>SUM(SK!H$325)*1000</f>
        <v>481515.86033241433</v>
      </c>
      <c r="Z162" s="5">
        <f>SUM(SK!I$325)*1000</f>
        <v>576638.04485761398</v>
      </c>
      <c r="AA162" s="5">
        <f>SUM(SK!J$325)*1000</f>
        <v>657086.00133585848</v>
      </c>
      <c r="AB162" s="5">
        <f>SUM(SK!K$325)*1000</f>
        <v>777188.04174630612</v>
      </c>
      <c r="AC162" s="5">
        <f>SUM(SK!L$325)*1000</f>
        <v>733615.09713881579</v>
      </c>
      <c r="AD162" s="5">
        <f>SUM(SK!M$325)*1000</f>
        <v>888263.37519271625</v>
      </c>
      <c r="AE162" s="5">
        <f>SUM(SK!N$325)*1000</f>
        <v>985707.17824552511</v>
      </c>
      <c r="AF162" s="5">
        <f>SUM(SK!O$325)*1000</f>
        <v>1031282.3253914646</v>
      </c>
      <c r="AG162" s="5">
        <f>SUM(SK!P$325)*1000</f>
        <v>1179649.2769994272</v>
      </c>
      <c r="AH162" s="5">
        <f>SUM(SK!Q$325)*1000</f>
        <v>1890541.5500808898</v>
      </c>
      <c r="AI162" s="5">
        <f>SUM(SK!R$325)*1000</f>
        <v>1424689.2709880145</v>
      </c>
      <c r="AJ162" s="5">
        <f>SUM(SK!S$325)*1000</f>
        <v>1131621.6055154195</v>
      </c>
      <c r="AK162" s="5">
        <f>SUM(SK!T$325)*1000</f>
        <v>1049175.6579095074</v>
      </c>
      <c r="AL162" s="5">
        <f>SUM(SK!U$325)*1000</f>
        <v>969443.02808994439</v>
      </c>
      <c r="AM162" s="5">
        <f>SUM(SK!V$325)*1000</f>
        <v>851501.53786719078</v>
      </c>
      <c r="AN162" s="5">
        <f>SUM(SK!W$325)*1000</f>
        <v>293047.2869558119</v>
      </c>
      <c r="AO162" s="41">
        <f t="shared" ref="AO162" si="184">AM162*(1+$AV162)^5</f>
        <v>917308.98602726939</v>
      </c>
      <c r="AP162" s="18">
        <f t="shared" ref="AP162" si="185">AO162*(1+$AV162)^5</f>
        <v>988202.29726657236</v>
      </c>
      <c r="AQ162" s="18">
        <f t="shared" ref="AQ162" si="186">AP162*(1+$AV162)^5</f>
        <v>1064574.5274470698</v>
      </c>
      <c r="AR162" s="18">
        <f t="shared" ref="AR162" si="187">AQ162*(1+$AV162)^5</f>
        <v>1146849.1093614951</v>
      </c>
      <c r="AS162" s="18">
        <f t="shared" ref="AS162" si="188">AR162*(1+$AV162)^5</f>
        <v>1235482.2003841801</v>
      </c>
      <c r="AT162" s="18">
        <f t="shared" ref="AT162" si="189">AS162*(1+$AV162)^5</f>
        <v>1330965.2115577464</v>
      </c>
      <c r="AV162" s="46">
        <f t="shared" ref="AV162" si="190">AV110</f>
        <v>1.4999999999999999E-2</v>
      </c>
    </row>
    <row r="163" spans="1:48" x14ac:dyDescent="0.2">
      <c r="A163" s="21" t="str">
        <f t="shared" si="175"/>
        <v>CIMS.CAN.SK.Transportation Personal.Mode.UrbanWalk Cycle UrbanMarket share</v>
      </c>
      <c r="B163" s="1" t="s">
        <v>251</v>
      </c>
      <c r="C163" s="1" t="s">
        <v>208</v>
      </c>
      <c r="D163" s="1" t="s">
        <v>119</v>
      </c>
      <c r="E163" s="1" t="s">
        <v>72</v>
      </c>
      <c r="G163" s="1" t="s">
        <v>73</v>
      </c>
      <c r="H163" s="14">
        <f>Inputs!$C$85</f>
        <v>8.9086859688195987E-3</v>
      </c>
      <c r="I163" s="36">
        <f t="shared" ref="I163:R163" si="191">H163</f>
        <v>8.9086859688195987E-3</v>
      </c>
      <c r="J163" s="36">
        <f t="shared" si="191"/>
        <v>8.9086859688195987E-3</v>
      </c>
      <c r="K163" s="36">
        <f t="shared" si="191"/>
        <v>8.9086859688195987E-3</v>
      </c>
      <c r="L163" s="36">
        <f t="shared" si="191"/>
        <v>8.9086859688195987E-3</v>
      </c>
      <c r="M163" s="36">
        <f t="shared" si="191"/>
        <v>8.9086859688195987E-3</v>
      </c>
      <c r="N163" s="36">
        <f t="shared" si="191"/>
        <v>8.9086859688195987E-3</v>
      </c>
      <c r="O163" s="36">
        <f t="shared" si="191"/>
        <v>8.9086859688195987E-3</v>
      </c>
      <c r="P163" s="36">
        <f t="shared" si="191"/>
        <v>8.9086859688195987E-3</v>
      </c>
      <c r="Q163" s="36">
        <f t="shared" si="191"/>
        <v>8.9086859688195987E-3</v>
      </c>
      <c r="R163" s="36">
        <f t="shared" si="191"/>
        <v>8.9086859688195987E-3</v>
      </c>
      <c r="T163" s="5">
        <f t="shared" ref="T163:AT163" si="192">$H163*T160</f>
        <v>87639.949301884233</v>
      </c>
      <c r="U163" s="5">
        <f t="shared" si="192"/>
        <v>82569.588728408882</v>
      </c>
      <c r="V163" s="5">
        <f t="shared" si="192"/>
        <v>93516.502152208603</v>
      </c>
      <c r="W163" s="5">
        <f t="shared" si="192"/>
        <v>101613.56048651885</v>
      </c>
      <c r="X163" s="5">
        <f t="shared" si="192"/>
        <v>97219.97953731734</v>
      </c>
      <c r="Y163" s="5">
        <f t="shared" si="192"/>
        <v>96352.453222494893</v>
      </c>
      <c r="Z163" s="5">
        <f t="shared" si="192"/>
        <v>104116.43897856951</v>
      </c>
      <c r="AA163" s="5">
        <f t="shared" si="192"/>
        <v>109850.29668471555</v>
      </c>
      <c r="AB163" s="5">
        <f t="shared" si="192"/>
        <v>119711.06082273723</v>
      </c>
      <c r="AC163" s="5">
        <f t="shared" si="192"/>
        <v>130725.21852988927</v>
      </c>
      <c r="AD163" s="5">
        <f t="shared" si="192"/>
        <v>131496.90639364376</v>
      </c>
      <c r="AE163" s="5">
        <f t="shared" si="192"/>
        <v>112956.76973810332</v>
      </c>
      <c r="AF163" s="5">
        <f t="shared" si="192"/>
        <v>128172.33188686933</v>
      </c>
      <c r="AG163" s="5">
        <f t="shared" si="192"/>
        <v>133556.02975878256</v>
      </c>
      <c r="AH163" s="5">
        <f t="shared" si="192"/>
        <v>121525.1630602145</v>
      </c>
      <c r="AI163" s="5">
        <f t="shared" si="192"/>
        <v>127639.17105078379</v>
      </c>
      <c r="AJ163" s="5">
        <f t="shared" si="192"/>
        <v>127995.23655921013</v>
      </c>
      <c r="AK163" s="5">
        <f t="shared" si="192"/>
        <v>129703.75789963096</v>
      </c>
      <c r="AL163" s="5">
        <f t="shared" si="192"/>
        <v>125633.89898072353</v>
      </c>
      <c r="AM163" s="5">
        <f t="shared" si="192"/>
        <v>124223.76606129661</v>
      </c>
      <c r="AN163" s="5">
        <f t="shared" si="192"/>
        <v>111426.62475446469</v>
      </c>
      <c r="AO163" s="5">
        <f t="shared" si="192"/>
        <v>128510.38934709252</v>
      </c>
      <c r="AP163" s="5">
        <f t="shared" si="192"/>
        <v>133430.97329362715</v>
      </c>
      <c r="AQ163" s="5">
        <f t="shared" si="192"/>
        <v>138976.01874710864</v>
      </c>
      <c r="AR163" s="5">
        <f t="shared" si="192"/>
        <v>145181.81938863196</v>
      </c>
      <c r="AS163" s="5">
        <f t="shared" si="192"/>
        <v>152088.06033237479</v>
      </c>
      <c r="AT163" s="5">
        <f t="shared" si="192"/>
        <v>159738.05148419703</v>
      </c>
    </row>
    <row r="164" spans="1:48" x14ac:dyDescent="0.2">
      <c r="A164" s="21" t="str">
        <f t="shared" si="175"/>
        <v>CIMS.CAN.SK.Transportation Personal.Mode.UrbanPassenger Vehicle Urban 1 PassengerMarket share</v>
      </c>
      <c r="B164" s="1" t="s">
        <v>251</v>
      </c>
      <c r="C164" s="1" t="s">
        <v>208</v>
      </c>
      <c r="D164" s="1" t="s">
        <v>121</v>
      </c>
      <c r="E164" s="1" t="s">
        <v>72</v>
      </c>
      <c r="G164" s="1" t="s">
        <v>73</v>
      </c>
      <c r="H164" s="14" cm="1">
        <f t="array" ref="H164">(1-$H163)*INDEX($T164:$AT164,MATCH(H$1,$T$2:$AT$2,0))/SUM(_xlfn._xlws.FILTER($T164:$AT166,$T$2:$AT$2=H$1))</f>
        <v>0.35373547154266211</v>
      </c>
      <c r="I164" s="14" cm="1">
        <f t="array" ref="I164">(1-$H163)*INDEX($T164:$AT164,MATCH(I$1,$T$2:$AT$2,0))/SUM(_xlfn._xlws.FILTER($T164:$AT166,$T$2:$AT$2=I$1))</f>
        <v>0.33667789148026467</v>
      </c>
      <c r="J164" s="14" cm="1">
        <f t="array" ref="J164">(1-$H163)*INDEX($T164:$AT164,MATCH(J$1,$T$2:$AT$2,0))/SUM(_xlfn._xlws.FILTER($T164:$AT166,$T$2:$AT$2=J$1))</f>
        <v>0.3375175725513519</v>
      </c>
      <c r="K164" s="14" cm="1">
        <f t="array" ref="K164">(1-$H163)*INDEX($T164:$AT164,MATCH(K$1,$T$2:$AT$2,0))/SUM(_xlfn._xlws.FILTER($T164:$AT166,$T$2:$AT$2=K$1))</f>
        <v>0.33919029253115923</v>
      </c>
      <c r="L164" s="14" cm="1">
        <f t="array" ref="L164">(1-$H163)*INDEX($T164:$AT164,MATCH(L$1,$T$2:$AT$2,0))/SUM(_xlfn._xlws.FILTER($T164:$AT166,$T$2:$AT$2=L$1))</f>
        <v>0.33920850509493189</v>
      </c>
      <c r="M164" s="14" cm="1">
        <f t="array" ref="M164">(1-$H163)*INDEX($T164:$AT164,MATCH(M$1,$T$2:$AT$2,0))/SUM(_xlfn._xlws.FILTER($T164:$AT166,$T$2:$AT$2=M$1))</f>
        <v>0.33439828200841515</v>
      </c>
      <c r="N164" s="14" cm="1">
        <f t="array" ref="N164">(1-$H163)*INDEX($T164:$AT164,MATCH(N$1,$T$2:$AT$2,0))/SUM(_xlfn._xlws.FILTER($T164:$AT166,$T$2:$AT$2=N$1))</f>
        <v>0.33024518396540559</v>
      </c>
      <c r="O164" s="14" cm="1">
        <f t="array" ref="O164">(1-$H163)*INDEX($T164:$AT164,MATCH(O$1,$T$2:$AT$2,0))/SUM(_xlfn._xlws.FILTER($T164:$AT166,$T$2:$AT$2=O$1))</f>
        <v>0.32630404658534146</v>
      </c>
      <c r="P164" s="14" cm="1">
        <f t="array" ref="P164">(1-$H163)*INDEX($T164:$AT164,MATCH(P$1,$T$2:$AT$2,0))/SUM(_xlfn._xlws.FILTER($T164:$AT166,$T$2:$AT$2=P$1))</f>
        <v>0.32258670373205761</v>
      </c>
      <c r="Q164" s="14" cm="1">
        <f t="array" ref="Q164">(1-$H163)*INDEX($T164:$AT164,MATCH(Q$1,$T$2:$AT$2,0))/SUM(_xlfn._xlws.FILTER($T164:$AT166,$T$2:$AT$2=Q$1))</f>
        <v>0.31910042654685772</v>
      </c>
      <c r="R164" s="14" cm="1">
        <f t="array" ref="R164">(1-$H163)*INDEX($T164:$AT164,MATCH(R$1,$T$2:$AT$2,0))/SUM(_xlfn._xlws.FILTER($T164:$AT166,$T$2:$AT$2=R$1))</f>
        <v>0.31584827665896387</v>
      </c>
      <c r="T164" s="5">
        <f>(T181*SK!C$77*Inputs!D$73+T183*SK!C$112*Inputs!D$75)*Inputs!$C$55+SK!C$142*1000</f>
        <v>3479902.5244330959</v>
      </c>
      <c r="U164" s="5">
        <f>(U181*SK!D$77*Inputs!E$73+U183*SK!D$112*Inputs!E$75)*Inputs!$C$55+SK!D$142*1000</f>
        <v>3351683.7008946361</v>
      </c>
      <c r="V164" s="5">
        <f>(V181*SK!E$77*Inputs!F$73+V183*SK!E$112*Inputs!F$75)*Inputs!$C$55+SK!E$142*1000</f>
        <v>3694711.5449582776</v>
      </c>
      <c r="W164" s="5">
        <f>(W181*SK!F$77*Inputs!G$73+W183*SK!F$112*Inputs!G$75)*Inputs!$C$55+SK!F$142*1000</f>
        <v>3864350.6017863513</v>
      </c>
      <c r="X164" s="5">
        <f>(X181*SK!G$77*Inputs!H$73+X183*SK!G$112*Inputs!H$75)*Inputs!$C$55+SK!G$142*1000</f>
        <v>3752806.728456642</v>
      </c>
      <c r="Y164" s="5">
        <f>(Y181*SK!H$77*Inputs!I$73+Y183*SK!H$112*Inputs!I$75)*Inputs!$C$55+SK!H$142*1000</f>
        <v>3641360.9036663212</v>
      </c>
      <c r="Z164" s="5">
        <f>(Z181*SK!I$77*Inputs!J$73+Z183*SK!I$112*Inputs!J$75)*Inputs!$C$55+SK!I$142*1000</f>
        <v>3829110.7089015404</v>
      </c>
      <c r="AA164" s="5">
        <f>(AA181*SK!J$77*Inputs!K$73+AA183*SK!J$112*Inputs!K$75)*Inputs!$C$55+SK!J$142*1000</f>
        <v>4236392.285960407</v>
      </c>
      <c r="AB164" s="5">
        <f>(AB181*SK!K$77*Inputs!L$73+AB183*SK!K$112*Inputs!L$75)*Inputs!$C$55+SK!K$142*1000</f>
        <v>4619598.39344831</v>
      </c>
      <c r="AC164" s="5">
        <f>(AC181*SK!L$77*Inputs!M$73+AC183*SK!L$112*Inputs!M$75)*Inputs!$C$55+SK!L$142*1000</f>
        <v>4820508.6690740027</v>
      </c>
      <c r="AD164" s="5">
        <f>(AD181*SK!M$77*Inputs!N$73+AD183*SK!M$112*Inputs!N$75)*Inputs!$C$55+SK!M$142*1000</f>
        <v>4981937.4932884378</v>
      </c>
      <c r="AE164" s="5">
        <f>(AE181*SK!N$77*Inputs!O$73+AE183*SK!N$112*Inputs!O$75)*Inputs!$C$55+SK!N$142*1000</f>
        <v>4134621.4498435548</v>
      </c>
      <c r="AF164" s="5">
        <f>(AF181*SK!O$77*Inputs!P$73+AF183*SK!O$112*Inputs!P$75)*Inputs!$C$55+SK!O$142*1000</f>
        <v>4843659.1069175312</v>
      </c>
      <c r="AG164" s="5">
        <f>(AG181*SK!P$77*Inputs!Q$73+AG183*SK!P$112*Inputs!Q$75)*Inputs!$C$55+SK!P$142*1000</f>
        <v>5006441.4281305047</v>
      </c>
      <c r="AH164" s="5">
        <f>(AH181*SK!Q$77*Inputs!R$73+AH183*SK!Q$112*Inputs!R$75)*Inputs!$C$55+SK!Q$142*1000</f>
        <v>4575678.2408985794</v>
      </c>
      <c r="AI164" s="5">
        <f>(AI181*SK!R$77*Inputs!S$73+AI183*SK!R$112*Inputs!S$75)*Inputs!$C$55+SK!R$142*1000</f>
        <v>4859747.8818625901</v>
      </c>
      <c r="AJ164" s="5">
        <f>(AJ181*SK!S$77*Inputs!T$73+AJ183*SK!S$112*Inputs!T$75)*Inputs!$C$55+SK!S$142*1000</f>
        <v>4956686.5371138621</v>
      </c>
      <c r="AK164" s="5">
        <f>(AK181*SK!T$77*Inputs!U$73+AK183*SK!T$112*Inputs!U$75)*Inputs!$C$55+SK!T$142*1000</f>
        <v>4948529.1246855212</v>
      </c>
      <c r="AL164" s="5">
        <f>(AL181*SK!U$77*Inputs!V$73+AL183*SK!U$112*Inputs!V$75)*Inputs!$C$55+SK!U$142*1000</f>
        <v>4781675.1859173449</v>
      </c>
      <c r="AM164" s="5">
        <f>(AM181*SK!V$77*Inputs!W$73+AM183*SK!V$112*Inputs!W$75)*Inputs!$C$55+SK!V$142*1000</f>
        <v>4729963.3335822038</v>
      </c>
      <c r="AN164" s="5">
        <f>(AN181*SK!W$77*Inputs!X$73+AN183*SK!W$112*Inputs!X$75)*Inputs!$C$55+SK!W$142*1000</f>
        <v>4152516.5392300962</v>
      </c>
      <c r="AO164" s="48">
        <f>(AO181*SK!$W$77*Inputs!$X$73+AO183*SK!$W$112*Inputs!$X$75)*Inputs!$C$55+SK!$W$142*1000</f>
        <v>4823792.5961593064</v>
      </c>
      <c r="AP164" s="48">
        <f>(AP181*SK!$W$77*Inputs!$X$73+AP183*SK!$W$112*Inputs!$X$75)*Inputs!$C$55+SK!$W$142*1000</f>
        <v>4946289.1021486549</v>
      </c>
      <c r="AQ164" s="48">
        <f>(AQ181*SK!$W$77*Inputs!$X$73+AQ183*SK!$W$112*Inputs!$X$75)*Inputs!$C$55+SK!$W$142*1000</f>
        <v>5090362.0864200797</v>
      </c>
      <c r="AR164" s="48">
        <f>(AR181*SK!$W$77*Inputs!$X$73+AR183*SK!$W$112*Inputs!$X$75)*Inputs!$C$55+SK!$W$142*1000</f>
        <v>5257085.5816805931</v>
      </c>
      <c r="AS164" s="48">
        <f>(AS181*SK!$W$77*Inputs!$X$73+AS183*SK!$W$112*Inputs!$X$75)*Inputs!$C$55+SK!$W$142*1000</f>
        <v>5447645.7128026299</v>
      </c>
      <c r="AT164" s="48">
        <f>(AT181*SK!$W$77*Inputs!$X$73+AT183*SK!$W$112*Inputs!$X$75)*Inputs!$C$55+SK!$W$142*1000</f>
        <v>5663347.9342217175</v>
      </c>
    </row>
    <row r="165" spans="1:48" x14ac:dyDescent="0.2">
      <c r="A165" s="21" t="str">
        <f t="shared" si="175"/>
        <v>CIMS.CAN.SK.Transportation Personal.Mode.UrbanPassenger Vehicle Urban 3 PassengerMarket share</v>
      </c>
      <c r="B165" s="1" t="s">
        <v>251</v>
      </c>
      <c r="C165" s="1" t="s">
        <v>208</v>
      </c>
      <c r="D165" s="1" t="s">
        <v>120</v>
      </c>
      <c r="E165" s="1" t="s">
        <v>72</v>
      </c>
      <c r="G165" s="1" t="s">
        <v>73</v>
      </c>
      <c r="H165" s="14" cm="1">
        <f t="array" ref="H165">(1-$H163)*INDEX($T165:$AT165,MATCH(H$1,$T$2:$AT$2,0))/SUM(_xlfn._xlws.FILTER($T164:$AT166,$T$2:$AT$2=H$1))</f>
        <v>0.47745626698611809</v>
      </c>
      <c r="I165" s="14" cm="1">
        <f t="array" ref="I165">(1-$H163)*INDEX($T165:$AT165,MATCH(I$1,$T$2:$AT$2,0))/SUM(_xlfn._xlws.FILTER($T164:$AT166,$T$2:$AT$2=I$1))</f>
        <v>0.459567129620369</v>
      </c>
      <c r="J165" s="14" cm="1">
        <f t="array" ref="J165">(1-$H163)*INDEX($T165:$AT165,MATCH(J$1,$T$2:$AT$2,0))/SUM(_xlfn._xlws.FILTER($T164:$AT166,$T$2:$AT$2=J$1))</f>
        <v>0.46569674118937232</v>
      </c>
      <c r="K165" s="14" cm="1">
        <f t="array" ref="K165">(1-$H163)*INDEX($T165:$AT165,MATCH(K$1,$T$2:$AT$2,0))/SUM(_xlfn._xlws.FILTER($T164:$AT166,$T$2:$AT$2=K$1))</f>
        <v>0.48409280291761164</v>
      </c>
      <c r="L165" s="14" cm="1">
        <f t="array" ref="L165">(1-$H163)*INDEX($T165:$AT165,MATCH(L$1,$T$2:$AT$2,0))/SUM(_xlfn._xlws.FILTER($T164:$AT166,$T$2:$AT$2=L$1))</f>
        <v>0.49561548033432201</v>
      </c>
      <c r="M165" s="14" cm="1">
        <f t="array" ref="M165">(1-$H163)*INDEX($T165:$AT165,MATCH(M$1,$T$2:$AT$2,0))/SUM(_xlfn._xlws.FILTER($T164:$AT166,$T$2:$AT$2=M$1))</f>
        <v>0.49396407110861384</v>
      </c>
      <c r="N165" s="14" cm="1">
        <f t="array" ref="N165">(1-$H163)*INDEX($T165:$AT165,MATCH(N$1,$T$2:$AT$2,0))/SUM(_xlfn._xlws.FILTER($T164:$AT166,$T$2:$AT$2=N$1))</f>
        <v>0.49200562291262018</v>
      </c>
      <c r="O165" s="14" cm="1">
        <f t="array" ref="O165">(1-$H163)*INDEX($T165:$AT165,MATCH(O$1,$T$2:$AT$2,0))/SUM(_xlfn._xlws.FILTER($T164:$AT166,$T$2:$AT$2=O$1))</f>
        <v>0.49015534020607104</v>
      </c>
      <c r="P165" s="14" cm="1">
        <f t="array" ref="P165">(1-$H163)*INDEX($T165:$AT165,MATCH(P$1,$T$2:$AT$2,0))/SUM(_xlfn._xlws.FILTER($T164:$AT166,$T$2:$AT$2=P$1))</f>
        <v>0.48841797253401376</v>
      </c>
      <c r="Q165" s="14" cm="1">
        <f t="array" ref="Q165">(1-$H163)*INDEX($T165:$AT165,MATCH(Q$1,$T$2:$AT$2,0))/SUM(_xlfn._xlws.FILTER($T164:$AT166,$T$2:$AT$2=Q$1))</f>
        <v>0.48679607623182364</v>
      </c>
      <c r="R165" s="14" cm="1">
        <f t="array" ref="R165">(1-$H163)*INDEX($T165:$AT165,MATCH(R$1,$T$2:$AT$2,0))/SUM(_xlfn._xlws.FILTER($T164:$AT166,$T$2:$AT$2=R$1))</f>
        <v>0.4852902090576951</v>
      </c>
      <c r="T165" s="5">
        <f>(T181*SK!C$77*Inputs!D$74+T183*SK!C$112*Inputs!D$76)*Inputs!$C$55</f>
        <v>4697016.280401526</v>
      </c>
      <c r="U165" s="5">
        <f>(U181*SK!D$77*Inputs!E$74+U183*SK!D$112*Inputs!E$76)*Inputs!$C$55</f>
        <v>4546851.186140853</v>
      </c>
      <c r="V165" s="5">
        <f>(V181*SK!E$77*Inputs!F$74+V183*SK!E$112*Inputs!F$76)*Inputs!$C$55</f>
        <v>5020022.0394749315</v>
      </c>
      <c r="W165" s="5">
        <f>(W181*SK!F$77*Inputs!G$74+W183*SK!F$112*Inputs!G$76)*Inputs!$C$55</f>
        <v>5253098.6243388718</v>
      </c>
      <c r="X165" s="5">
        <f>(X181*SK!G$77*Inputs!H$74+X183*SK!G$112*Inputs!H$76)*Inputs!$C$55</f>
        <v>5106865.0590699119</v>
      </c>
      <c r="Y165" s="5">
        <f>(Y181*SK!H$77*Inputs!I$74+Y183*SK!H$112*Inputs!I$76)*Inputs!$C$55</f>
        <v>4970477.185336235</v>
      </c>
      <c r="Z165" s="5">
        <f>(Z181*SK!I$77*Inputs!J$74+Z183*SK!I$112*Inputs!J$76)*Inputs!$C$55</f>
        <v>5213889.7514643176</v>
      </c>
      <c r="AA165" s="5">
        <f>(AA181*SK!J$77*Inputs!K$74+AA183*SK!J$112*Inputs!K$76)*Inputs!$C$55</f>
        <v>5786007.0692141969</v>
      </c>
      <c r="AB165" s="5">
        <f>(AB181*SK!K$77*Inputs!L$74+AB183*SK!K$112*Inputs!L$76)*Inputs!$C$55</f>
        <v>6326007.275081208</v>
      </c>
      <c r="AC165" s="5">
        <f>(AC181*SK!L$77*Inputs!M$74+AC183*SK!L$112*Inputs!M$76)*Inputs!$C$55</f>
        <v>6639028.1963761775</v>
      </c>
      <c r="AD165" s="5">
        <f>(AD181*SK!M$77*Inputs!N$74+AD183*SK!M$112*Inputs!N$76)*Inputs!$C$55</f>
        <v>6873929.6680044318</v>
      </c>
      <c r="AE165" s="5">
        <f>(AE181*SK!N$77*Inputs!O$74+AE183*SK!N$112*Inputs!O$76)*Inputs!$C$55</f>
        <v>5725048.1115204394</v>
      </c>
      <c r="AF165" s="5">
        <f>(AF181*SK!O$77*Inputs!P$74+AF183*SK!O$112*Inputs!P$76)*Inputs!$C$55</f>
        <v>6750010.9384966809</v>
      </c>
      <c r="AG165" s="5">
        <f>(AG181*SK!P$77*Inputs!Q$74+AG183*SK!P$112*Inputs!Q$76)*Inputs!$C$55</f>
        <v>7029645.2215340566</v>
      </c>
      <c r="AH165" s="5">
        <f>(AH181*SK!Q$77*Inputs!R$74+AH183*SK!Q$112*Inputs!R$76)*Inputs!$C$55</f>
        <v>6480544.1555502862</v>
      </c>
      <c r="AI165" s="5">
        <f>(AI181*SK!R$77*Inputs!S$74+AI183*SK!R$112*Inputs!S$76)*Inputs!$C$55</f>
        <v>6935838.1575371064</v>
      </c>
      <c r="AJ165" s="5">
        <f>(AJ181*SK!S$77*Inputs!T$74+AJ183*SK!S$112*Inputs!T$76)*Inputs!$C$55</f>
        <v>7118591.6780982651</v>
      </c>
      <c r="AK165" s="5">
        <f>(AK181*SK!T$77*Inputs!U$74+AK183*SK!T$112*Inputs!U$76)*Inputs!$C$55</f>
        <v>7147849.7996484246</v>
      </c>
      <c r="AL165" s="5">
        <f>(AL181*SK!U$77*Inputs!V$74+AL183*SK!U$112*Inputs!V$76)*Inputs!$C$55</f>
        <v>6949780.7196881482</v>
      </c>
      <c r="AM165" s="5">
        <f>(AM181*SK!V$77*Inputs!W$74+AM183*SK!V$112*Inputs!W$76)*Inputs!$C$55</f>
        <v>6910920.6117370455</v>
      </c>
      <c r="AN165" s="5">
        <f>(AN181*SK!W$77*Inputs!X$74+AN183*SK!W$112*Inputs!X$76)*Inputs!$C$55</f>
        <v>6125309.0617040992</v>
      </c>
      <c r="AO165" s="48">
        <f>(AO181*SK!$W$77*Inputs!$X$74+AO183*SK!$W$112*Inputs!$X$76)*Inputs!$C$55</f>
        <v>7125575.570159412</v>
      </c>
      <c r="AP165" s="48">
        <f>(AP181*SK!$W$77*Inputs!$X$74+AP183*SK!$W$112*Inputs!$X$76)*Inputs!$C$55</f>
        <v>7369076.5799736315</v>
      </c>
      <c r="AQ165" s="48">
        <f>(AQ181*SK!$W$77*Inputs!$X$74+AQ183*SK!$W$112*Inputs!$X$76)*Inputs!$C$55</f>
        <v>7646451.7873784956</v>
      </c>
      <c r="AR165" s="48">
        <f>(AR181*SK!$W$77*Inputs!$X$74+AR183*SK!$W$112*Inputs!$X$76)*Inputs!$C$55</f>
        <v>7959581.2584232884</v>
      </c>
      <c r="AS165" s="48">
        <f>(AS181*SK!$W$77*Inputs!$X$74+AS183*SK!$W$112*Inputs!$X$76)*Inputs!$C$55</f>
        <v>8310526.5210418766</v>
      </c>
      <c r="AT165" s="48">
        <f>(AT181*SK!$W$77*Inputs!$X$74+AT183*SK!$W$112*Inputs!$X$76)*Inputs!$C$55</f>
        <v>8701542.8168141115</v>
      </c>
    </row>
    <row r="166" spans="1:48" x14ac:dyDescent="0.2">
      <c r="A166" s="21" t="str">
        <f t="shared" si="175"/>
        <v>CIMS.CAN.SK.Transportation Personal.Mode.UrbanPublic Transit UrbanMarket share</v>
      </c>
      <c r="B166" s="1" t="s">
        <v>251</v>
      </c>
      <c r="C166" s="1" t="s">
        <v>208</v>
      </c>
      <c r="D166" s="1" t="s">
        <v>122</v>
      </c>
      <c r="E166" s="1" t="s">
        <v>72</v>
      </c>
      <c r="G166" s="1" t="s">
        <v>73</v>
      </c>
      <c r="H166" s="14" cm="1">
        <f t="array" ref="H166">(1-$H$9)*INDEX($T166:$AT166,MATCH(H$1,$T$2:$AT$2,0))/SUM(_xlfn._xlws.FILTER($T164:$AT166,$T$2:$AT$2=H$1))</f>
        <v>0.1613368750574779</v>
      </c>
      <c r="I166" s="14" cm="1">
        <f t="array" ref="I166">(1-$H$9)*INDEX($T166:$AT166,MATCH(I$1,$T$2:$AT$2,0))/SUM(_xlfn._xlws.FILTER($T164:$AT166,$T$2:$AT$2=I$1))</f>
        <v>0.19659772028273137</v>
      </c>
      <c r="J166" s="14" cm="1">
        <f t="array" ref="J166">(1-$H$9)*INDEX($T166:$AT166,MATCH(J$1,$T$2:$AT$2,0))/SUM(_xlfn._xlws.FILTER($T164:$AT166,$T$2:$AT$2=J$1))</f>
        <v>0.18956578231553889</v>
      </c>
      <c r="K166" s="14" cm="1">
        <f t="array" ref="K166">(1-$H$9)*INDEX($T166:$AT166,MATCH(K$1,$T$2:$AT$2,0))/SUM(_xlfn._xlws.FILTER($T164:$AT166,$T$2:$AT$2=K$1))</f>
        <v>0.16931660706404916</v>
      </c>
      <c r="L166" s="14" cm="1">
        <f t="array" ref="L166">(1-$H$9)*INDEX($T166:$AT166,MATCH(L$1,$T$2:$AT$2,0))/SUM(_xlfn._xlws.FILTER($T164:$AT166,$T$2:$AT$2=L$1))</f>
        <v>0.15767197874666294</v>
      </c>
      <c r="M166" s="14" cm="1">
        <f t="array" ref="M166">(1-$H$9)*INDEX($T166:$AT166,MATCH(M$1,$T$2:$AT$2,0))/SUM(_xlfn._xlws.FILTER($T164:$AT166,$T$2:$AT$2=M$1))</f>
        <v>0.16419169314708762</v>
      </c>
      <c r="N166" s="14" cm="1">
        <f t="array" ref="N166">(1-$H$9)*INDEX($T166:$AT166,MATCH(N$1,$T$2:$AT$2,0))/SUM(_xlfn._xlws.FILTER($T164:$AT166,$T$2:$AT$2=N$1))</f>
        <v>0.17035817463318298</v>
      </c>
      <c r="O166" s="14" cm="1">
        <f t="array" ref="O166">(1-$H$9)*INDEX($T166:$AT166,MATCH(O$1,$T$2:$AT$2,0))/SUM(_xlfn._xlws.FILTER($T164:$AT166,$T$2:$AT$2=O$1))</f>
        <v>0.17620165242844005</v>
      </c>
      <c r="P166" s="14" cm="1">
        <f t="array" ref="P166">(1-$H$9)*INDEX($T166:$AT166,MATCH(P$1,$T$2:$AT$2,0))/SUM(_xlfn._xlws.FILTER($T164:$AT166,$T$2:$AT$2=P$1))</f>
        <v>0.18170539405962685</v>
      </c>
      <c r="Q166" s="14" cm="1">
        <f t="array" ref="Q166">(1-$H$9)*INDEX($T166:$AT166,MATCH(Q$1,$T$2:$AT$2,0))/SUM(_xlfn._xlws.FILTER($T164:$AT166,$T$2:$AT$2=Q$1))</f>
        <v>0.18685948371319569</v>
      </c>
      <c r="R166" s="14" cm="1">
        <f t="array" ref="R166">(1-$H$9)*INDEX($T166:$AT166,MATCH(R$1,$T$2:$AT$2,0))/SUM(_xlfn._xlws.FILTER($T164:$AT166,$T$2:$AT$2=R$1))</f>
        <v>0.19166026946791048</v>
      </c>
      <c r="T166" s="5">
        <f>SUM(SK!C$177,SK!C$212)*1000</f>
        <v>1573025.5549999999</v>
      </c>
      <c r="U166" s="5">
        <f>SUM(SK!D$177,SK!D$212)*1000</f>
        <v>1287331.8589999999</v>
      </c>
      <c r="V166" s="5">
        <f>SUM(SK!E$177,SK!E$212)*1000</f>
        <v>1688977.28</v>
      </c>
      <c r="W166" s="5">
        <f>SUM(SK!F$177,SK!F$212)*1000</f>
        <v>2187059.378</v>
      </c>
      <c r="X166" s="5">
        <f>SUM(SK!G$177,SK!G$212)*1000</f>
        <v>1956050.936</v>
      </c>
      <c r="Y166" s="5">
        <f>SUM(SK!H$177,SK!H$212)*1000</f>
        <v>2107372.3319999999</v>
      </c>
      <c r="Z166" s="5">
        <f>SUM(SK!I$177,SK!I$212)*1000</f>
        <v>2539953.3760000002</v>
      </c>
      <c r="AA166" s="5">
        <f>SUM(SK!J$177,SK!J$212)*1000</f>
        <v>2198446.1510000001</v>
      </c>
      <c r="AB166" s="5">
        <f>SUM(SK!K$177,SK!K$212)*1000</f>
        <v>2372249.8479999998</v>
      </c>
      <c r="AC166" s="5">
        <f>SUM(SK!L$177,SK!L$212)*1000</f>
        <v>3083643.696</v>
      </c>
      <c r="AD166" s="5">
        <f>SUM(SK!M$177,SK!M$212)*1000</f>
        <v>2773163.6750000003</v>
      </c>
      <c r="AE166" s="5">
        <f>SUM(SK!N$177,SK!N$212)*1000</f>
        <v>2706771.0720000002</v>
      </c>
      <c r="AF166" s="5">
        <f>SUM(SK!O$177,SK!O$212)*1000</f>
        <v>2665501.8769999999</v>
      </c>
      <c r="AG166" s="5">
        <f>SUM(SK!P$177,SK!P$212)*1000</f>
        <v>2822021.6609999998</v>
      </c>
      <c r="AH166" s="5">
        <f>SUM(SK!Q$177,SK!Q$212)*1000</f>
        <v>2463451.9939999999</v>
      </c>
      <c r="AI166" s="5">
        <f>SUM(SK!R$177,SK!R$212)*1000</f>
        <v>2404271.7400000002</v>
      </c>
      <c r="AJ166" s="5">
        <f>SUM(SK!S$177,SK!S$212)*1000</f>
        <v>2164191.852</v>
      </c>
      <c r="AK166" s="5">
        <f>SUM(SK!T$177,SK!T$212)*1000</f>
        <v>2333164.142</v>
      </c>
      <c r="AL166" s="5">
        <f>SUM(SK!U$177,SK!U$212)*1000</f>
        <v>2245315.3560000001</v>
      </c>
      <c r="AM166" s="5">
        <f>SUM(SK!V$177,SK!V$212)*1000</f>
        <v>2179010.0290000001</v>
      </c>
      <c r="AN166" s="5">
        <f>SUM(SK!W$177,SK!W$212)*1000</f>
        <v>2118386.4029999999</v>
      </c>
      <c r="AO166" s="41">
        <f t="shared" ref="AO166" si="193">AM166*(1+$AV166)^5</f>
        <v>2347412.6485453267</v>
      </c>
      <c r="AP166" s="18">
        <f t="shared" ref="AP166" si="194">AO166*(1+$AV166)^5</f>
        <v>2528830.0967937331</v>
      </c>
      <c r="AQ166" s="18">
        <f t="shared" ref="AQ166" si="195">AP166*(1+$AV166)^5</f>
        <v>2724268.2118172627</v>
      </c>
      <c r="AR166" s="18">
        <f t="shared" ref="AR166" si="196">AQ166*(1+$AV166)^5</f>
        <v>2934810.5668814252</v>
      </c>
      <c r="AS166" s="18">
        <f t="shared" ref="AS166" si="197">AR166*(1+$AV166)^5</f>
        <v>3161624.478132192</v>
      </c>
      <c r="AT166" s="18">
        <f t="shared" ref="AT166" si="198">AS166*(1+$AV166)^5</f>
        <v>3405967.4765810934</v>
      </c>
      <c r="AV166" s="46">
        <f t="shared" ref="AV166" si="199">AV114</f>
        <v>1.4999999999999999E-2</v>
      </c>
    </row>
    <row r="167" spans="1:48" x14ac:dyDescent="0.2">
      <c r="A167" s="21" t="str">
        <f t="shared" si="175"/>
        <v>CIMS.CAN.SK.Transportation Personal.Mode.UrbanPassenger Vehicle Urban 1 PassengerService requestedCIMS.CAN.SK.Transportation Personal.Passenger Vehicles</v>
      </c>
      <c r="B167" s="1" t="s">
        <v>251</v>
      </c>
      <c r="C167" s="1" t="s">
        <v>208</v>
      </c>
      <c r="D167" s="1" t="s">
        <v>121</v>
      </c>
      <c r="E167" s="1" t="s">
        <v>71</v>
      </c>
      <c r="F167" s="1" t="s">
        <v>254</v>
      </c>
      <c r="G167" s="1" t="s">
        <v>157</v>
      </c>
      <c r="H167" s="14">
        <v>1</v>
      </c>
      <c r="I167" s="14"/>
      <c r="J167" s="14"/>
      <c r="K167" s="14"/>
      <c r="L167" s="14"/>
      <c r="M167" s="14"/>
      <c r="N167" s="14"/>
      <c r="O167" s="14"/>
      <c r="P167" s="14"/>
      <c r="Q167" s="14"/>
      <c r="R167" s="14"/>
      <c r="T167" s="5"/>
      <c r="U167" s="5"/>
      <c r="V167" s="5"/>
      <c r="W167" s="5"/>
      <c r="X167" s="5"/>
      <c r="Y167" s="5"/>
      <c r="Z167" s="5"/>
      <c r="AA167" s="5"/>
      <c r="AB167" s="5"/>
      <c r="AC167" s="5"/>
      <c r="AD167" s="5"/>
      <c r="AE167" s="5"/>
      <c r="AF167" s="5"/>
      <c r="AG167" s="5"/>
      <c r="AH167" s="5"/>
      <c r="AI167" s="5"/>
      <c r="AJ167" s="5"/>
      <c r="AK167" s="5"/>
      <c r="AL167" s="5"/>
      <c r="AM167" s="5"/>
      <c r="AN167" s="5"/>
      <c r="AO167" s="18"/>
      <c r="AP167" s="18"/>
      <c r="AQ167" s="18"/>
      <c r="AR167" s="18"/>
      <c r="AS167" s="18"/>
      <c r="AT167" s="18"/>
    </row>
    <row r="168" spans="1:48" x14ac:dyDescent="0.2">
      <c r="A168" s="21" t="str">
        <f t="shared" si="175"/>
        <v>CIMS.CAN.SK.Transportation Personal.Mode.UrbanPassenger Vehicle Urban 3 PassengerService requestedCIMS.CAN.SK.Transportation Personal.Passenger Vehicles</v>
      </c>
      <c r="B168" s="1" t="s">
        <v>251</v>
      </c>
      <c r="C168" s="1" t="s">
        <v>208</v>
      </c>
      <c r="D168" s="1" t="s">
        <v>120</v>
      </c>
      <c r="E168" s="1" t="s">
        <v>71</v>
      </c>
      <c r="F168" s="1" t="s">
        <v>254</v>
      </c>
      <c r="G168" s="1" t="s">
        <v>157</v>
      </c>
      <c r="H168" s="14">
        <f t="shared" ref="H168" si="200">ROUND(1/3,6)</f>
        <v>0.33333299999999999</v>
      </c>
      <c r="I168" s="14"/>
      <c r="J168" s="14"/>
      <c r="K168" s="14"/>
      <c r="L168" s="14"/>
      <c r="M168" s="14"/>
      <c r="N168" s="14"/>
      <c r="O168" s="14"/>
      <c r="P168" s="14"/>
      <c r="Q168" s="14"/>
      <c r="R168" s="14"/>
      <c r="T168" s="5"/>
      <c r="U168" s="5"/>
      <c r="V168" s="5"/>
      <c r="W168" s="5"/>
      <c r="X168" s="5"/>
      <c r="Y168" s="5"/>
      <c r="Z168" s="5"/>
      <c r="AA168" s="5"/>
      <c r="AB168" s="5"/>
      <c r="AC168" s="5"/>
      <c r="AD168" s="5"/>
      <c r="AE168" s="5"/>
      <c r="AF168" s="5"/>
      <c r="AG168" s="5"/>
      <c r="AH168" s="5"/>
      <c r="AI168" s="5"/>
      <c r="AJ168" s="5"/>
      <c r="AK168" s="5"/>
      <c r="AL168" s="5"/>
      <c r="AM168" s="5"/>
      <c r="AN168" s="5"/>
      <c r="AO168" s="18"/>
      <c r="AP168" s="18"/>
      <c r="AQ168" s="18"/>
      <c r="AR168" s="18"/>
      <c r="AS168" s="18"/>
      <c r="AT168" s="18"/>
    </row>
    <row r="169" spans="1:48" x14ac:dyDescent="0.2">
      <c r="A169" s="21" t="str">
        <f t="shared" si="175"/>
        <v>CIMS.CAN.SK.Transportation Personal.Mode.Intercity LandBus IntercityMarket share</v>
      </c>
      <c r="B169" s="1" t="s">
        <v>252</v>
      </c>
      <c r="C169" s="1" t="s">
        <v>208</v>
      </c>
      <c r="D169" s="1" t="s">
        <v>123</v>
      </c>
      <c r="E169" s="1" t="s">
        <v>72</v>
      </c>
      <c r="G169" s="1" t="s">
        <v>73</v>
      </c>
      <c r="H169" s="14" cm="1">
        <f t="array" ref="H169">INDEX($T169:$AT169,MATCH(H$1,$T$2:$AT$2,0))/SUM(_xlfn._xlws.FILTER($T169:$AT171,$T$2:$AT$2=H$1))</f>
        <v>5.4608671372169251E-2</v>
      </c>
      <c r="I169" s="14" cm="1">
        <f t="array" ref="I169">INDEX($T169:$AT169,MATCH(I$1,$T$2:$AT$2,0))/SUM(_xlfn._xlws.FILTER($T169:$AT171,$T$2:$AT$2=I$1))</f>
        <v>6.0518569761522006E-2</v>
      </c>
      <c r="J169" s="14" cm="1">
        <f t="array" ref="J169">INDEX($T169:$AT169,MATCH(J$1,$T$2:$AT$2,0))/SUM(_xlfn._xlws.FILTER($T169:$AT171,$T$2:$AT$2=J$1))</f>
        <v>3.4248310069569327E-2</v>
      </c>
      <c r="K169" s="14" cm="1">
        <f t="array" ref="K169">INDEX($T169:$AT169,MATCH(K$1,$T$2:$AT$2,0))/SUM(_xlfn._xlws.FILTER($T169:$AT171,$T$2:$AT$2=K$1))</f>
        <v>3.2610902467311541E-2</v>
      </c>
      <c r="L169" s="14" cm="1">
        <f t="array" ref="L169">INDEX($T169:$AT169,MATCH(L$1,$T$2:$AT$2,0))/SUM(_xlfn._xlws.FILTER($T169:$AT171,$T$2:$AT$2=L$1))</f>
        <v>2.5452759237243685E-2</v>
      </c>
      <c r="M169" s="14" cm="1">
        <f t="array" ref="M169">INDEX($T169:$AT169,MATCH(M$1,$T$2:$AT$2,0))/SUM(_xlfn._xlws.FILTER($T169:$AT171,$T$2:$AT$2=M$1))</f>
        <v>2.1384654688969919E-2</v>
      </c>
      <c r="N169" s="14" cm="1">
        <f t="array" ref="N169">INDEX($T169:$AT169,MATCH(N$1,$T$2:$AT$2,0))/SUM(_xlfn._xlws.FILTER($T169:$AT171,$T$2:$AT$2=N$1))</f>
        <v>1.7895874712825163E-2</v>
      </c>
      <c r="O169" s="14" cm="1">
        <f t="array" ref="O169">INDEX($T169:$AT169,MATCH(O$1,$T$2:$AT$2,0))/SUM(_xlfn._xlws.FILTER($T169:$AT171,$T$2:$AT$2=O$1))</f>
        <v>1.4917308549649275E-2</v>
      </c>
      <c r="P169" s="14" cm="1">
        <f t="array" ref="P169">INDEX($T169:$AT169,MATCH(P$1,$T$2:$AT$2,0))/SUM(_xlfn._xlws.FILTER($T169:$AT171,$T$2:$AT$2=P$1))</f>
        <v>1.2388029003442396E-2</v>
      </c>
      <c r="Q169" s="14" cm="1">
        <f t="array" ref="Q169">INDEX($T169:$AT169,MATCH(Q$1,$T$2:$AT$2,0))/SUM(_xlfn._xlws.FILTER($T169:$AT171,$T$2:$AT$2=Q$1))</f>
        <v>1.0251313830029177E-2</v>
      </c>
      <c r="R169" s="14" cm="1">
        <f t="array" ref="R169">INDEX($T169:$AT169,MATCH(R$1,$T$2:$AT$2,0))/SUM(_xlfn._xlws.FILTER($T169:$AT171,$T$2:$AT$2=R$1))</f>
        <v>8.4550522459875474E-3</v>
      </c>
      <c r="T169" s="5">
        <f>SK!C$247*1000</f>
        <v>390509.65400000004</v>
      </c>
      <c r="U169" s="5">
        <f>SK!D$247*1000</f>
        <v>319855.89199999999</v>
      </c>
      <c r="V169" s="5">
        <f>SK!E$247*1000</f>
        <v>441395.08799999999</v>
      </c>
      <c r="W169" s="5">
        <f>SK!F$247*1000</f>
        <v>476497.01599999995</v>
      </c>
      <c r="X169" s="5">
        <f>SK!G$247*1000</f>
        <v>408615.77899999998</v>
      </c>
      <c r="Y169" s="5">
        <f>SK!H$247*1000</f>
        <v>458089.23199999996</v>
      </c>
      <c r="Z169" s="5">
        <f>SK!I$247*1000</f>
        <v>390492.45199999999</v>
      </c>
      <c r="AA169" s="5">
        <f>SK!J$247*1000</f>
        <v>465628.038</v>
      </c>
      <c r="AB169" s="5">
        <f>SK!K$247*1000</f>
        <v>450691.70300000004</v>
      </c>
      <c r="AC169" s="5">
        <f>SK!L$247*1000</f>
        <v>460350.02500000002</v>
      </c>
      <c r="AD169" s="5">
        <f>SK!M$247*1000</f>
        <v>347279.217</v>
      </c>
      <c r="AE169" s="5">
        <f>SK!N$247*1000</f>
        <v>342479.61500000005</v>
      </c>
      <c r="AF169" s="5">
        <f>SK!O$247*1000</f>
        <v>312821.90400000004</v>
      </c>
      <c r="AG169" s="5">
        <f>SK!P$247*1000</f>
        <v>423246.01899999997</v>
      </c>
      <c r="AH169" s="5">
        <f>SK!Q$247*1000</f>
        <v>337085.96</v>
      </c>
      <c r="AI169" s="5">
        <f>SK!R$247*1000</f>
        <v>328840.88500000001</v>
      </c>
      <c r="AJ169" s="5">
        <f>SK!S$247*1000</f>
        <v>292713.45899999997</v>
      </c>
      <c r="AK169" s="5">
        <f>SK!T$247*1000</f>
        <v>284839.41800000001</v>
      </c>
      <c r="AL169" s="5">
        <f>SK!U$247*1000</f>
        <v>272426.25800000003</v>
      </c>
      <c r="AM169" s="5">
        <f>SK!V$247*1000</f>
        <v>255694.984</v>
      </c>
      <c r="AN169" s="5">
        <f>SK!W$247*1000</f>
        <v>227697.92600000001</v>
      </c>
      <c r="AO169" s="41">
        <f t="shared" ref="AO169:AO170" si="201">AM169*(1+$AV169)^5</f>
        <v>219573.98296161706</v>
      </c>
      <c r="AP169" s="18">
        <f t="shared" ref="AP169:AP170" si="202">AO169*(1+$AV169)^5</f>
        <v>188555.65032761262</v>
      </c>
      <c r="AQ169" s="18">
        <f t="shared" ref="AQ169:AQ170" si="203">AP169*(1+$AV169)^5</f>
        <v>161919.1526743123</v>
      </c>
      <c r="AR169" s="18">
        <f t="shared" ref="AR169:AR170" si="204">AQ169*(1+$AV169)^5</f>
        <v>139045.4858139451</v>
      </c>
      <c r="AS169" s="18">
        <f t="shared" ref="AS169:AS170" si="205">AR169*(1+$AV169)^5</f>
        <v>119403.0897884213</v>
      </c>
      <c r="AT169" s="18">
        <f t="shared" ref="AT169:AT170" si="206">AS169*(1+$AV169)^5</f>
        <v>102535.49597502958</v>
      </c>
      <c r="AV169" s="46">
        <f>AV117</f>
        <v>-0.03</v>
      </c>
    </row>
    <row r="170" spans="1:48" x14ac:dyDescent="0.2">
      <c r="A170" s="21" t="str">
        <f t="shared" si="175"/>
        <v>CIMS.CAN.SK.Transportation Personal.Mode.Intercity LandRail IntercityMarket share</v>
      </c>
      <c r="B170" s="1" t="s">
        <v>252</v>
      </c>
      <c r="C170" s="1" t="s">
        <v>208</v>
      </c>
      <c r="D170" s="1" t="s">
        <v>124</v>
      </c>
      <c r="E170" s="1" t="s">
        <v>72</v>
      </c>
      <c r="G170" s="1" t="s">
        <v>73</v>
      </c>
      <c r="H170" s="14" cm="1">
        <f t="array" ref="H170">INDEX($T170:$AT170,MATCH(H$1,$T$2:$AT$2,0))/SUM(_xlfn._xlws.FILTER($T169:$AT171,$T$2:$AT$2=H$1))</f>
        <v>1.3426249805313848E-2</v>
      </c>
      <c r="I170" s="14" cm="1">
        <f t="array" ref="I170">INDEX($T170:$AT170,MATCH(I$1,$T$2:$AT$2,0))/SUM(_xlfn._xlws.FILTER($T169:$AT171,$T$2:$AT$2=I$1))</f>
        <v>1.2175213911013016E-2</v>
      </c>
      <c r="J170" s="14" cm="1">
        <f t="array" ref="J170">INDEX($T170:$AT170,MATCH(J$1,$T$2:$AT$2,0))/SUM(_xlfn._xlws.FILTER($T169:$AT171,$T$2:$AT$2=J$1))</f>
        <v>1.4692526239721518E-2</v>
      </c>
      <c r="K170" s="14" cm="1">
        <f t="array" ref="K170">INDEX($T170:$AT170,MATCH(K$1,$T$2:$AT$2,0))/SUM(_xlfn._xlws.FILTER($T169:$AT171,$T$2:$AT$2=K$1))</f>
        <v>1.5115093281574654E-2</v>
      </c>
      <c r="L170" s="14" cm="1">
        <f t="array" ref="L170">INDEX($T170:$AT170,MATCH(L$1,$T$2:$AT$2,0))/SUM(_xlfn._xlws.FILTER($T169:$AT171,$T$2:$AT$2=L$1))</f>
        <v>3.0423434788017095E-2</v>
      </c>
      <c r="M170" s="14" cm="1">
        <f t="array" ref="M170">INDEX($T170:$AT170,MATCH(M$1,$T$2:$AT$2,0))/SUM(_xlfn._xlws.FILTER($T169:$AT171,$T$2:$AT$2=M$1))</f>
        <v>2.9765757902556728E-2</v>
      </c>
      <c r="N170" s="14" cm="1">
        <f t="array" ref="N170">INDEX($T170:$AT170,MATCH(N$1,$T$2:$AT$2,0))/SUM(_xlfn._xlws.FILTER($T169:$AT171,$T$2:$AT$2=N$1))</f>
        <v>2.9007410612293019E-2</v>
      </c>
      <c r="O170" s="14" cm="1">
        <f t="array" ref="O170">INDEX($T170:$AT170,MATCH(O$1,$T$2:$AT$2,0))/SUM(_xlfn._xlws.FILTER($T169:$AT171,$T$2:$AT$2=O$1))</f>
        <v>2.8157094176024338E-2</v>
      </c>
      <c r="P170" s="14" cm="1">
        <f t="array" ref="P170">INDEX($T170:$AT170,MATCH(P$1,$T$2:$AT$2,0))/SUM(_xlfn._xlws.FILTER($T169:$AT171,$T$2:$AT$2=P$1))</f>
        <v>2.722957749999232E-2</v>
      </c>
      <c r="Q170" s="14" cm="1">
        <f t="array" ref="Q170">INDEX($T170:$AT170,MATCH(Q$1,$T$2:$AT$2,0))/SUM(_xlfn._xlws.FILTER($T169:$AT171,$T$2:$AT$2=Q$1))</f>
        <v>2.6239741182671344E-2</v>
      </c>
      <c r="R170" s="14" cm="1">
        <f t="array" ref="R170">INDEX($T170:$AT170,MATCH(R$1,$T$2:$AT$2,0))/SUM(_xlfn._xlws.FILTER($T169:$AT171,$T$2:$AT$2=R$1))</f>
        <v>2.5202152907563023E-2</v>
      </c>
      <c r="T170" s="5">
        <f>SK!C$287*1000</f>
        <v>96011.861014856346</v>
      </c>
      <c r="U170" s="5">
        <f>SK!D$287*1000</f>
        <v>72122.06677520361</v>
      </c>
      <c r="V170" s="5">
        <f>SK!E$287*1000</f>
        <v>65801.075503228261</v>
      </c>
      <c r="W170" s="5">
        <f>SK!F$287*1000</f>
        <v>44930.950145565985</v>
      </c>
      <c r="X170" s="5">
        <f>SK!G$287*1000</f>
        <v>39048.351352627127</v>
      </c>
      <c r="Y170" s="5">
        <f>SK!H$287*1000</f>
        <v>92159.058152061029</v>
      </c>
      <c r="Z170" s="5">
        <f>SK!I$287*1000</f>
        <v>80131.996352964561</v>
      </c>
      <c r="AA170" s="5">
        <f>SK!J$287*1000</f>
        <v>48934.761268153845</v>
      </c>
      <c r="AB170" s="5">
        <f>SK!K$287*1000</f>
        <v>95277.994018785845</v>
      </c>
      <c r="AC170" s="5">
        <f>SK!L$287*1000</f>
        <v>80453.63655388722</v>
      </c>
      <c r="AD170" s="5">
        <f>SK!M$287*1000</f>
        <v>148982.79646259363</v>
      </c>
      <c r="AE170" s="5">
        <f>SK!N$287*1000</f>
        <v>137382.59719141954</v>
      </c>
      <c r="AF170" s="5">
        <f>SK!O$287*1000</f>
        <v>102321.81497838836</v>
      </c>
      <c r="AG170" s="5">
        <f>SK!P$287*1000</f>
        <v>130429.99372164633</v>
      </c>
      <c r="AH170" s="5">
        <f>SK!Q$287*1000</f>
        <v>127830.03823753784</v>
      </c>
      <c r="AI170" s="5">
        <f>SK!R$287*1000</f>
        <v>152417.14504996742</v>
      </c>
      <c r="AJ170" s="5">
        <f>SK!S$287*1000</f>
        <v>168651.15012153858</v>
      </c>
      <c r="AK170" s="5">
        <f>SK!T$287*1000</f>
        <v>230195.60977002364</v>
      </c>
      <c r="AL170" s="5">
        <f>SK!U$287*1000</f>
        <v>256905.91175826624</v>
      </c>
      <c r="AM170" s="5">
        <f>SK!V$287*1000</f>
        <v>305629.71970301348</v>
      </c>
      <c r="AN170" s="5">
        <f>SK!W$287*1000</f>
        <v>41134.553283100111</v>
      </c>
      <c r="AO170" s="41">
        <f t="shared" si="201"/>
        <v>305629.71970301348</v>
      </c>
      <c r="AP170" s="18">
        <f t="shared" si="202"/>
        <v>305629.71970301348</v>
      </c>
      <c r="AQ170" s="18">
        <f t="shared" si="203"/>
        <v>305629.71970301348</v>
      </c>
      <c r="AR170" s="18">
        <f t="shared" si="204"/>
        <v>305629.71970301348</v>
      </c>
      <c r="AS170" s="18">
        <f t="shared" si="205"/>
        <v>305629.71970301348</v>
      </c>
      <c r="AT170" s="18">
        <f t="shared" si="206"/>
        <v>305629.71970301348</v>
      </c>
      <c r="AV170" s="46">
        <f>AV118</f>
        <v>0</v>
      </c>
    </row>
    <row r="171" spans="1:48" x14ac:dyDescent="0.2">
      <c r="A171" s="21" t="str">
        <f t="shared" si="175"/>
        <v>CIMS.CAN.SK.Transportation Personal.Mode.Intercity LandPassenger Vehicle IntercityMarket share</v>
      </c>
      <c r="B171" s="1" t="s">
        <v>252</v>
      </c>
      <c r="C171" s="1" t="s">
        <v>208</v>
      </c>
      <c r="D171" s="1" t="s">
        <v>125</v>
      </c>
      <c r="E171" s="1" t="s">
        <v>72</v>
      </c>
      <c r="G171" s="1" t="s">
        <v>73</v>
      </c>
      <c r="H171" s="14" cm="1">
        <f t="array" ref="H171">INDEX($T171:$AT171,MATCH(H$1,$T$2:$AT$2,0))/SUM(_xlfn._xlws.FILTER($T169:$AT171,$T$2:$AT$2=H$1))</f>
        <v>0.93196507882251689</v>
      </c>
      <c r="I171" s="14" cm="1">
        <f t="array" ref="I171">INDEX($T171:$AT171,MATCH(I$1,$T$2:$AT$2,0))/SUM(_xlfn._xlws.FILTER($T169:$AT171,$T$2:$AT$2=I$1))</f>
        <v>0.92730621632746502</v>
      </c>
      <c r="J171" s="14" cm="1">
        <f t="array" ref="J171">INDEX($T171:$AT171,MATCH(J$1,$T$2:$AT$2,0))/SUM(_xlfn._xlws.FILTER($T169:$AT171,$T$2:$AT$2=J$1))</f>
        <v>0.9510591636907092</v>
      </c>
      <c r="K171" s="14" cm="1">
        <f t="array" ref="K171">INDEX($T171:$AT171,MATCH(K$1,$T$2:$AT$2,0))/SUM(_xlfn._xlws.FILTER($T169:$AT171,$T$2:$AT$2=K$1))</f>
        <v>0.95227400425111386</v>
      </c>
      <c r="L171" s="14" cm="1">
        <f t="array" ref="L171">INDEX($T171:$AT171,MATCH(L$1,$T$2:$AT$2,0))/SUM(_xlfn._xlws.FILTER($T169:$AT171,$T$2:$AT$2=L$1))</f>
        <v>0.94412380597473911</v>
      </c>
      <c r="M171" s="14" cm="1">
        <f t="array" ref="M171">INDEX($T171:$AT171,MATCH(M$1,$T$2:$AT$2,0))/SUM(_xlfn._xlws.FILTER($T169:$AT171,$T$2:$AT$2=M$1))</f>
        <v>0.94884958740847336</v>
      </c>
      <c r="N171" s="14" cm="1">
        <f t="array" ref="N171">INDEX($T171:$AT171,MATCH(N$1,$T$2:$AT$2,0))/SUM(_xlfn._xlws.FILTER($T169:$AT171,$T$2:$AT$2=N$1))</f>
        <v>0.95309671467488177</v>
      </c>
      <c r="O171" s="14" cm="1">
        <f t="array" ref="O171">INDEX($T171:$AT171,MATCH(O$1,$T$2:$AT$2,0))/SUM(_xlfn._xlws.FILTER($T169:$AT171,$T$2:$AT$2=O$1))</f>
        <v>0.95692559727432647</v>
      </c>
      <c r="P171" s="14" cm="1">
        <f t="array" ref="P171">INDEX($T171:$AT171,MATCH(P$1,$T$2:$AT$2,0))/SUM(_xlfn._xlws.FILTER($T169:$AT171,$T$2:$AT$2=P$1))</f>
        <v>0.96038239349656529</v>
      </c>
      <c r="Q171" s="14" cm="1">
        <f t="array" ref="Q171">INDEX($T171:$AT171,MATCH(Q$1,$T$2:$AT$2,0))/SUM(_xlfn._xlws.FILTER($T169:$AT171,$T$2:$AT$2=Q$1))</f>
        <v>0.96350894498729944</v>
      </c>
      <c r="R171" s="14" cm="1">
        <f t="array" ref="R171">INDEX($T171:$AT171,MATCH(R$1,$T$2:$AT$2,0))/SUM(_xlfn._xlws.FILTER($T169:$AT171,$T$2:$AT$2=R$1))</f>
        <v>0.96634279484644936</v>
      </c>
      <c r="T171" s="5">
        <f>T181*SK!C$77+T183*SK!C$112+SK!C$142*1000-SUM(T164,T165)</f>
        <v>6664534.2456828719</v>
      </c>
      <c r="U171" s="5">
        <f>U181*SK!D$77+U183*SK!D$112+SK!D$142*1000-SUM(U164,U165)</f>
        <v>6444630.1276653986</v>
      </c>
      <c r="V171" s="5">
        <f>V181*SK!E$77+V183*SK!E$112+SK!E$142*1000-SUM(V164,V165)</f>
        <v>7108431.8485362604</v>
      </c>
      <c r="W171" s="5">
        <f>W181*SK!F$77+W183*SK!F$112+SK!F$142*1000-SUM(W164,W165)</f>
        <v>7433036.9951933641</v>
      </c>
      <c r="X171" s="5">
        <f>X181*SK!G$77+X183*SK!G$112+SK!G$142*1000-SUM(X164,X165)</f>
        <v>7221001.2132489961</v>
      </c>
      <c r="Y171" s="5">
        <f>Y181*SK!H$77+Y183*SK!H$112+SK!H$142*1000-SUM(Y164,Y165)</f>
        <v>7019151.2149111815</v>
      </c>
      <c r="Z171" s="5">
        <f>Z181*SK!I$77+Z183*SK!I$112+SK!I$142*1000-SUM(Z164,Z165)</f>
        <v>7366593.4243902471</v>
      </c>
      <c r="AA171" s="5">
        <f>AA181*SK!J$77+AA183*SK!J$112+SK!J$142*1000-SUM(AA164,AA165)</f>
        <v>8162067.4348701313</v>
      </c>
      <c r="AB171" s="5">
        <f>AB181*SK!K$77+AB183*SK!K$112+SK!K$142*1000-SUM(AB164,AB165)</f>
        <v>8909030.0458877869</v>
      </c>
      <c r="AC171" s="5">
        <f>AC181*SK!L$77+AC183*SK!L$112+SK!L$142*1000-SUM(AC164,AC165)</f>
        <v>9332636.8364592381</v>
      </c>
      <c r="AD171" s="5">
        <f>AD181*SK!M$77+AD183*SK!M$112+SK!M$142*1000-SUM(AD164,AD165)</f>
        <v>9643777.4890578017</v>
      </c>
      <c r="AE171" s="5">
        <f>AE181*SK!N$77+AE183*SK!N$112+SK!N$142*1000-SUM(AE164,AE165)</f>
        <v>8009169.0122978128</v>
      </c>
      <c r="AF171" s="5">
        <f>AF181*SK!O$77+AF183*SK!O$112+SK!O$142*1000-SUM(AF164,AF165)</f>
        <v>9422505.2204298079</v>
      </c>
      <c r="AG171" s="5">
        <f>AG181*SK!P$77+AG183*SK!P$112+SK!P$142*1000-SUM(AG164,AG165)</f>
        <v>9786861.1208164543</v>
      </c>
      <c r="AH171" s="5">
        <f>AH181*SK!Q$77+AH183*SK!Q$112+SK!Q$142*1000-SUM(AH164,AH165)</f>
        <v>8994216.6985490695</v>
      </c>
      <c r="AI171" s="5">
        <f>AI181*SK!R$77+AI183*SK!R$112+SK!R$142*1000-SUM(AI164,AI165)</f>
        <v>9602513.350690661</v>
      </c>
      <c r="AJ171" s="5">
        <f>AJ181*SK!S$77+AJ183*SK!S$112+SK!S$142*1000-SUM(AJ164,AJ165)</f>
        <v>9831688.1175371911</v>
      </c>
      <c r="AK171" s="5">
        <f>AK181*SK!T$77+AK183*SK!T$112+SK!T$142*1000-SUM(AK164,AK165)</f>
        <v>9849900.1445459574</v>
      </c>
      <c r="AL171" s="5">
        <f>AL181*SK!U$77+AL183*SK!U$112+SK!U$142*1000-SUM(AL164,AL165)</f>
        <v>9555920.3320408594</v>
      </c>
      <c r="AM171" s="5">
        <f>AM181*SK!V$77+AM183*SK!V$112+SK!V$142*1000-SUM(AM164,AM165)</f>
        <v>9484540.3287157491</v>
      </c>
      <c r="AN171" s="5">
        <f>AN181*SK!W$77+AN183*SK!W$112+SK!W$142*1000-SUM(AN164,AN165)</f>
        <v>8374999.8141279779</v>
      </c>
      <c r="AO171" s="48">
        <f>AO181*SK!$W$77+AO183*SK!$W$112+SK!$W$142*1000-SUM(AO164,AO165)</f>
        <v>9742625.5494425856</v>
      </c>
      <c r="AP171" s="48">
        <f>AP181*SK!$W$77+AP183*SK!$W$112+SK!$W$142*1000-SUM(AP164,AP165)</f>
        <v>10042078.062372781</v>
      </c>
      <c r="AQ171" s="48">
        <f>AQ181*SK!$W$77+AQ183*SK!$W$112+SK!$W$142*1000-SUM(AQ164,AQ165)</f>
        <v>10386899.310107928</v>
      </c>
      <c r="AR171" s="48">
        <f>AR181*SK!$W$77+AR183*SK!$W$112+SK!$W$142*1000-SUM(AR164,AR165)</f>
        <v>10779506.282539537</v>
      </c>
      <c r="AS171" s="48">
        <f>AS181*SK!$W$77+AS183*SK!$W$112+SK!$W$142*1000-SUM(AS164,AS165)</f>
        <v>11222556.150145505</v>
      </c>
      <c r="AT171" s="48">
        <f>AT181*SK!$W$77+AT183*SK!$W$112+SK!$W$142*1000-SUM(AT164,AT165)</f>
        <v>11718962.209665675</v>
      </c>
    </row>
    <row r="172" spans="1:48" x14ac:dyDescent="0.2">
      <c r="A172" s="21" t="str">
        <f t="shared" si="175"/>
        <v>CIMS.CAN.SK.Transportation Personal.Mode.Intercity LandPassenger Vehicle IntercityService requestedCIMS.CAN.SK.Transportation Personal.Passenger Vehicles</v>
      </c>
      <c r="B172" s="1" t="s">
        <v>252</v>
      </c>
      <c r="C172" s="1" t="s">
        <v>208</v>
      </c>
      <c r="D172" s="1" t="s">
        <v>125</v>
      </c>
      <c r="E172" s="1" t="s">
        <v>71</v>
      </c>
      <c r="F172" s="1" t="s">
        <v>254</v>
      </c>
      <c r="G172" s="1" t="s">
        <v>157</v>
      </c>
      <c r="H172" s="14">
        <f>AVERAGE(T172:AN172)</f>
        <v>0.7867662235206726</v>
      </c>
      <c r="I172" s="14"/>
      <c r="J172" s="14"/>
      <c r="K172" s="14"/>
      <c r="L172" s="14"/>
      <c r="M172" s="14"/>
      <c r="N172" s="14"/>
      <c r="O172" s="14"/>
      <c r="P172" s="14"/>
      <c r="Q172" s="14"/>
      <c r="R172" s="14"/>
      <c r="T172" s="14">
        <f>((T181*Inputs!D$67+T183*Inputs!D$69)*$H167+(T181*Inputs!D$68+T183*Inputs!D$70)*$H168)/SUM(T181:T184)</f>
        <v>0.79183470886890539</v>
      </c>
      <c r="U172" s="14">
        <f>((U181*Inputs!E$67+U183*Inputs!E$69)*$H167+(U181*Inputs!E$68+U183*Inputs!E$70)*$H168)/SUM(U181:U184)</f>
        <v>0.7914757266805863</v>
      </c>
      <c r="V172" s="14">
        <f>((V181*Inputs!F$67+V183*Inputs!F$69)*$H167+(V181*Inputs!F$68+V183*Inputs!F$70)*$H168)/SUM(V181:V184)</f>
        <v>0.79114827741016736</v>
      </c>
      <c r="W172" s="14">
        <f>((W181*Inputs!G$67+W183*Inputs!G$69)*$H167+(W181*Inputs!G$68+W183*Inputs!G$70)*$H168)/SUM(W181:W184)</f>
        <v>0.79089976827006692</v>
      </c>
      <c r="X172" s="14">
        <f>((X181*Inputs!H$67+X183*Inputs!H$69)*$H167+(X181*Inputs!H$68+X183*Inputs!H$70)*$H168)/SUM(X181:X184)</f>
        <v>0.79065848984895737</v>
      </c>
      <c r="Y172" s="14">
        <f>((Y181*Inputs!I$67+Y183*Inputs!I$69)*$H167+(Y181*Inputs!I$68+Y183*Inputs!I$70)*$H168)/SUM(Y181:Y184)</f>
        <v>0.79022112678190981</v>
      </c>
      <c r="Z172" s="14">
        <f>((Z181*Inputs!J$67+Z183*Inputs!J$69)*$H167+(Z181*Inputs!J$68+Z183*Inputs!J$70)*$H168)/SUM(Z181:Z184)</f>
        <v>0.79039287085896759</v>
      </c>
      <c r="AA172" s="14">
        <f>((AA181*Inputs!K$67+AA183*Inputs!K$69)*$H167+(AA181*Inputs!K$68+AA183*Inputs!K$70)*$H168)/SUM(AA181:AA184)</f>
        <v>0.78985448452172957</v>
      </c>
      <c r="AB172" s="14">
        <f>((AB181*Inputs!L$67+AB183*Inputs!L$69)*$H167+(AB181*Inputs!L$68+AB183*Inputs!L$70)*$H168)/SUM(AB181:AB184)</f>
        <v>0.78928500521839506</v>
      </c>
      <c r="AC172" s="14">
        <f>((AC181*Inputs!M$67+AC183*Inputs!M$69)*$H167+(AC181*Inputs!M$68+AC183*Inputs!M$70)*$H168)/SUM(AC181:AC184)</f>
        <v>0.78864945979384793</v>
      </c>
      <c r="AD172" s="14">
        <f>((AD181*Inputs!N$67+AD183*Inputs!N$69)*$H167+(AD181*Inputs!N$68+AD183*Inputs!N$70)*$H168)/SUM(AD181:AD184)</f>
        <v>0.78796582800158632</v>
      </c>
      <c r="AE172" s="14">
        <f>((AE181*Inputs!O$67+AE183*Inputs!O$69)*$H167+(AE181*Inputs!O$68+AE183*Inputs!O$70)*$H168)/SUM(AE181:AE184)</f>
        <v>0.78697710835833623</v>
      </c>
      <c r="AF172" s="14">
        <f>((AF181*Inputs!P$67+AF183*Inputs!P$69)*$H167+(AF181*Inputs!P$68+AF183*Inputs!P$70)*$H168)/SUM(AF181:AF184)</f>
        <v>0.78621433340380231</v>
      </c>
      <c r="AG172" s="14">
        <f>((AG181*Inputs!Q$67+AG183*Inputs!Q$69)*$H167+(AG181*Inputs!Q$68+AG183*Inputs!Q$70)*$H168)/SUM(AG181:AG184)</f>
        <v>0.78528080965029123</v>
      </c>
      <c r="AH172" s="14">
        <f>((AH181*Inputs!R$67+AH183*Inputs!R$69)*$H167+(AH181*Inputs!R$68+AH183*Inputs!R$70)*$H168)/SUM(AH181:AH184)</f>
        <v>0.78417282796848198</v>
      </c>
      <c r="AI172" s="14">
        <f>((AI181*Inputs!S$67+AI183*Inputs!S$69)*$H167+(AI181*Inputs!S$68+AI183*Inputs!S$70)*$H168)/SUM(AI181:AI184)</f>
        <v>0.78329767312592979</v>
      </c>
      <c r="AJ172" s="14">
        <f>((AJ181*Inputs!T$67+AJ183*Inputs!T$69)*$H167+(AJ181*Inputs!T$68+AJ183*Inputs!T$70)*$H168)/SUM(AJ181:AJ184)</f>
        <v>0.7824291105622827</v>
      </c>
      <c r="AK172" s="14">
        <f>((AK181*Inputs!U$67+AK183*Inputs!U$69)*$H167+(AK181*Inputs!U$68+AK183*Inputs!U$70)*$H168)/SUM(AK181:AK184)</f>
        <v>0.78161758250769398</v>
      </c>
      <c r="AL172" s="14">
        <f>((AL181*Inputs!V$67+AL183*Inputs!V$69)*$H167+(AL181*Inputs!V$68+AL183*Inputs!V$70)*$H168)/SUM(AL181:AL184)</f>
        <v>0.78082073772888938</v>
      </c>
      <c r="AM172" s="14">
        <f>((AM181*Inputs!W$67+AM183*Inputs!W$69)*$H167+(AM181*Inputs!W$68+AM183*Inputs!W$70)*$H168)/SUM(AM181:AM184)</f>
        <v>0.78013241597730065</v>
      </c>
      <c r="AN172" s="14">
        <f>((AN181*Inputs!X$67+AN183*Inputs!X$69)*$H167+(AN181*Inputs!X$68+AN183*Inputs!X$70)*$H168)/SUM(AN181:AN184)</f>
        <v>0.77876234839599556</v>
      </c>
      <c r="AO172" s="35"/>
      <c r="AP172" s="35"/>
      <c r="AQ172" s="35"/>
      <c r="AR172" s="35"/>
      <c r="AS172" s="35"/>
      <c r="AT172" s="35"/>
    </row>
    <row r="173" spans="1:48" x14ac:dyDescent="0.2">
      <c r="A173" s="21" t="str">
        <f t="shared" si="175"/>
        <v>CIMS.CAN.SK.Transportation Personal.Passenger VehiclesCar_smallOutput</v>
      </c>
      <c r="B173" s="1" t="s">
        <v>254</v>
      </c>
      <c r="C173" s="1" t="s">
        <v>208</v>
      </c>
      <c r="D173" s="1" t="s">
        <v>158</v>
      </c>
      <c r="E173" s="1" t="s">
        <v>78</v>
      </c>
      <c r="G173" s="1" t="s">
        <v>157</v>
      </c>
      <c r="H173" s="14">
        <f t="shared" ref="H173:H176" si="207">T173</f>
        <v>16.298245600000005</v>
      </c>
      <c r="I173" s="14"/>
      <c r="J173" s="14"/>
      <c r="K173" s="14"/>
      <c r="L173" s="14"/>
      <c r="M173" s="14"/>
      <c r="N173" s="14"/>
      <c r="O173" s="14"/>
      <c r="P173" s="14"/>
      <c r="Q173" s="14"/>
      <c r="R173" s="14"/>
      <c r="T173" s="14">
        <f>AVERAGE(SK!C$75:V$75)/1000</f>
        <v>16.298245600000005</v>
      </c>
      <c r="U173" s="14"/>
      <c r="V173" s="5"/>
      <c r="W173" s="5"/>
      <c r="X173" s="5"/>
      <c r="Y173" s="5"/>
      <c r="Z173" s="5"/>
      <c r="AA173" s="5"/>
      <c r="AB173" s="5"/>
      <c r="AC173" s="5"/>
      <c r="AD173" s="5"/>
      <c r="AE173" s="5"/>
      <c r="AF173" s="5"/>
      <c r="AG173" s="5"/>
      <c r="AH173" s="5"/>
      <c r="AI173" s="5"/>
      <c r="AJ173" s="5"/>
      <c r="AK173" s="5"/>
      <c r="AL173" s="5"/>
      <c r="AM173" s="5"/>
      <c r="AN173" s="5"/>
      <c r="AO173" s="18"/>
      <c r="AP173" s="18"/>
      <c r="AQ173" s="18"/>
      <c r="AR173" s="18"/>
      <c r="AS173" s="18"/>
      <c r="AT173" s="18"/>
    </row>
    <row r="174" spans="1:48" x14ac:dyDescent="0.2">
      <c r="A174" s="21" t="str">
        <f t="shared" si="175"/>
        <v>CIMS.CAN.SK.Transportation Personal.Passenger VehiclesCar_largeOutput</v>
      </c>
      <c r="B174" s="1" t="s">
        <v>254</v>
      </c>
      <c r="C174" s="1" t="s">
        <v>208</v>
      </c>
      <c r="D174" s="1" t="s">
        <v>159</v>
      </c>
      <c r="E174" s="1" t="s">
        <v>78</v>
      </c>
      <c r="G174" s="1" t="s">
        <v>157</v>
      </c>
      <c r="H174" s="14">
        <f t="shared" si="207"/>
        <v>16.298245600000005</v>
      </c>
      <c r="I174" s="14"/>
      <c r="J174" s="14"/>
      <c r="K174" s="14"/>
      <c r="L174" s="14"/>
      <c r="M174" s="14"/>
      <c r="N174" s="14"/>
      <c r="O174" s="14"/>
      <c r="P174" s="14"/>
      <c r="Q174" s="14"/>
      <c r="R174" s="14"/>
      <c r="T174" s="14">
        <f>AVERAGE(SK!C$75:V$75)/1000</f>
        <v>16.298245600000005</v>
      </c>
      <c r="U174" s="14"/>
      <c r="V174" s="5"/>
      <c r="W174" s="5"/>
      <c r="X174" s="5"/>
      <c r="Y174" s="5"/>
      <c r="Z174" s="5"/>
      <c r="AA174" s="5"/>
      <c r="AB174" s="5"/>
      <c r="AC174" s="5"/>
      <c r="AD174" s="5"/>
      <c r="AE174" s="5"/>
      <c r="AF174" s="5"/>
      <c r="AG174" s="5"/>
      <c r="AH174" s="5"/>
      <c r="AI174" s="5"/>
      <c r="AJ174" s="5"/>
      <c r="AK174" s="5"/>
      <c r="AL174" s="5"/>
      <c r="AM174" s="5"/>
      <c r="AN174" s="5"/>
      <c r="AO174" s="18"/>
      <c r="AP174" s="18"/>
      <c r="AQ174" s="18"/>
      <c r="AR174" s="18"/>
      <c r="AS174" s="18"/>
      <c r="AT174" s="18"/>
    </row>
    <row r="175" spans="1:48" x14ac:dyDescent="0.2">
      <c r="A175" s="21" t="str">
        <f t="shared" si="175"/>
        <v>CIMS.CAN.SK.Transportation Personal.Passenger VehiclesLight Truck_smallOutput</v>
      </c>
      <c r="B175" s="1" t="s">
        <v>254</v>
      </c>
      <c r="C175" s="1" t="s">
        <v>208</v>
      </c>
      <c r="D175" s="1" t="s">
        <v>160</v>
      </c>
      <c r="E175" s="1" t="s">
        <v>78</v>
      </c>
      <c r="G175" s="1" t="s">
        <v>157</v>
      </c>
      <c r="H175" s="14">
        <f t="shared" si="207"/>
        <v>15.961470573349995</v>
      </c>
      <c r="I175" s="14"/>
      <c r="J175" s="14"/>
      <c r="K175" s="14"/>
      <c r="L175" s="14"/>
      <c r="M175" s="14"/>
      <c r="N175" s="14"/>
      <c r="O175" s="14"/>
      <c r="P175" s="14"/>
      <c r="Q175" s="14"/>
      <c r="R175" s="14"/>
      <c r="T175" s="14">
        <f>AVERAGE(SK!C$110:V$110)/1000</f>
        <v>15.961470573349995</v>
      </c>
      <c r="U175" s="14"/>
      <c r="V175" s="5"/>
      <c r="W175" s="5"/>
      <c r="X175" s="5"/>
      <c r="Y175" s="5"/>
      <c r="Z175" s="5"/>
      <c r="AA175" s="5"/>
      <c r="AB175" s="5"/>
      <c r="AC175" s="5"/>
      <c r="AD175" s="5"/>
      <c r="AE175" s="5"/>
      <c r="AF175" s="5"/>
      <c r="AG175" s="5"/>
      <c r="AH175" s="5"/>
      <c r="AI175" s="5"/>
      <c r="AJ175" s="5"/>
      <c r="AK175" s="5"/>
      <c r="AL175" s="5"/>
      <c r="AM175" s="5"/>
      <c r="AN175" s="5"/>
      <c r="AO175" s="18"/>
      <c r="AP175" s="18"/>
      <c r="AQ175" s="18"/>
      <c r="AR175" s="18"/>
      <c r="AS175" s="18"/>
      <c r="AT175" s="18"/>
    </row>
    <row r="176" spans="1:48" x14ac:dyDescent="0.2">
      <c r="A176" s="21" t="str">
        <f t="shared" si="175"/>
        <v>CIMS.CAN.SK.Transportation Personal.Passenger VehiclesLight Truck_largeOutput</v>
      </c>
      <c r="B176" s="1" t="s">
        <v>254</v>
      </c>
      <c r="C176" s="1" t="s">
        <v>208</v>
      </c>
      <c r="D176" s="1" t="s">
        <v>161</v>
      </c>
      <c r="E176" s="1" t="s">
        <v>78</v>
      </c>
      <c r="G176" s="1" t="s">
        <v>157</v>
      </c>
      <c r="H176" s="14">
        <f t="shared" si="207"/>
        <v>15.961470573349995</v>
      </c>
      <c r="I176" s="14"/>
      <c r="J176" s="14"/>
      <c r="K176" s="14"/>
      <c r="L176" s="14"/>
      <c r="M176" s="14"/>
      <c r="N176" s="14"/>
      <c r="O176" s="14"/>
      <c r="P176" s="14"/>
      <c r="Q176" s="14"/>
      <c r="R176" s="14"/>
      <c r="T176" s="14">
        <f>AVERAGE(SK!C$110:V$110)/1000</f>
        <v>15.961470573349995</v>
      </c>
      <c r="U176" s="14"/>
      <c r="V176" s="5"/>
      <c r="W176" s="5"/>
      <c r="X176" s="5"/>
      <c r="Y176" s="5"/>
      <c r="Z176" s="5"/>
      <c r="AA176" s="5"/>
      <c r="AB176" s="5"/>
      <c r="AC176" s="5"/>
      <c r="AD176" s="5"/>
      <c r="AE176" s="5"/>
      <c r="AF176" s="5"/>
      <c r="AG176" s="5"/>
      <c r="AH176" s="5"/>
      <c r="AI176" s="5"/>
      <c r="AJ176" s="5"/>
      <c r="AK176" s="5"/>
      <c r="AL176" s="5"/>
      <c r="AM176" s="5"/>
      <c r="AN176" s="5"/>
      <c r="AO176" s="18"/>
      <c r="AP176" s="18"/>
      <c r="AQ176" s="18"/>
      <c r="AR176" s="18"/>
      <c r="AS176" s="18"/>
      <c r="AT176" s="18"/>
    </row>
    <row r="177" spans="1:48" x14ac:dyDescent="0.2">
      <c r="A177" s="21" t="str">
        <f t="shared" si="175"/>
        <v>CIMS.CAN.SK.Transportation Personal.Passenger VehiclesCar_smallService requestedCIMS.CAN.SK.Transportation Personal.Passenger Vehicle Motors</v>
      </c>
      <c r="B177" s="1" t="s">
        <v>254</v>
      </c>
      <c r="C177" s="1" t="s">
        <v>208</v>
      </c>
      <c r="D177" s="1" t="s">
        <v>158</v>
      </c>
      <c r="E177" s="1" t="s">
        <v>71</v>
      </c>
      <c r="F177" s="1" t="s">
        <v>255</v>
      </c>
      <c r="G177" s="1" t="s">
        <v>222</v>
      </c>
      <c r="H177" s="14">
        <f>Inputs!$C$46*10</f>
        <v>8</v>
      </c>
      <c r="I177" s="14"/>
      <c r="J177" s="14"/>
      <c r="K177" s="14"/>
      <c r="L177" s="14"/>
      <c r="M177" s="14"/>
      <c r="N177" s="14"/>
      <c r="O177" s="14"/>
      <c r="P177" s="14"/>
      <c r="Q177" s="14"/>
      <c r="R177" s="14"/>
      <c r="T177" s="14"/>
      <c r="U177" s="14"/>
      <c r="V177" s="5"/>
      <c r="W177" s="5"/>
      <c r="X177" s="5"/>
      <c r="Y177" s="5"/>
      <c r="Z177" s="5"/>
      <c r="AA177" s="5"/>
      <c r="AB177" s="5"/>
      <c r="AC177" s="5"/>
      <c r="AD177" s="5"/>
      <c r="AE177" s="5"/>
      <c r="AF177" s="5"/>
      <c r="AG177" s="5"/>
      <c r="AH177" s="5"/>
      <c r="AI177" s="5"/>
      <c r="AJ177" s="5"/>
      <c r="AK177" s="5"/>
      <c r="AL177" s="5"/>
      <c r="AM177" s="5"/>
      <c r="AN177" s="5"/>
      <c r="AO177" s="18"/>
      <c r="AP177" s="18"/>
      <c r="AQ177" s="18"/>
      <c r="AR177" s="18"/>
      <c r="AS177" s="18"/>
      <c r="AT177" s="18"/>
    </row>
    <row r="178" spans="1:48" x14ac:dyDescent="0.2">
      <c r="A178" s="21" t="str">
        <f t="shared" si="175"/>
        <v>CIMS.CAN.SK.Transportation Personal.Passenger VehiclesCar_largeService requestedCIMS.CAN.SK.Transportation Personal.Passenger Vehicle Motors</v>
      </c>
      <c r="B178" s="1" t="s">
        <v>254</v>
      </c>
      <c r="C178" s="1" t="s">
        <v>208</v>
      </c>
      <c r="D178" s="1" t="s">
        <v>159</v>
      </c>
      <c r="E178" s="1" t="s">
        <v>71</v>
      </c>
      <c r="F178" s="1" t="s">
        <v>255</v>
      </c>
      <c r="G178" s="1" t="s">
        <v>222</v>
      </c>
      <c r="H178" s="14">
        <f>Inputs!$C$47*10</f>
        <v>10</v>
      </c>
      <c r="I178" s="14"/>
      <c r="J178" s="14"/>
      <c r="K178" s="14"/>
      <c r="L178" s="14"/>
      <c r="M178" s="14"/>
      <c r="N178" s="14"/>
      <c r="O178" s="14"/>
      <c r="P178" s="14"/>
      <c r="Q178" s="14"/>
      <c r="R178" s="14"/>
      <c r="T178" s="14"/>
      <c r="U178" s="14"/>
      <c r="V178" s="5"/>
      <c r="W178" s="5"/>
      <c r="X178" s="5"/>
      <c r="Y178" s="5"/>
      <c r="Z178" s="5"/>
      <c r="AA178" s="5"/>
      <c r="AB178" s="5"/>
      <c r="AC178" s="5"/>
      <c r="AD178" s="5"/>
      <c r="AE178" s="5"/>
      <c r="AF178" s="5"/>
      <c r="AG178" s="5"/>
      <c r="AH178" s="5"/>
      <c r="AI178" s="5"/>
      <c r="AJ178" s="5"/>
      <c r="AK178" s="5"/>
      <c r="AL178" s="5"/>
      <c r="AM178" s="5"/>
      <c r="AN178" s="5"/>
      <c r="AO178" s="18"/>
      <c r="AP178" s="18"/>
      <c r="AQ178" s="18"/>
      <c r="AR178" s="18"/>
      <c r="AS178" s="18"/>
      <c r="AT178" s="18"/>
    </row>
    <row r="179" spans="1:48" x14ac:dyDescent="0.2">
      <c r="A179" s="21" t="str">
        <f t="shared" si="175"/>
        <v>CIMS.CAN.SK.Transportation Personal.Passenger VehiclesLight Truck_smallService requestedCIMS.CAN.SK.Transportation Personal.Passenger Vehicle Motors</v>
      </c>
      <c r="B179" s="1" t="s">
        <v>254</v>
      </c>
      <c r="C179" s="1" t="s">
        <v>208</v>
      </c>
      <c r="D179" s="1" t="s">
        <v>160</v>
      </c>
      <c r="E179" s="1" t="s">
        <v>71</v>
      </c>
      <c r="F179" s="1" t="s">
        <v>255</v>
      </c>
      <c r="G179" s="1" t="s">
        <v>222</v>
      </c>
      <c r="H179" s="14">
        <f>Inputs!$C$48*10</f>
        <v>9</v>
      </c>
      <c r="I179" s="14"/>
      <c r="J179" s="14"/>
      <c r="K179" s="14"/>
      <c r="L179" s="14"/>
      <c r="M179" s="14"/>
      <c r="N179" s="14"/>
      <c r="O179" s="14"/>
      <c r="P179" s="14"/>
      <c r="Q179" s="14"/>
      <c r="R179" s="14"/>
      <c r="T179" s="14"/>
      <c r="U179" s="14"/>
      <c r="V179" s="5"/>
      <c r="W179" s="5"/>
      <c r="X179" s="5"/>
      <c r="Y179" s="5"/>
      <c r="Z179" s="5"/>
      <c r="AA179" s="5"/>
      <c r="AB179" s="5"/>
      <c r="AC179" s="5"/>
      <c r="AD179" s="5"/>
      <c r="AE179" s="5"/>
      <c r="AF179" s="5"/>
      <c r="AG179" s="5"/>
      <c r="AH179" s="5"/>
      <c r="AI179" s="5"/>
      <c r="AJ179" s="5"/>
      <c r="AK179" s="5"/>
      <c r="AL179" s="5"/>
      <c r="AM179" s="5"/>
      <c r="AN179" s="5"/>
      <c r="AO179" s="18"/>
      <c r="AP179" s="18"/>
      <c r="AQ179" s="18"/>
      <c r="AR179" s="18"/>
      <c r="AS179" s="18"/>
      <c r="AT179" s="18"/>
    </row>
    <row r="180" spans="1:48" x14ac:dyDescent="0.2">
      <c r="A180" s="21" t="str">
        <f t="shared" si="175"/>
        <v>CIMS.CAN.SK.Transportation Personal.Passenger VehiclesLight Truck_largeService requestedCIMS.CAN.SK.Transportation Personal.Passenger Vehicle Motors</v>
      </c>
      <c r="B180" s="1" t="s">
        <v>254</v>
      </c>
      <c r="C180" s="1" t="s">
        <v>208</v>
      </c>
      <c r="D180" s="1" t="s">
        <v>161</v>
      </c>
      <c r="E180" s="1" t="s">
        <v>71</v>
      </c>
      <c r="F180" s="1" t="s">
        <v>255</v>
      </c>
      <c r="G180" s="1" t="s">
        <v>222</v>
      </c>
      <c r="H180" s="14">
        <f>Inputs!$C$49*10</f>
        <v>13</v>
      </c>
      <c r="I180" s="14"/>
      <c r="J180" s="14"/>
      <c r="K180" s="14"/>
      <c r="L180" s="14"/>
      <c r="M180" s="14"/>
      <c r="N180" s="14"/>
      <c r="O180" s="14"/>
      <c r="P180" s="14"/>
      <c r="Q180" s="14"/>
      <c r="R180" s="14"/>
      <c r="T180" s="14"/>
      <c r="U180" s="14"/>
      <c r="V180" s="5"/>
      <c r="W180" s="5"/>
      <c r="X180" s="5"/>
      <c r="Y180" s="5"/>
      <c r="Z180" s="5"/>
      <c r="AA180" s="5"/>
      <c r="AB180" s="5"/>
      <c r="AC180" s="5"/>
      <c r="AD180" s="5"/>
      <c r="AE180" s="5"/>
      <c r="AF180" s="5"/>
      <c r="AG180" s="5"/>
      <c r="AH180" s="5"/>
      <c r="AI180" s="5"/>
      <c r="AJ180" s="5"/>
      <c r="AK180" s="5"/>
      <c r="AL180" s="5"/>
      <c r="AM180" s="5"/>
      <c r="AN180" s="5"/>
      <c r="AO180" s="18"/>
      <c r="AP180" s="18"/>
      <c r="AQ180" s="18"/>
      <c r="AR180" s="18"/>
      <c r="AS180" s="18"/>
      <c r="AT180" s="18"/>
    </row>
    <row r="181" spans="1:48" x14ac:dyDescent="0.2">
      <c r="A181" s="21" t="str">
        <f t="shared" si="175"/>
        <v>CIMS.CAN.SK.Transportation Personal.Passenger VehiclesCar_smallMarket share</v>
      </c>
      <c r="B181" s="1" t="s">
        <v>254</v>
      </c>
      <c r="C181" s="1" t="s">
        <v>208</v>
      </c>
      <c r="D181" s="1" t="s">
        <v>158</v>
      </c>
      <c r="E181" s="1" t="s">
        <v>72</v>
      </c>
      <c r="G181" s="1" t="s">
        <v>73</v>
      </c>
      <c r="H181" s="14" cm="1">
        <f t="array" ref="H181">Inputs!$C$39*INDEX($T181:$AT181,MATCH(H$1,$T$2:$AT$2,0))/SUM(_xlfn._xlws.FILTER($T181:$AT184,$T$2:$AT$2=H$1))</f>
        <v>0.21570891505662193</v>
      </c>
      <c r="I181" s="14" cm="1">
        <f t="array" ref="I181">Inputs!$C$39*INDEX($T181:$AT181,MATCH(I$1,$T$2:$AT$2,0))/SUM(_xlfn._xlws.FILTER($T181:$AT184,$T$2:$AT$2=I$1))</f>
        <v>0.20638666328925021</v>
      </c>
      <c r="J181" s="14" cm="1">
        <f t="array" ref="J181">Inputs!$C$39*INDEX($T181:$AT181,MATCH(J$1,$T$2:$AT$2,0))/SUM(_xlfn._xlws.FILTER($T181:$AT184,$T$2:$AT$2=J$1))</f>
        <v>0.19211910550274178</v>
      </c>
      <c r="K181" s="14" cm="1">
        <f t="array" ref="K181">Inputs!$C$39*INDEX($T181:$AT181,MATCH(K$1,$T$2:$AT$2,0))/SUM(_xlfn._xlws.FILTER($T181:$AT184,$T$2:$AT$2=K$1))</f>
        <v>0.15907553454362675</v>
      </c>
      <c r="L181" s="14" cm="1">
        <f t="array" ref="L181">Inputs!$C$39*INDEX($T181:$AT181,MATCH(L$1,$T$2:$AT$2,0))/SUM(_xlfn._xlws.FILTER($T181:$AT184,$T$2:$AT$2=L$1))</f>
        <v>0.13747192976609174</v>
      </c>
      <c r="M181" s="14" cm="1">
        <f t="array" ref="M181">Inputs!$C$39*INDEX($T181:$AT181,MATCH(M$1,$T$2:$AT$2,0))/SUM(_xlfn._xlws.FILTER($T181:$AT184,$T$2:$AT$2=M$1))</f>
        <v>0.12758658715882301</v>
      </c>
      <c r="N181" s="14" cm="1">
        <f t="array" ref="N181">Inputs!$C$39*INDEX($T181:$AT181,MATCH(N$1,$T$2:$AT$2,0))/SUM(_xlfn._xlws.FILTER($T181:$AT184,$T$2:$AT$2=N$1))</f>
        <v>0.1179764976228497</v>
      </c>
      <c r="O181" s="14" cm="1">
        <f t="array" ref="O181">Inputs!$C$39*INDEX($T181:$AT181,MATCH(O$1,$T$2:$AT$2,0))/SUM(_xlfn._xlws.FILTER($T181:$AT184,$T$2:$AT$2=O$1))</f>
        <v>0.10870153184303832</v>
      </c>
      <c r="P181" s="14" cm="1">
        <f t="array" ref="P181">Inputs!$C$39*INDEX($T181:$AT181,MATCH(P$1,$T$2:$AT$2,0))/SUM(_xlfn._xlws.FILTER($T181:$AT184,$T$2:$AT$2=P$1))</f>
        <v>9.9812471308428671E-2</v>
      </c>
      <c r="Q181" s="14" cm="1">
        <f t="array" ref="Q181">Inputs!$C$39*INDEX($T181:$AT181,MATCH(Q$1,$T$2:$AT$2,0))/SUM(_xlfn._xlws.FILTER($T181:$AT184,$T$2:$AT$2=Q$1))</f>
        <v>9.1350253585863267E-2</v>
      </c>
      <c r="R181" s="14" cm="1">
        <f t="array" ref="R181">Inputs!$C$39*INDEX($T181:$AT181,MATCH(R$1,$T$2:$AT$2,0))/SUM(_xlfn._xlws.FILTER($T181:$AT184,$T$2:$AT$2=R$1))</f>
        <v>8.3345704930863462E-2</v>
      </c>
      <c r="T181" s="5">
        <f>SK!C$76*1000</f>
        <v>5959267.9836800005</v>
      </c>
      <c r="U181" s="5">
        <f>SK!D$76*1000</f>
        <v>5700907.4967600005</v>
      </c>
      <c r="V181" s="5">
        <f>SK!E$76*1000</f>
        <v>6228163.1992139993</v>
      </c>
      <c r="W181" s="5">
        <f>SK!F$76*1000</f>
        <v>6470579.7011879999</v>
      </c>
      <c r="X181" s="5">
        <f>SK!G$76*1000</f>
        <v>6247185.8067850005</v>
      </c>
      <c r="Y181" s="5">
        <f>SK!H$76*1000</f>
        <v>5987272.7117410004</v>
      </c>
      <c r="Z181" s="5">
        <f>SK!I$76*1000</f>
        <v>6349716.3599499995</v>
      </c>
      <c r="AA181" s="5">
        <f>SK!J$76*1000</f>
        <v>6908168.0821199995</v>
      </c>
      <c r="AB181" s="5">
        <f>SK!K$76*1000</f>
        <v>7392665.9837119998</v>
      </c>
      <c r="AC181" s="5">
        <f>SK!L$76*1000</f>
        <v>7569118.4185199998</v>
      </c>
      <c r="AD181" s="5">
        <f>SK!M$76*1000</f>
        <v>7625720.0115600005</v>
      </c>
      <c r="AE181" s="5">
        <f>SK!N$76*1000</f>
        <v>6088487.8545960002</v>
      </c>
      <c r="AF181" s="5">
        <f>SK!O$76*1000</f>
        <v>6948902.8366800016</v>
      </c>
      <c r="AG181" s="5">
        <f>SK!P$76*1000</f>
        <v>6940391.31324</v>
      </c>
      <c r="AH181" s="5">
        <f>SK!Q$76*1000</f>
        <v>6072617.4370399993</v>
      </c>
      <c r="AI181" s="5">
        <f>SK!R$76*1000</f>
        <v>6233756.6035800008</v>
      </c>
      <c r="AJ181" s="5">
        <f>SK!S$76*1000</f>
        <v>6130754.06544</v>
      </c>
      <c r="AK181" s="5">
        <f>SK!T$76*1000</f>
        <v>5909970.6803520005</v>
      </c>
      <c r="AL181" s="5">
        <f>SK!U$76*1000</f>
        <v>5514336.3721049996</v>
      </c>
      <c r="AM181" s="5">
        <f>SK!V$76*1000</f>
        <v>5290537.5717949998</v>
      </c>
      <c r="AN181" s="5">
        <f>SK!W$76*1000</f>
        <v>4325155.3794539999</v>
      </c>
      <c r="AO181" s="41">
        <f t="shared" ref="AO181" si="208">AM181*(1+$AV181)^5</f>
        <v>5031248.5893991515</v>
      </c>
      <c r="AP181" s="18">
        <f t="shared" ref="AP181" si="209">AO181*(1+$AV181)^5</f>
        <v>4784667.3470920036</v>
      </c>
      <c r="AQ181" s="18">
        <f t="shared" ref="AQ181" si="210">AP181*(1+$AV181)^5</f>
        <v>4550171.0391659243</v>
      </c>
      <c r="AR181" s="18">
        <f t="shared" ref="AR181" si="211">AQ181*(1+$AV181)^5</f>
        <v>4327167.3835899364</v>
      </c>
      <c r="AS181" s="18">
        <f t="shared" ref="AS181" si="212">AR181*(1+$AV181)^5</f>
        <v>4115093.1260458459</v>
      </c>
      <c r="AT181" s="18">
        <f t="shared" ref="AT181" si="213">AS181*(1+$AV181)^5</f>
        <v>3913412.6172814858</v>
      </c>
      <c r="AV181" s="46">
        <f t="shared" ref="AV181" si="214">AV129</f>
        <v>-0.01</v>
      </c>
    </row>
    <row r="182" spans="1:48" x14ac:dyDescent="0.2">
      <c r="A182" s="21" t="str">
        <f t="shared" si="175"/>
        <v>CIMS.CAN.SK.Transportation Personal.Passenger VehiclesCar_largeMarket share</v>
      </c>
      <c r="B182" s="1" t="s">
        <v>254</v>
      </c>
      <c r="C182" s="1" t="s">
        <v>208</v>
      </c>
      <c r="D182" s="1" t="s">
        <v>159</v>
      </c>
      <c r="E182" s="1" t="s">
        <v>72</v>
      </c>
      <c r="G182" s="1" t="s">
        <v>73</v>
      </c>
      <c r="H182" s="14" cm="1">
        <f t="array" ref="H182">Inputs!$C$40*INDEX($T181:$AT181,MATCH(H$1,$T$2:$AT$2,0))/SUM(_xlfn._xlws.FILTER($T181:$AT184,$T$2:$AT$2=H$1))</f>
        <v>0.43795446390283843</v>
      </c>
      <c r="I182" s="14" cm="1">
        <f t="array" ref="I182">Inputs!$C$40*INDEX($T181:$AT181,MATCH(I$1,$T$2:$AT$2,0))/SUM(_xlfn._xlws.FILTER($T181:$AT184,$T$2:$AT$2=I$1))</f>
        <v>0.41902746789029582</v>
      </c>
      <c r="J182" s="14" cm="1">
        <f t="array" ref="J182">Inputs!$C$40*INDEX($T181:$AT181,MATCH(J$1,$T$2:$AT$2,0))/SUM(_xlfn._xlws.FILTER($T181:$AT184,$T$2:$AT$2=J$1))</f>
        <v>0.39006000208132419</v>
      </c>
      <c r="K182" s="14" cm="1">
        <f t="array" ref="K182">Inputs!$C$40*INDEX($T181:$AT181,MATCH(K$1,$T$2:$AT$2,0))/SUM(_xlfn._xlws.FILTER($T181:$AT184,$T$2:$AT$2=K$1))</f>
        <v>0.32297153983099969</v>
      </c>
      <c r="L182" s="14" cm="1">
        <f t="array" ref="L182">Inputs!$C$40*INDEX($T181:$AT181,MATCH(L$1,$T$2:$AT$2,0))/SUM(_xlfn._xlws.FILTER($T181:$AT184,$T$2:$AT$2=L$1))</f>
        <v>0.27910967558570138</v>
      </c>
      <c r="M182" s="14" cm="1">
        <f t="array" ref="M182">Inputs!$C$40*INDEX($T181:$AT181,MATCH(M$1,$T$2:$AT$2,0))/SUM(_xlfn._xlws.FILTER($T181:$AT184,$T$2:$AT$2=M$1))</f>
        <v>0.25903943453458</v>
      </c>
      <c r="N182" s="14" cm="1">
        <f t="array" ref="N182">Inputs!$C$40*INDEX($T181:$AT181,MATCH(N$1,$T$2:$AT$2,0))/SUM(_xlfn._xlws.FILTER($T181:$AT184,$T$2:$AT$2=N$1))</f>
        <v>0.23952804062820995</v>
      </c>
      <c r="O182" s="14" cm="1">
        <f t="array" ref="O182">Inputs!$C$40*INDEX($T181:$AT181,MATCH(O$1,$T$2:$AT$2,0))/SUM(_xlfn._xlws.FILTER($T181:$AT184,$T$2:$AT$2=O$1))</f>
        <v>0.22069704949950203</v>
      </c>
      <c r="P182" s="14" cm="1">
        <f t="array" ref="P182">Inputs!$C$40*INDEX($T181:$AT181,MATCH(P$1,$T$2:$AT$2,0))/SUM(_xlfn._xlws.FILTER($T181:$AT184,$T$2:$AT$2=P$1))</f>
        <v>0.20264956295953698</v>
      </c>
      <c r="Q182" s="14" cm="1">
        <f t="array" ref="Q182">Inputs!$C$40*INDEX($T181:$AT181,MATCH(Q$1,$T$2:$AT$2,0))/SUM(_xlfn._xlws.FILTER($T181:$AT184,$T$2:$AT$2=Q$1))</f>
        <v>0.18546869667432844</v>
      </c>
      <c r="R182" s="14" cm="1">
        <f t="array" ref="R182">Inputs!$C$40*INDEX($T181:$AT181,MATCH(R$1,$T$2:$AT$2,0))/SUM(_xlfn._xlws.FILTER($T181:$AT184,$T$2:$AT$2=R$1))</f>
        <v>0.16921703728387427</v>
      </c>
      <c r="T182" s="5"/>
      <c r="U182" s="5"/>
      <c r="V182" s="5"/>
      <c r="W182" s="5"/>
      <c r="X182" s="5"/>
      <c r="Y182" s="5"/>
      <c r="Z182" s="5"/>
      <c r="AA182" s="5"/>
      <c r="AB182" s="5"/>
      <c r="AC182" s="5"/>
      <c r="AD182" s="5"/>
      <c r="AE182" s="5"/>
      <c r="AF182" s="5"/>
      <c r="AG182" s="5"/>
      <c r="AH182" s="5"/>
      <c r="AI182" s="5"/>
      <c r="AJ182" s="5"/>
      <c r="AK182" s="5"/>
      <c r="AL182" s="5"/>
      <c r="AM182" s="5"/>
      <c r="AN182" s="5"/>
      <c r="AO182" s="14"/>
      <c r="AP182" s="14"/>
      <c r="AQ182" s="14"/>
      <c r="AR182" s="14"/>
      <c r="AS182" s="14"/>
      <c r="AT182" s="14"/>
      <c r="AU182" s="14"/>
      <c r="AV182" s="47"/>
    </row>
    <row r="183" spans="1:48" x14ac:dyDescent="0.2">
      <c r="A183" s="21" t="str">
        <f t="shared" si="175"/>
        <v>CIMS.CAN.SK.Transportation Personal.Passenger VehiclesLight Truck_smallMarket share</v>
      </c>
      <c r="B183" s="1" t="s">
        <v>254</v>
      </c>
      <c r="C183" s="1" t="s">
        <v>208</v>
      </c>
      <c r="D183" s="1" t="s">
        <v>160</v>
      </c>
      <c r="E183" s="1" t="s">
        <v>72</v>
      </c>
      <c r="G183" s="1" t="s">
        <v>73</v>
      </c>
      <c r="H183" s="14" cm="1">
        <f t="array" ref="H183">Inputs!$C$39*INDEX($T183:$AT183,MATCH(H$1,$T$2:$AT$2,0))/SUM(_xlfn._xlws.FILTER($T181:$AT184,$T$2:$AT$2=H$1))</f>
        <v>0.1142910849433781</v>
      </c>
      <c r="I183" s="14" cm="1">
        <f t="array" ref="I183">Inputs!$C$39*INDEX($T183:$AT183,MATCH(I$1,$T$2:$AT$2,0))/SUM(_xlfn._xlws.FILTER($T181:$AT184,$T$2:$AT$2=I$1))</f>
        <v>0.12361333671074977</v>
      </c>
      <c r="J183" s="14" cm="1">
        <f t="array" ref="J183">Inputs!$C$39*INDEX($T183:$AT183,MATCH(J$1,$T$2:$AT$2,0))/SUM(_xlfn._xlws.FILTER($T181:$AT184,$T$2:$AT$2=J$1))</f>
        <v>0.13788089449725824</v>
      </c>
      <c r="K183" s="14" cm="1">
        <f t="array" ref="K183">Inputs!$C$39*INDEX($T183:$AT183,MATCH(K$1,$T$2:$AT$2,0))/SUM(_xlfn._xlws.FILTER($T181:$AT184,$T$2:$AT$2=K$1))</f>
        <v>0.1709244654563733</v>
      </c>
      <c r="L183" s="14" cm="1">
        <f t="array" ref="L183">Inputs!$C$39*INDEX($T183:$AT183,MATCH(L$1,$T$2:$AT$2,0))/SUM(_xlfn._xlws.FILTER($T181:$AT184,$T$2:$AT$2=L$1))</f>
        <v>0.19252807023390828</v>
      </c>
      <c r="M183" s="14" cm="1">
        <f t="array" ref="M183">Inputs!$C$39*INDEX($T183:$AT183,MATCH(M$1,$T$2:$AT$2,0))/SUM(_xlfn._xlws.FILTER($T181:$AT184,$T$2:$AT$2=M$1))</f>
        <v>0.202413412841177</v>
      </c>
      <c r="N183" s="14" cm="1">
        <f t="array" ref="N183">Inputs!$C$39*INDEX($T183:$AT183,MATCH(N$1,$T$2:$AT$2,0))/SUM(_xlfn._xlws.FILTER($T181:$AT184,$T$2:$AT$2=N$1))</f>
        <v>0.21202350237715034</v>
      </c>
      <c r="O183" s="14" cm="1">
        <f t="array" ref="O183">Inputs!$C$39*INDEX($T183:$AT183,MATCH(O$1,$T$2:$AT$2,0))/SUM(_xlfn._xlws.FILTER($T181:$AT184,$T$2:$AT$2=O$1))</f>
        <v>0.22129846815696172</v>
      </c>
      <c r="P183" s="14" cm="1">
        <f t="array" ref="P183">Inputs!$C$39*INDEX($T183:$AT183,MATCH(P$1,$T$2:$AT$2,0))/SUM(_xlfn._xlws.FILTER($T181:$AT184,$T$2:$AT$2=P$1))</f>
        <v>0.23018752869157133</v>
      </c>
      <c r="Q183" s="14" cm="1">
        <f t="array" ref="Q183">Inputs!$C$39*INDEX($T183:$AT183,MATCH(Q$1,$T$2:$AT$2,0))/SUM(_xlfn._xlws.FILTER($T181:$AT184,$T$2:$AT$2=Q$1))</f>
        <v>0.23864974641413675</v>
      </c>
      <c r="R183" s="14" cm="1">
        <f t="array" ref="R183">Inputs!$C$39*INDEX($T183:$AT183,MATCH(R$1,$T$2:$AT$2,0))/SUM(_xlfn._xlws.FILTER($T181:$AT184,$T$2:$AT$2=R$1))</f>
        <v>0.24665429506913655</v>
      </c>
      <c r="T183" s="5">
        <f>SK!C$111*1000</f>
        <v>3157455.050684128</v>
      </c>
      <c r="U183" s="5">
        <f>SK!D$111*1000</f>
        <v>3109158.0158610661</v>
      </c>
      <c r="V183" s="5">
        <f>SK!E$111*1000</f>
        <v>3483476.8203919181</v>
      </c>
      <c r="W183" s="5">
        <f>SK!F$111*1000</f>
        <v>3679888.0162046822</v>
      </c>
      <c r="X183" s="5">
        <f>SK!G$111*1000</f>
        <v>3609344.0904512638</v>
      </c>
      <c r="Y183" s="5">
        <f>SK!H$111*1000</f>
        <v>3586020.268462149</v>
      </c>
      <c r="Z183" s="5">
        <f>SK!I$111*1000</f>
        <v>3700624.8843948115</v>
      </c>
      <c r="AA183" s="5">
        <f>SK!J$111*1000</f>
        <v>4216417.6488469196</v>
      </c>
      <c r="AB183" s="5">
        <f>SK!K$111*1000</f>
        <v>4737290.9565462656</v>
      </c>
      <c r="AC183" s="5">
        <f>SK!L$111*1000</f>
        <v>5122767.6466910224</v>
      </c>
      <c r="AD183" s="5">
        <f>SK!M$111*1000</f>
        <v>5472860.6695731767</v>
      </c>
      <c r="AE183" s="5">
        <f>SK!N$111*1000</f>
        <v>4770213.2496773964</v>
      </c>
      <c r="AF183" s="5">
        <f>SK!O$111*1000</f>
        <v>5808166.2125619808</v>
      </c>
      <c r="AG183" s="5">
        <f>SK!P$111*1000</f>
        <v>6287406.8685330702</v>
      </c>
      <c r="AH183" s="5">
        <f>SK!Q$111*1000</f>
        <v>6059325.7449272871</v>
      </c>
      <c r="AI183" s="5">
        <f>SK!R$111*1000</f>
        <v>6698085.398919927</v>
      </c>
      <c r="AJ183" s="5">
        <f>SK!S$111*1000</f>
        <v>7088845.7778568789</v>
      </c>
      <c r="AK183" s="5">
        <f>SK!T$111*1000</f>
        <v>7314635.9443176873</v>
      </c>
      <c r="AL183" s="5">
        <f>SK!U$111*1000</f>
        <v>7297065.5136163235</v>
      </c>
      <c r="AM183" s="5">
        <f>SK!V$111*1000</f>
        <v>7409345.245467823</v>
      </c>
      <c r="AN183" s="5">
        <f>SK!W$111*1000</f>
        <v>6861338.2741183545</v>
      </c>
      <c r="AO183" s="41">
        <f t="shared" ref="AO183" si="215">AM183*(1+$AV183)^5</f>
        <v>7981969.1121992283</v>
      </c>
      <c r="AP183" s="18">
        <f t="shared" ref="AP183" si="216">AO183*(1+$AV183)^5</f>
        <v>8598847.644071389</v>
      </c>
      <c r="AQ183" s="18">
        <f t="shared" ref="AQ183" si="217">AP183*(1+$AV183)^5</f>
        <v>9263401.018796945</v>
      </c>
      <c r="AR183" s="18">
        <f t="shared" ref="AR183" si="218">AQ183*(1+$AV183)^5</f>
        <v>9979313.7391161639</v>
      </c>
      <c r="AS183" s="18">
        <f t="shared" ref="AS183" si="219">AR183*(1+$AV183)^5</f>
        <v>10750555.060893407</v>
      </c>
      <c r="AT183" s="18">
        <f t="shared" ref="AT183" si="220">AS183*(1+$AV183)^5</f>
        <v>11581400.999978673</v>
      </c>
      <c r="AV183" s="46">
        <f t="shared" ref="AV183" si="221">AV131</f>
        <v>1.4999999999999999E-2</v>
      </c>
    </row>
    <row r="184" spans="1:48" x14ac:dyDescent="0.2">
      <c r="A184" s="21" t="str">
        <f t="shared" si="175"/>
        <v>CIMS.CAN.SK.Transportation Personal.Passenger VehiclesLight Truck_largeMarket share</v>
      </c>
      <c r="B184" s="1" t="s">
        <v>254</v>
      </c>
      <c r="C184" s="1" t="s">
        <v>208</v>
      </c>
      <c r="D184" s="1" t="s">
        <v>161</v>
      </c>
      <c r="E184" s="1" t="s">
        <v>72</v>
      </c>
      <c r="G184" s="1" t="s">
        <v>73</v>
      </c>
      <c r="H184" s="14" cm="1">
        <f t="array" ref="H184">Inputs!$C$40*INDEX($T183:$AT183,MATCH(H$1,$T$2:$AT$2,0))/SUM(_xlfn._xlws.FILTER($T181:$AT184,$T$2:$AT$2=H$1))</f>
        <v>0.23204553609716153</v>
      </c>
      <c r="I184" s="14" cm="1">
        <f t="array" ref="I184">Inputs!$C$40*INDEX($T183:$AT183,MATCH(I$1,$T$2:$AT$2,0))/SUM(_xlfn._xlws.FILTER($T181:$AT184,$T$2:$AT$2=I$1))</f>
        <v>0.25097253210970405</v>
      </c>
      <c r="J184" s="14" cm="1">
        <f t="array" ref="J184">Inputs!$C$40*INDEX($T183:$AT183,MATCH(J$1,$T$2:$AT$2,0))/SUM(_xlfn._xlws.FILTER($T181:$AT184,$T$2:$AT$2=J$1))</f>
        <v>0.27993999791867574</v>
      </c>
      <c r="K184" s="14" cm="1">
        <f t="array" ref="K184">Inputs!$C$40*INDEX($T183:$AT183,MATCH(K$1,$T$2:$AT$2,0))/SUM(_xlfn._xlws.FILTER($T181:$AT184,$T$2:$AT$2=K$1))</f>
        <v>0.3470284601690003</v>
      </c>
      <c r="L184" s="14" cm="1">
        <f t="array" ref="L184">Inputs!$C$40*INDEX($T183:$AT183,MATCH(L$1,$T$2:$AT$2,0))/SUM(_xlfn._xlws.FILTER($T181:$AT184,$T$2:$AT$2=L$1))</f>
        <v>0.39089032441429861</v>
      </c>
      <c r="M184" s="14" cm="1">
        <f t="array" ref="M184">Inputs!$C$40*INDEX($T183:$AT183,MATCH(M$1,$T$2:$AT$2,0))/SUM(_xlfn._xlws.FILTER($T181:$AT184,$T$2:$AT$2=M$1))</f>
        <v>0.41096056546541998</v>
      </c>
      <c r="N184" s="14" cm="1">
        <f t="array" ref="N184">Inputs!$C$40*INDEX($T183:$AT183,MATCH(N$1,$T$2:$AT$2,0))/SUM(_xlfn._xlws.FILTER($T181:$AT184,$T$2:$AT$2=N$1))</f>
        <v>0.43047195937179</v>
      </c>
      <c r="O184" s="14" cm="1">
        <f t="array" ref="O184">Inputs!$C$40*INDEX($T183:$AT183,MATCH(O$1,$T$2:$AT$2,0))/SUM(_xlfn._xlws.FILTER($T181:$AT184,$T$2:$AT$2=O$1))</f>
        <v>0.44930295050049801</v>
      </c>
      <c r="P184" s="14" cm="1">
        <f t="array" ref="P184">Inputs!$C$40*INDEX($T183:$AT183,MATCH(P$1,$T$2:$AT$2,0))/SUM(_xlfn._xlws.FILTER($T181:$AT184,$T$2:$AT$2=P$1))</f>
        <v>0.46735043704046297</v>
      </c>
      <c r="Q184" s="14" cm="1">
        <f t="array" ref="Q184">Inputs!$C$40*INDEX($T183:$AT183,MATCH(Q$1,$T$2:$AT$2,0))/SUM(_xlfn._xlws.FILTER($T181:$AT184,$T$2:$AT$2=Q$1))</f>
        <v>0.48453130332567151</v>
      </c>
      <c r="R184" s="14" cm="1">
        <f t="array" ref="R184">Inputs!$C$40*INDEX($T183:$AT183,MATCH(R$1,$T$2:$AT$2,0))/SUM(_xlfn._xlws.FILTER($T181:$AT184,$T$2:$AT$2=R$1))</f>
        <v>0.50078296271612566</v>
      </c>
      <c r="T184" s="5"/>
      <c r="U184" s="14"/>
      <c r="V184" s="5"/>
      <c r="W184" s="5"/>
      <c r="X184" s="5"/>
      <c r="Y184" s="5"/>
      <c r="Z184" s="5"/>
      <c r="AA184" s="5"/>
      <c r="AB184" s="5"/>
      <c r="AC184" s="5"/>
      <c r="AD184" s="5"/>
      <c r="AE184" s="5"/>
      <c r="AF184" s="5"/>
      <c r="AG184" s="5"/>
      <c r="AH184" s="5"/>
      <c r="AI184" s="5"/>
      <c r="AJ184" s="5"/>
      <c r="AK184" s="5"/>
      <c r="AL184" s="5"/>
      <c r="AM184" s="5"/>
      <c r="AN184" s="5"/>
      <c r="AO184" s="18"/>
      <c r="AP184" s="18"/>
      <c r="AQ184" s="18"/>
      <c r="AR184" s="18"/>
      <c r="AS184" s="18"/>
      <c r="AT184" s="18"/>
    </row>
    <row r="185" spans="1:48" x14ac:dyDescent="0.2">
      <c r="A185" s="21" t="str">
        <f t="shared" si="175"/>
        <v>CIMS.CAN.SK.Transportation Personal.Passenger Vehicle MotorsOutput</v>
      </c>
      <c r="B185" s="1" t="s">
        <v>255</v>
      </c>
      <c r="C185" s="1" t="s">
        <v>208</v>
      </c>
      <c r="E185" s="1" t="s">
        <v>78</v>
      </c>
      <c r="G185" s="1" t="s">
        <v>222</v>
      </c>
      <c r="H185" s="14">
        <f t="shared" ref="H185:H189" si="222">T185</f>
        <v>161.91200066932058</v>
      </c>
      <c r="I185" s="14"/>
      <c r="J185" s="14"/>
      <c r="K185" s="14"/>
      <c r="L185" s="14"/>
      <c r="M185" s="14"/>
      <c r="N185" s="14"/>
      <c r="O185" s="14"/>
      <c r="P185" s="14"/>
      <c r="Q185" s="14"/>
      <c r="R185" s="14"/>
      <c r="T185" s="14">
        <f>AVERAGE(SK!C$40:V$40)/100</f>
        <v>161.91200066932058</v>
      </c>
      <c r="U185" s="14"/>
      <c r="V185" s="5"/>
      <c r="W185" s="5"/>
      <c r="X185" s="5"/>
      <c r="Y185" s="5"/>
      <c r="Z185" s="5"/>
      <c r="AA185" s="5"/>
      <c r="AB185" s="5"/>
      <c r="AC185" s="5"/>
      <c r="AD185" s="14"/>
      <c r="AE185" s="5"/>
      <c r="AF185" s="5"/>
      <c r="AG185" s="5"/>
      <c r="AH185" s="5"/>
      <c r="AI185" s="5"/>
      <c r="AJ185" s="5"/>
      <c r="AK185" s="5"/>
      <c r="AL185" s="5"/>
      <c r="AM185" s="5"/>
      <c r="AN185" s="5"/>
      <c r="AO185" s="18"/>
      <c r="AP185" s="18"/>
      <c r="AQ185" s="18"/>
      <c r="AR185" s="18"/>
      <c r="AS185" s="18"/>
      <c r="AT185" s="18"/>
    </row>
    <row r="186" spans="1:48" x14ac:dyDescent="0.2">
      <c r="A186" s="21" t="str">
        <f t="shared" si="175"/>
        <v>CIMS.CAN.SK.Transportation Personal.Passenger Vehicle MotorsGasoline ExistingService requestedCIMS.CAN.SK.Fuel Blends.Gasoline_Transportation</v>
      </c>
      <c r="B186" s="1" t="s">
        <v>255</v>
      </c>
      <c r="C186" s="1" t="s">
        <v>208</v>
      </c>
      <c r="D186" s="1" t="s">
        <v>74</v>
      </c>
      <c r="E186" s="1" t="s">
        <v>71</v>
      </c>
      <c r="F186" s="1" t="s">
        <v>448</v>
      </c>
      <c r="G186" s="1" t="s">
        <v>68</v>
      </c>
      <c r="H186" s="14">
        <f t="shared" si="222"/>
        <v>0.41422346336129456</v>
      </c>
      <c r="I186" s="14"/>
      <c r="J186" s="14"/>
      <c r="K186" s="14"/>
      <c r="L186" s="14"/>
      <c r="M186" s="14"/>
      <c r="N186" s="14"/>
      <c r="O186" s="14"/>
      <c r="P186" s="14"/>
      <c r="Q186" s="14"/>
      <c r="R186" s="14"/>
      <c r="T186" s="14">
        <f>(SUMPRODUCT(H181:H182,Inputs!$C$46:$C$47)*SK!C$91/SK!C$76+SUMPRODUCT(H183:H184,Inputs!$C$48:$C$49)*SK!C$126/SK!C$111)/1000*100</f>
        <v>0.41422346336129456</v>
      </c>
      <c r="U186" s="14"/>
      <c r="V186" s="5"/>
      <c r="W186" s="5"/>
      <c r="X186" s="5"/>
      <c r="Y186" s="5"/>
      <c r="Z186" s="5"/>
      <c r="AA186" s="5"/>
      <c r="AB186" s="5"/>
      <c r="AC186" s="5"/>
      <c r="AD186" s="14"/>
      <c r="AE186" s="5"/>
      <c r="AF186" s="5"/>
      <c r="AG186" s="5"/>
      <c r="AH186" s="5"/>
      <c r="AI186" s="5"/>
      <c r="AJ186" s="5"/>
      <c r="AK186" s="5"/>
      <c r="AL186" s="5"/>
      <c r="AM186" s="14"/>
      <c r="AN186" s="5"/>
      <c r="AO186" s="18"/>
      <c r="AP186" s="18"/>
      <c r="AQ186" s="18"/>
      <c r="AR186" s="18"/>
      <c r="AS186" s="18"/>
      <c r="AT186" s="18"/>
    </row>
    <row r="187" spans="1:48" x14ac:dyDescent="0.2">
      <c r="A187" s="21" t="str">
        <f t="shared" si="175"/>
        <v>CIMS.CAN.SK.Transportation Personal.Passenger Vehicle MotorsGasoline StandardService requestedCIMS.CAN.SK.Fuel Blends.Gasoline_Transportation</v>
      </c>
      <c r="B187" s="1" t="s">
        <v>255</v>
      </c>
      <c r="C187" s="1" t="s">
        <v>208</v>
      </c>
      <c r="D187" s="1" t="s">
        <v>75</v>
      </c>
      <c r="E187" s="1" t="s">
        <v>71</v>
      </c>
      <c r="F187" s="1" t="s">
        <v>448</v>
      </c>
      <c r="G187" s="1" t="s">
        <v>68</v>
      </c>
      <c r="H187" s="14">
        <f t="shared" si="222"/>
        <v>0.39057781272202741</v>
      </c>
      <c r="I187" s="14"/>
      <c r="J187" s="14"/>
      <c r="K187" s="14"/>
      <c r="L187" s="14"/>
      <c r="M187" s="14"/>
      <c r="N187" s="14"/>
      <c r="O187" s="14"/>
      <c r="P187" s="14"/>
      <c r="Q187" s="14"/>
      <c r="R187" s="14"/>
      <c r="T187" s="14">
        <f>(SUMPRODUCT(J181:J182,Inputs!$C$46:$C$47)*SK!M$91/SK!M$76+SUMPRODUCT(J183:J184,Inputs!$C$48:$C$49)*SK!M$126/SK!M$111)/1000*100</f>
        <v>0.39057781272202741</v>
      </c>
      <c r="U187" s="14"/>
      <c r="V187" s="5"/>
      <c r="W187" s="5"/>
      <c r="X187" s="5"/>
      <c r="Y187" s="5"/>
      <c r="Z187" s="5"/>
      <c r="AA187" s="5"/>
      <c r="AB187" s="5"/>
      <c r="AC187" s="5"/>
      <c r="AD187" s="5"/>
      <c r="AE187" s="5"/>
      <c r="AF187" s="5"/>
      <c r="AG187" s="5"/>
      <c r="AH187" s="5"/>
      <c r="AI187" s="5"/>
      <c r="AJ187" s="5"/>
      <c r="AK187" s="5"/>
      <c r="AL187" s="5"/>
      <c r="AM187" s="5"/>
      <c r="AN187" s="5"/>
      <c r="AO187" s="18"/>
      <c r="AP187" s="18"/>
      <c r="AQ187" s="18"/>
      <c r="AR187" s="18"/>
      <c r="AS187" s="18"/>
      <c r="AT187" s="18"/>
    </row>
    <row r="188" spans="1:48" x14ac:dyDescent="0.2">
      <c r="A188" s="21" t="str">
        <f t="shared" si="175"/>
        <v>CIMS.CAN.SK.Transportation Personal.Passenger Vehicle MotorsGasoline EfficientService requestedCIMS.CAN.SK.Fuel Blends.Gasoline_Transportation</v>
      </c>
      <c r="B188" s="1" t="s">
        <v>255</v>
      </c>
      <c r="C188" s="1" t="s">
        <v>208</v>
      </c>
      <c r="D188" s="1" t="s">
        <v>76</v>
      </c>
      <c r="E188" s="1" t="s">
        <v>71</v>
      </c>
      <c r="F188" s="1" t="s">
        <v>448</v>
      </c>
      <c r="G188" s="1" t="s">
        <v>68</v>
      </c>
      <c r="H188" s="14">
        <f t="shared" si="222"/>
        <v>0.39145632941135167</v>
      </c>
      <c r="I188" s="14"/>
      <c r="J188" s="14"/>
      <c r="K188" s="14"/>
      <c r="L188" s="14"/>
      <c r="M188" s="14"/>
      <c r="N188" s="14"/>
      <c r="O188" s="14"/>
      <c r="P188" s="14"/>
      <c r="Q188" s="14"/>
      <c r="R188" s="14"/>
      <c r="T188" s="14">
        <f>(SUMPRODUCT(L181:L182,Inputs!$C$46:$C$47)*SK!V$91/SK!V$76+SUMPRODUCT(L183:L184,Inputs!$C$48:$C$49)*SK!V$126/SK!V$111)/1000*100</f>
        <v>0.39145632941135167</v>
      </c>
      <c r="U188" s="14"/>
      <c r="V188" s="5"/>
      <c r="W188" s="5"/>
      <c r="X188" s="5"/>
      <c r="Y188" s="5"/>
      <c r="Z188" s="5"/>
      <c r="AA188" s="5"/>
      <c r="AB188" s="5"/>
      <c r="AC188" s="5"/>
      <c r="AD188" s="14"/>
      <c r="AE188" s="5"/>
      <c r="AF188" s="5"/>
      <c r="AG188" s="5"/>
      <c r="AH188" s="5"/>
      <c r="AI188" s="5"/>
      <c r="AJ188" s="5"/>
      <c r="AK188" s="5"/>
      <c r="AL188" s="5"/>
      <c r="AM188" s="14"/>
      <c r="AN188" s="5"/>
      <c r="AO188" s="18"/>
      <c r="AP188" s="18"/>
      <c r="AQ188" s="18"/>
      <c r="AR188" s="18"/>
      <c r="AS188" s="18"/>
      <c r="AT188" s="18"/>
    </row>
    <row r="189" spans="1:48" x14ac:dyDescent="0.2">
      <c r="A189" s="21" t="str">
        <f t="shared" si="175"/>
        <v>CIMS.CAN.SK.Transportation Personal.Passenger Vehicle MotorsGasoline ExistingMarket share</v>
      </c>
      <c r="B189" s="1" t="s">
        <v>255</v>
      </c>
      <c r="C189" s="1" t="s">
        <v>208</v>
      </c>
      <c r="D189" s="1" t="s">
        <v>74</v>
      </c>
      <c r="E189" s="1" t="s">
        <v>72</v>
      </c>
      <c r="G189" s="1" t="s">
        <v>73</v>
      </c>
      <c r="H189" s="14">
        <f t="shared" si="222"/>
        <v>1</v>
      </c>
      <c r="I189" s="14"/>
      <c r="J189" s="14"/>
      <c r="K189" s="14"/>
      <c r="L189" s="14"/>
      <c r="M189" s="14"/>
      <c r="N189" s="14"/>
      <c r="O189" s="14"/>
      <c r="P189" s="14"/>
      <c r="Q189" s="14"/>
      <c r="R189" s="14"/>
      <c r="T189" s="36">
        <v>1</v>
      </c>
      <c r="U189" s="14"/>
      <c r="V189" s="5"/>
      <c r="W189" s="5"/>
      <c r="X189" s="5"/>
      <c r="Y189" s="5"/>
      <c r="Z189" s="5"/>
      <c r="AA189" s="5"/>
      <c r="AB189" s="5"/>
      <c r="AC189" s="5"/>
      <c r="AD189" s="5"/>
      <c r="AE189" s="5"/>
      <c r="AF189" s="5"/>
      <c r="AG189" s="5"/>
      <c r="AH189" s="5"/>
      <c r="AI189" s="5"/>
      <c r="AJ189" s="5"/>
      <c r="AK189" s="5"/>
      <c r="AL189" s="5"/>
      <c r="AM189" s="5"/>
      <c r="AN189" s="5"/>
      <c r="AO189" s="18"/>
      <c r="AP189" s="18"/>
      <c r="AQ189" s="18"/>
      <c r="AR189" s="18"/>
      <c r="AS189" s="18"/>
      <c r="AT189" s="18"/>
    </row>
    <row r="190" spans="1:48" x14ac:dyDescent="0.2">
      <c r="A190" s="21" t="str">
        <f t="shared" si="175"/>
        <v>CIMS.CAN.SK.Transportation Personal.TransitService requestedCIMS.CAN.SK.Transportation Personal.Transit.Public Bus</v>
      </c>
      <c r="B190" s="1" t="s">
        <v>256</v>
      </c>
      <c r="C190" s="1" t="s">
        <v>208</v>
      </c>
      <c r="E190" s="1" t="s">
        <v>71</v>
      </c>
      <c r="F190" s="1" t="s">
        <v>257</v>
      </c>
      <c r="G190" s="1" t="s">
        <v>73</v>
      </c>
      <c r="H190" s="14" cm="1">
        <f t="array" ref="H190">INDEX($T190:$AN190,MATCH(H$2,$T$2:$AN$2,0))/SUM(_xlfn._xlws.FILTER($T190:$AN191,$T$2:$AN$2=H$2))</f>
        <v>1</v>
      </c>
      <c r="I190" s="14" cm="1">
        <f t="array" ref="I190">INDEX($T190:$AN190,MATCH(I$2,$T$2:$AN$2,0))/SUM(_xlfn._xlws.FILTER($T190:$AN191,$T$2:$AN$2=I$2))</f>
        <v>1</v>
      </c>
      <c r="J190" s="14" cm="1">
        <f t="array" ref="J190">INDEX($T190:$AN190,MATCH(J$2,$T$2:$AN$2,0))/SUM(_xlfn._xlws.FILTER($T190:$AN191,$T$2:$AN$2=J$2))</f>
        <v>1</v>
      </c>
      <c r="K190" s="14" cm="1">
        <f t="array" ref="K190">INDEX($T190:$AN190,MATCH(K$2,$T$2:$AN$2,0))/SUM(_xlfn._xlws.FILTER($T190:$AN191,$T$2:$AN$2=K$2))</f>
        <v>1</v>
      </c>
      <c r="L190" s="14" cm="1">
        <f t="array" ref="L190">INDEX($T190:$AN190,MATCH(L$2,$T$2:$AN$2,0))/SUM(_xlfn._xlws.FILTER($T190:$AN191,$T$2:$AN$2=L$2))</f>
        <v>1</v>
      </c>
      <c r="M190" s="36">
        <f t="shared" ref="M190:R190" si="223">L190</f>
        <v>1</v>
      </c>
      <c r="N190" s="36">
        <f t="shared" si="223"/>
        <v>1</v>
      </c>
      <c r="O190" s="36">
        <f t="shared" si="223"/>
        <v>1</v>
      </c>
      <c r="P190" s="36">
        <f t="shared" si="223"/>
        <v>1</v>
      </c>
      <c r="Q190" s="36">
        <f t="shared" si="223"/>
        <v>1</v>
      </c>
      <c r="R190" s="36">
        <f t="shared" si="223"/>
        <v>1</v>
      </c>
      <c r="T190" s="5">
        <f>SUM(SK!C$177,SK!C$212)*1000-T191</f>
        <v>1573025.5549999999</v>
      </c>
      <c r="U190" s="5">
        <f>SUM(SK!D$177,SK!D$212)*1000-U191</f>
        <v>1287331.8589999999</v>
      </c>
      <c r="V190" s="5">
        <f>SUM(SK!E$177,SK!E$212)*1000-V191</f>
        <v>1688977.28</v>
      </c>
      <c r="W190" s="5">
        <f>SUM(SK!F$177,SK!F$212)*1000-W191</f>
        <v>2187059.378</v>
      </c>
      <c r="X190" s="5">
        <f>SUM(SK!G$177,SK!G$212)*1000-X191</f>
        <v>1956050.936</v>
      </c>
      <c r="Y190" s="5">
        <f>SUM(SK!H$177,SK!H$212)*1000-Y191</f>
        <v>2107372.3319999999</v>
      </c>
      <c r="Z190" s="5">
        <f>SUM(SK!I$177,SK!I$212)*1000-Z191</f>
        <v>2539953.3760000002</v>
      </c>
      <c r="AA190" s="5">
        <f>SUM(SK!J$177,SK!J$212)*1000-AA191</f>
        <v>2198446.1510000001</v>
      </c>
      <c r="AB190" s="5">
        <f>SUM(SK!K$177,SK!K$212)*1000-AB191</f>
        <v>2372249.8479999998</v>
      </c>
      <c r="AC190" s="5">
        <f>SUM(SK!L$177,SK!L$212)*1000-AC191</f>
        <v>3083643.696</v>
      </c>
      <c r="AD190" s="5">
        <f>SUM(SK!M$177,SK!M$212)*1000-AD191</f>
        <v>2773163.6750000003</v>
      </c>
      <c r="AE190" s="5">
        <f>SUM(SK!N$177,SK!N$212)*1000-AE191</f>
        <v>2706771.0720000002</v>
      </c>
      <c r="AF190" s="5">
        <f>SUM(SK!O$177,SK!O$212)*1000-AF191</f>
        <v>2665501.8769999999</v>
      </c>
      <c r="AG190" s="5">
        <f>SUM(SK!P$177,SK!P$212)*1000-AG191</f>
        <v>2822021.6609999998</v>
      </c>
      <c r="AH190" s="5">
        <f>SUM(SK!Q$177,SK!Q$212)*1000-AH191</f>
        <v>2463451.9939999999</v>
      </c>
      <c r="AI190" s="5">
        <f>SUM(SK!R$177,SK!R$212)*1000-AI191</f>
        <v>2404271.7400000002</v>
      </c>
      <c r="AJ190" s="5">
        <f>SUM(SK!S$177,SK!S$212)*1000-AJ191</f>
        <v>2164191.852</v>
      </c>
      <c r="AK190" s="5">
        <f>SUM(SK!T$177,SK!T$212)*1000-AK191</f>
        <v>2333164.142</v>
      </c>
      <c r="AL190" s="5">
        <f>SUM(SK!U$177,SK!U$212)*1000-AL191</f>
        <v>2245315.3560000001</v>
      </c>
      <c r="AM190" s="5">
        <f>SUM(SK!V$177,SK!V$212)*1000-AM191</f>
        <v>2179010.0290000001</v>
      </c>
      <c r="AN190" s="5">
        <f>SUM(SK!W$177,SK!W$212)*1000-AN191</f>
        <v>2118386.4029999999</v>
      </c>
      <c r="AO190" s="18"/>
      <c r="AP190" s="18"/>
      <c r="AQ190" s="18"/>
      <c r="AR190" s="18"/>
      <c r="AS190" s="18"/>
      <c r="AT190" s="18"/>
      <c r="AU190" s="18"/>
      <c r="AV190" s="18"/>
    </row>
    <row r="191" spans="1:48" x14ac:dyDescent="0.2">
      <c r="A191" s="21" t="str">
        <f t="shared" si="175"/>
        <v>CIMS.CAN.SK.Transportation Personal.TransitService requestedCIMS.CAN.SK.Transportation Personal.Transit.Rapid Transit</v>
      </c>
      <c r="B191" s="1" t="s">
        <v>256</v>
      </c>
      <c r="C191" s="1" t="s">
        <v>208</v>
      </c>
      <c r="E191" s="1" t="s">
        <v>71</v>
      </c>
      <c r="F191" s="1" t="s">
        <v>394</v>
      </c>
      <c r="G191" s="1" t="s">
        <v>73</v>
      </c>
      <c r="H191" s="14">
        <f t="shared" ref="H191" si="224">1-H190</f>
        <v>0</v>
      </c>
      <c r="I191" s="14">
        <f t="shared" ref="I191" si="225">1-I190</f>
        <v>0</v>
      </c>
      <c r="J191" s="14">
        <f t="shared" ref="J191" si="226">1-J190</f>
        <v>0</v>
      </c>
      <c r="K191" s="14">
        <f t="shared" ref="K191" si="227">1-K190</f>
        <v>0</v>
      </c>
      <c r="L191" s="14">
        <f t="shared" ref="L191" si="228">1-L190</f>
        <v>0</v>
      </c>
      <c r="M191" s="36">
        <f t="shared" ref="M191:R191" si="229">L191</f>
        <v>0</v>
      </c>
      <c r="N191" s="36">
        <f t="shared" si="229"/>
        <v>0</v>
      </c>
      <c r="O191" s="36">
        <f t="shared" si="229"/>
        <v>0</v>
      </c>
      <c r="P191" s="36">
        <f t="shared" si="229"/>
        <v>0</v>
      </c>
      <c r="Q191" s="36">
        <f t="shared" si="229"/>
        <v>0</v>
      </c>
      <c r="R191" s="36">
        <f t="shared" si="229"/>
        <v>0</v>
      </c>
      <c r="T191" s="48">
        <v>0</v>
      </c>
      <c r="U191" s="48">
        <v>0</v>
      </c>
      <c r="V191" s="48">
        <v>0</v>
      </c>
      <c r="W191" s="48">
        <v>0</v>
      </c>
      <c r="X191" s="48">
        <v>0</v>
      </c>
      <c r="Y191" s="48">
        <v>0</v>
      </c>
      <c r="Z191" s="48">
        <v>0</v>
      </c>
      <c r="AA191" s="48">
        <v>0</v>
      </c>
      <c r="AB191" s="48">
        <v>0</v>
      </c>
      <c r="AC191" s="48">
        <v>0</v>
      </c>
      <c r="AD191" s="48">
        <v>0</v>
      </c>
      <c r="AE191" s="48">
        <v>0</v>
      </c>
      <c r="AF191" s="48">
        <v>0</v>
      </c>
      <c r="AG191" s="48">
        <v>0</v>
      </c>
      <c r="AH191" s="48">
        <v>0</v>
      </c>
      <c r="AI191" s="48">
        <v>0</v>
      </c>
      <c r="AJ191" s="48">
        <v>0</v>
      </c>
      <c r="AK191" s="48">
        <v>0</v>
      </c>
      <c r="AL191" s="48">
        <v>0</v>
      </c>
      <c r="AM191" s="48">
        <v>0</v>
      </c>
      <c r="AN191" s="48">
        <v>0</v>
      </c>
      <c r="AO191" s="18"/>
      <c r="AP191" s="18"/>
      <c r="AQ191" s="18"/>
      <c r="AR191" s="18"/>
      <c r="AS191" s="18"/>
      <c r="AT191" s="18"/>
      <c r="AU191" s="18"/>
      <c r="AV191" s="18"/>
    </row>
    <row r="192" spans="1:48" x14ac:dyDescent="0.2">
      <c r="A192" s="21" t="str">
        <f t="shared" si="175"/>
        <v>CIMS.CAN.SK.Transportation Personal.Transit.Public BusOutput</v>
      </c>
      <c r="B192" s="1" t="s">
        <v>257</v>
      </c>
      <c r="C192" s="1" t="s">
        <v>208</v>
      </c>
      <c r="E192" s="1" t="s">
        <v>78</v>
      </c>
      <c r="G192" s="1" t="s">
        <v>139</v>
      </c>
      <c r="H192" s="14">
        <f>T192</f>
        <v>778.19774759284121</v>
      </c>
      <c r="I192" s="14"/>
      <c r="J192" s="14"/>
      <c r="K192" s="14"/>
      <c r="L192" s="14"/>
      <c r="M192" s="14"/>
      <c r="N192" s="14"/>
      <c r="O192" s="14"/>
      <c r="P192" s="14"/>
      <c r="Q192" s="14"/>
      <c r="R192" s="14"/>
      <c r="T192" s="5">
        <f>AVERAGE(CAN!C$218:W$218)/1000</f>
        <v>778.19774759284121</v>
      </c>
      <c r="U192" s="5"/>
      <c r="V192" s="5"/>
      <c r="W192" s="5"/>
      <c r="X192" s="5"/>
      <c r="Y192" s="5"/>
      <c r="Z192" s="5"/>
      <c r="AA192" s="5"/>
      <c r="AB192" s="5"/>
      <c r="AC192" s="5"/>
      <c r="AD192" s="5"/>
      <c r="AE192" s="5"/>
      <c r="AF192" s="5"/>
      <c r="AG192" s="5"/>
      <c r="AH192" s="5"/>
      <c r="AI192" s="5"/>
      <c r="AJ192" s="5"/>
      <c r="AK192" s="5"/>
      <c r="AL192" s="5"/>
      <c r="AM192" s="5"/>
      <c r="AN192" s="5"/>
      <c r="AO192" s="18"/>
      <c r="AP192" s="18"/>
      <c r="AQ192" s="18"/>
      <c r="AR192" s="18"/>
      <c r="AS192" s="18"/>
      <c r="AT192" s="18"/>
      <c r="AU192" s="18"/>
      <c r="AV192" s="18"/>
    </row>
    <row r="193" spans="1:48" x14ac:dyDescent="0.2">
      <c r="A193" s="21" t="str">
        <f t="shared" si="175"/>
        <v>CIMS.CAN.SK.Transportation Personal.Transit.Public BusFerry UrbanOutput</v>
      </c>
      <c r="B193" s="1" t="s">
        <v>257</v>
      </c>
      <c r="C193" s="1" t="s">
        <v>208</v>
      </c>
      <c r="D193" s="1" t="s">
        <v>416</v>
      </c>
      <c r="E193" s="1" t="s">
        <v>78</v>
      </c>
      <c r="G193" s="1" t="s">
        <v>139</v>
      </c>
      <c r="H193" s="14">
        <f>5127000*3.24/4/1000</f>
        <v>4152.8700000000008</v>
      </c>
      <c r="I193" s="14"/>
      <c r="J193" s="14"/>
      <c r="K193" s="14"/>
      <c r="L193" s="14"/>
      <c r="M193" s="14"/>
      <c r="N193" s="14"/>
      <c r="O193" s="14"/>
      <c r="P193" s="14"/>
      <c r="Q193" s="14"/>
      <c r="R193" s="14"/>
      <c r="T193" s="1" t="s">
        <v>421</v>
      </c>
      <c r="U193" s="5"/>
      <c r="V193" s="5"/>
      <c r="W193" s="5"/>
      <c r="X193" s="5"/>
      <c r="Y193" s="5"/>
      <c r="Z193" s="5"/>
      <c r="AA193" s="5"/>
      <c r="AB193" s="5"/>
      <c r="AC193" s="5"/>
      <c r="AD193" s="5"/>
      <c r="AE193" s="5"/>
      <c r="AF193" s="5"/>
      <c r="AG193" s="5"/>
      <c r="AH193" s="5"/>
      <c r="AI193" s="5"/>
      <c r="AJ193" s="5"/>
      <c r="AK193" s="5"/>
      <c r="AL193" s="5"/>
      <c r="AM193" s="5"/>
      <c r="AN193" s="5"/>
      <c r="AO193" s="18"/>
      <c r="AP193" s="18"/>
      <c r="AQ193" s="18"/>
      <c r="AR193" s="18"/>
      <c r="AS193" s="18"/>
      <c r="AT193" s="18"/>
      <c r="AU193" s="18"/>
      <c r="AV193" s="18"/>
    </row>
    <row r="194" spans="1:48" x14ac:dyDescent="0.2">
      <c r="A194" s="21" t="str">
        <f t="shared" si="175"/>
        <v>CIMS.CAN.SK.Transportation Personal.Transit.Public BusBus Urban DieselMarket share</v>
      </c>
      <c r="B194" s="1" t="s">
        <v>257</v>
      </c>
      <c r="C194" s="1" t="s">
        <v>208</v>
      </c>
      <c r="D194" s="1" t="s">
        <v>224</v>
      </c>
      <c r="E194" s="1" t="s">
        <v>72</v>
      </c>
      <c r="G194" s="1" t="s">
        <v>73</v>
      </c>
      <c r="H194" s="14">
        <f t="shared" ref="H194" si="230">T194/SUM(T194:T195)</f>
        <v>0.98530479758185219</v>
      </c>
      <c r="I194" s="14"/>
      <c r="J194" s="14"/>
      <c r="K194" s="14"/>
      <c r="L194" s="14"/>
      <c r="M194" s="14"/>
      <c r="N194" s="14"/>
      <c r="O194" s="14"/>
      <c r="P194" s="14"/>
      <c r="Q194" s="14"/>
      <c r="R194" s="14"/>
      <c r="T194" s="14">
        <f>SK!C$236</f>
        <v>0.98338182689912235</v>
      </c>
      <c r="U194" s="14"/>
      <c r="V194" s="14"/>
      <c r="W194" s="14"/>
      <c r="X194" s="14"/>
      <c r="Y194" s="14"/>
      <c r="Z194" s="14"/>
      <c r="AA194" s="14"/>
      <c r="AB194" s="14"/>
      <c r="AC194" s="14"/>
      <c r="AD194" s="14"/>
      <c r="AE194" s="14"/>
      <c r="AF194" s="14"/>
      <c r="AG194" s="14"/>
      <c r="AH194" s="14"/>
      <c r="AI194" s="14"/>
      <c r="AJ194" s="14"/>
      <c r="AK194" s="14"/>
      <c r="AL194" s="14"/>
      <c r="AM194" s="14"/>
      <c r="AN194" s="14"/>
      <c r="AO194" s="18"/>
      <c r="AP194" s="18"/>
      <c r="AQ194" s="18"/>
      <c r="AR194" s="18"/>
      <c r="AS194" s="18"/>
      <c r="AT194" s="18"/>
      <c r="AU194" s="18"/>
      <c r="AV194" s="18"/>
    </row>
    <row r="195" spans="1:48" x14ac:dyDescent="0.2">
      <c r="A195" s="21" t="str">
        <f t="shared" si="175"/>
        <v>CIMS.CAN.SK.Transportation Personal.Transit.Public BusBus Urban NGMarket share</v>
      </c>
      <c r="B195" s="1" t="s">
        <v>257</v>
      </c>
      <c r="C195" s="1" t="s">
        <v>208</v>
      </c>
      <c r="D195" s="1" t="s">
        <v>126</v>
      </c>
      <c r="E195" s="1" t="s">
        <v>72</v>
      </c>
      <c r="G195" s="1" t="s">
        <v>73</v>
      </c>
      <c r="H195" s="14">
        <f t="shared" ref="H195" si="231">T195/SUM(T194:T195)</f>
        <v>1.4695202418147788E-2</v>
      </c>
      <c r="I195" s="14"/>
      <c r="J195" s="14"/>
      <c r="K195" s="14"/>
      <c r="L195" s="14"/>
      <c r="M195" s="14"/>
      <c r="N195" s="14"/>
      <c r="O195" s="14"/>
      <c r="P195" s="14"/>
      <c r="Q195" s="14"/>
      <c r="R195" s="14"/>
      <c r="T195" s="14">
        <f>SK!C$241</f>
        <v>1.4666522517779668E-2</v>
      </c>
      <c r="U195" s="14"/>
      <c r="V195" s="5"/>
      <c r="W195" s="5"/>
      <c r="X195" s="5"/>
      <c r="Y195" s="5"/>
      <c r="Z195" s="5"/>
      <c r="AA195" s="5"/>
      <c r="AB195" s="5"/>
      <c r="AC195" s="5"/>
      <c r="AD195" s="5"/>
      <c r="AE195" s="5"/>
      <c r="AF195" s="5"/>
      <c r="AG195" s="5"/>
      <c r="AH195" s="5"/>
      <c r="AI195" s="5"/>
      <c r="AJ195" s="5"/>
      <c r="AK195" s="5"/>
      <c r="AL195" s="5"/>
      <c r="AM195" s="5"/>
      <c r="AN195" s="5"/>
      <c r="AO195" s="18"/>
      <c r="AP195" s="18"/>
      <c r="AQ195" s="18"/>
      <c r="AR195" s="18"/>
      <c r="AS195" s="18"/>
      <c r="AT195" s="18"/>
    </row>
    <row r="196" spans="1:48" x14ac:dyDescent="0.2">
      <c r="A196" s="21" t="str">
        <f t="shared" si="175"/>
        <v>CIMS.CAN.SK.Transportation Personal.Transit.Public BusBus Urban ElectricMarket share</v>
      </c>
      <c r="B196" s="1" t="s">
        <v>257</v>
      </c>
      <c r="C196" s="1" t="s">
        <v>208</v>
      </c>
      <c r="D196" s="1" t="s">
        <v>127</v>
      </c>
      <c r="E196" s="1" t="s">
        <v>72</v>
      </c>
      <c r="G196" s="1" t="s">
        <v>73</v>
      </c>
      <c r="H196" s="14">
        <f t="shared" ref="H196" si="232">T196</f>
        <v>0</v>
      </c>
      <c r="I196" s="14"/>
      <c r="J196" s="14"/>
      <c r="K196" s="14"/>
      <c r="L196" s="14"/>
      <c r="M196" s="14"/>
      <c r="N196" s="14"/>
      <c r="O196" s="14"/>
      <c r="P196" s="14"/>
      <c r="Q196" s="14"/>
      <c r="R196" s="14"/>
      <c r="T196" s="36">
        <v>0</v>
      </c>
      <c r="U196" s="14"/>
      <c r="V196" s="5"/>
      <c r="W196" s="5"/>
      <c r="X196" s="5"/>
      <c r="Y196" s="5"/>
      <c r="Z196" s="5"/>
      <c r="AA196" s="5"/>
      <c r="AB196" s="5"/>
      <c r="AC196" s="5"/>
      <c r="AD196" s="5"/>
      <c r="AE196" s="5"/>
      <c r="AF196" s="5"/>
      <c r="AG196" s="5"/>
      <c r="AH196" s="5"/>
      <c r="AI196" s="5"/>
      <c r="AJ196" s="5"/>
      <c r="AK196" s="5"/>
      <c r="AL196" s="5"/>
      <c r="AM196" s="5"/>
      <c r="AN196" s="5"/>
      <c r="AO196" s="18"/>
      <c r="AP196" s="18"/>
      <c r="AQ196" s="18"/>
      <c r="AR196" s="18"/>
      <c r="AS196" s="18"/>
      <c r="AT196" s="18"/>
    </row>
    <row r="197" spans="1:48" x14ac:dyDescent="0.2">
      <c r="A197" s="21" t="str">
        <f t="shared" si="175"/>
        <v>CIMS.CAN.SK.Transportation Personal.Transit.Public BusFerry UrbanMarket share</v>
      </c>
      <c r="B197" s="1" t="s">
        <v>257</v>
      </c>
      <c r="C197" s="1" t="s">
        <v>208</v>
      </c>
      <c r="D197" s="1" t="s">
        <v>416</v>
      </c>
      <c r="E197" s="1" t="s">
        <v>72</v>
      </c>
      <c r="G197" s="1" t="s">
        <v>73</v>
      </c>
      <c r="H197" s="14">
        <v>0</v>
      </c>
      <c r="I197" s="14"/>
      <c r="J197" s="14"/>
      <c r="K197" s="14"/>
      <c r="L197" s="14"/>
      <c r="M197" s="14"/>
      <c r="N197" s="14"/>
      <c r="O197" s="14"/>
      <c r="P197" s="14"/>
      <c r="Q197" s="14"/>
      <c r="R197" s="14"/>
      <c r="T197" s="5"/>
      <c r="U197" s="5"/>
      <c r="V197" s="5"/>
      <c r="W197" s="5"/>
      <c r="X197" s="5"/>
      <c r="Y197" s="5"/>
      <c r="Z197" s="5"/>
      <c r="AA197" s="5"/>
      <c r="AB197" s="5"/>
      <c r="AC197" s="5"/>
      <c r="AD197" s="5"/>
      <c r="AE197" s="5"/>
      <c r="AF197" s="5"/>
      <c r="AG197" s="5"/>
      <c r="AH197" s="5"/>
      <c r="AI197" s="5"/>
      <c r="AJ197" s="5"/>
      <c r="AK197" s="5"/>
      <c r="AL197" s="5"/>
      <c r="AM197" s="5"/>
      <c r="AN197" s="5"/>
      <c r="AO197" s="18"/>
      <c r="AP197" s="18"/>
      <c r="AQ197" s="18"/>
      <c r="AR197" s="18"/>
      <c r="AS197" s="18"/>
      <c r="AT197" s="18"/>
    </row>
    <row r="198" spans="1:48" x14ac:dyDescent="0.2">
      <c r="A198" s="21" t="str">
        <f t="shared" si="175"/>
        <v>CIMS.CAN.SK.Transportation Personal.Transit.Public BusBus Urban DieselService requestedCIMS.CAN.SK.Fuel Blends.Diesel_Transportation</v>
      </c>
      <c r="B198" s="1" t="s">
        <v>257</v>
      </c>
      <c r="C198" s="1" t="s">
        <v>208</v>
      </c>
      <c r="D198" s="1" t="s">
        <v>224</v>
      </c>
      <c r="E198" s="1" t="s">
        <v>71</v>
      </c>
      <c r="F198" s="1" t="s">
        <v>432</v>
      </c>
      <c r="G198" s="1" t="s">
        <v>68</v>
      </c>
      <c r="H198" s="14" cm="1">
        <f t="array" ref="H198">TREND($T198:$AM198,$T$2:$AM$2,H$1)</f>
        <v>1.2511627298490628</v>
      </c>
      <c r="I198" s="14" cm="1">
        <f t="array" ref="I198">TREND($T198:$AM198,$T$2:$AM$2,I$1)</f>
        <v>1.2398944819320414</v>
      </c>
      <c r="J198" s="14" cm="1">
        <f t="array" ref="J198">TREND($T198:$AM198,$T$2:$AM$2,J$1)</f>
        <v>1.2286262340150209</v>
      </c>
      <c r="K198" s="14" cm="1">
        <f t="array" ref="K198">TREND($T198:$AM198,$T$2:$AM$2,K$1)</f>
        <v>1.2173579860979995</v>
      </c>
      <c r="L198" s="14" cm="1">
        <f t="array" ref="L198">TREND($T198:$AM198,$T$2:$AM$2,L$1)</f>
        <v>1.2083433877643825</v>
      </c>
      <c r="M198" s="49">
        <f t="shared" ref="M198:R198" si="233">L198</f>
        <v>1.2083433877643825</v>
      </c>
      <c r="N198" s="49">
        <f t="shared" si="233"/>
        <v>1.2083433877643825</v>
      </c>
      <c r="O198" s="49">
        <f t="shared" si="233"/>
        <v>1.2083433877643825</v>
      </c>
      <c r="P198" s="49">
        <f t="shared" si="233"/>
        <v>1.2083433877643825</v>
      </c>
      <c r="Q198" s="49">
        <f t="shared" si="233"/>
        <v>1.2083433877643825</v>
      </c>
      <c r="R198" s="49">
        <f t="shared" si="233"/>
        <v>1.2083433877643825</v>
      </c>
      <c r="T198" s="14">
        <f>Inputs!$C$92/Inputs!$D$10*CAN!C$232/CAN!$C$232</f>
        <v>1.4176470588235295</v>
      </c>
      <c r="U198" s="14">
        <f>Inputs!$C$92/Inputs!$D$10*CAN!D$232/CAN!$C$232</f>
        <v>1.2690802154439071</v>
      </c>
      <c r="V198" s="14">
        <f>Inputs!$C$92/Inputs!$D$10*CAN!E$232/CAN!$C$232</f>
        <v>1.2735267252697995</v>
      </c>
      <c r="W198" s="14">
        <f>Inputs!$C$92/Inputs!$D$10*CAN!F$232/CAN!$C$232</f>
        <v>1.2685692119514134</v>
      </c>
      <c r="X198" s="14">
        <f>Inputs!$C$92/Inputs!$D$10*CAN!G$232/CAN!$C$232</f>
        <v>1.2163179810588485</v>
      </c>
      <c r="Y198" s="14">
        <f>Inputs!$C$92/Inputs!$D$10*CAN!H$232/CAN!$C$232</f>
        <v>1.1197375307588642</v>
      </c>
      <c r="Z198" s="14">
        <f>Inputs!$C$92/Inputs!$D$10*CAN!I$232/CAN!$C$232</f>
        <v>1.0473947010048414</v>
      </c>
      <c r="AA198" s="14">
        <f>Inputs!$C$92/Inputs!$D$10*CAN!J$232/CAN!$C$232</f>
        <v>1.3302811891041566</v>
      </c>
      <c r="AB198" s="14">
        <f>Inputs!$C$92/Inputs!$D$10*CAN!K$232/CAN!$C$232</f>
        <v>1.3013592316202727</v>
      </c>
      <c r="AC198" s="14">
        <f>Inputs!$C$92/Inputs!$D$10*CAN!L$232/CAN!$C$232</f>
        <v>1.2230536496149322</v>
      </c>
      <c r="AD198" s="14">
        <f>Inputs!$C$92/Inputs!$D$10*CAN!M$232/CAN!$C$232</f>
        <v>1.2087261873996911</v>
      </c>
      <c r="AE198" s="14">
        <f>Inputs!$C$92/Inputs!$D$10*CAN!N$232/CAN!$C$232</f>
        <v>1.1185259447817428</v>
      </c>
      <c r="AF198" s="14">
        <f>Inputs!$C$92/Inputs!$D$10*CAN!O$232/CAN!$C$232</f>
        <v>1.0890745237507291</v>
      </c>
      <c r="AG198" s="14">
        <f>Inputs!$C$92/Inputs!$D$10*CAN!P$232/CAN!$C$232</f>
        <v>1.2135485107924859</v>
      </c>
      <c r="AH198" s="14">
        <f>Inputs!$C$92/Inputs!$D$10*CAN!Q$232/CAN!$C$232</f>
        <v>1.2146147738528512</v>
      </c>
      <c r="AI198" s="14">
        <f>Inputs!$C$92/Inputs!$D$10*CAN!R$232/CAN!$C$232</f>
        <v>1.2170577632256474</v>
      </c>
      <c r="AJ198" s="14">
        <f>Inputs!$C$92/Inputs!$D$10*CAN!S$232/CAN!$C$232</f>
        <v>1.3469617305929995</v>
      </c>
      <c r="AK198" s="14">
        <f>Inputs!$C$92/Inputs!$D$10*CAN!T$232/CAN!$C$232</f>
        <v>1.2023776587360067</v>
      </c>
      <c r="AL198" s="14">
        <f>Inputs!$C$92/Inputs!$D$10*CAN!U$232/CAN!$C$232</f>
        <v>1.261368449723584</v>
      </c>
      <c r="AM198" s="14">
        <f>Inputs!$C$92/Inputs!$D$10*CAN!V$232/CAN!$C$232</f>
        <v>1.255838138628155</v>
      </c>
      <c r="AN198" s="36"/>
      <c r="AO198" s="18"/>
      <c r="AP198" s="18"/>
      <c r="AQ198" s="18"/>
      <c r="AR198" s="18"/>
      <c r="AS198" s="18"/>
      <c r="AT198" s="18"/>
    </row>
    <row r="199" spans="1:48" x14ac:dyDescent="0.2">
      <c r="A199" s="21" t="str">
        <f t="shared" si="175"/>
        <v>CIMS.CAN.SK.Transportation Personal.Transit.Rapid TransitLight RailService requestedCIMS.CAN.SK.Electricity</v>
      </c>
      <c r="B199" s="1" t="s">
        <v>394</v>
      </c>
      <c r="C199" s="1" t="s">
        <v>208</v>
      </c>
      <c r="D199" s="1" t="s">
        <v>129</v>
      </c>
      <c r="E199" s="1" t="s">
        <v>71</v>
      </c>
      <c r="F199" s="1" t="s">
        <v>258</v>
      </c>
      <c r="G199" s="1" t="s">
        <v>68</v>
      </c>
      <c r="H199" s="14">
        <f t="shared" ref="H199:H202" si="234">T199</f>
        <v>0.26333333333333331</v>
      </c>
      <c r="I199" s="14"/>
      <c r="J199" s="14"/>
      <c r="K199" s="14"/>
      <c r="L199" s="14"/>
      <c r="M199" s="14"/>
      <c r="N199" s="14"/>
      <c r="O199" s="14"/>
      <c r="P199" s="14"/>
      <c r="Q199" s="14"/>
      <c r="R199" s="14"/>
      <c r="T199" s="14">
        <f>Inputs!$C$90/Inputs!$D$11</f>
        <v>0.26333333333333331</v>
      </c>
      <c r="U199" s="14"/>
      <c r="V199" s="5"/>
      <c r="W199" s="5"/>
      <c r="X199" s="5"/>
      <c r="Y199" s="5"/>
      <c r="Z199" s="5"/>
      <c r="AA199" s="5"/>
      <c r="AB199" s="5"/>
      <c r="AC199" s="5"/>
      <c r="AD199" s="5"/>
      <c r="AE199" s="5"/>
      <c r="AF199" s="5"/>
      <c r="AG199" s="5"/>
      <c r="AH199" s="5"/>
      <c r="AI199" s="5"/>
      <c r="AJ199" s="5"/>
      <c r="AK199" s="5"/>
      <c r="AL199" s="5"/>
      <c r="AM199" s="5"/>
      <c r="AN199" s="5"/>
      <c r="AO199" s="18"/>
      <c r="AP199" s="18"/>
      <c r="AQ199" s="18"/>
      <c r="AR199" s="18"/>
      <c r="AS199" s="18"/>
      <c r="AT199" s="18"/>
    </row>
    <row r="200" spans="1:48" x14ac:dyDescent="0.2">
      <c r="A200" s="21" t="str">
        <f t="shared" si="175"/>
        <v>CIMS.CAN.SK.Transportation Personal.Intercity BusOutput</v>
      </c>
      <c r="B200" s="1" t="s">
        <v>259</v>
      </c>
      <c r="C200" s="1" t="s">
        <v>208</v>
      </c>
      <c r="E200" s="1" t="s">
        <v>78</v>
      </c>
      <c r="G200" s="1" t="s">
        <v>139</v>
      </c>
      <c r="H200" s="14">
        <f t="shared" si="234"/>
        <v>956.73357798106247</v>
      </c>
      <c r="I200" s="14"/>
      <c r="J200" s="14"/>
      <c r="K200" s="14"/>
      <c r="L200" s="14"/>
      <c r="M200" s="14"/>
      <c r="N200" s="14"/>
      <c r="O200" s="14"/>
      <c r="P200" s="14"/>
      <c r="Q200" s="14"/>
      <c r="R200" s="14"/>
      <c r="T200" s="14">
        <f>AVERAGE(CAN!C$253:W$253)/1000</f>
        <v>956.73357798106247</v>
      </c>
      <c r="U200" s="14"/>
      <c r="V200" s="5"/>
      <c r="W200" s="5"/>
      <c r="X200" s="5"/>
      <c r="Y200" s="5"/>
      <c r="Z200" s="5"/>
      <c r="AA200" s="5"/>
      <c r="AB200" s="5"/>
      <c r="AC200" s="5"/>
      <c r="AD200" s="5"/>
      <c r="AE200" s="5"/>
      <c r="AF200" s="5"/>
      <c r="AG200" s="5"/>
      <c r="AH200" s="5"/>
      <c r="AI200" s="5"/>
      <c r="AJ200" s="5"/>
      <c r="AK200" s="5"/>
      <c r="AL200" s="5"/>
      <c r="AM200" s="5"/>
      <c r="AN200" s="5"/>
      <c r="AO200" s="18"/>
      <c r="AP200" s="18"/>
      <c r="AQ200" s="18"/>
      <c r="AR200" s="18"/>
      <c r="AS200" s="18"/>
      <c r="AT200" s="18"/>
    </row>
    <row r="201" spans="1:48" x14ac:dyDescent="0.2">
      <c r="A201" s="21" t="str">
        <f t="shared" si="175"/>
        <v>CIMS.CAN.SK.Transportation Personal.Intercity BusBus Intercity DieselMarket share</v>
      </c>
      <c r="B201" s="1" t="s">
        <v>259</v>
      </c>
      <c r="C201" s="1" t="s">
        <v>208</v>
      </c>
      <c r="D201" s="1" t="s">
        <v>223</v>
      </c>
      <c r="E201" s="1" t="s">
        <v>72</v>
      </c>
      <c r="G201" s="1" t="s">
        <v>73</v>
      </c>
      <c r="H201" s="14">
        <f t="shared" si="234"/>
        <v>0.88042270441932902</v>
      </c>
      <c r="I201" s="14"/>
      <c r="J201" s="14"/>
      <c r="K201" s="14"/>
      <c r="L201" s="14"/>
      <c r="M201" s="14"/>
      <c r="N201" s="14"/>
      <c r="O201" s="14"/>
      <c r="P201" s="14"/>
      <c r="Q201" s="14"/>
      <c r="R201" s="14"/>
      <c r="T201" s="14">
        <f>SK!C$271</f>
        <v>0.88042270441932902</v>
      </c>
      <c r="U201" s="14"/>
      <c r="V201" s="5"/>
      <c r="W201" s="5"/>
      <c r="X201" s="5"/>
      <c r="Y201" s="5"/>
      <c r="Z201" s="5"/>
      <c r="AA201" s="5"/>
      <c r="AB201" s="5"/>
      <c r="AC201" s="5"/>
      <c r="AD201" s="5"/>
      <c r="AE201" s="5"/>
      <c r="AF201" s="5"/>
      <c r="AG201" s="5"/>
      <c r="AH201" s="5"/>
      <c r="AI201" s="5"/>
      <c r="AJ201" s="5"/>
      <c r="AK201" s="5"/>
      <c r="AL201" s="5"/>
      <c r="AM201" s="5"/>
      <c r="AN201" s="5"/>
      <c r="AO201" s="18"/>
      <c r="AP201" s="18"/>
      <c r="AQ201" s="18"/>
      <c r="AR201" s="18"/>
      <c r="AS201" s="18"/>
      <c r="AT201" s="18"/>
    </row>
    <row r="202" spans="1:48" x14ac:dyDescent="0.2">
      <c r="A202" s="21" t="str">
        <f t="shared" si="175"/>
        <v>CIMS.CAN.SK.Transportation Personal.Intercity BusBus Intercity GasolineMarket share</v>
      </c>
      <c r="B202" s="1" t="s">
        <v>259</v>
      </c>
      <c r="C202" s="1" t="s">
        <v>208</v>
      </c>
      <c r="D202" s="1" t="s">
        <v>131</v>
      </c>
      <c r="E202" s="1" t="s">
        <v>72</v>
      </c>
      <c r="G202" s="1" t="s">
        <v>73</v>
      </c>
      <c r="H202" s="14">
        <f t="shared" si="234"/>
        <v>0.11957729558067104</v>
      </c>
      <c r="I202" s="14"/>
      <c r="J202" s="14"/>
      <c r="K202" s="14"/>
      <c r="L202" s="14"/>
      <c r="M202" s="14"/>
      <c r="N202" s="14"/>
      <c r="O202" s="14"/>
      <c r="P202" s="14"/>
      <c r="Q202" s="14"/>
      <c r="R202" s="14"/>
      <c r="T202" s="14">
        <f>SK!C$273</f>
        <v>0.11957729558067104</v>
      </c>
      <c r="U202" s="14"/>
      <c r="V202" s="14"/>
      <c r="W202" s="14"/>
      <c r="X202" s="14"/>
      <c r="Y202" s="14"/>
      <c r="Z202" s="14"/>
      <c r="AA202" s="14"/>
      <c r="AB202" s="14"/>
      <c r="AC202" s="14"/>
      <c r="AD202" s="14"/>
      <c r="AE202" s="14"/>
      <c r="AF202" s="14"/>
      <c r="AG202" s="14"/>
      <c r="AH202" s="14"/>
      <c r="AI202" s="14"/>
      <c r="AJ202" s="14"/>
      <c r="AK202" s="14"/>
      <c r="AL202" s="14"/>
      <c r="AM202" s="14"/>
      <c r="AN202" s="14"/>
      <c r="AO202" s="35"/>
      <c r="AP202" s="35"/>
      <c r="AQ202" s="35"/>
      <c r="AR202" s="35"/>
      <c r="AS202" s="35"/>
      <c r="AT202" s="35"/>
    </row>
    <row r="203" spans="1:48" x14ac:dyDescent="0.2">
      <c r="A203" s="21" t="str">
        <f t="shared" si="175"/>
        <v>CIMS.CAN.SK.Transportation Personal.Intercity BusBus Intercity DieselService requestedCIMS.CAN.SK.Fuel Blends.Diesel_Transportation</v>
      </c>
      <c r="B203" s="1" t="s">
        <v>259</v>
      </c>
      <c r="C203" s="1" t="s">
        <v>208</v>
      </c>
      <c r="D203" s="1" t="s">
        <v>223</v>
      </c>
      <c r="E203" s="1" t="s">
        <v>71</v>
      </c>
      <c r="F203" s="1" t="s">
        <v>432</v>
      </c>
      <c r="G203" s="1" t="s">
        <v>68</v>
      </c>
      <c r="H203" s="14" cm="1">
        <f t="array" ref="H203">TREND($T203:$AM203,$T$2:$AM$2,H$1)</f>
        <v>0.84748858253660941</v>
      </c>
      <c r="I203" s="14" cm="1">
        <f t="array" ref="I203">TREND($T203:$AM203,$T$2:$AM$2,I$1)</f>
        <v>0.78582707595723988</v>
      </c>
      <c r="J203" s="14" cm="1">
        <f t="array" ref="J203">TREND($T203:$AM203,$T$2:$AM$2,J$1)</f>
        <v>0.72416556937787036</v>
      </c>
      <c r="K203" s="14" cm="1">
        <f t="array" ref="K203">TREND($T203:$AM203,$T$2:$AM$2,K$1)</f>
        <v>0.66250406279850083</v>
      </c>
      <c r="L203" s="14" cm="1">
        <f t="array" ref="L203">TREND($T203:$AM203,$T$2:$AM$2,L$1)</f>
        <v>0.61317485753500378</v>
      </c>
      <c r="M203" s="49">
        <f t="shared" ref="M203:R203" si="235">L203</f>
        <v>0.61317485753500378</v>
      </c>
      <c r="N203" s="49">
        <f t="shared" si="235"/>
        <v>0.61317485753500378</v>
      </c>
      <c r="O203" s="49">
        <f t="shared" si="235"/>
        <v>0.61317485753500378</v>
      </c>
      <c r="P203" s="49">
        <f t="shared" si="235"/>
        <v>0.61317485753500378</v>
      </c>
      <c r="Q203" s="49">
        <f t="shared" si="235"/>
        <v>0.61317485753500378</v>
      </c>
      <c r="R203" s="49">
        <f t="shared" si="235"/>
        <v>0.61317485753500378</v>
      </c>
      <c r="T203" s="14">
        <f>SK!C$267*1000</f>
        <v>0.7950558886823319</v>
      </c>
      <c r="U203" s="14">
        <f>SK!D$267*1000</f>
        <v>0.8083202669282078</v>
      </c>
      <c r="V203" s="14">
        <f>SK!E$267*1000</f>
        <v>0.77701363092649556</v>
      </c>
      <c r="W203" s="14">
        <f>SK!F$267*1000</f>
        <v>0.77435532146123665</v>
      </c>
      <c r="X203" s="14">
        <f>SK!G$267*1000</f>
        <v>0.75939798692893856</v>
      </c>
      <c r="Y203" s="14">
        <f>SK!H$267*1000</f>
        <v>0.74520415708003374</v>
      </c>
      <c r="Z203" s="14">
        <f>SK!I$267*1000</f>
        <v>0.84670010471802915</v>
      </c>
      <c r="AA203" s="14">
        <f>SK!J$267*1000</f>
        <v>0.76681808409484142</v>
      </c>
      <c r="AB203" s="14">
        <f>SK!K$267*1000</f>
        <v>0.81967561759174423</v>
      </c>
      <c r="AC203" s="14">
        <f>SK!L$267*1000</f>
        <v>0.68676872560178526</v>
      </c>
      <c r="AD203" s="14">
        <f>SK!M$267*1000</f>
        <v>0.76452314737855442</v>
      </c>
      <c r="AE203" s="14">
        <f>SK!N$267*1000</f>
        <v>0.70171475753381696</v>
      </c>
      <c r="AF203" s="14">
        <f>SK!O$267*1000</f>
        <v>0.78013398959428348</v>
      </c>
      <c r="AG203" s="14">
        <f>SK!P$267*1000</f>
        <v>0.73320713265822823</v>
      </c>
      <c r="AH203" s="14">
        <f>SK!Q$267*1000</f>
        <v>0.90966411060252994</v>
      </c>
      <c r="AI203" s="14">
        <f>SK!R$267*1000</f>
        <v>0.80597642230527389</v>
      </c>
      <c r="AJ203" s="14">
        <f>SK!S$267*1000</f>
        <v>0.73382003251172678</v>
      </c>
      <c r="AK203" s="14">
        <f>SK!T$267*1000</f>
        <v>0.51314175905246373</v>
      </c>
      <c r="AL203" s="14">
        <f>SK!U$267*1000</f>
        <v>0.4378212323424418</v>
      </c>
      <c r="AM203" s="14">
        <f>SK!V$267*1000</f>
        <v>0.44732203272317617</v>
      </c>
      <c r="AN203" s="36"/>
      <c r="AO203" s="18"/>
      <c r="AP203" s="18"/>
      <c r="AQ203" s="18"/>
      <c r="AR203" s="18"/>
      <c r="AS203" s="18"/>
      <c r="AT203" s="18"/>
    </row>
    <row r="204" spans="1:48" x14ac:dyDescent="0.2">
      <c r="A204" s="21" t="str">
        <f t="shared" si="175"/>
        <v>CIMS.CAN.SK.Transportation Personal.Intercity BusBus Intercity GasolineService requestedCIMS.CAN.SK.Fuel Blends.Gasoline_Transportation</v>
      </c>
      <c r="B204" s="1" t="s">
        <v>259</v>
      </c>
      <c r="C204" s="1" t="s">
        <v>208</v>
      </c>
      <c r="D204" s="1" t="s">
        <v>131</v>
      </c>
      <c r="E204" s="1" t="s">
        <v>71</v>
      </c>
      <c r="F204" s="1" t="s">
        <v>448</v>
      </c>
      <c r="G204" s="1" t="s">
        <v>68</v>
      </c>
      <c r="H204" s="36">
        <f t="shared" ref="H204" si="236">H203</f>
        <v>0.84748858253660941</v>
      </c>
      <c r="I204" s="36">
        <f t="shared" ref="I204" si="237">I203</f>
        <v>0.78582707595723988</v>
      </c>
      <c r="J204" s="36">
        <f t="shared" ref="J204" si="238">J203</f>
        <v>0.72416556937787036</v>
      </c>
      <c r="K204" s="36">
        <f t="shared" ref="K204" si="239">K203</f>
        <v>0.66250406279850083</v>
      </c>
      <c r="L204" s="36">
        <f t="shared" ref="L204" si="240">L203</f>
        <v>0.61317485753500378</v>
      </c>
      <c r="M204" s="36">
        <f t="shared" ref="M204" si="241">M203</f>
        <v>0.61317485753500378</v>
      </c>
      <c r="N204" s="36">
        <f t="shared" ref="N204" si="242">N203</f>
        <v>0.61317485753500378</v>
      </c>
      <c r="O204" s="36">
        <f t="shared" ref="O204" si="243">O203</f>
        <v>0.61317485753500378</v>
      </c>
      <c r="P204" s="36">
        <f t="shared" ref="P204" si="244">P203</f>
        <v>0.61317485753500378</v>
      </c>
      <c r="Q204" s="36">
        <f t="shared" ref="Q204" si="245">Q203</f>
        <v>0.61317485753500378</v>
      </c>
      <c r="R204" s="36">
        <f t="shared" ref="R204" si="246">R203</f>
        <v>0.61317485753500378</v>
      </c>
      <c r="T204" s="14"/>
      <c r="U204" s="14"/>
      <c r="V204" s="5"/>
      <c r="W204" s="5"/>
      <c r="X204" s="5"/>
      <c r="Y204" s="5"/>
      <c r="Z204" s="5"/>
      <c r="AA204" s="5"/>
      <c r="AB204" s="5"/>
      <c r="AC204" s="5"/>
      <c r="AD204" s="5"/>
      <c r="AE204" s="5"/>
      <c r="AF204" s="5"/>
      <c r="AG204" s="5"/>
      <c r="AH204" s="5"/>
      <c r="AI204" s="5"/>
      <c r="AJ204" s="5"/>
      <c r="AK204" s="5"/>
      <c r="AL204" s="5"/>
      <c r="AM204" s="5"/>
      <c r="AN204" s="5"/>
      <c r="AO204" s="18"/>
      <c r="AP204" s="18"/>
      <c r="AQ204" s="18"/>
      <c r="AR204" s="18"/>
      <c r="AS204" s="18"/>
      <c r="AT204" s="18"/>
    </row>
    <row r="205" spans="1:48" x14ac:dyDescent="0.2">
      <c r="A205" s="21" t="str">
        <f t="shared" si="175"/>
        <v>CIMS.CAN.SK.Transportation Personal.Intercity RailRail Intercity DieselMarket share</v>
      </c>
      <c r="B205" s="1" t="s">
        <v>260</v>
      </c>
      <c r="C205" s="1" t="s">
        <v>208</v>
      </c>
      <c r="D205" s="1" t="s">
        <v>225</v>
      </c>
      <c r="E205" s="1" t="s">
        <v>72</v>
      </c>
      <c r="G205" s="1" t="s">
        <v>73</v>
      </c>
      <c r="H205" s="14">
        <f t="shared" ref="H205" si="247">T205</f>
        <v>1</v>
      </c>
      <c r="I205" s="14"/>
      <c r="J205" s="14"/>
      <c r="K205" s="14"/>
      <c r="L205" s="14"/>
      <c r="M205" s="14"/>
      <c r="N205" s="14"/>
      <c r="O205" s="14"/>
      <c r="P205" s="14"/>
      <c r="Q205" s="14"/>
      <c r="R205" s="14"/>
      <c r="T205" s="14">
        <f>SK!C$309</f>
        <v>1</v>
      </c>
      <c r="U205" s="14"/>
      <c r="V205" s="14"/>
      <c r="W205" s="14"/>
      <c r="X205" s="14"/>
      <c r="Y205" s="14"/>
      <c r="Z205" s="14"/>
      <c r="AA205" s="14"/>
      <c r="AB205" s="14"/>
      <c r="AC205" s="14"/>
      <c r="AD205" s="14"/>
      <c r="AE205" s="14"/>
      <c r="AF205" s="14"/>
      <c r="AG205" s="14"/>
      <c r="AH205" s="14"/>
      <c r="AI205" s="14"/>
      <c r="AJ205" s="14"/>
      <c r="AK205" s="14"/>
      <c r="AL205" s="14"/>
      <c r="AM205" s="14"/>
      <c r="AN205" s="14"/>
      <c r="AO205" s="35"/>
      <c r="AP205" s="35"/>
      <c r="AQ205" s="35"/>
      <c r="AR205" s="35"/>
      <c r="AS205" s="35"/>
      <c r="AT205" s="35"/>
    </row>
    <row r="206" spans="1:48" x14ac:dyDescent="0.2">
      <c r="A206" s="21" t="str">
        <f t="shared" si="175"/>
        <v>CIMS.CAN.SK.Transportation Personal.Intercity RailRail Intercity DieselService requestedCIMS.CAN.SK.Fuel Blends.Diesel_Transportation</v>
      </c>
      <c r="B206" s="1" t="s">
        <v>260</v>
      </c>
      <c r="C206" s="1" t="s">
        <v>208</v>
      </c>
      <c r="D206" s="1" t="s">
        <v>225</v>
      </c>
      <c r="E206" s="1" t="s">
        <v>71</v>
      </c>
      <c r="F206" s="1" t="s">
        <v>432</v>
      </c>
      <c r="G206" s="1" t="s">
        <v>68</v>
      </c>
      <c r="H206" s="14" cm="1">
        <f t="array" ref="H206">TREND($T206:$AM206,$T$2:$AM$2,H$1)</f>
        <v>1.9938942624324696</v>
      </c>
      <c r="I206" s="14" cm="1">
        <f t="array" ref="I206">TREND($T206:$AM206,$T$2:$AM$2,I$1)</f>
        <v>1.8539965299869507</v>
      </c>
      <c r="J206" s="14" cm="1">
        <f t="array" ref="J206">TREND($T206:$AM206,$T$2:$AM$2,J$1)</f>
        <v>1.7140987975414319</v>
      </c>
      <c r="K206" s="14" cm="1">
        <f t="array" ref="K206">TREND($T206:$AM206,$T$2:$AM$2,K$1)</f>
        <v>1.5742010650959131</v>
      </c>
      <c r="L206" s="14" cm="1">
        <f t="array" ref="L206">TREND($T206:$AM206,$T$2:$AM$2,L$1)</f>
        <v>1.4622828791394937</v>
      </c>
      <c r="M206" s="49">
        <f t="shared" ref="M206:R206" si="248">L206</f>
        <v>1.4622828791394937</v>
      </c>
      <c r="N206" s="49">
        <f t="shared" si="248"/>
        <v>1.4622828791394937</v>
      </c>
      <c r="O206" s="49">
        <f t="shared" si="248"/>
        <v>1.4622828791394937</v>
      </c>
      <c r="P206" s="49">
        <f t="shared" si="248"/>
        <v>1.4622828791394937</v>
      </c>
      <c r="Q206" s="49">
        <f t="shared" si="248"/>
        <v>1.4622828791394937</v>
      </c>
      <c r="R206" s="49">
        <f t="shared" si="248"/>
        <v>1.4622828791394937</v>
      </c>
      <c r="T206" s="14">
        <f>SK!C$305*1000</f>
        <v>1.9204814702161503</v>
      </c>
      <c r="U206" s="14">
        <f>SK!D$305*1000</f>
        <v>1.9062958973226383</v>
      </c>
      <c r="V206" s="14">
        <f>SK!E$305*1000</f>
        <v>1.7229657590389662</v>
      </c>
      <c r="W206" s="14">
        <f>SK!F$305*1000</f>
        <v>1.8189688785841385</v>
      </c>
      <c r="X206" s="14">
        <f>SK!G$305*1000</f>
        <v>1.7892432735268202</v>
      </c>
      <c r="Y206" s="14">
        <f>SK!H$305*1000</f>
        <v>1.8045214798701892</v>
      </c>
      <c r="Z206" s="14">
        <f>SK!I$305*1000</f>
        <v>1.8603180600090585</v>
      </c>
      <c r="AA206" s="14">
        <f>SK!J$305*1000</f>
        <v>1.9299981761934748</v>
      </c>
      <c r="AB206" s="14">
        <f>SK!K$305*1000</f>
        <v>2.002403618640241</v>
      </c>
      <c r="AC206" s="14">
        <f>SK!L$305*1000</f>
        <v>2.1184623504972575</v>
      </c>
      <c r="AD206" s="14">
        <f>SK!M$305*1000</f>
        <v>1.7607334956010352</v>
      </c>
      <c r="AE206" s="14">
        <f>SK!N$305*1000</f>
        <v>1.9674762708364484</v>
      </c>
      <c r="AF206" s="14">
        <f>SK!O$305*1000</f>
        <v>1.7315564626900115</v>
      </c>
      <c r="AG206" s="14">
        <f>SK!P$305*1000</f>
        <v>1.537698456292377</v>
      </c>
      <c r="AH206" s="14">
        <f>SK!Q$305*1000</f>
        <v>1.4943592494671178</v>
      </c>
      <c r="AI206" s="14">
        <f>SK!R$305*1000</f>
        <v>1.4819527024072696</v>
      </c>
      <c r="AJ206" s="14">
        <f>SK!S$305*1000</f>
        <v>1.4353415308792772</v>
      </c>
      <c r="AK206" s="14">
        <f>SK!T$305*1000</f>
        <v>1.4951849009798979</v>
      </c>
      <c r="AL206" s="14">
        <f>SK!U$305*1000</f>
        <v>1.4602077368814366</v>
      </c>
      <c r="AM206" s="14">
        <f>SK!V$305*1000</f>
        <v>1.3236016457859261</v>
      </c>
      <c r="AN206" s="36"/>
      <c r="AO206" s="18"/>
      <c r="AP206" s="18"/>
      <c r="AQ206" s="18"/>
      <c r="AR206" s="18"/>
      <c r="AS206" s="18"/>
      <c r="AT206" s="18"/>
    </row>
    <row r="207" spans="1:48" x14ac:dyDescent="0.2">
      <c r="A207" s="21" t="str">
        <f>B207&amp;D207&amp;E207&amp;F207</f>
        <v>CIMS.CAN.SK.Transportation Personal.Mode.Intercity AirAir IntercityMarket share</v>
      </c>
      <c r="B207" s="1" t="s">
        <v>253</v>
      </c>
      <c r="C207" s="1" t="s">
        <v>208</v>
      </c>
      <c r="D207" s="1" t="s">
        <v>406</v>
      </c>
      <c r="E207" s="1" t="s">
        <v>72</v>
      </c>
      <c r="G207" s="1" t="s">
        <v>73</v>
      </c>
      <c r="H207" s="14">
        <f t="shared" ref="H207" si="249">T207</f>
        <v>1</v>
      </c>
      <c r="I207" s="14"/>
      <c r="J207" s="14"/>
      <c r="K207" s="14"/>
      <c r="L207" s="14"/>
      <c r="M207" s="14"/>
      <c r="N207" s="14"/>
      <c r="O207" s="14"/>
      <c r="P207" s="14"/>
      <c r="Q207" s="14"/>
      <c r="R207" s="14"/>
      <c r="T207" s="36">
        <v>1</v>
      </c>
      <c r="U207" s="14"/>
      <c r="V207" s="14"/>
      <c r="W207" s="14"/>
      <c r="X207" s="14"/>
      <c r="Y207" s="14"/>
      <c r="Z207" s="14"/>
      <c r="AA207" s="14"/>
      <c r="AB207" s="14"/>
      <c r="AC207" s="14"/>
      <c r="AD207" s="14"/>
      <c r="AE207" s="14"/>
      <c r="AF207" s="14"/>
      <c r="AG207" s="14"/>
      <c r="AH207" s="14"/>
      <c r="AI207" s="14"/>
      <c r="AJ207" s="14"/>
      <c r="AK207" s="14"/>
      <c r="AL207" s="14"/>
      <c r="AM207" s="14"/>
      <c r="AN207" s="14"/>
      <c r="AO207" s="35"/>
      <c r="AP207" s="35"/>
      <c r="AQ207" s="35"/>
      <c r="AR207" s="35"/>
      <c r="AS207" s="35"/>
      <c r="AT207" s="35"/>
    </row>
    <row r="208" spans="1:48" x14ac:dyDescent="0.2">
      <c r="A208" s="21" t="str">
        <f>B208&amp;D208&amp;E208&amp;F208</f>
        <v>CIMS.CAN.SK.Transportation Personal.Mode.Intercity AirAir IntercityService requestedCIMS.Generic Fuels.Jet Fuel</v>
      </c>
      <c r="B208" s="1" t="s">
        <v>253</v>
      </c>
      <c r="C208" s="1" t="s">
        <v>208</v>
      </c>
      <c r="D208" s="1" t="s">
        <v>406</v>
      </c>
      <c r="E208" s="1" t="s">
        <v>71</v>
      </c>
      <c r="F208" s="1" t="s">
        <v>407</v>
      </c>
      <c r="G208" s="1" t="s">
        <v>68</v>
      </c>
      <c r="H208" s="14" cm="1">
        <f t="array" ref="H208">TREND($T208:$AM208,$T$2:$AM$2,H$1)</f>
        <v>3.318720661430973</v>
      </c>
      <c r="I208" s="14" cm="1">
        <f t="array" ref="I208">TREND($T208:$AM208,$T$2:$AM$2,I$1)</f>
        <v>2.9481661104022976</v>
      </c>
      <c r="J208" s="14" cm="1">
        <f t="array" ref="J208">TREND($T208:$AM208,$T$2:$AM$2,J$1)</f>
        <v>2.5776115593735938</v>
      </c>
      <c r="K208" s="14" cm="1">
        <f t="array" ref="K208">TREND($T208:$AM208,$T$2:$AM$2,K$1)</f>
        <v>2.2070570083448899</v>
      </c>
      <c r="L208" s="14" cm="1">
        <f t="array" ref="L208">TREND($T208:$AM208,$T$2:$AM$2,L$1)</f>
        <v>1.9106133675219326</v>
      </c>
      <c r="M208" s="49">
        <f t="shared" ref="M208:R208" si="250">L208</f>
        <v>1.9106133675219326</v>
      </c>
      <c r="N208" s="49">
        <f t="shared" si="250"/>
        <v>1.9106133675219326</v>
      </c>
      <c r="O208" s="49">
        <f t="shared" si="250"/>
        <v>1.9106133675219326</v>
      </c>
      <c r="P208" s="49">
        <f t="shared" si="250"/>
        <v>1.9106133675219326</v>
      </c>
      <c r="Q208" s="49">
        <f t="shared" si="250"/>
        <v>1.9106133675219326</v>
      </c>
      <c r="R208" s="49">
        <f t="shared" si="250"/>
        <v>1.9106133675219326</v>
      </c>
      <c r="T208" s="14">
        <f>SK!C$343*1000</f>
        <v>3.1596164623055469</v>
      </c>
      <c r="U208" s="14">
        <f>SK!D$343*1000</f>
        <v>2.9527205259250113</v>
      </c>
      <c r="V208" s="14">
        <f>SK!E$343*1000</f>
        <v>3.1966198718371963</v>
      </c>
      <c r="W208" s="14">
        <f>SK!F$343*1000</f>
        <v>3.3390322912595214</v>
      </c>
      <c r="X208" s="14">
        <f>SK!G$343*1000</f>
        <v>3.3010495245419489</v>
      </c>
      <c r="Y208" s="14">
        <f>SK!H$343*1000</f>
        <v>3.2499116413728988</v>
      </c>
      <c r="Z208" s="14">
        <f>SK!I$343*1000</f>
        <v>2.9989696576940412</v>
      </c>
      <c r="AA208" s="14">
        <f>SK!J$343*1000</f>
        <v>2.8713729955656522</v>
      </c>
      <c r="AB208" s="14">
        <f>SK!K$343*1000</f>
        <v>2.6388362787875428</v>
      </c>
      <c r="AC208" s="14">
        <f>SK!L$343*1000</f>
        <v>2.5195506570255959</v>
      </c>
      <c r="AD208" s="14">
        <f>SK!M$343*1000</f>
        <v>2.344412770084316</v>
      </c>
      <c r="AE208" s="14">
        <f>SK!N$343*1000</f>
        <v>2.201890833201765</v>
      </c>
      <c r="AF208" s="14">
        <f>SK!O$343*1000</f>
        <v>2.3656422106079775</v>
      </c>
      <c r="AG208" s="14">
        <f>SK!P$343*1000</f>
        <v>2.4643934910845635</v>
      </c>
      <c r="AH208" s="14">
        <f>SK!Q$343*1000</f>
        <v>2.258551259990718</v>
      </c>
      <c r="AI208" s="14">
        <f>SK!R$343*1000</f>
        <v>2.1942755263623375</v>
      </c>
      <c r="AJ208" s="14">
        <f>SK!S$343*1000</f>
        <v>2.0550901367253114</v>
      </c>
      <c r="AK208" s="14">
        <f>SK!T$343*1000</f>
        <v>2.025647453768229</v>
      </c>
      <c r="AL208" s="14">
        <f>SK!U$343*1000</f>
        <v>2.094336584172769</v>
      </c>
      <c r="AM208" s="14">
        <f>SK!V$343*1000</f>
        <v>2.0614201172162478</v>
      </c>
      <c r="AN208" s="36"/>
      <c r="AO208" s="18"/>
      <c r="AP208" s="18"/>
      <c r="AQ208" s="18"/>
      <c r="AR208" s="18"/>
      <c r="AS208" s="18"/>
      <c r="AT208" s="18"/>
    </row>
    <row r="209" spans="1:48" x14ac:dyDescent="0.2">
      <c r="H209" s="3"/>
      <c r="I209" s="3"/>
      <c r="J209" s="3"/>
      <c r="K209" s="3"/>
      <c r="L209" s="3"/>
      <c r="M209" s="3"/>
      <c r="N209" s="3"/>
      <c r="O209" s="3"/>
      <c r="P209" s="3"/>
      <c r="Q209" s="3"/>
      <c r="R209" s="3"/>
    </row>
    <row r="210" spans="1:48" x14ac:dyDescent="0.2">
      <c r="A210" s="21" t="str">
        <f t="shared" ref="A210:A258" si="251">B210&amp;D210&amp;E210&amp;F210</f>
        <v>CIMS.CAN.MBService requestedCIMS.CAN.MB.Transportation Personal</v>
      </c>
      <c r="B210" s="1" t="s">
        <v>55</v>
      </c>
      <c r="C210" s="1" t="s">
        <v>209</v>
      </c>
      <c r="E210" s="1" t="s">
        <v>71</v>
      </c>
      <c r="F210" s="6" t="s">
        <v>106</v>
      </c>
      <c r="G210" s="1" t="s">
        <v>139</v>
      </c>
      <c r="H210" s="5">
        <f t="shared" ref="H210:R210" si="252">INDEX($T210:$AT210,MATCH(H$1,$T$2:$AT$2,0))</f>
        <v>16072659.975637948</v>
      </c>
      <c r="I210" s="5">
        <f t="shared" si="252"/>
        <v>16028982.223388454</v>
      </c>
      <c r="J210" s="5">
        <f t="shared" si="252"/>
        <v>19790281.592868865</v>
      </c>
      <c r="K210" s="5">
        <f t="shared" si="252"/>
        <v>21409710.173575658</v>
      </c>
      <c r="L210" s="5">
        <f t="shared" si="252"/>
        <v>25269062.725410506</v>
      </c>
      <c r="M210" s="5">
        <f t="shared" si="252"/>
        <v>26078887.02103205</v>
      </c>
      <c r="N210" s="5">
        <f t="shared" si="252"/>
        <v>27130228.748738062</v>
      </c>
      <c r="O210" s="5">
        <f t="shared" si="252"/>
        <v>28192502.514423497</v>
      </c>
      <c r="P210" s="5">
        <f t="shared" si="252"/>
        <v>29388836.255966559</v>
      </c>
      <c r="Q210" s="5">
        <f t="shared" si="252"/>
        <v>30726681.437309362</v>
      </c>
      <c r="R210" s="5">
        <f t="shared" si="252"/>
        <v>32214259.193308778</v>
      </c>
      <c r="T210" s="5">
        <f>SUM(MB!C$72,MB!C$107,MB!C$142,MB!C$177,MB!C$212,MB!C$247,MB!C$287,MB!C$325)*1000+T215</f>
        <v>16072659.975637948</v>
      </c>
      <c r="U210" s="5">
        <f>SUM(MB!D$72,MB!D$107,MB!D$142,MB!D$177,MB!D$212,MB!D$247,MB!D$287,MB!D$325)*1000+U215</f>
        <v>15199761.98406939</v>
      </c>
      <c r="V210" s="5">
        <f>SUM(MB!E$72,MB!E$107,MB!E$142,MB!E$177,MB!E$212,MB!E$247,MB!E$287,MB!E$325)*1000+V215</f>
        <v>15972979.187610317</v>
      </c>
      <c r="W210" s="5">
        <f>SUM(MB!F$72,MB!F$107,MB!F$142,MB!F$177,MB!F$212,MB!F$247,MB!F$287,MB!F$325)*1000+W215</f>
        <v>16606753.23097486</v>
      </c>
      <c r="X210" s="5">
        <f>SUM(MB!G$72,MB!G$107,MB!G$142,MB!G$177,MB!G$212,MB!G$247,MB!G$287,MB!G$325)*1000+X215</f>
        <v>16845031.939941812</v>
      </c>
      <c r="Y210" s="5">
        <f>SUM(MB!H$72,MB!H$107,MB!H$142,MB!H$177,MB!H$212,MB!H$247,MB!H$287,MB!H$325)*1000+Y215</f>
        <v>16028982.223388454</v>
      </c>
      <c r="Z210" s="5">
        <f>SUM(MB!I$72,MB!I$107,MB!I$142,MB!I$177,MB!I$212,MB!I$247,MB!I$287,MB!I$325)*1000+Z215</f>
        <v>17235727.044985805</v>
      </c>
      <c r="AA210" s="5">
        <f>SUM(MB!J$72,MB!J$107,MB!J$142,MB!J$177,MB!J$212,MB!J$247,MB!J$287,MB!J$325)*1000+AA215</f>
        <v>17802507.593997803</v>
      </c>
      <c r="AB210" s="5">
        <f>SUM(MB!K$72,MB!K$107,MB!K$142,MB!K$177,MB!K$212,MB!K$247,MB!K$287,MB!K$325)*1000+AB215</f>
        <v>17346487.632666502</v>
      </c>
      <c r="AC210" s="5">
        <f>SUM(MB!L$72,MB!L$107,MB!L$142,MB!L$177,MB!L$212,MB!L$247,MB!L$287,MB!L$325)*1000+AC215</f>
        <v>17962204.146994244</v>
      </c>
      <c r="AD210" s="5">
        <f>SUM(MB!M$72,MB!M$107,MB!M$142,MB!M$177,MB!M$212,MB!M$247,MB!M$287,MB!M$325)*1000+AD215</f>
        <v>19790281.592868865</v>
      </c>
      <c r="AE210" s="5">
        <f>SUM(MB!N$72,MB!N$107,MB!N$142,MB!N$177,MB!N$212,MB!N$247,MB!N$287,MB!N$325)*1000+AE215</f>
        <v>19321913.402334563</v>
      </c>
      <c r="AF210" s="5">
        <f>SUM(MB!O$72,MB!O$107,MB!O$142,MB!O$177,MB!O$212,MB!O$247,MB!O$287,MB!O$325)*1000+AF215</f>
        <v>23255598.142332301</v>
      </c>
      <c r="AG210" s="5">
        <f>SUM(MB!P$72,MB!P$107,MB!P$142,MB!P$177,MB!P$212,MB!P$247,MB!P$287,MB!P$325)*1000+AG215</f>
        <v>22814197.069424145</v>
      </c>
      <c r="AH210" s="5">
        <f>SUM(MB!Q$72,MB!Q$107,MB!Q$142,MB!Q$177,MB!Q$212,MB!Q$247,MB!Q$287,MB!Q$325)*1000+AH215</f>
        <v>22384775.90375359</v>
      </c>
      <c r="AI210" s="5">
        <f>SUM(MB!R$72,MB!R$107,MB!R$142,MB!R$177,MB!R$212,MB!R$247,MB!R$287,MB!R$325)*1000+AI215</f>
        <v>21409710.173575658</v>
      </c>
      <c r="AJ210" s="5">
        <f>SUM(MB!S$72,MB!S$107,MB!S$142,MB!S$177,MB!S$212,MB!S$247,MB!S$287,MB!S$325)*1000+AJ215</f>
        <v>22141886.787716664</v>
      </c>
      <c r="AK210" s="5">
        <f>SUM(MB!T$72,MB!T$107,MB!T$142,MB!T$177,MB!T$212,MB!T$247,MB!T$287,MB!T$325)*1000+AK215</f>
        <v>22610084.020765036</v>
      </c>
      <c r="AL210" s="5">
        <f>SUM(MB!U$72,MB!U$107,MB!U$142,MB!U$177,MB!U$212,MB!U$247,MB!U$287,MB!U$325)*1000+AL215</f>
        <v>24814790.354273695</v>
      </c>
      <c r="AM210" s="5">
        <f>SUM(MB!V$72,MB!V$107,MB!V$142,MB!V$177,MB!V$212,MB!V$247,MB!V$287,MB!V$325)*1000+AM215</f>
        <v>25269062.725410506</v>
      </c>
      <c r="AN210" s="5">
        <f>SUM(MB!W$72,MB!W$107,MB!W$142,MB!W$177,MB!W$212,MB!W$247,MB!W$287,MB!W$325)*1000+AN215</f>
        <v>20856532.179782197</v>
      </c>
      <c r="AO210" s="18">
        <f t="shared" ref="AO210" si="253">SUM(AO212:AO214)</f>
        <v>26078887.02103205</v>
      </c>
      <c r="AP210" s="18">
        <f t="shared" ref="AP210:AT210" si="254">SUM(AP212:AP215)</f>
        <v>27130228.748738062</v>
      </c>
      <c r="AQ210" s="18">
        <f t="shared" si="254"/>
        <v>28192502.514423497</v>
      </c>
      <c r="AR210" s="18">
        <f t="shared" si="254"/>
        <v>29388836.255966559</v>
      </c>
      <c r="AS210" s="18">
        <f t="shared" si="254"/>
        <v>30726681.437309362</v>
      </c>
      <c r="AT210" s="18">
        <f t="shared" si="254"/>
        <v>32214259.193308778</v>
      </c>
    </row>
    <row r="211" spans="1:48" x14ac:dyDescent="0.2">
      <c r="A211" s="21" t="str">
        <f t="shared" si="251"/>
        <v>CIMS.CAN.MB.Transportation PersonalService requestedCIMS.CAN.MB.Transportation Personal.Mode</v>
      </c>
      <c r="B211" s="1" t="s">
        <v>106</v>
      </c>
      <c r="C211" s="1" t="s">
        <v>209</v>
      </c>
      <c r="E211" s="1" t="s">
        <v>71</v>
      </c>
      <c r="F211" s="1" t="s">
        <v>261</v>
      </c>
      <c r="G211" s="1" t="s">
        <v>139</v>
      </c>
      <c r="H211" s="22">
        <v>1</v>
      </c>
      <c r="I211" s="22">
        <v>1</v>
      </c>
      <c r="J211" s="22">
        <v>1</v>
      </c>
      <c r="K211" s="22">
        <v>1</v>
      </c>
      <c r="L211" s="22">
        <v>1</v>
      </c>
      <c r="M211" s="22">
        <v>1</v>
      </c>
      <c r="N211" s="22">
        <v>1</v>
      </c>
      <c r="O211" s="22">
        <v>1</v>
      </c>
      <c r="P211" s="22">
        <v>1</v>
      </c>
      <c r="Q211" s="22">
        <v>1</v>
      </c>
      <c r="R211" s="22">
        <v>1</v>
      </c>
      <c r="T211" s="22"/>
      <c r="U211" s="22"/>
      <c r="V211" s="22"/>
      <c r="W211" s="22"/>
      <c r="X211" s="22"/>
      <c r="Y211" s="22"/>
      <c r="Z211" s="22"/>
      <c r="AA211" s="22"/>
      <c r="AB211" s="22"/>
      <c r="AC211" s="22"/>
      <c r="AD211" s="22"/>
      <c r="AE211" s="22"/>
      <c r="AF211" s="22"/>
      <c r="AG211" s="22"/>
      <c r="AH211" s="22"/>
      <c r="AI211" s="22"/>
      <c r="AJ211" s="22"/>
      <c r="AK211" s="22"/>
      <c r="AL211" s="22"/>
      <c r="AM211" s="22"/>
      <c r="AN211" s="22"/>
      <c r="AO211" s="24"/>
      <c r="AP211" s="24"/>
      <c r="AQ211" s="24"/>
      <c r="AR211" s="24"/>
      <c r="AS211" s="24"/>
      <c r="AT211" s="24"/>
    </row>
    <row r="212" spans="1:48" x14ac:dyDescent="0.2">
      <c r="A212" s="21" t="str">
        <f t="shared" si="251"/>
        <v>CIMS.CAN.MB.Transportation Personal.ModeService requestedCIMS.CAN.MB.Transportation Personal.Mode.Urban</v>
      </c>
      <c r="B212" s="1" t="s">
        <v>261</v>
      </c>
      <c r="C212" s="1" t="s">
        <v>209</v>
      </c>
      <c r="E212" s="1" t="s">
        <v>71</v>
      </c>
      <c r="F212" s="1" t="s">
        <v>262</v>
      </c>
      <c r="G212" s="1" t="s">
        <v>139</v>
      </c>
      <c r="H212" s="14">
        <f t="shared" ref="H212:R212" si="255">INDEX($T212:$AT212,MATCH(H$1,$T$2:$AT$2,0))/INDEX($T210:$AT210,MATCH(H$1,$T$2:$AT$2,0))</f>
        <v>0.51419782152841653</v>
      </c>
      <c r="I212" s="14">
        <f t="shared" si="255"/>
        <v>0.52525401060205323</v>
      </c>
      <c r="J212" s="14">
        <f t="shared" si="255"/>
        <v>0.51177108876424771</v>
      </c>
      <c r="K212" s="14">
        <f t="shared" si="255"/>
        <v>0.5341027783536485</v>
      </c>
      <c r="L212" s="14">
        <f t="shared" si="255"/>
        <v>0.50237482953638202</v>
      </c>
      <c r="M212" s="14">
        <f t="shared" si="255"/>
        <v>0.50105073271146472</v>
      </c>
      <c r="N212" s="14">
        <f t="shared" si="255"/>
        <v>0.49757981047792138</v>
      </c>
      <c r="O212" s="14">
        <f t="shared" si="255"/>
        <v>0.4963465651227878</v>
      </c>
      <c r="P212" s="14">
        <f t="shared" si="255"/>
        <v>0.49514064084378273</v>
      </c>
      <c r="Q212" s="14">
        <f t="shared" si="255"/>
        <v>0.49397511623250889</v>
      </c>
      <c r="R212" s="14">
        <f t="shared" si="255"/>
        <v>0.49286009699762878</v>
      </c>
      <c r="T212" s="5">
        <f t="shared" ref="T212:AT212" si="256">SUM(T216:T218)/(1-$H215)</f>
        <v>8264526.745640005</v>
      </c>
      <c r="U212" s="5">
        <f t="shared" si="256"/>
        <v>7767146.4299821137</v>
      </c>
      <c r="V212" s="5">
        <f t="shared" si="256"/>
        <v>8410516.6666359548</v>
      </c>
      <c r="W212" s="5">
        <f t="shared" si="256"/>
        <v>8843222.2520482559</v>
      </c>
      <c r="X212" s="5">
        <f t="shared" si="256"/>
        <v>8887522.584142413</v>
      </c>
      <c r="Y212" s="5">
        <f t="shared" si="256"/>
        <v>8419287.1987038013</v>
      </c>
      <c r="Z212" s="5">
        <f t="shared" si="256"/>
        <v>9079526.9456473999</v>
      </c>
      <c r="AA212" s="5">
        <f t="shared" si="256"/>
        <v>9213583.4192046858</v>
      </c>
      <c r="AB212" s="5">
        <f t="shared" si="256"/>
        <v>8893487.8332714681</v>
      </c>
      <c r="AC212" s="5">
        <f t="shared" si="256"/>
        <v>9296661.541326331</v>
      </c>
      <c r="AD212" s="5">
        <f t="shared" si="256"/>
        <v>10128093.957733549</v>
      </c>
      <c r="AE212" s="5">
        <f t="shared" si="256"/>
        <v>9879552.7516252231</v>
      </c>
      <c r="AF212" s="5">
        <f t="shared" si="256"/>
        <v>12192425.75168867</v>
      </c>
      <c r="AG212" s="5">
        <f t="shared" si="256"/>
        <v>12046765.567104455</v>
      </c>
      <c r="AH212" s="5">
        <f t="shared" si="256"/>
        <v>12034944.851552563</v>
      </c>
      <c r="AI212" s="5">
        <f t="shared" si="256"/>
        <v>11434985.687453132</v>
      </c>
      <c r="AJ212" s="5">
        <f t="shared" si="256"/>
        <v>11818948.680642122</v>
      </c>
      <c r="AK212" s="5">
        <f t="shared" si="256"/>
        <v>11763556.176078586</v>
      </c>
      <c r="AL212" s="5">
        <f t="shared" si="256"/>
        <v>12627599.60507299</v>
      </c>
      <c r="AM212" s="5">
        <f t="shared" si="256"/>
        <v>12694541.079222249</v>
      </c>
      <c r="AN212" s="5">
        <f t="shared" si="256"/>
        <v>11426551.42331261</v>
      </c>
      <c r="AO212" s="5">
        <f t="shared" si="256"/>
        <v>13066845.450187616</v>
      </c>
      <c r="AP212" s="5">
        <f t="shared" si="256"/>
        <v>13499454.079019738</v>
      </c>
      <c r="AQ212" s="5">
        <f t="shared" si="256"/>
        <v>13993251.785249662</v>
      </c>
      <c r="AR212" s="5">
        <f t="shared" si="256"/>
        <v>14551607.217432279</v>
      </c>
      <c r="AS212" s="5">
        <f t="shared" si="256"/>
        <v>15178216.034434166</v>
      </c>
      <c r="AT212" s="5">
        <f t="shared" si="256"/>
        <v>15877122.910720918</v>
      </c>
    </row>
    <row r="213" spans="1:48" x14ac:dyDescent="0.2">
      <c r="A213" s="21" t="str">
        <f t="shared" si="251"/>
        <v>CIMS.CAN.MB.Transportation Personal.ModeService requestedCIMS.CAN.MB.Transportation Personal.Mode.Intercity Land</v>
      </c>
      <c r="B213" s="1" t="s">
        <v>261</v>
      </c>
      <c r="C213" s="1" t="s">
        <v>209</v>
      </c>
      <c r="E213" s="1" t="s">
        <v>71</v>
      </c>
      <c r="F213" s="1" t="s">
        <v>263</v>
      </c>
      <c r="G213" s="1" t="s">
        <v>139</v>
      </c>
      <c r="H213" s="14">
        <f t="shared" ref="H213:R213" si="257">INDEX($T213:$AT213,MATCH(H$1,$T$2:$AT$2,0))/INDEX($T210:$AT210,MATCH(H$1,$T$2:$AT$2,0))</f>
        <v>0.39027215727774162</v>
      </c>
      <c r="I213" s="14">
        <f t="shared" si="257"/>
        <v>0.38399526790421701</v>
      </c>
      <c r="J213" s="14">
        <f t="shared" si="257"/>
        <v>0.37221581353206945</v>
      </c>
      <c r="K213" s="14">
        <f t="shared" si="257"/>
        <v>0.40207605540365304</v>
      </c>
      <c r="L213" s="14">
        <f t="shared" si="257"/>
        <v>0.37649468637483274</v>
      </c>
      <c r="M213" s="14">
        <f t="shared" si="257"/>
        <v>0.37250948346113921</v>
      </c>
      <c r="N213" s="14">
        <f t="shared" si="257"/>
        <v>0.36705427624692571</v>
      </c>
      <c r="O213" s="14">
        <f t="shared" si="257"/>
        <v>0.36349421856020164</v>
      </c>
      <c r="P213" s="14">
        <f t="shared" si="257"/>
        <v>0.36017305965827834</v>
      </c>
      <c r="Q213" s="14">
        <f t="shared" si="257"/>
        <v>0.35708756455692003</v>
      </c>
      <c r="R213" s="14">
        <f t="shared" si="257"/>
        <v>0.35423232546786149</v>
      </c>
      <c r="T213" s="5">
        <f t="shared" ref="T213:AT213" si="258">SUM(T221:T223)</f>
        <v>6272711.6818838362</v>
      </c>
      <c r="U213" s="5">
        <f t="shared" si="258"/>
        <v>5952893.7986288089</v>
      </c>
      <c r="V213" s="5">
        <f t="shared" si="258"/>
        <v>6341638.1012859782</v>
      </c>
      <c r="W213" s="5">
        <f t="shared" si="258"/>
        <v>6505575.4895487037</v>
      </c>
      <c r="X213" s="5">
        <f t="shared" si="258"/>
        <v>6616094.1582753779</v>
      </c>
      <c r="Y213" s="5">
        <f t="shared" si="258"/>
        <v>6155053.3231019815</v>
      </c>
      <c r="Z213" s="5">
        <f t="shared" si="258"/>
        <v>6504061.4765656162</v>
      </c>
      <c r="AA213" s="5">
        <f t="shared" si="258"/>
        <v>6825019.7960092491</v>
      </c>
      <c r="AB213" s="5">
        <f t="shared" si="258"/>
        <v>6460119.512628518</v>
      </c>
      <c r="AC213" s="5">
        <f t="shared" si="258"/>
        <v>6666830.73775692</v>
      </c>
      <c r="AD213" s="5">
        <f t="shared" si="258"/>
        <v>7366255.7631184235</v>
      </c>
      <c r="AE213" s="5">
        <f t="shared" si="258"/>
        <v>7075055.8227853999</v>
      </c>
      <c r="AF213" s="5">
        <f t="shared" si="258"/>
        <v>8833953.2059535254</v>
      </c>
      <c r="AG213" s="5">
        <f t="shared" si="258"/>
        <v>8966349.4040032402</v>
      </c>
      <c r="AH213" s="5">
        <f t="shared" si="258"/>
        <v>8961573.8735648058</v>
      </c>
      <c r="AI213" s="5">
        <f t="shared" si="258"/>
        <v>8608331.8139267601</v>
      </c>
      <c r="AJ213" s="5">
        <f t="shared" si="258"/>
        <v>8850818.7357944492</v>
      </c>
      <c r="AK213" s="5">
        <f t="shared" si="258"/>
        <v>8708218.9341490474</v>
      </c>
      <c r="AL213" s="5">
        <f t="shared" si="258"/>
        <v>9472397.8916592523</v>
      </c>
      <c r="AM213" s="5">
        <f t="shared" si="258"/>
        <v>9513667.8457894046</v>
      </c>
      <c r="AN213" s="5">
        <f t="shared" si="258"/>
        <v>8322043.1533521116</v>
      </c>
      <c r="AO213" s="5">
        <f t="shared" si="258"/>
        <v>9714632.733446056</v>
      </c>
      <c r="AP213" s="5">
        <f t="shared" si="258"/>
        <v>9958266.4777815863</v>
      </c>
      <c r="AQ213" s="5">
        <f t="shared" si="258"/>
        <v>10247811.670736888</v>
      </c>
      <c r="AR213" s="5">
        <f t="shared" si="258"/>
        <v>10585067.074107617</v>
      </c>
      <c r="AS213" s="5">
        <f t="shared" si="258"/>
        <v>10972115.841365123</v>
      </c>
      <c r="AT213" s="5">
        <f t="shared" si="258"/>
        <v>11411331.947270203</v>
      </c>
    </row>
    <row r="214" spans="1:48" x14ac:dyDescent="0.2">
      <c r="A214" s="21" t="str">
        <f t="shared" si="251"/>
        <v>CIMS.CAN.MB.Transportation Personal.ModeService requestedCIMS.CAN.MB.Transportation Personal.Mode.Intercity Air</v>
      </c>
      <c r="B214" s="1" t="s">
        <v>261</v>
      </c>
      <c r="C214" s="1" t="s">
        <v>209</v>
      </c>
      <c r="E214" s="1" t="s">
        <v>71</v>
      </c>
      <c r="F214" s="1" t="s">
        <v>264</v>
      </c>
      <c r="G214" s="1" t="s">
        <v>139</v>
      </c>
      <c r="H214" s="14">
        <f t="shared" ref="H214:R214" si="259">INDEX($T214:$AT214,MATCH(H$1,$T$2:$AT$2,0))/INDEX($T210:$AT210,MATCH(H$1,$T$2:$AT$2,0))</f>
        <v>9.5530021193841838E-2</v>
      </c>
      <c r="I214" s="14">
        <f t="shared" si="259"/>
        <v>9.0750721493729661E-2</v>
      </c>
      <c r="J214" s="14">
        <f t="shared" si="259"/>
        <v>0.11601309770368304</v>
      </c>
      <c r="K214" s="14">
        <f t="shared" si="259"/>
        <v>6.3821166242698429E-2</v>
      </c>
      <c r="L214" s="14">
        <f t="shared" si="259"/>
        <v>0.12113048408878518</v>
      </c>
      <c r="M214" s="14">
        <f t="shared" si="259"/>
        <v>0.12643978382739612</v>
      </c>
      <c r="N214" s="14">
        <f t="shared" si="259"/>
        <v>0.13093313099918022</v>
      </c>
      <c r="O214" s="14">
        <f t="shared" si="259"/>
        <v>0.13573742063662927</v>
      </c>
      <c r="P214" s="14">
        <f t="shared" si="259"/>
        <v>0.14027524701826152</v>
      </c>
      <c r="Q214" s="14">
        <f t="shared" si="259"/>
        <v>0.14453665002364444</v>
      </c>
      <c r="R214" s="14">
        <f t="shared" si="259"/>
        <v>0.14851684170379598</v>
      </c>
      <c r="T214" s="5">
        <f>SUM(MB!C$325)*1000</f>
        <v>1535421.5481141065</v>
      </c>
      <c r="U214" s="5">
        <f>SUM(MB!D$325)*1000</f>
        <v>1479721.7554584651</v>
      </c>
      <c r="V214" s="5">
        <f>SUM(MB!E$325)*1000</f>
        <v>1220824.4196883838</v>
      </c>
      <c r="W214" s="5">
        <f>SUM(MB!F$325)*1000</f>
        <v>1257955.4893779051</v>
      </c>
      <c r="X214" s="5">
        <f>SUM(MB!G$325)*1000</f>
        <v>1341415.1975240167</v>
      </c>
      <c r="Y214" s="5">
        <f>SUM(MB!H$325)*1000</f>
        <v>1454641.7015826693</v>
      </c>
      <c r="Z214" s="5">
        <f>SUM(MB!I$325)*1000</f>
        <v>1652138.6227727842</v>
      </c>
      <c r="AA214" s="5">
        <f>SUM(MB!J$325)*1000</f>
        <v>1763904.3787838656</v>
      </c>
      <c r="AB214" s="5">
        <f>SUM(MB!K$325)*1000</f>
        <v>1992880.2867665142</v>
      </c>
      <c r="AC214" s="5">
        <f>SUM(MB!L$325)*1000</f>
        <v>1998711.867910994</v>
      </c>
      <c r="AD214" s="5">
        <f>SUM(MB!M$325)*1000</f>
        <v>2295931.8720168956</v>
      </c>
      <c r="AE214" s="5">
        <f>SUM(MB!N$325)*1000</f>
        <v>2367304.8279239377</v>
      </c>
      <c r="AF214" s="5">
        <f>SUM(MB!O$325)*1000</f>
        <v>2229219.1846900997</v>
      </c>
      <c r="AG214" s="5">
        <f>SUM(MB!P$325)*1000</f>
        <v>1801082.0983164548</v>
      </c>
      <c r="AH214" s="5">
        <f>SUM(MB!Q$325)*1000</f>
        <v>1388257.1786362226</v>
      </c>
      <c r="AI214" s="5">
        <f>SUM(MB!R$325)*1000</f>
        <v>1366392.6721957638</v>
      </c>
      <c r="AJ214" s="5">
        <f>SUM(MB!S$325)*1000</f>
        <v>1472119.3712801</v>
      </c>
      <c r="AK214" s="5">
        <f>SUM(MB!T$325)*1000</f>
        <v>2138308.9105374003</v>
      </c>
      <c r="AL214" s="5">
        <f>SUM(MB!U$325)*1000</f>
        <v>2714792.8575414545</v>
      </c>
      <c r="AM214" s="5">
        <f>SUM(MB!V$325)*1000</f>
        <v>3060853.8003988522</v>
      </c>
      <c r="AN214" s="5">
        <f>SUM(MB!W$325)*1000</f>
        <v>1107937.6031174758</v>
      </c>
      <c r="AO214" s="41">
        <f t="shared" ref="AO214" si="260">AM214*(1+$AV214)^5</f>
        <v>3297408.8373983791</v>
      </c>
      <c r="AP214" s="18">
        <f t="shared" ref="AP214" si="261">AO214*(1+$AV214)^5</f>
        <v>3552245.7947962456</v>
      </c>
      <c r="AQ214" s="18">
        <f t="shared" ref="AQ214" si="262">AP214*(1+$AV214)^5</f>
        <v>3826777.5725995307</v>
      </c>
      <c r="AR214" s="18">
        <f t="shared" ref="AR214" si="263">AQ214*(1+$AV214)^5</f>
        <v>4122526.2653849493</v>
      </c>
      <c r="AS214" s="18">
        <f t="shared" ref="AS214" si="264">AR214*(1+$AV214)^5</f>
        <v>4441131.601292395</v>
      </c>
      <c r="AT214" s="18">
        <f t="shared" ref="AT214" si="265">AS214*(1+$AV214)^5</f>
        <v>4784360.0332176937</v>
      </c>
      <c r="AV214" s="46">
        <f>AV162</f>
        <v>1.4999999999999999E-2</v>
      </c>
    </row>
    <row r="215" spans="1:48" x14ac:dyDescent="0.2">
      <c r="A215" s="21" t="str">
        <f t="shared" si="251"/>
        <v>CIMS.CAN.MB.Transportation Personal.Mode.UrbanWalk Cycle UrbanMarket share</v>
      </c>
      <c r="B215" s="1" t="s">
        <v>262</v>
      </c>
      <c r="C215" s="1" t="s">
        <v>209</v>
      </c>
      <c r="D215" s="1" t="s">
        <v>119</v>
      </c>
      <c r="E215" s="1" t="s">
        <v>72</v>
      </c>
      <c r="G215" s="1" t="s">
        <v>73</v>
      </c>
      <c r="H215" s="14">
        <f>Inputs!$C$85</f>
        <v>8.9086859688195987E-3</v>
      </c>
      <c r="I215" s="36">
        <f t="shared" ref="I215:R215" si="266">H215</f>
        <v>8.9086859688195987E-3</v>
      </c>
      <c r="J215" s="36">
        <f t="shared" si="266"/>
        <v>8.9086859688195987E-3</v>
      </c>
      <c r="K215" s="36">
        <f t="shared" si="266"/>
        <v>8.9086859688195987E-3</v>
      </c>
      <c r="L215" s="36">
        <f t="shared" si="266"/>
        <v>8.9086859688195987E-3</v>
      </c>
      <c r="M215" s="36">
        <f t="shared" si="266"/>
        <v>8.9086859688195987E-3</v>
      </c>
      <c r="N215" s="36">
        <f t="shared" si="266"/>
        <v>8.9086859688195987E-3</v>
      </c>
      <c r="O215" s="36">
        <f t="shared" si="266"/>
        <v>8.9086859688195987E-3</v>
      </c>
      <c r="P215" s="36">
        <f t="shared" si="266"/>
        <v>8.9086859688195987E-3</v>
      </c>
      <c r="Q215" s="36">
        <f t="shared" si="266"/>
        <v>8.9086859688195987E-3</v>
      </c>
      <c r="R215" s="36">
        <f t="shared" si="266"/>
        <v>8.9086859688195987E-3</v>
      </c>
      <c r="T215" s="5">
        <f t="shared" ref="T215:AT215" si="267">$H215*T212</f>
        <v>73626.073457817416</v>
      </c>
      <c r="U215" s="5">
        <f t="shared" si="267"/>
        <v>69195.068418548894</v>
      </c>
      <c r="V215" s="5">
        <f t="shared" si="267"/>
        <v>74926.651818583108</v>
      </c>
      <c r="W215" s="5">
        <f t="shared" si="267"/>
        <v>78781.489995975557</v>
      </c>
      <c r="X215" s="5">
        <f t="shared" si="267"/>
        <v>79176.147742916815</v>
      </c>
      <c r="Y215" s="5">
        <f t="shared" si="267"/>
        <v>75004.785734555015</v>
      </c>
      <c r="Z215" s="5">
        <f t="shared" si="267"/>
        <v>80886.654304208452</v>
      </c>
      <c r="AA215" s="5">
        <f t="shared" si="267"/>
        <v>82080.921329217686</v>
      </c>
      <c r="AB215" s="5">
        <f t="shared" si="267"/>
        <v>79229.290274133338</v>
      </c>
      <c r="AC215" s="5">
        <f t="shared" si="267"/>
        <v>82821.038230078673</v>
      </c>
      <c r="AD215" s="5">
        <f t="shared" si="267"/>
        <v>90228.008532147433</v>
      </c>
      <c r="AE215" s="5">
        <f t="shared" si="267"/>
        <v>88013.832976616686</v>
      </c>
      <c r="AF215" s="5">
        <f t="shared" si="267"/>
        <v>108618.49221994361</v>
      </c>
      <c r="AG215" s="5">
        <f t="shared" si="267"/>
        <v>107320.85137732254</v>
      </c>
      <c r="AH215" s="5">
        <f t="shared" si="267"/>
        <v>107215.54433454399</v>
      </c>
      <c r="AI215" s="5">
        <f t="shared" si="267"/>
        <v>101870.69654746665</v>
      </c>
      <c r="AJ215" s="5">
        <f t="shared" si="267"/>
        <v>105291.30227743539</v>
      </c>
      <c r="AK215" s="5">
        <f t="shared" si="267"/>
        <v>104797.82784925243</v>
      </c>
      <c r="AL215" s="5">
        <f t="shared" si="267"/>
        <v>112495.31942158565</v>
      </c>
      <c r="AM215" s="5">
        <f t="shared" si="267"/>
        <v>113091.67999307126</v>
      </c>
      <c r="AN215" s="5">
        <f t="shared" si="267"/>
        <v>101795.55833686066</v>
      </c>
      <c r="AO215" s="5">
        <f t="shared" si="267"/>
        <v>116408.42271882063</v>
      </c>
      <c r="AP215" s="5">
        <f t="shared" si="267"/>
        <v>120262.39714048764</v>
      </c>
      <c r="AQ215" s="5">
        <f t="shared" si="267"/>
        <v>124661.48583741346</v>
      </c>
      <c r="AR215" s="5">
        <f t="shared" si="267"/>
        <v>129635.69904171294</v>
      </c>
      <c r="AS215" s="5">
        <f t="shared" si="267"/>
        <v>135217.9602176763</v>
      </c>
      <c r="AT215" s="5">
        <f t="shared" si="267"/>
        <v>141444.30209996362</v>
      </c>
    </row>
    <row r="216" spans="1:48" x14ac:dyDescent="0.2">
      <c r="A216" s="21" t="str">
        <f t="shared" si="251"/>
        <v>CIMS.CAN.MB.Transportation Personal.Mode.UrbanPassenger Vehicle Urban 1 PassengerMarket share</v>
      </c>
      <c r="B216" s="1" t="s">
        <v>262</v>
      </c>
      <c r="C216" s="1" t="s">
        <v>209</v>
      </c>
      <c r="D216" s="1" t="s">
        <v>121</v>
      </c>
      <c r="E216" s="1" t="s">
        <v>72</v>
      </c>
      <c r="G216" s="1" t="s">
        <v>73</v>
      </c>
      <c r="H216" s="14" cm="1">
        <f t="array" ref="H216">(1-$H215)*INDEX($T216:$AT216,MATCH(H$1,$T$2:$AT$2,0))/SUM(_xlfn._xlws.FILTER($T216:$AT218,$T$2:$AT$2=H$1))</f>
        <v>0.37657276526398858</v>
      </c>
      <c r="I216" s="14" cm="1">
        <f t="array" ref="I216">(1-$H215)*INDEX($T216:$AT216,MATCH(I$1,$T$2:$AT$2,0))/SUM(_xlfn._xlws.FILTER($T216:$AT218,$T$2:$AT$2=I$1))</f>
        <v>0.36193693082772643</v>
      </c>
      <c r="J216" s="14" cm="1">
        <f t="array" ref="J216">(1-$H215)*INDEX($T216:$AT216,MATCH(J$1,$T$2:$AT$2,0))/SUM(_xlfn._xlws.FILTER($T216:$AT218,$T$2:$AT$2=J$1))</f>
        <v>0.36172153386940392</v>
      </c>
      <c r="K216" s="14" cm="1">
        <f t="array" ref="K216">(1-$H215)*INDEX($T216:$AT216,MATCH(K$1,$T$2:$AT$2,0))/SUM(_xlfn._xlws.FILTER($T216:$AT218,$T$2:$AT$2=K$1))</f>
        <v>0.37484223945291756</v>
      </c>
      <c r="L216" s="14" cm="1">
        <f t="array" ref="L216">(1-$H215)*INDEX($T216:$AT216,MATCH(L$1,$T$2:$AT$2,0))/SUM(_xlfn._xlws.FILTER($T216:$AT218,$T$2:$AT$2=L$1))</f>
        <v>0.36799069207652957</v>
      </c>
      <c r="M216" s="14" cm="1">
        <f t="array" ref="M216">(1-$H215)*INDEX($T216:$AT216,MATCH(M$1,$T$2:$AT$2,0))/SUM(_xlfn._xlws.FILTER($T216:$AT218,$T$2:$AT$2=M$1))</f>
        <v>0.36373310749226806</v>
      </c>
      <c r="N216" s="14" cm="1">
        <f t="array" ref="N216">(1-$H215)*INDEX($T216:$AT216,MATCH(N$1,$T$2:$AT$2,0))/SUM(_xlfn._xlws.FILTER($T216:$AT218,$T$2:$AT$2=N$1))</f>
        <v>0.35995002319583985</v>
      </c>
      <c r="O216" s="14" cm="1">
        <f t="array" ref="O216">(1-$H215)*INDEX($T216:$AT216,MATCH(O$1,$T$2:$AT$2,0))/SUM(_xlfn._xlws.FILTER($T216:$AT218,$T$2:$AT$2=O$1))</f>
        <v>0.35630673398709661</v>
      </c>
      <c r="P216" s="14" cm="1">
        <f t="array" ref="P216">(1-$H215)*INDEX($T216:$AT216,MATCH(P$1,$T$2:$AT$2,0))/SUM(_xlfn._xlws.FILTER($T216:$AT218,$T$2:$AT$2=P$1))</f>
        <v>0.35282074676517994</v>
      </c>
      <c r="Q216" s="14" cm="1">
        <f t="array" ref="Q216">(1-$H215)*INDEX($T216:$AT216,MATCH(Q$1,$T$2:$AT$2,0))/SUM(_xlfn._xlws.FILTER($T216:$AT218,$T$2:$AT$2=Q$1))</f>
        <v>0.34950569188712416</v>
      </c>
      <c r="R216" s="14" cm="1">
        <f t="array" ref="R216">(1-$H215)*INDEX($T216:$AT216,MATCH(R$1,$T$2:$AT$2,0))/SUM(_xlfn._xlws.FILTER($T216:$AT218,$T$2:$AT$2=R$1))</f>
        <v>0.34637135644185996</v>
      </c>
      <c r="T216" s="5">
        <f>(T233*MB!C$77*Inputs!D$73+T235*MB!C$112*Inputs!D$75)*Inputs!$C$55+MB!C$142*1000</f>
        <v>3112195.6902038492</v>
      </c>
      <c r="U216" s="5">
        <f>(U233*MB!D$77*Inputs!E$73+U235*MB!D$112*Inputs!E$75)*Inputs!$C$55+MB!D$142*1000</f>
        <v>2992368.2454380444</v>
      </c>
      <c r="V216" s="5">
        <f>(V233*MB!E$77*Inputs!F$73+V235*MB!E$112*Inputs!F$75)*Inputs!$C$55+MB!E$142*1000</f>
        <v>3191700.6282128585</v>
      </c>
      <c r="W216" s="5">
        <f>(W233*MB!F$77*Inputs!G$73+W235*MB!F$112*Inputs!G$75)*Inputs!$C$55+MB!F$142*1000</f>
        <v>3252533.8175856723</v>
      </c>
      <c r="X216" s="5">
        <f>(X233*MB!G$77*Inputs!H$73+X235*MB!G$112*Inputs!H$75)*Inputs!$C$55+MB!G$142*1000</f>
        <v>3314649.7655263967</v>
      </c>
      <c r="Y216" s="5">
        <f>(Y233*MB!H$77*Inputs!I$73+Y235*MB!H$112*Inputs!I$75)*Inputs!$C$55+MB!H$142*1000</f>
        <v>3047250.9684560206</v>
      </c>
      <c r="Z216" s="5">
        <f>(Z233*MB!I$77*Inputs!J$73+Z235*MB!I$112*Inputs!J$75)*Inputs!$C$55+MB!I$142*1000</f>
        <v>3261002.3952531302</v>
      </c>
      <c r="AA216" s="5">
        <f>(AA233*MB!J$77*Inputs!K$73+AA235*MB!J$112*Inputs!K$75)*Inputs!$C$55+MB!J$142*1000</f>
        <v>3417982.3520094124</v>
      </c>
      <c r="AB216" s="5">
        <f>(AB233*MB!K$77*Inputs!L$73+AB235*MB!K$112*Inputs!L$75)*Inputs!$C$55+MB!K$142*1000</f>
        <v>3221767.7733949674</v>
      </c>
      <c r="AC216" s="5">
        <f>(AC233*MB!L$77*Inputs!M$73+AC235*MB!L$112*Inputs!M$75)*Inputs!$C$55+MB!L$142*1000</f>
        <v>3298049.6823019157</v>
      </c>
      <c r="AD216" s="5">
        <f>(AD233*MB!M$77*Inputs!N$73+AD235*MB!M$112*Inputs!N$75)*Inputs!$C$55+MB!M$142*1000</f>
        <v>3663549.6815648209</v>
      </c>
      <c r="AE216" s="5">
        <f>(AE233*MB!N$77*Inputs!O$73+AE235*MB!N$112*Inputs!O$75)*Inputs!$C$55+MB!N$142*1000</f>
        <v>3500207.8263874212</v>
      </c>
      <c r="AF216" s="5">
        <f>(AF233*MB!O$77*Inputs!P$73+AF235*MB!O$112*Inputs!P$75)*Inputs!$C$55+MB!O$142*1000</f>
        <v>4420361.6107867947</v>
      </c>
      <c r="AG216" s="5">
        <f>(AG233*MB!P$77*Inputs!Q$73+AG235*MB!P$112*Inputs!Q$75)*Inputs!$C$55+MB!P$142*1000</f>
        <v>4479008.5921355458</v>
      </c>
      <c r="AH216" s="5">
        <f>(AH233*MB!Q$77*Inputs!R$73+AH235*MB!Q$112*Inputs!R$75)*Inputs!$C$55+MB!Q$142*1000</f>
        <v>4474037.7812915007</v>
      </c>
      <c r="AI216" s="5">
        <f>(AI233*MB!R$77*Inputs!S$73+AI235*MB!R$112*Inputs!S$75)*Inputs!$C$55+MB!R$142*1000</f>
        <v>4286315.6431969926</v>
      </c>
      <c r="AJ216" s="5">
        <f>(AJ233*MB!S$77*Inputs!T$73+AJ235*MB!S$112*Inputs!T$75)*Inputs!$C$55+MB!S$142*1000</f>
        <v>4397231.6912298296</v>
      </c>
      <c r="AK216" s="5">
        <f>(AK233*MB!T$77*Inputs!U$73+AK235*MB!T$112*Inputs!U$75)*Inputs!$C$55+MB!T$142*1000</f>
        <v>4298931.9400333297</v>
      </c>
      <c r="AL216" s="5">
        <f>(AL233*MB!U$77*Inputs!V$73+AL235*MB!U$112*Inputs!V$75)*Inputs!$C$55+MB!U$142*1000</f>
        <v>4671854.0399512863</v>
      </c>
      <c r="AM216" s="5">
        <f>(AM233*MB!V$77*Inputs!W$73+AM235*MB!V$112*Inputs!W$75)*Inputs!$C$55+MB!V$142*1000</f>
        <v>4671472.9573369296</v>
      </c>
      <c r="AN216" s="5">
        <f>(AN233*MB!W$77*Inputs!X$73+AN235*MB!W$112*Inputs!X$75)*Inputs!$C$55+MB!W$142*1000</f>
        <v>4159079.4591570725</v>
      </c>
      <c r="AO216" s="48">
        <f>(AO233*MB!$W$77*Inputs!$X$73+AO235*MB!$W$112*Inputs!$X$75)*Inputs!$C$55+MB!$W$142*1000</f>
        <v>4752844.3007179461</v>
      </c>
      <c r="AP216" s="48">
        <f>(AP233*MB!$W$77*Inputs!$X$73+AP235*MB!$W$112*Inputs!$X$75)*Inputs!$C$55+MB!$W$142*1000</f>
        <v>4859128.8088743296</v>
      </c>
      <c r="AQ216" s="48">
        <f>(AQ233*MB!$W$77*Inputs!$X$73+AQ235*MB!$W$112*Inputs!$X$75)*Inputs!$C$55+MB!$W$142*1000</f>
        <v>4985889.8414614163</v>
      </c>
      <c r="AR216" s="48">
        <f>(AR233*MB!$W$77*Inputs!$X$73+AR235*MB!$W$112*Inputs!$X$75)*Inputs!$C$55+MB!$W$142*1000</f>
        <v>5134108.9250880387</v>
      </c>
      <c r="AS216" s="48">
        <f>(AS233*MB!$W$77*Inputs!$X$73+AS235*MB!$W$112*Inputs!$X$75)*Inputs!$C$55+MB!$W$142*1000</f>
        <v>5304872.896727155</v>
      </c>
      <c r="AT216" s="48">
        <f>(AT233*MB!$W$77*Inputs!$X$73+AT235*MB!$W$112*Inputs!$X$75)*Inputs!$C$55+MB!$W$142*1000</f>
        <v>5499380.5989805358</v>
      </c>
    </row>
    <row r="217" spans="1:48" x14ac:dyDescent="0.2">
      <c r="A217" s="21" t="str">
        <f t="shared" si="251"/>
        <v>CIMS.CAN.MB.Transportation Personal.Mode.UrbanPassenger Vehicle Urban 3 PassengerMarket share</v>
      </c>
      <c r="B217" s="1" t="s">
        <v>262</v>
      </c>
      <c r="C217" s="1" t="s">
        <v>209</v>
      </c>
      <c r="D217" s="1" t="s">
        <v>120</v>
      </c>
      <c r="E217" s="1" t="s">
        <v>72</v>
      </c>
      <c r="G217" s="1" t="s">
        <v>73</v>
      </c>
      <c r="H217" s="14" cm="1">
        <f t="array" ref="H217">(1-$H215)*INDEX($T217:$AT217,MATCH(H$1,$T$2:$AT$2,0))/SUM(_xlfn._xlws.FILTER($T216:$AT218,$T$2:$AT$2=H$1))</f>
        <v>0.50943938407598377</v>
      </c>
      <c r="I217" s="14" cm="1">
        <f t="array" ref="I217">(1-$H215)*INDEX($T217:$AT217,MATCH(I$1,$T$2:$AT$2,0))/SUM(_xlfn._xlws.FILTER($T216:$AT218,$T$2:$AT$2=I$1))</f>
        <v>0.49171785553895708</v>
      </c>
      <c r="J217" s="14" cm="1">
        <f t="array" ref="J217">(1-$H215)*INDEX($T217:$AT217,MATCH(J$1,$T$2:$AT$2,0))/SUM(_xlfn._xlws.FILTER($T216:$AT218,$T$2:$AT$2=J$1))</f>
        <v>0.49655477956900762</v>
      </c>
      <c r="K217" s="14" cm="1">
        <f t="array" ref="K217">(1-$H215)*INDEX($T217:$AT217,MATCH(K$1,$T$2:$AT$2,0))/SUM(_xlfn._xlws.FILTER($T216:$AT218,$T$2:$AT$2=K$1))</f>
        <v>0.52429900496394888</v>
      </c>
      <c r="L217" s="14" cm="1">
        <f t="array" ref="L217">(1-$H215)*INDEX($T217:$AT217,MATCH(L$1,$T$2:$AT$2,0))/SUM(_xlfn._xlws.FILTER($T216:$AT218,$T$2:$AT$2=L$1))</f>
        <v>0.523385072798497</v>
      </c>
      <c r="M217" s="14" cm="1">
        <f t="array" ref="M217">(1-$H215)*INDEX($T217:$AT217,MATCH(M$1,$T$2:$AT$2,0))/SUM(_xlfn._xlws.FILTER($T216:$AT218,$T$2:$AT$2=M$1))</f>
        <v>0.52299693847610162</v>
      </c>
      <c r="N217" s="14" cm="1">
        <f t="array" ref="N217">(1-$H215)*INDEX($T217:$AT217,MATCH(N$1,$T$2:$AT$2,0))/SUM(_xlfn._xlws.FILTER($T216:$AT218,$T$2:$AT$2=N$1))</f>
        <v>0.52231743561526367</v>
      </c>
      <c r="O217" s="14" cm="1">
        <f t="array" ref="O217">(1-$H215)*INDEX($T217:$AT217,MATCH(O$1,$T$2:$AT$2,0))/SUM(_xlfn._xlws.FILTER($T216:$AT218,$T$2:$AT$2=O$1))</f>
        <v>0.52168737411804489</v>
      </c>
      <c r="P217" s="14" cm="1">
        <f t="array" ref="P217">(1-$H215)*INDEX($T217:$AT217,MATCH(P$1,$T$2:$AT$2,0))/SUM(_xlfn._xlws.FILTER($T216:$AT218,$T$2:$AT$2=P$1))</f>
        <v>0.52110775917155505</v>
      </c>
      <c r="Q217" s="14" cm="1">
        <f t="array" ref="Q217">(1-$H215)*INDEX($T217:$AT217,MATCH(Q$1,$T$2:$AT$2,0))/SUM(_xlfn._xlws.FILTER($T216:$AT218,$T$2:$AT$2=Q$1))</f>
        <v>0.52057869935478207</v>
      </c>
      <c r="R217" s="14" cm="1">
        <f t="array" ref="R217">(1-$H215)*INDEX($T217:$AT217,MATCH(R$1,$T$2:$AT$2,0))/SUM(_xlfn._xlws.FILTER($T216:$AT218,$T$2:$AT$2=R$1))</f>
        <v>0.52009949721443849</v>
      </c>
      <c r="T217" s="5">
        <f>(T233*MB!C$77*Inputs!D$74+T235*MB!C$112*Inputs!D$76)*Inputs!$C$55</f>
        <v>4210275.4149783393</v>
      </c>
      <c r="U217" s="5">
        <f>(U233*MB!D$77*Inputs!E$74+U235*MB!D$112*Inputs!E$76)*Inputs!$C$55</f>
        <v>4043140.9061255208</v>
      </c>
      <c r="V217" s="5">
        <f>(V233*MB!E$77*Inputs!F$74+V235*MB!E$112*Inputs!F$76)*Inputs!$C$55</f>
        <v>4303588.5486045135</v>
      </c>
      <c r="W217" s="5">
        <f>(W233*MB!F$77*Inputs!G$74+W235*MB!F$112*Inputs!G$76)*Inputs!$C$55</f>
        <v>4391325.5274666082</v>
      </c>
      <c r="X217" s="5">
        <f>(X233*MB!G$77*Inputs!H$74+X235*MB!G$112*Inputs!H$76)*Inputs!$C$55</f>
        <v>4484670.9718731008</v>
      </c>
      <c r="Y217" s="5">
        <f>(Y233*MB!H$77*Inputs!I$74+Y235*MB!H$112*Inputs!I$76)*Inputs!$C$55</f>
        <v>4139913.8465132266</v>
      </c>
      <c r="Z217" s="5">
        <f>(Z233*MB!I$77*Inputs!J$74+Z235*MB!I$112*Inputs!J$76)*Inputs!$C$55</f>
        <v>4428509.2080900613</v>
      </c>
      <c r="AA217" s="5">
        <f>(AA233*MB!J$77*Inputs!K$74+AA235*MB!J$112*Inputs!K$76)*Inputs!$C$55</f>
        <v>4642512.7118660565</v>
      </c>
      <c r="AB217" s="5">
        <f>(AB233*MB!K$77*Inputs!L$74+AB235*MB!K$112*Inputs!L$76)*Inputs!$C$55</f>
        <v>4381613.0776023678</v>
      </c>
      <c r="AC217" s="5">
        <f>(AC233*MB!L$77*Inputs!M$74+AC235*MB!L$112*Inputs!M$76)*Inputs!$C$55</f>
        <v>4511242.2137943357</v>
      </c>
      <c r="AD217" s="5">
        <f>(AD233*MB!M$77*Inputs!N$74+AD235*MB!M$112*Inputs!N$76)*Inputs!$C$55</f>
        <v>5029153.4626365798</v>
      </c>
      <c r="AE217" s="5">
        <f>(AE233*MB!N$77*Inputs!O$74+AE235*MB!N$112*Inputs!O$76)*Inputs!$C$55</f>
        <v>4823287.9292611843</v>
      </c>
      <c r="AF217" s="5">
        <f>(AF233*MB!O$77*Inputs!P$74+AF235*MB!O$112*Inputs!P$76)*Inputs!$C$55</f>
        <v>6102633.6816819329</v>
      </c>
      <c r="AG217" s="5">
        <f>(AG233*MB!P$77*Inputs!Q$74+AG235*MB!P$112*Inputs!Q$76)*Inputs!$C$55</f>
        <v>6209696.1645915871</v>
      </c>
      <c r="AH217" s="5">
        <f>(AH233*MB!Q$77*Inputs!R$74+AH235*MB!Q$112*Inputs!R$76)*Inputs!$C$55</f>
        <v>6230965.7389265187</v>
      </c>
      <c r="AI217" s="5">
        <f>(AI233*MB!R$77*Inputs!S$74+AI235*MB!R$112*Inputs!S$76)*Inputs!$C$55</f>
        <v>5995351.6177086737</v>
      </c>
      <c r="AJ217" s="5">
        <f>(AJ233*MB!S$77*Inputs!T$74+AJ235*MB!S$112*Inputs!T$76)*Inputs!$C$55</f>
        <v>6172187.1711348575</v>
      </c>
      <c r="AK217" s="5">
        <f>(AK233*MB!T$77*Inputs!U$74+AK235*MB!T$112*Inputs!U$76)*Inputs!$C$55</f>
        <v>6062987.714196004</v>
      </c>
      <c r="AL217" s="5">
        <f>(AL233*MB!U$77*Inputs!V$74+AL235*MB!U$112*Inputs!V$76)*Inputs!$C$55</f>
        <v>6625223.3597001191</v>
      </c>
      <c r="AM217" s="5">
        <f>(AM233*MB!V$77*Inputs!W$74+AM235*MB!V$112*Inputs!W$76)*Inputs!$C$55</f>
        <v>6644133.3068922479</v>
      </c>
      <c r="AN217" s="5">
        <f>(AN233*MB!W$77*Inputs!X$74+AN235*MB!W$112*Inputs!X$76)*Inputs!$C$55</f>
        <v>5935493.9028186779</v>
      </c>
      <c r="AO217" s="48">
        <f>(AO233*MB!$W$77*Inputs!$X$74+AO235*MB!$W$112*Inputs!$X$76)*Inputs!$C$55</f>
        <v>6833920.1659885012</v>
      </c>
      <c r="AP217" s="48">
        <f>(AP233*MB!$W$77*Inputs!$X$74+AP235*MB!$W$112*Inputs!$X$76)*Inputs!$C$55</f>
        <v>7051000.2367596012</v>
      </c>
      <c r="AQ217" s="48">
        <f>(AQ233*MB!$W$77*Inputs!$X$74+AQ235*MB!$W$112*Inputs!$X$76)*Inputs!$C$55</f>
        <v>7300102.7792195398</v>
      </c>
      <c r="AR217" s="48">
        <f>(AR233*MB!$W$77*Inputs!$X$74+AR235*MB!$W$112*Inputs!$X$76)*Inputs!$C$55</f>
        <v>7582955.4294207627</v>
      </c>
      <c r="AS217" s="48">
        <f>(AS233*MB!$W$77*Inputs!$X$74+AS235*MB!$W$112*Inputs!$X$76)*Inputs!$C$55</f>
        <v>7901455.961731636</v>
      </c>
      <c r="AT217" s="48">
        <f>(AT233*MB!$W$77*Inputs!$X$74+AT235*MB!$W$112*Inputs!$X$76)*Inputs!$C$55</f>
        <v>8257683.6430777907</v>
      </c>
    </row>
    <row r="218" spans="1:48" x14ac:dyDescent="0.2">
      <c r="A218" s="21" t="str">
        <f t="shared" si="251"/>
        <v>CIMS.CAN.MB.Transportation Personal.Mode.UrbanPublic Transit UrbanMarket share</v>
      </c>
      <c r="B218" s="1" t="s">
        <v>262</v>
      </c>
      <c r="C218" s="1" t="s">
        <v>209</v>
      </c>
      <c r="D218" s="1" t="s">
        <v>122</v>
      </c>
      <c r="E218" s="1" t="s">
        <v>72</v>
      </c>
      <c r="G218" s="1" t="s">
        <v>73</v>
      </c>
      <c r="H218" s="14" cm="1">
        <f t="array" ref="H218">(1-$H$9)*INDEX($T218:$AT218,MATCH(H$1,$T$2:$AT$2,0))/SUM(_xlfn._xlws.FILTER($T216:$AT218,$T$2:$AT$2=H$1))</f>
        <v>0.10602369650865713</v>
      </c>
      <c r="I218" s="14" cm="1">
        <f t="array" ref="I218">(1-$H$9)*INDEX($T218:$AT218,MATCH(I$1,$T$2:$AT$2,0))/SUM(_xlfn._xlws.FILTER($T216:$AT218,$T$2:$AT$2=I$1))</f>
        <v>0.13867191218282948</v>
      </c>
      <c r="J218" s="14" cm="1">
        <f t="array" ref="J218">(1-$H$9)*INDEX($T218:$AT218,MATCH(J$1,$T$2:$AT$2,0))/SUM(_xlfn._xlws.FILTER($T216:$AT218,$T$2:$AT$2=J$1))</f>
        <v>0.13400884329472632</v>
      </c>
      <c r="K218" s="14" cm="1">
        <f t="array" ref="K218">(1-$H$9)*INDEX($T218:$AT218,MATCH(K$1,$T$2:$AT$2,0))/SUM(_xlfn._xlws.FILTER($T216:$AT218,$T$2:$AT$2=K$1))</f>
        <v>9.2776587093993237E-2</v>
      </c>
      <c r="L218" s="14" cm="1">
        <f t="array" ref="L218">(1-$H$9)*INDEX($T218:$AT218,MATCH(L$1,$T$2:$AT$2,0))/SUM(_xlfn._xlws.FILTER($T216:$AT218,$T$2:$AT$2=L$1))</f>
        <v>0.10061186869913047</v>
      </c>
      <c r="M218" s="14" cm="1">
        <f t="array" ref="M218">(1-$H$9)*INDEX($T218:$AT218,MATCH(M$1,$T$2:$AT$2,0))/SUM(_xlfn._xlws.FILTER($T216:$AT218,$T$2:$AT$2=M$1))</f>
        <v>0.10529934687685846</v>
      </c>
      <c r="N218" s="14" cm="1">
        <f t="array" ref="N218">(1-$H$9)*INDEX($T218:$AT218,MATCH(N$1,$T$2:$AT$2,0))/SUM(_xlfn._xlws.FILTER($T216:$AT218,$T$2:$AT$2=N$1))</f>
        <v>0.10980204717711128</v>
      </c>
      <c r="O218" s="14" cm="1">
        <f t="array" ref="O218">(1-$H$9)*INDEX($T218:$AT218,MATCH(O$1,$T$2:$AT$2,0))/SUM(_xlfn._xlws.FILTER($T216:$AT218,$T$2:$AT$2=O$1))</f>
        <v>0.11411381002425051</v>
      </c>
      <c r="P218" s="14" cm="1">
        <f t="array" ref="P218">(1-$H$9)*INDEX($T218:$AT218,MATCH(P$1,$T$2:$AT$2,0))/SUM(_xlfn._xlws.FILTER($T216:$AT218,$T$2:$AT$2=P$1))</f>
        <v>0.11821595693124934</v>
      </c>
      <c r="Q218" s="14" cm="1">
        <f t="array" ref="Q218">(1-$H$9)*INDEX($T218:$AT218,MATCH(Q$1,$T$2:$AT$2,0))/SUM(_xlfn._xlws.FILTER($T216:$AT218,$T$2:$AT$2=Q$1))</f>
        <v>0.12209462546603178</v>
      </c>
      <c r="R218" s="14" cm="1">
        <f t="array" ref="R218">(1-$H$9)*INDEX($T218:$AT218,MATCH(R$1,$T$2:$AT$2,0))/SUM(_xlfn._xlws.FILTER($T216:$AT218,$T$2:$AT$2=R$1))</f>
        <v>0.12574064428836415</v>
      </c>
      <c r="T218" s="5">
        <f>SUM(MB!C$177,MB!C$212)*1000</f>
        <v>868429.56700000004</v>
      </c>
      <c r="U218" s="5">
        <f>SUM(MB!D$177,MB!D$212)*1000</f>
        <v>662442.21</v>
      </c>
      <c r="V218" s="5">
        <f>SUM(MB!E$177,MB!E$212)*1000</f>
        <v>840300.83799999999</v>
      </c>
      <c r="W218" s="5">
        <f>SUM(MB!F$177,MB!F$212)*1000</f>
        <v>1120581.4169999999</v>
      </c>
      <c r="X218" s="5">
        <f>SUM(MB!G$177,MB!G$212)*1000</f>
        <v>1009025.699</v>
      </c>
      <c r="Y218" s="5">
        <f>SUM(MB!H$177,MB!H$212)*1000</f>
        <v>1157117.598</v>
      </c>
      <c r="Z218" s="5">
        <f>SUM(MB!I$177,MB!I$212)*1000</f>
        <v>1309128.6880000001</v>
      </c>
      <c r="AA218" s="5">
        <f>SUM(MB!J$177,MB!J$212)*1000</f>
        <v>1071007.4340000001</v>
      </c>
      <c r="AB218" s="5">
        <f>SUM(MB!K$177,MB!K$212)*1000</f>
        <v>1210877.692</v>
      </c>
      <c r="AC218" s="5">
        <f>SUM(MB!L$177,MB!L$212)*1000</f>
        <v>1404548.6070000001</v>
      </c>
      <c r="AD218" s="5">
        <f>SUM(MB!M$177,MB!M$212)*1000</f>
        <v>1345162.8049999999</v>
      </c>
      <c r="AE218" s="5">
        <f>SUM(MB!N$177,MB!N$212)*1000</f>
        <v>1468043.1629999999</v>
      </c>
      <c r="AF218" s="5">
        <f>SUM(MB!O$177,MB!O$212)*1000</f>
        <v>1560811.9670000002</v>
      </c>
      <c r="AG218" s="5">
        <f>SUM(MB!P$177,MB!P$212)*1000</f>
        <v>1250739.959</v>
      </c>
      <c r="AH218" s="5">
        <f>SUM(MB!Q$177,MB!Q$212)*1000</f>
        <v>1222725.7869999998</v>
      </c>
      <c r="AI218" s="5">
        <f>SUM(MB!R$177,MB!R$212)*1000</f>
        <v>1051447.73</v>
      </c>
      <c r="AJ218" s="5">
        <f>SUM(MB!S$177,MB!S$212)*1000</f>
        <v>1144238.5160000001</v>
      </c>
      <c r="AK218" s="5">
        <f>SUM(MB!T$177,MB!T$212)*1000</f>
        <v>1296838.6940000001</v>
      </c>
      <c r="AL218" s="5">
        <f>SUM(MB!U$177,MB!U$212)*1000</f>
        <v>1218026.8860000002</v>
      </c>
      <c r="AM218" s="5">
        <f>SUM(MB!V$177,MB!V$212)*1000</f>
        <v>1265843.135</v>
      </c>
      <c r="AN218" s="5">
        <f>SUM(MB!W$177,MB!W$212)*1000</f>
        <v>1230182.503</v>
      </c>
      <c r="AO218" s="41">
        <f t="shared" ref="AO218" si="268">AM218*(1+$AV218)^5</f>
        <v>1363672.5607623486</v>
      </c>
      <c r="AP218" s="18">
        <f t="shared" ref="AP218" si="269">AO218*(1+$AV218)^5</f>
        <v>1469062.6362453206</v>
      </c>
      <c r="AQ218" s="18">
        <f t="shared" ref="AQ218" si="270">AP218*(1+$AV218)^5</f>
        <v>1582597.678731293</v>
      </c>
      <c r="AR218" s="18">
        <f t="shared" ref="AR218" si="271">AQ218*(1+$AV218)^5</f>
        <v>1704907.1638817638</v>
      </c>
      <c r="AS218" s="18">
        <f t="shared" ref="AS218" si="272">AR218*(1+$AV218)^5</f>
        <v>1836669.2157576997</v>
      </c>
      <c r="AT218" s="18">
        <f t="shared" ref="AT218" si="273">AS218*(1+$AV218)^5</f>
        <v>1978614.3665626284</v>
      </c>
      <c r="AV218" s="46">
        <f>AV166</f>
        <v>1.4999999999999999E-2</v>
      </c>
    </row>
    <row r="219" spans="1:48" x14ac:dyDescent="0.2">
      <c r="A219" s="21" t="str">
        <f t="shared" si="251"/>
        <v>CIMS.CAN.MB.Transportation Personal.Mode.UrbanPassenger Vehicle Urban 1 PassengerService requestedCIMS.CAN.MB.Transportation Personal.Passenger Vehicles</v>
      </c>
      <c r="B219" s="1" t="s">
        <v>262</v>
      </c>
      <c r="C219" s="1" t="s">
        <v>209</v>
      </c>
      <c r="D219" s="1" t="s">
        <v>121</v>
      </c>
      <c r="E219" s="1" t="s">
        <v>71</v>
      </c>
      <c r="F219" s="1" t="s">
        <v>265</v>
      </c>
      <c r="G219" s="1" t="s">
        <v>157</v>
      </c>
      <c r="H219" s="14">
        <v>1</v>
      </c>
      <c r="I219" s="14"/>
      <c r="J219" s="14"/>
      <c r="K219" s="14"/>
      <c r="L219" s="14"/>
      <c r="M219" s="14"/>
      <c r="N219" s="14"/>
      <c r="O219" s="14"/>
      <c r="P219" s="14"/>
      <c r="Q219" s="14"/>
      <c r="R219" s="14"/>
      <c r="T219" s="5"/>
      <c r="U219" s="5"/>
      <c r="V219" s="5"/>
      <c r="W219" s="5"/>
      <c r="X219" s="5"/>
      <c r="Y219" s="5"/>
      <c r="Z219" s="5"/>
      <c r="AA219" s="5"/>
      <c r="AB219" s="5"/>
      <c r="AC219" s="5"/>
      <c r="AD219" s="5"/>
      <c r="AE219" s="5"/>
      <c r="AF219" s="5"/>
      <c r="AG219" s="5"/>
      <c r="AH219" s="5"/>
      <c r="AI219" s="5"/>
      <c r="AJ219" s="5"/>
      <c r="AK219" s="5"/>
      <c r="AL219" s="5"/>
      <c r="AM219" s="5"/>
      <c r="AN219" s="5"/>
      <c r="AO219" s="18"/>
      <c r="AP219" s="18"/>
      <c r="AQ219" s="18"/>
      <c r="AR219" s="18"/>
      <c r="AS219" s="18"/>
      <c r="AT219" s="18"/>
    </row>
    <row r="220" spans="1:48" x14ac:dyDescent="0.2">
      <c r="A220" s="21" t="str">
        <f t="shared" si="251"/>
        <v>CIMS.CAN.MB.Transportation Personal.Mode.UrbanPassenger Vehicle Urban 3 PassengerService requestedCIMS.CAN.MB.Transportation Personal.Passenger Vehicles</v>
      </c>
      <c r="B220" s="1" t="s">
        <v>262</v>
      </c>
      <c r="C220" s="1" t="s">
        <v>209</v>
      </c>
      <c r="D220" s="1" t="s">
        <v>120</v>
      </c>
      <c r="E220" s="1" t="s">
        <v>71</v>
      </c>
      <c r="F220" s="1" t="s">
        <v>265</v>
      </c>
      <c r="G220" s="1" t="s">
        <v>157</v>
      </c>
      <c r="H220" s="14">
        <f t="shared" ref="H220" si="274">ROUND(1/3,6)</f>
        <v>0.33333299999999999</v>
      </c>
      <c r="I220" s="14"/>
      <c r="J220" s="14"/>
      <c r="K220" s="14"/>
      <c r="L220" s="14"/>
      <c r="M220" s="14"/>
      <c r="N220" s="14"/>
      <c r="O220" s="14"/>
      <c r="P220" s="14"/>
      <c r="Q220" s="14"/>
      <c r="R220" s="14"/>
      <c r="T220" s="5"/>
      <c r="U220" s="5"/>
      <c r="V220" s="5"/>
      <c r="W220" s="5"/>
      <c r="X220" s="5"/>
      <c r="Y220" s="5"/>
      <c r="Z220" s="5"/>
      <c r="AA220" s="5"/>
      <c r="AB220" s="5"/>
      <c r="AC220" s="5"/>
      <c r="AD220" s="5"/>
      <c r="AE220" s="5"/>
      <c r="AF220" s="5"/>
      <c r="AG220" s="5"/>
      <c r="AH220" s="5"/>
      <c r="AI220" s="5"/>
      <c r="AJ220" s="5"/>
      <c r="AK220" s="5"/>
      <c r="AL220" s="5"/>
      <c r="AM220" s="5"/>
      <c r="AN220" s="5"/>
      <c r="AO220" s="18"/>
      <c r="AP220" s="18"/>
      <c r="AQ220" s="18"/>
      <c r="AR220" s="18"/>
      <c r="AS220" s="18"/>
      <c r="AT220" s="18"/>
    </row>
    <row r="221" spans="1:48" x14ac:dyDescent="0.2">
      <c r="A221" s="21" t="str">
        <f t="shared" si="251"/>
        <v>CIMS.CAN.MB.Transportation Personal.Mode.Intercity LandBus IntercityMarket share</v>
      </c>
      <c r="B221" s="1" t="s">
        <v>263</v>
      </c>
      <c r="C221" s="1" t="s">
        <v>209</v>
      </c>
      <c r="D221" s="1" t="s">
        <v>123</v>
      </c>
      <c r="E221" s="1" t="s">
        <v>72</v>
      </c>
      <c r="G221" s="1" t="s">
        <v>73</v>
      </c>
      <c r="H221" s="14" cm="1">
        <f t="array" ref="H221">INDEX($T221:$AT221,MATCH(H$1,$T$2:$AT$2,0))/SUM(_xlfn._xlws.FILTER($T221:$AT223,$T$2:$AT$2=H$1))</f>
        <v>3.4792665926334482E-2</v>
      </c>
      <c r="I221" s="14" cm="1">
        <f t="array" ref="I221">INDEX($T221:$AT221,MATCH(I$1,$T$2:$AT$2,0))/SUM(_xlfn._xlws.FILTER($T221:$AT223,$T$2:$AT$2=I$1))</f>
        <v>4.0224294251154424E-2</v>
      </c>
      <c r="J221" s="14" cm="1">
        <f t="array" ref="J221">INDEX($T221:$AT221,MATCH(J$1,$T$2:$AT$2,0))/SUM(_xlfn._xlws.FILTER($T221:$AT223,$T$2:$AT$2=J$1))</f>
        <v>2.2885588339744675E-2</v>
      </c>
      <c r="K221" s="14" cm="1">
        <f t="array" ref="K221">INDEX($T221:$AT221,MATCH(K$1,$T$2:$AT$2,0))/SUM(_xlfn._xlws.FILTER($T221:$AT223,$T$2:$AT$2=K$1))</f>
        <v>1.6828030695289892E-2</v>
      </c>
      <c r="L221" s="14" cm="1">
        <f t="array" ref="L221">INDEX($T221:$AT221,MATCH(L$1,$T$2:$AT$2,0))/SUM(_xlfn._xlws.FILTER($T221:$AT223,$T$2:$AT$2=L$1))</f>
        <v>1.81416142330833E-2</v>
      </c>
      <c r="M221" s="14" cm="1">
        <f t="array" ref="M221">INDEX($T221:$AT221,MATCH(M$1,$T$2:$AT$2,0))/SUM(_xlfn._xlws.FILTER($T221:$AT223,$T$2:$AT$2=M$1))</f>
        <v>1.525654510208135E-2</v>
      </c>
      <c r="N221" s="14" cm="1">
        <f t="array" ref="N221">INDEX($T221:$AT221,MATCH(N$1,$T$2:$AT$2,0))/SUM(_xlfn._xlws.FILTER($T221:$AT223,$T$2:$AT$2=N$1))</f>
        <v>1.2780784481414524E-2</v>
      </c>
      <c r="O221" s="14" cm="1">
        <f t="array" ref="O221">INDEX($T221:$AT221,MATCH(O$1,$T$2:$AT$2,0))/SUM(_xlfn._xlws.FILTER($T221:$AT223,$T$2:$AT$2=O$1))</f>
        <v>1.066519476622798E-2</v>
      </c>
      <c r="P221" s="14" cm="1">
        <f t="array" ref="P221">INDEX($T221:$AT221,MATCH(P$1,$T$2:$AT$2,0))/SUM(_xlfn._xlws.FILTER($T221:$AT223,$T$2:$AT$2=P$1))</f>
        <v>8.8667606128151732E-3</v>
      </c>
      <c r="Q221" s="14" cm="1">
        <f t="array" ref="Q221">INDEX($T221:$AT221,MATCH(Q$1,$T$2:$AT$2,0))/SUM(_xlfn._xlws.FILTER($T221:$AT223,$T$2:$AT$2=Q$1))</f>
        <v>7.3455933956448338E-3</v>
      </c>
      <c r="R221" s="14" cm="1">
        <f t="array" ref="R221">INDEX($T221:$AT221,MATCH(R$1,$T$2:$AT$2,0))/SUM(_xlfn._xlws.FILTER($T221:$AT223,$T$2:$AT$2=R$1))</f>
        <v>6.0651228441119653E-3</v>
      </c>
      <c r="T221" s="5">
        <f>MB!C$247*1000</f>
        <v>218244.36199999999</v>
      </c>
      <c r="U221" s="5">
        <f>MB!D$247*1000</f>
        <v>158789.43599999999</v>
      </c>
      <c r="V221" s="5">
        <f>MB!E$247*1000</f>
        <v>216215.18</v>
      </c>
      <c r="W221" s="5">
        <f>MB!F$247*1000</f>
        <v>237778.28199999998</v>
      </c>
      <c r="X221" s="5">
        <f>MB!G$247*1000</f>
        <v>203792.28100000002</v>
      </c>
      <c r="Y221" s="5">
        <f>MB!H$247*1000</f>
        <v>247582.67599999998</v>
      </c>
      <c r="Z221" s="5">
        <f>MB!I$247*1000</f>
        <v>200080.943</v>
      </c>
      <c r="AA221" s="5">
        <f>MB!J$247*1000</f>
        <v>224465.11899999998</v>
      </c>
      <c r="AB221" s="5">
        <f>MB!K$247*1000</f>
        <v>229117.58199999999</v>
      </c>
      <c r="AC221" s="5">
        <f>MB!L$247*1000</f>
        <v>208199.997</v>
      </c>
      <c r="AD221" s="5">
        <f>MB!M$247*1000</f>
        <v>168581.09700000001</v>
      </c>
      <c r="AE221" s="5">
        <f>MB!N$247*1000</f>
        <v>186769.67500000002</v>
      </c>
      <c r="AF221" s="5">
        <f>MB!O$247*1000</f>
        <v>184005.625</v>
      </c>
      <c r="AG221" s="5">
        <f>MB!P$247*1000</f>
        <v>191159.82399999999</v>
      </c>
      <c r="AH221" s="5">
        <f>MB!Q$247*1000</f>
        <v>167738.58600000001</v>
      </c>
      <c r="AI221" s="5">
        <f>MB!R$247*1000</f>
        <v>144861.27200000003</v>
      </c>
      <c r="AJ221" s="5">
        <f>MB!S$247*1000</f>
        <v>156318.94500000001</v>
      </c>
      <c r="AK221" s="5">
        <f>MB!T$247*1000</f>
        <v>165764.59900000002</v>
      </c>
      <c r="AL221" s="5">
        <f>MB!U$247*1000</f>
        <v>165832.92499999999</v>
      </c>
      <c r="AM221" s="5">
        <f>MB!V$247*1000</f>
        <v>172593.29199999999</v>
      </c>
      <c r="AN221" s="5">
        <f>MB!W$247*1000</f>
        <v>152198.32700000002</v>
      </c>
      <c r="AO221" s="41">
        <f t="shared" ref="AO221:AO222" si="275">AM221*(1+$AV221)^5</f>
        <v>148211.73244797558</v>
      </c>
      <c r="AP221" s="18">
        <f t="shared" ref="AP221:AP222" si="276">AO221*(1+$AV221)^5</f>
        <v>127274.45766102137</v>
      </c>
      <c r="AQ221" s="18">
        <f t="shared" ref="AQ221:AQ222" si="277">AP221*(1+$AV221)^5</f>
        <v>109294.90739603307</v>
      </c>
      <c r="AR221" s="18">
        <f t="shared" ref="AR221:AR222" si="278">AQ221*(1+$AV221)^5</f>
        <v>93855.255816704172</v>
      </c>
      <c r="AS221" s="18">
        <f t="shared" ref="AS221:AS222" si="279">AR221*(1+$AV221)^5</f>
        <v>80596.701660581704</v>
      </c>
      <c r="AT221" s="18">
        <f t="shared" ref="AT221:AT222" si="280">AS221*(1+$AV221)^5</f>
        <v>69211.130075133187</v>
      </c>
      <c r="AV221" s="46">
        <f>AV169</f>
        <v>-0.03</v>
      </c>
    </row>
    <row r="222" spans="1:48" x14ac:dyDescent="0.2">
      <c r="A222" s="21" t="str">
        <f t="shared" si="251"/>
        <v>CIMS.CAN.MB.Transportation Personal.Mode.Intercity LandRail IntercityMarket share</v>
      </c>
      <c r="B222" s="1" t="s">
        <v>263</v>
      </c>
      <c r="C222" s="1" t="s">
        <v>209</v>
      </c>
      <c r="D222" s="1" t="s">
        <v>124</v>
      </c>
      <c r="E222" s="1" t="s">
        <v>72</v>
      </c>
      <c r="G222" s="1" t="s">
        <v>73</v>
      </c>
      <c r="H222" s="14" cm="1">
        <f t="array" ref="H222">INDEX($T222:$AT222,MATCH(H$1,$T$2:$AT$2,0))/SUM(_xlfn._xlws.FILTER($T221:$AT223,$T$2:$AT$2=H$1))</f>
        <v>1.2001285120206586E-2</v>
      </c>
      <c r="I222" s="14" cm="1">
        <f t="array" ref="I222">INDEX($T222:$AT222,MATCH(I$1,$T$2:$AT$2,0))/SUM(_xlfn._xlws.FILTER($T221:$AT223,$T$2:$AT$2=I$1))</f>
        <v>1.091111984988191E-2</v>
      </c>
      <c r="J222" s="14" cm="1">
        <f t="array" ref="J222">INDEX($T222:$AT222,MATCH(J$1,$T$2:$AT$2,0))/SUM(_xlfn._xlws.FILTER($T221:$AT223,$T$2:$AT$2=J$1))</f>
        <v>1.8205686862419197E-2</v>
      </c>
      <c r="K222" s="14" cm="1">
        <f t="array" ref="K222">INDEX($T222:$AT222,MATCH(K$1,$T$2:$AT$2,0))/SUM(_xlfn._xlws.FILTER($T221:$AT223,$T$2:$AT$2=K$1))</f>
        <v>1.554807666537787E-2</v>
      </c>
      <c r="L222" s="14" cm="1">
        <f t="array" ref="L222">INDEX($T222:$AT222,MATCH(L$1,$T$2:$AT$2,0))/SUM(_xlfn._xlws.FILTER($T221:$AT223,$T$2:$AT$2=L$1))</f>
        <v>2.1128536041385544E-2</v>
      </c>
      <c r="M222" s="14" cm="1">
        <f t="array" ref="M222">INDEX($T222:$AT222,MATCH(M$1,$T$2:$AT$2,0))/SUM(_xlfn._xlws.FILTER($T221:$AT223,$T$2:$AT$2=M$1))</f>
        <v>2.0691453756505346E-2</v>
      </c>
      <c r="N222" s="14" cm="1">
        <f t="array" ref="N222">INDEX($T222:$AT222,MATCH(N$1,$T$2:$AT$2,0))/SUM(_xlfn._xlws.FILTER($T221:$AT223,$T$2:$AT$2=N$1))</f>
        <v>2.0185227460423553E-2</v>
      </c>
      <c r="O222" s="14" cm="1">
        <f t="array" ref="O222">INDEX($T222:$AT222,MATCH(O$1,$T$2:$AT$2,0))/SUM(_xlfn._xlws.FILTER($T221:$AT223,$T$2:$AT$2=O$1))</f>
        <v>1.9614907106414281E-2</v>
      </c>
      <c r="P222" s="14" cm="1">
        <f t="array" ref="P222">INDEX($T222:$AT222,MATCH(P$1,$T$2:$AT$2,0))/SUM(_xlfn._xlws.FILTER($T221:$AT223,$T$2:$AT$2=P$1))</f>
        <v>1.8989948061569416E-2</v>
      </c>
      <c r="Q222" s="14" cm="1">
        <f t="array" ref="Q222">INDEX($T222:$AT222,MATCH(Q$1,$T$2:$AT$2,0))/SUM(_xlfn._xlws.FILTER($T221:$AT223,$T$2:$AT$2=Q$1))</f>
        <v>1.8320064869140413E-2</v>
      </c>
      <c r="R222" s="14" cm="1">
        <f t="array" ref="R222">INDEX($T222:$AT222,MATCH(R$1,$T$2:$AT$2,0))/SUM(_xlfn._xlws.FILTER($T221:$AT223,$T$2:$AT$2=R$1))</f>
        <v>1.761493530241379E-2</v>
      </c>
      <c r="T222" s="5">
        <f>MB!C$287*1000</f>
        <v>75280.601371138517</v>
      </c>
      <c r="U222" s="5">
        <f>MB!D$287*1000</f>
        <v>57871.918076802263</v>
      </c>
      <c r="V222" s="5">
        <f>MB!E$287*1000</f>
        <v>24237.858344493976</v>
      </c>
      <c r="W222" s="5">
        <f>MB!F$287*1000</f>
        <v>48321.332505928483</v>
      </c>
      <c r="X222" s="5">
        <f>MB!G$287*1000</f>
        <v>67468.187130334627</v>
      </c>
      <c r="Y222" s="5">
        <f>MB!H$287*1000</f>
        <v>67158.524490779644</v>
      </c>
      <c r="Z222" s="5">
        <f>MB!I$287*1000</f>
        <v>61508.299284823799</v>
      </c>
      <c r="AA222" s="5">
        <f>MB!J$287*1000</f>
        <v>49980.358111141584</v>
      </c>
      <c r="AB222" s="5">
        <f>MB!K$287*1000</f>
        <v>55578.704994337582</v>
      </c>
      <c r="AC222" s="5">
        <f>MB!L$287*1000</f>
        <v>110924.32204180642</v>
      </c>
      <c r="AD222" s="5">
        <f>MB!M$287*1000</f>
        <v>134107.74577182479</v>
      </c>
      <c r="AE222" s="5">
        <f>MB!N$287*1000</f>
        <v>131734.75270927188</v>
      </c>
      <c r="AF222" s="5">
        <f>MB!O$287*1000</f>
        <v>112262.00484274936</v>
      </c>
      <c r="AG222" s="5">
        <f>MB!P$287*1000</f>
        <v>106933.18922649368</v>
      </c>
      <c r="AH222" s="5">
        <f>MB!Q$287*1000</f>
        <v>116730.29765914957</v>
      </c>
      <c r="AI222" s="5">
        <f>MB!R$287*1000</f>
        <v>133843.00300394461</v>
      </c>
      <c r="AJ222" s="5">
        <f>MB!S$287*1000</f>
        <v>142536.8078597089</v>
      </c>
      <c r="AK222" s="5">
        <f>MB!T$287*1000</f>
        <v>164418.46077959103</v>
      </c>
      <c r="AL222" s="5">
        <f>MB!U$287*1000</f>
        <v>176641.30485355956</v>
      </c>
      <c r="AM222" s="5">
        <f>MB!V$287*1000</f>
        <v>201009.8739655322</v>
      </c>
      <c r="AN222" s="5">
        <f>MB!W$287*1000</f>
        <v>25317.330462863294</v>
      </c>
      <c r="AO222" s="41">
        <f t="shared" si="275"/>
        <v>201009.8739655322</v>
      </c>
      <c r="AP222" s="18">
        <f t="shared" si="276"/>
        <v>201009.8739655322</v>
      </c>
      <c r="AQ222" s="18">
        <f t="shared" si="277"/>
        <v>201009.8739655322</v>
      </c>
      <c r="AR222" s="18">
        <f t="shared" si="278"/>
        <v>201009.8739655322</v>
      </c>
      <c r="AS222" s="18">
        <f t="shared" si="279"/>
        <v>201009.8739655322</v>
      </c>
      <c r="AT222" s="18">
        <f t="shared" si="280"/>
        <v>201009.8739655322</v>
      </c>
      <c r="AV222" s="46">
        <f>AV170</f>
        <v>0</v>
      </c>
    </row>
    <row r="223" spans="1:48" x14ac:dyDescent="0.2">
      <c r="A223" s="21" t="str">
        <f t="shared" si="251"/>
        <v>CIMS.CAN.MB.Transportation Personal.Mode.Intercity LandPassenger Vehicle IntercityMarket share</v>
      </c>
      <c r="B223" s="1" t="s">
        <v>263</v>
      </c>
      <c r="C223" s="1" t="s">
        <v>209</v>
      </c>
      <c r="D223" s="1" t="s">
        <v>125</v>
      </c>
      <c r="E223" s="1" t="s">
        <v>72</v>
      </c>
      <c r="G223" s="1" t="s">
        <v>73</v>
      </c>
      <c r="H223" s="14" cm="1">
        <f t="array" ref="H223">INDEX($T223:$AT223,MATCH(H$1,$T$2:$AT$2,0))/SUM(_xlfn._xlws.FILTER($T221:$AT223,$T$2:$AT$2=H$1))</f>
        <v>0.95320604895345895</v>
      </c>
      <c r="I223" s="14" cm="1">
        <f t="array" ref="I223">INDEX($T223:$AT223,MATCH(I$1,$T$2:$AT$2,0))/SUM(_xlfn._xlws.FILTER($T221:$AT223,$T$2:$AT$2=I$1))</f>
        <v>0.94886458589896372</v>
      </c>
      <c r="J223" s="14" cm="1">
        <f t="array" ref="J223">INDEX($T223:$AT223,MATCH(J$1,$T$2:$AT$2,0))/SUM(_xlfn._xlws.FILTER($T221:$AT223,$T$2:$AT$2=J$1))</f>
        <v>0.95890872479783618</v>
      </c>
      <c r="K223" s="14" cm="1">
        <f t="array" ref="K223">INDEX($T223:$AT223,MATCH(K$1,$T$2:$AT$2,0))/SUM(_xlfn._xlws.FILTER($T221:$AT223,$T$2:$AT$2=K$1))</f>
        <v>0.96762389263933213</v>
      </c>
      <c r="L223" s="14" cm="1">
        <f t="array" ref="L223">INDEX($T223:$AT223,MATCH(L$1,$T$2:$AT$2,0))/SUM(_xlfn._xlws.FILTER($T221:$AT223,$T$2:$AT$2=L$1))</f>
        <v>0.9607298497255311</v>
      </c>
      <c r="M223" s="14" cm="1">
        <f t="array" ref="M223">INDEX($T223:$AT223,MATCH(M$1,$T$2:$AT$2,0))/SUM(_xlfn._xlws.FILTER($T221:$AT223,$T$2:$AT$2=M$1))</f>
        <v>0.96405200114141332</v>
      </c>
      <c r="N223" s="14" cm="1">
        <f t="array" ref="N223">INDEX($T223:$AT223,MATCH(N$1,$T$2:$AT$2,0))/SUM(_xlfn._xlws.FILTER($T221:$AT223,$T$2:$AT$2=N$1))</f>
        <v>0.96703398805816199</v>
      </c>
      <c r="O223" s="14" cm="1">
        <f t="array" ref="O223">INDEX($T223:$AT223,MATCH(O$1,$T$2:$AT$2,0))/SUM(_xlfn._xlws.FILTER($T221:$AT223,$T$2:$AT$2=O$1))</f>
        <v>0.96971989812735782</v>
      </c>
      <c r="P223" s="14" cm="1">
        <f t="array" ref="P223">INDEX($T223:$AT223,MATCH(P$1,$T$2:$AT$2,0))/SUM(_xlfn._xlws.FILTER($T221:$AT223,$T$2:$AT$2=P$1))</f>
        <v>0.97214329132561539</v>
      </c>
      <c r="Q223" s="14" cm="1">
        <f t="array" ref="Q223">INDEX($T223:$AT223,MATCH(Q$1,$T$2:$AT$2,0))/SUM(_xlfn._xlws.FILTER($T221:$AT223,$T$2:$AT$2=Q$1))</f>
        <v>0.97433434173521472</v>
      </c>
      <c r="R223" s="14" cm="1">
        <f t="array" ref="R223">INDEX($T223:$AT223,MATCH(R$1,$T$2:$AT$2,0))/SUM(_xlfn._xlws.FILTER($T221:$AT223,$T$2:$AT$2=R$1))</f>
        <v>0.97631994185347415</v>
      </c>
      <c r="T223" s="5">
        <f>T233*MB!C$77+T235*MB!C$112+MB!C$142*1000-SUM(T216,T217)</f>
        <v>5979186.7185126981</v>
      </c>
      <c r="U223" s="5">
        <f>U233*MB!D$77+U235*MB!D$112+MB!D$142*1000-SUM(U216,U217)</f>
        <v>5736232.4445520071</v>
      </c>
      <c r="V223" s="5">
        <f>V233*MB!E$77+V235*MB!E$112+MB!E$142*1000-SUM(V216,V217)</f>
        <v>6101185.0629414842</v>
      </c>
      <c r="W223" s="5">
        <f>W233*MB!F$77+W235*MB!F$112+MB!F$142*1000-SUM(W216,W217)</f>
        <v>6219475.8750427747</v>
      </c>
      <c r="X223" s="5">
        <f>X233*MB!G$77+X235*MB!G$112+MB!G$142*1000-SUM(X216,X217)</f>
        <v>6344833.6901450437</v>
      </c>
      <c r="Y223" s="5">
        <f>Y233*MB!H$77+Y235*MB!H$112+MB!H$142*1000-SUM(Y216,Y217)</f>
        <v>5840312.1226112023</v>
      </c>
      <c r="Z223" s="5">
        <f>Z233*MB!I$77+Z235*MB!I$112+MB!I$142*1000-SUM(Z216,Z217)</f>
        <v>6242472.2342807921</v>
      </c>
      <c r="AA223" s="5">
        <f>AA233*MB!J$77+AA235*MB!J$112+MB!J$142*1000-SUM(AA216,AA217)</f>
        <v>6550574.3188981079</v>
      </c>
      <c r="AB223" s="5">
        <f>AB233*MB!K$77+AB235*MB!K$112+MB!K$142*1000-SUM(AB216,AB217)</f>
        <v>6175423.2256341809</v>
      </c>
      <c r="AC223" s="5">
        <f>AC233*MB!L$77+AC235*MB!L$112+MB!L$142*1000-SUM(AC216,AC217)</f>
        <v>6347706.4187151138</v>
      </c>
      <c r="AD223" s="5">
        <f>AD233*MB!M$77+AD235*MB!M$112+MB!M$142*1000-SUM(AD216,AD217)</f>
        <v>7063566.9203465991</v>
      </c>
      <c r="AE223" s="5">
        <f>AE233*MB!N$77+AE235*MB!N$112+MB!N$142*1000-SUM(AE216,AE217)</f>
        <v>6756551.3950761277</v>
      </c>
      <c r="AF223" s="5">
        <f>AF233*MB!O$77+AF235*MB!O$112+MB!O$142*1000-SUM(AF216,AF217)</f>
        <v>8537685.5761107765</v>
      </c>
      <c r="AG223" s="5">
        <f>AG233*MB!P$77+AG235*MB!P$112+MB!P$142*1000-SUM(AG216,AG217)</f>
        <v>8668256.390776746</v>
      </c>
      <c r="AH223" s="5">
        <f>AH233*MB!Q$77+AH235*MB!Q$112+MB!Q$142*1000-SUM(AH216,AH217)</f>
        <v>8677104.9899056554</v>
      </c>
      <c r="AI223" s="5">
        <f>AI233*MB!R$77+AI235*MB!R$112+MB!R$142*1000-SUM(AI216,AI217)</f>
        <v>8329627.5389228147</v>
      </c>
      <c r="AJ223" s="5">
        <f>AJ233*MB!S$77+AJ235*MB!S$112+MB!S$142*1000-SUM(AJ216,AJ217)</f>
        <v>8551962.9829347394</v>
      </c>
      <c r="AK223" s="5">
        <f>AK233*MB!T$77+AK235*MB!T$112+MB!T$142*1000-SUM(AK216,AK217)</f>
        <v>8378035.8743694555</v>
      </c>
      <c r="AL223" s="5">
        <f>AL233*MB!U$77+AL235*MB!U$112+MB!U$142*1000-SUM(AL216,AL217)</f>
        <v>9129923.6618056931</v>
      </c>
      <c r="AM223" s="5">
        <f>AM233*MB!V$77+AM235*MB!V$112+MB!V$142*1000-SUM(AM216,AM217)</f>
        <v>9140064.6798238717</v>
      </c>
      <c r="AN223" s="5">
        <f>AN233*MB!W$77+AN235*MB!W$112+MB!W$142*1000-SUM(AN216,AN217)</f>
        <v>8144527.4958892483</v>
      </c>
      <c r="AO223" s="48">
        <f>AO233*MB!$W$77+AO235*MB!$W$112+MB!$W$142*1000-SUM(AO216,AO217)</f>
        <v>9365411.1270325482</v>
      </c>
      <c r="AP223" s="48">
        <f>AP233*MB!$W$77+AP235*MB!$W$112+MB!$W$142*1000-SUM(AP216,AP217)</f>
        <v>9629982.1461550333</v>
      </c>
      <c r="AQ223" s="48">
        <f>AQ233*MB!$W$77+AQ235*MB!$W$112+MB!$W$142*1000-SUM(AQ216,AQ217)</f>
        <v>9937506.8893753234</v>
      </c>
      <c r="AR223" s="48">
        <f>AR233*MB!$W$77+AR235*MB!$W$112+MB!$W$142*1000-SUM(AR216,AR217)</f>
        <v>10290201.94432538</v>
      </c>
      <c r="AS223" s="48">
        <f>AS233*MB!$W$77+AS235*MB!$W$112+MB!$W$142*1000-SUM(AS216,AS217)</f>
        <v>10690509.265739009</v>
      </c>
      <c r="AT223" s="48">
        <f>AT233*MB!$W$77+AT235*MB!$W$112+MB!$W$142*1000-SUM(AT216,AT217)</f>
        <v>11141110.943229537</v>
      </c>
    </row>
    <row r="224" spans="1:48" x14ac:dyDescent="0.2">
      <c r="A224" s="21" t="str">
        <f t="shared" si="251"/>
        <v>CIMS.CAN.MB.Transportation Personal.Mode.Intercity LandPassenger Vehicle IntercityService requestedCIMS.CAN.MB.Transportation Personal.Passenger Vehicles</v>
      </c>
      <c r="B224" s="1" t="s">
        <v>263</v>
      </c>
      <c r="C224" s="1" t="s">
        <v>209</v>
      </c>
      <c r="D224" s="1" t="s">
        <v>125</v>
      </c>
      <c r="E224" s="1" t="s">
        <v>71</v>
      </c>
      <c r="F224" s="1" t="s">
        <v>265</v>
      </c>
      <c r="G224" s="1" t="s">
        <v>157</v>
      </c>
      <c r="H224" s="14">
        <f>AVERAGE(T224:AN224)</f>
        <v>0.78729989147440393</v>
      </c>
      <c r="I224" s="14"/>
      <c r="J224" s="14"/>
      <c r="K224" s="14"/>
      <c r="L224" s="14"/>
      <c r="M224" s="14"/>
      <c r="N224" s="14"/>
      <c r="O224" s="14"/>
      <c r="P224" s="14"/>
      <c r="Q224" s="14"/>
      <c r="R224" s="14"/>
      <c r="T224" s="14">
        <f>((T233*Inputs!D$67+T235*Inputs!D$69)*$H219+(T233*Inputs!D$68+T235*Inputs!D$70)*$H220)/SUM(T233:T236)</f>
        <v>0.79213331359248762</v>
      </c>
      <c r="U224" s="14">
        <f>((U233*Inputs!E$67+U235*Inputs!E$69)*$H219+(U233*Inputs!E$68+U235*Inputs!E$70)*$H220)/SUM(U233:U236)</f>
        <v>0.79180365783327789</v>
      </c>
      <c r="V224" s="14">
        <f>((V233*Inputs!F$67+V235*Inputs!F$69)*$H219+(V233*Inputs!F$68+V235*Inputs!F$70)*$H220)/SUM(V233:V236)</f>
        <v>0.79155079172543885</v>
      </c>
      <c r="W224" s="14">
        <f>((W233*Inputs!G$67+W235*Inputs!G$69)*$H219+(W233*Inputs!G$68+W235*Inputs!G$70)*$H220)/SUM(W233:W236)</f>
        <v>0.79121864017217847</v>
      </c>
      <c r="X224" s="14">
        <f>((X233*Inputs!H$67+X235*Inputs!H$69)*$H219+(X233*Inputs!H$68+X235*Inputs!H$70)*$H220)/SUM(X233:X236)</f>
        <v>0.79085190271507588</v>
      </c>
      <c r="Y224" s="14">
        <f>((Y233*Inputs!I$67+Y235*Inputs!I$69)*$H219+(Y233*Inputs!I$68+Y235*Inputs!I$70)*$H220)/SUM(Y233:Y236)</f>
        <v>0.78987305140015518</v>
      </c>
      <c r="Z224" s="14">
        <f>((Z233*Inputs!J$67+Z235*Inputs!J$69)*$H219+(Z233*Inputs!J$68+Z235*Inputs!J$70)*$H220)/SUM(Z233:Z236)</f>
        <v>0.78960011568845312</v>
      </c>
      <c r="AA224" s="14">
        <f>((AA233*Inputs!K$67+AA235*Inputs!K$69)*$H219+(AA233*Inputs!K$68+AA235*Inputs!K$70)*$H220)/SUM(AA233:AA236)</f>
        <v>0.78993734550288774</v>
      </c>
      <c r="AB224" s="14">
        <f>((AB233*Inputs!L$67+AB235*Inputs!L$69)*$H219+(AB233*Inputs!L$68+AB235*Inputs!L$70)*$H220)/SUM(AB233:AB236)</f>
        <v>0.78954766153270373</v>
      </c>
      <c r="AC224" s="14">
        <f>((AC233*Inputs!M$67+AC235*Inputs!M$69)*$H219+(AC233*Inputs!M$68+AC235*Inputs!M$70)*$H220)/SUM(AC233:AC236)</f>
        <v>0.78898374585450526</v>
      </c>
      <c r="AD224" s="14">
        <f>((AD233*Inputs!N$67+AD235*Inputs!N$69)*$H219+(AD233*Inputs!N$68+AD235*Inputs!N$70)*$H220)/SUM(AD233:AD236)</f>
        <v>0.78835440593356443</v>
      </c>
      <c r="AE224" s="14">
        <f>((AE233*Inputs!O$67+AE235*Inputs!O$69)*$H219+(AE233*Inputs!O$68+AE235*Inputs!O$70)*$H220)/SUM(AE233:AE236)</f>
        <v>0.78743755487779854</v>
      </c>
      <c r="AF224" s="14">
        <f>((AF233*Inputs!P$67+AF235*Inputs!P$69)*$H219+(AF233*Inputs!P$68+AF235*Inputs!P$70)*$H220)/SUM(AF233:AF236)</f>
        <v>0.78698879545400235</v>
      </c>
      <c r="AG224" s="14">
        <f>((AG233*Inputs!Q$67+AG235*Inputs!Q$69)*$H219+(AG233*Inputs!Q$68+AG235*Inputs!Q$70)*$H220)/SUM(AG233:AG236)</f>
        <v>0.7862139191636881</v>
      </c>
      <c r="AH224" s="14">
        <f>((AH233*Inputs!R$67+AH235*Inputs!R$69)*$H219+(AH233*Inputs!R$68+AH235*Inputs!R$70)*$H220)/SUM(AH233:AH236)</f>
        <v>0.78536977120675922</v>
      </c>
      <c r="AI224" s="14">
        <f>((AI233*Inputs!S$67+AI235*Inputs!S$69)*$H219+(AI233*Inputs!S$68+AI235*Inputs!S$70)*$H220)/SUM(AI233:AI236)</f>
        <v>0.78454821250080042</v>
      </c>
      <c r="AJ224" s="14">
        <f>((AJ233*Inputs!T$67+AJ235*Inputs!T$69)*$H219+(AJ233*Inputs!T$68+AJ235*Inputs!T$70)*$H220)/SUM(AJ233:AJ236)</f>
        <v>0.7835779858596269</v>
      </c>
      <c r="AK224" s="14">
        <f>((AK233*Inputs!U$67+AK235*Inputs!U$69)*$H219+(AK233*Inputs!U$68+AK235*Inputs!U$70)*$H220)/SUM(AK233:AK236)</f>
        <v>0.78261241158797723</v>
      </c>
      <c r="AL224" s="14">
        <f>((AL233*Inputs!V$67+AL235*Inputs!V$69)*$H219+(AL233*Inputs!V$68+AL235*Inputs!V$70)*$H220)/SUM(AL233:AL236)</f>
        <v>0.7816260815227738</v>
      </c>
      <c r="AM224" s="14">
        <f>((AM233*Inputs!W$67+AM235*Inputs!W$69)*$H219+(AM233*Inputs!W$68+AM235*Inputs!W$70)*$H220)/SUM(AM233:AM236)</f>
        <v>0.78099590266595431</v>
      </c>
      <c r="AN224" s="14">
        <f>((AN233*Inputs!X$67+AN235*Inputs!X$69)*$H219+(AN233*Inputs!X$68+AN235*Inputs!X$70)*$H220)/SUM(AN233:AN236)</f>
        <v>0.78007245417237803</v>
      </c>
      <c r="AO224" s="35"/>
      <c r="AP224" s="35"/>
      <c r="AQ224" s="35"/>
      <c r="AR224" s="35"/>
      <c r="AS224" s="35"/>
      <c r="AT224" s="35"/>
    </row>
    <row r="225" spans="1:48" x14ac:dyDescent="0.2">
      <c r="A225" s="21" t="str">
        <f t="shared" si="251"/>
        <v>CIMS.CAN.MB.Transportation Personal.Passenger VehiclesCar_smallOutput</v>
      </c>
      <c r="B225" s="1" t="s">
        <v>265</v>
      </c>
      <c r="C225" s="1" t="s">
        <v>209</v>
      </c>
      <c r="D225" s="1" t="s">
        <v>158</v>
      </c>
      <c r="E225" s="1" t="s">
        <v>78</v>
      </c>
      <c r="G225" s="1" t="s">
        <v>157</v>
      </c>
      <c r="H225" s="14">
        <f t="shared" ref="H225:H228" si="281">T225</f>
        <v>15.081323099999999</v>
      </c>
      <c r="I225" s="14"/>
      <c r="J225" s="14"/>
      <c r="K225" s="14"/>
      <c r="L225" s="14"/>
      <c r="M225" s="14"/>
      <c r="N225" s="14"/>
      <c r="O225" s="14"/>
      <c r="P225" s="14"/>
      <c r="Q225" s="14"/>
      <c r="R225" s="14"/>
      <c r="T225" s="14">
        <f>AVERAGE(MB!C$75:V$75)/1000</f>
        <v>15.081323099999999</v>
      </c>
      <c r="U225" s="14"/>
      <c r="V225" s="5"/>
      <c r="W225" s="5"/>
      <c r="X225" s="5"/>
      <c r="Y225" s="5"/>
      <c r="Z225" s="5"/>
      <c r="AA225" s="5"/>
      <c r="AB225" s="5"/>
      <c r="AC225" s="5"/>
      <c r="AD225" s="5"/>
      <c r="AE225" s="5"/>
      <c r="AF225" s="5"/>
      <c r="AG225" s="5"/>
      <c r="AH225" s="5"/>
      <c r="AI225" s="5"/>
      <c r="AJ225" s="5"/>
      <c r="AK225" s="5"/>
      <c r="AL225" s="5"/>
      <c r="AM225" s="5"/>
      <c r="AN225" s="5"/>
      <c r="AO225" s="18"/>
      <c r="AP225" s="18"/>
      <c r="AQ225" s="18"/>
      <c r="AR225" s="18"/>
      <c r="AS225" s="18"/>
      <c r="AT225" s="18"/>
    </row>
    <row r="226" spans="1:48" x14ac:dyDescent="0.2">
      <c r="A226" s="21" t="str">
        <f t="shared" si="251"/>
        <v>CIMS.CAN.MB.Transportation Personal.Passenger VehiclesCar_largeOutput</v>
      </c>
      <c r="B226" s="1" t="s">
        <v>265</v>
      </c>
      <c r="C226" s="1" t="s">
        <v>209</v>
      </c>
      <c r="D226" s="1" t="s">
        <v>159</v>
      </c>
      <c r="E226" s="1" t="s">
        <v>78</v>
      </c>
      <c r="G226" s="1" t="s">
        <v>157</v>
      </c>
      <c r="H226" s="14">
        <f t="shared" si="281"/>
        <v>15.081323099999999</v>
      </c>
      <c r="I226" s="14"/>
      <c r="J226" s="14"/>
      <c r="K226" s="14"/>
      <c r="L226" s="14"/>
      <c r="M226" s="14"/>
      <c r="N226" s="14"/>
      <c r="O226" s="14"/>
      <c r="P226" s="14"/>
      <c r="Q226" s="14"/>
      <c r="R226" s="14"/>
      <c r="T226" s="14">
        <f>AVERAGE(MB!C$75:V$75)/1000</f>
        <v>15.081323099999999</v>
      </c>
      <c r="U226" s="14"/>
      <c r="V226" s="5"/>
      <c r="W226" s="5"/>
      <c r="X226" s="5"/>
      <c r="Y226" s="5"/>
      <c r="Z226" s="5"/>
      <c r="AA226" s="5"/>
      <c r="AB226" s="5"/>
      <c r="AC226" s="5"/>
      <c r="AD226" s="5"/>
      <c r="AE226" s="5"/>
      <c r="AF226" s="5"/>
      <c r="AG226" s="5"/>
      <c r="AH226" s="5"/>
      <c r="AI226" s="5"/>
      <c r="AJ226" s="5"/>
      <c r="AK226" s="5"/>
      <c r="AL226" s="5"/>
      <c r="AM226" s="5"/>
      <c r="AN226" s="5"/>
      <c r="AO226" s="18"/>
      <c r="AP226" s="18"/>
      <c r="AQ226" s="18"/>
      <c r="AR226" s="18"/>
      <c r="AS226" s="18"/>
      <c r="AT226" s="18"/>
    </row>
    <row r="227" spans="1:48" x14ac:dyDescent="0.2">
      <c r="A227" s="21" t="str">
        <f t="shared" si="251"/>
        <v>CIMS.CAN.MB.Transportation Personal.Passenger VehiclesLight Truck_smallOutput</v>
      </c>
      <c r="B227" s="1" t="s">
        <v>265</v>
      </c>
      <c r="C227" s="1" t="s">
        <v>209</v>
      </c>
      <c r="D227" s="1" t="s">
        <v>160</v>
      </c>
      <c r="E227" s="1" t="s">
        <v>78</v>
      </c>
      <c r="G227" s="1" t="s">
        <v>157</v>
      </c>
      <c r="H227" s="14">
        <f t="shared" si="281"/>
        <v>14.412391423950002</v>
      </c>
      <c r="I227" s="14"/>
      <c r="J227" s="14"/>
      <c r="K227" s="14"/>
      <c r="L227" s="14"/>
      <c r="M227" s="14"/>
      <c r="N227" s="14"/>
      <c r="O227" s="14"/>
      <c r="P227" s="14"/>
      <c r="Q227" s="14"/>
      <c r="R227" s="14"/>
      <c r="T227" s="14">
        <f>AVERAGE(MB!C$110:V$110)/1000</f>
        <v>14.412391423950002</v>
      </c>
      <c r="U227" s="14"/>
      <c r="V227" s="5"/>
      <c r="W227" s="5"/>
      <c r="X227" s="5"/>
      <c r="Y227" s="5"/>
      <c r="Z227" s="5"/>
      <c r="AA227" s="5"/>
      <c r="AB227" s="5"/>
      <c r="AC227" s="5"/>
      <c r="AD227" s="5"/>
      <c r="AE227" s="5"/>
      <c r="AF227" s="5"/>
      <c r="AG227" s="5"/>
      <c r="AH227" s="5"/>
      <c r="AI227" s="5"/>
      <c r="AJ227" s="5"/>
      <c r="AK227" s="5"/>
      <c r="AL227" s="5"/>
      <c r="AM227" s="5"/>
      <c r="AN227" s="5"/>
      <c r="AO227" s="18"/>
      <c r="AP227" s="18"/>
      <c r="AQ227" s="18"/>
      <c r="AR227" s="18"/>
      <c r="AS227" s="18"/>
      <c r="AT227" s="18"/>
    </row>
    <row r="228" spans="1:48" x14ac:dyDescent="0.2">
      <c r="A228" s="21" t="str">
        <f t="shared" si="251"/>
        <v>CIMS.CAN.MB.Transportation Personal.Passenger VehiclesLight Truck_largeOutput</v>
      </c>
      <c r="B228" s="1" t="s">
        <v>265</v>
      </c>
      <c r="C228" s="1" t="s">
        <v>209</v>
      </c>
      <c r="D228" s="1" t="s">
        <v>161</v>
      </c>
      <c r="E228" s="1" t="s">
        <v>78</v>
      </c>
      <c r="G228" s="1" t="s">
        <v>157</v>
      </c>
      <c r="H228" s="14">
        <f t="shared" si="281"/>
        <v>14.412391423950002</v>
      </c>
      <c r="I228" s="14"/>
      <c r="J228" s="14"/>
      <c r="K228" s="14"/>
      <c r="L228" s="14"/>
      <c r="M228" s="14"/>
      <c r="N228" s="14"/>
      <c r="O228" s="14"/>
      <c r="P228" s="14"/>
      <c r="Q228" s="14"/>
      <c r="R228" s="14"/>
      <c r="T228" s="14">
        <f>AVERAGE(MB!C$110:V$110)/1000</f>
        <v>14.412391423950002</v>
      </c>
      <c r="U228" s="14"/>
      <c r="V228" s="5"/>
      <c r="W228" s="5"/>
      <c r="X228" s="5"/>
      <c r="Y228" s="5"/>
      <c r="Z228" s="5"/>
      <c r="AA228" s="5"/>
      <c r="AB228" s="5"/>
      <c r="AC228" s="5"/>
      <c r="AD228" s="5"/>
      <c r="AE228" s="5"/>
      <c r="AF228" s="5"/>
      <c r="AG228" s="5"/>
      <c r="AH228" s="5"/>
      <c r="AI228" s="5"/>
      <c r="AJ228" s="5"/>
      <c r="AK228" s="5"/>
      <c r="AL228" s="5"/>
      <c r="AM228" s="5"/>
      <c r="AN228" s="5"/>
      <c r="AO228" s="18"/>
      <c r="AP228" s="18"/>
      <c r="AQ228" s="18"/>
      <c r="AR228" s="18"/>
      <c r="AS228" s="18"/>
      <c r="AT228" s="18"/>
    </row>
    <row r="229" spans="1:48" x14ac:dyDescent="0.2">
      <c r="A229" s="21" t="str">
        <f t="shared" si="251"/>
        <v>CIMS.CAN.MB.Transportation Personal.Passenger VehiclesCar_smallService requestedCIMS.CAN.MB.Transportation Personal.Passenger Vehicle Motors</v>
      </c>
      <c r="B229" s="1" t="s">
        <v>265</v>
      </c>
      <c r="C229" s="1" t="s">
        <v>209</v>
      </c>
      <c r="D229" s="1" t="s">
        <v>158</v>
      </c>
      <c r="E229" s="1" t="s">
        <v>71</v>
      </c>
      <c r="F229" s="1" t="s">
        <v>266</v>
      </c>
      <c r="G229" s="1" t="s">
        <v>222</v>
      </c>
      <c r="H229" s="14">
        <f>Inputs!$C$46*10</f>
        <v>8</v>
      </c>
      <c r="I229" s="14"/>
      <c r="J229" s="14"/>
      <c r="K229" s="14"/>
      <c r="L229" s="14"/>
      <c r="M229" s="14"/>
      <c r="N229" s="14"/>
      <c r="O229" s="14"/>
      <c r="P229" s="14"/>
      <c r="Q229" s="14"/>
      <c r="R229" s="14"/>
      <c r="T229" s="14"/>
      <c r="U229" s="14"/>
      <c r="V229" s="5"/>
      <c r="W229" s="5"/>
      <c r="X229" s="5"/>
      <c r="Y229" s="5"/>
      <c r="Z229" s="5"/>
      <c r="AA229" s="5"/>
      <c r="AB229" s="5"/>
      <c r="AC229" s="5"/>
      <c r="AD229" s="5"/>
      <c r="AE229" s="5"/>
      <c r="AF229" s="5"/>
      <c r="AG229" s="5"/>
      <c r="AH229" s="5"/>
      <c r="AI229" s="5"/>
      <c r="AJ229" s="5"/>
      <c r="AK229" s="5"/>
      <c r="AL229" s="5"/>
      <c r="AM229" s="5"/>
      <c r="AN229" s="5"/>
      <c r="AO229" s="18"/>
      <c r="AP229" s="18"/>
      <c r="AQ229" s="18"/>
      <c r="AR229" s="18"/>
      <c r="AS229" s="18"/>
      <c r="AT229" s="18"/>
    </row>
    <row r="230" spans="1:48" x14ac:dyDescent="0.2">
      <c r="A230" s="21" t="str">
        <f t="shared" si="251"/>
        <v>CIMS.CAN.MB.Transportation Personal.Passenger VehiclesCar_largeService requestedCIMS.CAN.MB.Transportation Personal.Passenger Vehicle Motors</v>
      </c>
      <c r="B230" s="1" t="s">
        <v>265</v>
      </c>
      <c r="C230" s="1" t="s">
        <v>209</v>
      </c>
      <c r="D230" s="1" t="s">
        <v>159</v>
      </c>
      <c r="E230" s="1" t="s">
        <v>71</v>
      </c>
      <c r="F230" s="1" t="s">
        <v>266</v>
      </c>
      <c r="G230" s="1" t="s">
        <v>222</v>
      </c>
      <c r="H230" s="14">
        <f>Inputs!$C$47*10</f>
        <v>10</v>
      </c>
      <c r="I230" s="14"/>
      <c r="J230" s="14"/>
      <c r="K230" s="14"/>
      <c r="L230" s="14"/>
      <c r="M230" s="14"/>
      <c r="N230" s="14"/>
      <c r="O230" s="14"/>
      <c r="P230" s="14"/>
      <c r="Q230" s="14"/>
      <c r="R230" s="14"/>
      <c r="T230" s="14"/>
      <c r="U230" s="14"/>
      <c r="V230" s="5"/>
      <c r="W230" s="5"/>
      <c r="X230" s="5"/>
      <c r="Y230" s="5"/>
      <c r="Z230" s="5"/>
      <c r="AA230" s="5"/>
      <c r="AB230" s="5"/>
      <c r="AC230" s="5"/>
      <c r="AD230" s="5"/>
      <c r="AE230" s="5"/>
      <c r="AF230" s="5"/>
      <c r="AG230" s="5"/>
      <c r="AH230" s="5"/>
      <c r="AI230" s="5"/>
      <c r="AJ230" s="5"/>
      <c r="AK230" s="5"/>
      <c r="AL230" s="5"/>
      <c r="AM230" s="5"/>
      <c r="AN230" s="5"/>
      <c r="AO230" s="18"/>
      <c r="AP230" s="18"/>
      <c r="AQ230" s="18"/>
      <c r="AR230" s="18"/>
      <c r="AS230" s="18"/>
      <c r="AT230" s="18"/>
    </row>
    <row r="231" spans="1:48" x14ac:dyDescent="0.2">
      <c r="A231" s="21" t="str">
        <f t="shared" si="251"/>
        <v>CIMS.CAN.MB.Transportation Personal.Passenger VehiclesLight Truck_smallService requestedCIMS.CAN.MB.Transportation Personal.Passenger Vehicle Motors</v>
      </c>
      <c r="B231" s="1" t="s">
        <v>265</v>
      </c>
      <c r="C231" s="1" t="s">
        <v>209</v>
      </c>
      <c r="D231" s="1" t="s">
        <v>160</v>
      </c>
      <c r="E231" s="1" t="s">
        <v>71</v>
      </c>
      <c r="F231" s="1" t="s">
        <v>266</v>
      </c>
      <c r="G231" s="1" t="s">
        <v>222</v>
      </c>
      <c r="H231" s="14">
        <f>Inputs!$C$48*10</f>
        <v>9</v>
      </c>
      <c r="I231" s="14"/>
      <c r="J231" s="14"/>
      <c r="K231" s="14"/>
      <c r="L231" s="14"/>
      <c r="M231" s="14"/>
      <c r="N231" s="14"/>
      <c r="O231" s="14"/>
      <c r="P231" s="14"/>
      <c r="Q231" s="14"/>
      <c r="R231" s="14"/>
      <c r="T231" s="14"/>
      <c r="U231" s="14"/>
      <c r="V231" s="5"/>
      <c r="W231" s="5"/>
      <c r="X231" s="5"/>
      <c r="Y231" s="5"/>
      <c r="Z231" s="5"/>
      <c r="AA231" s="5"/>
      <c r="AB231" s="5"/>
      <c r="AC231" s="5"/>
      <c r="AD231" s="5"/>
      <c r="AE231" s="5"/>
      <c r="AF231" s="5"/>
      <c r="AG231" s="5"/>
      <c r="AH231" s="5"/>
      <c r="AI231" s="5"/>
      <c r="AJ231" s="5"/>
      <c r="AK231" s="5"/>
      <c r="AL231" s="5"/>
      <c r="AM231" s="5"/>
      <c r="AN231" s="5"/>
      <c r="AO231" s="18"/>
      <c r="AP231" s="18"/>
      <c r="AQ231" s="18"/>
      <c r="AR231" s="18"/>
      <c r="AS231" s="18"/>
      <c r="AT231" s="18"/>
    </row>
    <row r="232" spans="1:48" x14ac:dyDescent="0.2">
      <c r="A232" s="21" t="str">
        <f t="shared" si="251"/>
        <v>CIMS.CAN.MB.Transportation Personal.Passenger VehiclesLight Truck_largeService requestedCIMS.CAN.MB.Transportation Personal.Passenger Vehicle Motors</v>
      </c>
      <c r="B232" s="1" t="s">
        <v>265</v>
      </c>
      <c r="C232" s="1" t="s">
        <v>209</v>
      </c>
      <c r="D232" s="1" t="s">
        <v>161</v>
      </c>
      <c r="E232" s="1" t="s">
        <v>71</v>
      </c>
      <c r="F232" s="1" t="s">
        <v>266</v>
      </c>
      <c r="G232" s="1" t="s">
        <v>222</v>
      </c>
      <c r="H232" s="14">
        <f>Inputs!$C$49*10</f>
        <v>13</v>
      </c>
      <c r="I232" s="14"/>
      <c r="J232" s="14"/>
      <c r="K232" s="14"/>
      <c r="L232" s="14"/>
      <c r="M232" s="14"/>
      <c r="N232" s="14"/>
      <c r="O232" s="14"/>
      <c r="P232" s="14"/>
      <c r="Q232" s="14"/>
      <c r="R232" s="14"/>
      <c r="T232" s="14"/>
      <c r="U232" s="14"/>
      <c r="V232" s="5"/>
      <c r="W232" s="5"/>
      <c r="X232" s="5"/>
      <c r="Y232" s="5"/>
      <c r="Z232" s="5"/>
      <c r="AA232" s="5"/>
      <c r="AB232" s="5"/>
      <c r="AC232" s="5"/>
      <c r="AD232" s="5"/>
      <c r="AE232" s="5"/>
      <c r="AF232" s="5"/>
      <c r="AG232" s="5"/>
      <c r="AH232" s="5"/>
      <c r="AI232" s="5"/>
      <c r="AJ232" s="5"/>
      <c r="AK232" s="5"/>
      <c r="AL232" s="5"/>
      <c r="AM232" s="5"/>
      <c r="AN232" s="5"/>
      <c r="AO232" s="18"/>
      <c r="AP232" s="18"/>
      <c r="AQ232" s="18"/>
      <c r="AR232" s="18"/>
      <c r="AS232" s="18"/>
      <c r="AT232" s="18"/>
    </row>
    <row r="233" spans="1:48" x14ac:dyDescent="0.2">
      <c r="A233" s="21" t="str">
        <f t="shared" si="251"/>
        <v>CIMS.CAN.MB.Transportation Personal.Passenger VehiclesCar_smallMarket share</v>
      </c>
      <c r="B233" s="1" t="s">
        <v>265</v>
      </c>
      <c r="C233" s="1" t="s">
        <v>209</v>
      </c>
      <c r="D233" s="1" t="s">
        <v>158</v>
      </c>
      <c r="E233" s="1" t="s">
        <v>72</v>
      </c>
      <c r="G233" s="1" t="s">
        <v>73</v>
      </c>
      <c r="H233" s="14" cm="1">
        <f t="array" ref="H233">Inputs!$C$39*INDEX($T233:$AT233,MATCH(H$1,$T$2:$AT$2,0))/SUM(_xlfn._xlws.FILTER($T233:$AT236,$T$2:$AT$2=H$1))</f>
        <v>0.21811819162485913</v>
      </c>
      <c r="I233" s="14" cm="1">
        <f t="array" ref="I233">Inputs!$C$39*INDEX($T233:$AT233,MATCH(I$1,$T$2:$AT$2,0))/SUM(_xlfn._xlws.FILTER($T233:$AT236,$T$2:$AT$2=I$1))</f>
        <v>0.2036009322222736</v>
      </c>
      <c r="J233" s="14" cm="1">
        <f t="array" ref="J233">Inputs!$C$39*INDEX($T233:$AT233,MATCH(J$1,$T$2:$AT$2,0))/SUM(_xlfn._xlws.FILTER($T233:$AT236,$T$2:$AT$2=J$1))</f>
        <v>0.1952040455240639</v>
      </c>
      <c r="K233" s="14" cm="1">
        <f t="array" ref="K233">Inputs!$C$39*INDEX($T233:$AT233,MATCH(K$1,$T$2:$AT$2,0))/SUM(_xlfn._xlws.FILTER($T233:$AT236,$T$2:$AT$2=K$1))</f>
        <v>0.16892464488430839</v>
      </c>
      <c r="L233" s="14" cm="1">
        <f t="array" ref="L233">Inputs!$C$39*INDEX($T233:$AT233,MATCH(L$1,$T$2:$AT$2,0))/SUM(_xlfn._xlws.FILTER($T233:$AT236,$T$2:$AT$2=L$1))</f>
        <v>0.14422964926110129</v>
      </c>
      <c r="M233" s="14" cm="1">
        <f t="array" ref="M233">Inputs!$C$39*INDEX($T233:$AT233,MATCH(M$1,$T$2:$AT$2,0))/SUM(_xlfn._xlws.FILTER($T233:$AT236,$T$2:$AT$2=M$1))</f>
        <v>0.13419708111910272</v>
      </c>
      <c r="N233" s="14" cm="1">
        <f t="array" ref="N233">Inputs!$C$39*INDEX($T233:$AT233,MATCH(N$1,$T$2:$AT$2,0))/SUM(_xlfn._xlws.FILTER($T233:$AT236,$T$2:$AT$2=N$1))</f>
        <v>0.12439507445539122</v>
      </c>
      <c r="O233" s="14" cm="1">
        <f t="array" ref="O233">Inputs!$C$39*INDEX($T233:$AT233,MATCH(O$1,$T$2:$AT$2,0))/SUM(_xlfn._xlws.FILTER($T233:$AT236,$T$2:$AT$2=O$1))</f>
        <v>0.11488893127094191</v>
      </c>
      <c r="P233" s="14" cm="1">
        <f t="array" ref="P233">Inputs!$C$39*INDEX($T233:$AT233,MATCH(P$1,$T$2:$AT$2,0))/SUM(_xlfn._xlws.FILTER($T233:$AT236,$T$2:$AT$2=P$1))</f>
        <v>0.10573564928641721</v>
      </c>
      <c r="Q233" s="14" cm="1">
        <f t="array" ref="Q233">Inputs!$C$39*INDEX($T233:$AT233,MATCH(Q$1,$T$2:$AT$2,0))/SUM(_xlfn._xlws.FILTER($T233:$AT236,$T$2:$AT$2=Q$1))</f>
        <v>9.6982834039761309E-2</v>
      </c>
      <c r="R233" s="14" cm="1">
        <f t="array" ref="R233">Inputs!$C$39*INDEX($T233:$AT233,MATCH(R$1,$T$2:$AT$2,0))/SUM(_xlfn._xlws.FILTER($T233:$AT236,$T$2:$AT$2=R$1))</f>
        <v>8.8668106939581326E-2</v>
      </c>
      <c r="T233" s="5">
        <f>MB!C$76*1000</f>
        <v>5409144.4016999993</v>
      </c>
      <c r="U233" s="5">
        <f>MB!D$76*1000</f>
        <v>5140142.1984130004</v>
      </c>
      <c r="V233" s="5">
        <f>MB!E$76*1000</f>
        <v>5431447.4833500003</v>
      </c>
      <c r="W233" s="5">
        <f>MB!F$76*1000</f>
        <v>5483272.5945539996</v>
      </c>
      <c r="X233" s="5">
        <f>MB!G$76*1000</f>
        <v>5531838.6118109999</v>
      </c>
      <c r="Y233" s="5">
        <f>MB!H$76*1000</f>
        <v>4911344.3575999998</v>
      </c>
      <c r="Z233" s="5">
        <f>MB!I$76*1000</f>
        <v>5209682.9754240001</v>
      </c>
      <c r="AA233" s="5">
        <f>MB!J$76*1000</f>
        <v>5562973.0328479996</v>
      </c>
      <c r="AB233" s="5">
        <f>MB!K$76*1000</f>
        <v>5180135.0936819995</v>
      </c>
      <c r="AC233" s="5">
        <f>MB!L$76*1000</f>
        <v>5220968.0384320002</v>
      </c>
      <c r="AD233" s="5">
        <f>MB!M$76*1000</f>
        <v>5679178.8287050007</v>
      </c>
      <c r="AE233" s="5">
        <f>MB!N$76*1000</f>
        <v>5241988.6216559997</v>
      </c>
      <c r="AF233" s="5">
        <f>MB!O$76*1000</f>
        <v>6520274.8071149997</v>
      </c>
      <c r="AG233" s="5">
        <f>MB!P$76*1000</f>
        <v>6419803.5408399999</v>
      </c>
      <c r="AH233" s="5">
        <f>MB!Q$76*1000</f>
        <v>6206924.7362600006</v>
      </c>
      <c r="AI233" s="5">
        <f>MB!R$76*1000</f>
        <v>5755309.0030450001</v>
      </c>
      <c r="AJ233" s="5">
        <f>MB!S$76*1000</f>
        <v>5659349.307653999</v>
      </c>
      <c r="AK233" s="5">
        <f>MB!T$76*1000</f>
        <v>5302633.1943599992</v>
      </c>
      <c r="AL233" s="5">
        <f>MB!U$76*1000</f>
        <v>5510691.1891899994</v>
      </c>
      <c r="AM233" s="5">
        <f>MB!V$76*1000</f>
        <v>5357370.9543680009</v>
      </c>
      <c r="AN233" s="5">
        <f>MB!W$76*1000</f>
        <v>4554352.8487499999</v>
      </c>
      <c r="AO233" s="41">
        <f t="shared" ref="AO233" si="282">AM233*(1+$AV233)^5</f>
        <v>5094806.4712272352</v>
      </c>
      <c r="AP233" s="18">
        <f t="shared" ref="AP233" si="283">AO233*(1+$AV233)^5</f>
        <v>4845110.260303231</v>
      </c>
      <c r="AQ233" s="18">
        <f t="shared" ref="AQ233" si="284">AP233*(1+$AV233)^5</f>
        <v>4607651.648216771</v>
      </c>
      <c r="AR233" s="18">
        <f t="shared" ref="AR233" si="285">AQ233*(1+$AV233)^5</f>
        <v>4381830.8708594842</v>
      </c>
      <c r="AS233" s="18">
        <f t="shared" ref="AS233" si="286">AR233*(1+$AV233)^5</f>
        <v>4167077.558532021</v>
      </c>
      <c r="AT233" s="18">
        <f t="shared" ref="AT233" si="287">AS233*(1+$AV233)^5</f>
        <v>3962849.2953255363</v>
      </c>
      <c r="AV233" s="46">
        <f>AV181</f>
        <v>-0.01</v>
      </c>
    </row>
    <row r="234" spans="1:48" x14ac:dyDescent="0.2">
      <c r="A234" s="21" t="str">
        <f t="shared" si="251"/>
        <v>CIMS.CAN.MB.Transportation Personal.Passenger VehiclesCar_largeMarket share</v>
      </c>
      <c r="B234" s="1" t="s">
        <v>265</v>
      </c>
      <c r="C234" s="1" t="s">
        <v>209</v>
      </c>
      <c r="D234" s="1" t="s">
        <v>159</v>
      </c>
      <c r="E234" s="1" t="s">
        <v>72</v>
      </c>
      <c r="G234" s="1" t="s">
        <v>73</v>
      </c>
      <c r="H234" s="14" cm="1">
        <f t="array" ref="H234">Inputs!$C$40*INDEX($T233:$AT233,MATCH(H$1,$T$2:$AT$2,0))/SUM(_xlfn._xlws.FILTER($T233:$AT236,$T$2:$AT$2=H$1))</f>
        <v>0.44284602542016843</v>
      </c>
      <c r="I234" s="14" cm="1">
        <f t="array" ref="I234">Inputs!$C$40*INDEX($T233:$AT233,MATCH(I$1,$T$2:$AT$2,0))/SUM(_xlfn._xlws.FILTER($T233:$AT236,$T$2:$AT$2=I$1))</f>
        <v>0.41337158966340387</v>
      </c>
      <c r="J234" s="14" cm="1">
        <f t="array" ref="J234">Inputs!$C$40*INDEX($T233:$AT233,MATCH(J$1,$T$2:$AT$2,0))/SUM(_xlfn._xlws.FILTER($T233:$AT236,$T$2:$AT$2=J$1))</f>
        <v>0.39632336515491756</v>
      </c>
      <c r="K234" s="14" cm="1">
        <f t="array" ref="K234">Inputs!$C$40*INDEX($T233:$AT233,MATCH(K$1,$T$2:$AT$2,0))/SUM(_xlfn._xlws.FILTER($T233:$AT236,$T$2:$AT$2=K$1))</f>
        <v>0.34296821840147457</v>
      </c>
      <c r="L234" s="14" cm="1">
        <f t="array" ref="L234">Inputs!$C$40*INDEX($T233:$AT233,MATCH(L$1,$T$2:$AT$2,0))/SUM(_xlfn._xlws.FILTER($T233:$AT236,$T$2:$AT$2=L$1))</f>
        <v>0.2928298939543571</v>
      </c>
      <c r="M234" s="14" cm="1">
        <f t="array" ref="M234">Inputs!$C$40*INDEX($T233:$AT233,MATCH(M$1,$T$2:$AT$2,0))/SUM(_xlfn._xlws.FILTER($T233:$AT236,$T$2:$AT$2=M$1))</f>
        <v>0.27246074045393576</v>
      </c>
      <c r="N234" s="14" cm="1">
        <f t="array" ref="N234">Inputs!$C$40*INDEX($T233:$AT233,MATCH(N$1,$T$2:$AT$2,0))/SUM(_xlfn._xlws.FILTER($T233:$AT236,$T$2:$AT$2=N$1))</f>
        <v>0.25255969662155181</v>
      </c>
      <c r="O234" s="14" cm="1">
        <f t="array" ref="O234">Inputs!$C$40*INDEX($T233:$AT233,MATCH(O$1,$T$2:$AT$2,0))/SUM(_xlfn._xlws.FILTER($T233:$AT236,$T$2:$AT$2=O$1))</f>
        <v>0.2332593453076699</v>
      </c>
      <c r="P234" s="14" cm="1">
        <f t="array" ref="P234">Inputs!$C$40*INDEX($T233:$AT233,MATCH(P$1,$T$2:$AT$2,0))/SUM(_xlfn._xlws.FILTER($T233:$AT236,$T$2:$AT$2=P$1))</f>
        <v>0.21467540915727126</v>
      </c>
      <c r="Q234" s="14" cm="1">
        <f t="array" ref="Q234">Inputs!$C$40*INDEX($T233:$AT233,MATCH(Q$1,$T$2:$AT$2,0))/SUM(_xlfn._xlws.FILTER($T233:$AT236,$T$2:$AT$2=Q$1))</f>
        <v>0.19690454183830325</v>
      </c>
      <c r="R234" s="14" cm="1">
        <f t="array" ref="R234">Inputs!$C$40*INDEX($T233:$AT233,MATCH(R$1,$T$2:$AT$2,0))/SUM(_xlfn._xlws.FILTER($T233:$AT236,$T$2:$AT$2=R$1))</f>
        <v>0.18002312621066507</v>
      </c>
      <c r="T234" s="5"/>
      <c r="U234" s="5"/>
      <c r="V234" s="5"/>
      <c r="W234" s="5"/>
      <c r="X234" s="5"/>
      <c r="Y234" s="5"/>
      <c r="Z234" s="5"/>
      <c r="AA234" s="5"/>
      <c r="AB234" s="5"/>
      <c r="AC234" s="5"/>
      <c r="AD234" s="5"/>
      <c r="AE234" s="5"/>
      <c r="AF234" s="5"/>
      <c r="AG234" s="5"/>
      <c r="AH234" s="5"/>
      <c r="AI234" s="5"/>
      <c r="AJ234" s="5"/>
      <c r="AK234" s="5"/>
      <c r="AL234" s="5"/>
      <c r="AM234" s="5"/>
      <c r="AN234" s="5"/>
      <c r="AO234" s="14"/>
      <c r="AP234" s="14"/>
      <c r="AQ234" s="14"/>
      <c r="AR234" s="14"/>
      <c r="AS234" s="14"/>
      <c r="AT234" s="14"/>
      <c r="AU234" s="14"/>
      <c r="AV234" s="47"/>
    </row>
    <row r="235" spans="1:48" x14ac:dyDescent="0.2">
      <c r="A235" s="21" t="str">
        <f t="shared" si="251"/>
        <v>CIMS.CAN.MB.Transportation Personal.Passenger VehiclesLight Truck_smallMarket share</v>
      </c>
      <c r="B235" s="1" t="s">
        <v>265</v>
      </c>
      <c r="C235" s="1" t="s">
        <v>209</v>
      </c>
      <c r="D235" s="1" t="s">
        <v>160</v>
      </c>
      <c r="E235" s="1" t="s">
        <v>72</v>
      </c>
      <c r="G235" s="1" t="s">
        <v>73</v>
      </c>
      <c r="H235" s="14" cm="1">
        <f t="array" ref="H235">Inputs!$C$39*INDEX($T235:$AT235,MATCH(H$1,$T$2:$AT$2,0))/SUM(_xlfn._xlws.FILTER($T233:$AT236,$T$2:$AT$2=H$1))</f>
        <v>0.11188180837514088</v>
      </c>
      <c r="I235" s="14" cm="1">
        <f t="array" ref="I235">Inputs!$C$39*INDEX($T235:$AT235,MATCH(I$1,$T$2:$AT$2,0))/SUM(_xlfn._xlws.FILTER($T233:$AT236,$T$2:$AT$2=I$1))</f>
        <v>0.12639906777772641</v>
      </c>
      <c r="J235" s="14" cm="1">
        <f t="array" ref="J235">Inputs!$C$39*INDEX($T235:$AT235,MATCH(J$1,$T$2:$AT$2,0))/SUM(_xlfn._xlws.FILTER($T233:$AT236,$T$2:$AT$2=J$1))</f>
        <v>0.13479595447593606</v>
      </c>
      <c r="K235" s="14" cm="1">
        <f t="array" ref="K235">Inputs!$C$39*INDEX($T235:$AT235,MATCH(K$1,$T$2:$AT$2,0))/SUM(_xlfn._xlws.FILTER($T233:$AT236,$T$2:$AT$2=K$1))</f>
        <v>0.16107535511569165</v>
      </c>
      <c r="L235" s="14" cm="1">
        <f t="array" ref="L235">Inputs!$C$39*INDEX($T235:$AT235,MATCH(L$1,$T$2:$AT$2,0))/SUM(_xlfn._xlws.FILTER($T233:$AT236,$T$2:$AT$2=L$1))</f>
        <v>0.18577035073889872</v>
      </c>
      <c r="M235" s="14" cm="1">
        <f t="array" ref="M235">Inputs!$C$39*INDEX($T235:$AT235,MATCH(M$1,$T$2:$AT$2,0))/SUM(_xlfn._xlws.FILTER($T233:$AT236,$T$2:$AT$2=M$1))</f>
        <v>0.19580291888089729</v>
      </c>
      <c r="N235" s="14" cm="1">
        <f t="array" ref="N235">Inputs!$C$39*INDEX($T235:$AT235,MATCH(N$1,$T$2:$AT$2,0))/SUM(_xlfn._xlws.FILTER($T233:$AT236,$T$2:$AT$2=N$1))</f>
        <v>0.20560492554460882</v>
      </c>
      <c r="O235" s="14" cm="1">
        <f t="array" ref="O235">Inputs!$C$39*INDEX($T235:$AT235,MATCH(O$1,$T$2:$AT$2,0))/SUM(_xlfn._xlws.FILTER($T233:$AT236,$T$2:$AT$2=O$1))</f>
        <v>0.21511106872905811</v>
      </c>
      <c r="P235" s="14" cm="1">
        <f t="array" ref="P235">Inputs!$C$39*INDEX($T235:$AT235,MATCH(P$1,$T$2:$AT$2,0))/SUM(_xlfn._xlws.FILTER($T233:$AT236,$T$2:$AT$2=P$1))</f>
        <v>0.22426435071358278</v>
      </c>
      <c r="Q235" s="14" cm="1">
        <f t="array" ref="Q235">Inputs!$C$39*INDEX($T235:$AT235,MATCH(Q$1,$T$2:$AT$2,0))/SUM(_xlfn._xlws.FILTER($T233:$AT236,$T$2:$AT$2=Q$1))</f>
        <v>0.23301716596023866</v>
      </c>
      <c r="R235" s="14" cm="1">
        <f t="array" ref="R235">Inputs!$C$39*INDEX($T235:$AT235,MATCH(R$1,$T$2:$AT$2,0))/SUM(_xlfn._xlws.FILTER($T233:$AT236,$T$2:$AT$2=R$1))</f>
        <v>0.24133189306041869</v>
      </c>
      <c r="T235" s="5">
        <f>MB!C$111*1000</f>
        <v>2774573.055627204</v>
      </c>
      <c r="U235" s="5">
        <f>MB!D$111*1000</f>
        <v>2706264.1557928501</v>
      </c>
      <c r="V235" s="5">
        <f>MB!E$111*1000</f>
        <v>2910270.5774033847</v>
      </c>
      <c r="W235" s="5">
        <f>MB!F$111*1000</f>
        <v>3014966.084369408</v>
      </c>
      <c r="X235" s="5">
        <f>MB!G$111*1000</f>
        <v>3131826.9963419042</v>
      </c>
      <c r="Y235" s="5">
        <f>MB!H$111*1000</f>
        <v>3049049.6362674478</v>
      </c>
      <c r="Z235" s="5">
        <f>MB!I$111*1000</f>
        <v>3294587.59599991</v>
      </c>
      <c r="AA235" s="5">
        <f>MB!J$111*1000</f>
        <v>3366570.6513303593</v>
      </c>
      <c r="AB235" s="5">
        <f>MB!K$111*1000</f>
        <v>3231981.4752799799</v>
      </c>
      <c r="AC235" s="5">
        <f>MB!L$111*1000</f>
        <v>3416873.845022595</v>
      </c>
      <c r="AD235" s="5">
        <f>MB!M$111*1000</f>
        <v>3921692.9587683571</v>
      </c>
      <c r="AE235" s="5">
        <f>MB!N$111*1000</f>
        <v>3926160.4228430581</v>
      </c>
      <c r="AF235" s="5">
        <f>MB!O$111*1000</f>
        <v>5055228.071092464</v>
      </c>
      <c r="AG235" s="5">
        <f>MB!P$111*1000</f>
        <v>5316083.9967346806</v>
      </c>
      <c r="AH235" s="5">
        <f>MB!Q$111*1000</f>
        <v>5522845.0527103152</v>
      </c>
      <c r="AI235" s="5">
        <f>MB!R$111*1000</f>
        <v>5487881.5468335757</v>
      </c>
      <c r="AJ235" s="5">
        <f>MB!S$111*1000</f>
        <v>5863573.8813304501</v>
      </c>
      <c r="AK235" s="5">
        <f>MB!T$111*1000</f>
        <v>5966148.2870315108</v>
      </c>
      <c r="AL235" s="5">
        <f>MB!U$111*1000</f>
        <v>6747454.2899336228</v>
      </c>
      <c r="AM235" s="5">
        <f>MB!V$111*1000</f>
        <v>6900388.9722399004</v>
      </c>
      <c r="AN235" s="5">
        <f>MB!W$111*1000</f>
        <v>6350059.0780923599</v>
      </c>
      <c r="AO235" s="41">
        <f t="shared" ref="AO235" si="288">AM235*(1+$AV235)^5</f>
        <v>7433678.6603741823</v>
      </c>
      <c r="AP235" s="18">
        <f t="shared" ref="AP235" si="289">AO235*(1+$AV235)^5</f>
        <v>8008183.1108377306</v>
      </c>
      <c r="AQ235" s="18">
        <f t="shared" ref="AQ235" si="290">AP235*(1+$AV235)^5</f>
        <v>8627087.5654824935</v>
      </c>
      <c r="AR235" s="18">
        <f t="shared" ref="AR235" si="291">AQ235*(1+$AV235)^5</f>
        <v>9293823.4344040789</v>
      </c>
      <c r="AS235" s="18">
        <f t="shared" ref="AS235" si="292">AR235*(1+$AV235)^5</f>
        <v>10012087.320809253</v>
      </c>
      <c r="AT235" s="18">
        <f t="shared" ref="AT235" si="293">AS235*(1+$AV235)^5</f>
        <v>10785861.516201369</v>
      </c>
      <c r="AV235" s="46">
        <f>AV183</f>
        <v>1.4999999999999999E-2</v>
      </c>
    </row>
    <row r="236" spans="1:48" x14ac:dyDescent="0.2">
      <c r="A236" s="21" t="str">
        <f t="shared" si="251"/>
        <v>CIMS.CAN.MB.Transportation Personal.Passenger VehiclesLight Truck_largeMarket share</v>
      </c>
      <c r="B236" s="1" t="s">
        <v>265</v>
      </c>
      <c r="C236" s="1" t="s">
        <v>209</v>
      </c>
      <c r="D236" s="1" t="s">
        <v>161</v>
      </c>
      <c r="E236" s="1" t="s">
        <v>72</v>
      </c>
      <c r="G236" s="1" t="s">
        <v>73</v>
      </c>
      <c r="H236" s="14" cm="1">
        <f t="array" ref="H236">Inputs!$C$40*INDEX($T235:$AT235,MATCH(H$1,$T$2:$AT$2,0))/SUM(_xlfn._xlws.FILTER($T233:$AT236,$T$2:$AT$2=H$1))</f>
        <v>0.22715397457983144</v>
      </c>
      <c r="I236" s="14" cm="1">
        <f t="array" ref="I236">Inputs!$C$40*INDEX($T235:$AT235,MATCH(I$1,$T$2:$AT$2,0))/SUM(_xlfn._xlws.FILTER($T233:$AT236,$T$2:$AT$2=I$1))</f>
        <v>0.256628410336596</v>
      </c>
      <c r="J236" s="14" cm="1">
        <f t="array" ref="J236">Inputs!$C$40*INDEX($T235:$AT235,MATCH(J$1,$T$2:$AT$2,0))/SUM(_xlfn._xlws.FILTER($T233:$AT236,$T$2:$AT$2=J$1))</f>
        <v>0.27367663484508231</v>
      </c>
      <c r="K236" s="14" cm="1">
        <f t="array" ref="K236">Inputs!$C$40*INDEX($T235:$AT235,MATCH(K$1,$T$2:$AT$2,0))/SUM(_xlfn._xlws.FILTER($T233:$AT236,$T$2:$AT$2=K$1))</f>
        <v>0.32703178159852547</v>
      </c>
      <c r="L236" s="14" cm="1">
        <f t="array" ref="L236">Inputs!$C$40*INDEX($T235:$AT235,MATCH(L$1,$T$2:$AT$2,0))/SUM(_xlfn._xlws.FILTER($T233:$AT236,$T$2:$AT$2=L$1))</f>
        <v>0.37717010604564277</v>
      </c>
      <c r="M236" s="14" cm="1">
        <f t="array" ref="M236">Inputs!$C$40*INDEX($T235:$AT235,MATCH(M$1,$T$2:$AT$2,0))/SUM(_xlfn._xlws.FILTER($T233:$AT236,$T$2:$AT$2=M$1))</f>
        <v>0.39753925954606417</v>
      </c>
      <c r="N236" s="14" cm="1">
        <f t="array" ref="N236">Inputs!$C$40*INDEX($T235:$AT235,MATCH(N$1,$T$2:$AT$2,0))/SUM(_xlfn._xlws.FILTER($T233:$AT236,$T$2:$AT$2=N$1))</f>
        <v>0.41744030337844817</v>
      </c>
      <c r="O236" s="14" cm="1">
        <f t="array" ref="O236">Inputs!$C$40*INDEX($T235:$AT235,MATCH(O$1,$T$2:$AT$2,0))/SUM(_xlfn._xlws.FILTER($T233:$AT236,$T$2:$AT$2=O$1))</f>
        <v>0.43674065469233003</v>
      </c>
      <c r="P236" s="14" cm="1">
        <f t="array" ref="P236">Inputs!$C$40*INDEX($T235:$AT235,MATCH(P$1,$T$2:$AT$2,0))/SUM(_xlfn._xlws.FILTER($T233:$AT236,$T$2:$AT$2=P$1))</f>
        <v>0.45532459084272864</v>
      </c>
      <c r="Q236" s="14" cm="1">
        <f t="array" ref="Q236">Inputs!$C$40*INDEX($T235:$AT235,MATCH(Q$1,$T$2:$AT$2,0))/SUM(_xlfn._xlws.FILTER($T233:$AT236,$T$2:$AT$2=Q$1))</f>
        <v>0.47309545816169662</v>
      </c>
      <c r="R236" s="14" cm="1">
        <f t="array" ref="R236">Inputs!$C$40*INDEX($T235:$AT235,MATCH(R$1,$T$2:$AT$2,0))/SUM(_xlfn._xlws.FILTER($T233:$AT236,$T$2:$AT$2=R$1))</f>
        <v>0.4899768737893348</v>
      </c>
      <c r="T236" s="5"/>
      <c r="U236" s="14"/>
      <c r="V236" s="5"/>
      <c r="W236" s="5"/>
      <c r="X236" s="5"/>
      <c r="Y236" s="5"/>
      <c r="Z236" s="5"/>
      <c r="AA236" s="5"/>
      <c r="AB236" s="5"/>
      <c r="AC236" s="5"/>
      <c r="AD236" s="5"/>
      <c r="AE236" s="5"/>
      <c r="AF236" s="5"/>
      <c r="AG236" s="5"/>
      <c r="AH236" s="5"/>
      <c r="AI236" s="5"/>
      <c r="AJ236" s="5"/>
      <c r="AK236" s="5"/>
      <c r="AL236" s="5"/>
      <c r="AM236" s="5"/>
      <c r="AN236" s="5"/>
      <c r="AO236" s="18"/>
      <c r="AP236" s="18"/>
      <c r="AQ236" s="18"/>
      <c r="AR236" s="18"/>
      <c r="AS236" s="18"/>
      <c r="AT236" s="18"/>
    </row>
    <row r="237" spans="1:48" x14ac:dyDescent="0.2">
      <c r="A237" s="21" t="str">
        <f t="shared" si="251"/>
        <v>CIMS.CAN.MB.Transportation Personal.Passenger Vehicle MotorsOutput</v>
      </c>
      <c r="B237" s="1" t="s">
        <v>266</v>
      </c>
      <c r="C237" s="1" t="s">
        <v>209</v>
      </c>
      <c r="E237" s="1" t="s">
        <v>78</v>
      </c>
      <c r="G237" s="1" t="s">
        <v>222</v>
      </c>
      <c r="H237" s="14">
        <f t="shared" ref="H237:H241" si="294">T237</f>
        <v>148.10869697889336</v>
      </c>
      <c r="I237" s="14"/>
      <c r="J237" s="14"/>
      <c r="K237" s="14"/>
      <c r="L237" s="14"/>
      <c r="M237" s="14"/>
      <c r="N237" s="14"/>
      <c r="O237" s="14"/>
      <c r="P237" s="14"/>
      <c r="Q237" s="14"/>
      <c r="R237" s="14"/>
      <c r="T237" s="14">
        <f>AVERAGE(MB!C$40:V$40)/100</f>
        <v>148.10869697889336</v>
      </c>
      <c r="U237" s="14"/>
      <c r="V237" s="5"/>
      <c r="W237" s="5"/>
      <c r="X237" s="5"/>
      <c r="Y237" s="5"/>
      <c r="Z237" s="5"/>
      <c r="AA237" s="5"/>
      <c r="AB237" s="5"/>
      <c r="AC237" s="5"/>
      <c r="AD237" s="14"/>
      <c r="AE237" s="5"/>
      <c r="AF237" s="5"/>
      <c r="AG237" s="5"/>
      <c r="AH237" s="5"/>
      <c r="AI237" s="5"/>
      <c r="AJ237" s="5"/>
      <c r="AK237" s="5"/>
      <c r="AL237" s="5"/>
      <c r="AM237" s="5"/>
      <c r="AN237" s="5"/>
      <c r="AO237" s="18"/>
      <c r="AP237" s="18"/>
      <c r="AQ237" s="18"/>
      <c r="AR237" s="18"/>
      <c r="AS237" s="18"/>
      <c r="AT237" s="18"/>
    </row>
    <row r="238" spans="1:48" x14ac:dyDescent="0.2">
      <c r="A238" s="21" t="str">
        <f t="shared" si="251"/>
        <v>CIMS.CAN.MB.Transportation Personal.Passenger Vehicle MotorsGasoline ExistingService requestedCIMS.CAN.MB.Fuel Blends.Gasoline_Transportation</v>
      </c>
      <c r="B238" s="1" t="s">
        <v>266</v>
      </c>
      <c r="C238" s="1" t="s">
        <v>209</v>
      </c>
      <c r="D238" s="1" t="s">
        <v>74</v>
      </c>
      <c r="E238" s="1" t="s">
        <v>71</v>
      </c>
      <c r="F238" s="1" t="s">
        <v>449</v>
      </c>
      <c r="G238" s="1" t="s">
        <v>68</v>
      </c>
      <c r="H238" s="14">
        <f t="shared" si="294"/>
        <v>0.41708338483068524</v>
      </c>
      <c r="I238" s="14"/>
      <c r="J238" s="14"/>
      <c r="K238" s="14"/>
      <c r="L238" s="14"/>
      <c r="M238" s="14"/>
      <c r="N238" s="14"/>
      <c r="O238" s="14"/>
      <c r="P238" s="14"/>
      <c r="Q238" s="14"/>
      <c r="R238" s="14"/>
      <c r="T238" s="14">
        <f>(SUMPRODUCT(H233:H234,Inputs!$C$46:$C$47)*MB!C$91/MB!C$76+SUMPRODUCT(H235:H236,Inputs!$C$48:$C$49)*MB!C$126/MB!C$111)/1000*100</f>
        <v>0.41708338483068524</v>
      </c>
      <c r="U238" s="14"/>
      <c r="V238" s="5"/>
      <c r="W238" s="5"/>
      <c r="X238" s="5"/>
      <c r="Y238" s="5"/>
      <c r="Z238" s="5"/>
      <c r="AA238" s="5"/>
      <c r="AB238" s="5"/>
      <c r="AC238" s="5"/>
      <c r="AD238" s="14"/>
      <c r="AE238" s="5"/>
      <c r="AF238" s="5"/>
      <c r="AG238" s="5"/>
      <c r="AH238" s="5"/>
      <c r="AI238" s="5"/>
      <c r="AJ238" s="5"/>
      <c r="AK238" s="5"/>
      <c r="AL238" s="5"/>
      <c r="AM238" s="14"/>
      <c r="AN238" s="5"/>
      <c r="AO238" s="18"/>
      <c r="AP238" s="18"/>
      <c r="AQ238" s="18"/>
      <c r="AR238" s="18"/>
      <c r="AS238" s="18"/>
      <c r="AT238" s="18"/>
    </row>
    <row r="239" spans="1:48" x14ac:dyDescent="0.2">
      <c r="A239" s="21" t="str">
        <f t="shared" si="251"/>
        <v>CIMS.CAN.MB.Transportation Personal.Passenger Vehicle MotorsGasoline StandardService requestedCIMS.CAN.MB.Fuel Blends.Gasoline_Transportation</v>
      </c>
      <c r="B239" s="1" t="s">
        <v>266</v>
      </c>
      <c r="C239" s="1" t="s">
        <v>209</v>
      </c>
      <c r="D239" s="1" t="s">
        <v>75</v>
      </c>
      <c r="E239" s="1" t="s">
        <v>71</v>
      </c>
      <c r="F239" s="1" t="s">
        <v>449</v>
      </c>
      <c r="G239" s="1" t="s">
        <v>68</v>
      </c>
      <c r="H239" s="14">
        <f t="shared" si="294"/>
        <v>0.40616944226751761</v>
      </c>
      <c r="I239" s="14"/>
      <c r="J239" s="14"/>
      <c r="K239" s="14"/>
      <c r="L239" s="14"/>
      <c r="M239" s="14"/>
      <c r="N239" s="14"/>
      <c r="O239" s="14"/>
      <c r="P239" s="14"/>
      <c r="Q239" s="14"/>
      <c r="R239" s="14"/>
      <c r="T239" s="14">
        <f>(SUMPRODUCT(J233:J234,Inputs!$C$46:$C$47)*MB!M$91/MB!M$76+SUMPRODUCT(J235:J236,Inputs!$C$48:$C$49)*MB!M$126/MB!M$111)/1000*100</f>
        <v>0.40616944226751761</v>
      </c>
      <c r="U239" s="14"/>
      <c r="V239" s="5"/>
      <c r="W239" s="5"/>
      <c r="X239" s="5"/>
      <c r="Y239" s="5"/>
      <c r="Z239" s="5"/>
      <c r="AA239" s="5"/>
      <c r="AB239" s="5"/>
      <c r="AC239" s="5"/>
      <c r="AD239" s="5"/>
      <c r="AE239" s="5"/>
      <c r="AF239" s="5"/>
      <c r="AG239" s="5"/>
      <c r="AH239" s="5"/>
      <c r="AI239" s="5"/>
      <c r="AJ239" s="5"/>
      <c r="AK239" s="5"/>
      <c r="AL239" s="5"/>
      <c r="AM239" s="5"/>
      <c r="AN239" s="5"/>
      <c r="AO239" s="18"/>
      <c r="AP239" s="18"/>
      <c r="AQ239" s="18"/>
      <c r="AR239" s="18"/>
      <c r="AS239" s="18"/>
      <c r="AT239" s="18"/>
    </row>
    <row r="240" spans="1:48" x14ac:dyDescent="0.2">
      <c r="A240" s="21" t="str">
        <f t="shared" si="251"/>
        <v>CIMS.CAN.MB.Transportation Personal.Passenger Vehicle MotorsGasoline EfficientService requestedCIMS.CAN.MB.Fuel Blends.Gasoline_Transportation</v>
      </c>
      <c r="B240" s="1" t="s">
        <v>266</v>
      </c>
      <c r="C240" s="1" t="s">
        <v>209</v>
      </c>
      <c r="D240" s="1" t="s">
        <v>76</v>
      </c>
      <c r="E240" s="1" t="s">
        <v>71</v>
      </c>
      <c r="F240" s="1" t="s">
        <v>449</v>
      </c>
      <c r="G240" s="1" t="s">
        <v>68</v>
      </c>
      <c r="H240" s="14">
        <f t="shared" si="294"/>
        <v>0.40361059903455676</v>
      </c>
      <c r="I240" s="14"/>
      <c r="J240" s="14"/>
      <c r="K240" s="14"/>
      <c r="L240" s="14"/>
      <c r="M240" s="14"/>
      <c r="N240" s="14"/>
      <c r="O240" s="14"/>
      <c r="P240" s="14"/>
      <c r="Q240" s="14"/>
      <c r="R240" s="14"/>
      <c r="T240" s="14">
        <f>(SUMPRODUCT(L233:L234,Inputs!$C$46:$C$47)*MB!V$91/MB!V$76+SUMPRODUCT(L235:L236,Inputs!$C$48:$C$49)*MB!V$126/MB!V$111)/1000*100</f>
        <v>0.40361059903455676</v>
      </c>
      <c r="U240" s="14"/>
      <c r="V240" s="5"/>
      <c r="W240" s="5"/>
      <c r="X240" s="5"/>
      <c r="Y240" s="5"/>
      <c r="Z240" s="5"/>
      <c r="AA240" s="5"/>
      <c r="AB240" s="5"/>
      <c r="AC240" s="5"/>
      <c r="AD240" s="14"/>
      <c r="AE240" s="5"/>
      <c r="AF240" s="5"/>
      <c r="AG240" s="5"/>
      <c r="AH240" s="5"/>
      <c r="AI240" s="5"/>
      <c r="AJ240" s="5"/>
      <c r="AK240" s="5"/>
      <c r="AL240" s="5"/>
      <c r="AM240" s="14"/>
      <c r="AN240" s="5"/>
      <c r="AO240" s="18"/>
      <c r="AP240" s="18"/>
      <c r="AQ240" s="18"/>
      <c r="AR240" s="18"/>
      <c r="AS240" s="18"/>
      <c r="AT240" s="18"/>
    </row>
    <row r="241" spans="1:48" x14ac:dyDescent="0.2">
      <c r="A241" s="21" t="str">
        <f t="shared" si="251"/>
        <v>CIMS.CAN.MB.Transportation Personal.Passenger Vehicle MotorsGasoline ExistingMarket share</v>
      </c>
      <c r="B241" s="1" t="s">
        <v>266</v>
      </c>
      <c r="C241" s="1" t="s">
        <v>209</v>
      </c>
      <c r="D241" s="1" t="s">
        <v>74</v>
      </c>
      <c r="E241" s="1" t="s">
        <v>72</v>
      </c>
      <c r="G241" s="1" t="s">
        <v>73</v>
      </c>
      <c r="H241" s="14">
        <f t="shared" si="294"/>
        <v>1</v>
      </c>
      <c r="I241" s="14"/>
      <c r="J241" s="14"/>
      <c r="K241" s="14"/>
      <c r="L241" s="14"/>
      <c r="M241" s="14"/>
      <c r="N241" s="14"/>
      <c r="O241" s="14"/>
      <c r="P241" s="14"/>
      <c r="Q241" s="14"/>
      <c r="R241" s="14"/>
      <c r="T241" s="36">
        <v>1</v>
      </c>
      <c r="U241" s="14"/>
      <c r="V241" s="5"/>
      <c r="W241" s="5"/>
      <c r="X241" s="5"/>
      <c r="Y241" s="5"/>
      <c r="Z241" s="5"/>
      <c r="AA241" s="5"/>
      <c r="AB241" s="5"/>
      <c r="AC241" s="5"/>
      <c r="AD241" s="5"/>
      <c r="AE241" s="5"/>
      <c r="AF241" s="5"/>
      <c r="AG241" s="5"/>
      <c r="AH241" s="5"/>
      <c r="AI241" s="5"/>
      <c r="AJ241" s="5"/>
      <c r="AK241" s="5"/>
      <c r="AL241" s="5"/>
      <c r="AM241" s="5"/>
      <c r="AN241" s="5"/>
      <c r="AO241" s="18"/>
      <c r="AP241" s="18"/>
      <c r="AQ241" s="18"/>
      <c r="AR241" s="18"/>
      <c r="AS241" s="18"/>
      <c r="AT241" s="18"/>
    </row>
    <row r="242" spans="1:48" x14ac:dyDescent="0.2">
      <c r="A242" s="21" t="str">
        <f t="shared" si="251"/>
        <v>CIMS.CAN.MB.Transportation Personal.TransitService requestedCIMS.CAN.MB.Transportation Personal.Transit.Public Bus</v>
      </c>
      <c r="B242" s="1" t="s">
        <v>267</v>
      </c>
      <c r="C242" s="1" t="s">
        <v>209</v>
      </c>
      <c r="E242" s="1" t="s">
        <v>71</v>
      </c>
      <c r="F242" s="1" t="s">
        <v>268</v>
      </c>
      <c r="G242" s="1" t="s">
        <v>73</v>
      </c>
      <c r="H242" s="14" cm="1">
        <f t="array" ref="H242">INDEX($T242:$AN242,MATCH(H$2,$T$2:$AN$2,0))/SUM(_xlfn._xlws.FILTER($T242:$AN243,$T$2:$AN$2=H$2))</f>
        <v>1</v>
      </c>
      <c r="I242" s="14" cm="1">
        <f t="array" ref="I242">INDEX($T242:$AN242,MATCH(I$2,$T$2:$AN$2,0))/SUM(_xlfn._xlws.FILTER($T242:$AN243,$T$2:$AN$2=I$2))</f>
        <v>1</v>
      </c>
      <c r="J242" s="14" cm="1">
        <f t="array" ref="J242">INDEX($T242:$AN242,MATCH(J$2,$T$2:$AN$2,0))/SUM(_xlfn._xlws.FILTER($T242:$AN243,$T$2:$AN$2=J$2))</f>
        <v>1</v>
      </c>
      <c r="K242" s="14" cm="1">
        <f t="array" ref="K242">INDEX($T242:$AN242,MATCH(K$2,$T$2:$AN$2,0))/SUM(_xlfn._xlws.FILTER($T242:$AN243,$T$2:$AN$2=K$2))</f>
        <v>1</v>
      </c>
      <c r="L242" s="14" cm="1">
        <f t="array" ref="L242">INDEX($T242:$AN242,MATCH(L$2,$T$2:$AN$2,0))/SUM(_xlfn._xlws.FILTER($T242:$AN243,$T$2:$AN$2=L$2))</f>
        <v>1</v>
      </c>
      <c r="M242" s="36">
        <f t="shared" ref="M242:R242" si="295">L242</f>
        <v>1</v>
      </c>
      <c r="N242" s="36">
        <f t="shared" si="295"/>
        <v>1</v>
      </c>
      <c r="O242" s="36">
        <f t="shared" si="295"/>
        <v>1</v>
      </c>
      <c r="P242" s="36">
        <f t="shared" si="295"/>
        <v>1</v>
      </c>
      <c r="Q242" s="36">
        <f t="shared" si="295"/>
        <v>1</v>
      </c>
      <c r="R242" s="36">
        <f t="shared" si="295"/>
        <v>1</v>
      </c>
      <c r="T242" s="5">
        <f>SUM(MB!C$177,MB!C$212)*1000-T243</f>
        <v>868429.56700000004</v>
      </c>
      <c r="U242" s="5">
        <f>SUM(MB!D$177,MB!D$212)*1000-U243</f>
        <v>662442.21</v>
      </c>
      <c r="V242" s="5">
        <f>SUM(MB!E$177,MB!E$212)*1000-V243</f>
        <v>840300.83799999999</v>
      </c>
      <c r="W242" s="5">
        <f>SUM(MB!F$177,MB!F$212)*1000-W243</f>
        <v>1120581.4169999999</v>
      </c>
      <c r="X242" s="5">
        <f>SUM(MB!G$177,MB!G$212)*1000-X243</f>
        <v>1009025.699</v>
      </c>
      <c r="Y242" s="5">
        <f>SUM(MB!H$177,MB!H$212)*1000-Y243</f>
        <v>1157117.598</v>
      </c>
      <c r="Z242" s="5">
        <f>SUM(MB!I$177,MB!I$212)*1000-Z243</f>
        <v>1309128.6880000001</v>
      </c>
      <c r="AA242" s="5">
        <f>SUM(MB!J$177,MB!J$212)*1000-AA243</f>
        <v>1071007.4340000001</v>
      </c>
      <c r="AB242" s="5">
        <f>SUM(MB!K$177,MB!K$212)*1000-AB243</f>
        <v>1210877.692</v>
      </c>
      <c r="AC242" s="5">
        <f>SUM(MB!L$177,MB!L$212)*1000-AC243</f>
        <v>1404548.6070000001</v>
      </c>
      <c r="AD242" s="5">
        <f>SUM(MB!M$177,MB!M$212)*1000-AD243</f>
        <v>1345162.8049999999</v>
      </c>
      <c r="AE242" s="5">
        <f>SUM(MB!N$177,MB!N$212)*1000-AE243</f>
        <v>1468043.1629999999</v>
      </c>
      <c r="AF242" s="5">
        <f>SUM(MB!O$177,MB!O$212)*1000-AF243</f>
        <v>1560811.9670000002</v>
      </c>
      <c r="AG242" s="5">
        <f>SUM(MB!P$177,MB!P$212)*1000-AG243</f>
        <v>1250739.959</v>
      </c>
      <c r="AH242" s="5">
        <f>SUM(MB!Q$177,MB!Q$212)*1000-AH243</f>
        <v>1222725.7869999998</v>
      </c>
      <c r="AI242" s="5">
        <f>SUM(MB!R$177,MB!R$212)*1000-AI243</f>
        <v>1051447.73</v>
      </c>
      <c r="AJ242" s="5">
        <f>SUM(MB!S$177,MB!S$212)*1000-AJ243</f>
        <v>1144238.5160000001</v>
      </c>
      <c r="AK242" s="5">
        <f>SUM(MB!T$177,MB!T$212)*1000-AK243</f>
        <v>1296838.6940000001</v>
      </c>
      <c r="AL242" s="5">
        <f>SUM(MB!U$177,MB!U$212)*1000-AL243</f>
        <v>1218026.8860000002</v>
      </c>
      <c r="AM242" s="5">
        <f>SUM(MB!V$177,MB!V$212)*1000-AM243</f>
        <v>1265843.135</v>
      </c>
      <c r="AN242" s="5">
        <f>SUM(MB!W$177,MB!W$212)*1000-AN243</f>
        <v>1230182.503</v>
      </c>
      <c r="AO242" s="18"/>
      <c r="AP242" s="18"/>
      <c r="AQ242" s="18"/>
      <c r="AR242" s="18"/>
      <c r="AS242" s="18"/>
      <c r="AT242" s="18"/>
      <c r="AU242" s="18"/>
      <c r="AV242" s="18"/>
    </row>
    <row r="243" spans="1:48" x14ac:dyDescent="0.2">
      <c r="A243" s="21" t="str">
        <f t="shared" si="251"/>
        <v>CIMS.CAN.MB.Transportation Personal.TransitService requestedCIMS.CAN.MB.Transportation Personal.Transit.Rapid Transit</v>
      </c>
      <c r="B243" s="1" t="s">
        <v>267</v>
      </c>
      <c r="C243" s="1" t="s">
        <v>209</v>
      </c>
      <c r="E243" s="1" t="s">
        <v>71</v>
      </c>
      <c r="F243" s="1" t="s">
        <v>395</v>
      </c>
      <c r="G243" s="1" t="s">
        <v>73</v>
      </c>
      <c r="H243" s="14">
        <f t="shared" ref="H243" si="296">1-H242</f>
        <v>0</v>
      </c>
      <c r="I243" s="14">
        <f t="shared" ref="I243" si="297">1-I242</f>
        <v>0</v>
      </c>
      <c r="J243" s="14">
        <f t="shared" ref="J243" si="298">1-J242</f>
        <v>0</v>
      </c>
      <c r="K243" s="14">
        <f t="shared" ref="K243" si="299">1-K242</f>
        <v>0</v>
      </c>
      <c r="L243" s="14">
        <f t="shared" ref="L243" si="300">1-L242</f>
        <v>0</v>
      </c>
      <c r="M243" s="36">
        <f t="shared" ref="M243:R243" si="301">L243</f>
        <v>0</v>
      </c>
      <c r="N243" s="36">
        <f t="shared" si="301"/>
        <v>0</v>
      </c>
      <c r="O243" s="36">
        <f t="shared" si="301"/>
        <v>0</v>
      </c>
      <c r="P243" s="36">
        <f t="shared" si="301"/>
        <v>0</v>
      </c>
      <c r="Q243" s="36">
        <f t="shared" si="301"/>
        <v>0</v>
      </c>
      <c r="R243" s="36">
        <f t="shared" si="301"/>
        <v>0</v>
      </c>
      <c r="T243" s="48">
        <v>0</v>
      </c>
      <c r="U243" s="48">
        <v>0</v>
      </c>
      <c r="V243" s="48">
        <v>0</v>
      </c>
      <c r="W243" s="48">
        <v>0</v>
      </c>
      <c r="X243" s="48">
        <v>0</v>
      </c>
      <c r="Y243" s="48">
        <v>0</v>
      </c>
      <c r="Z243" s="48">
        <v>0</v>
      </c>
      <c r="AA243" s="48">
        <v>0</v>
      </c>
      <c r="AB243" s="48">
        <v>0</v>
      </c>
      <c r="AC243" s="48">
        <v>0</v>
      </c>
      <c r="AD243" s="48">
        <v>0</v>
      </c>
      <c r="AE243" s="48">
        <v>0</v>
      </c>
      <c r="AF243" s="48">
        <v>0</v>
      </c>
      <c r="AG243" s="48">
        <v>0</v>
      </c>
      <c r="AH243" s="48">
        <v>0</v>
      </c>
      <c r="AI243" s="48">
        <v>0</v>
      </c>
      <c r="AJ243" s="48">
        <v>0</v>
      </c>
      <c r="AK243" s="48">
        <v>0</v>
      </c>
      <c r="AL243" s="48">
        <v>0</v>
      </c>
      <c r="AM243" s="48">
        <v>0</v>
      </c>
      <c r="AN243" s="48">
        <v>0</v>
      </c>
      <c r="AO243" s="18"/>
      <c r="AP243" s="18"/>
      <c r="AQ243" s="18"/>
      <c r="AR243" s="18"/>
      <c r="AS243" s="18"/>
      <c r="AT243" s="18"/>
      <c r="AU243" s="18"/>
      <c r="AV243" s="18"/>
    </row>
    <row r="244" spans="1:48" x14ac:dyDescent="0.2">
      <c r="A244" s="21" t="str">
        <f t="shared" si="251"/>
        <v>CIMS.CAN.MB.Transportation Personal.Transit.Public BusOutput</v>
      </c>
      <c r="B244" s="1" t="s">
        <v>268</v>
      </c>
      <c r="C244" s="1" t="s">
        <v>209</v>
      </c>
      <c r="E244" s="1" t="s">
        <v>78</v>
      </c>
      <c r="G244" s="1" t="s">
        <v>139</v>
      </c>
      <c r="H244" s="14">
        <f>T244</f>
        <v>778.19774759284121</v>
      </c>
      <c r="I244" s="14"/>
      <c r="J244" s="14"/>
      <c r="K244" s="14"/>
      <c r="L244" s="14"/>
      <c r="M244" s="14"/>
      <c r="N244" s="14"/>
      <c r="O244" s="14"/>
      <c r="P244" s="14"/>
      <c r="Q244" s="14"/>
      <c r="R244" s="14"/>
      <c r="T244" s="5">
        <f>AVERAGE(CAN!C$218:W$218)/1000</f>
        <v>778.19774759284121</v>
      </c>
      <c r="U244" s="5"/>
      <c r="V244" s="5"/>
      <c r="W244" s="5"/>
      <c r="X244" s="5"/>
      <c r="Y244" s="5"/>
      <c r="Z244" s="5"/>
      <c r="AA244" s="5"/>
      <c r="AB244" s="5"/>
      <c r="AC244" s="5"/>
      <c r="AD244" s="5"/>
      <c r="AE244" s="5"/>
      <c r="AF244" s="5"/>
      <c r="AG244" s="5"/>
      <c r="AH244" s="5"/>
      <c r="AI244" s="5"/>
      <c r="AJ244" s="5"/>
      <c r="AK244" s="5"/>
      <c r="AL244" s="5"/>
      <c r="AM244" s="5"/>
      <c r="AN244" s="5"/>
      <c r="AO244" s="18"/>
      <c r="AP244" s="18"/>
      <c r="AQ244" s="18"/>
      <c r="AR244" s="18"/>
      <c r="AS244" s="18"/>
      <c r="AT244" s="18"/>
      <c r="AU244" s="18"/>
      <c r="AV244" s="18"/>
    </row>
    <row r="245" spans="1:48" x14ac:dyDescent="0.2">
      <c r="A245" s="21" t="str">
        <f t="shared" si="251"/>
        <v>CIMS.CAN.MB.Transportation Personal.Transit.Public BusFerry UrbanOutput</v>
      </c>
      <c r="B245" s="1" t="s">
        <v>268</v>
      </c>
      <c r="C245" s="1" t="s">
        <v>209</v>
      </c>
      <c r="D245" s="1" t="s">
        <v>416</v>
      </c>
      <c r="E245" s="1" t="s">
        <v>78</v>
      </c>
      <c r="G245" s="1" t="s">
        <v>139</v>
      </c>
      <c r="H245" s="14">
        <f>5127000*3.24/4/1000</f>
        <v>4152.8700000000008</v>
      </c>
      <c r="I245" s="14"/>
      <c r="J245" s="14"/>
      <c r="K245" s="14"/>
      <c r="L245" s="14"/>
      <c r="M245" s="14"/>
      <c r="N245" s="14"/>
      <c r="O245" s="14"/>
      <c r="P245" s="14"/>
      <c r="Q245" s="14"/>
      <c r="R245" s="14"/>
      <c r="T245" s="1" t="s">
        <v>421</v>
      </c>
      <c r="U245" s="5"/>
      <c r="V245" s="5"/>
      <c r="W245" s="5"/>
      <c r="X245" s="5"/>
      <c r="Y245" s="5"/>
      <c r="Z245" s="5"/>
      <c r="AA245" s="5"/>
      <c r="AB245" s="5"/>
      <c r="AC245" s="5"/>
      <c r="AD245" s="5"/>
      <c r="AE245" s="5"/>
      <c r="AF245" s="5"/>
      <c r="AG245" s="5"/>
      <c r="AH245" s="5"/>
      <c r="AI245" s="5"/>
      <c r="AJ245" s="5"/>
      <c r="AK245" s="5"/>
      <c r="AL245" s="5"/>
      <c r="AM245" s="5"/>
      <c r="AN245" s="5"/>
      <c r="AO245" s="18"/>
      <c r="AP245" s="18"/>
      <c r="AQ245" s="18"/>
      <c r="AR245" s="18"/>
      <c r="AS245" s="18"/>
      <c r="AT245" s="18"/>
      <c r="AU245" s="18"/>
      <c r="AV245" s="18"/>
    </row>
    <row r="246" spans="1:48" x14ac:dyDescent="0.2">
      <c r="A246" s="21" t="str">
        <f t="shared" si="251"/>
        <v>CIMS.CAN.MB.Transportation Personal.Transit.Public BusBus Urban DieselMarket share</v>
      </c>
      <c r="B246" s="1" t="s">
        <v>268</v>
      </c>
      <c r="C246" s="1" t="s">
        <v>209</v>
      </c>
      <c r="D246" s="1" t="s">
        <v>224</v>
      </c>
      <c r="E246" s="1" t="s">
        <v>72</v>
      </c>
      <c r="G246" s="1" t="s">
        <v>73</v>
      </c>
      <c r="H246" s="14">
        <f t="shared" ref="H246" si="302">T246/SUM(T246:T247)</f>
        <v>0.97195297852147233</v>
      </c>
      <c r="I246" s="14"/>
      <c r="J246" s="14"/>
      <c r="K246" s="14"/>
      <c r="L246" s="14"/>
      <c r="M246" s="14"/>
      <c r="N246" s="14"/>
      <c r="O246" s="14"/>
      <c r="P246" s="14"/>
      <c r="Q246" s="14"/>
      <c r="R246" s="14"/>
      <c r="T246" s="14">
        <f>MB!C$236</f>
        <v>0.96890506709143354</v>
      </c>
      <c r="U246" s="14"/>
      <c r="V246" s="14"/>
      <c r="W246" s="14"/>
      <c r="X246" s="14"/>
      <c r="Y246" s="14"/>
      <c r="Z246" s="14"/>
      <c r="AA246" s="14"/>
      <c r="AB246" s="14"/>
      <c r="AC246" s="14"/>
      <c r="AD246" s="14"/>
      <c r="AE246" s="14"/>
      <c r="AF246" s="14"/>
      <c r="AG246" s="14"/>
      <c r="AH246" s="14"/>
      <c r="AI246" s="14"/>
      <c r="AJ246" s="14"/>
      <c r="AK246" s="14"/>
      <c r="AL246" s="14"/>
      <c r="AM246" s="14"/>
      <c r="AN246" s="14"/>
      <c r="AO246" s="18"/>
      <c r="AP246" s="18"/>
      <c r="AQ246" s="18"/>
      <c r="AR246" s="18"/>
      <c r="AS246" s="18"/>
      <c r="AT246" s="18"/>
      <c r="AU246" s="18"/>
      <c r="AV246" s="18"/>
    </row>
    <row r="247" spans="1:48" x14ac:dyDescent="0.2">
      <c r="A247" s="21" t="str">
        <f t="shared" si="251"/>
        <v>CIMS.CAN.MB.Transportation Personal.Transit.Public BusBus Urban NGMarket share</v>
      </c>
      <c r="B247" s="1" t="s">
        <v>268</v>
      </c>
      <c r="C247" s="1" t="s">
        <v>209</v>
      </c>
      <c r="D247" s="1" t="s">
        <v>126</v>
      </c>
      <c r="E247" s="1" t="s">
        <v>72</v>
      </c>
      <c r="G247" s="1" t="s">
        <v>73</v>
      </c>
      <c r="H247" s="14">
        <f t="shared" ref="H247" si="303">T247/SUM(T246:T247)</f>
        <v>2.804702147852773E-2</v>
      </c>
      <c r="I247" s="14"/>
      <c r="J247" s="14"/>
      <c r="K247" s="14"/>
      <c r="L247" s="14"/>
      <c r="M247" s="14"/>
      <c r="N247" s="14"/>
      <c r="O247" s="14"/>
      <c r="P247" s="14"/>
      <c r="Q247" s="14"/>
      <c r="R247" s="14"/>
      <c r="T247" s="14">
        <f>MB!C$241</f>
        <v>2.7959069860258104E-2</v>
      </c>
      <c r="U247" s="14"/>
      <c r="V247" s="5"/>
      <c r="W247" s="5"/>
      <c r="X247" s="5"/>
      <c r="Y247" s="5"/>
      <c r="Z247" s="5"/>
      <c r="AA247" s="5"/>
      <c r="AB247" s="5"/>
      <c r="AC247" s="5"/>
      <c r="AD247" s="5"/>
      <c r="AE247" s="5"/>
      <c r="AF247" s="5"/>
      <c r="AG247" s="5"/>
      <c r="AH247" s="5"/>
      <c r="AI247" s="5"/>
      <c r="AJ247" s="5"/>
      <c r="AK247" s="5"/>
      <c r="AL247" s="5"/>
      <c r="AM247" s="5"/>
      <c r="AN247" s="5"/>
      <c r="AO247" s="18"/>
      <c r="AP247" s="18"/>
      <c r="AQ247" s="18"/>
      <c r="AR247" s="18"/>
      <c r="AS247" s="18"/>
      <c r="AT247" s="18"/>
    </row>
    <row r="248" spans="1:48" x14ac:dyDescent="0.2">
      <c r="A248" s="21" t="str">
        <f t="shared" si="251"/>
        <v>CIMS.CAN.MB.Transportation Personal.Transit.Public BusBus Urban ElectricMarket share</v>
      </c>
      <c r="B248" s="1" t="s">
        <v>268</v>
      </c>
      <c r="C248" s="1" t="s">
        <v>209</v>
      </c>
      <c r="D248" s="1" t="s">
        <v>127</v>
      </c>
      <c r="E248" s="1" t="s">
        <v>72</v>
      </c>
      <c r="G248" s="1" t="s">
        <v>73</v>
      </c>
      <c r="H248" s="14">
        <f t="shared" ref="H248" si="304">T248</f>
        <v>0</v>
      </c>
      <c r="I248" s="14"/>
      <c r="J248" s="14"/>
      <c r="K248" s="14"/>
      <c r="L248" s="14"/>
      <c r="M248" s="14"/>
      <c r="N248" s="14"/>
      <c r="O248" s="14"/>
      <c r="P248" s="14"/>
      <c r="Q248" s="14"/>
      <c r="R248" s="14"/>
      <c r="T248" s="36">
        <v>0</v>
      </c>
      <c r="U248" s="14"/>
      <c r="V248" s="5"/>
      <c r="W248" s="5"/>
      <c r="X248" s="5"/>
      <c r="Y248" s="5"/>
      <c r="Z248" s="5"/>
      <c r="AA248" s="5"/>
      <c r="AB248" s="5"/>
      <c r="AC248" s="5"/>
      <c r="AD248" s="5"/>
      <c r="AE248" s="5"/>
      <c r="AF248" s="5"/>
      <c r="AG248" s="5"/>
      <c r="AH248" s="5"/>
      <c r="AI248" s="5"/>
      <c r="AJ248" s="5"/>
      <c r="AK248" s="5"/>
      <c r="AL248" s="5"/>
      <c r="AM248" s="5"/>
      <c r="AN248" s="5"/>
      <c r="AO248" s="18"/>
      <c r="AP248" s="18"/>
      <c r="AQ248" s="18"/>
      <c r="AR248" s="18"/>
      <c r="AS248" s="18"/>
      <c r="AT248" s="18"/>
    </row>
    <row r="249" spans="1:48" x14ac:dyDescent="0.2">
      <c r="A249" s="21" t="str">
        <f t="shared" si="251"/>
        <v>CIMS.CAN.MB.Transportation Personal.Transit.Public BusFerry UrbanMarket share</v>
      </c>
      <c r="B249" s="1" t="s">
        <v>268</v>
      </c>
      <c r="C249" s="1" t="s">
        <v>209</v>
      </c>
      <c r="D249" s="1" t="s">
        <v>416</v>
      </c>
      <c r="E249" s="1" t="s">
        <v>72</v>
      </c>
      <c r="G249" s="1" t="s">
        <v>73</v>
      </c>
      <c r="H249" s="14">
        <v>0</v>
      </c>
      <c r="I249" s="14"/>
      <c r="J249" s="14"/>
      <c r="K249" s="14"/>
      <c r="L249" s="14"/>
      <c r="M249" s="14"/>
      <c r="N249" s="14"/>
      <c r="O249" s="14"/>
      <c r="P249" s="14"/>
      <c r="Q249" s="14"/>
      <c r="R249" s="14"/>
      <c r="T249" s="5"/>
      <c r="U249" s="5"/>
      <c r="V249" s="5"/>
      <c r="W249" s="5"/>
      <c r="X249" s="5"/>
      <c r="Y249" s="5"/>
      <c r="Z249" s="5"/>
      <c r="AA249" s="5"/>
      <c r="AB249" s="5"/>
      <c r="AC249" s="5"/>
      <c r="AD249" s="5"/>
      <c r="AE249" s="5"/>
      <c r="AF249" s="5"/>
      <c r="AG249" s="5"/>
      <c r="AH249" s="5"/>
      <c r="AI249" s="5"/>
      <c r="AJ249" s="5"/>
      <c r="AK249" s="5"/>
      <c r="AL249" s="5"/>
      <c r="AM249" s="5"/>
      <c r="AN249" s="5"/>
      <c r="AO249" s="18"/>
      <c r="AP249" s="18"/>
      <c r="AQ249" s="18"/>
      <c r="AR249" s="18"/>
      <c r="AS249" s="18"/>
      <c r="AT249" s="18"/>
    </row>
    <row r="250" spans="1:48" x14ac:dyDescent="0.2">
      <c r="A250" s="21" t="str">
        <f t="shared" si="251"/>
        <v>CIMS.CAN.MB.Transportation Personal.Transit.Public BusBus Urban DieselService requestedCIMS.CAN.MB.Fuel Blends.Diesel_Transportation</v>
      </c>
      <c r="B250" s="1" t="s">
        <v>268</v>
      </c>
      <c r="C250" s="1" t="s">
        <v>209</v>
      </c>
      <c r="D250" s="1" t="s">
        <v>224</v>
      </c>
      <c r="E250" s="1" t="s">
        <v>71</v>
      </c>
      <c r="F250" s="1" t="s">
        <v>433</v>
      </c>
      <c r="G250" s="1" t="s">
        <v>68</v>
      </c>
      <c r="H250" s="14" cm="1">
        <f t="array" ref="H250">TREND($T250:$AM250,$T$2:$AM$2,H$1)</f>
        <v>1.2511627298490628</v>
      </c>
      <c r="I250" s="14" cm="1">
        <f t="array" ref="I250">TREND($T250:$AM250,$T$2:$AM$2,I$1)</f>
        <v>1.2398944819320414</v>
      </c>
      <c r="J250" s="14" cm="1">
        <f t="array" ref="J250">TREND($T250:$AM250,$T$2:$AM$2,J$1)</f>
        <v>1.2286262340150209</v>
      </c>
      <c r="K250" s="14" cm="1">
        <f t="array" ref="K250">TREND($T250:$AM250,$T$2:$AM$2,K$1)</f>
        <v>1.2173579860979995</v>
      </c>
      <c r="L250" s="14" cm="1">
        <f t="array" ref="L250">TREND($T250:$AM250,$T$2:$AM$2,L$1)</f>
        <v>1.2083433877643825</v>
      </c>
      <c r="M250" s="49">
        <f t="shared" ref="M250:R250" si="305">L250</f>
        <v>1.2083433877643825</v>
      </c>
      <c r="N250" s="49">
        <f t="shared" si="305"/>
        <v>1.2083433877643825</v>
      </c>
      <c r="O250" s="49">
        <f t="shared" si="305"/>
        <v>1.2083433877643825</v>
      </c>
      <c r="P250" s="49">
        <f t="shared" si="305"/>
        <v>1.2083433877643825</v>
      </c>
      <c r="Q250" s="49">
        <f t="shared" si="305"/>
        <v>1.2083433877643825</v>
      </c>
      <c r="R250" s="49">
        <f t="shared" si="305"/>
        <v>1.2083433877643825</v>
      </c>
      <c r="T250" s="14">
        <f>Inputs!$C$92/Inputs!$D$10*CAN!C$232/CAN!$C$232</f>
        <v>1.4176470588235295</v>
      </c>
      <c r="U250" s="14">
        <f>Inputs!$C$92/Inputs!$D$10*CAN!D$232/CAN!$C$232</f>
        <v>1.2690802154439071</v>
      </c>
      <c r="V250" s="14">
        <f>Inputs!$C$92/Inputs!$D$10*CAN!E$232/CAN!$C$232</f>
        <v>1.2735267252697995</v>
      </c>
      <c r="W250" s="14">
        <f>Inputs!$C$92/Inputs!$D$10*CAN!F$232/CAN!$C$232</f>
        <v>1.2685692119514134</v>
      </c>
      <c r="X250" s="14">
        <f>Inputs!$C$92/Inputs!$D$10*CAN!G$232/CAN!$C$232</f>
        <v>1.2163179810588485</v>
      </c>
      <c r="Y250" s="14">
        <f>Inputs!$C$92/Inputs!$D$10*CAN!H$232/CAN!$C$232</f>
        <v>1.1197375307588642</v>
      </c>
      <c r="Z250" s="14">
        <f>Inputs!$C$92/Inputs!$D$10*CAN!I$232/CAN!$C$232</f>
        <v>1.0473947010048414</v>
      </c>
      <c r="AA250" s="14">
        <f>Inputs!$C$92/Inputs!$D$10*CAN!J$232/CAN!$C$232</f>
        <v>1.3302811891041566</v>
      </c>
      <c r="AB250" s="14">
        <f>Inputs!$C$92/Inputs!$D$10*CAN!K$232/CAN!$C$232</f>
        <v>1.3013592316202727</v>
      </c>
      <c r="AC250" s="14">
        <f>Inputs!$C$92/Inputs!$D$10*CAN!L$232/CAN!$C$232</f>
        <v>1.2230536496149322</v>
      </c>
      <c r="AD250" s="14">
        <f>Inputs!$C$92/Inputs!$D$10*CAN!M$232/CAN!$C$232</f>
        <v>1.2087261873996911</v>
      </c>
      <c r="AE250" s="14">
        <f>Inputs!$C$92/Inputs!$D$10*CAN!N$232/CAN!$C$232</f>
        <v>1.1185259447817428</v>
      </c>
      <c r="AF250" s="14">
        <f>Inputs!$C$92/Inputs!$D$10*CAN!O$232/CAN!$C$232</f>
        <v>1.0890745237507291</v>
      </c>
      <c r="AG250" s="14">
        <f>Inputs!$C$92/Inputs!$D$10*CAN!P$232/CAN!$C$232</f>
        <v>1.2135485107924859</v>
      </c>
      <c r="AH250" s="14">
        <f>Inputs!$C$92/Inputs!$D$10*CAN!Q$232/CAN!$C$232</f>
        <v>1.2146147738528512</v>
      </c>
      <c r="AI250" s="14">
        <f>Inputs!$C$92/Inputs!$D$10*CAN!R$232/CAN!$C$232</f>
        <v>1.2170577632256474</v>
      </c>
      <c r="AJ250" s="14">
        <f>Inputs!$C$92/Inputs!$D$10*CAN!S$232/CAN!$C$232</f>
        <v>1.3469617305929995</v>
      </c>
      <c r="AK250" s="14">
        <f>Inputs!$C$92/Inputs!$D$10*CAN!T$232/CAN!$C$232</f>
        <v>1.2023776587360067</v>
      </c>
      <c r="AL250" s="14">
        <f>Inputs!$C$92/Inputs!$D$10*CAN!U$232/CAN!$C$232</f>
        <v>1.261368449723584</v>
      </c>
      <c r="AM250" s="14">
        <f>Inputs!$C$92/Inputs!$D$10*CAN!V$232/CAN!$C$232</f>
        <v>1.255838138628155</v>
      </c>
      <c r="AN250" s="36"/>
      <c r="AO250" s="18"/>
      <c r="AP250" s="18"/>
      <c r="AQ250" s="18"/>
      <c r="AR250" s="18"/>
      <c r="AS250" s="18"/>
      <c r="AT250" s="18"/>
    </row>
    <row r="251" spans="1:48" x14ac:dyDescent="0.2">
      <c r="A251" s="21" t="str">
        <f t="shared" si="251"/>
        <v>CIMS.CAN.MB.Transportation Personal.Transit.Rapid TransitLight RailService requestedCIMS.CAN.MB.Electricity</v>
      </c>
      <c r="B251" s="1" t="s">
        <v>395</v>
      </c>
      <c r="C251" s="1" t="s">
        <v>209</v>
      </c>
      <c r="D251" s="1" t="s">
        <v>129</v>
      </c>
      <c r="E251" s="1" t="s">
        <v>71</v>
      </c>
      <c r="F251" s="1" t="s">
        <v>269</v>
      </c>
      <c r="G251" s="1" t="s">
        <v>68</v>
      </c>
      <c r="H251" s="14">
        <f t="shared" ref="H251:H254" si="306">T251</f>
        <v>0.26333333333333331</v>
      </c>
      <c r="I251" s="14"/>
      <c r="J251" s="14"/>
      <c r="K251" s="14"/>
      <c r="L251" s="14"/>
      <c r="M251" s="14"/>
      <c r="N251" s="14"/>
      <c r="O251" s="14"/>
      <c r="P251" s="14"/>
      <c r="Q251" s="14"/>
      <c r="R251" s="14"/>
      <c r="T251" s="14">
        <f>Inputs!$C$90/Inputs!$D$11</f>
        <v>0.26333333333333331</v>
      </c>
      <c r="U251" s="14"/>
      <c r="V251" s="5"/>
      <c r="W251" s="5"/>
      <c r="X251" s="5"/>
      <c r="Y251" s="5"/>
      <c r="Z251" s="5"/>
      <c r="AA251" s="5"/>
      <c r="AB251" s="5"/>
      <c r="AC251" s="5"/>
      <c r="AD251" s="5"/>
      <c r="AE251" s="5"/>
      <c r="AF251" s="5"/>
      <c r="AG251" s="5"/>
      <c r="AH251" s="5"/>
      <c r="AI251" s="5"/>
      <c r="AJ251" s="5"/>
      <c r="AK251" s="5"/>
      <c r="AL251" s="5"/>
      <c r="AM251" s="5"/>
      <c r="AN251" s="5"/>
      <c r="AO251" s="18"/>
      <c r="AP251" s="18"/>
      <c r="AQ251" s="18"/>
      <c r="AR251" s="18"/>
      <c r="AS251" s="18"/>
      <c r="AT251" s="18"/>
    </row>
    <row r="252" spans="1:48" x14ac:dyDescent="0.2">
      <c r="A252" s="21" t="str">
        <f t="shared" si="251"/>
        <v>CIMS.CAN.MB.Transportation Personal.Intercity BusOutput</v>
      </c>
      <c r="B252" s="1" t="s">
        <v>270</v>
      </c>
      <c r="C252" s="1" t="s">
        <v>209</v>
      </c>
      <c r="E252" s="1" t="s">
        <v>78</v>
      </c>
      <c r="G252" s="1" t="s">
        <v>139</v>
      </c>
      <c r="H252" s="14">
        <f t="shared" si="306"/>
        <v>956.73357798106247</v>
      </c>
      <c r="I252" s="14"/>
      <c r="J252" s="14"/>
      <c r="K252" s="14"/>
      <c r="L252" s="14"/>
      <c r="M252" s="14"/>
      <c r="N252" s="14"/>
      <c r="O252" s="14"/>
      <c r="P252" s="14"/>
      <c r="Q252" s="14"/>
      <c r="R252" s="14"/>
      <c r="T252" s="14">
        <f>AVERAGE(CAN!C$253:W$253)/1000</f>
        <v>956.73357798106247</v>
      </c>
      <c r="U252" s="14"/>
      <c r="V252" s="5"/>
      <c r="W252" s="5"/>
      <c r="X252" s="5"/>
      <c r="Y252" s="5"/>
      <c r="Z252" s="5"/>
      <c r="AA252" s="5"/>
      <c r="AB252" s="5"/>
      <c r="AC252" s="5"/>
      <c r="AD252" s="5"/>
      <c r="AE252" s="5"/>
      <c r="AF252" s="5"/>
      <c r="AG252" s="5"/>
      <c r="AH252" s="5"/>
      <c r="AI252" s="5"/>
      <c r="AJ252" s="5"/>
      <c r="AK252" s="5"/>
      <c r="AL252" s="5"/>
      <c r="AM252" s="5"/>
      <c r="AN252" s="5"/>
      <c r="AO252" s="18"/>
      <c r="AP252" s="18"/>
      <c r="AQ252" s="18"/>
      <c r="AR252" s="18"/>
      <c r="AS252" s="18"/>
      <c r="AT252" s="18"/>
    </row>
    <row r="253" spans="1:48" x14ac:dyDescent="0.2">
      <c r="A253" s="21" t="str">
        <f t="shared" si="251"/>
        <v>CIMS.CAN.MB.Transportation Personal.Intercity BusBus Intercity DieselMarket share</v>
      </c>
      <c r="B253" s="1" t="s">
        <v>270</v>
      </c>
      <c r="C253" s="1" t="s">
        <v>209</v>
      </c>
      <c r="D253" s="1" t="s">
        <v>223</v>
      </c>
      <c r="E253" s="1" t="s">
        <v>72</v>
      </c>
      <c r="G253" s="1" t="s">
        <v>73</v>
      </c>
      <c r="H253" s="14">
        <f t="shared" si="306"/>
        <v>0.81865072961571261</v>
      </c>
      <c r="I253" s="14"/>
      <c r="J253" s="14"/>
      <c r="K253" s="14"/>
      <c r="L253" s="14"/>
      <c r="M253" s="14"/>
      <c r="N253" s="14"/>
      <c r="O253" s="14"/>
      <c r="P253" s="14"/>
      <c r="Q253" s="14"/>
      <c r="R253" s="14"/>
      <c r="T253" s="14">
        <f>MB!C$271</f>
        <v>0.81865072961571261</v>
      </c>
      <c r="U253" s="14"/>
      <c r="V253" s="5"/>
      <c r="W253" s="5"/>
      <c r="X253" s="5"/>
      <c r="Y253" s="5"/>
      <c r="Z253" s="5"/>
      <c r="AA253" s="5"/>
      <c r="AB253" s="5"/>
      <c r="AC253" s="5"/>
      <c r="AD253" s="5"/>
      <c r="AE253" s="5"/>
      <c r="AF253" s="5"/>
      <c r="AG253" s="5"/>
      <c r="AH253" s="5"/>
      <c r="AI253" s="5"/>
      <c r="AJ253" s="5"/>
      <c r="AK253" s="5"/>
      <c r="AL253" s="5"/>
      <c r="AM253" s="5"/>
      <c r="AN253" s="5"/>
      <c r="AO253" s="18"/>
      <c r="AP253" s="18"/>
      <c r="AQ253" s="18"/>
      <c r="AR253" s="18"/>
      <c r="AS253" s="18"/>
      <c r="AT253" s="18"/>
    </row>
    <row r="254" spans="1:48" x14ac:dyDescent="0.2">
      <c r="A254" s="21" t="str">
        <f t="shared" si="251"/>
        <v>CIMS.CAN.MB.Transportation Personal.Intercity BusBus Intercity GasolineMarket share</v>
      </c>
      <c r="B254" s="1" t="s">
        <v>270</v>
      </c>
      <c r="C254" s="1" t="s">
        <v>209</v>
      </c>
      <c r="D254" s="1" t="s">
        <v>131</v>
      </c>
      <c r="E254" s="1" t="s">
        <v>72</v>
      </c>
      <c r="G254" s="1" t="s">
        <v>73</v>
      </c>
      <c r="H254" s="14">
        <f t="shared" si="306"/>
        <v>0.18134927038428733</v>
      </c>
      <c r="I254" s="14"/>
      <c r="J254" s="14"/>
      <c r="K254" s="14"/>
      <c r="L254" s="14"/>
      <c r="M254" s="14"/>
      <c r="N254" s="14"/>
      <c r="O254" s="14"/>
      <c r="P254" s="14"/>
      <c r="Q254" s="14"/>
      <c r="R254" s="14"/>
      <c r="T254" s="14">
        <f>MB!C$273</f>
        <v>0.18134927038428733</v>
      </c>
      <c r="U254" s="14"/>
      <c r="V254" s="14"/>
      <c r="W254" s="14"/>
      <c r="X254" s="14"/>
      <c r="Y254" s="14"/>
      <c r="Z254" s="14"/>
      <c r="AA254" s="14"/>
      <c r="AB254" s="14"/>
      <c r="AC254" s="14"/>
      <c r="AD254" s="14"/>
      <c r="AE254" s="14"/>
      <c r="AF254" s="14"/>
      <c r="AG254" s="14"/>
      <c r="AH254" s="14"/>
      <c r="AI254" s="14"/>
      <c r="AJ254" s="14"/>
      <c r="AK254" s="14"/>
      <c r="AL254" s="14"/>
      <c r="AM254" s="14"/>
      <c r="AN254" s="14"/>
      <c r="AO254" s="35"/>
      <c r="AP254" s="35"/>
      <c r="AQ254" s="35"/>
      <c r="AR254" s="35"/>
      <c r="AS254" s="35"/>
      <c r="AT254" s="35"/>
    </row>
    <row r="255" spans="1:48" x14ac:dyDescent="0.2">
      <c r="A255" s="21" t="str">
        <f t="shared" si="251"/>
        <v>CIMS.CAN.MB.Transportation Personal.Intercity BusBus Intercity DieselService requestedCIMS.CAN.MB.Fuel Blends.Diesel_Transportation</v>
      </c>
      <c r="B255" s="1" t="s">
        <v>270</v>
      </c>
      <c r="C255" s="1" t="s">
        <v>209</v>
      </c>
      <c r="D255" s="1" t="s">
        <v>223</v>
      </c>
      <c r="E255" s="1" t="s">
        <v>71</v>
      </c>
      <c r="F255" s="1" t="s">
        <v>433</v>
      </c>
      <c r="G255" s="1" t="s">
        <v>68</v>
      </c>
      <c r="H255" s="14" cm="1">
        <f t="array" ref="H255">TREND($T255:$AM255,$T$2:$AM$2,H$1)</f>
        <v>0.84748809952566262</v>
      </c>
      <c r="I255" s="14" cm="1">
        <f t="array" ref="I255">TREND($T255:$AM255,$T$2:$AM$2,I$1)</f>
        <v>0.78582746151614558</v>
      </c>
      <c r="J255" s="14" cm="1">
        <f t="array" ref="J255">TREND($T255:$AM255,$T$2:$AM$2,J$1)</f>
        <v>0.72416682350662853</v>
      </c>
      <c r="K255" s="14" cm="1">
        <f t="array" ref="K255">TREND($T255:$AM255,$T$2:$AM$2,K$1)</f>
        <v>0.66250618549711149</v>
      </c>
      <c r="L255" s="14" cm="1">
        <f t="array" ref="L255">TREND($T255:$AM255,$T$2:$AM$2,L$1)</f>
        <v>0.61317767508949572</v>
      </c>
      <c r="M255" s="49">
        <f t="shared" ref="M255:R255" si="307">L255</f>
        <v>0.61317767508949572</v>
      </c>
      <c r="N255" s="49">
        <f t="shared" si="307"/>
        <v>0.61317767508949572</v>
      </c>
      <c r="O255" s="49">
        <f t="shared" si="307"/>
        <v>0.61317767508949572</v>
      </c>
      <c r="P255" s="49">
        <f t="shared" si="307"/>
        <v>0.61317767508949572</v>
      </c>
      <c r="Q255" s="49">
        <f t="shared" si="307"/>
        <v>0.61317767508949572</v>
      </c>
      <c r="R255" s="49">
        <f t="shared" si="307"/>
        <v>0.61317767508949572</v>
      </c>
      <c r="T255" s="14">
        <f>MB!C$267*1000</f>
        <v>0.79505375721916716</v>
      </c>
      <c r="U255" s="14">
        <f>MB!D$267*1000</f>
        <v>0.80832203472276343</v>
      </c>
      <c r="V255" s="14">
        <f>MB!E$267*1000</f>
        <v>0.77701297383467716</v>
      </c>
      <c r="W255" s="14">
        <f>MB!F$267*1000</f>
        <v>0.77435583456692658</v>
      </c>
      <c r="X255" s="14">
        <f>MB!G$267*1000</f>
        <v>0.75940069584873038</v>
      </c>
      <c r="Y255" s="14">
        <f>MB!H$267*1000</f>
        <v>0.74520157460451719</v>
      </c>
      <c r="Z255" s="14">
        <f>MB!I$267*1000</f>
        <v>0.8467023268677818</v>
      </c>
      <c r="AA255" s="14">
        <f>MB!J$267*1000</f>
        <v>0.76681847392066305</v>
      </c>
      <c r="AB255" s="14">
        <f>MB!K$267*1000</f>
        <v>0.81967520065745103</v>
      </c>
      <c r="AC255" s="14">
        <f>MB!L$267*1000</f>
        <v>0.68677234418980315</v>
      </c>
      <c r="AD255" s="14">
        <f>MB!M$267*1000</f>
        <v>0.76452818431950287</v>
      </c>
      <c r="AE255" s="14">
        <f>MB!N$267*1000</f>
        <v>0.70170920413070259</v>
      </c>
      <c r="AF255" s="14">
        <f>MB!O$267*1000</f>
        <v>0.78013375949784147</v>
      </c>
      <c r="AG255" s="14">
        <f>MB!P$267*1000</f>
        <v>0.73320845911638843</v>
      </c>
      <c r="AH255" s="14">
        <f>MB!Q$267*1000</f>
        <v>0.90966547196242598</v>
      </c>
      <c r="AI255" s="14">
        <f>MB!R$267*1000</f>
        <v>0.80597801184570561</v>
      </c>
      <c r="AJ255" s="14">
        <f>MB!S$267*1000</f>
        <v>0.73382660048019122</v>
      </c>
      <c r="AK255" s="14">
        <f>MB!T$267*1000</f>
        <v>0.51314334009277818</v>
      </c>
      <c r="AL255" s="14">
        <f>MB!U$267*1000</f>
        <v>0.43782620369266234</v>
      </c>
      <c r="AM255" s="14">
        <f>MB!V$267*1000</f>
        <v>0.44732329458088094</v>
      </c>
      <c r="AN255" s="36"/>
      <c r="AO255" s="18"/>
      <c r="AP255" s="18"/>
      <c r="AQ255" s="18"/>
      <c r="AR255" s="18"/>
      <c r="AS255" s="18"/>
      <c r="AT255" s="18"/>
    </row>
    <row r="256" spans="1:48" x14ac:dyDescent="0.2">
      <c r="A256" s="21" t="str">
        <f t="shared" si="251"/>
        <v>CIMS.CAN.MB.Transportation Personal.Intercity BusBus Intercity GasolineService requestedCIMS.CAN.MB.Fuel Blends.Gasoline_Transportation</v>
      </c>
      <c r="B256" s="1" t="s">
        <v>270</v>
      </c>
      <c r="C256" s="1" t="s">
        <v>209</v>
      </c>
      <c r="D256" s="1" t="s">
        <v>131</v>
      </c>
      <c r="E256" s="1" t="s">
        <v>71</v>
      </c>
      <c r="F256" s="1" t="s">
        <v>449</v>
      </c>
      <c r="G256" s="1" t="s">
        <v>68</v>
      </c>
      <c r="H256" s="36">
        <f t="shared" ref="H256" si="308">H255</f>
        <v>0.84748809952566262</v>
      </c>
      <c r="I256" s="36">
        <f t="shared" ref="I256" si="309">I255</f>
        <v>0.78582746151614558</v>
      </c>
      <c r="J256" s="36">
        <f t="shared" ref="J256" si="310">J255</f>
        <v>0.72416682350662853</v>
      </c>
      <c r="K256" s="36">
        <f t="shared" ref="K256" si="311">K255</f>
        <v>0.66250618549711149</v>
      </c>
      <c r="L256" s="36">
        <f t="shared" ref="L256" si="312">L255</f>
        <v>0.61317767508949572</v>
      </c>
      <c r="M256" s="36">
        <f t="shared" ref="M256" si="313">M255</f>
        <v>0.61317767508949572</v>
      </c>
      <c r="N256" s="36">
        <f t="shared" ref="N256" si="314">N255</f>
        <v>0.61317767508949572</v>
      </c>
      <c r="O256" s="36">
        <f t="shared" ref="O256" si="315">O255</f>
        <v>0.61317767508949572</v>
      </c>
      <c r="P256" s="36">
        <f t="shared" ref="P256" si="316">P255</f>
        <v>0.61317767508949572</v>
      </c>
      <c r="Q256" s="36">
        <f t="shared" ref="Q256" si="317">Q255</f>
        <v>0.61317767508949572</v>
      </c>
      <c r="R256" s="36">
        <f t="shared" ref="R256" si="318">R255</f>
        <v>0.61317767508949572</v>
      </c>
      <c r="T256" s="14"/>
      <c r="U256" s="14"/>
      <c r="V256" s="5"/>
      <c r="W256" s="5"/>
      <c r="X256" s="5"/>
      <c r="Y256" s="5"/>
      <c r="Z256" s="5"/>
      <c r="AA256" s="5"/>
      <c r="AB256" s="5"/>
      <c r="AC256" s="5"/>
      <c r="AD256" s="5"/>
      <c r="AE256" s="5"/>
      <c r="AF256" s="5"/>
      <c r="AG256" s="5"/>
      <c r="AH256" s="5"/>
      <c r="AI256" s="5"/>
      <c r="AJ256" s="5"/>
      <c r="AK256" s="5"/>
      <c r="AL256" s="5"/>
      <c r="AM256" s="5"/>
      <c r="AN256" s="5"/>
      <c r="AO256" s="18"/>
      <c r="AP256" s="18"/>
      <c r="AQ256" s="18"/>
      <c r="AR256" s="18"/>
      <c r="AS256" s="18"/>
      <c r="AT256" s="18"/>
    </row>
    <row r="257" spans="1:48" x14ac:dyDescent="0.2">
      <c r="A257" s="21" t="str">
        <f t="shared" si="251"/>
        <v>CIMS.CAN.MB.Transportation Personal.Intercity RailRail Intercity DieselMarket share</v>
      </c>
      <c r="B257" s="1" t="s">
        <v>271</v>
      </c>
      <c r="C257" s="1" t="s">
        <v>209</v>
      </c>
      <c r="D257" s="1" t="s">
        <v>225</v>
      </c>
      <c r="E257" s="1" t="s">
        <v>72</v>
      </c>
      <c r="G257" s="1" t="s">
        <v>73</v>
      </c>
      <c r="H257" s="14">
        <f t="shared" ref="H257" si="319">T257</f>
        <v>1</v>
      </c>
      <c r="I257" s="14"/>
      <c r="J257" s="14"/>
      <c r="K257" s="14"/>
      <c r="L257" s="14"/>
      <c r="M257" s="14"/>
      <c r="N257" s="14"/>
      <c r="O257" s="14"/>
      <c r="P257" s="14"/>
      <c r="Q257" s="14"/>
      <c r="R257" s="14"/>
      <c r="T257" s="14">
        <f>MB!C$309</f>
        <v>1</v>
      </c>
      <c r="U257" s="14"/>
      <c r="V257" s="14"/>
      <c r="W257" s="14"/>
      <c r="X257" s="14"/>
      <c r="Y257" s="14"/>
      <c r="Z257" s="14"/>
      <c r="AA257" s="14"/>
      <c r="AB257" s="14"/>
      <c r="AC257" s="14"/>
      <c r="AD257" s="14"/>
      <c r="AE257" s="14"/>
      <c r="AF257" s="14"/>
      <c r="AG257" s="14"/>
      <c r="AH257" s="14"/>
      <c r="AI257" s="14"/>
      <c r="AJ257" s="14"/>
      <c r="AK257" s="14"/>
      <c r="AL257" s="14"/>
      <c r="AM257" s="14"/>
      <c r="AN257" s="14"/>
      <c r="AO257" s="35"/>
      <c r="AP257" s="35"/>
      <c r="AQ257" s="35"/>
      <c r="AR257" s="35"/>
      <c r="AS257" s="35"/>
      <c r="AT257" s="35"/>
    </row>
    <row r="258" spans="1:48" x14ac:dyDescent="0.2">
      <c r="A258" s="21" t="str">
        <f t="shared" si="251"/>
        <v>CIMS.CAN.MB.Transportation Personal.Intercity RailRail Intercity DieselService requestedCIMS.CAN.MB.Fuel Blends.Diesel_Transportation</v>
      </c>
      <c r="B258" s="1" t="s">
        <v>271</v>
      </c>
      <c r="C258" s="1" t="s">
        <v>209</v>
      </c>
      <c r="D258" s="1" t="s">
        <v>225</v>
      </c>
      <c r="E258" s="1" t="s">
        <v>71</v>
      </c>
      <c r="F258" s="1" t="s">
        <v>433</v>
      </c>
      <c r="G258" s="1" t="s">
        <v>68</v>
      </c>
      <c r="H258" s="14" cm="1">
        <f t="array" ref="H258">TREND($T258:$AM258,$T$2:$AM$2,H$1)</f>
        <v>1.9938942624324696</v>
      </c>
      <c r="I258" s="14" cm="1">
        <f t="array" ref="I258">TREND($T258:$AM258,$T$2:$AM$2,I$1)</f>
        <v>1.8539965299869507</v>
      </c>
      <c r="J258" s="14" cm="1">
        <f t="array" ref="J258">TREND($T258:$AM258,$T$2:$AM$2,J$1)</f>
        <v>1.7140987975414319</v>
      </c>
      <c r="K258" s="14" cm="1">
        <f t="array" ref="K258">TREND($T258:$AM258,$T$2:$AM$2,K$1)</f>
        <v>1.5742010650959131</v>
      </c>
      <c r="L258" s="14" cm="1">
        <f t="array" ref="L258">TREND($T258:$AM258,$T$2:$AM$2,L$1)</f>
        <v>1.4622828791394937</v>
      </c>
      <c r="M258" s="49">
        <f t="shared" ref="M258:R258" si="320">L258</f>
        <v>1.4622828791394937</v>
      </c>
      <c r="N258" s="49">
        <f t="shared" si="320"/>
        <v>1.4622828791394937</v>
      </c>
      <c r="O258" s="49">
        <f t="shared" si="320"/>
        <v>1.4622828791394937</v>
      </c>
      <c r="P258" s="49">
        <f t="shared" si="320"/>
        <v>1.4622828791394937</v>
      </c>
      <c r="Q258" s="49">
        <f t="shared" si="320"/>
        <v>1.4622828791394937</v>
      </c>
      <c r="R258" s="49">
        <f t="shared" si="320"/>
        <v>1.4622828791394937</v>
      </c>
      <c r="T258" s="14">
        <f>MB!C$305*1000</f>
        <v>1.9204814702161501</v>
      </c>
      <c r="U258" s="14">
        <f>MB!D$305*1000</f>
        <v>1.9062958973226385</v>
      </c>
      <c r="V258" s="14">
        <f>MB!E$305*1000</f>
        <v>1.7229657590389662</v>
      </c>
      <c r="W258" s="14">
        <f>MB!F$305*1000</f>
        <v>1.8189688785841382</v>
      </c>
      <c r="X258" s="14">
        <f>MB!G$305*1000</f>
        <v>1.78924327352682</v>
      </c>
      <c r="Y258" s="14">
        <f>MB!H$305*1000</f>
        <v>1.804521479870189</v>
      </c>
      <c r="Z258" s="14">
        <f>MB!I$305*1000</f>
        <v>1.860318060009059</v>
      </c>
      <c r="AA258" s="14">
        <f>MB!J$305*1000</f>
        <v>1.9299981761934748</v>
      </c>
      <c r="AB258" s="14">
        <f>MB!K$305*1000</f>
        <v>2.0024036186402405</v>
      </c>
      <c r="AC258" s="14">
        <f>MB!L$305*1000</f>
        <v>2.118462350497258</v>
      </c>
      <c r="AD258" s="14">
        <f>MB!M$305*1000</f>
        <v>1.7607334956010352</v>
      </c>
      <c r="AE258" s="14">
        <f>MB!N$305*1000</f>
        <v>1.9674762708364488</v>
      </c>
      <c r="AF258" s="14">
        <f>MB!O$305*1000</f>
        <v>1.7315564626900113</v>
      </c>
      <c r="AG258" s="14">
        <f>MB!P$305*1000</f>
        <v>1.537698456292377</v>
      </c>
      <c r="AH258" s="14">
        <f>MB!Q$305*1000</f>
        <v>1.4943592494671178</v>
      </c>
      <c r="AI258" s="14">
        <f>MB!R$305*1000</f>
        <v>1.4819527024072694</v>
      </c>
      <c r="AJ258" s="14">
        <f>MB!S$305*1000</f>
        <v>1.4353415308792774</v>
      </c>
      <c r="AK258" s="14">
        <f>MB!T$305*1000</f>
        <v>1.4951849009798979</v>
      </c>
      <c r="AL258" s="14">
        <f>MB!U$305*1000</f>
        <v>1.4602077368814363</v>
      </c>
      <c r="AM258" s="14">
        <f>MB!V$305*1000</f>
        <v>1.3236016457859263</v>
      </c>
      <c r="AN258" s="36"/>
      <c r="AO258" s="18"/>
      <c r="AP258" s="18"/>
      <c r="AQ258" s="18"/>
      <c r="AR258" s="18"/>
      <c r="AS258" s="18"/>
      <c r="AT258" s="18"/>
    </row>
    <row r="259" spans="1:48" x14ac:dyDescent="0.2">
      <c r="A259" s="21" t="str">
        <f>B259&amp;D259&amp;E259&amp;F259</f>
        <v>CIMS.CAN.MB.Transportation Personal.Mode.Intercity AirAir IntercityMarket share</v>
      </c>
      <c r="B259" s="1" t="s">
        <v>264</v>
      </c>
      <c r="C259" s="1" t="s">
        <v>209</v>
      </c>
      <c r="D259" s="1" t="s">
        <v>406</v>
      </c>
      <c r="E259" s="1" t="s">
        <v>72</v>
      </c>
      <c r="G259" s="1" t="s">
        <v>73</v>
      </c>
      <c r="H259" s="14">
        <f t="shared" ref="H259" si="321">T259</f>
        <v>1</v>
      </c>
      <c r="I259" s="14"/>
      <c r="J259" s="14"/>
      <c r="K259" s="14"/>
      <c r="L259" s="14"/>
      <c r="M259" s="14"/>
      <c r="N259" s="14"/>
      <c r="O259" s="14"/>
      <c r="P259" s="14"/>
      <c r="Q259" s="14"/>
      <c r="R259" s="14"/>
      <c r="T259" s="36">
        <v>1</v>
      </c>
      <c r="U259" s="14"/>
      <c r="V259" s="14"/>
      <c r="W259" s="14"/>
      <c r="X259" s="14"/>
      <c r="Y259" s="14"/>
      <c r="Z259" s="14"/>
      <c r="AA259" s="14"/>
      <c r="AB259" s="14"/>
      <c r="AC259" s="14"/>
      <c r="AD259" s="14"/>
      <c r="AE259" s="14"/>
      <c r="AF259" s="14"/>
      <c r="AG259" s="14"/>
      <c r="AH259" s="14"/>
      <c r="AI259" s="14"/>
      <c r="AJ259" s="14"/>
      <c r="AK259" s="14"/>
      <c r="AL259" s="14"/>
      <c r="AM259" s="14"/>
      <c r="AN259" s="14"/>
      <c r="AO259" s="35"/>
      <c r="AP259" s="35"/>
      <c r="AQ259" s="35"/>
      <c r="AR259" s="35"/>
      <c r="AS259" s="35"/>
      <c r="AT259" s="35"/>
    </row>
    <row r="260" spans="1:48" x14ac:dyDescent="0.2">
      <c r="A260" s="21" t="str">
        <f>B260&amp;D260&amp;E260&amp;F260</f>
        <v>CIMS.CAN.MB.Transportation Personal.Mode.Intercity AirAir IntercityService requestedCIMS.Generic Fuels.Jet Fuel</v>
      </c>
      <c r="B260" s="1" t="s">
        <v>264</v>
      </c>
      <c r="C260" s="1" t="s">
        <v>209</v>
      </c>
      <c r="D260" s="1" t="s">
        <v>406</v>
      </c>
      <c r="E260" s="1" t="s">
        <v>71</v>
      </c>
      <c r="F260" s="1" t="s">
        <v>407</v>
      </c>
      <c r="G260" s="1" t="s">
        <v>68</v>
      </c>
      <c r="H260" s="14" cm="1">
        <f t="array" ref="H260">TREND($T260:$AM260,$T$2:$AM$2,H$1)</f>
        <v>3.318720661430973</v>
      </c>
      <c r="I260" s="14" cm="1">
        <f t="array" ref="I260">TREND($T260:$AM260,$T$2:$AM$2,I$1)</f>
        <v>2.9481661104022976</v>
      </c>
      <c r="J260" s="14" cm="1">
        <f t="array" ref="J260">TREND($T260:$AM260,$T$2:$AM$2,J$1)</f>
        <v>2.5776115593735938</v>
      </c>
      <c r="K260" s="14" cm="1">
        <f t="array" ref="K260">TREND($T260:$AM260,$T$2:$AM$2,K$1)</f>
        <v>2.2070570083448899</v>
      </c>
      <c r="L260" s="14" cm="1">
        <f t="array" ref="L260">TREND($T260:$AM260,$T$2:$AM$2,L$1)</f>
        <v>1.9106133675219326</v>
      </c>
      <c r="M260" s="49">
        <f t="shared" ref="M260:R260" si="322">L260</f>
        <v>1.9106133675219326</v>
      </c>
      <c r="N260" s="49">
        <f t="shared" si="322"/>
        <v>1.9106133675219326</v>
      </c>
      <c r="O260" s="49">
        <f t="shared" si="322"/>
        <v>1.9106133675219326</v>
      </c>
      <c r="P260" s="49">
        <f t="shared" si="322"/>
        <v>1.9106133675219326</v>
      </c>
      <c r="Q260" s="49">
        <f t="shared" si="322"/>
        <v>1.9106133675219326</v>
      </c>
      <c r="R260" s="49">
        <f t="shared" si="322"/>
        <v>1.9106133675219326</v>
      </c>
      <c r="T260" s="14">
        <f>MB!C$343*1000</f>
        <v>3.1596164623055469</v>
      </c>
      <c r="U260" s="14">
        <f>MB!D$343*1000</f>
        <v>2.9527205259250113</v>
      </c>
      <c r="V260" s="14">
        <f>MB!E$343*1000</f>
        <v>3.1966198718371954</v>
      </c>
      <c r="W260" s="14">
        <f>MB!F$343*1000</f>
        <v>3.3390322912595214</v>
      </c>
      <c r="X260" s="14">
        <f>MB!G$343*1000</f>
        <v>3.3010495245419484</v>
      </c>
      <c r="Y260" s="14">
        <f>MB!H$343*1000</f>
        <v>3.2499116413728988</v>
      </c>
      <c r="Z260" s="14">
        <f>MB!I$343*1000</f>
        <v>2.9989696576940412</v>
      </c>
      <c r="AA260" s="14">
        <f>MB!J$343*1000</f>
        <v>2.8713729955656522</v>
      </c>
      <c r="AB260" s="14">
        <f>MB!K$343*1000</f>
        <v>2.6388362787875428</v>
      </c>
      <c r="AC260" s="14">
        <f>MB!L$343*1000</f>
        <v>2.5195506570255954</v>
      </c>
      <c r="AD260" s="14">
        <f>MB!M$343*1000</f>
        <v>2.344412770084316</v>
      </c>
      <c r="AE260" s="14">
        <f>MB!N$343*1000</f>
        <v>2.201890833201765</v>
      </c>
      <c r="AF260" s="14">
        <f>MB!O$343*1000</f>
        <v>2.3656422106079771</v>
      </c>
      <c r="AG260" s="14">
        <f>MB!P$343*1000</f>
        <v>2.464393491084564</v>
      </c>
      <c r="AH260" s="14">
        <f>MB!Q$343*1000</f>
        <v>2.258551259990718</v>
      </c>
      <c r="AI260" s="14">
        <f>MB!R$343*1000</f>
        <v>2.1942755263623375</v>
      </c>
      <c r="AJ260" s="14">
        <f>MB!S$343*1000</f>
        <v>2.0550901367253114</v>
      </c>
      <c r="AK260" s="14">
        <f>MB!T$343*1000</f>
        <v>2.025647453768229</v>
      </c>
      <c r="AL260" s="14">
        <f>MB!U$343*1000</f>
        <v>2.0943365841727686</v>
      </c>
      <c r="AM260" s="14">
        <f>MB!V$343*1000</f>
        <v>2.0614201172162478</v>
      </c>
      <c r="AN260" s="36"/>
      <c r="AO260" s="18"/>
      <c r="AP260" s="18"/>
      <c r="AQ260" s="18"/>
      <c r="AR260" s="18"/>
      <c r="AS260" s="18"/>
      <c r="AT260" s="18"/>
    </row>
    <row r="261" spans="1:48" x14ac:dyDescent="0.2">
      <c r="H261" s="3"/>
      <c r="I261" s="3"/>
      <c r="J261" s="3"/>
      <c r="K261" s="3"/>
      <c r="L261" s="3"/>
      <c r="M261" s="3"/>
      <c r="N261" s="3"/>
      <c r="O261" s="3"/>
      <c r="P261" s="3"/>
      <c r="Q261" s="3"/>
      <c r="R261" s="3"/>
    </row>
    <row r="262" spans="1:48" x14ac:dyDescent="0.2">
      <c r="A262" s="21" t="str">
        <f t="shared" ref="A262:A310" si="323">B262&amp;D262&amp;E262&amp;F262</f>
        <v>CIMS.CAN.ONService requestedCIMS.CAN.ON.Transportation Personal</v>
      </c>
      <c r="B262" s="1" t="s">
        <v>27</v>
      </c>
      <c r="C262" s="1" t="s">
        <v>210</v>
      </c>
      <c r="E262" s="1" t="s">
        <v>71</v>
      </c>
      <c r="F262" s="6" t="s">
        <v>107</v>
      </c>
      <c r="G262" s="1" t="s">
        <v>139</v>
      </c>
      <c r="H262" s="5">
        <f t="shared" ref="H262:R262" si="324">INDEX($T262:$AT262,MATCH(H$1,$T$2:$AT$2,0))</f>
        <v>216339980.78622085</v>
      </c>
      <c r="I262" s="5">
        <f t="shared" si="324"/>
        <v>247319628.32311639</v>
      </c>
      <c r="J262" s="5">
        <f t="shared" si="324"/>
        <v>263808439.24352688</v>
      </c>
      <c r="K262" s="5">
        <f t="shared" si="324"/>
        <v>263669281.00812134</v>
      </c>
      <c r="L262" s="5">
        <f t="shared" si="324"/>
        <v>287750305.9915784</v>
      </c>
      <c r="M262" s="5">
        <f t="shared" si="324"/>
        <v>294056525.44418901</v>
      </c>
      <c r="N262" s="5">
        <f t="shared" si="324"/>
        <v>303183189.18266618</v>
      </c>
      <c r="O262" s="5">
        <f t="shared" si="324"/>
        <v>312279811.60047787</v>
      </c>
      <c r="P262" s="5">
        <f t="shared" si="324"/>
        <v>322803241.42910326</v>
      </c>
      <c r="Q262" s="5">
        <f t="shared" si="324"/>
        <v>334824511.91612744</v>
      </c>
      <c r="R262" s="5">
        <f t="shared" si="324"/>
        <v>348422600.6621238</v>
      </c>
      <c r="T262" s="5">
        <f>SUM(ON!C$72,ON!C$107,ON!C$142,ON!C$177,ON!C$212,ON!C$247,ON!C$287,ON!C$325)*1000+T267</f>
        <v>216339980.78622085</v>
      </c>
      <c r="U262" s="5">
        <f>SUM(ON!D$72,ON!D$107,ON!D$142,ON!D$177,ON!D$212,ON!D$247,ON!D$287,ON!D$325)*1000+U267</f>
        <v>213884210.26125431</v>
      </c>
      <c r="V262" s="5">
        <f>SUM(ON!E$72,ON!E$107,ON!E$142,ON!E$177,ON!E$212,ON!E$247,ON!E$287,ON!E$325)*1000+V267</f>
        <v>223048488.31230336</v>
      </c>
      <c r="W262" s="5">
        <f>SUM(ON!F$72,ON!F$107,ON!F$142,ON!F$177,ON!F$212,ON!F$247,ON!F$287,ON!F$325)*1000+W267</f>
        <v>227626874.66076735</v>
      </c>
      <c r="X262" s="5">
        <f>SUM(ON!G$72,ON!G$107,ON!G$142,ON!G$177,ON!G$212,ON!G$247,ON!G$287,ON!G$325)*1000+X267</f>
        <v>234903977.74958444</v>
      </c>
      <c r="Y262" s="5">
        <f>SUM(ON!H$72,ON!H$107,ON!H$142,ON!H$177,ON!H$212,ON!H$247,ON!H$287,ON!H$325)*1000+Y267</f>
        <v>247319628.32311639</v>
      </c>
      <c r="Z262" s="5">
        <f>SUM(ON!I$72,ON!I$107,ON!I$142,ON!I$177,ON!I$212,ON!I$247,ON!I$287,ON!I$325)*1000+Z267</f>
        <v>240301531.27706468</v>
      </c>
      <c r="AA262" s="5">
        <f>SUM(ON!J$72,ON!J$107,ON!J$142,ON!J$177,ON!J$212,ON!J$247,ON!J$287,ON!J$325)*1000+AA267</f>
        <v>242718529.6461778</v>
      </c>
      <c r="AB262" s="5">
        <f>SUM(ON!K$72,ON!K$107,ON!K$142,ON!K$177,ON!K$212,ON!K$247,ON!K$287,ON!K$325)*1000+AB267</f>
        <v>245241146.23770201</v>
      </c>
      <c r="AC262" s="5">
        <f>SUM(ON!L$72,ON!L$107,ON!L$142,ON!L$177,ON!L$212,ON!L$247,ON!L$287,ON!L$325)*1000+AC267</f>
        <v>256722121.97091755</v>
      </c>
      <c r="AD262" s="5">
        <f>SUM(ON!M$72,ON!M$107,ON!M$142,ON!M$177,ON!M$212,ON!M$247,ON!M$287,ON!M$325)*1000+AD267</f>
        <v>263808439.24352688</v>
      </c>
      <c r="AE262" s="5">
        <f>SUM(ON!N$72,ON!N$107,ON!N$142,ON!N$177,ON!N$212,ON!N$247,ON!N$287,ON!N$325)*1000+AE267</f>
        <v>263947756.76376158</v>
      </c>
      <c r="AF262" s="5">
        <f>SUM(ON!O$72,ON!O$107,ON!O$142,ON!O$177,ON!O$212,ON!O$247,ON!O$287,ON!O$325)*1000+AF267</f>
        <v>251789497.87244552</v>
      </c>
      <c r="AG262" s="5">
        <f>SUM(ON!P$72,ON!P$107,ON!P$142,ON!P$177,ON!P$212,ON!P$247,ON!P$287,ON!P$325)*1000+AG267</f>
        <v>265182170.43231288</v>
      </c>
      <c r="AH262" s="5">
        <f>SUM(ON!Q$72,ON!Q$107,ON!Q$142,ON!Q$177,ON!Q$212,ON!Q$247,ON!Q$287,ON!Q$325)*1000+AH267</f>
        <v>258047374.4753997</v>
      </c>
      <c r="AI262" s="5">
        <f>SUM(ON!R$72,ON!R$107,ON!R$142,ON!R$177,ON!R$212,ON!R$247,ON!R$287,ON!R$325)*1000+AI267</f>
        <v>263669281.00812134</v>
      </c>
      <c r="AJ262" s="5">
        <f>SUM(ON!S$72,ON!S$107,ON!S$142,ON!S$177,ON!S$212,ON!S$247,ON!S$287,ON!S$325)*1000+AJ267</f>
        <v>268938285.61066353</v>
      </c>
      <c r="AK262" s="5">
        <f>SUM(ON!T$72,ON!T$107,ON!T$142,ON!T$177,ON!T$212,ON!T$247,ON!T$287,ON!T$325)*1000+AK267</f>
        <v>273080703.50624961</v>
      </c>
      <c r="AL262" s="5">
        <f>SUM(ON!U$72,ON!U$107,ON!U$142,ON!U$177,ON!U$212,ON!U$247,ON!U$287,ON!U$325)*1000+AL267</f>
        <v>281144588.27339029</v>
      </c>
      <c r="AM262" s="5">
        <f>SUM(ON!V$72,ON!V$107,ON!V$142,ON!V$177,ON!V$212,ON!V$247,ON!V$287,ON!V$325)*1000+AM267</f>
        <v>287750305.9915784</v>
      </c>
      <c r="AN262" s="5">
        <f>SUM(ON!W$72,ON!W$107,ON!W$142,ON!W$177,ON!W$212,ON!W$247,ON!W$287,ON!W$325)*1000+AN267</f>
        <v>219879206.31320664</v>
      </c>
      <c r="AO262" s="18">
        <f t="shared" ref="AO262" si="325">SUM(AO264:AO266)</f>
        <v>294056525.44418901</v>
      </c>
      <c r="AP262" s="18">
        <f t="shared" ref="AP262:AT262" si="326">SUM(AP264:AP267)</f>
        <v>303183189.18266618</v>
      </c>
      <c r="AQ262" s="18">
        <f t="shared" si="326"/>
        <v>312279811.60047787</v>
      </c>
      <c r="AR262" s="18">
        <f t="shared" si="326"/>
        <v>322803241.42910326</v>
      </c>
      <c r="AS262" s="18">
        <f t="shared" si="326"/>
        <v>334824511.91612744</v>
      </c>
      <c r="AT262" s="18">
        <f t="shared" si="326"/>
        <v>348422600.6621238</v>
      </c>
    </row>
    <row r="263" spans="1:48" x14ac:dyDescent="0.2">
      <c r="A263" s="21" t="str">
        <f t="shared" si="323"/>
        <v>CIMS.CAN.ON.Transportation PersonalService requestedCIMS.CAN.ON.Transportation Personal.Mode</v>
      </c>
      <c r="B263" s="1" t="s">
        <v>107</v>
      </c>
      <c r="C263" s="1" t="s">
        <v>210</v>
      </c>
      <c r="E263" s="1" t="s">
        <v>71</v>
      </c>
      <c r="F263" s="1" t="s">
        <v>272</v>
      </c>
      <c r="G263" s="1" t="s">
        <v>139</v>
      </c>
      <c r="H263" s="22">
        <v>1</v>
      </c>
      <c r="I263" s="22">
        <v>1</v>
      </c>
      <c r="J263" s="22">
        <v>1</v>
      </c>
      <c r="K263" s="22">
        <v>1</v>
      </c>
      <c r="L263" s="22">
        <v>1</v>
      </c>
      <c r="M263" s="22">
        <v>1</v>
      </c>
      <c r="N263" s="22">
        <v>1</v>
      </c>
      <c r="O263" s="22">
        <v>1</v>
      </c>
      <c r="P263" s="22">
        <v>1</v>
      </c>
      <c r="Q263" s="22">
        <v>1</v>
      </c>
      <c r="R263" s="22">
        <v>1</v>
      </c>
      <c r="T263" s="22"/>
      <c r="U263" s="22"/>
      <c r="V263" s="22"/>
      <c r="W263" s="22"/>
      <c r="X263" s="22"/>
      <c r="Y263" s="22"/>
      <c r="Z263" s="22"/>
      <c r="AA263" s="22"/>
      <c r="AB263" s="22"/>
      <c r="AC263" s="22"/>
      <c r="AD263" s="22"/>
      <c r="AE263" s="22"/>
      <c r="AF263" s="22"/>
      <c r="AG263" s="22"/>
      <c r="AH263" s="22"/>
      <c r="AI263" s="22"/>
      <c r="AJ263" s="22"/>
      <c r="AK263" s="22"/>
      <c r="AL263" s="22"/>
      <c r="AM263" s="22"/>
      <c r="AN263" s="22"/>
      <c r="AO263" s="24"/>
      <c r="AP263" s="24"/>
      <c r="AQ263" s="24"/>
      <c r="AR263" s="24"/>
      <c r="AS263" s="24"/>
      <c r="AT263" s="24"/>
    </row>
    <row r="264" spans="1:48" x14ac:dyDescent="0.2">
      <c r="A264" s="21" t="str">
        <f t="shared" si="323"/>
        <v>CIMS.CAN.ON.Transportation Personal.ModeService requestedCIMS.CAN.ON.Transportation Personal.Mode.Urban</v>
      </c>
      <c r="B264" s="1" t="s">
        <v>272</v>
      </c>
      <c r="C264" s="1" t="s">
        <v>210</v>
      </c>
      <c r="E264" s="1" t="s">
        <v>71</v>
      </c>
      <c r="F264" s="1" t="s">
        <v>273</v>
      </c>
      <c r="G264" s="1" t="s">
        <v>139</v>
      </c>
      <c r="H264" s="14">
        <f t="shared" ref="H264:R264" si="327">INDEX($T264:$AT264,MATCH(H$1,$T$2:$AT$2,0))/INDEX($T262:$AT262,MATCH(H$1,$T$2:$AT$2,0))</f>
        <v>0.54374751916682129</v>
      </c>
      <c r="I264" s="14">
        <f t="shared" si="327"/>
        <v>0.54644057875531049</v>
      </c>
      <c r="J264" s="14">
        <f t="shared" si="327"/>
        <v>0.55698835860374052</v>
      </c>
      <c r="K264" s="14">
        <f t="shared" si="327"/>
        <v>0.5432166513665776</v>
      </c>
      <c r="L264" s="14">
        <f t="shared" si="327"/>
        <v>0.53252568923777144</v>
      </c>
      <c r="M264" s="14">
        <f t="shared" si="327"/>
        <v>0.53189886237022332</v>
      </c>
      <c r="N264" s="14">
        <f t="shared" si="327"/>
        <v>0.52892576367226141</v>
      </c>
      <c r="O264" s="14">
        <f t="shared" si="327"/>
        <v>0.52841913902180848</v>
      </c>
      <c r="P264" s="14">
        <f t="shared" si="327"/>
        <v>0.52788437901431207</v>
      </c>
      <c r="Q264" s="14">
        <f t="shared" si="327"/>
        <v>0.52733380146041786</v>
      </c>
      <c r="R264" s="14">
        <f t="shared" si="327"/>
        <v>0.52677807042940028</v>
      </c>
      <c r="T264" s="5">
        <f t="shared" ref="T264:AT264" si="328">SUM(T268:T270)/(1-$H267)</f>
        <v>117634327.84910537</v>
      </c>
      <c r="U264" s="5">
        <f t="shared" si="328"/>
        <v>116388013.08758001</v>
      </c>
      <c r="V264" s="5">
        <f t="shared" si="328"/>
        <v>123582132.97554542</v>
      </c>
      <c r="W264" s="5">
        <f t="shared" si="328"/>
        <v>126640027.82163361</v>
      </c>
      <c r="X264" s="5">
        <f t="shared" si="328"/>
        <v>129321705.40528053</v>
      </c>
      <c r="Y264" s="5">
        <f t="shared" si="328"/>
        <v>135145480.83843201</v>
      </c>
      <c r="Z264" s="5">
        <f t="shared" si="328"/>
        <v>133747968.05799685</v>
      </c>
      <c r="AA264" s="5">
        <f t="shared" si="328"/>
        <v>133025411.33053574</v>
      </c>
      <c r="AB264" s="5">
        <f t="shared" si="328"/>
        <v>133666562.00452091</v>
      </c>
      <c r="AC264" s="5">
        <f t="shared" si="328"/>
        <v>142139649.34792265</v>
      </c>
      <c r="AD264" s="5">
        <f t="shared" si="328"/>
        <v>146938229.56006664</v>
      </c>
      <c r="AE264" s="5">
        <f t="shared" si="328"/>
        <v>147553108.81387216</v>
      </c>
      <c r="AF264" s="5">
        <f t="shared" si="328"/>
        <v>140045323.48149437</v>
      </c>
      <c r="AG264" s="5">
        <f t="shared" si="328"/>
        <v>146362241.45922178</v>
      </c>
      <c r="AH264" s="5">
        <f t="shared" si="328"/>
        <v>141280437.78641492</v>
      </c>
      <c r="AI264" s="5">
        <f t="shared" si="328"/>
        <v>143229543.89746484</v>
      </c>
      <c r="AJ264" s="5">
        <f t="shared" si="328"/>
        <v>144279240.85321879</v>
      </c>
      <c r="AK264" s="5">
        <f t="shared" si="328"/>
        <v>145105662.90874422</v>
      </c>
      <c r="AL264" s="5">
        <f t="shared" si="328"/>
        <v>149155093.1668289</v>
      </c>
      <c r="AM264" s="5">
        <f t="shared" si="328"/>
        <v>153234430.02654493</v>
      </c>
      <c r="AN264" s="5">
        <f t="shared" si="328"/>
        <v>125091930.16626886</v>
      </c>
      <c r="AO264" s="5">
        <f t="shared" si="328"/>
        <v>156408331.35630476</v>
      </c>
      <c r="AP264" s="5">
        <f t="shared" si="328"/>
        <v>160361399.87103343</v>
      </c>
      <c r="AQ264" s="5">
        <f t="shared" si="328"/>
        <v>165014629.17981708</v>
      </c>
      <c r="AR264" s="5">
        <f t="shared" si="328"/>
        <v>170402788.64560923</v>
      </c>
      <c r="AS264" s="5">
        <f t="shared" si="328"/>
        <v>176564282.69086048</v>
      </c>
      <c r="AT264" s="5">
        <f t="shared" si="328"/>
        <v>183541385.27078706</v>
      </c>
    </row>
    <row r="265" spans="1:48" x14ac:dyDescent="0.2">
      <c r="A265" s="21" t="str">
        <f t="shared" si="323"/>
        <v>CIMS.CAN.ON.Transportation Personal.ModeService requestedCIMS.CAN.ON.Transportation Personal.Mode.Intercity Land</v>
      </c>
      <c r="B265" s="1" t="s">
        <v>272</v>
      </c>
      <c r="C265" s="1" t="s">
        <v>210</v>
      </c>
      <c r="E265" s="1" t="s">
        <v>71</v>
      </c>
      <c r="F265" s="1" t="s">
        <v>274</v>
      </c>
      <c r="G265" s="1" t="s">
        <v>139</v>
      </c>
      <c r="H265" s="14">
        <f t="shared" ref="H265:R265" si="329">INDEX($T265:$AT265,MATCH(H$1,$T$2:$AT$2,0))/INDEX($T262:$AT262,MATCH(H$1,$T$2:$AT$2,0))</f>
        <v>0.4067028204173363</v>
      </c>
      <c r="I265" s="14">
        <f t="shared" si="329"/>
        <v>0.40087766682878068</v>
      </c>
      <c r="J265" s="14">
        <f t="shared" si="329"/>
        <v>0.39534397116366116</v>
      </c>
      <c r="K265" s="14">
        <f t="shared" si="329"/>
        <v>0.39308063036192076</v>
      </c>
      <c r="L265" s="14">
        <f t="shared" si="329"/>
        <v>0.38770308933114156</v>
      </c>
      <c r="M265" s="14">
        <f t="shared" si="329"/>
        <v>0.38400783172946906</v>
      </c>
      <c r="N265" s="14">
        <f t="shared" si="329"/>
        <v>0.37849691386093626</v>
      </c>
      <c r="O265" s="14">
        <f t="shared" si="329"/>
        <v>0.37497476921703876</v>
      </c>
      <c r="P265" s="14">
        <f t="shared" si="329"/>
        <v>0.37163944528619491</v>
      </c>
      <c r="Q265" s="14">
        <f t="shared" si="329"/>
        <v>0.36849749301508161</v>
      </c>
      <c r="R265" s="14">
        <f t="shared" si="329"/>
        <v>0.36555279979572242</v>
      </c>
      <c r="T265" s="5">
        <f t="shared" ref="T265:AT265" si="330">SUM(T273:T275)</f>
        <v>87986080.354788363</v>
      </c>
      <c r="U265" s="5">
        <f t="shared" si="330"/>
        <v>87731359.036489785</v>
      </c>
      <c r="V265" s="5">
        <f t="shared" si="330"/>
        <v>92495148.282604039</v>
      </c>
      <c r="W265" s="5">
        <f t="shared" si="330"/>
        <v>93424123.481800005</v>
      </c>
      <c r="X265" s="5">
        <f t="shared" si="330"/>
        <v>95886399.331177443</v>
      </c>
      <c r="Y265" s="5">
        <f t="shared" si="330"/>
        <v>99144915.563132122</v>
      </c>
      <c r="Z265" s="5">
        <f t="shared" si="330"/>
        <v>96497432.133303866</v>
      </c>
      <c r="AA265" s="5">
        <f t="shared" si="330"/>
        <v>98813901.805546641</v>
      </c>
      <c r="AB265" s="5">
        <f t="shared" si="330"/>
        <v>98503580.06468901</v>
      </c>
      <c r="AC265" s="5">
        <f t="shared" si="330"/>
        <v>102312051.93754733</v>
      </c>
      <c r="AD265" s="5">
        <f t="shared" si="330"/>
        <v>104295075.99702334</v>
      </c>
      <c r="AE265" s="5">
        <f t="shared" si="330"/>
        <v>103689612.08790639</v>
      </c>
      <c r="AF265" s="5">
        <f t="shared" si="330"/>
        <v>97719969.948186517</v>
      </c>
      <c r="AG265" s="5">
        <f t="shared" si="330"/>
        <v>104683372.60494877</v>
      </c>
      <c r="AH265" s="5">
        <f t="shared" si="330"/>
        <v>101597450.34306011</v>
      </c>
      <c r="AI265" s="5">
        <f t="shared" si="330"/>
        <v>103643287.18574676</v>
      </c>
      <c r="AJ265" s="5">
        <f t="shared" si="330"/>
        <v>105703225.59222095</v>
      </c>
      <c r="AK265" s="5">
        <f t="shared" si="330"/>
        <v>105099255.91256484</v>
      </c>
      <c r="AL265" s="5">
        <f t="shared" si="330"/>
        <v>108357691.90261324</v>
      </c>
      <c r="AM265" s="5">
        <f t="shared" si="330"/>
        <v>111561682.58891624</v>
      </c>
      <c r="AN265" s="5">
        <f t="shared" si="330"/>
        <v>88690280.453547597</v>
      </c>
      <c r="AO265" s="5">
        <f t="shared" si="330"/>
        <v>112920008.74172448</v>
      </c>
      <c r="AP265" s="5">
        <f t="shared" si="330"/>
        <v>114753901.44015555</v>
      </c>
      <c r="AQ265" s="5">
        <f t="shared" si="330"/>
        <v>117097050.28602953</v>
      </c>
      <c r="AR265" s="5">
        <f t="shared" si="330"/>
        <v>119966417.58129759</v>
      </c>
      <c r="AS265" s="5">
        <f t="shared" si="330"/>
        <v>123381993.24109128</v>
      </c>
      <c r="AT265" s="5">
        <f t="shared" si="330"/>
        <v>127366857.18414629</v>
      </c>
    </row>
    <row r="266" spans="1:48" x14ac:dyDescent="0.2">
      <c r="A266" s="21" t="str">
        <f t="shared" si="323"/>
        <v>CIMS.CAN.ON.Transportation Personal.ModeService requestedCIMS.CAN.ON.Transportation Personal.Mode.Intercity Air</v>
      </c>
      <c r="B266" s="1" t="s">
        <v>272</v>
      </c>
      <c r="C266" s="1" t="s">
        <v>210</v>
      </c>
      <c r="E266" s="1" t="s">
        <v>71</v>
      </c>
      <c r="F266" s="1" t="s">
        <v>275</v>
      </c>
      <c r="G266" s="1" t="s">
        <v>139</v>
      </c>
      <c r="H266" s="14">
        <f t="shared" ref="H266:R266" si="331">INDEX($T266:$AT266,MATCH(H$1,$T$2:$AT$2,0))/INDEX($T262:$AT262,MATCH(H$1,$T$2:$AT$2,0))</f>
        <v>4.9549660415842509E-2</v>
      </c>
      <c r="I266" s="14">
        <f t="shared" si="331"/>
        <v>5.2681754415908708E-2</v>
      </c>
      <c r="J266" s="14">
        <f t="shared" si="331"/>
        <v>4.7667670232598158E-2</v>
      </c>
      <c r="K266" s="14">
        <f t="shared" si="331"/>
        <v>6.3702718271501674E-2</v>
      </c>
      <c r="L266" s="14">
        <f t="shared" si="331"/>
        <v>7.9771221431086975E-2</v>
      </c>
      <c r="M266" s="14">
        <f t="shared" si="331"/>
        <v>8.4093305900307544E-2</v>
      </c>
      <c r="N266" s="14">
        <f t="shared" si="331"/>
        <v>8.7865288937428107E-2</v>
      </c>
      <c r="O266" s="14">
        <f t="shared" si="331"/>
        <v>9.1898571591693373E-2</v>
      </c>
      <c r="P266" s="14">
        <f t="shared" si="331"/>
        <v>9.57734195390091E-2</v>
      </c>
      <c r="Q266" s="14">
        <f t="shared" si="331"/>
        <v>9.9470854286545757E-2</v>
      </c>
      <c r="R266" s="14">
        <f t="shared" si="331"/>
        <v>0.10297622937016118</v>
      </c>
      <c r="T266" s="5">
        <f>SUM(ON!C$325)*1000</f>
        <v>10719572.582327137</v>
      </c>
      <c r="U266" s="5">
        <f>SUM(ON!D$325)*1000</f>
        <v>9764838.1371844932</v>
      </c>
      <c r="V266" s="5">
        <f>SUM(ON!E$325)*1000</f>
        <v>6971207.0541538997</v>
      </c>
      <c r="W266" s="5">
        <f>SUM(ON!F$325)*1000</f>
        <v>7562723.3573337467</v>
      </c>
      <c r="X266" s="5">
        <f>SUM(ON!G$325)*1000</f>
        <v>9695873.0131263938</v>
      </c>
      <c r="Y266" s="5">
        <f>SUM(ON!H$325)*1000</f>
        <v>13029231.921552237</v>
      </c>
      <c r="Z266" s="5">
        <f>SUM(ON!I$325)*1000</f>
        <v>10056131.085763978</v>
      </c>
      <c r="AA266" s="5">
        <f>SUM(ON!J$325)*1000</f>
        <v>10879216.510095423</v>
      </c>
      <c r="AB266" s="5">
        <f>SUM(ON!K$325)*1000</f>
        <v>13071004.168492043</v>
      </c>
      <c r="AC266" s="5">
        <f>SUM(ON!L$325)*1000</f>
        <v>12270420.685447617</v>
      </c>
      <c r="AD266" s="5">
        <f>SUM(ON!M$325)*1000</f>
        <v>12575133.686436845</v>
      </c>
      <c r="AE266" s="5">
        <f>SUM(ON!N$325)*1000</f>
        <v>12705035.861982979</v>
      </c>
      <c r="AF266" s="5">
        <f>SUM(ON!O$325)*1000</f>
        <v>14024204.442764662</v>
      </c>
      <c r="AG266" s="5">
        <f>SUM(ON!P$325)*1000</f>
        <v>14136556.368142331</v>
      </c>
      <c r="AH266" s="5">
        <f>SUM(ON!Q$325)*1000</f>
        <v>15169486.345924603</v>
      </c>
      <c r="AI266" s="5">
        <f>SUM(ON!R$325)*1000</f>
        <v>16796449.924909759</v>
      </c>
      <c r="AJ266" s="5">
        <f>SUM(ON!S$325)*1000</f>
        <v>18955819.16522377</v>
      </c>
      <c r="AK266" s="5">
        <f>SUM(ON!T$325)*1000</f>
        <v>22875784.684940513</v>
      </c>
      <c r="AL266" s="5">
        <f>SUM(ON!U$325)*1000</f>
        <v>23631803.203948215</v>
      </c>
      <c r="AM266" s="5">
        <f>SUM(ON!V$325)*1000</f>
        <v>22954193.376117233</v>
      </c>
      <c r="AN266" s="5">
        <f>SUM(ON!W$325)*1000</f>
        <v>6096995.6933901692</v>
      </c>
      <c r="AO266" s="41">
        <f t="shared" ref="AO266" si="332">AM266*(1+$AV266)^5</f>
        <v>24728185.346159756</v>
      </c>
      <c r="AP266" s="18">
        <f t="shared" ref="AP266" si="333">AO266*(1+$AV266)^5</f>
        <v>26639278.518505894</v>
      </c>
      <c r="AQ266" s="18">
        <f t="shared" ref="AQ266" si="334">AP266*(1+$AV266)^5</f>
        <v>28698068.623007033</v>
      </c>
      <c r="AR266" s="18">
        <f t="shared" ref="AR266" si="335">AQ266*(1+$AV266)^5</f>
        <v>30915970.26994155</v>
      </c>
      <c r="AS266" s="18">
        <f t="shared" ref="AS266" si="336">AR266*(1+$AV266)^5</f>
        <v>33305280.236372914</v>
      </c>
      <c r="AT266" s="18">
        <f t="shared" ref="AT266" si="337">AS266*(1+$AV266)^5</f>
        <v>35879245.643530935</v>
      </c>
      <c r="AV266" s="46">
        <f>AV214</f>
        <v>1.4999999999999999E-2</v>
      </c>
    </row>
    <row r="267" spans="1:48" x14ac:dyDescent="0.2">
      <c r="A267" s="21" t="str">
        <f t="shared" si="323"/>
        <v>CIMS.CAN.ON.Transportation Personal.Mode.UrbanWalk Cycle UrbanMarket share</v>
      </c>
      <c r="B267" s="1" t="s">
        <v>273</v>
      </c>
      <c r="C267" s="1" t="s">
        <v>210</v>
      </c>
      <c r="D267" s="1" t="s">
        <v>119</v>
      </c>
      <c r="E267" s="1" t="s">
        <v>72</v>
      </c>
      <c r="G267" s="1" t="s">
        <v>73</v>
      </c>
      <c r="H267" s="14">
        <f>Inputs!$C$85</f>
        <v>8.9086859688195987E-3</v>
      </c>
      <c r="I267" s="36">
        <f t="shared" ref="I267:R267" si="338">H267</f>
        <v>8.9086859688195987E-3</v>
      </c>
      <c r="J267" s="36">
        <f t="shared" si="338"/>
        <v>8.9086859688195987E-3</v>
      </c>
      <c r="K267" s="36">
        <f t="shared" si="338"/>
        <v>8.9086859688195987E-3</v>
      </c>
      <c r="L267" s="36">
        <f t="shared" si="338"/>
        <v>8.9086859688195987E-3</v>
      </c>
      <c r="M267" s="36">
        <f t="shared" si="338"/>
        <v>8.9086859688195987E-3</v>
      </c>
      <c r="N267" s="36">
        <f t="shared" si="338"/>
        <v>8.9086859688195987E-3</v>
      </c>
      <c r="O267" s="36">
        <f t="shared" si="338"/>
        <v>8.9086859688195987E-3</v>
      </c>
      <c r="P267" s="36">
        <f t="shared" si="338"/>
        <v>8.9086859688195987E-3</v>
      </c>
      <c r="Q267" s="36">
        <f t="shared" si="338"/>
        <v>8.9086859688195987E-3</v>
      </c>
      <c r="R267" s="36">
        <f t="shared" si="338"/>
        <v>8.9086859688195987E-3</v>
      </c>
      <c r="T267" s="5">
        <f t="shared" ref="T267:AT267" si="339">$H267*T264</f>
        <v>1047967.2859608496</v>
      </c>
      <c r="U267" s="5">
        <f t="shared" si="339"/>
        <v>1036864.2591321159</v>
      </c>
      <c r="V267" s="5">
        <f t="shared" si="339"/>
        <v>1100954.4140360393</v>
      </c>
      <c r="W267" s="5">
        <f t="shared" si="339"/>
        <v>1128196.2389455109</v>
      </c>
      <c r="X267" s="5">
        <f t="shared" si="339"/>
        <v>1152086.4624078444</v>
      </c>
      <c r="Y267" s="5">
        <f t="shared" si="339"/>
        <v>1203968.6488947172</v>
      </c>
      <c r="Z267" s="5">
        <f t="shared" si="339"/>
        <v>1191518.6463964086</v>
      </c>
      <c r="AA267" s="5">
        <f t="shared" si="339"/>
        <v>1185081.6154167994</v>
      </c>
      <c r="AB267" s="5">
        <f t="shared" si="339"/>
        <v>1190793.4254300303</v>
      </c>
      <c r="AC267" s="5">
        <f t="shared" si="339"/>
        <v>1266277.4997587763</v>
      </c>
      <c r="AD267" s="5">
        <f t="shared" si="339"/>
        <v>1309026.543964959</v>
      </c>
      <c r="AE267" s="5">
        <f t="shared" si="339"/>
        <v>1314504.3101458543</v>
      </c>
      <c r="AF267" s="5">
        <f t="shared" si="339"/>
        <v>1247619.8082983908</v>
      </c>
      <c r="AG267" s="5">
        <f t="shared" si="339"/>
        <v>1303895.2468527553</v>
      </c>
      <c r="AH267" s="5">
        <f t="shared" si="339"/>
        <v>1258623.053776525</v>
      </c>
      <c r="AI267" s="5">
        <f t="shared" si="339"/>
        <v>1275987.0280397758</v>
      </c>
      <c r="AJ267" s="5">
        <f t="shared" si="339"/>
        <v>1285338.4485810136</v>
      </c>
      <c r="AK267" s="5">
        <f t="shared" si="339"/>
        <v>1292700.7831513961</v>
      </c>
      <c r="AL267" s="5">
        <f t="shared" si="339"/>
        <v>1328775.8856733087</v>
      </c>
      <c r="AM267" s="5">
        <f t="shared" si="339"/>
        <v>1365117.4167175493</v>
      </c>
      <c r="AN267" s="5">
        <f t="shared" si="339"/>
        <v>1114404.7230848004</v>
      </c>
      <c r="AO267" s="5">
        <f t="shared" si="339"/>
        <v>1393392.7069603987</v>
      </c>
      <c r="AP267" s="5">
        <f t="shared" si="339"/>
        <v>1428609.3529713445</v>
      </c>
      <c r="AQ267" s="5">
        <f t="shared" si="339"/>
        <v>1470063.5116242056</v>
      </c>
      <c r="AR267" s="5">
        <f t="shared" si="339"/>
        <v>1518064.9322548707</v>
      </c>
      <c r="AS267" s="5">
        <f t="shared" si="339"/>
        <v>1572955.7478027658</v>
      </c>
      <c r="AT267" s="5">
        <f t="shared" si="339"/>
        <v>1635112.5636595727</v>
      </c>
    </row>
    <row r="268" spans="1:48" x14ac:dyDescent="0.2">
      <c r="A268" s="21" t="str">
        <f t="shared" si="323"/>
        <v>CIMS.CAN.ON.Transportation Personal.Mode.UrbanPassenger Vehicle Urban 1 PassengerMarket share</v>
      </c>
      <c r="B268" s="1" t="s">
        <v>273</v>
      </c>
      <c r="C268" s="1" t="s">
        <v>210</v>
      </c>
      <c r="D268" s="1" t="s">
        <v>121</v>
      </c>
      <c r="E268" s="1" t="s">
        <v>72</v>
      </c>
      <c r="G268" s="1" t="s">
        <v>73</v>
      </c>
      <c r="H268" s="14" cm="1">
        <f t="array" ref="H268">(1-$H267)*INDEX($T268:$AT268,MATCH(H$1,$T$2:$AT$2,0))/SUM(_xlfn._xlws.FILTER($T268:$AT270,$T$2:$AT$2=H$1))</f>
        <v>0.38066683719633759</v>
      </c>
      <c r="I268" s="14" cm="1">
        <f t="array" ref="I268">(1-$H267)*INDEX($T268:$AT268,MATCH(I$1,$T$2:$AT$2,0))/SUM(_xlfn._xlws.FILTER($T268:$AT270,$T$2:$AT$2=I$1))</f>
        <v>0.37331846488596648</v>
      </c>
      <c r="J268" s="14" cm="1">
        <f t="array" ref="J268">(1-$H267)*INDEX($T268:$AT268,MATCH(J$1,$T$2:$AT$2,0))/SUM(_xlfn._xlws.FILTER($T268:$AT270,$T$2:$AT$2=J$1))</f>
        <v>0.36312336233250281</v>
      </c>
      <c r="K268" s="14" cm="1">
        <f t="array" ref="K268">(1-$H267)*INDEX($T268:$AT268,MATCH(K$1,$T$2:$AT$2,0))/SUM(_xlfn._xlws.FILTER($T268:$AT270,$T$2:$AT$2=K$1))</f>
        <v>0.36758559292533982</v>
      </c>
      <c r="L268" s="14" cm="1">
        <f t="array" ref="L268">(1-$H267)*INDEX($T268:$AT268,MATCH(L$1,$T$2:$AT$2,0))/SUM(_xlfn._xlws.FILTER($T268:$AT270,$T$2:$AT$2=L$1))</f>
        <v>0.36622594185287605</v>
      </c>
      <c r="M268" s="14" cm="1">
        <f t="array" ref="M268">(1-$H267)*INDEX($T268:$AT268,MATCH(M$1,$T$2:$AT$2,0))/SUM(_xlfn._xlws.FILTER($T268:$AT270,$T$2:$AT$2=M$1))</f>
        <v>0.36108156786067491</v>
      </c>
      <c r="N268" s="14" cm="1">
        <f t="array" ref="N268">(1-$H267)*INDEX($T268:$AT268,MATCH(N$1,$T$2:$AT$2,0))/SUM(_xlfn._xlws.FILTER($T268:$AT270,$T$2:$AT$2=N$1))</f>
        <v>0.3567047408248416</v>
      </c>
      <c r="O268" s="14" cm="1">
        <f t="array" ref="O268">(1-$H267)*INDEX($T268:$AT268,MATCH(O$1,$T$2:$AT$2,0))/SUM(_xlfn._xlws.FILTER($T268:$AT270,$T$2:$AT$2=O$1))</f>
        <v>0.35243909470035228</v>
      </c>
      <c r="P268" s="14" cm="1">
        <f t="array" ref="P268">(1-$H267)*INDEX($T268:$AT268,MATCH(P$1,$T$2:$AT$2,0))/SUM(_xlfn._xlws.FILTER($T268:$AT270,$T$2:$AT$2=P$1))</f>
        <v>0.34831139768749125</v>
      </c>
      <c r="Q268" s="14" cm="1">
        <f t="array" ref="Q268">(1-$H267)*INDEX($T268:$AT268,MATCH(Q$1,$T$2:$AT$2,0))/SUM(_xlfn._xlws.FILTER($T268:$AT270,$T$2:$AT$2=Q$1))</f>
        <v>0.34434456044041895</v>
      </c>
      <c r="R268" s="14" cm="1">
        <f t="array" ref="R268">(1-$H267)*INDEX($T268:$AT268,MATCH(R$1,$T$2:$AT$2,0))/SUM(_xlfn._xlws.FILTER($T268:$AT270,$T$2:$AT$2=R$1))</f>
        <v>0.34055728973656574</v>
      </c>
      <c r="T268" s="5">
        <f>(T285*ON!C$77*Inputs!D$73+T287*ON!C$112*Inputs!D$75)*Inputs!$C$55+ON!C$142*1000</f>
        <v>44779487.528035998</v>
      </c>
      <c r="U268" s="5">
        <f>(U285*ON!D$77*Inputs!E$73+U287*ON!D$112*Inputs!E$75)*Inputs!$C$55+ON!D$142*1000</f>
        <v>44903653.689484403</v>
      </c>
      <c r="V268" s="5">
        <f>(V285*ON!E$77*Inputs!F$73+V287*ON!E$112*Inputs!F$75)*Inputs!$C$55+ON!E$142*1000</f>
        <v>47120369.29840526</v>
      </c>
      <c r="W268" s="5">
        <f>(W285*ON!F$77*Inputs!G$73+W287*ON!F$112*Inputs!G$75)*Inputs!$C$55+ON!F$142*1000</f>
        <v>47703229.62804763</v>
      </c>
      <c r="X268" s="5">
        <f>(X285*ON!G$77*Inputs!H$73+X287*ON!G$112*Inputs!H$75)*Inputs!$C$55+ON!G$142*1000</f>
        <v>49076548.866335034</v>
      </c>
      <c r="Y268" s="5">
        <f>(Y285*ON!H$77*Inputs!I$73+Y287*ON!H$112*Inputs!I$75)*Inputs!$C$55+ON!H$142*1000</f>
        <v>50452303.442879237</v>
      </c>
      <c r="Z268" s="5">
        <f>(Z285*ON!I$77*Inputs!J$73+Z287*ON!I$112*Inputs!J$75)*Inputs!$C$55+ON!I$142*1000</f>
        <v>49499300.669747047</v>
      </c>
      <c r="AA268" s="5">
        <f>(AA285*ON!J$77*Inputs!K$73+AA287*ON!J$112*Inputs!K$75)*Inputs!$C$55+ON!J$142*1000</f>
        <v>50556171.892901137</v>
      </c>
      <c r="AB268" s="5">
        <f>(AB285*ON!K$77*Inputs!L$73+AB287*ON!K$112*Inputs!L$75)*Inputs!$C$55+ON!K$142*1000</f>
        <v>50487589.193347134</v>
      </c>
      <c r="AC268" s="5">
        <f>(AC285*ON!L$77*Inputs!M$73+AC287*ON!L$112*Inputs!M$75)*Inputs!$C$55+ON!L$142*1000</f>
        <v>52338743.150785327</v>
      </c>
      <c r="AD268" s="5">
        <f>(AD285*ON!M$77*Inputs!N$73+AD287*ON!M$112*Inputs!N$75)*Inputs!$C$55+ON!M$142*1000</f>
        <v>53356703.973036557</v>
      </c>
      <c r="AE268" s="5">
        <f>(AE285*ON!N$77*Inputs!O$73+AE287*ON!N$112*Inputs!O$75)*Inputs!$C$55+ON!N$142*1000</f>
        <v>52830970.900810547</v>
      </c>
      <c r="AF268" s="5">
        <f>(AF285*ON!O$77*Inputs!P$73+AF287*ON!O$112*Inputs!P$75)*Inputs!$C$55+ON!O$142*1000</f>
        <v>49840709.032965124</v>
      </c>
      <c r="AG268" s="5">
        <f>(AG285*ON!P$77*Inputs!Q$73+AG287*ON!P$112*Inputs!Q$75)*Inputs!$C$55+ON!P$142*1000</f>
        <v>53134572.984603442</v>
      </c>
      <c r="AH268" s="5">
        <f>(AH285*ON!Q$77*Inputs!R$73+AH287*ON!Q$112*Inputs!R$75)*Inputs!$C$55+ON!Q$142*1000</f>
        <v>51673174.43678657</v>
      </c>
      <c r="AI268" s="5">
        <f>(AI285*ON!R$77*Inputs!S$73+AI287*ON!R$112*Inputs!S$75)*Inputs!$C$55+ON!R$142*1000</f>
        <v>52649116.817975596</v>
      </c>
      <c r="AJ268" s="5">
        <f>(AJ285*ON!S$77*Inputs!T$73+AJ287*ON!S$112*Inputs!T$75)*Inputs!$C$55+ON!S$142*1000</f>
        <v>53679640.324534804</v>
      </c>
      <c r="AK268" s="5">
        <f>(AK285*ON!T$77*Inputs!U$73+AK287*ON!T$112*Inputs!U$75)*Inputs!$C$55+ON!T$142*1000</f>
        <v>53205580.204189263</v>
      </c>
      <c r="AL268" s="5">
        <f>(AL285*ON!U$77*Inputs!V$73+AL287*ON!U$112*Inputs!V$75)*Inputs!$C$55+ON!U$142*1000</f>
        <v>54624360.783750676</v>
      </c>
      <c r="AM268" s="5">
        <f>(AM285*ON!V$77*Inputs!W$73+AM287*ON!V$112*Inputs!W$75)*Inputs!$C$55+ON!V$142*1000</f>
        <v>56118423.46076005</v>
      </c>
      <c r="AN268" s="5">
        <f>(AN285*ON!W$77*Inputs!X$73+AN287*ON!W$112*Inputs!X$75)*Inputs!$C$55+ON!W$142*1000</f>
        <v>44641422.118059196</v>
      </c>
      <c r="AO268" s="48">
        <f>(AO285*ON!$W$77*Inputs!$X$73+AO287*ON!$W$112*Inputs!$X$75)*Inputs!$C$55+ON!$W$142*1000</f>
        <v>56476165.512606494</v>
      </c>
      <c r="AP268" s="48">
        <f>(AP285*ON!$W$77*Inputs!$X$73+AP287*ON!$W$112*Inputs!$X$75)*Inputs!$C$55+ON!$W$142*1000</f>
        <v>57201671.579305761</v>
      </c>
      <c r="AQ268" s="48">
        <f>(AQ285*ON!$W$77*Inputs!$X$73+AQ287*ON!$W$112*Inputs!$X$75)*Inputs!$C$55+ON!$W$142*1000</f>
        <v>58157606.520449072</v>
      </c>
      <c r="AR268" s="48">
        <f>(AR285*ON!$W$77*Inputs!$X$73+AR287*ON!$W$112*Inputs!$X$75)*Inputs!$C$55+ON!$W$142*1000</f>
        <v>59353233.482998319</v>
      </c>
      <c r="AS268" s="48">
        <f>(AS285*ON!$W$77*Inputs!$X$73+AS287*ON!$W$112*Inputs!$X$75)*Inputs!$C$55+ON!$W$142*1000</f>
        <v>60798950.312662221</v>
      </c>
      <c r="AT268" s="48">
        <f>(AT285*ON!$W$77*Inputs!$X$73+AT287*ON!$W$112*Inputs!$X$75)*Inputs!$C$55+ON!$W$142*1000</f>
        <v>62506356.72231406</v>
      </c>
    </row>
    <row r="269" spans="1:48" x14ac:dyDescent="0.2">
      <c r="A269" s="21" t="str">
        <f t="shared" si="323"/>
        <v>CIMS.CAN.ON.Transportation Personal.Mode.UrbanPassenger Vehicle Urban 3 PassengerMarket share</v>
      </c>
      <c r="B269" s="1" t="s">
        <v>273</v>
      </c>
      <c r="C269" s="1" t="s">
        <v>210</v>
      </c>
      <c r="D269" s="1" t="s">
        <v>120</v>
      </c>
      <c r="E269" s="1" t="s">
        <v>72</v>
      </c>
      <c r="G269" s="1" t="s">
        <v>73</v>
      </c>
      <c r="H269" s="14" cm="1">
        <f t="array" ref="H269">(1-$H267)*INDEX($T269:$AT269,MATCH(H$1,$T$2:$AT$2,0))/SUM(_xlfn._xlws.FILTER($T268:$AT270,$T$2:$AT$2=H$1))</f>
        <v>0.50421725890415414</v>
      </c>
      <c r="I269" s="14" cm="1">
        <f t="array" ref="I269">(1-$H267)*INDEX($T269:$AT269,MATCH(I$1,$T$2:$AT$2,0))/SUM(_xlfn._xlws.FILTER($T268:$AT270,$T$2:$AT$2=I$1))</f>
        <v>0.49821223547351323</v>
      </c>
      <c r="J269" s="14" cm="1">
        <f t="array" ref="J269">(1-$H267)*INDEX($T269:$AT269,MATCH(J$1,$T$2:$AT$2,0))/SUM(_xlfn._xlws.FILTER($T268:$AT270,$T$2:$AT$2=J$1))</f>
        <v>0.48975151056687677</v>
      </c>
      <c r="K269" s="14" cm="1">
        <f t="array" ref="K269">(1-$H267)*INDEX($T269:$AT269,MATCH(K$1,$T$2:$AT$2,0))/SUM(_xlfn._xlws.FILTER($T268:$AT270,$T$2:$AT$2=K$1))</f>
        <v>0.50427293601629541</v>
      </c>
      <c r="L269" s="14" cm="1">
        <f t="array" ref="L269">(1-$H267)*INDEX($T269:$AT269,MATCH(L$1,$T$2:$AT$2,0))/SUM(_xlfn._xlws.FILTER($T268:$AT270,$T$2:$AT$2=L$1))</f>
        <v>0.51428538839094906</v>
      </c>
      <c r="M269" s="14" cm="1">
        <f t="array" ref="M269">(1-$H267)*INDEX($T269:$AT269,MATCH(M$1,$T$2:$AT$2,0))/SUM(_xlfn._xlws.FILTER($T268:$AT270,$T$2:$AT$2=M$1))</f>
        <v>0.51330105258707126</v>
      </c>
      <c r="N269" s="14" cm="1">
        <f t="array" ref="N269">(1-$H267)*INDEX($T269:$AT269,MATCH(N$1,$T$2:$AT$2,0))/SUM(_xlfn._xlws.FILTER($T268:$AT270,$T$2:$AT$2=N$1))</f>
        <v>0.51175749522066494</v>
      </c>
      <c r="O269" s="14" cm="1">
        <f t="array" ref="O269">(1-$H267)*INDEX($T269:$AT269,MATCH(O$1,$T$2:$AT$2,0))/SUM(_xlfn._xlws.FILTER($T268:$AT270,$T$2:$AT$2=O$1))</f>
        <v>0.51027112741773883</v>
      </c>
      <c r="P269" s="14" cm="1">
        <f t="array" ref="P269">(1-$H267)*INDEX($T269:$AT269,MATCH(P$1,$T$2:$AT$2,0))/SUM(_xlfn._xlws.FILTER($T268:$AT270,$T$2:$AT$2=P$1))</f>
        <v>0.5088501761205193</v>
      </c>
      <c r="Q269" s="14" cm="1">
        <f t="array" ref="Q269">(1-$H267)*INDEX($T269:$AT269,MATCH(Q$1,$T$2:$AT$2,0))/SUM(_xlfn._xlws.FILTER($T268:$AT270,$T$2:$AT$2=Q$1))</f>
        <v>0.50750128178528819</v>
      </c>
      <c r="R269" s="14" cm="1">
        <f t="array" ref="R269">(1-$H267)*INDEX($T269:$AT269,MATCH(R$1,$T$2:$AT$2,0))/SUM(_xlfn._xlws.FILTER($T268:$AT270,$T$2:$AT$2=R$1))</f>
        <v>0.50622943554165378</v>
      </c>
      <c r="T269" s="5">
        <f>(T285*ON!C$77*Inputs!D$74+T287*ON!C$112*Inputs!D$76)*Inputs!$C$55</f>
        <v>59313258.341108523</v>
      </c>
      <c r="U269" s="5">
        <f>(U285*ON!D$77*Inputs!E$74+U287*ON!D$112*Inputs!E$76)*Inputs!$C$55</f>
        <v>59466673.262963489</v>
      </c>
      <c r="V269" s="5">
        <f>(V285*ON!E$77*Inputs!F$74+V287*ON!E$112*Inputs!F$76)*Inputs!$C$55</f>
        <v>62404411.255104132</v>
      </c>
      <c r="W269" s="5">
        <f>(W285*ON!F$77*Inputs!G$74+W287*ON!F$112*Inputs!G$76)*Inputs!$C$55</f>
        <v>63333375.768640466</v>
      </c>
      <c r="X269" s="5">
        <f>(X285*ON!G$77*Inputs!H$74+X287*ON!G$112*Inputs!H$76)*Inputs!$C$55</f>
        <v>65323921.634537652</v>
      </c>
      <c r="Y269" s="5">
        <f>(Y285*ON!H$77*Inputs!I$74+Y287*ON!H$112*Inputs!I$76)*Inputs!$C$55</f>
        <v>67331132.122658059</v>
      </c>
      <c r="Z269" s="5">
        <f>(Z285*ON!I$77*Inputs!J$74+Z287*ON!I$112*Inputs!J$76)*Inputs!$C$55</f>
        <v>66091723.532853395</v>
      </c>
      <c r="AA269" s="5">
        <f>(AA285*ON!J$77*Inputs!K$74+AA287*ON!J$112*Inputs!K$76)*Inputs!$C$55</f>
        <v>67584958.903217807</v>
      </c>
      <c r="AB269" s="5">
        <f>(AB285*ON!K$77*Inputs!L$74+AB287*ON!K$112*Inputs!L$76)*Inputs!$C$55</f>
        <v>67557257.108743742</v>
      </c>
      <c r="AC269" s="5">
        <f>(AC285*ON!L$77*Inputs!M$74+AC287*ON!L$112*Inputs!M$76)*Inputs!$C$55</f>
        <v>70375206.551378533</v>
      </c>
      <c r="AD269" s="5">
        <f>(AD285*ON!M$77*Inputs!N$74+AD287*ON!M$112*Inputs!N$76)*Inputs!$C$55</f>
        <v>71963219.887065142</v>
      </c>
      <c r="AE269" s="5">
        <f>(AE285*ON!N$77*Inputs!O$74+AE287*ON!N$112*Inputs!O$76)*Inputs!$C$55</f>
        <v>71500313.895915762</v>
      </c>
      <c r="AF269" s="5">
        <f>(AF285*ON!O$77*Inputs!P$74+AF287*ON!O$112*Inputs!P$76)*Inputs!$C$55</f>
        <v>67530538.675230876</v>
      </c>
      <c r="AG269" s="5">
        <f>(AG285*ON!P$77*Inputs!Q$74+AG287*ON!P$112*Inputs!Q$76)*Inputs!$C$55</f>
        <v>72271202.657765597</v>
      </c>
      <c r="AH269" s="5">
        <f>(AH285*ON!Q$77*Inputs!R$74+AH287*ON!Q$112*Inputs!R$76)*Inputs!$C$55</f>
        <v>70566278.503851831</v>
      </c>
      <c r="AI269" s="5">
        <f>(AI285*ON!R$77*Inputs!S$74+AI287*ON!R$112*Inputs!S$76)*Inputs!$C$55</f>
        <v>72226782.625449449</v>
      </c>
      <c r="AJ269" s="5">
        <f>(AJ285*ON!S$77*Inputs!T$74+AJ287*ON!S$112*Inputs!T$76)*Inputs!$C$55</f>
        <v>74043822.046102986</v>
      </c>
      <c r="AK269" s="5">
        <f>(AK285*ON!T$77*Inputs!U$74+AK287*ON!T$112*Inputs!U$76)*Inputs!$C$55</f>
        <v>73857851.052403569</v>
      </c>
      <c r="AL269" s="5">
        <f>(AL285*ON!U$77*Inputs!V$74+AL287*ON!U$112*Inputs!V$76)*Inputs!$C$55</f>
        <v>76363785.074404895</v>
      </c>
      <c r="AM269" s="5">
        <f>(AM285*ON!V$77*Inputs!W$74+AM287*ON!V$112*Inputs!W$76)*Inputs!$C$55</f>
        <v>78806228.36106737</v>
      </c>
      <c r="AN269" s="5">
        <f>(AN285*ON!W$77*Inputs!X$74+AN287*ON!W$112*Inputs!X$76)*Inputs!$C$55</f>
        <v>62913692.430124871</v>
      </c>
      <c r="AO269" s="48">
        <f>(AO285*ON!$W$77*Inputs!$X$74+AO287*ON!$W$112*Inputs!$X$76)*Inputs!$C$55</f>
        <v>80284561.118578672</v>
      </c>
      <c r="AP269" s="48">
        <f>(AP285*ON!$W$77*Inputs!$X$74+AP287*ON!$W$112*Inputs!$X$76)*Inputs!$C$55</f>
        <v>82066148.328079522</v>
      </c>
      <c r="AQ269" s="48">
        <f>(AQ285*ON!$W$77*Inputs!$X$74+AQ287*ON!$W$112*Inputs!$X$76)*Inputs!$C$55</f>
        <v>84202200.872005373</v>
      </c>
      <c r="AR269" s="48">
        <f>(AR285*ON!$W$77*Inputs!$X$74+AR287*ON!$W$112*Inputs!$X$76)*Inputs!$C$55</f>
        <v>86709489.013745889</v>
      </c>
      <c r="AS269" s="48">
        <f>(AS285*ON!$W$77*Inputs!$X$74+AS287*ON!$W$112*Inputs!$X$76)*Inputs!$C$55</f>
        <v>89606599.783111662</v>
      </c>
      <c r="AT269" s="48">
        <f>(AT285*ON!$W$77*Inputs!$X$74+AT287*ON!$W$112*Inputs!$X$76)*Inputs!$C$55</f>
        <v>92914051.864163727</v>
      </c>
    </row>
    <row r="270" spans="1:48" x14ac:dyDescent="0.2">
      <c r="A270" s="21" t="str">
        <f t="shared" si="323"/>
        <v>CIMS.CAN.ON.Transportation Personal.Mode.UrbanPublic Transit UrbanMarket share</v>
      </c>
      <c r="B270" s="1" t="s">
        <v>273</v>
      </c>
      <c r="C270" s="1" t="s">
        <v>210</v>
      </c>
      <c r="D270" s="1" t="s">
        <v>122</v>
      </c>
      <c r="E270" s="1" t="s">
        <v>72</v>
      </c>
      <c r="G270" s="1" t="s">
        <v>73</v>
      </c>
      <c r="H270" s="14" cm="1">
        <f t="array" ref="H270">(1-$H$9)*INDEX($T270:$AT270,MATCH(H$1,$T$2:$AT$2,0))/SUM(_xlfn._xlws.FILTER($T268:$AT270,$T$2:$AT$2=H$1))</f>
        <v>0.10716188955253743</v>
      </c>
      <c r="I270" s="14" cm="1">
        <f t="array" ref="I270">(1-$H$9)*INDEX($T270:$AT270,MATCH(I$1,$T$2:$AT$2,0))/SUM(_xlfn._xlws.FILTER($T268:$AT270,$T$2:$AT$2=I$1))</f>
        <v>0.12063531581706431</v>
      </c>
      <c r="J270" s="14" cm="1">
        <f t="array" ref="J270">(1-$H$9)*INDEX($T270:$AT270,MATCH(J$1,$T$2:$AT$2,0))/SUM(_xlfn._xlws.FILTER($T268:$AT270,$T$2:$AT$2=J$1))</f>
        <v>0.13945883610826654</v>
      </c>
      <c r="K270" s="14" cm="1">
        <f t="array" ref="K270">(1-$H$9)*INDEX($T270:$AT270,MATCH(K$1,$T$2:$AT$2,0))/SUM(_xlfn._xlws.FILTER($T268:$AT270,$T$2:$AT$2=K$1))</f>
        <v>0.12030454046113657</v>
      </c>
      <c r="L270" s="14" cm="1">
        <f t="array" ref="L270">(1-$H$9)*INDEX($T270:$AT270,MATCH(L$1,$T$2:$AT$2,0))/SUM(_xlfn._xlws.FILTER($T268:$AT270,$T$2:$AT$2=L$1))</f>
        <v>0.11157396116971376</v>
      </c>
      <c r="M270" s="14" cm="1">
        <f t="array" ref="M270">(1-$H$9)*INDEX($T270:$AT270,MATCH(M$1,$T$2:$AT$2,0))/SUM(_xlfn._xlws.FILTER($T268:$AT270,$T$2:$AT$2=M$1))</f>
        <v>0.11775776049204922</v>
      </c>
      <c r="N270" s="14" cm="1">
        <f t="array" ref="N270">(1-$H$9)*INDEX($T270:$AT270,MATCH(N$1,$T$2:$AT$2,0))/SUM(_xlfn._xlws.FILTER($T268:$AT270,$T$2:$AT$2=N$1))</f>
        <v>0.12373136183273621</v>
      </c>
      <c r="O270" s="14" cm="1">
        <f t="array" ref="O270">(1-$H$9)*INDEX($T270:$AT270,MATCH(O$1,$T$2:$AT$2,0))/SUM(_xlfn._xlws.FILTER($T268:$AT270,$T$2:$AT$2=O$1))</f>
        <v>0.12953507925612839</v>
      </c>
      <c r="P270" s="14" cm="1">
        <f t="array" ref="P270">(1-$H$9)*INDEX($T270:$AT270,MATCH(P$1,$T$2:$AT$2,0))/SUM(_xlfn._xlws.FILTER($T268:$AT270,$T$2:$AT$2=P$1))</f>
        <v>0.13513360305663652</v>
      </c>
      <c r="Q270" s="14" cm="1">
        <f t="array" ref="Q270">(1-$H$9)*INDEX($T270:$AT270,MATCH(Q$1,$T$2:$AT$2,0))/SUM(_xlfn._xlws.FILTER($T268:$AT270,$T$2:$AT$2=Q$1))</f>
        <v>0.14049711649585972</v>
      </c>
      <c r="R270" s="14" cm="1">
        <f t="array" ref="R270">(1-$H$9)*INDEX($T270:$AT270,MATCH(R$1,$T$2:$AT$2,0))/SUM(_xlfn._xlws.FILTER($T268:$AT270,$T$2:$AT$2=R$1))</f>
        <v>0.14560170865186403</v>
      </c>
      <c r="T270" s="5">
        <f>SUM(ON!C$177,ON!C$212)*1000</f>
        <v>12493614.694</v>
      </c>
      <c r="U270" s="5">
        <f>SUM(ON!D$177,ON!D$212)*1000</f>
        <v>10980821.876</v>
      </c>
      <c r="V270" s="5">
        <f>SUM(ON!E$177,ON!E$212)*1000</f>
        <v>12956398.007999999</v>
      </c>
      <c r="W270" s="5">
        <f>SUM(ON!F$177,ON!F$212)*1000</f>
        <v>14475226.186000001</v>
      </c>
      <c r="X270" s="5">
        <f>SUM(ON!G$177,ON!G$212)*1000</f>
        <v>13769148.442000002</v>
      </c>
      <c r="Y270" s="5">
        <f>SUM(ON!H$177,ON!H$212)*1000</f>
        <v>16158076.624000002</v>
      </c>
      <c r="Z270" s="5">
        <f>SUM(ON!I$177,ON!I$212)*1000</f>
        <v>16965425.209000003</v>
      </c>
      <c r="AA270" s="5">
        <f>SUM(ON!J$177,ON!J$212)*1000</f>
        <v>13699198.919</v>
      </c>
      <c r="AB270" s="5">
        <f>SUM(ON!K$177,ON!K$212)*1000</f>
        <v>14430922.277000001</v>
      </c>
      <c r="AC270" s="5">
        <f>SUM(ON!L$177,ON!L$212)*1000</f>
        <v>18159422.146000002</v>
      </c>
      <c r="AD270" s="5">
        <f>SUM(ON!M$177,ON!M$212)*1000</f>
        <v>20309279.155999999</v>
      </c>
      <c r="AE270" s="5">
        <f>SUM(ON!N$177,ON!N$212)*1000</f>
        <v>21907319.707000002</v>
      </c>
      <c r="AF270" s="5">
        <f>SUM(ON!O$177,ON!O$212)*1000</f>
        <v>21426455.965</v>
      </c>
      <c r="AG270" s="5">
        <f>SUM(ON!P$177,ON!P$212)*1000</f>
        <v>19652570.57</v>
      </c>
      <c r="AH270" s="5">
        <f>SUM(ON!Q$177,ON!Q$212)*1000</f>
        <v>17782361.791999999</v>
      </c>
      <c r="AI270" s="5">
        <f>SUM(ON!R$177,ON!R$212)*1000</f>
        <v>17077657.425999999</v>
      </c>
      <c r="AJ270" s="5">
        <f>SUM(ON!S$177,ON!S$212)*1000</f>
        <v>15270440.034</v>
      </c>
      <c r="AK270" s="5">
        <f>SUM(ON!T$177,ON!T$212)*1000</f>
        <v>16749530.868999999</v>
      </c>
      <c r="AL270" s="5">
        <f>SUM(ON!U$177,ON!U$212)*1000</f>
        <v>16838171.423</v>
      </c>
      <c r="AM270" s="5">
        <f>SUM(ON!V$177,ON!V$212)*1000</f>
        <v>16944660.788000003</v>
      </c>
      <c r="AN270" s="5">
        <f>SUM(ON!W$177,ON!W$212)*1000</f>
        <v>16422410.895000001</v>
      </c>
      <c r="AO270" s="41">
        <f t="shared" ref="AO270" si="340">AM270*(1+$AV270)^5</f>
        <v>18254212.0181592</v>
      </c>
      <c r="AP270" s="18">
        <f t="shared" ref="AP270" si="341">AO270*(1+$AV270)^5</f>
        <v>19664970.610676806</v>
      </c>
      <c r="AQ270" s="18">
        <f t="shared" ref="AQ270" si="342">AP270*(1+$AV270)^5</f>
        <v>21184758.275738459</v>
      </c>
      <c r="AR270" s="18">
        <f t="shared" ref="AR270" si="343">AQ270*(1+$AV270)^5</f>
        <v>22822001.21661016</v>
      </c>
      <c r="AS270" s="18">
        <f t="shared" ref="AS270" si="344">AR270*(1+$AV270)^5</f>
        <v>24585776.847283855</v>
      </c>
      <c r="AT270" s="18">
        <f t="shared" ref="AT270" si="345">AS270*(1+$AV270)^5</f>
        <v>26485864.120649699</v>
      </c>
      <c r="AV270" s="46">
        <f>AV218</f>
        <v>1.4999999999999999E-2</v>
      </c>
    </row>
    <row r="271" spans="1:48" x14ac:dyDescent="0.2">
      <c r="A271" s="21" t="str">
        <f t="shared" si="323"/>
        <v>CIMS.CAN.ON.Transportation Personal.Mode.UrbanPassenger Vehicle Urban 1 PassengerService requestedCIMS.CAN.ON.Transportation Personal.Passenger Vehicles</v>
      </c>
      <c r="B271" s="1" t="s">
        <v>273</v>
      </c>
      <c r="C271" s="1" t="s">
        <v>210</v>
      </c>
      <c r="D271" s="1" t="s">
        <v>121</v>
      </c>
      <c r="E271" s="1" t="s">
        <v>71</v>
      </c>
      <c r="F271" s="1" t="s">
        <v>276</v>
      </c>
      <c r="G271" s="1" t="s">
        <v>157</v>
      </c>
      <c r="H271" s="14">
        <v>1</v>
      </c>
      <c r="I271" s="14"/>
      <c r="J271" s="14"/>
      <c r="K271" s="14"/>
      <c r="L271" s="14"/>
      <c r="M271" s="14"/>
      <c r="N271" s="14"/>
      <c r="O271" s="14"/>
      <c r="P271" s="14"/>
      <c r="Q271" s="14"/>
      <c r="R271" s="14"/>
      <c r="T271" s="5"/>
      <c r="U271" s="5"/>
      <c r="V271" s="5"/>
      <c r="W271" s="5"/>
      <c r="X271" s="5"/>
      <c r="Y271" s="5"/>
      <c r="Z271" s="5"/>
      <c r="AA271" s="5"/>
      <c r="AB271" s="5"/>
      <c r="AC271" s="5"/>
      <c r="AD271" s="5"/>
      <c r="AE271" s="5"/>
      <c r="AF271" s="5"/>
      <c r="AG271" s="5"/>
      <c r="AH271" s="5"/>
      <c r="AI271" s="5"/>
      <c r="AJ271" s="5"/>
      <c r="AK271" s="5"/>
      <c r="AL271" s="5"/>
      <c r="AM271" s="5"/>
      <c r="AN271" s="5"/>
      <c r="AO271" s="18"/>
      <c r="AP271" s="18"/>
      <c r="AQ271" s="18"/>
      <c r="AR271" s="18"/>
      <c r="AS271" s="18"/>
      <c r="AT271" s="18"/>
    </row>
    <row r="272" spans="1:48" x14ac:dyDescent="0.2">
      <c r="A272" s="21" t="str">
        <f t="shared" si="323"/>
        <v>CIMS.CAN.ON.Transportation Personal.Mode.UrbanPassenger Vehicle Urban 3 PassengerService requestedCIMS.CAN.ON.Transportation Personal.Passenger Vehicles</v>
      </c>
      <c r="B272" s="1" t="s">
        <v>273</v>
      </c>
      <c r="C272" s="1" t="s">
        <v>210</v>
      </c>
      <c r="D272" s="1" t="s">
        <v>120</v>
      </c>
      <c r="E272" s="1" t="s">
        <v>71</v>
      </c>
      <c r="F272" s="1" t="s">
        <v>276</v>
      </c>
      <c r="G272" s="1" t="s">
        <v>157</v>
      </c>
      <c r="H272" s="14">
        <f t="shared" ref="H272" si="346">ROUND(1/3,6)</f>
        <v>0.33333299999999999</v>
      </c>
      <c r="I272" s="14"/>
      <c r="J272" s="14"/>
      <c r="K272" s="14"/>
      <c r="L272" s="14"/>
      <c r="M272" s="14"/>
      <c r="N272" s="14"/>
      <c r="O272" s="14"/>
      <c r="P272" s="14"/>
      <c r="Q272" s="14"/>
      <c r="R272" s="14"/>
      <c r="T272" s="5"/>
      <c r="U272" s="5"/>
      <c r="V272" s="5"/>
      <c r="W272" s="5"/>
      <c r="X272" s="5"/>
      <c r="Y272" s="5"/>
      <c r="Z272" s="5"/>
      <c r="AA272" s="5"/>
      <c r="AB272" s="5"/>
      <c r="AC272" s="5"/>
      <c r="AD272" s="5"/>
      <c r="AE272" s="5"/>
      <c r="AF272" s="5"/>
      <c r="AG272" s="5"/>
      <c r="AH272" s="5"/>
      <c r="AI272" s="5"/>
      <c r="AJ272" s="5"/>
      <c r="AK272" s="5"/>
      <c r="AL272" s="5"/>
      <c r="AM272" s="5"/>
      <c r="AN272" s="5"/>
      <c r="AO272" s="18"/>
      <c r="AP272" s="18"/>
      <c r="AQ272" s="18"/>
      <c r="AR272" s="18"/>
      <c r="AS272" s="18"/>
      <c r="AT272" s="18"/>
    </row>
    <row r="273" spans="1:48" x14ac:dyDescent="0.2">
      <c r="A273" s="21" t="str">
        <f t="shared" si="323"/>
        <v>CIMS.CAN.ON.Transportation Personal.Mode.Intercity LandBus IntercityMarket share</v>
      </c>
      <c r="B273" s="1" t="s">
        <v>274</v>
      </c>
      <c r="C273" s="1" t="s">
        <v>210</v>
      </c>
      <c r="D273" s="1" t="s">
        <v>123</v>
      </c>
      <c r="E273" s="1" t="s">
        <v>72</v>
      </c>
      <c r="G273" s="1" t="s">
        <v>73</v>
      </c>
      <c r="H273" s="14" cm="1">
        <f t="array" ref="H273">INDEX($T273:$AT273,MATCH(H$1,$T$2:$AT$2,0))/SUM(_xlfn._xlws.FILTER($T273:$AT275,$T$2:$AT$2=H$1))</f>
        <v>3.1973185527259383E-2</v>
      </c>
      <c r="I273" s="14" cm="1">
        <f t="array" ref="I273">INDEX($T273:$AT273,MATCH(I$1,$T$2:$AT$2,0))/SUM(_xlfn._xlws.FILTER($T273:$AT275,$T$2:$AT$2=I$1))</f>
        <v>3.1928318109104625E-2</v>
      </c>
      <c r="J273" s="14" cm="1">
        <f t="array" ref="J273">INDEX($T273:$AT273,MATCH(J$1,$T$2:$AT$2,0))/SUM(_xlfn._xlws.FILTER($T273:$AT275,$T$2:$AT$2=J$1))</f>
        <v>2.3263967620765227E-2</v>
      </c>
      <c r="K273" s="14" cm="1">
        <f t="array" ref="K273">INDEX($T273:$AT273,MATCH(K$1,$T$2:$AT$2,0))/SUM(_xlfn._xlws.FILTER($T273:$AT275,$T$2:$AT$2=K$1))</f>
        <v>2.0800161549647086E-2</v>
      </c>
      <c r="L273" s="14" cm="1">
        <f t="array" ref="L273">INDEX($T273:$AT273,MATCH(L$1,$T$2:$AT$2,0))/SUM(_xlfn._xlws.FILTER($T273:$AT275,$T$2:$AT$2=L$1))</f>
        <v>1.6061244438222724E-2</v>
      </c>
      <c r="M273" s="14" cm="1">
        <f t="array" ref="M273">INDEX($T273:$AT273,MATCH(M$1,$T$2:$AT$2,0))/SUM(_xlfn._xlws.FILTER($T273:$AT275,$T$2:$AT$2=M$1))</f>
        <v>1.3626427682806582E-2</v>
      </c>
      <c r="N273" s="14" cm="1">
        <f t="array" ref="N273">INDEX($T273:$AT273,MATCH(N$1,$T$2:$AT$2,0))/SUM(_xlfn._xlws.FILTER($T273:$AT275,$T$2:$AT$2=N$1))</f>
        <v>1.1514474713597202E-2</v>
      </c>
      <c r="O273" s="14" cm="1">
        <f t="array" ref="O273">INDEX($T273:$AT273,MATCH(O$1,$T$2:$AT$2,0))/SUM(_xlfn._xlws.FILTER($T273:$AT275,$T$2:$AT$2=O$1))</f>
        <v>9.6900118080882718E-3</v>
      </c>
      <c r="P273" s="14" cm="1">
        <f t="array" ref="P273">INDEX($T273:$AT273,MATCH(P$1,$T$2:$AT$2,0))/SUM(_xlfn._xlws.FILTER($T273:$AT275,$T$2:$AT$2=P$1))</f>
        <v>8.1221170247163885E-3</v>
      </c>
      <c r="Q273" s="14" cm="1">
        <f t="array" ref="Q273">INDEX($T273:$AT273,MATCH(Q$1,$T$2:$AT$2,0))/SUM(_xlfn._xlws.FILTER($T273:$AT275,$T$2:$AT$2=Q$1))</f>
        <v>6.7816570264487529E-3</v>
      </c>
      <c r="R273" s="14" cm="1">
        <f t="array" ref="R273">INDEX($T273:$AT273,MATCH(R$1,$T$2:$AT$2,0))/SUM(_xlfn._xlws.FILTER($T273:$AT275,$T$2:$AT$2=R$1))</f>
        <v>5.6414383026527157E-3</v>
      </c>
      <c r="T273" s="5">
        <f>ON!C$247*1000</f>
        <v>2813195.2710000002</v>
      </c>
      <c r="U273" s="5">
        <f>ON!D$247*1000</f>
        <v>2441656.3059999999</v>
      </c>
      <c r="V273" s="5">
        <f>ON!E$247*1000</f>
        <v>3086959.5</v>
      </c>
      <c r="W273" s="5">
        <f>ON!F$247*1000</f>
        <v>2895799.162</v>
      </c>
      <c r="X273" s="5">
        <f>ON!G$247*1000</f>
        <v>2629009.202</v>
      </c>
      <c r="Y273" s="5">
        <f>ON!H$247*1000</f>
        <v>3165530.4030000004</v>
      </c>
      <c r="Z273" s="5">
        <f>ON!I$247*1000</f>
        <v>2402971.7810000004</v>
      </c>
      <c r="AA273" s="5">
        <f>ON!J$247*1000</f>
        <v>2713068.52</v>
      </c>
      <c r="AB273" s="5">
        <f>ON!K$247*1000</f>
        <v>2535227.557</v>
      </c>
      <c r="AC273" s="5">
        <f>ON!L$247*1000</f>
        <v>2540291.898</v>
      </c>
      <c r="AD273" s="5">
        <f>ON!M$247*1000</f>
        <v>2426317.2709999997</v>
      </c>
      <c r="AE273" s="5">
        <f>ON!N$247*1000</f>
        <v>2670712.406</v>
      </c>
      <c r="AF273" s="5">
        <f>ON!O$247*1000</f>
        <v>2407733.9529999997</v>
      </c>
      <c r="AG273" s="5">
        <f>ON!P$247*1000</f>
        <v>2828118.923</v>
      </c>
      <c r="AH273" s="5">
        <f>ON!Q$247*1000</f>
        <v>2285682.003</v>
      </c>
      <c r="AI273" s="5">
        <f>ON!R$247*1000</f>
        <v>2155797.1170000001</v>
      </c>
      <c r="AJ273" s="5">
        <f>ON!S$247*1000</f>
        <v>1896941.003</v>
      </c>
      <c r="AK273" s="5">
        <f>ON!T$247*1000</f>
        <v>1813480.0560000001</v>
      </c>
      <c r="AL273" s="5">
        <f>ON!U$247*1000</f>
        <v>1827289.65</v>
      </c>
      <c r="AM273" s="5">
        <f>ON!V$247*1000</f>
        <v>1791819.4539999999</v>
      </c>
      <c r="AN273" s="5">
        <f>ON!W$247*1000</f>
        <v>1505148.166</v>
      </c>
      <c r="AO273" s="41">
        <f t="shared" ref="AO273:AO274" si="347">AM273*(1+$AV273)^5</f>
        <v>1538696.3330609957</v>
      </c>
      <c r="AP273" s="18">
        <f t="shared" ref="AP273:AP274" si="348">AO273*(1+$AV273)^5</f>
        <v>1321330.8964192967</v>
      </c>
      <c r="AQ273" s="18">
        <f t="shared" ref="AQ273:AQ274" si="349">AP273*(1+$AV273)^5</f>
        <v>1134671.7999639323</v>
      </c>
      <c r="AR273" s="18">
        <f t="shared" ref="AR273:AR274" si="350">AQ273*(1+$AV273)^5</f>
        <v>974381.28263129259</v>
      </c>
      <c r="AS273" s="18">
        <f t="shared" ref="AS273:AS274" si="351">AR273*(1+$AV273)^5</f>
        <v>836734.36140069924</v>
      </c>
      <c r="AT273" s="18">
        <f t="shared" ref="AT273:AT274" si="352">AS273*(1+$AV273)^5</f>
        <v>718532.26660714112</v>
      </c>
      <c r="AV273" s="46">
        <f>AV221</f>
        <v>-0.03</v>
      </c>
    </row>
    <row r="274" spans="1:48" x14ac:dyDescent="0.2">
      <c r="A274" s="21" t="str">
        <f t="shared" si="323"/>
        <v>CIMS.CAN.ON.Transportation Personal.Mode.Intercity LandRail IntercityMarket share</v>
      </c>
      <c r="B274" s="1" t="s">
        <v>274</v>
      </c>
      <c r="C274" s="1" t="s">
        <v>210</v>
      </c>
      <c r="D274" s="1" t="s">
        <v>124</v>
      </c>
      <c r="E274" s="1" t="s">
        <v>72</v>
      </c>
      <c r="G274" s="1" t="s">
        <v>73</v>
      </c>
      <c r="H274" s="14" cm="1">
        <f t="array" ref="H274">INDEX($T274:$AT274,MATCH(H$1,$T$2:$AT$2,0))/SUM(_xlfn._xlws.FILTER($T273:$AT275,$T$2:$AT$2=H$1))</f>
        <v>4.4542397563836463E-3</v>
      </c>
      <c r="I274" s="14" cm="1">
        <f t="array" ref="I274">INDEX($T274:$AT274,MATCH(I$1,$T$2:$AT$2,0))/SUM(_xlfn._xlws.FILTER($T273:$AT275,$T$2:$AT$2=I$1))</f>
        <v>3.5174839923862462E-3</v>
      </c>
      <c r="J274" s="14" cm="1">
        <f t="array" ref="J274">INDEX($T274:$AT274,MATCH(J$1,$T$2:$AT$2,0))/SUM(_xlfn._xlws.FILTER($T273:$AT275,$T$2:$AT$2=J$1))</f>
        <v>2.5842614175556771E-3</v>
      </c>
      <c r="K274" s="14" cm="1">
        <f t="array" ref="K274">INDEX($T274:$AT274,MATCH(K$1,$T$2:$AT$2,0))/SUM(_xlfn._xlws.FILTER($T273:$AT275,$T$2:$AT$2=K$1))</f>
        <v>2.6251274133305149E-3</v>
      </c>
      <c r="L274" s="14" cm="1">
        <f t="array" ref="L274">INDEX($T274:$AT274,MATCH(L$1,$T$2:$AT$2,0))/SUM(_xlfn._xlws.FILTER($T273:$AT275,$T$2:$AT$2=L$1))</f>
        <v>3.135459046951181E-3</v>
      </c>
      <c r="M274" s="14" cm="1">
        <f t="array" ref="M274">INDEX($T274:$AT274,MATCH(M$1,$T$2:$AT$2,0))/SUM(_xlfn._xlws.FILTER($T273:$AT275,$T$2:$AT$2=M$1))</f>
        <v>3.097742294428833E-3</v>
      </c>
      <c r="N274" s="14" cm="1">
        <f t="array" ref="N274">INDEX($T274:$AT274,MATCH(N$1,$T$2:$AT$2,0))/SUM(_xlfn._xlws.FILTER($T273:$AT275,$T$2:$AT$2=N$1))</f>
        <v>3.0482369886912605E-3</v>
      </c>
      <c r="O274" s="14" cm="1">
        <f t="array" ref="O274">INDEX($T274:$AT274,MATCH(O$1,$T$2:$AT$2,0))/SUM(_xlfn._xlws.FILTER($T273:$AT275,$T$2:$AT$2=O$1))</f>
        <v>2.98724080676733E-3</v>
      </c>
      <c r="P274" s="14" cm="1">
        <f t="array" ref="P274">INDEX($T274:$AT274,MATCH(P$1,$T$2:$AT$2,0))/SUM(_xlfn._xlws.FILTER($T273:$AT275,$T$2:$AT$2=P$1))</f>
        <v>2.9157917192073075E-3</v>
      </c>
      <c r="Q274" s="14" cm="1">
        <f t="array" ref="Q274">INDEX($T274:$AT274,MATCH(Q$1,$T$2:$AT$2,0))/SUM(_xlfn._xlws.FILTER($T273:$AT275,$T$2:$AT$2=Q$1))</f>
        <v>2.8350740474989882E-3</v>
      </c>
      <c r="R274" s="14" cm="1">
        <f t="array" ref="R274">INDEX($T274:$AT274,MATCH(R$1,$T$2:$AT$2,0))/SUM(_xlfn._xlws.FILTER($T273:$AT275,$T$2:$AT$2=R$1))</f>
        <v>2.7463744862666968E-3</v>
      </c>
      <c r="T274" s="5">
        <f>ON!C$287*1000</f>
        <v>391911.09712466446</v>
      </c>
      <c r="U274" s="5">
        <f>ON!D$287*1000</f>
        <v>375434.37039610354</v>
      </c>
      <c r="V274" s="5">
        <f>ON!E$287*1000</f>
        <v>391914.92718731886</v>
      </c>
      <c r="W274" s="5">
        <f>ON!F$287*1000</f>
        <v>305744.09850975097</v>
      </c>
      <c r="X274" s="5">
        <f>ON!G$287*1000</f>
        <v>332386.88600892783</v>
      </c>
      <c r="Y274" s="5">
        <f>ON!H$287*1000</f>
        <v>348740.65341980325</v>
      </c>
      <c r="Z274" s="5">
        <f>ON!I$287*1000</f>
        <v>309942.69872174022</v>
      </c>
      <c r="AA274" s="5">
        <f>ON!J$287*1000</f>
        <v>302052.09890393214</v>
      </c>
      <c r="AB274" s="5">
        <f>ON!K$287*1000</f>
        <v>309668.33770559926</v>
      </c>
      <c r="AC274" s="5">
        <f>ON!L$287*1000</f>
        <v>244079.86286781519</v>
      </c>
      <c r="AD274" s="5">
        <f>ON!M$287*1000</f>
        <v>269525.74094014463</v>
      </c>
      <c r="AE274" s="5">
        <f>ON!N$287*1000</f>
        <v>252158.56849398353</v>
      </c>
      <c r="AF274" s="5">
        <f>ON!O$287*1000</f>
        <v>226075.79275344772</v>
      </c>
      <c r="AG274" s="5">
        <f>ON!P$287*1000</f>
        <v>247164.19428318323</v>
      </c>
      <c r="AH274" s="5">
        <f>ON!Q$287*1000</f>
        <v>251657.69217415684</v>
      </c>
      <c r="AI274" s="5">
        <f>ON!R$287*1000</f>
        <v>272076.83439899108</v>
      </c>
      <c r="AJ274" s="5">
        <f>ON!S$287*1000</f>
        <v>313266.90569912764</v>
      </c>
      <c r="AK274" s="5">
        <f>ON!T$287*1000</f>
        <v>295859.72926163691</v>
      </c>
      <c r="AL274" s="5">
        <f>ON!U$287*1000</f>
        <v>308054.79839511635</v>
      </c>
      <c r="AM274" s="5">
        <f>ON!V$287*1000</f>
        <v>349797.08696651348</v>
      </c>
      <c r="AN274" s="5">
        <f>ON!W$287*1000</f>
        <v>49117.761033369221</v>
      </c>
      <c r="AO274" s="41">
        <f t="shared" si="347"/>
        <v>349797.08696651348</v>
      </c>
      <c r="AP274" s="18">
        <f t="shared" si="348"/>
        <v>349797.08696651348</v>
      </c>
      <c r="AQ274" s="18">
        <f t="shared" si="349"/>
        <v>349797.08696651348</v>
      </c>
      <c r="AR274" s="18">
        <f t="shared" si="350"/>
        <v>349797.08696651348</v>
      </c>
      <c r="AS274" s="18">
        <f t="shared" si="351"/>
        <v>349797.08696651348</v>
      </c>
      <c r="AT274" s="18">
        <f t="shared" si="352"/>
        <v>349797.08696651348</v>
      </c>
      <c r="AV274" s="46">
        <f>AV222</f>
        <v>0</v>
      </c>
    </row>
    <row r="275" spans="1:48" x14ac:dyDescent="0.2">
      <c r="A275" s="21" t="str">
        <f t="shared" si="323"/>
        <v>CIMS.CAN.ON.Transportation Personal.Mode.Intercity LandPassenger Vehicle IntercityMarket share</v>
      </c>
      <c r="B275" s="1" t="s">
        <v>274</v>
      </c>
      <c r="C275" s="1" t="s">
        <v>210</v>
      </c>
      <c r="D275" s="1" t="s">
        <v>125</v>
      </c>
      <c r="E275" s="1" t="s">
        <v>72</v>
      </c>
      <c r="G275" s="1" t="s">
        <v>73</v>
      </c>
      <c r="H275" s="14" cm="1">
        <f t="array" ref="H275">INDEX($T275:$AT275,MATCH(H$1,$T$2:$AT$2,0))/SUM(_xlfn._xlws.FILTER($T273:$AT275,$T$2:$AT$2=H$1))</f>
        <v>0.96357257471635693</v>
      </c>
      <c r="I275" s="14" cm="1">
        <f t="array" ref="I275">INDEX($T275:$AT275,MATCH(I$1,$T$2:$AT$2,0))/SUM(_xlfn._xlws.FILTER($T273:$AT275,$T$2:$AT$2=I$1))</f>
        <v>0.96455419789850916</v>
      </c>
      <c r="J275" s="14" cm="1">
        <f t="array" ref="J275">INDEX($T275:$AT275,MATCH(J$1,$T$2:$AT$2,0))/SUM(_xlfn._xlws.FILTER($T273:$AT275,$T$2:$AT$2=J$1))</f>
        <v>0.97415177096167904</v>
      </c>
      <c r="K275" s="14" cm="1">
        <f t="array" ref="K275">INDEX($T275:$AT275,MATCH(K$1,$T$2:$AT$2,0))/SUM(_xlfn._xlws.FILTER($T273:$AT275,$T$2:$AT$2=K$1))</f>
        <v>0.97657471103702242</v>
      </c>
      <c r="L275" s="14" cm="1">
        <f t="array" ref="L275">INDEX($T275:$AT275,MATCH(L$1,$T$2:$AT$2,0))/SUM(_xlfn._xlws.FILTER($T273:$AT275,$T$2:$AT$2=L$1))</f>
        <v>0.98080329651482612</v>
      </c>
      <c r="M275" s="14" cm="1">
        <f t="array" ref="M275">INDEX($T275:$AT275,MATCH(M$1,$T$2:$AT$2,0))/SUM(_xlfn._xlws.FILTER($T273:$AT275,$T$2:$AT$2=M$1))</f>
        <v>0.98327583002276453</v>
      </c>
      <c r="N275" s="14" cm="1">
        <f t="array" ref="N275">INDEX($T275:$AT275,MATCH(N$1,$T$2:$AT$2,0))/SUM(_xlfn._xlws.FILTER($T273:$AT275,$T$2:$AT$2=N$1))</f>
        <v>0.98543728829771149</v>
      </c>
      <c r="O275" s="14" cm="1">
        <f t="array" ref="O275">INDEX($T275:$AT275,MATCH(O$1,$T$2:$AT$2,0))/SUM(_xlfn._xlws.FILTER($T273:$AT275,$T$2:$AT$2=O$1))</f>
        <v>0.98732274738514436</v>
      </c>
      <c r="P275" s="14" cm="1">
        <f t="array" ref="P275">INDEX($T275:$AT275,MATCH(P$1,$T$2:$AT$2,0))/SUM(_xlfn._xlws.FILTER($T273:$AT275,$T$2:$AT$2=P$1))</f>
        <v>0.98896209125607626</v>
      </c>
      <c r="Q275" s="14" cm="1">
        <f t="array" ref="Q275">INDEX($T275:$AT275,MATCH(Q$1,$T$2:$AT$2,0))/SUM(_xlfn._xlws.FILTER($T273:$AT275,$T$2:$AT$2=Q$1))</f>
        <v>0.99038326892605233</v>
      </c>
      <c r="R275" s="14" cm="1">
        <f t="array" ref="R275">INDEX($T275:$AT275,MATCH(R$1,$T$2:$AT$2,0))/SUM(_xlfn._xlws.FILTER($T273:$AT275,$T$2:$AT$2=R$1))</f>
        <v>0.99161218721108058</v>
      </c>
      <c r="T275" s="5">
        <f>T285*ON!C$77+T287*ON!C$112+ON!C$142*1000-SUM(T268,T269)</f>
        <v>84780973.986663699</v>
      </c>
      <c r="U275" s="5">
        <f>U285*ON!D$77+U287*ON!D$112+ON!D$142*1000-SUM(U268,U269)</f>
        <v>84914268.360093683</v>
      </c>
      <c r="V275" s="5">
        <f>V285*ON!E$77+V287*ON!E$112+ON!E$142*1000-SUM(V268,V269)</f>
        <v>89016273.855416715</v>
      </c>
      <c r="W275" s="5">
        <f>W285*ON!F$77+W287*ON!F$112+ON!F$142*1000-SUM(W268,W269)</f>
        <v>90222580.221290261</v>
      </c>
      <c r="X275" s="5">
        <f>X285*ON!G$77+X287*ON!G$112+ON!G$142*1000-SUM(X268,X269)</f>
        <v>92925003.243168518</v>
      </c>
      <c r="Y275" s="5">
        <f>Y285*ON!H$77+Y287*ON!H$112+ON!H$142*1000-SUM(Y268,Y269)</f>
        <v>95630644.506712317</v>
      </c>
      <c r="Z275" s="5">
        <f>Z285*ON!I$77+Z287*ON!I$112+ON!I$142*1000-SUM(Z268,Z269)</f>
        <v>93784517.653582126</v>
      </c>
      <c r="AA275" s="5">
        <f>AA285*ON!J$77+AA287*ON!J$112+ON!J$142*1000-SUM(AA268,AA269)</f>
        <v>95798781.186642706</v>
      </c>
      <c r="AB275" s="5">
        <f>AB285*ON!K$77+AB287*ON!K$112+ON!K$142*1000-SUM(AB268,AB269)</f>
        <v>95658684.169983417</v>
      </c>
      <c r="AC275" s="5">
        <f>AC285*ON!L$77+AC287*ON!L$112+ON!L$142*1000-SUM(AC268,AC269)</f>
        <v>99527680.176679507</v>
      </c>
      <c r="AD275" s="5">
        <f>AD285*ON!M$77+AD287*ON!M$112+ON!M$142*1000-SUM(AD268,AD269)</f>
        <v>101599232.98508319</v>
      </c>
      <c r="AE275" s="5">
        <f>AE285*ON!N$77+AE287*ON!N$112+ON!N$142*1000-SUM(AE268,AE269)</f>
        <v>100766741.11341241</v>
      </c>
      <c r="AF275" s="5">
        <f>AF285*ON!O$77+AF287*ON!O$112+ON!O$142*1000-SUM(AF268,AF269)</f>
        <v>95086160.202433065</v>
      </c>
      <c r="AG275" s="5">
        <f>AG285*ON!P$77+AG287*ON!P$112+ON!P$142*1000-SUM(AG268,AG269)</f>
        <v>101608089.48766559</v>
      </c>
      <c r="AH275" s="5">
        <f>AH285*ON!Q$77+AH287*ON!Q$112+ON!Q$142*1000-SUM(AH268,AH269)</f>
        <v>99060110.647885948</v>
      </c>
      <c r="AI275" s="5">
        <f>AI285*ON!R$77+AI287*ON!R$112+ON!R$142*1000-SUM(AI268,AI269)</f>
        <v>101215413.23434778</v>
      </c>
      <c r="AJ275" s="5">
        <f>AJ285*ON!S$77+AJ287*ON!S$112+ON!S$142*1000-SUM(AJ268,AJ269)</f>
        <v>103493017.68352182</v>
      </c>
      <c r="AK275" s="5">
        <f>AK285*ON!T$77+AK287*ON!T$112+ON!T$142*1000-SUM(AK268,AK269)</f>
        <v>102989916.12730321</v>
      </c>
      <c r="AL275" s="5">
        <f>AL285*ON!U$77+AL287*ON!U$112+ON!U$142*1000-SUM(AL268,AL269)</f>
        <v>106222347.45421812</v>
      </c>
      <c r="AM275" s="5">
        <f>AM285*ON!V$77+AM287*ON!V$112+ON!V$142*1000-SUM(AM268,AM269)</f>
        <v>109420066.04794973</v>
      </c>
      <c r="AN275" s="5">
        <f>AN285*ON!W$77+AN287*ON!W$112+ON!W$142*1000-SUM(AN268,AN269)</f>
        <v>87136014.526514232</v>
      </c>
      <c r="AO275" s="48">
        <f>AO285*ON!$W$77+AO287*ON!$W$112+ON!$W$142*1000-SUM(AO268,AO269)</f>
        <v>111031515.32169697</v>
      </c>
      <c r="AP275" s="48">
        <f>AP285*ON!$W$77+AP287*ON!$W$112+ON!$W$142*1000-SUM(AP268,AP269)</f>
        <v>113082773.45676973</v>
      </c>
      <c r="AQ275" s="48">
        <f>AQ285*ON!$W$77+AQ287*ON!$W$112+ON!$W$142*1000-SUM(AQ268,AQ269)</f>
        <v>115612581.39909908</v>
      </c>
      <c r="AR275" s="48">
        <f>AR285*ON!$W$77+AR287*ON!$W$112+ON!$W$142*1000-SUM(AR268,AR269)</f>
        <v>118642239.21169978</v>
      </c>
      <c r="AS275" s="48">
        <f>AS285*ON!$W$77+AS287*ON!$W$112+ON!$W$142*1000-SUM(AS268,AS269)</f>
        <v>122195461.79272407</v>
      </c>
      <c r="AT275" s="48">
        <f>AT285*ON!$W$77+AT287*ON!$W$112+ON!$W$142*1000-SUM(AT268,AT269)</f>
        <v>126298527.83057263</v>
      </c>
    </row>
    <row r="276" spans="1:48" x14ac:dyDescent="0.2">
      <c r="A276" s="21" t="str">
        <f t="shared" si="323"/>
        <v>CIMS.CAN.ON.Transportation Personal.Mode.Intercity LandPassenger Vehicle IntercityService requestedCIMS.CAN.ON.Transportation Personal.Passenger Vehicles</v>
      </c>
      <c r="B276" s="1" t="s">
        <v>274</v>
      </c>
      <c r="C276" s="1" t="s">
        <v>210</v>
      </c>
      <c r="D276" s="1" t="s">
        <v>125</v>
      </c>
      <c r="E276" s="1" t="s">
        <v>71</v>
      </c>
      <c r="F276" s="1" t="s">
        <v>276</v>
      </c>
      <c r="G276" s="1" t="s">
        <v>157</v>
      </c>
      <c r="H276" s="14">
        <f>AVERAGE(T276:AN276)</f>
        <v>0.78970096918207167</v>
      </c>
      <c r="I276" s="14"/>
      <c r="J276" s="14"/>
      <c r="K276" s="14"/>
      <c r="L276" s="14"/>
      <c r="M276" s="14"/>
      <c r="N276" s="14"/>
      <c r="O276" s="14"/>
      <c r="P276" s="14"/>
      <c r="Q276" s="14"/>
      <c r="R276" s="14"/>
      <c r="T276" s="14">
        <f>((T285*Inputs!D$67+T287*Inputs!D$69)*$H271+(T285*Inputs!D$68+T287*Inputs!D$70)*$H272)/SUM(T285:T288)</f>
        <v>0.79430504654623513</v>
      </c>
      <c r="U276" s="14">
        <f>((U285*Inputs!E$67+U287*Inputs!E$69)*$H271+(U285*Inputs!E$68+U287*Inputs!E$70)*$H272)/SUM(U285:U288)</f>
        <v>0.79396798298772309</v>
      </c>
      <c r="V276" s="14">
        <f>((V285*Inputs!F$67+V287*Inputs!F$69)*$H271+(V285*Inputs!F$68+V287*Inputs!F$70)*$H272)/SUM(V285:V288)</f>
        <v>0.79361990954564754</v>
      </c>
      <c r="W276" s="14">
        <f>((W285*Inputs!G$67+W287*Inputs!G$69)*$H271+(W285*Inputs!G$68+W287*Inputs!G$70)*$H272)/SUM(W285:W288)</f>
        <v>0.79317952147059489</v>
      </c>
      <c r="X276" s="14">
        <f>((X285*Inputs!H$67+X287*Inputs!H$69)*$H271+(X285*Inputs!H$68+X287*Inputs!H$70)*$H272)/SUM(X285:X288)</f>
        <v>0.79269854430216657</v>
      </c>
      <c r="Y276" s="14">
        <f>((Y285*Inputs!I$67+Y287*Inputs!I$69)*$H271+(Y285*Inputs!I$68+Y287*Inputs!I$70)*$H272)/SUM(Y285:Y288)</f>
        <v>0.79217181899040034</v>
      </c>
      <c r="Z276" s="14">
        <f>((Z285*Inputs!J$67+Z287*Inputs!J$69)*$H271+(Z285*Inputs!J$68+Z287*Inputs!J$70)*$H272)/SUM(Z285:Z288)</f>
        <v>0.79186299706544483</v>
      </c>
      <c r="AA276" s="14">
        <f>((AA285*Inputs!K$67+AA287*Inputs!K$69)*$H271+(AA285*Inputs!K$68+AA287*Inputs!K$70)*$H272)/SUM(AA285:AA288)</f>
        <v>0.79149342205753148</v>
      </c>
      <c r="AB276" s="14">
        <f>((AB285*Inputs!L$67+AB287*Inputs!L$69)*$H271+(AB285*Inputs!L$68+AB287*Inputs!L$70)*$H272)/SUM(AB285:AB288)</f>
        <v>0.79113592896600082</v>
      </c>
      <c r="AC276" s="14">
        <f>((AC285*Inputs!M$67+AC287*Inputs!M$69)*$H271+(AC285*Inputs!M$68+AC287*Inputs!M$70)*$H272)/SUM(AC285:AC288)</f>
        <v>0.79072216955422903</v>
      </c>
      <c r="AD276" s="14">
        <f>((AD285*Inputs!N$67+AD287*Inputs!N$69)*$H271+(AD285*Inputs!N$68+AD287*Inputs!N$70)*$H272)/SUM(AD285:AD288)</f>
        <v>0.79013715036641519</v>
      </c>
      <c r="AE276" s="14">
        <f>((AE285*Inputs!O$67+AE287*Inputs!O$69)*$H271+(AE285*Inputs!O$68+AE287*Inputs!O$70)*$H272)/SUM(AE285:AE288)</f>
        <v>0.78952913212446085</v>
      </c>
      <c r="AF276" s="14">
        <f>((AF285*Inputs!P$67+AF287*Inputs!P$69)*$H271+(AF285*Inputs!P$68+AF287*Inputs!P$70)*$H272)/SUM(AF285:AF288)</f>
        <v>0.78921875584462531</v>
      </c>
      <c r="AG276" s="14">
        <f>((AG285*Inputs!Q$67+AG287*Inputs!Q$69)*$H271+(AG285*Inputs!Q$68+AG287*Inputs!Q$70)*$H272)/SUM(AG285:AG288)</f>
        <v>0.7886996697373273</v>
      </c>
      <c r="AH276" s="14">
        <f>((AH285*Inputs!R$67+AH287*Inputs!R$69)*$H271+(AH285*Inputs!R$68+AH287*Inputs!R$70)*$H272)/SUM(AH285:AH288)</f>
        <v>0.78817297089216765</v>
      </c>
      <c r="AI276" s="14">
        <f>((AI285*Inputs!S$67+AI287*Inputs!S$69)*$H271+(AI285*Inputs!S$68+AI287*Inputs!S$70)*$H272)/SUM(AI285:AI288)</f>
        <v>0.78757094482692502</v>
      </c>
      <c r="AJ276" s="14">
        <f>((AJ285*Inputs!T$67+AJ287*Inputs!T$69)*$H271+(AJ285*Inputs!T$68+AJ287*Inputs!T$70)*$H272)/SUM(AJ285:AJ288)</f>
        <v>0.78666638499630037</v>
      </c>
      <c r="AK276" s="14">
        <f>((AK285*Inputs!U$67+AK287*Inputs!U$69)*$H271+(AK285*Inputs!U$68+AK287*Inputs!U$70)*$H272)/SUM(AK285:AK288)</f>
        <v>0.78583907873534542</v>
      </c>
      <c r="AL276" s="14">
        <f>((AL285*Inputs!V$67+AL287*Inputs!V$69)*$H271+(AL285*Inputs!V$68+AL287*Inputs!V$70)*$H272)/SUM(AL285:AL288)</f>
        <v>0.78497032433613911</v>
      </c>
      <c r="AM276" s="14">
        <f>((AM285*Inputs!W$67+AM287*Inputs!W$69)*$H271+(AM285*Inputs!W$68+AM287*Inputs!W$70)*$H272)/SUM(AM285:AM288)</f>
        <v>0.78432385719182296</v>
      </c>
      <c r="AN276" s="14">
        <f>((AN285*Inputs!X$67+AN287*Inputs!X$69)*$H271+(AN285*Inputs!X$68+AN287*Inputs!X$70)*$H272)/SUM(AN285:AN288)</f>
        <v>0.78343474228600218</v>
      </c>
      <c r="AO276" s="14"/>
      <c r="AP276" s="14"/>
      <c r="AQ276" s="14"/>
      <c r="AR276" s="14"/>
      <c r="AS276" s="14"/>
      <c r="AT276" s="14"/>
    </row>
    <row r="277" spans="1:48" x14ac:dyDescent="0.2">
      <c r="A277" s="21" t="str">
        <f t="shared" si="323"/>
        <v>CIMS.CAN.ON.Transportation Personal.Passenger VehiclesCar_smallOutput</v>
      </c>
      <c r="B277" s="1" t="s">
        <v>276</v>
      </c>
      <c r="C277" s="1" t="s">
        <v>210</v>
      </c>
      <c r="D277" s="1" t="s">
        <v>158</v>
      </c>
      <c r="E277" s="1" t="s">
        <v>78</v>
      </c>
      <c r="G277" s="1" t="s">
        <v>157</v>
      </c>
      <c r="H277" s="14">
        <f t="shared" ref="H277:H280" si="353">T277</f>
        <v>19.365259749999996</v>
      </c>
      <c r="I277" s="14"/>
      <c r="J277" s="14"/>
      <c r="K277" s="14"/>
      <c r="L277" s="14"/>
      <c r="M277" s="14"/>
      <c r="N277" s="14"/>
      <c r="O277" s="14"/>
      <c r="P277" s="14"/>
      <c r="Q277" s="14"/>
      <c r="R277" s="14"/>
      <c r="T277" s="14">
        <f>AVERAGE(ON!C$75:V$75)/1000</f>
        <v>19.365259749999996</v>
      </c>
      <c r="U277" s="14"/>
      <c r="V277" s="5"/>
      <c r="W277" s="5"/>
      <c r="X277" s="5"/>
      <c r="Y277" s="5"/>
      <c r="Z277" s="5"/>
      <c r="AA277" s="5"/>
      <c r="AB277" s="5"/>
      <c r="AC277" s="5"/>
      <c r="AD277" s="5"/>
      <c r="AE277" s="5"/>
      <c r="AF277" s="5"/>
      <c r="AG277" s="5"/>
      <c r="AH277" s="5"/>
      <c r="AI277" s="5"/>
      <c r="AJ277" s="5"/>
      <c r="AK277" s="5"/>
      <c r="AL277" s="5"/>
      <c r="AM277" s="5"/>
      <c r="AN277" s="5"/>
      <c r="AO277" s="18"/>
      <c r="AP277" s="18"/>
      <c r="AQ277" s="18"/>
      <c r="AR277" s="18"/>
      <c r="AS277" s="18"/>
      <c r="AT277" s="18"/>
    </row>
    <row r="278" spans="1:48" x14ac:dyDescent="0.2">
      <c r="A278" s="21" t="str">
        <f t="shared" si="323"/>
        <v>CIMS.CAN.ON.Transportation Personal.Passenger VehiclesCar_largeOutput</v>
      </c>
      <c r="B278" s="1" t="s">
        <v>276</v>
      </c>
      <c r="C278" s="1" t="s">
        <v>210</v>
      </c>
      <c r="D278" s="1" t="s">
        <v>159</v>
      </c>
      <c r="E278" s="1" t="s">
        <v>78</v>
      </c>
      <c r="G278" s="1" t="s">
        <v>157</v>
      </c>
      <c r="H278" s="14">
        <f t="shared" si="353"/>
        <v>19.365259749999996</v>
      </c>
      <c r="I278" s="14"/>
      <c r="J278" s="14"/>
      <c r="K278" s="14"/>
      <c r="L278" s="14"/>
      <c r="M278" s="14"/>
      <c r="N278" s="14"/>
      <c r="O278" s="14"/>
      <c r="P278" s="14"/>
      <c r="Q278" s="14"/>
      <c r="R278" s="14"/>
      <c r="T278" s="14">
        <f>AVERAGE(ON!C$75:V$75)/1000</f>
        <v>19.365259749999996</v>
      </c>
      <c r="U278" s="14"/>
      <c r="V278" s="5"/>
      <c r="W278" s="5"/>
      <c r="X278" s="5"/>
      <c r="Y278" s="5"/>
      <c r="Z278" s="5"/>
      <c r="AA278" s="5"/>
      <c r="AB278" s="5"/>
      <c r="AC278" s="5"/>
      <c r="AD278" s="5"/>
      <c r="AE278" s="5"/>
      <c r="AF278" s="5"/>
      <c r="AG278" s="5"/>
      <c r="AH278" s="5"/>
      <c r="AI278" s="5"/>
      <c r="AJ278" s="5"/>
      <c r="AK278" s="5"/>
      <c r="AL278" s="5"/>
      <c r="AM278" s="5"/>
      <c r="AN278" s="5"/>
      <c r="AO278" s="18"/>
      <c r="AP278" s="18"/>
      <c r="AQ278" s="18"/>
      <c r="AR278" s="18"/>
      <c r="AS278" s="18"/>
      <c r="AT278" s="18"/>
    </row>
    <row r="279" spans="1:48" x14ac:dyDescent="0.2">
      <c r="A279" s="21" t="str">
        <f t="shared" si="323"/>
        <v>CIMS.CAN.ON.Transportation Personal.Passenger VehiclesLight Truck_smallOutput</v>
      </c>
      <c r="B279" s="1" t="s">
        <v>276</v>
      </c>
      <c r="C279" s="1" t="s">
        <v>210</v>
      </c>
      <c r="D279" s="1" t="s">
        <v>160</v>
      </c>
      <c r="E279" s="1" t="s">
        <v>78</v>
      </c>
      <c r="G279" s="1" t="s">
        <v>157</v>
      </c>
      <c r="H279" s="14">
        <f t="shared" si="353"/>
        <v>19.4693288279</v>
      </c>
      <c r="I279" s="14"/>
      <c r="J279" s="14"/>
      <c r="K279" s="14"/>
      <c r="L279" s="14"/>
      <c r="M279" s="14"/>
      <c r="N279" s="14"/>
      <c r="O279" s="14"/>
      <c r="P279" s="14"/>
      <c r="Q279" s="14"/>
      <c r="R279" s="14"/>
      <c r="T279" s="14">
        <f>AVERAGE(ON!C$110:V$110)/1000</f>
        <v>19.4693288279</v>
      </c>
      <c r="U279" s="14"/>
      <c r="V279" s="5"/>
      <c r="W279" s="5"/>
      <c r="X279" s="5"/>
      <c r="Y279" s="5"/>
      <c r="Z279" s="5"/>
      <c r="AA279" s="5"/>
      <c r="AB279" s="5"/>
      <c r="AC279" s="5"/>
      <c r="AD279" s="5"/>
      <c r="AE279" s="5"/>
      <c r="AF279" s="5"/>
      <c r="AG279" s="5"/>
      <c r="AH279" s="5"/>
      <c r="AI279" s="5"/>
      <c r="AJ279" s="5"/>
      <c r="AK279" s="5"/>
      <c r="AL279" s="5"/>
      <c r="AM279" s="5"/>
      <c r="AN279" s="5"/>
      <c r="AO279" s="18"/>
      <c r="AP279" s="18"/>
      <c r="AQ279" s="18"/>
      <c r="AR279" s="18"/>
      <c r="AS279" s="18"/>
      <c r="AT279" s="18"/>
    </row>
    <row r="280" spans="1:48" x14ac:dyDescent="0.2">
      <c r="A280" s="21" t="str">
        <f t="shared" si="323"/>
        <v>CIMS.CAN.ON.Transportation Personal.Passenger VehiclesLight Truck_largeOutput</v>
      </c>
      <c r="B280" s="1" t="s">
        <v>276</v>
      </c>
      <c r="C280" s="1" t="s">
        <v>210</v>
      </c>
      <c r="D280" s="1" t="s">
        <v>161</v>
      </c>
      <c r="E280" s="1" t="s">
        <v>78</v>
      </c>
      <c r="G280" s="1" t="s">
        <v>157</v>
      </c>
      <c r="H280" s="14">
        <f t="shared" si="353"/>
        <v>19.4693288279</v>
      </c>
      <c r="I280" s="14"/>
      <c r="J280" s="14"/>
      <c r="K280" s="14"/>
      <c r="L280" s="14"/>
      <c r="M280" s="14"/>
      <c r="N280" s="14"/>
      <c r="O280" s="14"/>
      <c r="P280" s="14"/>
      <c r="Q280" s="14"/>
      <c r="R280" s="14"/>
      <c r="T280" s="14">
        <f>AVERAGE(ON!C$110:V$110)/1000</f>
        <v>19.4693288279</v>
      </c>
      <c r="U280" s="14"/>
      <c r="V280" s="5"/>
      <c r="W280" s="5"/>
      <c r="X280" s="5"/>
      <c r="Y280" s="5"/>
      <c r="Z280" s="5"/>
      <c r="AA280" s="5"/>
      <c r="AB280" s="5"/>
      <c r="AC280" s="5"/>
      <c r="AD280" s="5"/>
      <c r="AE280" s="5"/>
      <c r="AF280" s="5"/>
      <c r="AG280" s="5"/>
      <c r="AH280" s="5"/>
      <c r="AI280" s="5"/>
      <c r="AJ280" s="5"/>
      <c r="AK280" s="5"/>
      <c r="AL280" s="5"/>
      <c r="AM280" s="5"/>
      <c r="AN280" s="5"/>
      <c r="AO280" s="18"/>
      <c r="AP280" s="18"/>
      <c r="AQ280" s="18"/>
      <c r="AR280" s="18"/>
      <c r="AS280" s="18"/>
      <c r="AT280" s="18"/>
    </row>
    <row r="281" spans="1:48" x14ac:dyDescent="0.2">
      <c r="A281" s="21" t="str">
        <f t="shared" si="323"/>
        <v>CIMS.CAN.ON.Transportation Personal.Passenger VehiclesCar_smallService requestedCIMS.CAN.ON.Transportation Personal.Passenger Vehicle Motors</v>
      </c>
      <c r="B281" s="1" t="s">
        <v>276</v>
      </c>
      <c r="C281" s="1" t="s">
        <v>210</v>
      </c>
      <c r="D281" s="1" t="s">
        <v>158</v>
      </c>
      <c r="E281" s="1" t="s">
        <v>71</v>
      </c>
      <c r="F281" s="1" t="s">
        <v>277</v>
      </c>
      <c r="G281" s="1" t="s">
        <v>222</v>
      </c>
      <c r="H281" s="14">
        <f>Inputs!$C$46*10</f>
        <v>8</v>
      </c>
      <c r="I281" s="14"/>
      <c r="J281" s="14"/>
      <c r="K281" s="14"/>
      <c r="L281" s="14"/>
      <c r="M281" s="14"/>
      <c r="N281" s="14"/>
      <c r="O281" s="14"/>
      <c r="P281" s="14"/>
      <c r="Q281" s="14"/>
      <c r="R281" s="14"/>
      <c r="T281" s="14"/>
      <c r="U281" s="14"/>
      <c r="V281" s="5"/>
      <c r="W281" s="5"/>
      <c r="X281" s="5"/>
      <c r="Y281" s="5"/>
      <c r="Z281" s="5"/>
      <c r="AA281" s="5"/>
      <c r="AB281" s="5"/>
      <c r="AC281" s="5"/>
      <c r="AD281" s="5"/>
      <c r="AE281" s="5"/>
      <c r="AF281" s="5"/>
      <c r="AG281" s="5"/>
      <c r="AH281" s="5"/>
      <c r="AI281" s="5"/>
      <c r="AJ281" s="5"/>
      <c r="AK281" s="5"/>
      <c r="AL281" s="5"/>
      <c r="AM281" s="5"/>
      <c r="AN281" s="5"/>
      <c r="AO281" s="18"/>
      <c r="AP281" s="18"/>
      <c r="AQ281" s="18"/>
      <c r="AR281" s="18"/>
      <c r="AS281" s="18"/>
      <c r="AT281" s="18"/>
    </row>
    <row r="282" spans="1:48" x14ac:dyDescent="0.2">
      <c r="A282" s="21" t="str">
        <f t="shared" si="323"/>
        <v>CIMS.CAN.ON.Transportation Personal.Passenger VehiclesCar_largeService requestedCIMS.CAN.ON.Transportation Personal.Passenger Vehicle Motors</v>
      </c>
      <c r="B282" s="1" t="s">
        <v>276</v>
      </c>
      <c r="C282" s="1" t="s">
        <v>210</v>
      </c>
      <c r="D282" s="1" t="s">
        <v>159</v>
      </c>
      <c r="E282" s="1" t="s">
        <v>71</v>
      </c>
      <c r="F282" s="1" t="s">
        <v>277</v>
      </c>
      <c r="G282" s="1" t="s">
        <v>222</v>
      </c>
      <c r="H282" s="14">
        <f>Inputs!$C$47*10</f>
        <v>10</v>
      </c>
      <c r="I282" s="14"/>
      <c r="J282" s="14"/>
      <c r="K282" s="14"/>
      <c r="L282" s="14"/>
      <c r="M282" s="14"/>
      <c r="N282" s="14"/>
      <c r="O282" s="14"/>
      <c r="P282" s="14"/>
      <c r="Q282" s="14"/>
      <c r="R282" s="14"/>
      <c r="T282" s="14"/>
      <c r="U282" s="14"/>
      <c r="V282" s="5"/>
      <c r="W282" s="5"/>
      <c r="X282" s="5"/>
      <c r="Y282" s="5"/>
      <c r="Z282" s="5"/>
      <c r="AA282" s="5"/>
      <c r="AB282" s="5"/>
      <c r="AC282" s="5"/>
      <c r="AD282" s="5"/>
      <c r="AE282" s="5"/>
      <c r="AF282" s="5"/>
      <c r="AG282" s="5"/>
      <c r="AH282" s="5"/>
      <c r="AI282" s="5"/>
      <c r="AJ282" s="5"/>
      <c r="AK282" s="5"/>
      <c r="AL282" s="5"/>
      <c r="AM282" s="5"/>
      <c r="AN282" s="5"/>
      <c r="AO282" s="18"/>
      <c r="AP282" s="18"/>
      <c r="AQ282" s="18"/>
      <c r="AR282" s="18"/>
      <c r="AS282" s="18"/>
      <c r="AT282" s="18"/>
    </row>
    <row r="283" spans="1:48" x14ac:dyDescent="0.2">
      <c r="A283" s="21" t="str">
        <f t="shared" si="323"/>
        <v>CIMS.CAN.ON.Transportation Personal.Passenger VehiclesLight Truck_smallService requestedCIMS.CAN.ON.Transportation Personal.Passenger Vehicle Motors</v>
      </c>
      <c r="B283" s="1" t="s">
        <v>276</v>
      </c>
      <c r="C283" s="1" t="s">
        <v>210</v>
      </c>
      <c r="D283" s="1" t="s">
        <v>160</v>
      </c>
      <c r="E283" s="1" t="s">
        <v>71</v>
      </c>
      <c r="F283" s="1" t="s">
        <v>277</v>
      </c>
      <c r="G283" s="1" t="s">
        <v>222</v>
      </c>
      <c r="H283" s="14">
        <f>Inputs!$C$48*10</f>
        <v>9</v>
      </c>
      <c r="I283" s="14"/>
      <c r="J283" s="14"/>
      <c r="K283" s="14"/>
      <c r="L283" s="14"/>
      <c r="M283" s="14"/>
      <c r="N283" s="14"/>
      <c r="O283" s="14"/>
      <c r="P283" s="14"/>
      <c r="Q283" s="14"/>
      <c r="R283" s="14"/>
      <c r="T283" s="14"/>
      <c r="U283" s="14"/>
      <c r="V283" s="5"/>
      <c r="W283" s="5"/>
      <c r="X283" s="5"/>
      <c r="Y283" s="5"/>
      <c r="Z283" s="5"/>
      <c r="AA283" s="5"/>
      <c r="AB283" s="5"/>
      <c r="AC283" s="5"/>
      <c r="AD283" s="5"/>
      <c r="AE283" s="5"/>
      <c r="AF283" s="5"/>
      <c r="AG283" s="5"/>
      <c r="AH283" s="5"/>
      <c r="AI283" s="5"/>
      <c r="AJ283" s="5"/>
      <c r="AK283" s="5"/>
      <c r="AL283" s="5"/>
      <c r="AM283" s="5"/>
      <c r="AN283" s="5"/>
      <c r="AO283" s="18"/>
      <c r="AP283" s="18"/>
      <c r="AQ283" s="18"/>
      <c r="AR283" s="18"/>
      <c r="AS283" s="18"/>
      <c r="AT283" s="18"/>
    </row>
    <row r="284" spans="1:48" x14ac:dyDescent="0.2">
      <c r="A284" s="21" t="str">
        <f t="shared" si="323"/>
        <v>CIMS.CAN.ON.Transportation Personal.Passenger VehiclesLight Truck_largeService requestedCIMS.CAN.ON.Transportation Personal.Passenger Vehicle Motors</v>
      </c>
      <c r="B284" s="1" t="s">
        <v>276</v>
      </c>
      <c r="C284" s="1" t="s">
        <v>210</v>
      </c>
      <c r="D284" s="1" t="s">
        <v>161</v>
      </c>
      <c r="E284" s="1" t="s">
        <v>71</v>
      </c>
      <c r="F284" s="1" t="s">
        <v>277</v>
      </c>
      <c r="G284" s="1" t="s">
        <v>222</v>
      </c>
      <c r="H284" s="14">
        <f>Inputs!$C$49*10</f>
        <v>13</v>
      </c>
      <c r="I284" s="14"/>
      <c r="J284" s="14"/>
      <c r="K284" s="14"/>
      <c r="L284" s="14"/>
      <c r="M284" s="14"/>
      <c r="N284" s="14"/>
      <c r="O284" s="14"/>
      <c r="P284" s="14"/>
      <c r="Q284" s="14"/>
      <c r="R284" s="14"/>
      <c r="T284" s="14"/>
      <c r="U284" s="14"/>
      <c r="V284" s="5"/>
      <c r="W284" s="5"/>
      <c r="X284" s="5"/>
      <c r="Y284" s="5"/>
      <c r="Z284" s="5"/>
      <c r="AA284" s="5"/>
      <c r="AB284" s="5"/>
      <c r="AC284" s="5"/>
      <c r="AD284" s="5"/>
      <c r="AE284" s="5"/>
      <c r="AF284" s="5"/>
      <c r="AG284" s="5"/>
      <c r="AH284" s="5"/>
      <c r="AI284" s="5"/>
      <c r="AJ284" s="5"/>
      <c r="AK284" s="5"/>
      <c r="AL284" s="5"/>
      <c r="AM284" s="5"/>
      <c r="AN284" s="5"/>
      <c r="AO284" s="18"/>
      <c r="AP284" s="18"/>
      <c r="AQ284" s="18"/>
      <c r="AR284" s="18"/>
      <c r="AS284" s="18"/>
      <c r="AT284" s="18"/>
    </row>
    <row r="285" spans="1:48" x14ac:dyDescent="0.2">
      <c r="A285" s="21" t="str">
        <f t="shared" si="323"/>
        <v>CIMS.CAN.ON.Transportation Personal.Passenger VehiclesCar_smallMarket share</v>
      </c>
      <c r="B285" s="1" t="s">
        <v>276</v>
      </c>
      <c r="C285" s="1" t="s">
        <v>210</v>
      </c>
      <c r="D285" s="1" t="s">
        <v>158</v>
      </c>
      <c r="E285" s="1" t="s">
        <v>72</v>
      </c>
      <c r="G285" s="1" t="s">
        <v>73</v>
      </c>
      <c r="H285" s="14" cm="1">
        <f t="array" ref="H285">Inputs!$C$39*INDEX($T285:$AT285,MATCH(H$1,$T$2:$AT$2,0))/SUM(_xlfn._xlws.FILTER($T285:$AT288,$T$2:$AT$2=H$1))</f>
        <v>0.23564070518445415</v>
      </c>
      <c r="I285" s="14" cm="1">
        <f t="array" ref="I285">Inputs!$C$39*INDEX($T285:$AT285,MATCH(I$1,$T$2:$AT$2,0))/SUM(_xlfn._xlws.FILTER($T285:$AT288,$T$2:$AT$2=I$1))</f>
        <v>0.22199852259370448</v>
      </c>
      <c r="J285" s="14" cm="1">
        <f t="array" ref="J285">Inputs!$C$39*INDEX($T285:$AT285,MATCH(J$1,$T$2:$AT$2,0))/SUM(_xlfn._xlws.FILTER($T285:$AT288,$T$2:$AT$2=J$1))</f>
        <v>0.20935734450502294</v>
      </c>
      <c r="K285" s="14" cm="1">
        <f t="array" ref="K285">Inputs!$C$39*INDEX($T285:$AT285,MATCH(K$1,$T$2:$AT$2,0))/SUM(_xlfn._xlws.FILTER($T285:$AT288,$T$2:$AT$2=K$1))</f>
        <v>0.19273135166107497</v>
      </c>
      <c r="L285" s="14" cm="1">
        <f t="array" ref="L285">Inputs!$C$39*INDEX($T285:$AT285,MATCH(L$1,$T$2:$AT$2,0))/SUM(_xlfn._xlws.FILTER($T285:$AT288,$T$2:$AT$2=L$1))</f>
        <v>0.17027450145567866</v>
      </c>
      <c r="M285" s="14" cm="1">
        <f t="array" ref="M285">Inputs!$C$39*INDEX($T285:$AT285,MATCH(M$1,$T$2:$AT$2,0))/SUM(_xlfn._xlws.FILTER($T285:$AT288,$T$2:$AT$2=M$1))</f>
        <v>0.15999052300699948</v>
      </c>
      <c r="N285" s="14" cm="1">
        <f t="array" ref="N285">Inputs!$C$39*INDEX($T285:$AT285,MATCH(N$1,$T$2:$AT$2,0))/SUM(_xlfn._xlws.FILTER($T285:$AT288,$T$2:$AT$2=N$1))</f>
        <v>0.14974535381149426</v>
      </c>
      <c r="O285" s="14" cm="1">
        <f t="array" ref="O285">Inputs!$C$39*INDEX($T285:$AT285,MATCH(O$1,$T$2:$AT$2,0))/SUM(_xlfn._xlws.FILTER($T285:$AT288,$T$2:$AT$2=O$1))</f>
        <v>0.13961746633247502</v>
      </c>
      <c r="P285" s="14" cm="1">
        <f t="array" ref="P285">Inputs!$C$39*INDEX($T285:$AT285,MATCH(P$1,$T$2:$AT$2,0))/SUM(_xlfn._xlws.FILTER($T285:$AT288,$T$2:$AT$2=P$1))</f>
        <v>0.12968176214721236</v>
      </c>
      <c r="Q285" s="14" cm="1">
        <f t="array" ref="Q285">Inputs!$C$39*INDEX($T285:$AT285,MATCH(Q$1,$T$2:$AT$2,0))/SUM(_xlfn._xlws.FILTER($T285:$AT288,$T$2:$AT$2=Q$1))</f>
        <v>0.12000742422839052</v>
      </c>
      <c r="R285" s="14" cm="1">
        <f t="array" ref="R285">Inputs!$C$39*INDEX($T285:$AT285,MATCH(R$1,$T$2:$AT$2,0))/SUM(_xlfn._xlws.FILTER($T285:$AT288,$T$2:$AT$2=R$1))</f>
        <v>0.11065612317616787</v>
      </c>
      <c r="T285" s="5">
        <f>ON!C$76*1000</f>
        <v>83193526.371072009</v>
      </c>
      <c r="U285" s="5">
        <f>ON!D$76*1000</f>
        <v>82556654.764967993</v>
      </c>
      <c r="V285" s="5">
        <f>ON!E$76*1000</f>
        <v>85709183.583769992</v>
      </c>
      <c r="W285" s="5">
        <f>ON!F$76*1000</f>
        <v>85734638.969868004</v>
      </c>
      <c r="X285" s="5">
        <f>ON!G$76*1000</f>
        <v>87006047.888156012</v>
      </c>
      <c r="Y285" s="5">
        <f>ON!H$76*1000</f>
        <v>88058774.785529986</v>
      </c>
      <c r="Z285" s="5">
        <f>ON!I$76*1000</f>
        <v>85625037.303384006</v>
      </c>
      <c r="AA285" s="5">
        <f>ON!J$76*1000</f>
        <v>86515735.95064801</v>
      </c>
      <c r="AB285" s="5">
        <f>ON!K$76*1000</f>
        <v>85486141.259478003</v>
      </c>
      <c r="AC285" s="5">
        <f>ON!L$76*1000</f>
        <v>87814994.89156799</v>
      </c>
      <c r="AD285" s="5">
        <f>ON!M$76*1000</f>
        <v>87897049.360895991</v>
      </c>
      <c r="AE285" s="5">
        <f>ON!N$76*1000</f>
        <v>85374957.546576008</v>
      </c>
      <c r="AF285" s="5">
        <f>ON!O$76*1000</f>
        <v>79837766.631167993</v>
      </c>
      <c r="AG285" s="5">
        <f>ON!P$76*1000</f>
        <v>83820145.122480005</v>
      </c>
      <c r="AH285" s="5">
        <f>ON!Q$76*1000</f>
        <v>80243532.369164005</v>
      </c>
      <c r="AI285" s="5">
        <f>ON!R$76*1000</f>
        <v>80232032.303820014</v>
      </c>
      <c r="AJ285" s="5">
        <f>ON!S$76*1000</f>
        <v>79194570.725375995</v>
      </c>
      <c r="AK285" s="5">
        <f>ON!T$76*1000</f>
        <v>76265121.243754998</v>
      </c>
      <c r="AL285" s="5">
        <f>ON!U$76*1000</f>
        <v>75903319.100400001</v>
      </c>
      <c r="AM285" s="5">
        <f>ON!V$76*1000</f>
        <v>76176168.764300004</v>
      </c>
      <c r="AN285" s="5">
        <f>ON!W$76*1000</f>
        <v>58368269.540555999</v>
      </c>
      <c r="AO285" s="41">
        <f t="shared" ref="AO285" si="354">AM285*(1+$AV285)^5</f>
        <v>72442778.534352481</v>
      </c>
      <c r="AP285" s="18">
        <f t="shared" ref="AP285" si="355">AO285*(1+$AV285)^5</f>
        <v>68892361.573278502</v>
      </c>
      <c r="AQ285" s="18">
        <f t="shared" ref="AQ285" si="356">AP285*(1+$AV285)^5</f>
        <v>65515950.370300956</v>
      </c>
      <c r="AR285" s="18">
        <f t="shared" ref="AR285" si="357">AQ285*(1+$AV285)^5</f>
        <v>62305016.911898427</v>
      </c>
      <c r="AS285" s="18">
        <f t="shared" ref="AS285" si="358">AR285*(1+$AV285)^5</f>
        <v>59251451.14206662</v>
      </c>
      <c r="AT285" s="18">
        <f t="shared" ref="AT285" si="359">AS285*(1+$AV285)^5</f>
        <v>56347540.478241339</v>
      </c>
      <c r="AV285" s="46">
        <f>AV233</f>
        <v>-0.01</v>
      </c>
    </row>
    <row r="286" spans="1:48" x14ac:dyDescent="0.2">
      <c r="A286" s="21" t="str">
        <f t="shared" si="323"/>
        <v>CIMS.CAN.ON.Transportation Personal.Passenger VehiclesCar_largeMarket share</v>
      </c>
      <c r="B286" s="1" t="s">
        <v>276</v>
      </c>
      <c r="C286" s="1" t="s">
        <v>210</v>
      </c>
      <c r="D286" s="1" t="s">
        <v>159</v>
      </c>
      <c r="E286" s="1" t="s">
        <v>72</v>
      </c>
      <c r="G286" s="1" t="s">
        <v>73</v>
      </c>
      <c r="H286" s="14" cm="1">
        <f t="array" ref="H286">Inputs!$C$40*INDEX($T285:$AT285,MATCH(H$1,$T$2:$AT$2,0))/SUM(_xlfn._xlws.FILTER($T285:$AT288,$T$2:$AT$2=H$1))</f>
        <v>0.47842203779874015</v>
      </c>
      <c r="I286" s="14" cm="1">
        <f t="array" ref="I286">Inputs!$C$40*INDEX($T285:$AT285,MATCH(I$1,$T$2:$AT$2,0))/SUM(_xlfn._xlws.FILTER($T285:$AT288,$T$2:$AT$2=I$1))</f>
        <v>0.45072427314479391</v>
      </c>
      <c r="J286" s="14" cm="1">
        <f t="array" ref="J286">Inputs!$C$40*INDEX($T285:$AT285,MATCH(J$1,$T$2:$AT$2,0))/SUM(_xlfn._xlws.FILTER($T285:$AT288,$T$2:$AT$2=J$1))</f>
        <v>0.4250588509647435</v>
      </c>
      <c r="K286" s="14" cm="1">
        <f t="array" ref="K286">Inputs!$C$40*INDEX($T285:$AT285,MATCH(K$1,$T$2:$AT$2,0))/SUM(_xlfn._xlws.FILTER($T285:$AT288,$T$2:$AT$2=K$1))</f>
        <v>0.39130304731187943</v>
      </c>
      <c r="L286" s="14" cm="1">
        <f t="array" ref="L286">Inputs!$C$40*INDEX($T285:$AT285,MATCH(L$1,$T$2:$AT$2,0))/SUM(_xlfn._xlws.FILTER($T285:$AT288,$T$2:$AT$2=L$1))</f>
        <v>0.34570883628880206</v>
      </c>
      <c r="M286" s="14" cm="1">
        <f t="array" ref="M286">Inputs!$C$40*INDEX($T285:$AT285,MATCH(M$1,$T$2:$AT$2,0))/SUM(_xlfn._xlws.FILTER($T285:$AT288,$T$2:$AT$2=M$1))</f>
        <v>0.32482924368087773</v>
      </c>
      <c r="N286" s="14" cm="1">
        <f t="array" ref="N286">Inputs!$C$40*INDEX($T285:$AT285,MATCH(N$1,$T$2:$AT$2,0))/SUM(_xlfn._xlws.FILTER($T285:$AT288,$T$2:$AT$2=N$1))</f>
        <v>0.30402844561727616</v>
      </c>
      <c r="O286" s="14" cm="1">
        <f t="array" ref="O286">Inputs!$C$40*INDEX($T285:$AT285,MATCH(O$1,$T$2:$AT$2,0))/SUM(_xlfn._xlws.FILTER($T285:$AT288,$T$2:$AT$2=O$1))</f>
        <v>0.28346576497805526</v>
      </c>
      <c r="P286" s="14" cm="1">
        <f t="array" ref="P286">Inputs!$C$40*INDEX($T285:$AT285,MATCH(P$1,$T$2:$AT$2,0))/SUM(_xlfn._xlws.FILTER($T285:$AT288,$T$2:$AT$2=P$1))</f>
        <v>0.26329327466252206</v>
      </c>
      <c r="Q286" s="14" cm="1">
        <f t="array" ref="Q286">Inputs!$C$40*INDEX($T285:$AT285,MATCH(Q$1,$T$2:$AT$2,0))/SUM(_xlfn._xlws.FILTER($T285:$AT288,$T$2:$AT$2=Q$1))</f>
        <v>0.24365143706976253</v>
      </c>
      <c r="R286" s="14" cm="1">
        <f t="array" ref="R286">Inputs!$C$40*INDEX($T285:$AT285,MATCH(R$1,$T$2:$AT$2,0))/SUM(_xlfn._xlws.FILTER($T285:$AT288,$T$2:$AT$2=R$1))</f>
        <v>0.22466546220615896</v>
      </c>
      <c r="T286" s="5"/>
      <c r="U286" s="5"/>
      <c r="V286" s="5"/>
      <c r="W286" s="5"/>
      <c r="X286" s="5"/>
      <c r="Y286" s="5"/>
      <c r="Z286" s="5"/>
      <c r="AA286" s="5"/>
      <c r="AB286" s="5"/>
      <c r="AC286" s="5"/>
      <c r="AD286" s="5"/>
      <c r="AE286" s="5"/>
      <c r="AF286" s="5"/>
      <c r="AG286" s="5"/>
      <c r="AH286" s="5"/>
      <c r="AI286" s="5"/>
      <c r="AJ286" s="5"/>
      <c r="AK286" s="5"/>
      <c r="AL286" s="5"/>
      <c r="AM286" s="5"/>
      <c r="AN286" s="5"/>
      <c r="AO286" s="14"/>
      <c r="AP286" s="14"/>
      <c r="AQ286" s="14"/>
      <c r="AR286" s="14"/>
      <c r="AS286" s="14"/>
      <c r="AT286" s="14"/>
      <c r="AU286" s="14"/>
      <c r="AV286" s="47"/>
    </row>
    <row r="287" spans="1:48" x14ac:dyDescent="0.2">
      <c r="A287" s="21" t="str">
        <f t="shared" si="323"/>
        <v>CIMS.CAN.ON.Transportation Personal.Passenger VehiclesLight Truck_smallMarket share</v>
      </c>
      <c r="B287" s="1" t="s">
        <v>276</v>
      </c>
      <c r="C287" s="1" t="s">
        <v>210</v>
      </c>
      <c r="D287" s="1" t="s">
        <v>160</v>
      </c>
      <c r="E287" s="1" t="s">
        <v>72</v>
      </c>
      <c r="G287" s="1" t="s">
        <v>73</v>
      </c>
      <c r="H287" s="14" cm="1">
        <f t="array" ref="H287">Inputs!$C$39*INDEX($T287:$AT287,MATCH(H$1,$T$2:$AT$2,0))/SUM(_xlfn._xlws.FILTER($T285:$AT288,$T$2:$AT$2=H$1))</f>
        <v>9.4359294815545891E-2</v>
      </c>
      <c r="I287" s="14" cm="1">
        <f t="array" ref="I287">Inputs!$C$39*INDEX($T287:$AT287,MATCH(I$1,$T$2:$AT$2,0))/SUM(_xlfn._xlws.FILTER($T285:$AT288,$T$2:$AT$2=I$1))</f>
        <v>0.10800147740629555</v>
      </c>
      <c r="J287" s="14" cm="1">
        <f t="array" ref="J287">Inputs!$C$39*INDEX($T287:$AT287,MATCH(J$1,$T$2:$AT$2,0))/SUM(_xlfn._xlws.FILTER($T285:$AT288,$T$2:$AT$2=J$1))</f>
        <v>0.12064265549497707</v>
      </c>
      <c r="K287" s="14" cm="1">
        <f t="array" ref="K287">Inputs!$C$39*INDEX($T287:$AT287,MATCH(K$1,$T$2:$AT$2,0))/SUM(_xlfn._xlws.FILTER($T285:$AT288,$T$2:$AT$2=K$1))</f>
        <v>0.13726864833892505</v>
      </c>
      <c r="L287" s="14" cm="1">
        <f t="array" ref="L287">Inputs!$C$39*INDEX($T287:$AT287,MATCH(L$1,$T$2:$AT$2,0))/SUM(_xlfn._xlws.FILTER($T285:$AT288,$T$2:$AT$2=L$1))</f>
        <v>0.15972549854432136</v>
      </c>
      <c r="M287" s="14" cm="1">
        <f t="array" ref="M287">Inputs!$C$39*INDEX($T287:$AT287,MATCH(M$1,$T$2:$AT$2,0))/SUM(_xlfn._xlws.FILTER($T285:$AT288,$T$2:$AT$2=M$1))</f>
        <v>0.17000947699300056</v>
      </c>
      <c r="N287" s="14" cm="1">
        <f t="array" ref="N287">Inputs!$C$39*INDEX($T287:$AT287,MATCH(N$1,$T$2:$AT$2,0))/SUM(_xlfn._xlws.FILTER($T285:$AT288,$T$2:$AT$2=N$1))</f>
        <v>0.18025464618850576</v>
      </c>
      <c r="O287" s="14" cm="1">
        <f t="array" ref="O287">Inputs!$C$39*INDEX($T287:$AT287,MATCH(O$1,$T$2:$AT$2,0))/SUM(_xlfn._xlws.FILTER($T285:$AT288,$T$2:$AT$2=O$1))</f>
        <v>0.19038253366752503</v>
      </c>
      <c r="P287" s="14" cm="1">
        <f t="array" ref="P287">Inputs!$C$39*INDEX($T287:$AT287,MATCH(P$1,$T$2:$AT$2,0))/SUM(_xlfn._xlws.FILTER($T285:$AT288,$T$2:$AT$2=P$1))</f>
        <v>0.20031823785278766</v>
      </c>
      <c r="Q287" s="14" cm="1">
        <f t="array" ref="Q287">Inputs!$C$39*INDEX($T287:$AT287,MATCH(Q$1,$T$2:$AT$2,0))/SUM(_xlfn._xlws.FILTER($T285:$AT288,$T$2:$AT$2=Q$1))</f>
        <v>0.20999257577160954</v>
      </c>
      <c r="R287" s="14" cm="1">
        <f t="array" ref="R287">Inputs!$C$39*INDEX($T287:$AT287,MATCH(R$1,$T$2:$AT$2,0))/SUM(_xlfn._xlws.FILTER($T285:$AT288,$T$2:$AT$2=R$1))</f>
        <v>0.21934387682383213</v>
      </c>
      <c r="T287" s="5">
        <f>ON!C$111*1000</f>
        <v>33313779.448453147</v>
      </c>
      <c r="U287" s="5">
        <f>ON!D$111*1000</f>
        <v>34060903.292254232</v>
      </c>
      <c r="V287" s="5">
        <f>ON!E$111*1000</f>
        <v>36463047.704908714</v>
      </c>
      <c r="W287" s="5">
        <f>ON!F$111*1000</f>
        <v>37992255.539697662</v>
      </c>
      <c r="X287" s="5">
        <f>ON!G$111*1000</f>
        <v>40313448.246718377</v>
      </c>
      <c r="Y287" s="5">
        <f>ON!H$111*1000</f>
        <v>42840275.080709867</v>
      </c>
      <c r="Z287" s="5">
        <f>ON!I$111*1000</f>
        <v>42673821.886976287</v>
      </c>
      <c r="AA287" s="5">
        <f>ON!J$111*1000</f>
        <v>44449282.157182977</v>
      </c>
      <c r="AB287" s="5">
        <f>ON!K$111*1000</f>
        <v>45201128.077361472</v>
      </c>
      <c r="AC287" s="5">
        <f>ON!L$111*1000</f>
        <v>48054347.05493778</v>
      </c>
      <c r="AD287" s="5">
        <f>ON!M$111*1000</f>
        <v>50650878.621634185</v>
      </c>
      <c r="AE287" s="5">
        <f>ON!N$111*1000</f>
        <v>51884086.669998161</v>
      </c>
      <c r="AF287" s="5">
        <f>ON!O$111*1000</f>
        <v>49609613.202241845</v>
      </c>
      <c r="AG287" s="5">
        <f>ON!P$111*1000</f>
        <v>54374151.527566001</v>
      </c>
      <c r="AH287" s="5">
        <f>ON!Q$111*1000</f>
        <v>54355163.813388444</v>
      </c>
      <c r="AI287" s="5">
        <f>ON!R$111*1000</f>
        <v>57143492.913377702</v>
      </c>
      <c r="AJ287" s="5">
        <f>ON!S$111*1000</f>
        <v>61039825.687173918</v>
      </c>
      <c r="AK287" s="5">
        <f>ON!T$111*1000</f>
        <v>63076691.096833706</v>
      </c>
      <c r="AL287" s="5">
        <f>ON!U$111*1000</f>
        <v>67584178.18242234</v>
      </c>
      <c r="AM287" s="5">
        <f>ON!V$111*1000</f>
        <v>71456832.520759091</v>
      </c>
      <c r="AN287" s="5">
        <f>ON!W$111*1000</f>
        <v>59008297.168718196</v>
      </c>
      <c r="AO287" s="41">
        <f t="shared" ref="AO287" si="360">AM287*(1+$AV287)^5</f>
        <v>76979302.64285852</v>
      </c>
      <c r="AP287" s="18">
        <f t="shared" ref="AP287" si="361">AO287*(1+$AV287)^5</f>
        <v>82928571.367325619</v>
      </c>
      <c r="AQ287" s="18">
        <f t="shared" ref="AQ287" si="362">AP287*(1+$AV287)^5</f>
        <v>89337623.399003625</v>
      </c>
      <c r="AR287" s="18">
        <f t="shared" ref="AR287" si="363">AQ287*(1+$AV287)^5</f>
        <v>96241992.632792994</v>
      </c>
      <c r="AS287" s="18">
        <f t="shared" ref="AS287" si="364">AR287*(1+$AV287)^5</f>
        <v>103679959.16526569</v>
      </c>
      <c r="AT287" s="18">
        <f t="shared" ref="AT287" si="365">AS287*(1+$AV287)^5</f>
        <v>111692761.53212586</v>
      </c>
      <c r="AV287" s="46">
        <f>AV235</f>
        <v>1.4999999999999999E-2</v>
      </c>
    </row>
    <row r="288" spans="1:48" x14ac:dyDescent="0.2">
      <c r="A288" s="21" t="str">
        <f t="shared" si="323"/>
        <v>CIMS.CAN.ON.Transportation Personal.Passenger VehiclesLight Truck_largeMarket share</v>
      </c>
      <c r="B288" s="1" t="s">
        <v>276</v>
      </c>
      <c r="C288" s="1" t="s">
        <v>210</v>
      </c>
      <c r="D288" s="1" t="s">
        <v>161</v>
      </c>
      <c r="E288" s="1" t="s">
        <v>72</v>
      </c>
      <c r="G288" s="1" t="s">
        <v>73</v>
      </c>
      <c r="H288" s="14" cm="1">
        <f t="array" ref="H288">Inputs!$C$40*INDEX($T287:$AT287,MATCH(H$1,$T$2:$AT$2,0))/SUM(_xlfn._xlws.FILTER($T285:$AT288,$T$2:$AT$2=H$1))</f>
        <v>0.1915779622012598</v>
      </c>
      <c r="I288" s="14" cm="1">
        <f t="array" ref="I288">Inputs!$C$40*INDEX($T287:$AT287,MATCH(I$1,$T$2:$AT$2,0))/SUM(_xlfn._xlws.FILTER($T285:$AT288,$T$2:$AT$2=I$1))</f>
        <v>0.21927572685520608</v>
      </c>
      <c r="J288" s="14" cm="1">
        <f t="array" ref="J288">Inputs!$C$40*INDEX($T287:$AT287,MATCH(J$1,$T$2:$AT$2,0))/SUM(_xlfn._xlws.FILTER($T285:$AT288,$T$2:$AT$2=J$1))</f>
        <v>0.24494114903525646</v>
      </c>
      <c r="K288" s="14" cm="1">
        <f t="array" ref="K288">Inputs!$C$40*INDEX($T287:$AT287,MATCH(K$1,$T$2:$AT$2,0))/SUM(_xlfn._xlws.FILTER($T285:$AT288,$T$2:$AT$2=K$1))</f>
        <v>0.2786969526881205</v>
      </c>
      <c r="L288" s="14" cm="1">
        <f t="array" ref="L288">Inputs!$C$40*INDEX($T287:$AT287,MATCH(L$1,$T$2:$AT$2,0))/SUM(_xlfn._xlws.FILTER($T285:$AT288,$T$2:$AT$2=L$1))</f>
        <v>0.32429116371119787</v>
      </c>
      <c r="M288" s="14" cm="1">
        <f t="array" ref="M288">Inputs!$C$40*INDEX($T287:$AT287,MATCH(M$1,$T$2:$AT$2,0))/SUM(_xlfn._xlws.FILTER($T285:$AT288,$T$2:$AT$2=M$1))</f>
        <v>0.34517075631912225</v>
      </c>
      <c r="N288" s="14" cm="1">
        <f t="array" ref="N288">Inputs!$C$40*INDEX($T287:$AT287,MATCH(N$1,$T$2:$AT$2,0))/SUM(_xlfn._xlws.FILTER($T285:$AT288,$T$2:$AT$2=N$1))</f>
        <v>0.36597155438272377</v>
      </c>
      <c r="O288" s="14" cm="1">
        <f t="array" ref="O288">Inputs!$C$40*INDEX($T287:$AT287,MATCH(O$1,$T$2:$AT$2,0))/SUM(_xlfn._xlws.FILTER($T285:$AT288,$T$2:$AT$2=O$1))</f>
        <v>0.38653423502194467</v>
      </c>
      <c r="P288" s="14" cm="1">
        <f t="array" ref="P288">Inputs!$C$40*INDEX($T287:$AT287,MATCH(P$1,$T$2:$AT$2,0))/SUM(_xlfn._xlws.FILTER($T285:$AT288,$T$2:$AT$2=P$1))</f>
        <v>0.40670672533747787</v>
      </c>
      <c r="Q288" s="14" cm="1">
        <f t="array" ref="Q288">Inputs!$C$40*INDEX($T287:$AT287,MATCH(Q$1,$T$2:$AT$2,0))/SUM(_xlfn._xlws.FILTER($T285:$AT288,$T$2:$AT$2=Q$1))</f>
        <v>0.42634856293023748</v>
      </c>
      <c r="R288" s="14" cm="1">
        <f t="array" ref="R288">Inputs!$C$40*INDEX($T287:$AT287,MATCH(R$1,$T$2:$AT$2,0))/SUM(_xlfn._xlws.FILTER($T285:$AT288,$T$2:$AT$2=R$1))</f>
        <v>0.44533453779384091</v>
      </c>
      <c r="T288" s="5"/>
      <c r="U288" s="14"/>
      <c r="V288" s="5"/>
      <c r="W288" s="5"/>
      <c r="X288" s="5"/>
      <c r="Y288" s="5"/>
      <c r="Z288" s="5"/>
      <c r="AA288" s="5"/>
      <c r="AB288" s="5"/>
      <c r="AC288" s="5"/>
      <c r="AD288" s="5"/>
      <c r="AE288" s="5"/>
      <c r="AF288" s="5"/>
      <c r="AG288" s="5"/>
      <c r="AH288" s="5"/>
      <c r="AI288" s="5"/>
      <c r="AJ288" s="5"/>
      <c r="AK288" s="5"/>
      <c r="AL288" s="5"/>
      <c r="AM288" s="5"/>
      <c r="AN288" s="5"/>
      <c r="AO288" s="18"/>
      <c r="AP288" s="18"/>
      <c r="AQ288" s="18"/>
      <c r="AR288" s="18"/>
      <c r="AS288" s="18"/>
      <c r="AT288" s="18"/>
    </row>
    <row r="289" spans="1:48" x14ac:dyDescent="0.2">
      <c r="A289" s="21" t="str">
        <f t="shared" si="323"/>
        <v>CIMS.CAN.ON.Transportation Personal.Passenger Vehicle MotorsOutput</v>
      </c>
      <c r="B289" s="1" t="s">
        <v>277</v>
      </c>
      <c r="C289" s="1" t="s">
        <v>210</v>
      </c>
      <c r="E289" s="1" t="s">
        <v>78</v>
      </c>
      <c r="G289" s="1" t="s">
        <v>222</v>
      </c>
      <c r="H289" s="14">
        <f t="shared" ref="H289:H293" si="366">T289</f>
        <v>194.20631469434801</v>
      </c>
      <c r="I289" s="14"/>
      <c r="J289" s="14"/>
      <c r="K289" s="14"/>
      <c r="L289" s="14"/>
      <c r="M289" s="14"/>
      <c r="N289" s="14"/>
      <c r="O289" s="14"/>
      <c r="P289" s="14"/>
      <c r="Q289" s="14"/>
      <c r="R289" s="14"/>
      <c r="T289" s="14">
        <f>AVERAGE(ON!C$40:V$40)/100</f>
        <v>194.20631469434801</v>
      </c>
      <c r="U289" s="14"/>
      <c r="V289" s="5"/>
      <c r="W289" s="5"/>
      <c r="X289" s="5"/>
      <c r="Y289" s="5"/>
      <c r="Z289" s="5"/>
      <c r="AA289" s="5"/>
      <c r="AB289" s="5"/>
      <c r="AC289" s="5"/>
      <c r="AD289" s="14"/>
      <c r="AE289" s="5"/>
      <c r="AF289" s="5"/>
      <c r="AG289" s="5"/>
      <c r="AH289" s="5"/>
      <c r="AI289" s="5"/>
      <c r="AJ289" s="5"/>
      <c r="AK289" s="5"/>
      <c r="AL289" s="5"/>
      <c r="AM289" s="5"/>
      <c r="AN289" s="5"/>
      <c r="AO289" s="18"/>
      <c r="AP289" s="18"/>
      <c r="AQ289" s="18"/>
      <c r="AR289" s="18"/>
      <c r="AS289" s="18"/>
      <c r="AT289" s="18"/>
    </row>
    <row r="290" spans="1:48" x14ac:dyDescent="0.2">
      <c r="A290" s="21" t="str">
        <f t="shared" si="323"/>
        <v>CIMS.CAN.ON.Transportation Personal.Passenger Vehicle MotorsGasoline ExistingService requestedCIMS.CAN.ON.Fuel Blends.Gasoline_Transportation</v>
      </c>
      <c r="B290" s="1" t="s">
        <v>277</v>
      </c>
      <c r="C290" s="1" t="s">
        <v>210</v>
      </c>
      <c r="D290" s="1" t="s">
        <v>74</v>
      </c>
      <c r="E290" s="1" t="s">
        <v>71</v>
      </c>
      <c r="F290" s="1" t="s">
        <v>450</v>
      </c>
      <c r="G290" s="1" t="s">
        <v>68</v>
      </c>
      <c r="H290" s="14">
        <f t="shared" si="366"/>
        <v>0.33860262992527917</v>
      </c>
      <c r="I290" s="14"/>
      <c r="J290" s="14"/>
      <c r="K290" s="14"/>
      <c r="L290" s="14"/>
      <c r="M290" s="14"/>
      <c r="N290" s="14"/>
      <c r="O290" s="14"/>
      <c r="P290" s="14"/>
      <c r="Q290" s="14"/>
      <c r="R290" s="14"/>
      <c r="T290" s="14">
        <f>(SUMPRODUCT(H285:H286,Inputs!$C$46:$C$47)*ON!C$91/ON!C$76+SUMPRODUCT(H287:H288,Inputs!$C$48:$C$49)*ON!C$126/ON!C$111)/1000*100</f>
        <v>0.33860262992527917</v>
      </c>
      <c r="U290" s="14"/>
      <c r="V290" s="5"/>
      <c r="W290" s="5"/>
      <c r="X290" s="5"/>
      <c r="Y290" s="5"/>
      <c r="Z290" s="5"/>
      <c r="AA290" s="5"/>
      <c r="AB290" s="5"/>
      <c r="AC290" s="5"/>
      <c r="AD290" s="14"/>
      <c r="AE290" s="5"/>
      <c r="AF290" s="5"/>
      <c r="AG290" s="5"/>
      <c r="AH290" s="5"/>
      <c r="AI290" s="5"/>
      <c r="AJ290" s="5"/>
      <c r="AK290" s="5"/>
      <c r="AL290" s="5"/>
      <c r="AM290" s="14"/>
      <c r="AN290" s="5"/>
      <c r="AO290" s="18"/>
      <c r="AP290" s="18"/>
      <c r="AQ290" s="18"/>
      <c r="AR290" s="18"/>
      <c r="AS290" s="18"/>
      <c r="AT290" s="18"/>
    </row>
    <row r="291" spans="1:48" x14ac:dyDescent="0.2">
      <c r="A291" s="21" t="str">
        <f t="shared" si="323"/>
        <v>CIMS.CAN.ON.Transportation Personal.Passenger Vehicle MotorsGasoline StandardService requestedCIMS.CAN.ON.Fuel Blends.Gasoline_Transportation</v>
      </c>
      <c r="B291" s="1" t="s">
        <v>277</v>
      </c>
      <c r="C291" s="1" t="s">
        <v>210</v>
      </c>
      <c r="D291" s="1" t="s">
        <v>75</v>
      </c>
      <c r="E291" s="1" t="s">
        <v>71</v>
      </c>
      <c r="F291" s="1" t="s">
        <v>450</v>
      </c>
      <c r="G291" s="1" t="s">
        <v>68</v>
      </c>
      <c r="H291" s="14">
        <f t="shared" si="366"/>
        <v>0.32762568756223887</v>
      </c>
      <c r="I291" s="14"/>
      <c r="J291" s="14"/>
      <c r="K291" s="14"/>
      <c r="L291" s="14"/>
      <c r="M291" s="14"/>
      <c r="N291" s="14"/>
      <c r="O291" s="14"/>
      <c r="P291" s="14"/>
      <c r="Q291" s="14"/>
      <c r="R291" s="14"/>
      <c r="T291" s="14">
        <f>(SUMPRODUCT(J285:J286,Inputs!$C$46:$C$47)*ON!M$91/ON!M$76+SUMPRODUCT(J287:J288,Inputs!$C$48:$C$49)*ON!M$126/ON!M$111)/1000*100</f>
        <v>0.32762568756223887</v>
      </c>
      <c r="U291" s="14"/>
      <c r="V291" s="5"/>
      <c r="W291" s="5"/>
      <c r="X291" s="5"/>
      <c r="Y291" s="5"/>
      <c r="Z291" s="5"/>
      <c r="AA291" s="5"/>
      <c r="AB291" s="5"/>
      <c r="AC291" s="5"/>
      <c r="AD291" s="5"/>
      <c r="AE291" s="5"/>
      <c r="AF291" s="5"/>
      <c r="AG291" s="5"/>
      <c r="AH291" s="5"/>
      <c r="AI291" s="5"/>
      <c r="AJ291" s="5"/>
      <c r="AK291" s="5"/>
      <c r="AL291" s="5"/>
      <c r="AM291" s="5"/>
      <c r="AN291" s="5"/>
      <c r="AO291" s="18"/>
      <c r="AP291" s="18"/>
      <c r="AQ291" s="18"/>
      <c r="AR291" s="18"/>
      <c r="AS291" s="18"/>
      <c r="AT291" s="18"/>
    </row>
    <row r="292" spans="1:48" x14ac:dyDescent="0.2">
      <c r="A292" s="21" t="str">
        <f t="shared" si="323"/>
        <v>CIMS.CAN.ON.Transportation Personal.Passenger Vehicle MotorsGasoline EfficientService requestedCIMS.CAN.ON.Fuel Blends.Gasoline_Transportation</v>
      </c>
      <c r="B292" s="1" t="s">
        <v>277</v>
      </c>
      <c r="C292" s="1" t="s">
        <v>210</v>
      </c>
      <c r="D292" s="1" t="s">
        <v>76</v>
      </c>
      <c r="E292" s="1" t="s">
        <v>71</v>
      </c>
      <c r="F292" s="1" t="s">
        <v>450</v>
      </c>
      <c r="G292" s="1" t="s">
        <v>68</v>
      </c>
      <c r="H292" s="14">
        <f t="shared" si="366"/>
        <v>0.32006673817300557</v>
      </c>
      <c r="I292" s="14"/>
      <c r="J292" s="14"/>
      <c r="K292" s="14"/>
      <c r="L292" s="14"/>
      <c r="M292" s="14"/>
      <c r="N292" s="14"/>
      <c r="O292" s="14"/>
      <c r="P292" s="14"/>
      <c r="Q292" s="14"/>
      <c r="R292" s="14"/>
      <c r="T292" s="14">
        <f>(SUMPRODUCT(L285:L286,Inputs!$C$46:$C$47)*ON!V$91/ON!V$76+SUMPRODUCT(L287:L288,Inputs!$C$48:$C$49)*ON!V$126/ON!V$111)/1000*100</f>
        <v>0.32006673817300557</v>
      </c>
      <c r="U292" s="14"/>
      <c r="V292" s="5"/>
      <c r="W292" s="5"/>
      <c r="X292" s="5"/>
      <c r="Y292" s="5"/>
      <c r="Z292" s="5"/>
      <c r="AA292" s="5"/>
      <c r="AB292" s="5"/>
      <c r="AC292" s="5"/>
      <c r="AD292" s="14"/>
      <c r="AE292" s="5"/>
      <c r="AF292" s="5"/>
      <c r="AG292" s="5"/>
      <c r="AH292" s="5"/>
      <c r="AI292" s="5"/>
      <c r="AJ292" s="5"/>
      <c r="AK292" s="5"/>
      <c r="AL292" s="5"/>
      <c r="AM292" s="14"/>
      <c r="AN292" s="5"/>
      <c r="AO292" s="18"/>
      <c r="AP292" s="18"/>
      <c r="AQ292" s="18"/>
      <c r="AR292" s="18"/>
      <c r="AS292" s="18"/>
      <c r="AT292" s="18"/>
    </row>
    <row r="293" spans="1:48" x14ac:dyDescent="0.2">
      <c r="A293" s="21" t="str">
        <f t="shared" si="323"/>
        <v>CIMS.CAN.ON.Transportation Personal.Passenger Vehicle MotorsGasoline ExistingMarket share</v>
      </c>
      <c r="B293" s="1" t="s">
        <v>277</v>
      </c>
      <c r="C293" s="1" t="s">
        <v>210</v>
      </c>
      <c r="D293" s="1" t="s">
        <v>74</v>
      </c>
      <c r="E293" s="1" t="s">
        <v>72</v>
      </c>
      <c r="G293" s="1" t="s">
        <v>73</v>
      </c>
      <c r="H293" s="14">
        <f t="shared" si="366"/>
        <v>1</v>
      </c>
      <c r="I293" s="14"/>
      <c r="J293" s="14"/>
      <c r="K293" s="14"/>
      <c r="L293" s="14"/>
      <c r="M293" s="14"/>
      <c r="N293" s="14"/>
      <c r="O293" s="14"/>
      <c r="P293" s="14"/>
      <c r="Q293" s="14"/>
      <c r="R293" s="14"/>
      <c r="T293" s="36">
        <v>1</v>
      </c>
      <c r="U293" s="14"/>
      <c r="V293" s="5"/>
      <c r="W293" s="5"/>
      <c r="X293" s="5"/>
      <c r="Y293" s="5"/>
      <c r="Z293" s="5"/>
      <c r="AA293" s="5"/>
      <c r="AB293" s="5"/>
      <c r="AC293" s="5"/>
      <c r="AD293" s="5"/>
      <c r="AE293" s="5"/>
      <c r="AF293" s="5"/>
      <c r="AG293" s="5"/>
      <c r="AH293" s="5"/>
      <c r="AI293" s="5"/>
      <c r="AJ293" s="5"/>
      <c r="AK293" s="5"/>
      <c r="AL293" s="5"/>
      <c r="AM293" s="5"/>
      <c r="AN293" s="5"/>
      <c r="AO293" s="18"/>
      <c r="AP293" s="18"/>
      <c r="AQ293" s="18"/>
      <c r="AR293" s="18"/>
      <c r="AS293" s="18"/>
      <c r="AT293" s="18"/>
    </row>
    <row r="294" spans="1:48" x14ac:dyDescent="0.2">
      <c r="A294" s="21" t="str">
        <f t="shared" si="323"/>
        <v>CIMS.CAN.ON.Transportation Personal.TransitService requestedCIMS.CAN.ON.Transportation Personal.Transit.Public Bus</v>
      </c>
      <c r="B294" s="1" t="s">
        <v>278</v>
      </c>
      <c r="C294" s="1" t="s">
        <v>210</v>
      </c>
      <c r="E294" s="1" t="s">
        <v>71</v>
      </c>
      <c r="F294" s="1" t="s">
        <v>128</v>
      </c>
      <c r="G294" s="1" t="s">
        <v>73</v>
      </c>
      <c r="H294" s="14" cm="1">
        <f t="array" ref="H294">INDEX($T294:$AN294,MATCH(H$2,$T$2:$AN$2,0))/SUM(_xlfn._xlws.FILTER($T294:$AN295,$T$2:$AN$2=H$2))</f>
        <v>0.83315286687035794</v>
      </c>
      <c r="I294" s="14" cm="1">
        <f t="array" ref="I294">INDEX($T294:$AN294,MATCH(I$2,$T$2:$AN$2,0))/SUM(_xlfn._xlws.FILTER($T294:$AN295,$T$2:$AN$2=I$2))</f>
        <v>0.82661963592354193</v>
      </c>
      <c r="J294" s="52">
        <f>1-J295</f>
        <v>0.83152798653915438</v>
      </c>
      <c r="K294" s="14" cm="1">
        <f t="array" ref="K294">INDEX($T294:$AN294,MATCH(K$2,$T$2:$AN$2,0))/SUM(_xlfn._xlws.FILTER($T294:$AN295,$T$2:$AN$2=K$2))</f>
        <v>0.83643633715476684</v>
      </c>
      <c r="L294" s="14" cm="1">
        <f t="array" ref="L294">INDEX($T294:$AN294,MATCH(L$2,$T$2:$AN$2,0))/SUM(_xlfn._xlws.FILTER($T294:$AN295,$T$2:$AN$2=L$2))</f>
        <v>0.80835002391958155</v>
      </c>
      <c r="M294" s="36">
        <f t="shared" ref="M294:R294" si="367">L294</f>
        <v>0.80835002391958155</v>
      </c>
      <c r="N294" s="36">
        <f t="shared" si="367"/>
        <v>0.80835002391958155</v>
      </c>
      <c r="O294" s="36">
        <f t="shared" si="367"/>
        <v>0.80835002391958155</v>
      </c>
      <c r="P294" s="36">
        <f t="shared" si="367"/>
        <v>0.80835002391958155</v>
      </c>
      <c r="Q294" s="36">
        <f t="shared" si="367"/>
        <v>0.80835002391958155</v>
      </c>
      <c r="R294" s="36">
        <f t="shared" si="367"/>
        <v>0.80835002391958155</v>
      </c>
      <c r="T294" s="5">
        <f>SUM(ON!C$177,ON!C$212)*1000-T295</f>
        <v>10409090.899879729</v>
      </c>
      <c r="U294" s="5">
        <f>SUM(ON!D$177,ON!D$212)*1000-U295</f>
        <v>8822570.8096232545</v>
      </c>
      <c r="V294" s="5">
        <f>SUM(ON!E$177,ON!E$212)*1000-V295</f>
        <v>10607199.514889117</v>
      </c>
      <c r="W294" s="5">
        <f>SUM(ON!F$177,ON!F$212)*1000-W295</f>
        <v>12129853.799776062</v>
      </c>
      <c r="X294" s="5">
        <f>SUM(ON!G$177,ON!G$212)*1000-X295</f>
        <v>11329042.405512009</v>
      </c>
      <c r="Y294" s="5">
        <f>SUM(ON!H$177,ON!H$212)*1000-Y295</f>
        <v>13356583.416155575</v>
      </c>
      <c r="Z294" s="5">
        <f>SUM(ON!I$177,ON!I$212)*1000-Z295</f>
        <v>13828407.036223706</v>
      </c>
      <c r="AA294" s="5">
        <f>SUM(ON!J$177,ON!J$212)*1000-AA295</f>
        <v>11682559.203851953</v>
      </c>
      <c r="AB294" s="5">
        <f>SUM(ON!K$177,ON!K$212)*1000-AB295</f>
        <v>11865902.026713317</v>
      </c>
      <c r="AC294" s="5">
        <f>SUM(ON!L$177,ON!L$212)*1000-AC295</f>
        <v>15948312.925195854</v>
      </c>
      <c r="AD294" s="5">
        <f>SUM(ON!M$177,ON!M$212)*1000-AD295</f>
        <v>17993305.589090388</v>
      </c>
      <c r="AE294" s="5">
        <f>SUM(ON!N$177,ON!N$212)*1000-AE295</f>
        <v>19390170.911012348</v>
      </c>
      <c r="AF294" s="5">
        <f>SUM(ON!O$177,ON!O$212)*1000-AF295</f>
        <v>18925307.818097033</v>
      </c>
      <c r="AG294" s="5">
        <f>SUM(ON!P$177,ON!P$212)*1000-AG295</f>
        <v>17330617.764927916</v>
      </c>
      <c r="AH294" s="5">
        <f>SUM(ON!Q$177,ON!Q$212)*1000-AH295</f>
        <v>15053585.229109772</v>
      </c>
      <c r="AI294" s="5">
        <f>SUM(ON!R$177,ON!R$212)*1000-AI295</f>
        <v>14284373.224587344</v>
      </c>
      <c r="AJ294" s="5">
        <f>SUM(ON!S$177,ON!S$212)*1000-AJ295</f>
        <v>12840212.829350872</v>
      </c>
      <c r="AK294" s="5">
        <f>SUM(ON!T$177,ON!T$212)*1000-AK295</f>
        <v>14007907.311049879</v>
      </c>
      <c r="AL294" s="5">
        <f>SUM(ON!U$177,ON!U$212)*1000-AL295</f>
        <v>14173262.926882772</v>
      </c>
      <c r="AM294" s="5">
        <f>SUM(ON!V$177,ON!V$212)*1000-AM295</f>
        <v>14236707.094626693</v>
      </c>
      <c r="AN294" s="5">
        <f>SUM(ON!W$177,ON!W$212)*1000-AN295</f>
        <v>13275056.239790447</v>
      </c>
      <c r="AO294" s="18"/>
      <c r="AP294" s="18"/>
      <c r="AQ294" s="18"/>
      <c r="AR294" s="18"/>
      <c r="AS294" s="18"/>
      <c r="AT294" s="18"/>
      <c r="AU294" s="18"/>
      <c r="AV294" s="18"/>
    </row>
    <row r="295" spans="1:48" x14ac:dyDescent="0.2">
      <c r="A295" s="21" t="str">
        <f t="shared" si="323"/>
        <v>CIMS.CAN.ON.Transportation Personal.TransitService requestedCIMS.CAN.ON.Transportation Personal.Transit.Rapid Transit</v>
      </c>
      <c r="B295" s="1" t="s">
        <v>278</v>
      </c>
      <c r="C295" s="1" t="s">
        <v>210</v>
      </c>
      <c r="E295" s="1" t="s">
        <v>71</v>
      </c>
      <c r="F295" s="1" t="s">
        <v>130</v>
      </c>
      <c r="G295" s="1" t="s">
        <v>73</v>
      </c>
      <c r="H295" s="14">
        <f t="shared" ref="H295" si="368">1-H294</f>
        <v>0.16684713312964206</v>
      </c>
      <c r="I295" s="14">
        <f t="shared" ref="I295" si="369">1-I294</f>
        <v>0.17338036407645807</v>
      </c>
      <c r="J295" s="52">
        <f>AVERAGE(I295,K295)</f>
        <v>0.16847201346084562</v>
      </c>
      <c r="K295" s="14">
        <f t="shared" ref="K295" si="370">1-K294</f>
        <v>0.16356366284523316</v>
      </c>
      <c r="L295" s="14">
        <f t="shared" ref="L295" si="371">1-L294</f>
        <v>0.19164997608041845</v>
      </c>
      <c r="M295" s="36">
        <f t="shared" ref="M295:R295" si="372">L295</f>
        <v>0.19164997608041845</v>
      </c>
      <c r="N295" s="36">
        <f t="shared" si="372"/>
        <v>0.19164997608041845</v>
      </c>
      <c r="O295" s="36">
        <f t="shared" si="372"/>
        <v>0.19164997608041845</v>
      </c>
      <c r="P295" s="36">
        <f t="shared" si="372"/>
        <v>0.19164997608041845</v>
      </c>
      <c r="Q295" s="36">
        <f t="shared" si="372"/>
        <v>0.19164997608041845</v>
      </c>
      <c r="R295" s="36">
        <f t="shared" si="372"/>
        <v>0.19164997608041845</v>
      </c>
      <c r="T295" s="5">
        <f>ON!C$227*1000/Inputs!$C$90*Inputs!$D$12/(ON!C$227*1000/Inputs!$C$90*Inputs!$D$12+ON!C$223*1000/Inputs!$C$92*Inputs!$D$10)*ON!C$212*1000</f>
        <v>2084523.7941202712</v>
      </c>
      <c r="U295" s="5">
        <f>ON!D$227*1000/Inputs!$C$90*Inputs!$D$12/(ON!D$227*1000/Inputs!$C$90*Inputs!$D$12+ON!D$223*1000/Inputs!$C$92*Inputs!$D$10)*ON!D$212*1000</f>
        <v>2158251.0663767452</v>
      </c>
      <c r="V295" s="5">
        <f>ON!E$227*1000/Inputs!$C$90*Inputs!$D$12/(ON!E$227*1000/Inputs!$C$90*Inputs!$D$12+ON!E$223*1000/Inputs!$C$92*Inputs!$D$10)*ON!E$212*1000</f>
        <v>2349198.493110883</v>
      </c>
      <c r="W295" s="5">
        <f>ON!F$227*1000/Inputs!$C$90*Inputs!$D$12/(ON!F$227*1000/Inputs!$C$90*Inputs!$D$12+ON!F$223*1000/Inputs!$C$92*Inputs!$D$10)*ON!F$212*1000</f>
        <v>2345372.3862239388</v>
      </c>
      <c r="X295" s="5">
        <f>ON!G$227*1000/Inputs!$C$90*Inputs!$D$12/(ON!G$227*1000/Inputs!$C$90*Inputs!$D$12+ON!G$223*1000/Inputs!$C$92*Inputs!$D$10)*ON!G$212*1000</f>
        <v>2440106.0364879924</v>
      </c>
      <c r="Y295" s="5">
        <f>ON!H$227*1000/Inputs!$C$90*Inputs!$D$12/(ON!H$227*1000/Inputs!$C$90*Inputs!$D$12+ON!H$223*1000/Inputs!$C$92*Inputs!$D$10)*ON!H$212*1000</f>
        <v>2801493.2078444273</v>
      </c>
      <c r="Z295" s="5">
        <f>ON!I$227*1000/Inputs!$C$90*Inputs!$D$12/(ON!I$227*1000/Inputs!$C$90*Inputs!$D$12+ON!I$223*1000/Inputs!$C$92*Inputs!$D$10)*ON!I$212*1000</f>
        <v>3137018.1727762972</v>
      </c>
      <c r="AA295" s="5">
        <f>ON!J$227*1000/Inputs!$C$90*Inputs!$D$12/(ON!J$227*1000/Inputs!$C$90*Inputs!$D$12+ON!J$223*1000/Inputs!$C$92*Inputs!$D$10)*ON!J$212*1000</f>
        <v>2016639.7151480457</v>
      </c>
      <c r="AB295" s="5">
        <f>ON!K$227*1000/Inputs!$C$90*Inputs!$D$12/(ON!K$227*1000/Inputs!$C$90*Inputs!$D$12+ON!K$223*1000/Inputs!$C$92*Inputs!$D$10)*ON!K$212*1000</f>
        <v>2565020.250286683</v>
      </c>
      <c r="AC295" s="5">
        <f>ON!L$227*1000/Inputs!$C$90*Inputs!$D$12/(ON!L$227*1000/Inputs!$C$90*Inputs!$D$12+ON!L$223*1000/Inputs!$C$92*Inputs!$D$10)*ON!L$212*1000</f>
        <v>2211109.2208041479</v>
      </c>
      <c r="AD295" s="5">
        <f>ON!M$227*1000/Inputs!$C$90*Inputs!$D$12/(ON!M$227*1000/Inputs!$C$90*Inputs!$D$12+ON!M$223*1000/Inputs!$C$92*Inputs!$D$10)*ON!M$212*1000</f>
        <v>2315973.5669096126</v>
      </c>
      <c r="AE295" s="5">
        <f>ON!N$227*1000/Inputs!$C$90*Inputs!$D$12/(ON!N$227*1000/Inputs!$C$90*Inputs!$D$12+ON!N$223*1000/Inputs!$C$92*Inputs!$D$10)*ON!N$212*1000</f>
        <v>2517148.7959876554</v>
      </c>
      <c r="AF295" s="5">
        <f>ON!O$227*1000/Inputs!$C$90*Inputs!$D$12/(ON!O$227*1000/Inputs!$C$90*Inputs!$D$12+ON!O$223*1000/Inputs!$C$92*Inputs!$D$10)*ON!O$212*1000</f>
        <v>2501148.1469029691</v>
      </c>
      <c r="AG295" s="5">
        <f>ON!P$227*1000/Inputs!$C$90*Inputs!$D$12/(ON!P$227*1000/Inputs!$C$90*Inputs!$D$12+ON!P$223*1000/Inputs!$C$92*Inputs!$D$10)*ON!P$212*1000</f>
        <v>2321952.8050720859</v>
      </c>
      <c r="AH295" s="5">
        <f>ON!Q$227*1000/Inputs!$C$90*Inputs!$D$12/(ON!Q$227*1000/Inputs!$C$90*Inputs!$D$12+ON!Q$223*1000/Inputs!$C$92*Inputs!$D$10)*ON!Q$212*1000</f>
        <v>2728776.562890227</v>
      </c>
      <c r="AI295" s="5">
        <f>ON!R$227*1000/Inputs!$C$90*Inputs!$D$12/(ON!R$227*1000/Inputs!$C$90*Inputs!$D$12+ON!R$223*1000/Inputs!$C$92*Inputs!$D$10)*ON!R$212*1000</f>
        <v>2793284.2014126545</v>
      </c>
      <c r="AJ295" s="5">
        <f>ON!S$227*1000/Inputs!$C$90*Inputs!$D$12/(ON!S$227*1000/Inputs!$C$90*Inputs!$D$12+ON!S$223*1000/Inputs!$C$92*Inputs!$D$10)*ON!S$212*1000</f>
        <v>2430227.204649128</v>
      </c>
      <c r="AK295" s="5">
        <f>ON!T$227*1000/Inputs!$C$90*Inputs!$D$12/(ON!T$227*1000/Inputs!$C$90*Inputs!$D$12+ON!T$223*1000/Inputs!$C$92*Inputs!$D$10)*ON!T$212*1000</f>
        <v>2741623.55795012</v>
      </c>
      <c r="AL295" s="5">
        <f>ON!U$227*1000/Inputs!$C$90*Inputs!$D$12/(ON!U$227*1000/Inputs!$C$90*Inputs!$D$12+ON!U$223*1000/Inputs!$C$92*Inputs!$D$10)*ON!U$212*1000</f>
        <v>2664908.4961172291</v>
      </c>
      <c r="AM295" s="5">
        <f>ON!V$227*1000/Inputs!$C$90*Inputs!$D$12/(ON!V$227*1000/Inputs!$C$90*Inputs!$D$12+ON!V$223*1000/Inputs!$C$92*Inputs!$D$10)*ON!V$212*1000</f>
        <v>2707953.693373309</v>
      </c>
      <c r="AN295" s="5">
        <f>ON!W$227*1000/Inputs!$C$90*Inputs!$D$12/(ON!W$227*1000/Inputs!$C$90*Inputs!$D$12+ON!W$223*1000/Inputs!$C$92*Inputs!$D$10)*ON!W$212*1000</f>
        <v>3147354.6552095544</v>
      </c>
      <c r="AO295" s="18"/>
      <c r="AP295" s="18"/>
      <c r="AQ295" s="18"/>
      <c r="AR295" s="18"/>
      <c r="AS295" s="18"/>
      <c r="AT295" s="18"/>
      <c r="AU295" s="18"/>
      <c r="AV295" s="18"/>
    </row>
    <row r="296" spans="1:48" x14ac:dyDescent="0.2">
      <c r="A296" s="21" t="str">
        <f t="shared" si="323"/>
        <v>CIMS.CAN.ON.Transportation Personal.Transit.Public BusOutput</v>
      </c>
      <c r="B296" s="1" t="s">
        <v>128</v>
      </c>
      <c r="C296" s="1" t="s">
        <v>210</v>
      </c>
      <c r="E296" s="1" t="s">
        <v>78</v>
      </c>
      <c r="G296" s="1" t="s">
        <v>139</v>
      </c>
      <c r="H296" s="14">
        <f>T296</f>
        <v>778.19774759284121</v>
      </c>
      <c r="I296" s="14"/>
      <c r="J296" s="14"/>
      <c r="K296" s="14"/>
      <c r="L296" s="14"/>
      <c r="M296" s="14"/>
      <c r="N296" s="14"/>
      <c r="O296" s="14"/>
      <c r="P296" s="14"/>
      <c r="Q296" s="14"/>
      <c r="R296" s="14"/>
      <c r="T296" s="5">
        <f>AVERAGE(CAN!C$218:W$218)/1000</f>
        <v>778.19774759284121</v>
      </c>
      <c r="U296" s="5"/>
      <c r="V296" s="5"/>
      <c r="W296" s="5"/>
      <c r="X296" s="5"/>
      <c r="Y296" s="5"/>
      <c r="Z296" s="5"/>
      <c r="AA296" s="5"/>
      <c r="AB296" s="5"/>
      <c r="AC296" s="5"/>
      <c r="AD296" s="5"/>
      <c r="AE296" s="5"/>
      <c r="AF296" s="5"/>
      <c r="AG296" s="5"/>
      <c r="AH296" s="5"/>
      <c r="AI296" s="5"/>
      <c r="AJ296" s="5"/>
      <c r="AK296" s="5"/>
      <c r="AL296" s="5"/>
      <c r="AM296" s="5"/>
      <c r="AN296" s="5"/>
      <c r="AO296" s="18"/>
      <c r="AP296" s="18"/>
      <c r="AQ296" s="18"/>
      <c r="AR296" s="18"/>
      <c r="AS296" s="18"/>
      <c r="AT296" s="18"/>
      <c r="AU296" s="18"/>
      <c r="AV296" s="18"/>
    </row>
    <row r="297" spans="1:48" x14ac:dyDescent="0.2">
      <c r="A297" s="21" t="str">
        <f t="shared" si="323"/>
        <v>CIMS.CAN.ON.Transportation Personal.Transit.Public BusFerry UrbanOutput</v>
      </c>
      <c r="B297" s="1" t="s">
        <v>128</v>
      </c>
      <c r="C297" s="1" t="s">
        <v>210</v>
      </c>
      <c r="D297" s="1" t="s">
        <v>416</v>
      </c>
      <c r="E297" s="1" t="s">
        <v>78</v>
      </c>
      <c r="G297" s="1" t="s">
        <v>139</v>
      </c>
      <c r="H297" s="14">
        <f>5127000*3.24/4/1000</f>
        <v>4152.8700000000008</v>
      </c>
      <c r="I297" s="14"/>
      <c r="J297" s="14"/>
      <c r="K297" s="14"/>
      <c r="L297" s="14"/>
      <c r="M297" s="14"/>
      <c r="N297" s="14"/>
      <c r="O297" s="14"/>
      <c r="P297" s="14"/>
      <c r="Q297" s="14"/>
      <c r="R297" s="14"/>
      <c r="T297" s="1" t="s">
        <v>421</v>
      </c>
      <c r="U297" s="5"/>
      <c r="V297" s="5"/>
      <c r="W297" s="5"/>
      <c r="X297" s="5"/>
      <c r="Y297" s="5"/>
      <c r="Z297" s="5"/>
      <c r="AA297" s="5"/>
      <c r="AB297" s="5"/>
      <c r="AC297" s="5"/>
      <c r="AD297" s="5"/>
      <c r="AE297" s="5"/>
      <c r="AF297" s="5"/>
      <c r="AG297" s="5"/>
      <c r="AH297" s="5"/>
      <c r="AI297" s="5"/>
      <c r="AJ297" s="5"/>
      <c r="AK297" s="5"/>
      <c r="AL297" s="5"/>
      <c r="AM297" s="5"/>
      <c r="AN297" s="5"/>
      <c r="AO297" s="18"/>
      <c r="AP297" s="18"/>
      <c r="AQ297" s="18"/>
      <c r="AR297" s="18"/>
      <c r="AS297" s="18"/>
      <c r="AT297" s="18"/>
      <c r="AU297" s="18"/>
      <c r="AV297" s="18"/>
    </row>
    <row r="298" spans="1:48" x14ac:dyDescent="0.2">
      <c r="A298" s="21" t="str">
        <f t="shared" si="323"/>
        <v>CIMS.CAN.ON.Transportation Personal.Transit.Public BusBus Urban DieselMarket share</v>
      </c>
      <c r="B298" s="1" t="s">
        <v>128</v>
      </c>
      <c r="C298" s="1" t="s">
        <v>210</v>
      </c>
      <c r="D298" s="1" t="s">
        <v>224</v>
      </c>
      <c r="E298" s="1" t="s">
        <v>72</v>
      </c>
      <c r="G298" s="1" t="s">
        <v>73</v>
      </c>
      <c r="H298" s="14" cm="1">
        <f t="array" ref="H298">INDEX($T298:$AN298,MATCH(H$2,$T$2:$AN$2,0))/SUM(_xlfn._xlws.FILTER($T298:$AN300,$T$2:$AN$2=H$2))</f>
        <v>0.91539255314987811</v>
      </c>
      <c r="I298" s="14" cm="1">
        <f t="array" ref="I298">INDEX($T298:$AN298,MATCH(I$2,$T$2:$AN$2,0))/SUM(_xlfn._xlws.FILTER($T298:$AN300,$T$2:$AN$2=I$2))</f>
        <v>0.95105463213823971</v>
      </c>
      <c r="J298" s="14" cm="1">
        <f t="array" ref="J298">INDEX($T298:$AN298,MATCH(J$2,$T$2:$AN$2,0))/SUM(_xlfn._xlws.FILTER($T298:$AN300,$T$2:$AN$2=J$2))</f>
        <v>0.9677346243529743</v>
      </c>
      <c r="K298" s="14" cm="1">
        <f t="array" ref="K298">INDEX($T298:$AN298,MATCH(K$2,$T$2:$AN$2,0))/SUM(_xlfn._xlws.FILTER($T298:$AN300,$T$2:$AN$2=K$2))</f>
        <v>0.97494977894672441</v>
      </c>
      <c r="L298" s="14" cm="1">
        <f t="array" ref="L298">INDEX($T298:$AN298,MATCH(L$2,$T$2:$AN$2,0))/SUM(_xlfn._xlws.FILTER($T298:$AN300,$T$2:$AN$2=L$2))</f>
        <v>0.97082231029585531</v>
      </c>
      <c r="M298" s="14"/>
      <c r="N298" s="14"/>
      <c r="O298" s="14"/>
      <c r="P298" s="14"/>
      <c r="Q298" s="14"/>
      <c r="R298" s="14"/>
      <c r="T298" s="14">
        <f>ON!C$223/Inputs!$C$92*Inputs!$D$10*1000</f>
        <v>5233108.5892116176</v>
      </c>
      <c r="U298" s="14">
        <f>ON!D$223/Inputs!$C$92*Inputs!$D$10*1000</f>
        <v>4689507.8423236506</v>
      </c>
      <c r="V298" s="14">
        <f>ON!E$223/Inputs!$C$92*Inputs!$D$10*1000</f>
        <v>5791322.2821576754</v>
      </c>
      <c r="W298" s="14">
        <f>ON!F$223/Inputs!$C$92*Inputs!$D$10*1000</f>
        <v>6059286.0165975103</v>
      </c>
      <c r="X298" s="14">
        <f>ON!G$223/Inputs!$C$92*Inputs!$D$10*1000</f>
        <v>6022727.5518672206</v>
      </c>
      <c r="Y298" s="14">
        <f>ON!H$223/Inputs!$C$92*Inputs!$D$10*1000</f>
        <v>6471717.302904564</v>
      </c>
      <c r="Z298" s="14">
        <f>ON!I$223/Inputs!$C$92*Inputs!$D$10*1000</f>
        <v>5735433.9004149362</v>
      </c>
      <c r="AA298" s="14">
        <f>ON!J$223/Inputs!$C$92*Inputs!$D$10*1000</f>
        <v>6257165.3112033196</v>
      </c>
      <c r="AB298" s="14">
        <f>ON!K$223/Inputs!$C$92*Inputs!$D$10*1000</f>
        <v>6375692.6970954351</v>
      </c>
      <c r="AC298" s="14">
        <f>ON!L$223/Inputs!$C$92*Inputs!$D$10*1000</f>
        <v>7392777.302904564</v>
      </c>
      <c r="AD298" s="14">
        <f>ON!M$223/Inputs!$C$92*Inputs!$D$10*1000</f>
        <v>8255643.6929460578</v>
      </c>
      <c r="AE298" s="14">
        <f>ON!N$223/Inputs!$C$92*Inputs!$D$10*1000</f>
        <v>8981162.074688796</v>
      </c>
      <c r="AF298" s="14">
        <f>ON!O$223/Inputs!$C$92*Inputs!$D$10*1000</f>
        <v>8441555.2697095424</v>
      </c>
      <c r="AG298" s="14">
        <f>ON!P$223/Inputs!$C$92*Inputs!$D$10*1000</f>
        <v>8916183.9834024888</v>
      </c>
      <c r="AH298" s="14">
        <f>ON!Q$223/Inputs!$C$92*Inputs!$D$10*1000</f>
        <v>7868153.734439835</v>
      </c>
      <c r="AI298" s="14">
        <f>ON!R$223/Inputs!$C$92*Inputs!$D$10*1000</f>
        <v>7845940.8713692958</v>
      </c>
      <c r="AJ298" s="14">
        <f>ON!S$223/Inputs!$C$92*Inputs!$D$10*1000</f>
        <v>6449880.4149377588</v>
      </c>
      <c r="AK298" s="14">
        <f>ON!T$223/Inputs!$C$92*Inputs!$D$10*1000</f>
        <v>6974508.1742738588</v>
      </c>
      <c r="AL298" s="14">
        <f>ON!U$223/Inputs!$C$92*Inputs!$D$10*1000</f>
        <v>7345974.3983402485</v>
      </c>
      <c r="AM298" s="14">
        <f>ON!V$223/Inputs!$C$92*Inputs!$D$10*1000</f>
        <v>7480428.8796680504</v>
      </c>
      <c r="AN298" s="14">
        <f>ON!W$223/Inputs!$C$92*Inputs!$D$10*1000</f>
        <v>5362989.2946058093</v>
      </c>
      <c r="AO298" s="18"/>
      <c r="AP298" s="18"/>
      <c r="AQ298" s="18"/>
      <c r="AR298" s="18"/>
      <c r="AS298" s="18"/>
      <c r="AT298" s="18"/>
      <c r="AU298" s="18"/>
      <c r="AV298" s="18"/>
    </row>
    <row r="299" spans="1:48" x14ac:dyDescent="0.2">
      <c r="A299" s="21" t="str">
        <f t="shared" si="323"/>
        <v>CIMS.CAN.ON.Transportation Personal.Transit.Public BusBus Urban NGMarket share</v>
      </c>
      <c r="B299" s="1" t="s">
        <v>128</v>
      </c>
      <c r="C299" s="1" t="s">
        <v>210</v>
      </c>
      <c r="D299" s="1" t="s">
        <v>126</v>
      </c>
      <c r="E299" s="1" t="s">
        <v>72</v>
      </c>
      <c r="G299" s="1" t="s">
        <v>73</v>
      </c>
      <c r="H299" s="14" cm="1">
        <f t="array" ref="H299">INDEX($T299:$AN299,MATCH(H$2,$T$2:$AN$2,0))/SUM(_xlfn._xlws.FILTER($T298:$AN300,$T$2:$AN$2=H$2))</f>
        <v>8.4607446850121906E-2</v>
      </c>
      <c r="I299" s="14" cm="1">
        <f t="array" ref="I299">INDEX($T299:$AN299,MATCH(I$2,$T$2:$AN$2,0))/SUM(_xlfn._xlws.FILTER($T298:$AN300,$T$2:$AN$2=I$2))</f>
        <v>4.8945367861760236E-2</v>
      </c>
      <c r="J299" s="14" cm="1">
        <f t="array" ref="J299">INDEX($T299:$AN299,MATCH(J$2,$T$2:$AN$2,0))/SUM(_xlfn._xlws.FILTER($T298:$AN300,$T$2:$AN$2=J$2))</f>
        <v>3.2265375647025744E-2</v>
      </c>
      <c r="K299" s="14" cm="1">
        <f t="array" ref="K299">INDEX($T299:$AN299,MATCH(K$2,$T$2:$AN$2,0))/SUM(_xlfn._xlws.FILTER($T298:$AN300,$T$2:$AN$2=K$2))</f>
        <v>2.5050221053275604E-2</v>
      </c>
      <c r="L299" s="14" cm="1">
        <f t="array" ref="L299">INDEX($T299:$AN299,MATCH(L$2,$T$2:$AN$2,0))/SUM(_xlfn._xlws.FILTER($T298:$AN300,$T$2:$AN$2=L$2))</f>
        <v>2.917768970414461E-2</v>
      </c>
      <c r="M299" s="14"/>
      <c r="N299" s="14"/>
      <c r="O299" s="14"/>
      <c r="P299" s="14"/>
      <c r="Q299" s="14"/>
      <c r="R299" s="14"/>
      <c r="T299" s="14">
        <f>ON!C$228/Inputs!$C$92*Inputs!$D$10*1000</f>
        <v>483683.15352697094</v>
      </c>
      <c r="U299" s="14">
        <f>ON!D$228/Inputs!$C$92*Inputs!$D$10*1000</f>
        <v>302118.92116182571</v>
      </c>
      <c r="V299" s="14">
        <f>ON!E$228/Inputs!$C$92*Inputs!$D$10*1000</f>
        <v>313617.55186721991</v>
      </c>
      <c r="W299" s="14">
        <f>ON!F$228/Inputs!$C$92*Inputs!$D$10*1000</f>
        <v>354224.97925311199</v>
      </c>
      <c r="X299" s="14">
        <f>ON!G$228/Inputs!$C$92*Inputs!$D$10*1000</f>
        <v>321657.63485477166</v>
      </c>
      <c r="Y299" s="14">
        <f>ON!H$228/Inputs!$C$92*Inputs!$D$10*1000</f>
        <v>333062.44813278003</v>
      </c>
      <c r="Z299" s="14">
        <f>ON!I$228/Inputs!$C$92*Inputs!$D$10*1000</f>
        <v>287090.49792531121</v>
      </c>
      <c r="AA299" s="14">
        <f>ON!J$228/Inputs!$C$92*Inputs!$D$10*1000</f>
        <v>349998.96265560162</v>
      </c>
      <c r="AB299" s="14">
        <f>ON!K$228/Inputs!$C$92*Inputs!$D$10*1000</f>
        <v>349117.92531120329</v>
      </c>
      <c r="AC299" s="14">
        <f>ON!L$228/Inputs!$C$92*Inputs!$D$10*1000</f>
        <v>275679.33609958499</v>
      </c>
      <c r="AD299" s="14">
        <f>ON!M$228/Inputs!$C$92*Inputs!$D$10*1000</f>
        <v>275252.5726141078</v>
      </c>
      <c r="AE299" s="14">
        <f>ON!N$228/Inputs!$C$92*Inputs!$D$10*1000</f>
        <v>99314.564315352691</v>
      </c>
      <c r="AF299" s="14">
        <f>ON!O$228/Inputs!$C$92*Inputs!$D$10*1000</f>
        <v>158291.86721991698</v>
      </c>
      <c r="AG299" s="14">
        <f>ON!P$228/Inputs!$C$92*Inputs!$D$10*1000</f>
        <v>136689.17012448134</v>
      </c>
      <c r="AH299" s="14">
        <f>ON!Q$228/Inputs!$C$92*Inputs!$D$10*1000</f>
        <v>218094.48132780078</v>
      </c>
      <c r="AI299" s="14">
        <f>ON!R$228/Inputs!$C$92*Inputs!$D$10*1000</f>
        <v>201592.48962655605</v>
      </c>
      <c r="AJ299" s="14">
        <f>ON!S$228/Inputs!$C$92*Inputs!$D$10*1000</f>
        <v>179639.9170124481</v>
      </c>
      <c r="AK299" s="14">
        <f>ON!T$228/Inputs!$C$92*Inputs!$D$10*1000</f>
        <v>193725.93360995851</v>
      </c>
      <c r="AL299" s="14">
        <f>ON!U$228/Inputs!$C$92*Inputs!$D$10*1000</f>
        <v>229124.73029045638</v>
      </c>
      <c r="AM299" s="14">
        <f>ON!V$228/Inputs!$C$92*Inputs!$D$10*1000</f>
        <v>215567.05394190867</v>
      </c>
      <c r="AN299" s="14">
        <f>ON!W$228/Inputs!$C$92*Inputs!$D$10*1000</f>
        <v>161182.57261410789</v>
      </c>
      <c r="AO299" s="18"/>
      <c r="AP299" s="18"/>
      <c r="AQ299" s="18"/>
      <c r="AR299" s="18"/>
      <c r="AS299" s="18"/>
      <c r="AT299" s="18"/>
    </row>
    <row r="300" spans="1:48" x14ac:dyDescent="0.2">
      <c r="A300" s="21" t="str">
        <f t="shared" si="323"/>
        <v>CIMS.CAN.ON.Transportation Personal.Transit.Public BusBus Urban ElectricMarket share</v>
      </c>
      <c r="B300" s="1" t="s">
        <v>128</v>
      </c>
      <c r="C300" s="1" t="s">
        <v>210</v>
      </c>
      <c r="D300" s="1" t="s">
        <v>127</v>
      </c>
      <c r="E300" s="1" t="s">
        <v>72</v>
      </c>
      <c r="G300" s="1" t="s">
        <v>73</v>
      </c>
      <c r="H300" s="14" cm="1">
        <f t="array" ref="H300">INDEX($T300:$AN300,MATCH(H$2,$T$2:$AN$2,0))/SUM(_xlfn._xlws.FILTER($T298:$AN300,$T$2:$AN$2=H$2))</f>
        <v>0</v>
      </c>
      <c r="I300" s="14" cm="1">
        <f t="array" ref="I300">INDEX($T300:$AN300,MATCH(I$2,$T$2:$AN$2,0))/SUM(_xlfn._xlws.FILTER($T298:$AN300,$T$2:$AN$2=I$2))</f>
        <v>0</v>
      </c>
      <c r="J300" s="14" cm="1">
        <f t="array" ref="J300">INDEX($T300:$AN300,MATCH(J$2,$T$2:$AN$2,0))/SUM(_xlfn._xlws.FILTER($T298:$AN300,$T$2:$AN$2=J$2))</f>
        <v>0</v>
      </c>
      <c r="K300" s="14" cm="1">
        <f t="array" ref="K300">INDEX($T300:$AN300,MATCH(K$2,$T$2:$AN$2,0))/SUM(_xlfn._xlws.FILTER($T298:$AN300,$T$2:$AN$2=K$2))</f>
        <v>0</v>
      </c>
      <c r="L300" s="14" cm="1">
        <f t="array" ref="L300">INDEX($T300:$AN300,MATCH(L$2,$T$2:$AN$2,0))/SUM(_xlfn._xlws.FILTER($T298:$AN300,$T$2:$AN$2=L$2))</f>
        <v>0</v>
      </c>
      <c r="M300" s="14"/>
      <c r="N300" s="14"/>
      <c r="O300" s="14"/>
      <c r="P300" s="14"/>
      <c r="Q300" s="14"/>
      <c r="R300" s="14"/>
      <c r="T300" s="36">
        <v>0</v>
      </c>
      <c r="U300" s="36">
        <v>0</v>
      </c>
      <c r="V300" s="36">
        <v>0</v>
      </c>
      <c r="W300" s="36">
        <v>0</v>
      </c>
      <c r="X300" s="36">
        <v>0</v>
      </c>
      <c r="Y300" s="36">
        <v>0</v>
      </c>
      <c r="Z300" s="36">
        <v>0</v>
      </c>
      <c r="AA300" s="36">
        <v>0</v>
      </c>
      <c r="AB300" s="36">
        <v>0</v>
      </c>
      <c r="AC300" s="36">
        <v>0</v>
      </c>
      <c r="AD300" s="36">
        <v>0</v>
      </c>
      <c r="AE300" s="36">
        <v>0</v>
      </c>
      <c r="AF300" s="36">
        <v>0</v>
      </c>
      <c r="AG300" s="36">
        <v>0</v>
      </c>
      <c r="AH300" s="36">
        <v>0</v>
      </c>
      <c r="AI300" s="36">
        <v>0</v>
      </c>
      <c r="AJ300" s="36">
        <v>0</v>
      </c>
      <c r="AK300" s="36">
        <v>0</v>
      </c>
      <c r="AL300" s="36">
        <v>0</v>
      </c>
      <c r="AM300" s="36">
        <v>0</v>
      </c>
      <c r="AN300" s="36">
        <v>0</v>
      </c>
      <c r="AO300" s="18"/>
      <c r="AP300" s="18"/>
      <c r="AQ300" s="18"/>
      <c r="AR300" s="18"/>
      <c r="AS300" s="18"/>
      <c r="AT300" s="18"/>
    </row>
    <row r="301" spans="1:48" x14ac:dyDescent="0.2">
      <c r="A301" s="21" t="str">
        <f t="shared" si="323"/>
        <v>CIMS.CAN.ON.Transportation Personal.Transit.Public BusFerry UrbanMarket share</v>
      </c>
      <c r="B301" s="1" t="s">
        <v>128</v>
      </c>
      <c r="C301" s="1" t="s">
        <v>210</v>
      </c>
      <c r="D301" s="1" t="s">
        <v>416</v>
      </c>
      <c r="E301" s="1" t="s">
        <v>72</v>
      </c>
      <c r="G301" s="1" t="s">
        <v>73</v>
      </c>
      <c r="H301" s="14">
        <v>0</v>
      </c>
      <c r="I301" s="14"/>
      <c r="J301" s="14"/>
      <c r="K301" s="14"/>
      <c r="L301" s="14"/>
      <c r="M301" s="14"/>
      <c r="N301" s="14"/>
      <c r="O301" s="14"/>
      <c r="P301" s="14"/>
      <c r="Q301" s="14"/>
      <c r="R301" s="14"/>
      <c r="T301" s="5"/>
      <c r="U301" s="5"/>
      <c r="V301" s="5"/>
      <c r="W301" s="5"/>
      <c r="X301" s="5"/>
      <c r="Y301" s="5"/>
      <c r="Z301" s="5"/>
      <c r="AA301" s="5"/>
      <c r="AB301" s="5"/>
      <c r="AC301" s="5"/>
      <c r="AD301" s="5"/>
      <c r="AE301" s="5"/>
      <c r="AF301" s="5"/>
      <c r="AG301" s="5"/>
      <c r="AH301" s="5"/>
      <c r="AI301" s="5"/>
      <c r="AJ301" s="5"/>
      <c r="AK301" s="5"/>
      <c r="AL301" s="5"/>
      <c r="AM301" s="5"/>
      <c r="AN301" s="5"/>
      <c r="AO301" s="18"/>
      <c r="AP301" s="18"/>
      <c r="AQ301" s="18"/>
      <c r="AR301" s="18"/>
      <c r="AS301" s="18"/>
      <c r="AT301" s="18"/>
    </row>
    <row r="302" spans="1:48" x14ac:dyDescent="0.2">
      <c r="A302" s="21" t="str">
        <f t="shared" si="323"/>
        <v>CIMS.CAN.ON.Transportation Personal.Transit.Public BusBus Urban DieselService requestedCIMS.CAN.ON.Fuel Blends.Diesel_Transportation</v>
      </c>
      <c r="B302" s="1" t="s">
        <v>128</v>
      </c>
      <c r="C302" s="1" t="s">
        <v>210</v>
      </c>
      <c r="D302" s="1" t="s">
        <v>224</v>
      </c>
      <c r="E302" s="1" t="s">
        <v>71</v>
      </c>
      <c r="F302" s="1" t="s">
        <v>434</v>
      </c>
      <c r="G302" s="1" t="s">
        <v>68</v>
      </c>
      <c r="H302" s="14" cm="1">
        <f t="array" ref="H302">TREND($T302:$AM302,$T$2:$AM$2,H$1)</f>
        <v>1.2511627298490628</v>
      </c>
      <c r="I302" s="14" cm="1">
        <f t="array" ref="I302">TREND($T302:$AM302,$T$2:$AM$2,I$1)</f>
        <v>1.2398944819320414</v>
      </c>
      <c r="J302" s="14" cm="1">
        <f t="array" ref="J302">TREND($T302:$AM302,$T$2:$AM$2,J$1)</f>
        <v>1.2286262340150209</v>
      </c>
      <c r="K302" s="14" cm="1">
        <f t="array" ref="K302">TREND($T302:$AM302,$T$2:$AM$2,K$1)</f>
        <v>1.2173579860979995</v>
      </c>
      <c r="L302" s="14" cm="1">
        <f t="array" ref="L302">TREND($T302:$AM302,$T$2:$AM$2,L$1)</f>
        <v>1.2083433877643825</v>
      </c>
      <c r="M302" s="49">
        <f t="shared" ref="M302:R302" si="373">L302</f>
        <v>1.2083433877643825</v>
      </c>
      <c r="N302" s="49">
        <f t="shared" si="373"/>
        <v>1.2083433877643825</v>
      </c>
      <c r="O302" s="49">
        <f t="shared" si="373"/>
        <v>1.2083433877643825</v>
      </c>
      <c r="P302" s="49">
        <f t="shared" si="373"/>
        <v>1.2083433877643825</v>
      </c>
      <c r="Q302" s="49">
        <f t="shared" si="373"/>
        <v>1.2083433877643825</v>
      </c>
      <c r="R302" s="49">
        <f t="shared" si="373"/>
        <v>1.2083433877643825</v>
      </c>
      <c r="T302" s="14">
        <f>Inputs!$C$92/Inputs!$D$10*CAN!C$232/CAN!$C$232</f>
        <v>1.4176470588235295</v>
      </c>
      <c r="U302" s="14">
        <f>Inputs!$C$92/Inputs!$D$10*CAN!D$232/CAN!$C$232</f>
        <v>1.2690802154439071</v>
      </c>
      <c r="V302" s="14">
        <f>Inputs!$C$92/Inputs!$D$10*CAN!E$232/CAN!$C$232</f>
        <v>1.2735267252697995</v>
      </c>
      <c r="W302" s="14">
        <f>Inputs!$C$92/Inputs!$D$10*CAN!F$232/CAN!$C$232</f>
        <v>1.2685692119514134</v>
      </c>
      <c r="X302" s="14">
        <f>Inputs!$C$92/Inputs!$D$10*CAN!G$232/CAN!$C$232</f>
        <v>1.2163179810588485</v>
      </c>
      <c r="Y302" s="14">
        <f>Inputs!$C$92/Inputs!$D$10*CAN!H$232/CAN!$C$232</f>
        <v>1.1197375307588642</v>
      </c>
      <c r="Z302" s="14">
        <f>Inputs!$C$92/Inputs!$D$10*CAN!I$232/CAN!$C$232</f>
        <v>1.0473947010048414</v>
      </c>
      <c r="AA302" s="14">
        <f>Inputs!$C$92/Inputs!$D$10*CAN!J$232/CAN!$C$232</f>
        <v>1.3302811891041566</v>
      </c>
      <c r="AB302" s="14">
        <f>Inputs!$C$92/Inputs!$D$10*CAN!K$232/CAN!$C$232</f>
        <v>1.3013592316202727</v>
      </c>
      <c r="AC302" s="14">
        <f>Inputs!$C$92/Inputs!$D$10*CAN!L$232/CAN!$C$232</f>
        <v>1.2230536496149322</v>
      </c>
      <c r="AD302" s="14">
        <f>Inputs!$C$92/Inputs!$D$10*CAN!M$232/CAN!$C$232</f>
        <v>1.2087261873996911</v>
      </c>
      <c r="AE302" s="14">
        <f>Inputs!$C$92/Inputs!$D$10*CAN!N$232/CAN!$C$232</f>
        <v>1.1185259447817428</v>
      </c>
      <c r="AF302" s="14">
        <f>Inputs!$C$92/Inputs!$D$10*CAN!O$232/CAN!$C$232</f>
        <v>1.0890745237507291</v>
      </c>
      <c r="AG302" s="14">
        <f>Inputs!$C$92/Inputs!$D$10*CAN!P$232/CAN!$C$232</f>
        <v>1.2135485107924859</v>
      </c>
      <c r="AH302" s="14">
        <f>Inputs!$C$92/Inputs!$D$10*CAN!Q$232/CAN!$C$232</f>
        <v>1.2146147738528512</v>
      </c>
      <c r="AI302" s="14">
        <f>Inputs!$C$92/Inputs!$D$10*CAN!R$232/CAN!$C$232</f>
        <v>1.2170577632256474</v>
      </c>
      <c r="AJ302" s="14">
        <f>Inputs!$C$92/Inputs!$D$10*CAN!S$232/CAN!$C$232</f>
        <v>1.3469617305929995</v>
      </c>
      <c r="AK302" s="14">
        <f>Inputs!$C$92/Inputs!$D$10*CAN!T$232/CAN!$C$232</f>
        <v>1.2023776587360067</v>
      </c>
      <c r="AL302" s="14">
        <f>Inputs!$C$92/Inputs!$D$10*CAN!U$232/CAN!$C$232</f>
        <v>1.261368449723584</v>
      </c>
      <c r="AM302" s="14">
        <f>Inputs!$C$92/Inputs!$D$10*CAN!V$232/CAN!$C$232</f>
        <v>1.255838138628155</v>
      </c>
      <c r="AN302" s="36"/>
      <c r="AO302" s="18"/>
      <c r="AP302" s="18"/>
      <c r="AQ302" s="18"/>
      <c r="AR302" s="18"/>
      <c r="AS302" s="18"/>
      <c r="AT302" s="18"/>
    </row>
    <row r="303" spans="1:48" x14ac:dyDescent="0.2">
      <c r="A303" s="21" t="str">
        <f t="shared" si="323"/>
        <v>CIMS.CAN.ON.Transportation Personal.Transit.Rapid TransitLight RailService requestedCIMS.CAN.ON.Electricity</v>
      </c>
      <c r="B303" s="1" t="s">
        <v>130</v>
      </c>
      <c r="C303" s="1" t="s">
        <v>210</v>
      </c>
      <c r="D303" s="1" t="s">
        <v>129</v>
      </c>
      <c r="E303" s="1" t="s">
        <v>71</v>
      </c>
      <c r="F303" s="1" t="s">
        <v>279</v>
      </c>
      <c r="G303" s="1" t="s">
        <v>68</v>
      </c>
      <c r="H303" s="14">
        <f t="shared" ref="H303:H304" si="374">T303</f>
        <v>0.34759999999999996</v>
      </c>
      <c r="I303" s="14"/>
      <c r="J303" s="14"/>
      <c r="K303" s="14"/>
      <c r="L303" s="14"/>
      <c r="M303" s="14"/>
      <c r="N303" s="14"/>
      <c r="O303" s="14"/>
      <c r="P303" s="14"/>
      <c r="Q303" s="14"/>
      <c r="R303" s="14"/>
      <c r="T303" s="52">
        <f>Inputs!$C$90/Inputs!$D$12</f>
        <v>0.34759999999999996</v>
      </c>
      <c r="U303" s="14"/>
      <c r="V303" s="5"/>
      <c r="W303" s="5"/>
      <c r="X303" s="5"/>
      <c r="Y303" s="5"/>
      <c r="Z303" s="5"/>
      <c r="AA303" s="5"/>
      <c r="AB303" s="5"/>
      <c r="AC303" s="5"/>
      <c r="AD303" s="5"/>
      <c r="AE303" s="5"/>
      <c r="AF303" s="5"/>
      <c r="AG303" s="5"/>
      <c r="AH303" s="5"/>
      <c r="AI303" s="5"/>
      <c r="AJ303" s="5"/>
      <c r="AK303" s="5"/>
      <c r="AL303" s="5"/>
      <c r="AM303" s="5"/>
      <c r="AN303" s="5"/>
      <c r="AO303" s="18"/>
      <c r="AP303" s="18"/>
      <c r="AQ303" s="18"/>
      <c r="AR303" s="18"/>
      <c r="AS303" s="18"/>
      <c r="AT303" s="18"/>
    </row>
    <row r="304" spans="1:48" x14ac:dyDescent="0.2">
      <c r="A304" s="21" t="str">
        <f t="shared" si="323"/>
        <v>CIMS.CAN.ON.Transportation Personal.Intercity BusOutput</v>
      </c>
      <c r="B304" s="1" t="s">
        <v>280</v>
      </c>
      <c r="C304" s="1" t="s">
        <v>210</v>
      </c>
      <c r="E304" s="1" t="s">
        <v>78</v>
      </c>
      <c r="G304" s="1" t="s">
        <v>139</v>
      </c>
      <c r="H304" s="14">
        <f t="shared" si="374"/>
        <v>956.73357798106247</v>
      </c>
      <c r="I304" s="14"/>
      <c r="J304" s="14"/>
      <c r="K304" s="14"/>
      <c r="L304" s="14"/>
      <c r="M304" s="14"/>
      <c r="N304" s="14"/>
      <c r="O304" s="14"/>
      <c r="P304" s="14"/>
      <c r="Q304" s="14"/>
      <c r="R304" s="14"/>
      <c r="T304" s="14">
        <f>AVERAGE(CAN!C$253:W$253)/1000</f>
        <v>956.73357798106247</v>
      </c>
      <c r="U304" s="14"/>
      <c r="V304" s="5"/>
      <c r="W304" s="5"/>
      <c r="X304" s="5"/>
      <c r="Y304" s="5"/>
      <c r="Z304" s="5"/>
      <c r="AA304" s="5"/>
      <c r="AB304" s="5"/>
      <c r="AC304" s="5"/>
      <c r="AD304" s="5"/>
      <c r="AE304" s="5"/>
      <c r="AF304" s="5"/>
      <c r="AG304" s="5"/>
      <c r="AH304" s="5"/>
      <c r="AI304" s="5"/>
      <c r="AJ304" s="5"/>
      <c r="AK304" s="5"/>
      <c r="AL304" s="5"/>
      <c r="AM304" s="5"/>
      <c r="AN304" s="5"/>
      <c r="AO304" s="18"/>
      <c r="AP304" s="18"/>
      <c r="AQ304" s="18"/>
      <c r="AR304" s="18"/>
      <c r="AS304" s="18"/>
      <c r="AT304" s="18"/>
    </row>
    <row r="305" spans="1:48" x14ac:dyDescent="0.2">
      <c r="A305" s="21" t="str">
        <f t="shared" si="323"/>
        <v>CIMS.CAN.ON.Transportation Personal.Intercity BusBus Intercity DieselMarket share</v>
      </c>
      <c r="B305" s="1" t="s">
        <v>280</v>
      </c>
      <c r="C305" s="1" t="s">
        <v>210</v>
      </c>
      <c r="D305" s="1" t="s">
        <v>223</v>
      </c>
      <c r="E305" s="1" t="s">
        <v>72</v>
      </c>
      <c r="G305" s="1" t="s">
        <v>73</v>
      </c>
      <c r="H305" s="14">
        <f>INDEX($T305:$AT305,MATCH(H$1,$T$2:$AT$2,0))</f>
        <v>0.86566102489081875</v>
      </c>
      <c r="I305" s="14">
        <f t="shared" ref="I305:L306" si="375">INDEX($T305:$AT305,MATCH(I$1,$T$2:$AT$2,0))</f>
        <v>0.96945774008133234</v>
      </c>
      <c r="J305" s="14">
        <f t="shared" si="375"/>
        <v>0.96639045509410082</v>
      </c>
      <c r="K305" s="14">
        <f t="shared" si="375"/>
        <v>0.94054633008752131</v>
      </c>
      <c r="L305" s="14">
        <f t="shared" si="375"/>
        <v>0.7909439225867948</v>
      </c>
      <c r="M305" s="14"/>
      <c r="N305" s="14"/>
      <c r="O305" s="14"/>
      <c r="P305" s="14"/>
      <c r="Q305" s="14"/>
      <c r="R305" s="14"/>
      <c r="T305" s="14">
        <f>ON!C$271</f>
        <v>0.86566102489081875</v>
      </c>
      <c r="U305" s="14">
        <f>ON!D$271</f>
        <v>0.98639974179675205</v>
      </c>
      <c r="V305" s="14">
        <f>ON!E$271</f>
        <v>0.97137467116371567</v>
      </c>
      <c r="W305" s="14">
        <f>ON!F$271</f>
        <v>0.97850002787223378</v>
      </c>
      <c r="X305" s="14">
        <f>ON!G$271</f>
        <v>0.97887217770191037</v>
      </c>
      <c r="Y305" s="14">
        <f>ON!H$271</f>
        <v>0.96945774008133234</v>
      </c>
      <c r="Z305" s="14">
        <f>ON!I$271</f>
        <v>0.97127190977659428</v>
      </c>
      <c r="AA305" s="14">
        <f>ON!J$271</f>
        <v>0.97315839488720335</v>
      </c>
      <c r="AB305" s="14">
        <f>ON!K$271</f>
        <v>0.96914870324075519</v>
      </c>
      <c r="AC305" s="14">
        <f>ON!L$271</f>
        <v>0.96446848317543599</v>
      </c>
      <c r="AD305" s="14">
        <f>ON!M$271</f>
        <v>0.96639045509410082</v>
      </c>
      <c r="AE305" s="14">
        <f>ON!N$271</f>
        <v>0.96726397244090701</v>
      </c>
      <c r="AF305" s="14">
        <f>ON!O$271</f>
        <v>0.96086053791605441</v>
      </c>
      <c r="AG305" s="14">
        <f>ON!P$271</f>
        <v>0.94483172027791262</v>
      </c>
      <c r="AH305" s="14">
        <f>ON!Q$271</f>
        <v>0.94187724815710649</v>
      </c>
      <c r="AI305" s="14">
        <f>ON!R$271</f>
        <v>0.94054633008752131</v>
      </c>
      <c r="AJ305" s="14">
        <f>ON!S$271</f>
        <v>0.92697082439248324</v>
      </c>
      <c r="AK305" s="14">
        <f>ON!T$271</f>
        <v>0.85192655699935094</v>
      </c>
      <c r="AL305" s="14">
        <f>ON!U$271</f>
        <v>0.83776088116805758</v>
      </c>
      <c r="AM305" s="14">
        <f>ON!V$271</f>
        <v>0.7909439225867948</v>
      </c>
      <c r="AN305" s="14">
        <f>ON!W$271</f>
        <v>0.78480336180514332</v>
      </c>
      <c r="AO305" s="18"/>
      <c r="AP305" s="18"/>
      <c r="AQ305" s="18"/>
      <c r="AR305" s="18"/>
      <c r="AS305" s="18"/>
      <c r="AT305" s="18"/>
    </row>
    <row r="306" spans="1:48" x14ac:dyDescent="0.2">
      <c r="A306" s="21" t="str">
        <f t="shared" si="323"/>
        <v>CIMS.CAN.ON.Transportation Personal.Intercity BusBus Intercity GasolineMarket share</v>
      </c>
      <c r="B306" s="1" t="s">
        <v>280</v>
      </c>
      <c r="C306" s="1" t="s">
        <v>210</v>
      </c>
      <c r="D306" s="1" t="s">
        <v>131</v>
      </c>
      <c r="E306" s="1" t="s">
        <v>72</v>
      </c>
      <c r="G306" s="1" t="s">
        <v>73</v>
      </c>
      <c r="H306" s="14">
        <f t="shared" ref="H306" si="376">INDEX($T306:$AT306,MATCH(H$1,$T$2:$AT$2,0))</f>
        <v>0.13433897510918122</v>
      </c>
      <c r="I306" s="14">
        <f t="shared" si="375"/>
        <v>3.0542259918667582E-2</v>
      </c>
      <c r="J306" s="14">
        <f t="shared" si="375"/>
        <v>3.2075295731110703E-2</v>
      </c>
      <c r="K306" s="14">
        <f t="shared" si="375"/>
        <v>5.945366991247876E-2</v>
      </c>
      <c r="L306" s="14">
        <f t="shared" si="375"/>
        <v>0.20905607741320517</v>
      </c>
      <c r="M306" s="14"/>
      <c r="N306" s="14"/>
      <c r="O306" s="14"/>
      <c r="P306" s="14"/>
      <c r="Q306" s="14"/>
      <c r="R306" s="14"/>
      <c r="T306" s="14">
        <f>ON!C$273</f>
        <v>0.13433897510918122</v>
      </c>
      <c r="U306" s="14">
        <f>ON!D$273</f>
        <v>1.3600258203247909E-2</v>
      </c>
      <c r="V306" s="14">
        <f>ON!E$273</f>
        <v>2.8625328836284346E-2</v>
      </c>
      <c r="W306" s="14">
        <f>ON!F$273</f>
        <v>2.1499972127766324E-2</v>
      </c>
      <c r="X306" s="14">
        <f>ON!G$273</f>
        <v>2.1127822298089575E-2</v>
      </c>
      <c r="Y306" s="14">
        <f>ON!H$273</f>
        <v>3.0542259918667582E-2</v>
      </c>
      <c r="Z306" s="14">
        <f>ON!I$273</f>
        <v>2.872809022340575E-2</v>
      </c>
      <c r="AA306" s="14">
        <f>ON!J$273</f>
        <v>2.5873053945175674E-2</v>
      </c>
      <c r="AB306" s="14">
        <f>ON!K$273</f>
        <v>2.9484640759552757E-2</v>
      </c>
      <c r="AC306" s="14">
        <f>ON!L$273</f>
        <v>3.4007951429331329E-2</v>
      </c>
      <c r="AD306" s="14">
        <f>ON!M$273</f>
        <v>3.2075295731110703E-2</v>
      </c>
      <c r="AE306" s="14">
        <f>ON!N$273</f>
        <v>3.1024256142474019E-2</v>
      </c>
      <c r="AF306" s="14">
        <f>ON!O$273</f>
        <v>3.6927958431823497E-2</v>
      </c>
      <c r="AG306" s="14">
        <f>ON!P$273</f>
        <v>5.2196155383798515E-2</v>
      </c>
      <c r="AH306" s="14">
        <f>ON!Q$273</f>
        <v>5.4790705861813407E-2</v>
      </c>
      <c r="AI306" s="14">
        <f>ON!R$273</f>
        <v>5.945366991247876E-2</v>
      </c>
      <c r="AJ306" s="14">
        <f>ON!S$273</f>
        <v>7.3029175607516858E-2</v>
      </c>
      <c r="AK306" s="14">
        <f>ON!T$273</f>
        <v>0.14807344300064906</v>
      </c>
      <c r="AL306" s="14">
        <f>ON!U$273</f>
        <v>0.16223911883194234</v>
      </c>
      <c r="AM306" s="14">
        <f>ON!V$273</f>
        <v>0.20905607741320517</v>
      </c>
      <c r="AN306" s="14">
        <f>ON!W$273</f>
        <v>0.21519663819485682</v>
      </c>
      <c r="AO306" s="35"/>
      <c r="AP306" s="35"/>
      <c r="AQ306" s="35"/>
      <c r="AR306" s="35"/>
      <c r="AS306" s="35"/>
      <c r="AT306" s="35"/>
    </row>
    <row r="307" spans="1:48" x14ac:dyDescent="0.2">
      <c r="A307" s="21" t="str">
        <f t="shared" si="323"/>
        <v>CIMS.CAN.ON.Transportation Personal.Intercity BusBus Intercity DieselService requestedCIMS.CAN.ON.Fuel Blends.Diesel_Transportation</v>
      </c>
      <c r="B307" s="1" t="s">
        <v>280</v>
      </c>
      <c r="C307" s="1" t="s">
        <v>210</v>
      </c>
      <c r="D307" s="1" t="s">
        <v>223</v>
      </c>
      <c r="E307" s="1" t="s">
        <v>71</v>
      </c>
      <c r="F307" s="1" t="s">
        <v>434</v>
      </c>
      <c r="G307" s="1" t="s">
        <v>68</v>
      </c>
      <c r="H307" s="14" cm="1">
        <f t="array" ref="H307">TREND($T307:$AM307,$T$2:$AM$2,H$1)</f>
        <v>0.84748823001720197</v>
      </c>
      <c r="I307" s="14" cm="1">
        <f t="array" ref="I307">TREND($T307:$AM307,$T$2:$AM$2,I$1)</f>
        <v>0.78582702631540613</v>
      </c>
      <c r="J307" s="14" cm="1">
        <f t="array" ref="J307">TREND($T307:$AM307,$T$2:$AM$2,J$1)</f>
        <v>0.72416582261361029</v>
      </c>
      <c r="K307" s="14" cm="1">
        <f t="array" ref="K307">TREND($T307:$AM307,$T$2:$AM$2,K$1)</f>
        <v>0.66250461891181445</v>
      </c>
      <c r="L307" s="14" cm="1">
        <f t="array" ref="L307">TREND($T307:$AM307,$T$2:$AM$2,L$1)</f>
        <v>0.61317565595037848</v>
      </c>
      <c r="M307" s="49">
        <f t="shared" ref="M307:R307" si="377">L307</f>
        <v>0.61317565595037848</v>
      </c>
      <c r="N307" s="49">
        <f t="shared" si="377"/>
        <v>0.61317565595037848</v>
      </c>
      <c r="O307" s="49">
        <f t="shared" si="377"/>
        <v>0.61317565595037848</v>
      </c>
      <c r="P307" s="49">
        <f t="shared" si="377"/>
        <v>0.61317565595037848</v>
      </c>
      <c r="Q307" s="49">
        <f t="shared" si="377"/>
        <v>0.61317565595037848</v>
      </c>
      <c r="R307" s="49">
        <f t="shared" si="377"/>
        <v>0.61317565595037848</v>
      </c>
      <c r="T307" s="14">
        <f>ON!C$267*1000</f>
        <v>0.79505607842321735</v>
      </c>
      <c r="U307" s="14">
        <f>ON!D$267*1000</f>
        <v>0.80831974391730799</v>
      </c>
      <c r="V307" s="14">
        <f>ON!E$267*1000</f>
        <v>0.7770137573881355</v>
      </c>
      <c r="W307" s="14">
        <f>ON!F$267*1000</f>
        <v>0.77435446125735141</v>
      </c>
      <c r="X307" s="14">
        <f>ON!G$267*1000</f>
        <v>0.75939901559918543</v>
      </c>
      <c r="Y307" s="14">
        <f>ON!H$267*1000</f>
        <v>0.74520244625178544</v>
      </c>
      <c r="Z307" s="14">
        <f>ON!I$267*1000</f>
        <v>0.84669908156528617</v>
      </c>
      <c r="AA307" s="14">
        <f>ON!J$267*1000</f>
        <v>0.76681697666817505</v>
      </c>
      <c r="AB307" s="14">
        <f>ON!K$267*1000</f>
        <v>0.81967592781258169</v>
      </c>
      <c r="AC307" s="14">
        <f>ON!L$267*1000</f>
        <v>0.68676832035465551</v>
      </c>
      <c r="AD307" s="14">
        <f>ON!M$267*1000</f>
        <v>0.76452450063774047</v>
      </c>
      <c r="AE307" s="14">
        <f>ON!N$267*1000</f>
        <v>0.70171613977967195</v>
      </c>
      <c r="AF307" s="14">
        <f>ON!O$267*1000</f>
        <v>0.78013602693087913</v>
      </c>
      <c r="AG307" s="14">
        <f>ON!P$267*1000</f>
        <v>0.73320855892452164</v>
      </c>
      <c r="AH307" s="14">
        <f>ON!Q$267*1000</f>
        <v>0.90966416031232999</v>
      </c>
      <c r="AI307" s="14">
        <f>ON!R$267*1000</f>
        <v>0.80597612191722767</v>
      </c>
      <c r="AJ307" s="14">
        <f>ON!S$267*1000</f>
        <v>0.73382303287162387</v>
      </c>
      <c r="AK307" s="14">
        <f>ON!T$267*1000</f>
        <v>0.51314156829083979</v>
      </c>
      <c r="AL307" s="14">
        <f>ON!U$267*1000</f>
        <v>0.43782276115885627</v>
      </c>
      <c r="AM307" s="14">
        <f>ON!V$267*1000</f>
        <v>0.44732017961448034</v>
      </c>
      <c r="AN307" s="14">
        <f>ON!W$267*1000</f>
        <v>0.43636235610308677</v>
      </c>
      <c r="AO307" s="18"/>
      <c r="AP307" s="18"/>
      <c r="AQ307" s="18"/>
      <c r="AR307" s="18"/>
      <c r="AS307" s="18"/>
      <c r="AT307" s="18"/>
    </row>
    <row r="308" spans="1:48" x14ac:dyDescent="0.2">
      <c r="A308" s="21" t="str">
        <f t="shared" si="323"/>
        <v>CIMS.CAN.ON.Transportation Personal.Intercity BusBus Intercity GasolineService requestedCIMS.CAN.ON.Fuel Blends.Gasoline_Transportation</v>
      </c>
      <c r="B308" s="1" t="s">
        <v>280</v>
      </c>
      <c r="C308" s="1" t="s">
        <v>210</v>
      </c>
      <c r="D308" s="1" t="s">
        <v>131</v>
      </c>
      <c r="E308" s="1" t="s">
        <v>71</v>
      </c>
      <c r="F308" s="1" t="s">
        <v>450</v>
      </c>
      <c r="G308" s="1" t="s">
        <v>68</v>
      </c>
      <c r="H308" s="36">
        <f t="shared" ref="H308" si="378">H307</f>
        <v>0.84748823001720197</v>
      </c>
      <c r="I308" s="36">
        <f t="shared" ref="I308" si="379">I307</f>
        <v>0.78582702631540613</v>
      </c>
      <c r="J308" s="36">
        <f t="shared" ref="J308" si="380">J307</f>
        <v>0.72416582261361029</v>
      </c>
      <c r="K308" s="36">
        <f t="shared" ref="K308" si="381">K307</f>
        <v>0.66250461891181445</v>
      </c>
      <c r="L308" s="36">
        <f t="shared" ref="L308" si="382">L307</f>
        <v>0.61317565595037848</v>
      </c>
      <c r="M308" s="36">
        <f t="shared" ref="M308" si="383">M307</f>
        <v>0.61317565595037848</v>
      </c>
      <c r="N308" s="36">
        <f t="shared" ref="N308" si="384">N307</f>
        <v>0.61317565595037848</v>
      </c>
      <c r="O308" s="36">
        <f t="shared" ref="O308" si="385">O307</f>
        <v>0.61317565595037848</v>
      </c>
      <c r="P308" s="36">
        <f t="shared" ref="P308" si="386">P307</f>
        <v>0.61317565595037848</v>
      </c>
      <c r="Q308" s="36">
        <f t="shared" ref="Q308" si="387">Q307</f>
        <v>0.61317565595037848</v>
      </c>
      <c r="R308" s="36">
        <f t="shared" ref="R308" si="388">R307</f>
        <v>0.61317565595037848</v>
      </c>
      <c r="T308" s="14"/>
      <c r="U308" s="14"/>
      <c r="V308" s="5"/>
      <c r="W308" s="5"/>
      <c r="X308" s="5"/>
      <c r="Y308" s="5"/>
      <c r="Z308" s="5"/>
      <c r="AA308" s="5"/>
      <c r="AB308" s="5"/>
      <c r="AC308" s="5"/>
      <c r="AD308" s="5"/>
      <c r="AE308" s="5"/>
      <c r="AF308" s="5"/>
      <c r="AG308" s="5"/>
      <c r="AH308" s="5"/>
      <c r="AI308" s="5"/>
      <c r="AJ308" s="5"/>
      <c r="AK308" s="5"/>
      <c r="AL308" s="5"/>
      <c r="AM308" s="5"/>
      <c r="AN308" s="5"/>
      <c r="AO308" s="18"/>
      <c r="AP308" s="18"/>
      <c r="AQ308" s="18"/>
      <c r="AR308" s="18"/>
      <c r="AS308" s="18"/>
      <c r="AT308" s="18"/>
    </row>
    <row r="309" spans="1:48" x14ac:dyDescent="0.2">
      <c r="A309" s="21" t="str">
        <f t="shared" si="323"/>
        <v>CIMS.CAN.ON.Transportation Personal.Intercity RailRail Intercity DieselMarket share</v>
      </c>
      <c r="B309" s="1" t="s">
        <v>281</v>
      </c>
      <c r="C309" s="1" t="s">
        <v>210</v>
      </c>
      <c r="D309" s="1" t="s">
        <v>225</v>
      </c>
      <c r="E309" s="1" t="s">
        <v>72</v>
      </c>
      <c r="G309" s="1" t="s">
        <v>73</v>
      </c>
      <c r="H309" s="14">
        <f t="shared" ref="H309:L311" si="389">INDEX($T309:$AT309,MATCH(H$1,$T$2:$AT$2,0))</f>
        <v>1</v>
      </c>
      <c r="I309" s="14">
        <f t="shared" si="389"/>
        <v>1</v>
      </c>
      <c r="J309" s="14">
        <f t="shared" si="389"/>
        <v>1</v>
      </c>
      <c r="K309" s="14">
        <f t="shared" si="389"/>
        <v>1</v>
      </c>
      <c r="L309" s="14">
        <f t="shared" si="389"/>
        <v>1</v>
      </c>
      <c r="M309" s="14"/>
      <c r="N309" s="14"/>
      <c r="O309" s="14"/>
      <c r="P309" s="14"/>
      <c r="Q309" s="14"/>
      <c r="R309" s="14"/>
      <c r="T309" s="14">
        <f>ON!C$309</f>
        <v>1</v>
      </c>
      <c r="U309" s="14">
        <f>ON!D$309</f>
        <v>1</v>
      </c>
      <c r="V309" s="14">
        <f>ON!E$309</f>
        <v>1</v>
      </c>
      <c r="W309" s="14">
        <f>ON!F$309</f>
        <v>1</v>
      </c>
      <c r="X309" s="14">
        <f>ON!G$309</f>
        <v>1</v>
      </c>
      <c r="Y309" s="14">
        <f>ON!H$309</f>
        <v>1</v>
      </c>
      <c r="Z309" s="14">
        <f>ON!I$309</f>
        <v>1</v>
      </c>
      <c r="AA309" s="14">
        <f>ON!J$309</f>
        <v>1</v>
      </c>
      <c r="AB309" s="14">
        <f>ON!K$309</f>
        <v>1</v>
      </c>
      <c r="AC309" s="14">
        <f>ON!L$309</f>
        <v>1</v>
      </c>
      <c r="AD309" s="14">
        <f>ON!M$309</f>
        <v>1</v>
      </c>
      <c r="AE309" s="14">
        <f>ON!N$309</f>
        <v>1</v>
      </c>
      <c r="AF309" s="14">
        <f>ON!O$309</f>
        <v>1</v>
      </c>
      <c r="AG309" s="14">
        <f>ON!P$309</f>
        <v>1</v>
      </c>
      <c r="AH309" s="14">
        <f>ON!Q$309</f>
        <v>1</v>
      </c>
      <c r="AI309" s="14">
        <f>ON!R$309</f>
        <v>1</v>
      </c>
      <c r="AJ309" s="14">
        <f>ON!S$309</f>
        <v>1</v>
      </c>
      <c r="AK309" s="14">
        <f>ON!T$309</f>
        <v>1</v>
      </c>
      <c r="AL309" s="14">
        <f>ON!U$309</f>
        <v>1</v>
      </c>
      <c r="AM309" s="14">
        <f>ON!V$309</f>
        <v>1</v>
      </c>
      <c r="AN309" s="14">
        <f>ON!W$309</f>
        <v>1</v>
      </c>
      <c r="AO309" s="35"/>
      <c r="AP309" s="35"/>
      <c r="AQ309" s="35"/>
      <c r="AR309" s="35"/>
      <c r="AS309" s="35"/>
      <c r="AT309" s="35"/>
    </row>
    <row r="310" spans="1:48" x14ac:dyDescent="0.2">
      <c r="A310" s="21" t="str">
        <f t="shared" si="323"/>
        <v>CIMS.CAN.ON.Transportation Personal.Intercity RailRail Intercity DieselService requestedCIMS.CAN.ON.Fuel Blends.Diesel_Transportation</v>
      </c>
      <c r="B310" s="1" t="s">
        <v>281</v>
      </c>
      <c r="C310" s="1" t="s">
        <v>210</v>
      </c>
      <c r="D310" s="1" t="s">
        <v>225</v>
      </c>
      <c r="E310" s="1" t="s">
        <v>71</v>
      </c>
      <c r="F310" s="1" t="s">
        <v>434</v>
      </c>
      <c r="G310" s="1" t="s">
        <v>68</v>
      </c>
      <c r="H310" s="14" cm="1">
        <f t="array" ref="H310">TREND($T310:$AM310,$T$2:$AM$2,H$1)</f>
        <v>1.9938942624324696</v>
      </c>
      <c r="I310" s="14" cm="1">
        <f t="array" ref="I310">TREND($T310:$AM310,$T$2:$AM$2,I$1)</f>
        <v>1.8539965299869507</v>
      </c>
      <c r="J310" s="14" cm="1">
        <f t="array" ref="J310">TREND($T310:$AM310,$T$2:$AM$2,J$1)</f>
        <v>1.7140987975414319</v>
      </c>
      <c r="K310" s="14" cm="1">
        <f t="array" ref="K310">TREND($T310:$AM310,$T$2:$AM$2,K$1)</f>
        <v>1.5742010650959131</v>
      </c>
      <c r="L310" s="14" cm="1">
        <f t="array" ref="L310">TREND($T310:$AM310,$T$2:$AM$2,L$1)</f>
        <v>1.4622828791394937</v>
      </c>
      <c r="M310" s="49">
        <f t="shared" ref="M310:R310" si="390">L310</f>
        <v>1.4622828791394937</v>
      </c>
      <c r="N310" s="49">
        <f t="shared" si="390"/>
        <v>1.4622828791394937</v>
      </c>
      <c r="O310" s="49">
        <f t="shared" si="390"/>
        <v>1.4622828791394937</v>
      </c>
      <c r="P310" s="49">
        <f t="shared" si="390"/>
        <v>1.4622828791394937</v>
      </c>
      <c r="Q310" s="49">
        <f t="shared" si="390"/>
        <v>1.4622828791394937</v>
      </c>
      <c r="R310" s="49">
        <f t="shared" si="390"/>
        <v>1.4622828791394937</v>
      </c>
      <c r="T310" s="14">
        <f>ON!C$305*1000</f>
        <v>1.9204814702161501</v>
      </c>
      <c r="U310" s="14">
        <f>ON!D$305*1000</f>
        <v>1.9062958973226385</v>
      </c>
      <c r="V310" s="14">
        <f>ON!E$305*1000</f>
        <v>1.722965759038966</v>
      </c>
      <c r="W310" s="14">
        <f>ON!F$305*1000</f>
        <v>1.8189688785841382</v>
      </c>
      <c r="X310" s="14">
        <f>ON!G$305*1000</f>
        <v>1.78924327352682</v>
      </c>
      <c r="Y310" s="14">
        <f>ON!H$305*1000</f>
        <v>1.804521479870189</v>
      </c>
      <c r="Z310" s="14">
        <f>ON!I$305*1000</f>
        <v>1.860318060009059</v>
      </c>
      <c r="AA310" s="14">
        <f>ON!J$305*1000</f>
        <v>1.9299981761934748</v>
      </c>
      <c r="AB310" s="14">
        <f>ON!K$305*1000</f>
        <v>2.0024036186402405</v>
      </c>
      <c r="AC310" s="14">
        <f>ON!L$305*1000</f>
        <v>2.1184623504972575</v>
      </c>
      <c r="AD310" s="14">
        <f>ON!M$305*1000</f>
        <v>1.7607334956010354</v>
      </c>
      <c r="AE310" s="14">
        <f>ON!N$305*1000</f>
        <v>1.9674762708364488</v>
      </c>
      <c r="AF310" s="14">
        <f>ON!O$305*1000</f>
        <v>1.7315564626900113</v>
      </c>
      <c r="AG310" s="14">
        <f>ON!P$305*1000</f>
        <v>1.537698456292377</v>
      </c>
      <c r="AH310" s="14">
        <f>ON!Q$305*1000</f>
        <v>1.4943592494671178</v>
      </c>
      <c r="AI310" s="14">
        <f>ON!R$305*1000</f>
        <v>1.4819527024072696</v>
      </c>
      <c r="AJ310" s="14">
        <f>ON!S$305*1000</f>
        <v>1.4353415308792774</v>
      </c>
      <c r="AK310" s="14">
        <f>ON!T$305*1000</f>
        <v>1.4951849009798979</v>
      </c>
      <c r="AL310" s="14">
        <f>ON!U$305*1000</f>
        <v>1.4602077368814366</v>
      </c>
      <c r="AM310" s="14">
        <f>ON!V$305*1000</f>
        <v>1.3236016457859263</v>
      </c>
      <c r="AN310" s="36"/>
      <c r="AO310" s="18"/>
      <c r="AP310" s="18"/>
      <c r="AQ310" s="18"/>
      <c r="AR310" s="18"/>
      <c r="AS310" s="18"/>
      <c r="AT310" s="18"/>
    </row>
    <row r="311" spans="1:48" x14ac:dyDescent="0.2">
      <c r="A311" s="21" t="str">
        <f>B311&amp;D311&amp;E311&amp;F311</f>
        <v>CIMS.CAN.ON.Transportation Personal.Mode.Intercity AirAir IntercityMarket share</v>
      </c>
      <c r="B311" s="1" t="s">
        <v>275</v>
      </c>
      <c r="C311" s="1" t="s">
        <v>210</v>
      </c>
      <c r="D311" s="1" t="s">
        <v>406</v>
      </c>
      <c r="E311" s="1" t="s">
        <v>72</v>
      </c>
      <c r="G311" s="1" t="s">
        <v>73</v>
      </c>
      <c r="H311" s="14">
        <f t="shared" si="389"/>
        <v>1</v>
      </c>
      <c r="I311" s="14">
        <f t="shared" si="389"/>
        <v>1</v>
      </c>
      <c r="J311" s="14">
        <f t="shared" si="389"/>
        <v>1</v>
      </c>
      <c r="K311" s="14">
        <f t="shared" si="389"/>
        <v>1</v>
      </c>
      <c r="L311" s="14">
        <f t="shared" si="389"/>
        <v>1</v>
      </c>
      <c r="M311" s="14"/>
      <c r="N311" s="14"/>
      <c r="O311" s="14"/>
      <c r="P311" s="14"/>
      <c r="Q311" s="14"/>
      <c r="R311" s="14"/>
      <c r="T311" s="36">
        <v>1</v>
      </c>
      <c r="U311" s="36">
        <v>1</v>
      </c>
      <c r="V311" s="36">
        <v>1</v>
      </c>
      <c r="W311" s="36">
        <v>1</v>
      </c>
      <c r="X311" s="36">
        <v>1</v>
      </c>
      <c r="Y311" s="36">
        <v>1</v>
      </c>
      <c r="Z311" s="36">
        <v>1</v>
      </c>
      <c r="AA311" s="36">
        <v>1</v>
      </c>
      <c r="AB311" s="36">
        <v>1</v>
      </c>
      <c r="AC311" s="36">
        <v>1</v>
      </c>
      <c r="AD311" s="36">
        <v>1</v>
      </c>
      <c r="AE311" s="36">
        <v>1</v>
      </c>
      <c r="AF311" s="36">
        <v>1</v>
      </c>
      <c r="AG311" s="36">
        <v>1</v>
      </c>
      <c r="AH311" s="36">
        <v>1</v>
      </c>
      <c r="AI311" s="36">
        <v>1</v>
      </c>
      <c r="AJ311" s="36">
        <v>1</v>
      </c>
      <c r="AK311" s="36">
        <v>1</v>
      </c>
      <c r="AL311" s="36">
        <v>1</v>
      </c>
      <c r="AM311" s="36">
        <v>1</v>
      </c>
      <c r="AN311" s="36">
        <v>1</v>
      </c>
      <c r="AO311" s="35"/>
      <c r="AP311" s="35"/>
      <c r="AQ311" s="35"/>
      <c r="AR311" s="35"/>
      <c r="AS311" s="35"/>
      <c r="AT311" s="35"/>
    </row>
    <row r="312" spans="1:48" x14ac:dyDescent="0.2">
      <c r="A312" s="21" t="str">
        <f>B312&amp;D312&amp;E312&amp;F312</f>
        <v>CIMS.CAN.ON.Transportation Personal.Mode.Intercity AirAir IntercityService requestedCIMS.Generic Fuels.Jet Fuel</v>
      </c>
      <c r="B312" s="1" t="s">
        <v>275</v>
      </c>
      <c r="C312" s="1" t="s">
        <v>210</v>
      </c>
      <c r="D312" s="1" t="s">
        <v>406</v>
      </c>
      <c r="E312" s="1" t="s">
        <v>71</v>
      </c>
      <c r="F312" s="1" t="s">
        <v>407</v>
      </c>
      <c r="G312" s="1" t="s">
        <v>68</v>
      </c>
      <c r="H312" s="14" cm="1">
        <f t="array" ref="H312">TREND($T312:$AM312,$T$2:$AM$2,H$1)</f>
        <v>3.318720661430973</v>
      </c>
      <c r="I312" s="14" cm="1">
        <f t="array" ref="I312">TREND($T312:$AM312,$T$2:$AM$2,I$1)</f>
        <v>2.9481661104022976</v>
      </c>
      <c r="J312" s="14" cm="1">
        <f t="array" ref="J312">TREND($T312:$AM312,$T$2:$AM$2,J$1)</f>
        <v>2.5776115593735938</v>
      </c>
      <c r="K312" s="14" cm="1">
        <f t="array" ref="K312">TREND($T312:$AM312,$T$2:$AM$2,K$1)</f>
        <v>2.2070570083448899</v>
      </c>
      <c r="L312" s="14" cm="1">
        <f t="array" ref="L312">TREND($T312:$AM312,$T$2:$AM$2,L$1)</f>
        <v>1.9106133675219326</v>
      </c>
      <c r="M312" s="49">
        <f t="shared" ref="M312:R312" si="391">L312</f>
        <v>1.9106133675219326</v>
      </c>
      <c r="N312" s="49">
        <f t="shared" si="391"/>
        <v>1.9106133675219326</v>
      </c>
      <c r="O312" s="49">
        <f t="shared" si="391"/>
        <v>1.9106133675219326</v>
      </c>
      <c r="P312" s="49">
        <f t="shared" si="391"/>
        <v>1.9106133675219326</v>
      </c>
      <c r="Q312" s="49">
        <f t="shared" si="391"/>
        <v>1.9106133675219326</v>
      </c>
      <c r="R312" s="49">
        <f t="shared" si="391"/>
        <v>1.9106133675219326</v>
      </c>
      <c r="T312" s="14">
        <f>ON!C$343*1000</f>
        <v>3.1596164623055469</v>
      </c>
      <c r="U312" s="14">
        <f>ON!D$343*1000</f>
        <v>2.9527205259250109</v>
      </c>
      <c r="V312" s="14">
        <f>ON!E$343*1000</f>
        <v>3.1966198718371959</v>
      </c>
      <c r="W312" s="14">
        <f>ON!F$343*1000</f>
        <v>3.3390322912595209</v>
      </c>
      <c r="X312" s="14">
        <f>ON!G$343*1000</f>
        <v>3.3010495245419493</v>
      </c>
      <c r="Y312" s="14">
        <f>ON!H$343*1000</f>
        <v>3.2499116413728992</v>
      </c>
      <c r="Z312" s="14">
        <f>ON!I$343*1000</f>
        <v>2.9989696576940408</v>
      </c>
      <c r="AA312" s="14">
        <f>ON!J$343*1000</f>
        <v>2.8713729955656526</v>
      </c>
      <c r="AB312" s="14">
        <f>ON!K$343*1000</f>
        <v>2.6388362787875423</v>
      </c>
      <c r="AC312" s="14">
        <f>ON!L$343*1000</f>
        <v>2.5195506570255959</v>
      </c>
      <c r="AD312" s="14">
        <f>ON!M$343*1000</f>
        <v>2.344412770084316</v>
      </c>
      <c r="AE312" s="14">
        <f>ON!N$343*1000</f>
        <v>2.2018908332017646</v>
      </c>
      <c r="AF312" s="14">
        <f>ON!O$343*1000</f>
        <v>2.3656422106079771</v>
      </c>
      <c r="AG312" s="14">
        <f>ON!P$343*1000</f>
        <v>2.4643934910845635</v>
      </c>
      <c r="AH312" s="14">
        <f>ON!Q$343*1000</f>
        <v>2.2585512599907176</v>
      </c>
      <c r="AI312" s="14">
        <f>ON!R$343*1000</f>
        <v>2.194275526362337</v>
      </c>
      <c r="AJ312" s="14">
        <f>ON!S$343*1000</f>
        <v>2.0550901367253118</v>
      </c>
      <c r="AK312" s="14">
        <f>ON!T$343*1000</f>
        <v>2.025647453768229</v>
      </c>
      <c r="AL312" s="14">
        <f>ON!U$343*1000</f>
        <v>2.094336584172769</v>
      </c>
      <c r="AM312" s="14">
        <f>ON!V$343*1000</f>
        <v>2.0614201172162478</v>
      </c>
      <c r="AN312" s="36"/>
      <c r="AO312" s="18"/>
      <c r="AP312" s="18"/>
      <c r="AQ312" s="18"/>
      <c r="AR312" s="18"/>
      <c r="AS312" s="18"/>
      <c r="AT312" s="18"/>
    </row>
    <row r="313" spans="1:48" x14ac:dyDescent="0.2">
      <c r="H313" s="3"/>
      <c r="I313" s="3"/>
      <c r="J313" s="3"/>
      <c r="K313" s="3"/>
      <c r="L313" s="3"/>
      <c r="M313" s="3"/>
      <c r="N313" s="3"/>
      <c r="O313" s="3"/>
      <c r="P313" s="3"/>
      <c r="Q313" s="3"/>
      <c r="R313" s="3"/>
    </row>
    <row r="314" spans="1:48" x14ac:dyDescent="0.2">
      <c r="A314" s="21" t="str">
        <f t="shared" ref="A314:A362" si="392">B314&amp;D314&amp;E314&amp;F314</f>
        <v>CIMS.CAN.QCService requestedCIMS.CAN.QC.Transportation Personal</v>
      </c>
      <c r="B314" s="1" t="s">
        <v>56</v>
      </c>
      <c r="C314" s="1" t="s">
        <v>211</v>
      </c>
      <c r="E314" s="1" t="s">
        <v>71</v>
      </c>
      <c r="F314" s="6" t="s">
        <v>108</v>
      </c>
      <c r="G314" s="1" t="s">
        <v>139</v>
      </c>
      <c r="H314" s="5">
        <f t="shared" ref="H314:R314" si="393">INDEX($T314:$AT314,MATCH(H$1,$T$2:$AT$2,0))</f>
        <v>111273683.39078295</v>
      </c>
      <c r="I314" s="5">
        <f t="shared" si="393"/>
        <v>121807591.81702414</v>
      </c>
      <c r="J314" s="5">
        <f t="shared" si="393"/>
        <v>147855550.45245618</v>
      </c>
      <c r="K314" s="5">
        <f t="shared" si="393"/>
        <v>139783360.72524482</v>
      </c>
      <c r="L314" s="5">
        <f t="shared" si="393"/>
        <v>152939057.16345701</v>
      </c>
      <c r="M314" s="5">
        <f t="shared" si="393"/>
        <v>155388962.00497836</v>
      </c>
      <c r="N314" s="5">
        <f t="shared" si="393"/>
        <v>159343158.91119462</v>
      </c>
      <c r="O314" s="5">
        <f t="shared" si="393"/>
        <v>163270692.55276012</v>
      </c>
      <c r="P314" s="5">
        <f t="shared" si="393"/>
        <v>167922698.28400832</v>
      </c>
      <c r="Q314" s="5">
        <f t="shared" si="393"/>
        <v>173332573.78091496</v>
      </c>
      <c r="R314" s="5">
        <f t="shared" si="393"/>
        <v>179537682.29230934</v>
      </c>
      <c r="T314" s="5">
        <f>SUM(QC!C$72,QC!C$107,QC!C$142,QC!C$177,QC!C$212,QC!C$247,QC!C$287,QC!C$325)*1000+T319</f>
        <v>111273683.39078295</v>
      </c>
      <c r="U314" s="5">
        <f>SUM(QC!D$72,QC!D$107,QC!D$142,QC!D$177,QC!D$212,QC!D$247,QC!D$287,QC!D$325)*1000+U319</f>
        <v>113213793.06322485</v>
      </c>
      <c r="V314" s="5">
        <f>SUM(QC!E$72,QC!E$107,QC!E$142,QC!E$177,QC!E$212,QC!E$247,QC!E$287,QC!E$325)*1000+V319</f>
        <v>118416790.98368509</v>
      </c>
      <c r="W314" s="5">
        <f>SUM(QC!F$72,QC!F$107,QC!F$142,QC!F$177,QC!F$212,QC!F$247,QC!F$287,QC!F$325)*1000+W319</f>
        <v>123343191.8761726</v>
      </c>
      <c r="X314" s="5">
        <f>SUM(QC!G$72,QC!G$107,QC!G$142,QC!G$177,QC!G$212,QC!G$247,QC!G$287,QC!G$325)*1000+X319</f>
        <v>122093425.98597293</v>
      </c>
      <c r="Y314" s="5">
        <f>SUM(QC!H$72,QC!H$107,QC!H$142,QC!H$177,QC!H$212,QC!H$247,QC!H$287,QC!H$325)*1000+Y319</f>
        <v>121807591.81702414</v>
      </c>
      <c r="Z314" s="5">
        <f>SUM(QC!I$72,QC!I$107,QC!I$142,QC!I$177,QC!I$212,QC!I$247,QC!I$287,QC!I$325)*1000+Z319</f>
        <v>128024003.8631358</v>
      </c>
      <c r="AA314" s="5">
        <f>SUM(QC!J$72,QC!J$107,QC!J$142,QC!J$177,QC!J$212,QC!J$247,QC!J$287,QC!J$325)*1000+AA319</f>
        <v>133581954.40423869</v>
      </c>
      <c r="AB314" s="5">
        <f>SUM(QC!K$72,QC!K$107,QC!K$142,QC!K$177,QC!K$212,QC!K$247,QC!K$287,QC!K$325)*1000+AB319</f>
        <v>126551574.81320545</v>
      </c>
      <c r="AC314" s="5">
        <f>SUM(QC!L$72,QC!L$107,QC!L$142,QC!L$177,QC!L$212,QC!L$247,QC!L$287,QC!L$325)*1000+AC319</f>
        <v>129175677.62859942</v>
      </c>
      <c r="AD314" s="5">
        <f>SUM(QC!M$72,QC!M$107,QC!M$142,QC!M$177,QC!M$212,QC!M$247,QC!M$287,QC!M$325)*1000+AD319</f>
        <v>147855550.45245618</v>
      </c>
      <c r="AE314" s="5">
        <f>SUM(QC!N$72,QC!N$107,QC!N$142,QC!N$177,QC!N$212,QC!N$247,QC!N$287,QC!N$325)*1000+AE319</f>
        <v>138203379.54360333</v>
      </c>
      <c r="AF314" s="5">
        <f>SUM(QC!O$72,QC!O$107,QC!O$142,QC!O$177,QC!O$212,QC!O$247,QC!O$287,QC!O$325)*1000+AF319</f>
        <v>141930948.67778754</v>
      </c>
      <c r="AG314" s="5">
        <f>SUM(QC!P$72,QC!P$107,QC!P$142,QC!P$177,QC!P$212,QC!P$247,QC!P$287,QC!P$325)*1000+AG319</f>
        <v>141783329.3011362</v>
      </c>
      <c r="AH314" s="5">
        <f>SUM(QC!Q$72,QC!Q$107,QC!Q$142,QC!Q$177,QC!Q$212,QC!Q$247,QC!Q$287,QC!Q$325)*1000+AH319</f>
        <v>134072238.12251773</v>
      </c>
      <c r="AI314" s="5">
        <f>SUM(QC!R$72,QC!R$107,QC!R$142,QC!R$177,QC!R$212,QC!R$247,QC!R$287,QC!R$325)*1000+AI319</f>
        <v>139783360.72524482</v>
      </c>
      <c r="AJ314" s="5">
        <f>SUM(QC!S$72,QC!S$107,QC!S$142,QC!S$177,QC!S$212,QC!S$247,QC!S$287,QC!S$325)*1000+AJ319</f>
        <v>143628156.14217812</v>
      </c>
      <c r="AK314" s="5">
        <f>SUM(QC!T$72,QC!T$107,QC!T$142,QC!T$177,QC!T$212,QC!T$247,QC!T$287,QC!T$325)*1000+AK319</f>
        <v>149882629.37085924</v>
      </c>
      <c r="AL314" s="5">
        <f>SUM(QC!U$72,QC!U$107,QC!U$142,QC!U$177,QC!U$212,QC!U$247,QC!U$287,QC!U$325)*1000+AL319</f>
        <v>148074270.87259564</v>
      </c>
      <c r="AM314" s="5">
        <f>SUM(QC!V$72,QC!V$107,QC!V$142,QC!V$177,QC!V$212,QC!V$247,QC!V$287,QC!V$325)*1000+AM319</f>
        <v>152939057.16345701</v>
      </c>
      <c r="AN314" s="5">
        <f>SUM(QC!W$72,QC!W$107,QC!W$142,QC!W$177,QC!W$212,QC!W$247,QC!W$287,QC!W$325)*1000+AN319</f>
        <v>119441295.21102943</v>
      </c>
      <c r="AO314" s="18">
        <f t="shared" ref="AO314" si="394">SUM(AO316:AO318)</f>
        <v>155388962.00497836</v>
      </c>
      <c r="AP314" s="18">
        <f t="shared" ref="AP314:AT314" si="395">SUM(AP316:AP319)</f>
        <v>159343158.91119462</v>
      </c>
      <c r="AQ314" s="18">
        <f t="shared" si="395"/>
        <v>163270692.55276012</v>
      </c>
      <c r="AR314" s="18">
        <f t="shared" si="395"/>
        <v>167922698.28400832</v>
      </c>
      <c r="AS314" s="18">
        <f t="shared" si="395"/>
        <v>173332573.78091496</v>
      </c>
      <c r="AT314" s="18">
        <f t="shared" si="395"/>
        <v>179537682.29230934</v>
      </c>
    </row>
    <row r="315" spans="1:48" x14ac:dyDescent="0.2">
      <c r="A315" s="21" t="str">
        <f t="shared" si="392"/>
        <v>CIMS.CAN.QC.Transportation PersonalService requestedCIMS.CAN.QC.Transportation Personal.Mode</v>
      </c>
      <c r="B315" s="1" t="s">
        <v>108</v>
      </c>
      <c r="C315" s="1" t="s">
        <v>211</v>
      </c>
      <c r="E315" s="1" t="s">
        <v>71</v>
      </c>
      <c r="F315" s="1" t="s">
        <v>282</v>
      </c>
      <c r="G315" s="1" t="s">
        <v>139</v>
      </c>
      <c r="H315" s="22">
        <v>1</v>
      </c>
      <c r="I315" s="22">
        <v>1</v>
      </c>
      <c r="J315" s="22">
        <v>1</v>
      </c>
      <c r="K315" s="22">
        <v>1</v>
      </c>
      <c r="L315" s="22">
        <v>1</v>
      </c>
      <c r="M315" s="22">
        <v>1</v>
      </c>
      <c r="N315" s="22">
        <v>1</v>
      </c>
      <c r="O315" s="22">
        <v>1</v>
      </c>
      <c r="P315" s="22">
        <v>1</v>
      </c>
      <c r="Q315" s="22">
        <v>1</v>
      </c>
      <c r="R315" s="22">
        <v>1</v>
      </c>
      <c r="T315" s="22"/>
      <c r="U315" s="22"/>
      <c r="V315" s="22"/>
      <c r="W315" s="22"/>
      <c r="X315" s="22"/>
      <c r="Y315" s="22"/>
      <c r="Z315" s="22"/>
      <c r="AA315" s="22"/>
      <c r="AB315" s="22"/>
      <c r="AC315" s="22"/>
      <c r="AD315" s="22"/>
      <c r="AE315" s="22"/>
      <c r="AF315" s="22"/>
      <c r="AG315" s="22"/>
      <c r="AH315" s="22"/>
      <c r="AI315" s="22"/>
      <c r="AJ315" s="22"/>
      <c r="AK315" s="22"/>
      <c r="AL315" s="22"/>
      <c r="AM315" s="22"/>
      <c r="AN315" s="22"/>
      <c r="AO315" s="24"/>
      <c r="AP315" s="24"/>
      <c r="AQ315" s="24"/>
      <c r="AR315" s="24"/>
      <c r="AS315" s="24"/>
      <c r="AT315" s="24"/>
    </row>
    <row r="316" spans="1:48" x14ac:dyDescent="0.2">
      <c r="A316" s="21" t="str">
        <f t="shared" si="392"/>
        <v>CIMS.CAN.QC.Transportation Personal.ModeService requestedCIMS.CAN.QC.Transportation Personal.Mode.Urban</v>
      </c>
      <c r="B316" s="1" t="s">
        <v>282</v>
      </c>
      <c r="C316" s="1" t="s">
        <v>211</v>
      </c>
      <c r="E316" s="1" t="s">
        <v>71</v>
      </c>
      <c r="F316" s="1" t="s">
        <v>283</v>
      </c>
      <c r="G316" s="1" t="s">
        <v>139</v>
      </c>
      <c r="H316" s="14">
        <f t="shared" ref="H316:R316" si="396">INDEX($T316:$AT316,MATCH(H$1,$T$2:$AT$2,0))/INDEX($T314:$AT314,MATCH(H$1,$T$2:$AT$2,0))</f>
        <v>0.54431630051105528</v>
      </c>
      <c r="I316" s="14">
        <f t="shared" si="396"/>
        <v>0.55137293971750645</v>
      </c>
      <c r="J316" s="14">
        <f t="shared" si="396"/>
        <v>0.5249204740100365</v>
      </c>
      <c r="K316" s="14">
        <f t="shared" si="396"/>
        <v>0.52699861289987526</v>
      </c>
      <c r="L316" s="14">
        <f t="shared" si="396"/>
        <v>0.52281607160254362</v>
      </c>
      <c r="M316" s="14">
        <f t="shared" si="396"/>
        <v>0.52121904940084263</v>
      </c>
      <c r="N316" s="14">
        <f t="shared" si="396"/>
        <v>0.51755541969340879</v>
      </c>
      <c r="O316" s="14">
        <f t="shared" si="396"/>
        <v>0.51626686704735913</v>
      </c>
      <c r="P316" s="14">
        <f t="shared" si="396"/>
        <v>0.51496337933604885</v>
      </c>
      <c r="Q316" s="14">
        <f t="shared" si="396"/>
        <v>0.51366215434539408</v>
      </c>
      <c r="R316" s="14">
        <f t="shared" si="396"/>
        <v>0.51237834682035077</v>
      </c>
      <c r="T316" s="5">
        <f t="shared" ref="T316:AT316" si="397">SUM(T320:T322)/(1-$H319)</f>
        <v>60568079.687509432</v>
      </c>
      <c r="U316" s="5">
        <f t="shared" si="397"/>
        <v>60943828.174759202</v>
      </c>
      <c r="V316" s="5">
        <f t="shared" si="397"/>
        <v>63285078.859125383</v>
      </c>
      <c r="W316" s="5">
        <f t="shared" si="397"/>
        <v>67221758.783345625</v>
      </c>
      <c r="X316" s="5">
        <f t="shared" si="397"/>
        <v>66402870.323004015</v>
      </c>
      <c r="Y316" s="5">
        <f t="shared" si="397"/>
        <v>67161409.980062678</v>
      </c>
      <c r="Z316" s="5">
        <f t="shared" si="397"/>
        <v>69657383.293768674</v>
      </c>
      <c r="AA316" s="5">
        <f t="shared" si="397"/>
        <v>71908938.553308696</v>
      </c>
      <c r="AB316" s="5">
        <f t="shared" si="397"/>
        <v>70119679.085848287</v>
      </c>
      <c r="AC316" s="5">
        <f t="shared" si="397"/>
        <v>72255430.615875229</v>
      </c>
      <c r="AD316" s="5">
        <f t="shared" si="397"/>
        <v>77612405.628518164</v>
      </c>
      <c r="AE316" s="5">
        <f t="shared" si="397"/>
        <v>76759378.609859347</v>
      </c>
      <c r="AF316" s="5">
        <f t="shared" si="397"/>
        <v>75560532.397374704</v>
      </c>
      <c r="AG316" s="5">
        <f t="shared" si="397"/>
        <v>75685414.330045924</v>
      </c>
      <c r="AH316" s="5">
        <f t="shared" si="397"/>
        <v>71231850.605737731</v>
      </c>
      <c r="AI316" s="5">
        <f t="shared" si="397"/>
        <v>73665637.208686918</v>
      </c>
      <c r="AJ316" s="5">
        <f t="shared" si="397"/>
        <v>75016937.061783001</v>
      </c>
      <c r="AK316" s="5">
        <f t="shared" si="397"/>
        <v>79816476.142162323</v>
      </c>
      <c r="AL316" s="5">
        <f t="shared" si="397"/>
        <v>77859130.039819285</v>
      </c>
      <c r="AM316" s="5">
        <f t="shared" si="397"/>
        <v>79958997.060795456</v>
      </c>
      <c r="AN316" s="5">
        <f t="shared" si="397"/>
        <v>68928726.923875988</v>
      </c>
      <c r="AO316" s="5">
        <f t="shared" si="397"/>
        <v>80991687.063618466</v>
      </c>
      <c r="AP316" s="5">
        <f t="shared" si="397"/>
        <v>82468915.485556871</v>
      </c>
      <c r="AQ316" s="5">
        <f t="shared" si="397"/>
        <v>84291248.924866065</v>
      </c>
      <c r="AR316" s="5">
        <f t="shared" si="397"/>
        <v>86474040.175560653</v>
      </c>
      <c r="AS316" s="5">
        <f t="shared" si="397"/>
        <v>89034383.266536742</v>
      </c>
      <c r="AT316" s="5">
        <f t="shared" si="397"/>
        <v>91991220.844890818</v>
      </c>
    </row>
    <row r="317" spans="1:48" x14ac:dyDescent="0.2">
      <c r="A317" s="21" t="str">
        <f t="shared" si="392"/>
        <v>CIMS.CAN.QC.Transportation Personal.ModeService requestedCIMS.CAN.QC.Transportation Personal.Mode.Intercity Land</v>
      </c>
      <c r="B317" s="1" t="s">
        <v>282</v>
      </c>
      <c r="C317" s="1" t="s">
        <v>211</v>
      </c>
      <c r="E317" s="1" t="s">
        <v>71</v>
      </c>
      <c r="F317" s="1" t="s">
        <v>284</v>
      </c>
      <c r="G317" s="1" t="s">
        <v>139</v>
      </c>
      <c r="H317" s="14">
        <f t="shared" ref="H317:R317" si="398">INDEX($T317:$AT317,MATCH(H$1,$T$2:$AT$2,0))/INDEX($T314:$AT314,MATCH(H$1,$T$2:$AT$2,0))</f>
        <v>0.41005387596491694</v>
      </c>
      <c r="I317" s="14">
        <f t="shared" si="398"/>
        <v>0.40863368484734836</v>
      </c>
      <c r="J317" s="14">
        <f t="shared" si="398"/>
        <v>0.37407084653781275</v>
      </c>
      <c r="K317" s="14">
        <f t="shared" si="398"/>
        <v>0.37314696181415485</v>
      </c>
      <c r="L317" s="14">
        <f t="shared" si="398"/>
        <v>0.36843247645751714</v>
      </c>
      <c r="M317" s="14">
        <f t="shared" si="398"/>
        <v>0.36347186768539091</v>
      </c>
      <c r="N317" s="14">
        <f t="shared" si="398"/>
        <v>0.35669582118734611</v>
      </c>
      <c r="O317" s="14">
        <f t="shared" si="398"/>
        <v>0.35177304631160905</v>
      </c>
      <c r="P317" s="14">
        <f t="shared" si="398"/>
        <v>0.34704618340245569</v>
      </c>
      <c r="Q317" s="14">
        <f t="shared" si="398"/>
        <v>0.34253450948127856</v>
      </c>
      <c r="R317" s="14">
        <f t="shared" si="398"/>
        <v>0.33825351328176351</v>
      </c>
      <c r="T317" s="5">
        <f t="shared" ref="T317:AT317" si="399">SUM(T325:T327)</f>
        <v>45628205.16728355</v>
      </c>
      <c r="U317" s="5">
        <f t="shared" si="399"/>
        <v>46301252.087758258</v>
      </c>
      <c r="V317" s="5">
        <f t="shared" si="399"/>
        <v>48025752.9205506</v>
      </c>
      <c r="W317" s="5">
        <f t="shared" si="399"/>
        <v>49965442.312562205</v>
      </c>
      <c r="X317" s="5">
        <f t="shared" si="399"/>
        <v>49465168.056022435</v>
      </c>
      <c r="Y317" s="5">
        <f t="shared" si="399"/>
        <v>49774685.086572289</v>
      </c>
      <c r="Z317" s="5">
        <f t="shared" si="399"/>
        <v>49712498.466659337</v>
      </c>
      <c r="AA317" s="5">
        <f t="shared" si="399"/>
        <v>52834659.413367763</v>
      </c>
      <c r="AB317" s="5">
        <f t="shared" si="399"/>
        <v>50680057.266589232</v>
      </c>
      <c r="AC317" s="5">
        <f t="shared" si="399"/>
        <v>52047966.804438092</v>
      </c>
      <c r="AD317" s="5">
        <f t="shared" si="399"/>
        <v>55308450.923064567</v>
      </c>
      <c r="AE317" s="5">
        <f t="shared" si="399"/>
        <v>54212198.266740054</v>
      </c>
      <c r="AF317" s="5">
        <f t="shared" si="399"/>
        <v>53578114.103735618</v>
      </c>
      <c r="AG317" s="5">
        <f t="shared" si="399"/>
        <v>53765148.264007188</v>
      </c>
      <c r="AH317" s="5">
        <f t="shared" si="399"/>
        <v>50767413.799941689</v>
      </c>
      <c r="AI317" s="5">
        <f t="shared" si="399"/>
        <v>52159736.366797164</v>
      </c>
      <c r="AJ317" s="5">
        <f t="shared" si="399"/>
        <v>53070333.82711295</v>
      </c>
      <c r="AK317" s="5">
        <f t="shared" si="399"/>
        <v>55235872.695864767</v>
      </c>
      <c r="AL317" s="5">
        <f t="shared" si="399"/>
        <v>55036902.415785708</v>
      </c>
      <c r="AM317" s="5">
        <f t="shared" si="399"/>
        <v>56347715.577810243</v>
      </c>
      <c r="AN317" s="5">
        <f t="shared" si="399"/>
        <v>47121886.393343657</v>
      </c>
      <c r="AO317" s="5">
        <f t="shared" si="399"/>
        <v>56479516.237643726</v>
      </c>
      <c r="AP317" s="5">
        <f t="shared" si="399"/>
        <v>56837038.918414354</v>
      </c>
      <c r="AQ317" s="5">
        <f t="shared" si="399"/>
        <v>57434228.892690569</v>
      </c>
      <c r="AR317" s="5">
        <f t="shared" si="399"/>
        <v>58276931.54610718</v>
      </c>
      <c r="AS317" s="5">
        <f t="shared" si="399"/>
        <v>59372388.137173235</v>
      </c>
      <c r="AT317" s="5">
        <f t="shared" si="399"/>
        <v>60729251.801838696</v>
      </c>
    </row>
    <row r="318" spans="1:48" x14ac:dyDescent="0.2">
      <c r="A318" s="21" t="str">
        <f t="shared" si="392"/>
        <v>CIMS.CAN.QC.Transportation Personal.ModeService requestedCIMS.CAN.QC.Transportation Personal.Mode.Intercity Air</v>
      </c>
      <c r="B318" s="1" t="s">
        <v>282</v>
      </c>
      <c r="C318" s="1" t="s">
        <v>211</v>
      </c>
      <c r="E318" s="1" t="s">
        <v>71</v>
      </c>
      <c r="F318" s="1" t="s">
        <v>285</v>
      </c>
      <c r="G318" s="1" t="s">
        <v>139</v>
      </c>
      <c r="H318" s="14">
        <f t="shared" ref="H318:R318" si="400">INDEX($T318:$AT318,MATCH(H$1,$T$2:$AT$2,0))/INDEX($T314:$AT314,MATCH(H$1,$T$2:$AT$2,0))</f>
        <v>4.5629823524027835E-2</v>
      </c>
      <c r="I318" s="14">
        <f t="shared" si="400"/>
        <v>3.9993375435145195E-2</v>
      </c>
      <c r="J318" s="14">
        <f t="shared" si="400"/>
        <v>0.10211372462823122</v>
      </c>
      <c r="K318" s="14">
        <f t="shared" si="400"/>
        <v>9.9854425285969939E-2</v>
      </c>
      <c r="L318" s="14">
        <f t="shared" si="400"/>
        <v>0.10875145193993915</v>
      </c>
      <c r="M318" s="14">
        <f t="shared" si="400"/>
        <v>0.1153090829137665</v>
      </c>
      <c r="N318" s="14">
        <f t="shared" si="400"/>
        <v>0.12113802041373581</v>
      </c>
      <c r="O318" s="14">
        <f t="shared" si="400"/>
        <v>0.12736082724640074</v>
      </c>
      <c r="P318" s="14">
        <f t="shared" si="400"/>
        <v>0.13340279022954851</v>
      </c>
      <c r="Q318" s="14">
        <f t="shared" si="400"/>
        <v>0.13922728134619697</v>
      </c>
      <c r="R318" s="14">
        <f t="shared" si="400"/>
        <v>0.14480352210884026</v>
      </c>
      <c r="T318" s="5">
        <f>SUM(QC!C$325)*1000</f>
        <v>5077398.5359899737</v>
      </c>
      <c r="U318" s="5">
        <f>SUM(QC!D$325)*1000</f>
        <v>5968712.8007073682</v>
      </c>
      <c r="V318" s="5">
        <f>SUM(QC!E$325)*1000</f>
        <v>7105959.2040091269</v>
      </c>
      <c r="W318" s="5">
        <f>SUM(QC!F$325)*1000</f>
        <v>6155990.7802647799</v>
      </c>
      <c r="X318" s="5">
        <f>SUM(QC!G$325)*1000</f>
        <v>6225387.6069464739</v>
      </c>
      <c r="Y318" s="5">
        <f>SUM(QC!H$325)*1000</f>
        <v>4871496.7503891662</v>
      </c>
      <c r="Z318" s="5">
        <f>SUM(QC!I$325)*1000</f>
        <v>8654122.1027077865</v>
      </c>
      <c r="AA318" s="5">
        <f>SUM(QC!J$325)*1000</f>
        <v>8838356.4375622235</v>
      </c>
      <c r="AB318" s="5">
        <f>SUM(QC!K$325)*1000</f>
        <v>5751838.4607679648</v>
      </c>
      <c r="AC318" s="5">
        <f>SUM(QC!L$325)*1000</f>
        <v>4872280.2082860796</v>
      </c>
      <c r="AD318" s="5">
        <f>SUM(QC!M$325)*1000</f>
        <v>15098080.963657659</v>
      </c>
      <c r="AE318" s="5">
        <f>SUM(QC!N$325)*1000</f>
        <v>7231802.6670039194</v>
      </c>
      <c r="AF318" s="5">
        <f>SUM(QC!O$325)*1000</f>
        <v>12792302.176677248</v>
      </c>
      <c r="AG318" s="5">
        <f>SUM(QC!P$325)*1000</f>
        <v>12332766.707083099</v>
      </c>
      <c r="AH318" s="5">
        <f>SUM(QC!Q$325)*1000</f>
        <v>12072973.716838317</v>
      </c>
      <c r="AI318" s="5">
        <f>SUM(QC!R$325)*1000</f>
        <v>13957987.149760744</v>
      </c>
      <c r="AJ318" s="5">
        <f>SUM(QC!S$325)*1000</f>
        <v>15540885.253282154</v>
      </c>
      <c r="AK318" s="5">
        <f>SUM(QC!T$325)*1000</f>
        <v>14830280.532832161</v>
      </c>
      <c r="AL318" s="5">
        <f>SUM(QC!U$325)*1000</f>
        <v>15178238.416990608</v>
      </c>
      <c r="AM318" s="5">
        <f>SUM(QC!V$325)*1000</f>
        <v>16632344.524851302</v>
      </c>
      <c r="AN318" s="5">
        <f>SUM(QC!W$325)*1000</f>
        <v>3390681.8938097735</v>
      </c>
      <c r="AO318" s="41">
        <f t="shared" ref="AO318" si="401">AM318*(1+$AV318)^5</f>
        <v>17917758.703716163</v>
      </c>
      <c r="AP318" s="18">
        <f t="shared" ref="AP318" si="402">AO318*(1+$AV318)^5</f>
        <v>19302514.836973444</v>
      </c>
      <c r="AQ318" s="18">
        <f t="shared" ref="AQ318" si="403">AP318*(1+$AV318)^5</f>
        <v>20794290.468612291</v>
      </c>
      <c r="AR318" s="18">
        <f t="shared" ref="AR318" si="404">AQ318*(1+$AV318)^5</f>
        <v>22401356.493961331</v>
      </c>
      <c r="AS318" s="18">
        <f t="shared" ref="AS318" si="405">AR318*(1+$AV318)^5</f>
        <v>24132623.016255893</v>
      </c>
      <c r="AT318" s="18">
        <f t="shared" ref="AT318" si="406">AS318*(1+$AV318)^5</f>
        <v>25997688.747184355</v>
      </c>
      <c r="AV318" s="46">
        <f t="shared" ref="AV318" si="407">AV266</f>
        <v>1.4999999999999999E-2</v>
      </c>
    </row>
    <row r="319" spans="1:48" x14ac:dyDescent="0.2">
      <c r="A319" s="21" t="str">
        <f t="shared" si="392"/>
        <v>CIMS.CAN.QC.Transportation Personal.Mode.UrbanWalk Cycle UrbanMarket share</v>
      </c>
      <c r="B319" s="1" t="s">
        <v>283</v>
      </c>
      <c r="C319" s="1" t="s">
        <v>211</v>
      </c>
      <c r="D319" s="1" t="s">
        <v>119</v>
      </c>
      <c r="E319" s="1" t="s">
        <v>72</v>
      </c>
      <c r="G319" s="1" t="s">
        <v>73</v>
      </c>
      <c r="H319" s="14">
        <f>Inputs!$C$85</f>
        <v>8.9086859688195987E-3</v>
      </c>
      <c r="I319" s="36">
        <f t="shared" ref="I319:R319" si="408">H319</f>
        <v>8.9086859688195987E-3</v>
      </c>
      <c r="J319" s="36">
        <f t="shared" si="408"/>
        <v>8.9086859688195987E-3</v>
      </c>
      <c r="K319" s="36">
        <f t="shared" si="408"/>
        <v>8.9086859688195987E-3</v>
      </c>
      <c r="L319" s="36">
        <f t="shared" si="408"/>
        <v>8.9086859688195987E-3</v>
      </c>
      <c r="M319" s="36">
        <f t="shared" si="408"/>
        <v>8.9086859688195987E-3</v>
      </c>
      <c r="N319" s="36">
        <f t="shared" si="408"/>
        <v>8.9086859688195987E-3</v>
      </c>
      <c r="O319" s="36">
        <f t="shared" si="408"/>
        <v>8.9086859688195987E-3</v>
      </c>
      <c r="P319" s="36">
        <f t="shared" si="408"/>
        <v>8.9086859688195987E-3</v>
      </c>
      <c r="Q319" s="36">
        <f t="shared" si="408"/>
        <v>8.9086859688195987E-3</v>
      </c>
      <c r="R319" s="36">
        <f t="shared" si="408"/>
        <v>8.9086859688195987E-3</v>
      </c>
      <c r="T319" s="5">
        <f t="shared" ref="T319:AT319" si="409">$H319*T316</f>
        <v>539582.00167046266</v>
      </c>
      <c r="U319" s="5">
        <f t="shared" si="409"/>
        <v>542929.42694662989</v>
      </c>
      <c r="V319" s="5">
        <f t="shared" si="409"/>
        <v>563786.89406793215</v>
      </c>
      <c r="W319" s="5">
        <f t="shared" si="409"/>
        <v>598857.53927256679</v>
      </c>
      <c r="X319" s="5">
        <f t="shared" si="409"/>
        <v>591562.31913589325</v>
      </c>
      <c r="Y319" s="5">
        <f t="shared" si="409"/>
        <v>598319.91073552496</v>
      </c>
      <c r="Z319" s="5">
        <f t="shared" si="409"/>
        <v>620555.75317388575</v>
      </c>
      <c r="AA319" s="5">
        <f t="shared" si="409"/>
        <v>640614.15192257182</v>
      </c>
      <c r="AB319" s="5">
        <f t="shared" si="409"/>
        <v>624674.20121022966</v>
      </c>
      <c r="AC319" s="5">
        <f t="shared" si="409"/>
        <v>643700.94089866569</v>
      </c>
      <c r="AD319" s="5">
        <f t="shared" si="409"/>
        <v>691424.54902911501</v>
      </c>
      <c r="AE319" s="5">
        <f t="shared" si="409"/>
        <v>683825.1991969652</v>
      </c>
      <c r="AF319" s="5">
        <f t="shared" si="409"/>
        <v>673145.05476503074</v>
      </c>
      <c r="AG319" s="5">
        <f t="shared" si="409"/>
        <v>674257.58868637786</v>
      </c>
      <c r="AH319" s="5">
        <f t="shared" si="409"/>
        <v>634582.18802438956</v>
      </c>
      <c r="AI319" s="5">
        <f t="shared" si="409"/>
        <v>656264.02858518413</v>
      </c>
      <c r="AJ319" s="5">
        <f t="shared" si="409"/>
        <v>668302.33462612913</v>
      </c>
      <c r="AK319" s="5">
        <f t="shared" si="409"/>
        <v>711059.92108830577</v>
      </c>
      <c r="AL319" s="5">
        <f t="shared" si="409"/>
        <v>693622.53933023859</v>
      </c>
      <c r="AM319" s="5">
        <f t="shared" si="409"/>
        <v>712329.595196396</v>
      </c>
      <c r="AN319" s="5">
        <f t="shared" si="409"/>
        <v>614064.38239533175</v>
      </c>
      <c r="AO319" s="5">
        <f t="shared" si="409"/>
        <v>721529.50613468559</v>
      </c>
      <c r="AP319" s="5">
        <f t="shared" si="409"/>
        <v>734689.67024994979</v>
      </c>
      <c r="AQ319" s="5">
        <f t="shared" si="409"/>
        <v>750924.26659123437</v>
      </c>
      <c r="AR319" s="5">
        <f t="shared" si="409"/>
        <v>770370.06837915943</v>
      </c>
      <c r="AS319" s="5">
        <f t="shared" si="409"/>
        <v>793179.36094910232</v>
      </c>
      <c r="AT319" s="5">
        <f t="shared" si="409"/>
        <v>819520.89839546382</v>
      </c>
    </row>
    <row r="320" spans="1:48" x14ac:dyDescent="0.2">
      <c r="A320" s="21" t="str">
        <f t="shared" si="392"/>
        <v>CIMS.CAN.QC.Transportation Personal.Mode.UrbanPassenger Vehicle Urban 1 PassengerMarket share</v>
      </c>
      <c r="B320" s="1" t="s">
        <v>283</v>
      </c>
      <c r="C320" s="1" t="s">
        <v>211</v>
      </c>
      <c r="D320" s="1" t="s">
        <v>121</v>
      </c>
      <c r="E320" s="1" t="s">
        <v>72</v>
      </c>
      <c r="G320" s="1" t="s">
        <v>73</v>
      </c>
      <c r="H320" s="14" cm="1">
        <f t="array" ref="H320">(1-$H319)*INDEX($T320:$AT320,MATCH(H$1,$T$2:$AT$2,0))/SUM(_xlfn._xlws.FILTER($T320:$AT322,$T$2:$AT$2=H$1))</f>
        <v>0.39247115370273722</v>
      </c>
      <c r="I320" s="14" cm="1">
        <f t="array" ref="I320">(1-$H319)*INDEX($T320:$AT320,MATCH(I$1,$T$2:$AT$2,0))/SUM(_xlfn._xlws.FILTER($T320:$AT322,$T$2:$AT$2=I$1))</f>
        <v>0.39074314081653105</v>
      </c>
      <c r="J320" s="14" cm="1">
        <f t="array" ref="J320">(1-$H319)*INDEX($T320:$AT320,MATCH(J$1,$T$2:$AT$2,0))/SUM(_xlfn._xlws.FILTER($T320:$AT322,$T$2:$AT$2=J$1))</f>
        <v>0.36617802700247093</v>
      </c>
      <c r="K320" s="14" cm="1">
        <f t="array" ref="K320">(1-$H319)*INDEX($T320:$AT320,MATCH(K$1,$T$2:$AT$2,0))/SUM(_xlfn._xlws.FILTER($T320:$AT322,$T$2:$AT$2=K$1))</f>
        <v>0.36828904920141975</v>
      </c>
      <c r="L320" s="14" cm="1">
        <f t="array" ref="L320">(1-$H319)*INDEX($T320:$AT320,MATCH(L$1,$T$2:$AT$2,0))/SUM(_xlfn._xlws.FILTER($T320:$AT322,$T$2:$AT$2=L$1))</f>
        <v>0.36442991551784304</v>
      </c>
      <c r="M320" s="14" cm="1">
        <f t="array" ref="M320">(1-$H319)*INDEX($T320:$AT320,MATCH(M$1,$T$2:$AT$2,0))/SUM(_xlfn._xlws.FILTER($T320:$AT322,$T$2:$AT$2=M$1))</f>
        <v>0.35797971174234722</v>
      </c>
      <c r="N320" s="14" cm="1">
        <f t="array" ref="N320">(1-$H319)*INDEX($T320:$AT320,MATCH(N$1,$T$2:$AT$2,0))/SUM(_xlfn._xlws.FILTER($T320:$AT322,$T$2:$AT$2=N$1))</f>
        <v>0.35265238721531961</v>
      </c>
      <c r="O320" s="14" cm="1">
        <f t="array" ref="O320">(1-$H319)*INDEX($T320:$AT320,MATCH(O$1,$T$2:$AT$2,0))/SUM(_xlfn._xlws.FILTER($T320:$AT322,$T$2:$AT$2=O$1))</f>
        <v>0.34738225509811788</v>
      </c>
      <c r="P320" s="14" cm="1">
        <f t="array" ref="P320">(1-$H319)*INDEX($T320:$AT320,MATCH(P$1,$T$2:$AT$2,0))/SUM(_xlfn._xlws.FILTER($T320:$AT322,$T$2:$AT$2=P$1))</f>
        <v>0.34220758767792397</v>
      </c>
      <c r="Q320" s="14" cm="1">
        <f t="array" ref="Q320">(1-$H319)*INDEX($T320:$AT320,MATCH(Q$1,$T$2:$AT$2,0))/SUM(_xlfn._xlws.FILTER($T320:$AT322,$T$2:$AT$2=Q$1))</f>
        <v>0.33716361056594857</v>
      </c>
      <c r="R320" s="14" cm="1">
        <f t="array" ref="R320">(1-$H319)*INDEX($T320:$AT320,MATCH(R$1,$T$2:$AT$2,0))/SUM(_xlfn._xlws.FILTER($T320:$AT322,$T$2:$AT$2=R$1))</f>
        <v>0.33228163971239272</v>
      </c>
      <c r="T320" s="5">
        <f>(T337*QC!C$77*Inputs!D$73+T339*QC!C$112*Inputs!D$75)*Inputs!$C$55+QC!C$142*1000</f>
        <v>23771224.112516154</v>
      </c>
      <c r="U320" s="5">
        <f>(U337*QC!D$77*Inputs!E$73+U339*QC!D$112*Inputs!E$75)*Inputs!$C$55+QC!D$142*1000</f>
        <v>24358652.730539106</v>
      </c>
      <c r="V320" s="5">
        <f>(V337*QC!E$77*Inputs!F$73+V339*QC!E$112*Inputs!F$75)*Inputs!$C$55+QC!E$142*1000</f>
        <v>25260566.385494307</v>
      </c>
      <c r="W320" s="5">
        <f>(W337*QC!F$77*Inputs!G$73+W339*QC!F$112*Inputs!G$75)*Inputs!$C$55+QC!F$142*1000</f>
        <v>26271566.12870593</v>
      </c>
      <c r="X320" s="5">
        <f>(X337*QC!G$77*Inputs!H$73+X339*QC!G$112*Inputs!H$75)*Inputs!$C$55+QC!G$142*1000</f>
        <v>26101592.95252784</v>
      </c>
      <c r="Y320" s="5">
        <f>(Y337*QC!H$77*Inputs!I$73+Y339*QC!H$112*Inputs!I$75)*Inputs!$C$55+QC!H$142*1000</f>
        <v>26242860.277276408</v>
      </c>
      <c r="Z320" s="5">
        <f>(Z337*QC!I$77*Inputs!J$73+Z339*QC!I$112*Inputs!J$75)*Inputs!$C$55+QC!I$142*1000</f>
        <v>26217977.464312568</v>
      </c>
      <c r="AA320" s="5">
        <f>(AA337*QC!J$77*Inputs!K$73+AA339*QC!J$112*Inputs!K$75)*Inputs!$C$55+QC!J$142*1000</f>
        <v>27778510.715326093</v>
      </c>
      <c r="AB320" s="5">
        <f>(AB337*QC!K$77*Inputs!L$73+AB339*QC!K$112*Inputs!L$75)*Inputs!$C$55+QC!K$142*1000</f>
        <v>26566085.863606174</v>
      </c>
      <c r="AC320" s="5">
        <f>(AC337*QC!L$77*Inputs!M$73+AC339*QC!L$112*Inputs!M$75)*Inputs!$C$55+QC!L$142*1000</f>
        <v>27252677.802357294</v>
      </c>
      <c r="AD320" s="5">
        <f>(AD337*QC!M$77*Inputs!N$73+AD339*QC!M$112*Inputs!N$75)*Inputs!$C$55+QC!M$142*1000</f>
        <v>28419957.563966252</v>
      </c>
      <c r="AE320" s="5">
        <f>(AE337*QC!N$77*Inputs!O$73+AE339*QC!N$112*Inputs!O$75)*Inputs!$C$55+QC!N$142*1000</f>
        <v>28268642.035655059</v>
      </c>
      <c r="AF320" s="5">
        <f>(AF337*QC!O$77*Inputs!P$73+AF339*QC!O$112*Inputs!P$75)*Inputs!$C$55+QC!O$142*1000</f>
        <v>28018196.19891962</v>
      </c>
      <c r="AG320" s="5">
        <f>(AG337*QC!P$77*Inputs!Q$73+AG339*QC!P$112*Inputs!Q$75)*Inputs!$C$55+QC!P$142*1000</f>
        <v>27897904.12295853</v>
      </c>
      <c r="AH320" s="5">
        <f>(AH337*QC!Q$77*Inputs!R$73+AH339*QC!Q$112*Inputs!R$75)*Inputs!$C$55+QC!Q$142*1000</f>
        <v>26450995.112982575</v>
      </c>
      <c r="AI320" s="5">
        <f>(AI337*QC!R$77*Inputs!S$73+AI339*QC!R$112*Inputs!S$75)*Inputs!$C$55+QC!R$142*1000</f>
        <v>27130247.486404032</v>
      </c>
      <c r="AJ320" s="5">
        <f>(AJ337*QC!S$77*Inputs!T$73+AJ339*QC!S$112*Inputs!T$75)*Inputs!$C$55+QC!S$142*1000</f>
        <v>27570589.540902618</v>
      </c>
      <c r="AK320" s="5">
        <f>(AK337*QC!T$77*Inputs!U$73+AK339*QC!T$112*Inputs!U$75)*Inputs!$C$55+QC!T$142*1000</f>
        <v>28680100.133940157</v>
      </c>
      <c r="AL320" s="5">
        <f>(AL337*QC!U$77*Inputs!V$73+AL339*QC!U$112*Inputs!V$75)*Inputs!$C$55+QC!U$142*1000</f>
        <v>28515647.468699377</v>
      </c>
      <c r="AM320" s="5">
        <f>(AM337*QC!V$77*Inputs!W$73+AM339*QC!V$112*Inputs!W$75)*Inputs!$C$55+QC!V$142*1000</f>
        <v>29139450.543757148</v>
      </c>
      <c r="AN320" s="5">
        <f>(AN337*QC!W$77*Inputs!X$73+AN339*QC!W$112*Inputs!X$75)*Inputs!$C$55+QC!W$142*1000</f>
        <v>24374145.465694223</v>
      </c>
      <c r="AO320" s="48">
        <f>(AO337*QC!$W$77*Inputs!$X$73+AO339*QC!$W$112*Inputs!$X$75)*Inputs!$C$55+QC!$W$142*1000</f>
        <v>28993380.788560532</v>
      </c>
      <c r="AP320" s="48">
        <f>(AP337*QC!$W$77*Inputs!$X$73+AP339*QC!$W$112*Inputs!$X$75)*Inputs!$C$55+QC!$W$142*1000</f>
        <v>29082859.917040072</v>
      </c>
      <c r="AQ320" s="48">
        <f>(AQ337*QC!$W$77*Inputs!$X$73+AQ339*QC!$W$112*Inputs!$X$75)*Inputs!$C$55+QC!$W$142*1000</f>
        <v>29281284.136556774</v>
      </c>
      <c r="AR320" s="48">
        <f>(AR337*QC!$W$77*Inputs!$X$73+AR339*QC!$W$112*Inputs!$X$75)*Inputs!$C$55+QC!$W$142*1000</f>
        <v>29592072.685242496</v>
      </c>
      <c r="AS320" s="48">
        <f>(AS337*QC!$W$77*Inputs!$X$73+AS339*QC!$W$112*Inputs!$X$75)*Inputs!$C$55+QC!$W$142*1000</f>
        <v>30019154.126658004</v>
      </c>
      <c r="AT320" s="48">
        <f>(AT337*QC!$W$77*Inputs!$X$73+AT339*QC!$W$112*Inputs!$X$75)*Inputs!$C$55+QC!$W$142*1000</f>
        <v>30566993.701485161</v>
      </c>
    </row>
    <row r="321" spans="1:48" x14ac:dyDescent="0.2">
      <c r="A321" s="21" t="str">
        <f t="shared" si="392"/>
        <v>CIMS.CAN.QC.Transportation Personal.Mode.UrbanPassenger Vehicle Urban 3 PassengerMarket share</v>
      </c>
      <c r="B321" s="1" t="s">
        <v>283</v>
      </c>
      <c r="C321" s="1" t="s">
        <v>211</v>
      </c>
      <c r="D321" s="1" t="s">
        <v>120</v>
      </c>
      <c r="E321" s="1" t="s">
        <v>72</v>
      </c>
      <c r="G321" s="1" t="s">
        <v>73</v>
      </c>
      <c r="H321" s="14" cm="1">
        <f t="array" ref="H321">(1-$H319)*INDEX($T321:$AT321,MATCH(H$1,$T$2:$AT$2,0))/SUM(_xlfn._xlws.FILTER($T320:$AT322,$T$2:$AT$2=H$1))</f>
        <v>0.50783069491413824</v>
      </c>
      <c r="I321" s="14" cm="1">
        <f t="array" ref="I321">(1-$H319)*INDEX($T321:$AT321,MATCH(I$1,$T$2:$AT$2,0))/SUM(_xlfn._xlws.FILTER($T320:$AT322,$T$2:$AT$2=I$1))</f>
        <v>0.50305880695596461</v>
      </c>
      <c r="J321" s="14" cm="1">
        <f t="array" ref="J321">(1-$H319)*INDEX($T321:$AT321,MATCH(J$1,$T$2:$AT$2,0))/SUM(_xlfn._xlws.FILTER($T320:$AT322,$T$2:$AT$2=J$1))</f>
        <v>0.49404859763080761</v>
      </c>
      <c r="K321" s="14" cm="1">
        <f t="array" ref="K321">(1-$H319)*INDEX($T321:$AT321,MATCH(K$1,$T$2:$AT$2,0))/SUM(_xlfn._xlws.FILTER($T320:$AT322,$T$2:$AT$2=K$1))</f>
        <v>0.48916612788694308</v>
      </c>
      <c r="L321" s="14" cm="1">
        <f t="array" ref="L321">(1-$H319)*INDEX($T321:$AT321,MATCH(L$1,$T$2:$AT$2,0))/SUM(_xlfn._xlws.FILTER($T320:$AT322,$T$2:$AT$2=L$1))</f>
        <v>0.49318453896887365</v>
      </c>
      <c r="M321" s="14" cm="1">
        <f t="array" ref="M321">(1-$H319)*INDEX($T321:$AT321,MATCH(M$1,$T$2:$AT$2,0))/SUM(_xlfn._xlws.FILTER($T320:$AT322,$T$2:$AT$2=M$1))</f>
        <v>0.49115255246069062</v>
      </c>
      <c r="N321" s="14" cm="1">
        <f t="array" ref="N321">(1-$H319)*INDEX($T321:$AT321,MATCH(N$1,$T$2:$AT$2,0))/SUM(_xlfn._xlws.FILTER($T320:$AT322,$T$2:$AT$2=N$1))</f>
        <v>0.48824808304833278</v>
      </c>
      <c r="O321" s="14" cm="1">
        <f t="array" ref="O321">(1-$H319)*INDEX($T321:$AT321,MATCH(O$1,$T$2:$AT$2,0))/SUM(_xlfn._xlws.FILTER($T320:$AT322,$T$2:$AT$2=O$1))</f>
        <v>0.48540885912152099</v>
      </c>
      <c r="P321" s="14" cm="1">
        <f t="array" ref="P321">(1-$H319)*INDEX($T321:$AT321,MATCH(P$1,$T$2:$AT$2,0))/SUM(_xlfn._xlws.FILTER($T320:$AT322,$T$2:$AT$2=P$1))</f>
        <v>0.48265410608491582</v>
      </c>
      <c r="Q321" s="14" cm="1">
        <f t="array" ref="Q321">(1-$H319)*INDEX($T321:$AT321,MATCH(Q$1,$T$2:$AT$2,0))/SUM(_xlfn._xlws.FILTER($T320:$AT322,$T$2:$AT$2=Q$1))</f>
        <v>0.48000085825340616</v>
      </c>
      <c r="R321" s="14" cm="1">
        <f t="array" ref="R321">(1-$H319)*INDEX($T321:$AT321,MATCH(R$1,$T$2:$AT$2,0))/SUM(_xlfn._xlws.FILTER($T320:$AT322,$T$2:$AT$2=R$1))</f>
        <v>0.47746358149889351</v>
      </c>
      <c r="T321" s="5">
        <f>(T337*QC!C$77*Inputs!D$74+T339*QC!C$112*Inputs!D$76)*Inputs!$C$55</f>
        <v>30758329.99732282</v>
      </c>
      <c r="U321" s="5">
        <f>(U337*QC!D$77*Inputs!E$74+U339*QC!D$112*Inputs!E$76)*Inputs!$C$55</f>
        <v>31422654.806273468</v>
      </c>
      <c r="V321" s="5">
        <f>(V337*QC!E$77*Inputs!F$74+V339*QC!E$112*Inputs!F$76)*Inputs!$C$55</f>
        <v>32526230.251563147</v>
      </c>
      <c r="W321" s="5">
        <f>(W337*QC!F$77*Inputs!G$74+W339*QC!F$112*Inputs!G$76)*Inputs!$C$55</f>
        <v>33834710.987367131</v>
      </c>
      <c r="X321" s="5">
        <f>(X337*QC!G$77*Inputs!H$74+X339*QC!G$112*Inputs!H$76)*Inputs!$C$55</f>
        <v>33607988.291340292</v>
      </c>
      <c r="Y321" s="5">
        <f>(Y337*QC!H$77*Inputs!I$74+Y339*QC!H$112*Inputs!I$76)*Inputs!$C$55</f>
        <v>33786138.77805075</v>
      </c>
      <c r="Z321" s="5">
        <f>(Z337*QC!I$77*Inputs!J$74+Z339*QC!I$112*Inputs!J$76)*Inputs!$C$55</f>
        <v>33735010.205282219</v>
      </c>
      <c r="AA321" s="5">
        <f>(AA337*QC!J$77*Inputs!K$74+AA339*QC!J$112*Inputs!K$76)*Inputs!$C$55</f>
        <v>35783571.969060034</v>
      </c>
      <c r="AB321" s="5">
        <f>(AB337*QC!K$77*Inputs!L$74+AB339*QC!K$112*Inputs!L$76)*Inputs!$C$55</f>
        <v>34287377.600031883</v>
      </c>
      <c r="AC321" s="5">
        <f>(AC337*QC!L$77*Inputs!M$74+AC339*QC!L$112*Inputs!M$76)*Inputs!$C$55</f>
        <v>35467489.76661928</v>
      </c>
      <c r="AD321" s="5">
        <f>(AD337*QC!M$77*Inputs!N$74+AD339*QC!M$112*Inputs!N$76)*Inputs!$C$55</f>
        <v>38344300.159522802</v>
      </c>
      <c r="AE321" s="5">
        <f>(AE337*QC!N$77*Inputs!O$74+AE339*QC!N$112*Inputs!O$76)*Inputs!$C$55</f>
        <v>37105365.23700732</v>
      </c>
      <c r="AF321" s="5">
        <f>(AF337*QC!O$77*Inputs!P$74+AF339*QC!O$112*Inputs!P$76)*Inputs!$C$55</f>
        <v>36813972.845690064</v>
      </c>
      <c r="AG321" s="5">
        <f>(AG337*QC!P$77*Inputs!Q$74+AG339*QC!P$112*Inputs!Q$76)*Inputs!$C$55</f>
        <v>36784439.671401016</v>
      </c>
      <c r="AH321" s="5">
        <f>(AH337*QC!Q$77*Inputs!R$74+AH339*QC!Q$112*Inputs!R$76)*Inputs!$C$55</f>
        <v>34998460.58273077</v>
      </c>
      <c r="AI321" s="5">
        <f>(AI337*QC!R$77*Inputs!S$74+AI339*QC!R$112*Inputs!S$76)*Inputs!$C$55</f>
        <v>36034734.511697702</v>
      </c>
      <c r="AJ321" s="5">
        <f>(AJ337*QC!S$77*Inputs!T$74+AJ339*QC!S$112*Inputs!T$76)*Inputs!$C$55</f>
        <v>36769906.205254257</v>
      </c>
      <c r="AK321" s="5">
        <f>(AK337*QC!T$77*Inputs!U$74+AK339*QC!T$112*Inputs!U$76)*Inputs!$C$55</f>
        <v>38452362.42313385</v>
      </c>
      <c r="AL321" s="5">
        <f>(AL337*QC!U$77*Inputs!V$74+AL339*QC!U$112*Inputs!V$76)*Inputs!$C$55</f>
        <v>38425896.45678968</v>
      </c>
      <c r="AM321" s="5">
        <f>(AM337*QC!V$77*Inputs!W$74+AM339*QC!V$112*Inputs!W$76)*Inputs!$C$55</f>
        <v>39434541.101841927</v>
      </c>
      <c r="AN321" s="5">
        <f>(AN337*QC!W$77*Inputs!X$74+AN339*QC!W$112*Inputs!X$76)*Inputs!$C$55</f>
        <v>33143803.058786441</v>
      </c>
      <c r="AO321" s="48">
        <f>(AO337*QC!$W$77*Inputs!$X$74+AO339*QC!$W$112*Inputs!$X$76)*Inputs!$C$55</f>
        <v>39779273.8293937</v>
      </c>
      <c r="AP321" s="48">
        <f>(AP337*QC!$W$77*Inputs!$X$74+AP339*QC!$W$112*Inputs!$X$76)*Inputs!$C$55</f>
        <v>40265289.896898113</v>
      </c>
      <c r="AQ321" s="48">
        <f>(AQ337*QC!$W$77*Inputs!$X$74+AQ339*QC!$W$112*Inputs!$X$76)*Inputs!$C$55</f>
        <v>40915718.974547371</v>
      </c>
      <c r="AR321" s="48">
        <f>(AR337*QC!$W$77*Inputs!$X$74+AR339*QC!$W$112*Inputs!$X$76)*Inputs!$C$55</f>
        <v>41737050.560486332</v>
      </c>
      <c r="AS321" s="48">
        <f>(AS337*QC!$W$77*Inputs!$X$74+AS339*QC!$W$112*Inputs!$X$76)*Inputs!$C$55</f>
        <v>42736580.382000335</v>
      </c>
      <c r="AT321" s="48">
        <f>(AT337*QC!$W$77*Inputs!$X$74+AT339*QC!$W$112*Inputs!$X$76)*Inputs!$C$55</f>
        <v>43922457.771057233</v>
      </c>
    </row>
    <row r="322" spans="1:48" x14ac:dyDescent="0.2">
      <c r="A322" s="21" t="str">
        <f t="shared" si="392"/>
        <v>CIMS.CAN.QC.Transportation Personal.Mode.UrbanPublic Transit UrbanMarket share</v>
      </c>
      <c r="B322" s="1" t="s">
        <v>283</v>
      </c>
      <c r="C322" s="1" t="s">
        <v>211</v>
      </c>
      <c r="D322" s="1" t="s">
        <v>122</v>
      </c>
      <c r="E322" s="1" t="s">
        <v>72</v>
      </c>
      <c r="G322" s="1" t="s">
        <v>73</v>
      </c>
      <c r="H322" s="14" cm="1">
        <f t="array" ref="H322">(1-$H$9)*INDEX($T322:$AT322,MATCH(H$1,$T$2:$AT$2,0))/SUM(_xlfn._xlws.FILTER($T320:$AT322,$T$2:$AT$2=H$1))</f>
        <v>9.1605550496680649E-2</v>
      </c>
      <c r="I322" s="14" cm="1">
        <f t="array" ref="I322">(1-$H$9)*INDEX($T322:$AT322,MATCH(I$1,$T$2:$AT$2,0))/SUM(_xlfn._xlws.FILTER($T320:$AT322,$T$2:$AT$2=I$1))</f>
        <v>9.8163877416066123E-2</v>
      </c>
      <c r="J322" s="14" cm="1">
        <f t="array" ref="J322">(1-$H$9)*INDEX($T322:$AT322,MATCH(J$1,$T$2:$AT$2,0))/SUM(_xlfn._xlws.FILTER($T320:$AT322,$T$2:$AT$2=J$1))</f>
        <v>0.13204100121271448</v>
      </c>
      <c r="K322" s="14" cm="1">
        <f t="array" ref="K322">(1-$H$9)*INDEX($T322:$AT322,MATCH(K$1,$T$2:$AT$2,0))/SUM(_xlfn._xlws.FILTER($T320:$AT322,$T$2:$AT$2=K$1))</f>
        <v>0.13483736064567431</v>
      </c>
      <c r="L322" s="14" cm="1">
        <f t="array" ref="L322">(1-$H$9)*INDEX($T322:$AT322,MATCH(L$1,$T$2:$AT$2,0))/SUM(_xlfn._xlws.FILTER($T320:$AT322,$T$2:$AT$2=L$1))</f>
        <v>0.13467665154036923</v>
      </c>
      <c r="M322" s="14" cm="1">
        <f t="array" ref="M322">(1-$H$9)*INDEX($T322:$AT322,MATCH(M$1,$T$2:$AT$2,0))/SUM(_xlfn._xlws.FILTER($T320:$AT322,$T$2:$AT$2=M$1))</f>
        <v>0.14323508623109221</v>
      </c>
      <c r="N322" s="14" cm="1">
        <f t="array" ref="N322">(1-$H$9)*INDEX($T322:$AT322,MATCH(N$1,$T$2:$AT$2,0))/SUM(_xlfn._xlws.FILTER($T320:$AT322,$T$2:$AT$2=N$1))</f>
        <v>0.15154087382386544</v>
      </c>
      <c r="O322" s="14" cm="1">
        <f t="array" ref="O322">(1-$H$9)*INDEX($T322:$AT322,MATCH(O$1,$T$2:$AT$2,0))/SUM(_xlfn._xlws.FILTER($T320:$AT322,$T$2:$AT$2=O$1))</f>
        <v>0.15972312295591504</v>
      </c>
      <c r="P322" s="14" cm="1">
        <f t="array" ref="P322">(1-$H$9)*INDEX($T322:$AT322,MATCH(P$1,$T$2:$AT$2,0))/SUM(_xlfn._xlws.FILTER($T320:$AT322,$T$2:$AT$2=P$1))</f>
        <v>0.1677238191022134</v>
      </c>
      <c r="Q322" s="14" cm="1">
        <f t="array" ref="Q322">(1-$H$9)*INDEX($T322:$AT322,MATCH(Q$1,$T$2:$AT$2,0))/SUM(_xlfn._xlws.FILTER($T320:$AT322,$T$2:$AT$2=Q$1))</f>
        <v>0.17549023258451643</v>
      </c>
      <c r="R322" s="14" cm="1">
        <f t="array" ref="R322">(1-$H$9)*INDEX($T322:$AT322,MATCH(R$1,$T$2:$AT$2,0))/SUM(_xlfn._xlws.FILTER($T320:$AT322,$T$2:$AT$2=R$1))</f>
        <v>0.18297617005872474</v>
      </c>
      <c r="T322" s="5">
        <f>SUM(QC!C$177,QC!C$212)*1000</f>
        <v>5498943.5759999994</v>
      </c>
      <c r="U322" s="5">
        <f>SUM(QC!D$177,QC!D$212)*1000</f>
        <v>4619591.2110000001</v>
      </c>
      <c r="V322" s="5">
        <f>SUM(QC!E$177,QC!E$212)*1000</f>
        <v>4934495.3279999997</v>
      </c>
      <c r="W322" s="5">
        <f>SUM(QC!F$177,QC!F$212)*1000</f>
        <v>6516624.1280000005</v>
      </c>
      <c r="X322" s="5">
        <f>SUM(QC!G$177,QC!G$212)*1000</f>
        <v>6101726.7599999998</v>
      </c>
      <c r="Y322" s="5">
        <f>SUM(QC!H$177,QC!H$212)*1000</f>
        <v>6534091.0139999995</v>
      </c>
      <c r="Z322" s="5">
        <f>SUM(QC!I$177,QC!I$212)*1000</f>
        <v>9083839.8709999993</v>
      </c>
      <c r="AA322" s="5">
        <f>SUM(QC!J$177,QC!J$212)*1000</f>
        <v>7706241.7170000011</v>
      </c>
      <c r="AB322" s="5">
        <f>SUM(QC!K$177,QC!K$212)*1000</f>
        <v>8641541.4210000001</v>
      </c>
      <c r="AC322" s="5">
        <f>SUM(QC!L$177,QC!L$212)*1000</f>
        <v>8891562.1059999987</v>
      </c>
      <c r="AD322" s="5">
        <f>SUM(QC!M$177,QC!M$212)*1000</f>
        <v>10156723.356000001</v>
      </c>
      <c r="AE322" s="5">
        <f>SUM(QC!N$177,QC!N$212)*1000</f>
        <v>10701546.138</v>
      </c>
      <c r="AF322" s="5">
        <f>SUM(QC!O$177,QC!O$212)*1000</f>
        <v>10055218.298</v>
      </c>
      <c r="AG322" s="5">
        <f>SUM(QC!P$177,QC!P$212)*1000</f>
        <v>10328812.947000001</v>
      </c>
      <c r="AH322" s="5">
        <f>SUM(QC!Q$177,QC!Q$212)*1000</f>
        <v>9147812.7219999991</v>
      </c>
      <c r="AI322" s="5">
        <f>SUM(QC!R$177,QC!R$212)*1000</f>
        <v>9844391.182</v>
      </c>
      <c r="AJ322" s="5">
        <f>SUM(QC!S$177,QC!S$212)*1000</f>
        <v>10008138.981000001</v>
      </c>
      <c r="AK322" s="5">
        <f>SUM(QC!T$177,QC!T$212)*1000</f>
        <v>11972953.664000001</v>
      </c>
      <c r="AL322" s="5">
        <f>SUM(QC!U$177,QC!U$212)*1000</f>
        <v>10223963.574999999</v>
      </c>
      <c r="AM322" s="5">
        <f>SUM(QC!V$177,QC!V$212)*1000</f>
        <v>10672675.82</v>
      </c>
      <c r="AN322" s="5">
        <f>SUM(QC!W$177,QC!W$212)*1000</f>
        <v>10796714.017000001</v>
      </c>
      <c r="AO322" s="41">
        <f t="shared" ref="AO322" si="410">AM322*(1+$AV322)^5</f>
        <v>11497502.939529547</v>
      </c>
      <c r="AP322" s="18">
        <f t="shared" ref="AP322" si="411">AO322*(1+$AV322)^5</f>
        <v>12386076.001368754</v>
      </c>
      <c r="AQ322" s="18">
        <f t="shared" ref="AQ322" si="412">AP322*(1+$AV322)^5</f>
        <v>13343321.547170691</v>
      </c>
      <c r="AR322" s="18">
        <f t="shared" ref="AR322" si="413">AQ322*(1+$AV322)^5</f>
        <v>14374546.861452686</v>
      </c>
      <c r="AS322" s="18">
        <f t="shared" ref="AS322" si="414">AR322*(1+$AV322)^5</f>
        <v>15485469.396929314</v>
      </c>
      <c r="AT322" s="18">
        <f t="shared" ref="AT322" si="415">AS322*(1+$AV322)^5</f>
        <v>16682248.473952958</v>
      </c>
      <c r="AV322" s="46">
        <f t="shared" ref="AV322" si="416">AV270</f>
        <v>1.4999999999999999E-2</v>
      </c>
    </row>
    <row r="323" spans="1:48" x14ac:dyDescent="0.2">
      <c r="A323" s="21" t="str">
        <f t="shared" si="392"/>
        <v>CIMS.CAN.QC.Transportation Personal.Mode.UrbanPassenger Vehicle Urban 1 PassengerService requestedCIMS.CAN.QC.Transportation Personal.Passenger Vehicles</v>
      </c>
      <c r="B323" s="1" t="s">
        <v>283</v>
      </c>
      <c r="C323" s="1" t="s">
        <v>211</v>
      </c>
      <c r="D323" s="1" t="s">
        <v>121</v>
      </c>
      <c r="E323" s="1" t="s">
        <v>71</v>
      </c>
      <c r="F323" s="1" t="s">
        <v>286</v>
      </c>
      <c r="G323" s="1" t="s">
        <v>157</v>
      </c>
      <c r="H323" s="14">
        <v>1</v>
      </c>
      <c r="I323" s="14"/>
      <c r="J323" s="14"/>
      <c r="K323" s="14"/>
      <c r="L323" s="14"/>
      <c r="M323" s="14"/>
      <c r="N323" s="14"/>
      <c r="O323" s="14"/>
      <c r="P323" s="14"/>
      <c r="Q323" s="14"/>
      <c r="R323" s="14"/>
      <c r="T323" s="5"/>
      <c r="U323" s="5"/>
      <c r="V323" s="5"/>
      <c r="W323" s="5"/>
      <c r="X323" s="5"/>
      <c r="Y323" s="5"/>
      <c r="Z323" s="5"/>
      <c r="AA323" s="5"/>
      <c r="AB323" s="5"/>
      <c r="AC323" s="5"/>
      <c r="AD323" s="5"/>
      <c r="AE323" s="5"/>
      <c r="AF323" s="5"/>
      <c r="AG323" s="5"/>
      <c r="AH323" s="5"/>
      <c r="AI323" s="5"/>
      <c r="AJ323" s="5"/>
      <c r="AK323" s="5"/>
      <c r="AL323" s="5"/>
      <c r="AM323" s="5"/>
      <c r="AN323" s="5"/>
      <c r="AO323" s="18"/>
      <c r="AP323" s="18"/>
      <c r="AQ323" s="18"/>
      <c r="AR323" s="18"/>
      <c r="AS323" s="18"/>
      <c r="AT323" s="18"/>
    </row>
    <row r="324" spans="1:48" x14ac:dyDescent="0.2">
      <c r="A324" s="21" t="str">
        <f t="shared" si="392"/>
        <v>CIMS.CAN.QC.Transportation Personal.Mode.UrbanPassenger Vehicle Urban 3 PassengerService requestedCIMS.CAN.QC.Transportation Personal.Passenger Vehicles</v>
      </c>
      <c r="B324" s="1" t="s">
        <v>283</v>
      </c>
      <c r="C324" s="1" t="s">
        <v>211</v>
      </c>
      <c r="D324" s="1" t="s">
        <v>120</v>
      </c>
      <c r="E324" s="1" t="s">
        <v>71</v>
      </c>
      <c r="F324" s="1" t="s">
        <v>286</v>
      </c>
      <c r="G324" s="1" t="s">
        <v>157</v>
      </c>
      <c r="H324" s="14">
        <f t="shared" ref="H324" si="417">ROUND(1/3,6)</f>
        <v>0.33333299999999999</v>
      </c>
      <c r="I324" s="14"/>
      <c r="J324" s="14"/>
      <c r="K324" s="14"/>
      <c r="L324" s="14"/>
      <c r="M324" s="14"/>
      <c r="N324" s="14"/>
      <c r="O324" s="14"/>
      <c r="P324" s="14"/>
      <c r="Q324" s="14"/>
      <c r="R324" s="14"/>
      <c r="T324" s="5"/>
      <c r="U324" s="5"/>
      <c r="V324" s="5"/>
      <c r="W324" s="5"/>
      <c r="X324" s="5"/>
      <c r="Y324" s="5"/>
      <c r="Z324" s="5"/>
      <c r="AA324" s="5"/>
      <c r="AB324" s="5"/>
      <c r="AC324" s="5"/>
      <c r="AD324" s="5"/>
      <c r="AE324" s="5"/>
      <c r="AF324" s="5"/>
      <c r="AG324" s="5"/>
      <c r="AH324" s="5"/>
      <c r="AI324" s="5"/>
      <c r="AJ324" s="5"/>
      <c r="AK324" s="5"/>
      <c r="AL324" s="5"/>
      <c r="AM324" s="5"/>
      <c r="AN324" s="5"/>
      <c r="AO324" s="18"/>
      <c r="AP324" s="18"/>
      <c r="AQ324" s="18"/>
      <c r="AR324" s="18"/>
      <c r="AS324" s="18"/>
      <c r="AT324" s="18"/>
    </row>
    <row r="325" spans="1:48" x14ac:dyDescent="0.2">
      <c r="A325" s="21" t="str">
        <f t="shared" si="392"/>
        <v>CIMS.CAN.QC.Transportation Personal.Mode.Intercity LandBus IntercityMarket share</v>
      </c>
      <c r="B325" s="1" t="s">
        <v>284</v>
      </c>
      <c r="C325" s="1" t="s">
        <v>211</v>
      </c>
      <c r="D325" s="1" t="s">
        <v>123</v>
      </c>
      <c r="E325" s="1" t="s">
        <v>72</v>
      </c>
      <c r="G325" s="1" t="s">
        <v>73</v>
      </c>
      <c r="H325" s="14" cm="1">
        <f t="array" ref="H325">INDEX($T325:$AT325,MATCH(H$1,$T$2:$AT$2,0))/SUM(_xlfn._xlws.FILTER($T325:$AT327,$T$2:$AT$2=H$1))</f>
        <v>2.7322965201662379E-2</v>
      </c>
      <c r="I325" s="14" cm="1">
        <f t="array" ref="I325">INDEX($T325:$AT325,MATCH(I$1,$T$2:$AT$2,0))/SUM(_xlfn._xlws.FILTER($T325:$AT327,$T$2:$AT$2=I$1))</f>
        <v>2.5392199444391042E-2</v>
      </c>
      <c r="J325" s="14" cm="1">
        <f t="array" ref="J325">INDEX($T325:$AT325,MATCH(J$1,$T$2:$AT$2,0))/SUM(_xlfn._xlws.FILTER($T325:$AT327,$T$2:$AT$2=J$1))</f>
        <v>2.1381197018968612E-2</v>
      </c>
      <c r="K325" s="14" cm="1">
        <f t="array" ref="K325">INDEX($T325:$AT325,MATCH(K$1,$T$2:$AT$2,0))/SUM(_xlfn._xlws.FILTER($T325:$AT327,$T$2:$AT$2=K$1))</f>
        <v>1.9829452850885079E-2</v>
      </c>
      <c r="L325" s="14" cm="1">
        <f t="array" ref="L325">INDEX($T325:$AT325,MATCH(L$1,$T$2:$AT$2,0))/SUM(_xlfn._xlws.FILTER($T325:$AT327,$T$2:$AT$2=L$1))</f>
        <v>1.6580562289341835E-2</v>
      </c>
      <c r="M325" s="14" cm="1">
        <f t="array" ref="M325">INDEX($T325:$AT325,MATCH(M$1,$T$2:$AT$2,0))/SUM(_xlfn._xlws.FILTER($T325:$AT327,$T$2:$AT$2=M$1))</f>
        <v>1.4205066507231417E-2</v>
      </c>
      <c r="N325" s="14" cm="1">
        <f t="array" ref="N325">INDEX($T325:$AT325,MATCH(N$1,$T$2:$AT$2,0))/SUM(_xlfn._xlws.FILTER($T325:$AT327,$T$2:$AT$2=N$1))</f>
        <v>1.2121642374905074E-2</v>
      </c>
      <c r="O325" s="14" cm="1">
        <f t="array" ref="O325">INDEX($T325:$AT325,MATCH(O$1,$T$2:$AT$2,0))/SUM(_xlfn._xlws.FILTER($T325:$AT327,$T$2:$AT$2=O$1))</f>
        <v>1.0301033217566509E-2</v>
      </c>
      <c r="P325" s="14" cm="1">
        <f t="array" ref="P325">INDEX($T325:$AT325,MATCH(P$1,$T$2:$AT$2,0))/SUM(_xlfn._xlws.FILTER($T325:$AT327,$T$2:$AT$2=P$1))</f>
        <v>8.7179339995980959E-3</v>
      </c>
      <c r="Q325" s="14" cm="1">
        <f t="array" ref="Q325">INDEX($T325:$AT325,MATCH(Q$1,$T$2:$AT$2,0))/SUM(_xlfn._xlws.FILTER($T325:$AT327,$T$2:$AT$2=Q$1))</f>
        <v>7.3482581841547434E-3</v>
      </c>
      <c r="R325" s="14" cm="1">
        <f t="array" ref="R325">INDEX($T325:$AT325,MATCH(R$1,$T$2:$AT$2,0))/SUM(_xlfn._xlws.FILTER($T325:$AT327,$T$2:$AT$2=R$1))</f>
        <v>6.1692115886169225E-3</v>
      </c>
      <c r="T325" s="5">
        <f>QC!C$247*1000</f>
        <v>1246697.862</v>
      </c>
      <c r="U325" s="5">
        <f>QC!D$247*1000</f>
        <v>999342.87400000007</v>
      </c>
      <c r="V325" s="5">
        <f>QC!E$247*1000</f>
        <v>1142369.6040000001</v>
      </c>
      <c r="W325" s="5">
        <f>QC!F$247*1000</f>
        <v>1270615.7749999999</v>
      </c>
      <c r="X325" s="5">
        <f>QC!G$247*1000</f>
        <v>1134112.182</v>
      </c>
      <c r="Y325" s="5">
        <f>QC!H$247*1000</f>
        <v>1263888.7309999999</v>
      </c>
      <c r="Z325" s="5">
        <f>QC!I$247*1000</f>
        <v>1285007.8030000001</v>
      </c>
      <c r="AA325" s="5">
        <f>QC!J$247*1000</f>
        <v>1501139.8130000001</v>
      </c>
      <c r="AB325" s="5">
        <f>QC!K$247*1000</f>
        <v>1508132.7389999998</v>
      </c>
      <c r="AC325" s="5">
        <f>QC!L$247*1000</f>
        <v>1223501.304</v>
      </c>
      <c r="AD325" s="5">
        <f>QC!M$247*1000</f>
        <v>1182560.8859999999</v>
      </c>
      <c r="AE325" s="5">
        <f>QC!N$247*1000</f>
        <v>1251937.227</v>
      </c>
      <c r="AF325" s="5">
        <f>QC!O$247*1000</f>
        <v>1071874.5080000001</v>
      </c>
      <c r="AG325" s="5">
        <f>QC!P$247*1000</f>
        <v>1383672.4409999999</v>
      </c>
      <c r="AH325" s="5">
        <f>QC!Q$247*1000</f>
        <v>1022484.835</v>
      </c>
      <c r="AI325" s="5">
        <f>QC!R$247*1000</f>
        <v>1034299.0330000001</v>
      </c>
      <c r="AJ325" s="5">
        <f>QC!S$247*1000</f>
        <v>1034490.4959999999</v>
      </c>
      <c r="AK325" s="5">
        <f>QC!T$247*1000</f>
        <v>977097.40700000001</v>
      </c>
      <c r="AL325" s="5">
        <f>QC!U$247*1000</f>
        <v>939690.04399999999</v>
      </c>
      <c r="AM325" s="5">
        <f>QC!V$247*1000</f>
        <v>934276.80799999996</v>
      </c>
      <c r="AN325" s="5">
        <f>QC!W$247*1000</f>
        <v>778714.29099999997</v>
      </c>
      <c r="AO325" s="41">
        <f t="shared" ref="AO325:AO326" si="418">AM325*(1+$AV325)^5</f>
        <v>802295.28445198585</v>
      </c>
      <c r="AP325" s="18">
        <f t="shared" ref="AP325:AP326" si="419">AO325*(1+$AV325)^5</f>
        <v>688958.25941758032</v>
      </c>
      <c r="AQ325" s="18">
        <f t="shared" ref="AQ325:AQ326" si="420">AP325*(1+$AV325)^5</f>
        <v>591631.89964892366</v>
      </c>
      <c r="AR325" s="18">
        <f t="shared" ref="AR325:AR326" si="421">AQ325*(1+$AV325)^5</f>
        <v>508054.4429180586</v>
      </c>
      <c r="AS325" s="18">
        <f t="shared" ref="AS325:AS326" si="422">AR325*(1+$AV325)^5</f>
        <v>436283.63704179524</v>
      </c>
      <c r="AT325" s="18">
        <f t="shared" ref="AT325:AT326" si="423">AS325*(1+$AV325)^5</f>
        <v>374651.6039839384</v>
      </c>
      <c r="AV325" s="46">
        <f>AV273</f>
        <v>-0.03</v>
      </c>
    </row>
    <row r="326" spans="1:48" x14ac:dyDescent="0.2">
      <c r="A326" s="21" t="str">
        <f t="shared" si="392"/>
        <v>CIMS.CAN.QC.Transportation Personal.Mode.Intercity LandRail IntercityMarket share</v>
      </c>
      <c r="B326" s="1" t="s">
        <v>284</v>
      </c>
      <c r="C326" s="1" t="s">
        <v>211</v>
      </c>
      <c r="D326" s="1" t="s">
        <v>124</v>
      </c>
      <c r="E326" s="1" t="s">
        <v>72</v>
      </c>
      <c r="G326" s="1" t="s">
        <v>73</v>
      </c>
      <c r="H326" s="14" cm="1">
        <f t="array" ref="H326">INDEX($T326:$AT326,MATCH(H$1,$T$2:$AT$2,0))/SUM(_xlfn._xlws.FILTER($T325:$AT327,$T$2:$AT$2=H$1))</f>
        <v>4.1445712798631471E-3</v>
      </c>
      <c r="I326" s="14" cm="1">
        <f t="array" ref="I326">INDEX($T326:$AT326,MATCH(I$1,$T$2:$AT$2,0))/SUM(_xlfn._xlws.FILTER($T325:$AT327,$T$2:$AT$2=I$1))</f>
        <v>3.1842087404263201E-3</v>
      </c>
      <c r="J326" s="14" cm="1">
        <f t="array" ref="J326">INDEX($T326:$AT326,MATCH(J$1,$T$2:$AT$2,0))/SUM(_xlfn._xlws.FILTER($T325:$AT327,$T$2:$AT$2=J$1))</f>
        <v>3.0421593337329506E-3</v>
      </c>
      <c r="K326" s="14" cm="1">
        <f t="array" ref="K326">INDEX($T326:$AT326,MATCH(K$1,$T$2:$AT$2,0))/SUM(_xlfn._xlws.FILTER($T325:$AT327,$T$2:$AT$2=K$1))</f>
        <v>2.4841308765797447E-3</v>
      </c>
      <c r="L326" s="14" cm="1">
        <f t="array" ref="L326">INDEX($T326:$AT326,MATCH(L$1,$T$2:$AT$2,0))/SUM(_xlfn._xlws.FILTER($T325:$AT327,$T$2:$AT$2=L$1))</f>
        <v>2.5501351648945579E-3</v>
      </c>
      <c r="M326" s="14" cm="1">
        <f t="array" ref="M326">INDEX($T326:$AT326,MATCH(M$1,$T$2:$AT$2,0))/SUM(_xlfn._xlws.FILTER($T325:$AT327,$T$2:$AT$2=M$1))</f>
        <v>2.544184166731198E-3</v>
      </c>
      <c r="N326" s="14" cm="1">
        <f t="array" ref="N326">INDEX($T326:$AT326,MATCH(N$1,$T$2:$AT$2,0))/SUM(_xlfn._xlws.FILTER($T325:$AT327,$T$2:$AT$2=N$1))</f>
        <v>2.528180455753756E-3</v>
      </c>
      <c r="O326" s="14" cm="1">
        <f t="array" ref="O326">INDEX($T326:$AT326,MATCH(O$1,$T$2:$AT$2,0))/SUM(_xlfn._xlws.FILTER($T325:$AT327,$T$2:$AT$2=O$1))</f>
        <v>2.5018929256441741E-3</v>
      </c>
      <c r="P326" s="14" cm="1">
        <f t="array" ref="P326">INDEX($T326:$AT326,MATCH(P$1,$T$2:$AT$2,0))/SUM(_xlfn._xlws.FILTER($T325:$AT327,$T$2:$AT$2=P$1))</f>
        <v>2.4657147715947195E-3</v>
      </c>
      <c r="Q326" s="14" cm="1">
        <f t="array" ref="Q326">INDEX($T326:$AT326,MATCH(Q$1,$T$2:$AT$2,0))/SUM(_xlfn._xlws.FILTER($T325:$AT327,$T$2:$AT$2=Q$1))</f>
        <v>2.4202208377480327E-3</v>
      </c>
      <c r="R326" s="14" cm="1">
        <f t="array" ref="R326">INDEX($T326:$AT326,MATCH(R$1,$T$2:$AT$2,0))/SUM(_xlfn._xlws.FILTER($T325:$AT327,$T$2:$AT$2=R$1))</f>
        <v>2.3661462424290915E-3</v>
      </c>
      <c r="T326" s="5">
        <f>QC!C$287*1000</f>
        <v>189109.34868802663</v>
      </c>
      <c r="U326" s="5">
        <f>QC!D$287*1000</f>
        <v>179849.8336389031</v>
      </c>
      <c r="V326" s="5">
        <f>QC!E$287*1000</f>
        <v>200168.22632178621</v>
      </c>
      <c r="W326" s="5">
        <f>QC!F$287*1000</f>
        <v>176837.00022969974</v>
      </c>
      <c r="X326" s="5">
        <f>QC!G$287*1000</f>
        <v>186588.37785760476</v>
      </c>
      <c r="Y326" s="5">
        <f>QC!H$287*1000</f>
        <v>158492.9873046311</v>
      </c>
      <c r="Z326" s="5">
        <f>QC!I$287*1000</f>
        <v>161349.29099088482</v>
      </c>
      <c r="AA326" s="5">
        <f>QC!J$287*1000</f>
        <v>173517.26241550024</v>
      </c>
      <c r="AB326" s="5">
        <f>QC!K$287*1000</f>
        <v>179679.55943084092</v>
      </c>
      <c r="AC326" s="5">
        <f>QC!L$287*1000</f>
        <v>196384.42000271866</v>
      </c>
      <c r="AD326" s="5">
        <f>QC!M$287*1000</f>
        <v>168257.12020991169</v>
      </c>
      <c r="AE326" s="5">
        <f>QC!N$287*1000</f>
        <v>169735.2110163063</v>
      </c>
      <c r="AF326" s="5">
        <f>QC!O$287*1000</f>
        <v>169339.55450951608</v>
      </c>
      <c r="AG326" s="5">
        <f>QC!P$287*1000</f>
        <v>163110.65344030634</v>
      </c>
      <c r="AH326" s="5">
        <f>QC!Q$287*1000</f>
        <v>138232.48999439838</v>
      </c>
      <c r="AI326" s="5">
        <f>QC!R$287*1000</f>
        <v>129571.61162302023</v>
      </c>
      <c r="AJ326" s="5">
        <f>QC!S$287*1000</f>
        <v>145274.83216643438</v>
      </c>
      <c r="AK326" s="5">
        <f>QC!T$287*1000</f>
        <v>127145.47871330858</v>
      </c>
      <c r="AL326" s="5">
        <f>QC!U$287*1000</f>
        <v>139579.45493104111</v>
      </c>
      <c r="AM326" s="5">
        <f>QC!V$287*1000</f>
        <v>143694.29095645077</v>
      </c>
      <c r="AN326" s="5">
        <f>QC!W$287*1000</f>
        <v>18041.334768568355</v>
      </c>
      <c r="AO326" s="41">
        <f t="shared" si="418"/>
        <v>143694.29095645077</v>
      </c>
      <c r="AP326" s="18">
        <f t="shared" si="419"/>
        <v>143694.29095645077</v>
      </c>
      <c r="AQ326" s="18">
        <f t="shared" si="420"/>
        <v>143694.29095645077</v>
      </c>
      <c r="AR326" s="18">
        <f t="shared" si="421"/>
        <v>143694.29095645077</v>
      </c>
      <c r="AS326" s="18">
        <f t="shared" si="422"/>
        <v>143694.29095645077</v>
      </c>
      <c r="AT326" s="18">
        <f t="shared" si="423"/>
        <v>143694.29095645077</v>
      </c>
      <c r="AV326" s="46">
        <f>AV274</f>
        <v>0</v>
      </c>
    </row>
    <row r="327" spans="1:48" x14ac:dyDescent="0.2">
      <c r="A327" s="21" t="str">
        <f t="shared" si="392"/>
        <v>CIMS.CAN.QC.Transportation Personal.Mode.Intercity LandPassenger Vehicle IntercityMarket share</v>
      </c>
      <c r="B327" s="1" t="s">
        <v>284</v>
      </c>
      <c r="C327" s="1" t="s">
        <v>211</v>
      </c>
      <c r="D327" s="1" t="s">
        <v>125</v>
      </c>
      <c r="E327" s="1" t="s">
        <v>72</v>
      </c>
      <c r="G327" s="1" t="s">
        <v>73</v>
      </c>
      <c r="H327" s="14" cm="1">
        <f t="array" ref="H327">INDEX($T327:$AT327,MATCH(H$1,$T$2:$AT$2,0))/SUM(_xlfn._xlws.FILTER($T325:$AT327,$T$2:$AT$2=H$1))</f>
        <v>0.96853246351847455</v>
      </c>
      <c r="I327" s="14" cm="1">
        <f t="array" ref="I327">INDEX($T327:$AT327,MATCH(I$1,$T$2:$AT$2,0))/SUM(_xlfn._xlws.FILTER($T325:$AT327,$T$2:$AT$2=I$1))</f>
        <v>0.97142359181518256</v>
      </c>
      <c r="J327" s="14" cm="1">
        <f t="array" ref="J327">INDEX($T327:$AT327,MATCH(J$1,$T$2:$AT$2,0))/SUM(_xlfn._xlws.FILTER($T325:$AT327,$T$2:$AT$2=J$1))</f>
        <v>0.97557664364729846</v>
      </c>
      <c r="K327" s="14" cm="1">
        <f t="array" ref="K327">INDEX($T327:$AT327,MATCH(K$1,$T$2:$AT$2,0))/SUM(_xlfn._xlws.FILTER($T325:$AT327,$T$2:$AT$2=K$1))</f>
        <v>0.97768641627253516</v>
      </c>
      <c r="L327" s="14" cm="1">
        <f t="array" ref="L327">INDEX($T327:$AT327,MATCH(L$1,$T$2:$AT$2,0))/SUM(_xlfn._xlws.FILTER($T325:$AT327,$T$2:$AT$2=L$1))</f>
        <v>0.98086930254576365</v>
      </c>
      <c r="M327" s="14" cm="1">
        <f t="array" ref="M327">INDEX($T327:$AT327,MATCH(M$1,$T$2:$AT$2,0))/SUM(_xlfn._xlws.FILTER($T325:$AT327,$T$2:$AT$2=M$1))</f>
        <v>0.9832507493260374</v>
      </c>
      <c r="N327" s="14" cm="1">
        <f t="array" ref="N327">INDEX($T327:$AT327,MATCH(N$1,$T$2:$AT$2,0))/SUM(_xlfn._xlws.FILTER($T325:$AT327,$T$2:$AT$2=N$1))</f>
        <v>0.98535017716934115</v>
      </c>
      <c r="O327" s="14" cm="1">
        <f t="array" ref="O327">INDEX($T327:$AT327,MATCH(O$1,$T$2:$AT$2,0))/SUM(_xlfn._xlws.FILTER($T325:$AT327,$T$2:$AT$2=O$1))</f>
        <v>0.98719707385678934</v>
      </c>
      <c r="P327" s="14" cm="1">
        <f t="array" ref="P327">INDEX($T327:$AT327,MATCH(P$1,$T$2:$AT$2,0))/SUM(_xlfn._xlws.FILTER($T325:$AT327,$T$2:$AT$2=P$1))</f>
        <v>0.98881635122880718</v>
      </c>
      <c r="Q327" s="14" cm="1">
        <f t="array" ref="Q327">INDEX($T327:$AT327,MATCH(Q$1,$T$2:$AT$2,0))/SUM(_xlfn._xlws.FILTER($T325:$AT327,$T$2:$AT$2=Q$1))</f>
        <v>0.99023152097809719</v>
      </c>
      <c r="R327" s="14" cm="1">
        <f t="array" ref="R327">INDEX($T327:$AT327,MATCH(R$1,$T$2:$AT$2,0))/SUM(_xlfn._xlws.FILTER($T325:$AT327,$T$2:$AT$2=R$1))</f>
        <v>0.99146464216895391</v>
      </c>
      <c r="T327" s="5">
        <f>T337*QC!C$77+T339*QC!C$112+QC!C$142*1000-SUM(T320,T321)</f>
        <v>44192397.956595525</v>
      </c>
      <c r="U327" s="5">
        <f>U337*QC!D$77+U339*QC!D$112+QC!D$142*1000-SUM(U320,U321)</f>
        <v>45122059.380119354</v>
      </c>
      <c r="V327" s="5">
        <f>V337*QC!E$77+V339*QC!E$112+QC!E$142*1000-SUM(V320,V321)</f>
        <v>46683215.090228811</v>
      </c>
      <c r="W327" s="5">
        <f>W337*QC!F$77+W339*QC!F$112+QC!F$142*1000-SUM(W320,W321)</f>
        <v>48517989.537332505</v>
      </c>
      <c r="X327" s="5">
        <f>X337*QC!G$77+X339*QC!G$112+QC!G$142*1000-SUM(X320,X321)</f>
        <v>48144467.496164829</v>
      </c>
      <c r="Y327" s="5">
        <f>Y337*QC!H$77+Y339*QC!H$112+QC!H$142*1000-SUM(Y320,Y321)</f>
        <v>48352303.368267655</v>
      </c>
      <c r="Z327" s="5">
        <f>Z337*QC!I$77+Z339*QC!I$112+QC!I$142*1000-SUM(Z320,Z321)</f>
        <v>48266141.372668453</v>
      </c>
      <c r="AA327" s="5">
        <f>AA337*QC!J$77+AA339*QC!J$112+QC!J$142*1000-SUM(AA320,AA321)</f>
        <v>51160002.337952264</v>
      </c>
      <c r="AB327" s="5">
        <f>AB337*QC!K$77+AB339*QC!K$112+QC!K$142*1000-SUM(AB320,AB321)</f>
        <v>48992244.968158394</v>
      </c>
      <c r="AC327" s="5">
        <f>AC337*QC!L$77+AC339*QC!L$112+QC!L$142*1000-SUM(AC320,AC321)</f>
        <v>50628081.080435373</v>
      </c>
      <c r="AD327" s="5">
        <f>AD337*QC!M$77+AD339*QC!M$112+QC!M$142*1000-SUM(AD320,AD321)</f>
        <v>53957632.916854657</v>
      </c>
      <c r="AE327" s="5">
        <f>AE337*QC!N$77+AE339*QC!N$112+QC!N$142*1000-SUM(AE320,AE321)</f>
        <v>52790525.828723751</v>
      </c>
      <c r="AF327" s="5">
        <f>AF337*QC!O$77+AF339*QC!O$112+QC!O$142*1000-SUM(AF320,AF321)</f>
        <v>52336900.041226104</v>
      </c>
      <c r="AG327" s="5">
        <f>AG337*QC!P$77+AG339*QC!P$112+QC!P$142*1000-SUM(AG320,AG321)</f>
        <v>52218365.169566885</v>
      </c>
      <c r="AH327" s="5">
        <f>AH337*QC!Q$77+AH339*QC!Q$112+QC!Q$142*1000-SUM(AH320,AH321)</f>
        <v>49606696.474947289</v>
      </c>
      <c r="AI327" s="5">
        <f>AI337*QC!R$77+AI339*QC!R$112+QC!R$142*1000-SUM(AI320,AI321)</f>
        <v>50995865.722174145</v>
      </c>
      <c r="AJ327" s="5">
        <f>AJ337*QC!S$77+AJ339*QC!S$112+QC!S$142*1000-SUM(AJ320,AJ321)</f>
        <v>51890568.498946518</v>
      </c>
      <c r="AK327" s="5">
        <f>AK337*QC!T$77+AK339*QC!T$112+QC!T$142*1000-SUM(AK320,AK321)</f>
        <v>54131629.810151458</v>
      </c>
      <c r="AL327" s="5">
        <f>AL337*QC!U$77+AL339*QC!U$112+QC!U$142*1000-SUM(AL320,AL321)</f>
        <v>53957632.916854665</v>
      </c>
      <c r="AM327" s="5">
        <f>AM337*QC!V$77+AM339*QC!V$112+QC!V$142*1000-SUM(AM320,AM321)</f>
        <v>55269744.478853792</v>
      </c>
      <c r="AN327" s="5">
        <f>AN337*QC!W$77+AN339*QC!W$112+QC!W$142*1000-SUM(AN320,AN321)</f>
        <v>46325130.767575093</v>
      </c>
      <c r="AO327" s="48">
        <f>AO337*QC!$W$77+AO339*QC!$W$112+QC!$W$142*1000-SUM(AO320,AO321)</f>
        <v>55533526.66223529</v>
      </c>
      <c r="AP327" s="48">
        <f>AP337*QC!$W$77+AP339*QC!$W$112+QC!$W$142*1000-SUM(AP320,AP321)</f>
        <v>56004386.368040323</v>
      </c>
      <c r="AQ327" s="48">
        <f>AQ337*QC!$W$77+AQ339*QC!$W$112+QC!$W$142*1000-SUM(AQ320,AQ321)</f>
        <v>56698902.702085197</v>
      </c>
      <c r="AR327" s="48">
        <f>AR337*QC!$W$77+AR339*QC!$W$112+QC!$W$142*1000-SUM(AR320,AR321)</f>
        <v>57625182.812232673</v>
      </c>
      <c r="AS327" s="48">
        <f>AS337*QC!$W$77+AS339*QC!$W$112+QC!$W$142*1000-SUM(AS320,AS321)</f>
        <v>58792410.209174991</v>
      </c>
      <c r="AT327" s="48">
        <f>AT337*QC!$W$77+AT339*QC!$W$112+QC!$W$142*1000-SUM(AT320,AT321)</f>
        <v>60210905.906898305</v>
      </c>
    </row>
    <row r="328" spans="1:48" x14ac:dyDescent="0.2">
      <c r="A328" s="21" t="str">
        <f t="shared" si="392"/>
        <v>CIMS.CAN.QC.Transportation Personal.Mode.Intercity LandPassenger Vehicle IntercityService requestedCIMS.CAN.QC.Transportation Personal.Passenger Vehicles</v>
      </c>
      <c r="B328" s="1" t="s">
        <v>284</v>
      </c>
      <c r="C328" s="1" t="s">
        <v>211</v>
      </c>
      <c r="D328" s="1" t="s">
        <v>125</v>
      </c>
      <c r="E328" s="1" t="s">
        <v>71</v>
      </c>
      <c r="F328" s="1" t="s">
        <v>286</v>
      </c>
      <c r="G328" s="1" t="s">
        <v>157</v>
      </c>
      <c r="H328" s="14">
        <f>AVERAGE(T328:AN328)</f>
        <v>0.79242029832020389</v>
      </c>
      <c r="I328" s="14"/>
      <c r="J328" s="14"/>
      <c r="K328" s="14"/>
      <c r="L328" s="14"/>
      <c r="M328" s="14"/>
      <c r="N328" s="14"/>
      <c r="O328" s="14"/>
      <c r="P328" s="14"/>
      <c r="Q328" s="14"/>
      <c r="R328" s="14"/>
      <c r="T328" s="14">
        <f>((T337*Inputs!D$67+T339*Inputs!D$69)*$H323+(T337*Inputs!D$68+T339*Inputs!D$70)*$H324)/SUM(T337:T340)</f>
        <v>0.79600946506283499</v>
      </c>
      <c r="U328" s="14">
        <f>((U337*Inputs!E$67+U339*Inputs!E$69)*$H323+(U337*Inputs!E$68+U339*Inputs!E$70)*$H324)/SUM(U337:U340)</f>
        <v>0.79582856362477095</v>
      </c>
      <c r="V328" s="14">
        <f>((V337*Inputs!F$67+V339*Inputs!F$69)*$H323+(V337*Inputs!F$68+V339*Inputs!F$70)*$H324)/SUM(V337:V340)</f>
        <v>0.7956624422818519</v>
      </c>
      <c r="W328" s="14">
        <f>((W337*Inputs!G$67+W339*Inputs!G$69)*$H323+(W337*Inputs!G$68+W339*Inputs!G$70)*$H324)/SUM(W337:W340)</f>
        <v>0.79536867224060936</v>
      </c>
      <c r="X328" s="14">
        <f>((X337*Inputs!H$67+X339*Inputs!H$69)*$H323+(X337*Inputs!H$68+X339*Inputs!H$70)*$H324)/SUM(X337:X340)</f>
        <v>0.79503640413089782</v>
      </c>
      <c r="Y328" s="14">
        <f>((Y337*Inputs!I$67+Y339*Inputs!I$69)*$H323+(Y337*Inputs!I$68+Y339*Inputs!I$70)*$H324)/SUM(Y337:Y340)</f>
        <v>0.79471193834418186</v>
      </c>
      <c r="Z328" s="14">
        <f>((Z337*Inputs!J$67+Z339*Inputs!J$69)*$H323+(Z337*Inputs!J$68+Z339*Inputs!J$70)*$H324)/SUM(Z337:Z340)</f>
        <v>0.79462264444049868</v>
      </c>
      <c r="AA328" s="14">
        <f>((AA337*Inputs!K$67+AA339*Inputs!K$69)*$H323+(AA337*Inputs!K$68+AA339*Inputs!K$70)*$H324)/SUM(AA337:AA340)</f>
        <v>0.79438180531863722</v>
      </c>
      <c r="AB328" s="14">
        <f>((AB337*Inputs!L$67+AB339*Inputs!L$69)*$H323+(AB337*Inputs!L$68+AB339*Inputs!L$70)*$H324)/SUM(AB337:AB340)</f>
        <v>0.79418739702981345</v>
      </c>
      <c r="AC328" s="14">
        <f>((AC337*Inputs!M$67+AC339*Inputs!M$69)*$H323+(AC337*Inputs!M$68+AC339*Inputs!M$70)*$H324)/SUM(AC337:AC340)</f>
        <v>0.79385585569846073</v>
      </c>
      <c r="AD328" s="14">
        <f>((AD337*Inputs!N$67+AD339*Inputs!N$69)*$H323+(AD337*Inputs!N$68+AD339*Inputs!N$70)*$H324)/SUM(AD337:AD340)</f>
        <v>0.78980073404897921</v>
      </c>
      <c r="AE328" s="14">
        <f>((AE337*Inputs!O$67+AE339*Inputs!O$69)*$H323+(AE337*Inputs!O$68+AE339*Inputs!O$70)*$H324)/SUM(AE337:AE340)</f>
        <v>0.79274416865158004</v>
      </c>
      <c r="AF328" s="14">
        <f>((AF337*Inputs!P$67+AF339*Inputs!P$69)*$H323+(AF337*Inputs!P$68+AF339*Inputs!P$70)*$H324)/SUM(AF337:AF340)</f>
        <v>0.79249322377499409</v>
      </c>
      <c r="AG328" s="14">
        <f>((AG337*Inputs!Q$67+AG339*Inputs!Q$69)*$H323+(AG337*Inputs!Q$68+AG339*Inputs!Q$70)*$H324)/SUM(AG337:AG340)</f>
        <v>0.79199921590951516</v>
      </c>
      <c r="AH328" s="14">
        <f>((AH337*Inputs!R$67+AH339*Inputs!R$69)*$H323+(AH337*Inputs!R$68+AH339*Inputs!R$70)*$H324)/SUM(AH337:AH340)</f>
        <v>0.79147893253521528</v>
      </c>
      <c r="AI328" s="14">
        <f>((AI337*Inputs!S$67+AI339*Inputs!S$69)*$H323+(AI337*Inputs!S$68+AI339*Inputs!S$70)*$H324)/SUM(AI337:AI340)</f>
        <v>0.79094904412345313</v>
      </c>
      <c r="AJ328" s="14">
        <f>((AJ337*Inputs!T$67+AJ339*Inputs!T$69)*$H323+(AJ337*Inputs!T$68+AJ339*Inputs!T$70)*$H324)/SUM(AJ337:AJ340)</f>
        <v>0.78999223887378478</v>
      </c>
      <c r="AK328" s="14">
        <f>((AK337*Inputs!U$67+AK339*Inputs!U$69)*$H323+(AK337*Inputs!U$68+AK339*Inputs!U$70)*$H324)/SUM(AK337:AK340)</f>
        <v>0.78914821403981428</v>
      </c>
      <c r="AL328" s="14">
        <f>((AL337*Inputs!V$67+AL339*Inputs!V$69)*$H323+(AL337*Inputs!V$68+AL339*Inputs!V$70)*$H324)/SUM(AL337:AL340)</f>
        <v>0.78827447440197373</v>
      </c>
      <c r="AM328" s="14">
        <f>((AM337*Inputs!W$67+AM339*Inputs!W$69)*$H323+(AM337*Inputs!W$68+AM339*Inputs!W$70)*$H324)/SUM(AM337:AM340)</f>
        <v>0.78762081587455657</v>
      </c>
      <c r="AN328" s="14">
        <f>((AN337*Inputs!X$67+AN339*Inputs!X$69)*$H323+(AN337*Inputs!X$68+AN339*Inputs!X$70)*$H324)/SUM(AN337:AN340)</f>
        <v>0.78666001431786026</v>
      </c>
      <c r="AO328" s="35"/>
      <c r="AP328" s="35"/>
      <c r="AQ328" s="35"/>
      <c r="AR328" s="35"/>
      <c r="AS328" s="35"/>
      <c r="AT328" s="35"/>
    </row>
    <row r="329" spans="1:48" x14ac:dyDescent="0.2">
      <c r="A329" s="21" t="str">
        <f t="shared" si="392"/>
        <v>CIMS.CAN.QC.Transportation Personal.Passenger VehiclesCar_smallOutput</v>
      </c>
      <c r="B329" s="1" t="s">
        <v>286</v>
      </c>
      <c r="C329" s="1" t="s">
        <v>211</v>
      </c>
      <c r="D329" s="1" t="s">
        <v>158</v>
      </c>
      <c r="E329" s="1" t="s">
        <v>78</v>
      </c>
      <c r="G329" s="1" t="s">
        <v>157</v>
      </c>
      <c r="H329" s="14">
        <f t="shared" ref="H329:H332" si="424">T329</f>
        <v>15.118626850000004</v>
      </c>
      <c r="I329" s="14"/>
      <c r="J329" s="14"/>
      <c r="K329" s="14"/>
      <c r="L329" s="14"/>
      <c r="M329" s="14"/>
      <c r="N329" s="14"/>
      <c r="O329" s="14"/>
      <c r="P329" s="14"/>
      <c r="Q329" s="14"/>
      <c r="R329" s="14"/>
      <c r="T329" s="14">
        <f>AVERAGE(QC!C$75:V$75)/1000</f>
        <v>15.118626850000004</v>
      </c>
      <c r="U329" s="14"/>
      <c r="V329" s="5"/>
      <c r="W329" s="5"/>
      <c r="X329" s="5"/>
      <c r="Y329" s="5"/>
      <c r="Z329" s="5"/>
      <c r="AA329" s="5"/>
      <c r="AB329" s="5"/>
      <c r="AC329" s="5"/>
      <c r="AD329" s="5"/>
      <c r="AE329" s="5"/>
      <c r="AF329" s="5"/>
      <c r="AG329" s="5"/>
      <c r="AH329" s="5"/>
      <c r="AI329" s="5"/>
      <c r="AJ329" s="5"/>
      <c r="AK329" s="5"/>
      <c r="AL329" s="5"/>
      <c r="AM329" s="5"/>
      <c r="AN329" s="5"/>
      <c r="AO329" s="18"/>
      <c r="AP329" s="18"/>
      <c r="AQ329" s="18"/>
      <c r="AR329" s="18"/>
      <c r="AS329" s="18"/>
      <c r="AT329" s="18"/>
    </row>
    <row r="330" spans="1:48" x14ac:dyDescent="0.2">
      <c r="A330" s="21" t="str">
        <f t="shared" si="392"/>
        <v>CIMS.CAN.QC.Transportation Personal.Passenger VehiclesCar_largeOutput</v>
      </c>
      <c r="B330" s="1" t="s">
        <v>286</v>
      </c>
      <c r="C330" s="1" t="s">
        <v>211</v>
      </c>
      <c r="D330" s="1" t="s">
        <v>159</v>
      </c>
      <c r="E330" s="1" t="s">
        <v>78</v>
      </c>
      <c r="G330" s="1" t="s">
        <v>157</v>
      </c>
      <c r="H330" s="14">
        <f t="shared" si="424"/>
        <v>15.118626850000004</v>
      </c>
      <c r="I330" s="14"/>
      <c r="J330" s="14"/>
      <c r="K330" s="14"/>
      <c r="L330" s="14"/>
      <c r="M330" s="14"/>
      <c r="N330" s="14"/>
      <c r="O330" s="14"/>
      <c r="P330" s="14"/>
      <c r="Q330" s="14"/>
      <c r="R330" s="14"/>
      <c r="T330" s="14">
        <f>AVERAGE(QC!C$75:V$75)/1000</f>
        <v>15.118626850000004</v>
      </c>
      <c r="U330" s="14"/>
      <c r="V330" s="5"/>
      <c r="W330" s="5"/>
      <c r="X330" s="5"/>
      <c r="Y330" s="5"/>
      <c r="Z330" s="5"/>
      <c r="AA330" s="5"/>
      <c r="AB330" s="5"/>
      <c r="AC330" s="5"/>
      <c r="AD330" s="5"/>
      <c r="AE330" s="5"/>
      <c r="AF330" s="5"/>
      <c r="AG330" s="5"/>
      <c r="AH330" s="5"/>
      <c r="AI330" s="5"/>
      <c r="AJ330" s="5"/>
      <c r="AK330" s="5"/>
      <c r="AL330" s="5"/>
      <c r="AM330" s="5"/>
      <c r="AN330" s="5"/>
      <c r="AO330" s="18"/>
      <c r="AP330" s="18"/>
      <c r="AQ330" s="18"/>
      <c r="AR330" s="18"/>
      <c r="AS330" s="18"/>
      <c r="AT330" s="18"/>
    </row>
    <row r="331" spans="1:48" x14ac:dyDescent="0.2">
      <c r="A331" s="21" t="str">
        <f t="shared" si="392"/>
        <v>CIMS.CAN.QC.Transportation Personal.Passenger VehiclesLight Truck_smallOutput</v>
      </c>
      <c r="B331" s="1" t="s">
        <v>286</v>
      </c>
      <c r="C331" s="1" t="s">
        <v>211</v>
      </c>
      <c r="D331" s="1" t="s">
        <v>160</v>
      </c>
      <c r="E331" s="1" t="s">
        <v>78</v>
      </c>
      <c r="G331" s="1" t="s">
        <v>157</v>
      </c>
      <c r="H331" s="14">
        <f t="shared" si="424"/>
        <v>16.272463684599998</v>
      </c>
      <c r="I331" s="14"/>
      <c r="J331" s="14"/>
      <c r="K331" s="14"/>
      <c r="L331" s="14"/>
      <c r="M331" s="14"/>
      <c r="N331" s="14"/>
      <c r="O331" s="14"/>
      <c r="P331" s="14"/>
      <c r="Q331" s="14"/>
      <c r="R331" s="14"/>
      <c r="T331" s="14">
        <f>AVERAGE(QC!C$110:V$110)/1000</f>
        <v>16.272463684599998</v>
      </c>
      <c r="U331" s="14"/>
      <c r="V331" s="5"/>
      <c r="W331" s="5"/>
      <c r="X331" s="5"/>
      <c r="Y331" s="5"/>
      <c r="Z331" s="5"/>
      <c r="AA331" s="5"/>
      <c r="AB331" s="5"/>
      <c r="AC331" s="5"/>
      <c r="AD331" s="5"/>
      <c r="AE331" s="5"/>
      <c r="AF331" s="5"/>
      <c r="AG331" s="5"/>
      <c r="AH331" s="5"/>
      <c r="AI331" s="5"/>
      <c r="AJ331" s="5"/>
      <c r="AK331" s="5"/>
      <c r="AL331" s="5"/>
      <c r="AM331" s="5"/>
      <c r="AN331" s="5"/>
      <c r="AO331" s="18"/>
      <c r="AP331" s="18"/>
      <c r="AQ331" s="18"/>
      <c r="AR331" s="18"/>
      <c r="AS331" s="18"/>
      <c r="AT331" s="18"/>
    </row>
    <row r="332" spans="1:48" x14ac:dyDescent="0.2">
      <c r="A332" s="21" t="str">
        <f t="shared" si="392"/>
        <v>CIMS.CAN.QC.Transportation Personal.Passenger VehiclesLight Truck_largeOutput</v>
      </c>
      <c r="B332" s="1" t="s">
        <v>286</v>
      </c>
      <c r="C332" s="1" t="s">
        <v>211</v>
      </c>
      <c r="D332" s="1" t="s">
        <v>161</v>
      </c>
      <c r="E332" s="1" t="s">
        <v>78</v>
      </c>
      <c r="G332" s="1" t="s">
        <v>157</v>
      </c>
      <c r="H332" s="14">
        <f t="shared" si="424"/>
        <v>16.272463684599998</v>
      </c>
      <c r="I332" s="14"/>
      <c r="J332" s="14"/>
      <c r="K332" s="14"/>
      <c r="L332" s="14"/>
      <c r="M332" s="14"/>
      <c r="N332" s="14"/>
      <c r="O332" s="14"/>
      <c r="P332" s="14"/>
      <c r="Q332" s="14"/>
      <c r="R332" s="14"/>
      <c r="T332" s="14">
        <f>AVERAGE(QC!C$110:V$110)/1000</f>
        <v>16.272463684599998</v>
      </c>
      <c r="U332" s="14"/>
      <c r="V332" s="5"/>
      <c r="W332" s="5"/>
      <c r="X332" s="5"/>
      <c r="Y332" s="5"/>
      <c r="Z332" s="5"/>
      <c r="AA332" s="5"/>
      <c r="AB332" s="5"/>
      <c r="AC332" s="5"/>
      <c r="AD332" s="5"/>
      <c r="AE332" s="5"/>
      <c r="AF332" s="5"/>
      <c r="AG332" s="5"/>
      <c r="AH332" s="5"/>
      <c r="AI332" s="5"/>
      <c r="AJ332" s="5"/>
      <c r="AK332" s="5"/>
      <c r="AL332" s="5"/>
      <c r="AM332" s="5"/>
      <c r="AN332" s="5"/>
      <c r="AO332" s="18"/>
      <c r="AP332" s="18"/>
      <c r="AQ332" s="18"/>
      <c r="AR332" s="18"/>
      <c r="AS332" s="18"/>
      <c r="AT332" s="18"/>
    </row>
    <row r="333" spans="1:48" x14ac:dyDescent="0.2">
      <c r="A333" s="21" t="str">
        <f t="shared" si="392"/>
        <v>CIMS.CAN.QC.Transportation Personal.Passenger VehiclesCar_smallService requestedCIMS.CAN.QC.Transportation Personal.Passenger Vehicle Motors</v>
      </c>
      <c r="B333" s="1" t="s">
        <v>286</v>
      </c>
      <c r="C333" s="1" t="s">
        <v>211</v>
      </c>
      <c r="D333" s="1" t="s">
        <v>158</v>
      </c>
      <c r="E333" s="1" t="s">
        <v>71</v>
      </c>
      <c r="F333" s="1" t="s">
        <v>287</v>
      </c>
      <c r="G333" s="1" t="s">
        <v>222</v>
      </c>
      <c r="H333" s="14">
        <f>Inputs!$C$46*10</f>
        <v>8</v>
      </c>
      <c r="I333" s="14"/>
      <c r="J333" s="14"/>
      <c r="K333" s="14"/>
      <c r="L333" s="14"/>
      <c r="M333" s="14"/>
      <c r="N333" s="14"/>
      <c r="O333" s="14"/>
      <c r="P333" s="14"/>
      <c r="Q333" s="14"/>
      <c r="R333" s="14"/>
      <c r="T333" s="14"/>
      <c r="U333" s="14"/>
      <c r="V333" s="5"/>
      <c r="W333" s="5"/>
      <c r="X333" s="5"/>
      <c r="Y333" s="5"/>
      <c r="Z333" s="5"/>
      <c r="AA333" s="5"/>
      <c r="AB333" s="5"/>
      <c r="AC333" s="5"/>
      <c r="AD333" s="5"/>
      <c r="AE333" s="5"/>
      <c r="AF333" s="5"/>
      <c r="AG333" s="5"/>
      <c r="AH333" s="5"/>
      <c r="AI333" s="5"/>
      <c r="AJ333" s="5"/>
      <c r="AK333" s="5"/>
      <c r="AL333" s="5"/>
      <c r="AM333" s="5"/>
      <c r="AN333" s="5"/>
      <c r="AO333" s="18"/>
      <c r="AP333" s="18"/>
      <c r="AQ333" s="18"/>
      <c r="AR333" s="18"/>
      <c r="AS333" s="18"/>
      <c r="AT333" s="18"/>
    </row>
    <row r="334" spans="1:48" x14ac:dyDescent="0.2">
      <c r="A334" s="21" t="str">
        <f t="shared" si="392"/>
        <v>CIMS.CAN.QC.Transportation Personal.Passenger VehiclesCar_largeService requestedCIMS.CAN.QC.Transportation Personal.Passenger Vehicle Motors</v>
      </c>
      <c r="B334" s="1" t="s">
        <v>286</v>
      </c>
      <c r="C334" s="1" t="s">
        <v>211</v>
      </c>
      <c r="D334" s="1" t="s">
        <v>159</v>
      </c>
      <c r="E334" s="1" t="s">
        <v>71</v>
      </c>
      <c r="F334" s="1" t="s">
        <v>287</v>
      </c>
      <c r="G334" s="1" t="s">
        <v>222</v>
      </c>
      <c r="H334" s="14">
        <f>Inputs!$C$47*10</f>
        <v>10</v>
      </c>
      <c r="I334" s="14"/>
      <c r="J334" s="14"/>
      <c r="K334" s="14"/>
      <c r="L334" s="14"/>
      <c r="M334" s="14"/>
      <c r="N334" s="14"/>
      <c r="O334" s="14"/>
      <c r="P334" s="14"/>
      <c r="Q334" s="14"/>
      <c r="R334" s="14"/>
      <c r="T334" s="14"/>
      <c r="U334" s="14"/>
      <c r="V334" s="5"/>
      <c r="W334" s="5"/>
      <c r="X334" s="5"/>
      <c r="Y334" s="5"/>
      <c r="Z334" s="5"/>
      <c r="AA334" s="5"/>
      <c r="AB334" s="5"/>
      <c r="AC334" s="5"/>
      <c r="AD334" s="5"/>
      <c r="AE334" s="5"/>
      <c r="AF334" s="5"/>
      <c r="AG334" s="5"/>
      <c r="AH334" s="5"/>
      <c r="AI334" s="5"/>
      <c r="AJ334" s="5"/>
      <c r="AK334" s="5"/>
      <c r="AL334" s="5"/>
      <c r="AM334" s="5"/>
      <c r="AN334" s="5"/>
      <c r="AO334" s="18"/>
      <c r="AP334" s="18"/>
      <c r="AQ334" s="18"/>
      <c r="AR334" s="18"/>
      <c r="AS334" s="18"/>
      <c r="AT334" s="18"/>
    </row>
    <row r="335" spans="1:48" x14ac:dyDescent="0.2">
      <c r="A335" s="21" t="str">
        <f t="shared" si="392"/>
        <v>CIMS.CAN.QC.Transportation Personal.Passenger VehiclesLight Truck_smallService requestedCIMS.CAN.QC.Transportation Personal.Passenger Vehicle Motors</v>
      </c>
      <c r="B335" s="1" t="s">
        <v>286</v>
      </c>
      <c r="C335" s="1" t="s">
        <v>211</v>
      </c>
      <c r="D335" s="1" t="s">
        <v>160</v>
      </c>
      <c r="E335" s="1" t="s">
        <v>71</v>
      </c>
      <c r="F335" s="1" t="s">
        <v>287</v>
      </c>
      <c r="G335" s="1" t="s">
        <v>222</v>
      </c>
      <c r="H335" s="14">
        <f>Inputs!$C$48*10</f>
        <v>9</v>
      </c>
      <c r="I335" s="14"/>
      <c r="J335" s="14"/>
      <c r="K335" s="14"/>
      <c r="L335" s="14"/>
      <c r="M335" s="14"/>
      <c r="N335" s="14"/>
      <c r="O335" s="14"/>
      <c r="P335" s="14"/>
      <c r="Q335" s="14"/>
      <c r="R335" s="14"/>
      <c r="T335" s="14"/>
      <c r="U335" s="14"/>
      <c r="V335" s="5"/>
      <c r="W335" s="5"/>
      <c r="X335" s="5"/>
      <c r="Y335" s="5"/>
      <c r="Z335" s="5"/>
      <c r="AA335" s="5"/>
      <c r="AB335" s="5"/>
      <c r="AC335" s="5"/>
      <c r="AD335" s="5"/>
      <c r="AE335" s="5"/>
      <c r="AF335" s="5"/>
      <c r="AG335" s="5"/>
      <c r="AH335" s="5"/>
      <c r="AI335" s="5"/>
      <c r="AJ335" s="5"/>
      <c r="AK335" s="5"/>
      <c r="AL335" s="5"/>
      <c r="AM335" s="5"/>
      <c r="AN335" s="5"/>
      <c r="AO335" s="18"/>
      <c r="AP335" s="18"/>
      <c r="AQ335" s="18"/>
      <c r="AR335" s="18"/>
      <c r="AS335" s="18"/>
      <c r="AT335" s="18"/>
    </row>
    <row r="336" spans="1:48" x14ac:dyDescent="0.2">
      <c r="A336" s="21" t="str">
        <f t="shared" si="392"/>
        <v>CIMS.CAN.QC.Transportation Personal.Passenger VehiclesLight Truck_largeService requestedCIMS.CAN.QC.Transportation Personal.Passenger Vehicle Motors</v>
      </c>
      <c r="B336" s="1" t="s">
        <v>286</v>
      </c>
      <c r="C336" s="1" t="s">
        <v>211</v>
      </c>
      <c r="D336" s="1" t="s">
        <v>161</v>
      </c>
      <c r="E336" s="1" t="s">
        <v>71</v>
      </c>
      <c r="F336" s="1" t="s">
        <v>287</v>
      </c>
      <c r="G336" s="1" t="s">
        <v>222</v>
      </c>
      <c r="H336" s="14">
        <f>Inputs!$C$49*10</f>
        <v>13</v>
      </c>
      <c r="I336" s="14"/>
      <c r="J336" s="14"/>
      <c r="K336" s="14"/>
      <c r="L336" s="14"/>
      <c r="M336" s="14"/>
      <c r="N336" s="14"/>
      <c r="O336" s="14"/>
      <c r="P336" s="14"/>
      <c r="Q336" s="14"/>
      <c r="R336" s="14"/>
      <c r="T336" s="14"/>
      <c r="U336" s="14"/>
      <c r="V336" s="5"/>
      <c r="W336" s="5"/>
      <c r="X336" s="5"/>
      <c r="Y336" s="5"/>
      <c r="Z336" s="5"/>
      <c r="AA336" s="5"/>
      <c r="AB336" s="5"/>
      <c r="AC336" s="5"/>
      <c r="AD336" s="5"/>
      <c r="AE336" s="5"/>
      <c r="AF336" s="5"/>
      <c r="AG336" s="5"/>
      <c r="AH336" s="5"/>
      <c r="AI336" s="5"/>
      <c r="AJ336" s="5"/>
      <c r="AK336" s="5"/>
      <c r="AL336" s="5"/>
      <c r="AM336" s="5"/>
      <c r="AN336" s="5"/>
      <c r="AO336" s="18"/>
      <c r="AP336" s="18"/>
      <c r="AQ336" s="18"/>
      <c r="AR336" s="18"/>
      <c r="AS336" s="18"/>
      <c r="AT336" s="18"/>
    </row>
    <row r="337" spans="1:48" x14ac:dyDescent="0.2">
      <c r="A337" s="21" t="str">
        <f t="shared" si="392"/>
        <v>CIMS.CAN.QC.Transportation Personal.Passenger VehiclesCar_smallMarket share</v>
      </c>
      <c r="B337" s="1" t="s">
        <v>286</v>
      </c>
      <c r="C337" s="1" t="s">
        <v>211</v>
      </c>
      <c r="D337" s="1" t="s">
        <v>158</v>
      </c>
      <c r="E337" s="1" t="s">
        <v>72</v>
      </c>
      <c r="G337" s="1" t="s">
        <v>73</v>
      </c>
      <c r="H337" s="14" cm="1">
        <f t="array" ref="H337">Inputs!$C$39*INDEX($T337:$AT337,MATCH(H$1,$T$2:$AT$2,0))/SUM(_xlfn._xlws.FILTER($T337:$AT340,$T$2:$AT$2=H$1))</f>
        <v>0.24939271669066215</v>
      </c>
      <c r="I337" s="14" cm="1">
        <f t="array" ref="I337">Inputs!$C$39*INDEX($T337:$AT337,MATCH(I$1,$T$2:$AT$2,0))/SUM(_xlfn._xlws.FILTER($T337:$AT340,$T$2:$AT$2=I$1))</f>
        <v>0.24232770922558541</v>
      </c>
      <c r="J337" s="14" cm="1">
        <f t="array" ref="J337">Inputs!$C$39*INDEX($T337:$AT337,MATCH(J$1,$T$2:$AT$2,0))/SUM(_xlfn._xlws.FILTER($T337:$AT340,$T$2:$AT$2=J$1))</f>
        <v>0.20668651820204467</v>
      </c>
      <c r="K337" s="14" cm="1">
        <f t="array" ref="K337">Inputs!$C$39*INDEX($T337:$AT337,MATCH(K$1,$T$2:$AT$2,0))/SUM(_xlfn._xlws.FILTER($T337:$AT340,$T$2:$AT$2=K$1))</f>
        <v>0.21933688954485922</v>
      </c>
      <c r="L337" s="14" cm="1">
        <f t="array" ref="L337">Inputs!$C$39*INDEX($T337:$AT337,MATCH(L$1,$T$2:$AT$2,0))/SUM(_xlfn._xlws.FILTER($T337:$AT340,$T$2:$AT$2=L$1))</f>
        <v>0.1960767775733217</v>
      </c>
      <c r="M337" s="14" cm="1">
        <f t="array" ref="M337">Inputs!$C$39*INDEX($T337:$AT337,MATCH(M$1,$T$2:$AT$2,0))/SUM(_xlfn._xlws.FILTER($T337:$AT340,$T$2:$AT$2=M$1))</f>
        <v>0.18604963126932508</v>
      </c>
      <c r="N337" s="14" cm="1">
        <f t="array" ref="N337">Inputs!$C$39*INDEX($T337:$AT337,MATCH(N$1,$T$2:$AT$2,0))/SUM(_xlfn._xlws.FILTER($T337:$AT340,$T$2:$AT$2=N$1))</f>
        <v>0.17586190644542674</v>
      </c>
      <c r="O337" s="14" cm="1">
        <f t="array" ref="O337">Inputs!$C$39*INDEX($T337:$AT337,MATCH(O$1,$T$2:$AT$2,0))/SUM(_xlfn._xlws.FILTER($T337:$AT340,$T$2:$AT$2=O$1))</f>
        <v>0.16559031887676159</v>
      </c>
      <c r="P337" s="14" cm="1">
        <f t="array" ref="P337">Inputs!$C$39*INDEX($T337:$AT337,MATCH(P$1,$T$2:$AT$2,0))/SUM(_xlfn._xlws.FILTER($T337:$AT340,$T$2:$AT$2=P$1))</f>
        <v>0.15531415386473191</v>
      </c>
      <c r="Q337" s="14" cm="1">
        <f t="array" ref="Q337">Inputs!$C$39*INDEX($T337:$AT337,MATCH(Q$1,$T$2:$AT$2,0))/SUM(_xlfn._xlws.FILTER($T337:$AT340,$T$2:$AT$2=Q$1))</f>
        <v>0.14511283786582993</v>
      </c>
      <c r="R337" s="14" cm="1">
        <f t="array" ref="R337">Inputs!$C$39*INDEX($T337:$AT337,MATCH(R$1,$T$2:$AT$2,0))/SUM(_xlfn._xlws.FILTER($T337:$AT340,$T$2:$AT$2=R$1))</f>
        <v>0.1350635009519349</v>
      </c>
      <c r="T337" s="5">
        <f>QC!C$76*1000</f>
        <v>46041299.751925997</v>
      </c>
      <c r="U337" s="5">
        <f>QC!D$76*1000</f>
        <v>46845285.914262004</v>
      </c>
      <c r="V337" s="5">
        <f>QC!E$76*1000</f>
        <v>48321040.237830006</v>
      </c>
      <c r="W337" s="5">
        <f>QC!F$76*1000</f>
        <v>49850523.813639998</v>
      </c>
      <c r="X337" s="5">
        <f>QC!G$76*1000</f>
        <v>49036016.614319995</v>
      </c>
      <c r="Y337" s="5">
        <f>QC!H$76*1000</f>
        <v>48830257.936434001</v>
      </c>
      <c r="Z337" s="5">
        <f>QC!I$76*1000</f>
        <v>48727231.042499997</v>
      </c>
      <c r="AA337" s="5">
        <f>QC!J$76*1000</f>
        <v>51359800.192995004</v>
      </c>
      <c r="AB337" s="5">
        <f>QC!K$76*1000</f>
        <v>48987414.050039999</v>
      </c>
      <c r="AC337" s="5">
        <f>QC!L$76*1000</f>
        <v>50178695.338360004</v>
      </c>
      <c r="AD337" s="5">
        <f>QC!M$76*1000</f>
        <v>53707538.107057996</v>
      </c>
      <c r="AE337" s="5">
        <f>QC!N$76*1000</f>
        <v>50578924.628945999</v>
      </c>
      <c r="AF337" s="5">
        <f>QC!O$76*1000</f>
        <v>49838726.234978005</v>
      </c>
      <c r="AG337" s="5">
        <f>QC!P$76*1000</f>
        <v>48984152.552036002</v>
      </c>
      <c r="AH337" s="5">
        <f>QC!Q$76*1000</f>
        <v>45788209.995320998</v>
      </c>
      <c r="AI337" s="5">
        <f>QC!R$76*1000</f>
        <v>46290505.502549998</v>
      </c>
      <c r="AJ337" s="5">
        <f>QC!S$76*1000</f>
        <v>45556931.088000998</v>
      </c>
      <c r="AK337" s="5">
        <f>QC!T$76*1000</f>
        <v>46129640.610785</v>
      </c>
      <c r="AL337" s="5">
        <f>QC!U$76*1000</f>
        <v>44545349.198444001</v>
      </c>
      <c r="AM337" s="5">
        <f>QC!V$76*1000</f>
        <v>44576100.934110008</v>
      </c>
      <c r="AN337" s="5">
        <f>QC!W$76*1000</f>
        <v>36007721.661839999</v>
      </c>
      <c r="AO337" s="41">
        <f t="shared" ref="AO337" si="425">AM337*(1+$AV337)^5</f>
        <v>42391428.451676711</v>
      </c>
      <c r="AP337" s="18">
        <f t="shared" ref="AP337" si="426">AO337*(1+$AV337)^5</f>
        <v>40313826.658592314</v>
      </c>
      <c r="AQ337" s="18">
        <f t="shared" ref="AQ337" si="427">AP337*(1+$AV337)^5</f>
        <v>38338048.025714651</v>
      </c>
      <c r="AR337" s="18">
        <f t="shared" ref="AR337" si="428">AQ337*(1+$AV337)^5</f>
        <v>36459102.205042966</v>
      </c>
      <c r="AS337" s="18">
        <f t="shared" ref="AS337" si="429">AR337*(1+$AV337)^5</f>
        <v>34672243.425283007</v>
      </c>
      <c r="AT337" s="18">
        <f t="shared" ref="AT337" si="430">AS337*(1+$AV337)^5</f>
        <v>32972958.505154829</v>
      </c>
      <c r="AV337" s="46">
        <f t="shared" ref="AV337" si="431">AV285</f>
        <v>-0.01</v>
      </c>
    </row>
    <row r="338" spans="1:48" x14ac:dyDescent="0.2">
      <c r="A338" s="21" t="str">
        <f t="shared" si="392"/>
        <v>CIMS.CAN.QC.Transportation Personal.Passenger VehiclesCar_largeMarket share</v>
      </c>
      <c r="B338" s="1" t="s">
        <v>286</v>
      </c>
      <c r="C338" s="1" t="s">
        <v>211</v>
      </c>
      <c r="D338" s="1" t="s">
        <v>159</v>
      </c>
      <c r="E338" s="1" t="s">
        <v>72</v>
      </c>
      <c r="G338" s="1" t="s">
        <v>73</v>
      </c>
      <c r="H338" s="14" cm="1">
        <f t="array" ref="H338">Inputs!$C$40*INDEX($T337:$AT337,MATCH(H$1,$T$2:$AT$2,0))/SUM(_xlfn._xlws.FILTER($T337:$AT340,$T$2:$AT$2=H$1))</f>
        <v>0.50634278843255642</v>
      </c>
      <c r="I338" s="14" cm="1">
        <f t="array" ref="I338">Inputs!$C$40*INDEX($T337:$AT337,MATCH(I$1,$T$2:$AT$2,0))/SUM(_xlfn._xlws.FILTER($T337:$AT340,$T$2:$AT$2=I$1))</f>
        <v>0.49199868236709765</v>
      </c>
      <c r="J338" s="14" cm="1">
        <f t="array" ref="J338">Inputs!$C$40*INDEX($T337:$AT337,MATCH(J$1,$T$2:$AT$2,0))/SUM(_xlfn._xlws.FILTER($T337:$AT340,$T$2:$AT$2=J$1))</f>
        <v>0.41963626422839367</v>
      </c>
      <c r="K338" s="14" cm="1">
        <f t="array" ref="K338">Inputs!$C$40*INDEX($T337:$AT337,MATCH(K$1,$T$2:$AT$2,0))/SUM(_xlfn._xlws.FILTER($T337:$AT340,$T$2:$AT$2=K$1))</f>
        <v>0.44532035150016863</v>
      </c>
      <c r="L338" s="14" cm="1">
        <f t="array" ref="L338">Inputs!$C$40*INDEX($T337:$AT337,MATCH(L$1,$T$2:$AT$2,0))/SUM(_xlfn._xlws.FILTER($T337:$AT340,$T$2:$AT$2=L$1))</f>
        <v>0.39809527567916825</v>
      </c>
      <c r="M338" s="14" cm="1">
        <f t="array" ref="M338">Inputs!$C$40*INDEX($T337:$AT337,MATCH(M$1,$T$2:$AT$2,0))/SUM(_xlfn._xlws.FILTER($T337:$AT340,$T$2:$AT$2=M$1))</f>
        <v>0.37773713015287208</v>
      </c>
      <c r="N338" s="14" cm="1">
        <f t="array" ref="N338">Inputs!$C$40*INDEX($T337:$AT337,MATCH(N$1,$T$2:$AT$2,0))/SUM(_xlfn._xlws.FILTER($T337:$AT340,$T$2:$AT$2=N$1))</f>
        <v>0.3570529615710179</v>
      </c>
      <c r="O338" s="14" cm="1">
        <f t="array" ref="O338">Inputs!$C$40*INDEX($T337:$AT337,MATCH(O$1,$T$2:$AT$2,0))/SUM(_xlfn._xlws.FILTER($T337:$AT340,$T$2:$AT$2=O$1))</f>
        <v>0.3361985262043341</v>
      </c>
      <c r="P338" s="14" cm="1">
        <f t="array" ref="P338">Inputs!$C$40*INDEX($T337:$AT337,MATCH(P$1,$T$2:$AT$2,0))/SUM(_xlfn._xlws.FILTER($T337:$AT340,$T$2:$AT$2=P$1))</f>
        <v>0.31533479724051622</v>
      </c>
      <c r="Q338" s="14" cm="1">
        <f t="array" ref="Q338">Inputs!$C$40*INDEX($T337:$AT337,MATCH(Q$1,$T$2:$AT$2,0))/SUM(_xlfn._xlws.FILTER($T337:$AT340,$T$2:$AT$2=Q$1))</f>
        <v>0.29462303445486676</v>
      </c>
      <c r="R338" s="14" cm="1">
        <f t="array" ref="R338">Inputs!$C$40*INDEX($T337:$AT337,MATCH(R$1,$T$2:$AT$2,0))/SUM(_xlfn._xlws.FILTER($T337:$AT340,$T$2:$AT$2=R$1))</f>
        <v>0.27421983526604959</v>
      </c>
      <c r="T338" s="5"/>
      <c r="U338" s="5"/>
      <c r="V338" s="5"/>
      <c r="W338" s="5"/>
      <c r="X338" s="5"/>
      <c r="Y338" s="5"/>
      <c r="Z338" s="5"/>
      <c r="AA338" s="5"/>
      <c r="AB338" s="5"/>
      <c r="AC338" s="5"/>
      <c r="AD338" s="5"/>
      <c r="AE338" s="5"/>
      <c r="AF338" s="5"/>
      <c r="AG338" s="5"/>
      <c r="AH338" s="5"/>
      <c r="AI338" s="5"/>
      <c r="AJ338" s="5"/>
      <c r="AK338" s="5"/>
      <c r="AL338" s="5"/>
      <c r="AM338" s="5"/>
      <c r="AN338" s="5"/>
      <c r="AO338" s="14"/>
      <c r="AP338" s="14"/>
      <c r="AQ338" s="14"/>
      <c r="AR338" s="14"/>
      <c r="AS338" s="14"/>
      <c r="AT338" s="14"/>
      <c r="AU338" s="14"/>
      <c r="AV338" s="47"/>
    </row>
    <row r="339" spans="1:48" x14ac:dyDescent="0.2">
      <c r="A339" s="21" t="str">
        <f t="shared" si="392"/>
        <v>CIMS.CAN.QC.Transportation Personal.Passenger VehiclesLight Truck_smallMarket share</v>
      </c>
      <c r="B339" s="1" t="s">
        <v>286</v>
      </c>
      <c r="C339" s="1" t="s">
        <v>211</v>
      </c>
      <c r="D339" s="1" t="s">
        <v>160</v>
      </c>
      <c r="E339" s="1" t="s">
        <v>72</v>
      </c>
      <c r="G339" s="1" t="s">
        <v>73</v>
      </c>
      <c r="H339" s="14" cm="1">
        <f t="array" ref="H339">Inputs!$C$39*INDEX($T339:$AT339,MATCH(H$1,$T$2:$AT$2,0))/SUM(_xlfn._xlws.FILTER($T337:$AT340,$T$2:$AT$2=H$1))</f>
        <v>8.0607283309337863E-2</v>
      </c>
      <c r="I339" s="14" cm="1">
        <f t="array" ref="I339">Inputs!$C$39*INDEX($T339:$AT339,MATCH(I$1,$T$2:$AT$2,0))/SUM(_xlfn._xlws.FILTER($T337:$AT340,$T$2:$AT$2=I$1))</f>
        <v>8.7672290774414602E-2</v>
      </c>
      <c r="J339" s="14" cm="1">
        <f t="array" ref="J339">Inputs!$C$39*INDEX($T339:$AT339,MATCH(J$1,$T$2:$AT$2,0))/SUM(_xlfn._xlws.FILTER($T337:$AT340,$T$2:$AT$2=J$1))</f>
        <v>0.12331348179795534</v>
      </c>
      <c r="K339" s="14" cm="1">
        <f t="array" ref="K339">Inputs!$C$39*INDEX($T339:$AT339,MATCH(K$1,$T$2:$AT$2,0))/SUM(_xlfn._xlws.FILTER($T337:$AT340,$T$2:$AT$2=K$1))</f>
        <v>0.11066311045514075</v>
      </c>
      <c r="L339" s="14" cm="1">
        <f t="array" ref="L339">Inputs!$C$39*INDEX($T339:$AT339,MATCH(L$1,$T$2:$AT$2,0))/SUM(_xlfn._xlws.FILTER($T337:$AT340,$T$2:$AT$2=L$1))</f>
        <v>0.13392322242667828</v>
      </c>
      <c r="M339" s="14" cm="1">
        <f t="array" ref="M339">Inputs!$C$39*INDEX($T339:$AT339,MATCH(M$1,$T$2:$AT$2,0))/SUM(_xlfn._xlws.FILTER($T337:$AT340,$T$2:$AT$2=M$1))</f>
        <v>0.14395036873067493</v>
      </c>
      <c r="N339" s="14" cm="1">
        <f t="array" ref="N339">Inputs!$C$39*INDEX($T339:$AT339,MATCH(N$1,$T$2:$AT$2,0))/SUM(_xlfn._xlws.FILTER($T337:$AT340,$T$2:$AT$2=N$1))</f>
        <v>0.15413809355457331</v>
      </c>
      <c r="O339" s="14" cm="1">
        <f t="array" ref="O339">Inputs!$C$39*INDEX($T339:$AT339,MATCH(O$1,$T$2:$AT$2,0))/SUM(_xlfn._xlws.FILTER($T337:$AT340,$T$2:$AT$2=O$1))</f>
        <v>0.16440968112323839</v>
      </c>
      <c r="P339" s="14" cm="1">
        <f t="array" ref="P339">Inputs!$C$39*INDEX($T339:$AT339,MATCH(P$1,$T$2:$AT$2,0))/SUM(_xlfn._xlws.FILTER($T337:$AT340,$T$2:$AT$2=P$1))</f>
        <v>0.17468584613526811</v>
      </c>
      <c r="Q339" s="14" cm="1">
        <f t="array" ref="Q339">Inputs!$C$39*INDEX($T339:$AT339,MATCH(Q$1,$T$2:$AT$2,0))/SUM(_xlfn._xlws.FILTER($T337:$AT340,$T$2:$AT$2=Q$1))</f>
        <v>0.18488716213417014</v>
      </c>
      <c r="R339" s="14" cm="1">
        <f t="array" ref="R339">Inputs!$C$39*INDEX($T339:$AT339,MATCH(R$1,$T$2:$AT$2,0))/SUM(_xlfn._xlws.FILTER($T337:$AT340,$T$2:$AT$2=R$1))</f>
        <v>0.19493649904806509</v>
      </c>
      <c r="T339" s="5">
        <f>QC!C$111*1000</f>
        <v>14881204.801329326</v>
      </c>
      <c r="U339" s="5">
        <f>QC!D$111*1000</f>
        <v>15337890.72082332</v>
      </c>
      <c r="V339" s="5">
        <f>QC!E$111*1000</f>
        <v>15993704.102197908</v>
      </c>
      <c r="W339" s="5">
        <f>QC!F$111*1000</f>
        <v>16955459.819987219</v>
      </c>
      <c r="X339" s="5">
        <f>QC!G$111*1000</f>
        <v>17214733.428058062</v>
      </c>
      <c r="Y339" s="5">
        <f>QC!H$111*1000</f>
        <v>17666409.615614463</v>
      </c>
      <c r="Z339" s="5">
        <f>QC!I$111*1000</f>
        <v>17639939.435815107</v>
      </c>
      <c r="AA339" s="5">
        <f>QC!J$111*1000</f>
        <v>18955067.262179721</v>
      </c>
      <c r="AB339" s="5">
        <f>QC!K$111*1000</f>
        <v>18323783.737748105</v>
      </c>
      <c r="AC339" s="5">
        <f>QC!L$111*1000</f>
        <v>19337254.820240702</v>
      </c>
      <c r="AD339" s="5">
        <f>QC!M$111*1000</f>
        <v>32043035.899920501</v>
      </c>
      <c r="AE339" s="5">
        <f>QC!N$111*1000</f>
        <v>21757154.703158539</v>
      </c>
      <c r="AF339" s="5">
        <f>QC!O$111*1000</f>
        <v>21842498.690142561</v>
      </c>
      <c r="AG339" s="5">
        <f>QC!P$111*1000</f>
        <v>22469459.334192239</v>
      </c>
      <c r="AH339" s="5">
        <f>QC!Q$111*1000</f>
        <v>22026516.818423551</v>
      </c>
      <c r="AI339" s="5">
        <f>QC!R$111*1000</f>
        <v>23355174.471940786</v>
      </c>
      <c r="AJ339" s="5">
        <f>QC!S$111*1000</f>
        <v>25185860.075006332</v>
      </c>
      <c r="AK339" s="5">
        <f>QC!T$111*1000</f>
        <v>27553945.929187313</v>
      </c>
      <c r="AL339" s="5">
        <f>QC!U$111*1000</f>
        <v>28783657.537851632</v>
      </c>
      <c r="AM339" s="5">
        <f>QC!V$111*1000</f>
        <v>30446109.703534454</v>
      </c>
      <c r="AN339" s="5">
        <f>QC!W$111*1000</f>
        <v>26762706.639292795</v>
      </c>
      <c r="AO339" s="41">
        <f t="shared" ref="AO339" si="432">AM339*(1+$AV339)^5</f>
        <v>32799106.964126498</v>
      </c>
      <c r="AP339" s="18">
        <f t="shared" ref="AP339" si="433">AO339*(1+$AV339)^5</f>
        <v>35333953.274146058</v>
      </c>
      <c r="AQ339" s="18">
        <f t="shared" ref="AQ339" si="434">AP339*(1+$AV339)^5</f>
        <v>38064702.656235464</v>
      </c>
      <c r="AR339" s="18">
        <f t="shared" ref="AR339" si="435">AQ339*(1+$AV339)^5</f>
        <v>41006495.284177519</v>
      </c>
      <c r="AS339" s="18">
        <f t="shared" ref="AS339" si="436">AR339*(1+$AV339)^5</f>
        <v>44175641.425004467</v>
      </c>
      <c r="AT339" s="18">
        <f t="shared" ref="AT339" si="437">AS339*(1+$AV339)^5</f>
        <v>47589711.868489236</v>
      </c>
      <c r="AV339" s="46">
        <f t="shared" ref="AV339" si="438">AV287</f>
        <v>1.4999999999999999E-2</v>
      </c>
    </row>
    <row r="340" spans="1:48" x14ac:dyDescent="0.2">
      <c r="A340" s="21" t="str">
        <f t="shared" si="392"/>
        <v>CIMS.CAN.QC.Transportation Personal.Passenger VehiclesLight Truck_largeMarket share</v>
      </c>
      <c r="B340" s="1" t="s">
        <v>286</v>
      </c>
      <c r="C340" s="1" t="s">
        <v>211</v>
      </c>
      <c r="D340" s="1" t="s">
        <v>161</v>
      </c>
      <c r="E340" s="1" t="s">
        <v>72</v>
      </c>
      <c r="G340" s="1" t="s">
        <v>73</v>
      </c>
      <c r="H340" s="14" cm="1">
        <f t="array" ref="H340">Inputs!$C$40*INDEX($T339:$AT339,MATCH(H$1,$T$2:$AT$2,0))/SUM(_xlfn._xlws.FILTER($T337:$AT340,$T$2:$AT$2=H$1))</f>
        <v>0.16365721156744353</v>
      </c>
      <c r="I340" s="14" cm="1">
        <f t="array" ref="I340">Inputs!$C$40*INDEX($T339:$AT339,MATCH(I$1,$T$2:$AT$2,0))/SUM(_xlfn._xlws.FILTER($T337:$AT340,$T$2:$AT$2=I$1))</f>
        <v>0.17800131763290233</v>
      </c>
      <c r="J340" s="14" cm="1">
        <f t="array" ref="J340">Inputs!$C$40*INDEX($T339:$AT339,MATCH(J$1,$T$2:$AT$2,0))/SUM(_xlfn._xlws.FILTER($T337:$AT340,$T$2:$AT$2=J$1))</f>
        <v>0.25036373577160626</v>
      </c>
      <c r="K340" s="14" cm="1">
        <f t="array" ref="K340">Inputs!$C$40*INDEX($T339:$AT339,MATCH(K$1,$T$2:$AT$2,0))/SUM(_xlfn._xlws.FILTER($T337:$AT340,$T$2:$AT$2=K$1))</f>
        <v>0.22467964849983121</v>
      </c>
      <c r="L340" s="14" cm="1">
        <f t="array" ref="L340">Inputs!$C$40*INDEX($T339:$AT339,MATCH(L$1,$T$2:$AT$2,0))/SUM(_xlfn._xlws.FILTER($T337:$AT340,$T$2:$AT$2=L$1))</f>
        <v>0.27190472432083163</v>
      </c>
      <c r="M340" s="14" cm="1">
        <f t="array" ref="M340">Inputs!$C$40*INDEX($T339:$AT339,MATCH(M$1,$T$2:$AT$2,0))/SUM(_xlfn._xlws.FILTER($T337:$AT340,$T$2:$AT$2=M$1))</f>
        <v>0.2922628698471279</v>
      </c>
      <c r="N340" s="14" cm="1">
        <f t="array" ref="N340">Inputs!$C$40*INDEX($T339:$AT339,MATCH(N$1,$T$2:$AT$2,0))/SUM(_xlfn._xlws.FILTER($T337:$AT340,$T$2:$AT$2=N$1))</f>
        <v>0.31294703842898214</v>
      </c>
      <c r="O340" s="14" cm="1">
        <f t="array" ref="O340">Inputs!$C$40*INDEX($T339:$AT339,MATCH(O$1,$T$2:$AT$2,0))/SUM(_xlfn._xlws.FILTER($T337:$AT340,$T$2:$AT$2=O$1))</f>
        <v>0.33380147379566577</v>
      </c>
      <c r="P340" s="14" cm="1">
        <f t="array" ref="P340">Inputs!$C$40*INDEX($T339:$AT339,MATCH(P$1,$T$2:$AT$2,0))/SUM(_xlfn._xlws.FILTER($T337:$AT340,$T$2:$AT$2=P$1))</f>
        <v>0.35466520275948371</v>
      </c>
      <c r="Q340" s="14" cm="1">
        <f t="array" ref="Q340">Inputs!$C$40*INDEX($T339:$AT339,MATCH(Q$1,$T$2:$AT$2,0))/SUM(_xlfn._xlws.FILTER($T337:$AT340,$T$2:$AT$2=Q$1))</f>
        <v>0.37537696554513322</v>
      </c>
      <c r="R340" s="14" cm="1">
        <f t="array" ref="R340">Inputs!$C$40*INDEX($T339:$AT339,MATCH(R$1,$T$2:$AT$2,0))/SUM(_xlfn._xlws.FILTER($T337:$AT340,$T$2:$AT$2=R$1))</f>
        <v>0.39578016473395022</v>
      </c>
      <c r="T340" s="5"/>
      <c r="U340" s="14"/>
      <c r="V340" s="5"/>
      <c r="W340" s="5"/>
      <c r="X340" s="5"/>
      <c r="Y340" s="5"/>
      <c r="Z340" s="5"/>
      <c r="AA340" s="5"/>
      <c r="AB340" s="5"/>
      <c r="AC340" s="5"/>
      <c r="AD340" s="5"/>
      <c r="AE340" s="5"/>
      <c r="AF340" s="5"/>
      <c r="AG340" s="5"/>
      <c r="AH340" s="5"/>
      <c r="AI340" s="5"/>
      <c r="AJ340" s="5"/>
      <c r="AK340" s="5"/>
      <c r="AL340" s="5"/>
      <c r="AM340" s="5"/>
      <c r="AN340" s="5"/>
      <c r="AO340" s="18"/>
      <c r="AP340" s="18"/>
      <c r="AQ340" s="18"/>
      <c r="AR340" s="18"/>
      <c r="AS340" s="18"/>
      <c r="AT340" s="18"/>
    </row>
    <row r="341" spans="1:48" x14ac:dyDescent="0.2">
      <c r="A341" s="21" t="str">
        <f t="shared" si="392"/>
        <v>CIMS.CAN.QC.Transportation Personal.Passenger Vehicle MotorsOutput</v>
      </c>
      <c r="B341" s="1" t="s">
        <v>287</v>
      </c>
      <c r="C341" s="1" t="s">
        <v>211</v>
      </c>
      <c r="E341" s="1" t="s">
        <v>78</v>
      </c>
      <c r="G341" s="1" t="s">
        <v>222</v>
      </c>
      <c r="H341" s="14">
        <f t="shared" ref="H341:H345" si="439">T341</f>
        <v>154.56765119831397</v>
      </c>
      <c r="I341" s="14"/>
      <c r="J341" s="14"/>
      <c r="K341" s="14"/>
      <c r="L341" s="14"/>
      <c r="M341" s="14"/>
      <c r="N341" s="14"/>
      <c r="O341" s="14"/>
      <c r="P341" s="14"/>
      <c r="Q341" s="14"/>
      <c r="R341" s="14"/>
      <c r="T341" s="14">
        <f>AVERAGE(QC!C$40:V$40)/100</f>
        <v>154.56765119831397</v>
      </c>
      <c r="U341" s="14"/>
      <c r="V341" s="5"/>
      <c r="W341" s="5"/>
      <c r="X341" s="5"/>
      <c r="Y341" s="5"/>
      <c r="Z341" s="5"/>
      <c r="AA341" s="5"/>
      <c r="AB341" s="5"/>
      <c r="AC341" s="5"/>
      <c r="AD341" s="14"/>
      <c r="AE341" s="5"/>
      <c r="AF341" s="5"/>
      <c r="AG341" s="5"/>
      <c r="AH341" s="5"/>
      <c r="AI341" s="5"/>
      <c r="AJ341" s="5"/>
      <c r="AK341" s="5"/>
      <c r="AL341" s="5"/>
      <c r="AM341" s="5"/>
      <c r="AN341" s="5"/>
      <c r="AO341" s="18"/>
      <c r="AP341" s="18"/>
      <c r="AQ341" s="18"/>
      <c r="AR341" s="18"/>
      <c r="AS341" s="18"/>
      <c r="AT341" s="18"/>
    </row>
    <row r="342" spans="1:48" x14ac:dyDescent="0.2">
      <c r="A342" s="21" t="str">
        <f t="shared" si="392"/>
        <v>CIMS.CAN.QC.Transportation Personal.Passenger Vehicle MotorsGasoline ExistingService requestedCIMS.CAN.QC.Fuel Blends.Gasoline_Transportation</v>
      </c>
      <c r="B342" s="1" t="s">
        <v>287</v>
      </c>
      <c r="C342" s="1" t="s">
        <v>211</v>
      </c>
      <c r="D342" s="1" t="s">
        <v>74</v>
      </c>
      <c r="E342" s="1" t="s">
        <v>71</v>
      </c>
      <c r="F342" s="1" t="s">
        <v>451</v>
      </c>
      <c r="G342" s="1" t="s">
        <v>68</v>
      </c>
      <c r="H342" s="14">
        <f t="shared" si="439"/>
        <v>0.35414524103715861</v>
      </c>
      <c r="I342" s="14"/>
      <c r="J342" s="14"/>
      <c r="K342" s="14"/>
      <c r="L342" s="14"/>
      <c r="M342" s="14"/>
      <c r="N342" s="14"/>
      <c r="O342" s="14"/>
      <c r="P342" s="14"/>
      <c r="Q342" s="14"/>
      <c r="R342" s="14"/>
      <c r="T342" s="14">
        <f>(SUMPRODUCT(H337:H338,Inputs!$C$46:$C$47)*QC!C$91/QC!C$76+SUMPRODUCT(H339:H340,Inputs!$C$48:$C$49)*QC!C$126/QC!C$111)/1000*100</f>
        <v>0.35414524103715861</v>
      </c>
      <c r="U342" s="14"/>
      <c r="V342" s="5"/>
      <c r="W342" s="5"/>
      <c r="X342" s="5"/>
      <c r="Y342" s="5"/>
      <c r="Z342" s="5"/>
      <c r="AA342" s="5"/>
      <c r="AB342" s="5"/>
      <c r="AC342" s="5"/>
      <c r="AD342" s="14"/>
      <c r="AE342" s="5"/>
      <c r="AF342" s="5"/>
      <c r="AG342" s="5"/>
      <c r="AH342" s="5"/>
      <c r="AI342" s="5"/>
      <c r="AJ342" s="5"/>
      <c r="AK342" s="5"/>
      <c r="AL342" s="5"/>
      <c r="AM342" s="14"/>
      <c r="AN342" s="5"/>
      <c r="AO342" s="18"/>
      <c r="AP342" s="18"/>
      <c r="AQ342" s="18"/>
      <c r="AR342" s="18"/>
      <c r="AS342" s="18"/>
      <c r="AT342" s="18"/>
    </row>
    <row r="343" spans="1:48" x14ac:dyDescent="0.2">
      <c r="A343" s="21" t="str">
        <f t="shared" si="392"/>
        <v>CIMS.CAN.QC.Transportation Personal.Passenger Vehicle MotorsGasoline StandardService requestedCIMS.CAN.QC.Fuel Blends.Gasoline_Transportation</v>
      </c>
      <c r="B343" s="1" t="s">
        <v>287</v>
      </c>
      <c r="C343" s="1" t="s">
        <v>211</v>
      </c>
      <c r="D343" s="1" t="s">
        <v>75</v>
      </c>
      <c r="E343" s="1" t="s">
        <v>71</v>
      </c>
      <c r="F343" s="1" t="s">
        <v>451</v>
      </c>
      <c r="G343" s="1" t="s">
        <v>68</v>
      </c>
      <c r="H343" s="14">
        <f t="shared" si="439"/>
        <v>0.27242686991341741</v>
      </c>
      <c r="I343" s="14"/>
      <c r="J343" s="14"/>
      <c r="K343" s="14"/>
      <c r="L343" s="14"/>
      <c r="M343" s="14"/>
      <c r="N343" s="14"/>
      <c r="O343" s="14"/>
      <c r="P343" s="14"/>
      <c r="Q343" s="14"/>
      <c r="R343" s="14"/>
      <c r="T343" s="14">
        <f>(SUMPRODUCT(J337:J338,Inputs!$C$46:$C$47)*QC!M$91/QC!M$76+SUMPRODUCT(J339:J340,Inputs!$C$48:$C$49)*QC!M$126/QC!M$111)/1000*100</f>
        <v>0.27242686991341741</v>
      </c>
      <c r="U343" s="14"/>
      <c r="V343" s="5"/>
      <c r="W343" s="5"/>
      <c r="X343" s="5"/>
      <c r="Y343" s="5"/>
      <c r="Z343" s="5"/>
      <c r="AA343" s="5"/>
      <c r="AB343" s="5"/>
      <c r="AC343" s="5"/>
      <c r="AD343" s="5"/>
      <c r="AE343" s="5"/>
      <c r="AF343" s="5"/>
      <c r="AG343" s="5"/>
      <c r="AH343" s="5"/>
      <c r="AI343" s="5"/>
      <c r="AJ343" s="5"/>
      <c r="AK343" s="5"/>
      <c r="AL343" s="5"/>
      <c r="AM343" s="5"/>
      <c r="AN343" s="5"/>
      <c r="AO343" s="18"/>
      <c r="AP343" s="18"/>
      <c r="AQ343" s="18"/>
      <c r="AR343" s="18"/>
      <c r="AS343" s="18"/>
      <c r="AT343" s="18"/>
    </row>
    <row r="344" spans="1:48" x14ac:dyDescent="0.2">
      <c r="A344" s="21" t="str">
        <f t="shared" si="392"/>
        <v>CIMS.CAN.QC.Transportation Personal.Passenger Vehicle MotorsGasoline EfficientService requestedCIMS.CAN.QC.Fuel Blends.Gasoline_Transportation</v>
      </c>
      <c r="B344" s="1" t="s">
        <v>287</v>
      </c>
      <c r="C344" s="1" t="s">
        <v>211</v>
      </c>
      <c r="D344" s="1" t="s">
        <v>76</v>
      </c>
      <c r="E344" s="1" t="s">
        <v>71</v>
      </c>
      <c r="F344" s="1" t="s">
        <v>451</v>
      </c>
      <c r="G344" s="1" t="s">
        <v>68</v>
      </c>
      <c r="H344" s="14">
        <f t="shared" si="439"/>
        <v>0.332593739407616</v>
      </c>
      <c r="I344" s="14"/>
      <c r="J344" s="14"/>
      <c r="K344" s="14"/>
      <c r="L344" s="14"/>
      <c r="M344" s="14"/>
      <c r="N344" s="14"/>
      <c r="O344" s="14"/>
      <c r="P344" s="14"/>
      <c r="Q344" s="14"/>
      <c r="R344" s="14"/>
      <c r="T344" s="14">
        <f>(SUMPRODUCT(L337:L338,Inputs!$C$46:$C$47)*QC!V$91/QC!V$76+SUMPRODUCT(L339:L340,Inputs!$C$48:$C$49)*QC!V$126/QC!V$111)/1000*100</f>
        <v>0.332593739407616</v>
      </c>
      <c r="U344" s="14"/>
      <c r="V344" s="5"/>
      <c r="W344" s="5"/>
      <c r="X344" s="5"/>
      <c r="Y344" s="5"/>
      <c r="Z344" s="5"/>
      <c r="AA344" s="5"/>
      <c r="AB344" s="5"/>
      <c r="AC344" s="5"/>
      <c r="AD344" s="14"/>
      <c r="AE344" s="5"/>
      <c r="AF344" s="5"/>
      <c r="AG344" s="5"/>
      <c r="AH344" s="5"/>
      <c r="AI344" s="5"/>
      <c r="AJ344" s="5"/>
      <c r="AK344" s="5"/>
      <c r="AL344" s="5"/>
      <c r="AM344" s="14"/>
      <c r="AN344" s="5"/>
      <c r="AO344" s="18"/>
      <c r="AP344" s="18"/>
      <c r="AQ344" s="18"/>
      <c r="AR344" s="18"/>
      <c r="AS344" s="18"/>
      <c r="AT344" s="18"/>
    </row>
    <row r="345" spans="1:48" x14ac:dyDescent="0.2">
      <c r="A345" s="21" t="str">
        <f t="shared" si="392"/>
        <v>CIMS.CAN.QC.Transportation Personal.Passenger Vehicle MotorsGasoline ExistingMarket share</v>
      </c>
      <c r="B345" s="1" t="s">
        <v>287</v>
      </c>
      <c r="C345" s="1" t="s">
        <v>211</v>
      </c>
      <c r="D345" s="1" t="s">
        <v>74</v>
      </c>
      <c r="E345" s="1" t="s">
        <v>72</v>
      </c>
      <c r="G345" s="1" t="s">
        <v>73</v>
      </c>
      <c r="H345" s="14">
        <f t="shared" si="439"/>
        <v>1</v>
      </c>
      <c r="I345" s="14"/>
      <c r="J345" s="14"/>
      <c r="K345" s="14"/>
      <c r="L345" s="14"/>
      <c r="M345" s="14"/>
      <c r="N345" s="14"/>
      <c r="O345" s="14"/>
      <c r="P345" s="14"/>
      <c r="Q345" s="14"/>
      <c r="R345" s="14"/>
      <c r="T345" s="36">
        <v>1</v>
      </c>
      <c r="U345" s="14"/>
      <c r="V345" s="5"/>
      <c r="W345" s="5"/>
      <c r="X345" s="5"/>
      <c r="Y345" s="5"/>
      <c r="Z345" s="5"/>
      <c r="AA345" s="5"/>
      <c r="AB345" s="5"/>
      <c r="AC345" s="5"/>
      <c r="AD345" s="5"/>
      <c r="AE345" s="5"/>
      <c r="AF345" s="5"/>
      <c r="AG345" s="5"/>
      <c r="AH345" s="5"/>
      <c r="AI345" s="5"/>
      <c r="AJ345" s="5"/>
      <c r="AK345" s="5"/>
      <c r="AL345" s="5"/>
      <c r="AM345" s="5"/>
      <c r="AN345" s="5"/>
      <c r="AO345" s="18"/>
      <c r="AP345" s="18"/>
      <c r="AQ345" s="18"/>
      <c r="AR345" s="18"/>
      <c r="AS345" s="18"/>
      <c r="AT345" s="18"/>
    </row>
    <row r="346" spans="1:48" x14ac:dyDescent="0.2">
      <c r="A346" s="21" t="str">
        <f t="shared" si="392"/>
        <v>CIMS.CAN.QC.Transportation Personal.TransitService requestedCIMS.CAN.QC.Transportation Personal.Transit.Public Bus</v>
      </c>
      <c r="B346" s="1" t="s">
        <v>288</v>
      </c>
      <c r="C346" s="1" t="s">
        <v>211</v>
      </c>
      <c r="E346" s="1" t="s">
        <v>71</v>
      </c>
      <c r="F346" s="1" t="s">
        <v>289</v>
      </c>
      <c r="G346" s="1" t="s">
        <v>73</v>
      </c>
      <c r="H346" s="14" cm="1">
        <f t="array" ref="H346">INDEX($T346:$AN346,MATCH(H$2,$T$2:$AN$2,0))/SUM(_xlfn._xlws.FILTER($T346:$AN347,$T$2:$AN$2=H$2))</f>
        <v>0.81870759118293823</v>
      </c>
      <c r="I346" s="14" cm="1">
        <f t="array" ref="I346">INDEX($T346:$AN346,MATCH(I$2,$T$2:$AN$2,0))/SUM(_xlfn._xlws.FILTER($T346:$AN347,$T$2:$AN$2=I$2))</f>
        <v>0.81040424251954613</v>
      </c>
      <c r="J346" s="52">
        <f>1-J347</f>
        <v>0.79929911707270684</v>
      </c>
      <c r="K346" s="14" cm="1">
        <f t="array" ref="K346">INDEX($T346:$AN346,MATCH(K$2,$T$2:$AN$2,0))/SUM(_xlfn._xlws.FILTER($T346:$AN347,$T$2:$AN$2=K$2))</f>
        <v>0.78819399162586756</v>
      </c>
      <c r="L346" s="14" cm="1">
        <f t="array" ref="L346">INDEX($T346:$AN346,MATCH(L$2,$T$2:$AN$2,0))/SUM(_xlfn._xlws.FILTER($T346:$AN347,$T$2:$AN$2=L$2))</f>
        <v>0.76192076614927118</v>
      </c>
      <c r="M346" s="36">
        <f t="shared" ref="M346:R346" si="440">L346</f>
        <v>0.76192076614927118</v>
      </c>
      <c r="N346" s="36">
        <f t="shared" si="440"/>
        <v>0.76192076614927118</v>
      </c>
      <c r="O346" s="36">
        <f t="shared" si="440"/>
        <v>0.76192076614927118</v>
      </c>
      <c r="P346" s="36">
        <f t="shared" si="440"/>
        <v>0.76192076614927118</v>
      </c>
      <c r="Q346" s="36">
        <f t="shared" si="440"/>
        <v>0.76192076614927118</v>
      </c>
      <c r="R346" s="36">
        <f t="shared" si="440"/>
        <v>0.76192076614927118</v>
      </c>
      <c r="T346" s="5">
        <f>SUM(QC!C$177,QC!C$212)*1000-T347</f>
        <v>4502026.8491578521</v>
      </c>
      <c r="U346" s="5">
        <f>SUM(QC!D$177,QC!D$212)*1000-U347</f>
        <v>3550665.7074964335</v>
      </c>
      <c r="V346" s="5">
        <f>SUM(QC!E$177,QC!E$212)*1000-V347</f>
        <v>3876300.4617547714</v>
      </c>
      <c r="W346" s="5">
        <f>SUM(QC!F$177,QC!F$212)*1000-W347</f>
        <v>5379933.8492713645</v>
      </c>
      <c r="X346" s="5">
        <f>SUM(QC!G$177,QC!G$212)*1000-X347</f>
        <v>4939925.9846847719</v>
      </c>
      <c r="Y346" s="5">
        <f>SUM(QC!H$177,QC!H$212)*1000-Y347</f>
        <v>5295255.0787544437</v>
      </c>
      <c r="Z346" s="5">
        <f>SUM(QC!I$177,QC!I$212)*1000-Z347</f>
        <v>7653467.7679476738</v>
      </c>
      <c r="AA346" s="5">
        <f>SUM(QC!J$177,QC!J$212)*1000-AA347</f>
        <v>6495686.7352370378</v>
      </c>
      <c r="AB346" s="5">
        <f>SUM(QC!K$177,QC!K$212)*1000-AB347</f>
        <v>7262360.3876170591</v>
      </c>
      <c r="AC346" s="5">
        <f>SUM(QC!L$177,QC!L$212)*1000-AC347</f>
        <v>7468276.1721194144</v>
      </c>
      <c r="AD346" s="5">
        <f>SUM(QC!M$177,QC!M$212)*1000-AD347</f>
        <v>8688144.9418512862</v>
      </c>
      <c r="AE346" s="5">
        <f>SUM(QC!N$177,QC!N$212)*1000-AE347</f>
        <v>9069187.4215443861</v>
      </c>
      <c r="AF346" s="5">
        <f>SUM(QC!O$177,QC!O$212)*1000-AF347</f>
        <v>8322362.3249586951</v>
      </c>
      <c r="AG346" s="5">
        <f>SUM(QC!P$177,QC!P$212)*1000-AG347</f>
        <v>8338842.0641900813</v>
      </c>
      <c r="AH346" s="5">
        <f>SUM(QC!Q$177,QC!Q$212)*1000-AH347</f>
        <v>7052142.7437319569</v>
      </c>
      <c r="AI346" s="5">
        <f>SUM(QC!R$177,QC!R$212)*1000-AI347</f>
        <v>7759289.9808670729</v>
      </c>
      <c r="AJ346" s="5">
        <f>SUM(QC!S$177,QC!S$212)*1000-AJ347</f>
        <v>8162021.2407144476</v>
      </c>
      <c r="AK346" s="5">
        <f>SUM(QC!T$177,QC!T$212)*1000-AK347</f>
        <v>9897825.0790884048</v>
      </c>
      <c r="AL346" s="5">
        <f>SUM(QC!U$177,QC!U$212)*1000-AL347</f>
        <v>8282549.7601791862</v>
      </c>
      <c r="AM346" s="5">
        <f>SUM(QC!V$177,QC!V$212)*1000-AM347</f>
        <v>8518018.2528440543</v>
      </c>
      <c r="AN346" s="5">
        <f>SUM(QC!W$177,QC!W$212)*1000-AN347</f>
        <v>8226240.615727216</v>
      </c>
      <c r="AO346" s="18"/>
      <c r="AP346" s="18"/>
      <c r="AQ346" s="18"/>
      <c r="AR346" s="18"/>
      <c r="AS346" s="18"/>
      <c r="AT346" s="18"/>
      <c r="AU346" s="18"/>
      <c r="AV346" s="18"/>
    </row>
    <row r="347" spans="1:48" x14ac:dyDescent="0.2">
      <c r="A347" s="21" t="str">
        <f t="shared" si="392"/>
        <v>CIMS.CAN.QC.Transportation Personal.TransitService requestedCIMS.CAN.QC.Transportation Personal.Transit.Rapid Transit</v>
      </c>
      <c r="B347" s="1" t="s">
        <v>288</v>
      </c>
      <c r="C347" s="1" t="s">
        <v>211</v>
      </c>
      <c r="E347" s="1" t="s">
        <v>71</v>
      </c>
      <c r="F347" s="1" t="s">
        <v>396</v>
      </c>
      <c r="G347" s="1" t="s">
        <v>73</v>
      </c>
      <c r="H347" s="14">
        <f t="shared" ref="H347" si="441">1-H346</f>
        <v>0.18129240881706177</v>
      </c>
      <c r="I347" s="14">
        <f t="shared" ref="I347" si="442">1-I346</f>
        <v>0.18959575748045387</v>
      </c>
      <c r="J347" s="52">
        <f>AVERAGE(I347,K347)</f>
        <v>0.20070088292729316</v>
      </c>
      <c r="K347" s="14">
        <f t="shared" ref="K347" si="443">1-K346</f>
        <v>0.21180600837413244</v>
      </c>
      <c r="L347" s="14">
        <f t="shared" ref="L347" si="444">1-L346</f>
        <v>0.23807923385072882</v>
      </c>
      <c r="M347" s="36">
        <f t="shared" ref="M347:R347" si="445">L347</f>
        <v>0.23807923385072882</v>
      </c>
      <c r="N347" s="36">
        <f t="shared" si="445"/>
        <v>0.23807923385072882</v>
      </c>
      <c r="O347" s="36">
        <f t="shared" si="445"/>
        <v>0.23807923385072882</v>
      </c>
      <c r="P347" s="36">
        <f t="shared" si="445"/>
        <v>0.23807923385072882</v>
      </c>
      <c r="Q347" s="36">
        <f t="shared" si="445"/>
        <v>0.23807923385072882</v>
      </c>
      <c r="R347" s="36">
        <f t="shared" si="445"/>
        <v>0.23807923385072882</v>
      </c>
      <c r="T347" s="51">
        <f>QC!C$227*1000/Inputs!$C$90*Inputs!$D$12*0.6/(QC!C$227*1000/Inputs!$C$90*Inputs!$D$12*0.6+QC!C$223*1000/Inputs!$C$92*Inputs!$D$10)*QC!C$212*1000</f>
        <v>996916.72684214695</v>
      </c>
      <c r="U347" s="51">
        <f>QC!D$227*1000/Inputs!$C$90*Inputs!$D$12*0.6/(QC!D$227*1000/Inputs!$C$90*Inputs!$D$12*0.6+QC!D$223*1000/Inputs!$C$92*Inputs!$D$10)*QC!D$212*1000</f>
        <v>1068925.5035035664</v>
      </c>
      <c r="V347" s="51">
        <f>QC!E$227*1000/Inputs!$C$90*Inputs!$D$12*0.6/(QC!E$227*1000/Inputs!$C$90*Inputs!$D$12*0.6+QC!E$223*1000/Inputs!$C$92*Inputs!$D$10)*QC!E$212*1000</f>
        <v>1058194.8662452283</v>
      </c>
      <c r="W347" s="51">
        <f>QC!F$227*1000/Inputs!$C$90*Inputs!$D$12*0.6/(QC!F$227*1000/Inputs!$C$90*Inputs!$D$12*0.6+QC!F$223*1000/Inputs!$C$92*Inputs!$D$10)*QC!F$212*1000</f>
        <v>1136690.2787286355</v>
      </c>
      <c r="X347" s="51">
        <f>QC!G$227*1000/Inputs!$C$90*Inputs!$D$12*0.6/(QC!G$227*1000/Inputs!$C$90*Inputs!$D$12*0.6+QC!G$223*1000/Inputs!$C$92*Inputs!$D$10)*QC!G$212*1000</f>
        <v>1161800.7753152279</v>
      </c>
      <c r="Y347" s="51">
        <f>QC!H$227*1000/Inputs!$C$90*Inputs!$D$12*0.6/(QC!H$227*1000/Inputs!$C$90*Inputs!$D$12*0.6+QC!H$223*1000/Inputs!$C$92*Inputs!$D$10)*QC!H$212*1000</f>
        <v>1238835.9352455563</v>
      </c>
      <c r="Z347" s="51">
        <f>QC!I$227*1000/Inputs!$C$90*Inputs!$D$12*0.6/(QC!I$227*1000/Inputs!$C$90*Inputs!$D$12*0.6+QC!I$223*1000/Inputs!$C$92*Inputs!$D$10)*QC!I$212*1000</f>
        <v>1430372.1030523251</v>
      </c>
      <c r="AA347" s="51">
        <f>QC!J$227*1000/Inputs!$C$90*Inputs!$D$12*0.6/(QC!J$227*1000/Inputs!$C$90*Inputs!$D$12*0.6+QC!J$223*1000/Inputs!$C$92*Inputs!$D$10)*QC!J$212*1000</f>
        <v>1210554.9817629629</v>
      </c>
      <c r="AB347" s="51">
        <f>QC!K$227*1000/Inputs!$C$90*Inputs!$D$12*0.6/(QC!K$227*1000/Inputs!$C$90*Inputs!$D$12*0.6+QC!K$223*1000/Inputs!$C$92*Inputs!$D$10)*QC!K$212*1000</f>
        <v>1379181.0333829408</v>
      </c>
      <c r="AC347" s="51">
        <f>QC!L$227*1000/Inputs!$C$90*Inputs!$D$12*0.6/(QC!L$227*1000/Inputs!$C$90*Inputs!$D$12*0.6+QC!L$223*1000/Inputs!$C$92*Inputs!$D$10)*QC!L$212*1000</f>
        <v>1423285.9338805841</v>
      </c>
      <c r="AD347" s="51">
        <f>QC!M$227*1000/Inputs!$C$90*Inputs!$D$12*0.6/(QC!M$227*1000/Inputs!$C$90*Inputs!$D$12*0.6+QC!M$223*1000/Inputs!$C$92*Inputs!$D$10)*QC!M$212*1000</f>
        <v>1468578.4141487139</v>
      </c>
      <c r="AE347" s="51">
        <f>QC!N$227*1000/Inputs!$C$90*Inputs!$D$12*0.6/(QC!N$227*1000/Inputs!$C$90*Inputs!$D$12*0.6+QC!N$223*1000/Inputs!$C$92*Inputs!$D$10)*QC!N$212*1000</f>
        <v>1632358.7164556137</v>
      </c>
      <c r="AF347" s="51">
        <f>QC!O$227*1000/Inputs!$C$90*Inputs!$D$12*0.6/(QC!O$227*1000/Inputs!$C$90*Inputs!$D$12*0.6+QC!O$223*1000/Inputs!$C$92*Inputs!$D$10)*QC!O$212*1000</f>
        <v>1732855.9730413051</v>
      </c>
      <c r="AG347" s="51">
        <f>QC!P$227*1000/Inputs!$C$90*Inputs!$D$12*0.6/(QC!P$227*1000/Inputs!$C$90*Inputs!$D$12*0.6+QC!P$223*1000/Inputs!$C$92*Inputs!$D$10)*QC!P$212*1000</f>
        <v>1989970.8828099193</v>
      </c>
      <c r="AH347" s="51">
        <f>QC!Q$227*1000/Inputs!$C$90*Inputs!$D$12*0.6/(QC!Q$227*1000/Inputs!$C$90*Inputs!$D$12*0.6+QC!Q$223*1000/Inputs!$C$92*Inputs!$D$10)*QC!Q$212*1000</f>
        <v>2095669.978268042</v>
      </c>
      <c r="AI347" s="51">
        <f>QC!R$227*1000/Inputs!$C$90*Inputs!$D$12*0.6/(QC!R$227*1000/Inputs!$C$90*Inputs!$D$12*0.6+QC!R$223*1000/Inputs!$C$92*Inputs!$D$10)*QC!R$212*1000</f>
        <v>2085101.2011329271</v>
      </c>
      <c r="AJ347" s="51">
        <f>QC!S$227*1000/Inputs!$C$90*Inputs!$D$12*0.6/(QC!S$227*1000/Inputs!$C$90*Inputs!$D$12*0.6+QC!S$223*1000/Inputs!$C$92*Inputs!$D$10)*QC!S$212*1000</f>
        <v>1846117.7402855528</v>
      </c>
      <c r="AK347" s="51">
        <f>QC!T$227*1000/Inputs!$C$90*Inputs!$D$12*0.6/(QC!T$227*1000/Inputs!$C$90*Inputs!$D$12*0.6+QC!T$223*1000/Inputs!$C$92*Inputs!$D$10)*QC!T$212*1000</f>
        <v>2075128.5849115956</v>
      </c>
      <c r="AL347" s="51">
        <f>QC!U$227*1000/Inputs!$C$90*Inputs!$D$12*0.6/(QC!U$227*1000/Inputs!$C$90*Inputs!$D$12*0.6+QC!U$223*1000/Inputs!$C$92*Inputs!$D$10)*QC!U$212*1000</f>
        <v>1941413.8148208132</v>
      </c>
      <c r="AM347" s="51">
        <f>QC!V$227*1000/Inputs!$C$90*Inputs!$D$12*0.6/(QC!V$227*1000/Inputs!$C$90*Inputs!$D$12*0.6+QC!V$223*1000/Inputs!$C$92*Inputs!$D$10)*QC!V$212*1000</f>
        <v>2154657.567155947</v>
      </c>
      <c r="AN347" s="51">
        <f>QC!W$227*1000/Inputs!$C$90*Inputs!$D$12*0.6/(QC!W$227*1000/Inputs!$C$90*Inputs!$D$12*0.6+QC!W$223*1000/Inputs!$C$92*Inputs!$D$10)*QC!W$212*1000</f>
        <v>2570473.4012727849</v>
      </c>
      <c r="AO347" s="18"/>
      <c r="AP347" s="18"/>
      <c r="AQ347" s="18"/>
      <c r="AR347" s="18"/>
      <c r="AS347" s="18"/>
      <c r="AT347" s="18"/>
      <c r="AU347" s="18"/>
      <c r="AV347" s="18"/>
    </row>
    <row r="348" spans="1:48" x14ac:dyDescent="0.2">
      <c r="A348" s="21" t="str">
        <f t="shared" si="392"/>
        <v>CIMS.CAN.QC.Transportation Personal.Transit.Public BusOutput</v>
      </c>
      <c r="B348" s="1" t="s">
        <v>289</v>
      </c>
      <c r="C348" s="1" t="s">
        <v>211</v>
      </c>
      <c r="E348" s="1" t="s">
        <v>78</v>
      </c>
      <c r="G348" s="1" t="s">
        <v>139</v>
      </c>
      <c r="H348" s="14">
        <f>T348</f>
        <v>778.19774759284121</v>
      </c>
      <c r="I348" s="14"/>
      <c r="J348" s="14"/>
      <c r="K348" s="14"/>
      <c r="L348" s="14"/>
      <c r="M348" s="14"/>
      <c r="N348" s="14"/>
      <c r="O348" s="14"/>
      <c r="P348" s="14"/>
      <c r="Q348" s="14"/>
      <c r="R348" s="14"/>
      <c r="T348" s="5">
        <f>AVERAGE(CAN!C$218:W$218)/1000</f>
        <v>778.19774759284121</v>
      </c>
      <c r="U348" s="5"/>
      <c r="V348" s="5"/>
      <c r="W348" s="5"/>
      <c r="X348" s="5"/>
      <c r="Y348" s="5"/>
      <c r="Z348" s="5"/>
      <c r="AA348" s="5"/>
      <c r="AB348" s="5"/>
      <c r="AC348" s="5"/>
      <c r="AD348" s="5"/>
      <c r="AE348" s="5"/>
      <c r="AF348" s="5"/>
      <c r="AG348" s="5"/>
      <c r="AH348" s="5"/>
      <c r="AI348" s="5"/>
      <c r="AJ348" s="5"/>
      <c r="AK348" s="5"/>
      <c r="AL348" s="5"/>
      <c r="AM348" s="5"/>
      <c r="AN348" s="5"/>
      <c r="AO348" s="18"/>
      <c r="AP348" s="18"/>
      <c r="AQ348" s="18"/>
      <c r="AR348" s="18"/>
      <c r="AS348" s="18"/>
      <c r="AT348" s="18"/>
      <c r="AU348" s="18"/>
      <c r="AV348" s="18"/>
    </row>
    <row r="349" spans="1:48" x14ac:dyDescent="0.2">
      <c r="A349" s="21" t="str">
        <f t="shared" si="392"/>
        <v>CIMS.CAN.QC.Transportation Personal.Transit.Public BusFerry UrbanOutput</v>
      </c>
      <c r="B349" s="1" t="s">
        <v>289</v>
      </c>
      <c r="C349" s="1" t="s">
        <v>211</v>
      </c>
      <c r="D349" s="1" t="s">
        <v>416</v>
      </c>
      <c r="E349" s="1" t="s">
        <v>78</v>
      </c>
      <c r="G349" s="1" t="s">
        <v>139</v>
      </c>
      <c r="H349" s="14">
        <f>5127000*3.24/4/1000</f>
        <v>4152.8700000000008</v>
      </c>
      <c r="I349" s="14"/>
      <c r="J349" s="14"/>
      <c r="K349" s="14"/>
      <c r="L349" s="14"/>
      <c r="M349" s="14"/>
      <c r="N349" s="14"/>
      <c r="O349" s="14"/>
      <c r="P349" s="14"/>
      <c r="Q349" s="14"/>
      <c r="R349" s="14"/>
      <c r="T349" s="1" t="s">
        <v>421</v>
      </c>
      <c r="U349" s="5"/>
      <c r="V349" s="5"/>
      <c r="W349" s="5"/>
      <c r="X349" s="5"/>
      <c r="Y349" s="5"/>
      <c r="Z349" s="5"/>
      <c r="AA349" s="5"/>
      <c r="AB349" s="5"/>
      <c r="AC349" s="5"/>
      <c r="AD349" s="5"/>
      <c r="AE349" s="5"/>
      <c r="AF349" s="5"/>
      <c r="AG349" s="5"/>
      <c r="AH349" s="5"/>
      <c r="AI349" s="5"/>
      <c r="AJ349" s="5"/>
      <c r="AK349" s="5"/>
      <c r="AL349" s="5"/>
      <c r="AM349" s="5"/>
      <c r="AN349" s="5"/>
      <c r="AO349" s="18"/>
      <c r="AP349" s="18"/>
      <c r="AQ349" s="18"/>
      <c r="AR349" s="18"/>
      <c r="AS349" s="18"/>
      <c r="AT349" s="18"/>
      <c r="AU349" s="18"/>
      <c r="AV349" s="18"/>
    </row>
    <row r="350" spans="1:48" x14ac:dyDescent="0.2">
      <c r="A350" s="21" t="str">
        <f t="shared" si="392"/>
        <v>CIMS.CAN.QC.Transportation Personal.Transit.Public BusBus Urban DieselMarket share</v>
      </c>
      <c r="B350" s="1" t="s">
        <v>289</v>
      </c>
      <c r="C350" s="1" t="s">
        <v>211</v>
      </c>
      <c r="D350" s="1" t="s">
        <v>224</v>
      </c>
      <c r="E350" s="1" t="s">
        <v>72</v>
      </c>
      <c r="G350" s="1" t="s">
        <v>73</v>
      </c>
      <c r="H350" s="14">
        <f t="shared" ref="H350" si="446">T350/SUM(T350:T351)</f>
        <v>0.99586125686182825</v>
      </c>
      <c r="I350" s="14"/>
      <c r="J350" s="14"/>
      <c r="K350" s="14"/>
      <c r="L350" s="14"/>
      <c r="M350" s="14"/>
      <c r="N350" s="14"/>
      <c r="O350" s="14"/>
      <c r="P350" s="14"/>
      <c r="Q350" s="14"/>
      <c r="R350" s="14"/>
      <c r="T350" s="14">
        <f>QC!C$236</f>
        <v>0.74559816784321276</v>
      </c>
      <c r="U350" s="14"/>
      <c r="V350" s="14"/>
      <c r="W350" s="14"/>
      <c r="X350" s="14"/>
      <c r="Y350" s="14"/>
      <c r="Z350" s="14"/>
      <c r="AA350" s="14"/>
      <c r="AB350" s="14"/>
      <c r="AC350" s="14"/>
      <c r="AD350" s="14"/>
      <c r="AE350" s="14"/>
      <c r="AF350" s="14"/>
      <c r="AG350" s="14"/>
      <c r="AH350" s="14"/>
      <c r="AI350" s="14"/>
      <c r="AJ350" s="14"/>
      <c r="AK350" s="14"/>
      <c r="AL350" s="14"/>
      <c r="AM350" s="14"/>
      <c r="AN350" s="14"/>
      <c r="AO350" s="18"/>
      <c r="AP350" s="18"/>
      <c r="AQ350" s="18"/>
      <c r="AR350" s="18"/>
      <c r="AS350" s="18"/>
      <c r="AT350" s="18"/>
      <c r="AU350" s="18"/>
      <c r="AV350" s="18"/>
    </row>
    <row r="351" spans="1:48" x14ac:dyDescent="0.2">
      <c r="A351" s="21" t="str">
        <f t="shared" si="392"/>
        <v>CIMS.CAN.QC.Transportation Personal.Transit.Public BusBus Urban NGMarket share</v>
      </c>
      <c r="B351" s="1" t="s">
        <v>289</v>
      </c>
      <c r="C351" s="1" t="s">
        <v>211</v>
      </c>
      <c r="D351" s="1" t="s">
        <v>126</v>
      </c>
      <c r="E351" s="1" t="s">
        <v>72</v>
      </c>
      <c r="G351" s="1" t="s">
        <v>73</v>
      </c>
      <c r="H351" s="14">
        <f t="shared" ref="H351" si="447">T351/SUM(T350:T351)</f>
        <v>4.1387431381716792E-3</v>
      </c>
      <c r="I351" s="14"/>
      <c r="J351" s="14"/>
      <c r="K351" s="14"/>
      <c r="L351" s="14"/>
      <c r="M351" s="14"/>
      <c r="N351" s="14"/>
      <c r="O351" s="14"/>
      <c r="P351" s="14"/>
      <c r="Q351" s="14"/>
      <c r="R351" s="14"/>
      <c r="T351" s="14">
        <f>QC!C$241</f>
        <v>3.0986638748439839E-3</v>
      </c>
      <c r="U351" s="14"/>
      <c r="V351" s="5"/>
      <c r="W351" s="5"/>
      <c r="X351" s="5"/>
      <c r="Y351" s="5"/>
      <c r="Z351" s="5"/>
      <c r="AA351" s="5"/>
      <c r="AB351" s="5"/>
      <c r="AC351" s="5"/>
      <c r="AD351" s="5"/>
      <c r="AE351" s="5"/>
      <c r="AF351" s="5"/>
      <c r="AG351" s="5"/>
      <c r="AH351" s="5"/>
      <c r="AI351" s="5"/>
      <c r="AJ351" s="5"/>
      <c r="AK351" s="5"/>
      <c r="AL351" s="5"/>
      <c r="AM351" s="5"/>
      <c r="AN351" s="5"/>
      <c r="AO351" s="18"/>
      <c r="AP351" s="18"/>
      <c r="AQ351" s="18"/>
      <c r="AR351" s="18"/>
      <c r="AS351" s="18"/>
      <c r="AT351" s="18"/>
    </row>
    <row r="352" spans="1:48" x14ac:dyDescent="0.2">
      <c r="A352" s="21" t="str">
        <f t="shared" si="392"/>
        <v>CIMS.CAN.QC.Transportation Personal.Transit.Public BusBus Urban ElectricMarket share</v>
      </c>
      <c r="B352" s="1" t="s">
        <v>289</v>
      </c>
      <c r="C352" s="1" t="s">
        <v>211</v>
      </c>
      <c r="D352" s="1" t="s">
        <v>127</v>
      </c>
      <c r="E352" s="1" t="s">
        <v>72</v>
      </c>
      <c r="G352" s="1" t="s">
        <v>73</v>
      </c>
      <c r="H352" s="14">
        <f t="shared" ref="H352" si="448">T352</f>
        <v>0</v>
      </c>
      <c r="I352" s="14"/>
      <c r="J352" s="14"/>
      <c r="K352" s="14"/>
      <c r="L352" s="14"/>
      <c r="M352" s="14"/>
      <c r="N352" s="14"/>
      <c r="O352" s="14"/>
      <c r="P352" s="14"/>
      <c r="Q352" s="14"/>
      <c r="R352" s="14"/>
      <c r="T352" s="36">
        <v>0</v>
      </c>
      <c r="U352" s="14"/>
      <c r="V352" s="5"/>
      <c r="W352" s="5"/>
      <c r="X352" s="5"/>
      <c r="Y352" s="5"/>
      <c r="Z352" s="5"/>
      <c r="AA352" s="5"/>
      <c r="AB352" s="5"/>
      <c r="AC352" s="5"/>
      <c r="AD352" s="5"/>
      <c r="AE352" s="5"/>
      <c r="AF352" s="5"/>
      <c r="AG352" s="5"/>
      <c r="AH352" s="5"/>
      <c r="AI352" s="5"/>
      <c r="AJ352" s="5"/>
      <c r="AK352" s="5"/>
      <c r="AL352" s="5"/>
      <c r="AM352" s="5"/>
      <c r="AN352" s="5"/>
      <c r="AO352" s="18"/>
      <c r="AP352" s="18"/>
      <c r="AQ352" s="18"/>
      <c r="AR352" s="18"/>
      <c r="AS352" s="18"/>
      <c r="AT352" s="18"/>
    </row>
    <row r="353" spans="1:46" x14ac:dyDescent="0.2">
      <c r="A353" s="21" t="str">
        <f t="shared" si="392"/>
        <v>CIMS.CAN.QC.Transportation Personal.Transit.Public BusFerry UrbanMarket share</v>
      </c>
      <c r="B353" s="1" t="s">
        <v>289</v>
      </c>
      <c r="C353" s="1" t="s">
        <v>211</v>
      </c>
      <c r="D353" s="1" t="s">
        <v>416</v>
      </c>
      <c r="E353" s="1" t="s">
        <v>72</v>
      </c>
      <c r="G353" s="1" t="s">
        <v>73</v>
      </c>
      <c r="H353" s="14">
        <v>0</v>
      </c>
      <c r="I353" s="14"/>
      <c r="J353" s="14"/>
      <c r="K353" s="14"/>
      <c r="L353" s="14"/>
      <c r="M353" s="14"/>
      <c r="N353" s="14"/>
      <c r="O353" s="14"/>
      <c r="P353" s="14"/>
      <c r="Q353" s="14"/>
      <c r="R353" s="14"/>
      <c r="T353" s="5"/>
      <c r="U353" s="5"/>
      <c r="V353" s="5"/>
      <c r="W353" s="5"/>
      <c r="X353" s="5"/>
      <c r="Y353" s="5"/>
      <c r="Z353" s="5"/>
      <c r="AA353" s="5"/>
      <c r="AB353" s="5"/>
      <c r="AC353" s="5"/>
      <c r="AD353" s="5"/>
      <c r="AE353" s="5"/>
      <c r="AF353" s="5"/>
      <c r="AG353" s="5"/>
      <c r="AH353" s="5"/>
      <c r="AI353" s="5"/>
      <c r="AJ353" s="5"/>
      <c r="AK353" s="5"/>
      <c r="AL353" s="5"/>
      <c r="AM353" s="5"/>
      <c r="AN353" s="5"/>
      <c r="AO353" s="18"/>
      <c r="AP353" s="18"/>
      <c r="AQ353" s="18"/>
      <c r="AR353" s="18"/>
      <c r="AS353" s="18"/>
      <c r="AT353" s="18"/>
    </row>
    <row r="354" spans="1:46" x14ac:dyDescent="0.2">
      <c r="A354" s="21" t="str">
        <f t="shared" si="392"/>
        <v>CIMS.CAN.QC.Transportation Personal.Transit.Public BusBus Urban DieselService requestedCIMS.CAN.QC.Fuel Blends.Diesel_Transportation</v>
      </c>
      <c r="B354" s="1" t="s">
        <v>289</v>
      </c>
      <c r="C354" s="1" t="s">
        <v>211</v>
      </c>
      <c r="D354" s="1" t="s">
        <v>224</v>
      </c>
      <c r="E354" s="1" t="s">
        <v>71</v>
      </c>
      <c r="F354" s="1" t="s">
        <v>435</v>
      </c>
      <c r="G354" s="1" t="s">
        <v>68</v>
      </c>
      <c r="H354" s="14" cm="1">
        <f t="array" ref="H354">TREND($T354:$AM354,$T$2:$AM$2,H$1)</f>
        <v>1.2511627298490628</v>
      </c>
      <c r="I354" s="14" cm="1">
        <f t="array" ref="I354">TREND($T354:$AM354,$T$2:$AM$2,I$1)</f>
        <v>1.2398944819320414</v>
      </c>
      <c r="J354" s="14" cm="1">
        <f t="array" ref="J354">TREND($T354:$AM354,$T$2:$AM$2,J$1)</f>
        <v>1.2286262340150209</v>
      </c>
      <c r="K354" s="14" cm="1">
        <f t="array" ref="K354">TREND($T354:$AM354,$T$2:$AM$2,K$1)</f>
        <v>1.2173579860979995</v>
      </c>
      <c r="L354" s="14" cm="1">
        <f t="array" ref="L354">TREND($T354:$AM354,$T$2:$AM$2,L$1)</f>
        <v>1.2083433877643825</v>
      </c>
      <c r="M354" s="49">
        <f t="shared" ref="M354:R354" si="449">L354</f>
        <v>1.2083433877643825</v>
      </c>
      <c r="N354" s="49">
        <f t="shared" si="449"/>
        <v>1.2083433877643825</v>
      </c>
      <c r="O354" s="49">
        <f t="shared" si="449"/>
        <v>1.2083433877643825</v>
      </c>
      <c r="P354" s="49">
        <f t="shared" si="449"/>
        <v>1.2083433877643825</v>
      </c>
      <c r="Q354" s="49">
        <f t="shared" si="449"/>
        <v>1.2083433877643825</v>
      </c>
      <c r="R354" s="49">
        <f t="shared" si="449"/>
        <v>1.2083433877643825</v>
      </c>
      <c r="T354" s="14">
        <f>Inputs!$C$92/Inputs!$D$10*CAN!C$232/CAN!$C$232</f>
        <v>1.4176470588235295</v>
      </c>
      <c r="U354" s="14">
        <f>Inputs!$C$92/Inputs!$D$10*CAN!D$232/CAN!$C$232</f>
        <v>1.2690802154439071</v>
      </c>
      <c r="V354" s="14">
        <f>Inputs!$C$92/Inputs!$D$10*CAN!E$232/CAN!$C$232</f>
        <v>1.2735267252697995</v>
      </c>
      <c r="W354" s="14">
        <f>Inputs!$C$92/Inputs!$D$10*CAN!F$232/CAN!$C$232</f>
        <v>1.2685692119514134</v>
      </c>
      <c r="X354" s="14">
        <f>Inputs!$C$92/Inputs!$D$10*CAN!G$232/CAN!$C$232</f>
        <v>1.2163179810588485</v>
      </c>
      <c r="Y354" s="14">
        <f>Inputs!$C$92/Inputs!$D$10*CAN!H$232/CAN!$C$232</f>
        <v>1.1197375307588642</v>
      </c>
      <c r="Z354" s="14">
        <f>Inputs!$C$92/Inputs!$D$10*CAN!I$232/CAN!$C$232</f>
        <v>1.0473947010048414</v>
      </c>
      <c r="AA354" s="14">
        <f>Inputs!$C$92/Inputs!$D$10*CAN!J$232/CAN!$C$232</f>
        <v>1.3302811891041566</v>
      </c>
      <c r="AB354" s="14">
        <f>Inputs!$C$92/Inputs!$D$10*CAN!K$232/CAN!$C$232</f>
        <v>1.3013592316202727</v>
      </c>
      <c r="AC354" s="14">
        <f>Inputs!$C$92/Inputs!$D$10*CAN!L$232/CAN!$C$232</f>
        <v>1.2230536496149322</v>
      </c>
      <c r="AD354" s="14">
        <f>Inputs!$C$92/Inputs!$D$10*CAN!M$232/CAN!$C$232</f>
        <v>1.2087261873996911</v>
      </c>
      <c r="AE354" s="14">
        <f>Inputs!$C$92/Inputs!$D$10*CAN!N$232/CAN!$C$232</f>
        <v>1.1185259447817428</v>
      </c>
      <c r="AF354" s="14">
        <f>Inputs!$C$92/Inputs!$D$10*CAN!O$232/CAN!$C$232</f>
        <v>1.0890745237507291</v>
      </c>
      <c r="AG354" s="14">
        <f>Inputs!$C$92/Inputs!$D$10*CAN!P$232/CAN!$C$232</f>
        <v>1.2135485107924859</v>
      </c>
      <c r="AH354" s="14">
        <f>Inputs!$C$92/Inputs!$D$10*CAN!Q$232/CAN!$C$232</f>
        <v>1.2146147738528512</v>
      </c>
      <c r="AI354" s="14">
        <f>Inputs!$C$92/Inputs!$D$10*CAN!R$232/CAN!$C$232</f>
        <v>1.2170577632256474</v>
      </c>
      <c r="AJ354" s="14">
        <f>Inputs!$C$92/Inputs!$D$10*CAN!S$232/CAN!$C$232</f>
        <v>1.3469617305929995</v>
      </c>
      <c r="AK354" s="14">
        <f>Inputs!$C$92/Inputs!$D$10*CAN!T$232/CAN!$C$232</f>
        <v>1.2023776587360067</v>
      </c>
      <c r="AL354" s="14">
        <f>Inputs!$C$92/Inputs!$D$10*CAN!U$232/CAN!$C$232</f>
        <v>1.261368449723584</v>
      </c>
      <c r="AM354" s="14">
        <f>Inputs!$C$92/Inputs!$D$10*CAN!V$232/CAN!$C$232</f>
        <v>1.255838138628155</v>
      </c>
      <c r="AN354" s="36"/>
      <c r="AO354" s="18"/>
      <c r="AP354" s="18"/>
      <c r="AQ354" s="18"/>
      <c r="AR354" s="18"/>
      <c r="AS354" s="18"/>
      <c r="AT354" s="18"/>
    </row>
    <row r="355" spans="1:46" x14ac:dyDescent="0.2">
      <c r="A355" s="21" t="str">
        <f t="shared" si="392"/>
        <v>CIMS.CAN.QC.Transportation Personal.Transit.Rapid TransitLight RailService requestedCIMS.CAN.QC.Electricity</v>
      </c>
      <c r="B355" s="1" t="s">
        <v>396</v>
      </c>
      <c r="C355" s="1" t="s">
        <v>211</v>
      </c>
      <c r="D355" s="1" t="s">
        <v>129</v>
      </c>
      <c r="E355" s="1" t="s">
        <v>71</v>
      </c>
      <c r="F355" s="1" t="s">
        <v>290</v>
      </c>
      <c r="G355" s="1" t="s">
        <v>68</v>
      </c>
      <c r="H355" s="14">
        <f t="shared" ref="H355:H358" si="450">T355</f>
        <v>0.34759999999999996</v>
      </c>
      <c r="I355" s="14"/>
      <c r="J355" s="14"/>
      <c r="K355" s="14"/>
      <c r="L355" s="14"/>
      <c r="M355" s="14"/>
      <c r="N355" s="14"/>
      <c r="O355" s="14"/>
      <c r="P355" s="14"/>
      <c r="Q355" s="14"/>
      <c r="R355" s="14"/>
      <c r="T355" s="52">
        <f>Inputs!$C$90/Inputs!$D$12</f>
        <v>0.34759999999999996</v>
      </c>
      <c r="U355" s="14"/>
      <c r="V355" s="5"/>
      <c r="W355" s="5"/>
      <c r="X355" s="5"/>
      <c r="Y355" s="5"/>
      <c r="Z355" s="5"/>
      <c r="AA355" s="5"/>
      <c r="AB355" s="5"/>
      <c r="AC355" s="5"/>
      <c r="AD355" s="5"/>
      <c r="AE355" s="5"/>
      <c r="AF355" s="5"/>
      <c r="AG355" s="5"/>
      <c r="AH355" s="5"/>
      <c r="AI355" s="5"/>
      <c r="AJ355" s="5"/>
      <c r="AK355" s="5"/>
      <c r="AL355" s="5"/>
      <c r="AM355" s="5"/>
      <c r="AN355" s="5"/>
      <c r="AO355" s="18"/>
      <c r="AP355" s="18"/>
      <c r="AQ355" s="18"/>
      <c r="AR355" s="18"/>
      <c r="AS355" s="18"/>
      <c r="AT355" s="18"/>
    </row>
    <row r="356" spans="1:46" x14ac:dyDescent="0.2">
      <c r="A356" s="21" t="str">
        <f t="shared" si="392"/>
        <v>CIMS.CAN.QC.Transportation Personal.Intercity BusOutput</v>
      </c>
      <c r="B356" s="1" t="s">
        <v>291</v>
      </c>
      <c r="C356" s="1" t="s">
        <v>211</v>
      </c>
      <c r="E356" s="1" t="s">
        <v>78</v>
      </c>
      <c r="G356" s="1" t="s">
        <v>139</v>
      </c>
      <c r="H356" s="14">
        <f t="shared" si="450"/>
        <v>956.73357798106247</v>
      </c>
      <c r="I356" s="14"/>
      <c r="J356" s="14"/>
      <c r="K356" s="14"/>
      <c r="L356" s="14"/>
      <c r="M356" s="14"/>
      <c r="N356" s="14"/>
      <c r="O356" s="14"/>
      <c r="P356" s="14"/>
      <c r="Q356" s="14"/>
      <c r="R356" s="14"/>
      <c r="T356" s="14">
        <f>AVERAGE(CAN!C$253:W$253)/1000</f>
        <v>956.73357798106247</v>
      </c>
      <c r="U356" s="14"/>
      <c r="V356" s="5"/>
      <c r="W356" s="5"/>
      <c r="X356" s="5"/>
      <c r="Y356" s="5"/>
      <c r="Z356" s="5"/>
      <c r="AA356" s="5"/>
      <c r="AB356" s="5"/>
      <c r="AC356" s="5"/>
      <c r="AD356" s="5"/>
      <c r="AE356" s="5"/>
      <c r="AF356" s="5"/>
      <c r="AG356" s="5"/>
      <c r="AH356" s="5"/>
      <c r="AI356" s="5"/>
      <c r="AJ356" s="5"/>
      <c r="AK356" s="5"/>
      <c r="AL356" s="5"/>
      <c r="AM356" s="5"/>
      <c r="AN356" s="5"/>
      <c r="AO356" s="18"/>
      <c r="AP356" s="18"/>
      <c r="AQ356" s="18"/>
      <c r="AR356" s="18"/>
      <c r="AS356" s="18"/>
      <c r="AT356" s="18"/>
    </row>
    <row r="357" spans="1:46" x14ac:dyDescent="0.2">
      <c r="A357" s="21" t="str">
        <f t="shared" si="392"/>
        <v>CIMS.CAN.QC.Transportation Personal.Intercity BusBus Intercity DieselMarket share</v>
      </c>
      <c r="B357" s="1" t="s">
        <v>291</v>
      </c>
      <c r="C357" s="1" t="s">
        <v>211</v>
      </c>
      <c r="D357" s="1" t="s">
        <v>223</v>
      </c>
      <c r="E357" s="1" t="s">
        <v>72</v>
      </c>
      <c r="G357" s="1" t="s">
        <v>73</v>
      </c>
      <c r="H357" s="14">
        <f t="shared" si="450"/>
        <v>0.84777364696149604</v>
      </c>
      <c r="I357" s="14"/>
      <c r="J357" s="14"/>
      <c r="K357" s="14"/>
      <c r="L357" s="14"/>
      <c r="M357" s="14"/>
      <c r="N357" s="14"/>
      <c r="O357" s="14"/>
      <c r="P357" s="14"/>
      <c r="Q357" s="14"/>
      <c r="R357" s="14"/>
      <c r="T357" s="14">
        <f>QC!C$271</f>
        <v>0.84777364696149604</v>
      </c>
      <c r="U357" s="14"/>
      <c r="V357" s="5"/>
      <c r="W357" s="5"/>
      <c r="X357" s="5"/>
      <c r="Y357" s="5"/>
      <c r="Z357" s="5"/>
      <c r="AA357" s="5"/>
      <c r="AB357" s="5"/>
      <c r="AC357" s="5"/>
      <c r="AD357" s="5"/>
      <c r="AE357" s="5"/>
      <c r="AF357" s="5"/>
      <c r="AG357" s="5"/>
      <c r="AH357" s="5"/>
      <c r="AI357" s="5"/>
      <c r="AJ357" s="5"/>
      <c r="AK357" s="5"/>
      <c r="AL357" s="5"/>
      <c r="AM357" s="5"/>
      <c r="AN357" s="5"/>
      <c r="AO357" s="18"/>
      <c r="AP357" s="18"/>
      <c r="AQ357" s="18"/>
      <c r="AR357" s="18"/>
      <c r="AS357" s="18"/>
      <c r="AT357" s="18"/>
    </row>
    <row r="358" spans="1:46" x14ac:dyDescent="0.2">
      <c r="A358" s="21" t="str">
        <f t="shared" si="392"/>
        <v>CIMS.CAN.QC.Transportation Personal.Intercity BusBus Intercity GasolineMarket share</v>
      </c>
      <c r="B358" s="1" t="s">
        <v>291</v>
      </c>
      <c r="C358" s="1" t="s">
        <v>211</v>
      </c>
      <c r="D358" s="1" t="s">
        <v>131</v>
      </c>
      <c r="E358" s="1" t="s">
        <v>72</v>
      </c>
      <c r="G358" s="1" t="s">
        <v>73</v>
      </c>
      <c r="H358" s="14">
        <f t="shared" si="450"/>
        <v>0.15222635303850404</v>
      </c>
      <c r="I358" s="14"/>
      <c r="J358" s="14"/>
      <c r="K358" s="14"/>
      <c r="L358" s="14"/>
      <c r="M358" s="14"/>
      <c r="N358" s="14"/>
      <c r="O358" s="14"/>
      <c r="P358" s="14"/>
      <c r="Q358" s="14"/>
      <c r="R358" s="14"/>
      <c r="T358" s="14">
        <f>QC!C$273</f>
        <v>0.15222635303850404</v>
      </c>
      <c r="U358" s="14"/>
      <c r="V358" s="14"/>
      <c r="W358" s="14"/>
      <c r="X358" s="14"/>
      <c r="Y358" s="14"/>
      <c r="Z358" s="14"/>
      <c r="AA358" s="14"/>
      <c r="AB358" s="14"/>
      <c r="AC358" s="14"/>
      <c r="AD358" s="14"/>
      <c r="AE358" s="14"/>
      <c r="AF358" s="14"/>
      <c r="AG358" s="14"/>
      <c r="AH358" s="14"/>
      <c r="AI358" s="14"/>
      <c r="AJ358" s="14"/>
      <c r="AK358" s="14"/>
      <c r="AL358" s="14"/>
      <c r="AM358" s="14"/>
      <c r="AN358" s="14"/>
      <c r="AO358" s="35"/>
      <c r="AP358" s="35"/>
      <c r="AQ358" s="35"/>
      <c r="AR358" s="35"/>
      <c r="AS358" s="35"/>
      <c r="AT358" s="35"/>
    </row>
    <row r="359" spans="1:46" x14ac:dyDescent="0.2">
      <c r="A359" s="21" t="str">
        <f t="shared" si="392"/>
        <v>CIMS.CAN.QC.Transportation Personal.Intercity BusBus Intercity DieselService requestedCIMS.CAN.QC.Fuel Blends.Diesel_Transportation</v>
      </c>
      <c r="B359" s="1" t="s">
        <v>291</v>
      </c>
      <c r="C359" s="1" t="s">
        <v>211</v>
      </c>
      <c r="D359" s="1" t="s">
        <v>223</v>
      </c>
      <c r="E359" s="1" t="s">
        <v>71</v>
      </c>
      <c r="F359" s="1" t="s">
        <v>435</v>
      </c>
      <c r="G359" s="1" t="s">
        <v>68</v>
      </c>
      <c r="H359" s="14" cm="1">
        <f t="array" ref="H359">TREND($T359:$AM359,$T$2:$AM$2,H$1)</f>
        <v>0.82963313256268023</v>
      </c>
      <c r="I359" s="14" cm="1">
        <f t="array" ref="I359">TREND($T359:$AM359,$T$2:$AM$2,I$1)</f>
        <v>0.76640564329768779</v>
      </c>
      <c r="J359" s="14" cm="1">
        <f t="array" ref="J359">TREND($T359:$AM359,$T$2:$AM$2,J$1)</f>
        <v>0.70317815403269179</v>
      </c>
      <c r="K359" s="14" cm="1">
        <f t="array" ref="K359">TREND($T359:$AM359,$T$2:$AM$2,K$1)</f>
        <v>0.63995066476769935</v>
      </c>
      <c r="L359" s="14" cm="1">
        <f t="array" ref="L359">TREND($T359:$AM359,$T$2:$AM$2,L$1)</f>
        <v>0.58936867335570398</v>
      </c>
      <c r="M359" s="49">
        <f t="shared" ref="M359:R359" si="451">L359</f>
        <v>0.58936867335570398</v>
      </c>
      <c r="N359" s="49">
        <f t="shared" si="451"/>
        <v>0.58936867335570398</v>
      </c>
      <c r="O359" s="49">
        <f t="shared" si="451"/>
        <v>0.58936867335570398</v>
      </c>
      <c r="P359" s="49">
        <f t="shared" si="451"/>
        <v>0.58936867335570398</v>
      </c>
      <c r="Q359" s="49">
        <f t="shared" si="451"/>
        <v>0.58936867335570398</v>
      </c>
      <c r="R359" s="49">
        <f t="shared" si="451"/>
        <v>0.58936867335570398</v>
      </c>
      <c r="T359" s="14">
        <f>QC!C$267*1000</f>
        <v>0.79505630851879971</v>
      </c>
      <c r="U359" s="14">
        <f>QC!D$267*1000</f>
        <v>0.80831916754128974</v>
      </c>
      <c r="V359" s="14">
        <f>QC!E$267*1000</f>
        <v>0.77701297101388922</v>
      </c>
      <c r="W359" s="14">
        <f>QC!F$267*1000</f>
        <v>0.77435446604619707</v>
      </c>
      <c r="X359" s="14">
        <f>QC!G$267*1000</f>
        <v>0.75939930252860999</v>
      </c>
      <c r="Y359" s="14">
        <f>QC!H$267*1000</f>
        <v>0.74520246671935853</v>
      </c>
      <c r="Z359" s="14">
        <f>QC!I$267*1000</f>
        <v>0.8466999168875865</v>
      </c>
      <c r="AA359" s="14">
        <f>QC!J$267*1000</f>
        <v>0.76681731443758605</v>
      </c>
      <c r="AB359" s="14">
        <f>QC!K$267*1000</f>
        <v>0.81967586011008287</v>
      </c>
      <c r="AC359" s="14">
        <f>QC!L$267*1000</f>
        <v>0.68676919039883599</v>
      </c>
      <c r="AD359" s="14">
        <f>QC!M$267*1000</f>
        <v>0.34790343978956872</v>
      </c>
      <c r="AE359" s="14">
        <f>QC!N$267*1000</f>
        <v>0.70171649269121072</v>
      </c>
      <c r="AF359" s="14">
        <f>QC!O$267*1000</f>
        <v>0.78013610152952717</v>
      </c>
      <c r="AG359" s="14">
        <f>QC!P$267*1000</f>
        <v>0.73320821455892538</v>
      </c>
      <c r="AH359" s="14">
        <f>QC!Q$267*1000</f>
        <v>0.9096643472467737</v>
      </c>
      <c r="AI359" s="14">
        <f>QC!R$267*1000</f>
        <v>0.80597580912559941</v>
      </c>
      <c r="AJ359" s="14">
        <f>QC!S$267*1000</f>
        <v>0.73382307806141511</v>
      </c>
      <c r="AK359" s="14">
        <f>QC!T$267*1000</f>
        <v>0.51314126555654649</v>
      </c>
      <c r="AL359" s="14">
        <f>QC!U$267*1000</f>
        <v>0.43782202719602298</v>
      </c>
      <c r="AM359" s="14">
        <f>QC!V$267*1000</f>
        <v>0.44732031922599119</v>
      </c>
      <c r="AN359" s="36"/>
      <c r="AO359" s="18"/>
      <c r="AP359" s="18"/>
      <c r="AQ359" s="18"/>
      <c r="AR359" s="18"/>
      <c r="AS359" s="18"/>
      <c r="AT359" s="18"/>
    </row>
    <row r="360" spans="1:46" x14ac:dyDescent="0.2">
      <c r="A360" s="21" t="str">
        <f t="shared" si="392"/>
        <v>CIMS.CAN.QC.Transportation Personal.Intercity BusBus Intercity GasolineService requestedCIMS.CAN.QC.Fuel Blends.Gasoline_Transportation</v>
      </c>
      <c r="B360" s="1" t="s">
        <v>291</v>
      </c>
      <c r="C360" s="1" t="s">
        <v>211</v>
      </c>
      <c r="D360" s="1" t="s">
        <v>131</v>
      </c>
      <c r="E360" s="1" t="s">
        <v>71</v>
      </c>
      <c r="F360" s="1" t="s">
        <v>451</v>
      </c>
      <c r="G360" s="1" t="s">
        <v>68</v>
      </c>
      <c r="H360" s="36">
        <f t="shared" ref="H360" si="452">H359</f>
        <v>0.82963313256268023</v>
      </c>
      <c r="I360" s="36">
        <f t="shared" ref="I360" si="453">I359</f>
        <v>0.76640564329768779</v>
      </c>
      <c r="J360" s="36">
        <f t="shared" ref="J360" si="454">J359</f>
        <v>0.70317815403269179</v>
      </c>
      <c r="K360" s="36">
        <f t="shared" ref="K360" si="455">K359</f>
        <v>0.63995066476769935</v>
      </c>
      <c r="L360" s="36">
        <f t="shared" ref="L360" si="456">L359</f>
        <v>0.58936867335570398</v>
      </c>
      <c r="M360" s="36">
        <f t="shared" ref="M360" si="457">M359</f>
        <v>0.58936867335570398</v>
      </c>
      <c r="N360" s="36">
        <f t="shared" ref="N360" si="458">N359</f>
        <v>0.58936867335570398</v>
      </c>
      <c r="O360" s="36">
        <f t="shared" ref="O360" si="459">O359</f>
        <v>0.58936867335570398</v>
      </c>
      <c r="P360" s="36">
        <f t="shared" ref="P360" si="460">P359</f>
        <v>0.58936867335570398</v>
      </c>
      <c r="Q360" s="36">
        <f t="shared" ref="Q360" si="461">Q359</f>
        <v>0.58936867335570398</v>
      </c>
      <c r="R360" s="36">
        <f t="shared" ref="R360" si="462">R359</f>
        <v>0.58936867335570398</v>
      </c>
      <c r="T360" s="14"/>
      <c r="U360" s="14"/>
      <c r="V360" s="5"/>
      <c r="W360" s="5"/>
      <c r="X360" s="5"/>
      <c r="Y360" s="5"/>
      <c r="Z360" s="5"/>
      <c r="AA360" s="5"/>
      <c r="AB360" s="5"/>
      <c r="AC360" s="5"/>
      <c r="AD360" s="5"/>
      <c r="AE360" s="5"/>
      <c r="AF360" s="5"/>
      <c r="AG360" s="5"/>
      <c r="AH360" s="5"/>
      <c r="AI360" s="5"/>
      <c r="AJ360" s="5"/>
      <c r="AK360" s="5"/>
      <c r="AL360" s="5"/>
      <c r="AM360" s="5"/>
      <c r="AN360" s="5"/>
      <c r="AO360" s="18"/>
      <c r="AP360" s="18"/>
      <c r="AQ360" s="18"/>
      <c r="AR360" s="18"/>
      <c r="AS360" s="18"/>
      <c r="AT360" s="18"/>
    </row>
    <row r="361" spans="1:46" x14ac:dyDescent="0.2">
      <c r="A361" s="21" t="str">
        <f t="shared" si="392"/>
        <v>CIMS.CAN.QC.Transportation Personal.Intercity RailRail Intercity DieselMarket share</v>
      </c>
      <c r="B361" s="1" t="s">
        <v>292</v>
      </c>
      <c r="C361" s="1" t="s">
        <v>211</v>
      </c>
      <c r="D361" s="1" t="s">
        <v>225</v>
      </c>
      <c r="E361" s="1" t="s">
        <v>72</v>
      </c>
      <c r="G361" s="1" t="s">
        <v>73</v>
      </c>
      <c r="H361" s="14">
        <f t="shared" ref="H361" si="463">T361</f>
        <v>1</v>
      </c>
      <c r="I361" s="14"/>
      <c r="J361" s="14"/>
      <c r="K361" s="14"/>
      <c r="L361" s="14"/>
      <c r="M361" s="14"/>
      <c r="N361" s="14"/>
      <c r="O361" s="14"/>
      <c r="P361" s="14"/>
      <c r="Q361" s="14"/>
      <c r="R361" s="14"/>
      <c r="T361" s="14">
        <f>QC!C$309</f>
        <v>1</v>
      </c>
      <c r="U361" s="14"/>
      <c r="V361" s="14"/>
      <c r="W361" s="14"/>
      <c r="X361" s="14"/>
      <c r="Y361" s="14"/>
      <c r="Z361" s="14"/>
      <c r="AA361" s="14"/>
      <c r="AB361" s="14"/>
      <c r="AC361" s="14"/>
      <c r="AD361" s="14"/>
      <c r="AE361" s="14"/>
      <c r="AF361" s="14"/>
      <c r="AG361" s="14"/>
      <c r="AH361" s="14"/>
      <c r="AI361" s="14"/>
      <c r="AJ361" s="14"/>
      <c r="AK361" s="14"/>
      <c r="AL361" s="14"/>
      <c r="AM361" s="14"/>
      <c r="AN361" s="14"/>
      <c r="AO361" s="35"/>
      <c r="AP361" s="35"/>
      <c r="AQ361" s="35"/>
      <c r="AR361" s="35"/>
      <c r="AS361" s="35"/>
      <c r="AT361" s="35"/>
    </row>
    <row r="362" spans="1:46" x14ac:dyDescent="0.2">
      <c r="A362" s="21" t="str">
        <f t="shared" si="392"/>
        <v>CIMS.CAN.QC.Transportation Personal.Intercity RailRail Intercity DieselService requestedCIMS.CAN.QC.Fuel Blends.Diesel_Transportation</v>
      </c>
      <c r="B362" s="1" t="s">
        <v>292</v>
      </c>
      <c r="C362" s="1" t="s">
        <v>211</v>
      </c>
      <c r="D362" s="1" t="s">
        <v>225</v>
      </c>
      <c r="E362" s="1" t="s">
        <v>71</v>
      </c>
      <c r="F362" s="1" t="s">
        <v>435</v>
      </c>
      <c r="G362" s="1" t="s">
        <v>68</v>
      </c>
      <c r="H362" s="14" cm="1">
        <f t="array" ref="H362">TREND($T362:$AM362,$T$2:$AM$2,H$1)</f>
        <v>1.9997819485466621</v>
      </c>
      <c r="I362" s="14" cm="1">
        <f t="array" ref="I362">TREND($T362:$AM362,$T$2:$AM$2,I$1)</f>
        <v>1.8604006797953687</v>
      </c>
      <c r="J362" s="14" cm="1">
        <f t="array" ref="J362">TREND($T362:$AM362,$T$2:$AM$2,J$1)</f>
        <v>1.7210194110440753</v>
      </c>
      <c r="K362" s="14" cm="1">
        <f t="array" ref="K362">TREND($T362:$AM362,$T$2:$AM$2,K$1)</f>
        <v>1.5816381422927819</v>
      </c>
      <c r="L362" s="14" cm="1">
        <f t="array" ref="L362">TREND($T362:$AM362,$T$2:$AM$2,L$1)</f>
        <v>1.4701331272917457</v>
      </c>
      <c r="M362" s="49">
        <f t="shared" ref="M362:R362" si="464">L362</f>
        <v>1.4701331272917457</v>
      </c>
      <c r="N362" s="49">
        <f t="shared" si="464"/>
        <v>1.4701331272917457</v>
      </c>
      <c r="O362" s="49">
        <f t="shared" si="464"/>
        <v>1.4701331272917457</v>
      </c>
      <c r="P362" s="49">
        <f t="shared" si="464"/>
        <v>1.4701331272917457</v>
      </c>
      <c r="Q362" s="49">
        <f t="shared" si="464"/>
        <v>1.4701331272917457</v>
      </c>
      <c r="R362" s="49">
        <f t="shared" si="464"/>
        <v>1.4701331272917457</v>
      </c>
      <c r="T362" s="14">
        <f>QC!C$305*1000</f>
        <v>1.9204814702161503</v>
      </c>
      <c r="U362" s="14">
        <f>QC!D$305*1000</f>
        <v>1.9062958973226385</v>
      </c>
      <c r="V362" s="14">
        <f>QC!E$305*1000</f>
        <v>1.7229657590389664</v>
      </c>
      <c r="W362" s="14">
        <f>QC!F$305*1000</f>
        <v>1.8189688785841385</v>
      </c>
      <c r="X362" s="14">
        <f>QC!G$305*1000</f>
        <v>1.78924327352682</v>
      </c>
      <c r="Y362" s="14">
        <f>QC!H$305*1000</f>
        <v>1.8045214798701887</v>
      </c>
      <c r="Z362" s="14">
        <f>QC!I$305*1000</f>
        <v>1.8603180600090592</v>
      </c>
      <c r="AA362" s="14">
        <f>QC!J$305*1000</f>
        <v>1.9299981761934746</v>
      </c>
      <c r="AB362" s="14">
        <f>QC!K$305*1000</f>
        <v>2.0024036186402405</v>
      </c>
      <c r="AC362" s="14">
        <f>QC!L$305*1000</f>
        <v>2.1184623504972575</v>
      </c>
      <c r="AD362" s="14">
        <f>QC!M$305*1000</f>
        <v>1.8981128382654116</v>
      </c>
      <c r="AE362" s="14">
        <f>QC!N$305*1000</f>
        <v>1.9674762708364488</v>
      </c>
      <c r="AF362" s="14">
        <f>QC!O$305*1000</f>
        <v>1.7315564626900111</v>
      </c>
      <c r="AG362" s="14">
        <f>QC!P$305*1000</f>
        <v>1.5376984562923772</v>
      </c>
      <c r="AH362" s="14">
        <f>QC!Q$305*1000</f>
        <v>1.4943592494671176</v>
      </c>
      <c r="AI362" s="14">
        <f>QC!R$305*1000</f>
        <v>1.4819527024072696</v>
      </c>
      <c r="AJ362" s="14">
        <f>QC!S$305*1000</f>
        <v>1.4353415308792774</v>
      </c>
      <c r="AK362" s="14">
        <f>QC!T$305*1000</f>
        <v>1.4951849009798979</v>
      </c>
      <c r="AL362" s="14">
        <f>QC!U$305*1000</f>
        <v>1.4602077368814363</v>
      </c>
      <c r="AM362" s="14">
        <f>QC!V$305*1000</f>
        <v>1.3236016457859263</v>
      </c>
      <c r="AN362" s="36"/>
      <c r="AO362" s="18"/>
      <c r="AP362" s="18"/>
      <c r="AQ362" s="18"/>
      <c r="AR362" s="18"/>
      <c r="AS362" s="18"/>
      <c r="AT362" s="18"/>
    </row>
    <row r="363" spans="1:46" x14ac:dyDescent="0.2">
      <c r="A363" s="21" t="str">
        <f>B363&amp;D363&amp;E363&amp;F363</f>
        <v>CIMS.CAN.QC.Transportation Personal.Mode.Intercity AirAir IntercityMarket share</v>
      </c>
      <c r="B363" s="1" t="s">
        <v>285</v>
      </c>
      <c r="C363" s="1" t="s">
        <v>211</v>
      </c>
      <c r="D363" s="1" t="s">
        <v>406</v>
      </c>
      <c r="E363" s="1" t="s">
        <v>72</v>
      </c>
      <c r="G363" s="1" t="s">
        <v>73</v>
      </c>
      <c r="H363" s="14">
        <f t="shared" ref="H363" si="465">T363</f>
        <v>1</v>
      </c>
      <c r="I363" s="14"/>
      <c r="J363" s="14"/>
      <c r="K363" s="14"/>
      <c r="L363" s="14"/>
      <c r="M363" s="14"/>
      <c r="N363" s="14"/>
      <c r="O363" s="14"/>
      <c r="P363" s="14"/>
      <c r="Q363" s="14"/>
      <c r="R363" s="14"/>
      <c r="T363" s="36">
        <v>1</v>
      </c>
      <c r="U363" s="14"/>
      <c r="V363" s="14"/>
      <c r="W363" s="14"/>
      <c r="X363" s="14"/>
      <c r="Y363" s="14"/>
      <c r="Z363" s="14"/>
      <c r="AA363" s="14"/>
      <c r="AB363" s="14"/>
      <c r="AC363" s="14"/>
      <c r="AD363" s="14"/>
      <c r="AE363" s="14"/>
      <c r="AF363" s="14"/>
      <c r="AG363" s="14"/>
      <c r="AH363" s="14"/>
      <c r="AI363" s="14"/>
      <c r="AJ363" s="14"/>
      <c r="AK363" s="14"/>
      <c r="AL363" s="14"/>
      <c r="AM363" s="14"/>
      <c r="AN363" s="14"/>
      <c r="AO363" s="35"/>
      <c r="AP363" s="35"/>
      <c r="AQ363" s="35"/>
      <c r="AR363" s="35"/>
      <c r="AS363" s="35"/>
      <c r="AT363" s="35"/>
    </row>
    <row r="364" spans="1:46" x14ac:dyDescent="0.2">
      <c r="A364" s="21" t="str">
        <f>B364&amp;D364&amp;E364&amp;F364</f>
        <v>CIMS.CAN.QC.Transportation Personal.Mode.Intercity AirAir IntercityService requestedCIMS.Generic Fuels.Jet Fuel</v>
      </c>
      <c r="B364" s="1" t="s">
        <v>285</v>
      </c>
      <c r="C364" s="1" t="s">
        <v>211</v>
      </c>
      <c r="D364" s="1" t="s">
        <v>406</v>
      </c>
      <c r="E364" s="1" t="s">
        <v>71</v>
      </c>
      <c r="F364" s="1" t="s">
        <v>407</v>
      </c>
      <c r="G364" s="1" t="s">
        <v>68</v>
      </c>
      <c r="H364" s="14" cm="1">
        <f t="array" ref="H364">TREND($T364:$AM364,$T$2:$AM$2,H$1)</f>
        <v>3.3084796423704006</v>
      </c>
      <c r="I364" s="14" cm="1">
        <f t="array" ref="I364">TREND($T364:$AM364,$T$2:$AM$2,I$1)</f>
        <v>2.9370267563363939</v>
      </c>
      <c r="J364" s="14" cm="1">
        <f t="array" ref="J364">TREND($T364:$AM364,$T$2:$AM$2,J$1)</f>
        <v>2.5655738703023871</v>
      </c>
      <c r="K364" s="14" cm="1">
        <f t="array" ref="K364">TREND($T364:$AM364,$T$2:$AM$2,K$1)</f>
        <v>2.1941209842683804</v>
      </c>
      <c r="L364" s="14" cm="1">
        <f t="array" ref="L364">TREND($T364:$AM364,$T$2:$AM$2,L$1)</f>
        <v>1.8969586754411694</v>
      </c>
      <c r="M364" s="49">
        <f t="shared" ref="M364:R364" si="466">L364</f>
        <v>1.8969586754411694</v>
      </c>
      <c r="N364" s="49">
        <f t="shared" si="466"/>
        <v>1.8969586754411694</v>
      </c>
      <c r="O364" s="49">
        <f t="shared" si="466"/>
        <v>1.8969586754411694</v>
      </c>
      <c r="P364" s="49">
        <f t="shared" si="466"/>
        <v>1.8969586754411694</v>
      </c>
      <c r="Q364" s="49">
        <f t="shared" si="466"/>
        <v>1.8969586754411694</v>
      </c>
      <c r="R364" s="49">
        <f t="shared" si="466"/>
        <v>1.8969586754411694</v>
      </c>
      <c r="T364" s="14">
        <f>QC!C$343*1000</f>
        <v>3.159616462305546</v>
      </c>
      <c r="U364" s="14">
        <f>QC!D$343*1000</f>
        <v>2.9527205259250109</v>
      </c>
      <c r="V364" s="14">
        <f>QC!E$343*1000</f>
        <v>3.1966198718371959</v>
      </c>
      <c r="W364" s="14">
        <f>QC!F$343*1000</f>
        <v>3.3390322912595214</v>
      </c>
      <c r="X364" s="14">
        <f>QC!G$343*1000</f>
        <v>3.3010495245419489</v>
      </c>
      <c r="Y364" s="14">
        <f>QC!H$343*1000</f>
        <v>3.2499116413728992</v>
      </c>
      <c r="Z364" s="14">
        <f>QC!I$343*1000</f>
        <v>2.9989696576940403</v>
      </c>
      <c r="AA364" s="14">
        <f>QC!J$343*1000</f>
        <v>2.8713729955656522</v>
      </c>
      <c r="AB364" s="14">
        <f>QC!K$343*1000</f>
        <v>2.6388362787875428</v>
      </c>
      <c r="AC364" s="14">
        <f>QC!L$343*1000</f>
        <v>2.5195506570255959</v>
      </c>
      <c r="AD364" s="14">
        <f>QC!M$343*1000</f>
        <v>2.1054556586706079</v>
      </c>
      <c r="AE364" s="14">
        <f>QC!N$343*1000</f>
        <v>2.2018908332017646</v>
      </c>
      <c r="AF364" s="14">
        <f>QC!O$343*1000</f>
        <v>2.3656422106079771</v>
      </c>
      <c r="AG364" s="14">
        <f>QC!P$343*1000</f>
        <v>2.464393491084564</v>
      </c>
      <c r="AH364" s="14">
        <f>QC!Q$343*1000</f>
        <v>2.258551259990718</v>
      </c>
      <c r="AI364" s="14">
        <f>QC!R$343*1000</f>
        <v>2.1942755263623375</v>
      </c>
      <c r="AJ364" s="14">
        <f>QC!S$343*1000</f>
        <v>2.0550901367253114</v>
      </c>
      <c r="AK364" s="14">
        <f>QC!T$343*1000</f>
        <v>2.025647453768229</v>
      </c>
      <c r="AL364" s="14">
        <f>QC!U$343*1000</f>
        <v>2.0943365841727686</v>
      </c>
      <c r="AM364" s="14">
        <f>QC!V$343*1000</f>
        <v>2.0614201172162483</v>
      </c>
      <c r="AN364" s="36"/>
      <c r="AO364" s="18"/>
      <c r="AP364" s="18"/>
      <c r="AQ364" s="18"/>
      <c r="AR364" s="18"/>
      <c r="AS364" s="18"/>
      <c r="AT364" s="18"/>
    </row>
    <row r="365" spans="1:46" x14ac:dyDescent="0.2">
      <c r="H365" s="3"/>
      <c r="I365" s="3"/>
      <c r="J365" s="3"/>
      <c r="K365" s="3"/>
      <c r="L365" s="3"/>
      <c r="M365" s="3"/>
      <c r="N365" s="3"/>
      <c r="O365" s="3"/>
      <c r="P365" s="3"/>
      <c r="Q365" s="3"/>
      <c r="R365" s="3"/>
    </row>
    <row r="366" spans="1:46" x14ac:dyDescent="0.2">
      <c r="A366" s="21" t="str">
        <f t="shared" ref="A366:A414" si="467">B366&amp;D366&amp;E366&amp;F366</f>
        <v>CIMS.CAN.NBService requestedCIMS.CAN.NB.Transportation Personal</v>
      </c>
      <c r="B366" s="1" t="s">
        <v>57</v>
      </c>
      <c r="C366" s="1" t="s">
        <v>212</v>
      </c>
      <c r="E366" s="1" t="s">
        <v>71</v>
      </c>
      <c r="F366" s="6" t="s">
        <v>109</v>
      </c>
      <c r="G366" s="1" t="s">
        <v>139</v>
      </c>
      <c r="H366" s="5">
        <f t="shared" ref="H366:R366" si="468">INDEX($T366:$AT366,MATCH(H$1,$T$2:$AT$2,0))</f>
        <v>16605904.016248144</v>
      </c>
      <c r="I366" s="5">
        <f t="shared" si="468"/>
        <v>18303425.960205995</v>
      </c>
      <c r="J366" s="5">
        <f t="shared" si="468"/>
        <v>17739101.125742823</v>
      </c>
      <c r="K366" s="5">
        <f t="shared" si="468"/>
        <v>17564646.010626454</v>
      </c>
      <c r="L366" s="5">
        <f t="shared" si="468"/>
        <v>16742882.276229255</v>
      </c>
      <c r="M366" s="5">
        <f t="shared" si="468"/>
        <v>17095746.652918622</v>
      </c>
      <c r="N366" s="5">
        <f t="shared" si="468"/>
        <v>17625387.486383799</v>
      </c>
      <c r="O366" s="5">
        <f t="shared" si="468"/>
        <v>18145493.839108288</v>
      </c>
      <c r="P366" s="5">
        <f t="shared" si="468"/>
        <v>18749849.486939114</v>
      </c>
      <c r="Q366" s="5">
        <f t="shared" si="468"/>
        <v>19442343.245265756</v>
      </c>
      <c r="R366" s="5">
        <f t="shared" si="468"/>
        <v>20227358.433721919</v>
      </c>
      <c r="T366" s="5">
        <f>SUM(NB!C$72,NB!C$107,NB!C$142,NB!C$177,NB!C$212,NB!C$247,NB!C$287,NB!C$325)*1000+T371</f>
        <v>16605904.016248144</v>
      </c>
      <c r="U366" s="5">
        <f>SUM(NB!D$72,NB!D$107,NB!D$142,NB!D$177,NB!D$212,NB!D$247,NB!D$287,NB!D$325)*1000+U371</f>
        <v>16465752.842074241</v>
      </c>
      <c r="V366" s="5">
        <f>SUM(NB!E$72,NB!E$107,NB!E$142,NB!E$177,NB!E$212,NB!E$247,NB!E$287,NB!E$325)*1000+V371</f>
        <v>17585538.841615826</v>
      </c>
      <c r="W366" s="5">
        <f>SUM(NB!F$72,NB!F$107,NB!F$142,NB!F$177,NB!F$212,NB!F$247,NB!F$287,NB!F$325)*1000+W371</f>
        <v>18618489.563386068</v>
      </c>
      <c r="X366" s="5">
        <f>SUM(NB!G$72,NB!G$107,NB!G$142,NB!G$177,NB!G$212,NB!G$247,NB!G$287,NB!G$325)*1000+X371</f>
        <v>17522931.262313638</v>
      </c>
      <c r="Y366" s="5">
        <f>SUM(NB!H$72,NB!H$107,NB!H$142,NB!H$177,NB!H$212,NB!H$247,NB!H$287,NB!H$325)*1000+Y371</f>
        <v>18303425.960205995</v>
      </c>
      <c r="Z366" s="5">
        <f>SUM(NB!I$72,NB!I$107,NB!I$142,NB!I$177,NB!I$212,NB!I$247,NB!I$287,NB!I$325)*1000+Z371</f>
        <v>18603997.692341648</v>
      </c>
      <c r="AA366" s="5">
        <f>SUM(NB!J$72,NB!J$107,NB!J$142,NB!J$177,NB!J$212,NB!J$247,NB!J$287,NB!J$325)*1000+AA371</f>
        <v>17518787.988072809</v>
      </c>
      <c r="AB366" s="5">
        <f>SUM(NB!K$72,NB!K$107,NB!K$142,NB!K$177,NB!K$212,NB!K$247,NB!K$287,NB!K$325)*1000+AB371</f>
        <v>17594218.4066802</v>
      </c>
      <c r="AC366" s="5">
        <f>SUM(NB!L$72,NB!L$107,NB!L$142,NB!L$177,NB!L$212,NB!L$247,NB!L$287,NB!L$325)*1000+AC371</f>
        <v>16462589.947758602</v>
      </c>
      <c r="AD366" s="5">
        <f>SUM(NB!M$72,NB!M$107,NB!M$142,NB!M$177,NB!M$212,NB!M$247,NB!M$287,NB!M$325)*1000+AD371</f>
        <v>17739101.125742823</v>
      </c>
      <c r="AE366" s="5">
        <f>SUM(NB!N$72,NB!N$107,NB!N$142,NB!N$177,NB!N$212,NB!N$247,NB!N$287,NB!N$325)*1000+AE371</f>
        <v>22010528.617574487</v>
      </c>
      <c r="AF366" s="5">
        <f>SUM(NB!O$72,NB!O$107,NB!O$142,NB!O$177,NB!O$212,NB!O$247,NB!O$287,NB!O$325)*1000+AF371</f>
        <v>20549365.759054121</v>
      </c>
      <c r="AG366" s="5">
        <f>SUM(NB!P$72,NB!P$107,NB!P$142,NB!P$177,NB!P$212,NB!P$247,NB!P$287,NB!P$325)*1000+AG371</f>
        <v>16656253.755097579</v>
      </c>
      <c r="AH366" s="5">
        <f>SUM(NB!Q$72,NB!Q$107,NB!Q$142,NB!Q$177,NB!Q$212,NB!Q$247,NB!Q$287,NB!Q$325)*1000+AH371</f>
        <v>14901588.884113522</v>
      </c>
      <c r="AI366" s="5">
        <f>SUM(NB!R$72,NB!R$107,NB!R$142,NB!R$177,NB!R$212,NB!R$247,NB!R$287,NB!R$325)*1000+AI371</f>
        <v>17564646.010626454</v>
      </c>
      <c r="AJ366" s="5">
        <f>SUM(NB!S$72,NB!S$107,NB!S$142,NB!S$177,NB!S$212,NB!S$247,NB!S$287,NB!S$325)*1000+AJ371</f>
        <v>20033713.015463024</v>
      </c>
      <c r="AK366" s="5">
        <f>SUM(NB!T$72,NB!T$107,NB!T$142,NB!T$177,NB!T$212,NB!T$247,NB!T$287,NB!T$325)*1000+AK371</f>
        <v>17576686.155577123</v>
      </c>
      <c r="AL366" s="5">
        <f>SUM(NB!U$72,NB!U$107,NB!U$142,NB!U$177,NB!U$212,NB!U$247,NB!U$287,NB!U$325)*1000+AL371</f>
        <v>17191779.562897284</v>
      </c>
      <c r="AM366" s="5">
        <f>SUM(NB!V$72,NB!V$107,NB!V$142,NB!V$177,NB!V$212,NB!V$247,NB!V$287,NB!V$325)*1000+AM371</f>
        <v>16742882.276229255</v>
      </c>
      <c r="AN366" s="5">
        <f>SUM(NB!W$72,NB!W$107,NB!W$142,NB!W$177,NB!W$212,NB!W$247,NB!W$287,NB!W$325)*1000+AN371</f>
        <v>14675326.86459743</v>
      </c>
      <c r="AO366" s="18">
        <f t="shared" ref="AO366" si="469">SUM(AO368:AO370)</f>
        <v>17095746.652918622</v>
      </c>
      <c r="AP366" s="18">
        <f t="shared" ref="AP366:AT366" si="470">SUM(AP368:AP371)</f>
        <v>17625387.486383799</v>
      </c>
      <c r="AQ366" s="18">
        <f t="shared" si="470"/>
        <v>18145493.839108288</v>
      </c>
      <c r="AR366" s="18">
        <f t="shared" si="470"/>
        <v>18749849.486939114</v>
      </c>
      <c r="AS366" s="18">
        <f t="shared" si="470"/>
        <v>19442343.245265756</v>
      </c>
      <c r="AT366" s="18">
        <f t="shared" si="470"/>
        <v>20227358.433721919</v>
      </c>
    </row>
    <row r="367" spans="1:46" x14ac:dyDescent="0.2">
      <c r="A367" s="21" t="str">
        <f t="shared" si="467"/>
        <v>CIMS.CAN.NB.Transportation PersonalService requestedCIMS.CAN.NB.Transportation Personal.Mode</v>
      </c>
      <c r="B367" s="1" t="s">
        <v>109</v>
      </c>
      <c r="C367" s="1" t="s">
        <v>212</v>
      </c>
      <c r="E367" s="1" t="s">
        <v>71</v>
      </c>
      <c r="F367" s="1" t="s">
        <v>293</v>
      </c>
      <c r="G367" s="1" t="s">
        <v>139</v>
      </c>
      <c r="H367" s="22">
        <v>1</v>
      </c>
      <c r="I367" s="22">
        <v>1</v>
      </c>
      <c r="J367" s="22">
        <v>1</v>
      </c>
      <c r="K367" s="22">
        <v>1</v>
      </c>
      <c r="L367" s="22">
        <v>1</v>
      </c>
      <c r="M367" s="22">
        <v>1</v>
      </c>
      <c r="N367" s="22">
        <v>1</v>
      </c>
      <c r="O367" s="22">
        <v>1</v>
      </c>
      <c r="P367" s="22">
        <v>1</v>
      </c>
      <c r="Q367" s="22">
        <v>1</v>
      </c>
      <c r="R367" s="22">
        <v>1</v>
      </c>
      <c r="T367" s="22"/>
      <c r="U367" s="22"/>
      <c r="V367" s="22"/>
      <c r="W367" s="22"/>
      <c r="X367" s="22"/>
      <c r="Y367" s="22"/>
      <c r="Z367" s="22"/>
      <c r="AA367" s="22"/>
      <c r="AB367" s="22"/>
      <c r="AC367" s="22"/>
      <c r="AD367" s="22"/>
      <c r="AE367" s="22"/>
      <c r="AF367" s="22"/>
      <c r="AG367" s="22"/>
      <c r="AH367" s="22"/>
      <c r="AI367" s="22"/>
      <c r="AJ367" s="22"/>
      <c r="AK367" s="22"/>
      <c r="AL367" s="22"/>
      <c r="AM367" s="22"/>
      <c r="AN367" s="22"/>
      <c r="AO367" s="24"/>
      <c r="AP367" s="24"/>
      <c r="AQ367" s="24"/>
      <c r="AR367" s="24"/>
      <c r="AS367" s="24"/>
      <c r="AT367" s="24"/>
    </row>
    <row r="368" spans="1:46" x14ac:dyDescent="0.2">
      <c r="A368" s="21" t="str">
        <f t="shared" si="467"/>
        <v>CIMS.CAN.NB.Transportation Personal.ModeService requestedCIMS.CAN.NB.Transportation Personal.Mode.Urban</v>
      </c>
      <c r="B368" s="1" t="s">
        <v>293</v>
      </c>
      <c r="C368" s="1" t="s">
        <v>212</v>
      </c>
      <c r="E368" s="1" t="s">
        <v>71</v>
      </c>
      <c r="F368" s="1" t="s">
        <v>294</v>
      </c>
      <c r="G368" s="1" t="s">
        <v>139</v>
      </c>
      <c r="H368" s="14">
        <f t="shared" ref="H368:R368" si="471">INDEX($T368:$AT368,MATCH(H$1,$T$2:$AT$2,0))/INDEX($T366:$AT366,MATCH(H$1,$T$2:$AT$2,0))</f>
        <v>0.5873923155052917</v>
      </c>
      <c r="I368" s="14">
        <f t="shared" si="471"/>
        <v>0.60127845855986728</v>
      </c>
      <c r="J368" s="14">
        <f t="shared" si="471"/>
        <v>0.61005075450911239</v>
      </c>
      <c r="K368" s="14">
        <f t="shared" si="471"/>
        <v>0.59174793568279882</v>
      </c>
      <c r="L368" s="14">
        <f t="shared" si="471"/>
        <v>0.5901016380052353</v>
      </c>
      <c r="M368" s="14">
        <f t="shared" si="471"/>
        <v>0.59339065898542442</v>
      </c>
      <c r="N368" s="14">
        <f t="shared" si="471"/>
        <v>0.59351126218242067</v>
      </c>
      <c r="O368" s="14">
        <f t="shared" si="471"/>
        <v>0.59652732151232091</v>
      </c>
      <c r="P368" s="14">
        <f t="shared" si="471"/>
        <v>0.59932398483883076</v>
      </c>
      <c r="Q368" s="14">
        <f t="shared" si="471"/>
        <v>0.60190779996074895</v>
      </c>
      <c r="R368" s="14">
        <f t="shared" si="471"/>
        <v>0.60428635278674425</v>
      </c>
      <c r="T368" s="5">
        <f t="shared" ref="T368:AT368" si="472">SUM(T372:T374)/(1-$H371)</f>
        <v>9754180.4111626204</v>
      </c>
      <c r="U368" s="5">
        <f t="shared" si="472"/>
        <v>9651608.9230076037</v>
      </c>
      <c r="V368" s="5">
        <f t="shared" si="472"/>
        <v>10399728.721239196</v>
      </c>
      <c r="W368" s="5">
        <f t="shared" si="472"/>
        <v>11259285.67170608</v>
      </c>
      <c r="X368" s="5">
        <f t="shared" si="472"/>
        <v>10411793.816977248</v>
      </c>
      <c r="Y368" s="5">
        <f t="shared" si="472"/>
        <v>11005455.747717319</v>
      </c>
      <c r="Z368" s="5">
        <f t="shared" si="472"/>
        <v>11459207.980181968</v>
      </c>
      <c r="AA368" s="5">
        <f t="shared" si="472"/>
        <v>10342621.303510228</v>
      </c>
      <c r="AB368" s="5">
        <f t="shared" si="472"/>
        <v>10326403.369417874</v>
      </c>
      <c r="AC368" s="5">
        <f t="shared" si="472"/>
        <v>9945035.1479331907</v>
      </c>
      <c r="AD368" s="5">
        <f t="shared" si="472"/>
        <v>10821752.026072854</v>
      </c>
      <c r="AE368" s="5">
        <f t="shared" si="472"/>
        <v>13643996.752166647</v>
      </c>
      <c r="AF368" s="5">
        <f t="shared" si="472"/>
        <v>12509739.254586566</v>
      </c>
      <c r="AG368" s="5">
        <f t="shared" si="472"/>
        <v>9968583.8870968111</v>
      </c>
      <c r="AH368" s="5">
        <f t="shared" si="472"/>
        <v>8946737.1167148072</v>
      </c>
      <c r="AI368" s="5">
        <f t="shared" si="472"/>
        <v>10393843.017787311</v>
      </c>
      <c r="AJ368" s="5">
        <f t="shared" si="472"/>
        <v>11843101.533381572</v>
      </c>
      <c r="AK368" s="5">
        <f t="shared" si="472"/>
        <v>10383275.346383611</v>
      </c>
      <c r="AL368" s="5">
        <f t="shared" si="472"/>
        <v>10141773.158577416</v>
      </c>
      <c r="AM368" s="5">
        <f t="shared" si="472"/>
        <v>9880002.2561317049</v>
      </c>
      <c r="AN368" s="5">
        <f t="shared" si="472"/>
        <v>8848881.0088893361</v>
      </c>
      <c r="AO368" s="5">
        <f t="shared" si="472"/>
        <v>10144456.372223245</v>
      </c>
      <c r="AP368" s="5">
        <f t="shared" si="472"/>
        <v>10460865.973497892</v>
      </c>
      <c r="AQ368" s="5">
        <f t="shared" si="472"/>
        <v>10824282.837361587</v>
      </c>
      <c r="AR368" s="5">
        <f t="shared" si="472"/>
        <v>11237234.509640656</v>
      </c>
      <c r="AS368" s="5">
        <f t="shared" si="472"/>
        <v>11702498.048839638</v>
      </c>
      <c r="AT368" s="5">
        <f t="shared" si="472"/>
        <v>12223116.65442401</v>
      </c>
    </row>
    <row r="369" spans="1:48" x14ac:dyDescent="0.2">
      <c r="A369" s="21" t="str">
        <f t="shared" si="467"/>
        <v>CIMS.CAN.NB.Transportation Personal.ModeService requestedCIMS.CAN.NB.Transportation Personal.Mode.Intercity Land</v>
      </c>
      <c r="B369" s="1" t="s">
        <v>293</v>
      </c>
      <c r="C369" s="1" t="s">
        <v>212</v>
      </c>
      <c r="E369" s="1" t="s">
        <v>71</v>
      </c>
      <c r="F369" s="1" t="s">
        <v>295</v>
      </c>
      <c r="G369" s="1" t="s">
        <v>139</v>
      </c>
      <c r="H369" s="14">
        <f t="shared" ref="H369:R369" si="473">INDEX($T369:$AT369,MATCH(H$1,$T$2:$AT$2,0))/INDEX($T366:$AT366,MATCH(H$1,$T$2:$AT$2,0))</f>
        <v>0.3965730045602095</v>
      </c>
      <c r="I369" s="14">
        <f t="shared" si="473"/>
        <v>0.38688235144123068</v>
      </c>
      <c r="J369" s="14">
        <f t="shared" si="473"/>
        <v>0.37464450276778749</v>
      </c>
      <c r="K369" s="14">
        <f t="shared" si="473"/>
        <v>0.39467036012493456</v>
      </c>
      <c r="L369" s="14">
        <f t="shared" si="473"/>
        <v>0.39602640238941411</v>
      </c>
      <c r="M369" s="14">
        <f t="shared" si="473"/>
        <v>0.39197375295663905</v>
      </c>
      <c r="N369" s="14">
        <f t="shared" si="473"/>
        <v>0.38590843449968665</v>
      </c>
      <c r="O369" s="14">
        <f t="shared" si="473"/>
        <v>0.38215582856666336</v>
      </c>
      <c r="P369" s="14">
        <f t="shared" si="473"/>
        <v>0.37865317491512113</v>
      </c>
      <c r="Q369" s="14">
        <f t="shared" si="473"/>
        <v>0.37539712208961279</v>
      </c>
      <c r="R369" s="14">
        <f t="shared" si="473"/>
        <v>0.37238249470541146</v>
      </c>
      <c r="T369" s="5">
        <f t="shared" ref="T369:AT369" si="474">SUM(T377:T379)</f>
        <v>6585453.2491619764</v>
      </c>
      <c r="U369" s="5">
        <f t="shared" si="474"/>
        <v>6553701.7968786294</v>
      </c>
      <c r="V369" s="5">
        <f t="shared" si="474"/>
        <v>7008817.4147425909</v>
      </c>
      <c r="W369" s="5">
        <f t="shared" si="474"/>
        <v>7177432.0646782611</v>
      </c>
      <c r="X369" s="5">
        <f t="shared" si="474"/>
        <v>6917877.8182823174</v>
      </c>
      <c r="Y369" s="5">
        <f t="shared" si="474"/>
        <v>7081272.4749149606</v>
      </c>
      <c r="Z369" s="5">
        <f t="shared" si="474"/>
        <v>6902151.1785776131</v>
      </c>
      <c r="AA369" s="5">
        <f t="shared" si="474"/>
        <v>6919384.3713142956</v>
      </c>
      <c r="AB369" s="5">
        <f t="shared" si="474"/>
        <v>6966669.5640141191</v>
      </c>
      <c r="AC369" s="5">
        <f t="shared" si="474"/>
        <v>6255954.5822778493</v>
      </c>
      <c r="AD369" s="5">
        <f t="shared" si="474"/>
        <v>6645856.7208014196</v>
      </c>
      <c r="AE369" s="5">
        <f t="shared" si="474"/>
        <v>8105193.0236618761</v>
      </c>
      <c r="AF369" s="5">
        <f t="shared" si="474"/>
        <v>7837723.6140565621</v>
      </c>
      <c r="AG369" s="5">
        <f t="shared" si="474"/>
        <v>6406863.4535610648</v>
      </c>
      <c r="AH369" s="5">
        <f t="shared" si="474"/>
        <v>5674155.2380657438</v>
      </c>
      <c r="AI369" s="5">
        <f t="shared" si="474"/>
        <v>6932245.166480938</v>
      </c>
      <c r="AJ369" s="5">
        <f t="shared" si="474"/>
        <v>7979168.6396315284</v>
      </c>
      <c r="AK369" s="5">
        <f t="shared" si="474"/>
        <v>6974214.2263063844</v>
      </c>
      <c r="AL369" s="5">
        <f t="shared" si="474"/>
        <v>6824021.9548399216</v>
      </c>
      <c r="AM369" s="5">
        <f t="shared" si="474"/>
        <v>6630623.4334845562</v>
      </c>
      <c r="AN369" s="5">
        <f t="shared" si="474"/>
        <v>5761882.3877000026</v>
      </c>
      <c r="AO369" s="5">
        <f t="shared" si="474"/>
        <v>6701083.9751404133</v>
      </c>
      <c r="AP369" s="5">
        <f t="shared" si="474"/>
        <v>6801785.6923207389</v>
      </c>
      <c r="AQ369" s="5">
        <f t="shared" si="474"/>
        <v>6934406.2328357128</v>
      </c>
      <c r="AR369" s="5">
        <f t="shared" si="474"/>
        <v>7099690.0374101503</v>
      </c>
      <c r="AS369" s="5">
        <f t="shared" si="474"/>
        <v>7298599.7009511869</v>
      </c>
      <c r="AT369" s="5">
        <f t="shared" si="474"/>
        <v>7532314.1948499121</v>
      </c>
    </row>
    <row r="370" spans="1:48" x14ac:dyDescent="0.2">
      <c r="A370" s="21" t="str">
        <f t="shared" si="467"/>
        <v>CIMS.CAN.NB.Transportation Personal.ModeService requestedCIMS.CAN.NB.Transportation Personal.Mode.Intercity Air</v>
      </c>
      <c r="B370" s="1" t="s">
        <v>293</v>
      </c>
      <c r="C370" s="1" t="s">
        <v>212</v>
      </c>
      <c r="E370" s="1" t="s">
        <v>71</v>
      </c>
      <c r="F370" s="1" t="s">
        <v>296</v>
      </c>
      <c r="G370" s="1" t="s">
        <v>139</v>
      </c>
      <c r="H370" s="14">
        <f t="shared" ref="H370:R370" si="475">INDEX($T370:$AT370,MATCH(H$1,$T$2:$AT$2,0))/INDEX($T366:$AT366,MATCH(H$1,$T$2:$AT$2,0))</f>
        <v>1.603467993449886E-2</v>
      </c>
      <c r="I370" s="14">
        <f t="shared" si="475"/>
        <v>1.1839189998902289E-2</v>
      </c>
      <c r="J370" s="14">
        <f t="shared" si="475"/>
        <v>1.530474272310019E-2</v>
      </c>
      <c r="K370" s="14">
        <f t="shared" si="475"/>
        <v>1.358170419226651E-2</v>
      </c>
      <c r="L370" s="14">
        <f t="shared" si="475"/>
        <v>1.3871959605350568E-2</v>
      </c>
      <c r="M370" s="14">
        <f t="shared" si="475"/>
        <v>1.4635588057936414E-2</v>
      </c>
      <c r="N370" s="14">
        <f t="shared" si="475"/>
        <v>1.5292897864151811E-2</v>
      </c>
      <c r="O370" s="14">
        <f t="shared" si="475"/>
        <v>1.6002575341841452E-2</v>
      </c>
      <c r="P370" s="14">
        <f t="shared" si="475"/>
        <v>1.668365107153728E-2</v>
      </c>
      <c r="Q370" s="14">
        <f t="shared" si="475"/>
        <v>1.7332870377604875E-2</v>
      </c>
      <c r="R370" s="14">
        <f t="shared" si="475"/>
        <v>1.7947755155624041E-2</v>
      </c>
      <c r="T370" s="5">
        <f>SUM(NB!C$325)*1000</f>
        <v>266270.35592354817</v>
      </c>
      <c r="U370" s="5">
        <f>SUM(NB!D$325)*1000</f>
        <v>260442.12218800766</v>
      </c>
      <c r="V370" s="5">
        <f>SUM(NB!E$325)*1000</f>
        <v>176992.70563403895</v>
      </c>
      <c r="W370" s="5">
        <f>SUM(NB!F$325)*1000</f>
        <v>181771.82700172521</v>
      </c>
      <c r="X370" s="5">
        <f>SUM(NB!G$325)*1000</f>
        <v>193259.62705407239</v>
      </c>
      <c r="Y370" s="5">
        <f>SUM(NB!H$325)*1000</f>
        <v>216697.73757371932</v>
      </c>
      <c r="Z370" s="5">
        <f>SUM(NB!I$325)*1000</f>
        <v>242638.53358206848</v>
      </c>
      <c r="AA370" s="5">
        <f>SUM(NB!J$325)*1000</f>
        <v>256782.313248283</v>
      </c>
      <c r="AB370" s="5">
        <f>SUM(NB!K$325)*1000</f>
        <v>301145.47324820235</v>
      </c>
      <c r="AC370" s="5">
        <f>SUM(NB!L$325)*1000</f>
        <v>261600.21754756253</v>
      </c>
      <c r="AD370" s="5">
        <f>SUM(NB!M$325)*1000</f>
        <v>271492.37886855088</v>
      </c>
      <c r="AE370" s="5">
        <f>SUM(NB!N$325)*1000</f>
        <v>261338.84174596175</v>
      </c>
      <c r="AF370" s="5">
        <f>SUM(NB!O$325)*1000</f>
        <v>201902.89041099229</v>
      </c>
      <c r="AG370" s="5">
        <f>SUM(NB!P$325)*1000</f>
        <v>280806.41443970357</v>
      </c>
      <c r="AH370" s="5">
        <f>SUM(NB!Q$325)*1000</f>
        <v>280696.52933296957</v>
      </c>
      <c r="AI370" s="5">
        <f>SUM(NB!R$325)*1000</f>
        <v>238557.82635820255</v>
      </c>
      <c r="AJ370" s="5">
        <f>SUM(NB!S$325)*1000</f>
        <v>211442.84244992261</v>
      </c>
      <c r="AK370" s="5">
        <f>SUM(NB!T$325)*1000</f>
        <v>219196.58288712436</v>
      </c>
      <c r="AL370" s="5">
        <f>SUM(NB!U$325)*1000</f>
        <v>225984.44947994902</v>
      </c>
      <c r="AM370" s="5">
        <f>SUM(NB!V$325)*1000</f>
        <v>232256.58661299219</v>
      </c>
      <c r="AN370" s="5">
        <f>SUM(NB!W$325)*1000</f>
        <v>64563.468008089512</v>
      </c>
      <c r="AO370" s="41">
        <f t="shared" ref="AO370" si="476">AM370*(1+$AV370)^5</f>
        <v>250206.30555496219</v>
      </c>
      <c r="AP370" s="18">
        <f t="shared" ref="AP370" si="477">AO370*(1+$AV370)^5</f>
        <v>269543.25064536685</v>
      </c>
      <c r="AQ370" s="18">
        <f t="shared" ref="AQ370" si="478">AP370*(1+$AV370)^5</f>
        <v>290374.63227525027</v>
      </c>
      <c r="AR370" s="18">
        <f t="shared" ref="AR370" si="479">AQ370*(1+$AV370)^5</f>
        <v>312815.94648393447</v>
      </c>
      <c r="AS370" s="18">
        <f t="shared" ref="AS370" si="480">AR370*(1+$AV370)^5</f>
        <v>336991.61530709307</v>
      </c>
      <c r="AT370" s="18">
        <f t="shared" ref="AT370" si="481">AS370*(1+$AV370)^5</f>
        <v>363035.676613488</v>
      </c>
      <c r="AV370" s="46">
        <f t="shared" ref="AV370" si="482">AV318</f>
        <v>1.4999999999999999E-2</v>
      </c>
    </row>
    <row r="371" spans="1:48" x14ac:dyDescent="0.2">
      <c r="A371" s="21" t="str">
        <f t="shared" si="467"/>
        <v>CIMS.CAN.NB.Transportation Personal.Mode.UrbanWalk Cycle UrbanMarket share</v>
      </c>
      <c r="B371" s="1" t="s">
        <v>294</v>
      </c>
      <c r="C371" s="1" t="s">
        <v>212</v>
      </c>
      <c r="D371" s="1" t="s">
        <v>119</v>
      </c>
      <c r="E371" s="1" t="s">
        <v>72</v>
      </c>
      <c r="G371" s="1" t="s">
        <v>73</v>
      </c>
      <c r="H371" s="14">
        <f>Inputs!$C$85</f>
        <v>8.9086859688195987E-3</v>
      </c>
      <c r="I371" s="36">
        <f t="shared" ref="I371:R371" si="483">H371</f>
        <v>8.9086859688195987E-3</v>
      </c>
      <c r="J371" s="36">
        <f t="shared" si="483"/>
        <v>8.9086859688195987E-3</v>
      </c>
      <c r="K371" s="36">
        <f t="shared" si="483"/>
        <v>8.9086859688195987E-3</v>
      </c>
      <c r="L371" s="36">
        <f t="shared" si="483"/>
        <v>8.9086859688195987E-3</v>
      </c>
      <c r="M371" s="36">
        <f t="shared" si="483"/>
        <v>8.9086859688195987E-3</v>
      </c>
      <c r="N371" s="36">
        <f t="shared" si="483"/>
        <v>8.9086859688195987E-3</v>
      </c>
      <c r="O371" s="36">
        <f t="shared" si="483"/>
        <v>8.9086859688195987E-3</v>
      </c>
      <c r="P371" s="36">
        <f t="shared" si="483"/>
        <v>8.9086859688195987E-3</v>
      </c>
      <c r="Q371" s="36">
        <f t="shared" si="483"/>
        <v>8.9086859688195987E-3</v>
      </c>
      <c r="R371" s="36">
        <f t="shared" si="483"/>
        <v>8.9086859688195987E-3</v>
      </c>
      <c r="T371" s="5">
        <f t="shared" ref="T371:AT371" si="484">$H371*T368</f>
        <v>86896.930166259423</v>
      </c>
      <c r="U371" s="5">
        <f t="shared" si="484"/>
        <v>85983.152988931877</v>
      </c>
      <c r="V371" s="5">
        <f t="shared" si="484"/>
        <v>92647.917338433821</v>
      </c>
      <c r="W371" s="5">
        <f t="shared" si="484"/>
        <v>100305.44028245952</v>
      </c>
      <c r="X371" s="5">
        <f t="shared" si="484"/>
        <v>92755.401487547861</v>
      </c>
      <c r="Y371" s="5">
        <f t="shared" si="484"/>
        <v>98044.149200154279</v>
      </c>
      <c r="Z371" s="5">
        <f t="shared" si="484"/>
        <v>102086.48534683268</v>
      </c>
      <c r="AA371" s="5">
        <f t="shared" si="484"/>
        <v>92139.165287396245</v>
      </c>
      <c r="AB371" s="5">
        <f t="shared" si="484"/>
        <v>91994.684805504439</v>
      </c>
      <c r="AC371" s="5">
        <f t="shared" si="484"/>
        <v>88597.195081810161</v>
      </c>
      <c r="AD371" s="5">
        <f t="shared" si="484"/>
        <v>96407.590432720302</v>
      </c>
      <c r="AE371" s="5">
        <f t="shared" si="484"/>
        <v>121550.08242464719</v>
      </c>
      <c r="AF371" s="5">
        <f t="shared" si="484"/>
        <v>111445.3385709271</v>
      </c>
      <c r="AG371" s="5">
        <f t="shared" si="484"/>
        <v>88806.983403980499</v>
      </c>
      <c r="AH371" s="5">
        <f t="shared" si="484"/>
        <v>79703.671418394719</v>
      </c>
      <c r="AI371" s="5">
        <f t="shared" si="484"/>
        <v>92595.48345467537</v>
      </c>
      <c r="AJ371" s="5">
        <f t="shared" si="484"/>
        <v>105506.47245774229</v>
      </c>
      <c r="AK371" s="5">
        <f t="shared" si="484"/>
        <v>92501.33938871813</v>
      </c>
      <c r="AL371" s="5">
        <f t="shared" si="484"/>
        <v>90349.87223676985</v>
      </c>
      <c r="AM371" s="5">
        <f t="shared" si="484"/>
        <v>88017.837471106497</v>
      </c>
      <c r="AN371" s="5">
        <f t="shared" si="484"/>
        <v>78831.902083646637</v>
      </c>
      <c r="AO371" s="5">
        <f t="shared" si="484"/>
        <v>90373.776144527787</v>
      </c>
      <c r="AP371" s="5">
        <f t="shared" si="484"/>
        <v>93192.569919803034</v>
      </c>
      <c r="AQ371" s="5">
        <f t="shared" si="484"/>
        <v>96430.136635737959</v>
      </c>
      <c r="AR371" s="5">
        <f t="shared" si="484"/>
        <v>100108.9934043711</v>
      </c>
      <c r="AS371" s="5">
        <f t="shared" si="484"/>
        <v>104253.88016783641</v>
      </c>
      <c r="AT371" s="5">
        <f t="shared" si="484"/>
        <v>108891.90783451233</v>
      </c>
    </row>
    <row r="372" spans="1:48" x14ac:dyDescent="0.2">
      <c r="A372" s="21" t="str">
        <f t="shared" si="467"/>
        <v>CIMS.CAN.NB.Transportation Personal.Mode.UrbanPassenger Vehicle Urban 1 PassengerMarket share</v>
      </c>
      <c r="B372" s="1" t="s">
        <v>294</v>
      </c>
      <c r="C372" s="1" t="s">
        <v>212</v>
      </c>
      <c r="D372" s="1" t="s">
        <v>121</v>
      </c>
      <c r="E372" s="1" t="s">
        <v>72</v>
      </c>
      <c r="G372" s="1" t="s">
        <v>73</v>
      </c>
      <c r="H372" s="14" cm="1">
        <f t="array" ref="H372">(1-$H371)*INDEX($T372:$AT372,MATCH(H$1,$T$2:$AT$2,0))/SUM(_xlfn._xlws.FILTER($T372:$AT374,$T$2:$AT$2=H$1))</f>
        <v>0.32189165798652297</v>
      </c>
      <c r="I372" s="14" cm="1">
        <f t="array" ref="I372">(1-$H371)*INDEX($T372:$AT372,MATCH(I$1,$T$2:$AT$2,0))/SUM(_xlfn._xlws.FILTER($T372:$AT374,$T$2:$AT$2=I$1))</f>
        <v>0.30616167266084937</v>
      </c>
      <c r="J372" s="14" cm="1">
        <f t="array" ref="J372">(1-$H371)*INDEX($T372:$AT372,MATCH(J$1,$T$2:$AT$2,0))/SUM(_xlfn._xlws.FILTER($T372:$AT374,$T$2:$AT$2=J$1))</f>
        <v>0.3030143274469102</v>
      </c>
      <c r="K372" s="14" cm="1">
        <f t="array" ref="K372">(1-$H371)*INDEX($T372:$AT372,MATCH(K$1,$T$2:$AT$2,0))/SUM(_xlfn._xlws.FILTER($T372:$AT374,$T$2:$AT$2=K$1))</f>
        <v>0.33306839722666381</v>
      </c>
      <c r="L372" s="14" cm="1">
        <f t="array" ref="L372">(1-$H371)*INDEX($T372:$AT372,MATCH(L$1,$T$2:$AT$2,0))/SUM(_xlfn._xlws.FILTER($T372:$AT374,$T$2:$AT$2=L$1))</f>
        <v>0.3339228968772382</v>
      </c>
      <c r="M372" s="14" cm="1">
        <f t="array" ref="M372">(1-$H371)*INDEX($T372:$AT372,MATCH(M$1,$T$2:$AT$2,0))/SUM(_xlfn._xlws.FILTER($T372:$AT374,$T$2:$AT$2=M$1))</f>
        <v>0.32756672093070882</v>
      </c>
      <c r="N372" s="14" cm="1">
        <f t="array" ref="N372">(1-$H371)*INDEX($T372:$AT372,MATCH(N$1,$T$2:$AT$2,0))/SUM(_xlfn._xlws.FILTER($T372:$AT374,$T$2:$AT$2=N$1))</f>
        <v>0.32207153385533771</v>
      </c>
      <c r="O372" s="14" cm="1">
        <f t="array" ref="O372">(1-$H371)*INDEX($T372:$AT372,MATCH(O$1,$T$2:$AT$2,0))/SUM(_xlfn._xlws.FILTER($T372:$AT374,$T$2:$AT$2=O$1))</f>
        <v>0.3167729380210717</v>
      </c>
      <c r="P372" s="14" cm="1">
        <f t="array" ref="P372">(1-$H371)*INDEX($T372:$AT372,MATCH(P$1,$T$2:$AT$2,0))/SUM(_xlfn._xlws.FILTER($T372:$AT374,$T$2:$AT$2=P$1))</f>
        <v>0.31169785866441335</v>
      </c>
      <c r="Q372" s="14" cm="1">
        <f t="array" ref="Q372">(1-$H371)*INDEX($T372:$AT372,MATCH(Q$1,$T$2:$AT$2,0))/SUM(_xlfn._xlws.FILTER($T372:$AT374,$T$2:$AT$2=Q$1))</f>
        <v>0.30686762493898023</v>
      </c>
      <c r="R372" s="14" cm="1">
        <f t="array" ref="R372">(1-$H371)*INDEX($T372:$AT372,MATCH(R$1,$T$2:$AT$2,0))/SUM(_xlfn._xlws.FILTER($T372:$AT374,$T$2:$AT$2=R$1))</f>
        <v>0.30229793324783394</v>
      </c>
      <c r="T372" s="5">
        <f>(T389*NB!C$77*Inputs!D$73+T391*NB!C$112*Inputs!D$75)*Inputs!$C$55+NB!C$142*1000</f>
        <v>3139789.3048487999</v>
      </c>
      <c r="U372" s="5">
        <f>(U389*NB!D$77*Inputs!E$73+U391*NB!D$112*Inputs!E$75)*Inputs!$C$55+NB!D$142*1000</f>
        <v>3123236.0502384873</v>
      </c>
      <c r="V372" s="5">
        <f>(V389*NB!E$77*Inputs!F$73+V391*NB!E$112*Inputs!F$75)*Inputs!$C$55+NB!E$142*1000</f>
        <v>3313279.7346352609</v>
      </c>
      <c r="W372" s="5">
        <f>(W389*NB!F$77*Inputs!G$73+W391*NB!F$112*Inputs!G$75)*Inputs!$C$55+NB!F$142*1000</f>
        <v>3380347.9904759456</v>
      </c>
      <c r="X372" s="5">
        <f>(X389*NB!G$77*Inputs!H$73+X391*NB!G$112*Inputs!H$75)*Inputs!$C$55+NB!G$142*1000</f>
        <v>3349559.4742413498</v>
      </c>
      <c r="Y372" s="5">
        <f>(Y389*NB!H$77*Inputs!I$73+Y391*NB!H$112*Inputs!I$75)*Inputs!$C$55+NB!H$142*1000</f>
        <v>3369448.7401160928</v>
      </c>
      <c r="Z372" s="5">
        <f>(Z389*NB!I$77*Inputs!J$73+Z391*NB!I$112*Inputs!J$75)*Inputs!$C$55+NB!I$142*1000</f>
        <v>3354521.0154441604</v>
      </c>
      <c r="AA372" s="5">
        <f>(AA389*NB!J$77*Inputs!K$73+AA391*NB!J$112*Inputs!K$75)*Inputs!$C$55+NB!J$142*1000</f>
        <v>3384330.6503864084</v>
      </c>
      <c r="AB372" s="5">
        <f>(AB389*NB!K$77*Inputs!L$73+AB391*NB!K$112*Inputs!L$75)*Inputs!$C$55+NB!K$142*1000</f>
        <v>3466077.4521219023</v>
      </c>
      <c r="AC372" s="5">
        <f>(AC389*NB!L$77*Inputs!M$73+AC391*NB!L$112*Inputs!M$75)*Inputs!$C$55+NB!L$142*1000</f>
        <v>3072213.9207759215</v>
      </c>
      <c r="AD372" s="5">
        <f>(AD389*NB!M$77*Inputs!N$73+AD391*NB!M$112*Inputs!N$75)*Inputs!$C$55+NB!M$142*1000</f>
        <v>3279145.9119777037</v>
      </c>
      <c r="AE372" s="5">
        <f>(AE389*NB!N$77*Inputs!O$73+AE391*NB!N$112*Inputs!O$75)*Inputs!$C$55+NB!N$142*1000</f>
        <v>3956286.0332308621</v>
      </c>
      <c r="AF372" s="5">
        <f>(AF389*NB!O$77*Inputs!P$73+AF391*NB!O$112*Inputs!P$75)*Inputs!$C$55+NB!O$142*1000</f>
        <v>3908229.3868713118</v>
      </c>
      <c r="AG372" s="5">
        <f>(AG389*NB!P$77*Inputs!Q$73+AG391*NB!P$112*Inputs!Q$75)*Inputs!$C$55+NB!P$142*1000</f>
        <v>3156276.8295736006</v>
      </c>
      <c r="AH372" s="5">
        <f>(AH389*NB!Q$77*Inputs!R$73+AH391*NB!Q$112*Inputs!R$75)*Inputs!$C$55+NB!Q$142*1000</f>
        <v>2795256.3824363137</v>
      </c>
      <c r="AI372" s="5">
        <f>(AI389*NB!R$77*Inputs!S$73+AI391*NB!R$112*Inputs!S$75)*Inputs!$C$55+NB!R$142*1000</f>
        <v>3461860.6349599706</v>
      </c>
      <c r="AJ372" s="5">
        <f>(AJ389*NB!S$77*Inputs!T$73+AJ391*NB!S$112*Inputs!T$75)*Inputs!$C$55+NB!S$142*1000</f>
        <v>3985440.3884593952</v>
      </c>
      <c r="AK372" s="5">
        <f>(AK389*NB!T$77*Inputs!U$73+AK391*NB!T$112*Inputs!U$75)*Inputs!$C$55+NB!T$142*1000</f>
        <v>3486143.5546774762</v>
      </c>
      <c r="AL372" s="5">
        <f>(AL389*NB!U$77*Inputs!V$73+AL391*NB!U$112*Inputs!V$75)*Inputs!$C$55+NB!U$142*1000</f>
        <v>3400360.9893603157</v>
      </c>
      <c r="AM372" s="5">
        <f>(AM389*NB!V$77*Inputs!W$73+AM391*NB!V$112*Inputs!W$75)*Inputs!$C$55+NB!V$142*1000</f>
        <v>3299158.9745211485</v>
      </c>
      <c r="AN372" s="5">
        <f>(AN389*NB!W$77*Inputs!X$73+AN391*NB!W$112*Inputs!X$75)*Inputs!$C$55+NB!W$142*1000</f>
        <v>2870449.7066662181</v>
      </c>
      <c r="AO372" s="48">
        <f>(AO389*NB!$W$77*Inputs!$X$73+AO391*NB!$W$112*Inputs!$X$75)*Inputs!$C$55+NB!$W$142*1000</f>
        <v>3322986.3094738028</v>
      </c>
      <c r="AP372" s="48">
        <f>(AP389*NB!$W$77*Inputs!$X$73+AP391*NB!$W$112*Inputs!$X$75)*Inputs!$C$55+NB!$W$142*1000</f>
        <v>3369147.1495395768</v>
      </c>
      <c r="AQ372" s="48">
        <f>(AQ389*NB!$W$77*Inputs!$X$73+AQ391*NB!$W$112*Inputs!$X$75)*Inputs!$C$55+NB!$W$142*1000</f>
        <v>3428839.8763620919</v>
      </c>
      <c r="AR372" s="48">
        <f>(AR389*NB!$W$77*Inputs!$X$73+AR391*NB!$W$112*Inputs!$X$75)*Inputs!$C$55+NB!$W$142*1000</f>
        <v>3502621.9339648415</v>
      </c>
      <c r="AS372" s="48">
        <f>(AS389*NB!$W$77*Inputs!$X$73+AS391*NB!$W$112*Inputs!$X$75)*Inputs!$C$55+NB!$W$142*1000</f>
        <v>3591117.7821004698</v>
      </c>
      <c r="AT372" s="48">
        <f>(AT389*NB!$W$77*Inputs!$X$73+AT391*NB!$W$112*Inputs!$X$75)*Inputs!$C$55+NB!$W$142*1000</f>
        <v>3695022.9024795564</v>
      </c>
    </row>
    <row r="373" spans="1:48" x14ac:dyDescent="0.2">
      <c r="A373" s="21" t="str">
        <f t="shared" si="467"/>
        <v>CIMS.CAN.NB.Transportation Personal.Mode.UrbanPassenger Vehicle Urban 3 PassengerMarket share</v>
      </c>
      <c r="B373" s="1" t="s">
        <v>294</v>
      </c>
      <c r="C373" s="1" t="s">
        <v>212</v>
      </c>
      <c r="D373" s="1" t="s">
        <v>120</v>
      </c>
      <c r="E373" s="1" t="s">
        <v>72</v>
      </c>
      <c r="G373" s="1" t="s">
        <v>73</v>
      </c>
      <c r="H373" s="14" cm="1">
        <f t="array" ref="H373">(1-$H371)*INDEX($T373:$AT373,MATCH(H$1,$T$2:$AT$2,0))/SUM(_xlfn._xlws.FILTER($T372:$AT374,$T$2:$AT$2=H$1))</f>
        <v>0.42929993137664835</v>
      </c>
      <c r="I373" s="14" cm="1">
        <f t="array" ref="I373">(1-$H371)*INDEX($T373:$AT373,MATCH(I$1,$T$2:$AT$2,0))/SUM(_xlfn._xlws.FILTER($T372:$AT374,$T$2:$AT$2=I$1))</f>
        <v>0.40633365813393063</v>
      </c>
      <c r="J373" s="14" cm="1">
        <f t="array" ref="J373">(1-$H371)*INDEX($T373:$AT373,MATCH(J$1,$T$2:$AT$2,0))/SUM(_xlfn._xlws.FILTER($T372:$AT374,$T$2:$AT$2=J$1))</f>
        <v>0.40557248411236907</v>
      </c>
      <c r="K373" s="14" cm="1">
        <f t="array" ref="K373">(1-$H371)*INDEX($T373:$AT373,MATCH(K$1,$T$2:$AT$2,0))/SUM(_xlfn._xlws.FILTER($T372:$AT374,$T$2:$AT$2=K$1))</f>
        <v>0.45376253819703172</v>
      </c>
      <c r="L373" s="14" cm="1">
        <f t="array" ref="L373">(1-$H371)*INDEX($T373:$AT373,MATCH(L$1,$T$2:$AT$2,0))/SUM(_xlfn._xlws.FILTER($T372:$AT374,$T$2:$AT$2=L$1))</f>
        <v>0.46532061480919623</v>
      </c>
      <c r="M373" s="14" cm="1">
        <f t="array" ref="M373">(1-$H371)*INDEX($T373:$AT373,MATCH(M$1,$T$2:$AT$2,0))/SUM(_xlfn._xlws.FILTER($T372:$AT374,$T$2:$AT$2=M$1))</f>
        <v>0.46223778880189553</v>
      </c>
      <c r="N373" s="14" cm="1">
        <f t="array" ref="N373">(1-$H371)*INDEX($T373:$AT373,MATCH(N$1,$T$2:$AT$2,0))/SUM(_xlfn._xlws.FILTER($T372:$AT374,$T$2:$AT$2=N$1))</f>
        <v>0.45873557318941954</v>
      </c>
      <c r="O373" s="14" cm="1">
        <f t="array" ref="O373">(1-$H371)*INDEX($T373:$AT373,MATCH(O$1,$T$2:$AT$2,0))/SUM(_xlfn._xlws.FILTER($T372:$AT374,$T$2:$AT$2=O$1))</f>
        <v>0.45538832697998427</v>
      </c>
      <c r="P373" s="14" cm="1">
        <f t="array" ref="P373">(1-$H371)*INDEX($T373:$AT373,MATCH(P$1,$T$2:$AT$2,0))/SUM(_xlfn._xlws.FILTER($T372:$AT374,$T$2:$AT$2=P$1))</f>
        <v>0.4522107467705595</v>
      </c>
      <c r="Q373" s="14" cm="1">
        <f t="array" ref="Q373">(1-$H371)*INDEX($T373:$AT373,MATCH(Q$1,$T$2:$AT$2,0))/SUM(_xlfn._xlws.FILTER($T372:$AT374,$T$2:$AT$2=Q$1))</f>
        <v>0.44921368436338915</v>
      </c>
      <c r="R373" s="14" cm="1">
        <f t="array" ref="R373">(1-$H371)*INDEX($T373:$AT373,MATCH(R$1,$T$2:$AT$2,0))/SUM(_xlfn._xlws.FILTER($T372:$AT374,$T$2:$AT$2=R$1))</f>
        <v>0.44640422656087331</v>
      </c>
      <c r="T373" s="5">
        <f>(T389*NB!C$77*Inputs!D$74+T391*NB!C$112*Inputs!D$76)*Inputs!$C$55</f>
        <v>4187468.9811475603</v>
      </c>
      <c r="U373" s="5">
        <f>(U389*NB!D$77*Inputs!E$74+U391*NB!D$112*Inputs!E$76)*Inputs!$C$55</f>
        <v>4150864.9867801853</v>
      </c>
      <c r="V373" s="5">
        <f>(V389*NB!E$77*Inputs!F$74+V391*NB!E$112*Inputs!F$76)*Inputs!$C$55</f>
        <v>4393637.5582655035</v>
      </c>
      <c r="W373" s="5">
        <f>(W389*NB!F$77*Inputs!G$74+W391*NB!F$112*Inputs!G$76)*Inputs!$C$55</f>
        <v>4488187.9789476758</v>
      </c>
      <c r="X373" s="5">
        <f>(X389*NB!G$77*Inputs!H$74+X391*NB!G$112*Inputs!H$76)*Inputs!$C$55</f>
        <v>4442569.5592483506</v>
      </c>
      <c r="Y373" s="5">
        <f>(Y389*NB!H$77*Inputs!I$74+Y391*NB!H$112*Inputs!I$76)*Inputs!$C$55</f>
        <v>4471887.0934010707</v>
      </c>
      <c r="Z373" s="5">
        <f>(Z389*NB!I$77*Inputs!J$74+Z391*NB!I$112*Inputs!J$76)*Inputs!$C$55</f>
        <v>4431750.973390975</v>
      </c>
      <c r="AA373" s="5">
        <f>(AA389*NB!J$77*Inputs!K$74+AA391*NB!J$112*Inputs!K$76)*Inputs!$C$55</f>
        <v>4478952.3788364222</v>
      </c>
      <c r="AB373" s="5">
        <f>(AB389*NB!K$77*Inputs!L$74+AB391*NB!K$112*Inputs!L$76)*Inputs!$C$55</f>
        <v>4590421.5464904699</v>
      </c>
      <c r="AC373" s="5">
        <f>(AC389*NB!L$77*Inputs!M$74+AC391*NB!L$112*Inputs!M$76)*Inputs!$C$55</f>
        <v>4100281.1230754592</v>
      </c>
      <c r="AD373" s="5">
        <f>(AD389*NB!M$77*Inputs!N$74+AD391*NB!M$112*Inputs!N$76)*Inputs!$C$55</f>
        <v>4389004.85166243</v>
      </c>
      <c r="AE373" s="5">
        <f>(AE389*NB!N$77*Inputs!O$74+AE391*NB!N$112*Inputs!O$76)*Inputs!$C$55</f>
        <v>5333489.8935111389</v>
      </c>
      <c r="AF373" s="5">
        <f>(AF389*NB!O$77*Inputs!P$74+AF391*NB!O$112*Inputs!P$76)*Inputs!$C$55</f>
        <v>5264880.2831443297</v>
      </c>
      <c r="AG373" s="5">
        <f>(AG389*NB!P$77*Inputs!Q$74+AG391*NB!P$112*Inputs!Q$76)*Inputs!$C$55</f>
        <v>4271236.1961192312</v>
      </c>
      <c r="AH373" s="5">
        <f>(AH389*NB!Q$77*Inputs!R$74+AH391*NB!Q$112*Inputs!R$76)*Inputs!$C$55</f>
        <v>3792353.6558600995</v>
      </c>
      <c r="AI373" s="5">
        <f>(AI389*NB!R$77*Inputs!S$74+AI391*NB!R$112*Inputs!S$76)*Inputs!$C$55</f>
        <v>4716336.5893726666</v>
      </c>
      <c r="AJ373" s="5">
        <f>(AJ389*NB!S$77*Inputs!T$74+AJ391*NB!S$112*Inputs!T$76)*Inputs!$C$55</f>
        <v>5461450.3714644331</v>
      </c>
      <c r="AK373" s="5">
        <f>(AK389*NB!T$77*Inputs!U$74+AK391*NB!T$112*Inputs!U$76)*Inputs!$C$55</f>
        <v>4802642.1443174174</v>
      </c>
      <c r="AL373" s="5">
        <f>(AL389*NB!U$77*Inputs!V$74+AL391*NB!U$112*Inputs!V$76)*Inputs!$C$55</f>
        <v>4718791.6149803307</v>
      </c>
      <c r="AM373" s="5">
        <f>(AM389*NB!V$77*Inputs!W$74+AM391*NB!V$112*Inputs!W$76)*Inputs!$C$55</f>
        <v>4597368.724139451</v>
      </c>
      <c r="AN373" s="5">
        <f>(AN389*NB!W$77*Inputs!X$74+AN391*NB!W$112*Inputs!X$76)*Inputs!$C$55</f>
        <v>4015880.2531394712</v>
      </c>
      <c r="AO373" s="48">
        <f>(AO389*NB!$W$77*Inputs!$X$74+AO391*NB!$W$112*Inputs!$X$76)*Inputs!$C$55</f>
        <v>4689151.0820937715</v>
      </c>
      <c r="AP373" s="48">
        <f>(AP389*NB!$W$77*Inputs!$X$74+AP391*NB!$W$112*Inputs!$X$76)*Inputs!$C$55</f>
        <v>4798771.3484102506</v>
      </c>
      <c r="AQ373" s="48">
        <f>(AQ389*NB!$W$77*Inputs!$X$74+AQ391*NB!$W$112*Inputs!$X$76)*Inputs!$C$55</f>
        <v>4929252.0520642502</v>
      </c>
      <c r="AR373" s="48">
        <f>(AR389*NB!$W$77*Inputs!$X$74+AR391*NB!$W$112*Inputs!$X$76)*Inputs!$C$55</f>
        <v>5081598.2092405036</v>
      </c>
      <c r="AS373" s="48">
        <f>(AS389*NB!$W$77*Inputs!$X$74+AS391*NB!$W$112*Inputs!$X$76)*Inputs!$C$55</f>
        <v>5256922.2647746261</v>
      </c>
      <c r="AT373" s="48">
        <f>(AT389*NB!$W$77*Inputs!$X$74+AT391*NB!$W$112*Inputs!$X$76)*Inputs!$C$55</f>
        <v>5456450.936281479</v>
      </c>
    </row>
    <row r="374" spans="1:48" x14ac:dyDescent="0.2">
      <c r="A374" s="21" t="str">
        <f t="shared" si="467"/>
        <v>CIMS.CAN.NB.Transportation Personal.Mode.UrbanPublic Transit UrbanMarket share</v>
      </c>
      <c r="B374" s="1" t="s">
        <v>294</v>
      </c>
      <c r="C374" s="1" t="s">
        <v>212</v>
      </c>
      <c r="D374" s="1" t="s">
        <v>122</v>
      </c>
      <c r="E374" s="1" t="s">
        <v>72</v>
      </c>
      <c r="G374" s="1" t="s">
        <v>73</v>
      </c>
      <c r="H374" s="14" cm="1">
        <f t="array" ref="H374">(1-$H$9)*INDEX($T374:$AT374,MATCH(H$1,$T$2:$AT$2,0))/SUM(_xlfn._xlws.FILTER($T372:$AT374,$T$2:$AT$2=H$1))</f>
        <v>0.24205612668749682</v>
      </c>
      <c r="I374" s="14" cm="1">
        <f t="array" ref="I374">(1-$H$9)*INDEX($T374:$AT374,MATCH(I$1,$T$2:$AT$2,0))/SUM(_xlfn._xlws.FILTER($T372:$AT374,$T$2:$AT$2=I$1))</f>
        <v>0.28110021679358149</v>
      </c>
      <c r="J374" s="14" cm="1">
        <f t="array" ref="J374">(1-$H$9)*INDEX($T374:$AT374,MATCH(J$1,$T$2:$AT$2,0))/SUM(_xlfn._xlws.FILTER($T372:$AT374,$T$2:$AT$2=J$1))</f>
        <v>0.28504386878625532</v>
      </c>
      <c r="K374" s="14" cm="1">
        <f t="array" ref="K374">(1-$H$9)*INDEX($T374:$AT374,MATCH(K$1,$T$2:$AT$2,0))/SUM(_xlfn._xlws.FILTER($T372:$AT374,$T$2:$AT$2=K$1))</f>
        <v>0.20609642695451849</v>
      </c>
      <c r="L374" s="14" cm="1">
        <f t="array" ref="L374">(1-$H$9)*INDEX($T374:$AT374,MATCH(L$1,$T$2:$AT$2,0))/SUM(_xlfn._xlws.FILTER($T372:$AT374,$T$2:$AT$2=L$1))</f>
        <v>0.19357227697256396</v>
      </c>
      <c r="M374" s="14" cm="1">
        <f t="array" ref="M374">(1-$H$9)*INDEX($T374:$AT374,MATCH(M$1,$T$2:$AT$2,0))/SUM(_xlfn._xlws.FILTER($T372:$AT374,$T$2:$AT$2=M$1))</f>
        <v>0.20309612388777676</v>
      </c>
      <c r="N374" s="14" cm="1">
        <f t="array" ref="N374">(1-$H$9)*INDEX($T374:$AT374,MATCH(N$1,$T$2:$AT$2,0))/SUM(_xlfn._xlws.FILTER($T372:$AT374,$T$2:$AT$2=N$1))</f>
        <v>0.21217440210540225</v>
      </c>
      <c r="O374" s="14" cm="1">
        <f t="array" ref="O374">(1-$H$9)*INDEX($T374:$AT374,MATCH(O$1,$T$2:$AT$2,0))/SUM(_xlfn._xlws.FILTER($T372:$AT374,$T$2:$AT$2=O$1))</f>
        <v>0.22089795958320432</v>
      </c>
      <c r="P374" s="14" cm="1">
        <f t="array" ref="P374">(1-$H$9)*INDEX($T374:$AT374,MATCH(P$1,$T$2:$AT$2,0))/SUM(_xlfn._xlws.FILTER($T372:$AT374,$T$2:$AT$2=P$1))</f>
        <v>0.22922480035887011</v>
      </c>
      <c r="Q374" s="14" cm="1">
        <f t="array" ref="Q374">(1-$H$9)*INDEX($T374:$AT374,MATCH(Q$1,$T$2:$AT$2,0))/SUM(_xlfn._xlws.FILTER($T372:$AT374,$T$2:$AT$2=Q$1))</f>
        <v>0.23712245420951938</v>
      </c>
      <c r="R374" s="14" cm="1">
        <f t="array" ref="R374">(1-$H$9)*INDEX($T374:$AT374,MATCH(R$1,$T$2:$AT$2,0))/SUM(_xlfn._xlws.FILTER($T372:$AT374,$T$2:$AT$2=R$1))</f>
        <v>0.24456793313683259</v>
      </c>
      <c r="T374" s="5">
        <f>SUM(NB!C$177,NB!C$212)*1000</f>
        <v>2340025.1950000003</v>
      </c>
      <c r="U374" s="5">
        <f>SUM(NB!D$177,NB!D$212)*1000</f>
        <v>2291524.7329999995</v>
      </c>
      <c r="V374" s="5">
        <f>SUM(NB!E$177,NB!E$212)*1000</f>
        <v>2600163.5109999999</v>
      </c>
      <c r="W374" s="5">
        <f>SUM(NB!F$177,NB!F$212)*1000</f>
        <v>3290444.2620000001</v>
      </c>
      <c r="X374" s="5">
        <f>SUM(NB!G$177,NB!G$212)*1000</f>
        <v>2526909.3819999998</v>
      </c>
      <c r="Y374" s="5">
        <f>SUM(NB!H$177,NB!H$212)*1000</f>
        <v>3066075.7650000001</v>
      </c>
      <c r="Z374" s="5">
        <f>SUM(NB!I$177,NB!I$212)*1000</f>
        <v>3570849.5060000005</v>
      </c>
      <c r="AA374" s="5">
        <f>SUM(NB!J$177,NB!J$212)*1000</f>
        <v>2387199.1090000002</v>
      </c>
      <c r="AB374" s="5">
        <f>SUM(NB!K$177,NB!K$212)*1000</f>
        <v>2177909.6859999998</v>
      </c>
      <c r="AC374" s="5">
        <f>SUM(NB!L$177,NB!L$212)*1000</f>
        <v>2683942.909</v>
      </c>
      <c r="AD374" s="5">
        <f>SUM(NB!M$177,NB!M$212)*1000</f>
        <v>3057193.6719999998</v>
      </c>
      <c r="AE374" s="5">
        <f>SUM(NB!N$177,NB!N$212)*1000</f>
        <v>4232670.7430000007</v>
      </c>
      <c r="AF374" s="5">
        <f>SUM(NB!O$177,NB!O$212)*1000</f>
        <v>3225184.2459999998</v>
      </c>
      <c r="AG374" s="5">
        <f>SUM(NB!P$177,NB!P$212)*1000</f>
        <v>2452263.8779999996</v>
      </c>
      <c r="AH374" s="5">
        <f>SUM(NB!Q$177,NB!Q$212)*1000</f>
        <v>2279423.4070000001</v>
      </c>
      <c r="AI374" s="5">
        <f>SUM(NB!R$177,NB!R$212)*1000</f>
        <v>2123050.31</v>
      </c>
      <c r="AJ374" s="5">
        <f>SUM(NB!S$177,NB!S$212)*1000</f>
        <v>2290704.301</v>
      </c>
      <c r="AK374" s="5">
        <f>SUM(NB!T$177,NB!T$212)*1000</f>
        <v>2001988.308</v>
      </c>
      <c r="AL374" s="5">
        <f>SUM(NB!U$177,NB!U$212)*1000</f>
        <v>1932270.6819999998</v>
      </c>
      <c r="AM374" s="5">
        <f>SUM(NB!V$177,NB!V$212)*1000</f>
        <v>1895456.7200000002</v>
      </c>
      <c r="AN374" s="5">
        <f>SUM(NB!W$177,NB!W$212)*1000</f>
        <v>1883719.1470000001</v>
      </c>
      <c r="AO374" s="41">
        <f t="shared" ref="AO374" si="485">AM374*(1+$AV374)^5</f>
        <v>2041945.2045111435</v>
      </c>
      <c r="AP374" s="18">
        <f t="shared" ref="AP374" si="486">AO374*(1+$AV374)^5</f>
        <v>2199754.9056282621</v>
      </c>
      <c r="AQ374" s="18">
        <f t="shared" ref="AQ374" si="487">AP374*(1+$AV374)^5</f>
        <v>2369760.7722995081</v>
      </c>
      <c r="AR374" s="18">
        <f t="shared" ref="AR374" si="488">AQ374*(1+$AV374)^5</f>
        <v>2552905.373030941</v>
      </c>
      <c r="AS374" s="18">
        <f t="shared" ref="AS374" si="489">AR374*(1+$AV374)^5</f>
        <v>2750204.1217967044</v>
      </c>
      <c r="AT374" s="18">
        <f t="shared" ref="AT374" si="490">AS374*(1+$AV374)^5</f>
        <v>2962750.9078284632</v>
      </c>
      <c r="AV374" s="46">
        <f t="shared" ref="AV374" si="491">AV322</f>
        <v>1.4999999999999999E-2</v>
      </c>
    </row>
    <row r="375" spans="1:48" x14ac:dyDescent="0.2">
      <c r="A375" s="21" t="str">
        <f t="shared" si="467"/>
        <v>CIMS.CAN.NB.Transportation Personal.Mode.UrbanPassenger Vehicle Urban 1 PassengerService requestedCIMS.CAN.NB.Transportation Personal.Passenger Vehicles</v>
      </c>
      <c r="B375" s="1" t="s">
        <v>294</v>
      </c>
      <c r="C375" s="1" t="s">
        <v>212</v>
      </c>
      <c r="D375" s="1" t="s">
        <v>121</v>
      </c>
      <c r="E375" s="1" t="s">
        <v>71</v>
      </c>
      <c r="F375" s="1" t="s">
        <v>297</v>
      </c>
      <c r="G375" s="1" t="s">
        <v>157</v>
      </c>
      <c r="H375" s="14">
        <v>1</v>
      </c>
      <c r="I375" s="14"/>
      <c r="J375" s="14"/>
      <c r="K375" s="14"/>
      <c r="L375" s="14"/>
      <c r="M375" s="14"/>
      <c r="N375" s="14"/>
      <c r="O375" s="14"/>
      <c r="P375" s="14"/>
      <c r="Q375" s="14"/>
      <c r="R375" s="14"/>
      <c r="T375" s="5"/>
      <c r="U375" s="5"/>
      <c r="V375" s="5"/>
      <c r="W375" s="5"/>
      <c r="X375" s="5"/>
      <c r="Y375" s="5"/>
      <c r="Z375" s="5"/>
      <c r="AA375" s="5"/>
      <c r="AB375" s="5"/>
      <c r="AC375" s="5"/>
      <c r="AD375" s="5"/>
      <c r="AE375" s="5"/>
      <c r="AF375" s="5"/>
      <c r="AG375" s="5"/>
      <c r="AH375" s="5"/>
      <c r="AI375" s="5"/>
      <c r="AJ375" s="5"/>
      <c r="AK375" s="5"/>
      <c r="AL375" s="5"/>
      <c r="AM375" s="5"/>
      <c r="AN375" s="5"/>
      <c r="AO375" s="18"/>
      <c r="AP375" s="18"/>
      <c r="AQ375" s="18"/>
      <c r="AR375" s="18"/>
      <c r="AS375" s="18"/>
      <c r="AT375" s="18"/>
    </row>
    <row r="376" spans="1:48" x14ac:dyDescent="0.2">
      <c r="A376" s="21" t="str">
        <f t="shared" si="467"/>
        <v>CIMS.CAN.NB.Transportation Personal.Mode.UrbanPassenger Vehicle Urban 3 PassengerService requestedCIMS.CAN.NB.Transportation Personal.Passenger Vehicles</v>
      </c>
      <c r="B376" s="1" t="s">
        <v>294</v>
      </c>
      <c r="C376" s="1" t="s">
        <v>212</v>
      </c>
      <c r="D376" s="1" t="s">
        <v>120</v>
      </c>
      <c r="E376" s="1" t="s">
        <v>71</v>
      </c>
      <c r="F376" s="1" t="s">
        <v>297</v>
      </c>
      <c r="G376" s="1" t="s">
        <v>157</v>
      </c>
      <c r="H376" s="14">
        <f t="shared" ref="H376" si="492">ROUND(1/3,6)</f>
        <v>0.33333299999999999</v>
      </c>
      <c r="I376" s="14"/>
      <c r="J376" s="14"/>
      <c r="K376" s="14"/>
      <c r="L376" s="14"/>
      <c r="M376" s="14"/>
      <c r="N376" s="14"/>
      <c r="O376" s="14"/>
      <c r="P376" s="14"/>
      <c r="Q376" s="14"/>
      <c r="R376" s="14"/>
      <c r="T376" s="5"/>
      <c r="U376" s="5"/>
      <c r="V376" s="5"/>
      <c r="W376" s="5"/>
      <c r="X376" s="5"/>
      <c r="Y376" s="5"/>
      <c r="Z376" s="5"/>
      <c r="AA376" s="5"/>
      <c r="AB376" s="5"/>
      <c r="AC376" s="5"/>
      <c r="AD376" s="5"/>
      <c r="AE376" s="5"/>
      <c r="AF376" s="5"/>
      <c r="AG376" s="5"/>
      <c r="AH376" s="5"/>
      <c r="AI376" s="5"/>
      <c r="AJ376" s="5"/>
      <c r="AK376" s="5"/>
      <c r="AL376" s="5"/>
      <c r="AM376" s="5"/>
      <c r="AN376" s="5"/>
      <c r="AO376" s="18"/>
      <c r="AP376" s="18"/>
      <c r="AQ376" s="18"/>
      <c r="AR376" s="18"/>
      <c r="AS376" s="18"/>
      <c r="AT376" s="18"/>
    </row>
    <row r="377" spans="1:48" x14ac:dyDescent="0.2">
      <c r="A377" s="21" t="str">
        <f t="shared" si="467"/>
        <v>CIMS.CAN.NB.Transportation Personal.Mode.Intercity LandBus IntercityMarket share</v>
      </c>
      <c r="B377" s="1" t="s">
        <v>295</v>
      </c>
      <c r="C377" s="1" t="s">
        <v>212</v>
      </c>
      <c r="D377" s="1" t="s">
        <v>123</v>
      </c>
      <c r="E377" s="1" t="s">
        <v>72</v>
      </c>
      <c r="G377" s="1" t="s">
        <v>73</v>
      </c>
      <c r="H377" s="14" cm="1">
        <f t="array" ref="H377">INDEX($T377:$AT377,MATCH(H$1,$T$2:$AT$2,0))/SUM(_xlfn._xlws.FILTER($T377:$AT379,$T$2:$AT$2=H$1))</f>
        <v>8.6873260253241005E-2</v>
      </c>
      <c r="I377" s="14" cm="1">
        <f t="array" ref="I377">INDEX($T377:$AT377,MATCH(I$1,$T$2:$AT$2,0))/SUM(_xlfn._xlws.FILTER($T377:$AT379,$T$2:$AT$2=I$1))</f>
        <v>9.4921666604570548E-2</v>
      </c>
      <c r="J377" s="14" cm="1">
        <f t="array" ref="J377">INDEX($T377:$AT377,MATCH(J$1,$T$2:$AT$2,0))/SUM(_xlfn._xlws.FILTER($T377:$AT379,$T$2:$AT$2=J$1))</f>
        <v>5.7670485251415673E-2</v>
      </c>
      <c r="K377" s="14" cm="1">
        <f t="array" ref="K377">INDEX($T377:$AT377,MATCH(K$1,$T$2:$AT$2,0))/SUM(_xlfn._xlws.FILTER($T377:$AT379,$T$2:$AT$2=K$1))</f>
        <v>4.2041530990449195E-2</v>
      </c>
      <c r="L377" s="14" cm="1">
        <f t="array" ref="L377">INDEX($T377:$AT377,MATCH(L$1,$T$2:$AT$2,0))/SUM(_xlfn._xlws.FILTER($T377:$AT379,$T$2:$AT$2=L$1))</f>
        <v>3.326314474234781E-2</v>
      </c>
      <c r="M377" s="14" cm="1">
        <f t="array" ref="M377">INDEX($T377:$AT377,MATCH(M$1,$T$2:$AT$2,0))/SUM(_xlfn._xlws.FILTER($T377:$AT379,$T$2:$AT$2=M$1))</f>
        <v>2.8263847471686518E-2</v>
      </c>
      <c r="N377" s="14" cm="1">
        <f t="array" ref="N377">INDEX($T377:$AT377,MATCH(N$1,$T$2:$AT$2,0))/SUM(_xlfn._xlws.FILTER($T377:$AT379,$T$2:$AT$2=N$1))</f>
        <v>2.3911788910678682E-2</v>
      </c>
      <c r="O377" s="14" cm="1">
        <f t="array" ref="O377">INDEX($T377:$AT377,MATCH(O$1,$T$2:$AT$2,0))/SUM(_xlfn._xlws.FILTER($T377:$AT379,$T$2:$AT$2=O$1))</f>
        <v>2.0141156488197285E-2</v>
      </c>
      <c r="P377" s="14" cm="1">
        <f t="array" ref="P377">INDEX($T377:$AT377,MATCH(P$1,$T$2:$AT$2,0))/SUM(_xlfn._xlws.FILTER($T377:$AT379,$T$2:$AT$2=P$1))</f>
        <v>1.6893240566931898E-2</v>
      </c>
      <c r="Q377" s="14" cm="1">
        <f t="array" ref="Q377">INDEX($T377:$AT377,MATCH(Q$1,$T$2:$AT$2,0))/SUM(_xlfn._xlws.FILTER($T377:$AT379,$T$2:$AT$2=Q$1))</f>
        <v>1.4111444805387294E-2</v>
      </c>
      <c r="R377" s="14" cm="1">
        <f t="array" ref="R377">INDEX($T377:$AT377,MATCH(R$1,$T$2:$AT$2,0))/SUM(_xlfn._xlws.FILTER($T377:$AT379,$T$2:$AT$2=R$1))</f>
        <v>1.1741978216036694E-2</v>
      </c>
      <c r="T377" s="5">
        <f>NB!C$247*1000</f>
        <v>572099.79399999999</v>
      </c>
      <c r="U377" s="5">
        <f>NB!D$247*1000</f>
        <v>584485.83299999998</v>
      </c>
      <c r="V377" s="5">
        <f>NB!E$247*1000</f>
        <v>688888.44200000004</v>
      </c>
      <c r="W377" s="5">
        <f>NB!F$247*1000</f>
        <v>731104.42099999997</v>
      </c>
      <c r="X377" s="5">
        <f>NB!G$247*1000</f>
        <v>541970.12700000009</v>
      </c>
      <c r="Y377" s="5">
        <f>NB!H$247*1000</f>
        <v>672166.18500000006</v>
      </c>
      <c r="Z377" s="5">
        <f>NB!I$247*1000</f>
        <v>552140.24900000007</v>
      </c>
      <c r="AA377" s="5">
        <f>NB!J$247*1000</f>
        <v>511817.94500000001</v>
      </c>
      <c r="AB377" s="5">
        <f>NB!K$247*1000</f>
        <v>413638.88500000001</v>
      </c>
      <c r="AC377" s="5">
        <f>NB!L$247*1000</f>
        <v>402180.00799999997</v>
      </c>
      <c r="AD377" s="5">
        <f>NB!M$247*1000</f>
        <v>383269.78200000001</v>
      </c>
      <c r="AE377" s="5">
        <f>NB!N$247*1000</f>
        <v>534954.64199999999</v>
      </c>
      <c r="AF377" s="5">
        <f>NB!O$247*1000</f>
        <v>378215.50799999997</v>
      </c>
      <c r="AG377" s="5">
        <f>NB!P$247*1000</f>
        <v>366559.47200000001</v>
      </c>
      <c r="AH377" s="5">
        <f>NB!Q$247*1000</f>
        <v>313342.10100000002</v>
      </c>
      <c r="AI377" s="5">
        <f>NB!R$247*1000</f>
        <v>291442.2</v>
      </c>
      <c r="AJ377" s="5">
        <f>NB!S$247*1000</f>
        <v>312583.99300000002</v>
      </c>
      <c r="AK377" s="5">
        <f>NB!T$247*1000</f>
        <v>246838.13399999999</v>
      </c>
      <c r="AL377" s="5">
        <f>NB!U$247*1000</f>
        <v>233480.47</v>
      </c>
      <c r="AM377" s="5">
        <f>NB!V$247*1000</f>
        <v>220555.38699999999</v>
      </c>
      <c r="AN377" s="5">
        <f>NB!W$247*1000</f>
        <v>200911.00499999998</v>
      </c>
      <c r="AO377" s="41">
        <f t="shared" ref="AO377:AO378" si="493">AM377*(1+$AV377)^5</f>
        <v>189398.41536833142</v>
      </c>
      <c r="AP377" s="18">
        <f t="shared" ref="AP377:AP378" si="494">AO377*(1+$AV377)^5</f>
        <v>162642.86369044796</v>
      </c>
      <c r="AQ377" s="18">
        <f t="shared" ref="AQ377:AQ378" si="495">AP377*(1+$AV377)^5</f>
        <v>139666.96108827472</v>
      </c>
      <c r="AR377" s="18">
        <f t="shared" ref="AR377:AR378" si="496">AQ377*(1+$AV377)^5</f>
        <v>119936.77175261939</v>
      </c>
      <c r="AS377" s="18">
        <f t="shared" ref="AS377:AS378" si="497">AR377*(1+$AV377)^5</f>
        <v>102993.78683658889</v>
      </c>
      <c r="AT377" s="18">
        <f t="shared" ref="AT377:AT378" si="498">AS377*(1+$AV377)^5</f>
        <v>88444.269192271633</v>
      </c>
      <c r="AV377" s="46">
        <f>AV325</f>
        <v>-0.03</v>
      </c>
    </row>
    <row r="378" spans="1:48" x14ac:dyDescent="0.2">
      <c r="A378" s="21" t="str">
        <f t="shared" si="467"/>
        <v>CIMS.CAN.NB.Transportation Personal.Mode.Intercity LandRail IntercityMarket share</v>
      </c>
      <c r="B378" s="1" t="s">
        <v>295</v>
      </c>
      <c r="C378" s="1" t="s">
        <v>212</v>
      </c>
      <c r="D378" s="1" t="s">
        <v>124</v>
      </c>
      <c r="E378" s="1" t="s">
        <v>72</v>
      </c>
      <c r="G378" s="1" t="s">
        <v>73</v>
      </c>
      <c r="H378" s="14" cm="1">
        <f t="array" ref="H378">INDEX($T378:$AT378,MATCH(H$1,$T$2:$AT$2,0))/SUM(_xlfn._xlws.FILTER($T377:$AT379,$T$2:$AT$2=H$1))</f>
        <v>8.3112198554116355E-3</v>
      </c>
      <c r="I378" s="14" cm="1">
        <f t="array" ref="I378">INDEX($T378:$AT378,MATCH(I$1,$T$2:$AT$2,0))/SUM(_xlfn._xlws.FILTER($T377:$AT379,$T$2:$AT$2=I$1))</f>
        <v>9.025607883336598E-3</v>
      </c>
      <c r="J378" s="14" cm="1">
        <f t="array" ref="J378">INDEX($T378:$AT378,MATCH(J$1,$T$2:$AT$2,0))/SUM(_xlfn._xlws.FILTER($T377:$AT379,$T$2:$AT$2=J$1))</f>
        <v>9.9001139077317842E-3</v>
      </c>
      <c r="K378" s="14" cm="1">
        <f t="array" ref="K378">INDEX($T378:$AT378,MATCH(K$1,$T$2:$AT$2,0))/SUM(_xlfn._xlws.FILTER($T377:$AT379,$T$2:$AT$2=K$1))</f>
        <v>4.7103842939836141E-3</v>
      </c>
      <c r="L378" s="14" cm="1">
        <f t="array" ref="L378">INDEX($T378:$AT378,MATCH(L$1,$T$2:$AT$2,0))/SUM(_xlfn._xlws.FILTER($T377:$AT379,$T$2:$AT$2=L$1))</f>
        <v>5.1274431176158448E-3</v>
      </c>
      <c r="M378" s="14" cm="1">
        <f t="array" ref="M378">INDEX($T378:$AT378,MATCH(M$1,$T$2:$AT$2,0))/SUM(_xlfn._xlws.FILTER($T377:$AT379,$T$2:$AT$2=M$1))</f>
        <v>5.0735290910617695E-3</v>
      </c>
      <c r="N378" s="14" cm="1">
        <f t="array" ref="N378">INDEX($T378:$AT378,MATCH(N$1,$T$2:$AT$2,0))/SUM(_xlfn._xlws.FILTER($T377:$AT379,$T$2:$AT$2=N$1))</f>
        <v>4.9984145380979677E-3</v>
      </c>
      <c r="O378" s="14" cm="1">
        <f t="array" ref="O378">INDEX($T378:$AT378,MATCH(O$1,$T$2:$AT$2,0))/SUM(_xlfn._xlws.FILTER($T377:$AT379,$T$2:$AT$2=O$1))</f>
        <v>4.9028198446948706E-3</v>
      </c>
      <c r="P378" s="14" cm="1">
        <f t="array" ref="P378">INDEX($T378:$AT378,MATCH(P$1,$T$2:$AT$2,0))/SUM(_xlfn._xlws.FILTER($T377:$AT379,$T$2:$AT$2=P$1))</f>
        <v>4.7886801128468274E-3</v>
      </c>
      <c r="Q378" s="14" cm="1">
        <f t="array" ref="Q378">INDEX($T378:$AT378,MATCH(Q$1,$T$2:$AT$2,0))/SUM(_xlfn._xlws.FILTER($T377:$AT379,$T$2:$AT$2=Q$1))</f>
        <v>4.6581736062455839E-3</v>
      </c>
      <c r="R378" s="14" cm="1">
        <f t="array" ref="R378">INDEX($T378:$AT378,MATCH(R$1,$T$2:$AT$2,0))/SUM(_xlfn._xlws.FILTER($T377:$AT379,$T$2:$AT$2=R$1))</f>
        <v>4.513638652084955E-3</v>
      </c>
      <c r="T378" s="5">
        <f>NB!C$287*1000</f>
        <v>54733.149801320091</v>
      </c>
      <c r="U378" s="5">
        <f>NB!D$287*1000</f>
        <v>61675.629772444008</v>
      </c>
      <c r="V378" s="5">
        <f>NB!E$287*1000</f>
        <v>69320.588278329698</v>
      </c>
      <c r="W378" s="5">
        <f>NB!F$287*1000</f>
        <v>67061.620149845519</v>
      </c>
      <c r="X378" s="5">
        <f>NB!G$287*1000</f>
        <v>66947.855427108545</v>
      </c>
      <c r="Y378" s="5">
        <f>NB!H$287*1000</f>
        <v>63912.78867364693</v>
      </c>
      <c r="Z378" s="5">
        <f>NB!I$287*1000</f>
        <v>59519.392076138225</v>
      </c>
      <c r="AA378" s="5">
        <f>NB!J$287*1000</f>
        <v>56270.5194956169</v>
      </c>
      <c r="AB378" s="5">
        <f>NB!K$287*1000</f>
        <v>49659.318967633873</v>
      </c>
      <c r="AC378" s="5">
        <f>NB!L$287*1000</f>
        <v>53596.893035813715</v>
      </c>
      <c r="AD378" s="5">
        <f>NB!M$287*1000</f>
        <v>65794.738550398877</v>
      </c>
      <c r="AE378" s="5">
        <f>NB!N$287*1000</f>
        <v>55242.343509328632</v>
      </c>
      <c r="AF378" s="5">
        <f>NB!O$287*1000</f>
        <v>49758.123316493009</v>
      </c>
      <c r="AG378" s="5">
        <f>NB!P$287*1000</f>
        <v>37236.169266930054</v>
      </c>
      <c r="AH378" s="5">
        <f>NB!Q$287*1000</f>
        <v>36451.074277770967</v>
      </c>
      <c r="AI378" s="5">
        <f>NB!R$287*1000</f>
        <v>32653.538754235633</v>
      </c>
      <c r="AJ378" s="5">
        <f>NB!S$287*1000</f>
        <v>34565.29260294413</v>
      </c>
      <c r="AK378" s="5">
        <f>NB!T$287*1000</f>
        <v>32271.593946927325</v>
      </c>
      <c r="AL378" s="5">
        <f>NB!U$287*1000</f>
        <v>32099.542288485929</v>
      </c>
      <c r="AM378" s="5">
        <f>NB!V$287*1000</f>
        <v>33998.144489522732</v>
      </c>
      <c r="AN378" s="5">
        <f>NB!W$287*1000</f>
        <v>4399.1388589881608</v>
      </c>
      <c r="AO378" s="41">
        <f t="shared" si="493"/>
        <v>33998.144489522732</v>
      </c>
      <c r="AP378" s="18">
        <f t="shared" si="494"/>
        <v>33998.144489522732</v>
      </c>
      <c r="AQ378" s="18">
        <f t="shared" si="495"/>
        <v>33998.144489522732</v>
      </c>
      <c r="AR378" s="18">
        <f t="shared" si="496"/>
        <v>33998.144489522732</v>
      </c>
      <c r="AS378" s="18">
        <f t="shared" si="497"/>
        <v>33998.144489522732</v>
      </c>
      <c r="AT378" s="18">
        <f t="shared" si="498"/>
        <v>33998.144489522732</v>
      </c>
      <c r="AV378" s="46">
        <f>AV326</f>
        <v>0</v>
      </c>
    </row>
    <row r="379" spans="1:48" x14ac:dyDescent="0.2">
      <c r="A379" s="21" t="str">
        <f t="shared" si="467"/>
        <v>CIMS.CAN.NB.Transportation Personal.Mode.Intercity LandPassenger Vehicle IntercityMarket share</v>
      </c>
      <c r="B379" s="1" t="s">
        <v>295</v>
      </c>
      <c r="C379" s="1" t="s">
        <v>212</v>
      </c>
      <c r="D379" s="1" t="s">
        <v>125</v>
      </c>
      <c r="E379" s="1" t="s">
        <v>72</v>
      </c>
      <c r="G379" s="1" t="s">
        <v>73</v>
      </c>
      <c r="H379" s="14" cm="1">
        <f t="array" ref="H379">INDEX($T379:$AT379,MATCH(H$1,$T$2:$AT$2,0))/SUM(_xlfn._xlws.FILTER($T377:$AT379,$T$2:$AT$2=H$1))</f>
        <v>0.90481551989134734</v>
      </c>
      <c r="I379" s="14" cm="1">
        <f t="array" ref="I379">INDEX($T379:$AT379,MATCH(I$1,$T$2:$AT$2,0))/SUM(_xlfn._xlws.FILTER($T377:$AT379,$T$2:$AT$2=I$1))</f>
        <v>0.89605272551209281</v>
      </c>
      <c r="J379" s="14" cm="1">
        <f t="array" ref="J379">INDEX($T379:$AT379,MATCH(J$1,$T$2:$AT$2,0))/SUM(_xlfn._xlws.FILTER($T377:$AT379,$T$2:$AT$2=J$1))</f>
        <v>0.93242940084085246</v>
      </c>
      <c r="K379" s="14" cm="1">
        <f t="array" ref="K379">INDEX($T379:$AT379,MATCH(K$1,$T$2:$AT$2,0))/SUM(_xlfn._xlws.FILTER($T377:$AT379,$T$2:$AT$2=K$1))</f>
        <v>0.9532480847155671</v>
      </c>
      <c r="L379" s="14" cm="1">
        <f t="array" ref="L379">INDEX($T379:$AT379,MATCH(L$1,$T$2:$AT$2,0))/SUM(_xlfn._xlws.FILTER($T377:$AT379,$T$2:$AT$2=L$1))</f>
        <v>0.96160941214003626</v>
      </c>
      <c r="M379" s="14" cm="1">
        <f t="array" ref="M379">INDEX($T379:$AT379,MATCH(M$1,$T$2:$AT$2,0))/SUM(_xlfn._xlws.FILTER($T377:$AT379,$T$2:$AT$2=M$1))</f>
        <v>0.96666262343725162</v>
      </c>
      <c r="N379" s="14" cm="1">
        <f t="array" ref="N379">INDEX($T379:$AT379,MATCH(N$1,$T$2:$AT$2,0))/SUM(_xlfn._xlws.FILTER($T377:$AT379,$T$2:$AT$2=N$1))</f>
        <v>0.97108979655122329</v>
      </c>
      <c r="O379" s="14" cm="1">
        <f t="array" ref="O379">INDEX($T379:$AT379,MATCH(O$1,$T$2:$AT$2,0))/SUM(_xlfn._xlws.FILTER($T377:$AT379,$T$2:$AT$2=O$1))</f>
        <v>0.97495602366710776</v>
      </c>
      <c r="P379" s="14" cm="1">
        <f t="array" ref="P379">INDEX($T379:$AT379,MATCH(P$1,$T$2:$AT$2,0))/SUM(_xlfn._xlws.FILTER($T377:$AT379,$T$2:$AT$2=P$1))</f>
        <v>0.9783180793202213</v>
      </c>
      <c r="Q379" s="14" cm="1">
        <f t="array" ref="Q379">INDEX($T379:$AT379,MATCH(Q$1,$T$2:$AT$2,0))/SUM(_xlfn._xlws.FILTER($T377:$AT379,$T$2:$AT$2=Q$1))</f>
        <v>0.98123038158836706</v>
      </c>
      <c r="R379" s="14" cm="1">
        <f t="array" ref="R379">INDEX($T379:$AT379,MATCH(R$1,$T$2:$AT$2,0))/SUM(_xlfn._xlws.FILTER($T377:$AT379,$T$2:$AT$2=R$1))</f>
        <v>0.9837443831318784</v>
      </c>
      <c r="T379" s="5">
        <f>T389*NB!C$77+T391*NB!C$112+NB!C$142*1000-SUM(T372,T373)</f>
        <v>5958620.3053606562</v>
      </c>
      <c r="U379" s="5">
        <f>U389*NB!D$77+U391*NB!D$112+NB!D$142*1000-SUM(U372,U373)</f>
        <v>5907540.3341061855</v>
      </c>
      <c r="V379" s="5">
        <f>V389*NB!E$77+V391*NB!E$112+NB!E$142*1000-SUM(V372,V373)</f>
        <v>6250608.3844642611</v>
      </c>
      <c r="W379" s="5">
        <f>W389*NB!F$77+W391*NB!F$112+NB!F$142*1000-SUM(W372,W373)</f>
        <v>6379266.0235284157</v>
      </c>
      <c r="X379" s="5">
        <f>X389*NB!G$77+X391*NB!G$112+NB!G$142*1000-SUM(X372,X373)</f>
        <v>6308959.8358552083</v>
      </c>
      <c r="Y379" s="5">
        <f>Y389*NB!H$77+Y391*NB!H$112+NB!H$142*1000-SUM(Y372,Y373)</f>
        <v>6345193.5012413133</v>
      </c>
      <c r="Z379" s="5">
        <f>Z389*NB!I$77+Z391*NB!I$112+NB!I$142*1000-SUM(Z372,Z373)</f>
        <v>6290491.5375014748</v>
      </c>
      <c r="AA379" s="5">
        <f>AA389*NB!J$77+AA391*NB!J$112+NB!J$142*1000-SUM(AA372,AA373)</f>
        <v>6351295.9068186786</v>
      </c>
      <c r="AB379" s="5">
        <f>AB389*NB!K$77+AB391*NB!K$112+NB!K$142*1000-SUM(AB372,AB373)</f>
        <v>6503371.3600464854</v>
      </c>
      <c r="AC379" s="5">
        <f>AC389*NB!L$77+AC391*NB!L$112+NB!L$142*1000-SUM(AC372,AC373)</f>
        <v>5800177.6812420357</v>
      </c>
      <c r="AD379" s="5">
        <f>AD389*NB!M$77+AD391*NB!M$112+NB!M$142*1000-SUM(AD372,AD373)</f>
        <v>6196792.2002510205</v>
      </c>
      <c r="AE379" s="5">
        <f>AE389*NB!N$77+AE391*NB!N$112+NB!N$142*1000-SUM(AE372,AE373)</f>
        <v>7514996.0381525476</v>
      </c>
      <c r="AF379" s="5">
        <f>AF389*NB!O$77+AF391*NB!O$112+NB!O$142*1000-SUM(AF372,AF373)</f>
        <v>7409749.9827400688</v>
      </c>
      <c r="AG379" s="5">
        <f>AG389*NB!P$77+AG391*NB!P$112+NB!P$142*1000-SUM(AG372,AG373)</f>
        <v>6003067.8122941349</v>
      </c>
      <c r="AH379" s="5">
        <f>AH389*NB!Q$77+AH391*NB!Q$112+NB!Q$142*1000-SUM(AH372,AH373)</f>
        <v>5324362.0627879724</v>
      </c>
      <c r="AI379" s="5">
        <f>AI389*NB!R$77+AI391*NB!R$112+NB!R$142*1000-SUM(AI372,AI373)</f>
        <v>6608149.4277267018</v>
      </c>
      <c r="AJ379" s="5">
        <f>AJ389*NB!S$77+AJ391*NB!S$112+NB!S$142*1000-SUM(AJ372,AJ373)</f>
        <v>7632019.3540285844</v>
      </c>
      <c r="AK379" s="5">
        <f>AK389*NB!T$77+AK391*NB!T$112+NB!T$142*1000-SUM(AK372,AK373)</f>
        <v>6695104.4983594567</v>
      </c>
      <c r="AL379" s="5">
        <f>AL389*NB!U$77+AL391*NB!U$112+NB!U$142*1000-SUM(AL372,AL373)</f>
        <v>6558441.9425514359</v>
      </c>
      <c r="AM379" s="5">
        <f>AM389*NB!V$77+AM391*NB!V$112+NB!V$142*1000-SUM(AM372,AM373)</f>
        <v>6376069.901995033</v>
      </c>
      <c r="AN379" s="5">
        <f>AN389*NB!W$77+AN391*NB!W$112+NB!W$142*1000-SUM(AN372,AN373)</f>
        <v>5556572.2438410148</v>
      </c>
      <c r="AO379" s="48">
        <f>AO389*NB!$W$77+AO391*NB!$W$112+NB!$W$142*1000-SUM(AO372,AO373)</f>
        <v>6477687.4152825586</v>
      </c>
      <c r="AP379" s="48">
        <f>AP389*NB!$W$77+AP391*NB!$W$112+NB!$W$142*1000-SUM(AP372,AP373)</f>
        <v>6605144.6841407679</v>
      </c>
      <c r="AQ379" s="48">
        <f>AQ389*NB!$W$77+AQ391*NB!$W$112+NB!$W$142*1000-SUM(AQ372,AQ373)</f>
        <v>6760741.1272579152</v>
      </c>
      <c r="AR379" s="48">
        <f>AR389*NB!$W$77+AR391*NB!$W$112+NB!$W$142*1000-SUM(AR372,AR373)</f>
        <v>6945755.1211680081</v>
      </c>
      <c r="AS379" s="48">
        <f>AS389*NB!$W$77+AS391*NB!$W$112+NB!$W$142*1000-SUM(AS372,AS373)</f>
        <v>7161607.7696250752</v>
      </c>
      <c r="AT379" s="48">
        <f>AT389*NB!$W$77+AT391*NB!$W$112+NB!$W$142*1000-SUM(AT372,AT373)</f>
        <v>7409871.7811681181</v>
      </c>
    </row>
    <row r="380" spans="1:48" x14ac:dyDescent="0.2">
      <c r="A380" s="21" t="str">
        <f t="shared" si="467"/>
        <v>CIMS.CAN.NB.Transportation Personal.Mode.Intercity LandPassenger Vehicle IntercityService requestedCIMS.CAN.NB.Transportation Personal.Passenger Vehicles</v>
      </c>
      <c r="B380" s="1" t="s">
        <v>295</v>
      </c>
      <c r="C380" s="1" t="s">
        <v>212</v>
      </c>
      <c r="D380" s="1" t="s">
        <v>125</v>
      </c>
      <c r="E380" s="1" t="s">
        <v>71</v>
      </c>
      <c r="F380" s="1" t="s">
        <v>297</v>
      </c>
      <c r="G380" s="1" t="s">
        <v>157</v>
      </c>
      <c r="H380" s="14">
        <f>AVERAGE(T380:AN380)</f>
        <v>0.78940425200942188</v>
      </c>
      <c r="I380" s="14"/>
      <c r="J380" s="14"/>
      <c r="K380" s="14"/>
      <c r="L380" s="14"/>
      <c r="M380" s="14"/>
      <c r="N380" s="14"/>
      <c r="O380" s="14"/>
      <c r="P380" s="14"/>
      <c r="Q380" s="14"/>
      <c r="R380" s="14"/>
      <c r="T380" s="14">
        <f>((T389*Inputs!D$67+T391*Inputs!D$69)*$H375+(T389*Inputs!D$68+T391*Inputs!D$70)*$H376)/SUM(T389:T392)</f>
        <v>0.79280207354853094</v>
      </c>
      <c r="U380" s="14">
        <f>((U389*Inputs!E$67+U391*Inputs!E$69)*$H375+(U389*Inputs!E$68+U391*Inputs!E$70)*$H376)/SUM(U389:U392)</f>
        <v>0.79285929607529637</v>
      </c>
      <c r="V380" s="14">
        <f>((V389*Inputs!F$67+V391*Inputs!F$69)*$H375+(V389*Inputs!F$68+V391*Inputs!F$70)*$H376)/SUM(V389:V392)</f>
        <v>0.79272774849978911</v>
      </c>
      <c r="W380" s="14">
        <f>((W389*Inputs!G$67+W391*Inputs!G$69)*$H375+(W389*Inputs!G$68+W391*Inputs!G$70)*$H376)/SUM(W389:W392)</f>
        <v>0.79241906672786533</v>
      </c>
      <c r="X380" s="14">
        <f>((X389*Inputs!H$67+X391*Inputs!H$69)*$H375+(X389*Inputs!H$68+X391*Inputs!H$70)*$H376)/SUM(X389:X392)</f>
        <v>0.79212703169027698</v>
      </c>
      <c r="Y380" s="14">
        <f>((Y389*Inputs!I$67+Y391*Inputs!I$69)*$H375+(Y389*Inputs!I$68+Y391*Inputs!I$70)*$H376)/SUM(Y389:Y392)</f>
        <v>0.79183961617242471</v>
      </c>
      <c r="Z380" s="14">
        <f>((Z389*Inputs!J$67+Z391*Inputs!J$69)*$H375+(Z389*Inputs!J$68+Z391*Inputs!J$70)*$H376)/SUM(Z389:Z392)</f>
        <v>0.79196040466051931</v>
      </c>
      <c r="AA380" s="14">
        <f>((AA389*Inputs!K$67+AA391*Inputs!K$69)*$H375+(AA389*Inputs!K$68+AA391*Inputs!K$70)*$H376)/SUM(AA389:AA392)</f>
        <v>0.79163069153463328</v>
      </c>
      <c r="AB380" s="14">
        <f>((AB389*Inputs!L$67+AB391*Inputs!L$69)*$H375+(AB389*Inputs!L$68+AB391*Inputs!L$70)*$H376)/SUM(AB389:AB392)</f>
        <v>0.79131854973480753</v>
      </c>
      <c r="AC380" s="14">
        <f>((AC389*Inputs!M$67+AC391*Inputs!M$69)*$H375+(AC389*Inputs!M$68+AC391*Inputs!M$70)*$H376)/SUM(AC389:AC392)</f>
        <v>0.79080330783347275</v>
      </c>
      <c r="AD380" s="14">
        <f>((AD389*Inputs!N$67+AD391*Inputs!N$69)*$H375+(AD389*Inputs!N$68+AD391*Inputs!N$70)*$H376)/SUM(AD389:AD392)</f>
        <v>0.79015370958283904</v>
      </c>
      <c r="AE380" s="14">
        <f>((AE389*Inputs!O$67+AE391*Inputs!O$69)*$H375+(AE389*Inputs!O$68+AE391*Inputs!O$70)*$H376)/SUM(AE389:AE392)</f>
        <v>0.7894563885810324</v>
      </c>
      <c r="AF380" s="14">
        <f>((AF389*Inputs!P$67+AF391*Inputs!P$69)*$H375+(AF389*Inputs!P$68+AF391*Inputs!P$70)*$H376)/SUM(AF389:AF392)</f>
        <v>0.7890586049557049</v>
      </c>
      <c r="AG380" s="14">
        <f>((AG389*Inputs!Q$67+AG391*Inputs!Q$69)*$H375+(AG389*Inputs!Q$68+AG391*Inputs!Q$70)*$H376)/SUM(AG389:AG392)</f>
        <v>0.78858567640413535</v>
      </c>
      <c r="AH380" s="14">
        <f>((AH389*Inputs!R$67+AH391*Inputs!R$69)*$H375+(AH389*Inputs!R$68+AH391*Inputs!R$70)*$H376)/SUM(AH389:AH392)</f>
        <v>0.78821855717112133</v>
      </c>
      <c r="AI380" s="14">
        <f>((AI389*Inputs!S$67+AI391*Inputs!S$69)*$H375+(AI389*Inputs!S$68+AI391*Inputs!S$70)*$H376)/SUM(AI389:AI392)</f>
        <v>0.78751221493444423</v>
      </c>
      <c r="AJ380" s="14">
        <f>((AJ389*Inputs!T$67+AJ391*Inputs!T$69)*$H375+(AJ389*Inputs!T$68+AJ391*Inputs!T$70)*$H376)/SUM(AJ389:AJ392)</f>
        <v>0.78659325899393939</v>
      </c>
      <c r="AK380" s="14">
        <f>((AK389*Inputs!U$67+AK391*Inputs!U$69)*$H375+(AK389*Inputs!U$68+AK391*Inputs!U$70)*$H376)/SUM(AK389:AK392)</f>
        <v>0.78574112115425476</v>
      </c>
      <c r="AL380" s="14">
        <f>((AL389*Inputs!V$67+AL391*Inputs!V$69)*$H375+(AL389*Inputs!V$68+AL391*Inputs!V$70)*$H376)/SUM(AL389:AL392)</f>
        <v>0.78467798535293765</v>
      </c>
      <c r="AM380" s="14">
        <f>((AM389*Inputs!W$67+AM391*Inputs!W$69)*$H375+(AM389*Inputs!W$68+AM391*Inputs!W$70)*$H376)/SUM(AM389:AM392)</f>
        <v>0.78392033792409144</v>
      </c>
      <c r="AN380" s="14">
        <f>((AN389*Inputs!X$67+AN391*Inputs!X$69)*$H375+(AN389*Inputs!X$68+AN391*Inputs!X$70)*$H376)/SUM(AN389:AN392)</f>
        <v>0.78308365066574637</v>
      </c>
      <c r="AO380" s="35"/>
      <c r="AP380" s="35"/>
      <c r="AQ380" s="35"/>
      <c r="AR380" s="35"/>
      <c r="AS380" s="35"/>
      <c r="AT380" s="35"/>
    </row>
    <row r="381" spans="1:48" x14ac:dyDescent="0.2">
      <c r="A381" s="21" t="str">
        <f t="shared" si="467"/>
        <v>CIMS.CAN.NB.Transportation Personal.Passenger VehiclesCar_smallOutput</v>
      </c>
      <c r="B381" s="1" t="s">
        <v>297</v>
      </c>
      <c r="C381" s="1" t="s">
        <v>212</v>
      </c>
      <c r="D381" s="1" t="s">
        <v>158</v>
      </c>
      <c r="E381" s="1" t="s">
        <v>78</v>
      </c>
      <c r="G381" s="1" t="s">
        <v>157</v>
      </c>
      <c r="H381" s="14">
        <f t="shared" ref="H381:H384" si="499">T381</f>
        <v>18.053120549999999</v>
      </c>
      <c r="I381" s="14"/>
      <c r="J381" s="14"/>
      <c r="K381" s="14"/>
      <c r="L381" s="14"/>
      <c r="M381" s="14"/>
      <c r="N381" s="14"/>
      <c r="O381" s="14"/>
      <c r="P381" s="14"/>
      <c r="Q381" s="14"/>
      <c r="R381" s="14"/>
      <c r="T381" s="14">
        <f>AVERAGE(NB!C$75:V$75)/1000</f>
        <v>18.053120549999999</v>
      </c>
      <c r="U381" s="14"/>
      <c r="V381" s="5"/>
      <c r="W381" s="5"/>
      <c r="X381" s="5"/>
      <c r="Y381" s="5"/>
      <c r="Z381" s="5"/>
      <c r="AA381" s="5"/>
      <c r="AB381" s="5"/>
      <c r="AC381" s="5"/>
      <c r="AD381" s="5"/>
      <c r="AE381" s="5"/>
      <c r="AF381" s="5"/>
      <c r="AG381" s="5"/>
      <c r="AH381" s="5"/>
      <c r="AI381" s="5"/>
      <c r="AJ381" s="5"/>
      <c r="AK381" s="5"/>
      <c r="AL381" s="5"/>
      <c r="AM381" s="5"/>
      <c r="AN381" s="5"/>
      <c r="AO381" s="18"/>
      <c r="AP381" s="18"/>
      <c r="AQ381" s="18"/>
      <c r="AR381" s="18"/>
      <c r="AS381" s="18"/>
      <c r="AT381" s="18"/>
    </row>
    <row r="382" spans="1:48" x14ac:dyDescent="0.2">
      <c r="A382" s="21" t="str">
        <f t="shared" si="467"/>
        <v>CIMS.CAN.NB.Transportation Personal.Passenger VehiclesCar_largeOutput</v>
      </c>
      <c r="B382" s="1" t="s">
        <v>297</v>
      </c>
      <c r="C382" s="1" t="s">
        <v>212</v>
      </c>
      <c r="D382" s="1" t="s">
        <v>159</v>
      </c>
      <c r="E382" s="1" t="s">
        <v>78</v>
      </c>
      <c r="G382" s="1" t="s">
        <v>157</v>
      </c>
      <c r="H382" s="14">
        <f t="shared" si="499"/>
        <v>18.053120549999999</v>
      </c>
      <c r="I382" s="14"/>
      <c r="J382" s="14"/>
      <c r="K382" s="14"/>
      <c r="L382" s="14"/>
      <c r="M382" s="14"/>
      <c r="N382" s="14"/>
      <c r="O382" s="14"/>
      <c r="P382" s="14"/>
      <c r="Q382" s="14"/>
      <c r="R382" s="14"/>
      <c r="T382" s="14">
        <f>AVERAGE(NB!C$75:V$75)/1000</f>
        <v>18.053120549999999</v>
      </c>
      <c r="U382" s="14"/>
      <c r="V382" s="5"/>
      <c r="W382" s="5"/>
      <c r="X382" s="5"/>
      <c r="Y382" s="5"/>
      <c r="Z382" s="5"/>
      <c r="AA382" s="5"/>
      <c r="AB382" s="5"/>
      <c r="AC382" s="5"/>
      <c r="AD382" s="5"/>
      <c r="AE382" s="5"/>
      <c r="AF382" s="5"/>
      <c r="AG382" s="5"/>
      <c r="AH382" s="5"/>
      <c r="AI382" s="5"/>
      <c r="AJ382" s="5"/>
      <c r="AK382" s="5"/>
      <c r="AL382" s="5"/>
      <c r="AM382" s="5"/>
      <c r="AN382" s="5"/>
      <c r="AO382" s="18"/>
      <c r="AP382" s="18"/>
      <c r="AQ382" s="18"/>
      <c r="AR382" s="18"/>
      <c r="AS382" s="18"/>
      <c r="AT382" s="18"/>
    </row>
    <row r="383" spans="1:48" x14ac:dyDescent="0.2">
      <c r="A383" s="21" t="str">
        <f t="shared" si="467"/>
        <v>CIMS.CAN.NB.Transportation Personal.Passenger VehiclesLight Truck_smallOutput</v>
      </c>
      <c r="B383" s="1" t="s">
        <v>297</v>
      </c>
      <c r="C383" s="1" t="s">
        <v>212</v>
      </c>
      <c r="D383" s="1" t="s">
        <v>160</v>
      </c>
      <c r="E383" s="1" t="s">
        <v>78</v>
      </c>
      <c r="G383" s="1" t="s">
        <v>157</v>
      </c>
      <c r="H383" s="14">
        <f t="shared" si="499"/>
        <v>17.815317326700001</v>
      </c>
      <c r="I383" s="14"/>
      <c r="J383" s="14"/>
      <c r="K383" s="14"/>
      <c r="L383" s="14"/>
      <c r="M383" s="14"/>
      <c r="N383" s="14"/>
      <c r="O383" s="14"/>
      <c r="P383" s="14"/>
      <c r="Q383" s="14"/>
      <c r="R383" s="14"/>
      <c r="T383" s="14">
        <f>AVERAGE(NB!C$110:V$110)/1000</f>
        <v>17.815317326700001</v>
      </c>
      <c r="U383" s="14"/>
      <c r="V383" s="5"/>
      <c r="W383" s="5"/>
      <c r="X383" s="5"/>
      <c r="Y383" s="5"/>
      <c r="Z383" s="5"/>
      <c r="AA383" s="5"/>
      <c r="AB383" s="5"/>
      <c r="AC383" s="5"/>
      <c r="AD383" s="5"/>
      <c r="AE383" s="5"/>
      <c r="AF383" s="5"/>
      <c r="AG383" s="5"/>
      <c r="AH383" s="5"/>
      <c r="AI383" s="5"/>
      <c r="AJ383" s="5"/>
      <c r="AK383" s="5"/>
      <c r="AL383" s="5"/>
      <c r="AM383" s="5"/>
      <c r="AN383" s="5"/>
      <c r="AO383" s="18"/>
      <c r="AP383" s="18"/>
      <c r="AQ383" s="18"/>
      <c r="AR383" s="18"/>
      <c r="AS383" s="18"/>
      <c r="AT383" s="18"/>
    </row>
    <row r="384" spans="1:48" x14ac:dyDescent="0.2">
      <c r="A384" s="21" t="str">
        <f t="shared" si="467"/>
        <v>CIMS.CAN.NB.Transportation Personal.Passenger VehiclesLight Truck_largeOutput</v>
      </c>
      <c r="B384" s="1" t="s">
        <v>297</v>
      </c>
      <c r="C384" s="1" t="s">
        <v>212</v>
      </c>
      <c r="D384" s="1" t="s">
        <v>161</v>
      </c>
      <c r="E384" s="1" t="s">
        <v>78</v>
      </c>
      <c r="G384" s="1" t="s">
        <v>157</v>
      </c>
      <c r="H384" s="14">
        <f t="shared" si="499"/>
        <v>17.815317326700001</v>
      </c>
      <c r="I384" s="14"/>
      <c r="J384" s="14"/>
      <c r="K384" s="14"/>
      <c r="L384" s="14"/>
      <c r="M384" s="14"/>
      <c r="N384" s="14"/>
      <c r="O384" s="14"/>
      <c r="P384" s="14"/>
      <c r="Q384" s="14"/>
      <c r="R384" s="14"/>
      <c r="T384" s="14">
        <f>AVERAGE(NB!C$110:V$110)/1000</f>
        <v>17.815317326700001</v>
      </c>
      <c r="U384" s="14"/>
      <c r="V384" s="5"/>
      <c r="W384" s="5"/>
      <c r="X384" s="5"/>
      <c r="Y384" s="5"/>
      <c r="Z384" s="5"/>
      <c r="AA384" s="5"/>
      <c r="AB384" s="5"/>
      <c r="AC384" s="5"/>
      <c r="AD384" s="5"/>
      <c r="AE384" s="5"/>
      <c r="AF384" s="5"/>
      <c r="AG384" s="5"/>
      <c r="AH384" s="5"/>
      <c r="AI384" s="5"/>
      <c r="AJ384" s="5"/>
      <c r="AK384" s="5"/>
      <c r="AL384" s="5"/>
      <c r="AM384" s="5"/>
      <c r="AN384" s="5"/>
      <c r="AO384" s="18"/>
      <c r="AP384" s="18"/>
      <c r="AQ384" s="18"/>
      <c r="AR384" s="18"/>
      <c r="AS384" s="18"/>
      <c r="AT384" s="18"/>
    </row>
    <row r="385" spans="1:48" x14ac:dyDescent="0.2">
      <c r="A385" s="21" t="str">
        <f t="shared" si="467"/>
        <v>CIMS.CAN.NB.Transportation Personal.Passenger VehiclesCar_smallService requestedCIMS.CAN.NB.Transportation Personal.Passenger Vehicle Motors</v>
      </c>
      <c r="B385" s="1" t="s">
        <v>297</v>
      </c>
      <c r="C385" s="1" t="s">
        <v>212</v>
      </c>
      <c r="D385" s="1" t="s">
        <v>158</v>
      </c>
      <c r="E385" s="1" t="s">
        <v>71</v>
      </c>
      <c r="F385" s="1" t="s">
        <v>298</v>
      </c>
      <c r="G385" s="1" t="s">
        <v>222</v>
      </c>
      <c r="H385" s="14">
        <f>Inputs!$C$46*10</f>
        <v>8</v>
      </c>
      <c r="I385" s="14"/>
      <c r="J385" s="14"/>
      <c r="K385" s="14"/>
      <c r="L385" s="14"/>
      <c r="M385" s="14"/>
      <c r="N385" s="14"/>
      <c r="O385" s="14"/>
      <c r="P385" s="14"/>
      <c r="Q385" s="14"/>
      <c r="R385" s="14"/>
      <c r="T385" s="14"/>
      <c r="U385" s="14"/>
      <c r="V385" s="5"/>
      <c r="W385" s="5"/>
      <c r="X385" s="5"/>
      <c r="Y385" s="5"/>
      <c r="Z385" s="5"/>
      <c r="AA385" s="5"/>
      <c r="AB385" s="5"/>
      <c r="AC385" s="5"/>
      <c r="AD385" s="5"/>
      <c r="AE385" s="5"/>
      <c r="AF385" s="5"/>
      <c r="AG385" s="5"/>
      <c r="AH385" s="5"/>
      <c r="AI385" s="5"/>
      <c r="AJ385" s="5"/>
      <c r="AK385" s="5"/>
      <c r="AL385" s="5"/>
      <c r="AM385" s="5"/>
      <c r="AN385" s="5"/>
      <c r="AO385" s="18"/>
      <c r="AP385" s="18"/>
      <c r="AQ385" s="18"/>
      <c r="AR385" s="18"/>
      <c r="AS385" s="18"/>
      <c r="AT385" s="18"/>
    </row>
    <row r="386" spans="1:48" x14ac:dyDescent="0.2">
      <c r="A386" s="21" t="str">
        <f t="shared" si="467"/>
        <v>CIMS.CAN.NB.Transportation Personal.Passenger VehiclesCar_largeService requestedCIMS.CAN.NB.Transportation Personal.Passenger Vehicle Motors</v>
      </c>
      <c r="B386" s="1" t="s">
        <v>297</v>
      </c>
      <c r="C386" s="1" t="s">
        <v>212</v>
      </c>
      <c r="D386" s="1" t="s">
        <v>159</v>
      </c>
      <c r="E386" s="1" t="s">
        <v>71</v>
      </c>
      <c r="F386" s="1" t="s">
        <v>298</v>
      </c>
      <c r="G386" s="1" t="s">
        <v>222</v>
      </c>
      <c r="H386" s="14">
        <f>Inputs!$C$47*10</f>
        <v>10</v>
      </c>
      <c r="I386" s="14"/>
      <c r="J386" s="14"/>
      <c r="K386" s="14"/>
      <c r="L386" s="14"/>
      <c r="M386" s="14"/>
      <c r="N386" s="14"/>
      <c r="O386" s="14"/>
      <c r="P386" s="14"/>
      <c r="Q386" s="14"/>
      <c r="R386" s="14"/>
      <c r="T386" s="14"/>
      <c r="U386" s="14"/>
      <c r="V386" s="5"/>
      <c r="W386" s="5"/>
      <c r="X386" s="5"/>
      <c r="Y386" s="5"/>
      <c r="Z386" s="5"/>
      <c r="AA386" s="5"/>
      <c r="AB386" s="5"/>
      <c r="AC386" s="5"/>
      <c r="AD386" s="5"/>
      <c r="AE386" s="5"/>
      <c r="AF386" s="5"/>
      <c r="AG386" s="5"/>
      <c r="AH386" s="5"/>
      <c r="AI386" s="5"/>
      <c r="AJ386" s="5"/>
      <c r="AK386" s="5"/>
      <c r="AL386" s="5"/>
      <c r="AM386" s="5"/>
      <c r="AN386" s="5"/>
      <c r="AO386" s="18"/>
      <c r="AP386" s="18"/>
      <c r="AQ386" s="18"/>
      <c r="AR386" s="18"/>
      <c r="AS386" s="18"/>
      <c r="AT386" s="18"/>
    </row>
    <row r="387" spans="1:48" x14ac:dyDescent="0.2">
      <c r="A387" s="21" t="str">
        <f t="shared" si="467"/>
        <v>CIMS.CAN.NB.Transportation Personal.Passenger VehiclesLight Truck_smallService requestedCIMS.CAN.NB.Transportation Personal.Passenger Vehicle Motors</v>
      </c>
      <c r="B387" s="1" t="s">
        <v>297</v>
      </c>
      <c r="C387" s="1" t="s">
        <v>212</v>
      </c>
      <c r="D387" s="1" t="s">
        <v>160</v>
      </c>
      <c r="E387" s="1" t="s">
        <v>71</v>
      </c>
      <c r="F387" s="1" t="s">
        <v>298</v>
      </c>
      <c r="G387" s="1" t="s">
        <v>222</v>
      </c>
      <c r="H387" s="14">
        <f>Inputs!$C$48*10</f>
        <v>9</v>
      </c>
      <c r="I387" s="14"/>
      <c r="J387" s="14"/>
      <c r="K387" s="14"/>
      <c r="L387" s="14"/>
      <c r="M387" s="14"/>
      <c r="N387" s="14"/>
      <c r="O387" s="14"/>
      <c r="P387" s="14"/>
      <c r="Q387" s="14"/>
      <c r="R387" s="14"/>
      <c r="T387" s="14"/>
      <c r="U387" s="14"/>
      <c r="V387" s="5"/>
      <c r="W387" s="5"/>
      <c r="X387" s="5"/>
      <c r="Y387" s="5"/>
      <c r="Z387" s="5"/>
      <c r="AA387" s="5"/>
      <c r="AB387" s="5"/>
      <c r="AC387" s="5"/>
      <c r="AD387" s="5"/>
      <c r="AE387" s="5"/>
      <c r="AF387" s="5"/>
      <c r="AG387" s="5"/>
      <c r="AH387" s="5"/>
      <c r="AI387" s="5"/>
      <c r="AJ387" s="5"/>
      <c r="AK387" s="5"/>
      <c r="AL387" s="5"/>
      <c r="AM387" s="5"/>
      <c r="AN387" s="5"/>
      <c r="AO387" s="18"/>
      <c r="AP387" s="18"/>
      <c r="AQ387" s="18"/>
      <c r="AR387" s="18"/>
      <c r="AS387" s="18"/>
      <c r="AT387" s="18"/>
    </row>
    <row r="388" spans="1:48" x14ac:dyDescent="0.2">
      <c r="A388" s="21" t="str">
        <f t="shared" si="467"/>
        <v>CIMS.CAN.NB.Transportation Personal.Passenger VehiclesLight Truck_largeService requestedCIMS.CAN.NB.Transportation Personal.Passenger Vehicle Motors</v>
      </c>
      <c r="B388" s="1" t="s">
        <v>297</v>
      </c>
      <c r="C388" s="1" t="s">
        <v>212</v>
      </c>
      <c r="D388" s="1" t="s">
        <v>161</v>
      </c>
      <c r="E388" s="1" t="s">
        <v>71</v>
      </c>
      <c r="F388" s="1" t="s">
        <v>298</v>
      </c>
      <c r="G388" s="1" t="s">
        <v>222</v>
      </c>
      <c r="H388" s="14">
        <f>Inputs!$C$49*10</f>
        <v>13</v>
      </c>
      <c r="I388" s="14"/>
      <c r="J388" s="14"/>
      <c r="K388" s="14"/>
      <c r="L388" s="14"/>
      <c r="M388" s="14"/>
      <c r="N388" s="14"/>
      <c r="O388" s="14"/>
      <c r="P388" s="14"/>
      <c r="Q388" s="14"/>
      <c r="R388" s="14"/>
      <c r="T388" s="14"/>
      <c r="U388" s="14"/>
      <c r="V388" s="5"/>
      <c r="W388" s="5"/>
      <c r="X388" s="5"/>
      <c r="Y388" s="5"/>
      <c r="Z388" s="5"/>
      <c r="AA388" s="5"/>
      <c r="AB388" s="5"/>
      <c r="AC388" s="5"/>
      <c r="AD388" s="5"/>
      <c r="AE388" s="5"/>
      <c r="AF388" s="5"/>
      <c r="AG388" s="5"/>
      <c r="AH388" s="5"/>
      <c r="AI388" s="5"/>
      <c r="AJ388" s="5"/>
      <c r="AK388" s="5"/>
      <c r="AL388" s="5"/>
      <c r="AM388" s="5"/>
      <c r="AN388" s="5"/>
      <c r="AO388" s="18"/>
      <c r="AP388" s="18"/>
      <c r="AQ388" s="18"/>
      <c r="AR388" s="18"/>
      <c r="AS388" s="18"/>
      <c r="AT388" s="18"/>
    </row>
    <row r="389" spans="1:48" x14ac:dyDescent="0.2">
      <c r="A389" s="21" t="str">
        <f t="shared" si="467"/>
        <v>CIMS.CAN.NB.Transportation Personal.Passenger VehiclesCar_smallMarket share</v>
      </c>
      <c r="B389" s="1" t="s">
        <v>297</v>
      </c>
      <c r="C389" s="1" t="s">
        <v>212</v>
      </c>
      <c r="D389" s="1" t="s">
        <v>158</v>
      </c>
      <c r="E389" s="1" t="s">
        <v>72</v>
      </c>
      <c r="G389" s="1" t="s">
        <v>73</v>
      </c>
      <c r="H389" s="14" cm="1">
        <f t="array" ref="H389">Inputs!$C$39*INDEX($T389:$AT389,MATCH(H$1,$T$2:$AT$2,0))/SUM(_xlfn._xlws.FILTER($T389:$AT392,$T$2:$AT$2=H$1))</f>
        <v>0.22351404629366772</v>
      </c>
      <c r="I389" s="14" cm="1">
        <f t="array" ref="I389">Inputs!$C$39*INDEX($T389:$AT389,MATCH(I$1,$T$2:$AT$2,0))/SUM(_xlfn._xlws.FILTER($T389:$AT392,$T$2:$AT$2=I$1))</f>
        <v>0.21933982347540862</v>
      </c>
      <c r="J389" s="14" cm="1">
        <f t="array" ref="J389">Inputs!$C$39*INDEX($T389:$AT389,MATCH(J$1,$T$2:$AT$2,0))/SUM(_xlfn._xlws.FILTER($T389:$AT392,$T$2:$AT$2=J$1))</f>
        <v>0.20948880896881</v>
      </c>
      <c r="K389" s="14" cm="1">
        <f t="array" ref="K389">Inputs!$C$39*INDEX($T389:$AT389,MATCH(K$1,$T$2:$AT$2,0))/SUM(_xlfn._xlws.FILTER($T389:$AT392,$T$2:$AT$2=K$1))</f>
        <v>0.19226880149835091</v>
      </c>
      <c r="L389" s="14" cm="1">
        <f t="array" ref="L389">Inputs!$C$39*INDEX($T389:$AT389,MATCH(L$1,$T$2:$AT$2,0))/SUM(_xlfn._xlws.FILTER($T389:$AT392,$T$2:$AT$2=L$1))</f>
        <v>0.16711652570689969</v>
      </c>
      <c r="M389" s="14" cm="1">
        <f t="array" ref="M389">Inputs!$C$39*INDEX($T389:$AT389,MATCH(M$1,$T$2:$AT$2,0))/SUM(_xlfn._xlws.FILTER($T389:$AT392,$T$2:$AT$2=M$1))</f>
        <v>0.1568359976539794</v>
      </c>
      <c r="N389" s="14" cm="1">
        <f t="array" ref="N389">Inputs!$C$39*INDEX($T389:$AT389,MATCH(N$1,$T$2:$AT$2,0))/SUM(_xlfn._xlws.FILTER($T389:$AT392,$T$2:$AT$2=N$1))</f>
        <v>0.14661862123137073</v>
      </c>
      <c r="O389" s="14" cm="1">
        <f t="array" ref="O389">Inputs!$C$39*INDEX($T389:$AT389,MATCH(O$1,$T$2:$AT$2,0))/SUM(_xlfn._xlws.FILTER($T389:$AT392,$T$2:$AT$2=O$1))</f>
        <v>0.13654201714049141</v>
      </c>
      <c r="P389" s="14" cm="1">
        <f t="array" ref="P389">Inputs!$C$39*INDEX($T389:$AT389,MATCH(P$1,$T$2:$AT$2,0))/SUM(_xlfn._xlws.FILTER($T389:$AT392,$T$2:$AT$2=P$1))</f>
        <v>0.12667954483193219</v>
      </c>
      <c r="Q389" s="14" cm="1">
        <f t="array" ref="Q389">Inputs!$C$39*INDEX($T389:$AT389,MATCH(Q$1,$T$2:$AT$2,0))/SUM(_xlfn._xlws.FILTER($T389:$AT392,$T$2:$AT$2=Q$1))</f>
        <v>0.11709825160962892</v>
      </c>
      <c r="R389" s="14" cm="1">
        <f t="array" ref="R389">Inputs!$C$39*INDEX($T389:$AT389,MATCH(R$1,$T$2:$AT$2,0))/SUM(_xlfn._xlws.FILTER($T389:$AT392,$T$2:$AT$2=R$1))</f>
        <v>0.10785720742107853</v>
      </c>
      <c r="T389" s="5">
        <f>NB!C$76*1000</f>
        <v>5530725.3555760002</v>
      </c>
      <c r="U389" s="5">
        <f>NB!D$76*1000</f>
        <v>5512620.6001439998</v>
      </c>
      <c r="V389" s="5">
        <f>NB!E$76*1000</f>
        <v>5822241.5064000003</v>
      </c>
      <c r="W389" s="5">
        <f>NB!F$76*1000</f>
        <v>5891783.3733979994</v>
      </c>
      <c r="X389" s="5">
        <f>NB!G$76*1000</f>
        <v>5780987.7178560002</v>
      </c>
      <c r="Y389" s="5">
        <f>NB!H$76*1000</f>
        <v>5769275.9677159991</v>
      </c>
      <c r="Z389" s="5">
        <f>NB!I$76*1000</f>
        <v>5764536.915488</v>
      </c>
      <c r="AA389" s="5">
        <f>NB!J$76*1000</f>
        <v>5766119.1677240003</v>
      </c>
      <c r="AB389" s="5">
        <f>NB!K$76*1000</f>
        <v>5852921.1231420003</v>
      </c>
      <c r="AC389" s="5">
        <f>NB!L$76*1000</f>
        <v>5133845.7578269998</v>
      </c>
      <c r="AD389" s="5">
        <f>NB!M$76*1000</f>
        <v>5364591.6121439999</v>
      </c>
      <c r="AE389" s="5">
        <f>NB!N$76*1000</f>
        <v>6348370.5999099994</v>
      </c>
      <c r="AF389" s="5">
        <f>NB!O$76*1000</f>
        <v>6180932.6856420003</v>
      </c>
      <c r="AG389" s="5">
        <f>NB!P$76*1000</f>
        <v>4928830.0635799998</v>
      </c>
      <c r="AH389" s="5">
        <f>NB!Q$76*1000</f>
        <v>4321238.4425729997</v>
      </c>
      <c r="AI389" s="5">
        <f>NB!R$76*1000</f>
        <v>5225053.18365</v>
      </c>
      <c r="AJ389" s="5">
        <f>NB!S$76*1000</f>
        <v>5821349.0717320004</v>
      </c>
      <c r="AK389" s="5">
        <f>NB!T$76*1000</f>
        <v>4935802.5286500007</v>
      </c>
      <c r="AL389" s="5">
        <f>NB!U$76*1000</f>
        <v>4622484.4083119994</v>
      </c>
      <c r="AM389" s="5">
        <f>NB!V$76*1000</f>
        <v>4353373.3793160003</v>
      </c>
      <c r="AN389" s="5">
        <f>NB!W$76*1000</f>
        <v>3657524.4698629999</v>
      </c>
      <c r="AO389" s="41">
        <f t="shared" ref="AO389" si="500">AM389*(1+$AV389)^5</f>
        <v>4140014.7672290541</v>
      </c>
      <c r="AP389" s="18">
        <f t="shared" ref="AP389" si="501">AO389*(1+$AV389)^5</f>
        <v>3937112.8500738945</v>
      </c>
      <c r="AQ389" s="18">
        <f t="shared" ref="AQ389" si="502">AP389*(1+$AV389)^5</f>
        <v>3744155.145753704</v>
      </c>
      <c r="AR389" s="18">
        <f t="shared" ref="AR389" si="503">AQ389*(1+$AV389)^5</f>
        <v>3560654.2888936563</v>
      </c>
      <c r="AS389" s="18">
        <f t="shared" ref="AS389" si="504">AR389*(1+$AV389)^5</f>
        <v>3386146.7998716268</v>
      </c>
      <c r="AT389" s="18">
        <f t="shared" ref="AT389" si="505">AS389*(1+$AV389)^5</f>
        <v>3220191.9141786434</v>
      </c>
      <c r="AV389" s="46">
        <f t="shared" ref="AV389" si="506">AV337</f>
        <v>-0.01</v>
      </c>
    </row>
    <row r="390" spans="1:48" x14ac:dyDescent="0.2">
      <c r="A390" s="21" t="str">
        <f t="shared" si="467"/>
        <v>CIMS.CAN.NB.Transportation Personal.Passenger VehiclesCar_largeMarket share</v>
      </c>
      <c r="B390" s="1" t="s">
        <v>297</v>
      </c>
      <c r="C390" s="1" t="s">
        <v>212</v>
      </c>
      <c r="D390" s="1" t="s">
        <v>159</v>
      </c>
      <c r="E390" s="1" t="s">
        <v>72</v>
      </c>
      <c r="G390" s="1" t="s">
        <v>73</v>
      </c>
      <c r="H390" s="14" cm="1">
        <f t="array" ref="H390">Inputs!$C$40*INDEX($T389:$AT389,MATCH(H$1,$T$2:$AT$2,0))/SUM(_xlfn._xlws.FILTER($T389:$AT392,$T$2:$AT$2=H$1))</f>
        <v>0.4538012455053253</v>
      </c>
      <c r="I390" s="14" cm="1">
        <f t="array" ref="I390">Inputs!$C$40*INDEX($T389:$AT389,MATCH(I$1,$T$2:$AT$2,0))/SUM(_xlfn._xlws.FILTER($T389:$AT392,$T$2:$AT$2=I$1))</f>
        <v>0.44532630826825376</v>
      </c>
      <c r="J390" s="14" cm="1">
        <f t="array" ref="J390">Inputs!$C$40*INDEX($T389:$AT389,MATCH(J$1,$T$2:$AT$2,0))/SUM(_xlfn._xlws.FILTER($T389:$AT392,$T$2:$AT$2=J$1))</f>
        <v>0.42532576366394753</v>
      </c>
      <c r="K390" s="14" cm="1">
        <f t="array" ref="K390">Inputs!$C$40*INDEX($T389:$AT389,MATCH(K$1,$T$2:$AT$2,0))/SUM(_xlfn._xlws.FILTER($T389:$AT392,$T$2:$AT$2=K$1))</f>
        <v>0.39036393031483357</v>
      </c>
      <c r="L390" s="14" cm="1">
        <f t="array" ref="L390">Inputs!$C$40*INDEX($T389:$AT389,MATCH(L$1,$T$2:$AT$2,0))/SUM(_xlfn._xlws.FILTER($T389:$AT392,$T$2:$AT$2=L$1))</f>
        <v>0.33929718855643265</v>
      </c>
      <c r="M390" s="14" cm="1">
        <f t="array" ref="M390">Inputs!$C$40*INDEX($T389:$AT389,MATCH(M$1,$T$2:$AT$2,0))/SUM(_xlfn._xlws.FILTER($T389:$AT392,$T$2:$AT$2=M$1))</f>
        <v>0.3184246012974733</v>
      </c>
      <c r="N390" s="14" cm="1">
        <f t="array" ref="N390">Inputs!$C$40*INDEX($T389:$AT389,MATCH(N$1,$T$2:$AT$2,0))/SUM(_xlfn._xlws.FILTER($T389:$AT392,$T$2:$AT$2=N$1))</f>
        <v>0.29768023098490409</v>
      </c>
      <c r="O390" s="14" cm="1">
        <f t="array" ref="O390">Inputs!$C$40*INDEX($T389:$AT389,MATCH(O$1,$T$2:$AT$2,0))/SUM(_xlfn._xlws.FILTER($T389:$AT392,$T$2:$AT$2=O$1))</f>
        <v>0.27722167116402802</v>
      </c>
      <c r="P390" s="14" cm="1">
        <f t="array" ref="P390">Inputs!$C$40*INDEX($T389:$AT389,MATCH(P$1,$T$2:$AT$2,0))/SUM(_xlfn._xlws.FILTER($T389:$AT392,$T$2:$AT$2=P$1))</f>
        <v>0.25719786374968046</v>
      </c>
      <c r="Q390" s="14" cm="1">
        <f t="array" ref="Q390">Inputs!$C$40*INDEX($T389:$AT389,MATCH(Q$1,$T$2:$AT$2,0))/SUM(_xlfn._xlws.FILTER($T389:$AT392,$T$2:$AT$2=Q$1))</f>
        <v>0.23774493508621627</v>
      </c>
      <c r="R390" s="14" cm="1">
        <f t="array" ref="R390">Inputs!$C$40*INDEX($T389:$AT389,MATCH(R$1,$T$2:$AT$2,0))/SUM(_xlfn._xlws.FILTER($T389:$AT392,$T$2:$AT$2=R$1))</f>
        <v>0.21898281506703821</v>
      </c>
      <c r="T390" s="5"/>
      <c r="U390" s="5"/>
      <c r="V390" s="5"/>
      <c r="W390" s="5"/>
      <c r="X390" s="5"/>
      <c r="Y390" s="5"/>
      <c r="Z390" s="5"/>
      <c r="AA390" s="5"/>
      <c r="AB390" s="5"/>
      <c r="AC390" s="5"/>
      <c r="AD390" s="5"/>
      <c r="AE390" s="5"/>
      <c r="AF390" s="5"/>
      <c r="AG390" s="5"/>
      <c r="AH390" s="5"/>
      <c r="AI390" s="5"/>
      <c r="AJ390" s="5"/>
      <c r="AK390" s="5"/>
      <c r="AL390" s="5"/>
      <c r="AM390" s="5"/>
      <c r="AN390" s="5"/>
      <c r="AO390" s="14"/>
      <c r="AP390" s="14"/>
      <c r="AQ390" s="14"/>
      <c r="AR390" s="14"/>
      <c r="AS390" s="14"/>
      <c r="AT390" s="14"/>
      <c r="AU390" s="14"/>
      <c r="AV390" s="47"/>
    </row>
    <row r="391" spans="1:48" x14ac:dyDescent="0.2">
      <c r="A391" s="21" t="str">
        <f t="shared" si="467"/>
        <v>CIMS.CAN.NB.Transportation Personal.Passenger VehiclesLight Truck_smallMarket share</v>
      </c>
      <c r="B391" s="1" t="s">
        <v>297</v>
      </c>
      <c r="C391" s="1" t="s">
        <v>212</v>
      </c>
      <c r="D391" s="1" t="s">
        <v>160</v>
      </c>
      <c r="E391" s="1" t="s">
        <v>72</v>
      </c>
      <c r="G391" s="1" t="s">
        <v>73</v>
      </c>
      <c r="H391" s="14" cm="1">
        <f t="array" ref="H391">Inputs!$C$39*INDEX($T391:$AT391,MATCH(H$1,$T$2:$AT$2,0))/SUM(_xlfn._xlws.FILTER($T389:$AT392,$T$2:$AT$2=H$1))</f>
        <v>0.10648595370633229</v>
      </c>
      <c r="I391" s="14" cm="1">
        <f t="array" ref="I391">Inputs!$C$39*INDEX($T391:$AT391,MATCH(I$1,$T$2:$AT$2,0))/SUM(_xlfn._xlws.FILTER($T389:$AT392,$T$2:$AT$2=I$1))</f>
        <v>0.11066017652459144</v>
      </c>
      <c r="J391" s="14" cm="1">
        <f t="array" ref="J391">Inputs!$C$39*INDEX($T391:$AT391,MATCH(J$1,$T$2:$AT$2,0))/SUM(_xlfn._xlws.FILTER($T389:$AT392,$T$2:$AT$2=J$1))</f>
        <v>0.12051119103119003</v>
      </c>
      <c r="K391" s="14" cm="1">
        <f t="array" ref="K391">Inputs!$C$39*INDEX($T391:$AT391,MATCH(K$1,$T$2:$AT$2,0))/SUM(_xlfn._xlws.FILTER($T389:$AT392,$T$2:$AT$2=K$1))</f>
        <v>0.13773119850164914</v>
      </c>
      <c r="L391" s="14" cm="1">
        <f t="array" ref="L391">Inputs!$C$39*INDEX($T391:$AT391,MATCH(L$1,$T$2:$AT$2,0))/SUM(_xlfn._xlws.FILTER($T389:$AT392,$T$2:$AT$2=L$1))</f>
        <v>0.16288347429310032</v>
      </c>
      <c r="M391" s="14" cm="1">
        <f t="array" ref="M391">Inputs!$C$39*INDEX($T391:$AT391,MATCH(M$1,$T$2:$AT$2,0))/SUM(_xlfn._xlws.FILTER($T389:$AT392,$T$2:$AT$2=M$1))</f>
        <v>0.17316400234602064</v>
      </c>
      <c r="N391" s="14" cm="1">
        <f t="array" ref="N391">Inputs!$C$39*INDEX($T391:$AT391,MATCH(N$1,$T$2:$AT$2,0))/SUM(_xlfn._xlws.FILTER($T389:$AT392,$T$2:$AT$2=N$1))</f>
        <v>0.18338137876862931</v>
      </c>
      <c r="O391" s="14" cm="1">
        <f t="array" ref="O391">Inputs!$C$39*INDEX($T391:$AT391,MATCH(O$1,$T$2:$AT$2,0))/SUM(_xlfn._xlws.FILTER($T389:$AT392,$T$2:$AT$2=O$1))</f>
        <v>0.1934579828595086</v>
      </c>
      <c r="P391" s="14" cm="1">
        <f t="array" ref="P391">Inputs!$C$39*INDEX($T391:$AT391,MATCH(P$1,$T$2:$AT$2,0))/SUM(_xlfn._xlws.FILTER($T389:$AT392,$T$2:$AT$2=P$1))</f>
        <v>0.20332045516806785</v>
      </c>
      <c r="Q391" s="14" cm="1">
        <f t="array" ref="Q391">Inputs!$C$39*INDEX($T391:$AT391,MATCH(Q$1,$T$2:$AT$2,0))/SUM(_xlfn._xlws.FILTER($T389:$AT392,$T$2:$AT$2=Q$1))</f>
        <v>0.21290174839037107</v>
      </c>
      <c r="R391" s="14" cm="1">
        <f t="array" ref="R391">Inputs!$C$39*INDEX($T391:$AT391,MATCH(R$1,$T$2:$AT$2,0))/SUM(_xlfn._xlws.FILTER($T389:$AT392,$T$2:$AT$2=R$1))</f>
        <v>0.22214279257892147</v>
      </c>
      <c r="T391" s="5">
        <f>NB!C$111*1000</f>
        <v>2634933.1236324599</v>
      </c>
      <c r="U391" s="5">
        <f>NB!D$111*1000</f>
        <v>2583895.3098533619</v>
      </c>
      <c r="V391" s="5">
        <f>NB!E$111*1000</f>
        <v>2742378.0652189599</v>
      </c>
      <c r="W391" s="5">
        <f>NB!F$111*1000</f>
        <v>2844135.4922841298</v>
      </c>
      <c r="X391" s="5">
        <f>NB!G$111*1000</f>
        <v>2853990.2294000001</v>
      </c>
      <c r="Y391" s="5">
        <f>NB!H$111*1000</f>
        <v>2910684.8309199689</v>
      </c>
      <c r="Z391" s="5">
        <f>NB!I$111*1000</f>
        <v>2842513.8061625799</v>
      </c>
      <c r="AA391" s="5">
        <f>NB!J$111*1000</f>
        <v>2918838.5498491195</v>
      </c>
      <c r="AB391" s="5">
        <f>NB!K$111*1000</f>
        <v>3034867.9034374999</v>
      </c>
      <c r="AC391" s="5">
        <f>NB!L$111*1000</f>
        <v>2785400.2533264682</v>
      </c>
      <c r="AD391" s="5">
        <f>NB!M$111*1000</f>
        <v>3086051.8409442059</v>
      </c>
      <c r="AE391" s="5">
        <f>NB!N$111*1000</f>
        <v>3886784.3614255916</v>
      </c>
      <c r="AF391" s="5">
        <f>NB!O$111*1000</f>
        <v>3903505.3166357344</v>
      </c>
      <c r="AG391" s="5">
        <f>NB!P$111*1000</f>
        <v>3234064.6351109282</v>
      </c>
      <c r="AH391" s="5">
        <f>NB!Q$111*1000</f>
        <v>2913884.9423779333</v>
      </c>
      <c r="AI391" s="5">
        <f>NB!R$111*1000</f>
        <v>3742951.6989273196</v>
      </c>
      <c r="AJ391" s="5">
        <f>NB!S$111*1000</f>
        <v>4518754.0930211004</v>
      </c>
      <c r="AK391" s="5">
        <f>NB!T$111*1000</f>
        <v>4120823.0503499052</v>
      </c>
      <c r="AL391" s="5">
        <f>NB!U$111*1000</f>
        <v>4232083.6074827127</v>
      </c>
      <c r="AM391" s="5">
        <f>NB!V$111*1000</f>
        <v>4243102.6968675721</v>
      </c>
      <c r="AN391" s="5">
        <f>NB!W$111*1000</f>
        <v>3822680.2096146503</v>
      </c>
      <c r="AO391" s="41">
        <f t="shared" ref="AO391" si="507">AM391*(1+$AV391)^5</f>
        <v>4571026.6621740842</v>
      </c>
      <c r="AP391" s="18">
        <f t="shared" ref="AP391" si="508">AO391*(1+$AV391)^5</f>
        <v>4924293.9044891242</v>
      </c>
      <c r="AQ391" s="18">
        <f t="shared" ref="AQ391" si="509">AP391*(1+$AV391)^5</f>
        <v>5304863.053731462</v>
      </c>
      <c r="AR391" s="18">
        <f t="shared" ref="AR391" si="510">AQ391*(1+$AV391)^5</f>
        <v>5714844.1105821179</v>
      </c>
      <c r="AS391" s="18">
        <f t="shared" ref="AS391" si="511">AR391*(1+$AV391)^5</f>
        <v>6156510.1450229399</v>
      </c>
      <c r="AT391" s="18">
        <f t="shared" ref="AT391" si="512">AS391*(1+$AV391)^5</f>
        <v>6632309.8989850823</v>
      </c>
      <c r="AV391" s="46">
        <f t="shared" ref="AV391" si="513">AV339</f>
        <v>1.4999999999999999E-2</v>
      </c>
    </row>
    <row r="392" spans="1:48" x14ac:dyDescent="0.2">
      <c r="A392" s="21" t="str">
        <f t="shared" si="467"/>
        <v>CIMS.CAN.NB.Transportation Personal.Passenger VehiclesLight Truck_largeMarket share</v>
      </c>
      <c r="B392" s="1" t="s">
        <v>297</v>
      </c>
      <c r="C392" s="1" t="s">
        <v>212</v>
      </c>
      <c r="D392" s="1" t="s">
        <v>161</v>
      </c>
      <c r="E392" s="1" t="s">
        <v>72</v>
      </c>
      <c r="G392" s="1" t="s">
        <v>73</v>
      </c>
      <c r="H392" s="14" cm="1">
        <f t="array" ref="H392">Inputs!$C$40*INDEX($T391:$AT391,MATCH(H$1,$T$2:$AT$2,0))/SUM(_xlfn._xlws.FILTER($T389:$AT392,$T$2:$AT$2=H$1))</f>
        <v>0.21619875449467463</v>
      </c>
      <c r="I392" s="14" cm="1">
        <f t="array" ref="I392">Inputs!$C$40*INDEX($T391:$AT391,MATCH(I$1,$T$2:$AT$2,0))/SUM(_xlfn._xlws.FILTER($T389:$AT392,$T$2:$AT$2=I$1))</f>
        <v>0.22467369173174623</v>
      </c>
      <c r="J392" s="14" cm="1">
        <f t="array" ref="J392">Inputs!$C$40*INDEX($T391:$AT391,MATCH(J$1,$T$2:$AT$2,0))/SUM(_xlfn._xlws.FILTER($T389:$AT392,$T$2:$AT$2=J$1))</f>
        <v>0.24467423633605243</v>
      </c>
      <c r="K392" s="14" cm="1">
        <f t="array" ref="K392">Inputs!$C$40*INDEX($T391:$AT391,MATCH(K$1,$T$2:$AT$2,0))/SUM(_xlfn._xlws.FILTER($T389:$AT392,$T$2:$AT$2=K$1))</f>
        <v>0.27963606968516641</v>
      </c>
      <c r="L392" s="14" cm="1">
        <f t="array" ref="L392">Inputs!$C$40*INDEX($T391:$AT391,MATCH(L$1,$T$2:$AT$2,0))/SUM(_xlfn._xlws.FILTER($T389:$AT392,$T$2:$AT$2=L$1))</f>
        <v>0.33070281144356728</v>
      </c>
      <c r="M392" s="14" cm="1">
        <f t="array" ref="M392">Inputs!$C$40*INDEX($T391:$AT391,MATCH(M$1,$T$2:$AT$2,0))/SUM(_xlfn._xlws.FILTER($T389:$AT392,$T$2:$AT$2=M$1))</f>
        <v>0.35157539870252674</v>
      </c>
      <c r="N392" s="14" cm="1">
        <f t="array" ref="N392">Inputs!$C$40*INDEX($T391:$AT391,MATCH(N$1,$T$2:$AT$2,0))/SUM(_xlfn._xlws.FILTER($T389:$AT392,$T$2:$AT$2=N$1))</f>
        <v>0.37231976901509584</v>
      </c>
      <c r="O392" s="14" cm="1">
        <f t="array" ref="O392">Inputs!$C$40*INDEX($T391:$AT391,MATCH(O$1,$T$2:$AT$2,0))/SUM(_xlfn._xlws.FILTER($T389:$AT392,$T$2:$AT$2=O$1))</f>
        <v>0.39277832883597191</v>
      </c>
      <c r="P392" s="14" cm="1">
        <f t="array" ref="P392">Inputs!$C$40*INDEX($T391:$AT391,MATCH(P$1,$T$2:$AT$2,0))/SUM(_xlfn._xlws.FILTER($T389:$AT392,$T$2:$AT$2=P$1))</f>
        <v>0.41280213625031947</v>
      </c>
      <c r="Q392" s="14" cm="1">
        <f t="array" ref="Q392">Inputs!$C$40*INDEX($T391:$AT391,MATCH(Q$1,$T$2:$AT$2,0))/SUM(_xlfn._xlws.FILTER($T389:$AT392,$T$2:$AT$2=Q$1))</f>
        <v>0.43225506491378363</v>
      </c>
      <c r="R392" s="14" cm="1">
        <f t="array" ref="R392">Inputs!$C$40*INDEX($T391:$AT391,MATCH(R$1,$T$2:$AT$2,0))/SUM(_xlfn._xlws.FILTER($T389:$AT392,$T$2:$AT$2=R$1))</f>
        <v>0.45101718493296172</v>
      </c>
      <c r="T392" s="5"/>
      <c r="U392" s="14"/>
      <c r="V392" s="5"/>
      <c r="W392" s="5"/>
      <c r="X392" s="5"/>
      <c r="Y392" s="5"/>
      <c r="Z392" s="5"/>
      <c r="AA392" s="5"/>
      <c r="AB392" s="5"/>
      <c r="AC392" s="5"/>
      <c r="AD392" s="5"/>
      <c r="AE392" s="5"/>
      <c r="AF392" s="5"/>
      <c r="AG392" s="5"/>
      <c r="AH392" s="5"/>
      <c r="AI392" s="5"/>
      <c r="AJ392" s="5"/>
      <c r="AK392" s="5"/>
      <c r="AL392" s="5"/>
      <c r="AM392" s="5"/>
      <c r="AN392" s="5"/>
      <c r="AO392" s="18"/>
      <c r="AP392" s="18"/>
      <c r="AQ392" s="18"/>
      <c r="AR392" s="18"/>
      <c r="AS392" s="18"/>
      <c r="AT392" s="18"/>
    </row>
    <row r="393" spans="1:48" x14ac:dyDescent="0.2">
      <c r="A393" s="21" t="str">
        <f t="shared" si="467"/>
        <v>CIMS.CAN.NB.Transportation Personal.Passenger Vehicle MotorsOutput</v>
      </c>
      <c r="B393" s="1" t="s">
        <v>298</v>
      </c>
      <c r="C393" s="1" t="s">
        <v>212</v>
      </c>
      <c r="E393" s="1" t="s">
        <v>78</v>
      </c>
      <c r="G393" s="1" t="s">
        <v>222</v>
      </c>
      <c r="H393" s="14">
        <f t="shared" ref="H393:H397" si="514">T393</f>
        <v>179.85298661272199</v>
      </c>
      <c r="I393" s="14"/>
      <c r="J393" s="14"/>
      <c r="K393" s="14"/>
      <c r="L393" s="14"/>
      <c r="M393" s="14"/>
      <c r="N393" s="14"/>
      <c r="O393" s="14"/>
      <c r="P393" s="14"/>
      <c r="Q393" s="14"/>
      <c r="R393" s="14"/>
      <c r="T393" s="14">
        <f>AVERAGE(NB!C$40:V$40)/100</f>
        <v>179.85298661272199</v>
      </c>
      <c r="U393" s="14"/>
      <c r="V393" s="5"/>
      <c r="W393" s="5"/>
      <c r="X393" s="5"/>
      <c r="Y393" s="5"/>
      <c r="Z393" s="5"/>
      <c r="AA393" s="5"/>
      <c r="AB393" s="5"/>
      <c r="AC393" s="5"/>
      <c r="AD393" s="14"/>
      <c r="AE393" s="5"/>
      <c r="AF393" s="5"/>
      <c r="AG393" s="5"/>
      <c r="AH393" s="5"/>
      <c r="AI393" s="5"/>
      <c r="AJ393" s="5"/>
      <c r="AK393" s="5"/>
      <c r="AL393" s="5"/>
      <c r="AM393" s="5"/>
      <c r="AN393" s="5"/>
      <c r="AO393" s="18"/>
      <c r="AP393" s="18"/>
      <c r="AQ393" s="18"/>
      <c r="AR393" s="18"/>
      <c r="AS393" s="18"/>
      <c r="AT393" s="18"/>
    </row>
    <row r="394" spans="1:48" x14ac:dyDescent="0.2">
      <c r="A394" s="21" t="str">
        <f t="shared" si="467"/>
        <v>CIMS.CAN.NB.Transportation Personal.Passenger Vehicle MotorsGasoline ExistingService requestedCIMS.CAN.NB.Fuel Blends.Gasoline_Transportation</v>
      </c>
      <c r="B394" s="1" t="s">
        <v>298</v>
      </c>
      <c r="C394" s="1" t="s">
        <v>212</v>
      </c>
      <c r="D394" s="1" t="s">
        <v>74</v>
      </c>
      <c r="E394" s="1" t="s">
        <v>71</v>
      </c>
      <c r="F394" s="1" t="s">
        <v>452</v>
      </c>
      <c r="G394" s="1" t="s">
        <v>68</v>
      </c>
      <c r="H394" s="14">
        <f t="shared" si="514"/>
        <v>0.34897473423064679</v>
      </c>
      <c r="I394" s="14"/>
      <c r="J394" s="14"/>
      <c r="K394" s="14"/>
      <c r="L394" s="14"/>
      <c r="M394" s="14"/>
      <c r="N394" s="14"/>
      <c r="O394" s="14"/>
      <c r="P394" s="14"/>
      <c r="Q394" s="14"/>
      <c r="R394" s="14"/>
      <c r="T394" s="14">
        <f>(SUMPRODUCT(H389:H390,Inputs!$C$46:$C$47)*NB!C$91/NB!C$76+SUMPRODUCT(H391:H392,Inputs!$C$48:$C$49)*NB!C$126/NB!C$111)/1000*100</f>
        <v>0.34897473423064679</v>
      </c>
      <c r="U394" s="14"/>
      <c r="V394" s="5"/>
      <c r="W394" s="5"/>
      <c r="X394" s="5"/>
      <c r="Y394" s="5"/>
      <c r="Z394" s="5"/>
      <c r="AA394" s="5"/>
      <c r="AB394" s="5"/>
      <c r="AC394" s="5"/>
      <c r="AD394" s="14"/>
      <c r="AE394" s="5"/>
      <c r="AF394" s="5"/>
      <c r="AG394" s="5"/>
      <c r="AH394" s="5"/>
      <c r="AI394" s="5"/>
      <c r="AJ394" s="5"/>
      <c r="AK394" s="5"/>
      <c r="AL394" s="5"/>
      <c r="AM394" s="14"/>
      <c r="AN394" s="5"/>
      <c r="AO394" s="18"/>
      <c r="AP394" s="18"/>
      <c r="AQ394" s="18"/>
      <c r="AR394" s="18"/>
      <c r="AS394" s="18"/>
      <c r="AT394" s="18"/>
    </row>
    <row r="395" spans="1:48" x14ac:dyDescent="0.2">
      <c r="A395" s="21" t="str">
        <f t="shared" si="467"/>
        <v>CIMS.CAN.NB.Transportation Personal.Passenger Vehicle MotorsGasoline StandardService requestedCIMS.CAN.NB.Fuel Blends.Gasoline_Transportation</v>
      </c>
      <c r="B395" s="1" t="s">
        <v>298</v>
      </c>
      <c r="C395" s="1" t="s">
        <v>212</v>
      </c>
      <c r="D395" s="1" t="s">
        <v>75</v>
      </c>
      <c r="E395" s="1" t="s">
        <v>71</v>
      </c>
      <c r="F395" s="1" t="s">
        <v>452</v>
      </c>
      <c r="G395" s="1" t="s">
        <v>68</v>
      </c>
      <c r="H395" s="14">
        <f t="shared" si="514"/>
        <v>0.33102329839483785</v>
      </c>
      <c r="I395" s="14"/>
      <c r="J395" s="14"/>
      <c r="K395" s="14"/>
      <c r="L395" s="14"/>
      <c r="M395" s="14"/>
      <c r="N395" s="14"/>
      <c r="O395" s="14"/>
      <c r="P395" s="14"/>
      <c r="Q395" s="14"/>
      <c r="R395" s="14"/>
      <c r="T395" s="14">
        <f>(SUMPRODUCT(J389:J390,Inputs!$C$46:$C$47)*NB!M$91/NB!M$76+SUMPRODUCT(J391:J392,Inputs!$C$48:$C$49)*NB!M$126/NB!M$111)/1000*100</f>
        <v>0.33102329839483785</v>
      </c>
      <c r="U395" s="14"/>
      <c r="V395" s="5"/>
      <c r="W395" s="5"/>
      <c r="X395" s="5"/>
      <c r="Y395" s="5"/>
      <c r="Z395" s="5"/>
      <c r="AA395" s="5"/>
      <c r="AB395" s="5"/>
      <c r="AC395" s="5"/>
      <c r="AD395" s="5"/>
      <c r="AE395" s="5"/>
      <c r="AF395" s="5"/>
      <c r="AG395" s="5"/>
      <c r="AH395" s="5"/>
      <c r="AI395" s="5"/>
      <c r="AJ395" s="5"/>
      <c r="AK395" s="5"/>
      <c r="AL395" s="5"/>
      <c r="AM395" s="5"/>
      <c r="AN395" s="5"/>
      <c r="AO395" s="18"/>
      <c r="AP395" s="18"/>
      <c r="AQ395" s="18"/>
      <c r="AR395" s="18"/>
      <c r="AS395" s="18"/>
      <c r="AT395" s="18"/>
    </row>
    <row r="396" spans="1:48" x14ac:dyDescent="0.2">
      <c r="A396" s="21" t="str">
        <f t="shared" si="467"/>
        <v>CIMS.CAN.NB.Transportation Personal.Passenger Vehicle MotorsGasoline EfficientService requestedCIMS.CAN.NB.Fuel Blends.Gasoline_Transportation</v>
      </c>
      <c r="B396" s="1" t="s">
        <v>298</v>
      </c>
      <c r="C396" s="1" t="s">
        <v>212</v>
      </c>
      <c r="D396" s="1" t="s">
        <v>76</v>
      </c>
      <c r="E396" s="1" t="s">
        <v>71</v>
      </c>
      <c r="F396" s="1" t="s">
        <v>452</v>
      </c>
      <c r="G396" s="1" t="s">
        <v>68</v>
      </c>
      <c r="H396" s="14">
        <f t="shared" si="514"/>
        <v>0.32870380011043715</v>
      </c>
      <c r="I396" s="14"/>
      <c r="J396" s="14"/>
      <c r="K396" s="14"/>
      <c r="L396" s="14"/>
      <c r="M396" s="14"/>
      <c r="N396" s="14"/>
      <c r="O396" s="14"/>
      <c r="P396" s="14"/>
      <c r="Q396" s="14"/>
      <c r="R396" s="14"/>
      <c r="T396" s="14">
        <f>(SUMPRODUCT(L389:L390,Inputs!$C$46:$C$47)*NB!V$91/NB!V$76+SUMPRODUCT(L391:L392,Inputs!$C$48:$C$49)*NB!V$126/NB!V$111)/1000*100</f>
        <v>0.32870380011043715</v>
      </c>
      <c r="U396" s="14"/>
      <c r="V396" s="5"/>
      <c r="W396" s="5"/>
      <c r="X396" s="5"/>
      <c r="Y396" s="5"/>
      <c r="Z396" s="5"/>
      <c r="AA396" s="5"/>
      <c r="AB396" s="5"/>
      <c r="AC396" s="5"/>
      <c r="AD396" s="14"/>
      <c r="AE396" s="5"/>
      <c r="AF396" s="5"/>
      <c r="AG396" s="5"/>
      <c r="AH396" s="5"/>
      <c r="AI396" s="5"/>
      <c r="AJ396" s="5"/>
      <c r="AK396" s="5"/>
      <c r="AL396" s="5"/>
      <c r="AM396" s="14"/>
      <c r="AN396" s="5"/>
      <c r="AO396" s="18"/>
      <c r="AP396" s="18"/>
      <c r="AQ396" s="18"/>
      <c r="AR396" s="18"/>
      <c r="AS396" s="18"/>
      <c r="AT396" s="18"/>
    </row>
    <row r="397" spans="1:48" x14ac:dyDescent="0.2">
      <c r="A397" s="21" t="str">
        <f t="shared" si="467"/>
        <v>CIMS.CAN.NB.Transportation Personal.Passenger Vehicle MotorsGasoline ExistingMarket share</v>
      </c>
      <c r="B397" s="1" t="s">
        <v>298</v>
      </c>
      <c r="C397" s="1" t="s">
        <v>212</v>
      </c>
      <c r="D397" s="1" t="s">
        <v>74</v>
      </c>
      <c r="E397" s="1" t="s">
        <v>72</v>
      </c>
      <c r="G397" s="1" t="s">
        <v>73</v>
      </c>
      <c r="H397" s="14">
        <f t="shared" si="514"/>
        <v>1</v>
      </c>
      <c r="I397" s="14"/>
      <c r="J397" s="14"/>
      <c r="K397" s="14"/>
      <c r="L397" s="14"/>
      <c r="M397" s="14"/>
      <c r="N397" s="14"/>
      <c r="O397" s="14"/>
      <c r="P397" s="14"/>
      <c r="Q397" s="14"/>
      <c r="R397" s="14"/>
      <c r="T397" s="36">
        <v>1</v>
      </c>
      <c r="U397" s="14"/>
      <c r="V397" s="5"/>
      <c r="W397" s="5"/>
      <c r="X397" s="5"/>
      <c r="Y397" s="5"/>
      <c r="Z397" s="5"/>
      <c r="AA397" s="5"/>
      <c r="AB397" s="5"/>
      <c r="AC397" s="5"/>
      <c r="AD397" s="5"/>
      <c r="AE397" s="5"/>
      <c r="AF397" s="5"/>
      <c r="AG397" s="5"/>
      <c r="AH397" s="5"/>
      <c r="AI397" s="5"/>
      <c r="AJ397" s="5"/>
      <c r="AK397" s="5"/>
      <c r="AL397" s="5"/>
      <c r="AM397" s="5"/>
      <c r="AN397" s="5"/>
      <c r="AO397" s="18"/>
      <c r="AP397" s="18"/>
      <c r="AQ397" s="18"/>
      <c r="AR397" s="18"/>
      <c r="AS397" s="18"/>
      <c r="AT397" s="18"/>
    </row>
    <row r="398" spans="1:48" x14ac:dyDescent="0.2">
      <c r="A398" s="21" t="str">
        <f t="shared" si="467"/>
        <v>CIMS.CAN.NB.Transportation Personal.TransitService requestedCIMS.CAN.NB.Transportation Personal.Transit.Public Bus</v>
      </c>
      <c r="B398" s="1" t="s">
        <v>299</v>
      </c>
      <c r="C398" s="1" t="s">
        <v>212</v>
      </c>
      <c r="E398" s="1" t="s">
        <v>71</v>
      </c>
      <c r="F398" s="1" t="s">
        <v>300</v>
      </c>
      <c r="G398" s="1" t="s">
        <v>73</v>
      </c>
      <c r="H398" s="14" cm="1">
        <f t="array" ref="H398">INDEX($T398:$AN398,MATCH(H$2,$T$2:$AN$2,0))/SUM(_xlfn._xlws.FILTER($T398:$AN399,$T$2:$AN$2=H$2))</f>
        <v>1</v>
      </c>
      <c r="I398" s="14" cm="1">
        <f t="array" ref="I398">INDEX($T398:$AN398,MATCH(I$2,$T$2:$AN$2,0))/SUM(_xlfn._xlws.FILTER($T398:$AN399,$T$2:$AN$2=I$2))</f>
        <v>1</v>
      </c>
      <c r="J398" s="14" cm="1">
        <f t="array" ref="J398">INDEX($T398:$AN398,MATCH(J$2,$T$2:$AN$2,0))/SUM(_xlfn._xlws.FILTER($T398:$AN399,$T$2:$AN$2=J$2))</f>
        <v>1</v>
      </c>
      <c r="K398" s="14" cm="1">
        <f t="array" ref="K398">INDEX($T398:$AN398,MATCH(K$2,$T$2:$AN$2,0))/SUM(_xlfn._xlws.FILTER($T398:$AN399,$T$2:$AN$2=K$2))</f>
        <v>1</v>
      </c>
      <c r="L398" s="14" cm="1">
        <f t="array" ref="L398">INDEX($T398:$AN398,MATCH(L$2,$T$2:$AN$2,0))/SUM(_xlfn._xlws.FILTER($T398:$AN399,$T$2:$AN$2=L$2))</f>
        <v>1</v>
      </c>
      <c r="M398" s="36">
        <f t="shared" ref="M398:R398" si="515">L398</f>
        <v>1</v>
      </c>
      <c r="N398" s="36">
        <f t="shared" si="515"/>
        <v>1</v>
      </c>
      <c r="O398" s="36">
        <f t="shared" si="515"/>
        <v>1</v>
      </c>
      <c r="P398" s="36">
        <f t="shared" si="515"/>
        <v>1</v>
      </c>
      <c r="Q398" s="36">
        <f t="shared" si="515"/>
        <v>1</v>
      </c>
      <c r="R398" s="36">
        <f t="shared" si="515"/>
        <v>1</v>
      </c>
      <c r="T398" s="5">
        <f>SUM(NB!C$177,NB!C$212)*1000-T399</f>
        <v>2340025.1950000003</v>
      </c>
      <c r="U398" s="5">
        <f>SUM(NB!D$177,NB!D$212)*1000-U399</f>
        <v>2291524.7329999995</v>
      </c>
      <c r="V398" s="5">
        <f>SUM(NB!E$177,NB!E$212)*1000-V399</f>
        <v>2600163.5109999999</v>
      </c>
      <c r="W398" s="5">
        <f>SUM(NB!F$177,NB!F$212)*1000-W399</f>
        <v>3290444.2620000001</v>
      </c>
      <c r="X398" s="5">
        <f>SUM(NB!G$177,NB!G$212)*1000-X399</f>
        <v>2526909.3819999998</v>
      </c>
      <c r="Y398" s="5">
        <f>SUM(NB!H$177,NB!H$212)*1000-Y399</f>
        <v>3066075.7650000001</v>
      </c>
      <c r="Z398" s="5">
        <f>SUM(NB!I$177,NB!I$212)*1000-Z399</f>
        <v>3570849.5060000005</v>
      </c>
      <c r="AA398" s="5">
        <f>SUM(NB!J$177,NB!J$212)*1000-AA399</f>
        <v>2387199.1090000002</v>
      </c>
      <c r="AB398" s="5">
        <f>SUM(NB!K$177,NB!K$212)*1000-AB399</f>
        <v>2177909.6859999998</v>
      </c>
      <c r="AC398" s="5">
        <f>SUM(NB!L$177,NB!L$212)*1000-AC399</f>
        <v>2683942.909</v>
      </c>
      <c r="AD398" s="5">
        <f>SUM(NB!M$177,NB!M$212)*1000-AD399</f>
        <v>3057193.6719999998</v>
      </c>
      <c r="AE398" s="5">
        <f>SUM(NB!N$177,NB!N$212)*1000-AE399</f>
        <v>4232670.7430000007</v>
      </c>
      <c r="AF398" s="5">
        <f>SUM(NB!O$177,NB!O$212)*1000-AF399</f>
        <v>3225184.2459999998</v>
      </c>
      <c r="AG398" s="5">
        <f>SUM(NB!P$177,NB!P$212)*1000-AG399</f>
        <v>2452263.8779999996</v>
      </c>
      <c r="AH398" s="5">
        <f>SUM(NB!Q$177,NB!Q$212)*1000-AH399</f>
        <v>2279423.4070000001</v>
      </c>
      <c r="AI398" s="5">
        <f>SUM(NB!R$177,NB!R$212)*1000-AI399</f>
        <v>2123050.31</v>
      </c>
      <c r="AJ398" s="5">
        <f>SUM(NB!S$177,NB!S$212)*1000-AJ399</f>
        <v>2290704.301</v>
      </c>
      <c r="AK398" s="5">
        <f>SUM(NB!T$177,NB!T$212)*1000-AK399</f>
        <v>2001988.308</v>
      </c>
      <c r="AL398" s="5">
        <f>SUM(NB!U$177,NB!U$212)*1000-AL399</f>
        <v>1932270.6819999998</v>
      </c>
      <c r="AM398" s="5">
        <f>SUM(NB!V$177,NB!V$212)*1000-AM399</f>
        <v>1895456.7200000002</v>
      </c>
      <c r="AN398" s="5">
        <f>SUM(NB!W$177,NB!W$212)*1000-AN399</f>
        <v>1883719.1470000001</v>
      </c>
      <c r="AO398" s="18"/>
      <c r="AP398" s="18"/>
      <c r="AQ398" s="18"/>
      <c r="AR398" s="18"/>
      <c r="AS398" s="18"/>
      <c r="AT398" s="18"/>
      <c r="AU398" s="18"/>
      <c r="AV398" s="18"/>
    </row>
    <row r="399" spans="1:48" x14ac:dyDescent="0.2">
      <c r="A399" s="21" t="str">
        <f t="shared" si="467"/>
        <v>CIMS.CAN.NB.Transportation Personal.TransitService requestedCIMS.CAN.NB.Transportation Personal.Transit.Rapid Transit</v>
      </c>
      <c r="B399" s="1" t="s">
        <v>299</v>
      </c>
      <c r="C399" s="1" t="s">
        <v>212</v>
      </c>
      <c r="E399" s="1" t="s">
        <v>71</v>
      </c>
      <c r="F399" s="1" t="s">
        <v>397</v>
      </c>
      <c r="G399" s="1" t="s">
        <v>73</v>
      </c>
      <c r="H399" s="14">
        <f t="shared" ref="H399" si="516">1-H398</f>
        <v>0</v>
      </c>
      <c r="I399" s="14">
        <f t="shared" ref="I399" si="517">1-I398</f>
        <v>0</v>
      </c>
      <c r="J399" s="14">
        <f t="shared" ref="J399" si="518">1-J398</f>
        <v>0</v>
      </c>
      <c r="K399" s="14">
        <f t="shared" ref="K399" si="519">1-K398</f>
        <v>0</v>
      </c>
      <c r="L399" s="14">
        <f t="shared" ref="L399" si="520">1-L398</f>
        <v>0</v>
      </c>
      <c r="M399" s="36">
        <f t="shared" ref="M399:R399" si="521">L399</f>
        <v>0</v>
      </c>
      <c r="N399" s="36">
        <f t="shared" si="521"/>
        <v>0</v>
      </c>
      <c r="O399" s="36">
        <f t="shared" si="521"/>
        <v>0</v>
      </c>
      <c r="P399" s="36">
        <f t="shared" si="521"/>
        <v>0</v>
      </c>
      <c r="Q399" s="36">
        <f t="shared" si="521"/>
        <v>0</v>
      </c>
      <c r="R399" s="36">
        <f t="shared" si="521"/>
        <v>0</v>
      </c>
      <c r="T399" s="48">
        <v>0</v>
      </c>
      <c r="U399" s="48">
        <v>0</v>
      </c>
      <c r="V399" s="48">
        <v>0</v>
      </c>
      <c r="W399" s="48">
        <v>0</v>
      </c>
      <c r="X399" s="48">
        <v>0</v>
      </c>
      <c r="Y399" s="48">
        <v>0</v>
      </c>
      <c r="Z399" s="48">
        <v>0</v>
      </c>
      <c r="AA399" s="48">
        <v>0</v>
      </c>
      <c r="AB399" s="48">
        <v>0</v>
      </c>
      <c r="AC399" s="48">
        <v>0</v>
      </c>
      <c r="AD399" s="48">
        <v>0</v>
      </c>
      <c r="AE399" s="48">
        <v>0</v>
      </c>
      <c r="AF399" s="48">
        <v>0</v>
      </c>
      <c r="AG399" s="48">
        <v>0</v>
      </c>
      <c r="AH399" s="48">
        <v>0</v>
      </c>
      <c r="AI399" s="48">
        <v>0</v>
      </c>
      <c r="AJ399" s="48">
        <v>0</v>
      </c>
      <c r="AK399" s="48">
        <v>0</v>
      </c>
      <c r="AL399" s="48">
        <v>0</v>
      </c>
      <c r="AM399" s="48">
        <v>0</v>
      </c>
      <c r="AN399" s="48">
        <v>0</v>
      </c>
      <c r="AO399" s="18"/>
      <c r="AP399" s="18"/>
      <c r="AQ399" s="18"/>
      <c r="AR399" s="18"/>
      <c r="AS399" s="18"/>
      <c r="AT399" s="18"/>
      <c r="AU399" s="18"/>
      <c r="AV399" s="18"/>
    </row>
    <row r="400" spans="1:48" x14ac:dyDescent="0.2">
      <c r="A400" s="21" t="str">
        <f t="shared" si="467"/>
        <v>CIMS.CAN.NB.Transportation Personal.Transit.Public BusOutput</v>
      </c>
      <c r="B400" s="1" t="s">
        <v>300</v>
      </c>
      <c r="C400" s="1" t="s">
        <v>212</v>
      </c>
      <c r="E400" s="1" t="s">
        <v>78</v>
      </c>
      <c r="G400" s="1" t="s">
        <v>139</v>
      </c>
      <c r="H400" s="14">
        <f>T400</f>
        <v>778.19774759284121</v>
      </c>
      <c r="I400" s="14"/>
      <c r="J400" s="14"/>
      <c r="K400" s="14"/>
      <c r="L400" s="14"/>
      <c r="M400" s="14"/>
      <c r="N400" s="14"/>
      <c r="O400" s="14"/>
      <c r="P400" s="14"/>
      <c r="Q400" s="14"/>
      <c r="R400" s="14"/>
      <c r="T400" s="5">
        <f>AVERAGE(CAN!C$218:W$218)/1000</f>
        <v>778.19774759284121</v>
      </c>
      <c r="U400" s="5"/>
      <c r="V400" s="5"/>
      <c r="W400" s="5"/>
      <c r="X400" s="5"/>
      <c r="Y400" s="5"/>
      <c r="Z400" s="5"/>
      <c r="AA400" s="5"/>
      <c r="AB400" s="5"/>
      <c r="AC400" s="5"/>
      <c r="AD400" s="5"/>
      <c r="AE400" s="5"/>
      <c r="AF400" s="5"/>
      <c r="AG400" s="5"/>
      <c r="AH400" s="5"/>
      <c r="AI400" s="5"/>
      <c r="AJ400" s="5"/>
      <c r="AK400" s="5"/>
      <c r="AL400" s="5"/>
      <c r="AM400" s="5"/>
      <c r="AN400" s="5"/>
      <c r="AO400" s="18"/>
      <c r="AP400" s="18"/>
      <c r="AQ400" s="18"/>
      <c r="AR400" s="18"/>
      <c r="AS400" s="18"/>
      <c r="AT400" s="18"/>
      <c r="AU400" s="18"/>
      <c r="AV400" s="18"/>
    </row>
    <row r="401" spans="1:48" x14ac:dyDescent="0.2">
      <c r="A401" s="21" t="str">
        <f t="shared" si="467"/>
        <v>CIMS.CAN.NB.Transportation Personal.Transit.Public BusFerry UrbanOutput</v>
      </c>
      <c r="B401" s="1" t="s">
        <v>300</v>
      </c>
      <c r="C401" s="1" t="s">
        <v>212</v>
      </c>
      <c r="D401" s="1" t="s">
        <v>416</v>
      </c>
      <c r="E401" s="1" t="s">
        <v>78</v>
      </c>
      <c r="G401" s="1" t="s">
        <v>139</v>
      </c>
      <c r="H401" s="14">
        <f>5127000*3.24/4/1000</f>
        <v>4152.8700000000008</v>
      </c>
      <c r="I401" s="14"/>
      <c r="J401" s="14"/>
      <c r="K401" s="14"/>
      <c r="L401" s="14"/>
      <c r="M401" s="14"/>
      <c r="N401" s="14"/>
      <c r="O401" s="14"/>
      <c r="P401" s="14"/>
      <c r="Q401" s="14"/>
      <c r="R401" s="14"/>
      <c r="T401" s="1" t="s">
        <v>421</v>
      </c>
      <c r="U401" s="5"/>
      <c r="V401" s="5"/>
      <c r="W401" s="5"/>
      <c r="X401" s="5"/>
      <c r="Y401" s="5"/>
      <c r="Z401" s="5"/>
      <c r="AA401" s="5"/>
      <c r="AB401" s="5"/>
      <c r="AC401" s="5"/>
      <c r="AD401" s="5"/>
      <c r="AE401" s="5"/>
      <c r="AF401" s="5"/>
      <c r="AG401" s="5"/>
      <c r="AH401" s="5"/>
      <c r="AI401" s="5"/>
      <c r="AJ401" s="5"/>
      <c r="AK401" s="5"/>
      <c r="AL401" s="5"/>
      <c r="AM401" s="5"/>
      <c r="AN401" s="5"/>
      <c r="AO401" s="18"/>
      <c r="AP401" s="18"/>
      <c r="AQ401" s="18"/>
      <c r="AR401" s="18"/>
      <c r="AS401" s="18"/>
      <c r="AT401" s="18"/>
      <c r="AU401" s="18"/>
      <c r="AV401" s="18"/>
    </row>
    <row r="402" spans="1:48" x14ac:dyDescent="0.2">
      <c r="A402" s="21" t="str">
        <f t="shared" si="467"/>
        <v>CIMS.CAN.NB.Transportation Personal.Transit.Public BusBus Urban DieselMarket share</v>
      </c>
      <c r="B402" s="1" t="s">
        <v>300</v>
      </c>
      <c r="C402" s="1" t="s">
        <v>212</v>
      </c>
      <c r="D402" s="1" t="s">
        <v>224</v>
      </c>
      <c r="E402" s="1" t="s">
        <v>72</v>
      </c>
      <c r="G402" s="1" t="s">
        <v>73</v>
      </c>
      <c r="H402" s="14">
        <f t="shared" ref="H402" si="522">T402/SUM(T402:T403)</f>
        <v>1</v>
      </c>
      <c r="I402" s="14"/>
      <c r="J402" s="14"/>
      <c r="K402" s="14"/>
      <c r="L402" s="14"/>
      <c r="M402" s="14"/>
      <c r="N402" s="14"/>
      <c r="O402" s="14"/>
      <c r="P402" s="14"/>
      <c r="Q402" s="14"/>
      <c r="R402" s="14"/>
      <c r="T402" s="14">
        <f>NB!C$236</f>
        <v>0.99916864177227438</v>
      </c>
      <c r="U402" s="14"/>
      <c r="V402" s="14"/>
      <c r="W402" s="14"/>
      <c r="X402" s="14"/>
      <c r="Y402" s="14"/>
      <c r="Z402" s="14"/>
      <c r="AA402" s="14"/>
      <c r="AB402" s="14"/>
      <c r="AC402" s="14"/>
      <c r="AD402" s="14"/>
      <c r="AE402" s="14"/>
      <c r="AF402" s="14"/>
      <c r="AG402" s="14"/>
      <c r="AH402" s="14"/>
      <c r="AI402" s="14"/>
      <c r="AJ402" s="14"/>
      <c r="AK402" s="14"/>
      <c r="AL402" s="14"/>
      <c r="AM402" s="14"/>
      <c r="AN402" s="14"/>
      <c r="AO402" s="18"/>
      <c r="AP402" s="18"/>
      <c r="AQ402" s="18"/>
      <c r="AR402" s="18"/>
      <c r="AS402" s="18"/>
      <c r="AT402" s="18"/>
      <c r="AU402" s="18"/>
      <c r="AV402" s="18"/>
    </row>
    <row r="403" spans="1:48" x14ac:dyDescent="0.2">
      <c r="A403" s="21" t="str">
        <f t="shared" si="467"/>
        <v>CIMS.CAN.NB.Transportation Personal.Transit.Public BusBus Urban NGMarket share</v>
      </c>
      <c r="B403" s="1" t="s">
        <v>300</v>
      </c>
      <c r="C403" s="1" t="s">
        <v>212</v>
      </c>
      <c r="D403" s="1" t="s">
        <v>126</v>
      </c>
      <c r="E403" s="1" t="s">
        <v>72</v>
      </c>
      <c r="G403" s="1" t="s">
        <v>73</v>
      </c>
      <c r="H403" s="14">
        <f t="shared" ref="H403" si="523">T403/SUM(T402:T403)</f>
        <v>0</v>
      </c>
      <c r="I403" s="14"/>
      <c r="J403" s="14"/>
      <c r="K403" s="14"/>
      <c r="L403" s="14"/>
      <c r="M403" s="14"/>
      <c r="N403" s="14"/>
      <c r="O403" s="14"/>
      <c r="P403" s="14"/>
      <c r="Q403" s="14"/>
      <c r="R403" s="14"/>
      <c r="T403" s="14">
        <f>NB!C$241</f>
        <v>0</v>
      </c>
      <c r="U403" s="14"/>
      <c r="V403" s="5"/>
      <c r="W403" s="5"/>
      <c r="X403" s="5"/>
      <c r="Y403" s="5"/>
      <c r="Z403" s="5"/>
      <c r="AA403" s="5"/>
      <c r="AB403" s="5"/>
      <c r="AC403" s="5"/>
      <c r="AD403" s="5"/>
      <c r="AE403" s="5"/>
      <c r="AF403" s="5"/>
      <c r="AG403" s="5"/>
      <c r="AH403" s="5"/>
      <c r="AI403" s="5"/>
      <c r="AJ403" s="5"/>
      <c r="AK403" s="5"/>
      <c r="AL403" s="5"/>
      <c r="AM403" s="5"/>
      <c r="AN403" s="5"/>
      <c r="AO403" s="18"/>
      <c r="AP403" s="18"/>
      <c r="AQ403" s="18"/>
      <c r="AR403" s="18"/>
      <c r="AS403" s="18"/>
      <c r="AT403" s="18"/>
    </row>
    <row r="404" spans="1:48" x14ac:dyDescent="0.2">
      <c r="A404" s="21" t="str">
        <f t="shared" si="467"/>
        <v>CIMS.CAN.NB.Transportation Personal.Transit.Public BusBus Urban ElectricMarket share</v>
      </c>
      <c r="B404" s="1" t="s">
        <v>300</v>
      </c>
      <c r="C404" s="1" t="s">
        <v>212</v>
      </c>
      <c r="D404" s="1" t="s">
        <v>127</v>
      </c>
      <c r="E404" s="1" t="s">
        <v>72</v>
      </c>
      <c r="G404" s="1" t="s">
        <v>73</v>
      </c>
      <c r="H404" s="14">
        <f t="shared" ref="H404" si="524">T404</f>
        <v>0</v>
      </c>
      <c r="I404" s="14"/>
      <c r="J404" s="14"/>
      <c r="K404" s="14"/>
      <c r="L404" s="14"/>
      <c r="M404" s="14"/>
      <c r="N404" s="14"/>
      <c r="O404" s="14"/>
      <c r="P404" s="14"/>
      <c r="Q404" s="14"/>
      <c r="R404" s="14"/>
      <c r="T404" s="36">
        <v>0</v>
      </c>
      <c r="U404" s="14"/>
      <c r="V404" s="5"/>
      <c r="W404" s="5"/>
      <c r="X404" s="5"/>
      <c r="Y404" s="5"/>
      <c r="Z404" s="5"/>
      <c r="AA404" s="5"/>
      <c r="AB404" s="5"/>
      <c r="AC404" s="5"/>
      <c r="AD404" s="5"/>
      <c r="AE404" s="5"/>
      <c r="AF404" s="5"/>
      <c r="AG404" s="5"/>
      <c r="AH404" s="5"/>
      <c r="AI404" s="5"/>
      <c r="AJ404" s="5"/>
      <c r="AK404" s="5"/>
      <c r="AL404" s="5"/>
      <c r="AM404" s="5"/>
      <c r="AN404" s="5"/>
      <c r="AO404" s="18"/>
      <c r="AP404" s="18"/>
      <c r="AQ404" s="18"/>
      <c r="AR404" s="18"/>
      <c r="AS404" s="18"/>
      <c r="AT404" s="18"/>
    </row>
    <row r="405" spans="1:48" x14ac:dyDescent="0.2">
      <c r="A405" s="21" t="str">
        <f t="shared" si="467"/>
        <v>CIMS.CAN.NB.Transportation Personal.Transit.Public BusFerry UrbanMarket share</v>
      </c>
      <c r="B405" s="1" t="s">
        <v>300</v>
      </c>
      <c r="C405" s="1" t="s">
        <v>212</v>
      </c>
      <c r="D405" s="1" t="s">
        <v>416</v>
      </c>
      <c r="E405" s="1" t="s">
        <v>72</v>
      </c>
      <c r="G405" s="1" t="s">
        <v>73</v>
      </c>
      <c r="H405" s="14">
        <v>0</v>
      </c>
      <c r="I405" s="14"/>
      <c r="J405" s="14"/>
      <c r="K405" s="14"/>
      <c r="L405" s="14"/>
      <c r="M405" s="14"/>
      <c r="N405" s="14"/>
      <c r="O405" s="14"/>
      <c r="P405" s="14"/>
      <c r="Q405" s="14"/>
      <c r="R405" s="14"/>
      <c r="T405" s="5"/>
      <c r="U405" s="5"/>
      <c r="V405" s="5"/>
      <c r="W405" s="5"/>
      <c r="X405" s="5"/>
      <c r="Y405" s="5"/>
      <c r="Z405" s="5"/>
      <c r="AA405" s="5"/>
      <c r="AB405" s="5"/>
      <c r="AC405" s="5"/>
      <c r="AD405" s="5"/>
      <c r="AE405" s="5"/>
      <c r="AF405" s="5"/>
      <c r="AG405" s="5"/>
      <c r="AH405" s="5"/>
      <c r="AI405" s="5"/>
      <c r="AJ405" s="5"/>
      <c r="AK405" s="5"/>
      <c r="AL405" s="5"/>
      <c r="AM405" s="5"/>
      <c r="AN405" s="5"/>
      <c r="AO405" s="18"/>
      <c r="AP405" s="18"/>
      <c r="AQ405" s="18"/>
      <c r="AR405" s="18"/>
      <c r="AS405" s="18"/>
      <c r="AT405" s="18"/>
    </row>
    <row r="406" spans="1:48" x14ac:dyDescent="0.2">
      <c r="A406" s="21" t="str">
        <f t="shared" si="467"/>
        <v>CIMS.CAN.NB.Transportation Personal.Transit.Public BusBus Urban DieselService requestedCIMS.CAN.NB.Fuel Blends.Diesel_Transportation</v>
      </c>
      <c r="B406" s="1" t="s">
        <v>300</v>
      </c>
      <c r="C406" s="1" t="s">
        <v>212</v>
      </c>
      <c r="D406" s="1" t="s">
        <v>224</v>
      </c>
      <c r="E406" s="1" t="s">
        <v>71</v>
      </c>
      <c r="F406" s="1" t="s">
        <v>436</v>
      </c>
      <c r="G406" s="1" t="s">
        <v>68</v>
      </c>
      <c r="H406" s="14" cm="1">
        <f t="array" ref="H406">TREND($T406:$AM406,$T$2:$AM$2,H$1)</f>
        <v>1.2511627298490628</v>
      </c>
      <c r="I406" s="14" cm="1">
        <f t="array" ref="I406">TREND($T406:$AM406,$T$2:$AM$2,I$1)</f>
        <v>1.2398944819320414</v>
      </c>
      <c r="J406" s="14" cm="1">
        <f t="array" ref="J406">TREND($T406:$AM406,$T$2:$AM$2,J$1)</f>
        <v>1.2286262340150209</v>
      </c>
      <c r="K406" s="14" cm="1">
        <f t="array" ref="K406">TREND($T406:$AM406,$T$2:$AM$2,K$1)</f>
        <v>1.2173579860979995</v>
      </c>
      <c r="L406" s="14" cm="1">
        <f t="array" ref="L406">TREND($T406:$AM406,$T$2:$AM$2,L$1)</f>
        <v>1.2083433877643825</v>
      </c>
      <c r="M406" s="49">
        <f t="shared" ref="M406:R406" si="525">L406</f>
        <v>1.2083433877643825</v>
      </c>
      <c r="N406" s="49">
        <f t="shared" si="525"/>
        <v>1.2083433877643825</v>
      </c>
      <c r="O406" s="49">
        <f t="shared" si="525"/>
        <v>1.2083433877643825</v>
      </c>
      <c r="P406" s="49">
        <f t="shared" si="525"/>
        <v>1.2083433877643825</v>
      </c>
      <c r="Q406" s="49">
        <f t="shared" si="525"/>
        <v>1.2083433877643825</v>
      </c>
      <c r="R406" s="49">
        <f t="shared" si="525"/>
        <v>1.2083433877643825</v>
      </c>
      <c r="T406" s="14">
        <f>Inputs!$C$92/Inputs!$D$10*CAN!C$232/CAN!$C$232</f>
        <v>1.4176470588235295</v>
      </c>
      <c r="U406" s="14">
        <f>Inputs!$C$92/Inputs!$D$10*CAN!D$232/CAN!$C$232</f>
        <v>1.2690802154439071</v>
      </c>
      <c r="V406" s="14">
        <f>Inputs!$C$92/Inputs!$D$10*CAN!E$232/CAN!$C$232</f>
        <v>1.2735267252697995</v>
      </c>
      <c r="W406" s="14">
        <f>Inputs!$C$92/Inputs!$D$10*CAN!F$232/CAN!$C$232</f>
        <v>1.2685692119514134</v>
      </c>
      <c r="X406" s="14">
        <f>Inputs!$C$92/Inputs!$D$10*CAN!G$232/CAN!$C$232</f>
        <v>1.2163179810588485</v>
      </c>
      <c r="Y406" s="14">
        <f>Inputs!$C$92/Inputs!$D$10*CAN!H$232/CAN!$C$232</f>
        <v>1.1197375307588642</v>
      </c>
      <c r="Z406" s="14">
        <f>Inputs!$C$92/Inputs!$D$10*CAN!I$232/CAN!$C$232</f>
        <v>1.0473947010048414</v>
      </c>
      <c r="AA406" s="14">
        <f>Inputs!$C$92/Inputs!$D$10*CAN!J$232/CAN!$C$232</f>
        <v>1.3302811891041566</v>
      </c>
      <c r="AB406" s="14">
        <f>Inputs!$C$92/Inputs!$D$10*CAN!K$232/CAN!$C$232</f>
        <v>1.3013592316202727</v>
      </c>
      <c r="AC406" s="14">
        <f>Inputs!$C$92/Inputs!$D$10*CAN!L$232/CAN!$C$232</f>
        <v>1.2230536496149322</v>
      </c>
      <c r="AD406" s="14">
        <f>Inputs!$C$92/Inputs!$D$10*CAN!M$232/CAN!$C$232</f>
        <v>1.2087261873996911</v>
      </c>
      <c r="AE406" s="14">
        <f>Inputs!$C$92/Inputs!$D$10*CAN!N$232/CAN!$C$232</f>
        <v>1.1185259447817428</v>
      </c>
      <c r="AF406" s="14">
        <f>Inputs!$C$92/Inputs!$D$10*CAN!O$232/CAN!$C$232</f>
        <v>1.0890745237507291</v>
      </c>
      <c r="AG406" s="14">
        <f>Inputs!$C$92/Inputs!$D$10*CAN!P$232/CAN!$C$232</f>
        <v>1.2135485107924859</v>
      </c>
      <c r="AH406" s="14">
        <f>Inputs!$C$92/Inputs!$D$10*CAN!Q$232/CAN!$C$232</f>
        <v>1.2146147738528512</v>
      </c>
      <c r="AI406" s="14">
        <f>Inputs!$C$92/Inputs!$D$10*CAN!R$232/CAN!$C$232</f>
        <v>1.2170577632256474</v>
      </c>
      <c r="AJ406" s="14">
        <f>Inputs!$C$92/Inputs!$D$10*CAN!S$232/CAN!$C$232</f>
        <v>1.3469617305929995</v>
      </c>
      <c r="AK406" s="14">
        <f>Inputs!$C$92/Inputs!$D$10*CAN!T$232/CAN!$C$232</f>
        <v>1.2023776587360067</v>
      </c>
      <c r="AL406" s="14">
        <f>Inputs!$C$92/Inputs!$D$10*CAN!U$232/CAN!$C$232</f>
        <v>1.261368449723584</v>
      </c>
      <c r="AM406" s="14">
        <f>Inputs!$C$92/Inputs!$D$10*CAN!V$232/CAN!$C$232</f>
        <v>1.255838138628155</v>
      </c>
      <c r="AN406" s="36"/>
      <c r="AO406" s="18"/>
      <c r="AP406" s="18"/>
      <c r="AQ406" s="18"/>
      <c r="AR406" s="18"/>
      <c r="AS406" s="18"/>
      <c r="AT406" s="18"/>
    </row>
    <row r="407" spans="1:48" x14ac:dyDescent="0.2">
      <c r="A407" s="21" t="str">
        <f t="shared" si="467"/>
        <v>CIMS.CAN.NB.Transportation Personal.Transit.Rapid TransitLight RailService requestedCIMS.CAN.NB.Electricity</v>
      </c>
      <c r="B407" s="1" t="s">
        <v>397</v>
      </c>
      <c r="C407" s="1" t="s">
        <v>212</v>
      </c>
      <c r="D407" s="1" t="s">
        <v>129</v>
      </c>
      <c r="E407" s="1" t="s">
        <v>71</v>
      </c>
      <c r="F407" s="1" t="s">
        <v>301</v>
      </c>
      <c r="G407" s="1" t="s">
        <v>68</v>
      </c>
      <c r="H407" s="14">
        <f t="shared" ref="H407:H410" si="526">T407</f>
        <v>0.26333333333333331</v>
      </c>
      <c r="I407" s="14"/>
      <c r="J407" s="14"/>
      <c r="K407" s="14"/>
      <c r="L407" s="14"/>
      <c r="M407" s="14"/>
      <c r="N407" s="14"/>
      <c r="O407" s="14"/>
      <c r="P407" s="14"/>
      <c r="Q407" s="14"/>
      <c r="R407" s="14"/>
      <c r="T407" s="14">
        <f>Inputs!$C$90/Inputs!$D$11</f>
        <v>0.26333333333333331</v>
      </c>
      <c r="U407" s="14"/>
      <c r="V407" s="5"/>
      <c r="W407" s="5"/>
      <c r="X407" s="5"/>
      <c r="Y407" s="5"/>
      <c r="Z407" s="5"/>
      <c r="AA407" s="5"/>
      <c r="AB407" s="5"/>
      <c r="AC407" s="5"/>
      <c r="AD407" s="5"/>
      <c r="AE407" s="5"/>
      <c r="AF407" s="5"/>
      <c r="AG407" s="5"/>
      <c r="AH407" s="5"/>
      <c r="AI407" s="5"/>
      <c r="AJ407" s="5"/>
      <c r="AK407" s="5"/>
      <c r="AL407" s="5"/>
      <c r="AM407" s="5"/>
      <c r="AN407" s="5"/>
      <c r="AO407" s="18"/>
      <c r="AP407" s="18"/>
      <c r="AQ407" s="18"/>
      <c r="AR407" s="18"/>
      <c r="AS407" s="18"/>
      <c r="AT407" s="18"/>
    </row>
    <row r="408" spans="1:48" x14ac:dyDescent="0.2">
      <c r="A408" s="21" t="str">
        <f t="shared" si="467"/>
        <v>CIMS.CAN.NB.Transportation Personal.Intercity BusOutput</v>
      </c>
      <c r="B408" s="1" t="s">
        <v>302</v>
      </c>
      <c r="C408" s="1" t="s">
        <v>212</v>
      </c>
      <c r="E408" s="1" t="s">
        <v>78</v>
      </c>
      <c r="G408" s="1" t="s">
        <v>139</v>
      </c>
      <c r="H408" s="14">
        <f t="shared" si="526"/>
        <v>956.73357798106247</v>
      </c>
      <c r="I408" s="14"/>
      <c r="J408" s="14"/>
      <c r="K408" s="14"/>
      <c r="L408" s="14"/>
      <c r="M408" s="14"/>
      <c r="N408" s="14"/>
      <c r="O408" s="14"/>
      <c r="P408" s="14"/>
      <c r="Q408" s="14"/>
      <c r="R408" s="14"/>
      <c r="T408" s="14">
        <f>AVERAGE(CAN!C$253:W$253)/1000</f>
        <v>956.73357798106247</v>
      </c>
      <c r="U408" s="14"/>
      <c r="V408" s="5"/>
      <c r="W408" s="5"/>
      <c r="X408" s="5"/>
      <c r="Y408" s="5"/>
      <c r="Z408" s="5"/>
      <c r="AA408" s="5"/>
      <c r="AB408" s="5"/>
      <c r="AC408" s="5"/>
      <c r="AD408" s="5"/>
      <c r="AE408" s="5"/>
      <c r="AF408" s="5"/>
      <c r="AG408" s="5"/>
      <c r="AH408" s="5"/>
      <c r="AI408" s="5"/>
      <c r="AJ408" s="5"/>
      <c r="AK408" s="5"/>
      <c r="AL408" s="5"/>
      <c r="AM408" s="5"/>
      <c r="AN408" s="5"/>
      <c r="AO408" s="18"/>
      <c r="AP408" s="18"/>
      <c r="AQ408" s="18"/>
      <c r="AR408" s="18"/>
      <c r="AS408" s="18"/>
      <c r="AT408" s="18"/>
    </row>
    <row r="409" spans="1:48" x14ac:dyDescent="0.2">
      <c r="A409" s="21" t="str">
        <f t="shared" si="467"/>
        <v>CIMS.CAN.NB.Transportation Personal.Intercity BusBus Intercity DieselMarket share</v>
      </c>
      <c r="B409" s="1" t="s">
        <v>302</v>
      </c>
      <c r="C409" s="1" t="s">
        <v>212</v>
      </c>
      <c r="D409" s="1" t="s">
        <v>223</v>
      </c>
      <c r="E409" s="1" t="s">
        <v>72</v>
      </c>
      <c r="G409" s="1" t="s">
        <v>73</v>
      </c>
      <c r="H409" s="14">
        <f t="shared" si="526"/>
        <v>0.94611214197145443</v>
      </c>
      <c r="I409" s="14"/>
      <c r="J409" s="14"/>
      <c r="K409" s="14"/>
      <c r="L409" s="14"/>
      <c r="M409" s="14"/>
      <c r="N409" s="14"/>
      <c r="O409" s="14"/>
      <c r="P409" s="14"/>
      <c r="Q409" s="14"/>
      <c r="R409" s="14"/>
      <c r="T409" s="14">
        <f>NB!C$271</f>
        <v>0.94611214197145443</v>
      </c>
      <c r="U409" s="14"/>
      <c r="V409" s="5"/>
      <c r="W409" s="5"/>
      <c r="X409" s="5"/>
      <c r="Y409" s="5"/>
      <c r="Z409" s="5"/>
      <c r="AA409" s="5"/>
      <c r="AB409" s="5"/>
      <c r="AC409" s="5"/>
      <c r="AD409" s="5"/>
      <c r="AE409" s="5"/>
      <c r="AF409" s="5"/>
      <c r="AG409" s="5"/>
      <c r="AH409" s="5"/>
      <c r="AI409" s="5"/>
      <c r="AJ409" s="5"/>
      <c r="AK409" s="5"/>
      <c r="AL409" s="5"/>
      <c r="AM409" s="5"/>
      <c r="AN409" s="5"/>
      <c r="AO409" s="18"/>
      <c r="AP409" s="18"/>
      <c r="AQ409" s="18"/>
      <c r="AR409" s="18"/>
      <c r="AS409" s="18"/>
      <c r="AT409" s="18"/>
    </row>
    <row r="410" spans="1:48" x14ac:dyDescent="0.2">
      <c r="A410" s="21" t="str">
        <f t="shared" si="467"/>
        <v>CIMS.CAN.NB.Transportation Personal.Intercity BusBus Intercity GasolineMarket share</v>
      </c>
      <c r="B410" s="1" t="s">
        <v>302</v>
      </c>
      <c r="C410" s="1" t="s">
        <v>212</v>
      </c>
      <c r="D410" s="1" t="s">
        <v>131</v>
      </c>
      <c r="E410" s="1" t="s">
        <v>72</v>
      </c>
      <c r="G410" s="1" t="s">
        <v>73</v>
      </c>
      <c r="H410" s="14">
        <f t="shared" si="526"/>
        <v>5.3887858028545559E-2</v>
      </c>
      <c r="I410" s="14"/>
      <c r="J410" s="14"/>
      <c r="K410" s="14"/>
      <c r="L410" s="14"/>
      <c r="M410" s="14"/>
      <c r="N410" s="14"/>
      <c r="O410" s="14"/>
      <c r="P410" s="14"/>
      <c r="Q410" s="14"/>
      <c r="R410" s="14"/>
      <c r="T410" s="14">
        <f>NB!C$273</f>
        <v>5.3887858028545559E-2</v>
      </c>
      <c r="U410" s="14"/>
      <c r="V410" s="14"/>
      <c r="W410" s="14"/>
      <c r="X410" s="14"/>
      <c r="Y410" s="14"/>
      <c r="Z410" s="14"/>
      <c r="AA410" s="14"/>
      <c r="AB410" s="14"/>
      <c r="AC410" s="14"/>
      <c r="AD410" s="14"/>
      <c r="AE410" s="14"/>
      <c r="AF410" s="14"/>
      <c r="AG410" s="14"/>
      <c r="AH410" s="14"/>
      <c r="AI410" s="14"/>
      <c r="AJ410" s="14"/>
      <c r="AK410" s="14"/>
      <c r="AL410" s="14"/>
      <c r="AM410" s="14"/>
      <c r="AN410" s="14"/>
      <c r="AO410" s="35"/>
      <c r="AP410" s="35"/>
      <c r="AQ410" s="35"/>
      <c r="AR410" s="35"/>
      <c r="AS410" s="35"/>
      <c r="AT410" s="35"/>
    </row>
    <row r="411" spans="1:48" x14ac:dyDescent="0.2">
      <c r="A411" s="21" t="str">
        <f t="shared" si="467"/>
        <v>CIMS.CAN.NB.Transportation Personal.Intercity BusBus Intercity DieselService requestedCIMS.CAN.NB.Fuel Blends.Diesel_Transportation</v>
      </c>
      <c r="B411" s="1" t="s">
        <v>302</v>
      </c>
      <c r="C411" s="1" t="s">
        <v>212</v>
      </c>
      <c r="D411" s="1" t="s">
        <v>223</v>
      </c>
      <c r="E411" s="1" t="s">
        <v>71</v>
      </c>
      <c r="F411" s="1" t="s">
        <v>436</v>
      </c>
      <c r="G411" s="1" t="s">
        <v>68</v>
      </c>
      <c r="H411" s="14" cm="1">
        <f t="array" ref="H411">TREND($T411:$AM411,$T$2:$AM$2,H$1)</f>
        <v>0.84748884968638194</v>
      </c>
      <c r="I411" s="14" cm="1">
        <f t="array" ref="I411">TREND($T411:$AM411,$T$2:$AM$2,I$1)</f>
        <v>0.78582750534359036</v>
      </c>
      <c r="J411" s="14" cm="1">
        <f t="array" ref="J411">TREND($T411:$AM411,$T$2:$AM$2,J$1)</f>
        <v>0.72416616100079878</v>
      </c>
      <c r="K411" s="14" cm="1">
        <f t="array" ref="K411">TREND($T411:$AM411,$T$2:$AM$2,K$1)</f>
        <v>0.66250481665801075</v>
      </c>
      <c r="L411" s="14" cm="1">
        <f t="array" ref="L411">TREND($T411:$AM411,$T$2:$AM$2,L$1)</f>
        <v>0.61317574118377749</v>
      </c>
      <c r="M411" s="49">
        <f t="shared" ref="M411:R411" si="527">L411</f>
        <v>0.61317574118377749</v>
      </c>
      <c r="N411" s="49">
        <f t="shared" si="527"/>
        <v>0.61317574118377749</v>
      </c>
      <c r="O411" s="49">
        <f t="shared" si="527"/>
        <v>0.61317574118377749</v>
      </c>
      <c r="P411" s="49">
        <f t="shared" si="527"/>
        <v>0.61317574118377749</v>
      </c>
      <c r="Q411" s="49">
        <f t="shared" si="527"/>
        <v>0.61317574118377749</v>
      </c>
      <c r="R411" s="49">
        <f t="shared" si="527"/>
        <v>0.61317574118377749</v>
      </c>
      <c r="T411" s="14">
        <f>NB!C$267*1000</f>
        <v>0.79505709453200746</v>
      </c>
      <c r="U411" s="14">
        <f>NB!D$267*1000</f>
        <v>0.80832070398530953</v>
      </c>
      <c r="V411" s="14">
        <f>NB!E$267*1000</f>
        <v>0.77701405244363198</v>
      </c>
      <c r="W411" s="14">
        <f>NB!F$267*1000</f>
        <v>0.77435450222780167</v>
      </c>
      <c r="X411" s="14">
        <f>NB!G$267*1000</f>
        <v>0.75939978883743886</v>
      </c>
      <c r="Y411" s="14">
        <f>NB!H$267*1000</f>
        <v>0.74520261682012456</v>
      </c>
      <c r="Z411" s="14">
        <f>NB!I$267*1000</f>
        <v>0.84669973045199953</v>
      </c>
      <c r="AA411" s="14">
        <f>NB!J$267*1000</f>
        <v>0.7668175839360224</v>
      </c>
      <c r="AB411" s="14">
        <f>NB!K$267*1000</f>
        <v>0.81967632225872555</v>
      </c>
      <c r="AC411" s="14">
        <f>NB!L$267*1000</f>
        <v>0.68676959198827203</v>
      </c>
      <c r="AD411" s="14">
        <f>NB!M$267*1000</f>
        <v>0.76452413876969827</v>
      </c>
      <c r="AE411" s="14">
        <f>NB!N$267*1000</f>
        <v>0.70171369781290727</v>
      </c>
      <c r="AF411" s="14">
        <f>NB!O$267*1000</f>
        <v>0.78013723329398754</v>
      </c>
      <c r="AG411" s="14">
        <f>NB!P$267*1000</f>
        <v>0.73320980776620071</v>
      </c>
      <c r="AH411" s="14">
        <f>NB!Q$267*1000</f>
        <v>0.90966390756408433</v>
      </c>
      <c r="AI411" s="14">
        <f>NB!R$267*1000</f>
        <v>0.80597799495062827</v>
      </c>
      <c r="AJ411" s="14">
        <f>NB!S$267*1000</f>
        <v>0.73382196509339481</v>
      </c>
      <c r="AK411" s="14">
        <f>NB!T$267*1000</f>
        <v>0.51314194426700699</v>
      </c>
      <c r="AL411" s="14">
        <f>NB!U$267*1000</f>
        <v>0.4378224868229878</v>
      </c>
      <c r="AM411" s="14">
        <f>NB!V$267*1000</f>
        <v>0.44732074487938034</v>
      </c>
      <c r="AN411" s="36"/>
      <c r="AO411" s="18"/>
      <c r="AP411" s="18"/>
      <c r="AQ411" s="18"/>
      <c r="AR411" s="18"/>
      <c r="AS411" s="18"/>
      <c r="AT411" s="18"/>
    </row>
    <row r="412" spans="1:48" x14ac:dyDescent="0.2">
      <c r="A412" s="21" t="str">
        <f t="shared" si="467"/>
        <v>CIMS.CAN.NB.Transportation Personal.Intercity BusBus Intercity GasolineService requestedCIMS.CAN.NB.Fuel Blends.Gasoline_Transportation</v>
      </c>
      <c r="B412" s="1" t="s">
        <v>302</v>
      </c>
      <c r="C412" s="1" t="s">
        <v>212</v>
      </c>
      <c r="D412" s="1" t="s">
        <v>131</v>
      </c>
      <c r="E412" s="1" t="s">
        <v>71</v>
      </c>
      <c r="F412" s="1" t="s">
        <v>452</v>
      </c>
      <c r="G412" s="1" t="s">
        <v>68</v>
      </c>
      <c r="H412" s="36">
        <f t="shared" ref="H412" si="528">H411</f>
        <v>0.84748884968638194</v>
      </c>
      <c r="I412" s="36">
        <f t="shared" ref="I412" si="529">I411</f>
        <v>0.78582750534359036</v>
      </c>
      <c r="J412" s="36">
        <f t="shared" ref="J412" si="530">J411</f>
        <v>0.72416616100079878</v>
      </c>
      <c r="K412" s="36">
        <f t="shared" ref="K412" si="531">K411</f>
        <v>0.66250481665801075</v>
      </c>
      <c r="L412" s="36">
        <f t="shared" ref="L412" si="532">L411</f>
        <v>0.61317574118377749</v>
      </c>
      <c r="M412" s="36">
        <f t="shared" ref="M412" si="533">M411</f>
        <v>0.61317574118377749</v>
      </c>
      <c r="N412" s="36">
        <f t="shared" ref="N412" si="534">N411</f>
        <v>0.61317574118377749</v>
      </c>
      <c r="O412" s="36">
        <f t="shared" ref="O412" si="535">O411</f>
        <v>0.61317574118377749</v>
      </c>
      <c r="P412" s="36">
        <f t="shared" ref="P412" si="536">P411</f>
        <v>0.61317574118377749</v>
      </c>
      <c r="Q412" s="36">
        <f t="shared" ref="Q412" si="537">Q411</f>
        <v>0.61317574118377749</v>
      </c>
      <c r="R412" s="36">
        <f t="shared" ref="R412" si="538">R411</f>
        <v>0.61317574118377749</v>
      </c>
      <c r="T412" s="14"/>
      <c r="U412" s="14"/>
      <c r="V412" s="5"/>
      <c r="W412" s="5"/>
      <c r="X412" s="5"/>
      <c r="Y412" s="5"/>
      <c r="Z412" s="5"/>
      <c r="AA412" s="5"/>
      <c r="AB412" s="5"/>
      <c r="AC412" s="5"/>
      <c r="AD412" s="5"/>
      <c r="AE412" s="5"/>
      <c r="AF412" s="5"/>
      <c r="AG412" s="5"/>
      <c r="AH412" s="5"/>
      <c r="AI412" s="5"/>
      <c r="AJ412" s="5"/>
      <c r="AK412" s="5"/>
      <c r="AL412" s="5"/>
      <c r="AM412" s="5"/>
      <c r="AN412" s="5"/>
      <c r="AO412" s="18"/>
      <c r="AP412" s="18"/>
      <c r="AQ412" s="18"/>
      <c r="AR412" s="18"/>
      <c r="AS412" s="18"/>
      <c r="AT412" s="18"/>
    </row>
    <row r="413" spans="1:48" x14ac:dyDescent="0.2">
      <c r="A413" s="21" t="str">
        <f t="shared" si="467"/>
        <v>CIMS.CAN.NB.Transportation Personal.Intercity RailRail Intercity DieselMarket share</v>
      </c>
      <c r="B413" s="1" t="s">
        <v>303</v>
      </c>
      <c r="C413" s="1" t="s">
        <v>212</v>
      </c>
      <c r="D413" s="1" t="s">
        <v>225</v>
      </c>
      <c r="E413" s="1" t="s">
        <v>72</v>
      </c>
      <c r="G413" s="1" t="s">
        <v>73</v>
      </c>
      <c r="H413" s="14">
        <f t="shared" ref="H413" si="539">T413</f>
        <v>1</v>
      </c>
      <c r="I413" s="14"/>
      <c r="J413" s="14"/>
      <c r="K413" s="14"/>
      <c r="L413" s="14"/>
      <c r="M413" s="14"/>
      <c r="N413" s="14"/>
      <c r="O413" s="14"/>
      <c r="P413" s="14"/>
      <c r="Q413" s="14"/>
      <c r="R413" s="14"/>
      <c r="T413" s="14">
        <f>NB!C$309</f>
        <v>1</v>
      </c>
      <c r="U413" s="14"/>
      <c r="V413" s="14"/>
      <c r="W413" s="14"/>
      <c r="X413" s="14"/>
      <c r="Y413" s="14"/>
      <c r="Z413" s="14"/>
      <c r="AA413" s="14"/>
      <c r="AB413" s="14"/>
      <c r="AC413" s="14"/>
      <c r="AD413" s="14"/>
      <c r="AE413" s="14"/>
      <c r="AF413" s="14"/>
      <c r="AG413" s="14"/>
      <c r="AH413" s="14"/>
      <c r="AI413" s="14"/>
      <c r="AJ413" s="14"/>
      <c r="AK413" s="14"/>
      <c r="AL413" s="14"/>
      <c r="AM413" s="14"/>
      <c r="AN413" s="14"/>
      <c r="AO413" s="35"/>
      <c r="AP413" s="35"/>
      <c r="AQ413" s="35"/>
      <c r="AR413" s="35"/>
      <c r="AS413" s="35"/>
      <c r="AT413" s="35"/>
    </row>
    <row r="414" spans="1:48" x14ac:dyDescent="0.2">
      <c r="A414" s="21" t="str">
        <f t="shared" si="467"/>
        <v>CIMS.CAN.NB.Transportation Personal.Intercity RailRail Intercity DieselService requestedCIMS.CAN.NB.Fuel Blends.Diesel_Transportation</v>
      </c>
      <c r="B414" s="1" t="s">
        <v>303</v>
      </c>
      <c r="C414" s="1" t="s">
        <v>212</v>
      </c>
      <c r="D414" s="1" t="s">
        <v>225</v>
      </c>
      <c r="E414" s="1" t="s">
        <v>71</v>
      </c>
      <c r="F414" s="1" t="s">
        <v>436</v>
      </c>
      <c r="G414" s="1" t="s">
        <v>68</v>
      </c>
      <c r="H414" s="14" cm="1">
        <f t="array" ref="H414">TREND($T414:$AM414,$T$2:$AM$2,H$1)</f>
        <v>1.9938942624324696</v>
      </c>
      <c r="I414" s="14" cm="1">
        <f t="array" ref="I414">TREND($T414:$AM414,$T$2:$AM$2,I$1)</f>
        <v>1.8539965299869507</v>
      </c>
      <c r="J414" s="14" cm="1">
        <f t="array" ref="J414">TREND($T414:$AM414,$T$2:$AM$2,J$1)</f>
        <v>1.7140987975414319</v>
      </c>
      <c r="K414" s="14" cm="1">
        <f t="array" ref="K414">TREND($T414:$AM414,$T$2:$AM$2,K$1)</f>
        <v>1.5742010650959131</v>
      </c>
      <c r="L414" s="14" cm="1">
        <f t="array" ref="L414">TREND($T414:$AM414,$T$2:$AM$2,L$1)</f>
        <v>1.4622828791394937</v>
      </c>
      <c r="M414" s="49">
        <f t="shared" ref="M414:R414" si="540">L414</f>
        <v>1.4622828791394937</v>
      </c>
      <c r="N414" s="49">
        <f t="shared" si="540"/>
        <v>1.4622828791394937</v>
      </c>
      <c r="O414" s="49">
        <f t="shared" si="540"/>
        <v>1.4622828791394937</v>
      </c>
      <c r="P414" s="49">
        <f t="shared" si="540"/>
        <v>1.4622828791394937</v>
      </c>
      <c r="Q414" s="49">
        <f t="shared" si="540"/>
        <v>1.4622828791394937</v>
      </c>
      <c r="R414" s="49">
        <f t="shared" si="540"/>
        <v>1.4622828791394937</v>
      </c>
      <c r="T414" s="14">
        <f>NB!C$305*1000</f>
        <v>1.9204814702161503</v>
      </c>
      <c r="U414" s="14">
        <f>NB!D$305*1000</f>
        <v>1.9062958973226387</v>
      </c>
      <c r="V414" s="14">
        <f>NB!E$305*1000</f>
        <v>1.7229657590389664</v>
      </c>
      <c r="W414" s="14">
        <f>NB!F$305*1000</f>
        <v>1.8189688785841387</v>
      </c>
      <c r="X414" s="14">
        <f>NB!G$305*1000</f>
        <v>1.7892432735268202</v>
      </c>
      <c r="Y414" s="14">
        <f>NB!H$305*1000</f>
        <v>1.804521479870189</v>
      </c>
      <c r="Z414" s="14">
        <f>NB!I$305*1000</f>
        <v>1.8603180600090587</v>
      </c>
      <c r="AA414" s="14">
        <f>NB!J$305*1000</f>
        <v>1.929998176193475</v>
      </c>
      <c r="AB414" s="14">
        <f>NB!K$305*1000</f>
        <v>2.0024036186402405</v>
      </c>
      <c r="AC414" s="14">
        <f>NB!L$305*1000</f>
        <v>2.1184623504972575</v>
      </c>
      <c r="AD414" s="14">
        <f>NB!M$305*1000</f>
        <v>1.7607334956010354</v>
      </c>
      <c r="AE414" s="14">
        <f>NB!N$305*1000</f>
        <v>1.9674762708364488</v>
      </c>
      <c r="AF414" s="14">
        <f>NB!O$305*1000</f>
        <v>1.7315564626900113</v>
      </c>
      <c r="AG414" s="14">
        <f>NB!P$305*1000</f>
        <v>1.5376984562923772</v>
      </c>
      <c r="AH414" s="14">
        <f>NB!Q$305*1000</f>
        <v>1.4943592494671178</v>
      </c>
      <c r="AI414" s="14">
        <f>NB!R$305*1000</f>
        <v>1.4819527024072696</v>
      </c>
      <c r="AJ414" s="14">
        <f>NB!S$305*1000</f>
        <v>1.4353415308792776</v>
      </c>
      <c r="AK414" s="14">
        <f>NB!T$305*1000</f>
        <v>1.4951849009798979</v>
      </c>
      <c r="AL414" s="14">
        <f>NB!U$305*1000</f>
        <v>1.4602077368814363</v>
      </c>
      <c r="AM414" s="14">
        <f>NB!V$305*1000</f>
        <v>1.3236016457859261</v>
      </c>
      <c r="AN414" s="36"/>
      <c r="AO414" s="18"/>
      <c r="AP414" s="18"/>
      <c r="AQ414" s="18"/>
      <c r="AR414" s="18"/>
      <c r="AS414" s="18"/>
      <c r="AT414" s="18"/>
    </row>
    <row r="415" spans="1:48" x14ac:dyDescent="0.2">
      <c r="A415" s="21" t="str">
        <f>B415&amp;D415&amp;E415&amp;F415</f>
        <v>CIMS.CAN.NB.Transportation Personal.Mode.Intercity AirAir IntercityMarket share</v>
      </c>
      <c r="B415" s="1" t="s">
        <v>296</v>
      </c>
      <c r="C415" s="1" t="s">
        <v>212</v>
      </c>
      <c r="D415" s="1" t="s">
        <v>406</v>
      </c>
      <c r="E415" s="1" t="s">
        <v>72</v>
      </c>
      <c r="G415" s="1" t="s">
        <v>73</v>
      </c>
      <c r="H415" s="14">
        <f t="shared" ref="H415" si="541">T415</f>
        <v>1</v>
      </c>
      <c r="I415" s="14"/>
      <c r="J415" s="14"/>
      <c r="K415" s="14"/>
      <c r="L415" s="14"/>
      <c r="M415" s="14"/>
      <c r="N415" s="14"/>
      <c r="O415" s="14"/>
      <c r="P415" s="14"/>
      <c r="Q415" s="14"/>
      <c r="R415" s="14"/>
      <c r="T415" s="36">
        <v>1</v>
      </c>
      <c r="U415" s="14"/>
      <c r="V415" s="14"/>
      <c r="W415" s="14"/>
      <c r="X415" s="14"/>
      <c r="Y415" s="14"/>
      <c r="Z415" s="14"/>
      <c r="AA415" s="14"/>
      <c r="AB415" s="14"/>
      <c r="AC415" s="14"/>
      <c r="AD415" s="14"/>
      <c r="AE415" s="14"/>
      <c r="AF415" s="14"/>
      <c r="AG415" s="14"/>
      <c r="AH415" s="14"/>
      <c r="AI415" s="14"/>
      <c r="AJ415" s="14"/>
      <c r="AK415" s="14"/>
      <c r="AL415" s="14"/>
      <c r="AM415" s="14"/>
      <c r="AN415" s="14"/>
      <c r="AO415" s="35"/>
      <c r="AP415" s="35"/>
      <c r="AQ415" s="35"/>
      <c r="AR415" s="35"/>
      <c r="AS415" s="35"/>
      <c r="AT415" s="35"/>
    </row>
    <row r="416" spans="1:48" x14ac:dyDescent="0.2">
      <c r="A416" s="21" t="str">
        <f>B416&amp;D416&amp;E416&amp;F416</f>
        <v>CIMS.CAN.NB.Transportation Personal.Mode.Intercity AirAir IntercityService requestedCIMS.Generic Fuels.Jet Fuel</v>
      </c>
      <c r="B416" s="1" t="s">
        <v>296</v>
      </c>
      <c r="C416" s="1" t="s">
        <v>212</v>
      </c>
      <c r="D416" s="1" t="s">
        <v>406</v>
      </c>
      <c r="E416" s="1" t="s">
        <v>71</v>
      </c>
      <c r="F416" s="1" t="s">
        <v>407</v>
      </c>
      <c r="G416" s="1" t="s">
        <v>68</v>
      </c>
      <c r="H416" s="14" cm="1">
        <f t="array" ref="H416">TREND($T416:$AM416,$T$2:$AM$2,H$1)</f>
        <v>3.318720661430973</v>
      </c>
      <c r="I416" s="14" cm="1">
        <f t="array" ref="I416">TREND($T416:$AM416,$T$2:$AM$2,I$1)</f>
        <v>2.9481661104022976</v>
      </c>
      <c r="J416" s="14" cm="1">
        <f t="array" ref="J416">TREND($T416:$AM416,$T$2:$AM$2,J$1)</f>
        <v>2.5776115593735938</v>
      </c>
      <c r="K416" s="14" cm="1">
        <f t="array" ref="K416">TREND($T416:$AM416,$T$2:$AM$2,K$1)</f>
        <v>2.2070570083448899</v>
      </c>
      <c r="L416" s="14" cm="1">
        <f t="array" ref="L416">TREND($T416:$AM416,$T$2:$AM$2,L$1)</f>
        <v>1.9106133675219326</v>
      </c>
      <c r="M416" s="49">
        <f t="shared" ref="M416:R416" si="542">L416</f>
        <v>1.9106133675219326</v>
      </c>
      <c r="N416" s="49">
        <f t="shared" si="542"/>
        <v>1.9106133675219326</v>
      </c>
      <c r="O416" s="49">
        <f t="shared" si="542"/>
        <v>1.9106133675219326</v>
      </c>
      <c r="P416" s="49">
        <f t="shared" si="542"/>
        <v>1.9106133675219326</v>
      </c>
      <c r="Q416" s="49">
        <f t="shared" si="542"/>
        <v>1.9106133675219326</v>
      </c>
      <c r="R416" s="49">
        <f t="shared" si="542"/>
        <v>1.9106133675219326</v>
      </c>
      <c r="T416" s="14">
        <f>NB!C$343*1000</f>
        <v>3.1596164623055465</v>
      </c>
      <c r="U416" s="14">
        <f>NB!D$343*1000</f>
        <v>2.9527205259250109</v>
      </c>
      <c r="V416" s="14">
        <f>NB!E$343*1000</f>
        <v>3.1966198718371954</v>
      </c>
      <c r="W416" s="14">
        <f>NB!F$343*1000</f>
        <v>3.3390322912595218</v>
      </c>
      <c r="X416" s="14">
        <f>NB!G$343*1000</f>
        <v>3.3010495245419489</v>
      </c>
      <c r="Y416" s="14">
        <f>NB!H$343*1000</f>
        <v>3.2499116413728988</v>
      </c>
      <c r="Z416" s="14">
        <f>NB!I$343*1000</f>
        <v>2.9989696576940408</v>
      </c>
      <c r="AA416" s="14">
        <f>NB!J$343*1000</f>
        <v>2.8713729955656522</v>
      </c>
      <c r="AB416" s="14">
        <f>NB!K$343*1000</f>
        <v>2.6388362787875432</v>
      </c>
      <c r="AC416" s="14">
        <f>NB!L$343*1000</f>
        <v>2.5195506570255959</v>
      </c>
      <c r="AD416" s="14">
        <f>NB!M$343*1000</f>
        <v>2.344412770084316</v>
      </c>
      <c r="AE416" s="14">
        <f>NB!N$343*1000</f>
        <v>2.201890833201765</v>
      </c>
      <c r="AF416" s="14">
        <f>NB!O$343*1000</f>
        <v>2.3656422106079771</v>
      </c>
      <c r="AG416" s="14">
        <f>NB!P$343*1000</f>
        <v>2.464393491084564</v>
      </c>
      <c r="AH416" s="14">
        <f>NB!Q$343*1000</f>
        <v>2.258551259990718</v>
      </c>
      <c r="AI416" s="14">
        <f>NB!R$343*1000</f>
        <v>2.194275526362337</v>
      </c>
      <c r="AJ416" s="14">
        <f>NB!S$343*1000</f>
        <v>2.0550901367253114</v>
      </c>
      <c r="AK416" s="14">
        <f>NB!T$343*1000</f>
        <v>2.025647453768229</v>
      </c>
      <c r="AL416" s="14">
        <f>NB!U$343*1000</f>
        <v>2.0943365841727686</v>
      </c>
      <c r="AM416" s="14">
        <f>NB!V$343*1000</f>
        <v>2.0614201172162478</v>
      </c>
      <c r="AN416" s="36"/>
      <c r="AO416" s="18"/>
      <c r="AP416" s="18"/>
      <c r="AQ416" s="18"/>
      <c r="AR416" s="18"/>
      <c r="AS416" s="18"/>
      <c r="AT416" s="18"/>
    </row>
    <row r="417" spans="1:48" x14ac:dyDescent="0.2">
      <c r="H417" s="3"/>
      <c r="I417" s="3"/>
      <c r="J417" s="3"/>
      <c r="K417" s="3"/>
      <c r="L417" s="3"/>
      <c r="M417" s="3"/>
      <c r="N417" s="3"/>
      <c r="O417" s="3"/>
      <c r="P417" s="3"/>
      <c r="Q417" s="3"/>
      <c r="R417" s="3"/>
    </row>
    <row r="418" spans="1:48" x14ac:dyDescent="0.2">
      <c r="A418" s="21" t="str">
        <f t="shared" ref="A418:A466" si="543">B418&amp;D418&amp;E418&amp;F418</f>
        <v>CIMS.CAN.NSService requestedCIMS.CAN.NS.Transportation Personal</v>
      </c>
      <c r="B418" s="1" t="s">
        <v>58</v>
      </c>
      <c r="C418" s="1" t="s">
        <v>213</v>
      </c>
      <c r="E418" s="1" t="s">
        <v>71</v>
      </c>
      <c r="F418" s="6" t="s">
        <v>110</v>
      </c>
      <c r="G418" s="1" t="s">
        <v>139</v>
      </c>
      <c r="H418" s="5">
        <f t="shared" ref="H418:R418" si="544">INDEX($T418:$AT418,MATCH(H$1,$T$2:$AT$2,0))</f>
        <v>19420655.917627104</v>
      </c>
      <c r="I418" s="5">
        <f t="shared" si="544"/>
        <v>20724511.762683213</v>
      </c>
      <c r="J418" s="5">
        <f t="shared" si="544"/>
        <v>19905006.804384317</v>
      </c>
      <c r="K418" s="5">
        <f t="shared" si="544"/>
        <v>22438746.88108632</v>
      </c>
      <c r="L418" s="5">
        <f t="shared" si="544"/>
        <v>23579476.477215253</v>
      </c>
      <c r="M418" s="5">
        <f t="shared" si="544"/>
        <v>23955902.014288343</v>
      </c>
      <c r="N418" s="5">
        <f t="shared" si="544"/>
        <v>24576532.289846212</v>
      </c>
      <c r="O418" s="5">
        <f t="shared" si="544"/>
        <v>25185274.732371125</v>
      </c>
      <c r="P418" s="5">
        <f t="shared" si="544"/>
        <v>25905770.641419996</v>
      </c>
      <c r="Q418" s="5">
        <f t="shared" si="544"/>
        <v>26743204.870176293</v>
      </c>
      <c r="R418" s="5">
        <f t="shared" si="544"/>
        <v>27703371.794124648</v>
      </c>
      <c r="T418" s="5">
        <f>SUM(NS!C$72,NS!C$107,NS!C$142,NS!C$177,NS!C$212,NS!C$247,NS!C$287,NS!C$325)*1000+T423</f>
        <v>19420655.917627104</v>
      </c>
      <c r="U418" s="5">
        <f>SUM(NS!D$72,NS!D$107,NS!D$142,NS!D$177,NS!D$212,NS!D$247,NS!D$287,NS!D$325)*1000+U423</f>
        <v>19174624.894367814</v>
      </c>
      <c r="V418" s="5">
        <f>SUM(NS!E$72,NS!E$107,NS!E$142,NS!E$177,NS!E$212,NS!E$247,NS!E$287,NS!E$325)*1000+V423</f>
        <v>20218406.318356324</v>
      </c>
      <c r="W418" s="5">
        <f>SUM(NS!F$72,NS!F$107,NS!F$142,NS!F$177,NS!F$212,NS!F$247,NS!F$287,NS!F$325)*1000+W423</f>
        <v>21180371.227658942</v>
      </c>
      <c r="X418" s="5">
        <f>SUM(NS!G$72,NS!G$107,NS!G$142,NS!G$177,NS!G$212,NS!G$247,NS!G$287,NS!G$325)*1000+X423</f>
        <v>21386804.046957623</v>
      </c>
      <c r="Y418" s="5">
        <f>SUM(NS!H$72,NS!H$107,NS!H$142,NS!H$177,NS!H$212,NS!H$247,NS!H$287,NS!H$325)*1000+Y423</f>
        <v>20724511.762683213</v>
      </c>
      <c r="Z418" s="5">
        <f>SUM(NS!I$72,NS!I$107,NS!I$142,NS!I$177,NS!I$212,NS!I$247,NS!I$287,NS!I$325)*1000+Z423</f>
        <v>20944757.147367764</v>
      </c>
      <c r="AA418" s="5">
        <f>SUM(NS!J$72,NS!J$107,NS!J$142,NS!J$177,NS!J$212,NS!J$247,NS!J$287,NS!J$325)*1000+AA423</f>
        <v>19858101.020201463</v>
      </c>
      <c r="AB418" s="5">
        <f>SUM(NS!K$72,NS!K$107,NS!K$142,NS!K$177,NS!K$212,NS!K$247,NS!K$287,NS!K$325)*1000+AB423</f>
        <v>21026956.468522724</v>
      </c>
      <c r="AC418" s="5">
        <f>SUM(NS!L$72,NS!L$107,NS!L$142,NS!L$177,NS!L$212,NS!L$247,NS!L$287,NS!L$325)*1000+AC423</f>
        <v>19622764.28567072</v>
      </c>
      <c r="AD418" s="5">
        <f>SUM(NS!M$72,NS!M$107,NS!M$142,NS!M$177,NS!M$212,NS!M$247,NS!M$287,NS!M$325)*1000+AD423</f>
        <v>19905006.804384317</v>
      </c>
      <c r="AE418" s="5">
        <f>SUM(NS!N$72,NS!N$107,NS!N$142,NS!N$177,NS!N$212,NS!N$247,NS!N$287,NS!N$325)*1000+AE423</f>
        <v>22302125.430448644</v>
      </c>
      <c r="AF418" s="5">
        <f>SUM(NS!O$72,NS!O$107,NS!O$142,NS!O$177,NS!O$212,NS!O$247,NS!O$287,NS!O$325)*1000+AF423</f>
        <v>22221317.397008378</v>
      </c>
      <c r="AG418" s="5">
        <f>SUM(NS!P$72,NS!P$107,NS!P$142,NS!P$177,NS!P$212,NS!P$247,NS!P$287,NS!P$325)*1000+AG423</f>
        <v>19659005.733426839</v>
      </c>
      <c r="AH418" s="5">
        <f>SUM(NS!Q$72,NS!Q$107,NS!Q$142,NS!Q$177,NS!Q$212,NS!Q$247,NS!Q$287,NS!Q$325)*1000+AH423</f>
        <v>17929567.834212054</v>
      </c>
      <c r="AI418" s="5">
        <f>SUM(NS!R$72,NS!R$107,NS!R$142,NS!R$177,NS!R$212,NS!R$247,NS!R$287,NS!R$325)*1000+AI423</f>
        <v>22438746.88108632</v>
      </c>
      <c r="AJ418" s="5">
        <f>SUM(NS!S$72,NS!S$107,NS!S$142,NS!S$177,NS!S$212,NS!S$247,NS!S$287,NS!S$325)*1000+AJ423</f>
        <v>23025407.403451037</v>
      </c>
      <c r="AK418" s="5">
        <f>SUM(NS!T$72,NS!T$107,NS!T$142,NS!T$177,NS!T$212,NS!T$247,NS!T$287,NS!T$325)*1000+AK423</f>
        <v>23954247.009307735</v>
      </c>
      <c r="AL418" s="5">
        <f>SUM(NS!U$72,NS!U$107,NS!U$142,NS!U$177,NS!U$212,NS!U$247,NS!U$287,NS!U$325)*1000+AL423</f>
        <v>24064877.496152729</v>
      </c>
      <c r="AM418" s="5">
        <f>SUM(NS!V$72,NS!V$107,NS!V$142,NS!V$177,NS!V$212,NS!V$247,NS!V$287,NS!V$325)*1000+AM423</f>
        <v>23579476.477215253</v>
      </c>
      <c r="AN418" s="5">
        <f>SUM(NS!W$72,NS!W$107,NS!W$142,NS!W$177,NS!W$212,NS!W$247,NS!W$287,NS!W$325)*1000+AN423</f>
        <v>19979239.767205987</v>
      </c>
      <c r="AO418" s="18">
        <f t="shared" ref="AO418" si="545">SUM(AO420:AO422)</f>
        <v>23955902.014288343</v>
      </c>
      <c r="AP418" s="18">
        <f t="shared" ref="AP418:AT418" si="546">SUM(AP420:AP423)</f>
        <v>24576532.289846212</v>
      </c>
      <c r="AQ418" s="18">
        <f t="shared" si="546"/>
        <v>25185274.732371125</v>
      </c>
      <c r="AR418" s="18">
        <f t="shared" si="546"/>
        <v>25905770.641419996</v>
      </c>
      <c r="AS418" s="18">
        <f t="shared" si="546"/>
        <v>26743204.870176293</v>
      </c>
      <c r="AT418" s="18">
        <f t="shared" si="546"/>
        <v>27703371.794124648</v>
      </c>
    </row>
    <row r="419" spans="1:48" x14ac:dyDescent="0.2">
      <c r="A419" s="21" t="str">
        <f t="shared" si="543"/>
        <v>CIMS.CAN.NS.Transportation PersonalService requestedCIMS.CAN.NS.Transportation Personal.Mode</v>
      </c>
      <c r="B419" s="1" t="s">
        <v>110</v>
      </c>
      <c r="C419" s="1" t="s">
        <v>213</v>
      </c>
      <c r="E419" s="1" t="s">
        <v>71</v>
      </c>
      <c r="F419" s="1" t="s">
        <v>304</v>
      </c>
      <c r="G419" s="1" t="s">
        <v>139</v>
      </c>
      <c r="H419" s="22">
        <v>1</v>
      </c>
      <c r="I419" s="22">
        <v>1</v>
      </c>
      <c r="J419" s="22">
        <v>1</v>
      </c>
      <c r="K419" s="22">
        <v>1</v>
      </c>
      <c r="L419" s="22">
        <v>1</v>
      </c>
      <c r="M419" s="22">
        <v>1</v>
      </c>
      <c r="N419" s="22">
        <v>1</v>
      </c>
      <c r="O419" s="22">
        <v>1</v>
      </c>
      <c r="P419" s="22">
        <v>1</v>
      </c>
      <c r="Q419" s="22">
        <v>1</v>
      </c>
      <c r="R419" s="22">
        <v>1</v>
      </c>
      <c r="T419" s="22"/>
      <c r="U419" s="22"/>
      <c r="V419" s="22"/>
      <c r="W419" s="22"/>
      <c r="X419" s="22"/>
      <c r="Y419" s="22"/>
      <c r="Z419" s="22"/>
      <c r="AA419" s="22"/>
      <c r="AB419" s="22"/>
      <c r="AC419" s="22"/>
      <c r="AD419" s="22"/>
      <c r="AE419" s="22"/>
      <c r="AF419" s="22"/>
      <c r="AG419" s="22"/>
      <c r="AH419" s="22"/>
      <c r="AI419" s="22"/>
      <c r="AJ419" s="22"/>
      <c r="AK419" s="22"/>
      <c r="AL419" s="22"/>
      <c r="AM419" s="22"/>
      <c r="AN419" s="22"/>
      <c r="AO419" s="24"/>
      <c r="AP419" s="24"/>
      <c r="AQ419" s="24"/>
      <c r="AR419" s="24"/>
      <c r="AS419" s="24"/>
      <c r="AT419" s="24"/>
    </row>
    <row r="420" spans="1:48" x14ac:dyDescent="0.2">
      <c r="A420" s="21" t="str">
        <f t="shared" si="543"/>
        <v>CIMS.CAN.NS.Transportation Personal.ModeService requestedCIMS.CAN.NS.Transportation Personal.Mode.Urban</v>
      </c>
      <c r="B420" s="1" t="s">
        <v>304</v>
      </c>
      <c r="C420" s="1" t="s">
        <v>213</v>
      </c>
      <c r="E420" s="1" t="s">
        <v>71</v>
      </c>
      <c r="F420" s="1" t="s">
        <v>305</v>
      </c>
      <c r="G420" s="1" t="s">
        <v>139</v>
      </c>
      <c r="H420" s="14">
        <f t="shared" ref="H420:R420" si="547">INDEX($T420:$AT420,MATCH(H$1,$T$2:$AT$2,0))/INDEX($T418:$AT418,MATCH(H$1,$T$2:$AT$2,0))</f>
        <v>0.55196675344944091</v>
      </c>
      <c r="I420" s="14">
        <f t="shared" si="547"/>
        <v>0.54741651243873091</v>
      </c>
      <c r="J420" s="14">
        <f t="shared" si="547"/>
        <v>0.55889582869061916</v>
      </c>
      <c r="K420" s="14">
        <f t="shared" si="547"/>
        <v>0.55402824781133497</v>
      </c>
      <c r="L420" s="14">
        <f t="shared" si="547"/>
        <v>0.55735662129484043</v>
      </c>
      <c r="M420" s="14">
        <f t="shared" si="547"/>
        <v>0.55777830459268707</v>
      </c>
      <c r="N420" s="14">
        <f t="shared" si="547"/>
        <v>0.55580175129502241</v>
      </c>
      <c r="O420" s="14">
        <f t="shared" si="547"/>
        <v>0.55651205076744537</v>
      </c>
      <c r="P420" s="14">
        <f t="shared" si="547"/>
        <v>0.55715597834638575</v>
      </c>
      <c r="Q420" s="14">
        <f t="shared" si="547"/>
        <v>0.55773808100876732</v>
      </c>
      <c r="R420" s="14">
        <f t="shared" si="547"/>
        <v>0.55826276320949364</v>
      </c>
      <c r="T420" s="5">
        <f t="shared" ref="T420:AT420" si="548">SUM(T424:T426)/(1-$H423)</f>
        <v>10719556.396711305</v>
      </c>
      <c r="U420" s="5">
        <f t="shared" si="548"/>
        <v>10594517.001156162</v>
      </c>
      <c r="V420" s="5">
        <f t="shared" si="548"/>
        <v>11264406.209730363</v>
      </c>
      <c r="W420" s="5">
        <f t="shared" si="548"/>
        <v>11957287.190131657</v>
      </c>
      <c r="X420" s="5">
        <f t="shared" si="548"/>
        <v>11897686.59023495</v>
      </c>
      <c r="Y420" s="5">
        <f t="shared" si="548"/>
        <v>11344939.9511235</v>
      </c>
      <c r="Z420" s="5">
        <f t="shared" si="548"/>
        <v>11628254.272022612</v>
      </c>
      <c r="AA420" s="5">
        <f t="shared" si="548"/>
        <v>10976083.27254197</v>
      </c>
      <c r="AB420" s="5">
        <f t="shared" si="548"/>
        <v>11642189.503075844</v>
      </c>
      <c r="AC420" s="5">
        <f t="shared" si="548"/>
        <v>10849744.916409487</v>
      </c>
      <c r="AD420" s="5">
        <f t="shared" si="548"/>
        <v>11124825.273028785</v>
      </c>
      <c r="AE420" s="5">
        <f t="shared" si="548"/>
        <v>12632454.413661307</v>
      </c>
      <c r="AF420" s="5">
        <f t="shared" si="548"/>
        <v>12590097.35283025</v>
      </c>
      <c r="AG420" s="5">
        <f t="shared" si="548"/>
        <v>11038008.84336873</v>
      </c>
      <c r="AH420" s="5">
        <f t="shared" si="548"/>
        <v>10023317.342407994</v>
      </c>
      <c r="AI420" s="5">
        <f t="shared" si="548"/>
        <v>12431699.617610311</v>
      </c>
      <c r="AJ420" s="5">
        <f t="shared" si="548"/>
        <v>12665485.447677966</v>
      </c>
      <c r="AK420" s="5">
        <f t="shared" si="548"/>
        <v>13478954.793146709</v>
      </c>
      <c r="AL420" s="5">
        <f t="shared" si="548"/>
        <v>13449261.523537278</v>
      </c>
      <c r="AM420" s="5">
        <f t="shared" si="548"/>
        <v>13142177.341241861</v>
      </c>
      <c r="AN420" s="5">
        <f t="shared" si="548"/>
        <v>11562280.857918954</v>
      </c>
      <c r="AO420" s="5">
        <f t="shared" si="548"/>
        <v>13362082.410518289</v>
      </c>
      <c r="AP420" s="5">
        <f t="shared" si="548"/>
        <v>13659679.687455192</v>
      </c>
      <c r="AQ420" s="5">
        <f t="shared" si="548"/>
        <v>14015908.89045338</v>
      </c>
      <c r="AR420" s="5">
        <f t="shared" si="548"/>
        <v>14433554.986537434</v>
      </c>
      <c r="AS420" s="5">
        <f t="shared" si="548"/>
        <v>14915703.764316447</v>
      </c>
      <c r="AT420" s="5">
        <f t="shared" si="548"/>
        <v>15465760.888007974</v>
      </c>
    </row>
    <row r="421" spans="1:48" x14ac:dyDescent="0.2">
      <c r="A421" s="21" t="str">
        <f t="shared" si="543"/>
        <v>CIMS.CAN.NS.Transportation Personal.ModeService requestedCIMS.CAN.NS.Transportation Personal.Mode.Intercity Land</v>
      </c>
      <c r="B421" s="1" t="s">
        <v>304</v>
      </c>
      <c r="C421" s="1" t="s">
        <v>213</v>
      </c>
      <c r="E421" s="1" t="s">
        <v>71</v>
      </c>
      <c r="F421" s="1" t="s">
        <v>306</v>
      </c>
      <c r="G421" s="1" t="s">
        <v>139</v>
      </c>
      <c r="H421" s="14">
        <f t="shared" ref="H421:R421" si="549">INDEX($T421:$AT421,MATCH(H$1,$T$2:$AT$2,0))/INDEX($T418:$AT418,MATCH(H$1,$T$2:$AT$2,0))</f>
        <v>0.41483477456332646</v>
      </c>
      <c r="I421" s="14">
        <f t="shared" si="549"/>
        <v>0.40667499483159181</v>
      </c>
      <c r="J421" s="14">
        <f t="shared" si="549"/>
        <v>0.40253987028987048</v>
      </c>
      <c r="K421" s="14">
        <f t="shared" si="549"/>
        <v>0.40281390487163893</v>
      </c>
      <c r="L421" s="14">
        <f t="shared" si="549"/>
        <v>0.40314419922052935</v>
      </c>
      <c r="M421" s="14">
        <f t="shared" si="549"/>
        <v>0.40033848960773361</v>
      </c>
      <c r="N421" s="14">
        <f t="shared" si="549"/>
        <v>0.39526609423874803</v>
      </c>
      <c r="O421" s="14">
        <f t="shared" si="549"/>
        <v>0.39229565725258503</v>
      </c>
      <c r="P421" s="14">
        <f t="shared" si="549"/>
        <v>0.38945806607918637</v>
      </c>
      <c r="Q421" s="14">
        <f t="shared" si="549"/>
        <v>0.38676197932093931</v>
      </c>
      <c r="R421" s="14">
        <f t="shared" si="549"/>
        <v>0.38421407309613465</v>
      </c>
      <c r="T421" s="5">
        <f t="shared" ref="T421:AT421" si="550">SUM(T429:T431)</f>
        <v>8056363.4194607716</v>
      </c>
      <c r="U421" s="5">
        <f t="shared" si="550"/>
        <v>7981405.2444243263</v>
      </c>
      <c r="V421" s="5">
        <f t="shared" si="550"/>
        <v>8412137.9325003717</v>
      </c>
      <c r="W421" s="5">
        <f t="shared" si="550"/>
        <v>8666339.197153559</v>
      </c>
      <c r="X421" s="5">
        <f t="shared" si="550"/>
        <v>8661382.8893719595</v>
      </c>
      <c r="Y421" s="5">
        <f t="shared" si="550"/>
        <v>8428140.7139764596</v>
      </c>
      <c r="Z421" s="5">
        <f t="shared" si="550"/>
        <v>8485498.268944351</v>
      </c>
      <c r="AA421" s="5">
        <f t="shared" si="550"/>
        <v>8162334.5496941581</v>
      </c>
      <c r="AB421" s="5">
        <f t="shared" si="550"/>
        <v>8638668.0824556984</v>
      </c>
      <c r="AC421" s="5">
        <f t="shared" si="550"/>
        <v>7784287.2344047418</v>
      </c>
      <c r="AD421" s="5">
        <f t="shared" si="550"/>
        <v>8012558.857155852</v>
      </c>
      <c r="AE421" s="5">
        <f t="shared" si="550"/>
        <v>8995792.9218218364</v>
      </c>
      <c r="AF421" s="5">
        <f t="shared" si="550"/>
        <v>9151524.7230042741</v>
      </c>
      <c r="AG421" s="5">
        <f t="shared" si="550"/>
        <v>7963661.7259049602</v>
      </c>
      <c r="AH421" s="5">
        <f t="shared" si="550"/>
        <v>7157977.6808487112</v>
      </c>
      <c r="AI421" s="5">
        <f t="shared" si="550"/>
        <v>9038639.2515966892</v>
      </c>
      <c r="AJ421" s="5">
        <f t="shared" si="550"/>
        <v>9254574.0883458685</v>
      </c>
      <c r="AK421" s="5">
        <f t="shared" si="550"/>
        <v>9539406.2620314639</v>
      </c>
      <c r="AL421" s="5">
        <f t="shared" si="550"/>
        <v>9664332.6330337506</v>
      </c>
      <c r="AM421" s="5">
        <f t="shared" si="550"/>
        <v>9505929.1624462511</v>
      </c>
      <c r="AN421" s="5">
        <f t="shared" si="550"/>
        <v>8136548.8391059218</v>
      </c>
      <c r="AO421" s="5">
        <f t="shared" si="550"/>
        <v>9590469.6295910589</v>
      </c>
      <c r="AP421" s="5">
        <f t="shared" si="550"/>
        <v>9714269.9281399865</v>
      </c>
      <c r="AQ421" s="5">
        <f t="shared" si="550"/>
        <v>9880073.904222453</v>
      </c>
      <c r="AR421" s="5">
        <f t="shared" si="550"/>
        <v>10089211.334298395</v>
      </c>
      <c r="AS421" s="5">
        <f t="shared" si="550"/>
        <v>10343254.848974766</v>
      </c>
      <c r="AT421" s="5">
        <f t="shared" si="550"/>
        <v>10644025.315517202</v>
      </c>
    </row>
    <row r="422" spans="1:48" x14ac:dyDescent="0.2">
      <c r="A422" s="21" t="str">
        <f t="shared" si="543"/>
        <v>CIMS.CAN.NS.Transportation Personal.ModeService requestedCIMS.CAN.NS.Transportation Personal.Mode.Intercity Air</v>
      </c>
      <c r="B422" s="1" t="s">
        <v>304</v>
      </c>
      <c r="C422" s="1" t="s">
        <v>213</v>
      </c>
      <c r="E422" s="1" t="s">
        <v>71</v>
      </c>
      <c r="F422" s="1" t="s">
        <v>307</v>
      </c>
      <c r="G422" s="1" t="s">
        <v>139</v>
      </c>
      <c r="H422" s="14">
        <f t="shared" ref="H422:R422" si="551">INDEX($T422:$AT422,MATCH(H$1,$T$2:$AT$2,0))/INDEX($T418:$AT418,MATCH(H$1,$T$2:$AT$2,0))</f>
        <v>3.3198471987232588E-2</v>
      </c>
      <c r="I422" s="14">
        <f t="shared" si="551"/>
        <v>4.5908492729677133E-2</v>
      </c>
      <c r="J422" s="14">
        <f t="shared" si="551"/>
        <v>3.8564301019510375E-2</v>
      </c>
      <c r="K422" s="14">
        <f t="shared" si="551"/>
        <v>4.3157847317026141E-2</v>
      </c>
      <c r="L422" s="14">
        <f t="shared" si="551"/>
        <v>3.9499179484629943E-2</v>
      </c>
      <c r="M422" s="14">
        <f t="shared" si="551"/>
        <v>4.1883205799579333E-2</v>
      </c>
      <c r="N422" s="14">
        <f t="shared" si="551"/>
        <v>4.3980691203022275E-2</v>
      </c>
      <c r="O422" s="14">
        <f t="shared" si="551"/>
        <v>4.623450088181847E-2</v>
      </c>
      <c r="P422" s="14">
        <f t="shared" si="551"/>
        <v>4.8422427927689395E-2</v>
      </c>
      <c r="Q422" s="14">
        <f t="shared" si="551"/>
        <v>5.0531226253734261E-2</v>
      </c>
      <c r="R422" s="14">
        <f t="shared" si="551"/>
        <v>5.2549776048852637E-2</v>
      </c>
      <c r="T422" s="5">
        <f>SUM(NS!C$325)*1000</f>
        <v>644736.10145502619</v>
      </c>
      <c r="U422" s="5">
        <f>SUM(NS!D$325)*1000</f>
        <v>598702.64878732245</v>
      </c>
      <c r="V422" s="5">
        <f>SUM(NS!E$325)*1000</f>
        <v>541862.17612558766</v>
      </c>
      <c r="W422" s="5">
        <f>SUM(NS!F$325)*1000</f>
        <v>556744.84037372621</v>
      </c>
      <c r="X422" s="5">
        <f>SUM(NS!G$325)*1000</f>
        <v>827734.56735071074</v>
      </c>
      <c r="Y422" s="5">
        <f>SUM(NS!H$325)*1000</f>
        <v>951431.09758325049</v>
      </c>
      <c r="Z422" s="5">
        <f>SUM(NS!I$325)*1000</f>
        <v>831004.60640080727</v>
      </c>
      <c r="AA422" s="5">
        <f>SUM(NS!J$325)*1000</f>
        <v>719683.19796533766</v>
      </c>
      <c r="AB422" s="5">
        <f>SUM(NS!K$325)*1000</f>
        <v>746098.8829911846</v>
      </c>
      <c r="AC422" s="5">
        <f>SUM(NS!L$325)*1000</f>
        <v>988732.13485649426</v>
      </c>
      <c r="AD422" s="5">
        <f>SUM(NS!M$325)*1000</f>
        <v>767622.67419967905</v>
      </c>
      <c r="AE422" s="5">
        <f>SUM(NS!N$325)*1000</f>
        <v>673878.09496549878</v>
      </c>
      <c r="AF422" s="5">
        <f>SUM(NS!O$325)*1000</f>
        <v>479695.32117384579</v>
      </c>
      <c r="AG422" s="5">
        <f>SUM(NS!P$325)*1000</f>
        <v>657335.16415313934</v>
      </c>
      <c r="AH422" s="5">
        <f>SUM(NS!Q$325)*1000</f>
        <v>748272.81095534901</v>
      </c>
      <c r="AI422" s="5">
        <f>SUM(NS!R$325)*1000</f>
        <v>968408.01187931991</v>
      </c>
      <c r="AJ422" s="5">
        <f>SUM(NS!S$325)*1000</f>
        <v>1105347.8674272019</v>
      </c>
      <c r="AK422" s="5">
        <f>SUM(NS!T$325)*1000</f>
        <v>935885.95412956388</v>
      </c>
      <c r="AL422" s="5">
        <f>SUM(NS!U$325)*1000</f>
        <v>951283.33958169911</v>
      </c>
      <c r="AM422" s="5">
        <f>SUM(NS!V$325)*1000</f>
        <v>931369.97352713498</v>
      </c>
      <c r="AN422" s="5">
        <f>SUM(NS!W$325)*1000</f>
        <v>280410.07018110232</v>
      </c>
      <c r="AO422" s="41">
        <f t="shared" ref="AO422" si="552">AM422*(1+$AV422)^5</f>
        <v>1003349.9741789957</v>
      </c>
      <c r="AP422" s="18">
        <f t="shared" ref="AP422" si="553">AO422*(1+$AV422)^5</f>
        <v>1080892.8774808322</v>
      </c>
      <c r="AQ422" s="18">
        <f t="shared" ref="AQ422" si="554">AP422*(1+$AV422)^5</f>
        <v>1164428.6068226532</v>
      </c>
      <c r="AR422" s="18">
        <f t="shared" ref="AR422" si="555">AQ422*(1+$AV422)^5</f>
        <v>1254420.3117954116</v>
      </c>
      <c r="AS422" s="18">
        <f t="shared" ref="AS422" si="556">AR422*(1+$AV422)^5</f>
        <v>1351366.9360448462</v>
      </c>
      <c r="AT422" s="18">
        <f t="shared" ref="AT422" si="557">AS422*(1+$AV422)^5</f>
        <v>1455805.9835793511</v>
      </c>
      <c r="AV422" s="46">
        <f t="shared" ref="AV422" si="558">AV370</f>
        <v>1.4999999999999999E-2</v>
      </c>
    </row>
    <row r="423" spans="1:48" x14ac:dyDescent="0.2">
      <c r="A423" s="21" t="str">
        <f t="shared" si="543"/>
        <v>CIMS.CAN.NS.Transportation Personal.Mode.UrbanWalk Cycle UrbanMarket share</v>
      </c>
      <c r="B423" s="1" t="s">
        <v>305</v>
      </c>
      <c r="C423" s="1" t="s">
        <v>213</v>
      </c>
      <c r="D423" s="1" t="s">
        <v>119</v>
      </c>
      <c r="E423" s="1" t="s">
        <v>72</v>
      </c>
      <c r="G423" s="1" t="s">
        <v>73</v>
      </c>
      <c r="H423" s="14">
        <f>Inputs!$C$85</f>
        <v>8.9086859688195987E-3</v>
      </c>
      <c r="I423" s="36">
        <f t="shared" ref="I423:R423" si="559">H423</f>
        <v>8.9086859688195987E-3</v>
      </c>
      <c r="J423" s="36">
        <f t="shared" si="559"/>
        <v>8.9086859688195987E-3</v>
      </c>
      <c r="K423" s="36">
        <f t="shared" si="559"/>
        <v>8.9086859688195987E-3</v>
      </c>
      <c r="L423" s="36">
        <f t="shared" si="559"/>
        <v>8.9086859688195987E-3</v>
      </c>
      <c r="M423" s="36">
        <f t="shared" si="559"/>
        <v>8.9086859688195987E-3</v>
      </c>
      <c r="N423" s="36">
        <f t="shared" si="559"/>
        <v>8.9086859688195987E-3</v>
      </c>
      <c r="O423" s="36">
        <f t="shared" si="559"/>
        <v>8.9086859688195987E-3</v>
      </c>
      <c r="P423" s="36">
        <f t="shared" si="559"/>
        <v>8.9086859688195987E-3</v>
      </c>
      <c r="Q423" s="36">
        <f t="shared" si="559"/>
        <v>8.9086859688195987E-3</v>
      </c>
      <c r="R423" s="36">
        <f t="shared" si="559"/>
        <v>8.9086859688195987E-3</v>
      </c>
      <c r="T423" s="5">
        <f t="shared" ref="T423:AT423" si="560">$H423*T420</f>
        <v>95497.161663352381</v>
      </c>
      <c r="U423" s="5">
        <f t="shared" si="560"/>
        <v>94383.2249546206</v>
      </c>
      <c r="V423" s="5">
        <f t="shared" si="560"/>
        <v>100351.05754770924</v>
      </c>
      <c r="W423" s="5">
        <f t="shared" si="560"/>
        <v>106523.71661587221</v>
      </c>
      <c r="X423" s="5">
        <f t="shared" si="560"/>
        <v>105992.75358783919</v>
      </c>
      <c r="Y423" s="5">
        <f t="shared" si="560"/>
        <v>101068.50735967483</v>
      </c>
      <c r="Z423" s="5">
        <f t="shared" si="560"/>
        <v>103592.4656750344</v>
      </c>
      <c r="AA423" s="5">
        <f t="shared" si="560"/>
        <v>97782.479042690145</v>
      </c>
      <c r="AB423" s="5">
        <f t="shared" si="560"/>
        <v>103716.61027239058</v>
      </c>
      <c r="AC423" s="5">
        <f t="shared" si="560"/>
        <v>96656.970302088972</v>
      </c>
      <c r="AD423" s="5">
        <f t="shared" si="560"/>
        <v>99107.574815401196</v>
      </c>
      <c r="AE423" s="5">
        <f t="shared" si="560"/>
        <v>112538.5693867377</v>
      </c>
      <c r="AF423" s="5">
        <f t="shared" si="560"/>
        <v>112161.22363323162</v>
      </c>
      <c r="AG423" s="5">
        <f t="shared" si="560"/>
        <v>98334.154506625651</v>
      </c>
      <c r="AH423" s="5">
        <f t="shared" si="560"/>
        <v>89294.586569336243</v>
      </c>
      <c r="AI423" s="5">
        <f t="shared" si="560"/>
        <v>110750.10795198494</v>
      </c>
      <c r="AJ423" s="5">
        <f t="shared" si="560"/>
        <v>112832.83249601751</v>
      </c>
      <c r="AK423" s="5">
        <f t="shared" si="560"/>
        <v>120079.77544005976</v>
      </c>
      <c r="AL423" s="5">
        <f t="shared" si="560"/>
        <v>119815.24742572186</v>
      </c>
      <c r="AM423" s="5">
        <f t="shared" si="560"/>
        <v>117079.53087966022</v>
      </c>
      <c r="AN423" s="5">
        <f t="shared" si="560"/>
        <v>103004.72924649401</v>
      </c>
      <c r="AO423" s="5">
        <f t="shared" si="560"/>
        <v>119038.59608479544</v>
      </c>
      <c r="AP423" s="5">
        <f t="shared" si="560"/>
        <v>121689.79677020216</v>
      </c>
      <c r="AQ423" s="5">
        <f t="shared" si="560"/>
        <v>124863.3308726359</v>
      </c>
      <c r="AR423" s="5">
        <f t="shared" si="560"/>
        <v>128584.00878875219</v>
      </c>
      <c r="AS423" s="5">
        <f t="shared" si="560"/>
        <v>132879.3208402356</v>
      </c>
      <c r="AT423" s="5">
        <f t="shared" si="560"/>
        <v>137779.60702011557</v>
      </c>
    </row>
    <row r="424" spans="1:48" x14ac:dyDescent="0.2">
      <c r="A424" s="21" t="str">
        <f t="shared" si="543"/>
        <v>CIMS.CAN.NS.Transportation Personal.Mode.UrbanPassenger Vehicle Urban 1 PassengerMarket share</v>
      </c>
      <c r="B424" s="1" t="s">
        <v>305</v>
      </c>
      <c r="C424" s="1" t="s">
        <v>213</v>
      </c>
      <c r="D424" s="1" t="s">
        <v>121</v>
      </c>
      <c r="E424" s="1" t="s">
        <v>72</v>
      </c>
      <c r="G424" s="1" t="s">
        <v>73</v>
      </c>
      <c r="H424" s="14" cm="1">
        <f t="array" ref="H424">(1-$H423)*INDEX($T424:$AT424,MATCH(H$1,$T$2:$AT$2,0))/SUM(_xlfn._xlws.FILTER($T424:$AT426,$T$2:$AT$2=H$1))</f>
        <v>0.38298993448833901</v>
      </c>
      <c r="I424" s="14" cm="1">
        <f t="array" ref="I424">(1-$H423)*INDEX($T424:$AT424,MATCH(I$1,$T$2:$AT$2,0))/SUM(_xlfn._xlws.FILTER($T424:$AT426,$T$2:$AT$2=I$1))</f>
        <v>0.37901754587570174</v>
      </c>
      <c r="J424" s="14" cm="1">
        <f t="array" ref="J424">(1-$H423)*INDEX($T424:$AT424,MATCH(J$1,$T$2:$AT$2,0))/SUM(_xlfn._xlws.FILTER($T424:$AT426,$T$2:$AT$2=J$1))</f>
        <v>0.37117280005262587</v>
      </c>
      <c r="K424" s="14" cm="1">
        <f t="array" ref="K424">(1-$H423)*INDEX($T424:$AT424,MATCH(K$1,$T$2:$AT$2,0))/SUM(_xlfn._xlws.FILTER($T424:$AT426,$T$2:$AT$2=K$1))</f>
        <v>0.37241128120104594</v>
      </c>
      <c r="L424" s="14" cm="1">
        <f t="array" ref="L424">(1-$H423)*INDEX($T424:$AT424,MATCH(L$1,$T$2:$AT$2,0))/SUM(_xlfn._xlws.FILTER($T424:$AT426,$T$2:$AT$2=L$1))</f>
        <v>0.36801034692115403</v>
      </c>
      <c r="M424" s="14" cm="1">
        <f t="array" ref="M424">(1-$H423)*INDEX($T424:$AT424,MATCH(M$1,$T$2:$AT$2,0))/SUM(_xlfn._xlws.FILTER($T424:$AT426,$T$2:$AT$2=M$1))</f>
        <v>0.36208605109849834</v>
      </c>
      <c r="N424" s="14" cm="1">
        <f t="array" ref="N424">(1-$H423)*INDEX($T424:$AT424,MATCH(N$1,$T$2:$AT$2,0))/SUM(_xlfn._xlws.FILTER($T424:$AT426,$T$2:$AT$2=N$1))</f>
        <v>0.35747307734421863</v>
      </c>
      <c r="O424" s="14" cm="1">
        <f t="array" ref="O424">(1-$H423)*INDEX($T424:$AT424,MATCH(O$1,$T$2:$AT$2,0))/SUM(_xlfn._xlws.FILTER($T424:$AT426,$T$2:$AT$2=O$1))</f>
        <v>0.35294980912154844</v>
      </c>
      <c r="P424" s="14" cm="1">
        <f t="array" ref="P424">(1-$H423)*INDEX($T424:$AT424,MATCH(P$1,$T$2:$AT$2,0))/SUM(_xlfn._xlws.FILTER($T424:$AT426,$T$2:$AT$2=P$1))</f>
        <v>0.34854683517701768</v>
      </c>
      <c r="Q424" s="14" cm="1">
        <f t="array" ref="Q424">(1-$H423)*INDEX($T424:$AT424,MATCH(Q$1,$T$2:$AT$2,0))/SUM(_xlfn._xlws.FILTER($T424:$AT426,$T$2:$AT$2=Q$1))</f>
        <v>0.34429120244309963</v>
      </c>
      <c r="R424" s="14" cm="1">
        <f t="array" ref="R424">(1-$H423)*INDEX($T424:$AT424,MATCH(R$1,$T$2:$AT$2,0))/SUM(_xlfn._xlws.FILTER($T424:$AT426,$T$2:$AT$2=R$1))</f>
        <v>0.34020588041667255</v>
      </c>
      <c r="T424" s="5">
        <f>(T441*NS!C$77*Inputs!D$73+T443*NS!C$112*Inputs!D$75)*Inputs!$C$55+NS!C$142*1000</f>
        <v>4105482.2021205178</v>
      </c>
      <c r="U424" s="5">
        <f>(U441*NS!D$77*Inputs!E$73+U443*NS!D$112*Inputs!E$75)*Inputs!$C$55+NS!D$142*1000</f>
        <v>4069855.0929840724</v>
      </c>
      <c r="V424" s="5">
        <f>(V441*NS!E$77*Inputs!F$73+V443*NS!E$112*Inputs!F$75)*Inputs!$C$55+NS!E$142*1000</f>
        <v>4259519.6834017355</v>
      </c>
      <c r="W424" s="5">
        <f>(W441*NS!F$77*Inputs!G$73+W443*NS!F$112*Inputs!G$75)*Inputs!$C$55+NS!F$142*1000</f>
        <v>4345398.6477861786</v>
      </c>
      <c r="X424" s="5">
        <f>(X441*NS!G$77*Inputs!H$73+X443*NS!G$112*Inputs!H$75)*Inputs!$C$55+NS!G$142*1000</f>
        <v>4376016.5749490485</v>
      </c>
      <c r="Y424" s="5">
        <f>(Y441*NS!H$77*Inputs!I$73+Y443*NS!H$112*Inputs!I$75)*Inputs!$C$55+NS!H$142*1000</f>
        <v>4299931.2983820327</v>
      </c>
      <c r="Z424" s="5">
        <f>(Z441*NS!I$77*Inputs!J$73+Z443*NS!I$112*Inputs!J$75)*Inputs!$C$55+NS!I$142*1000</f>
        <v>4374958.4291138966</v>
      </c>
      <c r="AA424" s="5">
        <f>(AA441*NS!J$77*Inputs!K$73+AA443*NS!J$112*Inputs!K$75)*Inputs!$C$55+NS!J$142*1000</f>
        <v>4183166.6325587686</v>
      </c>
      <c r="AB424" s="5">
        <f>(AB441*NS!K$77*Inputs!L$73+AB443*NS!K$112*Inputs!L$75)*Inputs!$C$55+NS!K$142*1000</f>
        <v>4461124.5379508128</v>
      </c>
      <c r="AC424" s="5">
        <f>(AC441*NS!L$77*Inputs!M$73+AC443*NS!L$112*Inputs!M$75)*Inputs!$C$55+NS!L$142*1000</f>
        <v>3987501.3293238408</v>
      </c>
      <c r="AD424" s="5">
        <f>(AD441*NS!M$77*Inputs!N$73+AD443*NS!M$112*Inputs!N$75)*Inputs!$C$55+NS!M$142*1000</f>
        <v>4129232.5466863126</v>
      </c>
      <c r="AE424" s="5">
        <f>(AE441*NS!N$77*Inputs!O$73+AE443*NS!N$112*Inputs!O$75)*Inputs!$C$55+NS!N$142*1000</f>
        <v>4616014.9546608943</v>
      </c>
      <c r="AF424" s="5">
        <f>(AF441*NS!O$77*Inputs!P$73+AF443*NS!O$112*Inputs!P$75)*Inputs!$C$55+NS!O$142*1000</f>
        <v>4733308.5367811508</v>
      </c>
      <c r="AG424" s="5">
        <f>(AG441*NS!P$77*Inputs!Q$73+AG443*NS!P$112*Inputs!Q$75)*Inputs!$C$55+NS!P$142*1000</f>
        <v>4073945.4200624432</v>
      </c>
      <c r="AH424" s="5">
        <f>(AH441*NS!Q$77*Inputs!R$73+AH443*NS!Q$112*Inputs!R$75)*Inputs!$C$55+NS!Q$142*1000</f>
        <v>3660924.2682282594</v>
      </c>
      <c r="AI424" s="5">
        <f>(AI441*NS!R$77*Inputs!S$73+AI443*NS!R$112*Inputs!S$75)*Inputs!$C$55+NS!R$142*1000</f>
        <v>4629705.1821008092</v>
      </c>
      <c r="AJ424" s="5">
        <f>(AJ441*NS!S$77*Inputs!T$73+AJ443*NS!S$112*Inputs!T$75)*Inputs!$C$55+NS!S$142*1000</f>
        <v>4744821.7944914019</v>
      </c>
      <c r="AK424" s="5">
        <f>(AK441*NS!T$77*Inputs!U$73+AK443*NS!T$112*Inputs!U$75)*Inputs!$C$55+NS!T$142*1000</f>
        <v>4872426.6541411802</v>
      </c>
      <c r="AL424" s="5">
        <f>(AL441*NS!U$77*Inputs!V$73+AL443*NS!U$112*Inputs!V$75)*Inputs!$C$55+NS!U$142*1000</f>
        <v>4918726.9207626861</v>
      </c>
      <c r="AM424" s="5">
        <f>(AM441*NS!V$77*Inputs!W$73+AM443*NS!V$112*Inputs!W$75)*Inputs!$C$55+NS!V$142*1000</f>
        <v>4836457.2426497471</v>
      </c>
      <c r="AN424" s="5">
        <f>(AN441*NS!W$77*Inputs!X$73+AN443*NS!W$112*Inputs!X$75)*Inputs!$C$55+NS!W$142*1000</f>
        <v>4136870.3723475458</v>
      </c>
      <c r="AO424" s="48">
        <f>(AO441*NS!$W$77*Inputs!$X$73+AO443*NS!$W$112*Inputs!$X$75)*Inputs!$C$55+NS!$W$142*1000</f>
        <v>4838223.6544772713</v>
      </c>
      <c r="AP424" s="48">
        <f>(AP441*NS!$W$77*Inputs!$X$73+AP443*NS!$W$112*Inputs!$X$75)*Inputs!$C$55+NS!$W$142*1000</f>
        <v>4882967.7334109219</v>
      </c>
      <c r="AQ424" s="48">
        <f>(AQ441*NS!$W$77*Inputs!$X$73+AQ443*NS!$W$112*Inputs!$X$75)*Inputs!$C$55+NS!$W$142*1000</f>
        <v>4946912.3675505342</v>
      </c>
      <c r="AR424" s="48">
        <f>(AR441*NS!$W$77*Inputs!$X$73+AR443*NS!$W$112*Inputs!$X$75)*Inputs!$C$55+NS!$W$142*1000</f>
        <v>5030769.9109110851</v>
      </c>
      <c r="AS424" s="48">
        <f>(AS441*NS!$W$77*Inputs!$X$73+AS443*NS!$W$112*Inputs!$X$75)*Inputs!$C$55+NS!$W$142*1000</f>
        <v>5135345.5843015769</v>
      </c>
      <c r="AT424" s="48">
        <f>(AT441*NS!$W$77*Inputs!$X$73+AT443*NS!$W$112*Inputs!$X$75)*Inputs!$C$55+NS!$W$142*1000</f>
        <v>5261542.7992184926</v>
      </c>
    </row>
    <row r="425" spans="1:48" x14ac:dyDescent="0.2">
      <c r="A425" s="21" t="str">
        <f t="shared" si="543"/>
        <v>CIMS.CAN.NS.Transportation Personal.Mode.UrbanPassenger Vehicle Urban 3 PassengerMarket share</v>
      </c>
      <c r="B425" s="1" t="s">
        <v>305</v>
      </c>
      <c r="C425" s="1" t="s">
        <v>213</v>
      </c>
      <c r="D425" s="1" t="s">
        <v>120</v>
      </c>
      <c r="E425" s="1" t="s">
        <v>72</v>
      </c>
      <c r="G425" s="1" t="s">
        <v>73</v>
      </c>
      <c r="H425" s="14" cm="1">
        <f t="array" ref="H425">(1-$H423)*INDEX($T425:$AT425,MATCH(H$1,$T$2:$AT$2,0))/SUM(_xlfn._xlws.FILTER($T424:$AT426,$T$2:$AT$2=H$1))</f>
        <v>0.50874750158509841</v>
      </c>
      <c r="I425" s="14" cm="1">
        <f t="array" ref="I425">(1-$H423)*INDEX($T425:$AT425,MATCH(I$1,$T$2:$AT$2,0))/SUM(_xlfn._xlws.FILTER($T424:$AT426,$T$2:$AT$2=I$1))</f>
        <v>0.50409354337882106</v>
      </c>
      <c r="J425" s="14" cm="1">
        <f t="array" ref="J425">(1-$H423)*INDEX($T425:$AT425,MATCH(J$1,$T$2:$AT$2,0))/SUM(_xlfn._xlws.FILTER($T424:$AT426,$T$2:$AT$2=J$1))</f>
        <v>0.49499523115007432</v>
      </c>
      <c r="K425" s="14" cm="1">
        <f t="array" ref="K425">(1-$H423)*INDEX($T425:$AT425,MATCH(K$1,$T$2:$AT$2,0))/SUM(_xlfn._xlws.FILTER($T424:$AT426,$T$2:$AT$2=K$1))</f>
        <v>0.50542155295136693</v>
      </c>
      <c r="L425" s="14" cm="1">
        <f t="array" ref="L425">(1-$H423)*INDEX($T425:$AT425,MATCH(L$1,$T$2:$AT$2,0))/SUM(_xlfn._xlws.FILTER($T424:$AT426,$T$2:$AT$2=L$1))</f>
        <v>0.50991153510634457</v>
      </c>
      <c r="M425" s="14" cm="1">
        <f t="array" ref="M425">(1-$H423)*INDEX($T425:$AT425,MATCH(M$1,$T$2:$AT$2,0))/SUM(_xlfn._xlws.FILTER($T424:$AT426,$T$2:$AT$2=M$1))</f>
        <v>0.50909605761147103</v>
      </c>
      <c r="N425" s="14" cm="1">
        <f t="array" ref="N425">(1-$H423)*INDEX($T425:$AT425,MATCH(N$1,$T$2:$AT$2,0))/SUM(_xlfn._xlws.FILTER($T424:$AT426,$T$2:$AT$2=N$1))</f>
        <v>0.50725627294915876</v>
      </c>
      <c r="O425" s="14" cm="1">
        <f t="array" ref="O425">(1-$H423)*INDEX($T425:$AT425,MATCH(O$1,$T$2:$AT$2,0))/SUM(_xlfn._xlws.FILTER($T424:$AT426,$T$2:$AT$2=O$1))</f>
        <v>0.50547361324204798</v>
      </c>
      <c r="P425" s="14" cm="1">
        <f t="array" ref="P425">(1-$H423)*INDEX($T425:$AT425,MATCH(P$1,$T$2:$AT$2,0))/SUM(_xlfn._xlws.FILTER($T424:$AT426,$T$2:$AT$2=P$1))</f>
        <v>0.50375901112447108</v>
      </c>
      <c r="Q425" s="14" cm="1">
        <f t="array" ref="Q425">(1-$H423)*INDEX($T425:$AT425,MATCH(Q$1,$T$2:$AT$2,0))/SUM(_xlfn._xlws.FILTER($T424:$AT426,$T$2:$AT$2=Q$1))</f>
        <v>0.50212168858809758</v>
      </c>
      <c r="R425" s="14" cm="1">
        <f t="array" ref="R425">(1-$H423)*INDEX($T425:$AT425,MATCH(R$1,$T$2:$AT$2,0))/SUM(_xlfn._xlws.FILTER($T424:$AT426,$T$2:$AT$2=R$1))</f>
        <v>0.50056900957153427</v>
      </c>
      <c r="T425" s="5">
        <f>(T441*NS!C$77*Inputs!D$74+T443*NS!C$112*Inputs!D$76)*Inputs!$C$55</f>
        <v>5453547.5349274362</v>
      </c>
      <c r="U425" s="5">
        <f>(U441*NS!D$77*Inputs!E$74+U443*NS!D$112*Inputs!E$76)*Inputs!$C$55</f>
        <v>5394474.4442174705</v>
      </c>
      <c r="V425" s="5">
        <f>(V441*NS!E$77*Inputs!F$74+V443*NS!E$112*Inputs!F$76)*Inputs!$C$55</f>
        <v>5647621.3537809178</v>
      </c>
      <c r="W425" s="5">
        <f>(W441*NS!F$77*Inputs!G$74+W443*NS!F$112*Inputs!G$76)*Inputs!$C$55</f>
        <v>5787550.9557296056</v>
      </c>
      <c r="X425" s="5">
        <f>(X441*NS!G$77*Inputs!H$74+X443*NS!G$112*Inputs!H$76)*Inputs!$C$55</f>
        <v>5826996.3126980644</v>
      </c>
      <c r="Y425" s="5">
        <f>(Y441*NS!H$77*Inputs!I$74+Y443*NS!H$112*Inputs!I$76)*Inputs!$C$55</f>
        <v>5718910.9793817941</v>
      </c>
      <c r="Z425" s="5">
        <f>(Z441*NS!I$77*Inputs!J$74+Z443*NS!I$112*Inputs!J$76)*Inputs!$C$55</f>
        <v>5806015.7312336825</v>
      </c>
      <c r="AA425" s="5">
        <f>(AA441*NS!J$77*Inputs!K$74+AA443*NS!J$112*Inputs!K$76)*Inputs!$C$55</f>
        <v>5547347.0639405111</v>
      </c>
      <c r="AB425" s="5">
        <f>(AB441*NS!K$77*Inputs!L$74+AB443*NS!K$112*Inputs!L$76)*Inputs!$C$55</f>
        <v>5899745.3038526392</v>
      </c>
      <c r="AC425" s="5">
        <f>(AC441*NS!L$77*Inputs!M$74+AC443*NS!L$112*Inputs!M$76)*Inputs!$C$55</f>
        <v>5310326.8457835587</v>
      </c>
      <c r="AD425" s="5">
        <f>(AD441*NS!M$77*Inputs!N$74+AD443*NS!M$112*Inputs!N$76)*Inputs!$C$55</f>
        <v>5506735.4575270722</v>
      </c>
      <c r="AE425" s="5">
        <f>(AE441*NS!N$77*Inputs!O$74+AE443*NS!N$112*Inputs!O$76)*Inputs!$C$55</f>
        <v>6176976.7596136741</v>
      </c>
      <c r="AF425" s="5">
        <f>(AF441*NS!O$77*Inputs!P$74+AF443*NS!O$112*Inputs!P$76)*Inputs!$C$55</f>
        <v>6334232.6634158688</v>
      </c>
      <c r="AG425" s="5">
        <f>(AG441*NS!P$77*Inputs!Q$74+AG443*NS!P$112*Inputs!Q$76)*Inputs!$C$55</f>
        <v>5474125.4027996594</v>
      </c>
      <c r="AH425" s="5">
        <f>(AH441*NS!Q$77*Inputs!R$74+AH443*NS!Q$112*Inputs!R$76)*Inputs!$C$55</f>
        <v>4938879.6236103997</v>
      </c>
      <c r="AI425" s="5">
        <f>(AI441*NS!R$77*Inputs!S$74+AI443*NS!R$112*Inputs!S$76)*Inputs!$C$55</f>
        <v>6283248.9265575176</v>
      </c>
      <c r="AJ425" s="5">
        <f>(AJ441*NS!S$77*Inputs!T$74+AJ443*NS!S$112*Inputs!T$76)*Inputs!$C$55</f>
        <v>6466604.990690547</v>
      </c>
      <c r="AK425" s="5">
        <f>(AK441*NS!T$77*Inputs!U$74+AK443*NS!T$112*Inputs!U$76)*Inputs!$C$55</f>
        <v>6687098.3165654689</v>
      </c>
      <c r="AL425" s="5">
        <f>(AL441*NS!U$77*Inputs!V$74+AL443*NS!U$112*Inputs!V$76)*Inputs!$C$55</f>
        <v>6797984.5583488708</v>
      </c>
      <c r="AM425" s="5">
        <f>(AM441*NS!V$77*Inputs!W$74+AM443*NS!V$112*Inputs!W$76)*Inputs!$C$55</f>
        <v>6701347.8227124549</v>
      </c>
      <c r="AN425" s="5">
        <f>(AN441*NS!W$77*Inputs!X$74+AN443*NS!W$112*Inputs!X$76)*Inputs!$C$55</f>
        <v>5768589.0273249131</v>
      </c>
      <c r="AO425" s="48">
        <f>(AO441*NS!$W$77*Inputs!$X$74+AO443*NS!$W$112*Inputs!$X$76)*Inputs!$C$55</f>
        <v>6802583.4766744431</v>
      </c>
      <c r="AP425" s="48">
        <f>(AP441*NS!$W$77*Inputs!$X$74+AP443*NS!$W$112*Inputs!$X$76)*Inputs!$C$55</f>
        <v>6928958.2079378506</v>
      </c>
      <c r="AQ425" s="48">
        <f>(AQ441*NS!$W$77*Inputs!$X$74+AQ443*NS!$W$112*Inputs!$X$76)*Inputs!$C$55</f>
        <v>7084672.1097288141</v>
      </c>
      <c r="AR425" s="48">
        <f>(AR441*NS!$W$77*Inputs!$X$74+AR443*NS!$W$112*Inputs!$X$76)*Inputs!$C$55</f>
        <v>7271033.387028777</v>
      </c>
      <c r="AS425" s="48">
        <f>(AS441*NS!$W$77*Inputs!$X$74+AS443*NS!$W$112*Inputs!$X$76)*Inputs!$C$55</f>
        <v>7489498.3606184172</v>
      </c>
      <c r="AT425" s="48">
        <f>(AT441*NS!$W$77*Inputs!$X$74+AT443*NS!$W$112*Inputs!$X$76)*Inputs!$C$55</f>
        <v>7741680.6099803243</v>
      </c>
    </row>
    <row r="426" spans="1:48" x14ac:dyDescent="0.2">
      <c r="A426" s="21" t="str">
        <f t="shared" si="543"/>
        <v>CIMS.CAN.NS.Transportation Personal.Mode.UrbanPublic Transit UrbanMarket share</v>
      </c>
      <c r="B426" s="1" t="s">
        <v>305</v>
      </c>
      <c r="C426" s="1" t="s">
        <v>213</v>
      </c>
      <c r="D426" s="1" t="s">
        <v>122</v>
      </c>
      <c r="E426" s="1" t="s">
        <v>72</v>
      </c>
      <c r="G426" s="1" t="s">
        <v>73</v>
      </c>
      <c r="H426" s="14" cm="1">
        <f t="array" ref="H426">(1-$H$9)*INDEX($T426:$AT426,MATCH(H$1,$T$2:$AT$2,0))/SUM(_xlfn._xlws.FILTER($T424:$AT426,$T$2:$AT$2=H$1))</f>
        <v>0.10024694652365544</v>
      </c>
      <c r="I426" s="14" cm="1">
        <f t="array" ref="I426">(1-$H$9)*INDEX($T426:$AT426,MATCH(I$1,$T$2:$AT$2,0))/SUM(_xlfn._xlws.FILTER($T424:$AT426,$T$2:$AT$2=I$1))</f>
        <v>0.1089508335386951</v>
      </c>
      <c r="J426" s="14" cm="1">
        <f t="array" ref="J426">(1-$H$9)*INDEX($T426:$AT426,MATCH(J$1,$T$2:$AT$2,0))/SUM(_xlfn._xlws.FILTER($T424:$AT426,$T$2:$AT$2=J$1))</f>
        <v>0.12604618874154525</v>
      </c>
      <c r="K426" s="14" cm="1">
        <f t="array" ref="K426">(1-$H$9)*INDEX($T426:$AT426,MATCH(K$1,$T$2:$AT$2,0))/SUM(_xlfn._xlws.FILTER($T424:$AT426,$T$2:$AT$2=K$1))</f>
        <v>0.11427653363048683</v>
      </c>
      <c r="L426" s="14" cm="1">
        <f t="array" ref="L426">(1-$H$9)*INDEX($T426:$AT426,MATCH(L$1,$T$2:$AT$2,0))/SUM(_xlfn._xlws.FILTER($T424:$AT426,$T$2:$AT$2=L$1))</f>
        <v>0.11418668532506332</v>
      </c>
      <c r="M426" s="14" cm="1">
        <f t="array" ref="M426">(1-$H$9)*INDEX($T426:$AT426,MATCH(M$1,$T$2:$AT$2,0))/SUM(_xlfn._xlws.FILTER($T424:$AT426,$T$2:$AT$2=M$1))</f>
        <v>0.12098704087466024</v>
      </c>
      <c r="N426" s="14" cm="1">
        <f t="array" ref="N426">(1-$H$9)*INDEX($T426:$AT426,MATCH(N$1,$T$2:$AT$2,0))/SUM(_xlfn._xlws.FILTER($T424:$AT426,$T$2:$AT$2=N$1))</f>
        <v>0.12749780161409791</v>
      </c>
      <c r="O426" s="14" cm="1">
        <f t="array" ref="O426">(1-$H$9)*INDEX($T426:$AT426,MATCH(O$1,$T$2:$AT$2,0))/SUM(_xlfn._xlws.FILTER($T424:$AT426,$T$2:$AT$2=O$1))</f>
        <v>0.13386041204212407</v>
      </c>
      <c r="P426" s="14" cm="1">
        <f t="array" ref="P426">(1-$H$9)*INDEX($T426:$AT426,MATCH(P$1,$T$2:$AT$2,0))/SUM(_xlfn._xlws.FILTER($T424:$AT426,$T$2:$AT$2=P$1))</f>
        <v>0.14003297755198096</v>
      </c>
      <c r="Q426" s="14" cm="1">
        <f t="array" ref="Q426">(1-$H$9)*INDEX($T426:$AT426,MATCH(Q$1,$T$2:$AT$2,0))/SUM(_xlfn._xlws.FILTER($T424:$AT426,$T$2:$AT$2=Q$1))</f>
        <v>0.14597890320672471</v>
      </c>
      <c r="R426" s="14" cm="1">
        <f t="array" ref="R426">(1-$H$9)*INDEX($T426:$AT426,MATCH(R$1,$T$2:$AT$2,0))/SUM(_xlfn._xlws.FILTER($T424:$AT426,$T$2:$AT$2=R$1))</f>
        <v>0.15166758291077551</v>
      </c>
      <c r="T426" s="5">
        <f>SUM(NS!C$177,NS!C$212)*1000</f>
        <v>1065029.4979999999</v>
      </c>
      <c r="U426" s="5">
        <f>SUM(NS!D$177,NS!D$212)*1000</f>
        <v>1035804.2390000001</v>
      </c>
      <c r="V426" s="5">
        <f>SUM(NS!E$177,NS!E$212)*1000</f>
        <v>1256914.115</v>
      </c>
      <c r="W426" s="5">
        <f>SUM(NS!F$177,NS!F$212)*1000</f>
        <v>1717813.8699999999</v>
      </c>
      <c r="X426" s="5">
        <f>SUM(NS!G$177,NS!G$212)*1000</f>
        <v>1588680.949</v>
      </c>
      <c r="Y426" s="5">
        <f>SUM(NS!H$177,NS!H$212)*1000</f>
        <v>1225029.166</v>
      </c>
      <c r="Z426" s="5">
        <f>SUM(NS!I$177,NS!I$212)*1000</f>
        <v>1343687.6459999999</v>
      </c>
      <c r="AA426" s="5">
        <f>SUM(NS!J$177,NS!J$212)*1000</f>
        <v>1147787.0969999998</v>
      </c>
      <c r="AB426" s="5">
        <f>SUM(NS!K$177,NS!K$212)*1000</f>
        <v>1177603.051</v>
      </c>
      <c r="AC426" s="5">
        <f>SUM(NS!L$177,NS!L$212)*1000</f>
        <v>1455259.7709999999</v>
      </c>
      <c r="AD426" s="5">
        <f>SUM(NS!M$177,NS!M$212)*1000</f>
        <v>1389749.6940000001</v>
      </c>
      <c r="AE426" s="5">
        <f>SUM(NS!N$177,NS!N$212)*1000</f>
        <v>1726924.13</v>
      </c>
      <c r="AF426" s="5">
        <f>SUM(NS!O$177,NS!O$212)*1000</f>
        <v>1410394.929</v>
      </c>
      <c r="AG426" s="5">
        <f>SUM(NS!P$177,NS!P$212)*1000</f>
        <v>1391603.8659999999</v>
      </c>
      <c r="AH426" s="5">
        <f>SUM(NS!Q$177,NS!Q$212)*1000</f>
        <v>1334218.8639999998</v>
      </c>
      <c r="AI426" s="5">
        <f>SUM(NS!R$177,NS!R$212)*1000</f>
        <v>1407995.4010000001</v>
      </c>
      <c r="AJ426" s="5">
        <f>SUM(NS!S$177,NS!S$212)*1000</f>
        <v>1341225.83</v>
      </c>
      <c r="AK426" s="5">
        <f>SUM(NS!T$177,NS!T$212)*1000</f>
        <v>1799350.0469999998</v>
      </c>
      <c r="AL426" s="5">
        <f>SUM(NS!U$177,NS!U$212)*1000</f>
        <v>1612734.797</v>
      </c>
      <c r="AM426" s="5">
        <f>SUM(NS!V$177,NS!V$212)*1000</f>
        <v>1487292.7449999999</v>
      </c>
      <c r="AN426" s="5">
        <f>SUM(NS!W$177,NS!W$212)*1000</f>
        <v>1553816.7290000001</v>
      </c>
      <c r="AO426" s="41">
        <f t="shared" ref="AO426" si="561">AM426*(1+$AV426)^5</f>
        <v>1602236.6832817816</v>
      </c>
      <c r="AP426" s="18">
        <f t="shared" ref="AP426" si="562">AO426*(1+$AV426)^5</f>
        <v>1726063.9493362177</v>
      </c>
      <c r="AQ426" s="18">
        <f t="shared" ref="AQ426" si="563">AP426*(1+$AV426)^5</f>
        <v>1859461.0823013964</v>
      </c>
      <c r="AR426" s="18">
        <f t="shared" ref="AR426" si="564">AQ426*(1+$AV426)^5</f>
        <v>2003167.6798088204</v>
      </c>
      <c r="AS426" s="18">
        <f t="shared" ref="AS426" si="565">AR426*(1+$AV426)^5</f>
        <v>2157980.4985562181</v>
      </c>
      <c r="AT426" s="18">
        <f t="shared" ref="AT426" si="566">AS426*(1+$AV426)^5</f>
        <v>2324757.871789041</v>
      </c>
      <c r="AV426" s="46">
        <f t="shared" ref="AV426" si="567">AV374</f>
        <v>1.4999999999999999E-2</v>
      </c>
    </row>
    <row r="427" spans="1:48" x14ac:dyDescent="0.2">
      <c r="A427" s="21" t="str">
        <f t="shared" si="543"/>
        <v>CIMS.CAN.NS.Transportation Personal.Mode.UrbanPassenger Vehicle Urban 1 PassengerService requestedCIMS.CAN.NS.Transportation Personal.Passenger Vehicles</v>
      </c>
      <c r="B427" s="1" t="s">
        <v>305</v>
      </c>
      <c r="C427" s="1" t="s">
        <v>213</v>
      </c>
      <c r="D427" s="1" t="s">
        <v>121</v>
      </c>
      <c r="E427" s="1" t="s">
        <v>71</v>
      </c>
      <c r="F427" s="1" t="s">
        <v>308</v>
      </c>
      <c r="G427" s="1" t="s">
        <v>157</v>
      </c>
      <c r="H427" s="14">
        <v>1</v>
      </c>
      <c r="I427" s="14"/>
      <c r="J427" s="14"/>
      <c r="K427" s="14"/>
      <c r="L427" s="14"/>
      <c r="M427" s="14"/>
      <c r="N427" s="14"/>
      <c r="O427" s="14"/>
      <c r="P427" s="14"/>
      <c r="Q427" s="14"/>
      <c r="R427" s="14"/>
      <c r="T427" s="5"/>
      <c r="U427" s="5"/>
      <c r="V427" s="5"/>
      <c r="W427" s="5"/>
      <c r="X427" s="5"/>
      <c r="Y427" s="5"/>
      <c r="Z427" s="5"/>
      <c r="AA427" s="5"/>
      <c r="AB427" s="5"/>
      <c r="AC427" s="5"/>
      <c r="AD427" s="5"/>
      <c r="AE427" s="5"/>
      <c r="AF427" s="5"/>
      <c r="AG427" s="5"/>
      <c r="AH427" s="5"/>
      <c r="AI427" s="5"/>
      <c r="AJ427" s="5"/>
      <c r="AK427" s="5"/>
      <c r="AL427" s="5"/>
      <c r="AM427" s="5"/>
      <c r="AN427" s="5"/>
      <c r="AO427" s="18"/>
      <c r="AP427" s="18"/>
      <c r="AQ427" s="18"/>
      <c r="AR427" s="18"/>
      <c r="AS427" s="18"/>
      <c r="AT427" s="18"/>
    </row>
    <row r="428" spans="1:48" x14ac:dyDescent="0.2">
      <c r="A428" s="21" t="str">
        <f t="shared" si="543"/>
        <v>CIMS.CAN.NS.Transportation Personal.Mode.UrbanPassenger Vehicle Urban 3 PassengerService requestedCIMS.CAN.NS.Transportation Personal.Passenger Vehicles</v>
      </c>
      <c r="B428" s="1" t="s">
        <v>305</v>
      </c>
      <c r="C428" s="1" t="s">
        <v>213</v>
      </c>
      <c r="D428" s="1" t="s">
        <v>120</v>
      </c>
      <c r="E428" s="1" t="s">
        <v>71</v>
      </c>
      <c r="F428" s="1" t="s">
        <v>308</v>
      </c>
      <c r="G428" s="1" t="s">
        <v>157</v>
      </c>
      <c r="H428" s="14">
        <f t="shared" ref="H428" si="568">ROUND(1/3,6)</f>
        <v>0.33333299999999999</v>
      </c>
      <c r="I428" s="14"/>
      <c r="J428" s="14"/>
      <c r="K428" s="14"/>
      <c r="L428" s="14"/>
      <c r="M428" s="14"/>
      <c r="N428" s="14"/>
      <c r="O428" s="14"/>
      <c r="P428" s="14"/>
      <c r="Q428" s="14"/>
      <c r="R428" s="14"/>
      <c r="T428" s="5"/>
      <c r="U428" s="5"/>
      <c r="V428" s="5"/>
      <c r="W428" s="5"/>
      <c r="X428" s="5"/>
      <c r="Y428" s="5"/>
      <c r="Z428" s="5"/>
      <c r="AA428" s="5"/>
      <c r="AB428" s="5"/>
      <c r="AC428" s="5"/>
      <c r="AD428" s="5"/>
      <c r="AE428" s="5"/>
      <c r="AF428" s="5"/>
      <c r="AG428" s="5"/>
      <c r="AH428" s="5"/>
      <c r="AI428" s="5"/>
      <c r="AJ428" s="5"/>
      <c r="AK428" s="5"/>
      <c r="AL428" s="5"/>
      <c r="AM428" s="5"/>
      <c r="AN428" s="5"/>
      <c r="AO428" s="18"/>
      <c r="AP428" s="18"/>
      <c r="AQ428" s="18"/>
      <c r="AR428" s="18"/>
      <c r="AS428" s="18"/>
      <c r="AT428" s="18"/>
    </row>
    <row r="429" spans="1:48" x14ac:dyDescent="0.2">
      <c r="A429" s="21" t="str">
        <f t="shared" si="543"/>
        <v>CIMS.CAN.NS.Transportation Personal.Mode.Intercity LandBus IntercityMarket share</v>
      </c>
      <c r="B429" s="1" t="s">
        <v>306</v>
      </c>
      <c r="C429" s="1" t="s">
        <v>213</v>
      </c>
      <c r="D429" s="1" t="s">
        <v>123</v>
      </c>
      <c r="E429" s="1" t="s">
        <v>72</v>
      </c>
      <c r="G429" s="1" t="s">
        <v>73</v>
      </c>
      <c r="H429" s="14" cm="1">
        <f t="array" ref="H429">INDEX($T429:$AT429,MATCH(H$1,$T$2:$AT$2,0))/SUM(_xlfn._xlws.FILTER($T429:$AT431,$T$2:$AT$2=H$1))</f>
        <v>3.2840189577459294E-2</v>
      </c>
      <c r="I429" s="14" cm="1">
        <f t="array" ref="I429">INDEX($T429:$AT429,MATCH(I$1,$T$2:$AT$2,0))/SUM(_xlfn._xlws.FILTER($T429:$AT431,$T$2:$AT$2=I$1))</f>
        <v>3.1541415126015E-2</v>
      </c>
      <c r="J429" s="14" cm="1">
        <f t="array" ref="J429">INDEX($T429:$AT429,MATCH(J$1,$T$2:$AT$2,0))/SUM(_xlfn._xlws.FILTER($T429:$AT431,$T$2:$AT$2=J$1))</f>
        <v>2.1819391422487171E-2</v>
      </c>
      <c r="K429" s="14" cm="1">
        <f t="array" ref="K429">INDEX($T429:$AT429,MATCH(K$1,$T$2:$AT$2,0))/SUM(_xlfn._xlws.FILTER($T429:$AT431,$T$2:$AT$2=K$1))</f>
        <v>1.8807511094103047E-2</v>
      </c>
      <c r="L429" s="14" cm="1">
        <f t="array" ref="L429">INDEX($T429:$AT429,MATCH(L$1,$T$2:$AT$2,0))/SUM(_xlfn._xlws.FILTER($T429:$AT431,$T$2:$AT$2=L$1))</f>
        <v>1.4053517517021089E-2</v>
      </c>
      <c r="M429" s="14" cm="1">
        <f t="array" ref="M429">INDEX($T429:$AT429,MATCH(M$1,$T$2:$AT$2,0))/SUM(_xlfn._xlws.FILTER($T429:$AT431,$T$2:$AT$2=M$1))</f>
        <v>1.1961851592123486E-2</v>
      </c>
      <c r="N429" s="14" cm="1">
        <f t="array" ref="N429">INDEX($T429:$AT429,MATCH(N$1,$T$2:$AT$2,0))/SUM(_xlfn._xlws.FILTER($T429:$AT431,$T$2:$AT$2=N$1))</f>
        <v>1.014114024352473E-2</v>
      </c>
      <c r="O429" s="14" cm="1">
        <f t="array" ref="O429">INDEX($T429:$AT429,MATCH(O$1,$T$2:$AT$2,0))/SUM(_xlfn._xlws.FILTER($T429:$AT431,$T$2:$AT$2=O$1))</f>
        <v>8.5623984496918399E-3</v>
      </c>
      <c r="P429" s="14" cm="1">
        <f t="array" ref="P429">INDEX($T429:$AT429,MATCH(P$1,$T$2:$AT$2,0))/SUM(_xlfn._xlws.FILTER($T429:$AT431,$T$2:$AT$2=P$1))</f>
        <v>7.2004075595450256E-3</v>
      </c>
      <c r="Q429" s="14" cm="1">
        <f t="array" ref="Q429">INDEX($T429:$AT429,MATCH(Q$1,$T$2:$AT$2,0))/SUM(_xlfn._xlws.FILTER($T429:$AT431,$T$2:$AT$2=Q$1))</f>
        <v>6.0313668430060615E-3</v>
      </c>
      <c r="R429" s="14" cm="1">
        <f t="array" ref="R429">INDEX($T429:$AT429,MATCH(R$1,$T$2:$AT$2,0))/SUM(_xlfn._xlws.FILTER($T429:$AT431,$T$2:$AT$2=R$1))</f>
        <v>5.0329862296452791E-3</v>
      </c>
      <c r="T429" s="5">
        <f>NS!C$247*1000</f>
        <v>264572.50199999998</v>
      </c>
      <c r="U429" s="5">
        <f>NS!D$247*1000</f>
        <v>260782.68000000002</v>
      </c>
      <c r="V429" s="5">
        <f>NS!E$247*1000</f>
        <v>331585.15599999996</v>
      </c>
      <c r="W429" s="5">
        <f>NS!F$247*1000</f>
        <v>376953.23599999998</v>
      </c>
      <c r="X429" s="5">
        <f>NS!G$247*1000</f>
        <v>337186.44799999997</v>
      </c>
      <c r="Y429" s="5">
        <f>NS!H$247*1000</f>
        <v>265835.48499999999</v>
      </c>
      <c r="Z429" s="5">
        <f>NS!I$247*1000</f>
        <v>204700.02600000001</v>
      </c>
      <c r="AA429" s="5">
        <f>NS!J$247*1000</f>
        <v>244521.29500000001</v>
      </c>
      <c r="AB429" s="5">
        <f>NS!K$247*1000</f>
        <v>224299.48500000002</v>
      </c>
      <c r="AC429" s="5">
        <f>NS!L$247*1000</f>
        <v>218642.505</v>
      </c>
      <c r="AD429" s="5">
        <f>NS!M$247*1000</f>
        <v>174829.158</v>
      </c>
      <c r="AE429" s="5">
        <f>NS!N$247*1000</f>
        <v>218645.39600000001</v>
      </c>
      <c r="AF429" s="5">
        <f>NS!O$247*1000</f>
        <v>166150.908</v>
      </c>
      <c r="AG429" s="5">
        <f>NS!P$247*1000</f>
        <v>208962.75700000001</v>
      </c>
      <c r="AH429" s="5">
        <f>NS!Q$247*1000</f>
        <v>172630.72199999998</v>
      </c>
      <c r="AI429" s="5">
        <f>NS!R$247*1000</f>
        <v>169994.30799999999</v>
      </c>
      <c r="AJ429" s="5">
        <f>NS!S$247*1000</f>
        <v>149350.11600000001</v>
      </c>
      <c r="AK429" s="5">
        <f>NS!T$247*1000</f>
        <v>145821.111</v>
      </c>
      <c r="AL429" s="5">
        <f>NS!U$247*1000</f>
        <v>142037.63399999999</v>
      </c>
      <c r="AM429" s="5">
        <f>NS!V$247*1000</f>
        <v>133591.742</v>
      </c>
      <c r="AN429" s="5">
        <f>NS!W$247*1000</f>
        <v>111085.459</v>
      </c>
      <c r="AO429" s="41">
        <f t="shared" ref="AO429:AO430" si="569">AM429*(1+$AV429)^5</f>
        <v>114719.77440793575</v>
      </c>
      <c r="AP429" s="18">
        <f t="shared" ref="AP429:AP430" si="570">AO429*(1+$AV429)^5</f>
        <v>98513.773704722495</v>
      </c>
      <c r="AQ429" s="18">
        <f t="shared" ref="AQ429:AQ430" si="571">AP429*(1+$AV429)^5</f>
        <v>84597.129480355143</v>
      </c>
      <c r="AR429" s="18">
        <f t="shared" ref="AR429:AR430" si="572">AQ429*(1+$AV429)^5</f>
        <v>72646.433561329512</v>
      </c>
      <c r="AS429" s="18">
        <f t="shared" ref="AS429:AS430" si="573">AR429*(1+$AV429)^5</f>
        <v>62383.964344868073</v>
      </c>
      <c r="AT429" s="18">
        <f t="shared" ref="AT429:AT430" si="574">AS429*(1+$AV429)^5</f>
        <v>53571.23284099382</v>
      </c>
      <c r="AV429" s="46">
        <f>AV377</f>
        <v>-0.03</v>
      </c>
    </row>
    <row r="430" spans="1:48" x14ac:dyDescent="0.2">
      <c r="A430" s="21" t="str">
        <f t="shared" si="543"/>
        <v>CIMS.CAN.NS.Transportation Personal.Mode.Intercity LandRail IntercityMarket share</v>
      </c>
      <c r="B430" s="1" t="s">
        <v>306</v>
      </c>
      <c r="C430" s="1" t="s">
        <v>213</v>
      </c>
      <c r="D430" s="1" t="s">
        <v>124</v>
      </c>
      <c r="E430" s="1" t="s">
        <v>72</v>
      </c>
      <c r="G430" s="1" t="s">
        <v>73</v>
      </c>
      <c r="H430" s="14" cm="1">
        <f t="array" ref="H430">INDEX($T430:$AT430,MATCH(H$1,$T$2:$AT$2,0))/SUM(_xlfn._xlws.FILTER($T429:$AT431,$T$2:$AT$2=H$1))</f>
        <v>2.1455398528098463E-3</v>
      </c>
      <c r="I430" s="14" cm="1">
        <f t="array" ref="I430">INDEX($T430:$AT430,MATCH(I$1,$T$2:$AT$2,0))/SUM(_xlfn._xlws.FILTER($T429:$AT431,$T$2:$AT$2=I$1))</f>
        <v>3.0599468386383498E-3</v>
      </c>
      <c r="J430" s="14" cm="1">
        <f t="array" ref="J430">INDEX($T430:$AT430,MATCH(J$1,$T$2:$AT$2,0))/SUM(_xlfn._xlws.FILTER($T429:$AT431,$T$2:$AT$2=J$1))</f>
        <v>3.6626077721346076E-3</v>
      </c>
      <c r="K430" s="14" cm="1">
        <f t="array" ref="K430">INDEX($T430:$AT430,MATCH(K$1,$T$2:$AT$2,0))/SUM(_xlfn._xlws.FILTER($T429:$AT431,$T$2:$AT$2=K$1))</f>
        <v>2.4880484043191017E-3</v>
      </c>
      <c r="L430" s="14" cm="1">
        <f t="array" ref="L430">INDEX($T430:$AT430,MATCH(L$1,$T$2:$AT$2,0))/SUM(_xlfn._xlws.FILTER($T429:$AT431,$T$2:$AT$2=L$1))</f>
        <v>3.7600350737095382E-3</v>
      </c>
      <c r="M430" s="14" cm="1">
        <f t="array" ref="M430">INDEX($T430:$AT430,MATCH(M$1,$T$2:$AT$2,0))/SUM(_xlfn._xlws.FILTER($T429:$AT431,$T$2:$AT$2=M$1))</f>
        <v>3.726890177381263E-3</v>
      </c>
      <c r="N430" s="14" cm="1">
        <f t="array" ref="N430">INDEX($T430:$AT430,MATCH(N$1,$T$2:$AT$2,0))/SUM(_xlfn._xlws.FILTER($T429:$AT431,$T$2:$AT$2=N$1))</f>
        <v>3.6793940587813126E-3</v>
      </c>
      <c r="O430" s="14" cm="1">
        <f t="array" ref="O430">INDEX($T430:$AT430,MATCH(O$1,$T$2:$AT$2,0))/SUM(_xlfn._xlws.FILTER($T429:$AT431,$T$2:$AT$2=O$1))</f>
        <v>3.6176477428697057E-3</v>
      </c>
      <c r="P430" s="14" cm="1">
        <f t="array" ref="P430">INDEX($T430:$AT430,MATCH(P$1,$T$2:$AT$2,0))/SUM(_xlfn._xlws.FILTER($T429:$AT431,$T$2:$AT$2=P$1))</f>
        <v>3.5426581795832495E-3</v>
      </c>
      <c r="Q430" s="14" cm="1">
        <f t="array" ref="Q430">INDEX($T430:$AT430,MATCH(Q$1,$T$2:$AT$2,0))/SUM(_xlfn._xlws.FILTER($T429:$AT431,$T$2:$AT$2=Q$1))</f>
        <v>3.4556459819356654E-3</v>
      </c>
      <c r="R430" s="14" cm="1">
        <f t="array" ref="R430">INDEX($T430:$AT430,MATCH(R$1,$T$2:$AT$2,0))/SUM(_xlfn._xlws.FILTER($T429:$AT431,$T$2:$AT$2=R$1))</f>
        <v>3.3579990651553117E-3</v>
      </c>
      <c r="T430" s="5">
        <f>NS!C$287*1000</f>
        <v>17285.248785172495</v>
      </c>
      <c r="U430" s="5">
        <f>NS!D$287*1000</f>
        <v>16420.850532157441</v>
      </c>
      <c r="V430" s="5">
        <f>NS!E$287*1000</f>
        <v>20739.820169108683</v>
      </c>
      <c r="W430" s="5">
        <f>NS!F$287*1000</f>
        <v>39268.401367921491</v>
      </c>
      <c r="X430" s="5">
        <f>NS!G$287*1000</f>
        <v>27019.802569779131</v>
      </c>
      <c r="Y430" s="5">
        <f>NS!H$287*1000</f>
        <v>25789.662533331433</v>
      </c>
      <c r="Z430" s="5">
        <f>NS!I$287*1000</f>
        <v>21960.223296333032</v>
      </c>
      <c r="AA430" s="5">
        <f>NS!J$287*1000</f>
        <v>30495.883740202982</v>
      </c>
      <c r="AB430" s="5">
        <f>NS!K$287*1000</f>
        <v>28033.808707416956</v>
      </c>
      <c r="AC430" s="5">
        <f>NS!L$287*1000</f>
        <v>24452.641316868689</v>
      </c>
      <c r="AD430" s="5">
        <f>NS!M$287*1000</f>
        <v>29346.860344905013</v>
      </c>
      <c r="AE430" s="5">
        <f>NS!N$287*1000</f>
        <v>32412.080869920203</v>
      </c>
      <c r="AF430" s="5">
        <f>NS!O$287*1000</f>
        <v>23868.121479443114</v>
      </c>
      <c r="AG430" s="5">
        <f>NS!P$287*1000</f>
        <v>19646.894926878755</v>
      </c>
      <c r="AH430" s="5">
        <f>NS!Q$287*1000</f>
        <v>19327.34716253752</v>
      </c>
      <c r="AI430" s="5">
        <f>NS!R$287*1000</f>
        <v>22488.571967151143</v>
      </c>
      <c r="AJ430" s="5">
        <f>NS!S$287*1000</f>
        <v>25809.885106094538</v>
      </c>
      <c r="AK430" s="5">
        <f>NS!T$287*1000</f>
        <v>31069.067089665961</v>
      </c>
      <c r="AL430" s="5">
        <f>NS!U$287*1000</f>
        <v>32711.783942477789</v>
      </c>
      <c r="AM430" s="5">
        <f>NS!V$287*1000</f>
        <v>35742.627058996237</v>
      </c>
      <c r="AN430" s="5">
        <f>NS!W$287*1000</f>
        <v>5286.1141011840691</v>
      </c>
      <c r="AO430" s="41">
        <f t="shared" si="569"/>
        <v>35742.627058996237</v>
      </c>
      <c r="AP430" s="18">
        <f t="shared" si="570"/>
        <v>35742.627058996237</v>
      </c>
      <c r="AQ430" s="18">
        <f t="shared" si="571"/>
        <v>35742.627058996237</v>
      </c>
      <c r="AR430" s="18">
        <f t="shared" si="572"/>
        <v>35742.627058996237</v>
      </c>
      <c r="AS430" s="18">
        <f t="shared" si="573"/>
        <v>35742.627058996237</v>
      </c>
      <c r="AT430" s="18">
        <f t="shared" si="574"/>
        <v>35742.627058996237</v>
      </c>
      <c r="AV430" s="46">
        <f>AV378</f>
        <v>0</v>
      </c>
    </row>
    <row r="431" spans="1:48" x14ac:dyDescent="0.2">
      <c r="A431" s="21" t="str">
        <f t="shared" si="543"/>
        <v>CIMS.CAN.NS.Transportation Personal.Mode.Intercity LandPassenger Vehicle IntercityMarket share</v>
      </c>
      <c r="B431" s="1" t="s">
        <v>306</v>
      </c>
      <c r="C431" s="1" t="s">
        <v>213</v>
      </c>
      <c r="D431" s="1" t="s">
        <v>125</v>
      </c>
      <c r="E431" s="1" t="s">
        <v>72</v>
      </c>
      <c r="G431" s="1" t="s">
        <v>73</v>
      </c>
      <c r="H431" s="14" cm="1">
        <f t="array" ref="H431">INDEX($T431:$AT431,MATCH(H$1,$T$2:$AT$2,0))/SUM(_xlfn._xlws.FILTER($T429:$AT431,$T$2:$AT$2=H$1))</f>
        <v>0.96501427056973088</v>
      </c>
      <c r="I431" s="14" cm="1">
        <f t="array" ref="I431">INDEX($T431:$AT431,MATCH(I$1,$T$2:$AT$2,0))/SUM(_xlfn._xlws.FILTER($T429:$AT431,$T$2:$AT$2=I$1))</f>
        <v>0.96539863803534665</v>
      </c>
      <c r="J431" s="14" cm="1">
        <f t="array" ref="J431">INDEX($T431:$AT431,MATCH(J$1,$T$2:$AT$2,0))/SUM(_xlfn._xlws.FILTER($T429:$AT431,$T$2:$AT$2=J$1))</f>
        <v>0.9745180008053782</v>
      </c>
      <c r="K431" s="14" cm="1">
        <f t="array" ref="K431">INDEX($T431:$AT431,MATCH(K$1,$T$2:$AT$2,0))/SUM(_xlfn._xlws.FILTER($T429:$AT431,$T$2:$AT$2=K$1))</f>
        <v>0.97870444050157779</v>
      </c>
      <c r="L431" s="14" cm="1">
        <f t="array" ref="L431">INDEX($T431:$AT431,MATCH(L$1,$T$2:$AT$2,0))/SUM(_xlfn._xlws.FILTER($T429:$AT431,$T$2:$AT$2=L$1))</f>
        <v>0.9821864474092693</v>
      </c>
      <c r="M431" s="14" cm="1">
        <f t="array" ref="M431">INDEX($T431:$AT431,MATCH(M$1,$T$2:$AT$2,0))/SUM(_xlfn._xlws.FILTER($T429:$AT431,$T$2:$AT$2=M$1))</f>
        <v>0.98431125823049526</v>
      </c>
      <c r="N431" s="14" cm="1">
        <f t="array" ref="N431">INDEX($T431:$AT431,MATCH(N$1,$T$2:$AT$2,0))/SUM(_xlfn._xlws.FILTER($T429:$AT431,$T$2:$AT$2=N$1))</f>
        <v>0.98617946569769399</v>
      </c>
      <c r="O431" s="14" cm="1">
        <f t="array" ref="O431">INDEX($T431:$AT431,MATCH(O$1,$T$2:$AT$2,0))/SUM(_xlfn._xlws.FILTER($T429:$AT431,$T$2:$AT$2=O$1))</f>
        <v>0.98781995380743837</v>
      </c>
      <c r="P431" s="14" cm="1">
        <f t="array" ref="P431">INDEX($T431:$AT431,MATCH(P$1,$T$2:$AT$2,0))/SUM(_xlfn._xlws.FILTER($T429:$AT431,$T$2:$AT$2=P$1))</f>
        <v>0.98925693426087169</v>
      </c>
      <c r="Q431" s="14" cm="1">
        <f t="array" ref="Q431">INDEX($T431:$AT431,MATCH(Q$1,$T$2:$AT$2,0))/SUM(_xlfn._xlws.FILTER($T429:$AT431,$T$2:$AT$2=Q$1))</f>
        <v>0.99051298717505831</v>
      </c>
      <c r="R431" s="14" cm="1">
        <f t="array" ref="R431">INDEX($T431:$AT431,MATCH(R$1,$T$2:$AT$2,0))/SUM(_xlfn._xlws.FILTER($T429:$AT431,$T$2:$AT$2=R$1))</f>
        <v>0.99160901470519935</v>
      </c>
      <c r="T431" s="5">
        <f>T441*NS!C$77+T443*NS!C$112+NS!C$142*1000-SUM(T424,T425)</f>
        <v>7774505.6686755996</v>
      </c>
      <c r="U431" s="5">
        <f>U441*NS!D$77+U443*NS!D$112+NS!D$142*1000-SUM(U424,U425)</f>
        <v>7704201.7138921693</v>
      </c>
      <c r="V431" s="5">
        <f>V441*NS!E$77+V443*NS!E$112+NS!E$142*1000-SUM(V424,V425)</f>
        <v>8059812.9563312624</v>
      </c>
      <c r="W431" s="5">
        <f>W441*NS!F$77+W443*NS!F$112+NS!F$142*1000-SUM(W424,W425)</f>
        <v>8250117.559785638</v>
      </c>
      <c r="X431" s="5">
        <f>X441*NS!G$77+X443*NS!G$112+NS!G$142*1000-SUM(X424,X425)</f>
        <v>8297176.6388021801</v>
      </c>
      <c r="Y431" s="5">
        <f>Y441*NS!H$77+Y443*NS!H$112+NS!H$142*1000-SUM(Y424,Y425)</f>
        <v>8136515.5664431285</v>
      </c>
      <c r="Z431" s="5">
        <f>Z441*NS!I$77+Z443*NS!I$112+NS!I$142*1000-SUM(Z424,Z425)</f>
        <v>8258838.0196480174</v>
      </c>
      <c r="AA431" s="5">
        <f>AA441*NS!J$77+AA443*NS!J$112+NS!J$142*1000-SUM(AA424,AA425)</f>
        <v>7887317.3709539548</v>
      </c>
      <c r="AB431" s="5">
        <f>AB441*NS!K$77+AB443*NS!K$112+NS!K$142*1000-SUM(AB424,AB425)</f>
        <v>8386334.7887482811</v>
      </c>
      <c r="AC431" s="5">
        <f>AC441*NS!L$77+AC443*NS!L$112+NS!L$142*1000-SUM(AC424,AC425)</f>
        <v>7541192.0880878735</v>
      </c>
      <c r="AD431" s="5">
        <f>AD441*NS!M$77+AD443*NS!M$112+NS!M$142*1000-SUM(AD424,AD425)</f>
        <v>7808382.8388109468</v>
      </c>
      <c r="AE431" s="5">
        <f>AE441*NS!N$77+AE443*NS!N$112+NS!N$142*1000-SUM(AE424,AE425)</f>
        <v>8744735.4449519161</v>
      </c>
      <c r="AF431" s="5">
        <f>AF441*NS!O$77+AF443*NS!O$112+NS!O$142*1000-SUM(AF424,AF425)</f>
        <v>8961505.69352483</v>
      </c>
      <c r="AG431" s="5">
        <f>AG441*NS!P$77+AG443*NS!P$112+NS!P$142*1000-SUM(AG424,AG425)</f>
        <v>7735052.0739780813</v>
      </c>
      <c r="AH431" s="5">
        <f>AH441*NS!Q$77+AH443*NS!Q$112+NS!Q$142*1000-SUM(AH424,AH425)</f>
        <v>6966019.6116861738</v>
      </c>
      <c r="AI431" s="5">
        <f>AI441*NS!R$77+AI443*NS!R$112+NS!R$142*1000-SUM(AI424,AI425)</f>
        <v>8846156.371629538</v>
      </c>
      <c r="AJ431" s="5">
        <f>AJ441*NS!S$77+AJ443*NS!S$112+NS!S$142*1000-SUM(AJ424,AJ425)</f>
        <v>9079414.0872397739</v>
      </c>
      <c r="AK431" s="5">
        <f>AK441*NS!T$77+AK443*NS!T$112+NS!T$142*1000-SUM(AK424,AK425)</f>
        <v>9362516.0839417987</v>
      </c>
      <c r="AL431" s="5">
        <f>AL441*NS!U$77+AL443*NS!U$112+NS!U$142*1000-SUM(AL424,AL425)</f>
        <v>9489583.2150912732</v>
      </c>
      <c r="AM431" s="5">
        <f>AM441*NS!V$77+AM443*NS!V$112+NS!V$142*1000-SUM(AM424,AM425)</f>
        <v>9336594.7933872547</v>
      </c>
      <c r="AN431" s="5">
        <f>AN441*NS!W$77+AN443*NS!W$112+NS!W$142*1000-SUM(AN424,AN425)</f>
        <v>8020177.2660047375</v>
      </c>
      <c r="AO431" s="48">
        <f>AO441*NS!$W$77+AO443*NS!$W$112+NS!$W$142*1000-SUM(AO424,AO425)</f>
        <v>9440007.2281241268</v>
      </c>
      <c r="AP431" s="48">
        <f>AP441*NS!$W$77+AP443*NS!$W$112+NS!$W$142*1000-SUM(AP424,AP425)</f>
        <v>9580013.5273762681</v>
      </c>
      <c r="AQ431" s="48">
        <f>AQ441*NS!$W$77+AQ443*NS!$W$112+NS!$W$142*1000-SUM(AQ424,AQ425)</f>
        <v>9759734.1476831008</v>
      </c>
      <c r="AR431" s="48">
        <f>AR441*NS!$W$77+AR443*NS!$W$112+NS!$W$142*1000-SUM(AR424,AR425)</f>
        <v>9980822.2736780681</v>
      </c>
      <c r="AS431" s="48">
        <f>AS441*NS!$W$77+AS443*NS!$W$112+NS!$W$142*1000-SUM(AS424,AS425)</f>
        <v>10245128.257570902</v>
      </c>
      <c r="AT431" s="48">
        <f>AT441*NS!$W$77+AT443*NS!$W$112+NS!$W$142*1000-SUM(AT424,AT425)</f>
        <v>10554711.455617212</v>
      </c>
    </row>
    <row r="432" spans="1:48" x14ac:dyDescent="0.2">
      <c r="A432" s="21" t="str">
        <f t="shared" si="543"/>
        <v>CIMS.CAN.NS.Transportation Personal.Mode.Intercity LandPassenger Vehicle IntercityService requestedCIMS.CAN.NS.Transportation Personal.Passenger Vehicles</v>
      </c>
      <c r="B432" s="1" t="s">
        <v>306</v>
      </c>
      <c r="C432" s="1" t="s">
        <v>213</v>
      </c>
      <c r="D432" s="1" t="s">
        <v>125</v>
      </c>
      <c r="E432" s="1" t="s">
        <v>71</v>
      </c>
      <c r="F432" s="1" t="s">
        <v>308</v>
      </c>
      <c r="G432" s="1" t="s">
        <v>157</v>
      </c>
      <c r="H432" s="14">
        <f>AVERAGE(T432:AN432)</f>
        <v>0.79072260645943593</v>
      </c>
      <c r="I432" s="14"/>
      <c r="J432" s="14"/>
      <c r="K432" s="14"/>
      <c r="L432" s="14"/>
      <c r="M432" s="14"/>
      <c r="N432" s="14"/>
      <c r="O432" s="14"/>
      <c r="P432" s="14"/>
      <c r="Q432" s="14"/>
      <c r="R432" s="14"/>
      <c r="T432" s="14">
        <f>((T441*Inputs!D$67+T443*Inputs!D$69)*$H427+(T441*Inputs!D$68+T443*Inputs!D$70)*$H428)/SUM(T441:T444)</f>
        <v>0.79341938576387416</v>
      </c>
      <c r="U432" s="14">
        <f>((U441*Inputs!E$67+U443*Inputs!E$69)*$H427+(U441*Inputs!E$68+U443*Inputs!E$70)*$H428)/SUM(U441:U444)</f>
        <v>0.79402284081819841</v>
      </c>
      <c r="V432" s="14">
        <f>((V441*Inputs!F$67+V443*Inputs!F$69)*$H427+(V441*Inputs!F$68+V443*Inputs!F$70)*$H428)/SUM(V441:V444)</f>
        <v>0.7937777670750803</v>
      </c>
      <c r="W432" s="14">
        <f>((W441*Inputs!G$67+W443*Inputs!G$69)*$H427+(W441*Inputs!G$68+W443*Inputs!G$70)*$H428)/SUM(W441:W444)</f>
        <v>0.79339752441018685</v>
      </c>
      <c r="X432" s="14">
        <f>((X441*Inputs!H$67+X443*Inputs!H$69)*$H427+(X441*Inputs!H$68+X443*Inputs!H$70)*$H428)/SUM(X441:X444)</f>
        <v>0.79302740928737692</v>
      </c>
      <c r="Y432" s="14">
        <f>((Y441*Inputs!I$67+Y443*Inputs!I$69)*$H427+(Y441*Inputs!I$68+Y443*Inputs!I$70)*$H428)/SUM(Y441:Y444)</f>
        <v>0.7927486932364145</v>
      </c>
      <c r="Z432" s="14">
        <f>((Z441*Inputs!J$67+Z443*Inputs!J$69)*$H427+(Z441*Inputs!J$68+Z443*Inputs!J$70)*$H428)/SUM(Z441:Z444)</f>
        <v>0.79268337296728741</v>
      </c>
      <c r="AA432" s="14">
        <f>((AA441*Inputs!K$67+AA443*Inputs!K$69)*$H427+(AA441*Inputs!K$68+AA443*Inputs!K$70)*$H428)/SUM(AA441:AA444)</f>
        <v>0.7925309506455035</v>
      </c>
      <c r="AB432" s="14">
        <f>((AB441*Inputs!L$67+AB443*Inputs!L$69)*$H427+(AB441*Inputs!L$68+AB443*Inputs!L$70)*$H428)/SUM(AB441:AB444)</f>
        <v>0.79244951285318099</v>
      </c>
      <c r="AC432" s="14">
        <f>((AC441*Inputs!M$67+AC443*Inputs!M$69)*$H427+(AC441*Inputs!M$68+AC443*Inputs!M$70)*$H428)/SUM(AC441:AC444)</f>
        <v>0.79212332061187918</v>
      </c>
      <c r="AD432" s="14">
        <f>((AD441*Inputs!N$67+AD443*Inputs!N$69)*$H427+(AD441*Inputs!N$68+AD443*Inputs!N$70)*$H428)/SUM(AD441:AD444)</f>
        <v>0.79161586288135599</v>
      </c>
      <c r="AE432" s="14">
        <f>((AE441*Inputs!O$67+AE443*Inputs!O$69)*$H427+(AE441*Inputs!O$68+AE443*Inputs!O$70)*$H428)/SUM(AE441:AE444)</f>
        <v>0.79107201452171871</v>
      </c>
      <c r="AF432" s="14">
        <f>((AF441*Inputs!P$67+AF443*Inputs!P$69)*$H427+(AF441*Inputs!P$68+AF443*Inputs!P$70)*$H428)/SUM(AF441:AF444)</f>
        <v>0.7908497993009258</v>
      </c>
      <c r="AG432" s="14">
        <f>((AG441*Inputs!Q$67+AG443*Inputs!Q$69)*$H427+(AG441*Inputs!Q$68+AG443*Inputs!Q$70)*$H428)/SUM(AG441:AG444)</f>
        <v>0.79042717559692799</v>
      </c>
      <c r="AH432" s="14">
        <f>((AH441*Inputs!R$67+AH443*Inputs!R$69)*$H427+(AH441*Inputs!R$68+AH443*Inputs!R$70)*$H428)/SUM(AH441:AH444)</f>
        <v>0.78980322130833713</v>
      </c>
      <c r="AI432" s="14">
        <f>((AI441*Inputs!S$67+AI443*Inputs!S$69)*$H427+(AI441*Inputs!S$68+AI443*Inputs!S$70)*$H428)/SUM(AI441:AI444)</f>
        <v>0.78918171419948524</v>
      </c>
      <c r="AJ432" s="14">
        <f>((AJ441*Inputs!T$67+AJ443*Inputs!T$69)*$H427+(AJ441*Inputs!T$68+AJ443*Inputs!T$70)*$H428)/SUM(AJ441:AJ444)</f>
        <v>0.78823669111318828</v>
      </c>
      <c r="AK432" s="14">
        <f>((AK441*Inputs!U$67+AK443*Inputs!U$69)*$H427+(AK441*Inputs!U$68+AK443*Inputs!U$70)*$H428)/SUM(AK441:AK444)</f>
        <v>0.7872554711468005</v>
      </c>
      <c r="AL432" s="14">
        <f>((AL441*Inputs!V$67+AL443*Inputs!V$69)*$H427+(AL441*Inputs!V$68+AL443*Inputs!V$70)*$H428)/SUM(AL441:AL444)</f>
        <v>0.7862184173744533</v>
      </c>
      <c r="AM432" s="14">
        <f>((AM441*Inputs!W$67+AM443*Inputs!W$69)*$H427+(AM441*Inputs!W$68+AM443*Inputs!W$70)*$H428)/SUM(AM441:AM444)</f>
        <v>0.78553773807394145</v>
      </c>
      <c r="AN432" s="14">
        <f>((AN441*Inputs!X$67+AN443*Inputs!X$69)*$H427+(AN441*Inputs!X$68+AN443*Inputs!X$70)*$H428)/SUM(AN441:AN444)</f>
        <v>0.78479585246204131</v>
      </c>
      <c r="AO432" s="35"/>
      <c r="AP432" s="35"/>
      <c r="AQ432" s="35"/>
      <c r="AR432" s="35"/>
      <c r="AS432" s="35"/>
      <c r="AT432" s="35"/>
    </row>
    <row r="433" spans="1:48" x14ac:dyDescent="0.2">
      <c r="A433" s="21" t="str">
        <f t="shared" si="543"/>
        <v>CIMS.CAN.NS.Transportation Personal.Passenger VehiclesCar_smallOutput</v>
      </c>
      <c r="B433" s="1" t="s">
        <v>308</v>
      </c>
      <c r="C433" s="1" t="s">
        <v>213</v>
      </c>
      <c r="D433" s="1" t="s">
        <v>158</v>
      </c>
      <c r="E433" s="1" t="s">
        <v>78</v>
      </c>
      <c r="G433" s="1" t="s">
        <v>157</v>
      </c>
      <c r="H433" s="14">
        <f t="shared" ref="H433:H436" si="575">T433</f>
        <v>22.020240000000001</v>
      </c>
      <c r="I433" s="14"/>
      <c r="J433" s="14"/>
      <c r="K433" s="14"/>
      <c r="L433" s="14"/>
      <c r="M433" s="14"/>
      <c r="N433" s="14"/>
      <c r="O433" s="14"/>
      <c r="P433" s="14"/>
      <c r="Q433" s="14"/>
      <c r="R433" s="14"/>
      <c r="T433" s="14">
        <f>AVERAGE(NS!C$75:V$75)/1000</f>
        <v>22.020240000000001</v>
      </c>
      <c r="U433" s="14"/>
      <c r="V433" s="5"/>
      <c r="W433" s="5"/>
      <c r="X433" s="5"/>
      <c r="Y433" s="5"/>
      <c r="Z433" s="5"/>
      <c r="AA433" s="5"/>
      <c r="AB433" s="5"/>
      <c r="AC433" s="5"/>
      <c r="AD433" s="5"/>
      <c r="AE433" s="5"/>
      <c r="AF433" s="5"/>
      <c r="AG433" s="5"/>
      <c r="AH433" s="5"/>
      <c r="AI433" s="5"/>
      <c r="AJ433" s="5"/>
      <c r="AK433" s="5"/>
      <c r="AL433" s="5"/>
      <c r="AM433" s="5"/>
      <c r="AN433" s="5"/>
      <c r="AO433" s="18"/>
      <c r="AP433" s="18"/>
      <c r="AQ433" s="18"/>
      <c r="AR433" s="18"/>
      <c r="AS433" s="18"/>
      <c r="AT433" s="18"/>
    </row>
    <row r="434" spans="1:48" x14ac:dyDescent="0.2">
      <c r="A434" s="21" t="str">
        <f t="shared" si="543"/>
        <v>CIMS.CAN.NS.Transportation Personal.Passenger VehiclesCar_largeOutput</v>
      </c>
      <c r="B434" s="1" t="s">
        <v>308</v>
      </c>
      <c r="C434" s="1" t="s">
        <v>213</v>
      </c>
      <c r="D434" s="1" t="s">
        <v>159</v>
      </c>
      <c r="E434" s="1" t="s">
        <v>78</v>
      </c>
      <c r="G434" s="1" t="s">
        <v>157</v>
      </c>
      <c r="H434" s="14">
        <f t="shared" si="575"/>
        <v>22.020240000000001</v>
      </c>
      <c r="I434" s="14"/>
      <c r="J434" s="14"/>
      <c r="K434" s="14"/>
      <c r="L434" s="14"/>
      <c r="M434" s="14"/>
      <c r="N434" s="14"/>
      <c r="O434" s="14"/>
      <c r="P434" s="14"/>
      <c r="Q434" s="14"/>
      <c r="R434" s="14"/>
      <c r="T434" s="14">
        <f>AVERAGE(NS!C$75:V$75)/1000</f>
        <v>22.020240000000001</v>
      </c>
      <c r="U434" s="14"/>
      <c r="V434" s="5"/>
      <c r="W434" s="5"/>
      <c r="X434" s="5"/>
      <c r="Y434" s="5"/>
      <c r="Z434" s="5"/>
      <c r="AA434" s="5"/>
      <c r="AB434" s="5"/>
      <c r="AC434" s="5"/>
      <c r="AD434" s="5"/>
      <c r="AE434" s="5"/>
      <c r="AF434" s="5"/>
      <c r="AG434" s="5"/>
      <c r="AH434" s="5"/>
      <c r="AI434" s="5"/>
      <c r="AJ434" s="5"/>
      <c r="AK434" s="5"/>
      <c r="AL434" s="5"/>
      <c r="AM434" s="5"/>
      <c r="AN434" s="5"/>
      <c r="AO434" s="18"/>
      <c r="AP434" s="18"/>
      <c r="AQ434" s="18"/>
      <c r="AR434" s="18"/>
      <c r="AS434" s="18"/>
      <c r="AT434" s="18"/>
    </row>
    <row r="435" spans="1:48" x14ac:dyDescent="0.2">
      <c r="A435" s="21" t="str">
        <f t="shared" si="543"/>
        <v>CIMS.CAN.NS.Transportation Personal.Passenger VehiclesLight Truck_smallOutput</v>
      </c>
      <c r="B435" s="1" t="s">
        <v>308</v>
      </c>
      <c r="C435" s="1" t="s">
        <v>213</v>
      </c>
      <c r="D435" s="1" t="s">
        <v>160</v>
      </c>
      <c r="E435" s="1" t="s">
        <v>78</v>
      </c>
      <c r="G435" s="1" t="s">
        <v>157</v>
      </c>
      <c r="H435" s="14">
        <f t="shared" si="575"/>
        <v>21.720471002549999</v>
      </c>
      <c r="I435" s="14"/>
      <c r="J435" s="14"/>
      <c r="K435" s="14"/>
      <c r="L435" s="14"/>
      <c r="M435" s="14"/>
      <c r="N435" s="14"/>
      <c r="O435" s="14"/>
      <c r="P435" s="14"/>
      <c r="Q435" s="14"/>
      <c r="R435" s="14"/>
      <c r="T435" s="14">
        <f>AVERAGE(NS!C$110:V$110)/1000</f>
        <v>21.720471002549999</v>
      </c>
      <c r="U435" s="14"/>
      <c r="V435" s="5"/>
      <c r="W435" s="5"/>
      <c r="X435" s="5"/>
      <c r="Y435" s="5"/>
      <c r="Z435" s="5"/>
      <c r="AA435" s="5"/>
      <c r="AB435" s="5"/>
      <c r="AC435" s="5"/>
      <c r="AD435" s="5"/>
      <c r="AE435" s="5"/>
      <c r="AF435" s="5"/>
      <c r="AG435" s="5"/>
      <c r="AH435" s="5"/>
      <c r="AI435" s="5"/>
      <c r="AJ435" s="5"/>
      <c r="AK435" s="5"/>
      <c r="AL435" s="5"/>
      <c r="AM435" s="5"/>
      <c r="AN435" s="5"/>
      <c r="AO435" s="18"/>
      <c r="AP435" s="18"/>
      <c r="AQ435" s="18"/>
      <c r="AR435" s="18"/>
      <c r="AS435" s="18"/>
      <c r="AT435" s="18"/>
    </row>
    <row r="436" spans="1:48" x14ac:dyDescent="0.2">
      <c r="A436" s="21" t="str">
        <f t="shared" si="543"/>
        <v>CIMS.CAN.NS.Transportation Personal.Passenger VehiclesLight Truck_largeOutput</v>
      </c>
      <c r="B436" s="1" t="s">
        <v>308</v>
      </c>
      <c r="C436" s="1" t="s">
        <v>213</v>
      </c>
      <c r="D436" s="1" t="s">
        <v>161</v>
      </c>
      <c r="E436" s="1" t="s">
        <v>78</v>
      </c>
      <c r="G436" s="1" t="s">
        <v>157</v>
      </c>
      <c r="H436" s="14">
        <f t="shared" si="575"/>
        <v>21.720471002549999</v>
      </c>
      <c r="I436" s="14"/>
      <c r="J436" s="14"/>
      <c r="K436" s="14"/>
      <c r="L436" s="14"/>
      <c r="M436" s="14"/>
      <c r="N436" s="14"/>
      <c r="O436" s="14"/>
      <c r="P436" s="14"/>
      <c r="Q436" s="14"/>
      <c r="R436" s="14"/>
      <c r="T436" s="14">
        <f>AVERAGE(NS!C$110:V$110)/1000</f>
        <v>21.720471002549999</v>
      </c>
      <c r="U436" s="14"/>
      <c r="V436" s="5"/>
      <c r="W436" s="5"/>
      <c r="X436" s="5"/>
      <c r="Y436" s="5"/>
      <c r="Z436" s="5"/>
      <c r="AA436" s="5"/>
      <c r="AB436" s="5"/>
      <c r="AC436" s="5"/>
      <c r="AD436" s="5"/>
      <c r="AE436" s="5"/>
      <c r="AF436" s="5"/>
      <c r="AG436" s="5"/>
      <c r="AH436" s="5"/>
      <c r="AI436" s="5"/>
      <c r="AJ436" s="5"/>
      <c r="AK436" s="5"/>
      <c r="AL436" s="5"/>
      <c r="AM436" s="5"/>
      <c r="AN436" s="5"/>
      <c r="AO436" s="18"/>
      <c r="AP436" s="18"/>
      <c r="AQ436" s="18"/>
      <c r="AR436" s="18"/>
      <c r="AS436" s="18"/>
      <c r="AT436" s="18"/>
    </row>
    <row r="437" spans="1:48" x14ac:dyDescent="0.2">
      <c r="A437" s="21" t="str">
        <f t="shared" si="543"/>
        <v>CIMS.CAN.NS.Transportation Personal.Passenger VehiclesCar_smallService requestedCIMS.CAN.NS.Transportation Personal.Passenger Vehicle Motors</v>
      </c>
      <c r="B437" s="1" t="s">
        <v>308</v>
      </c>
      <c r="C437" s="1" t="s">
        <v>213</v>
      </c>
      <c r="D437" s="1" t="s">
        <v>158</v>
      </c>
      <c r="E437" s="1" t="s">
        <v>71</v>
      </c>
      <c r="F437" s="1" t="s">
        <v>309</v>
      </c>
      <c r="G437" s="1" t="s">
        <v>222</v>
      </c>
      <c r="H437" s="14">
        <f>Inputs!$C$46*10</f>
        <v>8</v>
      </c>
      <c r="I437" s="14"/>
      <c r="J437" s="14"/>
      <c r="K437" s="14"/>
      <c r="L437" s="14"/>
      <c r="M437" s="14"/>
      <c r="N437" s="14"/>
      <c r="O437" s="14"/>
      <c r="P437" s="14"/>
      <c r="Q437" s="14"/>
      <c r="R437" s="14"/>
      <c r="T437" s="14"/>
      <c r="U437" s="14"/>
      <c r="V437" s="5"/>
      <c r="W437" s="5"/>
      <c r="X437" s="5"/>
      <c r="Y437" s="5"/>
      <c r="Z437" s="5"/>
      <c r="AA437" s="5"/>
      <c r="AB437" s="5"/>
      <c r="AC437" s="5"/>
      <c r="AD437" s="5"/>
      <c r="AE437" s="5"/>
      <c r="AF437" s="5"/>
      <c r="AG437" s="5"/>
      <c r="AH437" s="5"/>
      <c r="AI437" s="5"/>
      <c r="AJ437" s="5"/>
      <c r="AK437" s="5"/>
      <c r="AL437" s="5"/>
      <c r="AM437" s="5"/>
      <c r="AN437" s="5"/>
      <c r="AO437" s="18"/>
      <c r="AP437" s="18"/>
      <c r="AQ437" s="18"/>
      <c r="AR437" s="18"/>
      <c r="AS437" s="18"/>
      <c r="AT437" s="18"/>
    </row>
    <row r="438" spans="1:48" x14ac:dyDescent="0.2">
      <c r="A438" s="21" t="str">
        <f t="shared" si="543"/>
        <v>CIMS.CAN.NS.Transportation Personal.Passenger VehiclesCar_largeService requestedCIMS.CAN.NS.Transportation Personal.Passenger Vehicle Motors</v>
      </c>
      <c r="B438" s="1" t="s">
        <v>308</v>
      </c>
      <c r="C438" s="1" t="s">
        <v>213</v>
      </c>
      <c r="D438" s="1" t="s">
        <v>159</v>
      </c>
      <c r="E438" s="1" t="s">
        <v>71</v>
      </c>
      <c r="F438" s="1" t="s">
        <v>309</v>
      </c>
      <c r="G438" s="1" t="s">
        <v>222</v>
      </c>
      <c r="H438" s="14">
        <f>Inputs!$C$47*10</f>
        <v>10</v>
      </c>
      <c r="I438" s="14"/>
      <c r="J438" s="14"/>
      <c r="K438" s="14"/>
      <c r="L438" s="14"/>
      <c r="M438" s="14"/>
      <c r="N438" s="14"/>
      <c r="O438" s="14"/>
      <c r="P438" s="14"/>
      <c r="Q438" s="14"/>
      <c r="R438" s="14"/>
      <c r="T438" s="14"/>
      <c r="U438" s="14"/>
      <c r="V438" s="5"/>
      <c r="W438" s="5"/>
      <c r="X438" s="5"/>
      <c r="Y438" s="5"/>
      <c r="Z438" s="5"/>
      <c r="AA438" s="5"/>
      <c r="AB438" s="5"/>
      <c r="AC438" s="5"/>
      <c r="AD438" s="5"/>
      <c r="AE438" s="5"/>
      <c r="AF438" s="5"/>
      <c r="AG438" s="5"/>
      <c r="AH438" s="5"/>
      <c r="AI438" s="5"/>
      <c r="AJ438" s="5"/>
      <c r="AK438" s="5"/>
      <c r="AL438" s="5"/>
      <c r="AM438" s="5"/>
      <c r="AN438" s="5"/>
      <c r="AO438" s="18"/>
      <c r="AP438" s="18"/>
      <c r="AQ438" s="18"/>
      <c r="AR438" s="18"/>
      <c r="AS438" s="18"/>
      <c r="AT438" s="18"/>
    </row>
    <row r="439" spans="1:48" x14ac:dyDescent="0.2">
      <c r="A439" s="21" t="str">
        <f t="shared" si="543"/>
        <v>CIMS.CAN.NS.Transportation Personal.Passenger VehiclesLight Truck_smallService requestedCIMS.CAN.NS.Transportation Personal.Passenger Vehicle Motors</v>
      </c>
      <c r="B439" s="1" t="s">
        <v>308</v>
      </c>
      <c r="C439" s="1" t="s">
        <v>213</v>
      </c>
      <c r="D439" s="1" t="s">
        <v>160</v>
      </c>
      <c r="E439" s="1" t="s">
        <v>71</v>
      </c>
      <c r="F439" s="1" t="s">
        <v>309</v>
      </c>
      <c r="G439" s="1" t="s">
        <v>222</v>
      </c>
      <c r="H439" s="14">
        <f>Inputs!$C$48*10</f>
        <v>9</v>
      </c>
      <c r="I439" s="14"/>
      <c r="J439" s="14"/>
      <c r="K439" s="14"/>
      <c r="L439" s="14"/>
      <c r="M439" s="14"/>
      <c r="N439" s="14"/>
      <c r="O439" s="14"/>
      <c r="P439" s="14"/>
      <c r="Q439" s="14"/>
      <c r="R439" s="14"/>
      <c r="T439" s="14"/>
      <c r="U439" s="14"/>
      <c r="V439" s="5"/>
      <c r="W439" s="5"/>
      <c r="X439" s="5"/>
      <c r="Y439" s="5"/>
      <c r="Z439" s="5"/>
      <c r="AA439" s="5"/>
      <c r="AB439" s="5"/>
      <c r="AC439" s="5"/>
      <c r="AD439" s="5"/>
      <c r="AE439" s="5"/>
      <c r="AF439" s="5"/>
      <c r="AG439" s="5"/>
      <c r="AH439" s="5"/>
      <c r="AI439" s="5"/>
      <c r="AJ439" s="5"/>
      <c r="AK439" s="5"/>
      <c r="AL439" s="5"/>
      <c r="AM439" s="5"/>
      <c r="AN439" s="5"/>
      <c r="AO439" s="18"/>
      <c r="AP439" s="18"/>
      <c r="AQ439" s="18"/>
      <c r="AR439" s="18"/>
      <c r="AS439" s="18"/>
      <c r="AT439" s="18"/>
    </row>
    <row r="440" spans="1:48" x14ac:dyDescent="0.2">
      <c r="A440" s="21" t="str">
        <f t="shared" si="543"/>
        <v>CIMS.CAN.NS.Transportation Personal.Passenger VehiclesLight Truck_largeService requestedCIMS.CAN.NS.Transportation Personal.Passenger Vehicle Motors</v>
      </c>
      <c r="B440" s="1" t="s">
        <v>308</v>
      </c>
      <c r="C440" s="1" t="s">
        <v>213</v>
      </c>
      <c r="D440" s="1" t="s">
        <v>161</v>
      </c>
      <c r="E440" s="1" t="s">
        <v>71</v>
      </c>
      <c r="F440" s="1" t="s">
        <v>309</v>
      </c>
      <c r="G440" s="1" t="s">
        <v>222</v>
      </c>
      <c r="H440" s="14">
        <f>Inputs!$C$49*10</f>
        <v>13</v>
      </c>
      <c r="I440" s="14"/>
      <c r="J440" s="14"/>
      <c r="K440" s="14"/>
      <c r="L440" s="14"/>
      <c r="M440" s="14"/>
      <c r="N440" s="14"/>
      <c r="O440" s="14"/>
      <c r="P440" s="14"/>
      <c r="Q440" s="14"/>
      <c r="R440" s="14"/>
      <c r="T440" s="14"/>
      <c r="U440" s="14"/>
      <c r="V440" s="5"/>
      <c r="W440" s="5"/>
      <c r="X440" s="5"/>
      <c r="Y440" s="5"/>
      <c r="Z440" s="5"/>
      <c r="AA440" s="5"/>
      <c r="AB440" s="5"/>
      <c r="AC440" s="5"/>
      <c r="AD440" s="5"/>
      <c r="AE440" s="5"/>
      <c r="AF440" s="5"/>
      <c r="AG440" s="5"/>
      <c r="AH440" s="5"/>
      <c r="AI440" s="5"/>
      <c r="AJ440" s="5"/>
      <c r="AK440" s="5"/>
      <c r="AL440" s="5"/>
      <c r="AM440" s="5"/>
      <c r="AN440" s="5"/>
      <c r="AO440" s="18"/>
      <c r="AP440" s="18"/>
      <c r="AQ440" s="18"/>
      <c r="AR440" s="18"/>
      <c r="AS440" s="18"/>
      <c r="AT440" s="18"/>
    </row>
    <row r="441" spans="1:48" x14ac:dyDescent="0.2">
      <c r="A441" s="21" t="str">
        <f t="shared" si="543"/>
        <v>CIMS.CAN.NS.Transportation Personal.Passenger VehiclesCar_smallMarket share</v>
      </c>
      <c r="B441" s="1" t="s">
        <v>308</v>
      </c>
      <c r="C441" s="1" t="s">
        <v>213</v>
      </c>
      <c r="D441" s="1" t="s">
        <v>158</v>
      </c>
      <c r="E441" s="1" t="s">
        <v>72</v>
      </c>
      <c r="G441" s="1" t="s">
        <v>73</v>
      </c>
      <c r="H441" s="14" cm="1">
        <f t="array" ref="H441">Inputs!$C$39*INDEX($T441:$AT441,MATCH(H$1,$T$2:$AT$2,0))/SUM(_xlfn._xlws.FILTER($T441:$AT444,$T$2:$AT$2=H$1))</f>
        <v>0.22849479756199839</v>
      </c>
      <c r="I441" s="14" cm="1">
        <f t="array" ref="I441">Inputs!$C$39*INDEX($T441:$AT441,MATCH(I$1,$T$2:$AT$2,0))/SUM(_xlfn._xlws.FILTER($T441:$AT444,$T$2:$AT$2=I$1))</f>
        <v>0.22661538604655387</v>
      </c>
      <c r="J441" s="14" cm="1">
        <f t="array" ref="J441">Inputs!$C$39*INDEX($T441:$AT441,MATCH(J$1,$T$2:$AT$2,0))/SUM(_xlfn._xlws.FILTER($T441:$AT444,$T$2:$AT$2=J$1))</f>
        <v>0.22109691858260191</v>
      </c>
      <c r="K441" s="14" cm="1">
        <f t="array" ref="K441">Inputs!$C$39*INDEX($T441:$AT441,MATCH(K$1,$T$2:$AT$2,0))/SUM(_xlfn._xlws.FILTER($T441:$AT444,$T$2:$AT$2=K$1))</f>
        <v>0.20541759377590529</v>
      </c>
      <c r="L441" s="14" cm="1">
        <f t="array" ref="L441">Inputs!$C$39*INDEX($T441:$AT441,MATCH(L$1,$T$2:$AT$2,0))/SUM(_xlfn._xlws.FILTER($T441:$AT444,$T$2:$AT$2=L$1))</f>
        <v>0.17977443539733715</v>
      </c>
      <c r="M441" s="14" cm="1">
        <f t="array" ref="M441">Inputs!$C$39*INDEX($T441:$AT441,MATCH(M$1,$T$2:$AT$2,0))/SUM(_xlfn._xlws.FILTER($T441:$AT444,$T$2:$AT$2=M$1))</f>
        <v>0.16952566087819909</v>
      </c>
      <c r="N441" s="14" cm="1">
        <f t="array" ref="N441">Inputs!$C$39*INDEX($T441:$AT441,MATCH(N$1,$T$2:$AT$2,0))/SUM(_xlfn._xlws.FILTER($T441:$AT444,$T$2:$AT$2=N$1))</f>
        <v>0.15924181938645587</v>
      </c>
      <c r="O441" s="14" cm="1">
        <f t="array" ref="O441">Inputs!$C$39*INDEX($T441:$AT441,MATCH(O$1,$T$2:$AT$2,0))/SUM(_xlfn._xlws.FILTER($T441:$AT444,$T$2:$AT$2=O$1))</f>
        <v>0.14900257430897715</v>
      </c>
      <c r="P441" s="14" cm="1">
        <f t="array" ref="P441">Inputs!$C$39*INDEX($T441:$AT441,MATCH(P$1,$T$2:$AT$2,0))/SUM(_xlfn._xlws.FILTER($T441:$AT444,$T$2:$AT$2=P$1))</f>
        <v>0.1388862162640874</v>
      </c>
      <c r="Q441" s="14" cm="1">
        <f t="array" ref="Q441">Inputs!$C$39*INDEX($T441:$AT441,MATCH(Q$1,$T$2:$AT$2,0))/SUM(_xlfn._xlws.FILTER($T441:$AT444,$T$2:$AT$2=Q$1))</f>
        <v>0.12896729910751378</v>
      </c>
      <c r="R441" s="14" cm="1">
        <f t="array" ref="R441">Inputs!$C$39*INDEX($T441:$AT441,MATCH(R$1,$T$2:$AT$2,0))/SUM(_xlfn._xlws.FILTER($T441:$AT444,$T$2:$AT$2=R$1))</f>
        <v>0.11931451413312905</v>
      </c>
      <c r="T441" s="5">
        <f>NS!C$76*1000</f>
        <v>7385449.4325479995</v>
      </c>
      <c r="U441" s="5">
        <f>NS!D$76*1000</f>
        <v>7505229.0543840006</v>
      </c>
      <c r="V441" s="5">
        <f>NS!E$76*1000</f>
        <v>7805217.1403800007</v>
      </c>
      <c r="W441" s="5">
        <f>NS!F$76*1000</f>
        <v>7902932.3321400015</v>
      </c>
      <c r="X441" s="5">
        <f>NS!G$76*1000</f>
        <v>7864279.4839700004</v>
      </c>
      <c r="Y441" s="5">
        <f>NS!H$76*1000</f>
        <v>7656257.3992319992</v>
      </c>
      <c r="Z441" s="5">
        <f>NS!I$76*1000</f>
        <v>7776507.1165439999</v>
      </c>
      <c r="AA441" s="5">
        <f>NS!J$76*1000</f>
        <v>7407651.2706000004</v>
      </c>
      <c r="AB441" s="5">
        <f>NS!K$76*1000</f>
        <v>7876833.4492899999</v>
      </c>
      <c r="AC441" s="5">
        <f>NS!L$76*1000</f>
        <v>7019429.9868059997</v>
      </c>
      <c r="AD441" s="5">
        <f>NS!M$76*1000</f>
        <v>7153578.075216</v>
      </c>
      <c r="AE441" s="5">
        <f>NS!N$76*1000</f>
        <v>7872772.1760599995</v>
      </c>
      <c r="AF441" s="5">
        <f>NS!O$76*1000</f>
        <v>8025645.3271679999</v>
      </c>
      <c r="AG441" s="5">
        <f>NS!P$76*1000</f>
        <v>6837734.6374880001</v>
      </c>
      <c r="AH441" s="5">
        <f>NS!Q$76*1000</f>
        <v>6029705.0684220009</v>
      </c>
      <c r="AI441" s="5">
        <f>NS!R$76*1000</f>
        <v>7495915.8021120001</v>
      </c>
      <c r="AJ441" s="5">
        <f>NS!S$76*1000</f>
        <v>7429401.2826439999</v>
      </c>
      <c r="AK441" s="5">
        <f>NS!T$76*1000</f>
        <v>7378975.4571399987</v>
      </c>
      <c r="AL441" s="5">
        <f>NS!U$76*1000</f>
        <v>7177331.8695600005</v>
      </c>
      <c r="AM441" s="5">
        <f>NS!V$76*1000</f>
        <v>6877811.7571399994</v>
      </c>
      <c r="AN441" s="5">
        <f>NS!W$76*1000</f>
        <v>5734710.8291430008</v>
      </c>
      <c r="AO441" s="41">
        <f t="shared" ref="AO441" si="576">AM441*(1+$AV441)^5</f>
        <v>6540730.5461253738</v>
      </c>
      <c r="AP441" s="18">
        <f t="shared" ref="AP441" si="577">AO441*(1+$AV441)^5</f>
        <v>6220169.6684422232</v>
      </c>
      <c r="AQ441" s="18">
        <f t="shared" ref="AQ441" si="578">AP441*(1+$AV441)^5</f>
        <v>5915319.4633783353</v>
      </c>
      <c r="AR441" s="18">
        <f t="shared" ref="AR441" si="579">AQ441*(1+$AV441)^5</f>
        <v>5625409.9516526042</v>
      </c>
      <c r="AS441" s="18">
        <f t="shared" ref="AS441" si="580">AR441*(1+$AV441)^5</f>
        <v>5349708.8906300664</v>
      </c>
      <c r="AT441" s="18">
        <f t="shared" ref="AT441" si="581">AS441*(1+$AV441)^5</f>
        <v>5087519.92485076</v>
      </c>
      <c r="AV441" s="46">
        <f t="shared" ref="AV441" si="582">AV389</f>
        <v>-0.01</v>
      </c>
    </row>
    <row r="442" spans="1:48" x14ac:dyDescent="0.2">
      <c r="A442" s="21" t="str">
        <f t="shared" si="543"/>
        <v>CIMS.CAN.NS.Transportation Personal.Passenger VehiclesCar_largeMarket share</v>
      </c>
      <c r="B442" s="1" t="s">
        <v>308</v>
      </c>
      <c r="C442" s="1" t="s">
        <v>213</v>
      </c>
      <c r="D442" s="1" t="s">
        <v>159</v>
      </c>
      <c r="E442" s="1" t="s">
        <v>72</v>
      </c>
      <c r="G442" s="1" t="s">
        <v>73</v>
      </c>
      <c r="H442" s="14" cm="1">
        <f t="array" ref="H442">Inputs!$C$40*INDEX($T441:$AT441,MATCH(H$1,$T$2:$AT$2,0))/SUM(_xlfn._xlws.FILTER($T441:$AT444,$T$2:$AT$2=H$1))</f>
        <v>0.46391367989860272</v>
      </c>
      <c r="I442" s="14" cm="1">
        <f t="array" ref="I442">Inputs!$C$40*INDEX($T441:$AT441,MATCH(I$1,$T$2:$AT$2,0))/SUM(_xlfn._xlws.FILTER($T441:$AT444,$T$2:$AT$2=I$1))</f>
        <v>0.46009790500360931</v>
      </c>
      <c r="J442" s="14" cm="1">
        <f t="array" ref="J442">Inputs!$C$40*INDEX($T441:$AT441,MATCH(J$1,$T$2:$AT$2,0))/SUM(_xlfn._xlws.FILTER($T441:$AT444,$T$2:$AT$2=J$1))</f>
        <v>0.44889374378891894</v>
      </c>
      <c r="K442" s="14" cm="1">
        <f t="array" ref="K442">Inputs!$C$40*INDEX($T441:$AT441,MATCH(K$1,$T$2:$AT$2,0))/SUM(_xlfn._xlws.FILTER($T441:$AT444,$T$2:$AT$2=K$1))</f>
        <v>0.41705996312077737</v>
      </c>
      <c r="L442" s="14" cm="1">
        <f t="array" ref="L442">Inputs!$C$40*INDEX($T441:$AT441,MATCH(L$1,$T$2:$AT$2,0))/SUM(_xlfn._xlws.FILTER($T441:$AT444,$T$2:$AT$2=L$1))</f>
        <v>0.36499658095822995</v>
      </c>
      <c r="M442" s="14" cm="1">
        <f t="array" ref="M442">Inputs!$C$40*INDEX($T441:$AT441,MATCH(M$1,$T$2:$AT$2,0))/SUM(_xlfn._xlws.FILTER($T441:$AT444,$T$2:$AT$2=M$1))</f>
        <v>0.34418846299513145</v>
      </c>
      <c r="N442" s="14" cm="1">
        <f t="array" ref="N442">Inputs!$C$40*INDEX($T441:$AT441,MATCH(N$1,$T$2:$AT$2,0))/SUM(_xlfn._xlws.FILTER($T441:$AT444,$T$2:$AT$2=N$1))</f>
        <v>0.32330914845128922</v>
      </c>
      <c r="O442" s="14" cm="1">
        <f t="array" ref="O442">Inputs!$C$40*INDEX($T441:$AT441,MATCH(O$1,$T$2:$AT$2,0))/SUM(_xlfn._xlws.FILTER($T441:$AT444,$T$2:$AT$2=O$1))</f>
        <v>0.30252037814246874</v>
      </c>
      <c r="P442" s="14" cm="1">
        <f t="array" ref="P442">Inputs!$C$40*INDEX($T441:$AT441,MATCH(P$1,$T$2:$AT$2,0))/SUM(_xlfn._xlws.FILTER($T441:$AT444,$T$2:$AT$2=P$1))</f>
        <v>0.28198110574829865</v>
      </c>
      <c r="Q442" s="14" cm="1">
        <f t="array" ref="Q442">Inputs!$C$40*INDEX($T441:$AT441,MATCH(Q$1,$T$2:$AT$2,0))/SUM(_xlfn._xlws.FILTER($T441:$AT444,$T$2:$AT$2=Q$1))</f>
        <v>0.2618426981879825</v>
      </c>
      <c r="R442" s="14" cm="1">
        <f t="array" ref="R442">Inputs!$C$40*INDEX($T441:$AT441,MATCH(R$1,$T$2:$AT$2,0))/SUM(_xlfn._xlws.FILTER($T441:$AT444,$T$2:$AT$2=R$1))</f>
        <v>0.24224461960362562</v>
      </c>
      <c r="T442" s="5"/>
      <c r="U442" s="5"/>
      <c r="V442" s="5"/>
      <c r="W442" s="5"/>
      <c r="X442" s="5"/>
      <c r="Y442" s="5"/>
      <c r="Z442" s="5"/>
      <c r="AA442" s="5"/>
      <c r="AB442" s="5"/>
      <c r="AC442" s="5"/>
      <c r="AD442" s="5"/>
      <c r="AE442" s="5"/>
      <c r="AF442" s="5"/>
      <c r="AG442" s="5"/>
      <c r="AH442" s="5"/>
      <c r="AI442" s="5"/>
      <c r="AJ442" s="5"/>
      <c r="AK442" s="5"/>
      <c r="AL442" s="5"/>
      <c r="AM442" s="5"/>
      <c r="AN442" s="5"/>
      <c r="AO442" s="14"/>
      <c r="AP442" s="14"/>
      <c r="AQ442" s="14"/>
      <c r="AR442" s="14"/>
      <c r="AS442" s="14"/>
      <c r="AT442" s="14"/>
      <c r="AU442" s="14"/>
      <c r="AV442" s="47"/>
    </row>
    <row r="443" spans="1:48" x14ac:dyDescent="0.2">
      <c r="A443" s="21" t="str">
        <f t="shared" si="543"/>
        <v>CIMS.CAN.NS.Transportation Personal.Passenger VehiclesLight Truck_smallMarket share</v>
      </c>
      <c r="B443" s="1" t="s">
        <v>308</v>
      </c>
      <c r="C443" s="1" t="s">
        <v>213</v>
      </c>
      <c r="D443" s="1" t="s">
        <v>160</v>
      </c>
      <c r="E443" s="1" t="s">
        <v>72</v>
      </c>
      <c r="G443" s="1" t="s">
        <v>73</v>
      </c>
      <c r="H443" s="14" cm="1">
        <f t="array" ref="H443">Inputs!$C$39*INDEX($T443:$AT443,MATCH(H$1,$T$2:$AT$2,0))/SUM(_xlfn._xlws.FILTER($T441:$AT444,$T$2:$AT$2=H$1))</f>
        <v>0.10150520243800165</v>
      </c>
      <c r="I443" s="14" cm="1">
        <f t="array" ref="I443">Inputs!$C$39*INDEX($T443:$AT443,MATCH(I$1,$T$2:$AT$2,0))/SUM(_xlfn._xlws.FILTER($T441:$AT444,$T$2:$AT$2=I$1))</f>
        <v>0.10338461395344613</v>
      </c>
      <c r="J443" s="14" cm="1">
        <f t="array" ref="J443">Inputs!$C$39*INDEX($T443:$AT443,MATCH(J$1,$T$2:$AT$2,0))/SUM(_xlfn._xlws.FILTER($T441:$AT444,$T$2:$AT$2=J$1))</f>
        <v>0.10890308141739811</v>
      </c>
      <c r="K443" s="14" cm="1">
        <f t="array" ref="K443">Inputs!$C$39*INDEX($T443:$AT443,MATCH(K$1,$T$2:$AT$2,0))/SUM(_xlfn._xlws.FILTER($T441:$AT444,$T$2:$AT$2=K$1))</f>
        <v>0.12458240622409472</v>
      </c>
      <c r="L443" s="14" cm="1">
        <f t="array" ref="L443">Inputs!$C$39*INDEX($T443:$AT443,MATCH(L$1,$T$2:$AT$2,0))/SUM(_xlfn._xlws.FILTER($T441:$AT444,$T$2:$AT$2=L$1))</f>
        <v>0.1502255646026629</v>
      </c>
      <c r="M443" s="14" cm="1">
        <f t="array" ref="M443">Inputs!$C$39*INDEX($T443:$AT443,MATCH(M$1,$T$2:$AT$2,0))/SUM(_xlfn._xlws.FILTER($T441:$AT444,$T$2:$AT$2=M$1))</f>
        <v>0.16047433912180092</v>
      </c>
      <c r="N443" s="14" cm="1">
        <f t="array" ref="N443">Inputs!$C$39*INDEX($T443:$AT443,MATCH(N$1,$T$2:$AT$2,0))/SUM(_xlfn._xlws.FILTER($T441:$AT444,$T$2:$AT$2=N$1))</f>
        <v>0.17075818061354414</v>
      </c>
      <c r="O443" s="14" cm="1">
        <f t="array" ref="O443">Inputs!$C$39*INDEX($T443:$AT443,MATCH(O$1,$T$2:$AT$2,0))/SUM(_xlfn._xlws.FILTER($T441:$AT444,$T$2:$AT$2=O$1))</f>
        <v>0.18099742569102287</v>
      </c>
      <c r="P443" s="14" cm="1">
        <f t="array" ref="P443">Inputs!$C$39*INDEX($T443:$AT443,MATCH(P$1,$T$2:$AT$2,0))/SUM(_xlfn._xlws.FILTER($T441:$AT444,$T$2:$AT$2=P$1))</f>
        <v>0.19111378373591262</v>
      </c>
      <c r="Q443" s="14" cm="1">
        <f t="array" ref="Q443">Inputs!$C$39*INDEX($T443:$AT443,MATCH(Q$1,$T$2:$AT$2,0))/SUM(_xlfn._xlws.FILTER($T441:$AT444,$T$2:$AT$2=Q$1))</f>
        <v>0.2010327008924862</v>
      </c>
      <c r="R443" s="14" cm="1">
        <f t="array" ref="R443">Inputs!$C$39*INDEX($T443:$AT443,MATCH(R$1,$T$2:$AT$2,0))/SUM(_xlfn._xlws.FILTER($T441:$AT444,$T$2:$AT$2=R$1))</f>
        <v>0.21068548586687097</v>
      </c>
      <c r="T443" s="5">
        <f>NS!C$111*1000</f>
        <v>3280869.1827786602</v>
      </c>
      <c r="U443" s="5">
        <f>NS!D$111*1000</f>
        <v>3076462.2966279299</v>
      </c>
      <c r="V443" s="5">
        <f>NS!E$111*1000</f>
        <v>3259876.6771873469</v>
      </c>
      <c r="W443" s="5">
        <f>NS!F$111*1000</f>
        <v>3415448.9654891756</v>
      </c>
      <c r="X443" s="5">
        <f>NS!G$111*1000</f>
        <v>3510864.9909058828</v>
      </c>
      <c r="Y443" s="5">
        <f>NS!H$111*1000</f>
        <v>3492874.9956333898</v>
      </c>
      <c r="Z443" s="5">
        <f>NS!I$111*1000</f>
        <v>3538871.4347138</v>
      </c>
      <c r="AA443" s="5">
        <f>NS!J$111*1000</f>
        <v>3395663.6176526155</v>
      </c>
      <c r="AB443" s="5">
        <f>NS!K$111*1000</f>
        <v>3608259.6523494399</v>
      </c>
      <c r="AC443" s="5">
        <f>NS!L$111*1000</f>
        <v>3302014.8403182928</v>
      </c>
      <c r="AD443" s="5">
        <f>NS!M$111*1000</f>
        <v>3523552.931199762</v>
      </c>
      <c r="AE443" s="5">
        <f>NS!N$111*1000</f>
        <v>4072728.7000590037</v>
      </c>
      <c r="AF443" s="5">
        <f>NS!O$111*1000</f>
        <v>4210953.9957164358</v>
      </c>
      <c r="AG443" s="5">
        <f>NS!P$111*1000</f>
        <v>3715966.4528071443</v>
      </c>
      <c r="AH443" s="5">
        <f>NS!Q$111*1000</f>
        <v>3463817.7572114398</v>
      </c>
      <c r="AI443" s="5">
        <f>NS!R$111*1000</f>
        <v>4546150.1632576622</v>
      </c>
      <c r="AJ443" s="5">
        <f>NS!S$111*1000</f>
        <v>4908765.3871528199</v>
      </c>
      <c r="AK443" s="5">
        <f>NS!T$111*1000</f>
        <v>5321042.1234593969</v>
      </c>
      <c r="AL443" s="5">
        <f>NS!U$111*1000</f>
        <v>5670649.547795712</v>
      </c>
      <c r="AM443" s="5">
        <f>NS!V$111*1000</f>
        <v>5747330.8268973911</v>
      </c>
      <c r="AN443" s="5">
        <f>NS!W$111*1000</f>
        <v>5095676.1935040001</v>
      </c>
      <c r="AO443" s="41">
        <f t="shared" ref="AO443" si="583">AM443*(1+$AV443)^5</f>
        <v>6191507.5648481129</v>
      </c>
      <c r="AP443" s="18">
        <f t="shared" ref="AP443" si="584">AO443*(1+$AV443)^5</f>
        <v>6670012.0595399672</v>
      </c>
      <c r="AQ443" s="18">
        <f t="shared" ref="AQ443" si="585">AP443*(1+$AV443)^5</f>
        <v>7185497.2974582771</v>
      </c>
      <c r="AR443" s="18">
        <f t="shared" ref="AR443" si="586">AQ443*(1+$AV443)^5</f>
        <v>7740821.2985062031</v>
      </c>
      <c r="AS443" s="18">
        <f t="shared" ref="AS443" si="587">AR443*(1+$AV443)^5</f>
        <v>8339062.9618082037</v>
      </c>
      <c r="AT443" s="18">
        <f t="shared" ref="AT443" si="588">AS443*(1+$AV443)^5</f>
        <v>8983539.1361406315</v>
      </c>
      <c r="AV443" s="46">
        <f t="shared" ref="AV443" si="589">AV391</f>
        <v>1.4999999999999999E-2</v>
      </c>
    </row>
    <row r="444" spans="1:48" x14ac:dyDescent="0.2">
      <c r="A444" s="21" t="str">
        <f t="shared" si="543"/>
        <v>CIMS.CAN.NS.Transportation Personal.Passenger VehiclesLight Truck_largeMarket share</v>
      </c>
      <c r="B444" s="1" t="s">
        <v>308</v>
      </c>
      <c r="C444" s="1" t="s">
        <v>213</v>
      </c>
      <c r="D444" s="1" t="s">
        <v>161</v>
      </c>
      <c r="E444" s="1" t="s">
        <v>72</v>
      </c>
      <c r="G444" s="1" t="s">
        <v>73</v>
      </c>
      <c r="H444" s="14" cm="1">
        <f t="array" ref="H444">Inputs!$C$40*INDEX($T443:$AT443,MATCH(H$1,$T$2:$AT$2,0))/SUM(_xlfn._xlws.FILTER($T441:$AT444,$T$2:$AT$2=H$1))</f>
        <v>0.20608632010139724</v>
      </c>
      <c r="I444" s="14" cm="1">
        <f t="array" ref="I444">Inputs!$C$40*INDEX($T443:$AT443,MATCH(I$1,$T$2:$AT$2,0))/SUM(_xlfn._xlws.FILTER($T441:$AT444,$T$2:$AT$2=I$1))</f>
        <v>0.20990209499639059</v>
      </c>
      <c r="J444" s="14" cm="1">
        <f t="array" ref="J444">Inputs!$C$40*INDEX($T443:$AT443,MATCH(J$1,$T$2:$AT$2,0))/SUM(_xlfn._xlws.FILTER($T441:$AT444,$T$2:$AT$2=J$1))</f>
        <v>0.22110625621108096</v>
      </c>
      <c r="K444" s="14" cm="1">
        <f t="array" ref="K444">Inputs!$C$40*INDEX($T443:$AT443,MATCH(K$1,$T$2:$AT$2,0))/SUM(_xlfn._xlws.FILTER($T441:$AT444,$T$2:$AT$2=K$1))</f>
        <v>0.25294003687922262</v>
      </c>
      <c r="L444" s="14" cm="1">
        <f t="array" ref="L444">Inputs!$C$40*INDEX($T443:$AT443,MATCH(L$1,$T$2:$AT$2,0))/SUM(_xlfn._xlws.FILTER($T441:$AT444,$T$2:$AT$2=L$1))</f>
        <v>0.30500341904177003</v>
      </c>
      <c r="M444" s="14" cm="1">
        <f t="array" ref="M444">Inputs!$C$40*INDEX($T443:$AT443,MATCH(M$1,$T$2:$AT$2,0))/SUM(_xlfn._xlws.FILTER($T441:$AT444,$T$2:$AT$2=M$1))</f>
        <v>0.32581153700486853</v>
      </c>
      <c r="N444" s="14" cm="1">
        <f t="array" ref="N444">Inputs!$C$40*INDEX($T443:$AT443,MATCH(N$1,$T$2:$AT$2,0))/SUM(_xlfn._xlws.FILTER($T441:$AT444,$T$2:$AT$2=N$1))</f>
        <v>0.34669085154871077</v>
      </c>
      <c r="O444" s="14" cm="1">
        <f t="array" ref="O444">Inputs!$C$40*INDEX($T443:$AT443,MATCH(O$1,$T$2:$AT$2,0))/SUM(_xlfn._xlws.FILTER($T441:$AT444,$T$2:$AT$2=O$1))</f>
        <v>0.36747962185753125</v>
      </c>
      <c r="P444" s="14" cm="1">
        <f t="array" ref="P444">Inputs!$C$40*INDEX($T443:$AT443,MATCH(P$1,$T$2:$AT$2,0))/SUM(_xlfn._xlws.FILTER($T441:$AT444,$T$2:$AT$2=P$1))</f>
        <v>0.38801889425170133</v>
      </c>
      <c r="Q444" s="14" cm="1">
        <f t="array" ref="Q444">Inputs!$C$40*INDEX($T443:$AT443,MATCH(Q$1,$T$2:$AT$2,0))/SUM(_xlfn._xlws.FILTER($T441:$AT444,$T$2:$AT$2=Q$1))</f>
        <v>0.40815730181201743</v>
      </c>
      <c r="R444" s="14" cm="1">
        <f t="array" ref="R444">Inputs!$C$40*INDEX($T443:$AT443,MATCH(R$1,$T$2:$AT$2,0))/SUM(_xlfn._xlws.FILTER($T441:$AT444,$T$2:$AT$2=R$1))</f>
        <v>0.42775538039637434</v>
      </c>
      <c r="T444" s="5"/>
      <c r="U444" s="14"/>
      <c r="V444" s="5"/>
      <c r="W444" s="5"/>
      <c r="X444" s="5"/>
      <c r="Y444" s="5"/>
      <c r="Z444" s="5"/>
      <c r="AA444" s="5"/>
      <c r="AB444" s="5"/>
      <c r="AC444" s="5"/>
      <c r="AD444" s="5"/>
      <c r="AE444" s="5"/>
      <c r="AF444" s="5"/>
      <c r="AG444" s="5"/>
      <c r="AH444" s="5"/>
      <c r="AI444" s="5"/>
      <c r="AJ444" s="5"/>
      <c r="AK444" s="5"/>
      <c r="AL444" s="5"/>
      <c r="AM444" s="5"/>
      <c r="AN444" s="5"/>
      <c r="AO444" s="18"/>
      <c r="AP444" s="18"/>
      <c r="AQ444" s="18"/>
      <c r="AR444" s="18"/>
      <c r="AS444" s="18"/>
      <c r="AT444" s="18"/>
    </row>
    <row r="445" spans="1:48" x14ac:dyDescent="0.2">
      <c r="A445" s="21" t="str">
        <f t="shared" si="543"/>
        <v>CIMS.CAN.NS.Transportation Personal.Passenger Vehicle MotorsOutput</v>
      </c>
      <c r="B445" s="1" t="s">
        <v>309</v>
      </c>
      <c r="C445" s="1" t="s">
        <v>213</v>
      </c>
      <c r="E445" s="1" t="s">
        <v>78</v>
      </c>
      <c r="G445" s="1" t="s">
        <v>222</v>
      </c>
      <c r="H445" s="14">
        <f t="shared" ref="H445:H449" si="590">T445</f>
        <v>219.42545453981018</v>
      </c>
      <c r="I445" s="14"/>
      <c r="J445" s="14"/>
      <c r="K445" s="14"/>
      <c r="L445" s="14"/>
      <c r="M445" s="14"/>
      <c r="N445" s="14"/>
      <c r="O445" s="14"/>
      <c r="P445" s="14"/>
      <c r="Q445" s="14"/>
      <c r="R445" s="14"/>
      <c r="T445" s="14">
        <f>AVERAGE(NS!C$40:V$40)/100</f>
        <v>219.42545453981018</v>
      </c>
      <c r="U445" s="14"/>
      <c r="V445" s="5"/>
      <c r="W445" s="5"/>
      <c r="X445" s="5"/>
      <c r="Y445" s="5"/>
      <c r="Z445" s="5"/>
      <c r="AA445" s="5"/>
      <c r="AB445" s="5"/>
      <c r="AC445" s="5"/>
      <c r="AD445" s="14"/>
      <c r="AE445" s="5"/>
      <c r="AF445" s="5"/>
      <c r="AG445" s="5"/>
      <c r="AH445" s="5"/>
      <c r="AI445" s="5"/>
      <c r="AJ445" s="5"/>
      <c r="AK445" s="5"/>
      <c r="AL445" s="5"/>
      <c r="AM445" s="5"/>
      <c r="AN445" s="5"/>
      <c r="AO445" s="18"/>
      <c r="AP445" s="18"/>
      <c r="AQ445" s="18"/>
      <c r="AR445" s="18"/>
      <c r="AS445" s="18"/>
      <c r="AT445" s="18"/>
    </row>
    <row r="446" spans="1:48" x14ac:dyDescent="0.2">
      <c r="A446" s="21" t="str">
        <f t="shared" si="543"/>
        <v>CIMS.CAN.NS.Transportation Personal.Passenger Vehicle MotorsGasoline ExistingService requestedCIMS.CAN.NS.Fuel Blends.Gasoline_Transportation</v>
      </c>
      <c r="B446" s="1" t="s">
        <v>309</v>
      </c>
      <c r="C446" s="1" t="s">
        <v>213</v>
      </c>
      <c r="D446" s="1" t="s">
        <v>74</v>
      </c>
      <c r="E446" s="1" t="s">
        <v>71</v>
      </c>
      <c r="F446" s="1" t="s">
        <v>453</v>
      </c>
      <c r="G446" s="1" t="s">
        <v>68</v>
      </c>
      <c r="H446" s="14">
        <f t="shared" si="590"/>
        <v>0.32295942804953448</v>
      </c>
      <c r="I446" s="14"/>
      <c r="J446" s="14"/>
      <c r="K446" s="14"/>
      <c r="L446" s="14"/>
      <c r="M446" s="14"/>
      <c r="N446" s="14"/>
      <c r="O446" s="14"/>
      <c r="P446" s="14"/>
      <c r="Q446" s="14"/>
      <c r="R446" s="14"/>
      <c r="T446" s="14">
        <f>(SUMPRODUCT(H441:H442,Inputs!$C$46:$C$47)*NS!C$91/NS!C$76+SUMPRODUCT(H443:H444,Inputs!$C$48:$C$49)*NS!C$126/NS!C$111)/1000*100</f>
        <v>0.32295942804953448</v>
      </c>
      <c r="U446" s="14"/>
      <c r="V446" s="5"/>
      <c r="W446" s="5"/>
      <c r="X446" s="5"/>
      <c r="Y446" s="5"/>
      <c r="Z446" s="5"/>
      <c r="AA446" s="5"/>
      <c r="AB446" s="5"/>
      <c r="AC446" s="5"/>
      <c r="AD446" s="14"/>
      <c r="AE446" s="5"/>
      <c r="AF446" s="5"/>
      <c r="AG446" s="5"/>
      <c r="AH446" s="5"/>
      <c r="AI446" s="5"/>
      <c r="AJ446" s="5"/>
      <c r="AK446" s="5"/>
      <c r="AL446" s="5"/>
      <c r="AM446" s="14"/>
      <c r="AN446" s="5"/>
      <c r="AO446" s="18"/>
      <c r="AP446" s="18"/>
      <c r="AQ446" s="18"/>
      <c r="AR446" s="18"/>
      <c r="AS446" s="18"/>
      <c r="AT446" s="18"/>
    </row>
    <row r="447" spans="1:48" x14ac:dyDescent="0.2">
      <c r="A447" s="21" t="str">
        <f t="shared" si="543"/>
        <v>CIMS.CAN.NS.Transportation Personal.Passenger Vehicle MotorsGasoline StandardService requestedCIMS.CAN.NS.Fuel Blends.Gasoline_Transportation</v>
      </c>
      <c r="B447" s="1" t="s">
        <v>309</v>
      </c>
      <c r="C447" s="1" t="s">
        <v>213</v>
      </c>
      <c r="D447" s="1" t="s">
        <v>75</v>
      </c>
      <c r="E447" s="1" t="s">
        <v>71</v>
      </c>
      <c r="F447" s="1" t="s">
        <v>453</v>
      </c>
      <c r="G447" s="1" t="s">
        <v>68</v>
      </c>
      <c r="H447" s="14">
        <f t="shared" si="590"/>
        <v>0.30159400723518748</v>
      </c>
      <c r="I447" s="14"/>
      <c r="J447" s="14"/>
      <c r="K447" s="14"/>
      <c r="L447" s="14"/>
      <c r="M447" s="14"/>
      <c r="N447" s="14"/>
      <c r="O447" s="14"/>
      <c r="P447" s="14"/>
      <c r="Q447" s="14"/>
      <c r="R447" s="14"/>
      <c r="T447" s="14">
        <f>(SUMPRODUCT(J441:J442,Inputs!$C$46:$C$47)*NS!M$91/NS!M$76+SUMPRODUCT(J443:J444,Inputs!$C$48:$C$49)*NS!M$126/NS!M$111)/1000*100</f>
        <v>0.30159400723518748</v>
      </c>
      <c r="U447" s="14"/>
      <c r="V447" s="5"/>
      <c r="W447" s="5"/>
      <c r="X447" s="5"/>
      <c r="Y447" s="5"/>
      <c r="Z447" s="5"/>
      <c r="AA447" s="5"/>
      <c r="AB447" s="5"/>
      <c r="AC447" s="5"/>
      <c r="AD447" s="5"/>
      <c r="AE447" s="5"/>
      <c r="AF447" s="5"/>
      <c r="AG447" s="5"/>
      <c r="AH447" s="5"/>
      <c r="AI447" s="5"/>
      <c r="AJ447" s="5"/>
      <c r="AK447" s="5"/>
      <c r="AL447" s="5"/>
      <c r="AM447" s="5"/>
      <c r="AN447" s="5"/>
      <c r="AO447" s="18"/>
      <c r="AP447" s="18"/>
      <c r="AQ447" s="18"/>
      <c r="AR447" s="18"/>
      <c r="AS447" s="18"/>
      <c r="AT447" s="18"/>
    </row>
    <row r="448" spans="1:48" x14ac:dyDescent="0.2">
      <c r="A448" s="21" t="str">
        <f t="shared" si="543"/>
        <v>CIMS.CAN.NS.Transportation Personal.Passenger Vehicle MotorsGasoline EfficientService requestedCIMS.CAN.NS.Fuel Blends.Gasoline_Transportation</v>
      </c>
      <c r="B448" s="1" t="s">
        <v>309</v>
      </c>
      <c r="C448" s="1" t="s">
        <v>213</v>
      </c>
      <c r="D448" s="1" t="s">
        <v>76</v>
      </c>
      <c r="E448" s="1" t="s">
        <v>71</v>
      </c>
      <c r="F448" s="1" t="s">
        <v>453</v>
      </c>
      <c r="G448" s="1" t="s">
        <v>68</v>
      </c>
      <c r="H448" s="14">
        <f t="shared" si="590"/>
        <v>0.30113826251807657</v>
      </c>
      <c r="I448" s="14"/>
      <c r="J448" s="14"/>
      <c r="K448" s="14"/>
      <c r="L448" s="14"/>
      <c r="M448" s="14"/>
      <c r="N448" s="14"/>
      <c r="O448" s="14"/>
      <c r="P448" s="14"/>
      <c r="Q448" s="14"/>
      <c r="R448" s="14"/>
      <c r="T448" s="14">
        <f>(SUMPRODUCT(L441:L442,Inputs!$C$46:$C$47)*NS!V$91/NS!V$76+SUMPRODUCT(L443:L444,Inputs!$C$48:$C$49)*NS!V$126/NS!V$111)/1000*100</f>
        <v>0.30113826251807657</v>
      </c>
      <c r="U448" s="14"/>
      <c r="V448" s="5"/>
      <c r="W448" s="5"/>
      <c r="X448" s="5"/>
      <c r="Y448" s="5"/>
      <c r="Z448" s="5"/>
      <c r="AA448" s="5"/>
      <c r="AB448" s="5"/>
      <c r="AC448" s="5"/>
      <c r="AD448" s="14"/>
      <c r="AE448" s="5"/>
      <c r="AF448" s="5"/>
      <c r="AG448" s="5"/>
      <c r="AH448" s="5"/>
      <c r="AI448" s="5"/>
      <c r="AJ448" s="5"/>
      <c r="AK448" s="5"/>
      <c r="AL448" s="5"/>
      <c r="AM448" s="14"/>
      <c r="AN448" s="5"/>
      <c r="AO448" s="18"/>
      <c r="AP448" s="18"/>
      <c r="AQ448" s="18"/>
      <c r="AR448" s="18"/>
      <c r="AS448" s="18"/>
      <c r="AT448" s="18"/>
    </row>
    <row r="449" spans="1:48" x14ac:dyDescent="0.2">
      <c r="A449" s="21" t="str">
        <f t="shared" si="543"/>
        <v>CIMS.CAN.NS.Transportation Personal.Passenger Vehicle MotorsGasoline ExistingMarket share</v>
      </c>
      <c r="B449" s="1" t="s">
        <v>309</v>
      </c>
      <c r="C449" s="1" t="s">
        <v>213</v>
      </c>
      <c r="D449" s="1" t="s">
        <v>74</v>
      </c>
      <c r="E449" s="1" t="s">
        <v>72</v>
      </c>
      <c r="G449" s="1" t="s">
        <v>73</v>
      </c>
      <c r="H449" s="14">
        <f t="shared" si="590"/>
        <v>1</v>
      </c>
      <c r="I449" s="14"/>
      <c r="J449" s="14"/>
      <c r="K449" s="14"/>
      <c r="L449" s="14"/>
      <c r="M449" s="14"/>
      <c r="N449" s="14"/>
      <c r="O449" s="14"/>
      <c r="P449" s="14"/>
      <c r="Q449" s="14"/>
      <c r="R449" s="14"/>
      <c r="T449" s="36">
        <v>1</v>
      </c>
      <c r="U449" s="14"/>
      <c r="V449" s="5"/>
      <c r="W449" s="5"/>
      <c r="X449" s="5"/>
      <c r="Y449" s="5"/>
      <c r="Z449" s="5"/>
      <c r="AA449" s="5"/>
      <c r="AB449" s="5"/>
      <c r="AC449" s="5"/>
      <c r="AD449" s="5"/>
      <c r="AE449" s="5"/>
      <c r="AF449" s="5"/>
      <c r="AG449" s="5"/>
      <c r="AH449" s="5"/>
      <c r="AI449" s="5"/>
      <c r="AJ449" s="5"/>
      <c r="AK449" s="5"/>
      <c r="AL449" s="5"/>
      <c r="AM449" s="5"/>
      <c r="AN449" s="5"/>
      <c r="AO449" s="18"/>
      <c r="AP449" s="18"/>
      <c r="AQ449" s="18"/>
      <c r="AR449" s="18"/>
      <c r="AS449" s="18"/>
      <c r="AT449" s="18"/>
    </row>
    <row r="450" spans="1:48" x14ac:dyDescent="0.2">
      <c r="A450" s="21" t="str">
        <f t="shared" si="543"/>
        <v>CIMS.CAN.NS.Transportation Personal.TransitService requestedCIMS.CAN.NS.Transportation Personal.Transit.Public Bus</v>
      </c>
      <c r="B450" s="1" t="s">
        <v>310</v>
      </c>
      <c r="C450" s="1" t="s">
        <v>213</v>
      </c>
      <c r="E450" s="1" t="s">
        <v>71</v>
      </c>
      <c r="F450" s="1" t="s">
        <v>311</v>
      </c>
      <c r="G450" s="1" t="s">
        <v>73</v>
      </c>
      <c r="H450" s="14" cm="1">
        <f t="array" ref="H450">INDEX($T450:$AN450,MATCH(H$2,$T$2:$AN$2,0))/SUM(_xlfn._xlws.FILTER($T450:$AN451,$T$2:$AN$2=H$2))</f>
        <v>1</v>
      </c>
      <c r="I450" s="14" cm="1">
        <f t="array" ref="I450">INDEX($T450:$AN450,MATCH(I$2,$T$2:$AN$2,0))/SUM(_xlfn._xlws.FILTER($T450:$AN451,$T$2:$AN$2=I$2))</f>
        <v>1</v>
      </c>
      <c r="J450" s="14" cm="1">
        <f t="array" ref="J450">INDEX($T450:$AN450,MATCH(J$2,$T$2:$AN$2,0))/SUM(_xlfn._xlws.FILTER($T450:$AN451,$T$2:$AN$2=J$2))</f>
        <v>1</v>
      </c>
      <c r="K450" s="14" cm="1">
        <f t="array" ref="K450">INDEX($T450:$AN450,MATCH(K$2,$T$2:$AN$2,0))/SUM(_xlfn._xlws.FILTER($T450:$AN451,$T$2:$AN$2=K$2))</f>
        <v>1</v>
      </c>
      <c r="L450" s="14" cm="1">
        <f t="array" ref="L450">INDEX($T450:$AN450,MATCH(L$2,$T$2:$AN$2,0))/SUM(_xlfn._xlws.FILTER($T450:$AN451,$T$2:$AN$2=L$2))</f>
        <v>1</v>
      </c>
      <c r="M450" s="36">
        <f t="shared" ref="M450:R450" si="591">L450</f>
        <v>1</v>
      </c>
      <c r="N450" s="36">
        <f t="shared" si="591"/>
        <v>1</v>
      </c>
      <c r="O450" s="36">
        <f t="shared" si="591"/>
        <v>1</v>
      </c>
      <c r="P450" s="36">
        <f t="shared" si="591"/>
        <v>1</v>
      </c>
      <c r="Q450" s="36">
        <f t="shared" si="591"/>
        <v>1</v>
      </c>
      <c r="R450" s="36">
        <f t="shared" si="591"/>
        <v>1</v>
      </c>
      <c r="T450" s="5">
        <f>SUM(NS!C$177,NS!C$212)*1000-T451</f>
        <v>1065029.4979999999</v>
      </c>
      <c r="U450" s="5">
        <f>SUM(NS!D$177,NS!D$212)*1000-U451</f>
        <v>1035804.2390000001</v>
      </c>
      <c r="V450" s="5">
        <f>SUM(NS!E$177,NS!E$212)*1000-V451</f>
        <v>1256914.115</v>
      </c>
      <c r="W450" s="5">
        <f>SUM(NS!F$177,NS!F$212)*1000-W451</f>
        <v>1717813.8699999999</v>
      </c>
      <c r="X450" s="5">
        <f>SUM(NS!G$177,NS!G$212)*1000-X451</f>
        <v>1588680.949</v>
      </c>
      <c r="Y450" s="5">
        <f>SUM(NS!H$177,NS!H$212)*1000-Y451</f>
        <v>1225029.166</v>
      </c>
      <c r="Z450" s="5">
        <f>SUM(NS!I$177,NS!I$212)*1000-Z451</f>
        <v>1343687.6459999999</v>
      </c>
      <c r="AA450" s="5">
        <f>SUM(NS!J$177,NS!J$212)*1000-AA451</f>
        <v>1147787.0969999998</v>
      </c>
      <c r="AB450" s="5">
        <f>SUM(NS!K$177,NS!K$212)*1000-AB451</f>
        <v>1177603.051</v>
      </c>
      <c r="AC450" s="5">
        <f>SUM(NS!L$177,NS!L$212)*1000-AC451</f>
        <v>1455259.7709999999</v>
      </c>
      <c r="AD450" s="5">
        <f>SUM(NS!M$177,NS!M$212)*1000-AD451</f>
        <v>1389749.6940000001</v>
      </c>
      <c r="AE450" s="5">
        <f>SUM(NS!N$177,NS!N$212)*1000-AE451</f>
        <v>1726924.13</v>
      </c>
      <c r="AF450" s="5">
        <f>SUM(NS!O$177,NS!O$212)*1000-AF451</f>
        <v>1410394.929</v>
      </c>
      <c r="AG450" s="5">
        <f>SUM(NS!P$177,NS!P$212)*1000-AG451</f>
        <v>1391603.8659999999</v>
      </c>
      <c r="AH450" s="5">
        <f>SUM(NS!Q$177,NS!Q$212)*1000-AH451</f>
        <v>1334218.8639999998</v>
      </c>
      <c r="AI450" s="5">
        <f>SUM(NS!R$177,NS!R$212)*1000-AI451</f>
        <v>1407995.4010000001</v>
      </c>
      <c r="AJ450" s="5">
        <f>SUM(NS!S$177,NS!S$212)*1000-AJ451</f>
        <v>1341225.83</v>
      </c>
      <c r="AK450" s="5">
        <f>SUM(NS!T$177,NS!T$212)*1000-AK451</f>
        <v>1799350.0469999998</v>
      </c>
      <c r="AL450" s="5">
        <f>SUM(NS!U$177,NS!U$212)*1000-AL451</f>
        <v>1612734.797</v>
      </c>
      <c r="AM450" s="5">
        <f>SUM(NS!V$177,NS!V$212)*1000-AM451</f>
        <v>1487292.7449999999</v>
      </c>
      <c r="AN450" s="5">
        <f>SUM(NS!W$177,NS!W$212)*1000-AN451</f>
        <v>1553816.7290000001</v>
      </c>
      <c r="AO450" s="18"/>
      <c r="AP450" s="18"/>
      <c r="AQ450" s="18"/>
      <c r="AR450" s="18"/>
      <c r="AS450" s="18"/>
      <c r="AT450" s="18"/>
      <c r="AU450" s="18"/>
      <c r="AV450" s="18"/>
    </row>
    <row r="451" spans="1:48" x14ac:dyDescent="0.2">
      <c r="A451" s="21" t="str">
        <f t="shared" si="543"/>
        <v>CIMS.CAN.NS.Transportation Personal.TransitService requestedCIMS.CAN.NS.Transportation Personal.Transit.Rapid Transit</v>
      </c>
      <c r="B451" s="1" t="s">
        <v>310</v>
      </c>
      <c r="C451" s="1" t="s">
        <v>213</v>
      </c>
      <c r="E451" s="1" t="s">
        <v>71</v>
      </c>
      <c r="F451" s="1" t="s">
        <v>398</v>
      </c>
      <c r="G451" s="1" t="s">
        <v>73</v>
      </c>
      <c r="H451" s="14">
        <f t="shared" ref="H451" si="592">1-H450</f>
        <v>0</v>
      </c>
      <c r="I451" s="14">
        <f t="shared" ref="I451" si="593">1-I450</f>
        <v>0</v>
      </c>
      <c r="J451" s="14">
        <f t="shared" ref="J451" si="594">1-J450</f>
        <v>0</v>
      </c>
      <c r="K451" s="14">
        <f t="shared" ref="K451" si="595">1-K450</f>
        <v>0</v>
      </c>
      <c r="L451" s="14">
        <f t="shared" ref="L451" si="596">1-L450</f>
        <v>0</v>
      </c>
      <c r="M451" s="36">
        <f t="shared" ref="M451:R451" si="597">L451</f>
        <v>0</v>
      </c>
      <c r="N451" s="36">
        <f t="shared" si="597"/>
        <v>0</v>
      </c>
      <c r="O451" s="36">
        <f t="shared" si="597"/>
        <v>0</v>
      </c>
      <c r="P451" s="36">
        <f t="shared" si="597"/>
        <v>0</v>
      </c>
      <c r="Q451" s="36">
        <f t="shared" si="597"/>
        <v>0</v>
      </c>
      <c r="R451" s="36">
        <f t="shared" si="597"/>
        <v>0</v>
      </c>
      <c r="T451" s="48">
        <v>0</v>
      </c>
      <c r="U451" s="48">
        <v>0</v>
      </c>
      <c r="V451" s="48">
        <v>0</v>
      </c>
      <c r="W451" s="48">
        <v>0</v>
      </c>
      <c r="X451" s="48">
        <v>0</v>
      </c>
      <c r="Y451" s="48">
        <v>0</v>
      </c>
      <c r="Z451" s="48">
        <v>0</v>
      </c>
      <c r="AA451" s="48">
        <v>0</v>
      </c>
      <c r="AB451" s="48">
        <v>0</v>
      </c>
      <c r="AC451" s="48">
        <v>0</v>
      </c>
      <c r="AD451" s="48">
        <v>0</v>
      </c>
      <c r="AE451" s="48">
        <v>0</v>
      </c>
      <c r="AF451" s="48">
        <v>0</v>
      </c>
      <c r="AG451" s="48">
        <v>0</v>
      </c>
      <c r="AH451" s="48">
        <v>0</v>
      </c>
      <c r="AI451" s="48">
        <v>0</v>
      </c>
      <c r="AJ451" s="48">
        <v>0</v>
      </c>
      <c r="AK451" s="48">
        <v>0</v>
      </c>
      <c r="AL451" s="48">
        <v>0</v>
      </c>
      <c r="AM451" s="48">
        <v>0</v>
      </c>
      <c r="AN451" s="48">
        <v>0</v>
      </c>
      <c r="AO451" s="18"/>
      <c r="AP451" s="18"/>
      <c r="AQ451" s="18"/>
      <c r="AR451" s="18"/>
      <c r="AS451" s="18"/>
      <c r="AT451" s="18"/>
      <c r="AU451" s="18"/>
      <c r="AV451" s="18"/>
    </row>
    <row r="452" spans="1:48" x14ac:dyDescent="0.2">
      <c r="A452" s="21" t="str">
        <f t="shared" si="543"/>
        <v>CIMS.CAN.NS.Transportation Personal.Transit.Public BusOutput</v>
      </c>
      <c r="B452" s="1" t="s">
        <v>311</v>
      </c>
      <c r="C452" s="1" t="s">
        <v>213</v>
      </c>
      <c r="E452" s="1" t="s">
        <v>78</v>
      </c>
      <c r="G452" s="1" t="s">
        <v>139</v>
      </c>
      <c r="H452" s="14">
        <f>T452</f>
        <v>778.19774759284121</v>
      </c>
      <c r="I452" s="14"/>
      <c r="J452" s="14"/>
      <c r="K452" s="14"/>
      <c r="L452" s="14"/>
      <c r="M452" s="14"/>
      <c r="N452" s="14"/>
      <c r="O452" s="14"/>
      <c r="P452" s="14"/>
      <c r="Q452" s="14"/>
      <c r="R452" s="14"/>
      <c r="T452" s="5">
        <f>AVERAGE(CAN!C$218:W$218)/1000</f>
        <v>778.19774759284121</v>
      </c>
      <c r="U452" s="5"/>
      <c r="V452" s="5"/>
      <c r="W452" s="5"/>
      <c r="X452" s="5"/>
      <c r="Y452" s="5"/>
      <c r="Z452" s="5"/>
      <c r="AA452" s="5"/>
      <c r="AB452" s="5"/>
      <c r="AC452" s="5"/>
      <c r="AD452" s="5"/>
      <c r="AE452" s="5"/>
      <c r="AF452" s="5"/>
      <c r="AG452" s="5"/>
      <c r="AH452" s="5"/>
      <c r="AI452" s="5"/>
      <c r="AJ452" s="5"/>
      <c r="AK452" s="5"/>
      <c r="AL452" s="5"/>
      <c r="AM452" s="5"/>
      <c r="AN452" s="5"/>
      <c r="AO452" s="18"/>
      <c r="AP452" s="18"/>
      <c r="AQ452" s="18"/>
      <c r="AR452" s="18"/>
      <c r="AS452" s="18"/>
      <c r="AT452" s="18"/>
      <c r="AU452" s="18"/>
      <c r="AV452" s="18"/>
    </row>
    <row r="453" spans="1:48" x14ac:dyDescent="0.2">
      <c r="A453" s="21" t="str">
        <f t="shared" si="543"/>
        <v>CIMS.CAN.NS.Transportation Personal.Transit.Public BusFerry UrbanOutput</v>
      </c>
      <c r="B453" s="1" t="s">
        <v>311</v>
      </c>
      <c r="C453" s="1" t="s">
        <v>213</v>
      </c>
      <c r="D453" s="1" t="s">
        <v>416</v>
      </c>
      <c r="E453" s="1" t="s">
        <v>78</v>
      </c>
      <c r="G453" s="1" t="s">
        <v>139</v>
      </c>
      <c r="H453" s="14">
        <f>5127000*3.24/4/1000</f>
        <v>4152.8700000000008</v>
      </c>
      <c r="I453" s="14"/>
      <c r="J453" s="14"/>
      <c r="K453" s="14"/>
      <c r="L453" s="14"/>
      <c r="M453" s="14"/>
      <c r="N453" s="14"/>
      <c r="O453" s="14"/>
      <c r="P453" s="14"/>
      <c r="Q453" s="14"/>
      <c r="R453" s="14"/>
      <c r="T453" s="1" t="s">
        <v>421</v>
      </c>
      <c r="U453" s="5"/>
      <c r="V453" s="5"/>
      <c r="W453" s="5"/>
      <c r="X453" s="5"/>
      <c r="Y453" s="5"/>
      <c r="Z453" s="5"/>
      <c r="AA453" s="5"/>
      <c r="AB453" s="5"/>
      <c r="AC453" s="5"/>
      <c r="AD453" s="5"/>
      <c r="AE453" s="5"/>
      <c r="AF453" s="5"/>
      <c r="AG453" s="5"/>
      <c r="AH453" s="5"/>
      <c r="AI453" s="5"/>
      <c r="AJ453" s="5"/>
      <c r="AK453" s="5"/>
      <c r="AL453" s="5"/>
      <c r="AM453" s="5"/>
      <c r="AN453" s="5"/>
      <c r="AO453" s="18"/>
      <c r="AP453" s="18"/>
      <c r="AQ453" s="18"/>
      <c r="AR453" s="18"/>
      <c r="AS453" s="18"/>
      <c r="AT453" s="18"/>
      <c r="AU453" s="18"/>
      <c r="AV453" s="18"/>
    </row>
    <row r="454" spans="1:48" x14ac:dyDescent="0.2">
      <c r="A454" s="21" t="str">
        <f t="shared" si="543"/>
        <v>CIMS.CAN.NS.Transportation Personal.Transit.Public BusBus Urban DieselMarket share</v>
      </c>
      <c r="B454" s="1" t="s">
        <v>311</v>
      </c>
      <c r="C454" s="1" t="s">
        <v>213</v>
      </c>
      <c r="D454" s="1" t="s">
        <v>224</v>
      </c>
      <c r="E454" s="1" t="s">
        <v>72</v>
      </c>
      <c r="G454" s="1" t="s">
        <v>73</v>
      </c>
      <c r="H454" s="14">
        <f t="shared" ref="H454" si="598">T454/SUM(T454:T455)</f>
        <v>1</v>
      </c>
      <c r="I454" s="14"/>
      <c r="J454" s="14"/>
      <c r="K454" s="14"/>
      <c r="L454" s="14"/>
      <c r="M454" s="14"/>
      <c r="N454" s="14"/>
      <c r="O454" s="14"/>
      <c r="P454" s="14"/>
      <c r="Q454" s="14"/>
      <c r="R454" s="14"/>
      <c r="T454" s="14">
        <f>NS!C$236</f>
        <v>0.99822565219738157</v>
      </c>
      <c r="U454" s="14"/>
      <c r="V454" s="14"/>
      <c r="W454" s="14"/>
      <c r="X454" s="14"/>
      <c r="Y454" s="14"/>
      <c r="Z454" s="14"/>
      <c r="AA454" s="14"/>
      <c r="AB454" s="14"/>
      <c r="AC454" s="14"/>
      <c r="AD454" s="14"/>
      <c r="AE454" s="14"/>
      <c r="AF454" s="14"/>
      <c r="AG454" s="14"/>
      <c r="AH454" s="14"/>
      <c r="AI454" s="14"/>
      <c r="AJ454" s="14"/>
      <c r="AK454" s="14"/>
      <c r="AL454" s="14"/>
      <c r="AM454" s="14"/>
      <c r="AN454" s="14"/>
      <c r="AO454" s="18"/>
      <c r="AP454" s="18"/>
      <c r="AQ454" s="18"/>
      <c r="AR454" s="18"/>
      <c r="AS454" s="18"/>
      <c r="AT454" s="18"/>
      <c r="AU454" s="18"/>
      <c r="AV454" s="18"/>
    </row>
    <row r="455" spans="1:48" x14ac:dyDescent="0.2">
      <c r="A455" s="21" t="str">
        <f t="shared" si="543"/>
        <v>CIMS.CAN.NS.Transportation Personal.Transit.Public BusBus Urban NGMarket share</v>
      </c>
      <c r="B455" s="1" t="s">
        <v>311</v>
      </c>
      <c r="C455" s="1" t="s">
        <v>213</v>
      </c>
      <c r="D455" s="1" t="s">
        <v>126</v>
      </c>
      <c r="E455" s="1" t="s">
        <v>72</v>
      </c>
      <c r="G455" s="1" t="s">
        <v>73</v>
      </c>
      <c r="H455" s="14">
        <f t="shared" ref="H455" si="599">T455/SUM(T454:T455)</f>
        <v>0</v>
      </c>
      <c r="I455" s="14"/>
      <c r="J455" s="14"/>
      <c r="K455" s="14"/>
      <c r="L455" s="14"/>
      <c r="M455" s="14"/>
      <c r="N455" s="14"/>
      <c r="O455" s="14"/>
      <c r="P455" s="14"/>
      <c r="Q455" s="14"/>
      <c r="R455" s="14"/>
      <c r="T455" s="14">
        <f>NS!C$241</f>
        <v>0</v>
      </c>
      <c r="U455" s="14"/>
      <c r="V455" s="5"/>
      <c r="W455" s="5"/>
      <c r="X455" s="5"/>
      <c r="Y455" s="5"/>
      <c r="Z455" s="5"/>
      <c r="AA455" s="5"/>
      <c r="AB455" s="5"/>
      <c r="AC455" s="5"/>
      <c r="AD455" s="5"/>
      <c r="AE455" s="5"/>
      <c r="AF455" s="5"/>
      <c r="AG455" s="5"/>
      <c r="AH455" s="5"/>
      <c r="AI455" s="5"/>
      <c r="AJ455" s="5"/>
      <c r="AK455" s="5"/>
      <c r="AL455" s="5"/>
      <c r="AM455" s="5"/>
      <c r="AN455" s="5"/>
      <c r="AO455" s="18"/>
      <c r="AP455" s="18"/>
      <c r="AQ455" s="18"/>
      <c r="AR455" s="18"/>
      <c r="AS455" s="18"/>
      <c r="AT455" s="18"/>
    </row>
    <row r="456" spans="1:48" x14ac:dyDescent="0.2">
      <c r="A456" s="21" t="str">
        <f t="shared" si="543"/>
        <v>CIMS.CAN.NS.Transportation Personal.Transit.Public BusBus Urban ElectricMarket share</v>
      </c>
      <c r="B456" s="1" t="s">
        <v>311</v>
      </c>
      <c r="C456" s="1" t="s">
        <v>213</v>
      </c>
      <c r="D456" s="1" t="s">
        <v>127</v>
      </c>
      <c r="E456" s="1" t="s">
        <v>72</v>
      </c>
      <c r="G456" s="1" t="s">
        <v>73</v>
      </c>
      <c r="H456" s="14">
        <f t="shared" ref="H456" si="600">T456</f>
        <v>0</v>
      </c>
      <c r="I456" s="14"/>
      <c r="J456" s="14"/>
      <c r="K456" s="14"/>
      <c r="L456" s="14"/>
      <c r="M456" s="14"/>
      <c r="N456" s="14"/>
      <c r="O456" s="14"/>
      <c r="P456" s="14"/>
      <c r="Q456" s="14"/>
      <c r="R456" s="14"/>
      <c r="T456" s="36">
        <v>0</v>
      </c>
      <c r="U456" s="14"/>
      <c r="V456" s="5"/>
      <c r="W456" s="5"/>
      <c r="X456" s="5"/>
      <c r="Y456" s="5"/>
      <c r="Z456" s="5"/>
      <c r="AA456" s="5"/>
      <c r="AB456" s="5"/>
      <c r="AC456" s="5"/>
      <c r="AD456" s="5"/>
      <c r="AE456" s="5"/>
      <c r="AF456" s="5"/>
      <c r="AG456" s="5"/>
      <c r="AH456" s="5"/>
      <c r="AI456" s="5"/>
      <c r="AJ456" s="5"/>
      <c r="AK456" s="5"/>
      <c r="AL456" s="5"/>
      <c r="AM456" s="5"/>
      <c r="AN456" s="5"/>
      <c r="AO456" s="18"/>
      <c r="AP456" s="18"/>
      <c r="AQ456" s="18"/>
      <c r="AR456" s="18"/>
      <c r="AS456" s="18"/>
      <c r="AT456" s="18"/>
    </row>
    <row r="457" spans="1:48" x14ac:dyDescent="0.2">
      <c r="A457" s="21" t="str">
        <f t="shared" si="543"/>
        <v>CIMS.CAN.NS.Transportation Personal.Transit.Public BusFerry UrbanMarket share</v>
      </c>
      <c r="B457" s="1" t="s">
        <v>311</v>
      </c>
      <c r="C457" s="1" t="s">
        <v>213</v>
      </c>
      <c r="D457" s="1" t="s">
        <v>416</v>
      </c>
      <c r="E457" s="1" t="s">
        <v>72</v>
      </c>
      <c r="G457" s="1" t="s">
        <v>73</v>
      </c>
      <c r="H457" s="14">
        <v>0</v>
      </c>
      <c r="I457" s="14"/>
      <c r="J457" s="14"/>
      <c r="K457" s="14"/>
      <c r="L457" s="14"/>
      <c r="M457" s="14"/>
      <c r="N457" s="14"/>
      <c r="O457" s="14"/>
      <c r="P457" s="14"/>
      <c r="Q457" s="14"/>
      <c r="R457" s="14"/>
      <c r="T457" s="5"/>
      <c r="U457" s="5"/>
      <c r="V457" s="5"/>
      <c r="W457" s="5"/>
      <c r="X457" s="5"/>
      <c r="Y457" s="5"/>
      <c r="Z457" s="5"/>
      <c r="AA457" s="5"/>
      <c r="AB457" s="5"/>
      <c r="AC457" s="5"/>
      <c r="AD457" s="5"/>
      <c r="AE457" s="5"/>
      <c r="AF457" s="5"/>
      <c r="AG457" s="5"/>
      <c r="AH457" s="5"/>
      <c r="AI457" s="5"/>
      <c r="AJ457" s="5"/>
      <c r="AK457" s="5"/>
      <c r="AL457" s="5"/>
      <c r="AM457" s="5"/>
      <c r="AN457" s="5"/>
      <c r="AO457" s="18"/>
      <c r="AP457" s="18"/>
      <c r="AQ457" s="18"/>
      <c r="AR457" s="18"/>
      <c r="AS457" s="18"/>
      <c r="AT457" s="18"/>
    </row>
    <row r="458" spans="1:48" x14ac:dyDescent="0.2">
      <c r="A458" s="21" t="str">
        <f t="shared" si="543"/>
        <v>CIMS.CAN.NS.Transportation Personal.Transit.Public BusBus Urban DieselService requestedCIMS.CAN.NS.Fuel Blends.Diesel_Transportation</v>
      </c>
      <c r="B458" s="1" t="s">
        <v>311</v>
      </c>
      <c r="C458" s="1" t="s">
        <v>213</v>
      </c>
      <c r="D458" s="1" t="s">
        <v>224</v>
      </c>
      <c r="E458" s="1" t="s">
        <v>71</v>
      </c>
      <c r="F458" s="1" t="s">
        <v>437</v>
      </c>
      <c r="G458" s="1" t="s">
        <v>68</v>
      </c>
      <c r="H458" s="14" cm="1">
        <f t="array" ref="H458">TREND($T458:$AM458,$T$2:$AM$2,H$1)</f>
        <v>1.2511627298490628</v>
      </c>
      <c r="I458" s="14" cm="1">
        <f t="array" ref="I458">TREND($T458:$AM458,$T$2:$AM$2,I$1)</f>
        <v>1.2398944819320414</v>
      </c>
      <c r="J458" s="14" cm="1">
        <f t="array" ref="J458">TREND($T458:$AM458,$T$2:$AM$2,J$1)</f>
        <v>1.2286262340150209</v>
      </c>
      <c r="K458" s="14" cm="1">
        <f t="array" ref="K458">TREND($T458:$AM458,$T$2:$AM$2,K$1)</f>
        <v>1.2173579860979995</v>
      </c>
      <c r="L458" s="14" cm="1">
        <f t="array" ref="L458">TREND($T458:$AM458,$T$2:$AM$2,L$1)</f>
        <v>1.2083433877643825</v>
      </c>
      <c r="M458" s="49">
        <f t="shared" ref="M458:R458" si="601">L458</f>
        <v>1.2083433877643825</v>
      </c>
      <c r="N458" s="49">
        <f t="shared" si="601"/>
        <v>1.2083433877643825</v>
      </c>
      <c r="O458" s="49">
        <f t="shared" si="601"/>
        <v>1.2083433877643825</v>
      </c>
      <c r="P458" s="49">
        <f t="shared" si="601"/>
        <v>1.2083433877643825</v>
      </c>
      <c r="Q458" s="49">
        <f t="shared" si="601"/>
        <v>1.2083433877643825</v>
      </c>
      <c r="R458" s="49">
        <f t="shared" si="601"/>
        <v>1.2083433877643825</v>
      </c>
      <c r="T458" s="14">
        <f>Inputs!$C$92/Inputs!$D$10*CAN!C$232/CAN!$C$232</f>
        <v>1.4176470588235295</v>
      </c>
      <c r="U458" s="14">
        <f>Inputs!$C$92/Inputs!$D$10*CAN!D$232/CAN!$C$232</f>
        <v>1.2690802154439071</v>
      </c>
      <c r="V458" s="14">
        <f>Inputs!$C$92/Inputs!$D$10*CAN!E$232/CAN!$C$232</f>
        <v>1.2735267252697995</v>
      </c>
      <c r="W458" s="14">
        <f>Inputs!$C$92/Inputs!$D$10*CAN!F$232/CAN!$C$232</f>
        <v>1.2685692119514134</v>
      </c>
      <c r="X458" s="14">
        <f>Inputs!$C$92/Inputs!$D$10*CAN!G$232/CAN!$C$232</f>
        <v>1.2163179810588485</v>
      </c>
      <c r="Y458" s="14">
        <f>Inputs!$C$92/Inputs!$D$10*CAN!H$232/CAN!$C$232</f>
        <v>1.1197375307588642</v>
      </c>
      <c r="Z458" s="14">
        <f>Inputs!$C$92/Inputs!$D$10*CAN!I$232/CAN!$C$232</f>
        <v>1.0473947010048414</v>
      </c>
      <c r="AA458" s="14">
        <f>Inputs!$C$92/Inputs!$D$10*CAN!J$232/CAN!$C$232</f>
        <v>1.3302811891041566</v>
      </c>
      <c r="AB458" s="14">
        <f>Inputs!$C$92/Inputs!$D$10*CAN!K$232/CAN!$C$232</f>
        <v>1.3013592316202727</v>
      </c>
      <c r="AC458" s="14">
        <f>Inputs!$C$92/Inputs!$D$10*CAN!L$232/CAN!$C$232</f>
        <v>1.2230536496149322</v>
      </c>
      <c r="AD458" s="14">
        <f>Inputs!$C$92/Inputs!$D$10*CAN!M$232/CAN!$C$232</f>
        <v>1.2087261873996911</v>
      </c>
      <c r="AE458" s="14">
        <f>Inputs!$C$92/Inputs!$D$10*CAN!N$232/CAN!$C$232</f>
        <v>1.1185259447817428</v>
      </c>
      <c r="AF458" s="14">
        <f>Inputs!$C$92/Inputs!$D$10*CAN!O$232/CAN!$C$232</f>
        <v>1.0890745237507291</v>
      </c>
      <c r="AG458" s="14">
        <f>Inputs!$C$92/Inputs!$D$10*CAN!P$232/CAN!$C$232</f>
        <v>1.2135485107924859</v>
      </c>
      <c r="AH458" s="14">
        <f>Inputs!$C$92/Inputs!$D$10*CAN!Q$232/CAN!$C$232</f>
        <v>1.2146147738528512</v>
      </c>
      <c r="AI458" s="14">
        <f>Inputs!$C$92/Inputs!$D$10*CAN!R$232/CAN!$C$232</f>
        <v>1.2170577632256474</v>
      </c>
      <c r="AJ458" s="14">
        <f>Inputs!$C$92/Inputs!$D$10*CAN!S$232/CAN!$C$232</f>
        <v>1.3469617305929995</v>
      </c>
      <c r="AK458" s="14">
        <f>Inputs!$C$92/Inputs!$D$10*CAN!T$232/CAN!$C$232</f>
        <v>1.2023776587360067</v>
      </c>
      <c r="AL458" s="14">
        <f>Inputs!$C$92/Inputs!$D$10*CAN!U$232/CAN!$C$232</f>
        <v>1.261368449723584</v>
      </c>
      <c r="AM458" s="14">
        <f>Inputs!$C$92/Inputs!$D$10*CAN!V$232/CAN!$C$232</f>
        <v>1.255838138628155</v>
      </c>
      <c r="AN458" s="36"/>
      <c r="AO458" s="18"/>
      <c r="AP458" s="18"/>
      <c r="AQ458" s="18"/>
      <c r="AR458" s="18"/>
      <c r="AS458" s="18"/>
      <c r="AT458" s="18"/>
    </row>
    <row r="459" spans="1:48" x14ac:dyDescent="0.2">
      <c r="A459" s="21" t="str">
        <f t="shared" si="543"/>
        <v>CIMS.CAN.NS.Transportation Personal.Transit.Rapid TransitLight RailService requestedCIMS.CAN.NS.Electricity</v>
      </c>
      <c r="B459" s="1" t="s">
        <v>398</v>
      </c>
      <c r="C459" s="1" t="s">
        <v>213</v>
      </c>
      <c r="D459" s="1" t="s">
        <v>129</v>
      </c>
      <c r="E459" s="1" t="s">
        <v>71</v>
      </c>
      <c r="F459" s="1" t="s">
        <v>312</v>
      </c>
      <c r="G459" s="1" t="s">
        <v>68</v>
      </c>
      <c r="H459" s="14">
        <f t="shared" ref="H459:H462" si="602">T459</f>
        <v>0.26333333333333331</v>
      </c>
      <c r="I459" s="14"/>
      <c r="J459" s="14"/>
      <c r="K459" s="14"/>
      <c r="L459" s="14"/>
      <c r="M459" s="14"/>
      <c r="N459" s="14"/>
      <c r="O459" s="14"/>
      <c r="P459" s="14"/>
      <c r="Q459" s="14"/>
      <c r="R459" s="14"/>
      <c r="T459" s="14">
        <f>Inputs!$C$90/Inputs!$D$11</f>
        <v>0.26333333333333331</v>
      </c>
      <c r="U459" s="14"/>
      <c r="V459" s="5"/>
      <c r="W459" s="5"/>
      <c r="X459" s="5"/>
      <c r="Y459" s="5"/>
      <c r="Z459" s="5"/>
      <c r="AA459" s="5"/>
      <c r="AB459" s="5"/>
      <c r="AC459" s="5"/>
      <c r="AD459" s="5"/>
      <c r="AE459" s="5"/>
      <c r="AF459" s="5"/>
      <c r="AG459" s="5"/>
      <c r="AH459" s="5"/>
      <c r="AI459" s="5"/>
      <c r="AJ459" s="5"/>
      <c r="AK459" s="5"/>
      <c r="AL459" s="5"/>
      <c r="AM459" s="5"/>
      <c r="AN459" s="5"/>
      <c r="AO459" s="18"/>
      <c r="AP459" s="18"/>
      <c r="AQ459" s="18"/>
      <c r="AR459" s="18"/>
      <c r="AS459" s="18"/>
      <c r="AT459" s="18"/>
    </row>
    <row r="460" spans="1:48" x14ac:dyDescent="0.2">
      <c r="A460" s="21" t="str">
        <f t="shared" si="543"/>
        <v>CIMS.CAN.NS.Transportation Personal.Intercity BusOutput</v>
      </c>
      <c r="B460" s="1" t="s">
        <v>313</v>
      </c>
      <c r="C460" s="1" t="s">
        <v>213</v>
      </c>
      <c r="E460" s="1" t="s">
        <v>78</v>
      </c>
      <c r="G460" s="1" t="s">
        <v>139</v>
      </c>
      <c r="H460" s="14">
        <f t="shared" si="602"/>
        <v>956.73357798106247</v>
      </c>
      <c r="I460" s="14"/>
      <c r="J460" s="14"/>
      <c r="K460" s="14"/>
      <c r="L460" s="14"/>
      <c r="M460" s="14"/>
      <c r="N460" s="14"/>
      <c r="O460" s="14"/>
      <c r="P460" s="14"/>
      <c r="Q460" s="14"/>
      <c r="R460" s="14"/>
      <c r="T460" s="14">
        <f>AVERAGE(CAN!C$253:W$253)/1000</f>
        <v>956.73357798106247</v>
      </c>
      <c r="U460" s="14"/>
      <c r="V460" s="5"/>
      <c r="W460" s="5"/>
      <c r="X460" s="5"/>
      <c r="Y460" s="5"/>
      <c r="Z460" s="5"/>
      <c r="AA460" s="5"/>
      <c r="AB460" s="5"/>
      <c r="AC460" s="5"/>
      <c r="AD460" s="5"/>
      <c r="AE460" s="5"/>
      <c r="AF460" s="5"/>
      <c r="AG460" s="5"/>
      <c r="AH460" s="5"/>
      <c r="AI460" s="5"/>
      <c r="AJ460" s="5"/>
      <c r="AK460" s="5"/>
      <c r="AL460" s="5"/>
      <c r="AM460" s="5"/>
      <c r="AN460" s="5"/>
      <c r="AO460" s="18"/>
      <c r="AP460" s="18"/>
      <c r="AQ460" s="18"/>
      <c r="AR460" s="18"/>
      <c r="AS460" s="18"/>
      <c r="AT460" s="18"/>
    </row>
    <row r="461" spans="1:48" x14ac:dyDescent="0.2">
      <c r="A461" s="21" t="str">
        <f t="shared" si="543"/>
        <v>CIMS.CAN.NS.Transportation Personal.Intercity BusBus Intercity DieselMarket share</v>
      </c>
      <c r="B461" s="1" t="s">
        <v>313</v>
      </c>
      <c r="C461" s="1" t="s">
        <v>213</v>
      </c>
      <c r="D461" s="1" t="s">
        <v>223</v>
      </c>
      <c r="E461" s="1" t="s">
        <v>72</v>
      </c>
      <c r="G461" s="1" t="s">
        <v>73</v>
      </c>
      <c r="H461" s="14">
        <f t="shared" si="602"/>
        <v>0.89150990487328319</v>
      </c>
      <c r="I461" s="14"/>
      <c r="J461" s="14"/>
      <c r="K461" s="14"/>
      <c r="L461" s="14"/>
      <c r="M461" s="14"/>
      <c r="N461" s="14"/>
      <c r="O461" s="14"/>
      <c r="P461" s="14"/>
      <c r="Q461" s="14"/>
      <c r="R461" s="14"/>
      <c r="T461" s="14">
        <f>NS!C$271</f>
        <v>0.89150990487328319</v>
      </c>
      <c r="U461" s="14"/>
      <c r="V461" s="5"/>
      <c r="W461" s="5"/>
      <c r="X461" s="5"/>
      <c r="Y461" s="5"/>
      <c r="Z461" s="5"/>
      <c r="AA461" s="5"/>
      <c r="AB461" s="5"/>
      <c r="AC461" s="5"/>
      <c r="AD461" s="5"/>
      <c r="AE461" s="5"/>
      <c r="AF461" s="5"/>
      <c r="AG461" s="5"/>
      <c r="AH461" s="5"/>
      <c r="AI461" s="5"/>
      <c r="AJ461" s="5"/>
      <c r="AK461" s="5"/>
      <c r="AL461" s="5"/>
      <c r="AM461" s="5"/>
      <c r="AN461" s="5"/>
      <c r="AO461" s="18"/>
      <c r="AP461" s="18"/>
      <c r="AQ461" s="18"/>
      <c r="AR461" s="18"/>
      <c r="AS461" s="18"/>
      <c r="AT461" s="18"/>
    </row>
    <row r="462" spans="1:48" x14ac:dyDescent="0.2">
      <c r="A462" s="21" t="str">
        <f t="shared" si="543"/>
        <v>CIMS.CAN.NS.Transportation Personal.Intercity BusBus Intercity GasolineMarket share</v>
      </c>
      <c r="B462" s="1" t="s">
        <v>313</v>
      </c>
      <c r="C462" s="1" t="s">
        <v>213</v>
      </c>
      <c r="D462" s="1" t="s">
        <v>131</v>
      </c>
      <c r="E462" s="1" t="s">
        <v>72</v>
      </c>
      <c r="G462" s="1" t="s">
        <v>73</v>
      </c>
      <c r="H462" s="14">
        <f t="shared" si="602"/>
        <v>0.10849009512671678</v>
      </c>
      <c r="I462" s="14"/>
      <c r="J462" s="14"/>
      <c r="K462" s="14"/>
      <c r="L462" s="14"/>
      <c r="M462" s="14"/>
      <c r="N462" s="14"/>
      <c r="O462" s="14"/>
      <c r="P462" s="14"/>
      <c r="Q462" s="14"/>
      <c r="R462" s="14"/>
      <c r="T462" s="14">
        <f>NS!C$273</f>
        <v>0.10849009512671678</v>
      </c>
      <c r="U462" s="14"/>
      <c r="V462" s="14"/>
      <c r="W462" s="14"/>
      <c r="X462" s="14"/>
      <c r="Y462" s="14"/>
      <c r="Z462" s="14"/>
      <c r="AA462" s="14"/>
      <c r="AB462" s="14"/>
      <c r="AC462" s="14"/>
      <c r="AD462" s="14"/>
      <c r="AE462" s="14"/>
      <c r="AF462" s="14"/>
      <c r="AG462" s="14"/>
      <c r="AH462" s="14"/>
      <c r="AI462" s="14"/>
      <c r="AJ462" s="14"/>
      <c r="AK462" s="14"/>
      <c r="AL462" s="14"/>
      <c r="AM462" s="14"/>
      <c r="AN462" s="14"/>
      <c r="AO462" s="35"/>
      <c r="AP462" s="35"/>
      <c r="AQ462" s="35"/>
      <c r="AR462" s="35"/>
      <c r="AS462" s="35"/>
      <c r="AT462" s="35"/>
    </row>
    <row r="463" spans="1:48" x14ac:dyDescent="0.2">
      <c r="A463" s="21" t="str">
        <f t="shared" si="543"/>
        <v>CIMS.CAN.NS.Transportation Personal.Intercity BusBus Intercity DieselService requestedCIMS.CAN.NS.Fuel Blends.Diesel_Transportation</v>
      </c>
      <c r="B463" s="1" t="s">
        <v>313</v>
      </c>
      <c r="C463" s="1" t="s">
        <v>213</v>
      </c>
      <c r="D463" s="1" t="s">
        <v>223</v>
      </c>
      <c r="E463" s="1" t="s">
        <v>71</v>
      </c>
      <c r="F463" s="1" t="s">
        <v>437</v>
      </c>
      <c r="G463" s="1" t="s">
        <v>68</v>
      </c>
      <c r="H463" s="14" cm="1">
        <f t="array" ref="H463">TREND($T463:$AM463,$T$2:$AM$2,H$1)</f>
        <v>0.84748960514205862</v>
      </c>
      <c r="I463" s="14" cm="1">
        <f t="array" ref="I463">TREND($T463:$AM463,$T$2:$AM$2,I$1)</f>
        <v>0.78582769191860891</v>
      </c>
      <c r="J463" s="14" cm="1">
        <f t="array" ref="J463">TREND($T463:$AM463,$T$2:$AM$2,J$1)</f>
        <v>0.72416577869516274</v>
      </c>
      <c r="K463" s="14" cm="1">
        <f t="array" ref="K463">TREND($T463:$AM463,$T$2:$AM$2,K$1)</f>
        <v>0.66250386547171303</v>
      </c>
      <c r="L463" s="14" cm="1">
        <f t="array" ref="L463">TREND($T463:$AM463,$T$2:$AM$2,L$1)</f>
        <v>0.61317433489295325</v>
      </c>
      <c r="M463" s="49">
        <f t="shared" ref="M463:R463" si="603">L463</f>
        <v>0.61317433489295325</v>
      </c>
      <c r="N463" s="49">
        <f t="shared" si="603"/>
        <v>0.61317433489295325</v>
      </c>
      <c r="O463" s="49">
        <f t="shared" si="603"/>
        <v>0.61317433489295325</v>
      </c>
      <c r="P463" s="49">
        <f t="shared" si="603"/>
        <v>0.61317433489295325</v>
      </c>
      <c r="Q463" s="49">
        <f t="shared" si="603"/>
        <v>0.61317433489295325</v>
      </c>
      <c r="R463" s="49">
        <f t="shared" si="603"/>
        <v>0.61317433489295325</v>
      </c>
      <c r="T463" s="14">
        <f>NS!C$267*1000</f>
        <v>0.79505994920061651</v>
      </c>
      <c r="U463" s="14">
        <f>NS!D$267*1000</f>
        <v>0.80832055257657442</v>
      </c>
      <c r="V463" s="14">
        <f>NS!E$267*1000</f>
        <v>0.77701608572610537</v>
      </c>
      <c r="W463" s="14">
        <f>NS!F$267*1000</f>
        <v>0.77435599995751203</v>
      </c>
      <c r="X463" s="14">
        <f>NS!G$267*1000</f>
        <v>0.75939884748867503</v>
      </c>
      <c r="Y463" s="14">
        <f>NS!H$267*1000</f>
        <v>0.74520149181739215</v>
      </c>
      <c r="Z463" s="14">
        <f>NS!I$267*1000</f>
        <v>0.84669749870964839</v>
      </c>
      <c r="AA463" s="14">
        <f>NS!J$267*1000</f>
        <v>0.76681664883215994</v>
      </c>
      <c r="AB463" s="14">
        <f>NS!K$267*1000</f>
        <v>0.81967642502612081</v>
      </c>
      <c r="AC463" s="14">
        <f>NS!L$267*1000</f>
        <v>0.6867694824480719</v>
      </c>
      <c r="AD463" s="14">
        <f>NS!M$267*1000</f>
        <v>0.76452350128003244</v>
      </c>
      <c r="AE463" s="14">
        <f>NS!N$267*1000</f>
        <v>0.70171612486182877</v>
      </c>
      <c r="AF463" s="14">
        <f>NS!O$267*1000</f>
        <v>0.78013416574286798</v>
      </c>
      <c r="AG463" s="14">
        <f>NS!P$267*1000</f>
        <v>0.73320720974216447</v>
      </c>
      <c r="AH463" s="14">
        <f>NS!Q$267*1000</f>
        <v>0.90966427169319264</v>
      </c>
      <c r="AI463" s="14">
        <f>NS!R$267*1000</f>
        <v>0.80597404473095657</v>
      </c>
      <c r="AJ463" s="14">
        <f>NS!S$267*1000</f>
        <v>0.73382601189275265</v>
      </c>
      <c r="AK463" s="14">
        <f>NS!T$267*1000</f>
        <v>0.5131424351855336</v>
      </c>
      <c r="AL463" s="14">
        <f>NS!U$267*1000</f>
        <v>0.4378205849303291</v>
      </c>
      <c r="AM463" s="14">
        <f>NS!V$267*1000</f>
        <v>0.4473180685075579</v>
      </c>
      <c r="AN463" s="36"/>
      <c r="AO463" s="18"/>
      <c r="AP463" s="18"/>
      <c r="AQ463" s="18"/>
      <c r="AR463" s="18"/>
      <c r="AS463" s="18"/>
      <c r="AT463" s="18"/>
    </row>
    <row r="464" spans="1:48" x14ac:dyDescent="0.2">
      <c r="A464" s="21" t="str">
        <f t="shared" si="543"/>
        <v>CIMS.CAN.NS.Transportation Personal.Intercity BusBus Intercity GasolineService requestedCIMS.CAN.NS.Fuel Blends.Gasoline_Transportation</v>
      </c>
      <c r="B464" s="1" t="s">
        <v>313</v>
      </c>
      <c r="C464" s="1" t="s">
        <v>213</v>
      </c>
      <c r="D464" s="1" t="s">
        <v>131</v>
      </c>
      <c r="E464" s="1" t="s">
        <v>71</v>
      </c>
      <c r="F464" s="1" t="s">
        <v>453</v>
      </c>
      <c r="G464" s="1" t="s">
        <v>68</v>
      </c>
      <c r="H464" s="36">
        <f t="shared" ref="H464" si="604">H463</f>
        <v>0.84748960514205862</v>
      </c>
      <c r="I464" s="36">
        <f t="shared" ref="I464" si="605">I463</f>
        <v>0.78582769191860891</v>
      </c>
      <c r="J464" s="36">
        <f t="shared" ref="J464" si="606">J463</f>
        <v>0.72416577869516274</v>
      </c>
      <c r="K464" s="36">
        <f t="shared" ref="K464" si="607">K463</f>
        <v>0.66250386547171303</v>
      </c>
      <c r="L464" s="36">
        <f t="shared" ref="L464" si="608">L463</f>
        <v>0.61317433489295325</v>
      </c>
      <c r="M464" s="36">
        <f t="shared" ref="M464" si="609">M463</f>
        <v>0.61317433489295325</v>
      </c>
      <c r="N464" s="36">
        <f t="shared" ref="N464" si="610">N463</f>
        <v>0.61317433489295325</v>
      </c>
      <c r="O464" s="36">
        <f t="shared" ref="O464" si="611">O463</f>
        <v>0.61317433489295325</v>
      </c>
      <c r="P464" s="36">
        <f t="shared" ref="P464" si="612">P463</f>
        <v>0.61317433489295325</v>
      </c>
      <c r="Q464" s="36">
        <f t="shared" ref="Q464" si="613">Q463</f>
        <v>0.61317433489295325</v>
      </c>
      <c r="R464" s="36">
        <f t="shared" ref="R464" si="614">R463</f>
        <v>0.61317433489295325</v>
      </c>
      <c r="T464" s="14"/>
      <c r="U464" s="14"/>
      <c r="V464" s="5"/>
      <c r="W464" s="5"/>
      <c r="X464" s="5"/>
      <c r="Y464" s="5"/>
      <c r="Z464" s="5"/>
      <c r="AA464" s="5"/>
      <c r="AB464" s="5"/>
      <c r="AC464" s="5"/>
      <c r="AD464" s="5"/>
      <c r="AE464" s="5"/>
      <c r="AF464" s="5"/>
      <c r="AG464" s="5"/>
      <c r="AH464" s="5"/>
      <c r="AI464" s="5"/>
      <c r="AJ464" s="5"/>
      <c r="AK464" s="5"/>
      <c r="AL464" s="5"/>
      <c r="AM464" s="5"/>
      <c r="AN464" s="5"/>
      <c r="AO464" s="18"/>
      <c r="AP464" s="18"/>
      <c r="AQ464" s="18"/>
      <c r="AR464" s="18"/>
      <c r="AS464" s="18"/>
      <c r="AT464" s="18"/>
    </row>
    <row r="465" spans="1:48" x14ac:dyDescent="0.2">
      <c r="A465" s="21" t="str">
        <f t="shared" si="543"/>
        <v>CIMS.CAN.NS.Transportation Personal.Intercity RailRail Intercity DieselMarket share</v>
      </c>
      <c r="B465" s="1" t="s">
        <v>314</v>
      </c>
      <c r="C465" s="1" t="s">
        <v>213</v>
      </c>
      <c r="D465" s="1" t="s">
        <v>225</v>
      </c>
      <c r="E465" s="1" t="s">
        <v>72</v>
      </c>
      <c r="G465" s="1" t="s">
        <v>73</v>
      </c>
      <c r="H465" s="14">
        <f t="shared" ref="H465" si="615">T465</f>
        <v>1</v>
      </c>
      <c r="I465" s="14"/>
      <c r="J465" s="14"/>
      <c r="K465" s="14"/>
      <c r="L465" s="14"/>
      <c r="M465" s="14"/>
      <c r="N465" s="14"/>
      <c r="O465" s="14"/>
      <c r="P465" s="14"/>
      <c r="Q465" s="14"/>
      <c r="R465" s="14"/>
      <c r="T465" s="14">
        <f>NS!C$309</f>
        <v>1</v>
      </c>
      <c r="U465" s="14"/>
      <c r="V465" s="14"/>
      <c r="W465" s="14"/>
      <c r="X465" s="14"/>
      <c r="Y465" s="14"/>
      <c r="Z465" s="14"/>
      <c r="AA465" s="14"/>
      <c r="AB465" s="14"/>
      <c r="AC465" s="14"/>
      <c r="AD465" s="14"/>
      <c r="AE465" s="14"/>
      <c r="AF465" s="14"/>
      <c r="AG465" s="14"/>
      <c r="AH465" s="14"/>
      <c r="AI465" s="14"/>
      <c r="AJ465" s="14"/>
      <c r="AK465" s="14"/>
      <c r="AL465" s="14"/>
      <c r="AM465" s="14"/>
      <c r="AN465" s="14"/>
      <c r="AO465" s="35"/>
      <c r="AP465" s="35"/>
      <c r="AQ465" s="35"/>
      <c r="AR465" s="35"/>
      <c r="AS465" s="35"/>
      <c r="AT465" s="35"/>
    </row>
    <row r="466" spans="1:48" x14ac:dyDescent="0.2">
      <c r="A466" s="21" t="str">
        <f t="shared" si="543"/>
        <v>CIMS.CAN.NS.Transportation Personal.Intercity RailRail Intercity DieselService requestedCIMS.CAN.NS.Fuel Blends.Diesel_Transportation</v>
      </c>
      <c r="B466" s="1" t="s">
        <v>314</v>
      </c>
      <c r="C466" s="1" t="s">
        <v>213</v>
      </c>
      <c r="D466" s="1" t="s">
        <v>225</v>
      </c>
      <c r="E466" s="1" t="s">
        <v>71</v>
      </c>
      <c r="F466" s="1" t="s">
        <v>437</v>
      </c>
      <c r="G466" s="1" t="s">
        <v>68</v>
      </c>
      <c r="H466" s="14" cm="1">
        <f t="array" ref="H466">TREND($T466:$AM466,$T$2:$AM$2,H$1)</f>
        <v>1.9938942624324696</v>
      </c>
      <c r="I466" s="14" cm="1">
        <f t="array" ref="I466">TREND($T466:$AM466,$T$2:$AM$2,I$1)</f>
        <v>1.8539965299869507</v>
      </c>
      <c r="J466" s="14" cm="1">
        <f t="array" ref="J466">TREND($T466:$AM466,$T$2:$AM$2,J$1)</f>
        <v>1.7140987975414319</v>
      </c>
      <c r="K466" s="14" cm="1">
        <f t="array" ref="K466">TREND($T466:$AM466,$T$2:$AM$2,K$1)</f>
        <v>1.5742010650959131</v>
      </c>
      <c r="L466" s="14" cm="1">
        <f t="array" ref="L466">TREND($T466:$AM466,$T$2:$AM$2,L$1)</f>
        <v>1.4622828791394937</v>
      </c>
      <c r="M466" s="49">
        <f t="shared" ref="M466:R466" si="616">L466</f>
        <v>1.4622828791394937</v>
      </c>
      <c r="N466" s="49">
        <f t="shared" si="616"/>
        <v>1.4622828791394937</v>
      </c>
      <c r="O466" s="49">
        <f t="shared" si="616"/>
        <v>1.4622828791394937</v>
      </c>
      <c r="P466" s="49">
        <f t="shared" si="616"/>
        <v>1.4622828791394937</v>
      </c>
      <c r="Q466" s="49">
        <f t="shared" si="616"/>
        <v>1.4622828791394937</v>
      </c>
      <c r="R466" s="49">
        <f t="shared" si="616"/>
        <v>1.4622828791394937</v>
      </c>
      <c r="T466" s="14">
        <f>NS!C$305*1000</f>
        <v>1.9204814702161506</v>
      </c>
      <c r="U466" s="14">
        <f>NS!D$305*1000</f>
        <v>1.9062958973226385</v>
      </c>
      <c r="V466" s="14">
        <f>NS!E$305*1000</f>
        <v>1.7229657590389662</v>
      </c>
      <c r="W466" s="14">
        <f>NS!F$305*1000</f>
        <v>1.8189688785841387</v>
      </c>
      <c r="X466" s="14">
        <f>NS!G$305*1000</f>
        <v>1.7892432735268202</v>
      </c>
      <c r="Y466" s="14">
        <f>NS!H$305*1000</f>
        <v>1.804521479870189</v>
      </c>
      <c r="Z466" s="14">
        <f>NS!I$305*1000</f>
        <v>1.8603180600090587</v>
      </c>
      <c r="AA466" s="14">
        <f>NS!J$305*1000</f>
        <v>1.929998176193475</v>
      </c>
      <c r="AB466" s="14">
        <f>NS!K$305*1000</f>
        <v>2.0024036186402405</v>
      </c>
      <c r="AC466" s="14">
        <f>NS!L$305*1000</f>
        <v>2.1184623504972575</v>
      </c>
      <c r="AD466" s="14">
        <f>NS!M$305*1000</f>
        <v>1.7607334956010352</v>
      </c>
      <c r="AE466" s="14">
        <f>NS!N$305*1000</f>
        <v>1.9674762708364484</v>
      </c>
      <c r="AF466" s="14">
        <f>NS!O$305*1000</f>
        <v>1.7315564626900113</v>
      </c>
      <c r="AG466" s="14">
        <f>NS!P$305*1000</f>
        <v>1.5376984562923772</v>
      </c>
      <c r="AH466" s="14">
        <f>NS!Q$305*1000</f>
        <v>1.4943592494671178</v>
      </c>
      <c r="AI466" s="14">
        <f>NS!R$305*1000</f>
        <v>1.4819527024072698</v>
      </c>
      <c r="AJ466" s="14">
        <f>NS!S$305*1000</f>
        <v>1.4353415308792776</v>
      </c>
      <c r="AK466" s="14">
        <f>NS!T$305*1000</f>
        <v>1.4951849009798979</v>
      </c>
      <c r="AL466" s="14">
        <f>NS!U$305*1000</f>
        <v>1.4602077368814366</v>
      </c>
      <c r="AM466" s="14">
        <f>NS!V$305*1000</f>
        <v>1.3236016457859263</v>
      </c>
      <c r="AN466" s="36"/>
      <c r="AO466" s="18"/>
      <c r="AP466" s="18"/>
      <c r="AQ466" s="18"/>
      <c r="AR466" s="18"/>
      <c r="AS466" s="18"/>
      <c r="AT466" s="18"/>
    </row>
    <row r="467" spans="1:48" x14ac:dyDescent="0.2">
      <c r="A467" s="21" t="str">
        <f>B467&amp;D467&amp;E467&amp;F467</f>
        <v>CIMS.CAN.NS.Transportation Personal.Mode.Intercity AirAir IntercityMarket share</v>
      </c>
      <c r="B467" s="1" t="s">
        <v>307</v>
      </c>
      <c r="C467" s="1" t="s">
        <v>213</v>
      </c>
      <c r="D467" s="1" t="s">
        <v>406</v>
      </c>
      <c r="E467" s="1" t="s">
        <v>72</v>
      </c>
      <c r="G467" s="1" t="s">
        <v>73</v>
      </c>
      <c r="H467" s="14">
        <f t="shared" ref="H467" si="617">T467</f>
        <v>1</v>
      </c>
      <c r="I467" s="14"/>
      <c r="J467" s="14"/>
      <c r="K467" s="14"/>
      <c r="L467" s="14"/>
      <c r="M467" s="14"/>
      <c r="N467" s="14"/>
      <c r="O467" s="14"/>
      <c r="P467" s="14"/>
      <c r="Q467" s="14"/>
      <c r="R467" s="14"/>
      <c r="T467" s="36">
        <v>1</v>
      </c>
      <c r="U467" s="14"/>
      <c r="V467" s="14"/>
      <c r="W467" s="14"/>
      <c r="X467" s="14"/>
      <c r="Y467" s="14"/>
      <c r="Z467" s="14"/>
      <c r="AA467" s="14"/>
      <c r="AB467" s="14"/>
      <c r="AC467" s="14"/>
      <c r="AD467" s="14"/>
      <c r="AE467" s="14"/>
      <c r="AF467" s="14"/>
      <c r="AG467" s="14"/>
      <c r="AH467" s="14"/>
      <c r="AI467" s="14"/>
      <c r="AJ467" s="14"/>
      <c r="AK467" s="14"/>
      <c r="AL467" s="14"/>
      <c r="AM467" s="14"/>
      <c r="AN467" s="14"/>
      <c r="AO467" s="35"/>
      <c r="AP467" s="35"/>
      <c r="AQ467" s="35"/>
      <c r="AR467" s="35"/>
      <c r="AS467" s="35"/>
      <c r="AT467" s="35"/>
    </row>
    <row r="468" spans="1:48" x14ac:dyDescent="0.2">
      <c r="A468" s="21" t="str">
        <f>B468&amp;D468&amp;E468&amp;F468</f>
        <v>CIMS.CAN.NS.Transportation Personal.Mode.Intercity AirAir IntercityService requestedCIMS.Generic Fuels.Jet Fuel</v>
      </c>
      <c r="B468" s="1" t="s">
        <v>307</v>
      </c>
      <c r="C468" s="1" t="s">
        <v>213</v>
      </c>
      <c r="D468" s="1" t="s">
        <v>406</v>
      </c>
      <c r="E468" s="1" t="s">
        <v>71</v>
      </c>
      <c r="F468" s="1" t="s">
        <v>407</v>
      </c>
      <c r="G468" s="1" t="s">
        <v>68</v>
      </c>
      <c r="H468" s="14" cm="1">
        <f t="array" ref="H468">TREND($T468:$AM468,$T$2:$AM$2,H$1)</f>
        <v>3.318720661430973</v>
      </c>
      <c r="I468" s="14" cm="1">
        <f t="array" ref="I468">TREND($T468:$AM468,$T$2:$AM$2,I$1)</f>
        <v>2.9481661104022976</v>
      </c>
      <c r="J468" s="14" cm="1">
        <f t="array" ref="J468">TREND($T468:$AM468,$T$2:$AM$2,J$1)</f>
        <v>2.5776115593735938</v>
      </c>
      <c r="K468" s="14" cm="1">
        <f t="array" ref="K468">TREND($T468:$AM468,$T$2:$AM$2,K$1)</f>
        <v>2.2070570083448899</v>
      </c>
      <c r="L468" s="14" cm="1">
        <f t="array" ref="L468">TREND($T468:$AM468,$T$2:$AM$2,L$1)</f>
        <v>1.9106133675219326</v>
      </c>
      <c r="M468" s="49">
        <f t="shared" ref="M468:R468" si="618">L468</f>
        <v>1.9106133675219326</v>
      </c>
      <c r="N468" s="49">
        <f t="shared" si="618"/>
        <v>1.9106133675219326</v>
      </c>
      <c r="O468" s="49">
        <f t="shared" si="618"/>
        <v>1.9106133675219326</v>
      </c>
      <c r="P468" s="49">
        <f t="shared" si="618"/>
        <v>1.9106133675219326</v>
      </c>
      <c r="Q468" s="49">
        <f t="shared" si="618"/>
        <v>1.9106133675219326</v>
      </c>
      <c r="R468" s="49">
        <f t="shared" si="618"/>
        <v>1.9106133675219326</v>
      </c>
      <c r="T468" s="14">
        <f>NS!C$343*1000</f>
        <v>3.1596164623055474</v>
      </c>
      <c r="U468" s="14">
        <f>NS!D$343*1000</f>
        <v>2.9527205259250109</v>
      </c>
      <c r="V468" s="14">
        <f>NS!E$343*1000</f>
        <v>3.1966198718371954</v>
      </c>
      <c r="W468" s="14">
        <f>NS!F$343*1000</f>
        <v>3.3390322912595218</v>
      </c>
      <c r="X468" s="14">
        <f>NS!G$343*1000</f>
        <v>3.3010495245419489</v>
      </c>
      <c r="Y468" s="14">
        <f>NS!H$343*1000</f>
        <v>3.2499116413728988</v>
      </c>
      <c r="Z468" s="14">
        <f>NS!I$343*1000</f>
        <v>2.9989696576940408</v>
      </c>
      <c r="AA468" s="14">
        <f>NS!J$343*1000</f>
        <v>2.8713729955656526</v>
      </c>
      <c r="AB468" s="14">
        <f>NS!K$343*1000</f>
        <v>2.6388362787875432</v>
      </c>
      <c r="AC468" s="14">
        <f>NS!L$343*1000</f>
        <v>2.5195506570255959</v>
      </c>
      <c r="AD468" s="14">
        <f>NS!M$343*1000</f>
        <v>2.344412770084316</v>
      </c>
      <c r="AE468" s="14">
        <f>NS!N$343*1000</f>
        <v>2.2018908332017646</v>
      </c>
      <c r="AF468" s="14">
        <f>NS!O$343*1000</f>
        <v>2.3656422106079771</v>
      </c>
      <c r="AG468" s="14">
        <f>NS!P$343*1000</f>
        <v>2.4643934910845635</v>
      </c>
      <c r="AH468" s="14">
        <f>NS!Q$343*1000</f>
        <v>2.258551259990718</v>
      </c>
      <c r="AI468" s="14">
        <f>NS!R$343*1000</f>
        <v>2.1942755263623379</v>
      </c>
      <c r="AJ468" s="14">
        <f>NS!S$343*1000</f>
        <v>2.0550901367253114</v>
      </c>
      <c r="AK468" s="14">
        <f>NS!T$343*1000</f>
        <v>2.0256474537682285</v>
      </c>
      <c r="AL468" s="14">
        <f>NS!U$343*1000</f>
        <v>2.094336584172769</v>
      </c>
      <c r="AM468" s="14">
        <f>NS!V$343*1000</f>
        <v>2.0614201172162478</v>
      </c>
      <c r="AN468" s="36"/>
      <c r="AO468" s="18"/>
      <c r="AP468" s="18"/>
      <c r="AQ468" s="18"/>
      <c r="AR468" s="18"/>
      <c r="AS468" s="18"/>
      <c r="AT468" s="18"/>
    </row>
    <row r="469" spans="1:48" x14ac:dyDescent="0.2">
      <c r="H469" s="3"/>
      <c r="I469" s="3"/>
      <c r="J469" s="3"/>
      <c r="K469" s="3"/>
      <c r="L469" s="3"/>
      <c r="M469" s="3"/>
      <c r="N469" s="3"/>
      <c r="O469" s="3"/>
      <c r="P469" s="3"/>
      <c r="Q469" s="3"/>
      <c r="R469" s="3"/>
    </row>
    <row r="470" spans="1:48" x14ac:dyDescent="0.2">
      <c r="A470" s="21" t="str">
        <f t="shared" ref="A470:A518" si="619">B470&amp;D470&amp;E470&amp;F470</f>
        <v>CIMS.CAN.PEService requestedCIMS.CAN.PE.Transportation Personal</v>
      </c>
      <c r="B470" s="1" t="s">
        <v>59</v>
      </c>
      <c r="C470" s="1" t="s">
        <v>214</v>
      </c>
      <c r="E470" s="1" t="s">
        <v>71</v>
      </c>
      <c r="F470" s="6" t="s">
        <v>111</v>
      </c>
      <c r="G470" s="1" t="s">
        <v>139</v>
      </c>
      <c r="H470" s="5">
        <f t="shared" ref="H470:R470" si="620">INDEX($T470:$AT470,MATCH(H$1,$T$2:$AT$2,0))</f>
        <v>2645828.7051366782</v>
      </c>
      <c r="I470" s="5">
        <f t="shared" si="620"/>
        <v>2956799.4659747435</v>
      </c>
      <c r="J470" s="5">
        <f t="shared" si="620"/>
        <v>3066638.0974809937</v>
      </c>
      <c r="K470" s="5">
        <f t="shared" si="620"/>
        <v>3082189.1924056183</v>
      </c>
      <c r="L470" s="5">
        <f t="shared" si="620"/>
        <v>3094447.7534236722</v>
      </c>
      <c r="M470" s="5">
        <f t="shared" si="620"/>
        <v>3138889.3190900707</v>
      </c>
      <c r="N470" s="5">
        <f t="shared" si="620"/>
        <v>3212525.6758596981</v>
      </c>
      <c r="O470" s="5">
        <f t="shared" si="620"/>
        <v>3284371.1705556242</v>
      </c>
      <c r="P470" s="5">
        <f t="shared" si="620"/>
        <v>3370467.2650380409</v>
      </c>
      <c r="Q470" s="5">
        <f t="shared" si="620"/>
        <v>3471473.4664477971</v>
      </c>
      <c r="R470" s="5">
        <f t="shared" si="620"/>
        <v>3588124.1013768013</v>
      </c>
      <c r="T470" s="5">
        <f>SUM(PE!C$72,PE!C$107,PE!C$142,PE!C$177,PE!C$212,PE!C$247,PE!C$287,PE!C$325)*1000+T475</f>
        <v>2645828.7051366782</v>
      </c>
      <c r="U470" s="5">
        <f>SUM(PE!D$72,PE!D$107,PE!D$142,PE!D$177,PE!D$212,PE!D$247,PE!D$287,PE!D$325)*1000+U475</f>
        <v>2525484.3646474378</v>
      </c>
      <c r="V470" s="5">
        <f>SUM(PE!E$72,PE!E$107,PE!E$142,PE!E$177,PE!E$212,PE!E$247,PE!E$287,PE!E$325)*1000+V475</f>
        <v>2809674.8170441478</v>
      </c>
      <c r="W470" s="5">
        <f>SUM(PE!F$72,PE!F$107,PE!F$142,PE!F$177,PE!F$212,PE!F$247,PE!F$287,PE!F$325)*1000+W475</f>
        <v>2873444.9420992322</v>
      </c>
      <c r="X470" s="5">
        <f>SUM(PE!G$72,PE!G$107,PE!G$142,PE!G$177,PE!G$212,PE!G$247,PE!G$287,PE!G$325)*1000+X475</f>
        <v>2905174.8313208851</v>
      </c>
      <c r="Y470" s="5">
        <f>SUM(PE!H$72,PE!H$107,PE!H$142,PE!H$177,PE!H$212,PE!H$247,PE!H$287,PE!H$325)*1000+Y475</f>
        <v>2956799.4659747435</v>
      </c>
      <c r="Z470" s="5">
        <f>SUM(PE!I$72,PE!I$107,PE!I$142,PE!I$177,PE!I$212,PE!I$247,PE!I$287,PE!I$325)*1000+Z475</f>
        <v>2961074.944077774</v>
      </c>
      <c r="AA470" s="5">
        <f>SUM(PE!J$72,PE!J$107,PE!J$142,PE!J$177,PE!J$212,PE!J$247,PE!J$287,PE!J$325)*1000+AA475</f>
        <v>3036550.7137366869</v>
      </c>
      <c r="AB470" s="5">
        <f>SUM(PE!K$72,PE!K$107,PE!K$142,PE!K$177,PE!K$212,PE!K$247,PE!K$287,PE!K$325)*1000+AB475</f>
        <v>3157075.5624640719</v>
      </c>
      <c r="AC470" s="5">
        <f>SUM(PE!L$72,PE!L$107,PE!L$142,PE!L$177,PE!L$212,PE!L$247,PE!L$287,PE!L$325)*1000+AC475</f>
        <v>2963864.2100241994</v>
      </c>
      <c r="AD470" s="5">
        <f>SUM(PE!M$72,PE!M$107,PE!M$142,PE!M$177,PE!M$212,PE!M$247,PE!M$287,PE!M$325)*1000+AD475</f>
        <v>3066638.0974809937</v>
      </c>
      <c r="AE470" s="5">
        <f>SUM(PE!N$72,PE!N$107,PE!N$142,PE!N$177,PE!N$212,PE!N$247,PE!N$287,PE!N$325)*1000+AE475</f>
        <v>3352981.3905901802</v>
      </c>
      <c r="AF470" s="5">
        <f>SUM(PE!O$72,PE!O$107,PE!O$142,PE!O$177,PE!O$212,PE!O$247,PE!O$287,PE!O$325)*1000+AF475</f>
        <v>3303509.2107438804</v>
      </c>
      <c r="AG470" s="5">
        <f>SUM(PE!P$72,PE!P$107,PE!P$142,PE!P$177,PE!P$212,PE!P$247,PE!P$287,PE!P$325)*1000+AG475</f>
        <v>3052480.2507927753</v>
      </c>
      <c r="AH470" s="5">
        <f>SUM(PE!Q$72,PE!Q$107,PE!Q$142,PE!Q$177,PE!Q$212,PE!Q$247,PE!Q$287,PE!Q$325)*1000+AH475</f>
        <v>3014773.1376890298</v>
      </c>
      <c r="AI470" s="5">
        <f>SUM(PE!R$72,PE!R$107,PE!R$142,PE!R$177,PE!R$212,PE!R$247,PE!R$287,PE!R$325)*1000+AI475</f>
        <v>3082189.1924056183</v>
      </c>
      <c r="AJ470" s="5">
        <f>SUM(PE!S$72,PE!S$107,PE!S$142,PE!S$177,PE!S$212,PE!S$247,PE!S$287,PE!S$325)*1000+AJ475</f>
        <v>3308402.1667082827</v>
      </c>
      <c r="AK470" s="5">
        <f>SUM(PE!T$72,PE!T$107,PE!T$142,PE!T$177,PE!T$212,PE!T$247,PE!T$287,PE!T$325)*1000+AK475</f>
        <v>3382552.8517225096</v>
      </c>
      <c r="AL470" s="5">
        <f>SUM(PE!U$72,PE!U$107,PE!U$142,PE!U$177,PE!U$212,PE!U$247,PE!U$287,PE!U$325)*1000+AL475</f>
        <v>3061028.1208035508</v>
      </c>
      <c r="AM470" s="5">
        <f>SUM(PE!V$72,PE!V$107,PE!V$142,PE!V$177,PE!V$212,PE!V$247,PE!V$287,PE!V$325)*1000+AM475</f>
        <v>3094447.7534236722</v>
      </c>
      <c r="AN470" s="5">
        <f>SUM(PE!W$72,PE!W$107,PE!W$142,PE!W$177,PE!W$212,PE!W$247,PE!W$287,PE!W$325)*1000+AN475</f>
        <v>2741218.3862518896</v>
      </c>
      <c r="AO470" s="18">
        <f t="shared" ref="AO470" si="621">SUM(AO472:AO474)</f>
        <v>3138889.3190900707</v>
      </c>
      <c r="AP470" s="18">
        <f t="shared" ref="AP470:AT470" si="622">SUM(AP472:AP475)</f>
        <v>3212525.6758596981</v>
      </c>
      <c r="AQ470" s="18">
        <f t="shared" si="622"/>
        <v>3284371.1705556242</v>
      </c>
      <c r="AR470" s="18">
        <f t="shared" si="622"/>
        <v>3370467.2650380409</v>
      </c>
      <c r="AS470" s="18">
        <f t="shared" si="622"/>
        <v>3471473.4664477971</v>
      </c>
      <c r="AT470" s="18">
        <f t="shared" si="622"/>
        <v>3588124.1013768013</v>
      </c>
    </row>
    <row r="471" spans="1:48" x14ac:dyDescent="0.2">
      <c r="A471" s="21" t="str">
        <f t="shared" si="619"/>
        <v>CIMS.CAN.PE.Transportation PersonalService requestedCIMS.CAN.PE.Transportation Personal.Mode</v>
      </c>
      <c r="B471" s="1" t="s">
        <v>111</v>
      </c>
      <c r="C471" s="1" t="s">
        <v>214</v>
      </c>
      <c r="E471" s="1" t="s">
        <v>71</v>
      </c>
      <c r="F471" s="1" t="s">
        <v>315</v>
      </c>
      <c r="G471" s="1" t="s">
        <v>139</v>
      </c>
      <c r="H471" s="22">
        <v>1</v>
      </c>
      <c r="I471" s="22">
        <v>1</v>
      </c>
      <c r="J471" s="22">
        <v>1</v>
      </c>
      <c r="K471" s="22">
        <v>1</v>
      </c>
      <c r="L471" s="22">
        <v>1</v>
      </c>
      <c r="M471" s="22">
        <v>1</v>
      </c>
      <c r="N471" s="22">
        <v>1</v>
      </c>
      <c r="O471" s="22">
        <v>1</v>
      </c>
      <c r="P471" s="22">
        <v>1</v>
      </c>
      <c r="Q471" s="22">
        <v>1</v>
      </c>
      <c r="R471" s="22">
        <v>1</v>
      </c>
      <c r="T471" s="22"/>
      <c r="U471" s="22"/>
      <c r="V471" s="22"/>
      <c r="W471" s="22"/>
      <c r="X471" s="22"/>
      <c r="Y471" s="22"/>
      <c r="Z471" s="22"/>
      <c r="AA471" s="22"/>
      <c r="AB471" s="22"/>
      <c r="AC471" s="22"/>
      <c r="AD471" s="22"/>
      <c r="AE471" s="22"/>
      <c r="AF471" s="22"/>
      <c r="AG471" s="22"/>
      <c r="AH471" s="22"/>
      <c r="AI471" s="22"/>
      <c r="AJ471" s="22"/>
      <c r="AK471" s="22"/>
      <c r="AL471" s="22"/>
      <c r="AM471" s="22"/>
      <c r="AN471" s="22"/>
      <c r="AO471" s="24"/>
      <c r="AP471" s="24"/>
      <c r="AQ471" s="24"/>
      <c r="AR471" s="24"/>
      <c r="AS471" s="24"/>
      <c r="AT471" s="24"/>
    </row>
    <row r="472" spans="1:48" x14ac:dyDescent="0.2">
      <c r="A472" s="21" t="str">
        <f t="shared" si="619"/>
        <v>CIMS.CAN.PE.Transportation Personal.ModeService requestedCIMS.CAN.PE.Transportation Personal.Mode.Urban</v>
      </c>
      <c r="B472" s="1" t="s">
        <v>315</v>
      </c>
      <c r="C472" s="1" t="s">
        <v>214</v>
      </c>
      <c r="E472" s="1" t="s">
        <v>71</v>
      </c>
      <c r="F472" s="1" t="s">
        <v>316</v>
      </c>
      <c r="G472" s="1" t="s">
        <v>139</v>
      </c>
      <c r="H472" s="14">
        <f t="shared" ref="H472:R472" si="623">INDEX($T472:$AT472,MATCH(H$1,$T$2:$AT$2,0))/INDEX($T470:$AT470,MATCH(H$1,$T$2:$AT$2,0))</f>
        <v>0.55562525258297524</v>
      </c>
      <c r="I472" s="14">
        <f t="shared" si="623"/>
        <v>0.5551602943232854</v>
      </c>
      <c r="J472" s="14">
        <f t="shared" si="623"/>
        <v>0.55639835849762831</v>
      </c>
      <c r="K472" s="14">
        <f t="shared" si="623"/>
        <v>0.57609973420661276</v>
      </c>
      <c r="L472" s="14">
        <f t="shared" si="623"/>
        <v>0.55261103010539148</v>
      </c>
      <c r="M472" s="14">
        <f t="shared" si="623"/>
        <v>0.55261204471402436</v>
      </c>
      <c r="N472" s="14">
        <f t="shared" si="623"/>
        <v>0.55000016479860891</v>
      </c>
      <c r="O472" s="14">
        <f t="shared" si="623"/>
        <v>0.55006460188774697</v>
      </c>
      <c r="P472" s="14">
        <f t="shared" si="623"/>
        <v>0.55010186766982505</v>
      </c>
      <c r="Q472" s="14">
        <f t="shared" si="623"/>
        <v>0.5501155415668576</v>
      </c>
      <c r="R472" s="14">
        <f t="shared" si="623"/>
        <v>0.55010902981071841</v>
      </c>
      <c r="T472" s="5">
        <f t="shared" ref="T472:AT472" si="624">SUM(T476:T478)/(1-$H475)</f>
        <v>1470089.2425828532</v>
      </c>
      <c r="U472" s="5">
        <f t="shared" si="624"/>
        <v>1401241.4568499599</v>
      </c>
      <c r="V472" s="5">
        <f t="shared" si="624"/>
        <v>1562898.2082969928</v>
      </c>
      <c r="W472" s="5">
        <f t="shared" si="624"/>
        <v>1600988.5552783799</v>
      </c>
      <c r="X472" s="5">
        <f t="shared" si="624"/>
        <v>1610967.4487461965</v>
      </c>
      <c r="Y472" s="5">
        <f t="shared" si="624"/>
        <v>1641497.6617854717</v>
      </c>
      <c r="Z472" s="5">
        <f t="shared" si="624"/>
        <v>1647870.9541341756</v>
      </c>
      <c r="AA472" s="5">
        <f t="shared" si="624"/>
        <v>1686765.5693598404</v>
      </c>
      <c r="AB472" s="5">
        <f t="shared" si="624"/>
        <v>1752830.3725721664</v>
      </c>
      <c r="AC472" s="5">
        <f t="shared" si="624"/>
        <v>1659783.0250432848</v>
      </c>
      <c r="AD472" s="5">
        <f t="shared" si="624"/>
        <v>1706272.4035447149</v>
      </c>
      <c r="AE472" s="5">
        <f t="shared" si="624"/>
        <v>1880687.5347427626</v>
      </c>
      <c r="AF472" s="5">
        <f t="shared" si="624"/>
        <v>1855709.1595657496</v>
      </c>
      <c r="AG472" s="5">
        <f t="shared" si="624"/>
        <v>1774010.7036676311</v>
      </c>
      <c r="AH472" s="5">
        <f t="shared" si="624"/>
        <v>1742846.6086161511</v>
      </c>
      <c r="AI472" s="5">
        <f t="shared" si="624"/>
        <v>1775648.3745193712</v>
      </c>
      <c r="AJ472" s="5">
        <f t="shared" si="624"/>
        <v>1885251.2500261995</v>
      </c>
      <c r="AK472" s="5">
        <f t="shared" si="624"/>
        <v>1906263.1010713682</v>
      </c>
      <c r="AL472" s="5">
        <f t="shared" si="624"/>
        <v>1692647.1959412966</v>
      </c>
      <c r="AM472" s="5">
        <f t="shared" si="624"/>
        <v>1710025.96062677</v>
      </c>
      <c r="AN472" s="5">
        <f t="shared" si="624"/>
        <v>1524255.1755090866</v>
      </c>
      <c r="AO472" s="5">
        <f t="shared" si="624"/>
        <v>1734588.0447533755</v>
      </c>
      <c r="AP472" s="5">
        <f t="shared" si="624"/>
        <v>1766889.6511425965</v>
      </c>
      <c r="AQ472" s="5">
        <f t="shared" si="624"/>
        <v>1806616.3203832731</v>
      </c>
      <c r="AR472" s="5">
        <f t="shared" si="624"/>
        <v>1854100.3374174337</v>
      </c>
      <c r="AS472" s="5">
        <f t="shared" si="624"/>
        <v>1909711.5060299064</v>
      </c>
      <c r="AT472" s="5">
        <f t="shared" si="624"/>
        <v>1973859.4682488479</v>
      </c>
    </row>
    <row r="473" spans="1:48" x14ac:dyDescent="0.2">
      <c r="A473" s="21" t="str">
        <f t="shared" si="619"/>
        <v>CIMS.CAN.PE.Transportation Personal.ModeService requestedCIMS.CAN.PE.Transportation Personal.Mode.Intercity Land</v>
      </c>
      <c r="B473" s="1" t="s">
        <v>315</v>
      </c>
      <c r="C473" s="1" t="s">
        <v>214</v>
      </c>
      <c r="E473" s="1" t="s">
        <v>71</v>
      </c>
      <c r="F473" s="1" t="s">
        <v>317</v>
      </c>
      <c r="G473" s="1" t="s">
        <v>139</v>
      </c>
      <c r="H473" s="14">
        <f t="shared" ref="H473:R473" si="625">INDEX($T473:$AT473,MATCH(H$1,$T$2:$AT$2,0))/INDEX($T470:$AT470,MATCH(H$1,$T$2:$AT$2,0))</f>
        <v>0.43960018567861697</v>
      </c>
      <c r="I473" s="14">
        <f t="shared" si="625"/>
        <v>0.43914149778082617</v>
      </c>
      <c r="J473" s="14">
        <f t="shared" si="625"/>
        <v>0.43281828078979834</v>
      </c>
      <c r="K473" s="14">
        <f t="shared" si="625"/>
        <v>0.41273245925085034</v>
      </c>
      <c r="L473" s="14">
        <f t="shared" si="625"/>
        <v>0.42796836509953246</v>
      </c>
      <c r="M473" s="14">
        <f t="shared" si="625"/>
        <v>0.42676266289197884</v>
      </c>
      <c r="N473" s="14">
        <f t="shared" si="625"/>
        <v>0.4233900616170766</v>
      </c>
      <c r="O473" s="14">
        <f t="shared" si="625"/>
        <v>0.42215882305013502</v>
      </c>
      <c r="P473" s="14">
        <f t="shared" si="625"/>
        <v>0.42098277679964879</v>
      </c>
      <c r="Q473" s="14">
        <f t="shared" si="625"/>
        <v>0.41986576431846478</v>
      </c>
      <c r="R473" s="14">
        <f t="shared" si="625"/>
        <v>0.4188108198924993</v>
      </c>
      <c r="T473" s="5">
        <f t="shared" ref="T473:AT473" si="626">SUM(T481:T483)</f>
        <v>1163106.7900518985</v>
      </c>
      <c r="U473" s="5">
        <f t="shared" si="626"/>
        <v>1111806.9187908671</v>
      </c>
      <c r="V473" s="5">
        <f t="shared" si="626"/>
        <v>1236246.7361474906</v>
      </c>
      <c r="W473" s="5">
        <f t="shared" si="626"/>
        <v>1259317.2506361429</v>
      </c>
      <c r="X473" s="5">
        <f t="shared" si="626"/>
        <v>1279575.490613994</v>
      </c>
      <c r="Y473" s="5">
        <f t="shared" si="626"/>
        <v>1298453.3461256959</v>
      </c>
      <c r="Z473" s="5">
        <f t="shared" si="626"/>
        <v>1292669.7375072625</v>
      </c>
      <c r="AA473" s="5">
        <f t="shared" si="626"/>
        <v>1327524.9224904147</v>
      </c>
      <c r="AB473" s="5">
        <f t="shared" si="626"/>
        <v>1378217.3530942551</v>
      </c>
      <c r="AC473" s="5">
        <f t="shared" si="626"/>
        <v>1275195.6772428339</v>
      </c>
      <c r="AD473" s="5">
        <f t="shared" si="626"/>
        <v>1327297.0291562218</v>
      </c>
      <c r="AE473" s="5">
        <f t="shared" si="626"/>
        <v>1451022.2290738532</v>
      </c>
      <c r="AF473" s="5">
        <f t="shared" si="626"/>
        <v>1441706.5684294044</v>
      </c>
      <c r="AG473" s="5">
        <f t="shared" si="626"/>
        <v>1269631.6727845436</v>
      </c>
      <c r="AH473" s="5">
        <f t="shared" si="626"/>
        <v>1251188.677853955</v>
      </c>
      <c r="AI473" s="5">
        <f t="shared" si="626"/>
        <v>1272119.5252579632</v>
      </c>
      <c r="AJ473" s="5">
        <f t="shared" si="626"/>
        <v>1372021.7724551386</v>
      </c>
      <c r="AK473" s="5">
        <f t="shared" si="626"/>
        <v>1427557.1837790706</v>
      </c>
      <c r="AL473" s="5">
        <f t="shared" si="626"/>
        <v>1310399.5569590796</v>
      </c>
      <c r="AM473" s="5">
        <f t="shared" si="626"/>
        <v>1324325.7459186502</v>
      </c>
      <c r="AN473" s="5">
        <f t="shared" si="626"/>
        <v>1205623.5683024689</v>
      </c>
      <c r="AO473" s="5">
        <f t="shared" si="626"/>
        <v>1339560.7643380689</v>
      </c>
      <c r="AP473" s="5">
        <f t="shared" si="626"/>
        <v>1360151.4438486781</v>
      </c>
      <c r="AQ473" s="5">
        <f t="shared" si="626"/>
        <v>1386526.2678215567</v>
      </c>
      <c r="AR473" s="5">
        <f t="shared" si="626"/>
        <v>1418908.6683480323</v>
      </c>
      <c r="AS473" s="5">
        <f t="shared" si="626"/>
        <v>1457552.8603013747</v>
      </c>
      <c r="AT473" s="5">
        <f t="shared" si="626"/>
        <v>1502745.1967736555</v>
      </c>
    </row>
    <row r="474" spans="1:48" x14ac:dyDescent="0.2">
      <c r="A474" s="21" t="str">
        <f t="shared" si="619"/>
        <v>CIMS.CAN.PE.Transportation Personal.ModeService requestedCIMS.CAN.PE.Transportation Personal.Mode.Intercity Air</v>
      </c>
      <c r="B474" s="1" t="s">
        <v>315</v>
      </c>
      <c r="C474" s="1" t="s">
        <v>214</v>
      </c>
      <c r="E474" s="1" t="s">
        <v>71</v>
      </c>
      <c r="F474" s="1" t="s">
        <v>318</v>
      </c>
      <c r="G474" s="1" t="s">
        <v>139</v>
      </c>
      <c r="H474" s="14">
        <f t="shared" ref="H474:R474" si="627">INDEX($T474:$AT474,MATCH(H$1,$T$2:$AT$2,0))/INDEX($T470:$AT470,MATCH(H$1,$T$2:$AT$2,0))</f>
        <v>4.77456173840756E-3</v>
      </c>
      <c r="I474" s="14">
        <f t="shared" si="627"/>
        <v>5.6982078958885693E-3</v>
      </c>
      <c r="J474" s="14">
        <f t="shared" si="627"/>
        <v>1.0783360712572847E-2</v>
      </c>
      <c r="K474" s="14">
        <f t="shared" si="627"/>
        <v>1.1167806542536915E-2</v>
      </c>
      <c r="L474" s="14">
        <f t="shared" si="627"/>
        <v>1.9420604795076124E-2</v>
      </c>
      <c r="M474" s="14">
        <f t="shared" si="627"/>
        <v>2.062529239399695E-2</v>
      </c>
      <c r="N474" s="14">
        <f t="shared" si="627"/>
        <v>2.1709994833324683E-2</v>
      </c>
      <c r="O474" s="14">
        <f t="shared" si="627"/>
        <v>2.2876222261336111E-2</v>
      </c>
      <c r="P474" s="14">
        <f t="shared" si="627"/>
        <v>2.4014670740594546E-2</v>
      </c>
      <c r="Q474" s="14">
        <f t="shared" si="627"/>
        <v>2.511788750829138E-2</v>
      </c>
      <c r="R474" s="14">
        <f t="shared" si="627"/>
        <v>2.6179401701586415E-2</v>
      </c>
      <c r="T474" s="5">
        <f>SUM(PE!C$325)*1000</f>
        <v>12632.672501926001</v>
      </c>
      <c r="U474" s="5">
        <f>SUM(PE!D$325)*1000</f>
        <v>12435.989006611648</v>
      </c>
      <c r="V474" s="5">
        <f>SUM(PE!E$325)*1000</f>
        <v>10529.872599664021</v>
      </c>
      <c r="W474" s="5">
        <f>SUM(PE!F$325)*1000</f>
        <v>13139.136184709065</v>
      </c>
      <c r="X474" s="5">
        <f>SUM(PE!G$325)*1000</f>
        <v>14631.89196069458</v>
      </c>
      <c r="Y474" s="5">
        <f>SUM(PE!H$325)*1000</f>
        <v>16848.458063576389</v>
      </c>
      <c r="Z474" s="5">
        <f>SUM(PE!I$325)*1000</f>
        <v>20534.252436335464</v>
      </c>
      <c r="AA474" s="5">
        <f>SUM(PE!J$325)*1000</f>
        <v>22260.221886431878</v>
      </c>
      <c r="AB474" s="5">
        <f>SUM(PE!K$325)*1000</f>
        <v>26027.836797649921</v>
      </c>
      <c r="AC474" s="5">
        <f>SUM(PE!L$325)*1000</f>
        <v>28885.507738081033</v>
      </c>
      <c r="AD474" s="5">
        <f>SUM(PE!M$325)*1000</f>
        <v>33068.664780055689</v>
      </c>
      <c r="AE474" s="5">
        <f>SUM(PE!N$325)*1000</f>
        <v>21271.62677356409</v>
      </c>
      <c r="AF474" s="5">
        <f>SUM(PE!O$325)*1000</f>
        <v>6093.4827487269522</v>
      </c>
      <c r="AG474" s="5">
        <f>SUM(PE!P$325)*1000</f>
        <v>8837.8743406008434</v>
      </c>
      <c r="AH474" s="5">
        <f>SUM(PE!Q$325)*1000</f>
        <v>20737.851218923628</v>
      </c>
      <c r="AI474" s="5">
        <f>SUM(PE!R$325)*1000</f>
        <v>34421.292628284034</v>
      </c>
      <c r="AJ474" s="5">
        <f>SUM(PE!S$325)*1000</f>
        <v>51129.144226944722</v>
      </c>
      <c r="AK474" s="5">
        <f>SUM(PE!T$325)*1000</f>
        <v>48732.566872070718</v>
      </c>
      <c r="AL474" s="5">
        <f>SUM(PE!U$325)*1000</f>
        <v>57981.367903174927</v>
      </c>
      <c r="AM474" s="5">
        <f>SUM(PE!V$325)*1000</f>
        <v>60096.046878252302</v>
      </c>
      <c r="AN474" s="5">
        <f>SUM(PE!W$325)*1000</f>
        <v>11339.642440334648</v>
      </c>
      <c r="AO474" s="41">
        <f t="shared" ref="AO474" si="628">AM474*(1+$AV474)^5</f>
        <v>64740.509998626694</v>
      </c>
      <c r="AP474" s="18">
        <f t="shared" ref="AP474" si="629">AO474*(1+$AV474)^5</f>
        <v>69743.915824836935</v>
      </c>
      <c r="AQ474" s="18">
        <f t="shared" ref="AQ474" si="630">AP474*(1+$AV474)^5</f>
        <v>75134.004886355106</v>
      </c>
      <c r="AR474" s="18">
        <f t="shared" ref="AR474" si="631">AQ474*(1+$AV474)^5</f>
        <v>80940.661611840769</v>
      </c>
      <c r="AS474" s="18">
        <f t="shared" ref="AS474" si="632">AR474*(1+$AV474)^5</f>
        <v>87196.080018254099</v>
      </c>
      <c r="AT474" s="18">
        <f t="shared" ref="AT474" si="633">AS474*(1+$AV474)^5</f>
        <v>93934.942205087063</v>
      </c>
      <c r="AV474" s="46">
        <f t="shared" ref="AV474" si="634">AV422</f>
        <v>1.4999999999999999E-2</v>
      </c>
    </row>
    <row r="475" spans="1:48" x14ac:dyDescent="0.2">
      <c r="A475" s="21" t="str">
        <f t="shared" si="619"/>
        <v>CIMS.CAN.PE.Transportation Personal.Mode.UrbanWalk Cycle UrbanMarket share</v>
      </c>
      <c r="B475" s="1" t="s">
        <v>316</v>
      </c>
      <c r="C475" s="1" t="s">
        <v>214</v>
      </c>
      <c r="D475" s="1" t="s">
        <v>119</v>
      </c>
      <c r="E475" s="1" t="s">
        <v>72</v>
      </c>
      <c r="G475" s="1" t="s">
        <v>73</v>
      </c>
      <c r="H475" s="14">
        <f>Inputs!$C$85</f>
        <v>8.9086859688195987E-3</v>
      </c>
      <c r="I475" s="36">
        <f t="shared" ref="I475:R475" si="635">H475</f>
        <v>8.9086859688195987E-3</v>
      </c>
      <c r="J475" s="36">
        <f t="shared" si="635"/>
        <v>8.9086859688195987E-3</v>
      </c>
      <c r="K475" s="36">
        <f t="shared" si="635"/>
        <v>8.9086859688195987E-3</v>
      </c>
      <c r="L475" s="36">
        <f t="shared" si="635"/>
        <v>8.9086859688195987E-3</v>
      </c>
      <c r="M475" s="36">
        <f t="shared" si="635"/>
        <v>8.9086859688195987E-3</v>
      </c>
      <c r="N475" s="36">
        <f t="shared" si="635"/>
        <v>8.9086859688195987E-3</v>
      </c>
      <c r="O475" s="36">
        <f t="shared" si="635"/>
        <v>8.9086859688195987E-3</v>
      </c>
      <c r="P475" s="36">
        <f t="shared" si="635"/>
        <v>8.9086859688195987E-3</v>
      </c>
      <c r="Q475" s="36">
        <f t="shared" si="635"/>
        <v>8.9086859688195987E-3</v>
      </c>
      <c r="R475" s="36">
        <f t="shared" si="635"/>
        <v>8.9086859688195987E-3</v>
      </c>
      <c r="T475" s="5">
        <f t="shared" ref="T475:AT475" si="636">$H475*T472</f>
        <v>13096.563408310496</v>
      </c>
      <c r="U475" s="5">
        <f t="shared" si="636"/>
        <v>12483.22010556757</v>
      </c>
      <c r="V475" s="5">
        <f t="shared" si="636"/>
        <v>13923.369338948711</v>
      </c>
      <c r="W475" s="5">
        <f t="shared" si="636"/>
        <v>14262.704278649264</v>
      </c>
      <c r="X475" s="5">
        <f t="shared" si="636"/>
        <v>14351.603106870347</v>
      </c>
      <c r="Y475" s="5">
        <f t="shared" si="636"/>
        <v>14623.587187398411</v>
      </c>
      <c r="Z475" s="5">
        <f t="shared" si="636"/>
        <v>14680.364847520494</v>
      </c>
      <c r="AA475" s="5">
        <f t="shared" si="636"/>
        <v>15026.864760444012</v>
      </c>
      <c r="AB475" s="5">
        <f t="shared" si="636"/>
        <v>15615.415345854488</v>
      </c>
      <c r="AC475" s="5">
        <f t="shared" si="636"/>
        <v>14786.485746488059</v>
      </c>
      <c r="AD475" s="5">
        <f t="shared" si="636"/>
        <v>15200.645020442893</v>
      </c>
      <c r="AE475" s="5">
        <f t="shared" si="636"/>
        <v>16754.45465249677</v>
      </c>
      <c r="AF475" s="5">
        <f t="shared" si="636"/>
        <v>16531.930152033405</v>
      </c>
      <c r="AG475" s="5">
        <f t="shared" si="636"/>
        <v>15804.104264299609</v>
      </c>
      <c r="AH475" s="5">
        <f t="shared" si="636"/>
        <v>15526.473127983529</v>
      </c>
      <c r="AI475" s="5">
        <f t="shared" si="636"/>
        <v>15818.69375963805</v>
      </c>
      <c r="AJ475" s="5">
        <f t="shared" si="636"/>
        <v>16795.111358808012</v>
      </c>
      <c r="AK475" s="5">
        <f t="shared" si="636"/>
        <v>16982.299341393034</v>
      </c>
      <c r="AL475" s="5">
        <f t="shared" si="636"/>
        <v>15079.262324644067</v>
      </c>
      <c r="AM475" s="5">
        <f t="shared" si="636"/>
        <v>15234.084281752961</v>
      </c>
      <c r="AN475" s="5">
        <f t="shared" si="636"/>
        <v>13579.110694958454</v>
      </c>
      <c r="AO475" s="5">
        <f t="shared" si="636"/>
        <v>15452.900175976618</v>
      </c>
      <c r="AP475" s="5">
        <f t="shared" si="636"/>
        <v>15740.665043586605</v>
      </c>
      <c r="AQ475" s="5">
        <f t="shared" si="636"/>
        <v>16094.577464438957</v>
      </c>
      <c r="AR475" s="5">
        <f t="shared" si="636"/>
        <v>16517.597660734376</v>
      </c>
      <c r="AS475" s="5">
        <f t="shared" si="636"/>
        <v>17013.020098261972</v>
      </c>
      <c r="AT475" s="5">
        <f t="shared" si="636"/>
        <v>17584.494149210226</v>
      </c>
    </row>
    <row r="476" spans="1:48" x14ac:dyDescent="0.2">
      <c r="A476" s="21" t="str">
        <f t="shared" si="619"/>
        <v>CIMS.CAN.PE.Transportation Personal.Mode.UrbanPassenger Vehicle Urban 1 PassengerMarket share</v>
      </c>
      <c r="B476" s="1" t="s">
        <v>316</v>
      </c>
      <c r="C476" s="1" t="s">
        <v>214</v>
      </c>
      <c r="D476" s="1" t="s">
        <v>121</v>
      </c>
      <c r="E476" s="1" t="s">
        <v>72</v>
      </c>
      <c r="G476" s="1" t="s">
        <v>73</v>
      </c>
      <c r="H476" s="14" cm="1">
        <f t="array" ref="H476">(1-$H475)*INDEX($T476:$AT476,MATCH(H$1,$T$2:$AT$2,0))/SUM(_xlfn._xlws.FILTER($T476:$AT478,$T$2:$AT$2=H$1))</f>
        <v>0.41305515524986086</v>
      </c>
      <c r="I476" s="14" cm="1">
        <f t="array" ref="I476">(1-$H475)*INDEX($T476:$AT476,MATCH(I$1,$T$2:$AT$2,0))/SUM(_xlfn._xlws.FILTER($T476:$AT478,$T$2:$AT$2=I$1))</f>
        <v>0.41432068061048039</v>
      </c>
      <c r="J476" s="14" cm="1">
        <f t="array" ref="J476">(1-$H475)*INDEX($T476:$AT476,MATCH(J$1,$T$2:$AT$2,0))/SUM(_xlfn._xlws.FILTER($T476:$AT478,$T$2:$AT$2=J$1))</f>
        <v>0.40935299058769303</v>
      </c>
      <c r="K476" s="14" cm="1">
        <f t="array" ref="K476">(1-$H475)*INDEX($T476:$AT476,MATCH(K$1,$T$2:$AT$2,0))/SUM(_xlfn._xlws.FILTER($T476:$AT478,$T$2:$AT$2=K$1))</f>
        <v>0.36473480207029757</v>
      </c>
      <c r="L476" s="14" cm="1">
        <f t="array" ref="L476">(1-$H475)*INDEX($T476:$AT476,MATCH(L$1,$T$2:$AT$2,0))/SUM(_xlfn._xlws.FILTER($T476:$AT478,$T$2:$AT$2=L$1))</f>
        <v>0.39727853869353891</v>
      </c>
      <c r="M476" s="14" cm="1">
        <f t="array" ref="M476">(1-$H475)*INDEX($T476:$AT476,MATCH(M$1,$T$2:$AT$2,0))/SUM(_xlfn._xlws.FILTER($T476:$AT478,$T$2:$AT$2=M$1))</f>
        <v>0.39366411907966942</v>
      </c>
      <c r="N476" s="14" cm="1">
        <f t="array" ref="N476">(1-$H475)*INDEX($T476:$AT476,MATCH(N$1,$T$2:$AT$2,0))/SUM(_xlfn._xlws.FILTER($T476:$AT478,$T$2:$AT$2=N$1))</f>
        <v>0.39052189557313161</v>
      </c>
      <c r="O476" s="14" cm="1">
        <f t="array" ref="O476">(1-$H475)*INDEX($T476:$AT476,MATCH(O$1,$T$2:$AT$2,0))/SUM(_xlfn._xlws.FILTER($T476:$AT478,$T$2:$AT$2=O$1))</f>
        <v>0.38741169266194075</v>
      </c>
      <c r="P476" s="14" cm="1">
        <f t="array" ref="P476">(1-$H475)*INDEX($T476:$AT476,MATCH(P$1,$T$2:$AT$2,0))/SUM(_xlfn._xlws.FILTER($T476:$AT478,$T$2:$AT$2=P$1))</f>
        <v>0.38435622335457936</v>
      </c>
      <c r="Q476" s="14" cm="1">
        <f t="array" ref="Q476">(1-$H475)*INDEX($T476:$AT476,MATCH(Q$1,$T$2:$AT$2,0))/SUM(_xlfn._xlws.FILTER($T476:$AT478,$T$2:$AT$2=Q$1))</f>
        <v>0.38137639922685868</v>
      </c>
      <c r="R476" s="14" cm="1">
        <f t="array" ref="R476">(1-$H475)*INDEX($T476:$AT476,MATCH(R$1,$T$2:$AT$2,0))/SUM(_xlfn._xlws.FILTER($T476:$AT478,$T$2:$AT$2=R$1))</f>
        <v>0.37849081958540237</v>
      </c>
      <c r="T476" s="5">
        <f>(T493*PE!C$77*Inputs!D$73+T495*PE!C$112*Inputs!D$75)*Inputs!$C$55+PE!C$142*1000</f>
        <v>607227.94032621069</v>
      </c>
      <c r="U476" s="5">
        <f>(U493*PE!D$77*Inputs!E$73+U495*PE!D$112*Inputs!E$75)*Inputs!$C$55+PE!D$142*1000</f>
        <v>579956.96092889062</v>
      </c>
      <c r="V476" s="5">
        <f>(V493*PE!E$77*Inputs!F$73+V495*PE!E$112*Inputs!F$75)*Inputs!$C$55+PE!E$142*1000</f>
        <v>643689.647392974</v>
      </c>
      <c r="W476" s="5">
        <f>(W493*PE!F$77*Inputs!G$73+W495*PE!F$112*Inputs!G$75)*Inputs!$C$55+PE!F$142*1000</f>
        <v>656424.09704813815</v>
      </c>
      <c r="X476" s="5">
        <f>(X493*PE!G$77*Inputs!H$73+X495*PE!G$112*Inputs!H$75)*Inputs!$C$55+PE!G$142*1000</f>
        <v>670182.97861646372</v>
      </c>
      <c r="Y476" s="5">
        <f>(Y493*PE!H$77*Inputs!I$73+Y495*PE!H$112*Inputs!I$75)*Inputs!$C$55+PE!H$142*1000</f>
        <v>680106.42845146882</v>
      </c>
      <c r="Z476" s="5">
        <f>(Z493*PE!I$77*Inputs!J$73+Z495*PE!I$112*Inputs!J$75)*Inputs!$C$55+PE!I$142*1000</f>
        <v>679622.28724898002</v>
      </c>
      <c r="AA476" s="5">
        <f>(AA493*PE!J$77*Inputs!K$73+AA495*PE!J$112*Inputs!K$75)*Inputs!$C$55+PE!J$142*1000</f>
        <v>697944.69544945552</v>
      </c>
      <c r="AB476" s="5">
        <f>(AB493*PE!K$77*Inputs!L$73+AB495*PE!K$112*Inputs!L$75)*Inputs!$C$55+PE!K$142*1000</f>
        <v>725248.8095021582</v>
      </c>
      <c r="AC476" s="5">
        <f>(AC493*PE!L$77*Inputs!M$73+AC495*PE!L$112*Inputs!M$75)*Inputs!$C$55+PE!L$142*1000</f>
        <v>669302.09703308146</v>
      </c>
      <c r="AD476" s="5">
        <f>(AD493*PE!M$77*Inputs!N$73+AD495*PE!M$112*Inputs!N$75)*Inputs!$C$55+PE!M$142*1000</f>
        <v>698467.71114828007</v>
      </c>
      <c r="AE476" s="5">
        <f>(AE493*PE!N$77*Inputs!O$73+AE495*PE!N$112*Inputs!O$75)*Inputs!$C$55+PE!N$142*1000</f>
        <v>760771.34709719615</v>
      </c>
      <c r="AF476" s="5">
        <f>(AF493*PE!O$77*Inputs!P$73+AF495*PE!O$112*Inputs!P$75)*Inputs!$C$55+PE!O$142*1000</f>
        <v>755411.56229185127</v>
      </c>
      <c r="AG476" s="5">
        <f>(AG493*PE!P$77*Inputs!Q$73+AG495*PE!P$112*Inputs!Q$75)*Inputs!$C$55+PE!P$142*1000</f>
        <v>648154.08970440575</v>
      </c>
      <c r="AH476" s="5">
        <f>(AH493*PE!Q$77*Inputs!R$73+AH495*PE!Q$112*Inputs!R$75)*Inputs!$C$55+PE!Q$142*1000</f>
        <v>639186.33321754716</v>
      </c>
      <c r="AI476" s="5">
        <f>(AI493*PE!R$77*Inputs!S$73+AI495*PE!R$112*Inputs!S$75)*Inputs!$C$55+PE!R$142*1000</f>
        <v>647640.75842676847</v>
      </c>
      <c r="AJ476" s="5">
        <f>(AJ493*PE!S$77*Inputs!T$73+AJ495*PE!S$112*Inputs!T$75)*Inputs!$C$55+PE!S$142*1000</f>
        <v>698619.95012063789</v>
      </c>
      <c r="AK476" s="5">
        <f>(AK493*PE!T$77*Inputs!U$73+AK495*PE!T$112*Inputs!U$75)*Inputs!$C$55+PE!T$142*1000</f>
        <v>729348.4336886761</v>
      </c>
      <c r="AL476" s="5">
        <f>(AL493*PE!U$77*Inputs!V$73+AL495*PE!U$112*Inputs!V$75)*Inputs!$C$55+PE!U$142*1000</f>
        <v>674555.02758954186</v>
      </c>
      <c r="AM476" s="5">
        <f>(AM493*PE!V$77*Inputs!W$73+AM495*PE!V$112*Inputs!W$75)*Inputs!$C$55+PE!V$142*1000</f>
        <v>679356.61476581835</v>
      </c>
      <c r="AN476" s="5">
        <f>(AN493*PE!W$77*Inputs!X$73+AN495*PE!W$112*Inputs!X$75)*Inputs!$C$55+PE!W$142*1000</f>
        <v>618999.40365866793</v>
      </c>
      <c r="AO476" s="48">
        <f>(AO493*PE!$W$77*Inputs!$X$73+AO495*PE!$W$112*Inputs!$X$75)*Inputs!$C$55+PE!$W$142*1000</f>
        <v>682845.07460396364</v>
      </c>
      <c r="AP476" s="48">
        <f>(AP493*PE!$W$77*Inputs!$X$73+AP495*PE!$W$112*Inputs!$X$75)*Inputs!$C$55+PE!$W$142*1000</f>
        <v>690009.09583275602</v>
      </c>
      <c r="AQ476" s="48">
        <f>(AQ493*PE!$W$77*Inputs!$X$73+AQ495*PE!$W$112*Inputs!$X$75)*Inputs!$C$55+PE!$W$142*1000</f>
        <v>699904.28667037084</v>
      </c>
      <c r="AR476" s="48">
        <f>(AR493*PE!$W$77*Inputs!$X$73+AR495*PE!$W$112*Inputs!$X$75)*Inputs!$C$55+PE!$W$142*1000</f>
        <v>712635.00341021607</v>
      </c>
      <c r="AS476" s="48">
        <f>(AS493*PE!$W$77*Inputs!$X$73+AS495*PE!$W$112*Inputs!$X$75)*Inputs!$C$55+PE!$W$142*1000</f>
        <v>728318.89773178718</v>
      </c>
      <c r="AT476" s="48">
        <f>(AT493*PE!$W$77*Inputs!$X$73+AT495*PE!$W$112*Inputs!$X$75)*Inputs!$C$55+PE!$W$142*1000</f>
        <v>747087.68788391293</v>
      </c>
    </row>
    <row r="477" spans="1:48" x14ac:dyDescent="0.2">
      <c r="A477" s="21" t="str">
        <f t="shared" si="619"/>
        <v>CIMS.CAN.PE.Transportation Personal.Mode.UrbanPassenger Vehicle Urban 3 PassengerMarket share</v>
      </c>
      <c r="B477" s="1" t="s">
        <v>316</v>
      </c>
      <c r="C477" s="1" t="s">
        <v>214</v>
      </c>
      <c r="D477" s="1" t="s">
        <v>120</v>
      </c>
      <c r="E477" s="1" t="s">
        <v>72</v>
      </c>
      <c r="G477" s="1" t="s">
        <v>73</v>
      </c>
      <c r="H477" s="14" cm="1">
        <f t="array" ref="H477">(1-$H475)*INDEX($T477:$AT477,MATCH(H$1,$T$2:$AT$2,0))/SUM(_xlfn._xlws.FILTER($T476:$AT478,$T$2:$AT$2=H$1))</f>
        <v>0.54992628911966812</v>
      </c>
      <c r="I477" s="14" cm="1">
        <f t="array" ref="I477">(1-$H475)*INDEX($T477:$AT477,MATCH(I$1,$T$2:$AT$2,0))/SUM(_xlfn._xlws.FILTER($T476:$AT478,$T$2:$AT$2=I$1))</f>
        <v>0.55381103081060168</v>
      </c>
      <c r="J477" s="14" cm="1">
        <f t="array" ref="J477">(1-$H475)*INDEX($T477:$AT477,MATCH(J$1,$T$2:$AT$2,0))/SUM(_xlfn._xlws.FILTER($T476:$AT478,$T$2:$AT$2=J$1))</f>
        <v>0.54640266433375495</v>
      </c>
      <c r="K477" s="14" cm="1">
        <f t="array" ref="K477">(1-$H475)*INDEX($T477:$AT477,MATCH(K$1,$T$2:$AT$2,0))/SUM(_xlfn._xlws.FILTER($T476:$AT478,$T$2:$AT$2=K$1))</f>
        <v>0.49684107731732691</v>
      </c>
      <c r="L477" s="14" cm="1">
        <f t="array" ref="L477">(1-$H475)*INDEX($T477:$AT477,MATCH(L$1,$T$2:$AT$2,0))/SUM(_xlfn._xlws.FILTER($T476:$AT478,$T$2:$AT$2=L$1))</f>
        <v>0.55342364582133563</v>
      </c>
      <c r="M477" s="14" cm="1">
        <f t="array" ref="M477">(1-$H475)*INDEX($T477:$AT477,MATCH(M$1,$T$2:$AT$2,0))/SUM(_xlfn._xlws.FILTER($T476:$AT478,$T$2:$AT$2=M$1))</f>
        <v>0.55453274932912189</v>
      </c>
      <c r="N477" s="14" cm="1">
        <f t="array" ref="N477">(1-$H475)*INDEX($T477:$AT477,MATCH(N$1,$T$2:$AT$2,0))/SUM(_xlfn._xlws.FILTER($T476:$AT478,$T$2:$AT$2=N$1))</f>
        <v>0.55520470288674373</v>
      </c>
      <c r="O477" s="14" cm="1">
        <f t="array" ref="O477">(1-$H475)*INDEX($T477:$AT477,MATCH(O$1,$T$2:$AT$2,0))/SUM(_xlfn._xlws.FILTER($T476:$AT478,$T$2:$AT$2=O$1))</f>
        <v>0.5558835829696851</v>
      </c>
      <c r="P477" s="14" cm="1">
        <f t="array" ref="P477">(1-$H475)*INDEX($T477:$AT477,MATCH(P$1,$T$2:$AT$2,0))/SUM(_xlfn._xlws.FILTER($T476:$AT478,$T$2:$AT$2=P$1))</f>
        <v>0.55656385368450845</v>
      </c>
      <c r="Q477" s="14" cm="1">
        <f t="array" ref="Q477">(1-$H475)*INDEX($T477:$AT477,MATCH(Q$1,$T$2:$AT$2,0))/SUM(_xlfn._xlws.FILTER($T476:$AT478,$T$2:$AT$2=Q$1))</f>
        <v>0.55724015149831185</v>
      </c>
      <c r="R477" s="14" cm="1">
        <f t="array" ref="R477">(1-$H475)*INDEX($T477:$AT477,MATCH(R$1,$T$2:$AT$2,0))/SUM(_xlfn._xlws.FILTER($T476:$AT478,$T$2:$AT$2=R$1))</f>
        <v>0.5579074328261997</v>
      </c>
      <c r="T477" s="5">
        <f>(T493*PE!C$77*Inputs!D$74+T495*PE!C$112*Inputs!D$76)*Inputs!$C$55</f>
        <v>808440.72184833197</v>
      </c>
      <c r="U477" s="5">
        <f>(U493*PE!D$77*Inputs!E$74+U495*PE!D$112*Inputs!E$76)*Inputs!$C$55</f>
        <v>773082.79781550204</v>
      </c>
      <c r="V477" s="5">
        <f>(V493*PE!E$77*Inputs!F$74+V495*PE!E$112*Inputs!F$76)*Inputs!$C$55</f>
        <v>859007.63756507006</v>
      </c>
      <c r="W477" s="5">
        <f>(W493*PE!F$77*Inputs!G$74+W495*PE!F$112*Inputs!G$76)*Inputs!$C$55</f>
        <v>877227.52695159265</v>
      </c>
      <c r="X477" s="5">
        <f>(X493*PE!G$77*Inputs!H$74+X495*PE!G$112*Inputs!H$76)*Inputs!$C$55</f>
        <v>896216.71102286258</v>
      </c>
      <c r="Y477" s="5">
        <f>(Y493*PE!H$77*Inputs!I$74+Y495*PE!H$112*Inputs!I$76)*Inputs!$C$55</f>
        <v>909079.5121466046</v>
      </c>
      <c r="Z477" s="5">
        <f>(Z493*PE!I$77*Inputs!J$74+Z495*PE!I$112*Inputs!J$76)*Inputs!$C$55</f>
        <v>905207.62303767505</v>
      </c>
      <c r="AA477" s="5">
        <f>(AA493*PE!J$77*Inputs!K$74+AA495*PE!J$112*Inputs!K$76)*Inputs!$C$55</f>
        <v>928391.6961499406</v>
      </c>
      <c r="AB477" s="5">
        <f>(AB493*PE!K$77*Inputs!L$74+AB495*PE!K$112*Inputs!L$76)*Inputs!$C$55</f>
        <v>965378.38572415372</v>
      </c>
      <c r="AC477" s="5">
        <f>(AC493*PE!L$77*Inputs!M$74+AC495*PE!L$112*Inputs!M$76)*Inputs!$C$55</f>
        <v>890873.95326371526</v>
      </c>
      <c r="AD477" s="5">
        <f>(AD493*PE!M$77*Inputs!N$74+AD495*PE!M$112*Inputs!N$76)*Inputs!$C$55</f>
        <v>932311.78737599205</v>
      </c>
      <c r="AE477" s="5">
        <f>(AE493*PE!N$77*Inputs!O$74+AE495*PE!N$112*Inputs!O$76)*Inputs!$C$55</f>
        <v>1019593.9279930698</v>
      </c>
      <c r="AF477" s="5">
        <f>(AF493*PE!O$77*Inputs!P$74+AF495*PE!O$112*Inputs!P$76)*Inputs!$C$55</f>
        <v>1015933.1831218651</v>
      </c>
      <c r="AG477" s="5">
        <f>(AG493*PE!P$77*Inputs!Q$74+AG495*PE!P$112*Inputs!Q$76)*Inputs!$C$55</f>
        <v>875754.7336989257</v>
      </c>
      <c r="AH477" s="5">
        <f>(AH493*PE!Q$77*Inputs!R$74+AH495*PE!Q$112*Inputs!R$76)*Inputs!$C$55</f>
        <v>866842.87327062048</v>
      </c>
      <c r="AI477" s="5">
        <f>(AI493*PE!R$77*Inputs!S$74+AI495*PE!R$112*Inputs!S$76)*Inputs!$C$55</f>
        <v>882215.05133296479</v>
      </c>
      <c r="AJ477" s="5">
        <f>(AJ493*PE!S$77*Inputs!T$74+AJ495*PE!S$112*Inputs!T$76)*Inputs!$C$55</f>
        <v>957685.71454675379</v>
      </c>
      <c r="AK477" s="5">
        <f>(AK493*PE!T$77*Inputs!U$74+AK495*PE!T$112*Inputs!U$76)*Inputs!$C$55</f>
        <v>1007332.7090412993</v>
      </c>
      <c r="AL477" s="5">
        <f>(AL493*PE!U$77*Inputs!V$74+AL495*PE!U$112*Inputs!V$76)*Inputs!$C$55</f>
        <v>933759.61002711079</v>
      </c>
      <c r="AM477" s="5">
        <f>(AM493*PE!V$77*Inputs!W$74+AM495*PE!V$112*Inputs!W$76)*Inputs!$C$55</f>
        <v>946368.80157919892</v>
      </c>
      <c r="AN477" s="5">
        <f>(AN493*PE!W$77*Inputs!X$74+AN495*PE!W$112*Inputs!X$76)*Inputs!$C$55</f>
        <v>866207.19415546034</v>
      </c>
      <c r="AO477" s="48">
        <f>(AO493*PE!$W$77*Inputs!$X$74+AO495*PE!$W$112*Inputs!$X$76)*Inputs!$C$55</f>
        <v>961885.87741051521</v>
      </c>
      <c r="AP477" s="48">
        <f>(AP493*PE!$W$77*Inputs!$X$74+AP495*PE!$W$112*Inputs!$X$76)*Inputs!$C$55</f>
        <v>980985.44379628752</v>
      </c>
      <c r="AQ477" s="48">
        <f>(AQ493*PE!$W$77*Inputs!$X$74+AQ495*PE!$W$112*Inputs!$X$76)*Inputs!$C$55</f>
        <v>1004268.3532261623</v>
      </c>
      <c r="AR477" s="48">
        <f>(AR493*PE!$W$77*Inputs!$X$74+AR495*PE!$W$112*Inputs!$X$76)*Inputs!$C$55</f>
        <v>1031925.2289107944</v>
      </c>
      <c r="AS477" s="48">
        <f>(AS493*PE!$W$77*Inputs!$X$74+AS495*PE!$W$112*Inputs!$X$76)*Inputs!$C$55</f>
        <v>1064167.9289381744</v>
      </c>
      <c r="AT477" s="48">
        <f>(AT493*PE!$W$77*Inputs!$X$74+AT495*PE!$W$112*Inputs!$X$76)*Inputs!$C$55</f>
        <v>1101230.8686904022</v>
      </c>
    </row>
    <row r="478" spans="1:48" x14ac:dyDescent="0.2">
      <c r="A478" s="21" t="str">
        <f t="shared" si="619"/>
        <v>CIMS.CAN.PE.Transportation Personal.Mode.UrbanPublic Transit UrbanMarket share</v>
      </c>
      <c r="B478" s="1" t="s">
        <v>316</v>
      </c>
      <c r="C478" s="1" t="s">
        <v>214</v>
      </c>
      <c r="D478" s="1" t="s">
        <v>122</v>
      </c>
      <c r="E478" s="1" t="s">
        <v>72</v>
      </c>
      <c r="G478" s="1" t="s">
        <v>73</v>
      </c>
      <c r="H478" s="14" cm="1">
        <f t="array" ref="H478">(1-$H$9)*INDEX($T478:$AT478,MATCH(H$1,$T$2:$AT$2,0))/SUM(_xlfn._xlws.FILTER($T476:$AT478,$T$2:$AT$2=H$1))</f>
        <v>2.8362542647374225E-2</v>
      </c>
      <c r="I478" s="14" cm="1">
        <f t="array" ref="I478">(1-$H$9)*INDEX($T478:$AT478,MATCH(I$1,$T$2:$AT$2,0))/SUM(_xlfn._xlws.FILTER($T476:$AT478,$T$2:$AT$2=I$1))</f>
        <v>2.3165981060526163E-2</v>
      </c>
      <c r="J478" s="14" cm="1">
        <f t="array" ref="J478">(1-$H$9)*INDEX($T478:$AT478,MATCH(J$1,$T$2:$AT$2,0))/SUM(_xlfn._xlws.FILTER($T476:$AT478,$T$2:$AT$2=J$1))</f>
        <v>3.5653283011842472E-2</v>
      </c>
      <c r="K478" s="14" cm="1">
        <f t="array" ref="K478">(1-$H$9)*INDEX($T478:$AT478,MATCH(K$1,$T$2:$AT$2,0))/SUM(_xlfn._xlws.FILTER($T476:$AT478,$T$2:$AT$2=K$1))</f>
        <v>0.13067961832574521</v>
      </c>
      <c r="L478" s="14" cm="1">
        <f t="array" ref="L478">(1-$H$9)*INDEX($T478:$AT478,MATCH(L$1,$T$2:$AT$2,0))/SUM(_xlfn._xlws.FILTER($T476:$AT478,$T$2:$AT$2=L$1))</f>
        <v>4.0752177871508623E-2</v>
      </c>
      <c r="M478" s="14" cm="1">
        <f t="array" ref="M478">(1-$H$9)*INDEX($T478:$AT478,MATCH(M$1,$T$2:$AT$2,0))/SUM(_xlfn._xlws.FILTER($T476:$AT478,$T$2:$AT$2=M$1))</f>
        <v>4.328001367292747E-2</v>
      </c>
      <c r="N478" s="14" cm="1">
        <f t="array" ref="N478">(1-$H$9)*INDEX($T478:$AT478,MATCH(N$1,$T$2:$AT$2,0))/SUM(_xlfn._xlws.FILTER($T476:$AT478,$T$2:$AT$2=N$1))</f>
        <v>4.5772488295541564E-2</v>
      </c>
      <c r="O478" s="14" cm="1">
        <f t="array" ref="O478">(1-$H$9)*INDEX($T478:$AT478,MATCH(O$1,$T$2:$AT$2,0))/SUM(_xlfn._xlws.FILTER($T476:$AT478,$T$2:$AT$2=O$1))</f>
        <v>4.822566571101139E-2</v>
      </c>
      <c r="P478" s="14" cm="1">
        <f t="array" ref="P478">(1-$H$9)*INDEX($T478:$AT478,MATCH(P$1,$T$2:$AT$2,0))/SUM(_xlfn._xlws.FILTER($T476:$AT478,$T$2:$AT$2=P$1))</f>
        <v>5.0622214403257475E-2</v>
      </c>
      <c r="Q478" s="14" cm="1">
        <f t="array" ref="Q478">(1-$H$9)*INDEX($T478:$AT478,MATCH(Q$1,$T$2:$AT$2,0))/SUM(_xlfn._xlws.FILTER($T476:$AT478,$T$2:$AT$2=Q$1))</f>
        <v>5.2946446571681842E-2</v>
      </c>
      <c r="R478" s="14" cm="1">
        <f t="array" ref="R478">(1-$H$9)*INDEX($T478:$AT478,MATCH(R$1,$T$2:$AT$2,0))/SUM(_xlfn._xlws.FILTER($T476:$AT478,$T$2:$AT$2=R$1))</f>
        <v>5.5184684645372337E-2</v>
      </c>
      <c r="T478" s="5">
        <f>SUM(PE!C$177,PE!C$212)*1000</f>
        <v>41324.017</v>
      </c>
      <c r="U478" s="5">
        <f>SUM(PE!D$177,PE!D$212)*1000</f>
        <v>35718.477999999996</v>
      </c>
      <c r="V478" s="5">
        <f>SUM(PE!E$177,PE!E$212)*1000</f>
        <v>46277.554000000004</v>
      </c>
      <c r="W478" s="5">
        <f>SUM(PE!F$177,PE!F$212)*1000</f>
        <v>53074.226999999999</v>
      </c>
      <c r="X478" s="5">
        <f>SUM(PE!G$177,PE!G$212)*1000</f>
        <v>30216.156000000003</v>
      </c>
      <c r="Y478" s="5">
        <f>SUM(PE!H$177,PE!H$212)*1000</f>
        <v>37688.133999999998</v>
      </c>
      <c r="Z478" s="5">
        <f>SUM(PE!I$177,PE!I$212)*1000</f>
        <v>48360.679000000004</v>
      </c>
      <c r="AA478" s="5">
        <f>SUM(PE!J$177,PE!J$212)*1000</f>
        <v>45402.313000000002</v>
      </c>
      <c r="AB478" s="5">
        <f>SUM(PE!K$177,PE!K$212)*1000</f>
        <v>46587.761999999995</v>
      </c>
      <c r="AC478" s="5">
        <f>SUM(PE!L$177,PE!L$212)*1000</f>
        <v>84820.489000000001</v>
      </c>
      <c r="AD478" s="5">
        <f>SUM(PE!M$177,PE!M$212)*1000</f>
        <v>60292.26</v>
      </c>
      <c r="AE478" s="5">
        <f>SUM(PE!N$177,PE!N$212)*1000</f>
        <v>83567.804999999993</v>
      </c>
      <c r="AF478" s="5">
        <f>SUM(PE!O$177,PE!O$212)*1000</f>
        <v>67832.484000000011</v>
      </c>
      <c r="AG478" s="5">
        <f>SUM(PE!P$177,PE!P$212)*1000</f>
        <v>234297.77600000001</v>
      </c>
      <c r="AH478" s="5">
        <f>SUM(PE!Q$177,PE!Q$212)*1000</f>
        <v>221290.929</v>
      </c>
      <c r="AI478" s="5">
        <f>SUM(PE!R$177,PE!R$212)*1000</f>
        <v>229973.87099999998</v>
      </c>
      <c r="AJ478" s="5">
        <f>SUM(PE!S$177,PE!S$212)*1000</f>
        <v>212150.47400000002</v>
      </c>
      <c r="AK478" s="5">
        <f>SUM(PE!T$177,PE!T$212)*1000</f>
        <v>152599.65899999999</v>
      </c>
      <c r="AL478" s="5">
        <f>SUM(PE!U$177,PE!U$212)*1000</f>
        <v>69253.296000000002</v>
      </c>
      <c r="AM478" s="5">
        <f>SUM(PE!V$177,PE!V$212)*1000</f>
        <v>69066.459999999992</v>
      </c>
      <c r="AN478" s="5">
        <f>SUM(PE!W$177,PE!W$212)*1000</f>
        <v>25469.467000000001</v>
      </c>
      <c r="AO478" s="41">
        <f t="shared" ref="AO478" si="637">AM478*(1+$AV478)^5</f>
        <v>74404.192562919969</v>
      </c>
      <c r="AP478" s="18">
        <f t="shared" ref="AP478" si="638">AO478*(1+$AV478)^5</f>
        <v>80154.446469966409</v>
      </c>
      <c r="AQ478" s="18">
        <f t="shared" ref="AQ478" si="639">AP478*(1+$AV478)^5</f>
        <v>86349.103022301162</v>
      </c>
      <c r="AR478" s="18">
        <f t="shared" ref="AR478" si="640">AQ478*(1+$AV478)^5</f>
        <v>93022.507435688924</v>
      </c>
      <c r="AS478" s="18">
        <f t="shared" ref="AS478" si="641">AR478*(1+$AV478)^5</f>
        <v>100211.65926168294</v>
      </c>
      <c r="AT478" s="18">
        <f t="shared" ref="AT478" si="642">AS478*(1+$AV478)^5</f>
        <v>107956.41752532244</v>
      </c>
      <c r="AV478" s="46">
        <f t="shared" ref="AV478" si="643">AV426</f>
        <v>1.4999999999999999E-2</v>
      </c>
    </row>
    <row r="479" spans="1:48" x14ac:dyDescent="0.2">
      <c r="A479" s="21" t="str">
        <f t="shared" si="619"/>
        <v>CIMS.CAN.PE.Transportation Personal.Mode.UrbanPassenger Vehicle Urban 1 PassengerService requestedCIMS.CAN.PE.Transportation Personal.Passenger Vehicles</v>
      </c>
      <c r="B479" s="1" t="s">
        <v>316</v>
      </c>
      <c r="C479" s="1" t="s">
        <v>214</v>
      </c>
      <c r="D479" s="1" t="s">
        <v>121</v>
      </c>
      <c r="E479" s="1" t="s">
        <v>71</v>
      </c>
      <c r="F479" s="1" t="s">
        <v>319</v>
      </c>
      <c r="G479" s="1" t="s">
        <v>157</v>
      </c>
      <c r="H479" s="14">
        <v>1</v>
      </c>
      <c r="I479" s="14"/>
      <c r="J479" s="14"/>
      <c r="K479" s="14"/>
      <c r="L479" s="14"/>
      <c r="M479" s="14"/>
      <c r="N479" s="14"/>
      <c r="O479" s="14"/>
      <c r="P479" s="14"/>
      <c r="Q479" s="14"/>
      <c r="R479" s="14"/>
      <c r="T479" s="5"/>
      <c r="U479" s="5"/>
      <c r="V479" s="5"/>
      <c r="W479" s="5"/>
      <c r="X479" s="5"/>
      <c r="Y479" s="5"/>
      <c r="Z479" s="5"/>
      <c r="AA479" s="5"/>
      <c r="AB479" s="5"/>
      <c r="AC479" s="5"/>
      <c r="AD479" s="5"/>
      <c r="AE479" s="5"/>
      <c r="AF479" s="5"/>
      <c r="AG479" s="5"/>
      <c r="AH479" s="5"/>
      <c r="AI479" s="5"/>
      <c r="AJ479" s="5"/>
      <c r="AK479" s="5"/>
      <c r="AL479" s="5"/>
      <c r="AM479" s="5"/>
      <c r="AN479" s="5"/>
      <c r="AO479" s="18"/>
      <c r="AP479" s="18"/>
      <c r="AQ479" s="18"/>
      <c r="AR479" s="18"/>
      <c r="AS479" s="18"/>
      <c r="AT479" s="18"/>
    </row>
    <row r="480" spans="1:48" x14ac:dyDescent="0.2">
      <c r="A480" s="21" t="str">
        <f t="shared" si="619"/>
        <v>CIMS.CAN.PE.Transportation Personal.Mode.UrbanPassenger Vehicle Urban 3 PassengerService requestedCIMS.CAN.PE.Transportation Personal.Passenger Vehicles</v>
      </c>
      <c r="B480" s="1" t="s">
        <v>316</v>
      </c>
      <c r="C480" s="1" t="s">
        <v>214</v>
      </c>
      <c r="D480" s="1" t="s">
        <v>120</v>
      </c>
      <c r="E480" s="1" t="s">
        <v>71</v>
      </c>
      <c r="F480" s="1" t="s">
        <v>319</v>
      </c>
      <c r="G480" s="1" t="s">
        <v>157</v>
      </c>
      <c r="H480" s="14">
        <f t="shared" ref="H480" si="644">ROUND(1/3,6)</f>
        <v>0.33333299999999999</v>
      </c>
      <c r="I480" s="14"/>
      <c r="J480" s="14"/>
      <c r="K480" s="14"/>
      <c r="L480" s="14"/>
      <c r="M480" s="14"/>
      <c r="N480" s="14"/>
      <c r="O480" s="14"/>
      <c r="P480" s="14"/>
      <c r="Q480" s="14"/>
      <c r="R480" s="14"/>
      <c r="T480" s="5"/>
      <c r="U480" s="5"/>
      <c r="V480" s="5"/>
      <c r="W480" s="5"/>
      <c r="X480" s="5"/>
      <c r="Y480" s="5"/>
      <c r="Z480" s="5"/>
      <c r="AA480" s="5"/>
      <c r="AB480" s="5"/>
      <c r="AC480" s="5"/>
      <c r="AD480" s="5"/>
      <c r="AE480" s="5"/>
      <c r="AF480" s="5"/>
      <c r="AG480" s="5"/>
      <c r="AH480" s="5"/>
      <c r="AI480" s="5"/>
      <c r="AJ480" s="5"/>
      <c r="AK480" s="5"/>
      <c r="AL480" s="5"/>
      <c r="AM480" s="5"/>
      <c r="AN480" s="5"/>
      <c r="AO480" s="18"/>
      <c r="AP480" s="18"/>
      <c r="AQ480" s="18"/>
      <c r="AR480" s="18"/>
      <c r="AS480" s="18"/>
      <c r="AT480" s="18"/>
    </row>
    <row r="481" spans="1:48" x14ac:dyDescent="0.2">
      <c r="A481" s="21" t="str">
        <f t="shared" si="619"/>
        <v>CIMS.CAN.PE.Transportation Personal.Mode.Intercity LandBus IntercityMarket share</v>
      </c>
      <c r="B481" s="1" t="s">
        <v>317</v>
      </c>
      <c r="C481" s="1" t="s">
        <v>214</v>
      </c>
      <c r="D481" s="1" t="s">
        <v>123</v>
      </c>
      <c r="E481" s="1" t="s">
        <v>72</v>
      </c>
      <c r="G481" s="1" t="s">
        <v>73</v>
      </c>
      <c r="H481" s="14" cm="1">
        <f t="array" ref="H481">INDEX($T481:$AT481,MATCH(H$1,$T$2:$AT$2,0))/SUM(_xlfn._xlws.FILTER($T481:$AT483,$T$2:$AT$2=H$1))</f>
        <v>8.2433840830489699E-3</v>
      </c>
      <c r="I481" s="14" cm="1">
        <f t="array" ref="I481">INDEX($T481:$AT481,MATCH(I$1,$T$2:$AT$2,0))/SUM(_xlfn._xlws.FILTER($T481:$AT483,$T$2:$AT$2=I$1))</f>
        <v>6.3254340439005035E-3</v>
      </c>
      <c r="J481" s="14" cm="1">
        <f t="array" ref="J481">INDEX($T481:$AT481,MATCH(J$1,$T$2:$AT$2,0))/SUM(_xlfn._xlws.FILTER($T481:$AT483,$T$2:$AT$2=J$1))</f>
        <v>5.6950131236301552E-3</v>
      </c>
      <c r="K481" s="14" cm="1">
        <f t="array" ref="K481">INDEX($T481:$AT481,MATCH(K$1,$T$2:$AT$2,0))/SUM(_xlfn._xlws.FILTER($T481:$AT483,$T$2:$AT$2=K$1))</f>
        <v>2.4710869046385798E-2</v>
      </c>
      <c r="L481" s="14" cm="1">
        <f t="array" ref="L481">INDEX($T481:$AT481,MATCH(L$1,$T$2:$AT$2,0))/SUM(_xlfn._xlws.FILTER($T481:$AT483,$T$2:$AT$2=L$1))</f>
        <v>5.587855573151842E-3</v>
      </c>
      <c r="M481" s="14" cm="1">
        <f t="array" ref="M481">INDEX($T481:$AT481,MATCH(M$1,$T$2:$AT$2,0))/SUM(_xlfn._xlws.FILTER($T481:$AT483,$T$2:$AT$2=M$1))</f>
        <v>4.7439078844756719E-3</v>
      </c>
      <c r="N481" s="14" cm="1">
        <f t="array" ref="N481">INDEX($T481:$AT481,MATCH(N$1,$T$2:$AT$2,0))/SUM(_xlfn._xlws.FILTER($T481:$AT483,$T$2:$AT$2=N$1))</f>
        <v>4.0120844928731893E-3</v>
      </c>
      <c r="O481" s="14" cm="1">
        <f t="array" ref="O481">INDEX($T481:$AT481,MATCH(O$1,$T$2:$AT$2,0))/SUM(_xlfn._xlws.FILTER($T481:$AT483,$T$2:$AT$2=O$1))</f>
        <v>3.3797759168259812E-3</v>
      </c>
      <c r="P481" s="14" cm="1">
        <f t="array" ref="P481">INDEX($T481:$AT481,MATCH(P$1,$T$2:$AT$2,0))/SUM(_xlfn._xlws.FILTER($T481:$AT483,$T$2:$AT$2=P$1))</f>
        <v>2.836091499353099E-3</v>
      </c>
      <c r="Q481" s="14" cm="1">
        <f t="array" ref="Q481">INDEX($T481:$AT481,MATCH(Q$1,$T$2:$AT$2,0))/SUM(_xlfn._xlws.FILTER($T481:$AT483,$T$2:$AT$2=Q$1))</f>
        <v>2.3708770751554556E-3</v>
      </c>
      <c r="R481" s="14" cm="1">
        <f t="array" ref="R481">INDEX($T481:$AT481,MATCH(R$1,$T$2:$AT$2,0))/SUM(_xlfn._xlws.FILTER($T481:$AT483,$T$2:$AT$2=R$1))</f>
        <v>1.9747252265967471E-3</v>
      </c>
      <c r="T481" s="5">
        <f>PE!C$247*1000</f>
        <v>9587.9359999999997</v>
      </c>
      <c r="U481" s="5">
        <f>PE!D$247*1000</f>
        <v>9600.030999999999</v>
      </c>
      <c r="V481" s="5">
        <f>PE!E$247*1000</f>
        <v>13131.41</v>
      </c>
      <c r="W481" s="5">
        <f>PE!F$247*1000</f>
        <v>11941.819000000001</v>
      </c>
      <c r="X481" s="5">
        <f>PE!G$247*1000</f>
        <v>6760.692</v>
      </c>
      <c r="Y481" s="5">
        <f>PE!H$247*1000</f>
        <v>8213.2810000000009</v>
      </c>
      <c r="Z481" s="5">
        <f>PE!I$247*1000</f>
        <v>7519.6569999999992</v>
      </c>
      <c r="AA481" s="5">
        <f>PE!J$247*1000</f>
        <v>9929.1699999999983</v>
      </c>
      <c r="AB481" s="5">
        <f>PE!K$247*1000</f>
        <v>8817.5149999999994</v>
      </c>
      <c r="AC481" s="5">
        <f>PE!L$247*1000</f>
        <v>12437.753000000001</v>
      </c>
      <c r="AD481" s="5">
        <f>PE!M$247*1000</f>
        <v>7558.9740000000002</v>
      </c>
      <c r="AE481" s="5">
        <f>PE!N$247*1000</f>
        <v>10343.503000000001</v>
      </c>
      <c r="AF481" s="5">
        <f>PE!O$247*1000</f>
        <v>7834.3040000000001</v>
      </c>
      <c r="AG481" s="5">
        <f>PE!P$247*1000</f>
        <v>35340.773000000001</v>
      </c>
      <c r="AH481" s="5">
        <f>PE!Q$247*1000</f>
        <v>30729.149000000001</v>
      </c>
      <c r="AI481" s="5">
        <f>PE!R$247*1000</f>
        <v>31435.179</v>
      </c>
      <c r="AJ481" s="5">
        <f>PE!S$247*1000</f>
        <v>28745.145</v>
      </c>
      <c r="AK481" s="5">
        <f>PE!T$247*1000</f>
        <v>18796.895</v>
      </c>
      <c r="AL481" s="5">
        <f>PE!U$247*1000</f>
        <v>8375.0169999999998</v>
      </c>
      <c r="AM481" s="5">
        <f>PE!V$247*1000</f>
        <v>7400.1409999999996</v>
      </c>
      <c r="AN481" s="5">
        <f>PE!W$247*1000</f>
        <v>2937.4829999999997</v>
      </c>
      <c r="AO481" s="41">
        <f t="shared" ref="AO481:AO482" si="645">AM481*(1+$AV481)^5</f>
        <v>6354.7528716776224</v>
      </c>
      <c r="AP481" s="18">
        <f t="shared" ref="AP481:AP482" si="646">AO481*(1+$AV481)^5</f>
        <v>5457.0425158243597</v>
      </c>
      <c r="AQ481" s="18">
        <f t="shared" ref="AQ481:AQ482" si="647">AP481*(1+$AV481)^5</f>
        <v>4686.1480880299077</v>
      </c>
      <c r="AR481" s="18">
        <f t="shared" ref="AR481:AR482" si="648">AQ481*(1+$AV481)^5</f>
        <v>4024.1548126602802</v>
      </c>
      <c r="AS481" s="18">
        <f t="shared" ref="AS481:AS482" si="649">AR481*(1+$AV481)^5</f>
        <v>3455.6786623157914</v>
      </c>
      <c r="AT481" s="18">
        <f t="shared" ref="AT481:AT482" si="650">AS481*(1+$AV481)^5</f>
        <v>2967.5088492160303</v>
      </c>
      <c r="AV481" s="46">
        <f>AV429</f>
        <v>-0.03</v>
      </c>
    </row>
    <row r="482" spans="1:48" x14ac:dyDescent="0.2">
      <c r="A482" s="21" t="str">
        <f t="shared" si="619"/>
        <v>CIMS.CAN.PE.Transportation Personal.Mode.Intercity LandRail IntercityMarket share</v>
      </c>
      <c r="B482" s="1" t="s">
        <v>317</v>
      </c>
      <c r="C482" s="1" t="s">
        <v>214</v>
      </c>
      <c r="D482" s="1" t="s">
        <v>124</v>
      </c>
      <c r="E482" s="1" t="s">
        <v>72</v>
      </c>
      <c r="G482" s="1" t="s">
        <v>73</v>
      </c>
      <c r="H482" s="14" cm="1">
        <f t="array" ref="H482">INDEX($T482:$AT482,MATCH(H$1,$T$2:$AT$2,0))/SUM(_xlfn._xlws.FILTER($T481:$AT483,$T$2:$AT$2=H$1))</f>
        <v>0</v>
      </c>
      <c r="I482" s="14" cm="1">
        <f t="array" ref="I482">INDEX($T482:$AT482,MATCH(I$1,$T$2:$AT$2,0))/SUM(_xlfn._xlws.FILTER($T481:$AT483,$T$2:$AT$2=I$1))</f>
        <v>0</v>
      </c>
      <c r="J482" s="14" cm="1">
        <f t="array" ref="J482">INDEX($T482:$AT482,MATCH(J$1,$T$2:$AT$2,0))/SUM(_xlfn._xlws.FILTER($T481:$AT483,$T$2:$AT$2=J$1))</f>
        <v>0</v>
      </c>
      <c r="K482" s="14" cm="1">
        <f t="array" ref="K482">INDEX($T482:$AT482,MATCH(K$1,$T$2:$AT$2,0))/SUM(_xlfn._xlws.FILTER($T481:$AT483,$T$2:$AT$2=K$1))</f>
        <v>0</v>
      </c>
      <c r="L482" s="14" cm="1">
        <f t="array" ref="L482">INDEX($T482:$AT482,MATCH(L$1,$T$2:$AT$2,0))/SUM(_xlfn._xlws.FILTER($T481:$AT483,$T$2:$AT$2=L$1))</f>
        <v>0</v>
      </c>
      <c r="M482" s="14" cm="1">
        <f t="array" ref="M482">INDEX($T482:$AT482,MATCH(M$1,$T$2:$AT$2,0))/SUM(_xlfn._xlws.FILTER($T481:$AT483,$T$2:$AT$2=M$1))</f>
        <v>0</v>
      </c>
      <c r="N482" s="14" cm="1">
        <f t="array" ref="N482">INDEX($T482:$AT482,MATCH(N$1,$T$2:$AT$2,0))/SUM(_xlfn._xlws.FILTER($T481:$AT483,$T$2:$AT$2=N$1))</f>
        <v>0</v>
      </c>
      <c r="O482" s="14" cm="1">
        <f t="array" ref="O482">INDEX($T482:$AT482,MATCH(O$1,$T$2:$AT$2,0))/SUM(_xlfn._xlws.FILTER($T481:$AT483,$T$2:$AT$2=O$1))</f>
        <v>0</v>
      </c>
      <c r="P482" s="14" cm="1">
        <f t="array" ref="P482">INDEX($T482:$AT482,MATCH(P$1,$T$2:$AT$2,0))/SUM(_xlfn._xlws.FILTER($T481:$AT483,$T$2:$AT$2=P$1))</f>
        <v>0</v>
      </c>
      <c r="Q482" s="14" cm="1">
        <f t="array" ref="Q482">INDEX($T482:$AT482,MATCH(Q$1,$T$2:$AT$2,0))/SUM(_xlfn._xlws.FILTER($T481:$AT483,$T$2:$AT$2=Q$1))</f>
        <v>0</v>
      </c>
      <c r="R482" s="14" cm="1">
        <f t="array" ref="R482">INDEX($T482:$AT482,MATCH(R$1,$T$2:$AT$2,0))/SUM(_xlfn._xlws.FILTER($T481:$AT483,$T$2:$AT$2=R$1))</f>
        <v>0</v>
      </c>
      <c r="T482" s="5">
        <f>PE!C$287*1000</f>
        <v>0</v>
      </c>
      <c r="U482" s="5">
        <f>PE!D$287*1000</f>
        <v>0</v>
      </c>
      <c r="V482" s="5">
        <f>PE!E$287*1000</f>
        <v>0</v>
      </c>
      <c r="W482" s="5">
        <f>PE!F$287*1000</f>
        <v>0</v>
      </c>
      <c r="X482" s="5">
        <f>PE!G$287*1000</f>
        <v>0</v>
      </c>
      <c r="Y482" s="5">
        <f>PE!H$287*1000</f>
        <v>0</v>
      </c>
      <c r="Z482" s="5">
        <f>PE!I$287*1000</f>
        <v>0</v>
      </c>
      <c r="AA482" s="5">
        <f>PE!J$287*1000</f>
        <v>0</v>
      </c>
      <c r="AB482" s="5">
        <f>PE!K$287*1000</f>
        <v>0</v>
      </c>
      <c r="AC482" s="5">
        <f>PE!L$287*1000</f>
        <v>0</v>
      </c>
      <c r="AD482" s="5">
        <f>PE!M$287*1000</f>
        <v>0</v>
      </c>
      <c r="AE482" s="5">
        <f>PE!N$287*1000</f>
        <v>0</v>
      </c>
      <c r="AF482" s="5">
        <f>PE!O$287*1000</f>
        <v>0</v>
      </c>
      <c r="AG482" s="5">
        <f>PE!P$287*1000</f>
        <v>0</v>
      </c>
      <c r="AH482" s="5">
        <f>PE!Q$287*1000</f>
        <v>0</v>
      </c>
      <c r="AI482" s="5">
        <f>PE!R$287*1000</f>
        <v>0</v>
      </c>
      <c r="AJ482" s="5">
        <f>PE!S$287*1000</f>
        <v>0</v>
      </c>
      <c r="AK482" s="5">
        <f>PE!T$287*1000</f>
        <v>0</v>
      </c>
      <c r="AL482" s="5">
        <f>PE!U$287*1000</f>
        <v>0</v>
      </c>
      <c r="AM482" s="5">
        <f>PE!V$287*1000</f>
        <v>0</v>
      </c>
      <c r="AN482" s="5">
        <f>PE!W$287*1000</f>
        <v>0</v>
      </c>
      <c r="AO482" s="41">
        <f t="shared" si="645"/>
        <v>0</v>
      </c>
      <c r="AP482" s="18">
        <f t="shared" si="646"/>
        <v>0</v>
      </c>
      <c r="AQ482" s="18">
        <f t="shared" si="647"/>
        <v>0</v>
      </c>
      <c r="AR482" s="18">
        <f t="shared" si="648"/>
        <v>0</v>
      </c>
      <c r="AS482" s="18">
        <f t="shared" si="649"/>
        <v>0</v>
      </c>
      <c r="AT482" s="18">
        <f t="shared" si="650"/>
        <v>0</v>
      </c>
      <c r="AV482" s="46">
        <f>AV430</f>
        <v>0</v>
      </c>
    </row>
    <row r="483" spans="1:48" x14ac:dyDescent="0.2">
      <c r="A483" s="21" t="str">
        <f t="shared" si="619"/>
        <v>CIMS.CAN.PE.Transportation Personal.Mode.Intercity LandPassenger Vehicle IntercityMarket share</v>
      </c>
      <c r="B483" s="1" t="s">
        <v>317</v>
      </c>
      <c r="C483" s="1" t="s">
        <v>214</v>
      </c>
      <c r="D483" s="1" t="s">
        <v>125</v>
      </c>
      <c r="E483" s="1" t="s">
        <v>72</v>
      </c>
      <c r="G483" s="1" t="s">
        <v>73</v>
      </c>
      <c r="H483" s="14" cm="1">
        <f t="array" ref="H483">INDEX($T483:$AT483,MATCH(H$1,$T$2:$AT$2,0))/SUM(_xlfn._xlws.FILTER($T481:$AT483,$T$2:$AT$2=H$1))</f>
        <v>0.99175661591695108</v>
      </c>
      <c r="I483" s="14" cm="1">
        <f t="array" ref="I483">INDEX($T483:$AT483,MATCH(I$1,$T$2:$AT$2,0))/SUM(_xlfn._xlws.FILTER($T481:$AT483,$T$2:$AT$2=I$1))</f>
        <v>0.99367456595609949</v>
      </c>
      <c r="J483" s="14" cm="1">
        <f t="array" ref="J483">INDEX($T483:$AT483,MATCH(J$1,$T$2:$AT$2,0))/SUM(_xlfn._xlws.FILTER($T481:$AT483,$T$2:$AT$2=J$1))</f>
        <v>0.99430498687636992</v>
      </c>
      <c r="K483" s="14" cm="1">
        <f t="array" ref="K483">INDEX($T483:$AT483,MATCH(K$1,$T$2:$AT$2,0))/SUM(_xlfn._xlws.FILTER($T481:$AT483,$T$2:$AT$2=K$1))</f>
        <v>0.97528913095361425</v>
      </c>
      <c r="L483" s="14" cm="1">
        <f t="array" ref="L483">INDEX($T483:$AT483,MATCH(L$1,$T$2:$AT$2,0))/SUM(_xlfn._xlws.FILTER($T481:$AT483,$T$2:$AT$2=L$1))</f>
        <v>0.99441214442684811</v>
      </c>
      <c r="M483" s="14" cm="1">
        <f t="array" ref="M483">INDEX($T483:$AT483,MATCH(M$1,$T$2:$AT$2,0))/SUM(_xlfn._xlws.FILTER($T481:$AT483,$T$2:$AT$2=M$1))</f>
        <v>0.99525609211552446</v>
      </c>
      <c r="N483" s="14" cm="1">
        <f t="array" ref="N483">INDEX($T483:$AT483,MATCH(N$1,$T$2:$AT$2,0))/SUM(_xlfn._xlws.FILTER($T481:$AT483,$T$2:$AT$2=N$1))</f>
        <v>0.99598791550712684</v>
      </c>
      <c r="O483" s="14" cm="1">
        <f t="array" ref="O483">INDEX($T483:$AT483,MATCH(O$1,$T$2:$AT$2,0))/SUM(_xlfn._xlws.FILTER($T481:$AT483,$T$2:$AT$2=O$1))</f>
        <v>0.99662022408317408</v>
      </c>
      <c r="P483" s="14" cm="1">
        <f t="array" ref="P483">INDEX($T483:$AT483,MATCH(P$1,$T$2:$AT$2,0))/SUM(_xlfn._xlws.FILTER($T481:$AT483,$T$2:$AT$2=P$1))</f>
        <v>0.99716390850064685</v>
      </c>
      <c r="Q483" s="14" cm="1">
        <f t="array" ref="Q483">INDEX($T483:$AT483,MATCH(Q$1,$T$2:$AT$2,0))/SUM(_xlfn._xlws.FILTER($T481:$AT483,$T$2:$AT$2=Q$1))</f>
        <v>0.99762912292484462</v>
      </c>
      <c r="R483" s="14" cm="1">
        <f t="array" ref="R483">INDEX($T483:$AT483,MATCH(R$1,$T$2:$AT$2,0))/SUM(_xlfn._xlws.FILTER($T481:$AT483,$T$2:$AT$2=R$1))</f>
        <v>0.9980252747734033</v>
      </c>
      <c r="T483" s="5">
        <f>T493*PE!C$77+T495*PE!C$112+PE!C$142*1000-SUM(T476,T477)</f>
        <v>1153518.8540518985</v>
      </c>
      <c r="U483" s="5">
        <f>U493*PE!D$77+U495*PE!D$112+PE!D$142*1000-SUM(U476,U477)</f>
        <v>1102206.8877908671</v>
      </c>
      <c r="V483" s="5">
        <f>V493*PE!E$77+V495*PE!E$112+PE!E$142*1000-SUM(V476,V477)</f>
        <v>1223115.3261474906</v>
      </c>
      <c r="W483" s="5">
        <f>W493*PE!F$77+W495*PE!F$112+PE!F$142*1000-SUM(W476,W477)</f>
        <v>1247375.431636143</v>
      </c>
      <c r="X483" s="5">
        <f>X493*PE!G$77+X495*PE!G$112+PE!G$142*1000-SUM(X476,X477)</f>
        <v>1272814.7986139939</v>
      </c>
      <c r="Y483" s="5">
        <f>Y493*PE!H$77+Y495*PE!H$112+PE!H$142*1000-SUM(Y476,Y477)</f>
        <v>1290240.0651256959</v>
      </c>
      <c r="Z483" s="5">
        <f>Z493*PE!I$77+Z495*PE!I$112+PE!I$142*1000-SUM(Z476,Z477)</f>
        <v>1285150.0805072626</v>
      </c>
      <c r="AA483" s="5">
        <f>AA493*PE!J$77+AA495*PE!J$112+PE!J$142*1000-SUM(AA476,AA477)</f>
        <v>1317595.7524904148</v>
      </c>
      <c r="AB483" s="5">
        <f>AB493*PE!K$77+AB495*PE!K$112+PE!K$142*1000-SUM(AB476,AB477)</f>
        <v>1369399.8380942552</v>
      </c>
      <c r="AC483" s="5">
        <f>AC493*PE!L$77+AC495*PE!L$112+PE!L$142*1000-SUM(AC476,AC477)</f>
        <v>1262757.9242428339</v>
      </c>
      <c r="AD483" s="5">
        <f>AD493*PE!M$77+AD495*PE!M$112+PE!M$142*1000-SUM(AD476,AD477)</f>
        <v>1319738.0551562218</v>
      </c>
      <c r="AE483" s="5">
        <f>AE493*PE!N$77+AE495*PE!N$112+PE!N$142*1000-SUM(AE476,AE477)</f>
        <v>1440678.7260738532</v>
      </c>
      <c r="AF483" s="5">
        <f>AF493*PE!O$77+AF495*PE!O$112+PE!O$142*1000-SUM(AF476,AF477)</f>
        <v>1433872.2644294044</v>
      </c>
      <c r="AG483" s="5">
        <f>AG493*PE!P$77+AG495*PE!P$112+PE!P$142*1000-SUM(AG476,AG477)</f>
        <v>1234290.8997845436</v>
      </c>
      <c r="AH483" s="5">
        <f>AH493*PE!Q$77+AH495*PE!Q$112+PE!Q$142*1000-SUM(AH476,AH477)</f>
        <v>1220459.528853955</v>
      </c>
      <c r="AI483" s="5">
        <f>AI493*PE!R$77+AI495*PE!R$112+PE!R$142*1000-SUM(AI476,AI477)</f>
        <v>1240684.3462579632</v>
      </c>
      <c r="AJ483" s="5">
        <f>AJ493*PE!S$77+AJ495*PE!S$112+PE!S$142*1000-SUM(AJ476,AJ477)</f>
        <v>1343276.6274551386</v>
      </c>
      <c r="AK483" s="5">
        <f>AK493*PE!T$77+AK495*PE!T$112+PE!T$142*1000-SUM(AK476,AK477)</f>
        <v>1408760.2887790706</v>
      </c>
      <c r="AL483" s="5">
        <f>AL493*PE!U$77+AL495*PE!U$112+PE!U$142*1000-SUM(AL476,AL477)</f>
        <v>1302024.5399590796</v>
      </c>
      <c r="AM483" s="5">
        <f>AM493*PE!V$77+AM495*PE!V$112+PE!V$142*1000-SUM(AM476,AM477)</f>
        <v>1316925.6049186501</v>
      </c>
      <c r="AN483" s="5">
        <f>AN493*PE!W$77+AN495*PE!W$112+PE!W$142*1000-SUM(AN476,AN477)</f>
        <v>1202686.0853024689</v>
      </c>
      <c r="AO483" s="48">
        <f>AO493*PE!$W$77+AO495*PE!$W$112+PE!$W$142*1000-SUM(AO476,AO477)</f>
        <v>1333206.0114663914</v>
      </c>
      <c r="AP483" s="48">
        <f>AP493*PE!$W$77+AP495*PE!$W$112+PE!$W$142*1000-SUM(AP476,AP477)</f>
        <v>1354694.4013328538</v>
      </c>
      <c r="AQ483" s="48">
        <f>AQ493*PE!$W$77+AQ495*PE!$W$112+PE!$W$142*1000-SUM(AQ476,AQ477)</f>
        <v>1381840.1197335268</v>
      </c>
      <c r="AR483" s="48">
        <f>AR493*PE!$W$77+AR495*PE!$W$112+PE!$W$142*1000-SUM(AR476,AR477)</f>
        <v>1414884.513535372</v>
      </c>
      <c r="AS483" s="48">
        <f>AS493*PE!$W$77+AS495*PE!$W$112+PE!$W$142*1000-SUM(AS476,AS477)</f>
        <v>1454097.181639059</v>
      </c>
      <c r="AT483" s="48">
        <f>AT493*PE!$W$77+AT495*PE!$W$112+PE!$W$142*1000-SUM(AT476,AT477)</f>
        <v>1499777.6879244396</v>
      </c>
    </row>
    <row r="484" spans="1:48" x14ac:dyDescent="0.2">
      <c r="A484" s="21" t="str">
        <f t="shared" si="619"/>
        <v>CIMS.CAN.PE.Transportation Personal.Mode.Intercity LandPassenger Vehicle IntercityService requestedCIMS.CAN.PE.Transportation Personal.Passenger Vehicles</v>
      </c>
      <c r="B484" s="1" t="s">
        <v>317</v>
      </c>
      <c r="C484" s="1" t="s">
        <v>214</v>
      </c>
      <c r="D484" s="1" t="s">
        <v>125</v>
      </c>
      <c r="E484" s="1" t="s">
        <v>71</v>
      </c>
      <c r="F484" s="1" t="s">
        <v>319</v>
      </c>
      <c r="G484" s="1" t="s">
        <v>157</v>
      </c>
      <c r="H484" s="14">
        <f>AVERAGE(T484:AN484)</f>
        <v>0.79014480060043391</v>
      </c>
      <c r="I484" s="14"/>
      <c r="J484" s="14"/>
      <c r="K484" s="14"/>
      <c r="L484" s="14"/>
      <c r="M484" s="14"/>
      <c r="N484" s="14"/>
      <c r="O484" s="14"/>
      <c r="P484" s="14"/>
      <c r="Q484" s="14"/>
      <c r="R484" s="14"/>
      <c r="T484" s="14">
        <f>((T493*Inputs!D$67+T495*Inputs!D$69)*$H479+(T493*Inputs!D$68+T495*Inputs!D$70)*$H480)/SUM(T493:T496)</f>
        <v>0.79371405421949659</v>
      </c>
      <c r="U484" s="14">
        <f>((U493*Inputs!E$67+U495*Inputs!E$69)*$H479+(U493*Inputs!E$68+U495*Inputs!E$70)*$H480)/SUM(U493:U496)</f>
        <v>0.7934528426378531</v>
      </c>
      <c r="V484" s="14">
        <f>((V493*Inputs!F$67+V495*Inputs!F$69)*$H479+(V493*Inputs!F$68+V495*Inputs!F$70)*$H480)/SUM(V493:V496)</f>
        <v>0.79301565953685393</v>
      </c>
      <c r="W484" s="14">
        <f>((W493*Inputs!G$67+W495*Inputs!G$69)*$H479+(W493*Inputs!G$68+W495*Inputs!G$70)*$H480)/SUM(W493:W496)</f>
        <v>0.79256269038569738</v>
      </c>
      <c r="X484" s="14">
        <f>((X493*Inputs!H$67+X495*Inputs!H$69)*$H479+(X493*Inputs!H$68+X495*Inputs!H$70)*$H480)/SUM(X493:X496)</f>
        <v>0.79214929684540314</v>
      </c>
      <c r="Y484" s="14">
        <f>((Y493*Inputs!I$67+Y495*Inputs!I$69)*$H479+(Y493*Inputs!I$68+Y495*Inputs!I$70)*$H480)/SUM(Y493:Y496)</f>
        <v>0.7919288299522117</v>
      </c>
      <c r="Z484" s="14">
        <f>((Z493*Inputs!J$67+Z495*Inputs!J$69)*$H479+(Z493*Inputs!J$68+Z495*Inputs!J$70)*$H480)/SUM(Z493:Z496)</f>
        <v>0.79203539402950363</v>
      </c>
      <c r="AA484" s="14">
        <f>((AA493*Inputs!K$67+AA495*Inputs!K$69)*$H479+(AA493*Inputs!K$68+AA495*Inputs!K$70)*$H480)/SUM(AA493:AA496)</f>
        <v>0.79191504443190452</v>
      </c>
      <c r="AB484" s="14">
        <f>((AB493*Inputs!L$67+AB495*Inputs!L$69)*$H479+(AB493*Inputs!L$68+AB495*Inputs!L$70)*$H480)/SUM(AB493:AB496)</f>
        <v>0.79174510839726575</v>
      </c>
      <c r="AC484" s="14">
        <f>((AC493*Inputs!M$67+AC495*Inputs!M$69)*$H479+(AC493*Inputs!M$68+AC495*Inputs!M$70)*$H480)/SUM(AC493:AC496)</f>
        <v>0.79148867026043046</v>
      </c>
      <c r="AD484" s="14">
        <f>((AD493*Inputs!N$67+AD495*Inputs!N$69)*$H479+(AD493*Inputs!N$68+AD495*Inputs!N$70)*$H480)/SUM(AD493:AD496)</f>
        <v>0.79103746397895625</v>
      </c>
      <c r="AE484" s="14">
        <f>((AE493*Inputs!O$67+AE495*Inputs!O$69)*$H479+(AE493*Inputs!O$68+AE495*Inputs!O$70)*$H480)/SUM(AE493:AE496)</f>
        <v>0.79042041864380264</v>
      </c>
      <c r="AF484" s="14">
        <f>((AF493*Inputs!P$67+AF495*Inputs!P$69)*$H479+(AF493*Inputs!P$68+AF495*Inputs!P$70)*$H480)/SUM(AF493:AF496)</f>
        <v>0.79003118094989244</v>
      </c>
      <c r="AG484" s="14">
        <f>((AG493*Inputs!Q$67+AG495*Inputs!Q$69)*$H479+(AG493*Inputs!Q$68+AG495*Inputs!Q$70)*$H480)/SUM(AG493:AG496)</f>
        <v>0.78954950413301883</v>
      </c>
      <c r="AH484" s="14">
        <f>((AH493*Inputs!R$67+AH495*Inputs!R$69)*$H479+(AH493*Inputs!R$68+AH495*Inputs!R$70)*$H480)/SUM(AH493:AH496)</f>
        <v>0.78919174075750864</v>
      </c>
      <c r="AI484" s="14">
        <f>((AI493*Inputs!S$67+AI495*Inputs!S$69)*$H479+(AI493*Inputs!S$68+AI495*Inputs!S$70)*$H480)/SUM(AI493:AI496)</f>
        <v>0.78879808184725275</v>
      </c>
      <c r="AJ484" s="14">
        <f>((AJ493*Inputs!T$67+AJ495*Inputs!T$69)*$H479+(AJ493*Inputs!T$68+AJ495*Inputs!T$70)*$H480)/SUM(AJ493:AJ496)</f>
        <v>0.78788620945954835</v>
      </c>
      <c r="AK484" s="14">
        <f>((AK493*Inputs!U$67+AK495*Inputs!U$69)*$H479+(AK493*Inputs!U$68+AK495*Inputs!U$70)*$H480)/SUM(AK493:AK496)</f>
        <v>0.78686117012050971</v>
      </c>
      <c r="AL484" s="14">
        <f>((AL493*Inputs!V$67+AL495*Inputs!V$69)*$H479+(AL493*Inputs!V$68+AL495*Inputs!V$70)*$H480)/SUM(AL493:AL496)</f>
        <v>0.78582777803018566</v>
      </c>
      <c r="AM484" s="14">
        <f>((AM493*Inputs!W$67+AM495*Inputs!W$69)*$H479+(AM493*Inputs!W$68+AM495*Inputs!W$70)*$H480)/SUM(AM493:AM496)</f>
        <v>0.78511066706586241</v>
      </c>
      <c r="AN484" s="14">
        <f>((AN493*Inputs!X$67+AN495*Inputs!X$69)*$H479+(AN493*Inputs!X$68+AN495*Inputs!X$70)*$H480)/SUM(AN493:AN496)</f>
        <v>0.78431900692595335</v>
      </c>
      <c r="AO484" s="35"/>
      <c r="AP484" s="35"/>
      <c r="AQ484" s="35"/>
      <c r="AR484" s="35"/>
      <c r="AS484" s="35"/>
      <c r="AT484" s="35"/>
    </row>
    <row r="485" spans="1:48" x14ac:dyDescent="0.2">
      <c r="A485" s="21" t="str">
        <f t="shared" si="619"/>
        <v>CIMS.CAN.PE.Transportation Personal.Passenger VehiclesCar_smallOutput</v>
      </c>
      <c r="B485" s="1" t="s">
        <v>319</v>
      </c>
      <c r="C485" s="1" t="s">
        <v>214</v>
      </c>
      <c r="D485" s="1" t="s">
        <v>158</v>
      </c>
      <c r="E485" s="1" t="s">
        <v>78</v>
      </c>
      <c r="G485" s="1" t="s">
        <v>157</v>
      </c>
      <c r="H485" s="14">
        <f t="shared" ref="H485:H488" si="651">T485</f>
        <v>19.361427999999993</v>
      </c>
      <c r="I485" s="14"/>
      <c r="J485" s="14"/>
      <c r="K485" s="14"/>
      <c r="L485" s="14"/>
      <c r="M485" s="14"/>
      <c r="N485" s="14"/>
      <c r="O485" s="14"/>
      <c r="P485" s="14"/>
      <c r="Q485" s="14"/>
      <c r="R485" s="14"/>
      <c r="T485" s="14">
        <f>AVERAGE(PE!C$75:V$75)/1000</f>
        <v>19.361427999999993</v>
      </c>
      <c r="U485" s="14"/>
      <c r="V485" s="5"/>
      <c r="W485" s="5"/>
      <c r="X485" s="5"/>
      <c r="Y485" s="5"/>
      <c r="Z485" s="5"/>
      <c r="AA485" s="5"/>
      <c r="AB485" s="5"/>
      <c r="AC485" s="5"/>
      <c r="AD485" s="5"/>
      <c r="AE485" s="5"/>
      <c r="AF485" s="5"/>
      <c r="AG485" s="5"/>
      <c r="AH485" s="5"/>
      <c r="AI485" s="5"/>
      <c r="AJ485" s="5"/>
      <c r="AK485" s="5"/>
      <c r="AL485" s="5"/>
      <c r="AM485" s="5"/>
      <c r="AN485" s="5"/>
      <c r="AO485" s="18"/>
      <c r="AP485" s="18"/>
      <c r="AQ485" s="18"/>
      <c r="AR485" s="18"/>
      <c r="AS485" s="18"/>
      <c r="AT485" s="18"/>
    </row>
    <row r="486" spans="1:48" x14ac:dyDescent="0.2">
      <c r="A486" s="21" t="str">
        <f t="shared" si="619"/>
        <v>CIMS.CAN.PE.Transportation Personal.Passenger VehiclesCar_largeOutput</v>
      </c>
      <c r="B486" s="1" t="s">
        <v>319</v>
      </c>
      <c r="C486" s="1" t="s">
        <v>214</v>
      </c>
      <c r="D486" s="1" t="s">
        <v>159</v>
      </c>
      <c r="E486" s="1" t="s">
        <v>78</v>
      </c>
      <c r="G486" s="1" t="s">
        <v>157</v>
      </c>
      <c r="H486" s="14">
        <f t="shared" si="651"/>
        <v>19.361427999999993</v>
      </c>
      <c r="I486" s="14"/>
      <c r="J486" s="14"/>
      <c r="K486" s="14"/>
      <c r="L486" s="14"/>
      <c r="M486" s="14"/>
      <c r="N486" s="14"/>
      <c r="O486" s="14"/>
      <c r="P486" s="14"/>
      <c r="Q486" s="14"/>
      <c r="R486" s="14"/>
      <c r="T486" s="14">
        <f>AVERAGE(PE!C$75:V$75)/1000</f>
        <v>19.361427999999993</v>
      </c>
      <c r="U486" s="14"/>
      <c r="V486" s="5"/>
      <c r="W486" s="5"/>
      <c r="X486" s="5"/>
      <c r="Y486" s="5"/>
      <c r="Z486" s="5"/>
      <c r="AA486" s="5"/>
      <c r="AB486" s="5"/>
      <c r="AC486" s="5"/>
      <c r="AD486" s="5"/>
      <c r="AE486" s="5"/>
      <c r="AF486" s="5"/>
      <c r="AG486" s="5"/>
      <c r="AH486" s="5"/>
      <c r="AI486" s="5"/>
      <c r="AJ486" s="5"/>
      <c r="AK486" s="5"/>
      <c r="AL486" s="5"/>
      <c r="AM486" s="5"/>
      <c r="AN486" s="5"/>
      <c r="AO486" s="18"/>
      <c r="AP486" s="18"/>
      <c r="AQ486" s="18"/>
      <c r="AR486" s="18"/>
      <c r="AS486" s="18"/>
      <c r="AT486" s="18"/>
    </row>
    <row r="487" spans="1:48" x14ac:dyDescent="0.2">
      <c r="A487" s="21" t="str">
        <f t="shared" si="619"/>
        <v>CIMS.CAN.PE.Transportation Personal.Passenger VehiclesLight Truck_smallOutput</v>
      </c>
      <c r="B487" s="1" t="s">
        <v>319</v>
      </c>
      <c r="C487" s="1" t="s">
        <v>214</v>
      </c>
      <c r="D487" s="1" t="s">
        <v>160</v>
      </c>
      <c r="E487" s="1" t="s">
        <v>78</v>
      </c>
      <c r="G487" s="1" t="s">
        <v>157</v>
      </c>
      <c r="H487" s="14">
        <f t="shared" si="651"/>
        <v>19.05782930705</v>
      </c>
      <c r="I487" s="14"/>
      <c r="J487" s="14"/>
      <c r="K487" s="14"/>
      <c r="L487" s="14"/>
      <c r="M487" s="14"/>
      <c r="N487" s="14"/>
      <c r="O487" s="14"/>
      <c r="P487" s="14"/>
      <c r="Q487" s="14"/>
      <c r="R487" s="14"/>
      <c r="T487" s="14">
        <f>AVERAGE(PE!C$110:V$110)/1000</f>
        <v>19.05782930705</v>
      </c>
      <c r="U487" s="14"/>
      <c r="V487" s="5"/>
      <c r="W487" s="5"/>
      <c r="X487" s="5"/>
      <c r="Y487" s="5"/>
      <c r="Z487" s="5"/>
      <c r="AA487" s="5"/>
      <c r="AB487" s="5"/>
      <c r="AC487" s="5"/>
      <c r="AD487" s="5"/>
      <c r="AE487" s="5"/>
      <c r="AF487" s="5"/>
      <c r="AG487" s="5"/>
      <c r="AH487" s="5"/>
      <c r="AI487" s="5"/>
      <c r="AJ487" s="5"/>
      <c r="AK487" s="5"/>
      <c r="AL487" s="5"/>
      <c r="AM487" s="5"/>
      <c r="AN487" s="5"/>
      <c r="AO487" s="18"/>
      <c r="AP487" s="18"/>
      <c r="AQ487" s="18"/>
      <c r="AR487" s="18"/>
      <c r="AS487" s="18"/>
      <c r="AT487" s="18"/>
    </row>
    <row r="488" spans="1:48" x14ac:dyDescent="0.2">
      <c r="A488" s="21" t="str">
        <f t="shared" si="619"/>
        <v>CIMS.CAN.PE.Transportation Personal.Passenger VehiclesLight Truck_largeOutput</v>
      </c>
      <c r="B488" s="1" t="s">
        <v>319</v>
      </c>
      <c r="C488" s="1" t="s">
        <v>214</v>
      </c>
      <c r="D488" s="1" t="s">
        <v>161</v>
      </c>
      <c r="E488" s="1" t="s">
        <v>78</v>
      </c>
      <c r="G488" s="1" t="s">
        <v>157</v>
      </c>
      <c r="H488" s="14">
        <f t="shared" si="651"/>
        <v>19.05782930705</v>
      </c>
      <c r="I488" s="14"/>
      <c r="J488" s="14"/>
      <c r="K488" s="14"/>
      <c r="L488" s="14"/>
      <c r="M488" s="14"/>
      <c r="N488" s="14"/>
      <c r="O488" s="14"/>
      <c r="P488" s="14"/>
      <c r="Q488" s="14"/>
      <c r="R488" s="14"/>
      <c r="T488" s="14">
        <f>AVERAGE(PE!C$110:V$110)/1000</f>
        <v>19.05782930705</v>
      </c>
      <c r="U488" s="14"/>
      <c r="V488" s="5"/>
      <c r="W488" s="5"/>
      <c r="X488" s="5"/>
      <c r="Y488" s="5"/>
      <c r="Z488" s="5"/>
      <c r="AA488" s="5"/>
      <c r="AB488" s="5"/>
      <c r="AC488" s="5"/>
      <c r="AD488" s="5"/>
      <c r="AE488" s="5"/>
      <c r="AF488" s="5"/>
      <c r="AG488" s="5"/>
      <c r="AH488" s="5"/>
      <c r="AI488" s="5"/>
      <c r="AJ488" s="5"/>
      <c r="AK488" s="5"/>
      <c r="AL488" s="5"/>
      <c r="AM488" s="5"/>
      <c r="AN488" s="5"/>
      <c r="AO488" s="18"/>
      <c r="AP488" s="18"/>
      <c r="AQ488" s="18"/>
      <c r="AR488" s="18"/>
      <c r="AS488" s="18"/>
      <c r="AT488" s="18"/>
    </row>
    <row r="489" spans="1:48" x14ac:dyDescent="0.2">
      <c r="A489" s="21" t="str">
        <f t="shared" si="619"/>
        <v>CIMS.CAN.PE.Transportation Personal.Passenger VehiclesCar_smallService requestedCIMS.CAN.PE.Transportation Personal.Passenger Vehicle Motors</v>
      </c>
      <c r="B489" s="1" t="s">
        <v>319</v>
      </c>
      <c r="C489" s="1" t="s">
        <v>214</v>
      </c>
      <c r="D489" s="1" t="s">
        <v>158</v>
      </c>
      <c r="E489" s="1" t="s">
        <v>71</v>
      </c>
      <c r="F489" s="1" t="s">
        <v>320</v>
      </c>
      <c r="G489" s="1" t="s">
        <v>222</v>
      </c>
      <c r="H489" s="14">
        <f>Inputs!$C$46*10</f>
        <v>8</v>
      </c>
      <c r="I489" s="14"/>
      <c r="J489" s="14"/>
      <c r="K489" s="14"/>
      <c r="L489" s="14"/>
      <c r="M489" s="14"/>
      <c r="N489" s="14"/>
      <c r="O489" s="14"/>
      <c r="P489" s="14"/>
      <c r="Q489" s="14"/>
      <c r="R489" s="14"/>
      <c r="T489" s="14"/>
      <c r="U489" s="14"/>
      <c r="V489" s="5"/>
      <c r="W489" s="5"/>
      <c r="X489" s="5"/>
      <c r="Y489" s="5"/>
      <c r="Z489" s="5"/>
      <c r="AA489" s="5"/>
      <c r="AB489" s="5"/>
      <c r="AC489" s="5"/>
      <c r="AD489" s="5"/>
      <c r="AE489" s="5"/>
      <c r="AF489" s="5"/>
      <c r="AG489" s="5"/>
      <c r="AH489" s="5"/>
      <c r="AI489" s="5"/>
      <c r="AJ489" s="5"/>
      <c r="AK489" s="5"/>
      <c r="AL489" s="5"/>
      <c r="AM489" s="5"/>
      <c r="AN489" s="5"/>
      <c r="AO489" s="18"/>
      <c r="AP489" s="18"/>
      <c r="AQ489" s="18"/>
      <c r="AR489" s="18"/>
      <c r="AS489" s="18"/>
      <c r="AT489" s="18"/>
    </row>
    <row r="490" spans="1:48" x14ac:dyDescent="0.2">
      <c r="A490" s="21" t="str">
        <f t="shared" si="619"/>
        <v>CIMS.CAN.PE.Transportation Personal.Passenger VehiclesCar_largeService requestedCIMS.CAN.PE.Transportation Personal.Passenger Vehicle Motors</v>
      </c>
      <c r="B490" s="1" t="s">
        <v>319</v>
      </c>
      <c r="C490" s="1" t="s">
        <v>214</v>
      </c>
      <c r="D490" s="1" t="s">
        <v>159</v>
      </c>
      <c r="E490" s="1" t="s">
        <v>71</v>
      </c>
      <c r="F490" s="1" t="s">
        <v>320</v>
      </c>
      <c r="G490" s="1" t="s">
        <v>222</v>
      </c>
      <c r="H490" s="14">
        <f>Inputs!$C$47*10</f>
        <v>10</v>
      </c>
      <c r="I490" s="14"/>
      <c r="J490" s="14"/>
      <c r="K490" s="14"/>
      <c r="L490" s="14"/>
      <c r="M490" s="14"/>
      <c r="N490" s="14"/>
      <c r="O490" s="14"/>
      <c r="P490" s="14"/>
      <c r="Q490" s="14"/>
      <c r="R490" s="14"/>
      <c r="T490" s="14"/>
      <c r="U490" s="14"/>
      <c r="V490" s="5"/>
      <c r="W490" s="5"/>
      <c r="X490" s="5"/>
      <c r="Y490" s="5"/>
      <c r="Z490" s="5"/>
      <c r="AA490" s="5"/>
      <c r="AB490" s="5"/>
      <c r="AC490" s="5"/>
      <c r="AD490" s="5"/>
      <c r="AE490" s="5"/>
      <c r="AF490" s="5"/>
      <c r="AG490" s="5"/>
      <c r="AH490" s="5"/>
      <c r="AI490" s="5"/>
      <c r="AJ490" s="5"/>
      <c r="AK490" s="5"/>
      <c r="AL490" s="5"/>
      <c r="AM490" s="5"/>
      <c r="AN490" s="5"/>
      <c r="AO490" s="18"/>
      <c r="AP490" s="18"/>
      <c r="AQ490" s="18"/>
      <c r="AR490" s="18"/>
      <c r="AS490" s="18"/>
      <c r="AT490" s="18"/>
    </row>
    <row r="491" spans="1:48" x14ac:dyDescent="0.2">
      <c r="A491" s="21" t="str">
        <f t="shared" si="619"/>
        <v>CIMS.CAN.PE.Transportation Personal.Passenger VehiclesLight Truck_smallService requestedCIMS.CAN.PE.Transportation Personal.Passenger Vehicle Motors</v>
      </c>
      <c r="B491" s="1" t="s">
        <v>319</v>
      </c>
      <c r="C491" s="1" t="s">
        <v>214</v>
      </c>
      <c r="D491" s="1" t="s">
        <v>160</v>
      </c>
      <c r="E491" s="1" t="s">
        <v>71</v>
      </c>
      <c r="F491" s="1" t="s">
        <v>320</v>
      </c>
      <c r="G491" s="1" t="s">
        <v>222</v>
      </c>
      <c r="H491" s="14">
        <f>Inputs!$C$48*10</f>
        <v>9</v>
      </c>
      <c r="I491" s="14"/>
      <c r="J491" s="14"/>
      <c r="K491" s="14"/>
      <c r="L491" s="14"/>
      <c r="M491" s="14"/>
      <c r="N491" s="14"/>
      <c r="O491" s="14"/>
      <c r="P491" s="14"/>
      <c r="Q491" s="14"/>
      <c r="R491" s="14"/>
      <c r="T491" s="14"/>
      <c r="U491" s="14"/>
      <c r="V491" s="5"/>
      <c r="W491" s="5"/>
      <c r="X491" s="5"/>
      <c r="Y491" s="5"/>
      <c r="Z491" s="5"/>
      <c r="AA491" s="5"/>
      <c r="AB491" s="5"/>
      <c r="AC491" s="5"/>
      <c r="AD491" s="5"/>
      <c r="AE491" s="5"/>
      <c r="AF491" s="5"/>
      <c r="AG491" s="5"/>
      <c r="AH491" s="5"/>
      <c r="AI491" s="5"/>
      <c r="AJ491" s="5"/>
      <c r="AK491" s="5"/>
      <c r="AL491" s="5"/>
      <c r="AM491" s="5"/>
      <c r="AN491" s="5"/>
      <c r="AO491" s="18"/>
      <c r="AP491" s="18"/>
      <c r="AQ491" s="18"/>
      <c r="AR491" s="18"/>
      <c r="AS491" s="18"/>
      <c r="AT491" s="18"/>
    </row>
    <row r="492" spans="1:48" x14ac:dyDescent="0.2">
      <c r="A492" s="21" t="str">
        <f t="shared" si="619"/>
        <v>CIMS.CAN.PE.Transportation Personal.Passenger VehiclesLight Truck_largeService requestedCIMS.CAN.PE.Transportation Personal.Passenger Vehicle Motors</v>
      </c>
      <c r="B492" s="1" t="s">
        <v>319</v>
      </c>
      <c r="C492" s="1" t="s">
        <v>214</v>
      </c>
      <c r="D492" s="1" t="s">
        <v>161</v>
      </c>
      <c r="E492" s="1" t="s">
        <v>71</v>
      </c>
      <c r="F492" s="1" t="s">
        <v>320</v>
      </c>
      <c r="G492" s="1" t="s">
        <v>222</v>
      </c>
      <c r="H492" s="14">
        <f>Inputs!$C$49*10</f>
        <v>13</v>
      </c>
      <c r="I492" s="14"/>
      <c r="J492" s="14"/>
      <c r="K492" s="14"/>
      <c r="L492" s="14"/>
      <c r="M492" s="14"/>
      <c r="N492" s="14"/>
      <c r="O492" s="14"/>
      <c r="P492" s="14"/>
      <c r="Q492" s="14"/>
      <c r="R492" s="14"/>
      <c r="T492" s="14"/>
      <c r="U492" s="14"/>
      <c r="V492" s="5"/>
      <c r="W492" s="5"/>
      <c r="X492" s="5"/>
      <c r="Y492" s="5"/>
      <c r="Z492" s="5"/>
      <c r="AA492" s="5"/>
      <c r="AB492" s="5"/>
      <c r="AC492" s="5"/>
      <c r="AD492" s="5"/>
      <c r="AE492" s="5"/>
      <c r="AF492" s="5"/>
      <c r="AG492" s="5"/>
      <c r="AH492" s="5"/>
      <c r="AI492" s="5"/>
      <c r="AJ492" s="5"/>
      <c r="AK492" s="5"/>
      <c r="AL492" s="5"/>
      <c r="AM492" s="5"/>
      <c r="AN492" s="5"/>
      <c r="AO492" s="18"/>
      <c r="AP492" s="18"/>
      <c r="AQ492" s="18"/>
      <c r="AR492" s="18"/>
      <c r="AS492" s="18"/>
      <c r="AT492" s="18"/>
    </row>
    <row r="493" spans="1:48" x14ac:dyDescent="0.2">
      <c r="A493" s="21" t="str">
        <f t="shared" si="619"/>
        <v>CIMS.CAN.PE.Transportation Personal.Passenger VehiclesCar_smallMarket share</v>
      </c>
      <c r="B493" s="1" t="s">
        <v>319</v>
      </c>
      <c r="C493" s="1" t="s">
        <v>214</v>
      </c>
      <c r="D493" s="1" t="s">
        <v>158</v>
      </c>
      <c r="E493" s="1" t="s">
        <v>72</v>
      </c>
      <c r="G493" s="1" t="s">
        <v>73</v>
      </c>
      <c r="H493" s="14" cm="1">
        <f t="array" ref="H493">Inputs!$C$39*INDEX($T493:$AT493,MATCH(H$1,$T$2:$AT$2,0))/SUM(_xlfn._xlws.FILTER($T493:$AT496,$T$2:$AT$2=H$1))</f>
        <v>0.23087231455842278</v>
      </c>
      <c r="I493" s="14" cm="1">
        <f t="array" ref="I493">Inputs!$C$39*INDEX($T493:$AT493,MATCH(I$1,$T$2:$AT$2,0))/SUM(_xlfn._xlws.FILTER($T493:$AT496,$T$2:$AT$2=I$1))</f>
        <v>0.22005382283009448</v>
      </c>
      <c r="J493" s="14" cm="1">
        <f t="array" ref="J493">Inputs!$C$39*INDEX($T493:$AT493,MATCH(J$1,$T$2:$AT$2,0))/SUM(_xlfn._xlws.FILTER($T493:$AT496,$T$2:$AT$2=J$1))</f>
        <v>0.21650498019531872</v>
      </c>
      <c r="K493" s="14" cm="1">
        <f t="array" ref="K493">Inputs!$C$39*INDEX($T493:$AT493,MATCH(K$1,$T$2:$AT$2,0))/SUM(_xlfn._xlws.FILTER($T493:$AT496,$T$2:$AT$2=K$1))</f>
        <v>0.20239614763568714</v>
      </c>
      <c r="L493" s="14" cm="1">
        <f t="array" ref="L493">Inputs!$C$39*INDEX($T493:$AT493,MATCH(L$1,$T$2:$AT$2,0))/SUM(_xlfn._xlws.FILTER($T493:$AT496,$T$2:$AT$2=L$1))</f>
        <v>0.17643214174652364</v>
      </c>
      <c r="M493" s="14" cm="1">
        <f t="array" ref="M493">Inputs!$C$39*INDEX($T493:$AT493,MATCH(M$1,$T$2:$AT$2,0))/SUM(_xlfn._xlws.FILTER($T493:$AT496,$T$2:$AT$2=M$1))</f>
        <v>0.16616315252472716</v>
      </c>
      <c r="N493" s="14" cm="1">
        <f t="array" ref="N493">Inputs!$C$39*INDEX($T493:$AT493,MATCH(N$1,$T$2:$AT$2,0))/SUM(_xlfn._xlws.FILTER($T493:$AT496,$T$2:$AT$2=N$1))</f>
        <v>0.15588514433142237</v>
      </c>
      <c r="O493" s="14" cm="1">
        <f t="array" ref="O493">Inputs!$C$39*INDEX($T493:$AT493,MATCH(O$1,$T$2:$AT$2,0))/SUM(_xlfn._xlws.FILTER($T493:$AT496,$T$2:$AT$2=O$1))</f>
        <v>0.14567760048788936</v>
      </c>
      <c r="P493" s="14" cm="1">
        <f t="array" ref="P493">Inputs!$C$39*INDEX($T493:$AT493,MATCH(P$1,$T$2:$AT$2,0))/SUM(_xlfn._xlws.FILTER($T493:$AT496,$T$2:$AT$2=P$1))</f>
        <v>0.13561784118358158</v>
      </c>
      <c r="Q493" s="14" cm="1">
        <f t="array" ref="Q493">Inputs!$C$39*INDEX($T493:$AT493,MATCH(Q$1,$T$2:$AT$2,0))/SUM(_xlfn._xlws.FILTER($T493:$AT496,$T$2:$AT$2=Q$1))</f>
        <v>0.12577872189768471</v>
      </c>
      <c r="R493" s="14" cm="1">
        <f t="array" ref="R493">Inputs!$C$39*INDEX($T493:$AT493,MATCH(R$1,$T$2:$AT$2,0))/SUM(_xlfn._xlws.FILTER($T493:$AT496,$T$2:$AT$2=R$1))</f>
        <v>0.11622661392711683</v>
      </c>
      <c r="T493" s="5">
        <f>PE!C$76*1000</f>
        <v>1107800.28229</v>
      </c>
      <c r="U493" s="5">
        <f>PE!D$76*1000</f>
        <v>1051565.685056</v>
      </c>
      <c r="V493" s="5">
        <f>PE!E$76*1000</f>
        <v>1151665.2214560001</v>
      </c>
      <c r="W493" s="5">
        <f>PE!F$76*1000</f>
        <v>1158331.8755360001</v>
      </c>
      <c r="X493" s="5">
        <f>PE!G$76*1000</f>
        <v>1167288.1510419999</v>
      </c>
      <c r="Y493" s="5">
        <f>PE!H$76*1000</f>
        <v>1177144.9735339999</v>
      </c>
      <c r="Z493" s="5">
        <f>PE!I$76*1000</f>
        <v>1181053.7332880001</v>
      </c>
      <c r="AA493" s="5">
        <f>PE!J$76*1000</f>
        <v>1209218.7763200002</v>
      </c>
      <c r="AB493" s="5">
        <f>PE!K$76*1000</f>
        <v>1252688.8762639998</v>
      </c>
      <c r="AC493" s="5">
        <f>PE!L$76*1000</f>
        <v>1147613.5191039999</v>
      </c>
      <c r="AD493" s="5">
        <f>PE!M$76*1000</f>
        <v>1182692.137172</v>
      </c>
      <c r="AE493" s="5">
        <f>PE!N$76*1000</f>
        <v>1264703.9837180001</v>
      </c>
      <c r="AF493" s="5">
        <f>PE!O$76*1000</f>
        <v>1243818.6214980001</v>
      </c>
      <c r="AG493" s="5">
        <f>PE!P$76*1000</f>
        <v>1054012.631304</v>
      </c>
      <c r="AH493" s="5">
        <f>PE!Q$76*1000</f>
        <v>1030943.3534240002</v>
      </c>
      <c r="AI493" s="5">
        <f>PE!R$76*1000</f>
        <v>1035118.1430080001</v>
      </c>
      <c r="AJ493" s="5">
        <f>PE!S$76*1000</f>
        <v>1083220.1804160001</v>
      </c>
      <c r="AK493" s="5">
        <f>PE!T$76*1000</f>
        <v>1091586.4802250001</v>
      </c>
      <c r="AL493" s="5">
        <f>PE!U$76*1000</f>
        <v>967722.72640399996</v>
      </c>
      <c r="AM493" s="5">
        <f>PE!V$76*1000</f>
        <v>951336.88870200014</v>
      </c>
      <c r="AN493" s="5">
        <f>PE!W$76*1000</f>
        <v>840894.90301600005</v>
      </c>
      <c r="AO493" s="41">
        <f t="shared" ref="AO493" si="652">AM493*(1+$AV493)^5</f>
        <v>904711.91525842575</v>
      </c>
      <c r="AP493" s="18">
        <f t="shared" ref="AP493" si="653">AO493*(1+$AV493)^5</f>
        <v>860372.02943673485</v>
      </c>
      <c r="AQ493" s="18">
        <f t="shared" ref="AQ493" si="654">AP493*(1+$AV493)^5</f>
        <v>818205.23920660466</v>
      </c>
      <c r="AR493" s="18">
        <f t="shared" ref="AR493" si="655">AQ493*(1+$AV493)^5</f>
        <v>778105.04126153036</v>
      </c>
      <c r="AS493" s="18">
        <f t="shared" ref="AS493" si="656">AR493*(1+$AV493)^5</f>
        <v>739970.15201674425</v>
      </c>
      <c r="AT493" s="18">
        <f t="shared" ref="AT493" si="657">AS493*(1+$AV493)^5</f>
        <v>703704.2517909141</v>
      </c>
      <c r="AV493" s="46">
        <f t="shared" ref="AV493" si="658">AV441</f>
        <v>-0.01</v>
      </c>
    </row>
    <row r="494" spans="1:48" x14ac:dyDescent="0.2">
      <c r="A494" s="21" t="str">
        <f t="shared" si="619"/>
        <v>CIMS.CAN.PE.Transportation Personal.Passenger VehiclesCar_largeMarket share</v>
      </c>
      <c r="B494" s="1" t="s">
        <v>319</v>
      </c>
      <c r="C494" s="1" t="s">
        <v>214</v>
      </c>
      <c r="D494" s="1" t="s">
        <v>159</v>
      </c>
      <c r="E494" s="1" t="s">
        <v>72</v>
      </c>
      <c r="G494" s="1" t="s">
        <v>73</v>
      </c>
      <c r="H494" s="14" cm="1">
        <f t="array" ref="H494">Inputs!$C$40*INDEX($T493:$AT493,MATCH(H$1,$T$2:$AT$2,0))/SUM(_xlfn._xlws.FILTER($T493:$AT496,$T$2:$AT$2=H$1))</f>
        <v>0.46874075986104008</v>
      </c>
      <c r="I494" s="14" cm="1">
        <f t="array" ref="I494">Inputs!$C$40*INDEX($T493:$AT493,MATCH(I$1,$T$2:$AT$2,0))/SUM(_xlfn._xlws.FILTER($T493:$AT496,$T$2:$AT$2=I$1))</f>
        <v>0.44677594332170689</v>
      </c>
      <c r="J494" s="14" cm="1">
        <f t="array" ref="J494">Inputs!$C$40*INDEX($T493:$AT493,MATCH(J$1,$T$2:$AT$2,0))/SUM(_xlfn._xlws.FILTER($T493:$AT496,$T$2:$AT$2=J$1))</f>
        <v>0.43957071736625308</v>
      </c>
      <c r="K494" s="14" cm="1">
        <f t="array" ref="K494">Inputs!$C$40*INDEX($T493:$AT493,MATCH(K$1,$T$2:$AT$2,0))/SUM(_xlfn._xlws.FILTER($T493:$AT496,$T$2:$AT$2=K$1))</f>
        <v>0.41092551186639509</v>
      </c>
      <c r="L494" s="14" cm="1">
        <f t="array" ref="L494">Inputs!$C$40*INDEX($T493:$AT493,MATCH(L$1,$T$2:$AT$2,0))/SUM(_xlfn._xlws.FILTER($T493:$AT496,$T$2:$AT$2=L$1))</f>
        <v>0.35821071203082067</v>
      </c>
      <c r="M494" s="14" cm="1">
        <f t="array" ref="M494">Inputs!$C$40*INDEX($T493:$AT493,MATCH(M$1,$T$2:$AT$2,0))/SUM(_xlfn._xlws.FILTER($T493:$AT496,$T$2:$AT$2=M$1))</f>
        <v>0.33736155209565816</v>
      </c>
      <c r="N494" s="14" cm="1">
        <f t="array" ref="N494">Inputs!$C$40*INDEX($T493:$AT493,MATCH(N$1,$T$2:$AT$2,0))/SUM(_xlfn._xlws.FILTER($T493:$AT496,$T$2:$AT$2=N$1))</f>
        <v>0.316494080915312</v>
      </c>
      <c r="O494" s="14" cm="1">
        <f t="array" ref="O494">Inputs!$C$40*INDEX($T493:$AT493,MATCH(O$1,$T$2:$AT$2,0))/SUM(_xlfn._xlws.FILTER($T493:$AT496,$T$2:$AT$2=O$1))</f>
        <v>0.29576967371783597</v>
      </c>
      <c r="P494" s="14" cm="1">
        <f t="array" ref="P494">Inputs!$C$40*INDEX($T493:$AT493,MATCH(P$1,$T$2:$AT$2,0))/SUM(_xlfn._xlws.FILTER($T493:$AT496,$T$2:$AT$2=P$1))</f>
        <v>0.27534531391818073</v>
      </c>
      <c r="Q494" s="14" cm="1">
        <f t="array" ref="Q494">Inputs!$C$40*INDEX($T493:$AT493,MATCH(Q$1,$T$2:$AT$2,0))/SUM(_xlfn._xlws.FILTER($T493:$AT496,$T$2:$AT$2=Q$1))</f>
        <v>0.25536892021651136</v>
      </c>
      <c r="R494" s="14" cm="1">
        <f t="array" ref="R494">Inputs!$C$40*INDEX($T493:$AT493,MATCH(R$1,$T$2:$AT$2,0))/SUM(_xlfn._xlws.FILTER($T493:$AT496,$T$2:$AT$2=R$1))</f>
        <v>0.23597524645808562</v>
      </c>
      <c r="T494" s="5"/>
      <c r="U494" s="5"/>
      <c r="V494" s="5"/>
      <c r="W494" s="5"/>
      <c r="X494" s="5"/>
      <c r="Y494" s="5"/>
      <c r="Z494" s="5"/>
      <c r="AA494" s="5"/>
      <c r="AB494" s="5"/>
      <c r="AC494" s="5"/>
      <c r="AD494" s="5"/>
      <c r="AE494" s="5"/>
      <c r="AF494" s="5"/>
      <c r="AG494" s="5"/>
      <c r="AH494" s="5"/>
      <c r="AI494" s="5"/>
      <c r="AJ494" s="5"/>
      <c r="AK494" s="5"/>
      <c r="AL494" s="5"/>
      <c r="AM494" s="5"/>
      <c r="AN494" s="5"/>
      <c r="AO494" s="14"/>
      <c r="AP494" s="14"/>
      <c r="AQ494" s="14"/>
      <c r="AR494" s="14"/>
      <c r="AS494" s="14"/>
      <c r="AT494" s="14"/>
      <c r="AU494" s="14"/>
      <c r="AV494" s="47"/>
    </row>
    <row r="495" spans="1:48" x14ac:dyDescent="0.2">
      <c r="A495" s="21" t="str">
        <f t="shared" si="619"/>
        <v>CIMS.CAN.PE.Transportation Personal.Passenger VehiclesLight Truck_smallMarket share</v>
      </c>
      <c r="B495" s="1" t="s">
        <v>319</v>
      </c>
      <c r="C495" s="1" t="s">
        <v>214</v>
      </c>
      <c r="D495" s="1" t="s">
        <v>160</v>
      </c>
      <c r="E495" s="1" t="s">
        <v>72</v>
      </c>
      <c r="G495" s="1" t="s">
        <v>73</v>
      </c>
      <c r="H495" s="14" cm="1">
        <f t="array" ref="H495">Inputs!$C$39*INDEX($T495:$AT495,MATCH(H$1,$T$2:$AT$2,0))/SUM(_xlfn._xlws.FILTER($T493:$AT496,$T$2:$AT$2=H$1))</f>
        <v>9.912768544157724E-2</v>
      </c>
      <c r="I495" s="14" cm="1">
        <f t="array" ref="I495">Inputs!$C$39*INDEX($T495:$AT495,MATCH(I$1,$T$2:$AT$2,0))/SUM(_xlfn._xlws.FILTER($T493:$AT496,$T$2:$AT$2=I$1))</f>
        <v>0.10994617716990554</v>
      </c>
      <c r="J495" s="14" cm="1">
        <f t="array" ref="J495">Inputs!$C$39*INDEX($T495:$AT495,MATCH(J$1,$T$2:$AT$2,0))/SUM(_xlfn._xlws.FILTER($T493:$AT496,$T$2:$AT$2=J$1))</f>
        <v>0.1134950198046813</v>
      </c>
      <c r="K495" s="14" cm="1">
        <f t="array" ref="K495">Inputs!$C$39*INDEX($T495:$AT495,MATCH(K$1,$T$2:$AT$2,0))/SUM(_xlfn._xlws.FILTER($T493:$AT496,$T$2:$AT$2=K$1))</f>
        <v>0.12760385236431285</v>
      </c>
      <c r="L495" s="14" cm="1">
        <f t="array" ref="L495">Inputs!$C$39*INDEX($T495:$AT495,MATCH(L$1,$T$2:$AT$2,0))/SUM(_xlfn._xlws.FILTER($T493:$AT496,$T$2:$AT$2=L$1))</f>
        <v>0.15356785825347635</v>
      </c>
      <c r="M495" s="14" cm="1">
        <f t="array" ref="M495">Inputs!$C$39*INDEX($T495:$AT495,MATCH(M$1,$T$2:$AT$2,0))/SUM(_xlfn._xlws.FILTER($T493:$AT496,$T$2:$AT$2=M$1))</f>
        <v>0.16383684747527283</v>
      </c>
      <c r="N495" s="14" cm="1">
        <f t="array" ref="N495">Inputs!$C$39*INDEX($T495:$AT495,MATCH(N$1,$T$2:$AT$2,0))/SUM(_xlfn._xlws.FILTER($T493:$AT496,$T$2:$AT$2=N$1))</f>
        <v>0.17411485566857765</v>
      </c>
      <c r="O495" s="14" cm="1">
        <f t="array" ref="O495">Inputs!$C$39*INDEX($T495:$AT495,MATCH(O$1,$T$2:$AT$2,0))/SUM(_xlfn._xlws.FILTER($T493:$AT496,$T$2:$AT$2=O$1))</f>
        <v>0.18432239951211069</v>
      </c>
      <c r="P495" s="14" cm="1">
        <f t="array" ref="P495">Inputs!$C$39*INDEX($T495:$AT495,MATCH(P$1,$T$2:$AT$2,0))/SUM(_xlfn._xlws.FILTER($T493:$AT496,$T$2:$AT$2=P$1))</f>
        <v>0.19438215881641843</v>
      </c>
      <c r="Q495" s="14" cm="1">
        <f t="array" ref="Q495">Inputs!$C$39*INDEX($T495:$AT495,MATCH(Q$1,$T$2:$AT$2,0))/SUM(_xlfn._xlws.FILTER($T493:$AT496,$T$2:$AT$2=Q$1))</f>
        <v>0.2042212781023153</v>
      </c>
      <c r="R495" s="14" cm="1">
        <f t="array" ref="R495">Inputs!$C$39*INDEX($T495:$AT495,MATCH(R$1,$T$2:$AT$2,0))/SUM(_xlfn._xlws.FILTER($T493:$AT496,$T$2:$AT$2=R$1))</f>
        <v>0.21377338607288318</v>
      </c>
      <c r="T495" s="5">
        <f>PE!C$111*1000</f>
        <v>475646.80124149309</v>
      </c>
      <c r="U495" s="5">
        <f>PE!D$111*1000</f>
        <v>460712.89652107499</v>
      </c>
      <c r="V495" s="5">
        <f>PE!E$111*1000</f>
        <v>525147.45778278308</v>
      </c>
      <c r="W495" s="5">
        <f>PE!F$111*1000</f>
        <v>550307.43482521595</v>
      </c>
      <c r="X495" s="5">
        <f>PE!G$111*1000</f>
        <v>574865.89312300202</v>
      </c>
      <c r="Y495" s="5">
        <f>PE!H$111*1000</f>
        <v>588140.61101206706</v>
      </c>
      <c r="Z495" s="5">
        <f>PE!I$111*1000</f>
        <v>577613.97324813006</v>
      </c>
      <c r="AA495" s="5">
        <f>PE!J$111*1000</f>
        <v>593448.51670927694</v>
      </c>
      <c r="AB495" s="5">
        <f>PE!K$111*1000</f>
        <v>620266.25599698699</v>
      </c>
      <c r="AC495" s="5">
        <f>PE!L$111*1000</f>
        <v>578667.98535839992</v>
      </c>
      <c r="AD495" s="5">
        <f>PE!M$111*1000</f>
        <v>619984.20271941309</v>
      </c>
      <c r="AE495" s="5">
        <f>PE!N$111*1000</f>
        <v>700932.86857573187</v>
      </c>
      <c r="AF495" s="5">
        <f>PE!O$111*1000</f>
        <v>711130.02698528394</v>
      </c>
      <c r="AG495" s="5">
        <f>PE!P$111*1000</f>
        <v>627335.14555184392</v>
      </c>
      <c r="AH495" s="5">
        <f>PE!Q$111*1000</f>
        <v>630470.29865070397</v>
      </c>
      <c r="AI495" s="5">
        <f>PE!R$111*1000</f>
        <v>652606.60463640594</v>
      </c>
      <c r="AJ495" s="5">
        <f>PE!S$111*1000</f>
        <v>741007.82255894993</v>
      </c>
      <c r="AK495" s="5">
        <f>PE!T$111*1000</f>
        <v>817982.59499156207</v>
      </c>
      <c r="AL495" s="5">
        <f>PE!U$111*1000</f>
        <v>793835.30983584002</v>
      </c>
      <c r="AM495" s="5">
        <f>PE!V$111*1000</f>
        <v>828050.75667778996</v>
      </c>
      <c r="AN495" s="5">
        <f>PE!W$111*1000</f>
        <v>781792.72797276604</v>
      </c>
      <c r="AO495" s="41">
        <f t="shared" ref="AO495" si="659">AM495*(1+$AV495)^5</f>
        <v>892045.83457333536</v>
      </c>
      <c r="AP495" s="18">
        <f t="shared" ref="AP495" si="660">AO495*(1+$AV495)^5</f>
        <v>960986.70831754094</v>
      </c>
      <c r="AQ495" s="18">
        <f t="shared" ref="AQ495" si="661">AP495*(1+$AV495)^5</f>
        <v>1035255.6088159858</v>
      </c>
      <c r="AR495" s="18">
        <f t="shared" ref="AR495" si="662">AQ495*(1+$AV495)^5</f>
        <v>1115264.3073090408</v>
      </c>
      <c r="AS495" s="18">
        <f t="shared" ref="AS495" si="663">AR495*(1+$AV495)^5</f>
        <v>1201456.3983672168</v>
      </c>
      <c r="AT495" s="18">
        <f t="shared" ref="AT495" si="664">AS495*(1+$AV495)^5</f>
        <v>1294309.759325535</v>
      </c>
      <c r="AV495" s="46">
        <f t="shared" ref="AV495" si="665">AV443</f>
        <v>1.4999999999999999E-2</v>
      </c>
    </row>
    <row r="496" spans="1:48" x14ac:dyDescent="0.2">
      <c r="A496" s="21" t="str">
        <f t="shared" si="619"/>
        <v>CIMS.CAN.PE.Transportation Personal.Passenger VehiclesLight Truck_largeMarket share</v>
      </c>
      <c r="B496" s="1" t="s">
        <v>319</v>
      </c>
      <c r="C496" s="1" t="s">
        <v>214</v>
      </c>
      <c r="D496" s="1" t="s">
        <v>161</v>
      </c>
      <c r="E496" s="1" t="s">
        <v>72</v>
      </c>
      <c r="G496" s="1" t="s">
        <v>73</v>
      </c>
      <c r="H496" s="14" cm="1">
        <f t="array" ref="H496">Inputs!$C$40*INDEX($T495:$AT495,MATCH(H$1,$T$2:$AT$2,0))/SUM(_xlfn._xlws.FILTER($T493:$AT496,$T$2:$AT$2=H$1))</f>
        <v>0.20125924013895979</v>
      </c>
      <c r="I496" s="14" cm="1">
        <f t="array" ref="I496">Inputs!$C$40*INDEX($T495:$AT495,MATCH(I$1,$T$2:$AT$2,0))/SUM(_xlfn._xlws.FILTER($T493:$AT496,$T$2:$AT$2=I$1))</f>
        <v>0.22322405667829304</v>
      </c>
      <c r="J496" s="14" cm="1">
        <f t="array" ref="J496">Inputs!$C$40*INDEX($T495:$AT495,MATCH(J$1,$T$2:$AT$2,0))/SUM(_xlfn._xlws.FILTER($T493:$AT496,$T$2:$AT$2=J$1))</f>
        <v>0.23042928263374682</v>
      </c>
      <c r="K496" s="14" cm="1">
        <f t="array" ref="K496">Inputs!$C$40*INDEX($T495:$AT495,MATCH(K$1,$T$2:$AT$2,0))/SUM(_xlfn._xlws.FILTER($T493:$AT496,$T$2:$AT$2=K$1))</f>
        <v>0.2590744881336049</v>
      </c>
      <c r="L496" s="14" cm="1">
        <f t="array" ref="L496">Inputs!$C$40*INDEX($T495:$AT495,MATCH(L$1,$T$2:$AT$2,0))/SUM(_xlfn._xlws.FILTER($T493:$AT496,$T$2:$AT$2=L$1))</f>
        <v>0.31178928796917926</v>
      </c>
      <c r="M496" s="14" cm="1">
        <f t="array" ref="M496">Inputs!$C$40*INDEX($T495:$AT495,MATCH(M$1,$T$2:$AT$2,0))/SUM(_xlfn._xlws.FILTER($T493:$AT496,$T$2:$AT$2=M$1))</f>
        <v>0.33263844790434172</v>
      </c>
      <c r="N496" s="14" cm="1">
        <f t="array" ref="N496">Inputs!$C$40*INDEX($T495:$AT495,MATCH(N$1,$T$2:$AT$2,0))/SUM(_xlfn._xlws.FILTER($T493:$AT496,$T$2:$AT$2=N$1))</f>
        <v>0.35350591908468793</v>
      </c>
      <c r="O496" s="14" cm="1">
        <f t="array" ref="O496">Inputs!$C$40*INDEX($T495:$AT495,MATCH(O$1,$T$2:$AT$2,0))/SUM(_xlfn._xlws.FILTER($T493:$AT496,$T$2:$AT$2=O$1))</f>
        <v>0.37423032628216407</v>
      </c>
      <c r="P496" s="14" cm="1">
        <f t="array" ref="P496">Inputs!$C$40*INDEX($T495:$AT495,MATCH(P$1,$T$2:$AT$2,0))/SUM(_xlfn._xlws.FILTER($T493:$AT496,$T$2:$AT$2=P$1))</f>
        <v>0.39465468608181914</v>
      </c>
      <c r="Q496" s="14" cm="1">
        <f t="array" ref="Q496">Inputs!$C$40*INDEX($T495:$AT495,MATCH(Q$1,$T$2:$AT$2,0))/SUM(_xlfn._xlws.FILTER($T493:$AT496,$T$2:$AT$2=Q$1))</f>
        <v>0.41463107978348857</v>
      </c>
      <c r="R496" s="14" cm="1">
        <f t="array" ref="R496">Inputs!$C$40*INDEX($T495:$AT495,MATCH(R$1,$T$2:$AT$2,0))/SUM(_xlfn._xlws.FILTER($T493:$AT496,$T$2:$AT$2=R$1))</f>
        <v>0.43402475354191428</v>
      </c>
      <c r="T496" s="5"/>
      <c r="U496" s="14"/>
      <c r="V496" s="5"/>
      <c r="W496" s="5"/>
      <c r="X496" s="5"/>
      <c r="Y496" s="5"/>
      <c r="Z496" s="5"/>
      <c r="AA496" s="5"/>
      <c r="AB496" s="5"/>
      <c r="AC496" s="5"/>
      <c r="AD496" s="5"/>
      <c r="AE496" s="5"/>
      <c r="AF496" s="5"/>
      <c r="AG496" s="5"/>
      <c r="AH496" s="5"/>
      <c r="AI496" s="5"/>
      <c r="AJ496" s="5"/>
      <c r="AK496" s="5"/>
      <c r="AL496" s="5"/>
      <c r="AM496" s="5"/>
      <c r="AN496" s="5"/>
      <c r="AO496" s="18"/>
      <c r="AP496" s="18"/>
      <c r="AQ496" s="18"/>
      <c r="AR496" s="18"/>
      <c r="AS496" s="18"/>
      <c r="AT496" s="18"/>
    </row>
    <row r="497" spans="1:48" x14ac:dyDescent="0.2">
      <c r="A497" s="21" t="str">
        <f t="shared" si="619"/>
        <v>CIMS.CAN.PE.Transportation Personal.Passenger Vehicle MotorsOutput</v>
      </c>
      <c r="B497" s="1" t="s">
        <v>320</v>
      </c>
      <c r="C497" s="1" t="s">
        <v>214</v>
      </c>
      <c r="E497" s="1" t="s">
        <v>78</v>
      </c>
      <c r="G497" s="1" t="s">
        <v>222</v>
      </c>
      <c r="H497" s="14">
        <f t="shared" ref="H497:H501" si="666">T497</f>
        <v>192.7127768807556</v>
      </c>
      <c r="I497" s="14"/>
      <c r="J497" s="14"/>
      <c r="K497" s="14"/>
      <c r="L497" s="14"/>
      <c r="M497" s="14"/>
      <c r="N497" s="14"/>
      <c r="O497" s="14"/>
      <c r="P497" s="14"/>
      <c r="Q497" s="14"/>
      <c r="R497" s="14"/>
      <c r="T497" s="14">
        <f>AVERAGE(PE!C$40:V$40)/100</f>
        <v>192.7127768807556</v>
      </c>
      <c r="U497" s="14"/>
      <c r="V497" s="5"/>
      <c r="W497" s="5"/>
      <c r="X497" s="5"/>
      <c r="Y497" s="5"/>
      <c r="Z497" s="5"/>
      <c r="AA497" s="5"/>
      <c r="AB497" s="5"/>
      <c r="AC497" s="5"/>
      <c r="AD497" s="14"/>
      <c r="AE497" s="5"/>
      <c r="AF497" s="5"/>
      <c r="AG497" s="5"/>
      <c r="AH497" s="5"/>
      <c r="AI497" s="5"/>
      <c r="AJ497" s="5"/>
      <c r="AK497" s="5"/>
      <c r="AL497" s="5"/>
      <c r="AM497" s="5"/>
      <c r="AN497" s="5"/>
      <c r="AO497" s="18"/>
      <c r="AP497" s="18"/>
      <c r="AQ497" s="18"/>
      <c r="AR497" s="18"/>
      <c r="AS497" s="18"/>
      <c r="AT497" s="18"/>
    </row>
    <row r="498" spans="1:48" x14ac:dyDescent="0.2">
      <c r="A498" s="21" t="str">
        <f t="shared" si="619"/>
        <v>CIMS.CAN.PE.Transportation Personal.Passenger Vehicle MotorsGasoline ExistingService requestedCIMS.CAN.PE.Fuel Blends.Gasoline_Transportation</v>
      </c>
      <c r="B498" s="1" t="s">
        <v>320</v>
      </c>
      <c r="C498" s="1" t="s">
        <v>214</v>
      </c>
      <c r="D498" s="1" t="s">
        <v>74</v>
      </c>
      <c r="E498" s="1" t="s">
        <v>71</v>
      </c>
      <c r="F498" s="1" t="s">
        <v>454</v>
      </c>
      <c r="G498" s="1" t="s">
        <v>68</v>
      </c>
      <c r="H498" s="14">
        <f t="shared" si="666"/>
        <v>0.36365411145648002</v>
      </c>
      <c r="I498" s="14"/>
      <c r="J498" s="14"/>
      <c r="K498" s="14"/>
      <c r="L498" s="14"/>
      <c r="M498" s="14"/>
      <c r="N498" s="14"/>
      <c r="O498" s="14"/>
      <c r="P498" s="14"/>
      <c r="Q498" s="14"/>
      <c r="R498" s="14"/>
      <c r="T498" s="14">
        <f>(SUMPRODUCT(H493:H494,Inputs!$C$46:$C$47)*PE!C$91/PE!C$76+SUMPRODUCT(H495:H496,Inputs!$C$48:$C$49)*PE!C$126/PE!C$111)/1000*100</f>
        <v>0.36365411145648002</v>
      </c>
      <c r="U498" s="14"/>
      <c r="V498" s="5"/>
      <c r="W498" s="5"/>
      <c r="X498" s="5"/>
      <c r="Y498" s="5"/>
      <c r="Z498" s="5"/>
      <c r="AA498" s="5"/>
      <c r="AB498" s="5"/>
      <c r="AC498" s="5"/>
      <c r="AD498" s="14"/>
      <c r="AE498" s="5"/>
      <c r="AF498" s="5"/>
      <c r="AG498" s="5"/>
      <c r="AH498" s="5"/>
      <c r="AI498" s="5"/>
      <c r="AJ498" s="5"/>
      <c r="AK498" s="5"/>
      <c r="AL498" s="5"/>
      <c r="AM498" s="14"/>
      <c r="AN498" s="5"/>
      <c r="AO498" s="18"/>
      <c r="AP498" s="18"/>
      <c r="AQ498" s="18"/>
      <c r="AR498" s="18"/>
      <c r="AS498" s="18"/>
      <c r="AT498" s="18"/>
    </row>
    <row r="499" spans="1:48" x14ac:dyDescent="0.2">
      <c r="A499" s="21" t="str">
        <f t="shared" si="619"/>
        <v>CIMS.CAN.PE.Transportation Personal.Passenger Vehicle MotorsGasoline StandardService requestedCIMS.CAN.PE.Fuel Blends.Gasoline_Transportation</v>
      </c>
      <c r="B499" s="1" t="s">
        <v>320</v>
      </c>
      <c r="C499" s="1" t="s">
        <v>214</v>
      </c>
      <c r="D499" s="1" t="s">
        <v>75</v>
      </c>
      <c r="E499" s="1" t="s">
        <v>71</v>
      </c>
      <c r="F499" s="1" t="s">
        <v>454</v>
      </c>
      <c r="G499" s="1" t="s">
        <v>68</v>
      </c>
      <c r="H499" s="14">
        <f t="shared" si="666"/>
        <v>0.35379831136987006</v>
      </c>
      <c r="I499" s="14"/>
      <c r="J499" s="14"/>
      <c r="K499" s="14"/>
      <c r="L499" s="14"/>
      <c r="M499" s="14"/>
      <c r="N499" s="14"/>
      <c r="O499" s="14"/>
      <c r="P499" s="14"/>
      <c r="Q499" s="14"/>
      <c r="R499" s="14"/>
      <c r="T499" s="14">
        <f>(SUMPRODUCT(J493:J494,Inputs!$C$46:$C$47)*PE!M$91/PE!M$76+SUMPRODUCT(J495:J496,Inputs!$C$48:$C$49)*PE!M$126/PE!M$111)/1000*100</f>
        <v>0.35379831136987006</v>
      </c>
      <c r="U499" s="14"/>
      <c r="V499" s="5"/>
      <c r="W499" s="5"/>
      <c r="X499" s="5"/>
      <c r="Y499" s="5"/>
      <c r="Z499" s="5"/>
      <c r="AA499" s="5"/>
      <c r="AB499" s="5"/>
      <c r="AC499" s="5"/>
      <c r="AD499" s="5"/>
      <c r="AE499" s="5"/>
      <c r="AF499" s="5"/>
      <c r="AG499" s="5"/>
      <c r="AH499" s="5"/>
      <c r="AI499" s="5"/>
      <c r="AJ499" s="5"/>
      <c r="AK499" s="5"/>
      <c r="AL499" s="5"/>
      <c r="AM499" s="5"/>
      <c r="AN499" s="5"/>
      <c r="AO499" s="18"/>
      <c r="AP499" s="18"/>
      <c r="AQ499" s="18"/>
      <c r="AR499" s="18"/>
      <c r="AS499" s="18"/>
      <c r="AT499" s="18"/>
    </row>
    <row r="500" spans="1:48" x14ac:dyDescent="0.2">
      <c r="A500" s="21" t="str">
        <f t="shared" si="619"/>
        <v>CIMS.CAN.PE.Transportation Personal.Passenger Vehicle MotorsGasoline EfficientService requestedCIMS.CAN.PE.Fuel Blends.Gasoline_Transportation</v>
      </c>
      <c r="B500" s="1" t="s">
        <v>320</v>
      </c>
      <c r="C500" s="1" t="s">
        <v>214</v>
      </c>
      <c r="D500" s="1" t="s">
        <v>76</v>
      </c>
      <c r="E500" s="1" t="s">
        <v>71</v>
      </c>
      <c r="F500" s="1" t="s">
        <v>454</v>
      </c>
      <c r="G500" s="1" t="s">
        <v>68</v>
      </c>
      <c r="H500" s="14">
        <f t="shared" si="666"/>
        <v>0.35164271148260645</v>
      </c>
      <c r="I500" s="14"/>
      <c r="J500" s="14"/>
      <c r="K500" s="14"/>
      <c r="L500" s="14"/>
      <c r="M500" s="14"/>
      <c r="N500" s="14"/>
      <c r="O500" s="14"/>
      <c r="P500" s="14"/>
      <c r="Q500" s="14"/>
      <c r="R500" s="14"/>
      <c r="T500" s="14">
        <f>(SUMPRODUCT(L493:L494,Inputs!$C$46:$C$47)*PE!V$91/PE!V$76+SUMPRODUCT(L495:L496,Inputs!$C$48:$C$49)*PE!V$126/PE!V$111)/1000*100</f>
        <v>0.35164271148260645</v>
      </c>
      <c r="U500" s="14"/>
      <c r="V500" s="5"/>
      <c r="W500" s="5"/>
      <c r="X500" s="5"/>
      <c r="Y500" s="5"/>
      <c r="Z500" s="5"/>
      <c r="AA500" s="5"/>
      <c r="AB500" s="5"/>
      <c r="AC500" s="5"/>
      <c r="AD500" s="14"/>
      <c r="AE500" s="5"/>
      <c r="AF500" s="5"/>
      <c r="AG500" s="5"/>
      <c r="AH500" s="5"/>
      <c r="AI500" s="5"/>
      <c r="AJ500" s="5"/>
      <c r="AK500" s="5"/>
      <c r="AL500" s="5"/>
      <c r="AM500" s="14"/>
      <c r="AN500" s="5"/>
      <c r="AO500" s="18"/>
      <c r="AP500" s="18"/>
      <c r="AQ500" s="18"/>
      <c r="AR500" s="18"/>
      <c r="AS500" s="18"/>
      <c r="AT500" s="18"/>
    </row>
    <row r="501" spans="1:48" x14ac:dyDescent="0.2">
      <c r="A501" s="21" t="str">
        <f t="shared" si="619"/>
        <v>CIMS.CAN.PE.Transportation Personal.Passenger Vehicle MotorsGasoline ExistingMarket share</v>
      </c>
      <c r="B501" s="1" t="s">
        <v>320</v>
      </c>
      <c r="C501" s="1" t="s">
        <v>214</v>
      </c>
      <c r="D501" s="1" t="s">
        <v>74</v>
      </c>
      <c r="E501" s="1" t="s">
        <v>72</v>
      </c>
      <c r="G501" s="1" t="s">
        <v>73</v>
      </c>
      <c r="H501" s="14">
        <f t="shared" si="666"/>
        <v>1</v>
      </c>
      <c r="I501" s="14"/>
      <c r="J501" s="14"/>
      <c r="K501" s="14"/>
      <c r="L501" s="14"/>
      <c r="M501" s="14"/>
      <c r="N501" s="14"/>
      <c r="O501" s="14"/>
      <c r="P501" s="14"/>
      <c r="Q501" s="14"/>
      <c r="R501" s="14"/>
      <c r="T501" s="36">
        <v>1</v>
      </c>
      <c r="U501" s="14"/>
      <c r="V501" s="5"/>
      <c r="W501" s="5"/>
      <c r="X501" s="5"/>
      <c r="Y501" s="5"/>
      <c r="Z501" s="5"/>
      <c r="AA501" s="5"/>
      <c r="AB501" s="5"/>
      <c r="AC501" s="5"/>
      <c r="AD501" s="5"/>
      <c r="AE501" s="5"/>
      <c r="AF501" s="5"/>
      <c r="AG501" s="5"/>
      <c r="AH501" s="5"/>
      <c r="AI501" s="5"/>
      <c r="AJ501" s="5"/>
      <c r="AK501" s="5"/>
      <c r="AL501" s="5"/>
      <c r="AM501" s="5"/>
      <c r="AN501" s="5"/>
      <c r="AO501" s="18"/>
      <c r="AP501" s="18"/>
      <c r="AQ501" s="18"/>
      <c r="AR501" s="18"/>
      <c r="AS501" s="18"/>
      <c r="AT501" s="18"/>
    </row>
    <row r="502" spans="1:48" x14ac:dyDescent="0.2">
      <c r="A502" s="21" t="str">
        <f t="shared" si="619"/>
        <v>CIMS.CAN.PE.Transportation Personal.TransitService requestedCIMS.CAN.PE.Transportation Personal.Transit.Public Bus</v>
      </c>
      <c r="B502" s="1" t="s">
        <v>321</v>
      </c>
      <c r="C502" s="1" t="s">
        <v>214</v>
      </c>
      <c r="E502" s="1" t="s">
        <v>71</v>
      </c>
      <c r="F502" s="1" t="s">
        <v>322</v>
      </c>
      <c r="G502" s="1" t="s">
        <v>73</v>
      </c>
      <c r="H502" s="14" cm="1">
        <f t="array" ref="H502">INDEX($T502:$AN502,MATCH(H$2,$T$2:$AN$2,0))/SUM(_xlfn._xlws.FILTER($T502:$AN503,$T$2:$AN$2=H$2))</f>
        <v>1</v>
      </c>
      <c r="I502" s="14" cm="1">
        <f t="array" ref="I502">INDEX($T502:$AN502,MATCH(I$2,$T$2:$AN$2,0))/SUM(_xlfn._xlws.FILTER($T502:$AN503,$T$2:$AN$2=I$2))</f>
        <v>1</v>
      </c>
      <c r="J502" s="14" cm="1">
        <f t="array" ref="J502">INDEX($T502:$AN502,MATCH(J$2,$T$2:$AN$2,0))/SUM(_xlfn._xlws.FILTER($T502:$AN503,$T$2:$AN$2=J$2))</f>
        <v>1</v>
      </c>
      <c r="K502" s="14" cm="1">
        <f t="array" ref="K502">INDEX($T502:$AN502,MATCH(K$2,$T$2:$AN$2,0))/SUM(_xlfn._xlws.FILTER($T502:$AN503,$T$2:$AN$2=K$2))</f>
        <v>1</v>
      </c>
      <c r="L502" s="14" cm="1">
        <f t="array" ref="L502">INDEX($T502:$AN502,MATCH(L$2,$T$2:$AN$2,0))/SUM(_xlfn._xlws.FILTER($T502:$AN503,$T$2:$AN$2=L$2))</f>
        <v>1</v>
      </c>
      <c r="M502" s="36">
        <f t="shared" ref="M502:R502" si="667">L502</f>
        <v>1</v>
      </c>
      <c r="N502" s="36">
        <f t="shared" si="667"/>
        <v>1</v>
      </c>
      <c r="O502" s="36">
        <f t="shared" si="667"/>
        <v>1</v>
      </c>
      <c r="P502" s="36">
        <f t="shared" si="667"/>
        <v>1</v>
      </c>
      <c r="Q502" s="36">
        <f t="shared" si="667"/>
        <v>1</v>
      </c>
      <c r="R502" s="36">
        <f t="shared" si="667"/>
        <v>1</v>
      </c>
      <c r="T502" s="5">
        <f>SUM(PE!C$177,PE!C$212)*1000-T503</f>
        <v>41324.017</v>
      </c>
      <c r="U502" s="5">
        <f>SUM(PE!D$177,PE!D$212)*1000-U503</f>
        <v>35718.477999999996</v>
      </c>
      <c r="V502" s="5">
        <f>SUM(PE!E$177,PE!E$212)*1000-V503</f>
        <v>46277.554000000004</v>
      </c>
      <c r="W502" s="5">
        <f>SUM(PE!F$177,PE!F$212)*1000-W503</f>
        <v>53074.226999999999</v>
      </c>
      <c r="X502" s="5">
        <f>SUM(PE!G$177,PE!G$212)*1000-X503</f>
        <v>30216.156000000003</v>
      </c>
      <c r="Y502" s="5">
        <f>SUM(PE!H$177,PE!H$212)*1000-Y503</f>
        <v>37688.133999999998</v>
      </c>
      <c r="Z502" s="5">
        <f>SUM(PE!I$177,PE!I$212)*1000-Z503</f>
        <v>48360.679000000004</v>
      </c>
      <c r="AA502" s="5">
        <f>SUM(PE!J$177,PE!J$212)*1000-AA503</f>
        <v>45402.313000000002</v>
      </c>
      <c r="AB502" s="5">
        <f>SUM(PE!K$177,PE!K$212)*1000-AB503</f>
        <v>46587.761999999995</v>
      </c>
      <c r="AC502" s="5">
        <f>SUM(PE!L$177,PE!L$212)*1000-AC503</f>
        <v>84820.489000000001</v>
      </c>
      <c r="AD502" s="5">
        <f>SUM(PE!M$177,PE!M$212)*1000-AD503</f>
        <v>60292.26</v>
      </c>
      <c r="AE502" s="5">
        <f>SUM(PE!N$177,PE!N$212)*1000-AE503</f>
        <v>83567.804999999993</v>
      </c>
      <c r="AF502" s="5">
        <f>SUM(PE!O$177,PE!O$212)*1000-AF503</f>
        <v>67832.484000000011</v>
      </c>
      <c r="AG502" s="5">
        <f>SUM(PE!P$177,PE!P$212)*1000-AG503</f>
        <v>234297.77600000001</v>
      </c>
      <c r="AH502" s="5">
        <f>SUM(PE!Q$177,PE!Q$212)*1000-AH503</f>
        <v>221290.929</v>
      </c>
      <c r="AI502" s="5">
        <f>SUM(PE!R$177,PE!R$212)*1000-AI503</f>
        <v>229973.87099999998</v>
      </c>
      <c r="AJ502" s="5">
        <f>SUM(PE!S$177,PE!S$212)*1000-AJ503</f>
        <v>212150.47400000002</v>
      </c>
      <c r="AK502" s="5">
        <f>SUM(PE!T$177,PE!T$212)*1000-AK503</f>
        <v>152599.65899999999</v>
      </c>
      <c r="AL502" s="5">
        <f>SUM(PE!U$177,PE!U$212)*1000-AL503</f>
        <v>69253.296000000002</v>
      </c>
      <c r="AM502" s="5">
        <f>SUM(PE!V$177,PE!V$212)*1000-AM503</f>
        <v>69066.459999999992</v>
      </c>
      <c r="AN502" s="5">
        <f>SUM(PE!W$177,PE!W$212)*1000-AN503</f>
        <v>25469.467000000001</v>
      </c>
      <c r="AO502" s="18"/>
      <c r="AP502" s="18"/>
      <c r="AQ502" s="18"/>
      <c r="AR502" s="18"/>
      <c r="AS502" s="18"/>
      <c r="AT502" s="18"/>
      <c r="AU502" s="18"/>
      <c r="AV502" s="18"/>
    </row>
    <row r="503" spans="1:48" x14ac:dyDescent="0.2">
      <c r="A503" s="21" t="str">
        <f t="shared" si="619"/>
        <v>CIMS.CAN.PE.Transportation Personal.TransitService requestedCIMS.CAN.PE.Transportation Personal.Transit.Rapid Transit</v>
      </c>
      <c r="B503" s="1" t="s">
        <v>321</v>
      </c>
      <c r="C503" s="1" t="s">
        <v>214</v>
      </c>
      <c r="E503" s="1" t="s">
        <v>71</v>
      </c>
      <c r="F503" s="1" t="s">
        <v>399</v>
      </c>
      <c r="G503" s="1" t="s">
        <v>73</v>
      </c>
      <c r="H503" s="14">
        <f t="shared" ref="H503" si="668">1-H502</f>
        <v>0</v>
      </c>
      <c r="I503" s="14">
        <f t="shared" ref="I503" si="669">1-I502</f>
        <v>0</v>
      </c>
      <c r="J503" s="14">
        <f t="shared" ref="J503" si="670">1-J502</f>
        <v>0</v>
      </c>
      <c r="K503" s="14">
        <f t="shared" ref="K503" si="671">1-K502</f>
        <v>0</v>
      </c>
      <c r="L503" s="14">
        <f t="shared" ref="L503" si="672">1-L502</f>
        <v>0</v>
      </c>
      <c r="M503" s="36">
        <f t="shared" ref="M503:R503" si="673">L503</f>
        <v>0</v>
      </c>
      <c r="N503" s="36">
        <f t="shared" si="673"/>
        <v>0</v>
      </c>
      <c r="O503" s="36">
        <f t="shared" si="673"/>
        <v>0</v>
      </c>
      <c r="P503" s="36">
        <f t="shared" si="673"/>
        <v>0</v>
      </c>
      <c r="Q503" s="36">
        <f t="shared" si="673"/>
        <v>0</v>
      </c>
      <c r="R503" s="36">
        <f t="shared" si="673"/>
        <v>0</v>
      </c>
      <c r="T503" s="48">
        <v>0</v>
      </c>
      <c r="U503" s="48">
        <v>0</v>
      </c>
      <c r="V503" s="48">
        <v>0</v>
      </c>
      <c r="W503" s="48">
        <v>0</v>
      </c>
      <c r="X503" s="48">
        <v>0</v>
      </c>
      <c r="Y503" s="48">
        <v>0</v>
      </c>
      <c r="Z503" s="48">
        <v>0</v>
      </c>
      <c r="AA503" s="48">
        <v>0</v>
      </c>
      <c r="AB503" s="48">
        <v>0</v>
      </c>
      <c r="AC503" s="48">
        <v>0</v>
      </c>
      <c r="AD503" s="48">
        <v>0</v>
      </c>
      <c r="AE503" s="48">
        <v>0</v>
      </c>
      <c r="AF503" s="48">
        <v>0</v>
      </c>
      <c r="AG503" s="48">
        <v>0</v>
      </c>
      <c r="AH503" s="48">
        <v>0</v>
      </c>
      <c r="AI503" s="48">
        <v>0</v>
      </c>
      <c r="AJ503" s="48">
        <v>0</v>
      </c>
      <c r="AK503" s="48">
        <v>0</v>
      </c>
      <c r="AL503" s="48">
        <v>0</v>
      </c>
      <c r="AM503" s="48">
        <v>0</v>
      </c>
      <c r="AN503" s="48">
        <v>0</v>
      </c>
      <c r="AO503" s="18"/>
      <c r="AP503" s="18"/>
      <c r="AQ503" s="18"/>
      <c r="AR503" s="18"/>
      <c r="AS503" s="18"/>
      <c r="AT503" s="18"/>
      <c r="AU503" s="18"/>
      <c r="AV503" s="18"/>
    </row>
    <row r="504" spans="1:48" x14ac:dyDescent="0.2">
      <c r="A504" s="21" t="str">
        <f t="shared" si="619"/>
        <v>CIMS.CAN.PE.Transportation Personal.Transit.Public BusOutput</v>
      </c>
      <c r="B504" s="1" t="s">
        <v>322</v>
      </c>
      <c r="C504" s="1" t="s">
        <v>214</v>
      </c>
      <c r="E504" s="1" t="s">
        <v>78</v>
      </c>
      <c r="G504" s="1" t="s">
        <v>139</v>
      </c>
      <c r="H504" s="14">
        <f>T504</f>
        <v>778.19774759284121</v>
      </c>
      <c r="I504" s="14"/>
      <c r="J504" s="14"/>
      <c r="K504" s="14"/>
      <c r="L504" s="14"/>
      <c r="M504" s="14"/>
      <c r="N504" s="14"/>
      <c r="O504" s="14"/>
      <c r="P504" s="14"/>
      <c r="Q504" s="14"/>
      <c r="R504" s="14"/>
      <c r="T504" s="5">
        <f>AVERAGE(CAN!C$218:W$218)/1000</f>
        <v>778.19774759284121</v>
      </c>
      <c r="U504" s="5"/>
      <c r="V504" s="5"/>
      <c r="W504" s="5"/>
      <c r="X504" s="5"/>
      <c r="Y504" s="5"/>
      <c r="Z504" s="5"/>
      <c r="AA504" s="5"/>
      <c r="AB504" s="5"/>
      <c r="AC504" s="5"/>
      <c r="AD504" s="5"/>
      <c r="AE504" s="5"/>
      <c r="AF504" s="5"/>
      <c r="AG504" s="5"/>
      <c r="AH504" s="5"/>
      <c r="AI504" s="5"/>
      <c r="AJ504" s="5"/>
      <c r="AK504" s="5"/>
      <c r="AL504" s="5"/>
      <c r="AM504" s="5"/>
      <c r="AN504" s="5"/>
      <c r="AO504" s="18"/>
      <c r="AP504" s="18"/>
      <c r="AQ504" s="18"/>
      <c r="AR504" s="18"/>
      <c r="AS504" s="18"/>
      <c r="AT504" s="18"/>
      <c r="AU504" s="18"/>
      <c r="AV504" s="18"/>
    </row>
    <row r="505" spans="1:48" x14ac:dyDescent="0.2">
      <c r="A505" s="21" t="str">
        <f t="shared" si="619"/>
        <v>CIMS.CAN.PE.Transportation Personal.Transit.Public BusFerry UrbanOutput</v>
      </c>
      <c r="B505" s="1" t="s">
        <v>322</v>
      </c>
      <c r="C505" s="1" t="s">
        <v>214</v>
      </c>
      <c r="D505" s="1" t="s">
        <v>416</v>
      </c>
      <c r="E505" s="1" t="s">
        <v>78</v>
      </c>
      <c r="G505" s="1" t="s">
        <v>139</v>
      </c>
      <c r="H505" s="14">
        <f>5127000*3.24/4/1000</f>
        <v>4152.8700000000008</v>
      </c>
      <c r="I505" s="14"/>
      <c r="J505" s="14"/>
      <c r="K505" s="14"/>
      <c r="L505" s="14"/>
      <c r="M505" s="14"/>
      <c r="N505" s="14"/>
      <c r="O505" s="14"/>
      <c r="P505" s="14"/>
      <c r="Q505" s="14"/>
      <c r="R505" s="14"/>
      <c r="T505" s="1" t="s">
        <v>421</v>
      </c>
      <c r="U505" s="5"/>
      <c r="V505" s="5"/>
      <c r="W505" s="5"/>
      <c r="X505" s="5"/>
      <c r="Y505" s="5"/>
      <c r="Z505" s="5"/>
      <c r="AA505" s="5"/>
      <c r="AB505" s="5"/>
      <c r="AC505" s="5"/>
      <c r="AD505" s="5"/>
      <c r="AE505" s="5"/>
      <c r="AF505" s="5"/>
      <c r="AG505" s="5"/>
      <c r="AH505" s="5"/>
      <c r="AI505" s="5"/>
      <c r="AJ505" s="5"/>
      <c r="AK505" s="5"/>
      <c r="AL505" s="5"/>
      <c r="AM505" s="5"/>
      <c r="AN505" s="5"/>
      <c r="AO505" s="18"/>
      <c r="AP505" s="18"/>
      <c r="AQ505" s="18"/>
      <c r="AR505" s="18"/>
      <c r="AS505" s="18"/>
      <c r="AT505" s="18"/>
      <c r="AU505" s="18"/>
      <c r="AV505" s="18"/>
    </row>
    <row r="506" spans="1:48" x14ac:dyDescent="0.2">
      <c r="A506" s="21" t="str">
        <f t="shared" si="619"/>
        <v>CIMS.CAN.PE.Transportation Personal.Transit.Public BusBus Urban DieselMarket share</v>
      </c>
      <c r="B506" s="1" t="s">
        <v>322</v>
      </c>
      <c r="C506" s="1" t="s">
        <v>214</v>
      </c>
      <c r="D506" s="1" t="s">
        <v>224</v>
      </c>
      <c r="E506" s="1" t="s">
        <v>72</v>
      </c>
      <c r="G506" s="1" t="s">
        <v>73</v>
      </c>
      <c r="H506" s="14">
        <f t="shared" ref="H506" si="674">T506/SUM(T506:T507)</f>
        <v>1</v>
      </c>
      <c r="I506" s="14"/>
      <c r="J506" s="14"/>
      <c r="K506" s="14"/>
      <c r="L506" s="14"/>
      <c r="M506" s="14"/>
      <c r="N506" s="14"/>
      <c r="O506" s="14"/>
      <c r="P506" s="14"/>
      <c r="Q506" s="14"/>
      <c r="R506" s="14"/>
      <c r="T506" s="14">
        <f>PE!C$236</f>
        <v>0.99867267456076003</v>
      </c>
      <c r="U506" s="14"/>
      <c r="V506" s="14"/>
      <c r="W506" s="14"/>
      <c r="X506" s="14"/>
      <c r="Y506" s="14"/>
      <c r="Z506" s="14"/>
      <c r="AA506" s="14"/>
      <c r="AB506" s="14"/>
      <c r="AC506" s="14"/>
      <c r="AD506" s="14"/>
      <c r="AE506" s="14"/>
      <c r="AF506" s="14"/>
      <c r="AG506" s="14"/>
      <c r="AH506" s="14"/>
      <c r="AI506" s="14"/>
      <c r="AJ506" s="14"/>
      <c r="AK506" s="14"/>
      <c r="AL506" s="14"/>
      <c r="AM506" s="14"/>
      <c r="AN506" s="14"/>
      <c r="AO506" s="18"/>
      <c r="AP506" s="18"/>
      <c r="AQ506" s="18"/>
      <c r="AR506" s="18"/>
      <c r="AS506" s="18"/>
      <c r="AT506" s="18"/>
      <c r="AU506" s="18"/>
      <c r="AV506" s="18"/>
    </row>
    <row r="507" spans="1:48" x14ac:dyDescent="0.2">
      <c r="A507" s="21" t="str">
        <f t="shared" si="619"/>
        <v>CIMS.CAN.PE.Transportation Personal.Transit.Public BusBus Urban NGMarket share</v>
      </c>
      <c r="B507" s="1" t="s">
        <v>322</v>
      </c>
      <c r="C507" s="1" t="s">
        <v>214</v>
      </c>
      <c r="D507" s="1" t="s">
        <v>126</v>
      </c>
      <c r="E507" s="1" t="s">
        <v>72</v>
      </c>
      <c r="G507" s="1" t="s">
        <v>73</v>
      </c>
      <c r="H507" s="14">
        <f t="shared" ref="H507" si="675">T507/SUM(T506:T507)</f>
        <v>0</v>
      </c>
      <c r="I507" s="14"/>
      <c r="J507" s="14"/>
      <c r="K507" s="14"/>
      <c r="L507" s="14"/>
      <c r="M507" s="14"/>
      <c r="N507" s="14"/>
      <c r="O507" s="14"/>
      <c r="P507" s="14"/>
      <c r="Q507" s="14"/>
      <c r="R507" s="14"/>
      <c r="T507" s="14">
        <f>PE!C$241</f>
        <v>0</v>
      </c>
      <c r="U507" s="14"/>
      <c r="V507" s="5"/>
      <c r="W507" s="5"/>
      <c r="X507" s="5"/>
      <c r="Y507" s="5"/>
      <c r="Z507" s="5"/>
      <c r="AA507" s="5"/>
      <c r="AB507" s="5"/>
      <c r="AC507" s="5"/>
      <c r="AD507" s="5"/>
      <c r="AE507" s="5"/>
      <c r="AF507" s="5"/>
      <c r="AG507" s="5"/>
      <c r="AH507" s="5"/>
      <c r="AI507" s="5"/>
      <c r="AJ507" s="5"/>
      <c r="AK507" s="5"/>
      <c r="AL507" s="5"/>
      <c r="AM507" s="5"/>
      <c r="AN507" s="5"/>
      <c r="AO507" s="18"/>
      <c r="AP507" s="18"/>
      <c r="AQ507" s="18"/>
      <c r="AR507" s="18"/>
      <c r="AS507" s="18"/>
      <c r="AT507" s="18"/>
    </row>
    <row r="508" spans="1:48" x14ac:dyDescent="0.2">
      <c r="A508" s="21" t="str">
        <f t="shared" si="619"/>
        <v>CIMS.CAN.PE.Transportation Personal.Transit.Public BusBus Urban ElectricMarket share</v>
      </c>
      <c r="B508" s="1" t="s">
        <v>322</v>
      </c>
      <c r="C508" s="1" t="s">
        <v>214</v>
      </c>
      <c r="D508" s="1" t="s">
        <v>127</v>
      </c>
      <c r="E508" s="1" t="s">
        <v>72</v>
      </c>
      <c r="G508" s="1" t="s">
        <v>73</v>
      </c>
      <c r="H508" s="14">
        <f t="shared" ref="H508" si="676">T508</f>
        <v>0</v>
      </c>
      <c r="I508" s="14"/>
      <c r="J508" s="14"/>
      <c r="K508" s="14"/>
      <c r="L508" s="14"/>
      <c r="M508" s="14"/>
      <c r="N508" s="14"/>
      <c r="O508" s="14"/>
      <c r="P508" s="14"/>
      <c r="Q508" s="14"/>
      <c r="R508" s="14"/>
      <c r="T508" s="36">
        <v>0</v>
      </c>
      <c r="U508" s="14"/>
      <c r="V508" s="5"/>
      <c r="W508" s="5"/>
      <c r="X508" s="5"/>
      <c r="Y508" s="5"/>
      <c r="Z508" s="5"/>
      <c r="AA508" s="5"/>
      <c r="AB508" s="5"/>
      <c r="AC508" s="5"/>
      <c r="AD508" s="5"/>
      <c r="AE508" s="5"/>
      <c r="AF508" s="5"/>
      <c r="AG508" s="5"/>
      <c r="AH508" s="5"/>
      <c r="AI508" s="5"/>
      <c r="AJ508" s="5"/>
      <c r="AK508" s="5"/>
      <c r="AL508" s="5"/>
      <c r="AM508" s="5"/>
      <c r="AN508" s="5"/>
      <c r="AO508" s="18"/>
      <c r="AP508" s="18"/>
      <c r="AQ508" s="18"/>
      <c r="AR508" s="18"/>
      <c r="AS508" s="18"/>
      <c r="AT508" s="18"/>
    </row>
    <row r="509" spans="1:48" x14ac:dyDescent="0.2">
      <c r="A509" s="21" t="str">
        <f t="shared" si="619"/>
        <v>CIMS.CAN.PE.Transportation Personal.Transit.Public BusFerry UrbanMarket share</v>
      </c>
      <c r="B509" s="1" t="s">
        <v>322</v>
      </c>
      <c r="C509" s="1" t="s">
        <v>214</v>
      </c>
      <c r="D509" s="1" t="s">
        <v>416</v>
      </c>
      <c r="E509" s="1" t="s">
        <v>72</v>
      </c>
      <c r="G509" s="1" t="s">
        <v>73</v>
      </c>
      <c r="H509" s="14">
        <v>0</v>
      </c>
      <c r="I509" s="14"/>
      <c r="J509" s="14"/>
      <c r="K509" s="14"/>
      <c r="L509" s="14"/>
      <c r="M509" s="14"/>
      <c r="N509" s="14"/>
      <c r="O509" s="14"/>
      <c r="P509" s="14"/>
      <c r="Q509" s="14"/>
      <c r="R509" s="14"/>
      <c r="T509" s="5"/>
      <c r="U509" s="5"/>
      <c r="V509" s="5"/>
      <c r="W509" s="5"/>
      <c r="X509" s="5"/>
      <c r="Y509" s="5"/>
      <c r="Z509" s="5"/>
      <c r="AA509" s="5"/>
      <c r="AB509" s="5"/>
      <c r="AC509" s="5"/>
      <c r="AD509" s="5"/>
      <c r="AE509" s="5"/>
      <c r="AF509" s="5"/>
      <c r="AG509" s="5"/>
      <c r="AH509" s="5"/>
      <c r="AI509" s="5"/>
      <c r="AJ509" s="5"/>
      <c r="AK509" s="5"/>
      <c r="AL509" s="5"/>
      <c r="AM509" s="5"/>
      <c r="AN509" s="5"/>
      <c r="AO509" s="18"/>
      <c r="AP509" s="18"/>
      <c r="AQ509" s="18"/>
      <c r="AR509" s="18"/>
      <c r="AS509" s="18"/>
      <c r="AT509" s="18"/>
    </row>
    <row r="510" spans="1:48" x14ac:dyDescent="0.2">
      <c r="A510" s="21" t="str">
        <f t="shared" si="619"/>
        <v>CIMS.CAN.PE.Transportation Personal.Transit.Public BusBus Urban DieselService requestedCIMS.CAN.PE.Fuel Blends.Diesel_Transportation</v>
      </c>
      <c r="B510" s="1" t="s">
        <v>322</v>
      </c>
      <c r="C510" s="1" t="s">
        <v>214</v>
      </c>
      <c r="D510" s="1" t="s">
        <v>224</v>
      </c>
      <c r="E510" s="1" t="s">
        <v>71</v>
      </c>
      <c r="F510" s="1" t="s">
        <v>438</v>
      </c>
      <c r="G510" s="1" t="s">
        <v>68</v>
      </c>
      <c r="H510" s="14" cm="1">
        <f t="array" ref="H510">TREND($T510:$AM510,$T$2:$AM$2,H$1)</f>
        <v>1.2511627298490628</v>
      </c>
      <c r="I510" s="14" cm="1">
        <f t="array" ref="I510">TREND($T510:$AM510,$T$2:$AM$2,I$1)</f>
        <v>1.2398944819320414</v>
      </c>
      <c r="J510" s="14" cm="1">
        <f t="array" ref="J510">TREND($T510:$AM510,$T$2:$AM$2,J$1)</f>
        <v>1.2286262340150209</v>
      </c>
      <c r="K510" s="14" cm="1">
        <f t="array" ref="K510">TREND($T510:$AM510,$T$2:$AM$2,K$1)</f>
        <v>1.2173579860979995</v>
      </c>
      <c r="L510" s="14" cm="1">
        <f t="array" ref="L510">TREND($T510:$AM510,$T$2:$AM$2,L$1)</f>
        <v>1.2083433877643825</v>
      </c>
      <c r="M510" s="49">
        <f t="shared" ref="M510:R510" si="677">L510</f>
        <v>1.2083433877643825</v>
      </c>
      <c r="N510" s="49">
        <f t="shared" si="677"/>
        <v>1.2083433877643825</v>
      </c>
      <c r="O510" s="49">
        <f t="shared" si="677"/>
        <v>1.2083433877643825</v>
      </c>
      <c r="P510" s="49">
        <f t="shared" si="677"/>
        <v>1.2083433877643825</v>
      </c>
      <c r="Q510" s="49">
        <f t="shared" si="677"/>
        <v>1.2083433877643825</v>
      </c>
      <c r="R510" s="49">
        <f t="shared" si="677"/>
        <v>1.2083433877643825</v>
      </c>
      <c r="T510" s="14">
        <f>Inputs!$C$92/Inputs!$D$10*CAN!C$232/CAN!$C$232</f>
        <v>1.4176470588235295</v>
      </c>
      <c r="U510" s="14">
        <f>Inputs!$C$92/Inputs!$D$10*CAN!D$232/CAN!$C$232</f>
        <v>1.2690802154439071</v>
      </c>
      <c r="V510" s="14">
        <f>Inputs!$C$92/Inputs!$D$10*CAN!E$232/CAN!$C$232</f>
        <v>1.2735267252697995</v>
      </c>
      <c r="W510" s="14">
        <f>Inputs!$C$92/Inputs!$D$10*CAN!F$232/CAN!$C$232</f>
        <v>1.2685692119514134</v>
      </c>
      <c r="X510" s="14">
        <f>Inputs!$C$92/Inputs!$D$10*CAN!G$232/CAN!$C$232</f>
        <v>1.2163179810588485</v>
      </c>
      <c r="Y510" s="14">
        <f>Inputs!$C$92/Inputs!$D$10*CAN!H$232/CAN!$C$232</f>
        <v>1.1197375307588642</v>
      </c>
      <c r="Z510" s="14">
        <f>Inputs!$C$92/Inputs!$D$10*CAN!I$232/CAN!$C$232</f>
        <v>1.0473947010048414</v>
      </c>
      <c r="AA510" s="14">
        <f>Inputs!$C$92/Inputs!$D$10*CAN!J$232/CAN!$C$232</f>
        <v>1.3302811891041566</v>
      </c>
      <c r="AB510" s="14">
        <f>Inputs!$C$92/Inputs!$D$10*CAN!K$232/CAN!$C$232</f>
        <v>1.3013592316202727</v>
      </c>
      <c r="AC510" s="14">
        <f>Inputs!$C$92/Inputs!$D$10*CAN!L$232/CAN!$C$232</f>
        <v>1.2230536496149322</v>
      </c>
      <c r="AD510" s="14">
        <f>Inputs!$C$92/Inputs!$D$10*CAN!M$232/CAN!$C$232</f>
        <v>1.2087261873996911</v>
      </c>
      <c r="AE510" s="14">
        <f>Inputs!$C$92/Inputs!$D$10*CAN!N$232/CAN!$C$232</f>
        <v>1.1185259447817428</v>
      </c>
      <c r="AF510" s="14">
        <f>Inputs!$C$92/Inputs!$D$10*CAN!O$232/CAN!$C$232</f>
        <v>1.0890745237507291</v>
      </c>
      <c r="AG510" s="14">
        <f>Inputs!$C$92/Inputs!$D$10*CAN!P$232/CAN!$C$232</f>
        <v>1.2135485107924859</v>
      </c>
      <c r="AH510" s="14">
        <f>Inputs!$C$92/Inputs!$D$10*CAN!Q$232/CAN!$C$232</f>
        <v>1.2146147738528512</v>
      </c>
      <c r="AI510" s="14">
        <f>Inputs!$C$92/Inputs!$D$10*CAN!R$232/CAN!$C$232</f>
        <v>1.2170577632256474</v>
      </c>
      <c r="AJ510" s="14">
        <f>Inputs!$C$92/Inputs!$D$10*CAN!S$232/CAN!$C$232</f>
        <v>1.3469617305929995</v>
      </c>
      <c r="AK510" s="14">
        <f>Inputs!$C$92/Inputs!$D$10*CAN!T$232/CAN!$C$232</f>
        <v>1.2023776587360067</v>
      </c>
      <c r="AL510" s="14">
        <f>Inputs!$C$92/Inputs!$D$10*CAN!U$232/CAN!$C$232</f>
        <v>1.261368449723584</v>
      </c>
      <c r="AM510" s="14">
        <f>Inputs!$C$92/Inputs!$D$10*CAN!V$232/CAN!$C$232</f>
        <v>1.255838138628155</v>
      </c>
      <c r="AN510" s="36"/>
      <c r="AO510" s="18"/>
      <c r="AP510" s="18"/>
      <c r="AQ510" s="18"/>
      <c r="AR510" s="18"/>
      <c r="AS510" s="18"/>
      <c r="AT510" s="18"/>
    </row>
    <row r="511" spans="1:48" x14ac:dyDescent="0.2">
      <c r="A511" s="21" t="str">
        <f t="shared" si="619"/>
        <v>CIMS.CAN.PE.Transportation Personal.Transit.Rapid TransitLight RailService requestedCIMS.CAN.PE.Electricity</v>
      </c>
      <c r="B511" s="1" t="s">
        <v>399</v>
      </c>
      <c r="C511" s="1" t="s">
        <v>214</v>
      </c>
      <c r="D511" s="1" t="s">
        <v>129</v>
      </c>
      <c r="E511" s="1" t="s">
        <v>71</v>
      </c>
      <c r="F511" s="1" t="s">
        <v>323</v>
      </c>
      <c r="G511" s="1" t="s">
        <v>68</v>
      </c>
      <c r="H511" s="14">
        <f t="shared" ref="H511:H514" si="678">T511</f>
        <v>0.26333333333333331</v>
      </c>
      <c r="I511" s="14"/>
      <c r="J511" s="14"/>
      <c r="K511" s="14"/>
      <c r="L511" s="14"/>
      <c r="M511" s="14"/>
      <c r="N511" s="14"/>
      <c r="O511" s="14"/>
      <c r="P511" s="14"/>
      <c r="Q511" s="14"/>
      <c r="R511" s="14"/>
      <c r="T511" s="14">
        <f>Inputs!$C$90/Inputs!$D$11</f>
        <v>0.26333333333333331</v>
      </c>
      <c r="U511" s="14"/>
      <c r="V511" s="5"/>
      <c r="W511" s="5"/>
      <c r="X511" s="5"/>
      <c r="Y511" s="5"/>
      <c r="Z511" s="5"/>
      <c r="AA511" s="5"/>
      <c r="AB511" s="5"/>
      <c r="AC511" s="5"/>
      <c r="AD511" s="5"/>
      <c r="AE511" s="5"/>
      <c r="AF511" s="5"/>
      <c r="AG511" s="5"/>
      <c r="AH511" s="5"/>
      <c r="AI511" s="5"/>
      <c r="AJ511" s="5"/>
      <c r="AK511" s="5"/>
      <c r="AL511" s="5"/>
      <c r="AM511" s="5"/>
      <c r="AN511" s="5"/>
      <c r="AO511" s="18"/>
      <c r="AP511" s="18"/>
      <c r="AQ511" s="18"/>
      <c r="AR511" s="18"/>
      <c r="AS511" s="18"/>
      <c r="AT511" s="18"/>
    </row>
    <row r="512" spans="1:48" x14ac:dyDescent="0.2">
      <c r="A512" s="21" t="str">
        <f t="shared" si="619"/>
        <v>CIMS.CAN.PE.Transportation Personal.Intercity BusOutput</v>
      </c>
      <c r="B512" s="1" t="s">
        <v>324</v>
      </c>
      <c r="C512" s="1" t="s">
        <v>214</v>
      </c>
      <c r="E512" s="1" t="s">
        <v>78</v>
      </c>
      <c r="G512" s="1" t="s">
        <v>139</v>
      </c>
      <c r="H512" s="14">
        <f t="shared" si="678"/>
        <v>956.73357798106247</v>
      </c>
      <c r="I512" s="14"/>
      <c r="J512" s="14"/>
      <c r="K512" s="14"/>
      <c r="L512" s="14"/>
      <c r="M512" s="14"/>
      <c r="N512" s="14"/>
      <c r="O512" s="14"/>
      <c r="P512" s="14"/>
      <c r="Q512" s="14"/>
      <c r="R512" s="14"/>
      <c r="T512" s="14">
        <f>AVERAGE(CAN!C$253:W$253)/1000</f>
        <v>956.73357798106247</v>
      </c>
      <c r="U512" s="14"/>
      <c r="V512" s="5"/>
      <c r="W512" s="5"/>
      <c r="X512" s="5"/>
      <c r="Y512" s="5"/>
      <c r="Z512" s="5"/>
      <c r="AA512" s="5"/>
      <c r="AB512" s="5"/>
      <c r="AC512" s="5"/>
      <c r="AD512" s="5"/>
      <c r="AE512" s="5"/>
      <c r="AF512" s="5"/>
      <c r="AG512" s="5"/>
      <c r="AH512" s="5"/>
      <c r="AI512" s="5"/>
      <c r="AJ512" s="5"/>
      <c r="AK512" s="5"/>
      <c r="AL512" s="5"/>
      <c r="AM512" s="5"/>
      <c r="AN512" s="5"/>
      <c r="AO512" s="18"/>
      <c r="AP512" s="18"/>
      <c r="AQ512" s="18"/>
      <c r="AR512" s="18"/>
      <c r="AS512" s="18"/>
      <c r="AT512" s="18"/>
    </row>
    <row r="513" spans="1:48" x14ac:dyDescent="0.2">
      <c r="A513" s="21" t="str">
        <f t="shared" si="619"/>
        <v>CIMS.CAN.PE.Transportation Personal.Intercity BusBus Intercity DieselMarket share</v>
      </c>
      <c r="B513" s="1" t="s">
        <v>324</v>
      </c>
      <c r="C513" s="1" t="s">
        <v>214</v>
      </c>
      <c r="D513" s="1" t="s">
        <v>223</v>
      </c>
      <c r="E513" s="1" t="s">
        <v>72</v>
      </c>
      <c r="G513" s="1" t="s">
        <v>73</v>
      </c>
      <c r="H513" s="14">
        <f t="shared" si="678"/>
        <v>0.91709300800209892</v>
      </c>
      <c r="I513" s="14"/>
      <c r="J513" s="14"/>
      <c r="K513" s="14"/>
      <c r="L513" s="14"/>
      <c r="M513" s="14"/>
      <c r="N513" s="14"/>
      <c r="O513" s="14"/>
      <c r="P513" s="14"/>
      <c r="Q513" s="14"/>
      <c r="R513" s="14"/>
      <c r="T513" s="14">
        <f>PE!C$271</f>
        <v>0.91709300800209892</v>
      </c>
      <c r="U513" s="14"/>
      <c r="V513" s="5"/>
      <c r="W513" s="5"/>
      <c r="X513" s="5"/>
      <c r="Y513" s="5"/>
      <c r="Z513" s="5"/>
      <c r="AA513" s="5"/>
      <c r="AB513" s="5"/>
      <c r="AC513" s="5"/>
      <c r="AD513" s="5"/>
      <c r="AE513" s="5"/>
      <c r="AF513" s="5"/>
      <c r="AG513" s="5"/>
      <c r="AH513" s="5"/>
      <c r="AI513" s="5"/>
      <c r="AJ513" s="5"/>
      <c r="AK513" s="5"/>
      <c r="AL513" s="5"/>
      <c r="AM513" s="5"/>
      <c r="AN513" s="5"/>
      <c r="AO513" s="18"/>
      <c r="AP513" s="18"/>
      <c r="AQ513" s="18"/>
      <c r="AR513" s="18"/>
      <c r="AS513" s="18"/>
      <c r="AT513" s="18"/>
    </row>
    <row r="514" spans="1:48" x14ac:dyDescent="0.2">
      <c r="A514" s="21" t="str">
        <f t="shared" si="619"/>
        <v>CIMS.CAN.PE.Transportation Personal.Intercity BusBus Intercity GasolineMarket share</v>
      </c>
      <c r="B514" s="1" t="s">
        <v>324</v>
      </c>
      <c r="C514" s="1" t="s">
        <v>214</v>
      </c>
      <c r="D514" s="1" t="s">
        <v>131</v>
      </c>
      <c r="E514" s="1" t="s">
        <v>72</v>
      </c>
      <c r="G514" s="1" t="s">
        <v>73</v>
      </c>
      <c r="H514" s="14">
        <f t="shared" si="678"/>
        <v>8.2906991997901094E-2</v>
      </c>
      <c r="I514" s="14"/>
      <c r="J514" s="14"/>
      <c r="K514" s="14"/>
      <c r="L514" s="14"/>
      <c r="M514" s="14"/>
      <c r="N514" s="14"/>
      <c r="O514" s="14"/>
      <c r="P514" s="14"/>
      <c r="Q514" s="14"/>
      <c r="R514" s="14"/>
      <c r="T514" s="14">
        <f>PE!C$273</f>
        <v>8.2906991997901094E-2</v>
      </c>
      <c r="U514" s="14"/>
      <c r="V514" s="14"/>
      <c r="W514" s="14"/>
      <c r="X514" s="14"/>
      <c r="Y514" s="14"/>
      <c r="Z514" s="14"/>
      <c r="AA514" s="14"/>
      <c r="AB514" s="14"/>
      <c r="AC514" s="14"/>
      <c r="AD514" s="14"/>
      <c r="AE514" s="14"/>
      <c r="AF514" s="14"/>
      <c r="AG514" s="14"/>
      <c r="AH514" s="14"/>
      <c r="AI514" s="14"/>
      <c r="AJ514" s="14"/>
      <c r="AK514" s="14"/>
      <c r="AL514" s="14"/>
      <c r="AM514" s="14"/>
      <c r="AN514" s="14"/>
      <c r="AO514" s="35"/>
      <c r="AP514" s="35"/>
      <c r="AQ514" s="35"/>
      <c r="AR514" s="35"/>
      <c r="AS514" s="35"/>
      <c r="AT514" s="35"/>
    </row>
    <row r="515" spans="1:48" x14ac:dyDescent="0.2">
      <c r="A515" s="21" t="str">
        <f t="shared" si="619"/>
        <v>CIMS.CAN.PE.Transportation Personal.Intercity BusBus Intercity DieselService requestedCIMS.CAN.PE.Fuel Blends.Diesel_Transportation</v>
      </c>
      <c r="B515" s="1" t="s">
        <v>324</v>
      </c>
      <c r="C515" s="1" t="s">
        <v>214</v>
      </c>
      <c r="D515" s="1" t="s">
        <v>223</v>
      </c>
      <c r="E515" s="1" t="s">
        <v>71</v>
      </c>
      <c r="F515" s="1" t="s">
        <v>438</v>
      </c>
      <c r="G515" s="1" t="s">
        <v>68</v>
      </c>
      <c r="H515" s="14" cm="1">
        <f t="array" ref="H515">TREND($T515:$AM515,$T$2:$AM$2,H$1)</f>
        <v>0.84747820007370578</v>
      </c>
      <c r="I515" s="14" cm="1">
        <f t="array" ref="I515">TREND($T515:$AM515,$T$2:$AM$2,I$1)</f>
        <v>0.78582058930740217</v>
      </c>
      <c r="J515" s="14" cm="1">
        <f t="array" ref="J515">TREND($T515:$AM515,$T$2:$AM$2,J$1)</f>
        <v>0.72416297854110212</v>
      </c>
      <c r="K515" s="14" cm="1">
        <f t="array" ref="K515">TREND($T515:$AM515,$T$2:$AM$2,K$1)</f>
        <v>0.66250536777479851</v>
      </c>
      <c r="L515" s="14" cm="1">
        <f t="array" ref="L515">TREND($T515:$AM515,$T$2:$AM$2,L$1)</f>
        <v>0.61317927916175918</v>
      </c>
      <c r="M515" s="49">
        <f t="shared" ref="M515:R515" si="679">L515</f>
        <v>0.61317927916175918</v>
      </c>
      <c r="N515" s="49">
        <f t="shared" si="679"/>
        <v>0.61317927916175918</v>
      </c>
      <c r="O515" s="49">
        <f t="shared" si="679"/>
        <v>0.61317927916175918</v>
      </c>
      <c r="P515" s="49">
        <f t="shared" si="679"/>
        <v>0.61317927916175918</v>
      </c>
      <c r="Q515" s="49">
        <f t="shared" si="679"/>
        <v>0.61317927916175918</v>
      </c>
      <c r="R515" s="49">
        <f t="shared" si="679"/>
        <v>0.61317927916175918</v>
      </c>
      <c r="T515" s="14">
        <f>PE!C$267*1000</f>
        <v>0.79506162744515607</v>
      </c>
      <c r="U515" s="14">
        <f>PE!D$267*1000</f>
        <v>0.80833072309870668</v>
      </c>
      <c r="V515" s="14">
        <f>PE!E$267*1000</f>
        <v>0.77699196049776842</v>
      </c>
      <c r="W515" s="14">
        <f>PE!F$267*1000</f>
        <v>0.77433764487637935</v>
      </c>
      <c r="X515" s="14">
        <f>PE!G$267*1000</f>
        <v>0.7593897192772574</v>
      </c>
      <c r="Y515" s="14">
        <f>PE!H$267*1000</f>
        <v>0.74513461794379132</v>
      </c>
      <c r="Z515" s="14">
        <f>PE!I$267*1000</f>
        <v>0.84671415198858146</v>
      </c>
      <c r="AA515" s="14">
        <f>PE!J$267*1000</f>
        <v>0.76683146728276386</v>
      </c>
      <c r="AB515" s="14">
        <f>PE!K$267*1000</f>
        <v>0.81961867941251021</v>
      </c>
      <c r="AC515" s="14">
        <f>PE!L$267*1000</f>
        <v>0.68677999957066194</v>
      </c>
      <c r="AD515" s="14">
        <f>PE!M$267*1000</f>
        <v>0.76465403902698958</v>
      </c>
      <c r="AE515" s="14">
        <f>PE!N$267*1000</f>
        <v>0.7016965142273367</v>
      </c>
      <c r="AF515" s="14">
        <f>PE!O$267*1000</f>
        <v>0.78003100211582288</v>
      </c>
      <c r="AG515" s="14">
        <f>PE!P$267*1000</f>
        <v>0.7332324055277456</v>
      </c>
      <c r="AH515" s="14">
        <f>PE!Q$267*1000</f>
        <v>0.90965747212849923</v>
      </c>
      <c r="AI515" s="14">
        <f>PE!R$267*1000</f>
        <v>0.80597600541737013</v>
      </c>
      <c r="AJ515" s="14">
        <f>PE!S$267*1000</f>
        <v>0.73382826908683174</v>
      </c>
      <c r="AK515" s="14">
        <f>PE!T$267*1000</f>
        <v>0.51316986129890074</v>
      </c>
      <c r="AL515" s="14">
        <f>PE!U$267*1000</f>
        <v>0.43784985749879674</v>
      </c>
      <c r="AM515" s="14">
        <f>PE!V$267*1000</f>
        <v>0.44728877463280764</v>
      </c>
      <c r="AN515" s="36"/>
      <c r="AO515" s="18"/>
      <c r="AP515" s="18"/>
      <c r="AQ515" s="18"/>
      <c r="AR515" s="18"/>
      <c r="AS515" s="18"/>
      <c r="AT515" s="18"/>
    </row>
    <row r="516" spans="1:48" x14ac:dyDescent="0.2">
      <c r="A516" s="21" t="str">
        <f t="shared" si="619"/>
        <v>CIMS.CAN.PE.Transportation Personal.Intercity BusBus Intercity GasolineService requestedCIMS.CAN.PE.Fuel Blends.Gasoline_Transportation</v>
      </c>
      <c r="B516" s="1" t="s">
        <v>324</v>
      </c>
      <c r="C516" s="1" t="s">
        <v>214</v>
      </c>
      <c r="D516" s="1" t="s">
        <v>131</v>
      </c>
      <c r="E516" s="1" t="s">
        <v>71</v>
      </c>
      <c r="F516" s="1" t="s">
        <v>454</v>
      </c>
      <c r="G516" s="1" t="s">
        <v>68</v>
      </c>
      <c r="H516" s="36">
        <f t="shared" ref="H516" si="680">H515</f>
        <v>0.84747820007370578</v>
      </c>
      <c r="I516" s="36">
        <f t="shared" ref="I516" si="681">I515</f>
        <v>0.78582058930740217</v>
      </c>
      <c r="J516" s="36">
        <f t="shared" ref="J516" si="682">J515</f>
        <v>0.72416297854110212</v>
      </c>
      <c r="K516" s="36">
        <f t="shared" ref="K516" si="683">K515</f>
        <v>0.66250536777479851</v>
      </c>
      <c r="L516" s="36">
        <f t="shared" ref="L516" si="684">L515</f>
        <v>0.61317927916175918</v>
      </c>
      <c r="M516" s="36">
        <f t="shared" ref="M516" si="685">M515</f>
        <v>0.61317927916175918</v>
      </c>
      <c r="N516" s="36">
        <f t="shared" ref="N516" si="686">N515</f>
        <v>0.61317927916175918</v>
      </c>
      <c r="O516" s="36">
        <f t="shared" ref="O516" si="687">O515</f>
        <v>0.61317927916175918</v>
      </c>
      <c r="P516" s="36">
        <f t="shared" ref="P516" si="688">P515</f>
        <v>0.61317927916175918</v>
      </c>
      <c r="Q516" s="36">
        <f t="shared" ref="Q516" si="689">Q515</f>
        <v>0.61317927916175918</v>
      </c>
      <c r="R516" s="36">
        <f t="shared" ref="R516" si="690">R515</f>
        <v>0.61317927916175918</v>
      </c>
      <c r="T516" s="14"/>
      <c r="U516" s="14"/>
      <c r="V516" s="5"/>
      <c r="W516" s="5"/>
      <c r="X516" s="5"/>
      <c r="Y516" s="5"/>
      <c r="Z516" s="5"/>
      <c r="AA516" s="5"/>
      <c r="AB516" s="5"/>
      <c r="AC516" s="5"/>
      <c r="AD516" s="5"/>
      <c r="AE516" s="5"/>
      <c r="AF516" s="5"/>
      <c r="AG516" s="5"/>
      <c r="AH516" s="5"/>
      <c r="AI516" s="5"/>
      <c r="AJ516" s="5"/>
      <c r="AK516" s="5"/>
      <c r="AL516" s="5"/>
      <c r="AM516" s="5"/>
      <c r="AN516" s="5"/>
      <c r="AO516" s="18"/>
      <c r="AP516" s="18"/>
      <c r="AQ516" s="18"/>
      <c r="AR516" s="18"/>
      <c r="AS516" s="18"/>
      <c r="AT516" s="18"/>
    </row>
    <row r="517" spans="1:48" x14ac:dyDescent="0.2">
      <c r="A517" s="21" t="str">
        <f t="shared" si="619"/>
        <v>CIMS.CAN.PE.Transportation Personal.Intercity RailRail Intercity DieselMarket share</v>
      </c>
      <c r="B517" s="1" t="s">
        <v>325</v>
      </c>
      <c r="C517" s="1" t="s">
        <v>214</v>
      </c>
      <c r="D517" s="1" t="s">
        <v>225</v>
      </c>
      <c r="E517" s="1" t="s">
        <v>72</v>
      </c>
      <c r="G517" s="1" t="s">
        <v>73</v>
      </c>
      <c r="H517" s="14">
        <f t="shared" ref="H517" si="691">T517</f>
        <v>0</v>
      </c>
      <c r="I517" s="14"/>
      <c r="J517" s="14"/>
      <c r="K517" s="14"/>
      <c r="L517" s="14"/>
      <c r="M517" s="14"/>
      <c r="N517" s="14"/>
      <c r="O517" s="14"/>
      <c r="P517" s="14"/>
      <c r="Q517" s="14"/>
      <c r="R517" s="14"/>
      <c r="T517" s="14">
        <f>PE!C$309</f>
        <v>0</v>
      </c>
      <c r="U517" s="14"/>
      <c r="V517" s="14"/>
      <c r="W517" s="14"/>
      <c r="X517" s="14"/>
      <c r="Y517" s="14"/>
      <c r="Z517" s="14"/>
      <c r="AA517" s="14"/>
      <c r="AB517" s="14"/>
      <c r="AC517" s="14"/>
      <c r="AD517" s="14"/>
      <c r="AE517" s="14"/>
      <c r="AF517" s="14"/>
      <c r="AG517" s="14"/>
      <c r="AH517" s="14"/>
      <c r="AI517" s="14"/>
      <c r="AJ517" s="14"/>
      <c r="AK517" s="14"/>
      <c r="AL517" s="14"/>
      <c r="AM517" s="14"/>
      <c r="AN517" s="14"/>
      <c r="AO517" s="35"/>
      <c r="AP517" s="35"/>
      <c r="AQ517" s="35"/>
      <c r="AR517" s="35"/>
      <c r="AS517" s="35"/>
      <c r="AT517" s="35"/>
    </row>
    <row r="518" spans="1:48" x14ac:dyDescent="0.2">
      <c r="A518" s="21" t="str">
        <f t="shared" si="619"/>
        <v>CIMS.CAN.PE.Transportation Personal.Intercity RailRail Intercity DieselService requestedCIMS.CAN.PE.Fuel Blends.Diesel_Transportation</v>
      </c>
      <c r="B518" s="1" t="s">
        <v>325</v>
      </c>
      <c r="C518" s="1" t="s">
        <v>214</v>
      </c>
      <c r="D518" s="1" t="s">
        <v>225</v>
      </c>
      <c r="E518" s="1" t="s">
        <v>71</v>
      </c>
      <c r="F518" s="1" t="s">
        <v>438</v>
      </c>
      <c r="G518" s="1" t="s">
        <v>68</v>
      </c>
      <c r="H518" s="14" cm="1">
        <f t="array" ref="H518">TREND($T518:$AM518,$T$2:$AM$2,H$1)</f>
        <v>0</v>
      </c>
      <c r="I518" s="14" cm="1">
        <f t="array" ref="I518">TREND($T518:$AM518,$T$2:$AM$2,I$1)</f>
        <v>0</v>
      </c>
      <c r="J518" s="14" cm="1">
        <f t="array" ref="J518">TREND($T518:$AM518,$T$2:$AM$2,J$1)</f>
        <v>0</v>
      </c>
      <c r="K518" s="14" cm="1">
        <f t="array" ref="K518">TREND($T518:$AM518,$T$2:$AM$2,K$1)</f>
        <v>0</v>
      </c>
      <c r="L518" s="14" cm="1">
        <f t="array" ref="L518">TREND($T518:$AM518,$T$2:$AM$2,L$1)</f>
        <v>0</v>
      </c>
      <c r="M518" s="49">
        <f t="shared" ref="M518:R518" si="692">L518</f>
        <v>0</v>
      </c>
      <c r="N518" s="49">
        <f t="shared" si="692"/>
        <v>0</v>
      </c>
      <c r="O518" s="49">
        <f t="shared" si="692"/>
        <v>0</v>
      </c>
      <c r="P518" s="49">
        <f t="shared" si="692"/>
        <v>0</v>
      </c>
      <c r="Q518" s="49">
        <f t="shared" si="692"/>
        <v>0</v>
      </c>
      <c r="R518" s="49">
        <f t="shared" si="692"/>
        <v>0</v>
      </c>
      <c r="T518" s="14">
        <f>PE!C$305*1000</f>
        <v>0</v>
      </c>
      <c r="U518" s="14">
        <f>PE!D$305*1000</f>
        <v>0</v>
      </c>
      <c r="V518" s="14">
        <f>PE!E$305*1000</f>
        <v>0</v>
      </c>
      <c r="W518" s="14">
        <f>PE!F$305*1000</f>
        <v>0</v>
      </c>
      <c r="X518" s="14">
        <f>PE!G$305*1000</f>
        <v>0</v>
      </c>
      <c r="Y518" s="14">
        <f>PE!H$305*1000</f>
        <v>0</v>
      </c>
      <c r="Z518" s="14">
        <f>PE!I$305*1000</f>
        <v>0</v>
      </c>
      <c r="AA518" s="14">
        <f>PE!J$305*1000</f>
        <v>0</v>
      </c>
      <c r="AB518" s="14">
        <f>PE!K$305*1000</f>
        <v>0</v>
      </c>
      <c r="AC518" s="14">
        <f>PE!L$305*1000</f>
        <v>0</v>
      </c>
      <c r="AD518" s="14">
        <f>PE!M$305*1000</f>
        <v>0</v>
      </c>
      <c r="AE518" s="14">
        <f>PE!N$305*1000</f>
        <v>0</v>
      </c>
      <c r="AF518" s="14">
        <f>PE!O$305*1000</f>
        <v>0</v>
      </c>
      <c r="AG518" s="14">
        <f>PE!P$305*1000</f>
        <v>0</v>
      </c>
      <c r="AH518" s="14">
        <f>PE!Q$305*1000</f>
        <v>0</v>
      </c>
      <c r="AI518" s="14">
        <f>PE!R$305*1000</f>
        <v>0</v>
      </c>
      <c r="AJ518" s="14">
        <f>PE!S$305*1000</f>
        <v>0</v>
      </c>
      <c r="AK518" s="14">
        <f>PE!T$305*1000</f>
        <v>0</v>
      </c>
      <c r="AL518" s="14">
        <f>PE!U$305*1000</f>
        <v>0</v>
      </c>
      <c r="AM518" s="14">
        <f>PE!V$305*1000</f>
        <v>0</v>
      </c>
      <c r="AN518" s="36"/>
      <c r="AO518" s="18"/>
      <c r="AP518" s="18"/>
      <c r="AQ518" s="18"/>
      <c r="AR518" s="18"/>
      <c r="AS518" s="18"/>
      <c r="AT518" s="18"/>
    </row>
    <row r="519" spans="1:48" x14ac:dyDescent="0.2">
      <c r="A519" s="21" t="str">
        <f>B519&amp;D519&amp;E519&amp;F519</f>
        <v>CIMS.CAN.PE.Transportation Personal.Mode.Intercity AirAir IntercityMarket share</v>
      </c>
      <c r="B519" s="1" t="s">
        <v>318</v>
      </c>
      <c r="C519" s="1" t="s">
        <v>214</v>
      </c>
      <c r="D519" s="1" t="s">
        <v>406</v>
      </c>
      <c r="E519" s="1" t="s">
        <v>72</v>
      </c>
      <c r="G519" s="1" t="s">
        <v>73</v>
      </c>
      <c r="H519" s="14">
        <f t="shared" ref="H519" si="693">T519</f>
        <v>1</v>
      </c>
      <c r="I519" s="14"/>
      <c r="J519" s="14"/>
      <c r="K519" s="14"/>
      <c r="L519" s="14"/>
      <c r="M519" s="14"/>
      <c r="N519" s="14"/>
      <c r="O519" s="14"/>
      <c r="P519" s="14"/>
      <c r="Q519" s="14"/>
      <c r="R519" s="14"/>
      <c r="T519" s="36">
        <v>1</v>
      </c>
      <c r="U519" s="14"/>
      <c r="V519" s="14"/>
      <c r="W519" s="14"/>
      <c r="X519" s="14"/>
      <c r="Y519" s="14"/>
      <c r="Z519" s="14"/>
      <c r="AA519" s="14"/>
      <c r="AB519" s="14"/>
      <c r="AC519" s="14"/>
      <c r="AD519" s="14"/>
      <c r="AE519" s="14"/>
      <c r="AF519" s="14"/>
      <c r="AG519" s="14"/>
      <c r="AH519" s="14"/>
      <c r="AI519" s="14"/>
      <c r="AJ519" s="14"/>
      <c r="AK519" s="14"/>
      <c r="AL519" s="14"/>
      <c r="AM519" s="14"/>
      <c r="AN519" s="14"/>
      <c r="AO519" s="35"/>
      <c r="AP519" s="35"/>
      <c r="AQ519" s="35"/>
      <c r="AR519" s="35"/>
      <c r="AS519" s="35"/>
      <c r="AT519" s="35"/>
    </row>
    <row r="520" spans="1:48" x14ac:dyDescent="0.2">
      <c r="A520" s="21" t="str">
        <f>B520&amp;D520&amp;E520&amp;F520</f>
        <v>CIMS.CAN.PE.Transportation Personal.Mode.Intercity AirAir IntercityService requestedCIMS.Generic Fuels.Jet Fuel</v>
      </c>
      <c r="B520" s="1" t="s">
        <v>318</v>
      </c>
      <c r="C520" s="1" t="s">
        <v>214</v>
      </c>
      <c r="D520" s="1" t="s">
        <v>406</v>
      </c>
      <c r="E520" s="1" t="s">
        <v>71</v>
      </c>
      <c r="F520" s="1" t="s">
        <v>407</v>
      </c>
      <c r="G520" s="1" t="s">
        <v>68</v>
      </c>
      <c r="H520" s="14" cm="1">
        <f t="array" ref="H520">TREND($T520:$AM520,$T$2:$AM$2,H$1)</f>
        <v>3.318720661430973</v>
      </c>
      <c r="I520" s="14" cm="1">
        <f t="array" ref="I520">TREND($T520:$AM520,$T$2:$AM$2,I$1)</f>
        <v>2.9481661104022976</v>
      </c>
      <c r="J520" s="14" cm="1">
        <f t="array" ref="J520">TREND($T520:$AM520,$T$2:$AM$2,J$1)</f>
        <v>2.5776115593735938</v>
      </c>
      <c r="K520" s="14" cm="1">
        <f t="array" ref="K520">TREND($T520:$AM520,$T$2:$AM$2,K$1)</f>
        <v>2.2070570083448899</v>
      </c>
      <c r="L520" s="14" cm="1">
        <f t="array" ref="L520">TREND($T520:$AM520,$T$2:$AM$2,L$1)</f>
        <v>1.9106133675219326</v>
      </c>
      <c r="M520" s="49">
        <f t="shared" ref="M520:R520" si="694">L520</f>
        <v>1.9106133675219326</v>
      </c>
      <c r="N520" s="49">
        <f t="shared" si="694"/>
        <v>1.9106133675219326</v>
      </c>
      <c r="O520" s="49">
        <f t="shared" si="694"/>
        <v>1.9106133675219326</v>
      </c>
      <c r="P520" s="49">
        <f t="shared" si="694"/>
        <v>1.9106133675219326</v>
      </c>
      <c r="Q520" s="49">
        <f t="shared" si="694"/>
        <v>1.9106133675219326</v>
      </c>
      <c r="R520" s="49">
        <f t="shared" si="694"/>
        <v>1.9106133675219326</v>
      </c>
      <c r="T520" s="14">
        <f>PE!C$343*1000</f>
        <v>3.1596164623055469</v>
      </c>
      <c r="U520" s="14">
        <f>PE!D$343*1000</f>
        <v>2.9527205259250109</v>
      </c>
      <c r="V520" s="14">
        <f>PE!E$343*1000</f>
        <v>3.1966198718371959</v>
      </c>
      <c r="W520" s="14">
        <f>PE!F$343*1000</f>
        <v>3.3390322912595218</v>
      </c>
      <c r="X520" s="14">
        <f>PE!G$343*1000</f>
        <v>3.3010495245419489</v>
      </c>
      <c r="Y520" s="14">
        <f>PE!H$343*1000</f>
        <v>3.2499116413728992</v>
      </c>
      <c r="Z520" s="14">
        <f>PE!I$343*1000</f>
        <v>2.9989696576940412</v>
      </c>
      <c r="AA520" s="14">
        <f>PE!J$343*1000</f>
        <v>2.8713729955656522</v>
      </c>
      <c r="AB520" s="14">
        <f>PE!K$343*1000</f>
        <v>2.6388362787875423</v>
      </c>
      <c r="AC520" s="14">
        <f>PE!L$343*1000</f>
        <v>2.5195506570255959</v>
      </c>
      <c r="AD520" s="14">
        <f>PE!M$343*1000</f>
        <v>2.344412770084316</v>
      </c>
      <c r="AE520" s="14">
        <f>PE!N$343*1000</f>
        <v>2.2018908332017646</v>
      </c>
      <c r="AF520" s="14">
        <f>PE!O$343*1000</f>
        <v>2.3656422106079771</v>
      </c>
      <c r="AG520" s="14">
        <f>PE!P$343*1000</f>
        <v>2.4643934910845635</v>
      </c>
      <c r="AH520" s="14">
        <f>PE!Q$343*1000</f>
        <v>2.258551259990718</v>
      </c>
      <c r="AI520" s="14">
        <f>PE!R$343*1000</f>
        <v>2.1942755263623375</v>
      </c>
      <c r="AJ520" s="14">
        <f>PE!S$343*1000</f>
        <v>2.0550901367253114</v>
      </c>
      <c r="AK520" s="14">
        <f>PE!T$343*1000</f>
        <v>2.025647453768229</v>
      </c>
      <c r="AL520" s="14">
        <f>PE!U$343*1000</f>
        <v>2.094336584172769</v>
      </c>
      <c r="AM520" s="14">
        <f>PE!V$343*1000</f>
        <v>2.0614201172162478</v>
      </c>
      <c r="AN520" s="36"/>
      <c r="AO520" s="18"/>
      <c r="AP520" s="18"/>
      <c r="AQ520" s="18"/>
      <c r="AR520" s="18"/>
      <c r="AS520" s="18"/>
      <c r="AT520" s="18"/>
    </row>
    <row r="521" spans="1:48" x14ac:dyDescent="0.2">
      <c r="H521" s="3"/>
      <c r="I521" s="3"/>
      <c r="J521" s="3"/>
      <c r="K521" s="3"/>
      <c r="L521" s="3"/>
      <c r="M521" s="3"/>
      <c r="N521" s="3"/>
      <c r="O521" s="3"/>
      <c r="P521" s="3"/>
      <c r="Q521" s="3"/>
      <c r="R521" s="3"/>
    </row>
    <row r="522" spans="1:48" x14ac:dyDescent="0.2">
      <c r="A522" s="21" t="str">
        <f t="shared" ref="A522:A570" si="695">B522&amp;D522&amp;E522&amp;F522</f>
        <v>CIMS.CAN.NLService requestedCIMS.CAN.NL.Transportation Personal</v>
      </c>
      <c r="B522" s="1" t="s">
        <v>60</v>
      </c>
      <c r="C522" s="1" t="s">
        <v>215</v>
      </c>
      <c r="E522" s="1" t="s">
        <v>71</v>
      </c>
      <c r="F522" s="6" t="s">
        <v>112</v>
      </c>
      <c r="G522" s="1" t="s">
        <v>139</v>
      </c>
      <c r="H522" s="5">
        <f t="shared" ref="H522:R522" si="696">INDEX($T522:$AT522,MATCH(H$1,$T$2:$AT$2,0))</f>
        <v>9796895.8479007613</v>
      </c>
      <c r="I522" s="5">
        <f t="shared" si="696"/>
        <v>10166789.668264624</v>
      </c>
      <c r="J522" s="5">
        <f t="shared" si="696"/>
        <v>11854874.984386586</v>
      </c>
      <c r="K522" s="5">
        <f t="shared" si="696"/>
        <v>14616133.935391894</v>
      </c>
      <c r="L522" s="5">
        <f t="shared" si="696"/>
        <v>14435025.611388471</v>
      </c>
      <c r="M522" s="5">
        <f t="shared" si="696"/>
        <v>14939237.26411861</v>
      </c>
      <c r="N522" s="5">
        <f t="shared" si="696"/>
        <v>15580662.472303957</v>
      </c>
      <c r="O522" s="5">
        <f t="shared" si="696"/>
        <v>16229413.542056678</v>
      </c>
      <c r="P522" s="5">
        <f t="shared" si="696"/>
        <v>16957292.907427136</v>
      </c>
      <c r="Q522" s="5">
        <f t="shared" si="696"/>
        <v>17768703.306117564</v>
      </c>
      <c r="R522" s="5">
        <f t="shared" si="696"/>
        <v>18668512.894233201</v>
      </c>
      <c r="T522" s="5">
        <f>SUM(NL!C$72,NL!C$107,NL!C$142,NL!C$177,NL!C$212,NL!C$247,NL!C$287,NL!C$325)*1000+T527</f>
        <v>9796895.8479007613</v>
      </c>
      <c r="U522" s="5">
        <f>SUM(NL!D$72,NL!D$107,NL!D$142,NL!D$177,NL!D$212,NL!D$247,NL!D$287,NL!D$325)*1000+U527</f>
        <v>9274179.245178869</v>
      </c>
      <c r="V522" s="5">
        <f>SUM(NL!E$72,NL!E$107,NL!E$142,NL!E$177,NL!E$212,NL!E$247,NL!E$287,NL!E$325)*1000+V527</f>
        <v>9724977.242726624</v>
      </c>
      <c r="W522" s="5">
        <f>SUM(NL!F$72,NL!F$107,NL!F$142,NL!F$177,NL!F$212,NL!F$247,NL!F$287,NL!F$325)*1000+W527</f>
        <v>10354562.264447141</v>
      </c>
      <c r="X522" s="5">
        <f>SUM(NL!G$72,NL!G$107,NL!G$142,NL!G$177,NL!G$212,NL!G$247,NL!G$287,NL!G$325)*1000+X527</f>
        <v>10066917.058047891</v>
      </c>
      <c r="Y522" s="5">
        <f>SUM(NL!H$72,NL!H$107,NL!H$142,NL!H$177,NL!H$212,NL!H$247,NL!H$287,NL!H$325)*1000+Y527</f>
        <v>10166789.668264624</v>
      </c>
      <c r="Z522" s="5">
        <f>SUM(NL!I$72,NL!I$107,NL!I$142,NL!I$177,NL!I$212,NL!I$247,NL!I$287,NL!I$325)*1000+Z527</f>
        <v>9865912.5105368514</v>
      </c>
      <c r="AA522" s="5">
        <f>SUM(NL!J$72,NL!J$107,NL!J$142,NL!J$177,NL!J$212,NL!J$247,NL!J$287,NL!J$325)*1000+AA527</f>
        <v>11452319.028134283</v>
      </c>
      <c r="AB522" s="5">
        <f>SUM(NL!K$72,NL!K$107,NL!K$142,NL!K$177,NL!K$212,NL!K$247,NL!K$287,NL!K$325)*1000+AB527</f>
        <v>12656132.236931834</v>
      </c>
      <c r="AC522" s="5">
        <f>SUM(NL!L$72,NL!L$107,NL!L$142,NL!L$177,NL!L$212,NL!L$247,NL!L$287,NL!L$325)*1000+AC527</f>
        <v>11641516.533179259</v>
      </c>
      <c r="AD522" s="5">
        <f>SUM(NL!M$72,NL!M$107,NL!M$142,NL!M$177,NL!M$212,NL!M$247,NL!M$287,NL!M$325)*1000+AD527</f>
        <v>11854874.984386586</v>
      </c>
      <c r="AE522" s="5">
        <f>SUM(NL!N$72,NL!N$107,NL!N$142,NL!N$177,NL!N$212,NL!N$247,NL!N$287,NL!N$325)*1000+AE527</f>
        <v>13859595.404041501</v>
      </c>
      <c r="AF522" s="5">
        <f>SUM(NL!O$72,NL!O$107,NL!O$142,NL!O$177,NL!O$212,NL!O$247,NL!O$287,NL!O$325)*1000+AF527</f>
        <v>13046362.669148711</v>
      </c>
      <c r="AG522" s="5">
        <f>SUM(NL!P$72,NL!P$107,NL!P$142,NL!P$177,NL!P$212,NL!P$247,NL!P$287,NL!P$325)*1000+AG527</f>
        <v>11617233.281842111</v>
      </c>
      <c r="AH522" s="5">
        <f>SUM(NL!Q$72,NL!Q$107,NL!Q$142,NL!Q$177,NL!Q$212,NL!Q$247,NL!Q$287,NL!Q$325)*1000+AH527</f>
        <v>13838363.914402785</v>
      </c>
      <c r="AI522" s="5">
        <f>SUM(NL!R$72,NL!R$107,NL!R$142,NL!R$177,NL!R$212,NL!R$247,NL!R$287,NL!R$325)*1000+AI527</f>
        <v>14616133.935391894</v>
      </c>
      <c r="AJ522" s="5">
        <f>SUM(NL!S$72,NL!S$107,NL!S$142,NL!S$177,NL!S$212,NL!S$247,NL!S$287,NL!S$325)*1000+AJ527</f>
        <v>14796635.545883868</v>
      </c>
      <c r="AK522" s="5">
        <f>SUM(NL!T$72,NL!T$107,NL!T$142,NL!T$177,NL!T$212,NL!T$247,NL!T$287,NL!T$325)*1000+AK527</f>
        <v>14831057.648334095</v>
      </c>
      <c r="AL522" s="5">
        <f>SUM(NL!U$72,NL!U$107,NL!U$142,NL!U$177,NL!U$212,NL!U$247,NL!U$287,NL!U$325)*1000+AL527</f>
        <v>14830406.886575408</v>
      </c>
      <c r="AM522" s="5">
        <f>SUM(NL!V$72,NL!V$107,NL!V$142,NL!V$177,NL!V$212,NL!V$247,NL!V$287,NL!V$325)*1000+AM527</f>
        <v>14435025.611388471</v>
      </c>
      <c r="AN522" s="5">
        <f>SUM(NL!W$72,NL!W$107,NL!W$142,NL!W$177,NL!W$212,NL!W$247,NL!W$287,NL!W$325)*1000+AN527</f>
        <v>12729540.197588965</v>
      </c>
      <c r="AO522" s="18">
        <f t="shared" ref="AO522" si="697">SUM(AO524:AO526)</f>
        <v>14939237.26411861</v>
      </c>
      <c r="AP522" s="18">
        <f t="shared" ref="AP522:AT522" si="698">SUM(AP524:AP527)</f>
        <v>15580662.472303957</v>
      </c>
      <c r="AQ522" s="18">
        <f t="shared" si="698"/>
        <v>16229413.542056678</v>
      </c>
      <c r="AR522" s="18">
        <f t="shared" si="698"/>
        <v>16957292.907427136</v>
      </c>
      <c r="AS522" s="18">
        <f t="shared" si="698"/>
        <v>17768703.306117564</v>
      </c>
      <c r="AT522" s="18">
        <f t="shared" si="698"/>
        <v>18668512.894233201</v>
      </c>
    </row>
    <row r="523" spans="1:48" x14ac:dyDescent="0.2">
      <c r="A523" s="21" t="str">
        <f t="shared" si="695"/>
        <v>CIMS.CAN.NL.Transportation PersonalService requestedCIMS.CAN.NL.Transportation Personal.Mode</v>
      </c>
      <c r="B523" s="1" t="s">
        <v>112</v>
      </c>
      <c r="C523" s="1" t="s">
        <v>215</v>
      </c>
      <c r="E523" s="1" t="s">
        <v>71</v>
      </c>
      <c r="F523" s="1" t="s">
        <v>326</v>
      </c>
      <c r="G523" s="1" t="s">
        <v>139</v>
      </c>
      <c r="H523" s="22">
        <v>1</v>
      </c>
      <c r="I523" s="22">
        <v>1</v>
      </c>
      <c r="J523" s="22">
        <v>1</v>
      </c>
      <c r="K523" s="22">
        <v>1</v>
      </c>
      <c r="L523" s="22">
        <v>1</v>
      </c>
      <c r="M523" s="22">
        <v>1</v>
      </c>
      <c r="N523" s="22">
        <v>1</v>
      </c>
      <c r="O523" s="22">
        <v>1</v>
      </c>
      <c r="P523" s="22">
        <v>1</v>
      </c>
      <c r="Q523" s="22">
        <v>1</v>
      </c>
      <c r="R523" s="22">
        <v>1</v>
      </c>
      <c r="T523" s="22"/>
      <c r="U523" s="22"/>
      <c r="V523" s="22"/>
      <c r="W523" s="22"/>
      <c r="X523" s="22"/>
      <c r="Y523" s="22"/>
      <c r="Z523" s="22"/>
      <c r="AA523" s="22"/>
      <c r="AB523" s="22"/>
      <c r="AC523" s="22"/>
      <c r="AD523" s="22"/>
      <c r="AE523" s="22"/>
      <c r="AF523" s="22"/>
      <c r="AG523" s="22"/>
      <c r="AH523" s="22"/>
      <c r="AI523" s="22"/>
      <c r="AJ523" s="22"/>
      <c r="AK523" s="22"/>
      <c r="AL523" s="22"/>
      <c r="AM523" s="22"/>
      <c r="AN523" s="22"/>
      <c r="AO523" s="24"/>
      <c r="AP523" s="24"/>
      <c r="AQ523" s="24"/>
      <c r="AR523" s="24"/>
      <c r="AS523" s="24"/>
      <c r="AT523" s="24"/>
    </row>
    <row r="524" spans="1:48" x14ac:dyDescent="0.2">
      <c r="A524" s="21" t="str">
        <f t="shared" si="695"/>
        <v>CIMS.CAN.NL.Transportation Personal.ModeService requestedCIMS.CAN.NL.Transportation Personal.Mode.Urban</v>
      </c>
      <c r="B524" s="1" t="s">
        <v>326</v>
      </c>
      <c r="C524" s="1" t="s">
        <v>215</v>
      </c>
      <c r="E524" s="1" t="s">
        <v>71</v>
      </c>
      <c r="F524" s="1" t="s">
        <v>327</v>
      </c>
      <c r="G524" s="1" t="s">
        <v>139</v>
      </c>
      <c r="H524" s="14">
        <f t="shared" ref="H524:R524" si="699">INDEX($T524:$AT524,MATCH(H$1,$T$2:$AT$2,0))/INDEX($T522:$AT522,MATCH(H$1,$T$2:$AT$2,0))</f>
        <v>0.54805905238317187</v>
      </c>
      <c r="I524" s="14">
        <f t="shared" si="699"/>
        <v>0.53944402972356353</v>
      </c>
      <c r="J524" s="14">
        <f t="shared" si="699"/>
        <v>0.53400524991568599</v>
      </c>
      <c r="K524" s="14">
        <f t="shared" si="699"/>
        <v>0.53601601449930492</v>
      </c>
      <c r="L524" s="14">
        <f t="shared" si="699"/>
        <v>0.51045517091861858</v>
      </c>
      <c r="M524" s="14">
        <f t="shared" si="699"/>
        <v>0.50976674138231182</v>
      </c>
      <c r="N524" s="14">
        <f t="shared" si="699"/>
        <v>0.50662916859551976</v>
      </c>
      <c r="O524" s="14">
        <f t="shared" si="699"/>
        <v>0.5057561456341757</v>
      </c>
      <c r="P524" s="14">
        <f t="shared" si="699"/>
        <v>0.50486430734779075</v>
      </c>
      <c r="Q524" s="14">
        <f t="shared" si="699"/>
        <v>0.50397131343684276</v>
      </c>
      <c r="R524" s="14">
        <f t="shared" si="699"/>
        <v>0.50309149730840153</v>
      </c>
      <c r="T524" s="5">
        <f t="shared" ref="T524:AT524" si="700">SUM(T528:T530)/(1-$H527)</f>
        <v>5369277.4546971228</v>
      </c>
      <c r="U524" s="5">
        <f t="shared" si="700"/>
        <v>4945977.9337974209</v>
      </c>
      <c r="V524" s="5">
        <f t="shared" si="700"/>
        <v>5354973.2781402357</v>
      </c>
      <c r="W524" s="5">
        <f t="shared" si="700"/>
        <v>5825048.2370205671</v>
      </c>
      <c r="X524" s="5">
        <f t="shared" si="700"/>
        <v>5561640.8276072731</v>
      </c>
      <c r="Y524" s="5">
        <f t="shared" si="700"/>
        <v>5484413.9880005606</v>
      </c>
      <c r="Z524" s="5">
        <f t="shared" si="700"/>
        <v>5607603.8126588641</v>
      </c>
      <c r="AA524" s="5">
        <f t="shared" si="700"/>
        <v>6203496.6256456627</v>
      </c>
      <c r="AB524" s="5">
        <f t="shared" si="700"/>
        <v>6785762.7516886331</v>
      </c>
      <c r="AC524" s="5">
        <f t="shared" si="700"/>
        <v>6193300.1686492218</v>
      </c>
      <c r="AD524" s="5">
        <f t="shared" si="700"/>
        <v>6330565.4787565721</v>
      </c>
      <c r="AE524" s="5">
        <f t="shared" si="700"/>
        <v>7424248.3015310504</v>
      </c>
      <c r="AF524" s="5">
        <f t="shared" si="700"/>
        <v>7432626.6191858705</v>
      </c>
      <c r="AG524" s="5">
        <f t="shared" si="700"/>
        <v>6590561.3841469688</v>
      </c>
      <c r="AH524" s="5">
        <f t="shared" si="700"/>
        <v>7419461.830398961</v>
      </c>
      <c r="AI524" s="5">
        <f t="shared" si="700"/>
        <v>7834481.8594368044</v>
      </c>
      <c r="AJ524" s="5">
        <f t="shared" si="700"/>
        <v>7504064.7983484967</v>
      </c>
      <c r="AK524" s="5">
        <f t="shared" si="700"/>
        <v>7638254.3224910963</v>
      </c>
      <c r="AL524" s="5">
        <f t="shared" si="700"/>
        <v>7571808.1883143317</v>
      </c>
      <c r="AM524" s="5">
        <f t="shared" si="700"/>
        <v>7368433.4656759389</v>
      </c>
      <c r="AN524" s="5">
        <f t="shared" si="700"/>
        <v>7105163.0677782428</v>
      </c>
      <c r="AO524" s="5">
        <f t="shared" si="700"/>
        <v>7615526.2988669472</v>
      </c>
      <c r="AP524" s="5">
        <f t="shared" si="700"/>
        <v>7893618.074510769</v>
      </c>
      <c r="AQ524" s="5">
        <f t="shared" si="700"/>
        <v>8208125.63893368</v>
      </c>
      <c r="AR524" s="5">
        <f t="shared" si="700"/>
        <v>8561131.9382018056</v>
      </c>
      <c r="AS524" s="5">
        <f t="shared" si="700"/>
        <v>8954916.743253639</v>
      </c>
      <c r="AT524" s="5">
        <f t="shared" si="700"/>
        <v>9391970.1044809818</v>
      </c>
    </row>
    <row r="525" spans="1:48" x14ac:dyDescent="0.2">
      <c r="A525" s="21" t="str">
        <f t="shared" si="695"/>
        <v>CIMS.CAN.NL.Transportation Personal.ModeService requestedCIMS.CAN.NL.Transportation Personal.Mode.Intercity Land</v>
      </c>
      <c r="B525" s="1" t="s">
        <v>326</v>
      </c>
      <c r="C525" s="1" t="s">
        <v>215</v>
      </c>
      <c r="E525" s="1" t="s">
        <v>71</v>
      </c>
      <c r="F525" s="1" t="s">
        <v>328</v>
      </c>
      <c r="G525" s="1" t="s">
        <v>139</v>
      </c>
      <c r="H525" s="14">
        <f t="shared" ref="H525:R525" si="701">INDEX($T525:$AT525,MATCH(H$1,$T$2:$AT$2,0))/INDEX($T522:$AT522,MATCH(H$1,$T$2:$AT$2,0))</f>
        <v>0.35797885946078595</v>
      </c>
      <c r="I525" s="14">
        <f t="shared" si="701"/>
        <v>0.35337331894081259</v>
      </c>
      <c r="J525" s="14">
        <f t="shared" si="701"/>
        <v>0.34811652281828559</v>
      </c>
      <c r="K525" s="14">
        <f t="shared" si="701"/>
        <v>0.37266499129257974</v>
      </c>
      <c r="L525" s="14">
        <f t="shared" si="701"/>
        <v>0.34842040508737609</v>
      </c>
      <c r="M525" s="14">
        <f t="shared" si="701"/>
        <v>0.34333334933430448</v>
      </c>
      <c r="N525" s="14">
        <f t="shared" si="701"/>
        <v>0.33711947013995647</v>
      </c>
      <c r="O525" s="14">
        <f t="shared" si="701"/>
        <v>0.33280766313308141</v>
      </c>
      <c r="P525" s="14">
        <f t="shared" si="701"/>
        <v>0.32883594852039788</v>
      </c>
      <c r="Q525" s="14">
        <f t="shared" si="701"/>
        <v>0.32519193044982464</v>
      </c>
      <c r="R525" s="14">
        <f t="shared" si="701"/>
        <v>0.32186108207620395</v>
      </c>
      <c r="T525" s="5">
        <f t="shared" ref="T525:AT525" si="702">SUM(T533:T535)</f>
        <v>3507081.6018876242</v>
      </c>
      <c r="U525" s="5">
        <f t="shared" si="702"/>
        <v>3400250.5703807785</v>
      </c>
      <c r="V525" s="5">
        <f t="shared" si="702"/>
        <v>3627759.0636822511</v>
      </c>
      <c r="W525" s="5">
        <f t="shared" si="702"/>
        <v>3694167.2093375921</v>
      </c>
      <c r="X525" s="5">
        <f t="shared" si="702"/>
        <v>3476226.7797295265</v>
      </c>
      <c r="Y525" s="5">
        <f t="shared" si="702"/>
        <v>3592672.2080478328</v>
      </c>
      <c r="Z525" s="5">
        <f t="shared" si="702"/>
        <v>3436412.019571723</v>
      </c>
      <c r="AA525" s="5">
        <f t="shared" si="702"/>
        <v>4141912.5008811252</v>
      </c>
      <c r="AB525" s="5">
        <f t="shared" si="702"/>
        <v>4461293.814315849</v>
      </c>
      <c r="AC525" s="5">
        <f t="shared" si="702"/>
        <v>4099358.2296386156</v>
      </c>
      <c r="AD525" s="5">
        <f t="shared" si="702"/>
        <v>4126877.8580101361</v>
      </c>
      <c r="AE525" s="5">
        <f t="shared" si="702"/>
        <v>4784182.4102475913</v>
      </c>
      <c r="AF525" s="5">
        <f t="shared" si="702"/>
        <v>5209435.6888553184</v>
      </c>
      <c r="AG525" s="5">
        <f t="shared" si="702"/>
        <v>4613909.0805233046</v>
      </c>
      <c r="AH525" s="5">
        <f t="shared" si="702"/>
        <v>5198613.1984589668</v>
      </c>
      <c r="AI525" s="5">
        <f t="shared" si="702"/>
        <v>5446921.4257639991</v>
      </c>
      <c r="AJ525" s="5">
        <f t="shared" si="702"/>
        <v>5261564.5033757277</v>
      </c>
      <c r="AK525" s="5">
        <f t="shared" si="702"/>
        <v>5390934.9932216723</v>
      </c>
      <c r="AL525" s="5">
        <f t="shared" si="702"/>
        <v>5239202.6604124121</v>
      </c>
      <c r="AM525" s="5">
        <f t="shared" si="702"/>
        <v>5029457.4709666194</v>
      </c>
      <c r="AN525" s="5">
        <f t="shared" si="702"/>
        <v>4900430.5797501234</v>
      </c>
      <c r="AO525" s="5">
        <f t="shared" si="702"/>
        <v>5129138.3663896937</v>
      </c>
      <c r="AP525" s="5">
        <f t="shared" si="702"/>
        <v>5252544.6770926137</v>
      </c>
      <c r="AQ525" s="5">
        <f t="shared" si="702"/>
        <v>5401273.1949522682</v>
      </c>
      <c r="AR525" s="5">
        <f t="shared" si="702"/>
        <v>5576167.4975520177</v>
      </c>
      <c r="AS525" s="5">
        <f t="shared" si="702"/>
        <v>5778238.9297065521</v>
      </c>
      <c r="AT525" s="5">
        <f t="shared" si="702"/>
        <v>6008667.7608914636</v>
      </c>
    </row>
    <row r="526" spans="1:48" x14ac:dyDescent="0.2">
      <c r="A526" s="21" t="str">
        <f t="shared" si="695"/>
        <v>CIMS.CAN.NL.Transportation Personal.ModeService requestedCIMS.CAN.NL.Transportation Personal.Mode.Intercity Air</v>
      </c>
      <c r="B526" s="1" t="s">
        <v>326</v>
      </c>
      <c r="C526" s="1" t="s">
        <v>215</v>
      </c>
      <c r="E526" s="1" t="s">
        <v>71</v>
      </c>
      <c r="F526" s="1" t="s">
        <v>329</v>
      </c>
      <c r="G526" s="1" t="s">
        <v>139</v>
      </c>
      <c r="H526" s="14">
        <f t="shared" ref="H526:R526" si="703">INDEX($T526:$AT526,MATCH(H$1,$T$2:$AT$2,0))/INDEX($T522:$AT522,MATCH(H$1,$T$2:$AT$2,0))</f>
        <v>9.396208815604197E-2</v>
      </c>
      <c r="I526" s="14">
        <f t="shared" si="703"/>
        <v>0.10718265133562399</v>
      </c>
      <c r="J526" s="14">
        <f t="shared" si="703"/>
        <v>0.1178782272660282</v>
      </c>
      <c r="K526" s="14">
        <f t="shared" si="703"/>
        <v>9.1318994208115345E-2</v>
      </c>
      <c r="L526" s="14">
        <f t="shared" si="703"/>
        <v>0.14112442399400524</v>
      </c>
      <c r="M526" s="14">
        <f t="shared" si="703"/>
        <v>0.14689990928338362</v>
      </c>
      <c r="N526" s="14">
        <f t="shared" si="703"/>
        <v>0.15173796109886206</v>
      </c>
      <c r="O526" s="14">
        <f t="shared" si="703"/>
        <v>0.15693056855448745</v>
      </c>
      <c r="P526" s="14">
        <f t="shared" si="703"/>
        <v>0.16180206656078444</v>
      </c>
      <c r="Q526" s="14">
        <f t="shared" si="703"/>
        <v>0.16634703394463018</v>
      </c>
      <c r="R526" s="14">
        <f t="shared" si="703"/>
        <v>0.17056553645229083</v>
      </c>
      <c r="T526" s="5">
        <f>SUM(NL!C$325)*1000</f>
        <v>920536.79131601285</v>
      </c>
      <c r="U526" s="5">
        <f>SUM(NL!D$325)*1000</f>
        <v>927950.74100066919</v>
      </c>
      <c r="V526" s="5">
        <f>SUM(NL!E$325)*1000</f>
        <v>742244.90090413881</v>
      </c>
      <c r="W526" s="5">
        <f>SUM(NL!F$325)*1000</f>
        <v>835346.81808898086</v>
      </c>
      <c r="X526" s="5">
        <f>SUM(NL!G$325)*1000</f>
        <v>1029049.4507110909</v>
      </c>
      <c r="Y526" s="5">
        <f>SUM(NL!H$325)*1000</f>
        <v>1089703.4722162315</v>
      </c>
      <c r="Z526" s="5">
        <f>SUM(NL!I$325)*1000</f>
        <v>821896.67830626189</v>
      </c>
      <c r="AA526" s="5">
        <f>SUM(NL!J$325)*1000</f>
        <v>1106909.9016074967</v>
      </c>
      <c r="AB526" s="5">
        <f>SUM(NL!K$325)*1000</f>
        <v>1409075.6709273546</v>
      </c>
      <c r="AC526" s="5">
        <f>SUM(NL!L$325)*1000</f>
        <v>1348858.1348914211</v>
      </c>
      <c r="AD526" s="5">
        <f>SUM(NL!M$325)*1000</f>
        <v>1397431.6476198744</v>
      </c>
      <c r="AE526" s="5">
        <f>SUM(NL!N$325)*1000</f>
        <v>1651164.6922628575</v>
      </c>
      <c r="AF526" s="5">
        <f>SUM(NL!O$325)*1000</f>
        <v>404300.36110752122</v>
      </c>
      <c r="AG526" s="5">
        <f>SUM(NL!P$325)*1000</f>
        <v>412762.81717183581</v>
      </c>
      <c r="AH526" s="5">
        <f>SUM(NL!Q$325)*1000</f>
        <v>1220288.8855448547</v>
      </c>
      <c r="AI526" s="5">
        <f>SUM(NL!R$325)*1000</f>
        <v>1334730.6501910905</v>
      </c>
      <c r="AJ526" s="5">
        <f>SUM(NL!S$325)*1000</f>
        <v>2031006.2441596421</v>
      </c>
      <c r="AK526" s="5">
        <f>SUM(NL!T$325)*1000</f>
        <v>1801868.332621329</v>
      </c>
      <c r="AL526" s="5">
        <f>SUM(NL!U$325)*1000</f>
        <v>2019396.0378486663</v>
      </c>
      <c r="AM526" s="5">
        <f>SUM(NL!V$325)*1000</f>
        <v>2037134.6747459113</v>
      </c>
      <c r="AN526" s="5">
        <f>SUM(NL!W$325)*1000</f>
        <v>723946.5500605969</v>
      </c>
      <c r="AO526" s="41">
        <f t="shared" ref="AO526" si="704">AM526*(1+$AV526)^5</f>
        <v>2194572.5988619677</v>
      </c>
      <c r="AP526" s="18">
        <f t="shared" ref="AP526" si="705">AO526*(1+$AV526)^5</f>
        <v>2364177.9561169576</v>
      </c>
      <c r="AQ526" s="18">
        <f t="shared" ref="AQ526" si="706">AP526*(1+$AV526)^5</f>
        <v>2546891.0944608524</v>
      </c>
      <c r="AR526" s="18">
        <f t="shared" ref="AR526" si="707">AQ526*(1+$AV526)^5</f>
        <v>2743725.0356982434</v>
      </c>
      <c r="AS526" s="18">
        <f t="shared" ref="AS526" si="708">AR526*(1+$AV526)^5</f>
        <v>2955771.0920148012</v>
      </c>
      <c r="AT526" s="18">
        <f t="shared" ref="AT526" si="709">AS526*(1+$AV526)^5</f>
        <v>3184204.9165713945</v>
      </c>
      <c r="AV526" s="46">
        <f t="shared" ref="AV526" si="710">AV474</f>
        <v>1.4999999999999999E-2</v>
      </c>
    </row>
    <row r="527" spans="1:48" x14ac:dyDescent="0.2">
      <c r="A527" s="21" t="str">
        <f t="shared" si="695"/>
        <v>CIMS.CAN.NL.Transportation Personal.Mode.UrbanWalk Cycle UrbanMarket share</v>
      </c>
      <c r="B527" s="1" t="s">
        <v>327</v>
      </c>
      <c r="C527" s="1" t="s">
        <v>215</v>
      </c>
      <c r="D527" s="1" t="s">
        <v>119</v>
      </c>
      <c r="E527" s="1" t="s">
        <v>72</v>
      </c>
      <c r="G527" s="1" t="s">
        <v>73</v>
      </c>
      <c r="H527" s="14">
        <f>Inputs!$C$85</f>
        <v>8.9086859688195987E-3</v>
      </c>
      <c r="I527" s="36">
        <f t="shared" ref="I527:R527" si="711">H527</f>
        <v>8.9086859688195987E-3</v>
      </c>
      <c r="J527" s="36">
        <f t="shared" si="711"/>
        <v>8.9086859688195987E-3</v>
      </c>
      <c r="K527" s="36">
        <f t="shared" si="711"/>
        <v>8.9086859688195987E-3</v>
      </c>
      <c r="L527" s="36">
        <f t="shared" si="711"/>
        <v>8.9086859688195987E-3</v>
      </c>
      <c r="M527" s="36">
        <f t="shared" si="711"/>
        <v>8.9086859688195987E-3</v>
      </c>
      <c r="N527" s="36">
        <f t="shared" si="711"/>
        <v>8.9086859688195987E-3</v>
      </c>
      <c r="O527" s="36">
        <f t="shared" si="711"/>
        <v>8.9086859688195987E-3</v>
      </c>
      <c r="P527" s="36">
        <f t="shared" si="711"/>
        <v>8.9086859688195987E-3</v>
      </c>
      <c r="Q527" s="36">
        <f t="shared" si="711"/>
        <v>8.9086859688195987E-3</v>
      </c>
      <c r="R527" s="36">
        <f t="shared" si="711"/>
        <v>8.9086859688195987E-3</v>
      </c>
      <c r="T527" s="5">
        <f t="shared" ref="T527:AT527" si="712">$H527*T524</f>
        <v>47833.206723359668</v>
      </c>
      <c r="U527" s="5">
        <f t="shared" si="712"/>
        <v>44062.164220912433</v>
      </c>
      <c r="V527" s="5">
        <f t="shared" si="712"/>
        <v>47705.775306371805</v>
      </c>
      <c r="W527" s="5">
        <f t="shared" si="712"/>
        <v>51893.525496842463</v>
      </c>
      <c r="X527" s="5">
        <f t="shared" si="712"/>
        <v>49546.911604519133</v>
      </c>
      <c r="Y527" s="5">
        <f t="shared" si="712"/>
        <v>48858.921942098532</v>
      </c>
      <c r="Z527" s="5">
        <f t="shared" si="712"/>
        <v>49956.381404533306</v>
      </c>
      <c r="AA527" s="5">
        <f t="shared" si="712"/>
        <v>55265.003346509242</v>
      </c>
      <c r="AB527" s="5">
        <f t="shared" si="712"/>
        <v>60452.229413707195</v>
      </c>
      <c r="AC527" s="5">
        <f t="shared" si="712"/>
        <v>55174.166313133377</v>
      </c>
      <c r="AD527" s="5">
        <f t="shared" si="712"/>
        <v>56397.019855292398</v>
      </c>
      <c r="AE527" s="5">
        <f t="shared" si="712"/>
        <v>66140.29667288241</v>
      </c>
      <c r="AF527" s="5">
        <f t="shared" si="712"/>
        <v>66214.936473816211</v>
      </c>
      <c r="AG527" s="5">
        <f t="shared" si="712"/>
        <v>58713.241729594374</v>
      </c>
      <c r="AH527" s="5">
        <f t="shared" si="712"/>
        <v>66097.655504667797</v>
      </c>
      <c r="AI527" s="5">
        <f t="shared" si="712"/>
        <v>69794.938614136336</v>
      </c>
      <c r="AJ527" s="5">
        <f t="shared" si="712"/>
        <v>66851.35677816032</v>
      </c>
      <c r="AK527" s="5">
        <f t="shared" si="712"/>
        <v>68046.809109052076</v>
      </c>
      <c r="AL527" s="5">
        <f t="shared" si="712"/>
        <v>67454.861365829231</v>
      </c>
      <c r="AM527" s="5">
        <f t="shared" si="712"/>
        <v>65643.059827848003</v>
      </c>
      <c r="AN527" s="5">
        <f t="shared" si="712"/>
        <v>63297.666528091249</v>
      </c>
      <c r="AO527" s="5">
        <f t="shared" si="712"/>
        <v>67844.332283892625</v>
      </c>
      <c r="AP527" s="5">
        <f t="shared" si="712"/>
        <v>70321.764583614859</v>
      </c>
      <c r="AQ527" s="5">
        <f t="shared" si="712"/>
        <v>73123.613709876881</v>
      </c>
      <c r="AR527" s="5">
        <f t="shared" si="712"/>
        <v>76268.435975071756</v>
      </c>
      <c r="AS527" s="5">
        <f t="shared" si="712"/>
        <v>79776.541142571397</v>
      </c>
      <c r="AT527" s="5">
        <f t="shared" si="712"/>
        <v>83670.112289362864</v>
      </c>
    </row>
    <row r="528" spans="1:48" x14ac:dyDescent="0.2">
      <c r="A528" s="21" t="str">
        <f t="shared" si="695"/>
        <v>CIMS.CAN.NL.Transportation Personal.Mode.UrbanPassenger Vehicle Urban 1 PassengerMarket share</v>
      </c>
      <c r="B528" s="1" t="s">
        <v>327</v>
      </c>
      <c r="C528" s="1" t="s">
        <v>215</v>
      </c>
      <c r="D528" s="1" t="s">
        <v>121</v>
      </c>
      <c r="E528" s="1" t="s">
        <v>72</v>
      </c>
      <c r="G528" s="1" t="s">
        <v>73</v>
      </c>
      <c r="H528" s="14" cm="1">
        <f t="array" ref="H528">(1-$H527)*INDEX($T528:$AT528,MATCH(H$1,$T$2:$AT$2,0))/SUM(_xlfn._xlws.FILTER($T528:$AT530,$T$2:$AT$2=H$1))</f>
        <v>0.30793719816216969</v>
      </c>
      <c r="I528" s="14" cm="1">
        <f t="array" ref="I528">(1-$H527)*INDEX($T528:$AT528,MATCH(I$1,$T$2:$AT$2,0))/SUM(_xlfn._xlws.FILTER($T528:$AT530,$T$2:$AT$2=I$1))</f>
        <v>0.3139368948462572</v>
      </c>
      <c r="J528" s="14" cm="1">
        <f t="array" ref="J528">(1-$H527)*INDEX($T528:$AT528,MATCH(J$1,$T$2:$AT$2,0))/SUM(_xlfn._xlws.FILTER($T528:$AT530,$T$2:$AT$2=J$1))</f>
        <v>0.32761304635651045</v>
      </c>
      <c r="K528" s="14" cm="1">
        <f t="array" ref="K528">(1-$H527)*INDEX($T528:$AT528,MATCH(K$1,$T$2:$AT$2,0))/SUM(_xlfn._xlws.FILTER($T528:$AT530,$T$2:$AT$2=K$1))</f>
        <v>0.34867296349226251</v>
      </c>
      <c r="L528" s="14" cm="1">
        <f t="array" ref="L528">(1-$H527)*INDEX($T528:$AT528,MATCH(L$1,$T$2:$AT$2,0))/SUM(_xlfn._xlws.FILTER($T528:$AT530,$T$2:$AT$2=L$1))</f>
        <v>0.33890863118870723</v>
      </c>
      <c r="M528" s="14" cm="1">
        <f t="array" ref="M528">(1-$H527)*INDEX($T528:$AT528,MATCH(M$1,$T$2:$AT$2,0))/SUM(_xlfn._xlws.FILTER($T528:$AT530,$T$2:$AT$2=M$1))</f>
        <v>0.33415734542232944</v>
      </c>
      <c r="N528" s="14" cm="1">
        <f t="array" ref="N528">(1-$H527)*INDEX($T528:$AT528,MATCH(N$1,$T$2:$AT$2,0))/SUM(_xlfn._xlws.FILTER($T528:$AT530,$T$2:$AT$2=N$1))</f>
        <v>0.32950855805833845</v>
      </c>
      <c r="O528" s="14" cm="1">
        <f t="array" ref="O528">(1-$H527)*INDEX($T528:$AT528,MATCH(O$1,$T$2:$AT$2,0))/SUM(_xlfn._xlws.FILTER($T528:$AT530,$T$2:$AT$2=O$1))</f>
        <v>0.32506623169549353</v>
      </c>
      <c r="P528" s="14" cm="1">
        <f t="array" ref="P528">(1-$H527)*INDEX($T528:$AT528,MATCH(P$1,$T$2:$AT$2,0))/SUM(_xlfn._xlws.FILTER($T528:$AT530,$T$2:$AT$2=P$1))</f>
        <v>0.32084724684653748</v>
      </c>
      <c r="Q528" s="14" cm="1">
        <f t="array" ref="Q528">(1-$H527)*INDEX($T528:$AT528,MATCH(Q$1,$T$2:$AT$2,0))/SUM(_xlfn._xlws.FILTER($T528:$AT530,$T$2:$AT$2=Q$1))</f>
        <v>0.31686353911878534</v>
      </c>
      <c r="R528" s="14" cm="1">
        <f t="array" ref="R528">(1-$H527)*INDEX($T528:$AT528,MATCH(R$1,$T$2:$AT$2,0))/SUM(_xlfn._xlws.FILTER($T528:$AT530,$T$2:$AT$2=R$1))</f>
        <v>0.31312234623572355</v>
      </c>
      <c r="T528" s="5">
        <f>(T545*NL!C$77*Inputs!D$73+T547*NL!C$112*Inputs!D$75)*Inputs!$C$55+NL!C$142*1000</f>
        <v>1653400.255554738</v>
      </c>
      <c r="U528" s="5">
        <f>(U545*NL!D$77*Inputs!E$73+U547*NL!D$112*Inputs!E$75)*Inputs!$C$55+NL!D$142*1000</f>
        <v>1639764.9922957979</v>
      </c>
      <c r="V528" s="5">
        <f>(V545*NL!E$77*Inputs!F$73+V547*NL!E$112*Inputs!F$75)*Inputs!$C$55+NL!E$142*1000</f>
        <v>1728354.9078146364</v>
      </c>
      <c r="W528" s="5">
        <f>(W545*NL!F$77*Inputs!G$73+W547*NL!F$112*Inputs!G$75)*Inputs!$C$55+NL!F$142*1000</f>
        <v>1738538.652490902</v>
      </c>
      <c r="X528" s="5">
        <f>(X545*NL!G$77*Inputs!H$73+X547*NL!G$112*Inputs!H$75)*Inputs!$C$55+NL!G$142*1000</f>
        <v>1628454.1082140352</v>
      </c>
      <c r="Y528" s="5">
        <f>(Y545*NL!H$77*Inputs!I$73+Y547*NL!H$112*Inputs!I$75)*Inputs!$C$55+NL!H$142*1000</f>
        <v>1721759.897444274</v>
      </c>
      <c r="Z528" s="5">
        <f>(Z545*NL!I$77*Inputs!J$73+Z547*NL!I$112*Inputs!J$75)*Inputs!$C$55+NL!I$142*1000</f>
        <v>1670564.7222644808</v>
      </c>
      <c r="AA528" s="5">
        <f>(AA545*NL!J$77*Inputs!K$73+AA547*NL!J$112*Inputs!K$75)*Inputs!$C$55+NL!J$142*1000</f>
        <v>2015964.6867525007</v>
      </c>
      <c r="AB528" s="5">
        <f>(AB545*NL!K$77*Inputs!L$73+AB547*NL!K$112*Inputs!L$75)*Inputs!$C$55+NL!K$142*1000</f>
        <v>2189744.8932671035</v>
      </c>
      <c r="AC528" s="5">
        <f>(AC545*NL!L$77*Inputs!M$73+AC547*NL!L$112*Inputs!M$75)*Inputs!$C$55+NL!L$142*1000</f>
        <v>2048890.2059640654</v>
      </c>
      <c r="AD528" s="5">
        <f>(AD545*NL!M$77*Inputs!N$73+AD547*NL!M$112*Inputs!N$75)*Inputs!$C$55+NL!M$142*1000</f>
        <v>2073975.8416548015</v>
      </c>
      <c r="AE528" s="5">
        <f>(AE545*NL!N$77*Inputs!O$73+AE547*NL!N$112*Inputs!O$75)*Inputs!$C$55+NL!N$142*1000</f>
        <v>2394419.2084749616</v>
      </c>
      <c r="AF528" s="5">
        <f>(AF545*NL!O$77*Inputs!P$73+AF547*NL!O$112*Inputs!P$75)*Inputs!$C$55+NL!O$142*1000</f>
        <v>2656103.8918548548</v>
      </c>
      <c r="AG528" s="5">
        <f>(AG545*NL!P$77*Inputs!Q$73+AG547*NL!P$112*Inputs!Q$75)*Inputs!$C$55+NL!P$142*1000</f>
        <v>2324557.020216662</v>
      </c>
      <c r="AH528" s="5">
        <f>(AH545*NL!Q$77*Inputs!R$73+AH547*NL!Q$112*Inputs!R$75)*Inputs!$C$55+NL!Q$142*1000</f>
        <v>2620053.8413949078</v>
      </c>
      <c r="AI528" s="5">
        <f>(AI545*NL!R$77*Inputs!S$73+AI547*NL!R$112*Inputs!S$75)*Inputs!$C$55+NL!R$142*1000</f>
        <v>2731672.0073562022</v>
      </c>
      <c r="AJ528" s="5">
        <f>(AJ545*NL!S$77*Inputs!T$73+AJ547*NL!S$112*Inputs!T$75)*Inputs!$C$55+NL!S$142*1000</f>
        <v>2639667.0483849868</v>
      </c>
      <c r="AK528" s="5">
        <f>(AK545*NL!T$77*Inputs!U$73+AK547*NL!T$112*Inputs!U$75)*Inputs!$C$55+NL!T$142*1000</f>
        <v>2707801.2216041866</v>
      </c>
      <c r="AL528" s="5">
        <f>(AL545*NL!U$77*Inputs!V$73+AL547*NL!U$112*Inputs!V$75)*Inputs!$C$55+NL!U$142*1000</f>
        <v>2611121.7034102734</v>
      </c>
      <c r="AM528" s="5">
        <f>(AM545*NL!V$77*Inputs!W$73+AM547*NL!V$112*Inputs!W$75)*Inputs!$C$55+NL!V$142*1000</f>
        <v>2497225.699857295</v>
      </c>
      <c r="AN528" s="5">
        <f>(AN545*NL!W$77*Inputs!X$73+AN547*NL!W$112*Inputs!X$75)*Inputs!$C$55+NL!W$142*1000</f>
        <v>2438754.7034875993</v>
      </c>
      <c r="AO528" s="48">
        <f>(AO545*NL!$W$77*Inputs!$X$73+AO547*NL!$W$112*Inputs!$X$75)*Inputs!$C$55+NL!$W$142*1000</f>
        <v>2544784.0520233167</v>
      </c>
      <c r="AP528" s="48">
        <f>(AP545*NL!$W$77*Inputs!$X$73+AP547*NL!$W$112*Inputs!$X$75)*Inputs!$C$55+NL!$W$142*1000</f>
        <v>2601014.7095952816</v>
      </c>
      <c r="AQ528" s="48">
        <f>(AQ545*NL!$W$77*Inputs!$X$73+AQ547*NL!$W$112*Inputs!$X$75)*Inputs!$C$55+NL!$W$142*1000</f>
        <v>2668184.4707313366</v>
      </c>
      <c r="AR528" s="48">
        <f>(AR545*NL!$W$77*Inputs!$X$73+AR547*NL!$W$112*Inputs!$X$75)*Inputs!$C$55+NL!$W$142*1000</f>
        <v>2746815.6122620106</v>
      </c>
      <c r="AS528" s="48">
        <f>(AS545*NL!$W$77*Inputs!$X$73+AS547*NL!$W$112*Inputs!$X$75)*Inputs!$C$55+NL!$W$142*1000</f>
        <v>2837486.6117814146</v>
      </c>
      <c r="AT528" s="48">
        <f>(AT545*NL!$W$77*Inputs!$X$73+AT547*NL!$W$112*Inputs!$X$75)*Inputs!$C$55+NL!$W$142*1000</f>
        <v>2940835.7148908591</v>
      </c>
    </row>
    <row r="529" spans="1:48" x14ac:dyDescent="0.2">
      <c r="A529" s="21" t="str">
        <f t="shared" si="695"/>
        <v>CIMS.CAN.NL.Transportation Personal.Mode.UrbanPassenger Vehicle Urban 3 PassengerMarket share</v>
      </c>
      <c r="B529" s="1" t="s">
        <v>327</v>
      </c>
      <c r="C529" s="1" t="s">
        <v>215</v>
      </c>
      <c r="D529" s="1" t="s">
        <v>120</v>
      </c>
      <c r="E529" s="1" t="s">
        <v>72</v>
      </c>
      <c r="G529" s="1" t="s">
        <v>73</v>
      </c>
      <c r="H529" s="14" cm="1">
        <f t="array" ref="H529">(1-$H527)*INDEX($T529:$AT529,MATCH(H$1,$T$2:$AT$2,0))/SUM(_xlfn._xlws.FILTER($T528:$AT530,$T$2:$AT$2=H$1))</f>
        <v>0.41317521792029782</v>
      </c>
      <c r="I529" s="14" cm="1">
        <f t="array" ref="I529">(1-$H527)*INDEX($T529:$AT529,MATCH(I$1,$T$2:$AT$2,0))/SUM(_xlfn._xlws.FILTER($T528:$AT530,$T$2:$AT$2=I$1))</f>
        <v>0.42387129430790704</v>
      </c>
      <c r="J529" s="14" cm="1">
        <f t="array" ref="J529">(1-$H527)*INDEX($T529:$AT529,MATCH(J$1,$T$2:$AT$2,0))/SUM(_xlfn._xlws.FILTER($T528:$AT530,$T$2:$AT$2=J$1))</f>
        <v>0.44438351813699861</v>
      </c>
      <c r="K529" s="14" cm="1">
        <f t="array" ref="K529">(1-$H527)*INDEX($T529:$AT529,MATCH(K$1,$T$2:$AT$2,0))/SUM(_xlfn._xlws.FILTER($T528:$AT530,$T$2:$AT$2=K$1))</f>
        <v>0.48471271011909062</v>
      </c>
      <c r="L529" s="14" cm="1">
        <f t="array" ref="L529">(1-$H527)*INDEX($T529:$AT529,MATCH(L$1,$T$2:$AT$2,0))/SUM(_xlfn._xlws.FILTER($T528:$AT530,$T$2:$AT$2=L$1))</f>
        <v>0.48235306548496543</v>
      </c>
      <c r="M529" s="14" cm="1">
        <f t="array" ref="M529">(1-$H527)*INDEX($T529:$AT529,MATCH(M$1,$T$2:$AT$2,0))/SUM(_xlfn._xlws.FILTER($T528:$AT530,$T$2:$AT$2=M$1))</f>
        <v>0.47991537481154284</v>
      </c>
      <c r="N529" s="14" cm="1">
        <f t="array" ref="N529">(1-$H527)*INDEX($T529:$AT529,MATCH(N$1,$T$2:$AT$2,0))/SUM(_xlfn._xlws.FILTER($T528:$AT530,$T$2:$AT$2=N$1))</f>
        <v>0.47760178340520693</v>
      </c>
      <c r="O529" s="14" cm="1">
        <f t="array" ref="O529">(1-$H527)*INDEX($T529:$AT529,MATCH(O$1,$T$2:$AT$2,0))/SUM(_xlfn._xlws.FILTER($T528:$AT530,$T$2:$AT$2=O$1))</f>
        <v>0.47541966680213238</v>
      </c>
      <c r="P529" s="14" cm="1">
        <f t="array" ref="P529">(1-$H527)*INDEX($T529:$AT529,MATCH(P$1,$T$2:$AT$2,0))/SUM(_xlfn._xlws.FILTER($T528:$AT530,$T$2:$AT$2=P$1))</f>
        <v>0.47337465150333496</v>
      </c>
      <c r="Q529" s="14" cm="1">
        <f t="array" ref="Q529">(1-$H527)*INDEX($T529:$AT529,MATCH(Q$1,$T$2:$AT$2,0))/SUM(_xlfn._xlws.FILTER($T528:$AT530,$T$2:$AT$2=Q$1))</f>
        <v>0.47146972703619489</v>
      </c>
      <c r="R529" s="14" cm="1">
        <f t="array" ref="R529">(1-$H527)*INDEX($T529:$AT529,MATCH(R$1,$T$2:$AT$2,0))/SUM(_xlfn._xlws.FILTER($T528:$AT530,$T$2:$AT$2=R$1))</f>
        <v>0.46970546745583114</v>
      </c>
      <c r="T529" s="5">
        <f>(T545*NL!C$77*Inputs!D$74+T547*NL!C$112*Inputs!D$76)*Inputs!$C$55</f>
        <v>2218452.3824190255</v>
      </c>
      <c r="U529" s="5">
        <f>(U545*NL!D$77*Inputs!E$74+U547*NL!D$112*Inputs!E$76)*Inputs!$C$55</f>
        <v>2201088.8052807106</v>
      </c>
      <c r="V529" s="5">
        <f>(V545*NL!E$77*Inputs!F$74+V547*NL!E$112*Inputs!F$76)*Inputs!$C$55</f>
        <v>2319617.0010192269</v>
      </c>
      <c r="W529" s="5">
        <f>(W545*NL!F$77*Inputs!G$74+W547*NL!F$112*Inputs!G$76)*Inputs!$C$55</f>
        <v>2338914.9490328226</v>
      </c>
      <c r="X529" s="5">
        <f>(X545*NL!G$77*Inputs!H$74+X547*NL!G$112*Inputs!H$76)*Inputs!$C$55</f>
        <v>2197237.5817887187</v>
      </c>
      <c r="Y529" s="5">
        <f>(Y545*NL!H$77*Inputs!I$74+Y547*NL!H$112*Inputs!I$76)*Inputs!$C$55</f>
        <v>2324685.6556141879</v>
      </c>
      <c r="Z529" s="5">
        <f>(Z545*NL!I$77*Inputs!J$74+Z547*NL!I$112*Inputs!J$76)*Inputs!$C$55</f>
        <v>2251969.5449898499</v>
      </c>
      <c r="AA529" s="5">
        <f>(AA545*NL!J$77*Inputs!K$74+AA547*NL!J$112*Inputs!K$76)*Inputs!$C$55</f>
        <v>2717331.6245466527</v>
      </c>
      <c r="AB529" s="5">
        <f>(AB545*NL!K$77*Inputs!L$74+AB547*NL!K$112*Inputs!L$76)*Inputs!$C$55</f>
        <v>2949462.3180078231</v>
      </c>
      <c r="AC529" s="5">
        <f>(AC545*NL!L$77*Inputs!M$74+AC547*NL!L$112*Inputs!M$76)*Inputs!$C$55</f>
        <v>2769625.2073720223</v>
      </c>
      <c r="AD529" s="5">
        <f>(AD545*NL!M$77*Inputs!N$74+AD547*NL!M$112*Inputs!N$76)*Inputs!$C$55</f>
        <v>2813198.959246478</v>
      </c>
      <c r="AE529" s="5">
        <f>(AE545*NL!N$77*Inputs!O$74+AE547*NL!N$112*Inputs!O$76)*Inputs!$C$55</f>
        <v>3259882.3613832057</v>
      </c>
      <c r="AF529" s="5">
        <f>(AF545*NL!O$77*Inputs!P$74+AF547*NL!O$112*Inputs!P$76)*Inputs!$C$55</f>
        <v>3632740.9918572009</v>
      </c>
      <c r="AG529" s="5">
        <f>(AG545*NL!P$77*Inputs!Q$74+AG547*NL!P$112*Inputs!Q$76)*Inputs!$C$55</f>
        <v>3196655.775200713</v>
      </c>
      <c r="AH529" s="5">
        <f>(AH545*NL!Q$77*Inputs!R$74+AH547*NL!Q$112*Inputs!R$76)*Inputs!$C$55</f>
        <v>3622427.0334993862</v>
      </c>
      <c r="AI529" s="5">
        <f>(AI545*NL!R$77*Inputs!S$74+AI547*NL!R$112*Inputs!S$76)*Inputs!$C$55</f>
        <v>3797472.9344664663</v>
      </c>
      <c r="AJ529" s="5">
        <f>(AJ545*NL!S$77*Inputs!T$74+AJ547*NL!S$112*Inputs!T$76)*Inputs!$C$55</f>
        <v>3688626.9231853499</v>
      </c>
      <c r="AK529" s="5">
        <f>(AK545*NL!T$77*Inputs!U$74+AK547*NL!T$112*Inputs!U$76)*Inputs!$C$55</f>
        <v>3807592.9397778581</v>
      </c>
      <c r="AL529" s="5">
        <f>(AL545*NL!U$77*Inputs!V$74+AL547*NL!U$112*Inputs!V$76)*Inputs!$C$55</f>
        <v>3697517.1895382293</v>
      </c>
      <c r="AM529" s="5">
        <f>(AM545*NL!V$77*Inputs!W$74+AM547*NL!V$112*Inputs!W$76)*Inputs!$C$55</f>
        <v>3554186.4699907969</v>
      </c>
      <c r="AN529" s="5">
        <f>(AN545*NL!W$77*Inputs!X$74+AN547*NL!W$112*Inputs!X$76)*Inputs!$C$55</f>
        <v>3484270.3777625519</v>
      </c>
      <c r="AO529" s="48">
        <f>(AO545*NL!$W$77*Inputs!$X$74+AO547*NL!$W$112*Inputs!$X$76)*Inputs!$C$55</f>
        <v>3654808.1581078921</v>
      </c>
      <c r="AP529" s="48">
        <f>(AP545*NL!$W$77*Inputs!$X$74+AP547*NL!$W$112*Inputs!$X$76)*Inputs!$C$55</f>
        <v>3770006.0699059186</v>
      </c>
      <c r="AQ529" s="48">
        <f>(AQ545*NL!$W$77*Inputs!$X$74+AQ547*NL!$W$112*Inputs!$X$76)*Inputs!$C$55</f>
        <v>3902304.3563318904</v>
      </c>
      <c r="AR529" s="48">
        <f>(AR545*NL!$W$77*Inputs!$X$74+AR547*NL!$W$112*Inputs!$X$76)*Inputs!$C$55</f>
        <v>4052622.8477203506</v>
      </c>
      <c r="AS529" s="48">
        <f>(AS545*NL!$W$77*Inputs!$X$74+AS547*NL!$W$112*Inputs!$X$76)*Inputs!$C$55</f>
        <v>4221972.1525736442</v>
      </c>
      <c r="AT529" s="48">
        <f>(AT545*NL!$W$77*Inputs!$X$74+AT547*NL!$W$112*Inputs!$X$76)*Inputs!$C$55</f>
        <v>4411459.7082564309</v>
      </c>
    </row>
    <row r="530" spans="1:48" x14ac:dyDescent="0.2">
      <c r="A530" s="21" t="str">
        <f t="shared" si="695"/>
        <v>CIMS.CAN.NL.Transportation Personal.Mode.UrbanPublic Transit UrbanMarket share</v>
      </c>
      <c r="B530" s="1" t="s">
        <v>327</v>
      </c>
      <c r="C530" s="1" t="s">
        <v>215</v>
      </c>
      <c r="D530" s="1" t="s">
        <v>122</v>
      </c>
      <c r="E530" s="1" t="s">
        <v>72</v>
      </c>
      <c r="G530" s="1" t="s">
        <v>73</v>
      </c>
      <c r="H530" s="14" cm="1">
        <f t="array" ref="H530">(1-$H$9)*INDEX($T530:$AT530,MATCH(H$1,$T$2:$AT$2,0))/SUM(_xlfn._xlws.FILTER($T528:$AT530,$T$2:$AT$2=H$1))</f>
        <v>0.27240567455948789</v>
      </c>
      <c r="I530" s="14" cm="1">
        <f t="array" ref="I530">(1-$H$9)*INDEX($T530:$AT530,MATCH(I$1,$T$2:$AT$2,0))/SUM(_xlfn._xlws.FILTER($T528:$AT530,$T$2:$AT$2=I$1))</f>
        <v>0.2555598271231016</v>
      </c>
      <c r="J530" s="14" cm="1">
        <f t="array" ref="J530">(1-$H$9)*INDEX($T530:$AT530,MATCH(J$1,$T$2:$AT$2,0))/SUM(_xlfn._xlws.FILTER($T528:$AT530,$T$2:$AT$2=J$1))</f>
        <v>0.22106414054475157</v>
      </c>
      <c r="K530" s="14" cm="1">
        <f t="array" ref="K530">(1-$H$9)*INDEX($T530:$AT530,MATCH(K$1,$T$2:$AT$2,0))/SUM(_xlfn._xlws.FILTER($T528:$AT530,$T$2:$AT$2=K$1))</f>
        <v>0.15912321921011779</v>
      </c>
      <c r="L530" s="14" cm="1">
        <f t="array" ref="L530">(1-$H$9)*INDEX($T530:$AT530,MATCH(L$1,$T$2:$AT$2,0))/SUM(_xlfn._xlws.FILTER($T528:$AT530,$T$2:$AT$2=L$1))</f>
        <v>0.17135617571577755</v>
      </c>
      <c r="M530" s="14" cm="1">
        <f t="array" ref="M530">(1-$H$9)*INDEX($T530:$AT530,MATCH(M$1,$T$2:$AT$2,0))/SUM(_xlfn._xlws.FILTER($T528:$AT530,$T$2:$AT$2=M$1))</f>
        <v>0.17860977216851986</v>
      </c>
      <c r="N530" s="14" cm="1">
        <f t="array" ref="N530">(1-$H$9)*INDEX($T530:$AT530,MATCH(N$1,$T$2:$AT$2,0))/SUM(_xlfn._xlws.FILTER($T528:$AT530,$T$2:$AT$2=N$1))</f>
        <v>0.18563473411880493</v>
      </c>
      <c r="O530" s="14" cm="1">
        <f t="array" ref="O530">(1-$H$9)*INDEX($T530:$AT530,MATCH(O$1,$T$2:$AT$2,0))/SUM(_xlfn._xlws.FILTER($T528:$AT530,$T$2:$AT$2=O$1))</f>
        <v>0.19231872263947405</v>
      </c>
      <c r="P530" s="14" cm="1">
        <f t="array" ref="P530">(1-$H$9)*INDEX($T530:$AT530,MATCH(P$1,$T$2:$AT$2,0))/SUM(_xlfn._xlws.FILTER($T528:$AT530,$T$2:$AT$2=P$1))</f>
        <v>0.19863902840653319</v>
      </c>
      <c r="Q530" s="14" cm="1">
        <f t="array" ref="Q530">(1-$H$9)*INDEX($T530:$AT530,MATCH(Q$1,$T$2:$AT$2,0))/SUM(_xlfn._xlws.FILTER($T528:$AT530,$T$2:$AT$2=Q$1))</f>
        <v>0.20458059212677288</v>
      </c>
      <c r="R530" s="14" cm="1">
        <f t="array" ref="R530">(1-$H$9)*INDEX($T530:$AT530,MATCH(R$1,$T$2:$AT$2,0))/SUM(_xlfn._xlws.FILTER($T528:$AT530,$T$2:$AT$2=R$1))</f>
        <v>0.21013553180335279</v>
      </c>
      <c r="T530" s="5">
        <f>SUM(NL!C$177,NL!C$212)*1000</f>
        <v>1449591.6099999999</v>
      </c>
      <c r="U530" s="5">
        <f>SUM(NL!D$177,NL!D$212)*1000</f>
        <v>1061061.9720000001</v>
      </c>
      <c r="V530" s="5">
        <f>SUM(NL!E$177,NL!E$212)*1000</f>
        <v>1259295.594</v>
      </c>
      <c r="W530" s="5">
        <f>SUM(NL!F$177,NL!F$212)*1000</f>
        <v>1695701.1099999999</v>
      </c>
      <c r="X530" s="5">
        <f>SUM(NL!G$177,NL!G$212)*1000</f>
        <v>1686402.226</v>
      </c>
      <c r="Y530" s="5">
        <f>SUM(NL!H$177,NL!H$212)*1000</f>
        <v>1389109.5129999998</v>
      </c>
      <c r="Z530" s="5">
        <f>SUM(NL!I$177,NL!I$212)*1000</f>
        <v>1635113.1640000001</v>
      </c>
      <c r="AA530" s="5">
        <f>SUM(NL!J$177,NL!J$212)*1000</f>
        <v>1414935.311</v>
      </c>
      <c r="AB530" s="5">
        <f>SUM(NL!K$177,NL!K$212)*1000</f>
        <v>1586103.311</v>
      </c>
      <c r="AC530" s="5">
        <f>SUM(NL!L$177,NL!L$212)*1000</f>
        <v>1319610.5890000002</v>
      </c>
      <c r="AD530" s="5">
        <f>SUM(NL!M$177,NL!M$212)*1000</f>
        <v>1386993.6579999998</v>
      </c>
      <c r="AE530" s="5">
        <f>SUM(NL!N$177,NL!N$212)*1000</f>
        <v>1703806.4350000001</v>
      </c>
      <c r="AF530" s="5">
        <f>SUM(NL!O$177,NL!O$212)*1000</f>
        <v>1077566.7989999999</v>
      </c>
      <c r="AG530" s="5">
        <f>SUM(NL!P$177,NL!P$212)*1000</f>
        <v>1010635.347</v>
      </c>
      <c r="AH530" s="5">
        <f>SUM(NL!Q$177,NL!Q$212)*1000</f>
        <v>1110883.3</v>
      </c>
      <c r="AI530" s="5">
        <f>SUM(NL!R$177,NL!R$212)*1000</f>
        <v>1235541.9790000001</v>
      </c>
      <c r="AJ530" s="5">
        <f>SUM(NL!S$177,NL!S$212)*1000</f>
        <v>1108919.47</v>
      </c>
      <c r="AK530" s="5">
        <f>SUM(NL!T$177,NL!T$212)*1000</f>
        <v>1054813.352</v>
      </c>
      <c r="AL530" s="5">
        <f>SUM(NL!U$177,NL!U$212)*1000</f>
        <v>1195714.4339999999</v>
      </c>
      <c r="AM530" s="5">
        <f>SUM(NL!V$177,NL!V$212)*1000</f>
        <v>1251378.236</v>
      </c>
      <c r="AN530" s="5">
        <f>SUM(NL!W$177,NL!W$212)*1000</f>
        <v>1118840.3200000001</v>
      </c>
      <c r="AO530" s="41">
        <f t="shared" ref="AO530" si="713">AM530*(1+$AV530)^5</f>
        <v>1348089.7564518454</v>
      </c>
      <c r="AP530" s="18">
        <f t="shared" ref="AP530" si="714">AO530*(1+$AV530)^5</f>
        <v>1452275.5304259551</v>
      </c>
      <c r="AQ530" s="18">
        <f t="shared" ref="AQ530" si="715">AP530*(1+$AV530)^5</f>
        <v>1564513.1981605764</v>
      </c>
      <c r="AR530" s="18">
        <f t="shared" ref="AR530" si="716">AQ530*(1+$AV530)^5</f>
        <v>1685425.0422443731</v>
      </c>
      <c r="AS530" s="18">
        <f t="shared" ref="AS530" si="717">AR530*(1+$AV530)^5</f>
        <v>1815681.4377560089</v>
      </c>
      <c r="AT530" s="18">
        <f t="shared" ref="AT530" si="718">AS530*(1+$AV530)^5</f>
        <v>1956004.5690443306</v>
      </c>
      <c r="AV530" s="46">
        <f t="shared" ref="AV530" si="719">AV478</f>
        <v>1.4999999999999999E-2</v>
      </c>
    </row>
    <row r="531" spans="1:48" x14ac:dyDescent="0.2">
      <c r="A531" s="21" t="str">
        <f t="shared" si="695"/>
        <v>CIMS.CAN.NL.Transportation Personal.Mode.UrbanPassenger Vehicle Urban 1 PassengerService requestedCIMS.CAN.NL.Transportation Personal.Passenger Vehicles</v>
      </c>
      <c r="B531" s="1" t="s">
        <v>327</v>
      </c>
      <c r="C531" s="1" t="s">
        <v>215</v>
      </c>
      <c r="D531" s="1" t="s">
        <v>121</v>
      </c>
      <c r="E531" s="1" t="s">
        <v>71</v>
      </c>
      <c r="F531" s="1" t="s">
        <v>330</v>
      </c>
      <c r="G531" s="1" t="s">
        <v>157</v>
      </c>
      <c r="H531" s="14">
        <v>1</v>
      </c>
      <c r="I531" s="14"/>
      <c r="J531" s="14"/>
      <c r="K531" s="14"/>
      <c r="L531" s="14"/>
      <c r="M531" s="14"/>
      <c r="N531" s="14"/>
      <c r="O531" s="14"/>
      <c r="P531" s="14"/>
      <c r="Q531" s="14"/>
      <c r="R531" s="14"/>
      <c r="T531" s="5"/>
      <c r="U531" s="5"/>
      <c r="V531" s="5"/>
      <c r="W531" s="5"/>
      <c r="X531" s="5"/>
      <c r="Y531" s="5"/>
      <c r="Z531" s="5"/>
      <c r="AA531" s="5"/>
      <c r="AB531" s="5"/>
      <c r="AC531" s="5"/>
      <c r="AD531" s="5"/>
      <c r="AE531" s="5"/>
      <c r="AF531" s="5"/>
      <c r="AG531" s="5"/>
      <c r="AH531" s="5"/>
      <c r="AI531" s="5"/>
      <c r="AJ531" s="5"/>
      <c r="AK531" s="5"/>
      <c r="AL531" s="5"/>
      <c r="AM531" s="5"/>
      <c r="AN531" s="5"/>
      <c r="AO531" s="18"/>
      <c r="AP531" s="18"/>
      <c r="AQ531" s="18"/>
      <c r="AR531" s="18"/>
      <c r="AS531" s="18"/>
      <c r="AT531" s="18"/>
    </row>
    <row r="532" spans="1:48" x14ac:dyDescent="0.2">
      <c r="A532" s="21" t="str">
        <f t="shared" si="695"/>
        <v>CIMS.CAN.NL.Transportation Personal.Mode.UrbanPassenger Vehicle Urban 3 PassengerService requestedCIMS.CAN.NL.Transportation Personal.Passenger Vehicles</v>
      </c>
      <c r="B532" s="1" t="s">
        <v>327</v>
      </c>
      <c r="C532" s="1" t="s">
        <v>215</v>
      </c>
      <c r="D532" s="1" t="s">
        <v>120</v>
      </c>
      <c r="E532" s="1" t="s">
        <v>71</v>
      </c>
      <c r="F532" s="1" t="s">
        <v>330</v>
      </c>
      <c r="G532" s="1" t="s">
        <v>157</v>
      </c>
      <c r="H532" s="14">
        <f t="shared" ref="H532" si="720">ROUND(1/3,6)</f>
        <v>0.33333299999999999</v>
      </c>
      <c r="I532" s="14"/>
      <c r="J532" s="14"/>
      <c r="K532" s="14"/>
      <c r="L532" s="14"/>
      <c r="M532" s="14"/>
      <c r="N532" s="14"/>
      <c r="O532" s="14"/>
      <c r="P532" s="14"/>
      <c r="Q532" s="14"/>
      <c r="R532" s="14"/>
      <c r="T532" s="5"/>
      <c r="U532" s="5"/>
      <c r="V532" s="5"/>
      <c r="W532" s="5"/>
      <c r="X532" s="5"/>
      <c r="Y532" s="5"/>
      <c r="Z532" s="5"/>
      <c r="AA532" s="5"/>
      <c r="AB532" s="5"/>
      <c r="AC532" s="5"/>
      <c r="AD532" s="5"/>
      <c r="AE532" s="5"/>
      <c r="AF532" s="5"/>
      <c r="AG532" s="5"/>
      <c r="AH532" s="5"/>
      <c r="AI532" s="5"/>
      <c r="AJ532" s="5"/>
      <c r="AK532" s="5"/>
      <c r="AL532" s="5"/>
      <c r="AM532" s="5"/>
      <c r="AN532" s="5"/>
      <c r="AO532" s="18"/>
      <c r="AP532" s="18"/>
      <c r="AQ532" s="18"/>
      <c r="AR532" s="18"/>
      <c r="AS532" s="18"/>
      <c r="AT532" s="18"/>
    </row>
    <row r="533" spans="1:48" x14ac:dyDescent="0.2">
      <c r="A533" s="21" t="str">
        <f t="shared" si="695"/>
        <v>CIMS.CAN.NL.Transportation Personal.Mode.Intercity LandBus IntercityMarket share</v>
      </c>
      <c r="B533" s="1" t="s">
        <v>328</v>
      </c>
      <c r="C533" s="1" t="s">
        <v>215</v>
      </c>
      <c r="D533" s="1" t="s">
        <v>123</v>
      </c>
      <c r="E533" s="1" t="s">
        <v>72</v>
      </c>
      <c r="G533" s="1" t="s">
        <v>73</v>
      </c>
      <c r="H533" s="14" cm="1">
        <f t="array" ref="H533">INDEX($T533:$AT533,MATCH(H$1,$T$2:$AT$2,0))/SUM(_xlfn._xlws.FILTER($T533:$AT535,$T$2:$AT$2=H$1))</f>
        <v>0.10053973246879079</v>
      </c>
      <c r="I533" s="14" cm="1">
        <f t="array" ref="I533">INDEX($T533:$AT533,MATCH(I$1,$T$2:$AT$2,0))/SUM(_xlfn._xlws.FILTER($T533:$AT535,$T$2:$AT$2=I$1))</f>
        <v>8.4616576574678845E-2</v>
      </c>
      <c r="J533" s="14" cm="1">
        <f t="array" ref="J533">INDEX($T533:$AT533,MATCH(J$1,$T$2:$AT$2,0))/SUM(_xlfn._xlws.FILTER($T533:$AT535,$T$2:$AT$2=J$1))</f>
        <v>4.2138583690443904E-2</v>
      </c>
      <c r="K533" s="14" cm="1">
        <f t="array" ref="K533">INDEX($T533:$AT533,MATCH(K$1,$T$2:$AT$2,0))/SUM(_xlfn._xlws.FILTER($T533:$AT535,$T$2:$AT$2=K$1))</f>
        <v>3.1185919480410714E-2</v>
      </c>
      <c r="L533" s="14" cm="1">
        <f t="array" ref="L533">INDEX($T533:$AT533,MATCH(L$1,$T$2:$AT$2,0))/SUM(_xlfn._xlws.FILTER($T533:$AT535,$T$2:$AT$2=L$1))</f>
        <v>2.7623001447370635E-2</v>
      </c>
      <c r="M533" s="14" cm="1">
        <f t="array" ref="M533">INDEX($T533:$AT533,MATCH(M$1,$T$2:$AT$2,0))/SUM(_xlfn._xlws.FILTER($T533:$AT535,$T$2:$AT$2=M$1))</f>
        <v>2.325981534522667E-2</v>
      </c>
      <c r="N533" s="14" cm="1">
        <f t="array" ref="N533">INDEX($T533:$AT533,MATCH(N$1,$T$2:$AT$2,0))/SUM(_xlfn._xlws.FILTER($T533:$AT535,$T$2:$AT$2=N$1))</f>
        <v>1.9504714325727646E-2</v>
      </c>
      <c r="O533" s="14" cm="1">
        <f t="array" ref="O533">INDEX($T533:$AT533,MATCH(O$1,$T$2:$AT$2,0))/SUM(_xlfn._xlws.FILTER($T533:$AT535,$T$2:$AT$2=O$1))</f>
        <v>1.6288154342611209E-2</v>
      </c>
      <c r="P533" s="14" cm="1">
        <f t="array" ref="P533">INDEX($T533:$AT533,MATCH(P$1,$T$2:$AT$2,0))/SUM(_xlfn._xlws.FILTER($T533:$AT535,$T$2:$AT$2=P$1))</f>
        <v>1.3548489557580791E-2</v>
      </c>
      <c r="Q533" s="14" cm="1">
        <f t="array" ref="Q533">INDEX($T533:$AT533,MATCH(Q$1,$T$2:$AT$2,0))/SUM(_xlfn._xlws.FILTER($T533:$AT535,$T$2:$AT$2=Q$1))</f>
        <v>1.1227675881843384E-2</v>
      </c>
      <c r="R533" s="14" cm="1">
        <f t="array" ref="R533">INDEX($T533:$AT533,MATCH(R$1,$T$2:$AT$2,0))/SUM(_xlfn._xlws.FILTER($T533:$AT535,$T$2:$AT$2=R$1))</f>
        <v>9.2718381763753927E-3</v>
      </c>
      <c r="T533" s="5">
        <f>NL!C$247*1000</f>
        <v>352601.04599999997</v>
      </c>
      <c r="U533" s="5">
        <f>NL!D$247*1000</f>
        <v>272455.70699999999</v>
      </c>
      <c r="V533" s="5">
        <f>NL!E$247*1000</f>
        <v>333002.03699999995</v>
      </c>
      <c r="W533" s="5">
        <f>NL!F$247*1000</f>
        <v>376514.70899999997</v>
      </c>
      <c r="X533" s="5">
        <f>NL!G$247*1000</f>
        <v>364516.14</v>
      </c>
      <c r="Y533" s="5">
        <f>NL!H$247*1000</f>
        <v>303999.62299999996</v>
      </c>
      <c r="Z533" s="5">
        <f>NL!I$247*1000</f>
        <v>251976.59</v>
      </c>
      <c r="AA533" s="5">
        <f>NL!J$247*1000</f>
        <v>304447.27399999998</v>
      </c>
      <c r="AB533" s="5">
        <f>NL!K$247*1000</f>
        <v>301318.31899999996</v>
      </c>
      <c r="AC533" s="5">
        <f>NL!L$247*1000</f>
        <v>198869.255</v>
      </c>
      <c r="AD533" s="5">
        <f>NL!M$247*1000</f>
        <v>173900.788</v>
      </c>
      <c r="AE533" s="5">
        <f>NL!N$247*1000</f>
        <v>214869.731</v>
      </c>
      <c r="AF533" s="5">
        <f>NL!O$247*1000</f>
        <v>126904.295</v>
      </c>
      <c r="AG533" s="5">
        <f>NL!P$247*1000</f>
        <v>151325.231</v>
      </c>
      <c r="AH533" s="5">
        <f>NL!Q$247*1000</f>
        <v>153065.97899999999</v>
      </c>
      <c r="AI533" s="5">
        <f>NL!R$247*1000</f>
        <v>169867.253</v>
      </c>
      <c r="AJ533" s="5">
        <f>NL!S$247*1000</f>
        <v>151227.29300000001</v>
      </c>
      <c r="AK533" s="5">
        <f>NL!T$247*1000</f>
        <v>129278.299</v>
      </c>
      <c r="AL533" s="5">
        <f>NL!U$247*1000</f>
        <v>141579.07800000001</v>
      </c>
      <c r="AM533" s="5">
        <f>NL!V$247*1000</f>
        <v>138928.71099999998</v>
      </c>
      <c r="AN533" s="5">
        <f>NL!W$247*1000</f>
        <v>116877.22100000001</v>
      </c>
      <c r="AO533" s="41">
        <f t="shared" ref="AO533:AO534" si="721">AM533*(1+$AV533)^5</f>
        <v>119302.81128234185</v>
      </c>
      <c r="AP533" s="18">
        <f t="shared" ref="AP533:AP534" si="722">AO533*(1+$AV533)^5</f>
        <v>102449.38340981278</v>
      </c>
      <c r="AQ533" s="18">
        <f t="shared" ref="AQ533:AQ534" si="723">AP533*(1+$AV533)^5</f>
        <v>87976.771445991311</v>
      </c>
      <c r="AR533" s="18">
        <f t="shared" ref="AR533:AR534" si="724">AQ533*(1+$AV533)^5</f>
        <v>75548.647111904924</v>
      </c>
      <c r="AS533" s="18">
        <f t="shared" ref="AS533:AS534" si="725">AR533*(1+$AV533)^5</f>
        <v>64876.193870594783</v>
      </c>
      <c r="AT533" s="18">
        <f t="shared" ref="AT533:AT534" si="726">AS533*(1+$AV533)^5</f>
        <v>55711.395134589518</v>
      </c>
      <c r="AV533" s="46">
        <f>AV481</f>
        <v>-0.03</v>
      </c>
    </row>
    <row r="534" spans="1:48" x14ac:dyDescent="0.2">
      <c r="A534" s="21" t="str">
        <f t="shared" si="695"/>
        <v>CIMS.CAN.NL.Transportation Personal.Mode.Intercity LandRail IntercityMarket share</v>
      </c>
      <c r="B534" s="1" t="s">
        <v>328</v>
      </c>
      <c r="C534" s="1" t="s">
        <v>215</v>
      </c>
      <c r="D534" s="1" t="s">
        <v>124</v>
      </c>
      <c r="E534" s="1" t="s">
        <v>72</v>
      </c>
      <c r="G534" s="1" t="s">
        <v>73</v>
      </c>
      <c r="H534" s="14" cm="1">
        <f t="array" ref="H534">INDEX($T534:$AT534,MATCH(H$1,$T$2:$AT$2,0))/SUM(_xlfn._xlws.FILTER($T533:$AT535,$T$2:$AT$2=H$1))</f>
        <v>0</v>
      </c>
      <c r="I534" s="14" cm="1">
        <f t="array" ref="I534">INDEX($T534:$AT534,MATCH(I$1,$T$2:$AT$2,0))/SUM(_xlfn._xlws.FILTER($T533:$AT535,$T$2:$AT$2=I$1))</f>
        <v>0</v>
      </c>
      <c r="J534" s="14" cm="1">
        <f t="array" ref="J534">INDEX($T534:$AT534,MATCH(J$1,$T$2:$AT$2,0))/SUM(_xlfn._xlws.FILTER($T533:$AT535,$T$2:$AT$2=J$1))</f>
        <v>0</v>
      </c>
      <c r="K534" s="14" cm="1">
        <f t="array" ref="K534">INDEX($T534:$AT534,MATCH(K$1,$T$2:$AT$2,0))/SUM(_xlfn._xlws.FILTER($T533:$AT535,$T$2:$AT$2=K$1))</f>
        <v>0</v>
      </c>
      <c r="L534" s="14" cm="1">
        <f t="array" ref="L534">INDEX($T534:$AT534,MATCH(L$1,$T$2:$AT$2,0))/SUM(_xlfn._xlws.FILTER($T533:$AT535,$T$2:$AT$2=L$1))</f>
        <v>0</v>
      </c>
      <c r="M534" s="14" cm="1">
        <f t="array" ref="M534">INDEX($T534:$AT534,MATCH(M$1,$T$2:$AT$2,0))/SUM(_xlfn._xlws.FILTER($T533:$AT535,$T$2:$AT$2=M$1))</f>
        <v>0</v>
      </c>
      <c r="N534" s="14" cm="1">
        <f t="array" ref="N534">INDEX($T534:$AT534,MATCH(N$1,$T$2:$AT$2,0))/SUM(_xlfn._xlws.FILTER($T533:$AT535,$T$2:$AT$2=N$1))</f>
        <v>0</v>
      </c>
      <c r="O534" s="14" cm="1">
        <f t="array" ref="O534">INDEX($T534:$AT534,MATCH(O$1,$T$2:$AT$2,0))/SUM(_xlfn._xlws.FILTER($T533:$AT535,$T$2:$AT$2=O$1))</f>
        <v>0</v>
      </c>
      <c r="P534" s="14" cm="1">
        <f t="array" ref="P534">INDEX($T534:$AT534,MATCH(P$1,$T$2:$AT$2,0))/SUM(_xlfn._xlws.FILTER($T533:$AT535,$T$2:$AT$2=P$1))</f>
        <v>0</v>
      </c>
      <c r="Q534" s="14" cm="1">
        <f t="array" ref="Q534">INDEX($T534:$AT534,MATCH(Q$1,$T$2:$AT$2,0))/SUM(_xlfn._xlws.FILTER($T533:$AT535,$T$2:$AT$2=Q$1))</f>
        <v>0</v>
      </c>
      <c r="R534" s="14" cm="1">
        <f t="array" ref="R534">INDEX($T534:$AT534,MATCH(R$1,$T$2:$AT$2,0))/SUM(_xlfn._xlws.FILTER($T533:$AT535,$T$2:$AT$2=R$1))</f>
        <v>0</v>
      </c>
      <c r="T534" s="5">
        <f>NL!C$287*1000</f>
        <v>0</v>
      </c>
      <c r="U534" s="5">
        <f>NL!D$287*1000</f>
        <v>0</v>
      </c>
      <c r="V534" s="5">
        <f>NL!E$287*1000</f>
        <v>0</v>
      </c>
      <c r="W534" s="5">
        <f>NL!F$287*1000</f>
        <v>0</v>
      </c>
      <c r="X534" s="5">
        <f>NL!G$287*1000</f>
        <v>0</v>
      </c>
      <c r="Y534" s="5">
        <f>NL!H$287*1000</f>
        <v>0</v>
      </c>
      <c r="Z534" s="5">
        <f>NL!I$287*1000</f>
        <v>0</v>
      </c>
      <c r="AA534" s="5">
        <f>NL!J$287*1000</f>
        <v>0</v>
      </c>
      <c r="AB534" s="5">
        <f>NL!K$287*1000</f>
        <v>0</v>
      </c>
      <c r="AC534" s="5">
        <f>NL!L$287*1000</f>
        <v>0</v>
      </c>
      <c r="AD534" s="5">
        <f>NL!M$287*1000</f>
        <v>0</v>
      </c>
      <c r="AE534" s="5">
        <f>NL!N$287*1000</f>
        <v>0</v>
      </c>
      <c r="AF534" s="5">
        <f>NL!O$287*1000</f>
        <v>0</v>
      </c>
      <c r="AG534" s="5">
        <f>NL!P$287*1000</f>
        <v>0</v>
      </c>
      <c r="AH534" s="5">
        <f>NL!Q$287*1000</f>
        <v>0</v>
      </c>
      <c r="AI534" s="5">
        <f>NL!R$287*1000</f>
        <v>0</v>
      </c>
      <c r="AJ534" s="5">
        <f>NL!S$287*1000</f>
        <v>0</v>
      </c>
      <c r="AK534" s="5">
        <f>NL!T$287*1000</f>
        <v>0</v>
      </c>
      <c r="AL534" s="5">
        <f>NL!U$287*1000</f>
        <v>0</v>
      </c>
      <c r="AM534" s="5">
        <f>NL!V$287*1000</f>
        <v>0</v>
      </c>
      <c r="AN534" s="5">
        <f>NL!W$287*1000</f>
        <v>0</v>
      </c>
      <c r="AO534" s="41">
        <f t="shared" si="721"/>
        <v>0</v>
      </c>
      <c r="AP534" s="18">
        <f t="shared" si="722"/>
        <v>0</v>
      </c>
      <c r="AQ534" s="18">
        <f t="shared" si="723"/>
        <v>0</v>
      </c>
      <c r="AR534" s="18">
        <f t="shared" si="724"/>
        <v>0</v>
      </c>
      <c r="AS534" s="18">
        <f t="shared" si="725"/>
        <v>0</v>
      </c>
      <c r="AT534" s="18">
        <f t="shared" si="726"/>
        <v>0</v>
      </c>
      <c r="AV534" s="46">
        <f>AV482</f>
        <v>0</v>
      </c>
    </row>
    <row r="535" spans="1:48" x14ac:dyDescent="0.2">
      <c r="A535" s="21" t="str">
        <f t="shared" si="695"/>
        <v>CIMS.CAN.NL.Transportation Personal.Mode.Intercity LandPassenger Vehicle IntercityMarket share</v>
      </c>
      <c r="B535" s="1" t="s">
        <v>328</v>
      </c>
      <c r="C535" s="1" t="s">
        <v>215</v>
      </c>
      <c r="D535" s="1" t="s">
        <v>125</v>
      </c>
      <c r="E535" s="1" t="s">
        <v>72</v>
      </c>
      <c r="G535" s="1" t="s">
        <v>73</v>
      </c>
      <c r="H535" s="14" cm="1">
        <f t="array" ref="H535">INDEX($T535:$AT535,MATCH(H$1,$T$2:$AT$2,0))/SUM(_xlfn._xlws.FILTER($T533:$AT535,$T$2:$AT$2=H$1))</f>
        <v>0.89946026753120922</v>
      </c>
      <c r="I535" s="14" cm="1">
        <f t="array" ref="I535">INDEX($T535:$AT535,MATCH(I$1,$T$2:$AT$2,0))/SUM(_xlfn._xlws.FILTER($T533:$AT535,$T$2:$AT$2=I$1))</f>
        <v>0.91538342342532109</v>
      </c>
      <c r="J535" s="14" cm="1">
        <f t="array" ref="J535">INDEX($T535:$AT535,MATCH(J$1,$T$2:$AT$2,0))/SUM(_xlfn._xlws.FILTER($T533:$AT535,$T$2:$AT$2=J$1))</f>
        <v>0.95786141630955601</v>
      </c>
      <c r="K535" s="14" cm="1">
        <f t="array" ref="K535">INDEX($T535:$AT535,MATCH(K$1,$T$2:$AT$2,0))/SUM(_xlfn._xlws.FILTER($T533:$AT535,$T$2:$AT$2=K$1))</f>
        <v>0.96881408051958939</v>
      </c>
      <c r="L535" s="14" cm="1">
        <f t="array" ref="L535">INDEX($T535:$AT535,MATCH(L$1,$T$2:$AT$2,0))/SUM(_xlfn._xlws.FILTER($T533:$AT535,$T$2:$AT$2=L$1))</f>
        <v>0.97237699855262938</v>
      </c>
      <c r="M535" s="14" cm="1">
        <f t="array" ref="M535">INDEX($T535:$AT535,MATCH(M$1,$T$2:$AT$2,0))/SUM(_xlfn._xlws.FILTER($T533:$AT535,$T$2:$AT$2=M$1))</f>
        <v>0.97674018465477319</v>
      </c>
      <c r="N535" s="14" cm="1">
        <f t="array" ref="N535">INDEX($T535:$AT535,MATCH(N$1,$T$2:$AT$2,0))/SUM(_xlfn._xlws.FILTER($T533:$AT535,$T$2:$AT$2=N$1))</f>
        <v>0.98049528567427235</v>
      </c>
      <c r="O535" s="14" cm="1">
        <f t="array" ref="O535">INDEX($T535:$AT535,MATCH(O$1,$T$2:$AT$2,0))/SUM(_xlfn._xlws.FILTER($T533:$AT535,$T$2:$AT$2=O$1))</f>
        <v>0.98371184565738878</v>
      </c>
      <c r="P535" s="14" cm="1">
        <f t="array" ref="P535">INDEX($T535:$AT535,MATCH(P$1,$T$2:$AT$2,0))/SUM(_xlfn._xlws.FILTER($T533:$AT535,$T$2:$AT$2=P$1))</f>
        <v>0.98645151044241919</v>
      </c>
      <c r="Q535" s="14" cm="1">
        <f t="array" ref="Q535">INDEX($T535:$AT535,MATCH(Q$1,$T$2:$AT$2,0))/SUM(_xlfn._xlws.FILTER($T533:$AT535,$T$2:$AT$2=Q$1))</f>
        <v>0.98877232411815663</v>
      </c>
      <c r="R535" s="14" cm="1">
        <f t="array" ref="R535">INDEX($T535:$AT535,MATCH(R$1,$T$2:$AT$2,0))/SUM(_xlfn._xlws.FILTER($T533:$AT535,$T$2:$AT$2=R$1))</f>
        <v>0.99072816182362455</v>
      </c>
      <c r="T535" s="5">
        <f>T545*NL!C$77+T547*NL!C$112+NL!C$142*1000-SUM(T528,T529)</f>
        <v>3154480.5558876242</v>
      </c>
      <c r="U535" s="5">
        <f>U545*NL!D$77+U547*NL!D$112+NL!D$142*1000-SUM(U528,U529)</f>
        <v>3127794.8633807786</v>
      </c>
      <c r="V535" s="5">
        <f>V545*NL!E$77+V547*NL!E$112+NL!E$142*1000-SUM(V528,V529)</f>
        <v>3294757.0266822511</v>
      </c>
      <c r="W535" s="5">
        <f>W545*NL!F$77+W547*NL!F$112+NL!F$142*1000-SUM(W528,W529)</f>
        <v>3317652.5003375923</v>
      </c>
      <c r="X535" s="5">
        <f>X545*NL!G$77+X547*NL!G$112+NL!G$142*1000-SUM(X528,X529)</f>
        <v>3111710.6397295264</v>
      </c>
      <c r="Y535" s="5">
        <f>Y545*NL!H$77+Y547*NL!H$112+NL!H$142*1000-SUM(Y528,Y529)</f>
        <v>3288672.5850478327</v>
      </c>
      <c r="Z535" s="5">
        <f>Z545*NL!I$77+Z547*NL!I$112+NL!I$142*1000-SUM(Z528,Z529)</f>
        <v>3184435.4295717231</v>
      </c>
      <c r="AA535" s="5">
        <f>AA545*NL!J$77+AA547*NL!J$112+NL!J$142*1000-SUM(AA528,AA529)</f>
        <v>3837465.226881125</v>
      </c>
      <c r="AB535" s="5">
        <f>AB545*NL!K$77+AB547*NL!K$112+NL!K$142*1000-SUM(AB528,AB529)</f>
        <v>4159975.4953158488</v>
      </c>
      <c r="AC535" s="5">
        <f>AC545*NL!L$77+AC547*NL!L$112+NL!L$142*1000-SUM(AC528,AC529)</f>
        <v>3900488.9746386157</v>
      </c>
      <c r="AD535" s="5">
        <f>AD545*NL!M$77+AD547*NL!M$112+NL!M$142*1000-SUM(AD528,AD529)</f>
        <v>3952977.0700101359</v>
      </c>
      <c r="AE535" s="5">
        <f>AE545*NL!N$77+AE547*NL!N$112+NL!N$142*1000-SUM(AE528,AE529)</f>
        <v>4569312.6792475916</v>
      </c>
      <c r="AF535" s="5">
        <f>AF545*NL!O$77+AF547*NL!O$112+NL!O$142*1000-SUM(AF528,AF529)</f>
        <v>5082531.3938553184</v>
      </c>
      <c r="AG535" s="5">
        <f>AG545*NL!P$77+AG547*NL!P$112+NL!P$142*1000-SUM(AG528,AG529)</f>
        <v>4462583.849523305</v>
      </c>
      <c r="AH535" s="5">
        <f>AH545*NL!Q$77+AH547*NL!Q$112+NL!Q$142*1000-SUM(AH528,AH529)</f>
        <v>5045547.2194589665</v>
      </c>
      <c r="AI535" s="5">
        <f>AI545*NL!R$77+AI547*NL!R$112+NL!R$142*1000-SUM(AI528,AI529)</f>
        <v>5277054.1727639996</v>
      </c>
      <c r="AJ535" s="5">
        <f>AJ545*NL!S$77+AJ547*NL!S$112+NL!S$142*1000-SUM(AJ528,AJ529)</f>
        <v>5110337.2103757281</v>
      </c>
      <c r="AK535" s="5">
        <f>AK545*NL!T$77+AK547*NL!T$112+NL!T$142*1000-SUM(AK528,AK529)</f>
        <v>5261656.6942216726</v>
      </c>
      <c r="AL535" s="5">
        <f>AL545*NL!U$77+AL547*NL!U$112+NL!U$142*1000-SUM(AL528,AL529)</f>
        <v>5097623.5824124124</v>
      </c>
      <c r="AM535" s="5">
        <f>AM545*NL!V$77+AM547*NL!V$112+NL!V$142*1000-SUM(AM528,AM529)</f>
        <v>4890528.7599666193</v>
      </c>
      <c r="AN535" s="5">
        <f>AN545*NL!W$77+AN547*NL!W$112+NL!W$142*1000-SUM(AN528,AN529)</f>
        <v>4783553.3587501235</v>
      </c>
      <c r="AO535" s="48">
        <f>AO545*NL!$W$77+AO547*NL!$W$112+NL!$W$142*1000-SUM(AO528,AO529)</f>
        <v>5009835.5551073514</v>
      </c>
      <c r="AP535" s="48">
        <f>AP545*NL!$W$77+AP547*NL!$W$112+NL!$W$142*1000-SUM(AP528,AP529)</f>
        <v>5150095.2936828006</v>
      </c>
      <c r="AQ535" s="48">
        <f>AQ545*NL!$W$77+AQ547*NL!$W$112+NL!$W$142*1000-SUM(AQ528,AQ529)</f>
        <v>5313296.4235062767</v>
      </c>
      <c r="AR535" s="48">
        <f>AR545*NL!$W$77+AR547*NL!$W$112+NL!$W$142*1000-SUM(AR528,AR529)</f>
        <v>5500618.8504401129</v>
      </c>
      <c r="AS535" s="48">
        <f>AS545*NL!$W$77+AS547*NL!$W$112+NL!$W$142*1000-SUM(AS528,AS529)</f>
        <v>5713362.7358359573</v>
      </c>
      <c r="AT535" s="48">
        <f>AT545*NL!$W$77+AT547*NL!$W$112+NL!$W$142*1000-SUM(AT528,AT529)</f>
        <v>5952956.365756874</v>
      </c>
    </row>
    <row r="536" spans="1:48" x14ac:dyDescent="0.2">
      <c r="A536" s="21" t="str">
        <f t="shared" si="695"/>
        <v>CIMS.CAN.NL.Transportation Personal.Mode.Intercity LandPassenger Vehicle IntercityService requestedCIMS.CAN.NL.Transportation Personal.Passenger Vehicles</v>
      </c>
      <c r="B536" s="1" t="s">
        <v>328</v>
      </c>
      <c r="C536" s="1" t="s">
        <v>215</v>
      </c>
      <c r="D536" s="1" t="s">
        <v>125</v>
      </c>
      <c r="E536" s="1" t="s">
        <v>71</v>
      </c>
      <c r="F536" s="1" t="s">
        <v>330</v>
      </c>
      <c r="G536" s="1" t="s">
        <v>157</v>
      </c>
      <c r="H536" s="14">
        <f>AVERAGE(T536:AN536)</f>
        <v>0.78760008310395246</v>
      </c>
      <c r="I536" s="14"/>
      <c r="J536" s="14"/>
      <c r="K536" s="14"/>
      <c r="L536" s="14"/>
      <c r="M536" s="14"/>
      <c r="N536" s="14"/>
      <c r="O536" s="14"/>
      <c r="P536" s="14"/>
      <c r="Q536" s="14"/>
      <c r="R536" s="14"/>
      <c r="T536" s="14">
        <f>((T545*Inputs!D$67+T547*Inputs!D$69)*$H531+(T545*Inputs!D$68+T547*Inputs!D$70)*$H532)/SUM(T545:T548)</f>
        <v>0.79255711785815575</v>
      </c>
      <c r="U536" s="14">
        <f>((U545*Inputs!E$67+U547*Inputs!E$69)*$H531+(U545*Inputs!E$68+U547*Inputs!E$70)*$H532)/SUM(U545:U548)</f>
        <v>0.79234227721442829</v>
      </c>
      <c r="V536" s="14">
        <f>((V545*Inputs!F$67+V547*Inputs!F$69)*$H531+(V545*Inputs!F$68+V547*Inputs!F$70)*$H532)/SUM(V545:V548)</f>
        <v>0.79219197357475746</v>
      </c>
      <c r="W536" s="14">
        <f>((W545*Inputs!G$67+W547*Inputs!G$69)*$H531+(W545*Inputs!G$68+W547*Inputs!G$70)*$H532)/SUM(W545:W548)</f>
        <v>0.79173245821089244</v>
      </c>
      <c r="X536" s="14">
        <f>((X545*Inputs!H$67+X547*Inputs!H$69)*$H531+(X545*Inputs!H$68+X547*Inputs!H$70)*$H532)/SUM(X545:X548)</f>
        <v>0.79119051545566577</v>
      </c>
      <c r="Y536" s="14">
        <f>((Y545*Inputs!I$67+Y547*Inputs!I$69)*$H531+(Y545*Inputs!I$68+Y547*Inputs!I$70)*$H532)/SUM(Y545:Y548)</f>
        <v>0.79082583679851071</v>
      </c>
      <c r="Z536" s="14">
        <f>((Z545*Inputs!J$67+Z547*Inputs!J$69)*$H531+(Z545*Inputs!J$68+Z547*Inputs!J$70)*$H532)/SUM(Z545:Z548)</f>
        <v>0.79067959717402492</v>
      </c>
      <c r="AA536" s="14">
        <f>((AA545*Inputs!K$67+AA547*Inputs!K$69)*$H531+(AA545*Inputs!K$68+AA547*Inputs!K$70)*$H532)/SUM(AA545:AA548)</f>
        <v>0.79023316469643612</v>
      </c>
      <c r="AB536" s="14">
        <f>((AB545*Inputs!L$67+AB547*Inputs!L$69)*$H531+(AB545*Inputs!L$68+AB547*Inputs!L$70)*$H532)/SUM(AB545:AB548)</f>
        <v>0.78979664608823419</v>
      </c>
      <c r="AC536" s="14">
        <f>((AC545*Inputs!M$67+AC547*Inputs!M$69)*$H531+(AC545*Inputs!M$68+AC547*Inputs!M$70)*$H532)/SUM(AC545:AC548)</f>
        <v>0.78928287882733295</v>
      </c>
      <c r="AD536" s="14">
        <f>((AD545*Inputs!N$67+AD547*Inputs!N$69)*$H531+(AD545*Inputs!N$68+AD547*Inputs!N$70)*$H532)/SUM(AD545:AD548)</f>
        <v>0.78850943266462636</v>
      </c>
      <c r="AE536" s="14">
        <f>((AE545*Inputs!O$67+AE547*Inputs!O$69)*$H531+(AE545*Inputs!O$68+AE547*Inputs!O$70)*$H532)/SUM(AE545:AE548)</f>
        <v>0.78765146312480139</v>
      </c>
      <c r="AF536" s="14">
        <f>((AF545*Inputs!P$67+AF547*Inputs!P$69)*$H531+(AF545*Inputs!P$68+AF547*Inputs!P$70)*$H532)/SUM(AF545:AF548)</f>
        <v>0.78700710764608073</v>
      </c>
      <c r="AG536" s="14">
        <f>((AG545*Inputs!Q$67+AG547*Inputs!Q$69)*$H531+(AG545*Inputs!Q$68+AG547*Inputs!Q$70)*$H532)/SUM(AG545:AG548)</f>
        <v>0.78623744494993231</v>
      </c>
      <c r="AH536" s="14">
        <f>((AH545*Inputs!R$67+AH547*Inputs!R$69)*$H531+(AH545*Inputs!R$68+AH547*Inputs!R$70)*$H532)/SUM(AH545:AH548)</f>
        <v>0.78544217287251195</v>
      </c>
      <c r="AI536" s="14">
        <f>((AI545*Inputs!S$67+AI547*Inputs!S$69)*$H531+(AI545*Inputs!S$68+AI547*Inputs!S$70)*$H532)/SUM(AI545:AI548)</f>
        <v>0.78461838965719299</v>
      </c>
      <c r="AJ536" s="14">
        <f>((AJ545*Inputs!T$67+AJ547*Inputs!T$69)*$H531+(AJ545*Inputs!T$68+AJ547*Inputs!T$70)*$H532)/SUM(AJ545:AJ548)</f>
        <v>0.78354354675689908</v>
      </c>
      <c r="AK536" s="14">
        <f>((AK545*Inputs!U$67+AK547*Inputs!U$69)*$H531+(AK545*Inputs!U$68+AK547*Inputs!U$70)*$H532)/SUM(AK545:AK548)</f>
        <v>0.78262603001344144</v>
      </c>
      <c r="AL536" s="14">
        <f>((AL545*Inputs!V$67+AL547*Inputs!V$69)*$H531+(AL545*Inputs!V$68+AL547*Inputs!V$70)*$H532)/SUM(AL545:AL548)</f>
        <v>0.78178490771904507</v>
      </c>
      <c r="AM536" s="14">
        <f>((AM545*Inputs!W$67+AM547*Inputs!W$69)*$H531+(AM545*Inputs!W$68+AM547*Inputs!W$70)*$H532)/SUM(AM545:AM548)</f>
        <v>0.78108334489951481</v>
      </c>
      <c r="AN536" s="14">
        <f>((AN545*Inputs!X$67+AN547*Inputs!X$69)*$H531+(AN545*Inputs!X$68+AN547*Inputs!X$70)*$H532)/SUM(AN545:AN548)</f>
        <v>0.78026543898051748</v>
      </c>
      <c r="AO536" s="35"/>
      <c r="AP536" s="35"/>
      <c r="AQ536" s="35"/>
      <c r="AR536" s="35"/>
      <c r="AS536" s="35"/>
      <c r="AT536" s="35"/>
    </row>
    <row r="537" spans="1:48" x14ac:dyDescent="0.2">
      <c r="A537" s="21" t="str">
        <f t="shared" si="695"/>
        <v>CIMS.CAN.NL.Transportation Personal.Passenger VehiclesCar_smallOutput</v>
      </c>
      <c r="B537" s="1" t="s">
        <v>330</v>
      </c>
      <c r="C537" s="1" t="s">
        <v>215</v>
      </c>
      <c r="D537" s="1" t="s">
        <v>158</v>
      </c>
      <c r="E537" s="1" t="s">
        <v>78</v>
      </c>
      <c r="G537" s="1" t="s">
        <v>157</v>
      </c>
      <c r="H537" s="14">
        <f t="shared" ref="H537:H540" si="727">T537</f>
        <v>18.484377649999999</v>
      </c>
      <c r="I537" s="14"/>
      <c r="J537" s="14"/>
      <c r="K537" s="14"/>
      <c r="L537" s="14"/>
      <c r="M537" s="14"/>
      <c r="N537" s="14"/>
      <c r="O537" s="14"/>
      <c r="P537" s="14"/>
      <c r="Q537" s="14"/>
      <c r="R537" s="14"/>
      <c r="T537" s="14">
        <f>AVERAGE(NL!C$75:V$75)/1000</f>
        <v>18.484377649999999</v>
      </c>
      <c r="U537" s="14"/>
      <c r="V537" s="5"/>
      <c r="W537" s="5"/>
      <c r="X537" s="5"/>
      <c r="Y537" s="5"/>
      <c r="Z537" s="5"/>
      <c r="AA537" s="5"/>
      <c r="AB537" s="5"/>
      <c r="AC537" s="5"/>
      <c r="AD537" s="5"/>
      <c r="AE537" s="5"/>
      <c r="AF537" s="5"/>
      <c r="AG537" s="5"/>
      <c r="AH537" s="5"/>
      <c r="AI537" s="5"/>
      <c r="AJ537" s="5"/>
      <c r="AK537" s="5"/>
      <c r="AL537" s="5"/>
      <c r="AM537" s="5"/>
      <c r="AN537" s="5"/>
      <c r="AO537" s="18"/>
      <c r="AP537" s="18"/>
      <c r="AQ537" s="18"/>
      <c r="AR537" s="18"/>
      <c r="AS537" s="18"/>
      <c r="AT537" s="18"/>
    </row>
    <row r="538" spans="1:48" x14ac:dyDescent="0.2">
      <c r="A538" s="21" t="str">
        <f t="shared" si="695"/>
        <v>CIMS.CAN.NL.Transportation Personal.Passenger VehiclesCar_largeOutput</v>
      </c>
      <c r="B538" s="1" t="s">
        <v>330</v>
      </c>
      <c r="C538" s="1" t="s">
        <v>215</v>
      </c>
      <c r="D538" s="1" t="s">
        <v>159</v>
      </c>
      <c r="E538" s="1" t="s">
        <v>78</v>
      </c>
      <c r="G538" s="1" t="s">
        <v>157</v>
      </c>
      <c r="H538" s="14">
        <f t="shared" si="727"/>
        <v>18.484377649999999</v>
      </c>
      <c r="I538" s="14"/>
      <c r="J538" s="14"/>
      <c r="K538" s="14"/>
      <c r="L538" s="14"/>
      <c r="M538" s="14"/>
      <c r="N538" s="14"/>
      <c r="O538" s="14"/>
      <c r="P538" s="14"/>
      <c r="Q538" s="14"/>
      <c r="R538" s="14"/>
      <c r="T538" s="14">
        <f>AVERAGE(NL!C$75:V$75)/1000</f>
        <v>18.484377649999999</v>
      </c>
      <c r="U538" s="14"/>
      <c r="V538" s="5"/>
      <c r="W538" s="5"/>
      <c r="X538" s="5"/>
      <c r="Y538" s="5"/>
      <c r="Z538" s="5"/>
      <c r="AA538" s="5"/>
      <c r="AB538" s="5"/>
      <c r="AC538" s="5"/>
      <c r="AD538" s="5"/>
      <c r="AE538" s="5"/>
      <c r="AF538" s="5"/>
      <c r="AG538" s="5"/>
      <c r="AH538" s="5"/>
      <c r="AI538" s="5"/>
      <c r="AJ538" s="5"/>
      <c r="AK538" s="5"/>
      <c r="AL538" s="5"/>
      <c r="AM538" s="5"/>
      <c r="AN538" s="5"/>
      <c r="AO538" s="18"/>
      <c r="AP538" s="18"/>
      <c r="AQ538" s="18"/>
      <c r="AR538" s="18"/>
      <c r="AS538" s="18"/>
      <c r="AT538" s="18"/>
    </row>
    <row r="539" spans="1:48" x14ac:dyDescent="0.2">
      <c r="A539" s="21" t="str">
        <f t="shared" si="695"/>
        <v>CIMS.CAN.NL.Transportation Personal.Passenger VehiclesLight Truck_smallOutput</v>
      </c>
      <c r="B539" s="1" t="s">
        <v>330</v>
      </c>
      <c r="C539" s="1" t="s">
        <v>215</v>
      </c>
      <c r="D539" s="1" t="s">
        <v>160</v>
      </c>
      <c r="E539" s="1" t="s">
        <v>78</v>
      </c>
      <c r="G539" s="1" t="s">
        <v>157</v>
      </c>
      <c r="H539" s="14">
        <f t="shared" si="727"/>
        <v>18.213782906100001</v>
      </c>
      <c r="I539" s="14"/>
      <c r="J539" s="14"/>
      <c r="K539" s="14"/>
      <c r="L539" s="14"/>
      <c r="M539" s="14"/>
      <c r="N539" s="14"/>
      <c r="O539" s="14"/>
      <c r="P539" s="14"/>
      <c r="Q539" s="14"/>
      <c r="R539" s="14"/>
      <c r="T539" s="14">
        <f>AVERAGE(NL!C$110:V$110)/1000</f>
        <v>18.213782906100001</v>
      </c>
      <c r="U539" s="14"/>
      <c r="V539" s="5"/>
      <c r="W539" s="5"/>
      <c r="X539" s="5"/>
      <c r="Y539" s="5"/>
      <c r="Z539" s="5"/>
      <c r="AA539" s="5"/>
      <c r="AB539" s="5"/>
      <c r="AC539" s="5"/>
      <c r="AD539" s="5"/>
      <c r="AE539" s="5"/>
      <c r="AF539" s="5"/>
      <c r="AG539" s="5"/>
      <c r="AH539" s="5"/>
      <c r="AI539" s="5"/>
      <c r="AJ539" s="5"/>
      <c r="AK539" s="5"/>
      <c r="AL539" s="5"/>
      <c r="AM539" s="5"/>
      <c r="AN539" s="5"/>
      <c r="AO539" s="18"/>
      <c r="AP539" s="18"/>
      <c r="AQ539" s="18"/>
      <c r="AR539" s="18"/>
      <c r="AS539" s="18"/>
      <c r="AT539" s="18"/>
    </row>
    <row r="540" spans="1:48" x14ac:dyDescent="0.2">
      <c r="A540" s="21" t="str">
        <f t="shared" si="695"/>
        <v>CIMS.CAN.NL.Transportation Personal.Passenger VehiclesLight Truck_largeOutput</v>
      </c>
      <c r="B540" s="1" t="s">
        <v>330</v>
      </c>
      <c r="C540" s="1" t="s">
        <v>215</v>
      </c>
      <c r="D540" s="1" t="s">
        <v>161</v>
      </c>
      <c r="E540" s="1" t="s">
        <v>78</v>
      </c>
      <c r="G540" s="1" t="s">
        <v>157</v>
      </c>
      <c r="H540" s="14">
        <f t="shared" si="727"/>
        <v>18.213782906100001</v>
      </c>
      <c r="I540" s="14"/>
      <c r="J540" s="14"/>
      <c r="K540" s="14"/>
      <c r="L540" s="14"/>
      <c r="M540" s="14"/>
      <c r="N540" s="14"/>
      <c r="O540" s="14"/>
      <c r="P540" s="14"/>
      <c r="Q540" s="14"/>
      <c r="R540" s="14"/>
      <c r="T540" s="14">
        <f>AVERAGE(NL!C$110:V$110)/1000</f>
        <v>18.213782906100001</v>
      </c>
      <c r="U540" s="14"/>
      <c r="V540" s="5"/>
      <c r="W540" s="5"/>
      <c r="X540" s="5"/>
      <c r="Y540" s="5"/>
      <c r="Z540" s="5"/>
      <c r="AA540" s="5"/>
      <c r="AB540" s="5"/>
      <c r="AC540" s="5"/>
      <c r="AD540" s="5"/>
      <c r="AE540" s="5"/>
      <c r="AF540" s="5"/>
      <c r="AG540" s="5"/>
      <c r="AH540" s="5"/>
      <c r="AI540" s="5"/>
      <c r="AJ540" s="5"/>
      <c r="AK540" s="5"/>
      <c r="AL540" s="5"/>
      <c r="AM540" s="5"/>
      <c r="AN540" s="5"/>
      <c r="AO540" s="18"/>
      <c r="AP540" s="18"/>
      <c r="AQ540" s="18"/>
      <c r="AR540" s="18"/>
      <c r="AS540" s="18"/>
      <c r="AT540" s="18"/>
    </row>
    <row r="541" spans="1:48" x14ac:dyDescent="0.2">
      <c r="A541" s="21" t="str">
        <f t="shared" si="695"/>
        <v>CIMS.CAN.NL.Transportation Personal.Passenger VehiclesCar_smallService requestedCIMS.CAN.NL.Transportation Personal.Passenger Vehicle Motors</v>
      </c>
      <c r="B541" s="1" t="s">
        <v>330</v>
      </c>
      <c r="C541" s="1" t="s">
        <v>215</v>
      </c>
      <c r="D541" s="1" t="s">
        <v>158</v>
      </c>
      <c r="E541" s="1" t="s">
        <v>71</v>
      </c>
      <c r="F541" s="1" t="s">
        <v>331</v>
      </c>
      <c r="G541" s="1" t="s">
        <v>222</v>
      </c>
      <c r="H541" s="14">
        <f>Inputs!$C$46*10</f>
        <v>8</v>
      </c>
      <c r="I541" s="14"/>
      <c r="J541" s="14"/>
      <c r="K541" s="14"/>
      <c r="L541" s="14"/>
      <c r="M541" s="14"/>
      <c r="N541" s="14"/>
      <c r="O541" s="14"/>
      <c r="P541" s="14"/>
      <c r="Q541" s="14"/>
      <c r="R541" s="14"/>
      <c r="T541" s="14"/>
      <c r="U541" s="14"/>
      <c r="V541" s="5"/>
      <c r="W541" s="5"/>
      <c r="X541" s="5"/>
      <c r="Y541" s="5"/>
      <c r="Z541" s="5"/>
      <c r="AA541" s="5"/>
      <c r="AB541" s="5"/>
      <c r="AC541" s="5"/>
      <c r="AD541" s="5"/>
      <c r="AE541" s="5"/>
      <c r="AF541" s="5"/>
      <c r="AG541" s="5"/>
      <c r="AH541" s="5"/>
      <c r="AI541" s="5"/>
      <c r="AJ541" s="5"/>
      <c r="AK541" s="5"/>
      <c r="AL541" s="5"/>
      <c r="AM541" s="5"/>
      <c r="AN541" s="5"/>
      <c r="AO541" s="18"/>
      <c r="AP541" s="18"/>
      <c r="AQ541" s="18"/>
      <c r="AR541" s="18"/>
      <c r="AS541" s="18"/>
      <c r="AT541" s="18"/>
    </row>
    <row r="542" spans="1:48" x14ac:dyDescent="0.2">
      <c r="A542" s="21" t="str">
        <f t="shared" si="695"/>
        <v>CIMS.CAN.NL.Transportation Personal.Passenger VehiclesCar_largeService requestedCIMS.CAN.NL.Transportation Personal.Passenger Vehicle Motors</v>
      </c>
      <c r="B542" s="1" t="s">
        <v>330</v>
      </c>
      <c r="C542" s="1" t="s">
        <v>215</v>
      </c>
      <c r="D542" s="1" t="s">
        <v>159</v>
      </c>
      <c r="E542" s="1" t="s">
        <v>71</v>
      </c>
      <c r="F542" s="1" t="s">
        <v>331</v>
      </c>
      <c r="G542" s="1" t="s">
        <v>222</v>
      </c>
      <c r="H542" s="14">
        <f>Inputs!$C$47*10</f>
        <v>10</v>
      </c>
      <c r="I542" s="14"/>
      <c r="J542" s="14"/>
      <c r="K542" s="14"/>
      <c r="L542" s="14"/>
      <c r="M542" s="14"/>
      <c r="N542" s="14"/>
      <c r="O542" s="14"/>
      <c r="P542" s="14"/>
      <c r="Q542" s="14"/>
      <c r="R542" s="14"/>
      <c r="T542" s="14"/>
      <c r="U542" s="14"/>
      <c r="V542" s="5"/>
      <c r="W542" s="5"/>
      <c r="X542" s="5"/>
      <c r="Y542" s="5"/>
      <c r="Z542" s="5"/>
      <c r="AA542" s="5"/>
      <c r="AB542" s="5"/>
      <c r="AC542" s="5"/>
      <c r="AD542" s="5"/>
      <c r="AE542" s="5"/>
      <c r="AF542" s="5"/>
      <c r="AG542" s="5"/>
      <c r="AH542" s="5"/>
      <c r="AI542" s="5"/>
      <c r="AJ542" s="5"/>
      <c r="AK542" s="5"/>
      <c r="AL542" s="5"/>
      <c r="AM542" s="5"/>
      <c r="AN542" s="5"/>
      <c r="AO542" s="18"/>
      <c r="AP542" s="18"/>
      <c r="AQ542" s="18"/>
      <c r="AR542" s="18"/>
      <c r="AS542" s="18"/>
      <c r="AT542" s="18"/>
    </row>
    <row r="543" spans="1:48" x14ac:dyDescent="0.2">
      <c r="A543" s="21" t="str">
        <f t="shared" si="695"/>
        <v>CIMS.CAN.NL.Transportation Personal.Passenger VehiclesLight Truck_smallService requestedCIMS.CAN.NL.Transportation Personal.Passenger Vehicle Motors</v>
      </c>
      <c r="B543" s="1" t="s">
        <v>330</v>
      </c>
      <c r="C543" s="1" t="s">
        <v>215</v>
      </c>
      <c r="D543" s="1" t="s">
        <v>160</v>
      </c>
      <c r="E543" s="1" t="s">
        <v>71</v>
      </c>
      <c r="F543" s="1" t="s">
        <v>331</v>
      </c>
      <c r="G543" s="1" t="s">
        <v>222</v>
      </c>
      <c r="H543" s="14">
        <f>Inputs!$C$48*10</f>
        <v>9</v>
      </c>
      <c r="I543" s="14"/>
      <c r="J543" s="14"/>
      <c r="K543" s="14"/>
      <c r="L543" s="14"/>
      <c r="M543" s="14"/>
      <c r="N543" s="14"/>
      <c r="O543" s="14"/>
      <c r="P543" s="14"/>
      <c r="Q543" s="14"/>
      <c r="R543" s="14"/>
      <c r="T543" s="14"/>
      <c r="U543" s="14"/>
      <c r="V543" s="5"/>
      <c r="W543" s="5"/>
      <c r="X543" s="5"/>
      <c r="Y543" s="5"/>
      <c r="Z543" s="5"/>
      <c r="AA543" s="5"/>
      <c r="AB543" s="5"/>
      <c r="AC543" s="5"/>
      <c r="AD543" s="5"/>
      <c r="AE543" s="5"/>
      <c r="AF543" s="5"/>
      <c r="AG543" s="5"/>
      <c r="AH543" s="5"/>
      <c r="AI543" s="5"/>
      <c r="AJ543" s="5"/>
      <c r="AK543" s="5"/>
      <c r="AL543" s="5"/>
      <c r="AM543" s="5"/>
      <c r="AN543" s="5"/>
      <c r="AO543" s="18"/>
      <c r="AP543" s="18"/>
      <c r="AQ543" s="18"/>
      <c r="AR543" s="18"/>
      <c r="AS543" s="18"/>
      <c r="AT543" s="18"/>
    </row>
    <row r="544" spans="1:48" x14ac:dyDescent="0.2">
      <c r="A544" s="21" t="str">
        <f t="shared" si="695"/>
        <v>CIMS.CAN.NL.Transportation Personal.Passenger VehiclesLight Truck_largeService requestedCIMS.CAN.NL.Transportation Personal.Passenger Vehicle Motors</v>
      </c>
      <c r="B544" s="1" t="s">
        <v>330</v>
      </c>
      <c r="C544" s="1" t="s">
        <v>215</v>
      </c>
      <c r="D544" s="1" t="s">
        <v>161</v>
      </c>
      <c r="E544" s="1" t="s">
        <v>71</v>
      </c>
      <c r="F544" s="1" t="s">
        <v>331</v>
      </c>
      <c r="G544" s="1" t="s">
        <v>222</v>
      </c>
      <c r="H544" s="14">
        <f>Inputs!$C$49*10</f>
        <v>13</v>
      </c>
      <c r="I544" s="14"/>
      <c r="J544" s="14"/>
      <c r="K544" s="14"/>
      <c r="L544" s="14"/>
      <c r="M544" s="14"/>
      <c r="N544" s="14"/>
      <c r="O544" s="14"/>
      <c r="P544" s="14"/>
      <c r="Q544" s="14"/>
      <c r="R544" s="14"/>
      <c r="T544" s="14"/>
      <c r="U544" s="14"/>
      <c r="V544" s="5"/>
      <c r="W544" s="5"/>
      <c r="X544" s="5"/>
      <c r="Y544" s="5"/>
      <c r="Z544" s="5"/>
      <c r="AA544" s="5"/>
      <c r="AB544" s="5"/>
      <c r="AC544" s="5"/>
      <c r="AD544" s="5"/>
      <c r="AE544" s="5"/>
      <c r="AF544" s="5"/>
      <c r="AG544" s="5"/>
      <c r="AH544" s="5"/>
      <c r="AI544" s="5"/>
      <c r="AJ544" s="5"/>
      <c r="AK544" s="5"/>
      <c r="AL544" s="5"/>
      <c r="AM544" s="5"/>
      <c r="AN544" s="5"/>
      <c r="AO544" s="18"/>
      <c r="AP544" s="18"/>
      <c r="AQ544" s="18"/>
      <c r="AR544" s="18"/>
      <c r="AS544" s="18"/>
      <c r="AT544" s="18"/>
    </row>
    <row r="545" spans="1:48" x14ac:dyDescent="0.2">
      <c r="A545" s="21" t="str">
        <f t="shared" si="695"/>
        <v>CIMS.CAN.NL.Transportation Personal.Passenger VehiclesCar_smallMarket share</v>
      </c>
      <c r="B545" s="1" t="s">
        <v>330</v>
      </c>
      <c r="C545" s="1" t="s">
        <v>215</v>
      </c>
      <c r="D545" s="1" t="s">
        <v>158</v>
      </c>
      <c r="E545" s="1" t="s">
        <v>72</v>
      </c>
      <c r="G545" s="1" t="s">
        <v>73</v>
      </c>
      <c r="H545" s="14" cm="1">
        <f t="array" ref="H545">Inputs!$C$39*INDEX($T545:$AT545,MATCH(H$1,$T$2:$AT$2,0))/SUM(_xlfn._xlws.FILTER($T545:$AT548,$T$2:$AT$2=H$1))</f>
        <v>0.22153763413917429</v>
      </c>
      <c r="I545" s="14" cm="1">
        <f t="array" ref="I545">Inputs!$C$39*INDEX($T545:$AT545,MATCH(I$1,$T$2:$AT$2,0))/SUM(_xlfn._xlws.FILTER($T545:$AT548,$T$2:$AT$2=I$1))</f>
        <v>0.21122630311457624</v>
      </c>
      <c r="J545" s="14" cm="1">
        <f t="array" ref="J545">Inputs!$C$39*INDEX($T545:$AT545,MATCH(J$1,$T$2:$AT$2,0))/SUM(_xlfn._xlws.FILTER($T545:$AT548,$T$2:$AT$2=J$1))</f>
        <v>0.19643481064907431</v>
      </c>
      <c r="K545" s="14" cm="1">
        <f t="array" ref="K545">Inputs!$C$39*INDEX($T545:$AT545,MATCH(K$1,$T$2:$AT$2,0))/SUM(_xlfn._xlws.FILTER($T545:$AT548,$T$2:$AT$2=K$1))</f>
        <v>0.16947735243642104</v>
      </c>
      <c r="L545" s="14" cm="1">
        <f t="array" ref="L545">Inputs!$C$39*INDEX($T545:$AT545,MATCH(L$1,$T$2:$AT$2,0))/SUM(_xlfn._xlws.FILTER($T545:$AT548,$T$2:$AT$2=L$1))</f>
        <v>0.14491397953993873</v>
      </c>
      <c r="M545" s="14" cm="1">
        <f t="array" ref="M545">Inputs!$C$39*INDEX($T545:$AT545,MATCH(M$1,$T$2:$AT$2,0))/SUM(_xlfn._xlws.FILTER($T545:$AT548,$T$2:$AT$2=M$1))</f>
        <v>0.13486836827394549</v>
      </c>
      <c r="N545" s="14" cm="1">
        <f t="array" ref="N545">Inputs!$C$39*INDEX($T545:$AT545,MATCH(N$1,$T$2:$AT$2,0))/SUM(_xlfn._xlws.FILTER($T545:$AT548,$T$2:$AT$2=N$1))</f>
        <v>0.12504864364742668</v>
      </c>
      <c r="O545" s="14" cm="1">
        <f t="array" ref="O545">Inputs!$C$39*INDEX($T545:$AT545,MATCH(O$1,$T$2:$AT$2,0))/SUM(_xlfn._xlws.FILTER($T545:$AT548,$T$2:$AT$2=O$1))</f>
        <v>0.11552061738679402</v>
      </c>
      <c r="P545" s="14" cm="1">
        <f t="array" ref="P545">Inputs!$C$39*INDEX($T545:$AT545,MATCH(P$1,$T$2:$AT$2,0))/SUM(_xlfn._xlws.FILTER($T545:$AT548,$T$2:$AT$2=P$1))</f>
        <v>0.10634188802180264</v>
      </c>
      <c r="Q545" s="14" cm="1">
        <f t="array" ref="Q545">Inputs!$C$39*INDEX($T545:$AT545,MATCH(Q$1,$T$2:$AT$2,0))/SUM(_xlfn._xlws.FILTER($T545:$AT548,$T$2:$AT$2=Q$1))</f>
        <v>9.7560719787776834E-2</v>
      </c>
      <c r="R545" s="14" cm="1">
        <f t="array" ref="R545">Inputs!$C$39*INDEX($T545:$AT545,MATCH(R$1,$T$2:$AT$2,0))/SUM(_xlfn._xlws.FILTER($T545:$AT548,$T$2:$AT$2=R$1))</f>
        <v>8.9215417342761255E-2</v>
      </c>
      <c r="T545" s="5">
        <f>NL!C$76*1000</f>
        <v>2900749.0656100004</v>
      </c>
      <c r="U545" s="5">
        <f>NL!D$76*1000</f>
        <v>2861862.7288680002</v>
      </c>
      <c r="V545" s="5">
        <f>NL!E$76*1000</f>
        <v>3007034.36827</v>
      </c>
      <c r="W545" s="5">
        <f>NL!F$76*1000</f>
        <v>2984441.1293739998</v>
      </c>
      <c r="X545" s="5">
        <f>NL!G$76*1000</f>
        <v>2749657.258872</v>
      </c>
      <c r="Y545" s="5">
        <f>NL!H$76*1000</f>
        <v>2874188.6339759999</v>
      </c>
      <c r="Z545" s="5">
        <f>NL!I$76*1000</f>
        <v>2776487.7047249996</v>
      </c>
      <c r="AA545" s="5">
        <f>NL!J$76*1000</f>
        <v>3298111.4665519996</v>
      </c>
      <c r="AB545" s="5">
        <f>NL!K$76*1000</f>
        <v>3525182.2646880001</v>
      </c>
      <c r="AC545" s="5">
        <f>NL!L$76*1000</f>
        <v>3248182.6783200004</v>
      </c>
      <c r="AD545" s="5">
        <f>NL!M$76*1000</f>
        <v>3199182.1827099998</v>
      </c>
      <c r="AE545" s="5">
        <f>NL!N$76*1000</f>
        <v>3578304.2065119999</v>
      </c>
      <c r="AF545" s="5">
        <f>NL!O$76*1000</f>
        <v>3884711.9279820002</v>
      </c>
      <c r="AG545" s="5">
        <f>NL!P$76*1000</f>
        <v>3308582.8472279999</v>
      </c>
      <c r="AH545" s="5">
        <f>NL!Q$76*1000</f>
        <v>3621474.3360239998</v>
      </c>
      <c r="AI545" s="5">
        <f>NL!R$76*1000</f>
        <v>3658548.4635480004</v>
      </c>
      <c r="AJ545" s="5">
        <f>NL!S$76*1000</f>
        <v>3375956.0469920002</v>
      </c>
      <c r="AK545" s="5">
        <f>NL!T$76*1000</f>
        <v>3332587.3160860003</v>
      </c>
      <c r="AL545" s="5">
        <f>NL!U$76*1000</f>
        <v>3103566.5942880004</v>
      </c>
      <c r="AM545" s="5">
        <f>NL!V$76*1000</f>
        <v>2880598.7137520001</v>
      </c>
      <c r="AN545" s="5">
        <f>NL!W$76*1000</f>
        <v>2705132.7136260006</v>
      </c>
      <c r="AO545" s="41">
        <f t="shared" ref="AO545" si="728">AM545*(1+$AV545)^5</f>
        <v>2739420.7145328904</v>
      </c>
      <c r="AP545" s="18">
        <f t="shared" ref="AP545" si="729">AO545*(1+$AV545)^5</f>
        <v>2605161.8420107267</v>
      </c>
      <c r="AQ545" s="18">
        <f t="shared" ref="AQ545" si="730">AP545*(1+$AV545)^5</f>
        <v>2477482.9901313568</v>
      </c>
      <c r="AR545" s="18">
        <f t="shared" ref="AR545" si="731">AQ545*(1+$AV545)^5</f>
        <v>2356061.6724114199</v>
      </c>
      <c r="AS545" s="18">
        <f t="shared" ref="AS545" si="732">AR545*(1+$AV545)^5</f>
        <v>2240591.2074140133</v>
      </c>
      <c r="AT545" s="18">
        <f t="shared" ref="AT545" si="733">AS545*(1+$AV545)^5</f>
        <v>2130779.9441441535</v>
      </c>
      <c r="AV545" s="46">
        <f t="shared" ref="AV545" si="734">AV493</f>
        <v>-0.01</v>
      </c>
    </row>
    <row r="546" spans="1:48" x14ac:dyDescent="0.2">
      <c r="A546" s="21" t="str">
        <f t="shared" si="695"/>
        <v>CIMS.CAN.NL.Transportation Personal.Passenger VehiclesCar_largeMarket share</v>
      </c>
      <c r="B546" s="1" t="s">
        <v>330</v>
      </c>
      <c r="C546" s="1" t="s">
        <v>215</v>
      </c>
      <c r="D546" s="1" t="s">
        <v>159</v>
      </c>
      <c r="E546" s="1" t="s">
        <v>72</v>
      </c>
      <c r="G546" s="1" t="s">
        <v>73</v>
      </c>
      <c r="H546" s="14" cm="1">
        <f t="array" ref="H546">Inputs!$C$40*INDEX($T545:$AT545,MATCH(H$1,$T$2:$AT$2,0))/SUM(_xlfn._xlws.FILTER($T545:$AT548,$T$2:$AT$2=H$1))</f>
        <v>0.44978852991892959</v>
      </c>
      <c r="I546" s="14" cm="1">
        <f t="array" ref="I546">Inputs!$C$40*INDEX($T545:$AT545,MATCH(I$1,$T$2:$AT$2,0))/SUM(_xlfn._xlws.FILTER($T545:$AT548,$T$2:$AT$2=I$1))</f>
        <v>0.42885340329323052</v>
      </c>
      <c r="J546" s="14" cm="1">
        <f t="array" ref="J546">Inputs!$C$40*INDEX($T545:$AT545,MATCH(J$1,$T$2:$AT$2,0))/SUM(_xlfn._xlws.FILTER($T545:$AT548,$T$2:$AT$2=J$1))</f>
        <v>0.39882219131781749</v>
      </c>
      <c r="K546" s="14" cm="1">
        <f t="array" ref="K546">Inputs!$C$40*INDEX($T545:$AT545,MATCH(K$1,$T$2:$AT$2,0))/SUM(_xlfn._xlws.FILTER($T545:$AT548,$T$2:$AT$2=K$1))</f>
        <v>0.34409038221940019</v>
      </c>
      <c r="L546" s="14" cm="1">
        <f t="array" ref="L546">Inputs!$C$40*INDEX($T545:$AT545,MATCH(L$1,$T$2:$AT$2,0))/SUM(_xlfn._xlws.FILTER($T545:$AT548,$T$2:$AT$2=L$1))</f>
        <v>0.29421929179320888</v>
      </c>
      <c r="M546" s="14" cm="1">
        <f t="array" ref="M546">Inputs!$C$40*INDEX($T545:$AT545,MATCH(M$1,$T$2:$AT$2,0))/SUM(_xlfn._xlws.FILTER($T545:$AT548,$T$2:$AT$2=M$1))</f>
        <v>0.27382365679861659</v>
      </c>
      <c r="N546" s="14" cm="1">
        <f t="array" ref="N546">Inputs!$C$40*INDEX($T545:$AT545,MATCH(N$1,$T$2:$AT$2,0))/SUM(_xlfn._xlws.FILTER($T545:$AT548,$T$2:$AT$2=N$1))</f>
        <v>0.25388664013265416</v>
      </c>
      <c r="O546" s="14" cm="1">
        <f t="array" ref="O546">Inputs!$C$40*INDEX($T545:$AT545,MATCH(O$1,$T$2:$AT$2,0))/SUM(_xlfn._xlws.FILTER($T545:$AT548,$T$2:$AT$2=O$1))</f>
        <v>0.23454185954288478</v>
      </c>
      <c r="P546" s="14" cm="1">
        <f t="array" ref="P546">Inputs!$C$40*INDEX($T545:$AT545,MATCH(P$1,$T$2:$AT$2,0))/SUM(_xlfn._xlws.FILTER($T545:$AT548,$T$2:$AT$2=P$1))</f>
        <v>0.2159062574988114</v>
      </c>
      <c r="Q546" s="14" cm="1">
        <f t="array" ref="Q546">Inputs!$C$40*INDEX($T545:$AT545,MATCH(Q$1,$T$2:$AT$2,0))/SUM(_xlfn._xlws.FILTER($T545:$AT548,$T$2:$AT$2=Q$1))</f>
        <v>0.19807782502366808</v>
      </c>
      <c r="R546" s="14" cm="1">
        <f t="array" ref="R546">Inputs!$C$40*INDEX($T545:$AT545,MATCH(R$1,$T$2:$AT$2,0))/SUM(_xlfn._xlws.FILTER($T545:$AT548,$T$2:$AT$2=R$1))</f>
        <v>0.18113433218075767</v>
      </c>
      <c r="T546" s="5"/>
      <c r="U546" s="5"/>
      <c r="V546" s="5"/>
      <c r="W546" s="5"/>
      <c r="X546" s="5"/>
      <c r="Y546" s="5"/>
      <c r="Z546" s="5"/>
      <c r="AA546" s="5"/>
      <c r="AB546" s="5"/>
      <c r="AC546" s="5"/>
      <c r="AD546" s="5"/>
      <c r="AE546" s="5"/>
      <c r="AF546" s="5"/>
      <c r="AG546" s="5"/>
      <c r="AH546" s="5"/>
      <c r="AI546" s="5"/>
      <c r="AJ546" s="5"/>
      <c r="AK546" s="5"/>
      <c r="AL546" s="5"/>
      <c r="AM546" s="5"/>
      <c r="AN546" s="5"/>
      <c r="AO546" s="14"/>
      <c r="AP546" s="14"/>
      <c r="AQ546" s="14"/>
      <c r="AR546" s="14"/>
      <c r="AS546" s="14"/>
      <c r="AT546" s="14"/>
      <c r="AU546" s="14"/>
      <c r="AV546" s="47"/>
    </row>
    <row r="547" spans="1:48" x14ac:dyDescent="0.2">
      <c r="A547" s="21" t="str">
        <f t="shared" si="695"/>
        <v>CIMS.CAN.NL.Transportation Personal.Passenger VehiclesLight Truck_smallMarket share</v>
      </c>
      <c r="B547" s="1" t="s">
        <v>330</v>
      </c>
      <c r="C547" s="1" t="s">
        <v>215</v>
      </c>
      <c r="D547" s="1" t="s">
        <v>160</v>
      </c>
      <c r="E547" s="1" t="s">
        <v>72</v>
      </c>
      <c r="G547" s="1" t="s">
        <v>73</v>
      </c>
      <c r="H547" s="14" cm="1">
        <f t="array" ref="H547">Inputs!$C$39*INDEX($T547:$AT547,MATCH(H$1,$T$2:$AT$2,0))/SUM(_xlfn._xlws.FILTER($T545:$AT548,$T$2:$AT$2=H$1))</f>
        <v>0.10846236586082571</v>
      </c>
      <c r="I547" s="14" cm="1">
        <f t="array" ref="I547">Inputs!$C$39*INDEX($T547:$AT547,MATCH(I$1,$T$2:$AT$2,0))/SUM(_xlfn._xlws.FILTER($T545:$AT548,$T$2:$AT$2=I$1))</f>
        <v>0.11877369688542377</v>
      </c>
      <c r="J547" s="14" cm="1">
        <f t="array" ref="J547">Inputs!$C$39*INDEX($T547:$AT547,MATCH(J$1,$T$2:$AT$2,0))/SUM(_xlfn._xlws.FILTER($T545:$AT548,$T$2:$AT$2=J$1))</f>
        <v>0.13356518935092568</v>
      </c>
      <c r="K547" s="14" cm="1">
        <f t="array" ref="K547">Inputs!$C$39*INDEX($T547:$AT547,MATCH(K$1,$T$2:$AT$2,0))/SUM(_xlfn._xlws.FILTER($T545:$AT548,$T$2:$AT$2=K$1))</f>
        <v>0.16052264756357901</v>
      </c>
      <c r="L547" s="14" cm="1">
        <f t="array" ref="L547">Inputs!$C$39*INDEX($T547:$AT547,MATCH(L$1,$T$2:$AT$2,0))/SUM(_xlfn._xlws.FILTER($T545:$AT548,$T$2:$AT$2=L$1))</f>
        <v>0.18508602046006128</v>
      </c>
      <c r="M547" s="14" cm="1">
        <f t="array" ref="M547">Inputs!$C$39*INDEX($T547:$AT547,MATCH(M$1,$T$2:$AT$2,0))/SUM(_xlfn._xlws.FILTER($T545:$AT548,$T$2:$AT$2=M$1))</f>
        <v>0.19513163172605452</v>
      </c>
      <c r="N547" s="14" cm="1">
        <f t="array" ref="N547">Inputs!$C$39*INDEX($T547:$AT547,MATCH(N$1,$T$2:$AT$2,0))/SUM(_xlfn._xlws.FILTER($T545:$AT548,$T$2:$AT$2=N$1))</f>
        <v>0.20495135635257336</v>
      </c>
      <c r="O547" s="14" cm="1">
        <f t="array" ref="O547">Inputs!$C$39*INDEX($T547:$AT547,MATCH(O$1,$T$2:$AT$2,0))/SUM(_xlfn._xlws.FILTER($T545:$AT548,$T$2:$AT$2=O$1))</f>
        <v>0.21447938261320598</v>
      </c>
      <c r="P547" s="14" cm="1">
        <f t="array" ref="P547">Inputs!$C$39*INDEX($T547:$AT547,MATCH(P$1,$T$2:$AT$2,0))/SUM(_xlfn._xlws.FILTER($T545:$AT548,$T$2:$AT$2=P$1))</f>
        <v>0.22365811197819735</v>
      </c>
      <c r="Q547" s="14" cm="1">
        <f t="array" ref="Q547">Inputs!$C$39*INDEX($T547:$AT547,MATCH(Q$1,$T$2:$AT$2,0))/SUM(_xlfn._xlws.FILTER($T545:$AT548,$T$2:$AT$2=Q$1))</f>
        <v>0.23243928021222318</v>
      </c>
      <c r="R547" s="14" cm="1">
        <f t="array" ref="R547">Inputs!$C$39*INDEX($T547:$AT547,MATCH(R$1,$T$2:$AT$2,0))/SUM(_xlfn._xlws.FILTER($T545:$AT548,$T$2:$AT$2=R$1))</f>
        <v>0.24078458265723876</v>
      </c>
      <c r="T547" s="5">
        <f>NL!C$111*1000</f>
        <v>1420174.534440448</v>
      </c>
      <c r="U547" s="5">
        <f>NL!D$111*1000</f>
        <v>1420806.092446001</v>
      </c>
      <c r="V547" s="5">
        <f>NL!E$111*1000</f>
        <v>1502990.9423137179</v>
      </c>
      <c r="W547" s="5">
        <f>NL!F$111*1000</f>
        <v>1553071.5594172298</v>
      </c>
      <c r="X547" s="5">
        <f>NL!G$111*1000</f>
        <v>1501936.992904257</v>
      </c>
      <c r="Y547" s="5">
        <f>NL!H$111*1000</f>
        <v>1616171.8714464302</v>
      </c>
      <c r="Z547" s="5">
        <f>NL!I$111*1000</f>
        <v>1570375.4175679041</v>
      </c>
      <c r="AA547" s="5">
        <f>NL!J$111*1000</f>
        <v>1935853.7351474878</v>
      </c>
      <c r="AB547" s="5">
        <f>NL!K$111*1000</f>
        <v>2144101.8848932921</v>
      </c>
      <c r="AC547" s="5">
        <f>NL!L$111*1000</f>
        <v>2062449.1351734651</v>
      </c>
      <c r="AD547" s="5">
        <f>NL!M$111*1000</f>
        <v>2175273.1737814439</v>
      </c>
      <c r="AE547" s="5">
        <f>NL!N$111*1000</f>
        <v>2624351.4103413881</v>
      </c>
      <c r="AF547" s="5">
        <f>NL!O$111*1000</f>
        <v>3006479.8662130078</v>
      </c>
      <c r="AG547" s="5">
        <f>NL!P$111*1000</f>
        <v>2733535.8787421198</v>
      </c>
      <c r="AH547" s="5">
        <f>NL!Q$111*1000</f>
        <v>3200032.1716633397</v>
      </c>
      <c r="AI547" s="5">
        <f>NL!R$111*1000</f>
        <v>3465241.0907156789</v>
      </c>
      <c r="AJ547" s="5">
        <f>NL!S$111*1000</f>
        <v>3509285.9277597028</v>
      </c>
      <c r="AK547" s="5">
        <f>NL!T$111*1000</f>
        <v>3744718.94609001</v>
      </c>
      <c r="AL547" s="5">
        <f>NL!U$111*1000</f>
        <v>3742646.7934508175</v>
      </c>
      <c r="AM547" s="5">
        <f>NL!V$111*1000</f>
        <v>3679138.1629526555</v>
      </c>
      <c r="AN547" s="5">
        <f>NL!W$111*1000</f>
        <v>3701627.8277226971</v>
      </c>
      <c r="AO547" s="41">
        <f t="shared" ref="AO547" si="735">AM547*(1+$AV547)^5</f>
        <v>3963476.6910294383</v>
      </c>
      <c r="AP547" s="18">
        <f t="shared" ref="AP547" si="736">AO547*(1+$AV547)^5</f>
        <v>4269790.0390145844</v>
      </c>
      <c r="AQ547" s="18">
        <f t="shared" ref="AQ547" si="737">AP547*(1+$AV547)^5</f>
        <v>4599776.5089752497</v>
      </c>
      <c r="AR547" s="18">
        <f t="shared" ref="AR547" si="738">AQ547*(1+$AV547)^5</f>
        <v>4955265.6545621464</v>
      </c>
      <c r="AS547" s="18">
        <f t="shared" ref="AS547" si="739">AR547*(1+$AV547)^5</f>
        <v>5338228.4246574342</v>
      </c>
      <c r="AT547" s="18">
        <f t="shared" ref="AT547" si="740">AS547*(1+$AV547)^5</f>
        <v>5750788.0909643369</v>
      </c>
      <c r="AV547" s="46">
        <f t="shared" ref="AV547" si="741">AV495</f>
        <v>1.4999999999999999E-2</v>
      </c>
    </row>
    <row r="548" spans="1:48" x14ac:dyDescent="0.2">
      <c r="A548" s="21" t="str">
        <f t="shared" si="695"/>
        <v>CIMS.CAN.NL.Transportation Personal.Passenger VehiclesLight Truck_largeMarket share</v>
      </c>
      <c r="B548" s="1" t="s">
        <v>330</v>
      </c>
      <c r="C548" s="1" t="s">
        <v>215</v>
      </c>
      <c r="D548" s="1" t="s">
        <v>161</v>
      </c>
      <c r="E548" s="1" t="s">
        <v>72</v>
      </c>
      <c r="G548" s="1" t="s">
        <v>73</v>
      </c>
      <c r="H548" s="14" cm="1">
        <f t="array" ref="H548">Inputs!$C$40*INDEX($T547:$AT547,MATCH(H$1,$T$2:$AT$2,0))/SUM(_xlfn._xlws.FILTER($T545:$AT548,$T$2:$AT$2=H$1))</f>
        <v>0.22021147008107034</v>
      </c>
      <c r="I548" s="14" cm="1">
        <f t="array" ref="I548">Inputs!$C$40*INDEX($T547:$AT547,MATCH(I$1,$T$2:$AT$2,0))/SUM(_xlfn._xlws.FILTER($T545:$AT548,$T$2:$AT$2=I$1))</f>
        <v>0.24114659670676941</v>
      </c>
      <c r="J548" s="14" cm="1">
        <f t="array" ref="J548">Inputs!$C$40*INDEX($T547:$AT547,MATCH(J$1,$T$2:$AT$2,0))/SUM(_xlfn._xlws.FILTER($T545:$AT548,$T$2:$AT$2=J$1))</f>
        <v>0.27117780868218244</v>
      </c>
      <c r="K548" s="14" cm="1">
        <f t="array" ref="K548">Inputs!$C$40*INDEX($T547:$AT547,MATCH(K$1,$T$2:$AT$2,0))/SUM(_xlfn._xlws.FILTER($T545:$AT548,$T$2:$AT$2=K$1))</f>
        <v>0.32590961778059974</v>
      </c>
      <c r="L548" s="14" cm="1">
        <f t="array" ref="L548">Inputs!$C$40*INDEX($T547:$AT547,MATCH(L$1,$T$2:$AT$2,0))/SUM(_xlfn._xlws.FILTER($T545:$AT548,$T$2:$AT$2=L$1))</f>
        <v>0.37578070820679105</v>
      </c>
      <c r="M548" s="14" cm="1">
        <f t="array" ref="M548">Inputs!$C$40*INDEX($T547:$AT547,MATCH(M$1,$T$2:$AT$2,0))/SUM(_xlfn._xlws.FILTER($T545:$AT548,$T$2:$AT$2=M$1))</f>
        <v>0.3961763432013834</v>
      </c>
      <c r="N548" s="14" cm="1">
        <f t="array" ref="N548">Inputs!$C$40*INDEX($T547:$AT547,MATCH(N$1,$T$2:$AT$2,0))/SUM(_xlfn._xlws.FILTER($T545:$AT548,$T$2:$AT$2=N$1))</f>
        <v>0.41611335986734588</v>
      </c>
      <c r="O548" s="14" cm="1">
        <f t="array" ref="O548">Inputs!$C$40*INDEX($T547:$AT547,MATCH(O$1,$T$2:$AT$2,0))/SUM(_xlfn._xlws.FILTER($T545:$AT548,$T$2:$AT$2=O$1))</f>
        <v>0.43545814045711517</v>
      </c>
      <c r="P548" s="14" cm="1">
        <f t="array" ref="P548">Inputs!$C$40*INDEX($T547:$AT547,MATCH(P$1,$T$2:$AT$2,0))/SUM(_xlfn._xlws.FILTER($T545:$AT548,$T$2:$AT$2=P$1))</f>
        <v>0.45409374250118856</v>
      </c>
      <c r="Q548" s="14" cm="1">
        <f t="array" ref="Q548">Inputs!$C$40*INDEX($T547:$AT547,MATCH(Q$1,$T$2:$AT$2,0))/SUM(_xlfn._xlws.FILTER($T545:$AT548,$T$2:$AT$2=Q$1))</f>
        <v>0.47192217497633182</v>
      </c>
      <c r="R548" s="14" cm="1">
        <f t="array" ref="R548">Inputs!$C$40*INDEX($T547:$AT547,MATCH(R$1,$T$2:$AT$2,0))/SUM(_xlfn._xlws.FILTER($T545:$AT548,$T$2:$AT$2=R$1))</f>
        <v>0.48886566781924234</v>
      </c>
      <c r="T548" s="5"/>
      <c r="U548" s="14"/>
      <c r="V548" s="5"/>
      <c r="W548" s="5"/>
      <c r="X548" s="5"/>
      <c r="Y548" s="5"/>
      <c r="Z548" s="5"/>
      <c r="AA548" s="5"/>
      <c r="AB548" s="5"/>
      <c r="AC548" s="5"/>
      <c r="AD548" s="5"/>
      <c r="AE548" s="5"/>
      <c r="AF548" s="5"/>
      <c r="AG548" s="5"/>
      <c r="AH548" s="5"/>
      <c r="AI548" s="5"/>
      <c r="AJ548" s="5"/>
      <c r="AK548" s="5"/>
      <c r="AL548" s="5"/>
      <c r="AM548" s="5"/>
      <c r="AN548" s="5"/>
      <c r="AO548" s="18"/>
      <c r="AP548" s="18"/>
      <c r="AQ548" s="18"/>
      <c r="AR548" s="18"/>
      <c r="AS548" s="18"/>
      <c r="AT548" s="18"/>
    </row>
    <row r="549" spans="1:48" x14ac:dyDescent="0.2">
      <c r="A549" s="21" t="str">
        <f t="shared" si="695"/>
        <v>CIMS.CAN.NL.Transportation Personal.Passenger Vehicle MotorsOutput</v>
      </c>
      <c r="B549" s="1" t="s">
        <v>331</v>
      </c>
      <c r="C549" s="1" t="s">
        <v>215</v>
      </c>
      <c r="E549" s="1" t="s">
        <v>78</v>
      </c>
      <c r="G549" s="1" t="s">
        <v>222</v>
      </c>
      <c r="H549" s="14">
        <f t="shared" ref="H549:H553" si="742">T549</f>
        <v>184.04678069647278</v>
      </c>
      <c r="I549" s="14"/>
      <c r="J549" s="14"/>
      <c r="K549" s="14"/>
      <c r="L549" s="14"/>
      <c r="M549" s="14"/>
      <c r="N549" s="14"/>
      <c r="O549" s="14"/>
      <c r="P549" s="14"/>
      <c r="Q549" s="14"/>
      <c r="R549" s="14"/>
      <c r="T549" s="14">
        <f>AVERAGE(NL!C$40:V$40)/100</f>
        <v>184.04678069647278</v>
      </c>
      <c r="U549" s="14"/>
      <c r="V549" s="5"/>
      <c r="W549" s="5"/>
      <c r="X549" s="5"/>
      <c r="Y549" s="5"/>
      <c r="Z549" s="5"/>
      <c r="AA549" s="5"/>
      <c r="AB549" s="5"/>
      <c r="AC549" s="5"/>
      <c r="AD549" s="14"/>
      <c r="AE549" s="5"/>
      <c r="AF549" s="5"/>
      <c r="AG549" s="5"/>
      <c r="AH549" s="5"/>
      <c r="AI549" s="5"/>
      <c r="AJ549" s="5"/>
      <c r="AK549" s="5"/>
      <c r="AL549" s="5"/>
      <c r="AM549" s="5"/>
      <c r="AN549" s="5"/>
      <c r="AO549" s="18"/>
      <c r="AP549" s="18"/>
      <c r="AQ549" s="18"/>
      <c r="AR549" s="18"/>
      <c r="AS549" s="18"/>
      <c r="AT549" s="18"/>
    </row>
    <row r="550" spans="1:48" x14ac:dyDescent="0.2">
      <c r="A550" s="21" t="str">
        <f t="shared" si="695"/>
        <v>CIMS.CAN.NL.Transportation Personal.Passenger Vehicle MotorsGasoline ExistingService requestedCIMS.CAN.NL.Fuel Blends.Gasoline_Transportation</v>
      </c>
      <c r="B550" s="1" t="s">
        <v>331</v>
      </c>
      <c r="C550" s="1" t="s">
        <v>215</v>
      </c>
      <c r="D550" s="1" t="s">
        <v>74</v>
      </c>
      <c r="E550" s="1" t="s">
        <v>71</v>
      </c>
      <c r="F550" s="1" t="s">
        <v>455</v>
      </c>
      <c r="G550" s="1" t="s">
        <v>68</v>
      </c>
      <c r="H550" s="14">
        <f t="shared" si="742"/>
        <v>0.37564764375399951</v>
      </c>
      <c r="I550" s="14"/>
      <c r="J550" s="14"/>
      <c r="K550" s="14"/>
      <c r="L550" s="14"/>
      <c r="M550" s="14"/>
      <c r="N550" s="14"/>
      <c r="O550" s="14"/>
      <c r="P550" s="14"/>
      <c r="Q550" s="14"/>
      <c r="R550" s="14"/>
      <c r="T550" s="14">
        <f>(SUMPRODUCT(H545:H546,Inputs!$C$46:$C$47)*NL!C$91/NL!C$76+SUMPRODUCT(H547:H548,Inputs!$C$48:$C$49)*NL!C$126/NL!C$111)/1000*100</f>
        <v>0.37564764375399951</v>
      </c>
      <c r="U550" s="14"/>
      <c r="V550" s="5"/>
      <c r="W550" s="5"/>
      <c r="X550" s="5"/>
      <c r="Y550" s="5"/>
      <c r="Z550" s="5"/>
      <c r="AA550" s="5"/>
      <c r="AB550" s="5"/>
      <c r="AC550" s="5"/>
      <c r="AD550" s="14"/>
      <c r="AE550" s="5"/>
      <c r="AF550" s="5"/>
      <c r="AG550" s="5"/>
      <c r="AH550" s="5"/>
      <c r="AI550" s="5"/>
      <c r="AJ550" s="5"/>
      <c r="AK550" s="5"/>
      <c r="AL550" s="5"/>
      <c r="AM550" s="14"/>
      <c r="AN550" s="5"/>
      <c r="AO550" s="18"/>
      <c r="AP550" s="18"/>
      <c r="AQ550" s="18"/>
      <c r="AR550" s="18"/>
      <c r="AS550" s="18"/>
      <c r="AT550" s="18"/>
    </row>
    <row r="551" spans="1:48" x14ac:dyDescent="0.2">
      <c r="A551" s="21" t="str">
        <f t="shared" si="695"/>
        <v>CIMS.CAN.NL.Transportation Personal.Passenger Vehicle MotorsGasoline StandardService requestedCIMS.CAN.NL.Fuel Blends.Gasoline_Transportation</v>
      </c>
      <c r="B551" s="1" t="s">
        <v>331</v>
      </c>
      <c r="C551" s="1" t="s">
        <v>215</v>
      </c>
      <c r="D551" s="1" t="s">
        <v>75</v>
      </c>
      <c r="E551" s="1" t="s">
        <v>71</v>
      </c>
      <c r="F551" s="1" t="s">
        <v>455</v>
      </c>
      <c r="G551" s="1" t="s">
        <v>68</v>
      </c>
      <c r="H551" s="14">
        <f t="shared" si="742"/>
        <v>0.35961516611456795</v>
      </c>
      <c r="I551" s="14"/>
      <c r="J551" s="14"/>
      <c r="K551" s="14"/>
      <c r="L551" s="14"/>
      <c r="M551" s="14"/>
      <c r="N551" s="14"/>
      <c r="O551" s="14"/>
      <c r="P551" s="14"/>
      <c r="Q551" s="14"/>
      <c r="R551" s="14"/>
      <c r="T551" s="14">
        <f>(SUMPRODUCT(J545:J546,Inputs!$C$46:$C$47)*NL!M$91/NL!M$76+SUMPRODUCT(J547:J548,Inputs!$C$48:$C$49)*NL!M$126/NL!M$111)/1000*100</f>
        <v>0.35961516611456795</v>
      </c>
      <c r="U551" s="14"/>
      <c r="V551" s="5"/>
      <c r="W551" s="5"/>
      <c r="X551" s="5"/>
      <c r="Y551" s="5"/>
      <c r="Z551" s="5"/>
      <c r="AA551" s="5"/>
      <c r="AB551" s="5"/>
      <c r="AC551" s="5"/>
      <c r="AD551" s="5"/>
      <c r="AE551" s="5"/>
      <c r="AF551" s="5"/>
      <c r="AG551" s="5"/>
      <c r="AH551" s="5"/>
      <c r="AI551" s="5"/>
      <c r="AJ551" s="5"/>
      <c r="AK551" s="5"/>
      <c r="AL551" s="5"/>
      <c r="AM551" s="5"/>
      <c r="AN551" s="5"/>
      <c r="AO551" s="18"/>
      <c r="AP551" s="18"/>
      <c r="AQ551" s="18"/>
      <c r="AR551" s="18"/>
      <c r="AS551" s="18"/>
      <c r="AT551" s="18"/>
    </row>
    <row r="552" spans="1:48" x14ac:dyDescent="0.2">
      <c r="A552" s="21" t="str">
        <f t="shared" si="695"/>
        <v>CIMS.CAN.NL.Transportation Personal.Passenger Vehicle MotorsGasoline EfficientService requestedCIMS.CAN.NL.Fuel Blends.Gasoline_Transportation</v>
      </c>
      <c r="B552" s="1" t="s">
        <v>331</v>
      </c>
      <c r="C552" s="1" t="s">
        <v>215</v>
      </c>
      <c r="D552" s="1" t="s">
        <v>76</v>
      </c>
      <c r="E552" s="1" t="s">
        <v>71</v>
      </c>
      <c r="F552" s="1" t="s">
        <v>455</v>
      </c>
      <c r="G552" s="1" t="s">
        <v>68</v>
      </c>
      <c r="H552" s="14">
        <f t="shared" si="742"/>
        <v>0.36365959193753267</v>
      </c>
      <c r="I552" s="14"/>
      <c r="J552" s="14"/>
      <c r="K552" s="14"/>
      <c r="L552" s="14"/>
      <c r="M552" s="14"/>
      <c r="N552" s="14"/>
      <c r="O552" s="14"/>
      <c r="P552" s="14"/>
      <c r="Q552" s="14"/>
      <c r="R552" s="14"/>
      <c r="T552" s="14">
        <f>(SUMPRODUCT(L545:L546,Inputs!$C$46:$C$47)*NL!V$91/NL!V$76+SUMPRODUCT(L547:L548,Inputs!$C$48:$C$49)*NL!V$126/NL!V$111)/1000*100</f>
        <v>0.36365959193753267</v>
      </c>
      <c r="U552" s="14"/>
      <c r="V552" s="5"/>
      <c r="W552" s="5"/>
      <c r="X552" s="5"/>
      <c r="Y552" s="5"/>
      <c r="Z552" s="5"/>
      <c r="AA552" s="5"/>
      <c r="AB552" s="5"/>
      <c r="AC552" s="5"/>
      <c r="AD552" s="14"/>
      <c r="AE552" s="5"/>
      <c r="AF552" s="5"/>
      <c r="AG552" s="5"/>
      <c r="AH552" s="5"/>
      <c r="AI552" s="5"/>
      <c r="AJ552" s="5"/>
      <c r="AK552" s="5"/>
      <c r="AL552" s="5"/>
      <c r="AM552" s="14"/>
      <c r="AN552" s="5"/>
      <c r="AO552" s="18"/>
      <c r="AP552" s="18"/>
      <c r="AQ552" s="18"/>
      <c r="AR552" s="18"/>
      <c r="AS552" s="18"/>
      <c r="AT552" s="18"/>
    </row>
    <row r="553" spans="1:48" x14ac:dyDescent="0.2">
      <c r="A553" s="21" t="str">
        <f t="shared" si="695"/>
        <v>CIMS.CAN.NL.Transportation Personal.Passenger Vehicle MotorsGasoline ExistingMarket share</v>
      </c>
      <c r="B553" s="1" t="s">
        <v>331</v>
      </c>
      <c r="C553" s="1" t="s">
        <v>215</v>
      </c>
      <c r="D553" s="1" t="s">
        <v>74</v>
      </c>
      <c r="E553" s="1" t="s">
        <v>72</v>
      </c>
      <c r="G553" s="1" t="s">
        <v>73</v>
      </c>
      <c r="H553" s="14">
        <f t="shared" si="742"/>
        <v>1</v>
      </c>
      <c r="I553" s="14"/>
      <c r="J553" s="14"/>
      <c r="K553" s="14"/>
      <c r="L553" s="14"/>
      <c r="M553" s="14"/>
      <c r="N553" s="14"/>
      <c r="O553" s="14"/>
      <c r="P553" s="14"/>
      <c r="Q553" s="14"/>
      <c r="R553" s="14"/>
      <c r="T553" s="36">
        <v>1</v>
      </c>
      <c r="U553" s="14"/>
      <c r="V553" s="5"/>
      <c r="W553" s="5"/>
      <c r="X553" s="5"/>
      <c r="Y553" s="5"/>
      <c r="Z553" s="5"/>
      <c r="AA553" s="5"/>
      <c r="AB553" s="5"/>
      <c r="AC553" s="5"/>
      <c r="AD553" s="5"/>
      <c r="AE553" s="5"/>
      <c r="AF553" s="5"/>
      <c r="AG553" s="5"/>
      <c r="AH553" s="5"/>
      <c r="AI553" s="5"/>
      <c r="AJ553" s="5"/>
      <c r="AK553" s="5"/>
      <c r="AL553" s="5"/>
      <c r="AM553" s="5"/>
      <c r="AN553" s="5"/>
      <c r="AO553" s="18"/>
      <c r="AP553" s="18"/>
      <c r="AQ553" s="18"/>
      <c r="AR553" s="18"/>
      <c r="AS553" s="18"/>
      <c r="AT553" s="18"/>
    </row>
    <row r="554" spans="1:48" x14ac:dyDescent="0.2">
      <c r="A554" s="21" t="str">
        <f t="shared" si="695"/>
        <v>CIMS.CAN.NL.Transportation Personal.TransitService requestedCIMS.CAN.NL.Transportation Personal.Transit.Public Bus</v>
      </c>
      <c r="B554" s="1" t="s">
        <v>332</v>
      </c>
      <c r="C554" s="1" t="s">
        <v>215</v>
      </c>
      <c r="E554" s="1" t="s">
        <v>71</v>
      </c>
      <c r="F554" s="1" t="s">
        <v>333</v>
      </c>
      <c r="G554" s="1" t="s">
        <v>73</v>
      </c>
      <c r="H554" s="14" cm="1">
        <f t="array" ref="H554">INDEX($T554:$AN554,MATCH(H$2,$T$2:$AN$2,0))/SUM(_xlfn._xlws.FILTER($T554:$AN555,$T$2:$AN$2=H$2))</f>
        <v>1</v>
      </c>
      <c r="I554" s="14" cm="1">
        <f t="array" ref="I554">INDEX($T554:$AN554,MATCH(I$2,$T$2:$AN$2,0))/SUM(_xlfn._xlws.FILTER($T554:$AN555,$T$2:$AN$2=I$2))</f>
        <v>1</v>
      </c>
      <c r="J554" s="14" cm="1">
        <f t="array" ref="J554">INDEX($T554:$AN554,MATCH(J$2,$T$2:$AN$2,0))/SUM(_xlfn._xlws.FILTER($T554:$AN555,$T$2:$AN$2=J$2))</f>
        <v>1</v>
      </c>
      <c r="K554" s="14" cm="1">
        <f t="array" ref="K554">INDEX($T554:$AN554,MATCH(K$2,$T$2:$AN$2,0))/SUM(_xlfn._xlws.FILTER($T554:$AN555,$T$2:$AN$2=K$2))</f>
        <v>1</v>
      </c>
      <c r="L554" s="14" cm="1">
        <f t="array" ref="L554">INDEX($T554:$AN554,MATCH(L$2,$T$2:$AN$2,0))/SUM(_xlfn._xlws.FILTER($T554:$AN555,$T$2:$AN$2=L$2))</f>
        <v>1</v>
      </c>
      <c r="M554" s="36">
        <f t="shared" ref="M554:R554" si="743">L554</f>
        <v>1</v>
      </c>
      <c r="N554" s="36">
        <f t="shared" si="743"/>
        <v>1</v>
      </c>
      <c r="O554" s="36">
        <f t="shared" si="743"/>
        <v>1</v>
      </c>
      <c r="P554" s="36">
        <f t="shared" si="743"/>
        <v>1</v>
      </c>
      <c r="Q554" s="36">
        <f t="shared" si="743"/>
        <v>1</v>
      </c>
      <c r="R554" s="36">
        <f t="shared" si="743"/>
        <v>1</v>
      </c>
      <c r="T554" s="5">
        <f>SUM(NL!C$177,NL!C$212)*1000-T555</f>
        <v>1449591.6099999999</v>
      </c>
      <c r="U554" s="5">
        <f>SUM(NL!D$177,NL!D$212)*1000-U555</f>
        <v>1061061.9720000001</v>
      </c>
      <c r="V554" s="5">
        <f>SUM(NL!E$177,NL!E$212)*1000-V555</f>
        <v>1259295.594</v>
      </c>
      <c r="W554" s="5">
        <f>SUM(NL!F$177,NL!F$212)*1000-W555</f>
        <v>1695701.1099999999</v>
      </c>
      <c r="X554" s="5">
        <f>SUM(NL!G$177,NL!G$212)*1000-X555</f>
        <v>1686402.226</v>
      </c>
      <c r="Y554" s="5">
        <f>SUM(NL!H$177,NL!H$212)*1000-Y555</f>
        <v>1389109.5129999998</v>
      </c>
      <c r="Z554" s="5">
        <f>SUM(NL!I$177,NL!I$212)*1000-Z555</f>
        <v>1635113.1640000001</v>
      </c>
      <c r="AA554" s="5">
        <f>SUM(NL!J$177,NL!J$212)*1000-AA555</f>
        <v>1414935.311</v>
      </c>
      <c r="AB554" s="5">
        <f>SUM(NL!K$177,NL!K$212)*1000-AB555</f>
        <v>1586103.311</v>
      </c>
      <c r="AC554" s="5">
        <f>SUM(NL!L$177,NL!L$212)*1000-AC555</f>
        <v>1319610.5890000002</v>
      </c>
      <c r="AD554" s="5">
        <f>SUM(NL!M$177,NL!M$212)*1000-AD555</f>
        <v>1386993.6579999998</v>
      </c>
      <c r="AE554" s="5">
        <f>SUM(NL!N$177,NL!N$212)*1000-AE555</f>
        <v>1703806.4350000001</v>
      </c>
      <c r="AF554" s="5">
        <f>SUM(NL!O$177,NL!O$212)*1000-AF555</f>
        <v>1077566.7989999999</v>
      </c>
      <c r="AG554" s="5">
        <f>SUM(NL!P$177,NL!P$212)*1000-AG555</f>
        <v>1010635.347</v>
      </c>
      <c r="AH554" s="5">
        <f>SUM(NL!Q$177,NL!Q$212)*1000-AH555</f>
        <v>1110883.3</v>
      </c>
      <c r="AI554" s="5">
        <f>SUM(NL!R$177,NL!R$212)*1000-AI555</f>
        <v>1235541.9790000001</v>
      </c>
      <c r="AJ554" s="5">
        <f>SUM(NL!S$177,NL!S$212)*1000-AJ555</f>
        <v>1108919.47</v>
      </c>
      <c r="AK554" s="5">
        <f>SUM(NL!T$177,NL!T$212)*1000-AK555</f>
        <v>1054813.352</v>
      </c>
      <c r="AL554" s="5">
        <f>SUM(NL!U$177,NL!U$212)*1000-AL555</f>
        <v>1195714.4339999999</v>
      </c>
      <c r="AM554" s="5">
        <f>SUM(NL!V$177,NL!V$212)*1000-AM555</f>
        <v>1251378.236</v>
      </c>
      <c r="AN554" s="5">
        <f>SUM(NL!W$177,NL!W$212)*1000-AN555</f>
        <v>1118840.3200000001</v>
      </c>
      <c r="AO554" s="18"/>
      <c r="AP554" s="18"/>
      <c r="AQ554" s="18"/>
      <c r="AR554" s="18"/>
      <c r="AS554" s="18"/>
      <c r="AT554" s="18"/>
      <c r="AU554" s="18"/>
      <c r="AV554" s="18"/>
    </row>
    <row r="555" spans="1:48" x14ac:dyDescent="0.2">
      <c r="A555" s="21" t="str">
        <f t="shared" si="695"/>
        <v>CIMS.CAN.NL.Transportation Personal.TransitService requestedCIMS.CAN.NL.Transportation Personal.Transit.Rapid Transit</v>
      </c>
      <c r="B555" s="1" t="s">
        <v>332</v>
      </c>
      <c r="C555" s="1" t="s">
        <v>215</v>
      </c>
      <c r="E555" s="1" t="s">
        <v>71</v>
      </c>
      <c r="F555" s="1" t="s">
        <v>400</v>
      </c>
      <c r="G555" s="1" t="s">
        <v>73</v>
      </c>
      <c r="H555" s="14">
        <f t="shared" ref="H555" si="744">1-H554</f>
        <v>0</v>
      </c>
      <c r="I555" s="14">
        <f t="shared" ref="I555" si="745">1-I554</f>
        <v>0</v>
      </c>
      <c r="J555" s="14">
        <f t="shared" ref="J555" si="746">1-J554</f>
        <v>0</v>
      </c>
      <c r="K555" s="14">
        <f t="shared" ref="K555" si="747">1-K554</f>
        <v>0</v>
      </c>
      <c r="L555" s="14">
        <f t="shared" ref="L555" si="748">1-L554</f>
        <v>0</v>
      </c>
      <c r="M555" s="36">
        <f t="shared" ref="M555:R555" si="749">L555</f>
        <v>0</v>
      </c>
      <c r="N555" s="36">
        <f t="shared" si="749"/>
        <v>0</v>
      </c>
      <c r="O555" s="36">
        <f t="shared" si="749"/>
        <v>0</v>
      </c>
      <c r="P555" s="36">
        <f t="shared" si="749"/>
        <v>0</v>
      </c>
      <c r="Q555" s="36">
        <f t="shared" si="749"/>
        <v>0</v>
      </c>
      <c r="R555" s="36">
        <f t="shared" si="749"/>
        <v>0</v>
      </c>
      <c r="T555" s="48">
        <v>0</v>
      </c>
      <c r="U555" s="48">
        <v>0</v>
      </c>
      <c r="V555" s="48">
        <v>0</v>
      </c>
      <c r="W555" s="48">
        <v>0</v>
      </c>
      <c r="X555" s="48">
        <v>0</v>
      </c>
      <c r="Y555" s="48">
        <v>0</v>
      </c>
      <c r="Z555" s="48">
        <v>0</v>
      </c>
      <c r="AA555" s="48">
        <v>0</v>
      </c>
      <c r="AB555" s="48">
        <v>0</v>
      </c>
      <c r="AC555" s="48">
        <v>0</v>
      </c>
      <c r="AD555" s="48">
        <v>0</v>
      </c>
      <c r="AE555" s="48">
        <v>0</v>
      </c>
      <c r="AF555" s="48">
        <v>0</v>
      </c>
      <c r="AG555" s="48">
        <v>0</v>
      </c>
      <c r="AH555" s="48">
        <v>0</v>
      </c>
      <c r="AI555" s="48">
        <v>0</v>
      </c>
      <c r="AJ555" s="48">
        <v>0</v>
      </c>
      <c r="AK555" s="48">
        <v>0</v>
      </c>
      <c r="AL555" s="48">
        <v>0</v>
      </c>
      <c r="AM555" s="48">
        <v>0</v>
      </c>
      <c r="AN555" s="48">
        <v>0</v>
      </c>
      <c r="AO555" s="18"/>
      <c r="AP555" s="18"/>
      <c r="AQ555" s="18"/>
      <c r="AR555" s="18"/>
      <c r="AS555" s="18"/>
      <c r="AT555" s="18"/>
      <c r="AU555" s="18"/>
      <c r="AV555" s="18"/>
    </row>
    <row r="556" spans="1:48" x14ac:dyDescent="0.2">
      <c r="A556" s="21" t="str">
        <f t="shared" si="695"/>
        <v>CIMS.CAN.NL.Transportation Personal.Transit.Public BusOutput</v>
      </c>
      <c r="B556" s="1" t="s">
        <v>333</v>
      </c>
      <c r="C556" s="1" t="s">
        <v>215</v>
      </c>
      <c r="E556" s="1" t="s">
        <v>78</v>
      </c>
      <c r="G556" s="1" t="s">
        <v>139</v>
      </c>
      <c r="H556" s="14">
        <f>T556</f>
        <v>778.19774759284121</v>
      </c>
      <c r="I556" s="14"/>
      <c r="J556" s="14"/>
      <c r="K556" s="14"/>
      <c r="L556" s="14"/>
      <c r="M556" s="14"/>
      <c r="N556" s="14"/>
      <c r="O556" s="14"/>
      <c r="P556" s="14"/>
      <c r="Q556" s="14"/>
      <c r="R556" s="14"/>
      <c r="T556" s="5">
        <f>AVERAGE(CAN!C$218:W$218)/1000</f>
        <v>778.19774759284121</v>
      </c>
      <c r="U556" s="5"/>
      <c r="V556" s="5"/>
      <c r="W556" s="5"/>
      <c r="X556" s="5"/>
      <c r="Y556" s="5"/>
      <c r="Z556" s="5"/>
      <c r="AA556" s="5"/>
      <c r="AB556" s="5"/>
      <c r="AC556" s="5"/>
      <c r="AD556" s="5"/>
      <c r="AE556" s="5"/>
      <c r="AF556" s="5"/>
      <c r="AG556" s="5"/>
      <c r="AH556" s="5"/>
      <c r="AI556" s="5"/>
      <c r="AJ556" s="5"/>
      <c r="AK556" s="5"/>
      <c r="AL556" s="5"/>
      <c r="AM556" s="5"/>
      <c r="AN556" s="5"/>
      <c r="AO556" s="18"/>
      <c r="AP556" s="18"/>
      <c r="AQ556" s="18"/>
      <c r="AR556" s="18"/>
      <c r="AS556" s="18"/>
      <c r="AT556" s="18"/>
      <c r="AU556" s="18"/>
      <c r="AV556" s="18"/>
    </row>
    <row r="557" spans="1:48" x14ac:dyDescent="0.2">
      <c r="A557" s="21" t="str">
        <f t="shared" si="695"/>
        <v>CIMS.CAN.NL.Transportation Personal.Transit.Public BusFerry UrbanOutput</v>
      </c>
      <c r="B557" s="1" t="s">
        <v>333</v>
      </c>
      <c r="C557" s="1" t="s">
        <v>215</v>
      </c>
      <c r="D557" s="1" t="s">
        <v>416</v>
      </c>
      <c r="E557" s="1" t="s">
        <v>78</v>
      </c>
      <c r="G557" s="1" t="s">
        <v>139</v>
      </c>
      <c r="H557" s="14">
        <f>5127000*3.24/4/1000</f>
        <v>4152.8700000000008</v>
      </c>
      <c r="I557" s="14"/>
      <c r="J557" s="14"/>
      <c r="K557" s="14"/>
      <c r="L557" s="14"/>
      <c r="M557" s="14"/>
      <c r="N557" s="14"/>
      <c r="O557" s="14"/>
      <c r="P557" s="14"/>
      <c r="Q557" s="14"/>
      <c r="R557" s="14"/>
      <c r="T557" s="1" t="s">
        <v>421</v>
      </c>
      <c r="U557" s="5"/>
      <c r="V557" s="5"/>
      <c r="W557" s="5"/>
      <c r="X557" s="5"/>
      <c r="Y557" s="5"/>
      <c r="Z557" s="5"/>
      <c r="AA557" s="5"/>
      <c r="AB557" s="5"/>
      <c r="AC557" s="5"/>
      <c r="AD557" s="5"/>
      <c r="AE557" s="5"/>
      <c r="AF557" s="5"/>
      <c r="AG557" s="5"/>
      <c r="AH557" s="5"/>
      <c r="AI557" s="5"/>
      <c r="AJ557" s="5"/>
      <c r="AK557" s="5"/>
      <c r="AL557" s="5"/>
      <c r="AM557" s="5"/>
      <c r="AN557" s="5"/>
      <c r="AO557" s="18"/>
      <c r="AP557" s="18"/>
      <c r="AQ557" s="18"/>
      <c r="AR557" s="18"/>
      <c r="AS557" s="18"/>
      <c r="AT557" s="18"/>
      <c r="AU557" s="18"/>
      <c r="AV557" s="18"/>
    </row>
    <row r="558" spans="1:48" x14ac:dyDescent="0.2">
      <c r="A558" s="21" t="str">
        <f t="shared" si="695"/>
        <v>CIMS.CAN.NL.Transportation Personal.Transit.Public BusBus Urban DieselMarket share</v>
      </c>
      <c r="B558" s="1" t="s">
        <v>333</v>
      </c>
      <c r="C558" s="1" t="s">
        <v>215</v>
      </c>
      <c r="D558" s="1" t="s">
        <v>224</v>
      </c>
      <c r="E558" s="1" t="s">
        <v>72</v>
      </c>
      <c r="G558" s="1" t="s">
        <v>73</v>
      </c>
      <c r="H558" s="14">
        <f t="shared" ref="H558" si="750">T558/SUM(T558:T559)</f>
        <v>1</v>
      </c>
      <c r="I558" s="14"/>
      <c r="J558" s="14"/>
      <c r="K558" s="14"/>
      <c r="L558" s="14"/>
      <c r="M558" s="14"/>
      <c r="N558" s="14"/>
      <c r="O558" s="14"/>
      <c r="P558" s="14"/>
      <c r="Q558" s="14"/>
      <c r="R558" s="14"/>
      <c r="T558" s="14">
        <f>NL!C$236</f>
        <v>0.99937783806953695</v>
      </c>
      <c r="U558" s="14"/>
      <c r="V558" s="14"/>
      <c r="W558" s="14"/>
      <c r="X558" s="14"/>
      <c r="Y558" s="14"/>
      <c r="Z558" s="14"/>
      <c r="AA558" s="14"/>
      <c r="AB558" s="14"/>
      <c r="AC558" s="14"/>
      <c r="AD558" s="14"/>
      <c r="AE558" s="14"/>
      <c r="AF558" s="14"/>
      <c r="AG558" s="14"/>
      <c r="AH558" s="14"/>
      <c r="AI558" s="14"/>
      <c r="AJ558" s="14"/>
      <c r="AK558" s="14"/>
      <c r="AL558" s="14"/>
      <c r="AM558" s="14"/>
      <c r="AN558" s="14"/>
      <c r="AO558" s="18"/>
      <c r="AP558" s="18"/>
      <c r="AQ558" s="18"/>
      <c r="AR558" s="18"/>
      <c r="AS558" s="18"/>
      <c r="AT558" s="18"/>
      <c r="AU558" s="18"/>
      <c r="AV558" s="18"/>
    </row>
    <row r="559" spans="1:48" x14ac:dyDescent="0.2">
      <c r="A559" s="21" t="str">
        <f t="shared" si="695"/>
        <v>CIMS.CAN.NL.Transportation Personal.Transit.Public BusBus Urban NGMarket share</v>
      </c>
      <c r="B559" s="1" t="s">
        <v>333</v>
      </c>
      <c r="C559" s="1" t="s">
        <v>215</v>
      </c>
      <c r="D559" s="1" t="s">
        <v>126</v>
      </c>
      <c r="E559" s="1" t="s">
        <v>72</v>
      </c>
      <c r="G559" s="1" t="s">
        <v>73</v>
      </c>
      <c r="H559" s="14">
        <f t="shared" ref="H559" si="751">T559/SUM(T558:T559)</f>
        <v>0</v>
      </c>
      <c r="I559" s="14"/>
      <c r="J559" s="14"/>
      <c r="K559" s="14"/>
      <c r="L559" s="14"/>
      <c r="M559" s="14"/>
      <c r="N559" s="14"/>
      <c r="O559" s="14"/>
      <c r="P559" s="14"/>
      <c r="Q559" s="14"/>
      <c r="R559" s="14"/>
      <c r="T559" s="14">
        <f>NL!C$241</f>
        <v>0</v>
      </c>
      <c r="U559" s="14"/>
      <c r="V559" s="5"/>
      <c r="W559" s="5"/>
      <c r="X559" s="5"/>
      <c r="Y559" s="5"/>
      <c r="Z559" s="5"/>
      <c r="AA559" s="5"/>
      <c r="AB559" s="5"/>
      <c r="AC559" s="5"/>
      <c r="AD559" s="5"/>
      <c r="AE559" s="5"/>
      <c r="AF559" s="5"/>
      <c r="AG559" s="5"/>
      <c r="AH559" s="5"/>
      <c r="AI559" s="5"/>
      <c r="AJ559" s="5"/>
      <c r="AK559" s="5"/>
      <c r="AL559" s="5"/>
      <c r="AM559" s="5"/>
      <c r="AN559" s="5"/>
      <c r="AO559" s="18"/>
      <c r="AP559" s="18"/>
      <c r="AQ559" s="18"/>
      <c r="AR559" s="18"/>
      <c r="AS559" s="18"/>
      <c r="AT559" s="18"/>
    </row>
    <row r="560" spans="1:48" x14ac:dyDescent="0.2">
      <c r="A560" s="21" t="str">
        <f t="shared" si="695"/>
        <v>CIMS.CAN.NL.Transportation Personal.Transit.Public BusBus Urban ElectricMarket share</v>
      </c>
      <c r="B560" s="1" t="s">
        <v>333</v>
      </c>
      <c r="C560" s="1" t="s">
        <v>215</v>
      </c>
      <c r="D560" s="1" t="s">
        <v>127</v>
      </c>
      <c r="E560" s="1" t="s">
        <v>72</v>
      </c>
      <c r="G560" s="1" t="s">
        <v>73</v>
      </c>
      <c r="H560" s="14">
        <f t="shared" ref="H560" si="752">T560</f>
        <v>0</v>
      </c>
      <c r="I560" s="14"/>
      <c r="J560" s="14"/>
      <c r="K560" s="14"/>
      <c r="L560" s="14"/>
      <c r="M560" s="14"/>
      <c r="N560" s="14"/>
      <c r="O560" s="14"/>
      <c r="P560" s="14"/>
      <c r="Q560" s="14"/>
      <c r="R560" s="14"/>
      <c r="T560" s="36">
        <v>0</v>
      </c>
      <c r="U560" s="14"/>
      <c r="V560" s="5"/>
      <c r="W560" s="5"/>
      <c r="X560" s="5"/>
      <c r="Y560" s="5"/>
      <c r="Z560" s="5"/>
      <c r="AA560" s="5"/>
      <c r="AB560" s="5"/>
      <c r="AC560" s="5"/>
      <c r="AD560" s="5"/>
      <c r="AE560" s="5"/>
      <c r="AF560" s="5"/>
      <c r="AG560" s="5"/>
      <c r="AH560" s="5"/>
      <c r="AI560" s="5"/>
      <c r="AJ560" s="5"/>
      <c r="AK560" s="5"/>
      <c r="AL560" s="5"/>
      <c r="AM560" s="5"/>
      <c r="AN560" s="5"/>
      <c r="AO560" s="18"/>
      <c r="AP560" s="18"/>
      <c r="AQ560" s="18"/>
      <c r="AR560" s="18"/>
      <c r="AS560" s="18"/>
      <c r="AT560" s="18"/>
    </row>
    <row r="561" spans="1:46" x14ac:dyDescent="0.2">
      <c r="A561" s="21" t="str">
        <f t="shared" si="695"/>
        <v>CIMS.CAN.NL.Transportation Personal.Transit.Public BusFerry UrbanMarket share</v>
      </c>
      <c r="B561" s="1" t="s">
        <v>333</v>
      </c>
      <c r="C561" s="1" t="s">
        <v>215</v>
      </c>
      <c r="D561" s="1" t="s">
        <v>416</v>
      </c>
      <c r="E561" s="1" t="s">
        <v>72</v>
      </c>
      <c r="G561" s="1" t="s">
        <v>73</v>
      </c>
      <c r="H561" s="14">
        <v>0</v>
      </c>
      <c r="I561" s="14"/>
      <c r="J561" s="14"/>
      <c r="K561" s="14"/>
      <c r="L561" s="14"/>
      <c r="M561" s="14"/>
      <c r="N561" s="14"/>
      <c r="O561" s="14"/>
      <c r="P561" s="14"/>
      <c r="Q561" s="14"/>
      <c r="R561" s="14"/>
      <c r="T561" s="5"/>
      <c r="U561" s="5"/>
      <c r="V561" s="5"/>
      <c r="W561" s="5"/>
      <c r="X561" s="5"/>
      <c r="Y561" s="5"/>
      <c r="Z561" s="5"/>
      <c r="AA561" s="5"/>
      <c r="AB561" s="5"/>
      <c r="AC561" s="5"/>
      <c r="AD561" s="5"/>
      <c r="AE561" s="5"/>
      <c r="AF561" s="5"/>
      <c r="AG561" s="5"/>
      <c r="AH561" s="5"/>
      <c r="AI561" s="5"/>
      <c r="AJ561" s="5"/>
      <c r="AK561" s="5"/>
      <c r="AL561" s="5"/>
      <c r="AM561" s="5"/>
      <c r="AN561" s="5"/>
      <c r="AO561" s="18"/>
      <c r="AP561" s="18"/>
      <c r="AQ561" s="18"/>
      <c r="AR561" s="18"/>
      <c r="AS561" s="18"/>
      <c r="AT561" s="18"/>
    </row>
    <row r="562" spans="1:46" x14ac:dyDescent="0.2">
      <c r="A562" s="21" t="str">
        <f t="shared" si="695"/>
        <v>CIMS.CAN.NL.Transportation Personal.Transit.Public BusBus Urban DieselService requestedCIMS.CAN.NL.Fuel Blends.Diesel_Transportation</v>
      </c>
      <c r="B562" s="1" t="s">
        <v>333</v>
      </c>
      <c r="C562" s="1" t="s">
        <v>215</v>
      </c>
      <c r="D562" s="1" t="s">
        <v>224</v>
      </c>
      <c r="E562" s="1" t="s">
        <v>71</v>
      </c>
      <c r="F562" s="1" t="s">
        <v>439</v>
      </c>
      <c r="G562" s="1" t="s">
        <v>68</v>
      </c>
      <c r="H562" s="14" cm="1">
        <f t="array" ref="H562">TREND($T562:$AM562,$T$2:$AM$2,H$1)</f>
        <v>1.2511627298490628</v>
      </c>
      <c r="I562" s="14" cm="1">
        <f t="array" ref="I562">TREND($T562:$AM562,$T$2:$AM$2,I$1)</f>
        <v>1.2398944819320414</v>
      </c>
      <c r="J562" s="14" cm="1">
        <f t="array" ref="J562">TREND($T562:$AM562,$T$2:$AM$2,J$1)</f>
        <v>1.2286262340150209</v>
      </c>
      <c r="K562" s="14" cm="1">
        <f t="array" ref="K562">TREND($T562:$AM562,$T$2:$AM$2,K$1)</f>
        <v>1.2173579860979995</v>
      </c>
      <c r="L562" s="14" cm="1">
        <f t="array" ref="L562">TREND($T562:$AM562,$T$2:$AM$2,L$1)</f>
        <v>1.2083433877643825</v>
      </c>
      <c r="M562" s="49">
        <f t="shared" ref="M562:R562" si="753">L562</f>
        <v>1.2083433877643825</v>
      </c>
      <c r="N562" s="49">
        <f t="shared" si="753"/>
        <v>1.2083433877643825</v>
      </c>
      <c r="O562" s="49">
        <f t="shared" si="753"/>
        <v>1.2083433877643825</v>
      </c>
      <c r="P562" s="49">
        <f t="shared" si="753"/>
        <v>1.2083433877643825</v>
      </c>
      <c r="Q562" s="49">
        <f t="shared" si="753"/>
        <v>1.2083433877643825</v>
      </c>
      <c r="R562" s="49">
        <f t="shared" si="753"/>
        <v>1.2083433877643825</v>
      </c>
      <c r="T562" s="14">
        <f>Inputs!$C$92/Inputs!$D$10*CAN!C$232/CAN!$C$232</f>
        <v>1.4176470588235295</v>
      </c>
      <c r="U562" s="14">
        <f>Inputs!$C$92/Inputs!$D$10*CAN!D$232/CAN!$C$232</f>
        <v>1.2690802154439071</v>
      </c>
      <c r="V562" s="14">
        <f>Inputs!$C$92/Inputs!$D$10*CAN!E$232/CAN!$C$232</f>
        <v>1.2735267252697995</v>
      </c>
      <c r="W562" s="14">
        <f>Inputs!$C$92/Inputs!$D$10*CAN!F$232/CAN!$C$232</f>
        <v>1.2685692119514134</v>
      </c>
      <c r="X562" s="14">
        <f>Inputs!$C$92/Inputs!$D$10*CAN!G$232/CAN!$C$232</f>
        <v>1.2163179810588485</v>
      </c>
      <c r="Y562" s="14">
        <f>Inputs!$C$92/Inputs!$D$10*CAN!H$232/CAN!$C$232</f>
        <v>1.1197375307588642</v>
      </c>
      <c r="Z562" s="14">
        <f>Inputs!$C$92/Inputs!$D$10*CAN!I$232/CAN!$C$232</f>
        <v>1.0473947010048414</v>
      </c>
      <c r="AA562" s="14">
        <f>Inputs!$C$92/Inputs!$D$10*CAN!J$232/CAN!$C$232</f>
        <v>1.3302811891041566</v>
      </c>
      <c r="AB562" s="14">
        <f>Inputs!$C$92/Inputs!$D$10*CAN!K$232/CAN!$C$232</f>
        <v>1.3013592316202727</v>
      </c>
      <c r="AC562" s="14">
        <f>Inputs!$C$92/Inputs!$D$10*CAN!L$232/CAN!$C$232</f>
        <v>1.2230536496149322</v>
      </c>
      <c r="AD562" s="14">
        <f>Inputs!$C$92/Inputs!$D$10*CAN!M$232/CAN!$C$232</f>
        <v>1.2087261873996911</v>
      </c>
      <c r="AE562" s="14">
        <f>Inputs!$C$92/Inputs!$D$10*CAN!N$232/CAN!$C$232</f>
        <v>1.1185259447817428</v>
      </c>
      <c r="AF562" s="14">
        <f>Inputs!$C$92/Inputs!$D$10*CAN!O$232/CAN!$C$232</f>
        <v>1.0890745237507291</v>
      </c>
      <c r="AG562" s="14">
        <f>Inputs!$C$92/Inputs!$D$10*CAN!P$232/CAN!$C$232</f>
        <v>1.2135485107924859</v>
      </c>
      <c r="AH562" s="14">
        <f>Inputs!$C$92/Inputs!$D$10*CAN!Q$232/CAN!$C$232</f>
        <v>1.2146147738528512</v>
      </c>
      <c r="AI562" s="14">
        <f>Inputs!$C$92/Inputs!$D$10*CAN!R$232/CAN!$C$232</f>
        <v>1.2170577632256474</v>
      </c>
      <c r="AJ562" s="14">
        <f>Inputs!$C$92/Inputs!$D$10*CAN!S$232/CAN!$C$232</f>
        <v>1.3469617305929995</v>
      </c>
      <c r="AK562" s="14">
        <f>Inputs!$C$92/Inputs!$D$10*CAN!T$232/CAN!$C$232</f>
        <v>1.2023776587360067</v>
      </c>
      <c r="AL562" s="14">
        <f>Inputs!$C$92/Inputs!$D$10*CAN!U$232/CAN!$C$232</f>
        <v>1.261368449723584</v>
      </c>
      <c r="AM562" s="14">
        <f>Inputs!$C$92/Inputs!$D$10*CAN!V$232/CAN!$C$232</f>
        <v>1.255838138628155</v>
      </c>
      <c r="AN562" s="36"/>
      <c r="AO562" s="18"/>
      <c r="AP562" s="18"/>
      <c r="AQ562" s="18"/>
      <c r="AR562" s="18"/>
      <c r="AS562" s="18"/>
      <c r="AT562" s="18"/>
    </row>
    <row r="563" spans="1:46" x14ac:dyDescent="0.2">
      <c r="A563" s="21" t="str">
        <f t="shared" si="695"/>
        <v>CIMS.CAN.NL.Transportation Personal.Transit.Rapid TransitLight RailService requestedCIMS.CAN.NL.Electricity</v>
      </c>
      <c r="B563" s="1" t="s">
        <v>400</v>
      </c>
      <c r="C563" s="1" t="s">
        <v>215</v>
      </c>
      <c r="D563" s="1" t="s">
        <v>129</v>
      </c>
      <c r="E563" s="1" t="s">
        <v>71</v>
      </c>
      <c r="F563" s="1" t="s">
        <v>334</v>
      </c>
      <c r="G563" s="1" t="s">
        <v>68</v>
      </c>
      <c r="H563" s="14">
        <f t="shared" ref="H563:H566" si="754">T563</f>
        <v>0.26333333333333331</v>
      </c>
      <c r="I563" s="14"/>
      <c r="J563" s="14"/>
      <c r="K563" s="14"/>
      <c r="L563" s="14"/>
      <c r="M563" s="14"/>
      <c r="N563" s="14"/>
      <c r="O563" s="14"/>
      <c r="P563" s="14"/>
      <c r="Q563" s="14"/>
      <c r="R563" s="14"/>
      <c r="T563" s="14">
        <f>Inputs!$C$90/Inputs!$D$11</f>
        <v>0.26333333333333331</v>
      </c>
      <c r="U563" s="14"/>
      <c r="V563" s="5"/>
      <c r="W563" s="5"/>
      <c r="X563" s="5"/>
      <c r="Y563" s="5"/>
      <c r="Z563" s="5"/>
      <c r="AA563" s="5"/>
      <c r="AB563" s="5"/>
      <c r="AC563" s="5"/>
      <c r="AD563" s="5"/>
      <c r="AE563" s="5"/>
      <c r="AF563" s="5"/>
      <c r="AG563" s="5"/>
      <c r="AH563" s="5"/>
      <c r="AI563" s="5"/>
      <c r="AJ563" s="5"/>
      <c r="AK563" s="5"/>
      <c r="AL563" s="5"/>
      <c r="AM563" s="5"/>
      <c r="AN563" s="5"/>
      <c r="AO563" s="18"/>
      <c r="AP563" s="18"/>
      <c r="AQ563" s="18"/>
      <c r="AR563" s="18"/>
      <c r="AS563" s="18"/>
      <c r="AT563" s="18"/>
    </row>
    <row r="564" spans="1:46" x14ac:dyDescent="0.2">
      <c r="A564" s="21" t="str">
        <f t="shared" si="695"/>
        <v>CIMS.CAN.NL.Transportation Personal.Intercity BusOutput</v>
      </c>
      <c r="B564" s="1" t="s">
        <v>335</v>
      </c>
      <c r="C564" s="1" t="s">
        <v>215</v>
      </c>
      <c r="E564" s="1" t="s">
        <v>78</v>
      </c>
      <c r="G564" s="1" t="s">
        <v>139</v>
      </c>
      <c r="H564" s="14">
        <f t="shared" si="754"/>
        <v>956.73357798106247</v>
      </c>
      <c r="I564" s="14"/>
      <c r="J564" s="14"/>
      <c r="K564" s="14"/>
      <c r="L564" s="14"/>
      <c r="M564" s="14"/>
      <c r="N564" s="14"/>
      <c r="O564" s="14"/>
      <c r="P564" s="14"/>
      <c r="Q564" s="14"/>
      <c r="R564" s="14"/>
      <c r="T564" s="14">
        <f>AVERAGE(CAN!C$253:W$253)/1000</f>
        <v>956.73357798106247</v>
      </c>
      <c r="U564" s="14"/>
      <c r="V564" s="5"/>
      <c r="W564" s="5"/>
      <c r="X564" s="5"/>
      <c r="Y564" s="5"/>
      <c r="Z564" s="5"/>
      <c r="AA564" s="5"/>
      <c r="AB564" s="5"/>
      <c r="AC564" s="5"/>
      <c r="AD564" s="5"/>
      <c r="AE564" s="5"/>
      <c r="AF564" s="5"/>
      <c r="AG564" s="5"/>
      <c r="AH564" s="5"/>
      <c r="AI564" s="5"/>
      <c r="AJ564" s="5"/>
      <c r="AK564" s="5"/>
      <c r="AL564" s="5"/>
      <c r="AM564" s="5"/>
      <c r="AN564" s="5"/>
      <c r="AO564" s="18"/>
      <c r="AP564" s="18"/>
      <c r="AQ564" s="18"/>
      <c r="AR564" s="18"/>
      <c r="AS564" s="18"/>
      <c r="AT564" s="18"/>
    </row>
    <row r="565" spans="1:46" x14ac:dyDescent="0.2">
      <c r="A565" s="21" t="str">
        <f t="shared" si="695"/>
        <v>CIMS.CAN.NL.Transportation Personal.Intercity BusBus Intercity DieselMarket share</v>
      </c>
      <c r="B565" s="1" t="s">
        <v>335</v>
      </c>
      <c r="C565" s="1" t="s">
        <v>215</v>
      </c>
      <c r="D565" s="1" t="s">
        <v>223</v>
      </c>
      <c r="E565" s="1" t="s">
        <v>72</v>
      </c>
      <c r="G565" s="1" t="s">
        <v>73</v>
      </c>
      <c r="H565" s="14">
        <f t="shared" si="754"/>
        <v>0.95914574549294074</v>
      </c>
      <c r="I565" s="14"/>
      <c r="J565" s="14"/>
      <c r="K565" s="14"/>
      <c r="L565" s="14"/>
      <c r="M565" s="14"/>
      <c r="N565" s="14"/>
      <c r="O565" s="14"/>
      <c r="P565" s="14"/>
      <c r="Q565" s="14"/>
      <c r="R565" s="14"/>
      <c r="T565" s="14">
        <f>NL!C$271</f>
        <v>0.95914574549294074</v>
      </c>
      <c r="U565" s="14"/>
      <c r="V565" s="5"/>
      <c r="W565" s="5"/>
      <c r="X565" s="5"/>
      <c r="Y565" s="5"/>
      <c r="Z565" s="5"/>
      <c r="AA565" s="5"/>
      <c r="AB565" s="5"/>
      <c r="AC565" s="5"/>
      <c r="AD565" s="5"/>
      <c r="AE565" s="5"/>
      <c r="AF565" s="5"/>
      <c r="AG565" s="5"/>
      <c r="AH565" s="5"/>
      <c r="AI565" s="5"/>
      <c r="AJ565" s="5"/>
      <c r="AK565" s="5"/>
      <c r="AL565" s="5"/>
      <c r="AM565" s="5"/>
      <c r="AN565" s="5"/>
      <c r="AO565" s="18"/>
      <c r="AP565" s="18"/>
      <c r="AQ565" s="18"/>
      <c r="AR565" s="18"/>
      <c r="AS565" s="18"/>
      <c r="AT565" s="18"/>
    </row>
    <row r="566" spans="1:46" x14ac:dyDescent="0.2">
      <c r="A566" s="21" t="str">
        <f t="shared" si="695"/>
        <v>CIMS.CAN.NL.Transportation Personal.Intercity BusBus Intercity GasolineMarket share</v>
      </c>
      <c r="B566" s="1" t="s">
        <v>335</v>
      </c>
      <c r="C566" s="1" t="s">
        <v>215</v>
      </c>
      <c r="D566" s="1" t="s">
        <v>131</v>
      </c>
      <c r="E566" s="1" t="s">
        <v>72</v>
      </c>
      <c r="G566" s="1" t="s">
        <v>73</v>
      </c>
      <c r="H566" s="14">
        <f t="shared" si="754"/>
        <v>4.0854254507059339E-2</v>
      </c>
      <c r="I566" s="14"/>
      <c r="J566" s="14"/>
      <c r="K566" s="14"/>
      <c r="L566" s="14"/>
      <c r="M566" s="14"/>
      <c r="N566" s="14"/>
      <c r="O566" s="14"/>
      <c r="P566" s="14"/>
      <c r="Q566" s="14"/>
      <c r="R566" s="14"/>
      <c r="T566" s="14">
        <f>NL!C$273</f>
        <v>4.0854254507059339E-2</v>
      </c>
      <c r="U566" s="14"/>
      <c r="V566" s="14"/>
      <c r="W566" s="14"/>
      <c r="X566" s="14"/>
      <c r="Y566" s="14"/>
      <c r="Z566" s="14"/>
      <c r="AA566" s="14"/>
      <c r="AB566" s="14"/>
      <c r="AC566" s="14"/>
      <c r="AD566" s="14"/>
      <c r="AE566" s="14"/>
      <c r="AF566" s="14"/>
      <c r="AG566" s="14"/>
      <c r="AH566" s="14"/>
      <c r="AI566" s="14"/>
      <c r="AJ566" s="14"/>
      <c r="AK566" s="14"/>
      <c r="AL566" s="14"/>
      <c r="AM566" s="14"/>
      <c r="AN566" s="14"/>
      <c r="AO566" s="35"/>
      <c r="AP566" s="35"/>
      <c r="AQ566" s="35"/>
      <c r="AR566" s="35"/>
      <c r="AS566" s="35"/>
      <c r="AT566" s="35"/>
    </row>
    <row r="567" spans="1:46" x14ac:dyDescent="0.2">
      <c r="A567" s="21" t="str">
        <f t="shared" si="695"/>
        <v>CIMS.CAN.NL.Transportation Personal.Intercity BusBus Intercity DieselService requestedCIMS.CAN.NL.Fuel Blends.Diesel_Transportation</v>
      </c>
      <c r="B567" s="1" t="s">
        <v>335</v>
      </c>
      <c r="C567" s="1" t="s">
        <v>215</v>
      </c>
      <c r="D567" s="1" t="s">
        <v>223</v>
      </c>
      <c r="E567" s="1" t="s">
        <v>71</v>
      </c>
      <c r="F567" s="1" t="s">
        <v>439</v>
      </c>
      <c r="G567" s="1" t="s">
        <v>68</v>
      </c>
      <c r="H567" s="14" cm="1">
        <f t="array" ref="H567">TREND($T567:$AM567,$T$2:$AM$2,H$1)</f>
        <v>0.8474884506411513</v>
      </c>
      <c r="I567" s="14" cm="1">
        <f t="array" ref="I567">TREND($T567:$AM567,$T$2:$AM$2,I$1)</f>
        <v>0.78582670755650952</v>
      </c>
      <c r="J567" s="14" cm="1">
        <f t="array" ref="J567">TREND($T567:$AM567,$T$2:$AM$2,J$1)</f>
        <v>0.72416496447186773</v>
      </c>
      <c r="K567" s="14" cm="1">
        <f t="array" ref="K567">TREND($T567:$AM567,$T$2:$AM$2,K$1)</f>
        <v>0.6625032213872224</v>
      </c>
      <c r="L567" s="14" cm="1">
        <f t="array" ref="L567">TREND($T567:$AM567,$T$2:$AM$2,L$1)</f>
        <v>0.61317382691950684</v>
      </c>
      <c r="M567" s="49">
        <f t="shared" ref="M567:R567" si="755">L567</f>
        <v>0.61317382691950684</v>
      </c>
      <c r="N567" s="49">
        <f t="shared" si="755"/>
        <v>0.61317382691950684</v>
      </c>
      <c r="O567" s="49">
        <f t="shared" si="755"/>
        <v>0.61317382691950684</v>
      </c>
      <c r="P567" s="49">
        <f t="shared" si="755"/>
        <v>0.61317382691950684</v>
      </c>
      <c r="Q567" s="49">
        <f t="shared" si="755"/>
        <v>0.61317382691950684</v>
      </c>
      <c r="R567" s="49">
        <f t="shared" si="755"/>
        <v>0.61317382691950684</v>
      </c>
      <c r="T567" s="14">
        <f>NL!C$267*1000</f>
        <v>0.79505719900785543</v>
      </c>
      <c r="U567" s="14">
        <f>NL!D$267*1000</f>
        <v>0.80831854258057434</v>
      </c>
      <c r="V567" s="14">
        <f>NL!E$267*1000</f>
        <v>0.77701326493687495</v>
      </c>
      <c r="W567" s="14">
        <f>NL!F$267*1000</f>
        <v>0.77435487387559143</v>
      </c>
      <c r="X567" s="14">
        <f>NL!G$267*1000</f>
        <v>0.75939847272606364</v>
      </c>
      <c r="Y567" s="14">
        <f>NL!H$267*1000</f>
        <v>0.74520158204275144</v>
      </c>
      <c r="Z567" s="14">
        <f>NL!I$267*1000</f>
        <v>0.84669770314774095</v>
      </c>
      <c r="AA567" s="14">
        <f>NL!J$267*1000</f>
        <v>0.76681586579093497</v>
      </c>
      <c r="AB567" s="14">
        <f>NL!K$267*1000</f>
        <v>0.81967469093706191</v>
      </c>
      <c r="AC567" s="14">
        <f>NL!L$267*1000</f>
        <v>0.68676779625890372</v>
      </c>
      <c r="AD567" s="14">
        <f>NL!M$267*1000</f>
        <v>0.76452787551485946</v>
      </c>
      <c r="AE567" s="14">
        <f>NL!N$267*1000</f>
        <v>0.70171354195998881</v>
      </c>
      <c r="AF567" s="14">
        <f>NL!O$267*1000</f>
        <v>0.7801312004451858</v>
      </c>
      <c r="AG567" s="14">
        <f>NL!P$267*1000</f>
        <v>0.73321546755147526</v>
      </c>
      <c r="AH567" s="14">
        <f>NL!Q$267*1000</f>
        <v>0.90966001007970543</v>
      </c>
      <c r="AI567" s="14">
        <f>NL!R$267*1000</f>
        <v>0.80597641736162051</v>
      </c>
      <c r="AJ567" s="14">
        <f>NL!S$267*1000</f>
        <v>0.73382256468744689</v>
      </c>
      <c r="AK567" s="14">
        <f>NL!T$267*1000</f>
        <v>0.51314103382501952</v>
      </c>
      <c r="AL567" s="14">
        <f>NL!U$267*1000</f>
        <v>0.43781892688974844</v>
      </c>
      <c r="AM567" s="14">
        <f>NL!V$267*1000</f>
        <v>0.44731574598716323</v>
      </c>
      <c r="AN567" s="36"/>
      <c r="AO567" s="18"/>
      <c r="AP567" s="18"/>
      <c r="AQ567" s="18"/>
      <c r="AR567" s="18"/>
      <c r="AS567" s="18"/>
      <c r="AT567" s="18"/>
    </row>
    <row r="568" spans="1:46" x14ac:dyDescent="0.2">
      <c r="A568" s="21" t="str">
        <f t="shared" si="695"/>
        <v>CIMS.CAN.NL.Transportation Personal.Intercity BusBus Intercity GasolineService requestedCIMS.CAN.NL.Fuel Blends.Gasoline_Transportation</v>
      </c>
      <c r="B568" s="1" t="s">
        <v>335</v>
      </c>
      <c r="C568" s="1" t="s">
        <v>215</v>
      </c>
      <c r="D568" s="1" t="s">
        <v>131</v>
      </c>
      <c r="E568" s="1" t="s">
        <v>71</v>
      </c>
      <c r="F568" s="1" t="s">
        <v>455</v>
      </c>
      <c r="G568" s="1" t="s">
        <v>68</v>
      </c>
      <c r="H568" s="36">
        <f t="shared" ref="H568" si="756">H567</f>
        <v>0.8474884506411513</v>
      </c>
      <c r="I568" s="36">
        <f t="shared" ref="I568" si="757">I567</f>
        <v>0.78582670755650952</v>
      </c>
      <c r="J568" s="36">
        <f t="shared" ref="J568" si="758">J567</f>
        <v>0.72416496447186773</v>
      </c>
      <c r="K568" s="36">
        <f t="shared" ref="K568" si="759">K567</f>
        <v>0.6625032213872224</v>
      </c>
      <c r="L568" s="36">
        <f t="shared" ref="L568" si="760">L567</f>
        <v>0.61317382691950684</v>
      </c>
      <c r="M568" s="36">
        <f t="shared" ref="M568" si="761">M567</f>
        <v>0.61317382691950684</v>
      </c>
      <c r="N568" s="36">
        <f t="shared" ref="N568" si="762">N567</f>
        <v>0.61317382691950684</v>
      </c>
      <c r="O568" s="36">
        <f t="shared" ref="O568" si="763">O567</f>
        <v>0.61317382691950684</v>
      </c>
      <c r="P568" s="36">
        <f t="shared" ref="P568" si="764">P567</f>
        <v>0.61317382691950684</v>
      </c>
      <c r="Q568" s="36">
        <f t="shared" ref="Q568" si="765">Q567</f>
        <v>0.61317382691950684</v>
      </c>
      <c r="R568" s="36">
        <f t="shared" ref="R568" si="766">R567</f>
        <v>0.61317382691950684</v>
      </c>
      <c r="T568" s="14"/>
      <c r="U568" s="14"/>
      <c r="V568" s="5"/>
      <c r="W568" s="5"/>
      <c r="X568" s="5"/>
      <c r="Y568" s="5"/>
      <c r="Z568" s="5"/>
      <c r="AA568" s="5"/>
      <c r="AB568" s="5"/>
      <c r="AC568" s="5"/>
      <c r="AD568" s="5"/>
      <c r="AE568" s="5"/>
      <c r="AF568" s="5"/>
      <c r="AG568" s="5"/>
      <c r="AH568" s="5"/>
      <c r="AI568" s="5"/>
      <c r="AJ568" s="5"/>
      <c r="AK568" s="5"/>
      <c r="AL568" s="5"/>
      <c r="AM568" s="5"/>
      <c r="AN568" s="5"/>
      <c r="AO568" s="18"/>
      <c r="AP568" s="18"/>
      <c r="AQ568" s="18"/>
      <c r="AR568" s="18"/>
      <c r="AS568" s="18"/>
      <c r="AT568" s="18"/>
    </row>
    <row r="569" spans="1:46" x14ac:dyDescent="0.2">
      <c r="A569" s="21" t="str">
        <f t="shared" si="695"/>
        <v>CIMS.CAN.NL.Transportation Personal.Intercity RailRail Intercity DieselMarket share</v>
      </c>
      <c r="B569" s="1" t="s">
        <v>336</v>
      </c>
      <c r="C569" s="1" t="s">
        <v>215</v>
      </c>
      <c r="D569" s="1" t="s">
        <v>225</v>
      </c>
      <c r="E569" s="1" t="s">
        <v>72</v>
      </c>
      <c r="G569" s="1" t="s">
        <v>73</v>
      </c>
      <c r="H569" s="14">
        <f t="shared" ref="H569" si="767">T569</f>
        <v>0</v>
      </c>
      <c r="I569" s="14"/>
      <c r="J569" s="14"/>
      <c r="K569" s="14"/>
      <c r="L569" s="14"/>
      <c r="M569" s="14"/>
      <c r="N569" s="14"/>
      <c r="O569" s="14"/>
      <c r="P569" s="14"/>
      <c r="Q569" s="14"/>
      <c r="R569" s="14"/>
      <c r="T569" s="14">
        <f>NL!C$309</f>
        <v>0</v>
      </c>
      <c r="U569" s="14"/>
      <c r="V569" s="14"/>
      <c r="W569" s="14"/>
      <c r="X569" s="14"/>
      <c r="Y569" s="14"/>
      <c r="Z569" s="14"/>
      <c r="AA569" s="14"/>
      <c r="AB569" s="14"/>
      <c r="AC569" s="14"/>
      <c r="AD569" s="14"/>
      <c r="AE569" s="14"/>
      <c r="AF569" s="14"/>
      <c r="AG569" s="14"/>
      <c r="AH569" s="14"/>
      <c r="AI569" s="14"/>
      <c r="AJ569" s="14"/>
      <c r="AK569" s="14"/>
      <c r="AL569" s="14"/>
      <c r="AM569" s="14"/>
      <c r="AN569" s="14"/>
      <c r="AO569" s="35"/>
      <c r="AP569" s="35"/>
      <c r="AQ569" s="35"/>
      <c r="AR569" s="35"/>
      <c r="AS569" s="35"/>
      <c r="AT569" s="35"/>
    </row>
    <row r="570" spans="1:46" x14ac:dyDescent="0.2">
      <c r="A570" s="21" t="str">
        <f t="shared" si="695"/>
        <v>CIMS.CAN.NL.Transportation Personal.Intercity RailRail Intercity DieselService requestedCIMS.CAN.NL.Fuel Blends.Diesel_Transportation</v>
      </c>
      <c r="B570" s="1" t="s">
        <v>336</v>
      </c>
      <c r="C570" s="1" t="s">
        <v>215</v>
      </c>
      <c r="D570" s="1" t="s">
        <v>225</v>
      </c>
      <c r="E570" s="1" t="s">
        <v>71</v>
      </c>
      <c r="F570" s="1" t="s">
        <v>439</v>
      </c>
      <c r="G570" s="1" t="s">
        <v>68</v>
      </c>
      <c r="H570" s="14" cm="1">
        <f t="array" ref="H570">TREND($T570:$AM570,$T$2:$AM$2,H$1)</f>
        <v>0</v>
      </c>
      <c r="I570" s="14" cm="1">
        <f t="array" ref="I570">TREND($T570:$AM570,$T$2:$AM$2,I$1)</f>
        <v>0</v>
      </c>
      <c r="J570" s="14" cm="1">
        <f t="array" ref="J570">TREND($T570:$AM570,$T$2:$AM$2,J$1)</f>
        <v>0</v>
      </c>
      <c r="K570" s="14" cm="1">
        <f t="array" ref="K570">TREND($T570:$AM570,$T$2:$AM$2,K$1)</f>
        <v>0</v>
      </c>
      <c r="L570" s="14" cm="1">
        <f t="array" ref="L570">TREND($T570:$AM570,$T$2:$AM$2,L$1)</f>
        <v>0</v>
      </c>
      <c r="M570" s="49">
        <f t="shared" ref="M570:R570" si="768">L570</f>
        <v>0</v>
      </c>
      <c r="N570" s="49">
        <f t="shared" si="768"/>
        <v>0</v>
      </c>
      <c r="O570" s="49">
        <f t="shared" si="768"/>
        <v>0</v>
      </c>
      <c r="P570" s="49">
        <f t="shared" si="768"/>
        <v>0</v>
      </c>
      <c r="Q570" s="49">
        <f t="shared" si="768"/>
        <v>0</v>
      </c>
      <c r="R570" s="49">
        <f t="shared" si="768"/>
        <v>0</v>
      </c>
      <c r="T570" s="14">
        <f>NL!C$305*1000</f>
        <v>0</v>
      </c>
      <c r="U570" s="14">
        <f>NL!D$305*1000</f>
        <v>0</v>
      </c>
      <c r="V570" s="14">
        <f>NL!E$305*1000</f>
        <v>0</v>
      </c>
      <c r="W570" s="14">
        <f>NL!F$305*1000</f>
        <v>0</v>
      </c>
      <c r="X570" s="14">
        <f>NL!G$305*1000</f>
        <v>0</v>
      </c>
      <c r="Y570" s="14">
        <f>NL!H$305*1000</f>
        <v>0</v>
      </c>
      <c r="Z570" s="14">
        <f>NL!I$305*1000</f>
        <v>0</v>
      </c>
      <c r="AA570" s="14">
        <f>NL!J$305*1000</f>
        <v>0</v>
      </c>
      <c r="AB570" s="14">
        <f>NL!K$305*1000</f>
        <v>0</v>
      </c>
      <c r="AC570" s="14">
        <f>NL!L$305*1000</f>
        <v>0</v>
      </c>
      <c r="AD570" s="14">
        <f>NL!M$305*1000</f>
        <v>0</v>
      </c>
      <c r="AE570" s="14">
        <f>NL!N$305*1000</f>
        <v>0</v>
      </c>
      <c r="AF570" s="14">
        <f>NL!O$305*1000</f>
        <v>0</v>
      </c>
      <c r="AG570" s="14">
        <f>NL!P$305*1000</f>
        <v>0</v>
      </c>
      <c r="AH570" s="14">
        <f>NL!Q$305*1000</f>
        <v>0</v>
      </c>
      <c r="AI570" s="14">
        <f>NL!R$305*1000</f>
        <v>0</v>
      </c>
      <c r="AJ570" s="14">
        <f>NL!S$305*1000</f>
        <v>0</v>
      </c>
      <c r="AK570" s="14">
        <f>NL!T$305*1000</f>
        <v>0</v>
      </c>
      <c r="AL570" s="14">
        <f>NL!U$305*1000</f>
        <v>0</v>
      </c>
      <c r="AM570" s="14">
        <f>NL!V$305*1000</f>
        <v>0</v>
      </c>
      <c r="AN570" s="36"/>
      <c r="AO570" s="18"/>
      <c r="AP570" s="18"/>
      <c r="AQ570" s="18"/>
      <c r="AR570" s="18"/>
      <c r="AS570" s="18"/>
      <c r="AT570" s="18"/>
    </row>
    <row r="571" spans="1:46" x14ac:dyDescent="0.2">
      <c r="A571" s="21" t="str">
        <f>B571&amp;D571&amp;E571&amp;F571</f>
        <v>CIMS.CAN.NL.Transportation Personal.Mode.Intercity AirAir IntercityMarket share</v>
      </c>
      <c r="B571" s="1" t="s">
        <v>329</v>
      </c>
      <c r="C571" s="1" t="s">
        <v>215</v>
      </c>
      <c r="D571" s="1" t="s">
        <v>406</v>
      </c>
      <c r="E571" s="1" t="s">
        <v>72</v>
      </c>
      <c r="G571" s="1" t="s">
        <v>73</v>
      </c>
      <c r="H571" s="14">
        <f t="shared" ref="H571" si="769">T571</f>
        <v>1</v>
      </c>
      <c r="I571" s="14"/>
      <c r="J571" s="14"/>
      <c r="K571" s="14"/>
      <c r="L571" s="14"/>
      <c r="M571" s="14"/>
      <c r="N571" s="14"/>
      <c r="O571" s="14"/>
      <c r="P571" s="14"/>
      <c r="Q571" s="14"/>
      <c r="R571" s="14"/>
      <c r="T571" s="36">
        <v>1</v>
      </c>
      <c r="U571" s="14"/>
      <c r="V571" s="14"/>
      <c r="W571" s="14"/>
      <c r="X571" s="14"/>
      <c r="Y571" s="14"/>
      <c r="Z571" s="14"/>
      <c r="AA571" s="14"/>
      <c r="AB571" s="14"/>
      <c r="AC571" s="14"/>
      <c r="AD571" s="14"/>
      <c r="AE571" s="14"/>
      <c r="AF571" s="14"/>
      <c r="AG571" s="14"/>
      <c r="AH571" s="14"/>
      <c r="AI571" s="14"/>
      <c r="AJ571" s="14"/>
      <c r="AK571" s="14"/>
      <c r="AL571" s="14"/>
      <c r="AM571" s="14"/>
      <c r="AN571" s="14"/>
      <c r="AO571" s="35"/>
      <c r="AP571" s="35"/>
      <c r="AQ571" s="35"/>
      <c r="AR571" s="35"/>
      <c r="AS571" s="35"/>
      <c r="AT571" s="35"/>
    </row>
    <row r="572" spans="1:46" x14ac:dyDescent="0.2">
      <c r="A572" s="21" t="str">
        <f>B572&amp;D572&amp;E572&amp;F572</f>
        <v>CIMS.CAN.NL.Transportation Personal.Mode.Intercity AirAir IntercityService requestedCIMS.Generic Fuels.Jet Fuel</v>
      </c>
      <c r="B572" s="1" t="s">
        <v>329</v>
      </c>
      <c r="C572" s="1" t="s">
        <v>215</v>
      </c>
      <c r="D572" s="1" t="s">
        <v>406</v>
      </c>
      <c r="E572" s="1" t="s">
        <v>71</v>
      </c>
      <c r="F572" s="1" t="s">
        <v>407</v>
      </c>
      <c r="G572" s="1" t="s">
        <v>68</v>
      </c>
      <c r="H572" s="14" cm="1">
        <f t="array" ref="H572">TREND($T572:$AM572,$T$2:$AM$2,H$1)</f>
        <v>3.318720661430973</v>
      </c>
      <c r="I572" s="14" cm="1">
        <f t="array" ref="I572">TREND($T572:$AM572,$T$2:$AM$2,I$1)</f>
        <v>2.9481661104022976</v>
      </c>
      <c r="J572" s="14" cm="1">
        <f t="array" ref="J572">TREND($T572:$AM572,$T$2:$AM$2,J$1)</f>
        <v>2.5776115593735938</v>
      </c>
      <c r="K572" s="14" cm="1">
        <f t="array" ref="K572">TREND($T572:$AM572,$T$2:$AM$2,K$1)</f>
        <v>2.2070570083448899</v>
      </c>
      <c r="L572" s="14" cm="1">
        <f t="array" ref="L572">TREND($T572:$AM572,$T$2:$AM$2,L$1)</f>
        <v>1.9106133675219326</v>
      </c>
      <c r="M572" s="49">
        <f t="shared" ref="M572:R572" si="770">L572</f>
        <v>1.9106133675219326</v>
      </c>
      <c r="N572" s="49">
        <f t="shared" si="770"/>
        <v>1.9106133675219326</v>
      </c>
      <c r="O572" s="49">
        <f t="shared" si="770"/>
        <v>1.9106133675219326</v>
      </c>
      <c r="P572" s="49">
        <f t="shared" si="770"/>
        <v>1.9106133675219326</v>
      </c>
      <c r="Q572" s="49">
        <f t="shared" si="770"/>
        <v>1.9106133675219326</v>
      </c>
      <c r="R572" s="49">
        <f t="shared" si="770"/>
        <v>1.9106133675219326</v>
      </c>
      <c r="T572" s="14">
        <f>NL!C$343*1000</f>
        <v>3.1596164623055469</v>
      </c>
      <c r="U572" s="14">
        <f>NL!D$343*1000</f>
        <v>2.9527205259250113</v>
      </c>
      <c r="V572" s="14">
        <f>NL!E$343*1000</f>
        <v>3.1966198718371954</v>
      </c>
      <c r="W572" s="14">
        <f>NL!F$343*1000</f>
        <v>3.3390322912595214</v>
      </c>
      <c r="X572" s="14">
        <f>NL!G$343*1000</f>
        <v>3.3010495245419484</v>
      </c>
      <c r="Y572" s="14">
        <f>NL!H$343*1000</f>
        <v>3.2499116413728988</v>
      </c>
      <c r="Z572" s="14">
        <f>NL!I$343*1000</f>
        <v>2.9989696576940412</v>
      </c>
      <c r="AA572" s="14">
        <f>NL!J$343*1000</f>
        <v>2.8713729955656526</v>
      </c>
      <c r="AB572" s="14">
        <f>NL!K$343*1000</f>
        <v>2.6388362787875419</v>
      </c>
      <c r="AC572" s="14">
        <f>NL!L$343*1000</f>
        <v>2.5195506570255959</v>
      </c>
      <c r="AD572" s="14">
        <f>NL!M$343*1000</f>
        <v>2.344412770084316</v>
      </c>
      <c r="AE572" s="14">
        <f>NL!N$343*1000</f>
        <v>2.201890833201765</v>
      </c>
      <c r="AF572" s="14">
        <f>NL!O$343*1000</f>
        <v>2.3656422106079771</v>
      </c>
      <c r="AG572" s="14">
        <f>NL!P$343*1000</f>
        <v>2.4643934910845635</v>
      </c>
      <c r="AH572" s="14">
        <f>NL!Q$343*1000</f>
        <v>2.258551259990718</v>
      </c>
      <c r="AI572" s="14">
        <f>NL!R$343*1000</f>
        <v>2.1942755263623375</v>
      </c>
      <c r="AJ572" s="14">
        <f>NL!S$343*1000</f>
        <v>2.0550901367253109</v>
      </c>
      <c r="AK572" s="14">
        <f>NL!T$343*1000</f>
        <v>2.025647453768229</v>
      </c>
      <c r="AL572" s="14">
        <f>NL!U$343*1000</f>
        <v>2.094336584172769</v>
      </c>
      <c r="AM572" s="14">
        <f>NL!V$343*1000</f>
        <v>2.0614201172162478</v>
      </c>
      <c r="AN572" s="36"/>
      <c r="AO572" s="18"/>
      <c r="AP572" s="18"/>
      <c r="AQ572" s="18"/>
      <c r="AR572" s="18"/>
      <c r="AS572" s="18"/>
      <c r="AT572" s="18"/>
    </row>
    <row r="573" spans="1:46" x14ac:dyDescent="0.2">
      <c r="H573" s="3"/>
      <c r="I573" s="3"/>
      <c r="J573" s="3"/>
      <c r="K573" s="3"/>
      <c r="L573" s="3"/>
      <c r="M573" s="3"/>
      <c r="N573" s="3"/>
      <c r="O573" s="3"/>
      <c r="P573" s="3"/>
      <c r="Q573" s="3"/>
      <c r="R573" s="3"/>
    </row>
    <row r="574" spans="1:46" x14ac:dyDescent="0.2">
      <c r="A574" s="21" t="str">
        <f t="shared" ref="A574:A622" si="771">B574&amp;D574&amp;E574&amp;F574</f>
        <v>CIMS.CAN.YTService requestedCIMS.CAN.YT.Transportation Personal</v>
      </c>
      <c r="B574" s="1" t="s">
        <v>61</v>
      </c>
      <c r="C574" s="1" t="s">
        <v>216</v>
      </c>
      <c r="E574" s="1" t="s">
        <v>71</v>
      </c>
      <c r="F574" s="6" t="s">
        <v>113</v>
      </c>
      <c r="G574" s="1" t="s">
        <v>139</v>
      </c>
      <c r="H574" s="5">
        <f t="shared" ref="H574:R574" si="772">INDEX($T574:$AT574,MATCH(H$1,$T$2:$AT$2,0))</f>
        <v>81363721.296521381</v>
      </c>
      <c r="I574" s="5">
        <f t="shared" si="772"/>
        <v>79617700.411695436</v>
      </c>
      <c r="J574" s="5">
        <f t="shared" si="772"/>
        <v>86332906.154477671</v>
      </c>
      <c r="K574" s="5">
        <f t="shared" si="772"/>
        <v>84861087.789213389</v>
      </c>
      <c r="L574" s="5">
        <f t="shared" si="772"/>
        <v>108247606.27170743</v>
      </c>
      <c r="M574" s="5">
        <f t="shared" si="772"/>
        <v>112547433.47887592</v>
      </c>
      <c r="N574" s="5">
        <f t="shared" si="772"/>
        <v>117805620.19624603</v>
      </c>
      <c r="O574" s="5">
        <f t="shared" si="772"/>
        <v>123240383.6480691</v>
      </c>
      <c r="P574" s="5">
        <f t="shared" si="772"/>
        <v>129284237.31513698</v>
      </c>
      <c r="Q574" s="5">
        <f t="shared" si="772"/>
        <v>135973380.46174955</v>
      </c>
      <c r="R574" s="5">
        <f t="shared" si="772"/>
        <v>143347569.9591462</v>
      </c>
      <c r="T574" s="5">
        <f>SUM(YT!C$72,YT!C$107,YT!C$142,YT!C$177,YT!C$212,YT!C$247,YT!C$287,YT!C$325)*1000+T579</f>
        <v>81363721.296521381</v>
      </c>
      <c r="U574" s="5">
        <f>SUM(YT!D$72,YT!D$107,YT!D$142,YT!D$177,YT!D$212,YT!D$247,YT!D$287,YT!D$325)*1000+U579</f>
        <v>78928347.41801782</v>
      </c>
      <c r="V574" s="5">
        <f>SUM(YT!E$72,YT!E$107,YT!E$142,YT!E$177,YT!E$212,YT!E$247,YT!E$287,YT!E$325)*1000+V579</f>
        <v>81721743.099853262</v>
      </c>
      <c r="W574" s="5">
        <f>SUM(YT!F$72,YT!F$107,YT!F$142,YT!F$177,YT!F$212,YT!F$247,YT!F$287,YT!F$325)*1000+W579</f>
        <v>79020667.204084948</v>
      </c>
      <c r="X574" s="5">
        <f>SUM(YT!G$72,YT!G$107,YT!G$142,YT!G$177,YT!G$212,YT!G$247,YT!G$287,YT!G$325)*1000+X579</f>
        <v>81165129.075131118</v>
      </c>
      <c r="Y574" s="5">
        <f>SUM(YT!H$72,YT!H$107,YT!H$142,YT!H$177,YT!H$212,YT!H$247,YT!H$287,YT!H$325)*1000+Y579</f>
        <v>79617700.411695436</v>
      </c>
      <c r="Z574" s="5">
        <f>SUM(YT!I$72,YT!I$107,YT!I$142,YT!I$177,YT!I$212,YT!I$247,YT!I$287,YT!I$325)*1000+Z579</f>
        <v>77961834.671691328</v>
      </c>
      <c r="AA574" s="5">
        <f>SUM(YT!J$72,YT!J$107,YT!J$142,YT!J$177,YT!J$212,YT!J$247,YT!J$287,YT!J$325)*1000+AA579</f>
        <v>82106993.750928044</v>
      </c>
      <c r="AB574" s="5">
        <f>SUM(YT!K$72,YT!K$107,YT!K$142,YT!K$177,YT!K$212,YT!K$247,YT!K$287,YT!K$325)*1000+AB579</f>
        <v>82839074.088786751</v>
      </c>
      <c r="AC574" s="5">
        <f>SUM(YT!L$72,YT!L$107,YT!L$142,YT!L$177,YT!L$212,YT!L$247,YT!L$287,YT!L$325)*1000+AC579</f>
        <v>80823871.646171331</v>
      </c>
      <c r="AD574" s="5">
        <f>SUM(YT!M$72,YT!M$107,YT!M$142,YT!M$177,YT!M$212,YT!M$247,YT!M$287,YT!M$325)*1000+AD579</f>
        <v>86332906.154477671</v>
      </c>
      <c r="AE574" s="5">
        <f>SUM(YT!N$72,YT!N$107,YT!N$142,YT!N$177,YT!N$212,YT!N$247,YT!N$287,YT!N$325)*1000+AE579</f>
        <v>85601235.751767904</v>
      </c>
      <c r="AF574" s="5">
        <f>SUM(YT!O$72,YT!O$107,YT!O$142,YT!O$177,YT!O$212,YT!O$247,YT!O$287,YT!O$325)*1000+AF579</f>
        <v>83077466.239570156</v>
      </c>
      <c r="AG574" s="5">
        <f>SUM(YT!P$72,YT!P$107,YT!P$142,YT!P$177,YT!P$212,YT!P$247,YT!P$287,YT!P$325)*1000+AG579</f>
        <v>84593477.338095322</v>
      </c>
      <c r="AH574" s="5">
        <f>SUM(YT!Q$72,YT!Q$107,YT!Q$142,YT!Q$177,YT!Q$212,YT!Q$247,YT!Q$287,YT!Q$325)*1000+AH579</f>
        <v>85442294.020550743</v>
      </c>
      <c r="AI574" s="5">
        <f>SUM(YT!R$72,YT!R$107,YT!R$142,YT!R$177,YT!R$212,YT!R$247,YT!R$287,YT!R$325)*1000+AI579</f>
        <v>84861087.789213389</v>
      </c>
      <c r="AJ574" s="5">
        <f>SUM(YT!S$72,YT!S$107,YT!S$142,YT!S$177,YT!S$212,YT!S$247,YT!S$287,YT!S$325)*1000+AJ579</f>
        <v>91495871.226876378</v>
      </c>
      <c r="AK574" s="5">
        <f>SUM(YT!T$72,YT!T$107,YT!T$142,YT!T$177,YT!T$212,YT!T$247,YT!T$287,YT!T$325)*1000+AK579</f>
        <v>98563557.890651301</v>
      </c>
      <c r="AL574" s="5">
        <f>SUM(YT!U$72,YT!U$107,YT!U$142,YT!U$177,YT!U$212,YT!U$247,YT!U$287,YT!U$325)*1000+AL579</f>
        <v>107677126.41887067</v>
      </c>
      <c r="AM574" s="5">
        <f>SUM(YT!V$72,YT!V$107,YT!V$142,YT!V$177,YT!V$212,YT!V$247,YT!V$287,YT!V$325)*1000+AM579</f>
        <v>108247606.27170743</v>
      </c>
      <c r="AN574" s="5">
        <f>SUM(YT!W$72,YT!W$107,YT!W$142,YT!W$177,YT!W$212,YT!W$247,YT!W$287,YT!W$325)*1000+AN579</f>
        <v>77387398.751512855</v>
      </c>
      <c r="AO574" s="18">
        <f t="shared" ref="AO574" si="773">SUM(AO576:AO578)</f>
        <v>112547433.47887592</v>
      </c>
      <c r="AP574" s="18">
        <f t="shared" ref="AP574:AT574" si="774">SUM(AP576:AP579)</f>
        <v>117805620.19624603</v>
      </c>
      <c r="AQ574" s="18">
        <f t="shared" si="774"/>
        <v>123240383.6480691</v>
      </c>
      <c r="AR574" s="18">
        <f t="shared" si="774"/>
        <v>129284237.31513698</v>
      </c>
      <c r="AS574" s="18">
        <f t="shared" si="774"/>
        <v>135973380.46174955</v>
      </c>
      <c r="AT574" s="18">
        <f t="shared" si="774"/>
        <v>143347569.9591462</v>
      </c>
    </row>
    <row r="575" spans="1:46" x14ac:dyDescent="0.2">
      <c r="A575" s="21" t="str">
        <f t="shared" si="771"/>
        <v>CIMS.CAN.YT.Transportation PersonalService requestedCIMS.CAN.YT.Transportation Personal.Mode</v>
      </c>
      <c r="B575" s="1" t="s">
        <v>113</v>
      </c>
      <c r="C575" s="1" t="s">
        <v>216</v>
      </c>
      <c r="E575" s="1" t="s">
        <v>71</v>
      </c>
      <c r="F575" s="1" t="s">
        <v>337</v>
      </c>
      <c r="G575" s="1" t="s">
        <v>139</v>
      </c>
      <c r="H575" s="22">
        <v>1</v>
      </c>
      <c r="I575" s="22">
        <v>1</v>
      </c>
      <c r="J575" s="22">
        <v>1</v>
      </c>
      <c r="K575" s="22">
        <v>1</v>
      </c>
      <c r="L575" s="22">
        <v>1</v>
      </c>
      <c r="M575" s="22">
        <v>1</v>
      </c>
      <c r="N575" s="22">
        <v>1</v>
      </c>
      <c r="O575" s="22">
        <v>1</v>
      </c>
      <c r="P575" s="22">
        <v>1</v>
      </c>
      <c r="Q575" s="22">
        <v>1</v>
      </c>
      <c r="R575" s="22">
        <v>1</v>
      </c>
      <c r="T575" s="22"/>
      <c r="U575" s="22"/>
      <c r="V575" s="22"/>
      <c r="W575" s="22"/>
      <c r="X575" s="22"/>
      <c r="Y575" s="22"/>
      <c r="Z575" s="22"/>
      <c r="AA575" s="22"/>
      <c r="AB575" s="22"/>
      <c r="AC575" s="22"/>
      <c r="AD575" s="22"/>
      <c r="AE575" s="22"/>
      <c r="AF575" s="22"/>
      <c r="AG575" s="22"/>
      <c r="AH575" s="22"/>
      <c r="AI575" s="22"/>
      <c r="AJ575" s="22"/>
      <c r="AK575" s="22"/>
      <c r="AL575" s="22"/>
      <c r="AM575" s="22"/>
      <c r="AN575" s="22"/>
      <c r="AO575" s="24"/>
      <c r="AP575" s="24"/>
      <c r="AQ575" s="24"/>
      <c r="AR575" s="24"/>
      <c r="AS575" s="24"/>
      <c r="AT575" s="24"/>
    </row>
    <row r="576" spans="1:46" x14ac:dyDescent="0.2">
      <c r="A576" s="21" t="str">
        <f t="shared" si="771"/>
        <v>CIMS.CAN.YT.Transportation Personal.ModeService requestedCIMS.CAN.YT.Transportation Personal.Mode.Urban</v>
      </c>
      <c r="B576" s="1" t="s">
        <v>337</v>
      </c>
      <c r="C576" s="1" t="s">
        <v>216</v>
      </c>
      <c r="E576" s="1" t="s">
        <v>71</v>
      </c>
      <c r="F576" s="1" t="s">
        <v>338</v>
      </c>
      <c r="G576" s="1" t="s">
        <v>139</v>
      </c>
      <c r="H576" s="14">
        <f t="shared" ref="H576:R576" si="775">INDEX($T576:$AT576,MATCH(H$1,$T$2:$AT$2,0))/INDEX($T574:$AT574,MATCH(H$1,$T$2:$AT$2,0))</f>
        <v>0.45767079429549573</v>
      </c>
      <c r="I576" s="14">
        <f t="shared" si="775"/>
        <v>0.47500430046523417</v>
      </c>
      <c r="J576" s="14">
        <f t="shared" si="775"/>
        <v>0.42963814692345914</v>
      </c>
      <c r="K576" s="14">
        <f t="shared" si="775"/>
        <v>0.45313821263806126</v>
      </c>
      <c r="L576" s="14">
        <f t="shared" si="775"/>
        <v>0.40327085608601865</v>
      </c>
      <c r="M576" s="14">
        <f t="shared" si="775"/>
        <v>0.3986331441086633</v>
      </c>
      <c r="N576" s="14">
        <f t="shared" si="775"/>
        <v>0.39286742396253105</v>
      </c>
      <c r="O576" s="14">
        <f t="shared" si="775"/>
        <v>0.38873237260920013</v>
      </c>
      <c r="P576" s="14">
        <f t="shared" si="775"/>
        <v>0.38483432949651442</v>
      </c>
      <c r="Q576" s="14">
        <f t="shared" si="775"/>
        <v>0.38118361392815719</v>
      </c>
      <c r="R576" s="14">
        <f t="shared" si="775"/>
        <v>0.37778471588389734</v>
      </c>
      <c r="T576" s="5">
        <f t="shared" ref="T576:AT576" si="776">SUM(T580:T582)/(1-$H579)</f>
        <v>37237798.952616282</v>
      </c>
      <c r="U576" s="5">
        <f t="shared" si="776"/>
        <v>37317350.016995922</v>
      </c>
      <c r="V576" s="5">
        <f t="shared" si="776"/>
        <v>38396608.600510657</v>
      </c>
      <c r="W576" s="5">
        <f t="shared" si="776"/>
        <v>38349259.483630694</v>
      </c>
      <c r="X576" s="5">
        <f t="shared" si="776"/>
        <v>38615027.003792256</v>
      </c>
      <c r="Y576" s="5">
        <f t="shared" si="776"/>
        <v>37818750.088707976</v>
      </c>
      <c r="Z576" s="5">
        <f t="shared" si="776"/>
        <v>36173850.091992594</v>
      </c>
      <c r="AA576" s="5">
        <f t="shared" si="776"/>
        <v>37619396.87109834</v>
      </c>
      <c r="AB576" s="5">
        <f t="shared" si="776"/>
        <v>36843486.383570522</v>
      </c>
      <c r="AC576" s="5">
        <f t="shared" si="776"/>
        <v>36093941.238384791</v>
      </c>
      <c r="AD576" s="5">
        <f t="shared" si="776"/>
        <v>37091909.818726689</v>
      </c>
      <c r="AE576" s="5">
        <f t="shared" si="776"/>
        <v>34943969.311139621</v>
      </c>
      <c r="AF576" s="5">
        <f t="shared" si="776"/>
        <v>36300182.228016406</v>
      </c>
      <c r="AG576" s="5">
        <f t="shared" si="776"/>
        <v>37153549.436260283</v>
      </c>
      <c r="AH576" s="5">
        <f t="shared" si="776"/>
        <v>37343838.67426189</v>
      </c>
      <c r="AI576" s="5">
        <f t="shared" si="776"/>
        <v>38453801.643325761</v>
      </c>
      <c r="AJ576" s="5">
        <f t="shared" si="776"/>
        <v>41581207.819813311</v>
      </c>
      <c r="AK576" s="5">
        <f t="shared" si="776"/>
        <v>43174043.869228162</v>
      </c>
      <c r="AL576" s="5">
        <f t="shared" si="776"/>
        <v>43694732.679456897</v>
      </c>
      <c r="AM576" s="5">
        <f t="shared" si="776"/>
        <v>43653104.850453734</v>
      </c>
      <c r="AN576" s="5">
        <f t="shared" si="776"/>
        <v>40559021.005586989</v>
      </c>
      <c r="AO576" s="5">
        <f t="shared" si="776"/>
        <v>44865137.269044943</v>
      </c>
      <c r="AP576" s="5">
        <f t="shared" si="776"/>
        <v>46281990.534807496</v>
      </c>
      <c r="AQ576" s="5">
        <f t="shared" si="776"/>
        <v>47907526.73678197</v>
      </c>
      <c r="AR576" s="5">
        <f t="shared" si="776"/>
        <v>49753012.781638987</v>
      </c>
      <c r="AS576" s="5">
        <f t="shared" si="776"/>
        <v>51830824.562437974</v>
      </c>
      <c r="AT576" s="5">
        <f t="shared" si="776"/>
        <v>54154520.989663146</v>
      </c>
    </row>
    <row r="577" spans="1:48" x14ac:dyDescent="0.2">
      <c r="A577" s="21" t="str">
        <f t="shared" si="771"/>
        <v>CIMS.CAN.YT.Transportation Personal.ModeService requestedCIMS.CAN.YT.Transportation Personal.Mode.Intercity Land</v>
      </c>
      <c r="B577" s="1" t="s">
        <v>337</v>
      </c>
      <c r="C577" s="1" t="s">
        <v>216</v>
      </c>
      <c r="E577" s="1" t="s">
        <v>71</v>
      </c>
      <c r="F577" s="1" t="s">
        <v>339</v>
      </c>
      <c r="G577" s="1" t="s">
        <v>139</v>
      </c>
      <c r="H577" s="14">
        <f t="shared" ref="H577:R577" si="777">INDEX($T577:$AT577,MATCH(H$1,$T$2:$AT$2,0))/INDEX($T574:$AT574,MATCH(H$1,$T$2:$AT$2,0))</f>
        <v>0.32299970963986419</v>
      </c>
      <c r="I577" s="14">
        <f t="shared" si="777"/>
        <v>0.3209862609098747</v>
      </c>
      <c r="J577" s="14">
        <f t="shared" si="777"/>
        <v>0.28309342181055114</v>
      </c>
      <c r="K577" s="14">
        <f t="shared" si="777"/>
        <v>0.30860467530722935</v>
      </c>
      <c r="L577" s="14">
        <f t="shared" si="777"/>
        <v>0.27304289048389319</v>
      </c>
      <c r="M577" s="14">
        <f t="shared" si="777"/>
        <v>0.26598684645300186</v>
      </c>
      <c r="N577" s="14">
        <f t="shared" si="777"/>
        <v>0.25845952227472085</v>
      </c>
      <c r="O577" s="14">
        <f t="shared" si="777"/>
        <v>0.25235319804352874</v>
      </c>
      <c r="P577" s="14">
        <f t="shared" si="777"/>
        <v>0.24671632424889159</v>
      </c>
      <c r="Q577" s="14">
        <f t="shared" si="777"/>
        <v>0.24153409743709067</v>
      </c>
      <c r="R577" s="14">
        <f t="shared" si="777"/>
        <v>0.23678803123501546</v>
      </c>
      <c r="T577" s="5">
        <f t="shared" ref="T577:AT577" si="778">SUM(T585:T587)</f>
        <v>26280458.353995241</v>
      </c>
      <c r="U577" s="5">
        <f t="shared" si="778"/>
        <v>25992177.944496308</v>
      </c>
      <c r="V577" s="5">
        <f t="shared" si="778"/>
        <v>26548164.965840507</v>
      </c>
      <c r="W577" s="5">
        <f t="shared" si="778"/>
        <v>25908082.840656422</v>
      </c>
      <c r="X577" s="5">
        <f t="shared" si="778"/>
        <v>26618319.706668753</v>
      </c>
      <c r="Y577" s="5">
        <f t="shared" si="778"/>
        <v>25556187.957392707</v>
      </c>
      <c r="Z577" s="5">
        <f t="shared" si="778"/>
        <v>23713405.711942125</v>
      </c>
      <c r="AA577" s="5">
        <f t="shared" si="778"/>
        <v>25571166.069941189</v>
      </c>
      <c r="AB577" s="5">
        <f t="shared" si="778"/>
        <v>24538387.478298027</v>
      </c>
      <c r="AC577" s="5">
        <f t="shared" si="778"/>
        <v>24160341.915693171</v>
      </c>
      <c r="AD577" s="5">
        <f t="shared" si="778"/>
        <v>24440277.818120275</v>
      </c>
      <c r="AE577" s="5">
        <f t="shared" si="778"/>
        <v>22967701.054071616</v>
      </c>
      <c r="AF577" s="5">
        <f t="shared" si="778"/>
        <v>23754685.853735611</v>
      </c>
      <c r="AG577" s="5">
        <f t="shared" si="778"/>
        <v>24673435.779950604</v>
      </c>
      <c r="AH577" s="5">
        <f t="shared" si="778"/>
        <v>25171769.591008343</v>
      </c>
      <c r="AI577" s="5">
        <f t="shared" si="778"/>
        <v>26188528.443408482</v>
      </c>
      <c r="AJ577" s="5">
        <f t="shared" si="778"/>
        <v>28809735.538005158</v>
      </c>
      <c r="AK577" s="5">
        <f t="shared" si="778"/>
        <v>29148870.615721285</v>
      </c>
      <c r="AL577" s="5">
        <f t="shared" si="778"/>
        <v>29662408.812831152</v>
      </c>
      <c r="AM577" s="5">
        <f t="shared" si="778"/>
        <v>29556239.304389402</v>
      </c>
      <c r="AN577" s="5">
        <f t="shared" si="778"/>
        <v>26552391.604979169</v>
      </c>
      <c r="AO577" s="5">
        <f t="shared" si="778"/>
        <v>29936136.90742521</v>
      </c>
      <c r="AP577" s="5">
        <f t="shared" si="778"/>
        <v>30447984.317198955</v>
      </c>
      <c r="AQ577" s="5">
        <f t="shared" si="778"/>
        <v>31100104.941701643</v>
      </c>
      <c r="AR577" s="5">
        <f t="shared" si="778"/>
        <v>31896531.813711986</v>
      </c>
      <c r="AS577" s="5">
        <f t="shared" si="778"/>
        <v>32842207.725298818</v>
      </c>
      <c r="AT577" s="5">
        <f t="shared" si="778"/>
        <v>33942988.872949876</v>
      </c>
    </row>
    <row r="578" spans="1:48" x14ac:dyDescent="0.2">
      <c r="A578" s="21" t="str">
        <f t="shared" si="771"/>
        <v>CIMS.CAN.YT.Transportation Personal.ModeService requestedCIMS.CAN.YT.Transportation Personal.Mode.Intercity Air</v>
      </c>
      <c r="B578" s="1" t="s">
        <v>337</v>
      </c>
      <c r="C578" s="1" t="s">
        <v>216</v>
      </c>
      <c r="E578" s="1" t="s">
        <v>71</v>
      </c>
      <c r="F578" s="1" t="s">
        <v>340</v>
      </c>
      <c r="G578" s="1" t="s">
        <v>139</v>
      </c>
      <c r="H578" s="14">
        <f t="shared" ref="H578:R578" si="779">INDEX($T578:$AT578,MATCH(H$1,$T$2:$AT$2,0))/INDEX($T574:$AT574,MATCH(H$1,$T$2:$AT$2,0))</f>
        <v>0.21932949606463994</v>
      </c>
      <c r="I578" s="14">
        <f t="shared" si="779"/>
        <v>0.20400943862489124</v>
      </c>
      <c r="J578" s="14">
        <f t="shared" si="779"/>
        <v>0.28726843126598972</v>
      </c>
      <c r="K578" s="14">
        <f t="shared" si="779"/>
        <v>0.23825711205470945</v>
      </c>
      <c r="L578" s="14">
        <f t="shared" si="779"/>
        <v>0.32368625343008817</v>
      </c>
      <c r="M578" s="14">
        <f t="shared" si="779"/>
        <v>0.33538000943833474</v>
      </c>
      <c r="N578" s="14">
        <f t="shared" si="779"/>
        <v>0.34517312125528687</v>
      </c>
      <c r="O578" s="14">
        <f t="shared" si="779"/>
        <v>0.3554513347137816</v>
      </c>
      <c r="P578" s="14">
        <f t="shared" si="779"/>
        <v>0.36502097806308831</v>
      </c>
      <c r="Q578" s="14">
        <f t="shared" si="779"/>
        <v>0.3738864435218065</v>
      </c>
      <c r="R578" s="14">
        <f t="shared" si="779"/>
        <v>0.38206168748345787</v>
      </c>
      <c r="T578" s="5">
        <f>SUM(YT!C$325)*1000</f>
        <v>17845463.989909846</v>
      </c>
      <c r="U578" s="5">
        <f>SUM(YT!D$325)*1000</f>
        <v>15618819.456525577</v>
      </c>
      <c r="V578" s="5">
        <f>SUM(YT!E$325)*1000</f>
        <v>16776969.533502091</v>
      </c>
      <c r="W578" s="5">
        <f>SUM(YT!F$325)*1000</f>
        <v>14763324.879797816</v>
      </c>
      <c r="X578" s="5">
        <f>SUM(YT!G$325)*1000</f>
        <v>15931782.364670087</v>
      </c>
      <c r="Y578" s="5">
        <f>SUM(YT!H$325)*1000</f>
        <v>16242762.365594758</v>
      </c>
      <c r="Z578" s="5">
        <f>SUM(YT!I$325)*1000</f>
        <v>18074578.867756616</v>
      </c>
      <c r="AA578" s="5">
        <f>SUM(YT!J$325)*1000</f>
        <v>18916430.809888519</v>
      </c>
      <c r="AB578" s="5">
        <f>SUM(YT!K$325)*1000</f>
        <v>21457200.226918187</v>
      </c>
      <c r="AC578" s="5">
        <f>SUM(YT!L$325)*1000</f>
        <v>20569588.492093377</v>
      </c>
      <c r="AD578" s="5">
        <f>SUM(YT!M$325)*1000</f>
        <v>24800718.517630711</v>
      </c>
      <c r="AE578" s="5">
        <f>SUM(YT!N$325)*1000</f>
        <v>27689565.386556663</v>
      </c>
      <c r="AF578" s="5">
        <f>SUM(YT!O$325)*1000</f>
        <v>23022598.157818124</v>
      </c>
      <c r="AG578" s="5">
        <f>SUM(YT!P$325)*1000</f>
        <v>22766492.121884432</v>
      </c>
      <c r="AH578" s="5">
        <f>SUM(YT!Q$325)*1000</f>
        <v>22926685.755280495</v>
      </c>
      <c r="AI578" s="5">
        <f>SUM(YT!R$325)*1000</f>
        <v>20218757.70247915</v>
      </c>
      <c r="AJ578" s="5">
        <f>SUM(YT!S$325)*1000</f>
        <v>21104927.869057886</v>
      </c>
      <c r="AK578" s="5">
        <f>SUM(YT!T$325)*1000</f>
        <v>26240643.405701842</v>
      </c>
      <c r="AL578" s="5">
        <f>SUM(YT!U$325)*1000</f>
        <v>34319984.926582634</v>
      </c>
      <c r="AM578" s="5">
        <f>SUM(YT!V$325)*1000</f>
        <v>35038262.116864294</v>
      </c>
      <c r="AN578" s="5">
        <f>SUM(YT!W$325)*1000</f>
        <v>10275986.140946679</v>
      </c>
      <c r="AO578" s="41">
        <f t="shared" ref="AO578" si="780">AM578*(1+$AV578)^5</f>
        <v>37746159.30240576</v>
      </c>
      <c r="AP578" s="18">
        <f t="shared" ref="AP578" si="781">AO578*(1+$AV578)^5</f>
        <v>40663333.624553099</v>
      </c>
      <c r="AQ578" s="18">
        <f t="shared" ref="AQ578" si="782">AP578*(1+$AV578)^5</f>
        <v>43805958.858344667</v>
      </c>
      <c r="AR578" s="18">
        <f t="shared" ref="AR578" si="783">AQ578*(1+$AV578)^5</f>
        <v>47191458.752911717</v>
      </c>
      <c r="AS578" s="18">
        <f t="shared" ref="AS578" si="784">AR578*(1+$AV578)^5</f>
        <v>50838603.634481035</v>
      </c>
      <c r="AT578" s="18">
        <f t="shared" ref="AT578" si="785">AS578*(1+$AV578)^5</f>
        <v>54767614.475244433</v>
      </c>
      <c r="AV578" s="46">
        <f t="shared" ref="AV578" si="786">AV526</f>
        <v>1.4999999999999999E-2</v>
      </c>
    </row>
    <row r="579" spans="1:48" x14ac:dyDescent="0.2">
      <c r="A579" s="21" t="str">
        <f t="shared" si="771"/>
        <v>CIMS.CAN.YT.Transportation Personal.Mode.UrbanWalk Cycle UrbanMarket share</v>
      </c>
      <c r="B579" s="1" t="s">
        <v>338</v>
      </c>
      <c r="C579" s="1" t="s">
        <v>216</v>
      </c>
      <c r="D579" s="1" t="s">
        <v>119</v>
      </c>
      <c r="E579" s="1" t="s">
        <v>72</v>
      </c>
      <c r="G579" s="1" t="s">
        <v>73</v>
      </c>
      <c r="H579" s="14">
        <f>Inputs!$C$85</f>
        <v>8.9086859688195987E-3</v>
      </c>
      <c r="I579" s="36">
        <f t="shared" ref="I579:R579" si="787">H579</f>
        <v>8.9086859688195987E-3</v>
      </c>
      <c r="J579" s="36">
        <f t="shared" si="787"/>
        <v>8.9086859688195987E-3</v>
      </c>
      <c r="K579" s="36">
        <f t="shared" si="787"/>
        <v>8.9086859688195987E-3</v>
      </c>
      <c r="L579" s="36">
        <f t="shared" si="787"/>
        <v>8.9086859688195987E-3</v>
      </c>
      <c r="M579" s="36">
        <f t="shared" si="787"/>
        <v>8.9086859688195987E-3</v>
      </c>
      <c r="N579" s="36">
        <f t="shared" si="787"/>
        <v>8.9086859688195987E-3</v>
      </c>
      <c r="O579" s="36">
        <f t="shared" si="787"/>
        <v>8.9086859688195987E-3</v>
      </c>
      <c r="P579" s="36">
        <f t="shared" si="787"/>
        <v>8.9086859688195987E-3</v>
      </c>
      <c r="Q579" s="36">
        <f t="shared" si="787"/>
        <v>8.9086859688195987E-3</v>
      </c>
      <c r="R579" s="36">
        <f t="shared" si="787"/>
        <v>8.9086859688195987E-3</v>
      </c>
      <c r="T579" s="5">
        <f t="shared" ref="T579:AT579" si="788">$H579*T576</f>
        <v>331739.85703889781</v>
      </c>
      <c r="U579" s="5">
        <f t="shared" si="788"/>
        <v>332448.55248994136</v>
      </c>
      <c r="V579" s="5">
        <f t="shared" si="788"/>
        <v>342063.32828962721</v>
      </c>
      <c r="W579" s="5">
        <f t="shared" si="788"/>
        <v>341641.50987644272</v>
      </c>
      <c r="X579" s="5">
        <f t="shared" si="788"/>
        <v>344009.14925427397</v>
      </c>
      <c r="Y579" s="5">
        <f t="shared" si="788"/>
        <v>336915.3682735677</v>
      </c>
      <c r="Z579" s="5">
        <f t="shared" si="788"/>
        <v>322261.47075271799</v>
      </c>
      <c r="AA579" s="5">
        <f t="shared" si="788"/>
        <v>335139.3930610097</v>
      </c>
      <c r="AB579" s="5">
        <f t="shared" si="788"/>
        <v>328227.05018771067</v>
      </c>
      <c r="AC579" s="5">
        <f t="shared" si="788"/>
        <v>321549.58786979766</v>
      </c>
      <c r="AD579" s="5">
        <f t="shared" si="788"/>
        <v>330440.17655881238</v>
      </c>
      <c r="AE579" s="5">
        <f t="shared" si="788"/>
        <v>311304.84909701219</v>
      </c>
      <c r="AF579" s="5">
        <f t="shared" si="788"/>
        <v>323386.9240803243</v>
      </c>
      <c r="AG579" s="5">
        <f t="shared" si="788"/>
        <v>330989.30455465731</v>
      </c>
      <c r="AH579" s="5">
        <f t="shared" si="788"/>
        <v>332684.53161925956</v>
      </c>
      <c r="AI579" s="5">
        <f t="shared" si="788"/>
        <v>342572.84314766823</v>
      </c>
      <c r="AJ579" s="5">
        <f t="shared" si="788"/>
        <v>370433.92267094261</v>
      </c>
      <c r="AK579" s="5">
        <f t="shared" si="788"/>
        <v>384623.99883499474</v>
      </c>
      <c r="AL579" s="5">
        <f t="shared" si="788"/>
        <v>389262.65193280083</v>
      </c>
      <c r="AM579" s="5">
        <f t="shared" si="788"/>
        <v>388891.80267664796</v>
      </c>
      <c r="AN579" s="5">
        <f t="shared" si="788"/>
        <v>361327.58134153218</v>
      </c>
      <c r="AO579" s="5">
        <f t="shared" si="788"/>
        <v>399689.41887790593</v>
      </c>
      <c r="AP579" s="5">
        <f t="shared" si="788"/>
        <v>412311.719686481</v>
      </c>
      <c r="AQ579" s="5">
        <f t="shared" si="788"/>
        <v>426793.11124081933</v>
      </c>
      <c r="AR579" s="5">
        <f t="shared" si="788"/>
        <v>443233.96687428938</v>
      </c>
      <c r="AS579" s="5">
        <f t="shared" si="788"/>
        <v>461744.53953174141</v>
      </c>
      <c r="AT579" s="5">
        <f t="shared" si="788"/>
        <v>482445.62128875853</v>
      </c>
    </row>
    <row r="580" spans="1:48" x14ac:dyDescent="0.2">
      <c r="A580" s="21" t="str">
        <f t="shared" si="771"/>
        <v>CIMS.CAN.YT.Transportation Personal.Mode.UrbanPassenger Vehicle Urban 1 PassengerMarket share</v>
      </c>
      <c r="B580" s="1" t="s">
        <v>338</v>
      </c>
      <c r="C580" s="1" t="s">
        <v>216</v>
      </c>
      <c r="D580" s="1" t="s">
        <v>121</v>
      </c>
      <c r="E580" s="1" t="s">
        <v>72</v>
      </c>
      <c r="G580" s="1" t="s">
        <v>73</v>
      </c>
      <c r="H580" s="14" cm="1">
        <f t="array" ref="H580">(1-$H579)*INDEX($T580:$AT580,MATCH(H$1,$T$2:$AT$2,0))/SUM(_xlfn._xlws.FILTER($T580:$AT582,$T$2:$AT$2=H$1))</f>
        <v>0.34635748768813929</v>
      </c>
      <c r="I580" s="14" cm="1">
        <f t="array" ref="I580">(1-$H579)*INDEX($T580:$AT580,MATCH(I$1,$T$2:$AT$2,0))/SUM(_xlfn._xlws.FILTER($T580:$AT582,$T$2:$AT$2=I$1))</f>
        <v>0.33145959543956577</v>
      </c>
      <c r="J580" s="14" cm="1">
        <f t="array" ref="J580">(1-$H579)*INDEX($T580:$AT580,MATCH(J$1,$T$2:$AT$2,0))/SUM(_xlfn._xlws.FILTER($T580:$AT582,$T$2:$AT$2=J$1))</f>
        <v>0.32973526430212707</v>
      </c>
      <c r="K580" s="14" cm="1">
        <f t="array" ref="K580">(1-$H579)*INDEX($T580:$AT580,MATCH(K$1,$T$2:$AT$2,0))/SUM(_xlfn._xlws.FILTER($T580:$AT582,$T$2:$AT$2=K$1))</f>
        <v>0.33983657069092077</v>
      </c>
      <c r="L580" s="14" cm="1">
        <f t="array" ref="L580">(1-$H579)*INDEX($T580:$AT580,MATCH(L$1,$T$2:$AT$2,0))/SUM(_xlfn._xlws.FILTER($T580:$AT582,$T$2:$AT$2=L$1))</f>
        <v>0.33566507135843454</v>
      </c>
      <c r="M580" s="14" cm="1">
        <f t="array" ref="M580">(1-$H579)*INDEX($T580:$AT580,MATCH(M$1,$T$2:$AT$2,0))/SUM(_xlfn._xlws.FILTER($T580:$AT582,$T$2:$AT$2=M$1))</f>
        <v>0.32991023979707745</v>
      </c>
      <c r="N580" s="14" cm="1">
        <f t="array" ref="N580">(1-$H579)*INDEX($T580:$AT580,MATCH(N$1,$T$2:$AT$2,0))/SUM(_xlfn._xlws.FILTER($T580:$AT582,$T$2:$AT$2=N$1))</f>
        <v>0.32463504367303309</v>
      </c>
      <c r="O580" s="14" cm="1">
        <f t="array" ref="O580">(1-$H579)*INDEX($T580:$AT580,MATCH(O$1,$T$2:$AT$2,0))/SUM(_xlfn._xlws.FILTER($T580:$AT582,$T$2:$AT$2=O$1))</f>
        <v>0.31955562861488229</v>
      </c>
      <c r="P580" s="14" cm="1">
        <f t="array" ref="P580">(1-$H579)*INDEX($T580:$AT580,MATCH(P$1,$T$2:$AT$2,0))/SUM(_xlfn._xlws.FILTER($T580:$AT582,$T$2:$AT$2=P$1))</f>
        <v>0.31469716784453744</v>
      </c>
      <c r="Q580" s="14" cm="1">
        <f t="array" ref="Q580">(1-$H579)*INDEX($T580:$AT580,MATCH(Q$1,$T$2:$AT$2,0))/SUM(_xlfn._xlws.FILTER($T580:$AT582,$T$2:$AT$2=Q$1))</f>
        <v>0.31007937873823049</v>
      </c>
      <c r="R580" s="14" cm="1">
        <f t="array" ref="R580">(1-$H579)*INDEX($T580:$AT580,MATCH(R$1,$T$2:$AT$2,0))/SUM(_xlfn._xlws.FILTER($T580:$AT582,$T$2:$AT$2=R$1))</f>
        <v>0.30571652406528332</v>
      </c>
      <c r="T580" s="5">
        <f>(T597*YT!C$77*Inputs!D$73+T599*YT!C$112*Inputs!D$75)*Inputs!$C$55+YT!C$142*1000</f>
        <v>12897590.4922642</v>
      </c>
      <c r="U580" s="5">
        <f>(U597*YT!D$77*Inputs!E$73+U599*YT!D$112*Inputs!E$75)*Inputs!$C$55+YT!D$142*1000</f>
        <v>12515669.316834427</v>
      </c>
      <c r="V580" s="5">
        <f>(V597*YT!E$77*Inputs!F$73+V599*YT!E$112*Inputs!F$75)*Inputs!$C$55+YT!E$142*1000</f>
        <v>12706562.693610486</v>
      </c>
      <c r="W580" s="5">
        <f>(W597*YT!F$77*Inputs!G$73+W599*YT!F$112*Inputs!G$75)*Inputs!$C$55+YT!F$142*1000</f>
        <v>12563989.425164994</v>
      </c>
      <c r="X580" s="5">
        <f>(X597*YT!G$77*Inputs!H$73+X599*YT!G$112*Inputs!H$75)*Inputs!$C$55+YT!G$142*1000</f>
        <v>13133870.343421111</v>
      </c>
      <c r="Y580" s="5">
        <f>(Y597*YT!H$77*Inputs!I$73+Y599*YT!H$112*Inputs!I$75)*Inputs!$C$55+YT!H$142*1000</f>
        <v>12535387.604433188</v>
      </c>
      <c r="Z580" s="5">
        <f>(Z597*YT!I$77*Inputs!J$73+Z599*YT!I$112*Inputs!J$75)*Inputs!$C$55+YT!I$142*1000</f>
        <v>11791012.455972686</v>
      </c>
      <c r="AA580" s="5">
        <f>(AA597*YT!J$77*Inputs!K$73+AA599*YT!J$112*Inputs!K$75)*Inputs!$C$55+YT!J$142*1000</f>
        <v>12552378.872728996</v>
      </c>
      <c r="AB580" s="5">
        <f>(AB597*YT!K$77*Inputs!L$73+AB599*YT!K$112*Inputs!L$75)*Inputs!$C$55+YT!K$142*1000</f>
        <v>12039255.607408598</v>
      </c>
      <c r="AC580" s="5">
        <f>(AC597*YT!L$77*Inputs!M$73+AC599*YT!L$112*Inputs!M$75)*Inputs!$C$55+YT!L$142*1000</f>
        <v>12051540.379980834</v>
      </c>
      <c r="AD580" s="5">
        <f>(AD597*YT!M$77*Inputs!N$73+AD599*YT!M$112*Inputs!N$75)*Inputs!$C$55+YT!M$142*1000</f>
        <v>12230510.687548507</v>
      </c>
      <c r="AE580" s="5">
        <f>(AE597*YT!N$77*Inputs!O$73+AE599*YT!N$112*Inputs!O$75)*Inputs!$C$55+YT!N$142*1000</f>
        <v>11444158.925737226</v>
      </c>
      <c r="AF580" s="5">
        <f>(AF597*YT!O$77*Inputs!P$73+AF599*YT!O$112*Inputs!P$75)*Inputs!$C$55+YT!O$142*1000</f>
        <v>11876477.981667941</v>
      </c>
      <c r="AG580" s="5">
        <f>(AG597*YT!P$77*Inputs!Q$73+AG599*YT!P$112*Inputs!Q$75)*Inputs!$C$55+YT!P$142*1000</f>
        <v>12216262.479998097</v>
      </c>
      <c r="AH580" s="5">
        <f>(AH597*YT!Q$77*Inputs!R$73+AH599*YT!Q$112*Inputs!R$75)*Inputs!$C$55+YT!Q$142*1000</f>
        <v>12532090.599966113</v>
      </c>
      <c r="AI580" s="5">
        <f>(AI597*YT!R$77*Inputs!S$73+AI599*YT!R$112*Inputs!S$75)*Inputs!$C$55+YT!R$142*1000</f>
        <v>13068008.080496721</v>
      </c>
      <c r="AJ580" s="5">
        <f>(AJ597*YT!S$77*Inputs!T$73+AJ599*YT!S$112*Inputs!T$75)*Inputs!$C$55+YT!S$142*1000</f>
        <v>14354213.126226725</v>
      </c>
      <c r="AK580" s="5">
        <f>(AK597*YT!T$77*Inputs!U$73+AK599*YT!T$112*Inputs!U$75)*Inputs!$C$55+YT!T$142*1000</f>
        <v>14494307.274361745</v>
      </c>
      <c r="AL580" s="5">
        <f>(AL597*YT!U$77*Inputs!V$73+AL599*YT!U$112*Inputs!V$75)*Inputs!$C$55+YT!U$142*1000</f>
        <v>14746634.499103112</v>
      </c>
      <c r="AM580" s="5">
        <f>(AM597*YT!V$77*Inputs!W$73+AM599*YT!V$112*Inputs!W$75)*Inputs!$C$55+YT!V$142*1000</f>
        <v>14652822.554644777</v>
      </c>
      <c r="AN580" s="5">
        <f>(AN597*YT!W$77*Inputs!X$73+AN599*YT!W$112*Inputs!X$75)*Inputs!$C$55+YT!W$142*1000</f>
        <v>13230093.902773676</v>
      </c>
      <c r="AO580" s="48">
        <f>(AO597*YT!$W$77*Inputs!$X$73+AO599*YT!$W$112*Inputs!$X$75)*Inputs!$C$55+YT!$W$142*1000</f>
        <v>14801468.194959411</v>
      </c>
      <c r="AP580" s="48">
        <f>(AP597*YT!$W$77*Inputs!$X$73+AP599*YT!$W$112*Inputs!$X$75)*Inputs!$C$55+YT!$W$142*1000</f>
        <v>15024756.018542135</v>
      </c>
      <c r="AQ580" s="48">
        <f>(AQ597*YT!$W$77*Inputs!$X$73+AQ599*YT!$W$112*Inputs!$X$75)*Inputs!$C$55+YT!$W$142*1000</f>
        <v>15309119.82175664</v>
      </c>
      <c r="AR580" s="48">
        <f>(AR597*YT!$W$77*Inputs!$X$73+AR599*YT!$W$112*Inputs!$X$75)*Inputs!$C$55+YT!$W$142*1000</f>
        <v>15657132.21411486</v>
      </c>
      <c r="AS580" s="48">
        <f>(AS597*YT!$W$77*Inputs!$X$73+AS599*YT!$W$112*Inputs!$X$75)*Inputs!$C$55+YT!$W$142*1000</f>
        <v>16071669.879810985</v>
      </c>
      <c r="AT580" s="48">
        <f>(AT597*YT!$W$77*Inputs!$X$73+AT599*YT!$W$112*Inputs!$X$75)*Inputs!$C$55+YT!$W$142*1000</f>
        <v>16555931.919380244</v>
      </c>
    </row>
    <row r="581" spans="1:48" x14ac:dyDescent="0.2">
      <c r="A581" s="21" t="str">
        <f t="shared" si="771"/>
        <v>CIMS.CAN.YT.Transportation Personal.Mode.UrbanPassenger Vehicle Urban 3 PassengerMarket share</v>
      </c>
      <c r="B581" s="1" t="s">
        <v>338</v>
      </c>
      <c r="C581" s="1" t="s">
        <v>216</v>
      </c>
      <c r="D581" s="1" t="s">
        <v>120</v>
      </c>
      <c r="E581" s="1" t="s">
        <v>72</v>
      </c>
      <c r="G581" s="1" t="s">
        <v>73</v>
      </c>
      <c r="H581" s="14" cm="1">
        <f t="array" ref="H581">(1-$H579)*INDEX($T581:$AT581,MATCH(H$1,$T$2:$AT$2,0))/SUM(_xlfn._xlws.FILTER($T580:$AT582,$T$2:$AT$2=H$1))</f>
        <v>0.46274003461481517</v>
      </c>
      <c r="I581" s="14" cm="1">
        <f t="array" ref="I581">(1-$H579)*INDEX($T581:$AT581,MATCH(I$1,$T$2:$AT$2,0))/SUM(_xlfn._xlws.FILTER($T580:$AT582,$T$2:$AT$2=I$1))</f>
        <v>0.44745140852906867</v>
      </c>
      <c r="J581" s="14" cm="1">
        <f t="array" ref="J581">(1-$H579)*INDEX($T581:$AT581,MATCH(J$1,$T$2:$AT$2,0))/SUM(_xlfn._xlws.FILTER($T580:$AT582,$T$2:$AT$2=J$1))</f>
        <v>0.4488590543055222</v>
      </c>
      <c r="K581" s="14" cm="1">
        <f t="array" ref="K581">(1-$H579)*INDEX($T581:$AT581,MATCH(K$1,$T$2:$AT$2,0))/SUM(_xlfn._xlws.FILTER($T580:$AT582,$T$2:$AT$2=K$1))</f>
        <v>0.46943260952755439</v>
      </c>
      <c r="L581" s="14" cm="1">
        <f t="array" ref="L581">(1-$H579)*INDEX($T581:$AT581,MATCH(L$1,$T$2:$AT$2,0))/SUM(_xlfn._xlws.FILTER($T580:$AT582,$T$2:$AT$2=L$1))</f>
        <v>0.4724050818327522</v>
      </c>
      <c r="M581" s="14" cm="1">
        <f t="array" ref="M581">(1-$H579)*INDEX($T581:$AT581,MATCH(M$1,$T$2:$AT$2,0))/SUM(_xlfn._xlws.FILTER($T580:$AT582,$T$2:$AT$2=M$1))</f>
        <v>0.46934174176811733</v>
      </c>
      <c r="N581" s="14" cm="1">
        <f t="array" ref="N581">(1-$H579)*INDEX($T581:$AT581,MATCH(N$1,$T$2:$AT$2,0))/SUM(_xlfn._xlws.FILTER($T580:$AT582,$T$2:$AT$2=N$1))</f>
        <v>0.46611757673613952</v>
      </c>
      <c r="O581" s="14" cm="1">
        <f t="array" ref="O581">(1-$H579)*INDEX($T581:$AT581,MATCH(O$1,$T$2:$AT$2,0))/SUM(_xlfn._xlws.FILTER($T580:$AT582,$T$2:$AT$2=O$1))</f>
        <v>0.46303699703820306</v>
      </c>
      <c r="P581" s="14" cm="1">
        <f t="array" ref="P581">(1-$H579)*INDEX($T581:$AT581,MATCH(P$1,$T$2:$AT$2,0))/SUM(_xlfn._xlws.FILTER($T580:$AT582,$T$2:$AT$2=P$1))</f>
        <v>0.46011337737958469</v>
      </c>
      <c r="Q581" s="14" cm="1">
        <f t="array" ref="Q581">(1-$H579)*INDEX($T581:$AT581,MATCH(Q$1,$T$2:$AT$2,0))/SUM(_xlfn._xlws.FILTER($T580:$AT582,$T$2:$AT$2=Q$1))</f>
        <v>0.45735653834709322</v>
      </c>
      <c r="R581" s="14" cm="1">
        <f t="array" ref="R581">(1-$H579)*INDEX($T581:$AT581,MATCH(R$1,$T$2:$AT$2,0))/SUM(_xlfn._xlws.FILTER($T580:$AT582,$T$2:$AT$2=R$1))</f>
        <v>0.45477283068444679</v>
      </c>
      <c r="T581" s="5">
        <f>(T597*YT!C$77*Inputs!D$74+T599*YT!C$112*Inputs!D$76)*Inputs!$C$55</f>
        <v>17231420.376313187</v>
      </c>
      <c r="U581" s="5">
        <f>(U597*YT!D$77*Inputs!E$74+U599*YT!D$112*Inputs!E$76)*Inputs!$C$55</f>
        <v>16885062.728671558</v>
      </c>
      <c r="V581" s="5">
        <f>(V597*YT!E$77*Inputs!F$74+V599*YT!E$112*Inputs!F$76)*Inputs!$C$55</f>
        <v>17150144.807610542</v>
      </c>
      <c r="W581" s="5">
        <f>(W597*YT!F$77*Inputs!G$74+W599*YT!F$112*Inputs!G$76)*Inputs!$C$55</f>
        <v>16977061.584589262</v>
      </c>
      <c r="X581" s="5">
        <f>(X597*YT!G$77*Inputs!H$74+X599*YT!G$112*Inputs!H$76)*Inputs!$C$55</f>
        <v>17735729.066116877</v>
      </c>
      <c r="Y581" s="5">
        <f>(Y597*YT!H$77*Inputs!I$74+Y599*YT!H$112*Inputs!I$76)*Inputs!$C$55</f>
        <v>16922052.996001225</v>
      </c>
      <c r="Z581" s="5">
        <f>(Z597*YT!I$77*Inputs!J$74+Z599*YT!I$112*Inputs!J$76)*Inputs!$C$55</f>
        <v>15867057.181267191</v>
      </c>
      <c r="AA581" s="5">
        <f>(AA597*YT!J$77*Inputs!K$74+AA599*YT!J$112*Inputs!K$76)*Inputs!$C$55</f>
        <v>16922945.119308341</v>
      </c>
      <c r="AB581" s="5">
        <f>(AB597*YT!K$77*Inputs!L$74+AB599*YT!K$112*Inputs!L$76)*Inputs!$C$55</f>
        <v>16252343.95897422</v>
      </c>
      <c r="AC581" s="5">
        <f>(AC597*YT!L$77*Inputs!M$74+AC599*YT!L$112*Inputs!M$76)*Inputs!$C$55</f>
        <v>16358021.660534164</v>
      </c>
      <c r="AD581" s="5">
        <f>(AD597*YT!M$77*Inputs!N$74+AD599*YT!M$112*Inputs!N$76)*Inputs!$C$55</f>
        <v>16649039.563619375</v>
      </c>
      <c r="AE581" s="5">
        <f>(AE597*YT!N$77*Inputs!O$74+AE599*YT!N$112*Inputs!O$76)*Inputs!$C$55</f>
        <v>15634357.861305384</v>
      </c>
      <c r="AF581" s="5">
        <f>(AF597*YT!O$77*Inputs!P$74+AF599*YT!O$112*Inputs!P$76)*Inputs!$C$55</f>
        <v>16244007.803268146</v>
      </c>
      <c r="AG581" s="5">
        <f>(AG597*YT!P$77*Inputs!Q$74+AG599*YT!P$112*Inputs!Q$76)*Inputs!$C$55</f>
        <v>16765422.785707535</v>
      </c>
      <c r="AH581" s="5">
        <f>(AH597*YT!Q$77*Inputs!R$74+AH599*YT!Q$112*Inputs!R$76)*Inputs!$C$55</f>
        <v>17269409.807676516</v>
      </c>
      <c r="AI581" s="5">
        <f>(AI597*YT!R$77*Inputs!S$74+AI599*YT!R$112*Inputs!S$76)*Inputs!$C$55</f>
        <v>18051468.451681372</v>
      </c>
      <c r="AJ581" s="5">
        <f>(AJ597*YT!S$77*Inputs!T$74+AJ599*YT!S$112*Inputs!T$76)*Inputs!$C$55</f>
        <v>19960013.596915644</v>
      </c>
      <c r="AK581" s="5">
        <f>(AK597*YT!T$77*Inputs!U$74+AK599*YT!T$112*Inputs!U$76)*Inputs!$C$55</f>
        <v>20223429.853031423</v>
      </c>
      <c r="AL581" s="5">
        <f>(AL597*YT!U$77*Inputs!V$74+AL599*YT!U$112*Inputs!V$76)*Inputs!$C$55</f>
        <v>20647840.763420984</v>
      </c>
      <c r="AM581" s="5">
        <f>(AM597*YT!V$77*Inputs!W$74+AM599*YT!V$112*Inputs!W$76)*Inputs!$C$55</f>
        <v>20621948.569132309</v>
      </c>
      <c r="AN581" s="5">
        <f>(AN597*YT!W$77*Inputs!X$74+AN599*YT!W$112*Inputs!X$76)*Inputs!$C$55</f>
        <v>18701585.21847178</v>
      </c>
      <c r="AO581" s="48">
        <f>(AO597*YT!$W$77*Inputs!$X$74+AO599*YT!$W$112*Inputs!$X$76)*Inputs!$C$55</f>
        <v>21057081.670519225</v>
      </c>
      <c r="AP581" s="48">
        <f>(AP597*YT!$W$77*Inputs!$X$74+AP599*YT!$W$112*Inputs!$X$76)*Inputs!$C$55</f>
        <v>21572849.274609417</v>
      </c>
      <c r="AQ581" s="48">
        <f>(AQ597*YT!$W$77*Inputs!$X$74+AQ599*YT!$W$112*Inputs!$X$76)*Inputs!$C$55</f>
        <v>22182957.315726947</v>
      </c>
      <c r="AR581" s="48">
        <f>(AR597*YT!$W$77*Inputs!$X$74+AR599*YT!$W$112*Inputs!$X$76)*Inputs!$C$55</f>
        <v>22892026.74576956</v>
      </c>
      <c r="AS581" s="48">
        <f>(AS597*YT!$W$77*Inputs!$X$74+AS599*YT!$W$112*Inputs!$X$76)*Inputs!$C$55</f>
        <v>23705166.501552124</v>
      </c>
      <c r="AT581" s="48">
        <f>(AT597*YT!$W$77*Inputs!$X$74+AT599*YT!$W$112*Inputs!$X$76)*Inputs!$C$55</f>
        <v>24628004.804829396</v>
      </c>
    </row>
    <row r="582" spans="1:48" x14ac:dyDescent="0.2">
      <c r="A582" s="21" t="str">
        <f t="shared" si="771"/>
        <v>CIMS.CAN.YT.Transportation Personal.Mode.UrbanPublic Transit UrbanMarket share</v>
      </c>
      <c r="B582" s="1" t="s">
        <v>338</v>
      </c>
      <c r="C582" s="1" t="s">
        <v>216</v>
      </c>
      <c r="D582" s="1" t="s">
        <v>122</v>
      </c>
      <c r="E582" s="1" t="s">
        <v>72</v>
      </c>
      <c r="G582" s="1" t="s">
        <v>73</v>
      </c>
      <c r="H582" s="14" cm="1">
        <f t="array" ref="H582">(1-$H$9)*INDEX($T582:$AT582,MATCH(H$1,$T$2:$AT$2,0))/SUM(_xlfn._xlws.FILTER($T580:$AT582,$T$2:$AT$2=H$1))</f>
        <v>0.18362969097971563</v>
      </c>
      <c r="I582" s="14" cm="1">
        <f t="array" ref="I582">(1-$H$9)*INDEX($T582:$AT582,MATCH(I$1,$T$2:$AT$2,0))/SUM(_xlfn._xlws.FILTER($T580:$AT582,$T$2:$AT$2=I$1))</f>
        <v>0.21408754880468128</v>
      </c>
      <c r="J582" s="14" cm="1">
        <f t="array" ref="J582">(1-$H$9)*INDEX($T582:$AT582,MATCH(J$1,$T$2:$AT$2,0))/SUM(_xlfn._xlws.FILTER($T580:$AT582,$T$2:$AT$2=J$1))</f>
        <v>0.21440708077565288</v>
      </c>
      <c r="K582" s="14" cm="1">
        <f t="array" ref="K582">(1-$H$9)*INDEX($T582:$AT582,MATCH(K$1,$T$2:$AT$2,0))/SUM(_xlfn._xlws.FILTER($T580:$AT582,$T$2:$AT$2=K$1))</f>
        <v>0.18345649007169582</v>
      </c>
      <c r="L582" s="14" cm="1">
        <f t="array" ref="L582">(1-$H$9)*INDEX($T582:$AT582,MATCH(L$1,$T$2:$AT$2,0))/SUM(_xlfn._xlws.FILTER($T580:$AT582,$T$2:$AT$2=L$1))</f>
        <v>0.18466629487001607</v>
      </c>
      <c r="M582" s="14" cm="1">
        <f t="array" ref="M582">(1-$H$9)*INDEX($T582:$AT582,MATCH(M$1,$T$2:$AT$2,0))/SUM(_xlfn._xlws.FILTER($T580:$AT582,$T$2:$AT$2=M$1))</f>
        <v>0.19356373096006196</v>
      </c>
      <c r="N582" s="14" cm="1">
        <f t="array" ref="N582">(1-$H$9)*INDEX($T582:$AT582,MATCH(N$1,$T$2:$AT$2,0))/SUM(_xlfn._xlws.FILTER($T580:$AT582,$T$2:$AT$2=N$1))</f>
        <v>0.20213949086804842</v>
      </c>
      <c r="O582" s="14" cm="1">
        <f t="array" ref="O582">(1-$H$9)*INDEX($T582:$AT582,MATCH(O$1,$T$2:$AT$2,0))/SUM(_xlfn._xlws.FILTER($T580:$AT582,$T$2:$AT$2=O$1))</f>
        <v>0.21037283389160602</v>
      </c>
      <c r="P582" s="14" cm="1">
        <f t="array" ref="P582">(1-$H$9)*INDEX($T582:$AT582,MATCH(P$1,$T$2:$AT$2,0))/SUM(_xlfn._xlws.FILTER($T580:$AT582,$T$2:$AT$2=P$1))</f>
        <v>0.21822486560532406</v>
      </c>
      <c r="Q582" s="14" cm="1">
        <f t="array" ref="Q582">(1-$H$9)*INDEX($T582:$AT582,MATCH(Q$1,$T$2:$AT$2,0))/SUM(_xlfn._xlws.FILTER($T580:$AT582,$T$2:$AT$2=Q$1))</f>
        <v>0.22566578253638125</v>
      </c>
      <c r="R582" s="14" cm="1">
        <f t="array" ref="R582">(1-$H$9)*INDEX($T582:$AT582,MATCH(R$1,$T$2:$AT$2,0))/SUM(_xlfn._xlws.FILTER($T580:$AT582,$T$2:$AT$2=R$1))</f>
        <v>0.23267478588173318</v>
      </c>
      <c r="T582" s="5">
        <f>SUM(YT!C$177,YT!C$212)*1000</f>
        <v>6777048.226999999</v>
      </c>
      <c r="U582" s="5">
        <f>SUM(YT!D$177,YT!D$212)*1000</f>
        <v>7584169.4189999998</v>
      </c>
      <c r="V582" s="5">
        <f>SUM(YT!E$177,YT!E$212)*1000</f>
        <v>8197837.7709999988</v>
      </c>
      <c r="W582" s="5">
        <f>SUM(YT!F$177,YT!F$212)*1000</f>
        <v>8466566.9639999997</v>
      </c>
      <c r="X582" s="5">
        <f>SUM(YT!G$177,YT!G$212)*1000</f>
        <v>7401418.4449999994</v>
      </c>
      <c r="Y582" s="5">
        <f>SUM(YT!H$177,YT!H$212)*1000</f>
        <v>8024394.1200000001</v>
      </c>
      <c r="Z582" s="5">
        <f>SUM(YT!I$177,YT!I$212)*1000</f>
        <v>8193518.9840000002</v>
      </c>
      <c r="AA582" s="5">
        <f>SUM(YT!J$177,YT!J$212)*1000</f>
        <v>7808933.4859999996</v>
      </c>
      <c r="AB582" s="5">
        <f>SUM(YT!K$177,YT!K$212)*1000</f>
        <v>8223659.7669999991</v>
      </c>
      <c r="AC582" s="5">
        <f>SUM(YT!L$177,YT!L$212)*1000</f>
        <v>7362829.6099999994</v>
      </c>
      <c r="AD582" s="5">
        <f>SUM(YT!M$177,YT!M$212)*1000</f>
        <v>7881919.3909999998</v>
      </c>
      <c r="AE582" s="5">
        <f>SUM(YT!N$177,YT!N$212)*1000</f>
        <v>7554147.6749999998</v>
      </c>
      <c r="AF582" s="5">
        <f>SUM(YT!O$177,YT!O$212)*1000</f>
        <v>7856309.5190000003</v>
      </c>
      <c r="AG582" s="5">
        <f>SUM(YT!P$177,YT!P$212)*1000</f>
        <v>7840874.8660000004</v>
      </c>
      <c r="AH582" s="5">
        <f>SUM(YT!Q$177,YT!Q$212)*1000</f>
        <v>7209653.7349999994</v>
      </c>
      <c r="AI582" s="5">
        <f>SUM(YT!R$177,YT!R$212)*1000</f>
        <v>6991752.2680000002</v>
      </c>
      <c r="AJ582" s="5">
        <f>SUM(YT!S$177,YT!S$212)*1000</f>
        <v>6896547.1739999996</v>
      </c>
      <c r="AK582" s="5">
        <f>SUM(YT!T$177,YT!T$212)*1000</f>
        <v>8071682.7430000007</v>
      </c>
      <c r="AL582" s="5">
        <f>SUM(YT!U$177,YT!U$212)*1000</f>
        <v>7910994.7650000006</v>
      </c>
      <c r="AM582" s="5">
        <f>SUM(YT!V$177,YT!V$212)*1000</f>
        <v>7989441.9239999996</v>
      </c>
      <c r="AN582" s="5">
        <f>SUM(YT!W$177,YT!W$212)*1000</f>
        <v>8266014.3030000003</v>
      </c>
      <c r="AO582" s="41">
        <f t="shared" ref="AO582" si="789">AM582*(1+$AV582)^5</f>
        <v>8606897.9846883975</v>
      </c>
      <c r="AP582" s="18">
        <f t="shared" ref="AP582" si="790">AO582*(1+$AV582)^5</f>
        <v>9272073.5219694693</v>
      </c>
      <c r="AQ582" s="18">
        <f t="shared" ref="AQ582" si="791">AP582*(1+$AV582)^5</f>
        <v>9988656.4880575612</v>
      </c>
      <c r="AR582" s="18">
        <f t="shared" ref="AR582" si="792">AQ582*(1+$AV582)^5</f>
        <v>10760619.854880283</v>
      </c>
      <c r="AS582" s="18">
        <f t="shared" ref="AS582" si="793">AR582*(1+$AV582)^5</f>
        <v>11592243.641543126</v>
      </c>
      <c r="AT582" s="18">
        <f t="shared" ref="AT582" si="794">AS582*(1+$AV582)^5</f>
        <v>12488138.644164758</v>
      </c>
      <c r="AV582" s="46">
        <f t="shared" ref="AV582" si="795">AV530</f>
        <v>1.4999999999999999E-2</v>
      </c>
    </row>
    <row r="583" spans="1:48" x14ac:dyDescent="0.2">
      <c r="A583" s="21" t="str">
        <f t="shared" si="771"/>
        <v>CIMS.CAN.YT.Transportation Personal.Mode.UrbanPassenger Vehicle Urban 1 PassengerService requestedCIMS.CAN.YT.Transportation Personal.Passenger Vehicles</v>
      </c>
      <c r="B583" s="1" t="s">
        <v>338</v>
      </c>
      <c r="C583" s="1" t="s">
        <v>216</v>
      </c>
      <c r="D583" s="1" t="s">
        <v>121</v>
      </c>
      <c r="E583" s="1" t="s">
        <v>71</v>
      </c>
      <c r="F583" s="1" t="s">
        <v>341</v>
      </c>
      <c r="G583" s="1" t="s">
        <v>157</v>
      </c>
      <c r="H583" s="14">
        <v>1</v>
      </c>
      <c r="I583" s="14"/>
      <c r="J583" s="14"/>
      <c r="K583" s="14"/>
      <c r="L583" s="14"/>
      <c r="M583" s="14"/>
      <c r="N583" s="14"/>
      <c r="O583" s="14"/>
      <c r="P583" s="14"/>
      <c r="Q583" s="14"/>
      <c r="R583" s="14"/>
      <c r="T583" s="5"/>
      <c r="U583" s="5"/>
      <c r="V583" s="5"/>
      <c r="W583" s="5"/>
      <c r="X583" s="5"/>
      <c r="Y583" s="5"/>
      <c r="Z583" s="5"/>
      <c r="AA583" s="5"/>
      <c r="AB583" s="5"/>
      <c r="AC583" s="5"/>
      <c r="AD583" s="5"/>
      <c r="AE583" s="5"/>
      <c r="AF583" s="5"/>
      <c r="AG583" s="5"/>
      <c r="AH583" s="5"/>
      <c r="AI583" s="5"/>
      <c r="AJ583" s="5"/>
      <c r="AK583" s="5"/>
      <c r="AL583" s="5"/>
      <c r="AM583" s="5"/>
      <c r="AN583" s="5"/>
      <c r="AO583" s="18"/>
      <c r="AP583" s="18"/>
      <c r="AQ583" s="18"/>
      <c r="AR583" s="18"/>
      <c r="AS583" s="18"/>
      <c r="AT583" s="18"/>
    </row>
    <row r="584" spans="1:48" x14ac:dyDescent="0.2">
      <c r="A584" s="21" t="str">
        <f t="shared" si="771"/>
        <v>CIMS.CAN.YT.Transportation Personal.Mode.UrbanPassenger Vehicle Urban 3 PassengerService requestedCIMS.CAN.YT.Transportation Personal.Passenger Vehicles</v>
      </c>
      <c r="B584" s="1" t="s">
        <v>338</v>
      </c>
      <c r="C584" s="1" t="s">
        <v>216</v>
      </c>
      <c r="D584" s="1" t="s">
        <v>120</v>
      </c>
      <c r="E584" s="1" t="s">
        <v>71</v>
      </c>
      <c r="F584" s="1" t="s">
        <v>341</v>
      </c>
      <c r="G584" s="1" t="s">
        <v>157</v>
      </c>
      <c r="H584" s="14">
        <f t="shared" ref="H584" si="796">ROUND(1/3,6)</f>
        <v>0.33333299999999999</v>
      </c>
      <c r="I584" s="14"/>
      <c r="J584" s="14"/>
      <c r="K584" s="14"/>
      <c r="L584" s="14"/>
      <c r="M584" s="14"/>
      <c r="N584" s="14"/>
      <c r="O584" s="14"/>
      <c r="P584" s="14"/>
      <c r="Q584" s="14"/>
      <c r="R584" s="14"/>
      <c r="T584" s="5"/>
      <c r="U584" s="5"/>
      <c r="V584" s="5"/>
      <c r="W584" s="5"/>
      <c r="X584" s="5"/>
      <c r="Y584" s="5"/>
      <c r="Z584" s="5"/>
      <c r="AA584" s="5"/>
      <c r="AB584" s="5"/>
      <c r="AC584" s="5"/>
      <c r="AD584" s="5"/>
      <c r="AE584" s="5"/>
      <c r="AF584" s="5"/>
      <c r="AG584" s="5"/>
      <c r="AH584" s="5"/>
      <c r="AI584" s="5"/>
      <c r="AJ584" s="5"/>
      <c r="AK584" s="5"/>
      <c r="AL584" s="5"/>
      <c r="AM584" s="5"/>
      <c r="AN584" s="5"/>
      <c r="AO584" s="18"/>
      <c r="AP584" s="18"/>
      <c r="AQ584" s="18"/>
      <c r="AR584" s="18"/>
      <c r="AS584" s="18"/>
      <c r="AT584" s="18"/>
    </row>
    <row r="585" spans="1:48" x14ac:dyDescent="0.2">
      <c r="A585" s="21" t="str">
        <f t="shared" si="771"/>
        <v>CIMS.CAN.YT.Transportation Personal.Mode.Intercity LandBus IntercityMarket share</v>
      </c>
      <c r="B585" s="1" t="s">
        <v>339</v>
      </c>
      <c r="C585" s="1" t="s">
        <v>216</v>
      </c>
      <c r="D585" s="1" t="s">
        <v>123</v>
      </c>
      <c r="E585" s="1" t="s">
        <v>72</v>
      </c>
      <c r="G585" s="1" t="s">
        <v>73</v>
      </c>
      <c r="H585" s="14" cm="1">
        <f t="array" ref="H585">INDEX($T585:$AT585,MATCH(H$1,$T$2:$AT$2,0))/SUM(_xlfn._xlws.FILTER($T585:$AT587,$T$2:$AT$2=H$1))</f>
        <v>5.9552970725187962E-2</v>
      </c>
      <c r="I585" s="14" cm="1">
        <f t="array" ref="I585">INDEX($T585:$AT585,MATCH(I$1,$T$2:$AT$2,0))/SUM(_xlfn._xlws.FILTER($T585:$AT587,$T$2:$AT$2=I$1))</f>
        <v>6.1821724454134405E-2</v>
      </c>
      <c r="J585" s="14" cm="1">
        <f t="array" ref="J585">INDEX($T585:$AT585,MATCH(J$1,$T$2:$AT$2,0))/SUM(_xlfn._xlws.FILTER($T585:$AT587,$T$2:$AT$2=J$1))</f>
        <v>3.7627388233622348E-2</v>
      </c>
      <c r="K585" s="14" cm="1">
        <f t="array" ref="K585">INDEX($T585:$AT585,MATCH(K$1,$T$2:$AT$2,0))/SUM(_xlfn._xlws.FILTER($T585:$AT587,$T$2:$AT$2=K$1))</f>
        <v>3.2495822086337833E-2</v>
      </c>
      <c r="L585" s="14" cm="1">
        <f t="array" ref="L585">INDEX($T585:$AT585,MATCH(L$1,$T$2:$AT$2,0))/SUM(_xlfn._xlws.FILTER($T585:$AT587,$T$2:$AT$2=L$1))</f>
        <v>2.5891849268061325E-2</v>
      </c>
      <c r="M585" s="14" cm="1">
        <f t="array" ref="M585">INDEX($T585:$AT585,MATCH(M$1,$T$2:$AT$2,0))/SUM(_xlfn._xlws.FILTER($T585:$AT587,$T$2:$AT$2=M$1))</f>
        <v>2.1952053844228367E-2</v>
      </c>
      <c r="N585" s="14" cm="1">
        <f t="array" ref="N585">INDEX($T585:$AT585,MATCH(N$1,$T$2:$AT$2,0))/SUM(_xlfn._xlws.FILTER($T585:$AT587,$T$2:$AT$2=N$1))</f>
        <v>1.8534080273563475E-2</v>
      </c>
      <c r="O585" s="14" cm="1">
        <f t="array" ref="O585">INDEX($T585:$AT585,MATCH(O$1,$T$2:$AT$2,0))/SUM(_xlfn._xlws.FILTER($T585:$AT587,$T$2:$AT$2=O$1))</f>
        <v>1.5582114948044415E-2</v>
      </c>
      <c r="P585" s="14" cm="1">
        <f t="array" ref="P585">INDEX($T585:$AT585,MATCH(P$1,$T$2:$AT$2,0))/SUM(_xlfn._xlws.FILTER($T585:$AT587,$T$2:$AT$2=P$1))</f>
        <v>1.3046783804577133E-2</v>
      </c>
      <c r="Q585" s="14" cm="1">
        <f t="array" ref="Q585">INDEX($T585:$AT585,MATCH(Q$1,$T$2:$AT$2,0))/SUM(_xlfn._xlws.FILTER($T585:$AT587,$T$2:$AT$2=Q$1))</f>
        <v>1.0881111416717529E-2</v>
      </c>
      <c r="R585" s="14" cm="1">
        <f t="array" ref="R585">INDEX($T585:$AT585,MATCH(R$1,$T$2:$AT$2,0))/SUM(_xlfn._xlws.FILTER($T585:$AT587,$T$2:$AT$2=R$1))</f>
        <v>9.0409525618156995E-3</v>
      </c>
      <c r="T585" s="5">
        <f>YT!C$247*1000</f>
        <v>1565079.3670000001</v>
      </c>
      <c r="U585" s="5">
        <f>YT!D$247*1000</f>
        <v>1836193.9</v>
      </c>
      <c r="V585" s="5">
        <f>YT!E$247*1000</f>
        <v>2054460.7620000001</v>
      </c>
      <c r="W585" s="5">
        <f>YT!F$247*1000</f>
        <v>1778210.03</v>
      </c>
      <c r="X585" s="5">
        <f>YT!G$247*1000</f>
        <v>1476063.3629999999</v>
      </c>
      <c r="Y585" s="5">
        <f>YT!H$247*1000</f>
        <v>1579927.6099999999</v>
      </c>
      <c r="Z585" s="5">
        <f>YT!I$247*1000</f>
        <v>1215178.6970000002</v>
      </c>
      <c r="AA585" s="5">
        <f>YT!J$247*1000</f>
        <v>1606431.439</v>
      </c>
      <c r="AB585" s="5">
        <f>YT!K$247*1000</f>
        <v>1490861.6410000001</v>
      </c>
      <c r="AC585" s="5">
        <f>YT!L$247*1000</f>
        <v>1028754.6190000001</v>
      </c>
      <c r="AD585" s="5">
        <f>YT!M$247*1000</f>
        <v>919623.82200000004</v>
      </c>
      <c r="AE585" s="5">
        <f>YT!N$247*1000</f>
        <v>888089.402</v>
      </c>
      <c r="AF585" s="5">
        <f>YT!O$247*1000</f>
        <v>840311.97899999993</v>
      </c>
      <c r="AG585" s="5">
        <f>YT!P$247*1000</f>
        <v>1085283.0429999998</v>
      </c>
      <c r="AH585" s="5">
        <f>YT!Q$247*1000</f>
        <v>899935.88699999999</v>
      </c>
      <c r="AI585" s="5">
        <f>YT!R$247*1000</f>
        <v>851017.76099999994</v>
      </c>
      <c r="AJ585" s="5">
        <f>YT!S$247*1000</f>
        <v>826715.09499999997</v>
      </c>
      <c r="AK585" s="5">
        <f>YT!T$247*1000</f>
        <v>801800.61699999997</v>
      </c>
      <c r="AL585" s="5">
        <f>YT!U$247*1000</f>
        <v>801793.70799999998</v>
      </c>
      <c r="AM585" s="5">
        <f>YT!V$247*1000</f>
        <v>765265.69300000009</v>
      </c>
      <c r="AN585" s="5">
        <f>YT!W$247*1000</f>
        <v>676925.40099999995</v>
      </c>
      <c r="AO585" s="41">
        <f t="shared" ref="AO585:AO586" si="797">AM585*(1+$AV585)^5</f>
        <v>657159.68927999027</v>
      </c>
      <c r="AP585" s="18">
        <f t="shared" ref="AP585:AP586" si="798">AO585*(1+$AV585)^5</f>
        <v>564325.38550316717</v>
      </c>
      <c r="AQ585" s="18">
        <f t="shared" ref="AQ585:AQ586" si="799">AP585*(1+$AV585)^5</f>
        <v>484605.41009783914</v>
      </c>
      <c r="AR585" s="18">
        <f t="shared" ref="AR585:AR586" si="800">AQ585*(1+$AV585)^5</f>
        <v>416147.15468931681</v>
      </c>
      <c r="AS585" s="18">
        <f t="shared" ref="AS585:AS586" si="801">AR585*(1+$AV585)^5</f>
        <v>357359.7214299576</v>
      </c>
      <c r="AT585" s="18">
        <f t="shared" ref="AT585:AT586" si="802">AS585*(1+$AV585)^5</f>
        <v>306876.95220657799</v>
      </c>
      <c r="AV585" s="46">
        <f>AV533</f>
        <v>-0.03</v>
      </c>
    </row>
    <row r="586" spans="1:48" x14ac:dyDescent="0.2">
      <c r="A586" s="21" t="str">
        <f t="shared" si="771"/>
        <v>CIMS.CAN.YT.Transportation Personal.Mode.Intercity LandRail IntercityMarket share</v>
      </c>
      <c r="B586" s="1" t="s">
        <v>339</v>
      </c>
      <c r="C586" s="1" t="s">
        <v>216</v>
      </c>
      <c r="D586" s="1" t="s">
        <v>124</v>
      </c>
      <c r="E586" s="1" t="s">
        <v>72</v>
      </c>
      <c r="G586" s="1" t="s">
        <v>73</v>
      </c>
      <c r="H586" s="14" cm="1">
        <f t="array" ref="H586">INDEX($T586:$AT586,MATCH(H$1,$T$2:$AT$2,0))/SUM(_xlfn._xlws.FILTER($T585:$AT587,$T$2:$AT$2=H$1))</f>
        <v>1.1427363768489518E-2</v>
      </c>
      <c r="I586" s="14" cm="1">
        <f t="array" ref="I586">INDEX($T586:$AT586,MATCH(I$1,$T$2:$AT$2,0))/SUM(_xlfn._xlws.FILTER($T585:$AT587,$T$2:$AT$2=I$1))</f>
        <v>3.7955889629585344E-3</v>
      </c>
      <c r="J586" s="14" cm="1">
        <f t="array" ref="J586">INDEX($T586:$AT586,MATCH(J$1,$T$2:$AT$2,0))/SUM(_xlfn._xlws.FILTER($T585:$AT587,$T$2:$AT$2=J$1))</f>
        <v>4.4876914612042573E-3</v>
      </c>
      <c r="K586" s="14" cm="1">
        <f t="array" ref="K586">INDEX($T586:$AT586,MATCH(K$1,$T$2:$AT$2,0))/SUM(_xlfn._xlws.FILTER($T585:$AT587,$T$2:$AT$2=K$1))</f>
        <v>4.8163676108961611E-3</v>
      </c>
      <c r="L586" s="14" cm="1">
        <f t="array" ref="L586">INDEX($T586:$AT586,MATCH(L$1,$T$2:$AT$2,0))/SUM(_xlfn._xlws.FILTER($T585:$AT587,$T$2:$AT$2=L$1))</f>
        <v>7.4807224142241346E-3</v>
      </c>
      <c r="M586" s="14" cm="1">
        <f t="array" ref="M586">INDEX($T586:$AT586,MATCH(M$1,$T$2:$AT$2,0))/SUM(_xlfn._xlws.FILTER($T585:$AT587,$T$2:$AT$2=M$1))</f>
        <v>7.38579004125536E-3</v>
      </c>
      <c r="N586" s="14" cm="1">
        <f t="array" ref="N586">INDEX($T586:$AT586,MATCH(N$1,$T$2:$AT$2,0))/SUM(_xlfn._xlws.FILTER($T585:$AT587,$T$2:$AT$2=N$1))</f>
        <v>7.2616308370740219E-3</v>
      </c>
      <c r="O586" s="14" cm="1">
        <f t="array" ref="O586">INDEX($T586:$AT586,MATCH(O$1,$T$2:$AT$2,0))/SUM(_xlfn._xlws.FILTER($T585:$AT587,$T$2:$AT$2=O$1))</f>
        <v>7.1093657805651293E-3</v>
      </c>
      <c r="P586" s="14" cm="1">
        <f t="array" ref="P586">INDEX($T586:$AT586,MATCH(P$1,$T$2:$AT$2,0))/SUM(_xlfn._xlws.FILTER($T585:$AT587,$T$2:$AT$2=P$1))</f>
        <v>6.9318514983333921E-3</v>
      </c>
      <c r="Q586" s="14" cm="1">
        <f t="array" ref="Q586">INDEX($T586:$AT586,MATCH(Q$1,$T$2:$AT$2,0))/SUM(_xlfn._xlws.FILTER($T585:$AT587,$T$2:$AT$2=Q$1))</f>
        <v>6.7322520974800399E-3</v>
      </c>
      <c r="R586" s="14" cm="1">
        <f t="array" ref="R586">INDEX($T586:$AT586,MATCH(R$1,$T$2:$AT$2,0))/SUM(_xlfn._xlws.FILTER($T585:$AT587,$T$2:$AT$2=R$1))</f>
        <v>6.5139231748893092E-3</v>
      </c>
      <c r="T586" s="5">
        <f>YT!C$287*1000</f>
        <v>300316.35761374288</v>
      </c>
      <c r="U586" s="5">
        <f>YT!D$287*1000</f>
        <v>251990.26062778026</v>
      </c>
      <c r="V586" s="5">
        <f>YT!E$287*1000</f>
        <v>232304.09420512922</v>
      </c>
      <c r="W586" s="5">
        <f>YT!F$287*1000</f>
        <v>136637.85176657906</v>
      </c>
      <c r="X586" s="5">
        <f>YT!G$287*1000</f>
        <v>92818.568864951259</v>
      </c>
      <c r="Y586" s="5">
        <f>YT!H$287*1000</f>
        <v>97000.784946373577</v>
      </c>
      <c r="Z586" s="5">
        <f>YT!I$287*1000</f>
        <v>88975.107836771727</v>
      </c>
      <c r="AA586" s="5">
        <f>YT!J$287*1000</f>
        <v>83152.410183372151</v>
      </c>
      <c r="AB586" s="5">
        <f>YT!K$287*1000</f>
        <v>132214.60325754905</v>
      </c>
      <c r="AC586" s="5">
        <f>YT!L$287*1000</f>
        <v>93533.87845362915</v>
      </c>
      <c r="AD586" s="5">
        <f>YT!M$287*1000</f>
        <v>109680.42607383817</v>
      </c>
      <c r="AE586" s="5">
        <f>YT!N$287*1000</f>
        <v>127457.69985494573</v>
      </c>
      <c r="AF586" s="5">
        <f>YT!O$287*1000</f>
        <v>124594.26224244517</v>
      </c>
      <c r="AG586" s="5">
        <f>YT!P$287*1000</f>
        <v>99997.499100540837</v>
      </c>
      <c r="AH586" s="5">
        <f>YT!Q$287*1000</f>
        <v>117985.01602802142</v>
      </c>
      <c r="AI586" s="5">
        <f>YT!R$287*1000</f>
        <v>126133.58017186547</v>
      </c>
      <c r="AJ586" s="5">
        <f>YT!S$287*1000</f>
        <v>169817.42307051015</v>
      </c>
      <c r="AK586" s="5">
        <f>YT!T$287*1000</f>
        <v>224407.69685415053</v>
      </c>
      <c r="AL586" s="5">
        <f>YT!U$287*1000</f>
        <v>200998.79803871436</v>
      </c>
      <c r="AM586" s="5">
        <f>YT!V$287*1000</f>
        <v>221102.02184451814</v>
      </c>
      <c r="AN586" s="5">
        <f>YT!W$287*1000</f>
        <v>30485.252960172227</v>
      </c>
      <c r="AO586" s="41">
        <f t="shared" si="797"/>
        <v>221102.02184451814</v>
      </c>
      <c r="AP586" s="18">
        <f t="shared" si="798"/>
        <v>221102.02184451814</v>
      </c>
      <c r="AQ586" s="18">
        <f t="shared" si="799"/>
        <v>221102.02184451814</v>
      </c>
      <c r="AR586" s="18">
        <f t="shared" si="800"/>
        <v>221102.02184451814</v>
      </c>
      <c r="AS586" s="18">
        <f t="shared" si="801"/>
        <v>221102.02184451814</v>
      </c>
      <c r="AT586" s="18">
        <f t="shared" si="802"/>
        <v>221102.02184451814</v>
      </c>
      <c r="AV586" s="46">
        <f>AV534</f>
        <v>0</v>
      </c>
    </row>
    <row r="587" spans="1:48" x14ac:dyDescent="0.2">
      <c r="A587" s="21" t="str">
        <f t="shared" si="771"/>
        <v>CIMS.CAN.YT.Transportation Personal.Mode.Intercity LandPassenger Vehicle IntercityMarket share</v>
      </c>
      <c r="B587" s="1" t="s">
        <v>339</v>
      </c>
      <c r="C587" s="1" t="s">
        <v>216</v>
      </c>
      <c r="D587" s="1" t="s">
        <v>125</v>
      </c>
      <c r="E587" s="1" t="s">
        <v>72</v>
      </c>
      <c r="G587" s="1" t="s">
        <v>73</v>
      </c>
      <c r="H587" s="14" cm="1">
        <f t="array" ref="H587">INDEX($T587:$AT587,MATCH(H$1,$T$2:$AT$2,0))/SUM(_xlfn._xlws.FILTER($T585:$AT587,$T$2:$AT$2=H$1))</f>
        <v>0.92901966550632242</v>
      </c>
      <c r="I587" s="14" cm="1">
        <f t="array" ref="I587">INDEX($T587:$AT587,MATCH(I$1,$T$2:$AT$2,0))/SUM(_xlfn._xlws.FILTER($T585:$AT587,$T$2:$AT$2=I$1))</f>
        <v>0.93438268658290702</v>
      </c>
      <c r="J587" s="14" cm="1">
        <f t="array" ref="J587">INDEX($T587:$AT587,MATCH(J$1,$T$2:$AT$2,0))/SUM(_xlfn._xlws.FILTER($T585:$AT587,$T$2:$AT$2=J$1))</f>
        <v>0.95788492030517336</v>
      </c>
      <c r="K587" s="14" cm="1">
        <f t="array" ref="K587">INDEX($T587:$AT587,MATCH(K$1,$T$2:$AT$2,0))/SUM(_xlfn._xlws.FILTER($T585:$AT587,$T$2:$AT$2=K$1))</f>
        <v>0.96268781030276607</v>
      </c>
      <c r="L587" s="14" cm="1">
        <f t="array" ref="L587">INDEX($T587:$AT587,MATCH(L$1,$T$2:$AT$2,0))/SUM(_xlfn._xlws.FILTER($T585:$AT587,$T$2:$AT$2=L$1))</f>
        <v>0.96662742831771453</v>
      </c>
      <c r="M587" s="14" cm="1">
        <f t="array" ref="M587">INDEX($T587:$AT587,MATCH(M$1,$T$2:$AT$2,0))/SUM(_xlfn._xlws.FILTER($T585:$AT587,$T$2:$AT$2=M$1))</f>
        <v>0.97066215611451623</v>
      </c>
      <c r="N587" s="14" cm="1">
        <f t="array" ref="N587">INDEX($T587:$AT587,MATCH(N$1,$T$2:$AT$2,0))/SUM(_xlfn._xlws.FILTER($T585:$AT587,$T$2:$AT$2=N$1))</f>
        <v>0.9742042888893625</v>
      </c>
      <c r="O587" s="14" cm="1">
        <f t="array" ref="O587">INDEX($T587:$AT587,MATCH(O$1,$T$2:$AT$2,0))/SUM(_xlfn._xlws.FILTER($T585:$AT587,$T$2:$AT$2=O$1))</f>
        <v>0.9773085192713904</v>
      </c>
      <c r="P587" s="14" cm="1">
        <f t="array" ref="P587">INDEX($T587:$AT587,MATCH(P$1,$T$2:$AT$2,0))/SUM(_xlfn._xlws.FILTER($T585:$AT587,$T$2:$AT$2=P$1))</f>
        <v>0.98002136469708956</v>
      </c>
      <c r="Q587" s="14" cm="1">
        <f t="array" ref="Q587">INDEX($T587:$AT587,MATCH(Q$1,$T$2:$AT$2,0))/SUM(_xlfn._xlws.FILTER($T585:$AT587,$T$2:$AT$2=Q$1))</f>
        <v>0.98238663648580238</v>
      </c>
      <c r="R587" s="14" cm="1">
        <f t="array" ref="R587">INDEX($T587:$AT587,MATCH(R$1,$T$2:$AT$2,0))/SUM(_xlfn._xlws.FILTER($T585:$AT587,$T$2:$AT$2=R$1))</f>
        <v>0.984445124263295</v>
      </c>
      <c r="T587" s="5">
        <f>T597*YT!C$77+T599*YT!C$112+YT!C$142*1000-SUM(T580,T581)</f>
        <v>24415062.629381496</v>
      </c>
      <c r="U587" s="5">
        <f>U597*YT!D$77+U599*YT!D$112+YT!D$142*1000-SUM(U580,U581)</f>
        <v>23903993.783868529</v>
      </c>
      <c r="V587" s="5">
        <f>V597*YT!E$77+V599*YT!E$112+YT!E$142*1000-SUM(V580,V581)</f>
        <v>24261400.109635379</v>
      </c>
      <c r="W587" s="5">
        <f>W597*YT!F$77+W599*YT!F$112+YT!F$142*1000-SUM(W580,W581)</f>
        <v>23993234.958889842</v>
      </c>
      <c r="X587" s="5">
        <f>X597*YT!G$77+X599*YT!G$112+YT!G$142*1000-SUM(X580,X581)</f>
        <v>25049437.774803802</v>
      </c>
      <c r="Y587" s="5">
        <f>Y597*YT!H$77+Y599*YT!H$112+YT!H$142*1000-SUM(Y580,Y581)</f>
        <v>23879259.562446333</v>
      </c>
      <c r="Z587" s="5">
        <f>Z597*YT!I$77+Z599*YT!I$112+YT!I$142*1000-SUM(Z580,Z581)</f>
        <v>22409251.907105353</v>
      </c>
      <c r="AA587" s="5">
        <f>AA597*YT!J$77+AA599*YT!J$112+YT!J$142*1000-SUM(AA580,AA581)</f>
        <v>23881582.220757816</v>
      </c>
      <c r="AB587" s="5">
        <f>AB597*YT!K$77+AB599*YT!K$112+YT!K$142*1000-SUM(AB580,AB581)</f>
        <v>22915311.234040476</v>
      </c>
      <c r="AC587" s="5">
        <f>AC597*YT!L$77+AC599*YT!L$112+YT!L$142*1000-SUM(AC580,AC581)</f>
        <v>23038053.418239541</v>
      </c>
      <c r="AD587" s="5">
        <f>AD597*YT!M$77+AD599*YT!M$112+YT!M$142*1000-SUM(AD580,AD581)</f>
        <v>23410973.570046436</v>
      </c>
      <c r="AE587" s="5">
        <f>AE597*YT!N$77+AE599*YT!N$112+YT!N$142*1000-SUM(AE580,AE581)</f>
        <v>21952153.95221667</v>
      </c>
      <c r="AF587" s="5">
        <f>AF597*YT!O$77+AF599*YT!O$112+YT!O$142*1000-SUM(AF580,AF581)</f>
        <v>22789779.612493165</v>
      </c>
      <c r="AG587" s="5">
        <f>AG597*YT!P$77+AG599*YT!P$112+YT!P$142*1000-SUM(AG580,AG581)</f>
        <v>23488155.237850063</v>
      </c>
      <c r="AH587" s="5">
        <f>AH597*YT!Q$77+AH599*YT!Q$112+YT!Q$142*1000-SUM(AH580,AH581)</f>
        <v>24153848.68798032</v>
      </c>
      <c r="AI587" s="5">
        <f>AI597*YT!R$77+AI599*YT!R$112+YT!R$142*1000-SUM(AI580,AI581)</f>
        <v>25211377.102236617</v>
      </c>
      <c r="AJ587" s="5">
        <f>AJ597*YT!S$77+AJ599*YT!S$112+YT!S$142*1000-SUM(AJ580,AJ581)</f>
        <v>27813203.019934647</v>
      </c>
      <c r="AK587" s="5">
        <f>AK597*YT!T$77+AK599*YT!T$112+YT!T$142*1000-SUM(AK580,AK581)</f>
        <v>28122662.301867135</v>
      </c>
      <c r="AL587" s="5">
        <f>AL597*YT!U$77+AL599*YT!U$112+YT!U$142*1000-SUM(AL580,AL581)</f>
        <v>28659616.306792438</v>
      </c>
      <c r="AM587" s="5">
        <f>AM597*YT!V$77+AM599*YT!V$112+YT!V$142*1000-SUM(AM580,AM581)</f>
        <v>28569871.589544885</v>
      </c>
      <c r="AN587" s="5">
        <f>AN597*YT!W$77+AN599*YT!W$112+YT!W$142*1000-SUM(AN580,AN581)</f>
        <v>25844980.951018997</v>
      </c>
      <c r="AO587" s="48">
        <f>AO597*YT!$W$77+AO599*YT!$W$112+YT!$W$142*1000-SUM(AO580,AO581)</f>
        <v>29057875.1963007</v>
      </c>
      <c r="AP587" s="48">
        <f>AP597*YT!$W$77+AP599*YT!$W$112+YT!$W$142*1000-SUM(AP580,AP581)</f>
        <v>29662556.909851268</v>
      </c>
      <c r="AQ587" s="48">
        <f>AQ597*YT!$W$77+AQ599*YT!$W$112+YT!$W$142*1000-SUM(AQ580,AQ581)</f>
        <v>30394397.509759285</v>
      </c>
      <c r="AR587" s="48">
        <f>AR597*YT!$W$77+AR599*YT!$W$112+YT!$W$142*1000-SUM(AR580,AR581)</f>
        <v>31259282.637178153</v>
      </c>
      <c r="AS587" s="48">
        <f>AS597*YT!$W$77+AS599*YT!$W$112+YT!$W$142*1000-SUM(AS580,AS581)</f>
        <v>32263745.982024342</v>
      </c>
      <c r="AT587" s="48">
        <f>AT597*YT!$W$77+AT599*YT!$W$112+YT!$W$142*1000-SUM(AT580,AT581)</f>
        <v>33415009.89889878</v>
      </c>
    </row>
    <row r="588" spans="1:48" x14ac:dyDescent="0.2">
      <c r="A588" s="21" t="str">
        <f t="shared" si="771"/>
        <v>CIMS.CAN.YT.Transportation Personal.Mode.Intercity LandPassenger Vehicle IntercityService requestedCIMS.CAN.YT.Transportation Personal.Passenger Vehicles</v>
      </c>
      <c r="B588" s="1" t="s">
        <v>339</v>
      </c>
      <c r="C588" s="1" t="s">
        <v>216</v>
      </c>
      <c r="D588" s="1" t="s">
        <v>125</v>
      </c>
      <c r="E588" s="1" t="s">
        <v>71</v>
      </c>
      <c r="F588" s="1" t="s">
        <v>341</v>
      </c>
      <c r="G588" s="1" t="s">
        <v>157</v>
      </c>
      <c r="H588" s="14">
        <f>AVERAGE(T588:AN588)</f>
        <v>0.78808545895363147</v>
      </c>
      <c r="I588" s="14"/>
      <c r="J588" s="14"/>
      <c r="K588" s="14"/>
      <c r="L588" s="14"/>
      <c r="M588" s="14"/>
      <c r="N588" s="14"/>
      <c r="O588" s="14"/>
      <c r="P588" s="14"/>
      <c r="Q588" s="14"/>
      <c r="R588" s="14"/>
      <c r="T588" s="14">
        <f>((T597*Inputs!D$67+T599*Inputs!D$69)*$H583+(T597*Inputs!D$68+T599*Inputs!D$70)*$H584)/SUM(T597:T600)</f>
        <v>0.79135822051073479</v>
      </c>
      <c r="U588" s="14">
        <f>((U597*Inputs!E$67+U599*Inputs!E$69)*$H583+(U597*Inputs!E$68+U599*Inputs!E$70)*$H584)/SUM(U597:U600)</f>
        <v>0.79106972998234359</v>
      </c>
      <c r="V588" s="14">
        <f>((V597*Inputs!F$67+V599*Inputs!F$69)*$H583+(V597*Inputs!F$68+V599*Inputs!F$70)*$H584)/SUM(V597:V600)</f>
        <v>0.79081930424419433</v>
      </c>
      <c r="W588" s="14">
        <f>((W597*Inputs!G$67+W599*Inputs!G$69)*$H583+(W597*Inputs!G$68+W599*Inputs!G$70)*$H584)/SUM(W597:W600)</f>
        <v>0.79048829718818869</v>
      </c>
      <c r="X588" s="14">
        <f>((X597*Inputs!H$67+X599*Inputs!H$69)*$H583+(X597*Inputs!H$68+X599*Inputs!H$70)*$H584)/SUM(X597:X600)</f>
        <v>0.79027024726282058</v>
      </c>
      <c r="Y588" s="14">
        <f>((Y597*Inputs!I$67+Y599*Inputs!I$69)*$H583+(Y597*Inputs!I$68+Y599*Inputs!I$70)*$H584)/SUM(Y597:Y600)</f>
        <v>0.78997008741709585</v>
      </c>
      <c r="Z588" s="14">
        <f>((Z597*Inputs!J$67+Z599*Inputs!J$69)*$H583+(Z597*Inputs!J$68+Z599*Inputs!J$70)*$H584)/SUM(Z597:Z600)</f>
        <v>0.79025611218737191</v>
      </c>
      <c r="AA588" s="14">
        <f>((AA597*Inputs!K$67+AA599*Inputs!K$69)*$H583+(AA597*Inputs!K$68+AA599*Inputs!K$70)*$H584)/SUM(AA597:AA600)</f>
        <v>0.78998533702007745</v>
      </c>
      <c r="AB588" s="14">
        <f>((AB597*Inputs!L$67+AB599*Inputs!L$69)*$H583+(AB597*Inputs!L$68+AB599*Inputs!L$70)*$H584)/SUM(AB597:AB600)</f>
        <v>0.78968756230479398</v>
      </c>
      <c r="AC588" s="14">
        <f>((AC597*Inputs!M$67+AC599*Inputs!M$69)*$H583+(AC597*Inputs!M$68+AC599*Inputs!M$70)*$H584)/SUM(AC597:AC600)</f>
        <v>0.78929630158310726</v>
      </c>
      <c r="AD588" s="14">
        <f>((AD597*Inputs!N$67+AD599*Inputs!N$69)*$H583+(AD597*Inputs!N$68+AD599*Inputs!N$70)*$H584)/SUM(AD597:AD600)</f>
        <v>0.78875314928211993</v>
      </c>
      <c r="AE588" s="14">
        <f>((AE597*Inputs!O$67+AE599*Inputs!O$69)*$H583+(AE597*Inputs!O$68+AE599*Inputs!O$70)*$H584)/SUM(AE597:AE600)</f>
        <v>0.78824913029938104</v>
      </c>
      <c r="AF588" s="14">
        <f>((AF597*Inputs!P$67+AF599*Inputs!P$69)*$H583+(AF597*Inputs!P$68+AF599*Inputs!P$70)*$H584)/SUM(AF597:AF600)</f>
        <v>0.78796969316657883</v>
      </c>
      <c r="AG588" s="14">
        <f>((AG597*Inputs!Q$67+AG599*Inputs!Q$69)*$H583+(AG597*Inputs!Q$68+AG599*Inputs!Q$70)*$H584)/SUM(AG597:AG600)</f>
        <v>0.78747963254048692</v>
      </c>
      <c r="AH588" s="14">
        <f>((AH597*Inputs!R$67+AH599*Inputs!R$69)*$H583+(AH597*Inputs!R$68+AH599*Inputs!R$70)*$H584)/SUM(AH597:AH600)</f>
        <v>0.78689711520694627</v>
      </c>
      <c r="AI588" s="14">
        <f>((AI597*Inputs!S$67+AI599*Inputs!S$69)*$H583+(AI597*Inputs!S$68+AI599*Inputs!S$70)*$H584)/SUM(AI597:AI600)</f>
        <v>0.78639369715906071</v>
      </c>
      <c r="AJ588" s="14">
        <f>((AJ597*Inputs!T$67+AJ599*Inputs!T$69)*$H583+(AJ597*Inputs!T$68+AJ599*Inputs!T$70)*$H584)/SUM(AJ597:AJ600)</f>
        <v>0.78558952310274965</v>
      </c>
      <c r="AK588" s="14">
        <f>((AK597*Inputs!U$67+AK599*Inputs!U$69)*$H583+(AK597*Inputs!U$68+AK599*Inputs!U$70)*$H584)/SUM(AK597:AK600)</f>
        <v>0.7848669843727315</v>
      </c>
      <c r="AL588" s="14">
        <f>((AL597*Inputs!V$67+AL599*Inputs!V$69)*$H583+(AL597*Inputs!V$68+AL599*Inputs!V$70)*$H584)/SUM(AL597:AL600)</f>
        <v>0.78420873075691</v>
      </c>
      <c r="AM588" s="14">
        <f>((AM597*Inputs!W$67+AM599*Inputs!W$69)*$H583+(AM597*Inputs!W$68+AM599*Inputs!W$70)*$H584)/SUM(AM597:AM600)</f>
        <v>0.78353841901036536</v>
      </c>
      <c r="AN588" s="14">
        <f>((AN597*Inputs!X$67+AN599*Inputs!X$69)*$H583+(AN597*Inputs!X$68+AN599*Inputs!X$70)*$H584)/SUM(AN597:AN600)</f>
        <v>0.78264736342820096</v>
      </c>
      <c r="AO588" s="35"/>
      <c r="AP588" s="35"/>
      <c r="AQ588" s="35"/>
      <c r="AR588" s="35"/>
      <c r="AS588" s="35"/>
      <c r="AT588" s="35"/>
    </row>
    <row r="589" spans="1:48" x14ac:dyDescent="0.2">
      <c r="A589" s="21" t="str">
        <f t="shared" si="771"/>
        <v>CIMS.CAN.YT.Transportation Personal.Passenger VehiclesCar_smallOutput</v>
      </c>
      <c r="B589" s="1" t="s">
        <v>341</v>
      </c>
      <c r="C589" s="1" t="s">
        <v>216</v>
      </c>
      <c r="D589" s="1" t="s">
        <v>158</v>
      </c>
      <c r="E589" s="1" t="s">
        <v>78</v>
      </c>
      <c r="G589" s="1" t="s">
        <v>157</v>
      </c>
      <c r="H589" s="14">
        <f t="shared" ref="H589:H592" si="803">T589</f>
        <v>13.590817250000002</v>
      </c>
      <c r="I589" s="14"/>
      <c r="J589" s="14"/>
      <c r="K589" s="14"/>
      <c r="L589" s="14"/>
      <c r="M589" s="14"/>
      <c r="N589" s="14"/>
      <c r="O589" s="14"/>
      <c r="P589" s="14"/>
      <c r="Q589" s="14"/>
      <c r="R589" s="14"/>
      <c r="T589" s="14">
        <f>AVERAGE(YT!C$75:V$75)/1000</f>
        <v>13.590817250000002</v>
      </c>
      <c r="U589" s="14"/>
      <c r="V589" s="5"/>
      <c r="W589" s="5"/>
      <c r="X589" s="5"/>
      <c r="Y589" s="5"/>
      <c r="Z589" s="5"/>
      <c r="AA589" s="5"/>
      <c r="AB589" s="5"/>
      <c r="AC589" s="5"/>
      <c r="AD589" s="5"/>
      <c r="AE589" s="5"/>
      <c r="AF589" s="5"/>
      <c r="AG589" s="5"/>
      <c r="AH589" s="5"/>
      <c r="AI589" s="5"/>
      <c r="AJ589" s="5"/>
      <c r="AK589" s="5"/>
      <c r="AL589" s="5"/>
      <c r="AM589" s="5"/>
      <c r="AN589" s="5"/>
      <c r="AO589" s="18"/>
      <c r="AP589" s="18"/>
      <c r="AQ589" s="18"/>
      <c r="AR589" s="18"/>
      <c r="AS589" s="18"/>
      <c r="AT589" s="18"/>
    </row>
    <row r="590" spans="1:48" x14ac:dyDescent="0.2">
      <c r="A590" s="21" t="str">
        <f t="shared" si="771"/>
        <v>CIMS.CAN.YT.Transportation Personal.Passenger VehiclesCar_largeOutput</v>
      </c>
      <c r="B590" s="1" t="s">
        <v>341</v>
      </c>
      <c r="C590" s="1" t="s">
        <v>216</v>
      </c>
      <c r="D590" s="1" t="s">
        <v>159</v>
      </c>
      <c r="E590" s="1" t="s">
        <v>78</v>
      </c>
      <c r="G590" s="1" t="s">
        <v>157</v>
      </c>
      <c r="H590" s="14">
        <f t="shared" si="803"/>
        <v>13.590817250000002</v>
      </c>
      <c r="I590" s="14"/>
      <c r="J590" s="14"/>
      <c r="K590" s="14"/>
      <c r="L590" s="14"/>
      <c r="M590" s="14"/>
      <c r="N590" s="14"/>
      <c r="O590" s="14"/>
      <c r="P590" s="14"/>
      <c r="Q590" s="14"/>
      <c r="R590" s="14"/>
      <c r="T590" s="14">
        <f>AVERAGE(YT!C$75:V$75)/1000</f>
        <v>13.590817250000002</v>
      </c>
      <c r="U590" s="14"/>
      <c r="V590" s="5"/>
      <c r="W590" s="5"/>
      <c r="X590" s="5"/>
      <c r="Y590" s="5"/>
      <c r="Z590" s="5"/>
      <c r="AA590" s="5"/>
      <c r="AB590" s="5"/>
      <c r="AC590" s="5"/>
      <c r="AD590" s="5"/>
      <c r="AE590" s="5"/>
      <c r="AF590" s="5"/>
      <c r="AG590" s="5"/>
      <c r="AH590" s="5"/>
      <c r="AI590" s="5"/>
      <c r="AJ590" s="5"/>
      <c r="AK590" s="5"/>
      <c r="AL590" s="5"/>
      <c r="AM590" s="5"/>
      <c r="AN590" s="5"/>
      <c r="AO590" s="18"/>
      <c r="AP590" s="18"/>
      <c r="AQ590" s="18"/>
      <c r="AR590" s="18"/>
      <c r="AS590" s="18"/>
      <c r="AT590" s="18"/>
    </row>
    <row r="591" spans="1:48" x14ac:dyDescent="0.2">
      <c r="A591" s="21" t="str">
        <f t="shared" si="771"/>
        <v>CIMS.CAN.YT.Transportation Personal.Passenger VehiclesLight Truck_smallOutput</v>
      </c>
      <c r="B591" s="1" t="s">
        <v>341</v>
      </c>
      <c r="C591" s="1" t="s">
        <v>216</v>
      </c>
      <c r="D591" s="1" t="s">
        <v>160</v>
      </c>
      <c r="E591" s="1" t="s">
        <v>78</v>
      </c>
      <c r="G591" s="1" t="s">
        <v>157</v>
      </c>
      <c r="H591" s="14">
        <f t="shared" si="803"/>
        <v>15.063131511599998</v>
      </c>
      <c r="I591" s="14"/>
      <c r="J591" s="14"/>
      <c r="K591" s="14"/>
      <c r="L591" s="14"/>
      <c r="M591" s="14"/>
      <c r="N591" s="14"/>
      <c r="O591" s="14"/>
      <c r="P591" s="14"/>
      <c r="Q591" s="14"/>
      <c r="R591" s="14"/>
      <c r="T591" s="14">
        <f>AVERAGE(YT!C$110:V$110)/1000</f>
        <v>15.063131511599998</v>
      </c>
      <c r="U591" s="14"/>
      <c r="V591" s="5"/>
      <c r="W591" s="5"/>
      <c r="X591" s="5"/>
      <c r="Y591" s="5"/>
      <c r="Z591" s="5"/>
      <c r="AA591" s="5"/>
      <c r="AB591" s="5"/>
      <c r="AC591" s="5"/>
      <c r="AD591" s="5"/>
      <c r="AE591" s="5"/>
      <c r="AF591" s="5"/>
      <c r="AG591" s="5"/>
      <c r="AH591" s="5"/>
      <c r="AI591" s="5"/>
      <c r="AJ591" s="5"/>
      <c r="AK591" s="5"/>
      <c r="AL591" s="5"/>
      <c r="AM591" s="5"/>
      <c r="AN591" s="5"/>
      <c r="AO591" s="18"/>
      <c r="AP591" s="18"/>
      <c r="AQ591" s="18"/>
      <c r="AR591" s="18"/>
      <c r="AS591" s="18"/>
      <c r="AT591" s="18"/>
    </row>
    <row r="592" spans="1:48" x14ac:dyDescent="0.2">
      <c r="A592" s="21" t="str">
        <f t="shared" si="771"/>
        <v>CIMS.CAN.YT.Transportation Personal.Passenger VehiclesLight Truck_largeOutput</v>
      </c>
      <c r="B592" s="1" t="s">
        <v>341</v>
      </c>
      <c r="C592" s="1" t="s">
        <v>216</v>
      </c>
      <c r="D592" s="1" t="s">
        <v>161</v>
      </c>
      <c r="E592" s="1" t="s">
        <v>78</v>
      </c>
      <c r="G592" s="1" t="s">
        <v>157</v>
      </c>
      <c r="H592" s="14">
        <f t="shared" si="803"/>
        <v>15.063131511599998</v>
      </c>
      <c r="I592" s="14"/>
      <c r="J592" s="14"/>
      <c r="K592" s="14"/>
      <c r="L592" s="14"/>
      <c r="M592" s="14"/>
      <c r="N592" s="14"/>
      <c r="O592" s="14"/>
      <c r="P592" s="14"/>
      <c r="Q592" s="14"/>
      <c r="R592" s="14"/>
      <c r="T592" s="14">
        <f>AVERAGE(YT!C$110:V$110)/1000</f>
        <v>15.063131511599998</v>
      </c>
      <c r="U592" s="14"/>
      <c r="V592" s="5"/>
      <c r="W592" s="5"/>
      <c r="X592" s="5"/>
      <c r="Y592" s="5"/>
      <c r="Z592" s="5"/>
      <c r="AA592" s="5"/>
      <c r="AB592" s="5"/>
      <c r="AC592" s="5"/>
      <c r="AD592" s="5"/>
      <c r="AE592" s="5"/>
      <c r="AF592" s="5"/>
      <c r="AG592" s="5"/>
      <c r="AH592" s="5"/>
      <c r="AI592" s="5"/>
      <c r="AJ592" s="5"/>
      <c r="AK592" s="5"/>
      <c r="AL592" s="5"/>
      <c r="AM592" s="5"/>
      <c r="AN592" s="5"/>
      <c r="AO592" s="18"/>
      <c r="AP592" s="18"/>
      <c r="AQ592" s="18"/>
      <c r="AR592" s="18"/>
      <c r="AS592" s="18"/>
      <c r="AT592" s="18"/>
    </row>
    <row r="593" spans="1:48" x14ac:dyDescent="0.2">
      <c r="A593" s="21" t="str">
        <f t="shared" si="771"/>
        <v>CIMS.CAN.YT.Transportation Personal.Passenger VehiclesCar_smallService requestedCIMS.CAN.YT.Transportation Personal.Passenger Vehicle Motors</v>
      </c>
      <c r="B593" s="1" t="s">
        <v>341</v>
      </c>
      <c r="C593" s="1" t="s">
        <v>216</v>
      </c>
      <c r="D593" s="1" t="s">
        <v>158</v>
      </c>
      <c r="E593" s="1" t="s">
        <v>71</v>
      </c>
      <c r="F593" s="1" t="s">
        <v>342</v>
      </c>
      <c r="G593" s="1" t="s">
        <v>222</v>
      </c>
      <c r="H593" s="14">
        <f>Inputs!$C$46*10</f>
        <v>8</v>
      </c>
      <c r="I593" s="14"/>
      <c r="J593" s="14"/>
      <c r="K593" s="14"/>
      <c r="L593" s="14"/>
      <c r="M593" s="14"/>
      <c r="N593" s="14"/>
      <c r="O593" s="14"/>
      <c r="P593" s="14"/>
      <c r="Q593" s="14"/>
      <c r="R593" s="14"/>
      <c r="T593" s="14"/>
      <c r="U593" s="14"/>
      <c r="V593" s="5"/>
      <c r="W593" s="5"/>
      <c r="X593" s="5"/>
      <c r="Y593" s="5"/>
      <c r="Z593" s="5"/>
      <c r="AA593" s="5"/>
      <c r="AB593" s="5"/>
      <c r="AC593" s="5"/>
      <c r="AD593" s="5"/>
      <c r="AE593" s="5"/>
      <c r="AF593" s="5"/>
      <c r="AG593" s="5"/>
      <c r="AH593" s="5"/>
      <c r="AI593" s="5"/>
      <c r="AJ593" s="5"/>
      <c r="AK593" s="5"/>
      <c r="AL593" s="5"/>
      <c r="AM593" s="5"/>
      <c r="AN593" s="5"/>
      <c r="AO593" s="18"/>
      <c r="AP593" s="18"/>
      <c r="AQ593" s="18"/>
      <c r="AR593" s="18"/>
      <c r="AS593" s="18"/>
      <c r="AT593" s="18"/>
    </row>
    <row r="594" spans="1:48" x14ac:dyDescent="0.2">
      <c r="A594" s="21" t="str">
        <f t="shared" si="771"/>
        <v>CIMS.CAN.YT.Transportation Personal.Passenger VehiclesCar_largeService requestedCIMS.CAN.YT.Transportation Personal.Passenger Vehicle Motors</v>
      </c>
      <c r="B594" s="1" t="s">
        <v>341</v>
      </c>
      <c r="C594" s="1" t="s">
        <v>216</v>
      </c>
      <c r="D594" s="1" t="s">
        <v>159</v>
      </c>
      <c r="E594" s="1" t="s">
        <v>71</v>
      </c>
      <c r="F594" s="1" t="s">
        <v>342</v>
      </c>
      <c r="G594" s="1" t="s">
        <v>222</v>
      </c>
      <c r="H594" s="14">
        <f>Inputs!$C$47*10</f>
        <v>10</v>
      </c>
      <c r="I594" s="14"/>
      <c r="J594" s="14"/>
      <c r="K594" s="14"/>
      <c r="L594" s="14"/>
      <c r="M594" s="14"/>
      <c r="N594" s="14"/>
      <c r="O594" s="14"/>
      <c r="P594" s="14"/>
      <c r="Q594" s="14"/>
      <c r="R594" s="14"/>
      <c r="T594" s="14"/>
      <c r="U594" s="14"/>
      <c r="V594" s="5"/>
      <c r="W594" s="5"/>
      <c r="X594" s="5"/>
      <c r="Y594" s="5"/>
      <c r="Z594" s="5"/>
      <c r="AA594" s="5"/>
      <c r="AB594" s="5"/>
      <c r="AC594" s="5"/>
      <c r="AD594" s="5"/>
      <c r="AE594" s="5"/>
      <c r="AF594" s="5"/>
      <c r="AG594" s="5"/>
      <c r="AH594" s="5"/>
      <c r="AI594" s="5"/>
      <c r="AJ594" s="5"/>
      <c r="AK594" s="5"/>
      <c r="AL594" s="5"/>
      <c r="AM594" s="5"/>
      <c r="AN594" s="5"/>
      <c r="AO594" s="18"/>
      <c r="AP594" s="18"/>
      <c r="AQ594" s="18"/>
      <c r="AR594" s="18"/>
      <c r="AS594" s="18"/>
      <c r="AT594" s="18"/>
    </row>
    <row r="595" spans="1:48" x14ac:dyDescent="0.2">
      <c r="A595" s="21" t="str">
        <f t="shared" si="771"/>
        <v>CIMS.CAN.YT.Transportation Personal.Passenger VehiclesLight Truck_smallService requestedCIMS.CAN.YT.Transportation Personal.Passenger Vehicle Motors</v>
      </c>
      <c r="B595" s="1" t="s">
        <v>341</v>
      </c>
      <c r="C595" s="1" t="s">
        <v>216</v>
      </c>
      <c r="D595" s="1" t="s">
        <v>160</v>
      </c>
      <c r="E595" s="1" t="s">
        <v>71</v>
      </c>
      <c r="F595" s="1" t="s">
        <v>342</v>
      </c>
      <c r="G595" s="1" t="s">
        <v>222</v>
      </c>
      <c r="H595" s="14">
        <f>Inputs!$C$48*10</f>
        <v>9</v>
      </c>
      <c r="I595" s="14"/>
      <c r="J595" s="14"/>
      <c r="K595" s="14"/>
      <c r="L595" s="14"/>
      <c r="M595" s="14"/>
      <c r="N595" s="14"/>
      <c r="O595" s="14"/>
      <c r="P595" s="14"/>
      <c r="Q595" s="14"/>
      <c r="R595" s="14"/>
      <c r="T595" s="14"/>
      <c r="U595" s="14"/>
      <c r="V595" s="5"/>
      <c r="W595" s="5"/>
      <c r="X595" s="5"/>
      <c r="Y595" s="5"/>
      <c r="Z595" s="5"/>
      <c r="AA595" s="5"/>
      <c r="AB595" s="5"/>
      <c r="AC595" s="5"/>
      <c r="AD595" s="5"/>
      <c r="AE595" s="5"/>
      <c r="AF595" s="5"/>
      <c r="AG595" s="5"/>
      <c r="AH595" s="5"/>
      <c r="AI595" s="5"/>
      <c r="AJ595" s="5"/>
      <c r="AK595" s="5"/>
      <c r="AL595" s="5"/>
      <c r="AM595" s="5"/>
      <c r="AN595" s="5"/>
      <c r="AO595" s="18"/>
      <c r="AP595" s="18"/>
      <c r="AQ595" s="18"/>
      <c r="AR595" s="18"/>
      <c r="AS595" s="18"/>
      <c r="AT595" s="18"/>
    </row>
    <row r="596" spans="1:48" x14ac:dyDescent="0.2">
      <c r="A596" s="21" t="str">
        <f t="shared" si="771"/>
        <v>CIMS.CAN.YT.Transportation Personal.Passenger VehiclesLight Truck_largeService requestedCIMS.CAN.YT.Transportation Personal.Passenger Vehicle Motors</v>
      </c>
      <c r="B596" s="1" t="s">
        <v>341</v>
      </c>
      <c r="C596" s="1" t="s">
        <v>216</v>
      </c>
      <c r="D596" s="1" t="s">
        <v>161</v>
      </c>
      <c r="E596" s="1" t="s">
        <v>71</v>
      </c>
      <c r="F596" s="1" t="s">
        <v>342</v>
      </c>
      <c r="G596" s="1" t="s">
        <v>222</v>
      </c>
      <c r="H596" s="14">
        <f>Inputs!$C$49*10</f>
        <v>13</v>
      </c>
      <c r="I596" s="14"/>
      <c r="J596" s="14"/>
      <c r="K596" s="14"/>
      <c r="L596" s="14"/>
      <c r="M596" s="14"/>
      <c r="N596" s="14"/>
      <c r="O596" s="14"/>
      <c r="P596" s="14"/>
      <c r="Q596" s="14"/>
      <c r="R596" s="14"/>
      <c r="T596" s="14"/>
      <c r="U596" s="14"/>
      <c r="V596" s="5"/>
      <c r="W596" s="5"/>
      <c r="X596" s="5"/>
      <c r="Y596" s="5"/>
      <c r="Z596" s="5"/>
      <c r="AA596" s="5"/>
      <c r="AB596" s="5"/>
      <c r="AC596" s="5"/>
      <c r="AD596" s="5"/>
      <c r="AE596" s="5"/>
      <c r="AF596" s="5"/>
      <c r="AG596" s="5"/>
      <c r="AH596" s="5"/>
      <c r="AI596" s="5"/>
      <c r="AJ596" s="5"/>
      <c r="AK596" s="5"/>
      <c r="AL596" s="5"/>
      <c r="AM596" s="5"/>
      <c r="AN596" s="5"/>
      <c r="AO596" s="18"/>
      <c r="AP596" s="18"/>
      <c r="AQ596" s="18"/>
      <c r="AR596" s="18"/>
      <c r="AS596" s="18"/>
      <c r="AT596" s="18"/>
    </row>
    <row r="597" spans="1:48" x14ac:dyDescent="0.2">
      <c r="A597" s="21" t="str">
        <f t="shared" si="771"/>
        <v>CIMS.CAN.YT.Transportation Personal.Passenger VehiclesCar_smallMarket share</v>
      </c>
      <c r="B597" s="1" t="s">
        <v>341</v>
      </c>
      <c r="C597" s="1" t="s">
        <v>216</v>
      </c>
      <c r="D597" s="1" t="s">
        <v>158</v>
      </c>
      <c r="E597" s="1" t="s">
        <v>72</v>
      </c>
      <c r="G597" s="1" t="s">
        <v>73</v>
      </c>
      <c r="H597" s="14" cm="1">
        <f t="array" ref="H597">Inputs!$C$39*INDEX($T597:$AT597,MATCH(H$1,$T$2:$AT$2,0))/SUM(_xlfn._xlws.FILTER($T597:$AT600,$T$2:$AT$2=H$1))</f>
        <v>0.21186439370208571</v>
      </c>
      <c r="I597" s="14" cm="1">
        <f t="array" ref="I597">Inputs!$C$39*INDEX($T597:$AT597,MATCH(I$1,$T$2:$AT$2,0))/SUM(_xlfn._xlws.FILTER($T597:$AT600,$T$2:$AT$2=I$1))</f>
        <v>0.20437753482382706</v>
      </c>
      <c r="J597" s="14" cm="1">
        <f t="array" ref="J597">Inputs!$C$39*INDEX($T597:$AT597,MATCH(J$1,$T$2:$AT$2,0))/SUM(_xlfn._xlws.FILTER($T597:$AT600,$T$2:$AT$2=J$1))</f>
        <v>0.19836968930607843</v>
      </c>
      <c r="K597" s="14" cm="1">
        <f t="array" ref="K597">Inputs!$C$39*INDEX($T597:$AT597,MATCH(K$1,$T$2:$AT$2,0))/SUM(_xlfn._xlws.FILTER($T597:$AT600,$T$2:$AT$2=K$1))</f>
        <v>0.18345947873000013</v>
      </c>
      <c r="L597" s="14" cm="1">
        <f t="array" ref="L597">Inputs!$C$39*INDEX($T597:$AT597,MATCH(L$1,$T$2:$AT$2,0))/SUM(_xlfn._xlws.FILTER($T597:$AT600,$T$2:$AT$2=L$1))</f>
        <v>0.1641275961464172</v>
      </c>
      <c r="M597" s="14" cm="1">
        <f t="array" ref="M597">Inputs!$C$39*INDEX($T597:$AT597,MATCH(M$1,$T$2:$AT$2,0))/SUM(_xlfn._xlws.FILTER($T597:$AT600,$T$2:$AT$2=M$1))</f>
        <v>0.15385725730201621</v>
      </c>
      <c r="N597" s="14" cm="1">
        <f t="array" ref="N597">Inputs!$C$39*INDEX($T597:$AT597,MATCH(N$1,$T$2:$AT$2,0))/SUM(_xlfn._xlws.FILTER($T597:$AT600,$T$2:$AT$2=N$1))</f>
        <v>0.14367292994930977</v>
      </c>
      <c r="O597" s="14" cm="1">
        <f t="array" ref="O597">Inputs!$C$39*INDEX($T597:$AT597,MATCH(O$1,$T$2:$AT$2,0))/SUM(_xlfn._xlws.FILTER($T597:$AT600,$T$2:$AT$2=O$1))</f>
        <v>0.13365122642794894</v>
      </c>
      <c r="P597" s="14" cm="1">
        <f t="array" ref="P597">Inputs!$C$39*INDEX($T597:$AT597,MATCH(P$1,$T$2:$AT$2,0))/SUM(_xlfn._xlws.FILTER($T597:$AT600,$T$2:$AT$2=P$1))</f>
        <v>0.12386386830995889</v>
      </c>
      <c r="Q597" s="14" cm="1">
        <f t="array" ref="Q597">Inputs!$C$39*INDEX($T597:$AT597,MATCH(Q$1,$T$2:$AT$2,0))/SUM(_xlfn._xlws.FILTER($T597:$AT600,$T$2:$AT$2=Q$1))</f>
        <v>0.11437573723399685</v>
      </c>
      <c r="R597" s="14" cm="1">
        <f t="array" ref="R597">Inputs!$C$39*INDEX($T597:$AT597,MATCH(R$1,$T$2:$AT$2,0))/SUM(_xlfn._xlws.FILTER($T597:$AT600,$T$2:$AT$2=R$1))</f>
        <v>0.10524333799759421</v>
      </c>
      <c r="T597" s="5">
        <f>YT!C$76*1000</f>
        <v>21423422.264448002</v>
      </c>
      <c r="U597" s="5">
        <f>YT!D$76*1000</f>
        <v>20805988.236207999</v>
      </c>
      <c r="V597" s="5">
        <f>YT!E$76*1000</f>
        <v>20978533.421138</v>
      </c>
      <c r="W597" s="5">
        <f>YT!F$76*1000</f>
        <v>20542894.552725002</v>
      </c>
      <c r="X597" s="5">
        <f>YT!G$76*1000</f>
        <v>21333574.236287996</v>
      </c>
      <c r="Y597" s="5">
        <f>YT!H$76*1000</f>
        <v>20161188.477390002</v>
      </c>
      <c r="Z597" s="5">
        <f>YT!I$76*1000</f>
        <v>19209824.355574999</v>
      </c>
      <c r="AA597" s="5">
        <f>YT!J$76*1000</f>
        <v>20320624.061100002</v>
      </c>
      <c r="AB597" s="5">
        <f>YT!K$76*1000</f>
        <v>19332440.536499999</v>
      </c>
      <c r="AC597" s="5">
        <f>YT!L$76*1000</f>
        <v>19195856.108384002</v>
      </c>
      <c r="AD597" s="5">
        <f>YT!M$76*1000</f>
        <v>19141912.614015002</v>
      </c>
      <c r="AE597" s="5">
        <f>YT!N$76*1000</f>
        <v>17638193.457582001</v>
      </c>
      <c r="AF597" s="5">
        <f>YT!O$76*1000</f>
        <v>18164105.396765999</v>
      </c>
      <c r="AG597" s="5">
        <f>YT!P$76*1000</f>
        <v>18401842.320597999</v>
      </c>
      <c r="AH597" s="5">
        <f>YT!Q$76*1000</f>
        <v>18521513.368999999</v>
      </c>
      <c r="AI597" s="5">
        <f>YT!R$76*1000</f>
        <v>18982338.021990001</v>
      </c>
      <c r="AJ597" s="5">
        <f>YT!S$76*1000</f>
        <v>20276130.408087999</v>
      </c>
      <c r="AK597" s="5">
        <f>YT!T$76*1000</f>
        <v>19909829.103573002</v>
      </c>
      <c r="AL597" s="5">
        <f>YT!U$76*1000</f>
        <v>19751533.557914998</v>
      </c>
      <c r="AM597" s="5">
        <f>YT!V$76*1000</f>
        <v>19144391.018794999</v>
      </c>
      <c r="AN597" s="5">
        <f>YT!W$76*1000</f>
        <v>16639432.755803999</v>
      </c>
      <c r="AO597" s="41">
        <f t="shared" ref="AO597" si="804">AM597*(1+$AV597)^5</f>
        <v>18206125.370268967</v>
      </c>
      <c r="AP597" s="18">
        <f t="shared" ref="AP597" si="805">AO597*(1+$AV597)^5</f>
        <v>17313844.074357741</v>
      </c>
      <c r="AQ597" s="18">
        <f t="shared" ref="AQ597" si="806">AP597*(1+$AV597)^5</f>
        <v>16465293.440234285</v>
      </c>
      <c r="AR597" s="18">
        <f t="shared" ref="AR597" si="807">AQ597*(1+$AV597)^5</f>
        <v>15658330.230346544</v>
      </c>
      <c r="AS597" s="18">
        <f t="shared" ref="AS597" si="808">AR597*(1+$AV597)^5</f>
        <v>14890916.247107936</v>
      </c>
      <c r="AT597" s="18">
        <f t="shared" ref="AT597" si="809">AS597*(1+$AV597)^5</f>
        <v>14161113.184893895</v>
      </c>
      <c r="AV597" s="46">
        <f t="shared" ref="AV597" si="810">AV545</f>
        <v>-0.01</v>
      </c>
    </row>
    <row r="598" spans="1:48" x14ac:dyDescent="0.2">
      <c r="A598" s="21" t="str">
        <f t="shared" si="771"/>
        <v>CIMS.CAN.YT.Transportation Personal.Passenger VehiclesCar_largeMarket share</v>
      </c>
      <c r="B598" s="1" t="s">
        <v>341</v>
      </c>
      <c r="C598" s="1" t="s">
        <v>216</v>
      </c>
      <c r="D598" s="1" t="s">
        <v>159</v>
      </c>
      <c r="E598" s="1" t="s">
        <v>72</v>
      </c>
      <c r="G598" s="1" t="s">
        <v>73</v>
      </c>
      <c r="H598" s="14" cm="1">
        <f t="array" ref="H598">Inputs!$C$40*INDEX($T597:$AT597,MATCH(H$1,$T$2:$AT$2,0))/SUM(_xlfn._xlws.FILTER($T597:$AT600,$T$2:$AT$2=H$1))</f>
        <v>0.43014892054665876</v>
      </c>
      <c r="I598" s="14" cm="1">
        <f t="array" ref="I598">Inputs!$C$40*INDEX($T597:$AT597,MATCH(I$1,$T$2:$AT$2,0))/SUM(_xlfn._xlws.FILTER($T597:$AT600,$T$2:$AT$2=I$1))</f>
        <v>0.41494832827867911</v>
      </c>
      <c r="J598" s="14" cm="1">
        <f t="array" ref="J598">Inputs!$C$40*INDEX($T597:$AT597,MATCH(J$1,$T$2:$AT$2,0))/SUM(_xlfn._xlws.FILTER($T597:$AT600,$T$2:$AT$2=J$1))</f>
        <v>0.40275058131840163</v>
      </c>
      <c r="K598" s="14" cm="1">
        <f t="array" ref="K598">Inputs!$C$40*INDEX($T597:$AT597,MATCH(K$1,$T$2:$AT$2,0))/SUM(_xlfn._xlws.FILTER($T597:$AT600,$T$2:$AT$2=K$1))</f>
        <v>0.37247833560333354</v>
      </c>
      <c r="L598" s="14" cm="1">
        <f t="array" ref="L598">Inputs!$C$40*INDEX($T597:$AT597,MATCH(L$1,$T$2:$AT$2,0))/SUM(_xlfn._xlws.FILTER($T597:$AT600,$T$2:$AT$2=L$1))</f>
        <v>0.33322875581242273</v>
      </c>
      <c r="M598" s="14" cm="1">
        <f t="array" ref="M598">Inputs!$C$40*INDEX($T597:$AT597,MATCH(M$1,$T$2:$AT$2,0))/SUM(_xlfn._xlws.FILTER($T597:$AT600,$T$2:$AT$2=M$1))</f>
        <v>0.31237685573439655</v>
      </c>
      <c r="N598" s="14" cm="1">
        <f t="array" ref="N598">Inputs!$C$40*INDEX($T597:$AT597,MATCH(N$1,$T$2:$AT$2,0))/SUM(_xlfn._xlws.FILTER($T597:$AT600,$T$2:$AT$2=N$1))</f>
        <v>0.29169958504859855</v>
      </c>
      <c r="O598" s="14" cm="1">
        <f t="array" ref="O598">Inputs!$C$40*INDEX($T597:$AT597,MATCH(O$1,$T$2:$AT$2,0))/SUM(_xlfn._xlws.FILTER($T597:$AT600,$T$2:$AT$2=O$1))</f>
        <v>0.27135249002038114</v>
      </c>
      <c r="P598" s="14" cm="1">
        <f t="array" ref="P598">Inputs!$C$40*INDEX($T597:$AT597,MATCH(P$1,$T$2:$AT$2,0))/SUM(_xlfn._xlws.FILTER($T597:$AT600,$T$2:$AT$2=P$1))</f>
        <v>0.25148118717476498</v>
      </c>
      <c r="Q598" s="14" cm="1">
        <f t="array" ref="Q598">Inputs!$C$40*INDEX($T597:$AT597,MATCH(Q$1,$T$2:$AT$2,0))/SUM(_xlfn._xlws.FILTER($T597:$AT600,$T$2:$AT$2=Q$1))</f>
        <v>0.23221740589932688</v>
      </c>
      <c r="R598" s="14" cm="1">
        <f t="array" ref="R598">Inputs!$C$40*INDEX($T597:$AT597,MATCH(R$1,$T$2:$AT$2,0))/SUM(_xlfn._xlws.FILTER($T597:$AT600,$T$2:$AT$2=R$1))</f>
        <v>0.21367586805572153</v>
      </c>
      <c r="T598" s="5"/>
      <c r="U598" s="5"/>
      <c r="V598" s="5"/>
      <c r="W598" s="5"/>
      <c r="X598" s="5"/>
      <c r="Y598" s="5"/>
      <c r="Z598" s="5"/>
      <c r="AA598" s="5"/>
      <c r="AB598" s="5"/>
      <c r="AC598" s="5"/>
      <c r="AD598" s="5"/>
      <c r="AE598" s="5"/>
      <c r="AF598" s="5"/>
      <c r="AG598" s="5"/>
      <c r="AH598" s="5"/>
      <c r="AI598" s="5"/>
      <c r="AJ598" s="5"/>
      <c r="AK598" s="5"/>
      <c r="AL598" s="5"/>
      <c r="AM598" s="5"/>
      <c r="AN598" s="5"/>
      <c r="AO598" s="14"/>
      <c r="AP598" s="14"/>
      <c r="AQ598" s="14"/>
      <c r="AR598" s="14"/>
      <c r="AS598" s="14"/>
      <c r="AT598" s="14"/>
      <c r="AU598" s="14"/>
      <c r="AV598" s="47"/>
    </row>
    <row r="599" spans="1:48" x14ac:dyDescent="0.2">
      <c r="A599" s="21" t="str">
        <f t="shared" si="771"/>
        <v>CIMS.CAN.YT.Transportation Personal.Passenger VehiclesLight Truck_smallMarket share</v>
      </c>
      <c r="B599" s="1" t="s">
        <v>341</v>
      </c>
      <c r="C599" s="1" t="s">
        <v>216</v>
      </c>
      <c r="D599" s="1" t="s">
        <v>160</v>
      </c>
      <c r="E599" s="1" t="s">
        <v>72</v>
      </c>
      <c r="G599" s="1" t="s">
        <v>73</v>
      </c>
      <c r="H599" s="14" cm="1">
        <f t="array" ref="H599">Inputs!$C$39*INDEX($T599:$AT599,MATCH(H$1,$T$2:$AT$2,0))/SUM(_xlfn._xlws.FILTER($T597:$AT600,$T$2:$AT$2=H$1))</f>
        <v>0.11813560629791432</v>
      </c>
      <c r="I599" s="14" cm="1">
        <f t="array" ref="I599">Inputs!$C$39*INDEX($T599:$AT599,MATCH(I$1,$T$2:$AT$2,0))/SUM(_xlfn._xlws.FILTER($T597:$AT600,$T$2:$AT$2=I$1))</f>
        <v>0.12562246517617295</v>
      </c>
      <c r="J599" s="14" cm="1">
        <f t="array" ref="J599">Inputs!$C$39*INDEX($T599:$AT599,MATCH(J$1,$T$2:$AT$2,0))/SUM(_xlfn._xlws.FILTER($T597:$AT600,$T$2:$AT$2=J$1))</f>
        <v>0.13163031069392156</v>
      </c>
      <c r="K599" s="14" cm="1">
        <f t="array" ref="K599">Inputs!$C$39*INDEX($T599:$AT599,MATCH(K$1,$T$2:$AT$2,0))/SUM(_xlfn._xlws.FILTER($T597:$AT600,$T$2:$AT$2=K$1))</f>
        <v>0.14654052126999983</v>
      </c>
      <c r="L599" s="14" cm="1">
        <f t="array" ref="L599">Inputs!$C$39*INDEX($T599:$AT599,MATCH(L$1,$T$2:$AT$2,0))/SUM(_xlfn._xlws.FILTER($T597:$AT600,$T$2:$AT$2=L$1))</f>
        <v>0.16587240385358284</v>
      </c>
      <c r="M599" s="14" cm="1">
        <f t="array" ref="M599">Inputs!$C$39*INDEX($T599:$AT599,MATCH(M$1,$T$2:$AT$2,0))/SUM(_xlfn._xlws.FILTER($T597:$AT600,$T$2:$AT$2=M$1))</f>
        <v>0.17614274269798377</v>
      </c>
      <c r="N599" s="14" cm="1">
        <f t="array" ref="N599">Inputs!$C$39*INDEX($T599:$AT599,MATCH(N$1,$T$2:$AT$2,0))/SUM(_xlfn._xlws.FILTER($T597:$AT600,$T$2:$AT$2=N$1))</f>
        <v>0.18632707005069027</v>
      </c>
      <c r="O599" s="14" cm="1">
        <f t="array" ref="O599">Inputs!$C$39*INDEX($T599:$AT599,MATCH(O$1,$T$2:$AT$2,0))/SUM(_xlfn._xlws.FILTER($T597:$AT600,$T$2:$AT$2=O$1))</f>
        <v>0.19634877357205111</v>
      </c>
      <c r="P599" s="14" cm="1">
        <f t="array" ref="P599">Inputs!$C$39*INDEX($T599:$AT599,MATCH(P$1,$T$2:$AT$2,0))/SUM(_xlfn._xlws.FILTER($T597:$AT600,$T$2:$AT$2=P$1))</f>
        <v>0.20613613169004111</v>
      </c>
      <c r="Q599" s="14" cm="1">
        <f t="array" ref="Q599">Inputs!$C$39*INDEX($T599:$AT599,MATCH(Q$1,$T$2:$AT$2,0))/SUM(_xlfn._xlws.FILTER($T597:$AT600,$T$2:$AT$2=Q$1))</f>
        <v>0.21562426276600316</v>
      </c>
      <c r="R599" s="14" cm="1">
        <f t="array" ref="R599">Inputs!$C$39*INDEX($T599:$AT599,MATCH(R$1,$T$2:$AT$2,0))/SUM(_xlfn._xlws.FILTER($T597:$AT600,$T$2:$AT$2=R$1))</f>
        <v>0.22475666200240582</v>
      </c>
      <c r="T599" s="5">
        <f>YT!C$111*1000</f>
        <v>11945702.314403981</v>
      </c>
      <c r="U599" s="5">
        <f>YT!D$111*1000</f>
        <v>11847255.248746444</v>
      </c>
      <c r="V599" s="5">
        <f>YT!E$111*1000</f>
        <v>12147634.732463209</v>
      </c>
      <c r="W599" s="5">
        <f>YT!F$111*1000</f>
        <v>12197148.889750291</v>
      </c>
      <c r="X599" s="5">
        <f>YT!G$111*1000</f>
        <v>12833989.627578795</v>
      </c>
      <c r="Y599" s="5">
        <f>YT!H$111*1000</f>
        <v>12392253.38339835</v>
      </c>
      <c r="Z599" s="5">
        <f>YT!I$111*1000</f>
        <v>11355716.63241606</v>
      </c>
      <c r="AA599" s="5">
        <f>YT!J$111*1000</f>
        <v>12236897.901018376</v>
      </c>
      <c r="AB599" s="5">
        <f>YT!K$111*1000</f>
        <v>11890662.457560612</v>
      </c>
      <c r="AC599" s="5">
        <f>YT!L$111*1000</f>
        <v>12171913.111298826</v>
      </c>
      <c r="AD599" s="5">
        <f>YT!M$111*1000</f>
        <v>12701819.080690991</v>
      </c>
      <c r="AE599" s="5">
        <f>YT!N$111*1000</f>
        <v>12193634.079095</v>
      </c>
      <c r="AF599" s="5">
        <f>YT!O$111*1000</f>
        <v>12790142.869459437</v>
      </c>
      <c r="AG599" s="5">
        <f>YT!P$111*1000</f>
        <v>13472333.619221287</v>
      </c>
      <c r="AH599" s="5">
        <f>YT!Q$111*1000</f>
        <v>14221087.988924151</v>
      </c>
      <c r="AI599" s="5">
        <f>YT!R$111*1000</f>
        <v>15162376.607204866</v>
      </c>
      <c r="AJ599" s="5">
        <f>YT!S$111*1000</f>
        <v>17337031.538939763</v>
      </c>
      <c r="AK599" s="5">
        <f>YT!T$111*1000</f>
        <v>18071727.704982549</v>
      </c>
      <c r="AL599" s="5">
        <f>YT!U$111*1000</f>
        <v>18908816.905557919</v>
      </c>
      <c r="AM599" s="5">
        <f>YT!V$111*1000</f>
        <v>19347911.217609022</v>
      </c>
      <c r="AN599" s="5">
        <f>YT!W$111*1000</f>
        <v>18125270.102858305</v>
      </c>
      <c r="AO599" s="41">
        <f t="shared" ref="AO599" si="811">AM599*(1+$AV599)^5</f>
        <v>20843195.263305247</v>
      </c>
      <c r="AP599" s="18">
        <f t="shared" ref="AP599" si="812">AO599*(1+$AV599)^5</f>
        <v>22454040.846997302</v>
      </c>
      <c r="AQ599" s="18">
        <f t="shared" ref="AQ599" si="813">AP599*(1+$AV599)^5</f>
        <v>24189379.02703654</v>
      </c>
      <c r="AR599" s="18">
        <f t="shared" ref="AR599" si="814">AQ599*(1+$AV599)^5</f>
        <v>26058831.089722633</v>
      </c>
      <c r="AS599" s="18">
        <f t="shared" ref="AS599" si="815">AR599*(1+$AV599)^5</f>
        <v>28072761.89288301</v>
      </c>
      <c r="AT599" s="18">
        <f t="shared" ref="AT599" si="816">AS599*(1+$AV599)^5</f>
        <v>30242337.332057696</v>
      </c>
      <c r="AV599" s="46">
        <f t="shared" ref="AV599" si="817">AV547</f>
        <v>1.4999999999999999E-2</v>
      </c>
    </row>
    <row r="600" spans="1:48" x14ac:dyDescent="0.2">
      <c r="A600" s="21" t="str">
        <f t="shared" si="771"/>
        <v>CIMS.CAN.YT.Transportation Personal.Passenger VehiclesLight Truck_largeMarket share</v>
      </c>
      <c r="B600" s="1" t="s">
        <v>341</v>
      </c>
      <c r="C600" s="1" t="s">
        <v>216</v>
      </c>
      <c r="D600" s="1" t="s">
        <v>161</v>
      </c>
      <c r="E600" s="1" t="s">
        <v>72</v>
      </c>
      <c r="G600" s="1" t="s">
        <v>73</v>
      </c>
      <c r="H600" s="14" cm="1">
        <f t="array" ref="H600">Inputs!$C$40*INDEX($T599:$AT599,MATCH(H$1,$T$2:$AT$2,0))/SUM(_xlfn._xlws.FILTER($T597:$AT600,$T$2:$AT$2=H$1))</f>
        <v>0.23985107945334116</v>
      </c>
      <c r="I600" s="14" cm="1">
        <f t="array" ref="I600">Inputs!$C$40*INDEX($T599:$AT599,MATCH(I$1,$T$2:$AT$2,0))/SUM(_xlfn._xlws.FILTER($T597:$AT600,$T$2:$AT$2=I$1))</f>
        <v>0.25505167172132082</v>
      </c>
      <c r="J600" s="14" cm="1">
        <f t="array" ref="J600">Inputs!$C$40*INDEX($T599:$AT599,MATCH(J$1,$T$2:$AT$2,0))/SUM(_xlfn._xlws.FILTER($T597:$AT600,$T$2:$AT$2=J$1))</f>
        <v>0.26724941868159829</v>
      </c>
      <c r="K600" s="14" cm="1">
        <f t="array" ref="K600">Inputs!$C$40*INDEX($T599:$AT599,MATCH(K$1,$T$2:$AT$2,0))/SUM(_xlfn._xlws.FILTER($T597:$AT600,$T$2:$AT$2=K$1))</f>
        <v>0.29752166439666633</v>
      </c>
      <c r="L600" s="14" cm="1">
        <f t="array" ref="L600">Inputs!$C$40*INDEX($T599:$AT599,MATCH(L$1,$T$2:$AT$2,0))/SUM(_xlfn._xlws.FILTER($T597:$AT600,$T$2:$AT$2=L$1))</f>
        <v>0.33677124418757726</v>
      </c>
      <c r="M600" s="14" cm="1">
        <f t="array" ref="M600">Inputs!$C$40*INDEX($T599:$AT599,MATCH(M$1,$T$2:$AT$2,0))/SUM(_xlfn._xlws.FILTER($T597:$AT600,$T$2:$AT$2=M$1))</f>
        <v>0.35762314426560338</v>
      </c>
      <c r="N600" s="14" cm="1">
        <f t="array" ref="N600">Inputs!$C$40*INDEX($T599:$AT599,MATCH(N$1,$T$2:$AT$2,0))/SUM(_xlfn._xlws.FILTER($T597:$AT600,$T$2:$AT$2=N$1))</f>
        <v>0.37830041495140143</v>
      </c>
      <c r="O600" s="14" cm="1">
        <f t="array" ref="O600">Inputs!$C$40*INDEX($T599:$AT599,MATCH(O$1,$T$2:$AT$2,0))/SUM(_xlfn._xlws.FILTER($T597:$AT600,$T$2:$AT$2=O$1))</f>
        <v>0.39864750997961884</v>
      </c>
      <c r="P600" s="14" cm="1">
        <f t="array" ref="P600">Inputs!$C$40*INDEX($T599:$AT599,MATCH(P$1,$T$2:$AT$2,0))/SUM(_xlfn._xlws.FILTER($T597:$AT600,$T$2:$AT$2=P$1))</f>
        <v>0.41851881282523495</v>
      </c>
      <c r="Q600" s="14" cm="1">
        <f t="array" ref="Q600">Inputs!$C$40*INDEX($T599:$AT599,MATCH(Q$1,$T$2:$AT$2,0))/SUM(_xlfn._xlws.FILTER($T597:$AT600,$T$2:$AT$2=Q$1))</f>
        <v>0.43778259410067299</v>
      </c>
      <c r="R600" s="14" cm="1">
        <f t="array" ref="R600">Inputs!$C$40*INDEX($T599:$AT599,MATCH(R$1,$T$2:$AT$2,0))/SUM(_xlfn._xlws.FILTER($T597:$AT600,$T$2:$AT$2=R$1))</f>
        <v>0.45632413194427834</v>
      </c>
      <c r="T600" s="5"/>
      <c r="U600" s="14"/>
      <c r="V600" s="5"/>
      <c r="W600" s="5"/>
      <c r="X600" s="5"/>
      <c r="Y600" s="5"/>
      <c r="Z600" s="5"/>
      <c r="AA600" s="5"/>
      <c r="AB600" s="5"/>
      <c r="AC600" s="5"/>
      <c r="AD600" s="5"/>
      <c r="AE600" s="5"/>
      <c r="AF600" s="5"/>
      <c r="AG600" s="5"/>
      <c r="AH600" s="5"/>
      <c r="AI600" s="5"/>
      <c r="AJ600" s="5"/>
      <c r="AK600" s="5"/>
      <c r="AL600" s="5"/>
      <c r="AM600" s="5"/>
      <c r="AN600" s="5"/>
      <c r="AO600" s="18"/>
      <c r="AP600" s="18"/>
      <c r="AQ600" s="18"/>
      <c r="AR600" s="18"/>
      <c r="AS600" s="18"/>
      <c r="AT600" s="18"/>
    </row>
    <row r="601" spans="1:48" x14ac:dyDescent="0.2">
      <c r="A601" s="21" t="str">
        <f t="shared" si="771"/>
        <v>CIMS.CAN.YT.Transportation Personal.Passenger Vehicle MotorsOutput</v>
      </c>
      <c r="B601" s="1" t="s">
        <v>342</v>
      </c>
      <c r="C601" s="1" t="s">
        <v>216</v>
      </c>
      <c r="E601" s="1" t="s">
        <v>78</v>
      </c>
      <c r="G601" s="1" t="s">
        <v>222</v>
      </c>
      <c r="H601" s="14">
        <f t="shared" ref="H601:H605" si="818">T601</f>
        <v>141.58048556610754</v>
      </c>
      <c r="I601" s="14"/>
      <c r="J601" s="14"/>
      <c r="K601" s="14"/>
      <c r="L601" s="14"/>
      <c r="M601" s="14"/>
      <c r="N601" s="14"/>
      <c r="O601" s="14"/>
      <c r="P601" s="14"/>
      <c r="Q601" s="14"/>
      <c r="R601" s="14"/>
      <c r="T601" s="14">
        <f>AVERAGE(YT!C$40:V$40)/100</f>
        <v>141.58048556610754</v>
      </c>
      <c r="U601" s="14"/>
      <c r="V601" s="5"/>
      <c r="W601" s="5"/>
      <c r="X601" s="5"/>
      <c r="Y601" s="5"/>
      <c r="Z601" s="5"/>
      <c r="AA601" s="5"/>
      <c r="AB601" s="5"/>
      <c r="AC601" s="5"/>
      <c r="AD601" s="14"/>
      <c r="AE601" s="5"/>
      <c r="AF601" s="5"/>
      <c r="AG601" s="5"/>
      <c r="AH601" s="5"/>
      <c r="AI601" s="5"/>
      <c r="AJ601" s="5"/>
      <c r="AK601" s="5"/>
      <c r="AL601" s="5"/>
      <c r="AM601" s="5"/>
      <c r="AN601" s="5"/>
      <c r="AO601" s="18"/>
      <c r="AP601" s="18"/>
      <c r="AQ601" s="18"/>
      <c r="AR601" s="18"/>
      <c r="AS601" s="18"/>
      <c r="AT601" s="18"/>
    </row>
    <row r="602" spans="1:48" x14ac:dyDescent="0.2">
      <c r="A602" s="21" t="str">
        <f t="shared" si="771"/>
        <v>CIMS.CAN.YT.Transportation Personal.Passenger Vehicle MotorsGasoline ExistingService requestedCIMS.CAN.YT.Fuel Blends.Gasoline_Transportation</v>
      </c>
      <c r="B602" s="1" t="s">
        <v>342</v>
      </c>
      <c r="C602" s="1" t="s">
        <v>216</v>
      </c>
      <c r="D602" s="1" t="s">
        <v>74</v>
      </c>
      <c r="E602" s="1" t="s">
        <v>71</v>
      </c>
      <c r="F602" s="1" t="s">
        <v>456</v>
      </c>
      <c r="G602" s="1" t="s">
        <v>68</v>
      </c>
      <c r="H602" s="14">
        <f t="shared" si="818"/>
        <v>0.37676691016245206</v>
      </c>
      <c r="I602" s="14"/>
      <c r="J602" s="14"/>
      <c r="K602" s="14"/>
      <c r="L602" s="14"/>
      <c r="M602" s="14"/>
      <c r="N602" s="14"/>
      <c r="O602" s="14"/>
      <c r="P602" s="14"/>
      <c r="Q602" s="14"/>
      <c r="R602" s="14"/>
      <c r="T602" s="14">
        <f>(SUMPRODUCT(H597:H598,Inputs!$C$46:$C$47)*YT!C$91/YT!C$76+SUMPRODUCT(H599:H600,Inputs!$C$48:$C$49)*YT!C$126/YT!C$111)/1000*100</f>
        <v>0.37676691016245206</v>
      </c>
      <c r="U602" s="14"/>
      <c r="V602" s="5"/>
      <c r="W602" s="5"/>
      <c r="X602" s="5"/>
      <c r="Y602" s="5"/>
      <c r="Z602" s="5"/>
      <c r="AA602" s="5"/>
      <c r="AB602" s="5"/>
      <c r="AC602" s="5"/>
      <c r="AD602" s="14"/>
      <c r="AE602" s="5"/>
      <c r="AF602" s="5"/>
      <c r="AG602" s="5"/>
      <c r="AH602" s="5"/>
      <c r="AI602" s="5"/>
      <c r="AJ602" s="5"/>
      <c r="AK602" s="5"/>
      <c r="AL602" s="5"/>
      <c r="AM602" s="14"/>
      <c r="AN602" s="5"/>
      <c r="AO602" s="18"/>
      <c r="AP602" s="18"/>
      <c r="AQ602" s="18"/>
      <c r="AR602" s="18"/>
      <c r="AS602" s="18"/>
      <c r="AT602" s="18"/>
    </row>
    <row r="603" spans="1:48" x14ac:dyDescent="0.2">
      <c r="A603" s="21" t="str">
        <f t="shared" si="771"/>
        <v>CIMS.CAN.YT.Transportation Personal.Passenger Vehicle MotorsGasoline StandardService requestedCIMS.CAN.YT.Fuel Blends.Gasoline_Transportation</v>
      </c>
      <c r="B603" s="1" t="s">
        <v>342</v>
      </c>
      <c r="C603" s="1" t="s">
        <v>216</v>
      </c>
      <c r="D603" s="1" t="s">
        <v>75</v>
      </c>
      <c r="E603" s="1" t="s">
        <v>71</v>
      </c>
      <c r="F603" s="1" t="s">
        <v>456</v>
      </c>
      <c r="G603" s="1" t="s">
        <v>68</v>
      </c>
      <c r="H603" s="14">
        <f t="shared" si="818"/>
        <v>0.35908448638577739</v>
      </c>
      <c r="I603" s="14"/>
      <c r="J603" s="14"/>
      <c r="K603" s="14"/>
      <c r="L603" s="14"/>
      <c r="M603" s="14"/>
      <c r="N603" s="14"/>
      <c r="O603" s="14"/>
      <c r="P603" s="14"/>
      <c r="Q603" s="14"/>
      <c r="R603" s="14"/>
      <c r="T603" s="14">
        <f>(SUMPRODUCT(J597:J598,Inputs!$C$46:$C$47)*YT!M$91/YT!M$76+SUMPRODUCT(J599:J600,Inputs!$C$48:$C$49)*YT!M$126/YT!M$111)/1000*100</f>
        <v>0.35908448638577739</v>
      </c>
      <c r="U603" s="14"/>
      <c r="V603" s="5"/>
      <c r="W603" s="5"/>
      <c r="X603" s="5"/>
      <c r="Y603" s="5"/>
      <c r="Z603" s="5"/>
      <c r="AA603" s="5"/>
      <c r="AB603" s="5"/>
      <c r="AC603" s="5"/>
      <c r="AD603" s="5"/>
      <c r="AE603" s="5"/>
      <c r="AF603" s="5"/>
      <c r="AG603" s="5"/>
      <c r="AH603" s="5"/>
      <c r="AI603" s="5"/>
      <c r="AJ603" s="5"/>
      <c r="AK603" s="5"/>
      <c r="AL603" s="5"/>
      <c r="AM603" s="5"/>
      <c r="AN603" s="5"/>
      <c r="AO603" s="18"/>
      <c r="AP603" s="18"/>
      <c r="AQ603" s="18"/>
      <c r="AR603" s="18"/>
      <c r="AS603" s="18"/>
      <c r="AT603" s="18"/>
    </row>
    <row r="604" spans="1:48" x14ac:dyDescent="0.2">
      <c r="A604" s="21" t="str">
        <f t="shared" si="771"/>
        <v>CIMS.CAN.YT.Transportation Personal.Passenger Vehicle MotorsGasoline EfficientService requestedCIMS.CAN.YT.Fuel Blends.Gasoline_Transportation</v>
      </c>
      <c r="B604" s="1" t="s">
        <v>342</v>
      </c>
      <c r="C604" s="1" t="s">
        <v>216</v>
      </c>
      <c r="D604" s="1" t="s">
        <v>76</v>
      </c>
      <c r="E604" s="1" t="s">
        <v>71</v>
      </c>
      <c r="F604" s="1" t="s">
        <v>456</v>
      </c>
      <c r="G604" s="1" t="s">
        <v>68</v>
      </c>
      <c r="H604" s="14">
        <f t="shared" si="818"/>
        <v>0.35136738597591116</v>
      </c>
      <c r="I604" s="14"/>
      <c r="J604" s="14"/>
      <c r="K604" s="14"/>
      <c r="L604" s="14"/>
      <c r="M604" s="14"/>
      <c r="N604" s="14"/>
      <c r="O604" s="14"/>
      <c r="P604" s="14"/>
      <c r="Q604" s="14"/>
      <c r="R604" s="14"/>
      <c r="T604" s="14">
        <f>(SUMPRODUCT(L597:L598,Inputs!$C$46:$C$47)*YT!V$91/YT!V$76+SUMPRODUCT(L599:L600,Inputs!$C$48:$C$49)*YT!V$126/YT!V$111)/1000*100</f>
        <v>0.35136738597591116</v>
      </c>
      <c r="U604" s="14"/>
      <c r="V604" s="5"/>
      <c r="W604" s="5"/>
      <c r="X604" s="5"/>
      <c r="Y604" s="5"/>
      <c r="Z604" s="5"/>
      <c r="AA604" s="5"/>
      <c r="AB604" s="5"/>
      <c r="AC604" s="5"/>
      <c r="AD604" s="14"/>
      <c r="AE604" s="5"/>
      <c r="AF604" s="5"/>
      <c r="AG604" s="5"/>
      <c r="AH604" s="5"/>
      <c r="AI604" s="5"/>
      <c r="AJ604" s="5"/>
      <c r="AK604" s="5"/>
      <c r="AL604" s="5"/>
      <c r="AM604" s="14"/>
      <c r="AN604" s="5"/>
      <c r="AO604" s="18"/>
      <c r="AP604" s="18"/>
      <c r="AQ604" s="18"/>
      <c r="AR604" s="18"/>
      <c r="AS604" s="18"/>
      <c r="AT604" s="18"/>
    </row>
    <row r="605" spans="1:48" x14ac:dyDescent="0.2">
      <c r="A605" s="21" t="str">
        <f t="shared" si="771"/>
        <v>CIMS.CAN.YT.Transportation Personal.Passenger Vehicle MotorsGasoline ExistingMarket share</v>
      </c>
      <c r="B605" s="1" t="s">
        <v>342</v>
      </c>
      <c r="C605" s="1" t="s">
        <v>216</v>
      </c>
      <c r="D605" s="1" t="s">
        <v>74</v>
      </c>
      <c r="E605" s="1" t="s">
        <v>72</v>
      </c>
      <c r="G605" s="1" t="s">
        <v>73</v>
      </c>
      <c r="H605" s="14">
        <f t="shared" si="818"/>
        <v>1</v>
      </c>
      <c r="I605" s="14"/>
      <c r="J605" s="14"/>
      <c r="K605" s="14"/>
      <c r="L605" s="14"/>
      <c r="M605" s="14"/>
      <c r="N605" s="14"/>
      <c r="O605" s="14"/>
      <c r="P605" s="14"/>
      <c r="Q605" s="14"/>
      <c r="R605" s="14"/>
      <c r="T605" s="36">
        <v>1</v>
      </c>
      <c r="U605" s="14"/>
      <c r="V605" s="5"/>
      <c r="W605" s="5"/>
      <c r="X605" s="5"/>
      <c r="Y605" s="5"/>
      <c r="Z605" s="5"/>
      <c r="AA605" s="5"/>
      <c r="AB605" s="5"/>
      <c r="AC605" s="5"/>
      <c r="AD605" s="5"/>
      <c r="AE605" s="5"/>
      <c r="AF605" s="5"/>
      <c r="AG605" s="5"/>
      <c r="AH605" s="5"/>
      <c r="AI605" s="5"/>
      <c r="AJ605" s="5"/>
      <c r="AK605" s="5"/>
      <c r="AL605" s="5"/>
      <c r="AM605" s="5"/>
      <c r="AN605" s="5"/>
      <c r="AO605" s="18"/>
      <c r="AP605" s="18"/>
      <c r="AQ605" s="18"/>
      <c r="AR605" s="18"/>
      <c r="AS605" s="18"/>
      <c r="AT605" s="18"/>
    </row>
    <row r="606" spans="1:48" x14ac:dyDescent="0.2">
      <c r="A606" s="21" t="str">
        <f t="shared" si="771"/>
        <v>CIMS.CAN.YT.Transportation Personal.TransitService requestedCIMS.CAN.YT.Transportation Personal.Transit.Public Bus</v>
      </c>
      <c r="B606" s="1" t="s">
        <v>343</v>
      </c>
      <c r="C606" s="1" t="s">
        <v>216</v>
      </c>
      <c r="E606" s="1" t="s">
        <v>71</v>
      </c>
      <c r="F606" s="1" t="s">
        <v>344</v>
      </c>
      <c r="G606" s="1" t="s">
        <v>73</v>
      </c>
      <c r="H606" s="14" cm="1">
        <f t="array" ref="H606">INDEX($T606:$AN606,MATCH(H$2,$T$2:$AN$2,0))/SUM(_xlfn._xlws.FILTER($T606:$AN607,$T$2:$AN$2=H$2))</f>
        <v>1</v>
      </c>
      <c r="I606" s="14" cm="1">
        <f t="array" ref="I606">INDEX($T606:$AN606,MATCH(I$2,$T$2:$AN$2,0))/SUM(_xlfn._xlws.FILTER($T606:$AN607,$T$2:$AN$2=I$2))</f>
        <v>1</v>
      </c>
      <c r="J606" s="14" cm="1">
        <f t="array" ref="J606">INDEX($T606:$AN606,MATCH(J$2,$T$2:$AN$2,0))/SUM(_xlfn._xlws.FILTER($T606:$AN607,$T$2:$AN$2=J$2))</f>
        <v>1</v>
      </c>
      <c r="K606" s="14" cm="1">
        <f t="array" ref="K606">INDEX($T606:$AN606,MATCH(K$2,$T$2:$AN$2,0))/SUM(_xlfn._xlws.FILTER($T606:$AN607,$T$2:$AN$2=K$2))</f>
        <v>1</v>
      </c>
      <c r="L606" s="14" cm="1">
        <f t="array" ref="L606">INDEX($T606:$AN606,MATCH(L$2,$T$2:$AN$2,0))/SUM(_xlfn._xlws.FILTER($T606:$AN607,$T$2:$AN$2=L$2))</f>
        <v>1</v>
      </c>
      <c r="M606" s="36">
        <f t="shared" ref="M606:R606" si="819">L606</f>
        <v>1</v>
      </c>
      <c r="N606" s="36">
        <f t="shared" si="819"/>
        <v>1</v>
      </c>
      <c r="O606" s="36">
        <f t="shared" si="819"/>
        <v>1</v>
      </c>
      <c r="P606" s="36">
        <f t="shared" si="819"/>
        <v>1</v>
      </c>
      <c r="Q606" s="36">
        <f t="shared" si="819"/>
        <v>1</v>
      </c>
      <c r="R606" s="36">
        <f t="shared" si="819"/>
        <v>1</v>
      </c>
      <c r="T606" s="5">
        <f>SUM(YT!C$177,YT!C$212)*1000-T607</f>
        <v>6777048.226999999</v>
      </c>
      <c r="U606" s="5">
        <f>SUM(YT!D$177,YT!D$212)*1000-U607</f>
        <v>7584169.4189999998</v>
      </c>
      <c r="V606" s="5">
        <f>SUM(YT!E$177,YT!E$212)*1000-V607</f>
        <v>8197837.7709999988</v>
      </c>
      <c r="W606" s="5">
        <f>SUM(YT!F$177,YT!F$212)*1000-W607</f>
        <v>8466566.9639999997</v>
      </c>
      <c r="X606" s="5">
        <f>SUM(YT!G$177,YT!G$212)*1000-X607</f>
        <v>7401418.4449999994</v>
      </c>
      <c r="Y606" s="5">
        <f>SUM(YT!H$177,YT!H$212)*1000-Y607</f>
        <v>8024394.1200000001</v>
      </c>
      <c r="Z606" s="5">
        <f>SUM(YT!I$177,YT!I$212)*1000-Z607</f>
        <v>8193518.9840000002</v>
      </c>
      <c r="AA606" s="5">
        <f>SUM(YT!J$177,YT!J$212)*1000-AA607</f>
        <v>7808933.4859999996</v>
      </c>
      <c r="AB606" s="5">
        <f>SUM(YT!K$177,YT!K$212)*1000-AB607</f>
        <v>8223659.7669999991</v>
      </c>
      <c r="AC606" s="5">
        <f>SUM(YT!L$177,YT!L$212)*1000-AC607</f>
        <v>7362829.6099999994</v>
      </c>
      <c r="AD606" s="5">
        <f>SUM(YT!M$177,YT!M$212)*1000-AD607</f>
        <v>7881919.3909999998</v>
      </c>
      <c r="AE606" s="5">
        <f>SUM(YT!N$177,YT!N$212)*1000-AE607</f>
        <v>7554147.6749999998</v>
      </c>
      <c r="AF606" s="5">
        <f>SUM(YT!O$177,YT!O$212)*1000-AF607</f>
        <v>7856309.5190000003</v>
      </c>
      <c r="AG606" s="5">
        <f>SUM(YT!P$177,YT!P$212)*1000-AG607</f>
        <v>7840874.8660000004</v>
      </c>
      <c r="AH606" s="5">
        <f>SUM(YT!Q$177,YT!Q$212)*1000-AH607</f>
        <v>7209653.7349999994</v>
      </c>
      <c r="AI606" s="5">
        <f>SUM(YT!R$177,YT!R$212)*1000-AI607</f>
        <v>6991752.2680000002</v>
      </c>
      <c r="AJ606" s="5">
        <f>SUM(YT!S$177,YT!S$212)*1000-AJ607</f>
        <v>6896547.1739999996</v>
      </c>
      <c r="AK606" s="5">
        <f>SUM(YT!T$177,YT!T$212)*1000-AK607</f>
        <v>8071682.7430000007</v>
      </c>
      <c r="AL606" s="5">
        <f>SUM(YT!U$177,YT!U$212)*1000-AL607</f>
        <v>7910994.7650000006</v>
      </c>
      <c r="AM606" s="5">
        <f>SUM(YT!V$177,YT!V$212)*1000-AM607</f>
        <v>7989441.9239999996</v>
      </c>
      <c r="AN606" s="5">
        <f>SUM(YT!W$177,YT!W$212)*1000-AN607</f>
        <v>8266014.3030000003</v>
      </c>
      <c r="AO606" s="18"/>
      <c r="AP606" s="18"/>
      <c r="AQ606" s="18"/>
      <c r="AR606" s="18"/>
      <c r="AS606" s="18"/>
      <c r="AT606" s="18"/>
      <c r="AU606" s="18"/>
      <c r="AV606" s="18"/>
    </row>
    <row r="607" spans="1:48" x14ac:dyDescent="0.2">
      <c r="A607" s="21" t="str">
        <f t="shared" si="771"/>
        <v>CIMS.CAN.YT.Transportation Personal.TransitService requestedCIMS.CAN.YT.Transportation Personal.Transit.Rapid Transit</v>
      </c>
      <c r="B607" s="1" t="s">
        <v>343</v>
      </c>
      <c r="C607" s="1" t="s">
        <v>216</v>
      </c>
      <c r="E607" s="1" t="s">
        <v>71</v>
      </c>
      <c r="F607" s="1" t="s">
        <v>401</v>
      </c>
      <c r="G607" s="1" t="s">
        <v>73</v>
      </c>
      <c r="H607" s="14">
        <f t="shared" ref="H607" si="820">1-H606</f>
        <v>0</v>
      </c>
      <c r="I607" s="14">
        <f t="shared" ref="I607" si="821">1-I606</f>
        <v>0</v>
      </c>
      <c r="J607" s="14">
        <f t="shared" ref="J607" si="822">1-J606</f>
        <v>0</v>
      </c>
      <c r="K607" s="14">
        <f t="shared" ref="K607" si="823">1-K606</f>
        <v>0</v>
      </c>
      <c r="L607" s="14">
        <f t="shared" ref="L607" si="824">1-L606</f>
        <v>0</v>
      </c>
      <c r="M607" s="36">
        <f t="shared" ref="M607:R607" si="825">L607</f>
        <v>0</v>
      </c>
      <c r="N607" s="36">
        <f t="shared" si="825"/>
        <v>0</v>
      </c>
      <c r="O607" s="36">
        <f t="shared" si="825"/>
        <v>0</v>
      </c>
      <c r="P607" s="36">
        <f t="shared" si="825"/>
        <v>0</v>
      </c>
      <c r="Q607" s="36">
        <f t="shared" si="825"/>
        <v>0</v>
      </c>
      <c r="R607" s="36">
        <f t="shared" si="825"/>
        <v>0</v>
      </c>
      <c r="T607" s="48">
        <v>0</v>
      </c>
      <c r="U607" s="48">
        <v>0</v>
      </c>
      <c r="V607" s="48">
        <v>0</v>
      </c>
      <c r="W607" s="48">
        <v>0</v>
      </c>
      <c r="X607" s="48">
        <v>0</v>
      </c>
      <c r="Y607" s="48">
        <v>0</v>
      </c>
      <c r="Z607" s="48">
        <v>0</v>
      </c>
      <c r="AA607" s="48">
        <v>0</v>
      </c>
      <c r="AB607" s="48">
        <v>0</v>
      </c>
      <c r="AC607" s="48">
        <v>0</v>
      </c>
      <c r="AD607" s="48">
        <v>0</v>
      </c>
      <c r="AE607" s="48">
        <v>0</v>
      </c>
      <c r="AF607" s="48">
        <v>0</v>
      </c>
      <c r="AG607" s="48">
        <v>0</v>
      </c>
      <c r="AH607" s="48">
        <v>0</v>
      </c>
      <c r="AI607" s="48">
        <v>0</v>
      </c>
      <c r="AJ607" s="48">
        <v>0</v>
      </c>
      <c r="AK607" s="48">
        <v>0</v>
      </c>
      <c r="AL607" s="48">
        <v>0</v>
      </c>
      <c r="AM607" s="48">
        <v>0</v>
      </c>
      <c r="AN607" s="48">
        <v>0</v>
      </c>
      <c r="AO607" s="18"/>
      <c r="AP607" s="18"/>
      <c r="AQ607" s="18"/>
      <c r="AR607" s="18"/>
      <c r="AS607" s="18"/>
      <c r="AT607" s="18"/>
      <c r="AU607" s="18"/>
      <c r="AV607" s="18"/>
    </row>
    <row r="608" spans="1:48" x14ac:dyDescent="0.2">
      <c r="A608" s="21" t="str">
        <f t="shared" si="771"/>
        <v>CIMS.CAN.YT.Transportation Personal.Transit.Public BusOutput</v>
      </c>
      <c r="B608" s="1" t="s">
        <v>344</v>
      </c>
      <c r="C608" s="1" t="s">
        <v>216</v>
      </c>
      <c r="E608" s="1" t="s">
        <v>78</v>
      </c>
      <c r="G608" s="1" t="s">
        <v>139</v>
      </c>
      <c r="H608" s="14">
        <f>T608</f>
        <v>778.19774759284121</v>
      </c>
      <c r="I608" s="14"/>
      <c r="J608" s="14"/>
      <c r="K608" s="14"/>
      <c r="L608" s="14"/>
      <c r="M608" s="14"/>
      <c r="N608" s="14"/>
      <c r="O608" s="14"/>
      <c r="P608" s="14"/>
      <c r="Q608" s="14"/>
      <c r="R608" s="14"/>
      <c r="T608" s="5">
        <f>AVERAGE(CAN!C$218:W$218)/1000</f>
        <v>778.19774759284121</v>
      </c>
      <c r="U608" s="5"/>
      <c r="V608" s="5"/>
      <c r="W608" s="5"/>
      <c r="X608" s="5"/>
      <c r="Y608" s="5"/>
      <c r="Z608" s="5"/>
      <c r="AA608" s="5"/>
      <c r="AB608" s="5"/>
      <c r="AC608" s="5"/>
      <c r="AD608" s="5"/>
      <c r="AE608" s="5"/>
      <c r="AF608" s="5"/>
      <c r="AG608" s="5"/>
      <c r="AH608" s="5"/>
      <c r="AI608" s="5"/>
      <c r="AJ608" s="5"/>
      <c r="AK608" s="5"/>
      <c r="AL608" s="5"/>
      <c r="AM608" s="5"/>
      <c r="AN608" s="5"/>
      <c r="AO608" s="18"/>
      <c r="AP608" s="18"/>
      <c r="AQ608" s="18"/>
      <c r="AR608" s="18"/>
      <c r="AS608" s="18"/>
      <c r="AT608" s="18"/>
      <c r="AU608" s="18"/>
      <c r="AV608" s="18"/>
    </row>
    <row r="609" spans="1:48" x14ac:dyDescent="0.2">
      <c r="A609" s="21" t="str">
        <f t="shared" si="771"/>
        <v>CIMS.CAN.YT.Transportation Personal.Transit.Public BusFerry UrbanOutput</v>
      </c>
      <c r="B609" s="1" t="s">
        <v>344</v>
      </c>
      <c r="C609" s="1" t="s">
        <v>216</v>
      </c>
      <c r="D609" s="1" t="s">
        <v>416</v>
      </c>
      <c r="E609" s="1" t="s">
        <v>78</v>
      </c>
      <c r="G609" s="1" t="s">
        <v>139</v>
      </c>
      <c r="H609" s="14">
        <f>5127000*3.24/4/1000</f>
        <v>4152.8700000000008</v>
      </c>
      <c r="I609" s="14"/>
      <c r="J609" s="14"/>
      <c r="K609" s="14"/>
      <c r="L609" s="14"/>
      <c r="M609" s="14"/>
      <c r="N609" s="14"/>
      <c r="O609" s="14"/>
      <c r="P609" s="14"/>
      <c r="Q609" s="14"/>
      <c r="R609" s="14"/>
      <c r="T609" s="1" t="s">
        <v>421</v>
      </c>
      <c r="U609" s="5"/>
      <c r="V609" s="5"/>
      <c r="W609" s="5"/>
      <c r="X609" s="5"/>
      <c r="Y609" s="5"/>
      <c r="Z609" s="5"/>
      <c r="AA609" s="5"/>
      <c r="AB609" s="5"/>
      <c r="AC609" s="5"/>
      <c r="AD609" s="5"/>
      <c r="AE609" s="5"/>
      <c r="AF609" s="5"/>
      <c r="AG609" s="5"/>
      <c r="AH609" s="5"/>
      <c r="AI609" s="5"/>
      <c r="AJ609" s="5"/>
      <c r="AK609" s="5"/>
      <c r="AL609" s="5"/>
      <c r="AM609" s="5"/>
      <c r="AN609" s="5"/>
      <c r="AO609" s="18"/>
      <c r="AP609" s="18"/>
      <c r="AQ609" s="18"/>
      <c r="AR609" s="18"/>
      <c r="AS609" s="18"/>
      <c r="AT609" s="18"/>
      <c r="AU609" s="18"/>
      <c r="AV609" s="18"/>
    </row>
    <row r="610" spans="1:48" x14ac:dyDescent="0.2">
      <c r="A610" s="21" t="str">
        <f t="shared" si="771"/>
        <v>CIMS.CAN.YT.Transportation Personal.Transit.Public BusBus Urban DieselMarket share</v>
      </c>
      <c r="B610" s="1" t="s">
        <v>344</v>
      </c>
      <c r="C610" s="1" t="s">
        <v>216</v>
      </c>
      <c r="D610" s="1" t="s">
        <v>224</v>
      </c>
      <c r="E610" s="1" t="s">
        <v>72</v>
      </c>
      <c r="G610" s="1" t="s">
        <v>73</v>
      </c>
      <c r="H610" s="14">
        <f t="shared" ref="H610" si="826">T610/SUM(T610:T611)</f>
        <v>0.94115592839945783</v>
      </c>
      <c r="I610" s="14"/>
      <c r="J610" s="14"/>
      <c r="K610" s="14"/>
      <c r="L610" s="14"/>
      <c r="M610" s="14"/>
      <c r="N610" s="14"/>
      <c r="O610" s="14"/>
      <c r="P610" s="14"/>
      <c r="Q610" s="14"/>
      <c r="R610" s="14"/>
      <c r="T610" s="14">
        <f>YT!C$236</f>
        <v>0.86118955929783758</v>
      </c>
      <c r="U610" s="14"/>
      <c r="V610" s="14"/>
      <c r="W610" s="14"/>
      <c r="X610" s="14"/>
      <c r="Y610" s="14"/>
      <c r="Z610" s="14"/>
      <c r="AA610" s="14"/>
      <c r="AB610" s="14"/>
      <c r="AC610" s="14"/>
      <c r="AD610" s="14"/>
      <c r="AE610" s="14"/>
      <c r="AF610" s="14"/>
      <c r="AG610" s="14"/>
      <c r="AH610" s="14"/>
      <c r="AI610" s="14"/>
      <c r="AJ610" s="14"/>
      <c r="AK610" s="14"/>
      <c r="AL610" s="14"/>
      <c r="AM610" s="14"/>
      <c r="AN610" s="14"/>
      <c r="AO610" s="18"/>
      <c r="AP610" s="18"/>
      <c r="AQ610" s="18"/>
      <c r="AR610" s="18"/>
      <c r="AS610" s="18"/>
      <c r="AT610" s="18"/>
      <c r="AU610" s="18"/>
      <c r="AV610" s="18"/>
    </row>
    <row r="611" spans="1:48" x14ac:dyDescent="0.2">
      <c r="A611" s="21" t="str">
        <f t="shared" si="771"/>
        <v>CIMS.CAN.YT.Transportation Personal.Transit.Public BusBus Urban NGMarket share</v>
      </c>
      <c r="B611" s="1" t="s">
        <v>344</v>
      </c>
      <c r="C611" s="1" t="s">
        <v>216</v>
      </c>
      <c r="D611" s="1" t="s">
        <v>126</v>
      </c>
      <c r="E611" s="1" t="s">
        <v>72</v>
      </c>
      <c r="G611" s="1" t="s">
        <v>73</v>
      </c>
      <c r="H611" s="14">
        <f t="shared" ref="H611" si="827">T611/SUM(T610:T611)</f>
        <v>5.8844071600542169E-2</v>
      </c>
      <c r="I611" s="14"/>
      <c r="J611" s="14"/>
      <c r="K611" s="14"/>
      <c r="L611" s="14"/>
      <c r="M611" s="14"/>
      <c r="N611" s="14"/>
      <c r="O611" s="14"/>
      <c r="P611" s="14"/>
      <c r="Q611" s="14"/>
      <c r="R611" s="14"/>
      <c r="T611" s="14">
        <f>YT!C$241</f>
        <v>5.3844319054698421E-2</v>
      </c>
      <c r="U611" s="14"/>
      <c r="V611" s="5"/>
      <c r="W611" s="5"/>
      <c r="X611" s="5"/>
      <c r="Y611" s="5"/>
      <c r="Z611" s="5"/>
      <c r="AA611" s="5"/>
      <c r="AB611" s="5"/>
      <c r="AC611" s="5"/>
      <c r="AD611" s="5"/>
      <c r="AE611" s="5"/>
      <c r="AF611" s="5"/>
      <c r="AG611" s="5"/>
      <c r="AH611" s="5"/>
      <c r="AI611" s="5"/>
      <c r="AJ611" s="5"/>
      <c r="AK611" s="5"/>
      <c r="AL611" s="5"/>
      <c r="AM611" s="5"/>
      <c r="AN611" s="5"/>
      <c r="AO611" s="18"/>
      <c r="AP611" s="18"/>
      <c r="AQ611" s="18"/>
      <c r="AR611" s="18"/>
      <c r="AS611" s="18"/>
      <c r="AT611" s="18"/>
    </row>
    <row r="612" spans="1:48" x14ac:dyDescent="0.2">
      <c r="A612" s="21" t="str">
        <f t="shared" si="771"/>
        <v>CIMS.CAN.YT.Transportation Personal.Transit.Public BusBus Urban ElectricMarket share</v>
      </c>
      <c r="B612" s="1" t="s">
        <v>344</v>
      </c>
      <c r="C612" s="1" t="s">
        <v>216</v>
      </c>
      <c r="D612" s="1" t="s">
        <v>127</v>
      </c>
      <c r="E612" s="1" t="s">
        <v>72</v>
      </c>
      <c r="G612" s="1" t="s">
        <v>73</v>
      </c>
      <c r="H612" s="14">
        <f t="shared" ref="H612" si="828">T612</f>
        <v>0</v>
      </c>
      <c r="I612" s="14"/>
      <c r="J612" s="14"/>
      <c r="K612" s="14"/>
      <c r="L612" s="14"/>
      <c r="M612" s="14"/>
      <c r="N612" s="14"/>
      <c r="O612" s="14"/>
      <c r="P612" s="14"/>
      <c r="Q612" s="14"/>
      <c r="R612" s="14"/>
      <c r="T612" s="36">
        <v>0</v>
      </c>
      <c r="U612" s="14"/>
      <c r="V612" s="5"/>
      <c r="W612" s="5"/>
      <c r="X612" s="5"/>
      <c r="Y612" s="5"/>
      <c r="Z612" s="5"/>
      <c r="AA612" s="5"/>
      <c r="AB612" s="5"/>
      <c r="AC612" s="5"/>
      <c r="AD612" s="5"/>
      <c r="AE612" s="5"/>
      <c r="AF612" s="5"/>
      <c r="AG612" s="5"/>
      <c r="AH612" s="5"/>
      <c r="AI612" s="5"/>
      <c r="AJ612" s="5"/>
      <c r="AK612" s="5"/>
      <c r="AL612" s="5"/>
      <c r="AM612" s="5"/>
      <c r="AN612" s="5"/>
      <c r="AO612" s="18"/>
      <c r="AP612" s="18"/>
      <c r="AQ612" s="18"/>
      <c r="AR612" s="18"/>
      <c r="AS612" s="18"/>
      <c r="AT612" s="18"/>
    </row>
    <row r="613" spans="1:48" x14ac:dyDescent="0.2">
      <c r="A613" s="21" t="str">
        <f t="shared" si="771"/>
        <v>CIMS.CAN.YT.Transportation Personal.Transit.Public BusFerry UrbanMarket share</v>
      </c>
      <c r="B613" s="1" t="s">
        <v>344</v>
      </c>
      <c r="C613" s="1" t="s">
        <v>216</v>
      </c>
      <c r="D613" s="1" t="s">
        <v>416</v>
      </c>
      <c r="E613" s="1" t="s">
        <v>72</v>
      </c>
      <c r="G613" s="1" t="s">
        <v>73</v>
      </c>
      <c r="H613" s="14">
        <v>0</v>
      </c>
      <c r="I613" s="14"/>
      <c r="J613" s="14"/>
      <c r="K613" s="14"/>
      <c r="L613" s="14"/>
      <c r="M613" s="14"/>
      <c r="N613" s="14"/>
      <c r="O613" s="14"/>
      <c r="P613" s="14"/>
      <c r="Q613" s="14"/>
      <c r="R613" s="14"/>
      <c r="T613" s="5"/>
      <c r="U613" s="5"/>
      <c r="V613" s="5"/>
      <c r="W613" s="5"/>
      <c r="X613" s="5"/>
      <c r="Y613" s="5"/>
      <c r="Z613" s="5"/>
      <c r="AA613" s="5"/>
      <c r="AB613" s="5"/>
      <c r="AC613" s="5"/>
      <c r="AD613" s="5"/>
      <c r="AE613" s="5"/>
      <c r="AF613" s="5"/>
      <c r="AG613" s="5"/>
      <c r="AH613" s="5"/>
      <c r="AI613" s="5"/>
      <c r="AJ613" s="5"/>
      <c r="AK613" s="5"/>
      <c r="AL613" s="5"/>
      <c r="AM613" s="5"/>
      <c r="AN613" s="5"/>
      <c r="AO613" s="18"/>
      <c r="AP613" s="18"/>
      <c r="AQ613" s="18"/>
      <c r="AR613" s="18"/>
      <c r="AS613" s="18"/>
      <c r="AT613" s="18"/>
    </row>
    <row r="614" spans="1:48" x14ac:dyDescent="0.2">
      <c r="A614" s="21" t="str">
        <f t="shared" si="771"/>
        <v>CIMS.CAN.YT.Transportation Personal.Transit.Public BusBus Urban DieselService requestedCIMS.CAN.YT.Fuel Blends.Diesel_Transportation</v>
      </c>
      <c r="B614" s="1" t="s">
        <v>344</v>
      </c>
      <c r="C614" s="1" t="s">
        <v>216</v>
      </c>
      <c r="D614" s="1" t="s">
        <v>224</v>
      </c>
      <c r="E614" s="1" t="s">
        <v>71</v>
      </c>
      <c r="F614" s="1" t="s">
        <v>440</v>
      </c>
      <c r="G614" s="1" t="s">
        <v>68</v>
      </c>
      <c r="H614" s="14" cm="1">
        <f t="array" ref="H614">TREND($T614:$AM614,$T$2:$AM$2,H$1)</f>
        <v>1.2511627298490628</v>
      </c>
      <c r="I614" s="14" cm="1">
        <f t="array" ref="I614">TREND($T614:$AM614,$T$2:$AM$2,I$1)</f>
        <v>1.2398944819320414</v>
      </c>
      <c r="J614" s="14" cm="1">
        <f t="array" ref="J614">TREND($T614:$AM614,$T$2:$AM$2,J$1)</f>
        <v>1.2286262340150209</v>
      </c>
      <c r="K614" s="14" cm="1">
        <f t="array" ref="K614">TREND($T614:$AM614,$T$2:$AM$2,K$1)</f>
        <v>1.2173579860979995</v>
      </c>
      <c r="L614" s="14" cm="1">
        <f t="array" ref="L614">TREND($T614:$AM614,$T$2:$AM$2,L$1)</f>
        <v>1.2083433877643825</v>
      </c>
      <c r="M614" s="49">
        <f t="shared" ref="M614:R614" si="829">L614</f>
        <v>1.2083433877643825</v>
      </c>
      <c r="N614" s="49">
        <f t="shared" si="829"/>
        <v>1.2083433877643825</v>
      </c>
      <c r="O614" s="49">
        <f t="shared" si="829"/>
        <v>1.2083433877643825</v>
      </c>
      <c r="P614" s="49">
        <f t="shared" si="829"/>
        <v>1.2083433877643825</v>
      </c>
      <c r="Q614" s="49">
        <f t="shared" si="829"/>
        <v>1.2083433877643825</v>
      </c>
      <c r="R614" s="49">
        <f t="shared" si="829"/>
        <v>1.2083433877643825</v>
      </c>
      <c r="T614" s="14">
        <f>Inputs!$C$92/Inputs!$D$10*CAN!C$232/CAN!$C$232</f>
        <v>1.4176470588235295</v>
      </c>
      <c r="U614" s="14">
        <f>Inputs!$C$92/Inputs!$D$10*CAN!D$232/CAN!$C$232</f>
        <v>1.2690802154439071</v>
      </c>
      <c r="V614" s="14">
        <f>Inputs!$C$92/Inputs!$D$10*CAN!E$232/CAN!$C$232</f>
        <v>1.2735267252697995</v>
      </c>
      <c r="W614" s="14">
        <f>Inputs!$C$92/Inputs!$D$10*CAN!F$232/CAN!$C$232</f>
        <v>1.2685692119514134</v>
      </c>
      <c r="X614" s="14">
        <f>Inputs!$C$92/Inputs!$D$10*CAN!G$232/CAN!$C$232</f>
        <v>1.2163179810588485</v>
      </c>
      <c r="Y614" s="14">
        <f>Inputs!$C$92/Inputs!$D$10*CAN!H$232/CAN!$C$232</f>
        <v>1.1197375307588642</v>
      </c>
      <c r="Z614" s="14">
        <f>Inputs!$C$92/Inputs!$D$10*CAN!I$232/CAN!$C$232</f>
        <v>1.0473947010048414</v>
      </c>
      <c r="AA614" s="14">
        <f>Inputs!$C$92/Inputs!$D$10*CAN!J$232/CAN!$C$232</f>
        <v>1.3302811891041566</v>
      </c>
      <c r="AB614" s="14">
        <f>Inputs!$C$92/Inputs!$D$10*CAN!K$232/CAN!$C$232</f>
        <v>1.3013592316202727</v>
      </c>
      <c r="AC614" s="14">
        <f>Inputs!$C$92/Inputs!$D$10*CAN!L$232/CAN!$C$232</f>
        <v>1.2230536496149322</v>
      </c>
      <c r="AD614" s="14">
        <f>Inputs!$C$92/Inputs!$D$10*CAN!M$232/CAN!$C$232</f>
        <v>1.2087261873996911</v>
      </c>
      <c r="AE614" s="14">
        <f>Inputs!$C$92/Inputs!$D$10*CAN!N$232/CAN!$C$232</f>
        <v>1.1185259447817428</v>
      </c>
      <c r="AF614" s="14">
        <f>Inputs!$C$92/Inputs!$D$10*CAN!O$232/CAN!$C$232</f>
        <v>1.0890745237507291</v>
      </c>
      <c r="AG614" s="14">
        <f>Inputs!$C$92/Inputs!$D$10*CAN!P$232/CAN!$C$232</f>
        <v>1.2135485107924859</v>
      </c>
      <c r="AH614" s="14">
        <f>Inputs!$C$92/Inputs!$D$10*CAN!Q$232/CAN!$C$232</f>
        <v>1.2146147738528512</v>
      </c>
      <c r="AI614" s="14">
        <f>Inputs!$C$92/Inputs!$D$10*CAN!R$232/CAN!$C$232</f>
        <v>1.2170577632256474</v>
      </c>
      <c r="AJ614" s="14">
        <f>Inputs!$C$92/Inputs!$D$10*CAN!S$232/CAN!$C$232</f>
        <v>1.3469617305929995</v>
      </c>
      <c r="AK614" s="14">
        <f>Inputs!$C$92/Inputs!$D$10*CAN!T$232/CAN!$C$232</f>
        <v>1.2023776587360067</v>
      </c>
      <c r="AL614" s="14">
        <f>Inputs!$C$92/Inputs!$D$10*CAN!U$232/CAN!$C$232</f>
        <v>1.261368449723584</v>
      </c>
      <c r="AM614" s="14">
        <f>Inputs!$C$92/Inputs!$D$10*CAN!V$232/CAN!$C$232</f>
        <v>1.255838138628155</v>
      </c>
      <c r="AN614" s="36"/>
      <c r="AO614" s="18"/>
      <c r="AP614" s="18"/>
      <c r="AQ614" s="18"/>
      <c r="AR614" s="18"/>
      <c r="AS614" s="18"/>
      <c r="AT614" s="18"/>
    </row>
    <row r="615" spans="1:48" x14ac:dyDescent="0.2">
      <c r="A615" s="21" t="str">
        <f t="shared" si="771"/>
        <v>CIMS.CAN.YT.Transportation Personal.Transit.Rapid TransitLight RailService requestedCIMS.CAN.YT.Electricity</v>
      </c>
      <c r="B615" s="1" t="s">
        <v>401</v>
      </c>
      <c r="C615" s="1" t="s">
        <v>216</v>
      </c>
      <c r="D615" s="1" t="s">
        <v>129</v>
      </c>
      <c r="E615" s="1" t="s">
        <v>71</v>
      </c>
      <c r="F615" s="1" t="s">
        <v>345</v>
      </c>
      <c r="G615" s="1" t="s">
        <v>68</v>
      </c>
      <c r="H615" s="14">
        <f t="shared" ref="H615:H618" si="830">T615</f>
        <v>0.26333333333333331</v>
      </c>
      <c r="I615" s="14"/>
      <c r="J615" s="14"/>
      <c r="K615" s="14"/>
      <c r="L615" s="14"/>
      <c r="M615" s="14"/>
      <c r="N615" s="14"/>
      <c r="O615" s="14"/>
      <c r="P615" s="14"/>
      <c r="Q615" s="14"/>
      <c r="R615" s="14"/>
      <c r="T615" s="14">
        <f>Inputs!$C$90/Inputs!$D$11</f>
        <v>0.26333333333333331</v>
      </c>
      <c r="U615" s="14"/>
      <c r="V615" s="5"/>
      <c r="W615" s="5"/>
      <c r="X615" s="5"/>
      <c r="Y615" s="5"/>
      <c r="Z615" s="5"/>
      <c r="AA615" s="5"/>
      <c r="AB615" s="5"/>
      <c r="AC615" s="5"/>
      <c r="AD615" s="5"/>
      <c r="AE615" s="5"/>
      <c r="AF615" s="5"/>
      <c r="AG615" s="5"/>
      <c r="AH615" s="5"/>
      <c r="AI615" s="5"/>
      <c r="AJ615" s="5"/>
      <c r="AK615" s="5"/>
      <c r="AL615" s="5"/>
      <c r="AM615" s="5"/>
      <c r="AN615" s="5"/>
      <c r="AO615" s="18"/>
      <c r="AP615" s="18"/>
      <c r="AQ615" s="18"/>
      <c r="AR615" s="18"/>
      <c r="AS615" s="18"/>
      <c r="AT615" s="18"/>
    </row>
    <row r="616" spans="1:48" x14ac:dyDescent="0.2">
      <c r="A616" s="21" t="str">
        <f t="shared" si="771"/>
        <v>CIMS.CAN.YT.Transportation Personal.Intercity BusOutput</v>
      </c>
      <c r="B616" s="1" t="s">
        <v>346</v>
      </c>
      <c r="C616" s="1" t="s">
        <v>216</v>
      </c>
      <c r="E616" s="1" t="s">
        <v>78</v>
      </c>
      <c r="G616" s="1" t="s">
        <v>139</v>
      </c>
      <c r="H616" s="14">
        <f t="shared" si="830"/>
        <v>956.73357798106247</v>
      </c>
      <c r="I616" s="14"/>
      <c r="J616" s="14"/>
      <c r="K616" s="14"/>
      <c r="L616" s="14"/>
      <c r="M616" s="14"/>
      <c r="N616" s="14"/>
      <c r="O616" s="14"/>
      <c r="P616" s="14"/>
      <c r="Q616" s="14"/>
      <c r="R616" s="14"/>
      <c r="T616" s="14">
        <f>AVERAGE(CAN!C$253:W$253)/1000</f>
        <v>956.73357798106247</v>
      </c>
      <c r="U616" s="14"/>
      <c r="V616" s="5"/>
      <c r="W616" s="5"/>
      <c r="X616" s="5"/>
      <c r="Y616" s="5"/>
      <c r="Z616" s="5"/>
      <c r="AA616" s="5"/>
      <c r="AB616" s="5"/>
      <c r="AC616" s="5"/>
      <c r="AD616" s="5"/>
      <c r="AE616" s="5"/>
      <c r="AF616" s="5"/>
      <c r="AG616" s="5"/>
      <c r="AH616" s="5"/>
      <c r="AI616" s="5"/>
      <c r="AJ616" s="5"/>
      <c r="AK616" s="5"/>
      <c r="AL616" s="5"/>
      <c r="AM616" s="5"/>
      <c r="AN616" s="5"/>
      <c r="AO616" s="18"/>
      <c r="AP616" s="18"/>
      <c r="AQ616" s="18"/>
      <c r="AR616" s="18"/>
      <c r="AS616" s="18"/>
      <c r="AT616" s="18"/>
    </row>
    <row r="617" spans="1:48" x14ac:dyDescent="0.2">
      <c r="A617" s="21" t="str">
        <f t="shared" si="771"/>
        <v>CIMS.CAN.YT.Transportation Personal.Intercity BusBus Intercity DieselMarket share</v>
      </c>
      <c r="B617" s="1" t="s">
        <v>346</v>
      </c>
      <c r="C617" s="1" t="s">
        <v>216</v>
      </c>
      <c r="D617" s="1" t="s">
        <v>223</v>
      </c>
      <c r="E617" s="1" t="s">
        <v>72</v>
      </c>
      <c r="G617" s="1" t="s">
        <v>73</v>
      </c>
      <c r="H617" s="14">
        <f t="shared" si="830"/>
        <v>0.91447177025956228</v>
      </c>
      <c r="I617" s="14"/>
      <c r="J617" s="14"/>
      <c r="K617" s="14"/>
      <c r="L617" s="14"/>
      <c r="M617" s="14"/>
      <c r="N617" s="14"/>
      <c r="O617" s="14"/>
      <c r="P617" s="14"/>
      <c r="Q617" s="14"/>
      <c r="R617" s="14"/>
      <c r="T617" s="14">
        <f>YT!C$271</f>
        <v>0.91447177025956228</v>
      </c>
      <c r="U617" s="14"/>
      <c r="V617" s="5"/>
      <c r="W617" s="5"/>
      <c r="X617" s="5"/>
      <c r="Y617" s="5"/>
      <c r="Z617" s="5"/>
      <c r="AA617" s="5"/>
      <c r="AB617" s="5"/>
      <c r="AC617" s="5"/>
      <c r="AD617" s="5"/>
      <c r="AE617" s="5"/>
      <c r="AF617" s="5"/>
      <c r="AG617" s="5"/>
      <c r="AH617" s="5"/>
      <c r="AI617" s="5"/>
      <c r="AJ617" s="5"/>
      <c r="AK617" s="5"/>
      <c r="AL617" s="5"/>
      <c r="AM617" s="5"/>
      <c r="AN617" s="5"/>
      <c r="AO617" s="18"/>
      <c r="AP617" s="18"/>
      <c r="AQ617" s="18"/>
      <c r="AR617" s="18"/>
      <c r="AS617" s="18"/>
      <c r="AT617" s="18"/>
    </row>
    <row r="618" spans="1:48" x14ac:dyDescent="0.2">
      <c r="A618" s="21" t="str">
        <f t="shared" si="771"/>
        <v>CIMS.CAN.YT.Transportation Personal.Intercity BusBus Intercity GasolineMarket share</v>
      </c>
      <c r="B618" s="1" t="s">
        <v>346</v>
      </c>
      <c r="C618" s="1" t="s">
        <v>216</v>
      </c>
      <c r="D618" s="1" t="s">
        <v>131</v>
      </c>
      <c r="E618" s="1" t="s">
        <v>72</v>
      </c>
      <c r="G618" s="1" t="s">
        <v>73</v>
      </c>
      <c r="H618" s="14">
        <f t="shared" si="830"/>
        <v>8.5528229740437806E-2</v>
      </c>
      <c r="I618" s="14"/>
      <c r="J618" s="14"/>
      <c r="K618" s="14"/>
      <c r="L618" s="14"/>
      <c r="M618" s="14"/>
      <c r="N618" s="14"/>
      <c r="O618" s="14"/>
      <c r="P618" s="14"/>
      <c r="Q618" s="14"/>
      <c r="R618" s="14"/>
      <c r="T618" s="14">
        <f>YT!C$273</f>
        <v>8.5528229740437806E-2</v>
      </c>
      <c r="U618" s="14"/>
      <c r="V618" s="14"/>
      <c r="W618" s="14"/>
      <c r="X618" s="14"/>
      <c r="Y618" s="14"/>
      <c r="Z618" s="14"/>
      <c r="AA618" s="14"/>
      <c r="AB618" s="14"/>
      <c r="AC618" s="14"/>
      <c r="AD618" s="14"/>
      <c r="AE618" s="14"/>
      <c r="AF618" s="14"/>
      <c r="AG618" s="14"/>
      <c r="AH618" s="14"/>
      <c r="AI618" s="14"/>
      <c r="AJ618" s="14"/>
      <c r="AK618" s="14"/>
      <c r="AL618" s="14"/>
      <c r="AM618" s="14"/>
      <c r="AN618" s="14"/>
      <c r="AO618" s="35"/>
      <c r="AP618" s="35"/>
      <c r="AQ618" s="35"/>
      <c r="AR618" s="35"/>
      <c r="AS618" s="35"/>
      <c r="AT618" s="35"/>
    </row>
    <row r="619" spans="1:48" x14ac:dyDescent="0.2">
      <c r="A619" s="21" t="str">
        <f t="shared" si="771"/>
        <v>CIMS.CAN.YT.Transportation Personal.Intercity BusBus Intercity DieselService requestedCIMS.CAN.YT.Fuel Blends.Diesel_Transportation</v>
      </c>
      <c r="B619" s="1" t="s">
        <v>346</v>
      </c>
      <c r="C619" s="1" t="s">
        <v>216</v>
      </c>
      <c r="D619" s="1" t="s">
        <v>223</v>
      </c>
      <c r="E619" s="1" t="s">
        <v>71</v>
      </c>
      <c r="F619" s="1" t="s">
        <v>440</v>
      </c>
      <c r="G619" s="1" t="s">
        <v>68</v>
      </c>
      <c r="H619" s="14" cm="1">
        <f t="array" ref="H619">TREND($T619:$AM619,$T$2:$AM$2,H$1)</f>
        <v>0.84748827491499767</v>
      </c>
      <c r="I619" s="14" cm="1">
        <f t="array" ref="I619">TREND($T619:$AM619,$T$2:$AM$2,I$1)</f>
        <v>0.7858271198561475</v>
      </c>
      <c r="J619" s="14" cm="1">
        <f t="array" ref="J619">TREND($T619:$AM619,$T$2:$AM$2,J$1)</f>
        <v>0.72416596479729733</v>
      </c>
      <c r="K619" s="14" cm="1">
        <f t="array" ref="K619">TREND($T619:$AM619,$T$2:$AM$2,K$1)</f>
        <v>0.66250480973845072</v>
      </c>
      <c r="L619" s="14" cm="1">
        <f t="array" ref="L619">TREND($T619:$AM619,$T$2:$AM$2,L$1)</f>
        <v>0.61317588569136916</v>
      </c>
      <c r="M619" s="49">
        <f t="shared" ref="M619:R619" si="831">L619</f>
        <v>0.61317588569136916</v>
      </c>
      <c r="N619" s="49">
        <f t="shared" si="831"/>
        <v>0.61317588569136916</v>
      </c>
      <c r="O619" s="49">
        <f t="shared" si="831"/>
        <v>0.61317588569136916</v>
      </c>
      <c r="P619" s="49">
        <f t="shared" si="831"/>
        <v>0.61317588569136916</v>
      </c>
      <c r="Q619" s="49">
        <f t="shared" si="831"/>
        <v>0.61317588569136916</v>
      </c>
      <c r="R619" s="49">
        <f t="shared" si="831"/>
        <v>0.61317588569136916</v>
      </c>
      <c r="T619" s="14">
        <f>YT!C$267*1000</f>
        <v>0.79505616535292301</v>
      </c>
      <c r="U619" s="14">
        <f>YT!D$267*1000</f>
        <v>0.80831986207992523</v>
      </c>
      <c r="V619" s="14">
        <f>YT!E$267*1000</f>
        <v>0.77701362300342625</v>
      </c>
      <c r="W619" s="14">
        <f>YT!F$267*1000</f>
        <v>0.77435397212330437</v>
      </c>
      <c r="X619" s="14">
        <f>YT!G$267*1000</f>
        <v>0.75939964915991198</v>
      </c>
      <c r="Y619" s="14">
        <f>YT!H$267*1000</f>
        <v>0.7452024969675668</v>
      </c>
      <c r="Z619" s="14">
        <f>YT!I$267*1000</f>
        <v>0.84669933939765218</v>
      </c>
      <c r="AA619" s="14">
        <f>YT!J$267*1000</f>
        <v>0.76681703936696921</v>
      </c>
      <c r="AB619" s="14">
        <f>YT!K$267*1000</f>
        <v>0.81967633105129967</v>
      </c>
      <c r="AC619" s="14">
        <f>YT!L$267*1000</f>
        <v>0.6867682408918544</v>
      </c>
      <c r="AD619" s="14">
        <f>YT!M$267*1000</f>
        <v>0.76452456230521615</v>
      </c>
      <c r="AE619" s="14">
        <f>YT!N$267*1000</f>
        <v>0.70171651479745956</v>
      </c>
      <c r="AF619" s="14">
        <f>YT!O$267*1000</f>
        <v>0.78013644501431056</v>
      </c>
      <c r="AG619" s="14">
        <f>YT!P$267*1000</f>
        <v>0.73320780706236466</v>
      </c>
      <c r="AH619" s="14">
        <f>YT!Q$267*1000</f>
        <v>0.90966480148824203</v>
      </c>
      <c r="AI619" s="14">
        <f>YT!R$267*1000</f>
        <v>0.80597612815274733</v>
      </c>
      <c r="AJ619" s="14">
        <f>YT!S$267*1000</f>
        <v>0.73382354292200269</v>
      </c>
      <c r="AK619" s="14">
        <f>YT!T$267*1000</f>
        <v>0.5131425335383597</v>
      </c>
      <c r="AL619" s="14">
        <f>YT!U$267*1000</f>
        <v>0.43782209375980785</v>
      </c>
      <c r="AM619" s="14">
        <f>YT!V$267*1000</f>
        <v>0.44732045762830236</v>
      </c>
      <c r="AN619" s="36"/>
      <c r="AO619" s="18"/>
      <c r="AP619" s="18"/>
      <c r="AQ619" s="18"/>
      <c r="AR619" s="18"/>
      <c r="AS619" s="18"/>
      <c r="AT619" s="18"/>
    </row>
    <row r="620" spans="1:48" x14ac:dyDescent="0.2">
      <c r="A620" s="21" t="str">
        <f t="shared" si="771"/>
        <v>CIMS.CAN.YT.Transportation Personal.Intercity BusBus Intercity GasolineService requestedCIMS.CAN.YT.Fuel Blends.Gasoline_Transportation</v>
      </c>
      <c r="B620" s="1" t="s">
        <v>346</v>
      </c>
      <c r="C620" s="1" t="s">
        <v>216</v>
      </c>
      <c r="D620" s="1" t="s">
        <v>131</v>
      </c>
      <c r="E620" s="1" t="s">
        <v>71</v>
      </c>
      <c r="F620" s="1" t="s">
        <v>456</v>
      </c>
      <c r="G620" s="1" t="s">
        <v>68</v>
      </c>
      <c r="H620" s="36">
        <f t="shared" ref="H620" si="832">H619</f>
        <v>0.84748827491499767</v>
      </c>
      <c r="I620" s="36">
        <f t="shared" ref="I620" si="833">I619</f>
        <v>0.7858271198561475</v>
      </c>
      <c r="J620" s="36">
        <f t="shared" ref="J620" si="834">J619</f>
        <v>0.72416596479729733</v>
      </c>
      <c r="K620" s="36">
        <f t="shared" ref="K620" si="835">K619</f>
        <v>0.66250480973845072</v>
      </c>
      <c r="L620" s="36">
        <f t="shared" ref="L620" si="836">L619</f>
        <v>0.61317588569136916</v>
      </c>
      <c r="M620" s="36">
        <f t="shared" ref="M620" si="837">M619</f>
        <v>0.61317588569136916</v>
      </c>
      <c r="N620" s="36">
        <f t="shared" ref="N620" si="838">N619</f>
        <v>0.61317588569136916</v>
      </c>
      <c r="O620" s="36">
        <f t="shared" ref="O620" si="839">O619</f>
        <v>0.61317588569136916</v>
      </c>
      <c r="P620" s="36">
        <f t="shared" ref="P620" si="840">P619</f>
        <v>0.61317588569136916</v>
      </c>
      <c r="Q620" s="36">
        <f t="shared" ref="Q620" si="841">Q619</f>
        <v>0.61317588569136916</v>
      </c>
      <c r="R620" s="36">
        <f t="shared" ref="R620" si="842">R619</f>
        <v>0.61317588569136916</v>
      </c>
      <c r="T620" s="14"/>
      <c r="U620" s="14"/>
      <c r="V620" s="5"/>
      <c r="W620" s="5"/>
      <c r="X620" s="5"/>
      <c r="Y620" s="5"/>
      <c r="Z620" s="5"/>
      <c r="AA620" s="5"/>
      <c r="AB620" s="5"/>
      <c r="AC620" s="5"/>
      <c r="AD620" s="5"/>
      <c r="AE620" s="5"/>
      <c r="AF620" s="5"/>
      <c r="AG620" s="5"/>
      <c r="AH620" s="5"/>
      <c r="AI620" s="5"/>
      <c r="AJ620" s="5"/>
      <c r="AK620" s="5"/>
      <c r="AL620" s="5"/>
      <c r="AM620" s="5"/>
      <c r="AN620" s="5"/>
      <c r="AO620" s="18"/>
      <c r="AP620" s="18"/>
      <c r="AQ620" s="18"/>
      <c r="AR620" s="18"/>
      <c r="AS620" s="18"/>
      <c r="AT620" s="18"/>
    </row>
    <row r="621" spans="1:48" x14ac:dyDescent="0.2">
      <c r="A621" s="21" t="str">
        <f t="shared" si="771"/>
        <v>CIMS.CAN.YT.Transportation Personal.Intercity RailRail Intercity DieselMarket share</v>
      </c>
      <c r="B621" s="1" t="s">
        <v>347</v>
      </c>
      <c r="C621" s="1" t="s">
        <v>216</v>
      </c>
      <c r="D621" s="1" t="s">
        <v>225</v>
      </c>
      <c r="E621" s="1" t="s">
        <v>72</v>
      </c>
      <c r="G621" s="1" t="s">
        <v>73</v>
      </c>
      <c r="H621" s="14">
        <f t="shared" ref="H621" si="843">T621</f>
        <v>1</v>
      </c>
      <c r="I621" s="14"/>
      <c r="J621" s="14"/>
      <c r="K621" s="14"/>
      <c r="L621" s="14"/>
      <c r="M621" s="14"/>
      <c r="N621" s="14"/>
      <c r="O621" s="14"/>
      <c r="P621" s="14"/>
      <c r="Q621" s="14"/>
      <c r="R621" s="14"/>
      <c r="T621" s="14">
        <f>YT!C$309</f>
        <v>1</v>
      </c>
      <c r="U621" s="14"/>
      <c r="V621" s="14"/>
      <c r="W621" s="14"/>
      <c r="X621" s="14"/>
      <c r="Y621" s="14"/>
      <c r="Z621" s="14"/>
      <c r="AA621" s="14"/>
      <c r="AB621" s="14"/>
      <c r="AC621" s="14"/>
      <c r="AD621" s="14"/>
      <c r="AE621" s="14"/>
      <c r="AF621" s="14"/>
      <c r="AG621" s="14"/>
      <c r="AH621" s="14"/>
      <c r="AI621" s="14"/>
      <c r="AJ621" s="14"/>
      <c r="AK621" s="14"/>
      <c r="AL621" s="14"/>
      <c r="AM621" s="14"/>
      <c r="AN621" s="14"/>
      <c r="AO621" s="35"/>
      <c r="AP621" s="35"/>
      <c r="AQ621" s="35"/>
      <c r="AR621" s="35"/>
      <c r="AS621" s="35"/>
      <c r="AT621" s="35"/>
    </row>
    <row r="622" spans="1:48" x14ac:dyDescent="0.2">
      <c r="A622" s="21" t="str">
        <f t="shared" si="771"/>
        <v>CIMS.CAN.YT.Transportation Personal.Intercity RailRail Intercity DieselService requestedCIMS.CAN.YT.Fuel Blends.Diesel_Transportation</v>
      </c>
      <c r="B622" s="1" t="s">
        <v>347</v>
      </c>
      <c r="C622" s="1" t="s">
        <v>216</v>
      </c>
      <c r="D622" s="1" t="s">
        <v>225</v>
      </c>
      <c r="E622" s="1" t="s">
        <v>71</v>
      </c>
      <c r="F622" s="1" t="s">
        <v>440</v>
      </c>
      <c r="G622" s="1" t="s">
        <v>68</v>
      </c>
      <c r="H622" s="14" cm="1">
        <f t="array" ref="H622">TREND($T622:$AM622,$T$2:$AM$2,H$1)</f>
        <v>1.9938942624324696</v>
      </c>
      <c r="I622" s="14" cm="1">
        <f t="array" ref="I622">TREND($T622:$AM622,$T$2:$AM$2,I$1)</f>
        <v>1.8539965299869507</v>
      </c>
      <c r="J622" s="14" cm="1">
        <f t="array" ref="J622">TREND($T622:$AM622,$T$2:$AM$2,J$1)</f>
        <v>1.7140987975414319</v>
      </c>
      <c r="K622" s="14" cm="1">
        <f t="array" ref="K622">TREND($T622:$AM622,$T$2:$AM$2,K$1)</f>
        <v>1.5742010650959131</v>
      </c>
      <c r="L622" s="14" cm="1">
        <f t="array" ref="L622">TREND($T622:$AM622,$T$2:$AM$2,L$1)</f>
        <v>1.4622828791394937</v>
      </c>
      <c r="M622" s="49">
        <f t="shared" ref="M622:R622" si="844">L622</f>
        <v>1.4622828791394937</v>
      </c>
      <c r="N622" s="49">
        <f t="shared" si="844"/>
        <v>1.4622828791394937</v>
      </c>
      <c r="O622" s="49">
        <f t="shared" si="844"/>
        <v>1.4622828791394937</v>
      </c>
      <c r="P622" s="49">
        <f t="shared" si="844"/>
        <v>1.4622828791394937</v>
      </c>
      <c r="Q622" s="49">
        <f t="shared" si="844"/>
        <v>1.4622828791394937</v>
      </c>
      <c r="R622" s="49">
        <f t="shared" si="844"/>
        <v>1.4622828791394937</v>
      </c>
      <c r="T622" s="14">
        <f>YT!C$305*1000</f>
        <v>1.9204814702161503</v>
      </c>
      <c r="U622" s="14">
        <f>YT!D$305*1000</f>
        <v>1.9062958973226389</v>
      </c>
      <c r="V622" s="14">
        <f>YT!E$305*1000</f>
        <v>1.7229657590389664</v>
      </c>
      <c r="W622" s="14">
        <f>YT!F$305*1000</f>
        <v>1.8189688785841385</v>
      </c>
      <c r="X622" s="14">
        <f>YT!G$305*1000</f>
        <v>1.7892432735268202</v>
      </c>
      <c r="Y622" s="14">
        <f>YT!H$305*1000</f>
        <v>1.804521479870189</v>
      </c>
      <c r="Z622" s="14">
        <f>YT!I$305*1000</f>
        <v>1.860318060009059</v>
      </c>
      <c r="AA622" s="14">
        <f>YT!J$305*1000</f>
        <v>1.9299981761934748</v>
      </c>
      <c r="AB622" s="14">
        <f>YT!K$305*1000</f>
        <v>2.002403618640241</v>
      </c>
      <c r="AC622" s="14">
        <f>YT!L$305*1000</f>
        <v>2.1184623504972575</v>
      </c>
      <c r="AD622" s="14">
        <f>YT!M$305*1000</f>
        <v>1.7607334956010352</v>
      </c>
      <c r="AE622" s="14">
        <f>YT!N$305*1000</f>
        <v>1.9674762708364484</v>
      </c>
      <c r="AF622" s="14">
        <f>YT!O$305*1000</f>
        <v>1.7315564626900113</v>
      </c>
      <c r="AG622" s="14">
        <f>YT!P$305*1000</f>
        <v>1.5376984562923772</v>
      </c>
      <c r="AH622" s="14">
        <f>YT!Q$305*1000</f>
        <v>1.4943592494671181</v>
      </c>
      <c r="AI622" s="14">
        <f>YT!R$305*1000</f>
        <v>1.4819527024072694</v>
      </c>
      <c r="AJ622" s="14">
        <f>YT!S$305*1000</f>
        <v>1.4353415308792774</v>
      </c>
      <c r="AK622" s="14">
        <f>YT!T$305*1000</f>
        <v>1.4951849009798979</v>
      </c>
      <c r="AL622" s="14">
        <f>YT!U$305*1000</f>
        <v>1.4602077368814363</v>
      </c>
      <c r="AM622" s="14">
        <f>YT!V$305*1000</f>
        <v>1.3236016457859263</v>
      </c>
      <c r="AN622" s="36"/>
      <c r="AO622" s="18"/>
      <c r="AP622" s="18"/>
      <c r="AQ622" s="18"/>
      <c r="AR622" s="18"/>
      <c r="AS622" s="18"/>
      <c r="AT622" s="18"/>
    </row>
    <row r="623" spans="1:48" x14ac:dyDescent="0.2">
      <c r="A623" s="21" t="str">
        <f>B623&amp;D623&amp;E623&amp;F623</f>
        <v>CIMS.CAN.YT.Transportation Personal.Mode.Intercity AirAir IntercityMarket share</v>
      </c>
      <c r="B623" s="1" t="s">
        <v>340</v>
      </c>
      <c r="C623" s="1" t="s">
        <v>216</v>
      </c>
      <c r="D623" s="1" t="s">
        <v>406</v>
      </c>
      <c r="E623" s="1" t="s">
        <v>72</v>
      </c>
      <c r="G623" s="1" t="s">
        <v>73</v>
      </c>
      <c r="H623" s="14">
        <f t="shared" ref="H623" si="845">T623</f>
        <v>1</v>
      </c>
      <c r="I623" s="14"/>
      <c r="J623" s="14"/>
      <c r="K623" s="14"/>
      <c r="L623" s="14"/>
      <c r="M623" s="14"/>
      <c r="N623" s="14"/>
      <c r="O623" s="14"/>
      <c r="P623" s="14"/>
      <c r="Q623" s="14"/>
      <c r="R623" s="14"/>
      <c r="T623" s="36">
        <v>1</v>
      </c>
      <c r="U623" s="14"/>
      <c r="V623" s="14"/>
      <c r="W623" s="14"/>
      <c r="X623" s="14"/>
      <c r="Y623" s="14"/>
      <c r="Z623" s="14"/>
      <c r="AA623" s="14"/>
      <c r="AB623" s="14"/>
      <c r="AC623" s="14"/>
      <c r="AD623" s="14"/>
      <c r="AE623" s="14"/>
      <c r="AF623" s="14"/>
      <c r="AG623" s="14"/>
      <c r="AH623" s="14"/>
      <c r="AI623" s="14"/>
      <c r="AJ623" s="14"/>
      <c r="AK623" s="14"/>
      <c r="AL623" s="14"/>
      <c r="AM623" s="14"/>
      <c r="AN623" s="14"/>
      <c r="AO623" s="35"/>
      <c r="AP623" s="35"/>
      <c r="AQ623" s="35"/>
      <c r="AR623" s="35"/>
      <c r="AS623" s="35"/>
      <c r="AT623" s="35"/>
    </row>
    <row r="624" spans="1:48" x14ac:dyDescent="0.2">
      <c r="A624" s="21" t="str">
        <f>B624&amp;D624&amp;E624&amp;F624</f>
        <v>CIMS.CAN.YT.Transportation Personal.Mode.Intercity AirAir IntercityService requestedCIMS.Generic Fuels.Jet Fuel</v>
      </c>
      <c r="B624" s="1" t="s">
        <v>340</v>
      </c>
      <c r="C624" s="1" t="s">
        <v>216</v>
      </c>
      <c r="D624" s="1" t="s">
        <v>406</v>
      </c>
      <c r="E624" s="1" t="s">
        <v>71</v>
      </c>
      <c r="F624" s="1" t="s">
        <v>407</v>
      </c>
      <c r="G624" s="1" t="s">
        <v>68</v>
      </c>
      <c r="H624" s="14" cm="1">
        <f t="array" ref="H624">TREND($T624:$AM624,$T$2:$AM$2,H$1)</f>
        <v>3.318720661430973</v>
      </c>
      <c r="I624" s="14" cm="1">
        <f t="array" ref="I624">TREND($T624:$AM624,$T$2:$AM$2,I$1)</f>
        <v>2.9481661104022976</v>
      </c>
      <c r="J624" s="14" cm="1">
        <f t="array" ref="J624">TREND($T624:$AM624,$T$2:$AM$2,J$1)</f>
        <v>2.5776115593735938</v>
      </c>
      <c r="K624" s="14" cm="1">
        <f t="array" ref="K624">TREND($T624:$AM624,$T$2:$AM$2,K$1)</f>
        <v>2.2070570083448899</v>
      </c>
      <c r="L624" s="14" cm="1">
        <f t="array" ref="L624">TREND($T624:$AM624,$T$2:$AM$2,L$1)</f>
        <v>1.9106133675219326</v>
      </c>
      <c r="M624" s="49">
        <f t="shared" ref="M624:R624" si="846">L624</f>
        <v>1.9106133675219326</v>
      </c>
      <c r="N624" s="49">
        <f t="shared" si="846"/>
        <v>1.9106133675219326</v>
      </c>
      <c r="O624" s="49">
        <f t="shared" si="846"/>
        <v>1.9106133675219326</v>
      </c>
      <c r="P624" s="49">
        <f t="shared" si="846"/>
        <v>1.9106133675219326</v>
      </c>
      <c r="Q624" s="49">
        <f t="shared" si="846"/>
        <v>1.9106133675219326</v>
      </c>
      <c r="R624" s="49">
        <f t="shared" si="846"/>
        <v>1.9106133675219326</v>
      </c>
      <c r="T624" s="14">
        <f>YT!C$343*1000</f>
        <v>3.1596164623055474</v>
      </c>
      <c r="U624" s="14">
        <f>YT!D$343*1000</f>
        <v>2.9527205259250113</v>
      </c>
      <c r="V624" s="14">
        <f>YT!E$343*1000</f>
        <v>3.1966198718371959</v>
      </c>
      <c r="W624" s="14">
        <f>YT!F$343*1000</f>
        <v>3.3390322912595209</v>
      </c>
      <c r="X624" s="14">
        <f>YT!G$343*1000</f>
        <v>3.3010495245419489</v>
      </c>
      <c r="Y624" s="14">
        <f>YT!H$343*1000</f>
        <v>3.2499116413728988</v>
      </c>
      <c r="Z624" s="14">
        <f>YT!I$343*1000</f>
        <v>2.9989696576940408</v>
      </c>
      <c r="AA624" s="14">
        <f>YT!J$343*1000</f>
        <v>2.8713729955656526</v>
      </c>
      <c r="AB624" s="14">
        <f>YT!K$343*1000</f>
        <v>2.6388362787875428</v>
      </c>
      <c r="AC624" s="14">
        <f>YT!L$343*1000</f>
        <v>2.5195506570255959</v>
      </c>
      <c r="AD624" s="14">
        <f>YT!M$343*1000</f>
        <v>2.344412770084316</v>
      </c>
      <c r="AE624" s="14">
        <f>YT!N$343*1000</f>
        <v>2.2018908332017646</v>
      </c>
      <c r="AF624" s="14">
        <f>YT!O$343*1000</f>
        <v>2.3656422106079771</v>
      </c>
      <c r="AG624" s="14">
        <f>YT!P$343*1000</f>
        <v>2.464393491084564</v>
      </c>
      <c r="AH624" s="14">
        <f>YT!Q$343*1000</f>
        <v>2.2585512599907176</v>
      </c>
      <c r="AI624" s="14">
        <f>YT!R$343*1000</f>
        <v>2.194275526362337</v>
      </c>
      <c r="AJ624" s="14">
        <f>YT!S$343*1000</f>
        <v>2.0550901367253114</v>
      </c>
      <c r="AK624" s="14">
        <f>YT!T$343*1000</f>
        <v>2.025647453768229</v>
      </c>
      <c r="AL624" s="14">
        <f>YT!U$343*1000</f>
        <v>2.094336584172769</v>
      </c>
      <c r="AM624" s="14">
        <f>YT!V$343*1000</f>
        <v>2.0614201172162478</v>
      </c>
      <c r="AN624" s="36"/>
      <c r="AO624" s="18"/>
      <c r="AP624" s="18"/>
      <c r="AQ624" s="18"/>
      <c r="AR624" s="18"/>
      <c r="AS624" s="18"/>
      <c r="AT624" s="18"/>
    </row>
    <row r="625" spans="1:48" x14ac:dyDescent="0.2">
      <c r="H625" s="3"/>
      <c r="I625" s="3"/>
      <c r="J625" s="3"/>
      <c r="K625" s="3"/>
      <c r="L625" s="3"/>
      <c r="M625" s="3"/>
      <c r="N625" s="3"/>
      <c r="O625" s="3"/>
      <c r="P625" s="3"/>
      <c r="Q625" s="3"/>
      <c r="R625" s="3"/>
    </row>
    <row r="626" spans="1:48" x14ac:dyDescent="0.2">
      <c r="A626" s="21" t="str">
        <f t="shared" ref="A626:A674" si="847">B626&amp;D626&amp;E626&amp;F626</f>
        <v>CIMS.CAN.NTService requestedCIMS.CAN.NT.Transportation Personal</v>
      </c>
      <c r="B626" s="1" t="s">
        <v>62</v>
      </c>
      <c r="C626" s="1" t="s">
        <v>217</v>
      </c>
      <c r="E626" s="1" t="s">
        <v>71</v>
      </c>
      <c r="F626" s="6" t="s">
        <v>114</v>
      </c>
      <c r="G626" s="1" t="s">
        <v>139</v>
      </c>
      <c r="H626" s="5">
        <f t="shared" ref="H626:R626" si="848">INDEX($T626:$AT626,MATCH(H$1,$T$2:$AT$2,0))</f>
        <v>81363721.296521381</v>
      </c>
      <c r="I626" s="5">
        <f t="shared" si="848"/>
        <v>79617700.411695436</v>
      </c>
      <c r="J626" s="5">
        <f t="shared" si="848"/>
        <v>86332906.154477671</v>
      </c>
      <c r="K626" s="5">
        <f t="shared" si="848"/>
        <v>84861087.789213389</v>
      </c>
      <c r="L626" s="5">
        <f t="shared" si="848"/>
        <v>108247606.27170743</v>
      </c>
      <c r="M626" s="5">
        <f t="shared" si="848"/>
        <v>112547433.47887592</v>
      </c>
      <c r="N626" s="5">
        <f t="shared" si="848"/>
        <v>117805620.19624603</v>
      </c>
      <c r="O626" s="5">
        <f t="shared" si="848"/>
        <v>123240383.6480691</v>
      </c>
      <c r="P626" s="5">
        <f t="shared" si="848"/>
        <v>129284237.31513698</v>
      </c>
      <c r="Q626" s="5">
        <f t="shared" si="848"/>
        <v>135973380.46174955</v>
      </c>
      <c r="R626" s="5">
        <f t="shared" si="848"/>
        <v>143347569.9591462</v>
      </c>
      <c r="T626" s="5">
        <f>SUM(NT!C$72,NT!C$107,NT!C$142,NT!C$177,NT!C$212,NT!C$247,NT!C$287,NT!C$325)*1000+T631</f>
        <v>81363721.296521381</v>
      </c>
      <c r="U626" s="5">
        <f>SUM(NT!D$72,NT!D$107,NT!D$142,NT!D$177,NT!D$212,NT!D$247,NT!D$287,NT!D$325)*1000+U631</f>
        <v>78928347.41801782</v>
      </c>
      <c r="V626" s="5">
        <f>SUM(NT!E$72,NT!E$107,NT!E$142,NT!E$177,NT!E$212,NT!E$247,NT!E$287,NT!E$325)*1000+V631</f>
        <v>81721743.099853262</v>
      </c>
      <c r="W626" s="5">
        <f>SUM(NT!F$72,NT!F$107,NT!F$142,NT!F$177,NT!F$212,NT!F$247,NT!F$287,NT!F$325)*1000+W631</f>
        <v>79020667.204084948</v>
      </c>
      <c r="X626" s="5">
        <f>SUM(NT!G$72,NT!G$107,NT!G$142,NT!G$177,NT!G$212,NT!G$247,NT!G$287,NT!G$325)*1000+X631</f>
        <v>81165129.075131118</v>
      </c>
      <c r="Y626" s="5">
        <f>SUM(NT!H$72,NT!H$107,NT!H$142,NT!H$177,NT!H$212,NT!H$247,NT!H$287,NT!H$325)*1000+Y631</f>
        <v>79617700.411695436</v>
      </c>
      <c r="Z626" s="5">
        <f>SUM(NT!I$72,NT!I$107,NT!I$142,NT!I$177,NT!I$212,NT!I$247,NT!I$287,NT!I$325)*1000+Z631</f>
        <v>77961834.671691328</v>
      </c>
      <c r="AA626" s="5">
        <f>SUM(NT!J$72,NT!J$107,NT!J$142,NT!J$177,NT!J$212,NT!J$247,NT!J$287,NT!J$325)*1000+AA631</f>
        <v>82106993.750928044</v>
      </c>
      <c r="AB626" s="5">
        <f>SUM(NT!K$72,NT!K$107,NT!K$142,NT!K$177,NT!K$212,NT!K$247,NT!K$287,NT!K$325)*1000+AB631</f>
        <v>82839074.088786751</v>
      </c>
      <c r="AC626" s="5">
        <f>SUM(NT!L$72,NT!L$107,NT!L$142,NT!L$177,NT!L$212,NT!L$247,NT!L$287,NT!L$325)*1000+AC631</f>
        <v>80823871.646171331</v>
      </c>
      <c r="AD626" s="5">
        <f>SUM(NT!M$72,NT!M$107,NT!M$142,NT!M$177,NT!M$212,NT!M$247,NT!M$287,NT!M$325)*1000+AD631</f>
        <v>86332906.154477671</v>
      </c>
      <c r="AE626" s="5">
        <f>SUM(NT!N$72,NT!N$107,NT!N$142,NT!N$177,NT!N$212,NT!N$247,NT!N$287,NT!N$325)*1000+AE631</f>
        <v>85601235.751767904</v>
      </c>
      <c r="AF626" s="5">
        <f>SUM(NT!O$72,NT!O$107,NT!O$142,NT!O$177,NT!O$212,NT!O$247,NT!O$287,NT!O$325)*1000+AF631</f>
        <v>83077466.239570156</v>
      </c>
      <c r="AG626" s="5">
        <f>SUM(NT!P$72,NT!P$107,NT!P$142,NT!P$177,NT!P$212,NT!P$247,NT!P$287,NT!P$325)*1000+AG631</f>
        <v>84593477.338095322</v>
      </c>
      <c r="AH626" s="5">
        <f>SUM(NT!Q$72,NT!Q$107,NT!Q$142,NT!Q$177,NT!Q$212,NT!Q$247,NT!Q$287,NT!Q$325)*1000+AH631</f>
        <v>85442294.020550743</v>
      </c>
      <c r="AI626" s="5">
        <f>SUM(NT!R$72,NT!R$107,NT!R$142,NT!R$177,NT!R$212,NT!R$247,NT!R$287,NT!R$325)*1000+AI631</f>
        <v>84861087.789213389</v>
      </c>
      <c r="AJ626" s="5">
        <f>SUM(NT!S$72,NT!S$107,NT!S$142,NT!S$177,NT!S$212,NT!S$247,NT!S$287,NT!S$325)*1000+AJ631</f>
        <v>91495871.226876378</v>
      </c>
      <c r="AK626" s="5">
        <f>SUM(NT!T$72,NT!T$107,NT!T$142,NT!T$177,NT!T$212,NT!T$247,NT!T$287,NT!T$325)*1000+AK631</f>
        <v>98563557.890651301</v>
      </c>
      <c r="AL626" s="5">
        <f>SUM(NT!U$72,NT!U$107,NT!U$142,NT!U$177,NT!U$212,NT!U$247,NT!U$287,NT!U$325)*1000+AL631</f>
        <v>107677126.41887067</v>
      </c>
      <c r="AM626" s="5">
        <f>SUM(NT!V$72,NT!V$107,NT!V$142,NT!V$177,NT!V$212,NT!V$247,NT!V$287,NT!V$325)*1000+AM631</f>
        <v>108247606.27170743</v>
      </c>
      <c r="AN626" s="5">
        <f>SUM(NT!W$72,NT!W$107,NT!W$142,NT!W$177,NT!W$212,NT!W$247,NT!W$287,NT!W$325)*1000+AN631</f>
        <v>77387398.751512855</v>
      </c>
      <c r="AO626" s="18">
        <f t="shared" ref="AO626" si="849">SUM(AO628:AO630)</f>
        <v>112547433.47887592</v>
      </c>
      <c r="AP626" s="18">
        <f t="shared" ref="AP626:AT626" si="850">SUM(AP628:AP631)</f>
        <v>117805620.19624603</v>
      </c>
      <c r="AQ626" s="18">
        <f t="shared" si="850"/>
        <v>123240383.6480691</v>
      </c>
      <c r="AR626" s="18">
        <f t="shared" si="850"/>
        <v>129284237.31513698</v>
      </c>
      <c r="AS626" s="18">
        <f t="shared" si="850"/>
        <v>135973380.46174955</v>
      </c>
      <c r="AT626" s="18">
        <f t="shared" si="850"/>
        <v>143347569.9591462</v>
      </c>
    </row>
    <row r="627" spans="1:48" x14ac:dyDescent="0.2">
      <c r="A627" s="21" t="str">
        <f t="shared" si="847"/>
        <v>CIMS.CAN.NT.Transportation PersonalService requestedCIMS.CAN.NT.Transportation Personal.Mode</v>
      </c>
      <c r="B627" s="1" t="s">
        <v>114</v>
      </c>
      <c r="C627" s="1" t="s">
        <v>217</v>
      </c>
      <c r="E627" s="1" t="s">
        <v>71</v>
      </c>
      <c r="F627" s="1" t="s">
        <v>348</v>
      </c>
      <c r="G627" s="1" t="s">
        <v>139</v>
      </c>
      <c r="H627" s="22">
        <v>1</v>
      </c>
      <c r="I627" s="22">
        <v>1</v>
      </c>
      <c r="J627" s="22">
        <v>1</v>
      </c>
      <c r="K627" s="22">
        <v>1</v>
      </c>
      <c r="L627" s="22">
        <v>1</v>
      </c>
      <c r="M627" s="22">
        <v>1</v>
      </c>
      <c r="N627" s="22">
        <v>1</v>
      </c>
      <c r="O627" s="22">
        <v>1</v>
      </c>
      <c r="P627" s="22">
        <v>1</v>
      </c>
      <c r="Q627" s="22">
        <v>1</v>
      </c>
      <c r="R627" s="22">
        <v>1</v>
      </c>
      <c r="T627" s="22"/>
      <c r="U627" s="22"/>
      <c r="V627" s="22"/>
      <c r="W627" s="22"/>
      <c r="X627" s="22"/>
      <c r="Y627" s="22"/>
      <c r="Z627" s="22"/>
      <c r="AA627" s="22"/>
      <c r="AB627" s="22"/>
      <c r="AC627" s="22"/>
      <c r="AD627" s="22"/>
      <c r="AE627" s="22"/>
      <c r="AF627" s="22"/>
      <c r="AG627" s="22"/>
      <c r="AH627" s="22"/>
      <c r="AI627" s="22"/>
      <c r="AJ627" s="22"/>
      <c r="AK627" s="22"/>
      <c r="AL627" s="22"/>
      <c r="AM627" s="22"/>
      <c r="AN627" s="22"/>
      <c r="AO627" s="24"/>
      <c r="AP627" s="24"/>
      <c r="AQ627" s="24"/>
      <c r="AR627" s="24"/>
      <c r="AS627" s="24"/>
      <c r="AT627" s="24"/>
    </row>
    <row r="628" spans="1:48" x14ac:dyDescent="0.2">
      <c r="A628" s="21" t="str">
        <f t="shared" si="847"/>
        <v>CIMS.CAN.NT.Transportation Personal.ModeService requestedCIMS.CAN.NT.Transportation Personal.Mode.Urban</v>
      </c>
      <c r="B628" s="1" t="s">
        <v>348</v>
      </c>
      <c r="C628" s="1" t="s">
        <v>217</v>
      </c>
      <c r="E628" s="1" t="s">
        <v>71</v>
      </c>
      <c r="F628" s="1" t="s">
        <v>349</v>
      </c>
      <c r="G628" s="1" t="s">
        <v>139</v>
      </c>
      <c r="H628" s="14">
        <f t="shared" ref="H628:R628" si="851">INDEX($T628:$AT628,MATCH(H$1,$T$2:$AT$2,0))/INDEX($T626:$AT626,MATCH(H$1,$T$2:$AT$2,0))</f>
        <v>0.45767079429549573</v>
      </c>
      <c r="I628" s="14">
        <f t="shared" si="851"/>
        <v>0.47500430046523417</v>
      </c>
      <c r="J628" s="14">
        <f t="shared" si="851"/>
        <v>0.42963814692345914</v>
      </c>
      <c r="K628" s="14">
        <f t="shared" si="851"/>
        <v>0.45313821263806126</v>
      </c>
      <c r="L628" s="14">
        <f t="shared" si="851"/>
        <v>0.40327085608601865</v>
      </c>
      <c r="M628" s="14">
        <f t="shared" si="851"/>
        <v>0.3986331441086633</v>
      </c>
      <c r="N628" s="14">
        <f t="shared" si="851"/>
        <v>0.39286742396253105</v>
      </c>
      <c r="O628" s="14">
        <f t="shared" si="851"/>
        <v>0.38873237260920013</v>
      </c>
      <c r="P628" s="14">
        <f t="shared" si="851"/>
        <v>0.38483432949651442</v>
      </c>
      <c r="Q628" s="14">
        <f t="shared" si="851"/>
        <v>0.38118361392815719</v>
      </c>
      <c r="R628" s="14">
        <f t="shared" si="851"/>
        <v>0.37778471588389734</v>
      </c>
      <c r="T628" s="5">
        <f t="shared" ref="T628:AT628" si="852">SUM(T632:T634)/(1-$H631)</f>
        <v>37237798.952616282</v>
      </c>
      <c r="U628" s="5">
        <f t="shared" si="852"/>
        <v>37317350.016995922</v>
      </c>
      <c r="V628" s="5">
        <f t="shared" si="852"/>
        <v>38396608.600510657</v>
      </c>
      <c r="W628" s="5">
        <f t="shared" si="852"/>
        <v>38349259.483630694</v>
      </c>
      <c r="X628" s="5">
        <f t="shared" si="852"/>
        <v>38615027.003792256</v>
      </c>
      <c r="Y628" s="5">
        <f t="shared" si="852"/>
        <v>37818750.088707976</v>
      </c>
      <c r="Z628" s="5">
        <f t="shared" si="852"/>
        <v>36173850.091992594</v>
      </c>
      <c r="AA628" s="5">
        <f t="shared" si="852"/>
        <v>37619396.87109834</v>
      </c>
      <c r="AB628" s="5">
        <f t="shared" si="852"/>
        <v>36843486.383570522</v>
      </c>
      <c r="AC628" s="5">
        <f t="shared" si="852"/>
        <v>36093941.238384791</v>
      </c>
      <c r="AD628" s="5">
        <f t="shared" si="852"/>
        <v>37091909.818726689</v>
      </c>
      <c r="AE628" s="5">
        <f t="shared" si="852"/>
        <v>34943969.311139621</v>
      </c>
      <c r="AF628" s="5">
        <f t="shared" si="852"/>
        <v>36300182.228016406</v>
      </c>
      <c r="AG628" s="5">
        <f t="shared" si="852"/>
        <v>37153549.436260283</v>
      </c>
      <c r="AH628" s="5">
        <f t="shared" si="852"/>
        <v>37343838.67426189</v>
      </c>
      <c r="AI628" s="5">
        <f t="shared" si="852"/>
        <v>38453801.643325761</v>
      </c>
      <c r="AJ628" s="5">
        <f t="shared" si="852"/>
        <v>41581207.819813311</v>
      </c>
      <c r="AK628" s="5">
        <f t="shared" si="852"/>
        <v>43174043.869228162</v>
      </c>
      <c r="AL628" s="5">
        <f t="shared" si="852"/>
        <v>43694732.679456897</v>
      </c>
      <c r="AM628" s="5">
        <f t="shared" si="852"/>
        <v>43653104.850453734</v>
      </c>
      <c r="AN628" s="5">
        <f t="shared" si="852"/>
        <v>40559021.005586989</v>
      </c>
      <c r="AO628" s="5">
        <f t="shared" si="852"/>
        <v>44865137.269044943</v>
      </c>
      <c r="AP628" s="5">
        <f t="shared" si="852"/>
        <v>46281990.534807496</v>
      </c>
      <c r="AQ628" s="5">
        <f t="shared" si="852"/>
        <v>47907526.73678197</v>
      </c>
      <c r="AR628" s="5">
        <f t="shared" si="852"/>
        <v>49753012.781638987</v>
      </c>
      <c r="AS628" s="5">
        <f t="shared" si="852"/>
        <v>51830824.562437974</v>
      </c>
      <c r="AT628" s="5">
        <f t="shared" si="852"/>
        <v>54154520.989663146</v>
      </c>
    </row>
    <row r="629" spans="1:48" x14ac:dyDescent="0.2">
      <c r="A629" s="21" t="str">
        <f t="shared" si="847"/>
        <v>CIMS.CAN.NT.Transportation Personal.ModeService requestedCIMS.CAN.NT.Transportation Personal.Mode.Intercity Land</v>
      </c>
      <c r="B629" s="1" t="s">
        <v>348</v>
      </c>
      <c r="C629" s="1" t="s">
        <v>217</v>
      </c>
      <c r="E629" s="1" t="s">
        <v>71</v>
      </c>
      <c r="F629" s="1" t="s">
        <v>350</v>
      </c>
      <c r="G629" s="1" t="s">
        <v>139</v>
      </c>
      <c r="H629" s="14">
        <f t="shared" ref="H629:R629" si="853">INDEX($T629:$AT629,MATCH(H$1,$T$2:$AT$2,0))/INDEX($T626:$AT626,MATCH(H$1,$T$2:$AT$2,0))</f>
        <v>0.32299970963986419</v>
      </c>
      <c r="I629" s="14">
        <f t="shared" si="853"/>
        <v>0.3209862609098747</v>
      </c>
      <c r="J629" s="14">
        <f t="shared" si="853"/>
        <v>0.28309342181055114</v>
      </c>
      <c r="K629" s="14">
        <f t="shared" si="853"/>
        <v>0.30860467530722935</v>
      </c>
      <c r="L629" s="14">
        <f t="shared" si="853"/>
        <v>0.27304289048389319</v>
      </c>
      <c r="M629" s="14">
        <f t="shared" si="853"/>
        <v>0.26598684645300186</v>
      </c>
      <c r="N629" s="14">
        <f t="shared" si="853"/>
        <v>0.25845952227472085</v>
      </c>
      <c r="O629" s="14">
        <f t="shared" si="853"/>
        <v>0.25235319804352874</v>
      </c>
      <c r="P629" s="14">
        <f t="shared" si="853"/>
        <v>0.24671632424889159</v>
      </c>
      <c r="Q629" s="14">
        <f t="shared" si="853"/>
        <v>0.24153409743709067</v>
      </c>
      <c r="R629" s="14">
        <f t="shared" si="853"/>
        <v>0.23678803123501546</v>
      </c>
      <c r="T629" s="5">
        <f t="shared" ref="T629:AT629" si="854">SUM(T637:T639)</f>
        <v>26280458.353995241</v>
      </c>
      <c r="U629" s="5">
        <f t="shared" si="854"/>
        <v>25992177.944496308</v>
      </c>
      <c r="V629" s="5">
        <f t="shared" si="854"/>
        <v>26548164.965840507</v>
      </c>
      <c r="W629" s="5">
        <f t="shared" si="854"/>
        <v>25908082.840656422</v>
      </c>
      <c r="X629" s="5">
        <f t="shared" si="854"/>
        <v>26618319.706668753</v>
      </c>
      <c r="Y629" s="5">
        <f t="shared" si="854"/>
        <v>25556187.957392707</v>
      </c>
      <c r="Z629" s="5">
        <f t="shared" si="854"/>
        <v>23713405.711942125</v>
      </c>
      <c r="AA629" s="5">
        <f t="shared" si="854"/>
        <v>25571166.069941189</v>
      </c>
      <c r="AB629" s="5">
        <f t="shared" si="854"/>
        <v>24538387.478298027</v>
      </c>
      <c r="AC629" s="5">
        <f t="shared" si="854"/>
        <v>24160341.915693171</v>
      </c>
      <c r="AD629" s="5">
        <f t="shared" si="854"/>
        <v>24440277.818120275</v>
      </c>
      <c r="AE629" s="5">
        <f t="shared" si="854"/>
        <v>22967701.054071616</v>
      </c>
      <c r="AF629" s="5">
        <f t="shared" si="854"/>
        <v>23754685.853735611</v>
      </c>
      <c r="AG629" s="5">
        <f t="shared" si="854"/>
        <v>24673435.779950604</v>
      </c>
      <c r="AH629" s="5">
        <f t="shared" si="854"/>
        <v>25171769.591008343</v>
      </c>
      <c r="AI629" s="5">
        <f t="shared" si="854"/>
        <v>26188528.443408482</v>
      </c>
      <c r="AJ629" s="5">
        <f t="shared" si="854"/>
        <v>28809735.538005158</v>
      </c>
      <c r="AK629" s="5">
        <f t="shared" si="854"/>
        <v>29148870.615721285</v>
      </c>
      <c r="AL629" s="5">
        <f t="shared" si="854"/>
        <v>29662408.812831152</v>
      </c>
      <c r="AM629" s="5">
        <f t="shared" si="854"/>
        <v>29556239.304389402</v>
      </c>
      <c r="AN629" s="5">
        <f t="shared" si="854"/>
        <v>26552391.604979169</v>
      </c>
      <c r="AO629" s="5">
        <f t="shared" si="854"/>
        <v>29936136.90742521</v>
      </c>
      <c r="AP629" s="5">
        <f t="shared" si="854"/>
        <v>30447984.317198955</v>
      </c>
      <c r="AQ629" s="5">
        <f t="shared" si="854"/>
        <v>31100104.941701643</v>
      </c>
      <c r="AR629" s="5">
        <f t="shared" si="854"/>
        <v>31896531.813711986</v>
      </c>
      <c r="AS629" s="5">
        <f t="shared" si="854"/>
        <v>32842207.725298818</v>
      </c>
      <c r="AT629" s="5">
        <f t="shared" si="854"/>
        <v>33942988.872949876</v>
      </c>
    </row>
    <row r="630" spans="1:48" x14ac:dyDescent="0.2">
      <c r="A630" s="21" t="str">
        <f t="shared" si="847"/>
        <v>CIMS.CAN.NT.Transportation Personal.ModeService requestedCIMS.CAN.NT.Transportation Personal.Mode.Intercity Air</v>
      </c>
      <c r="B630" s="1" t="s">
        <v>348</v>
      </c>
      <c r="C630" s="1" t="s">
        <v>217</v>
      </c>
      <c r="E630" s="1" t="s">
        <v>71</v>
      </c>
      <c r="F630" s="1" t="s">
        <v>351</v>
      </c>
      <c r="G630" s="1" t="s">
        <v>139</v>
      </c>
      <c r="H630" s="14">
        <f t="shared" ref="H630:R630" si="855">INDEX($T630:$AT630,MATCH(H$1,$T$2:$AT$2,0))/INDEX($T626:$AT626,MATCH(H$1,$T$2:$AT$2,0))</f>
        <v>0.21932949606463994</v>
      </c>
      <c r="I630" s="14">
        <f t="shared" si="855"/>
        <v>0.20400943862489124</v>
      </c>
      <c r="J630" s="14">
        <f t="shared" si="855"/>
        <v>0.28726843126598972</v>
      </c>
      <c r="K630" s="14">
        <f t="shared" si="855"/>
        <v>0.23825711205470945</v>
      </c>
      <c r="L630" s="14">
        <f t="shared" si="855"/>
        <v>0.32368625343008817</v>
      </c>
      <c r="M630" s="14">
        <f t="shared" si="855"/>
        <v>0.33538000943833474</v>
      </c>
      <c r="N630" s="14">
        <f t="shared" si="855"/>
        <v>0.34517312125528687</v>
      </c>
      <c r="O630" s="14">
        <f t="shared" si="855"/>
        <v>0.3554513347137816</v>
      </c>
      <c r="P630" s="14">
        <f t="shared" si="855"/>
        <v>0.36502097806308831</v>
      </c>
      <c r="Q630" s="14">
        <f t="shared" si="855"/>
        <v>0.3738864435218065</v>
      </c>
      <c r="R630" s="14">
        <f t="shared" si="855"/>
        <v>0.38206168748345787</v>
      </c>
      <c r="T630" s="5">
        <f>SUM(NT!C$325)*1000</f>
        <v>17845463.989909846</v>
      </c>
      <c r="U630" s="5">
        <f>SUM(NT!D$325)*1000</f>
        <v>15618819.456525577</v>
      </c>
      <c r="V630" s="5">
        <f>SUM(NT!E$325)*1000</f>
        <v>16776969.533502091</v>
      </c>
      <c r="W630" s="5">
        <f>SUM(NT!F$325)*1000</f>
        <v>14763324.879797816</v>
      </c>
      <c r="X630" s="5">
        <f>SUM(NT!G$325)*1000</f>
        <v>15931782.364670087</v>
      </c>
      <c r="Y630" s="5">
        <f>SUM(NT!H$325)*1000</f>
        <v>16242762.365594758</v>
      </c>
      <c r="Z630" s="5">
        <f>SUM(NT!I$325)*1000</f>
        <v>18074578.867756616</v>
      </c>
      <c r="AA630" s="5">
        <f>SUM(NT!J$325)*1000</f>
        <v>18916430.809888519</v>
      </c>
      <c r="AB630" s="5">
        <f>SUM(NT!K$325)*1000</f>
        <v>21457200.226918187</v>
      </c>
      <c r="AC630" s="5">
        <f>SUM(NT!L$325)*1000</f>
        <v>20569588.492093377</v>
      </c>
      <c r="AD630" s="5">
        <f>SUM(NT!M$325)*1000</f>
        <v>24800718.517630711</v>
      </c>
      <c r="AE630" s="5">
        <f>SUM(NT!N$325)*1000</f>
        <v>27689565.386556663</v>
      </c>
      <c r="AF630" s="5">
        <f>SUM(NT!O$325)*1000</f>
        <v>23022598.157818124</v>
      </c>
      <c r="AG630" s="5">
        <f>SUM(NT!P$325)*1000</f>
        <v>22766492.121884432</v>
      </c>
      <c r="AH630" s="5">
        <f>SUM(NT!Q$325)*1000</f>
        <v>22926685.755280495</v>
      </c>
      <c r="AI630" s="5">
        <f>SUM(NT!R$325)*1000</f>
        <v>20218757.70247915</v>
      </c>
      <c r="AJ630" s="5">
        <f>SUM(NT!S$325)*1000</f>
        <v>21104927.869057886</v>
      </c>
      <c r="AK630" s="5">
        <f>SUM(NT!T$325)*1000</f>
        <v>26240643.405701842</v>
      </c>
      <c r="AL630" s="5">
        <f>SUM(NT!U$325)*1000</f>
        <v>34319984.926582634</v>
      </c>
      <c r="AM630" s="5">
        <f>SUM(NT!V$325)*1000</f>
        <v>35038262.116864294</v>
      </c>
      <c r="AN630" s="5">
        <f>SUM(NT!W$325)*1000</f>
        <v>10275986.140946679</v>
      </c>
      <c r="AO630" s="41">
        <f t="shared" ref="AO630" si="856">AM630*(1+$AV630)^5</f>
        <v>37746159.30240576</v>
      </c>
      <c r="AP630" s="18">
        <f t="shared" ref="AP630" si="857">AO630*(1+$AV630)^5</f>
        <v>40663333.624553099</v>
      </c>
      <c r="AQ630" s="18">
        <f t="shared" ref="AQ630" si="858">AP630*(1+$AV630)^5</f>
        <v>43805958.858344667</v>
      </c>
      <c r="AR630" s="18">
        <f t="shared" ref="AR630" si="859">AQ630*(1+$AV630)^5</f>
        <v>47191458.752911717</v>
      </c>
      <c r="AS630" s="18">
        <f t="shared" ref="AS630" si="860">AR630*(1+$AV630)^5</f>
        <v>50838603.634481035</v>
      </c>
      <c r="AT630" s="18">
        <f t="shared" ref="AT630" si="861">AS630*(1+$AV630)^5</f>
        <v>54767614.475244433</v>
      </c>
      <c r="AV630" s="46">
        <f t="shared" ref="AV630" si="862">AV578</f>
        <v>1.4999999999999999E-2</v>
      </c>
    </row>
    <row r="631" spans="1:48" x14ac:dyDescent="0.2">
      <c r="A631" s="21" t="str">
        <f t="shared" si="847"/>
        <v>CIMS.CAN.NT.Transportation Personal.Mode.UrbanWalk Cycle UrbanMarket share</v>
      </c>
      <c r="B631" s="1" t="s">
        <v>349</v>
      </c>
      <c r="C631" s="1" t="s">
        <v>217</v>
      </c>
      <c r="D631" s="1" t="s">
        <v>119</v>
      </c>
      <c r="E631" s="1" t="s">
        <v>72</v>
      </c>
      <c r="G631" s="1" t="s">
        <v>73</v>
      </c>
      <c r="H631" s="14">
        <f>Inputs!$C$85</f>
        <v>8.9086859688195987E-3</v>
      </c>
      <c r="I631" s="36">
        <f t="shared" ref="I631:R631" si="863">H631</f>
        <v>8.9086859688195987E-3</v>
      </c>
      <c r="J631" s="36">
        <f t="shared" si="863"/>
        <v>8.9086859688195987E-3</v>
      </c>
      <c r="K631" s="36">
        <f t="shared" si="863"/>
        <v>8.9086859688195987E-3</v>
      </c>
      <c r="L631" s="36">
        <f t="shared" si="863"/>
        <v>8.9086859688195987E-3</v>
      </c>
      <c r="M631" s="36">
        <f t="shared" si="863"/>
        <v>8.9086859688195987E-3</v>
      </c>
      <c r="N631" s="36">
        <f t="shared" si="863"/>
        <v>8.9086859688195987E-3</v>
      </c>
      <c r="O631" s="36">
        <f t="shared" si="863"/>
        <v>8.9086859688195987E-3</v>
      </c>
      <c r="P631" s="36">
        <f t="shared" si="863"/>
        <v>8.9086859688195987E-3</v>
      </c>
      <c r="Q631" s="36">
        <f t="shared" si="863"/>
        <v>8.9086859688195987E-3</v>
      </c>
      <c r="R631" s="36">
        <f t="shared" si="863"/>
        <v>8.9086859688195987E-3</v>
      </c>
      <c r="T631" s="5">
        <f t="shared" ref="T631:AT631" si="864">$H631*T628</f>
        <v>331739.85703889781</v>
      </c>
      <c r="U631" s="5">
        <f t="shared" si="864"/>
        <v>332448.55248994136</v>
      </c>
      <c r="V631" s="5">
        <f t="shared" si="864"/>
        <v>342063.32828962721</v>
      </c>
      <c r="W631" s="5">
        <f t="shared" si="864"/>
        <v>341641.50987644272</v>
      </c>
      <c r="X631" s="5">
        <f t="shared" si="864"/>
        <v>344009.14925427397</v>
      </c>
      <c r="Y631" s="5">
        <f t="shared" si="864"/>
        <v>336915.3682735677</v>
      </c>
      <c r="Z631" s="5">
        <f t="shared" si="864"/>
        <v>322261.47075271799</v>
      </c>
      <c r="AA631" s="5">
        <f t="shared" si="864"/>
        <v>335139.3930610097</v>
      </c>
      <c r="AB631" s="5">
        <f t="shared" si="864"/>
        <v>328227.05018771067</v>
      </c>
      <c r="AC631" s="5">
        <f t="shared" si="864"/>
        <v>321549.58786979766</v>
      </c>
      <c r="AD631" s="5">
        <f t="shared" si="864"/>
        <v>330440.17655881238</v>
      </c>
      <c r="AE631" s="5">
        <f t="shared" si="864"/>
        <v>311304.84909701219</v>
      </c>
      <c r="AF631" s="5">
        <f t="shared" si="864"/>
        <v>323386.9240803243</v>
      </c>
      <c r="AG631" s="5">
        <f t="shared" si="864"/>
        <v>330989.30455465731</v>
      </c>
      <c r="AH631" s="5">
        <f t="shared" si="864"/>
        <v>332684.53161925956</v>
      </c>
      <c r="AI631" s="5">
        <f t="shared" si="864"/>
        <v>342572.84314766823</v>
      </c>
      <c r="AJ631" s="5">
        <f t="shared" si="864"/>
        <v>370433.92267094261</v>
      </c>
      <c r="AK631" s="5">
        <f t="shared" si="864"/>
        <v>384623.99883499474</v>
      </c>
      <c r="AL631" s="5">
        <f t="shared" si="864"/>
        <v>389262.65193280083</v>
      </c>
      <c r="AM631" s="5">
        <f t="shared" si="864"/>
        <v>388891.80267664796</v>
      </c>
      <c r="AN631" s="5">
        <f t="shared" si="864"/>
        <v>361327.58134153218</v>
      </c>
      <c r="AO631" s="5">
        <f t="shared" si="864"/>
        <v>399689.41887790593</v>
      </c>
      <c r="AP631" s="5">
        <f t="shared" si="864"/>
        <v>412311.719686481</v>
      </c>
      <c r="AQ631" s="5">
        <f t="shared" si="864"/>
        <v>426793.11124081933</v>
      </c>
      <c r="AR631" s="5">
        <f t="shared" si="864"/>
        <v>443233.96687428938</v>
      </c>
      <c r="AS631" s="5">
        <f t="shared" si="864"/>
        <v>461744.53953174141</v>
      </c>
      <c r="AT631" s="5">
        <f t="shared" si="864"/>
        <v>482445.62128875853</v>
      </c>
    </row>
    <row r="632" spans="1:48" x14ac:dyDescent="0.2">
      <c r="A632" s="21" t="str">
        <f t="shared" si="847"/>
        <v>CIMS.CAN.NT.Transportation Personal.Mode.UrbanPassenger Vehicle Urban 1 PassengerMarket share</v>
      </c>
      <c r="B632" s="1" t="s">
        <v>349</v>
      </c>
      <c r="C632" s="1" t="s">
        <v>217</v>
      </c>
      <c r="D632" s="1" t="s">
        <v>121</v>
      </c>
      <c r="E632" s="1" t="s">
        <v>72</v>
      </c>
      <c r="G632" s="1" t="s">
        <v>73</v>
      </c>
      <c r="H632" s="14" cm="1">
        <f t="array" ref="H632">(1-$H631)*INDEX($T632:$AT632,MATCH(H$1,$T$2:$AT$2,0))/SUM(_xlfn._xlws.FILTER($T632:$AT634,$T$2:$AT$2=H$1))</f>
        <v>0.34635748768813929</v>
      </c>
      <c r="I632" s="14" cm="1">
        <f t="array" ref="I632">(1-$H631)*INDEX($T632:$AT632,MATCH(I$1,$T$2:$AT$2,0))/SUM(_xlfn._xlws.FILTER($T632:$AT634,$T$2:$AT$2=I$1))</f>
        <v>0.33145959543956577</v>
      </c>
      <c r="J632" s="14" cm="1">
        <f t="array" ref="J632">(1-$H631)*INDEX($T632:$AT632,MATCH(J$1,$T$2:$AT$2,0))/SUM(_xlfn._xlws.FILTER($T632:$AT634,$T$2:$AT$2=J$1))</f>
        <v>0.32973526430212707</v>
      </c>
      <c r="K632" s="14" cm="1">
        <f t="array" ref="K632">(1-$H631)*INDEX($T632:$AT632,MATCH(K$1,$T$2:$AT$2,0))/SUM(_xlfn._xlws.FILTER($T632:$AT634,$T$2:$AT$2=K$1))</f>
        <v>0.33983657069092077</v>
      </c>
      <c r="L632" s="14" cm="1">
        <f t="array" ref="L632">(1-$H631)*INDEX($T632:$AT632,MATCH(L$1,$T$2:$AT$2,0))/SUM(_xlfn._xlws.FILTER($T632:$AT634,$T$2:$AT$2=L$1))</f>
        <v>0.33566507135843454</v>
      </c>
      <c r="M632" s="14" cm="1">
        <f t="array" ref="M632">(1-$H631)*INDEX($T632:$AT632,MATCH(M$1,$T$2:$AT$2,0))/SUM(_xlfn._xlws.FILTER($T632:$AT634,$T$2:$AT$2=M$1))</f>
        <v>0.32991023979707745</v>
      </c>
      <c r="N632" s="14" cm="1">
        <f t="array" ref="N632">(1-$H631)*INDEX($T632:$AT632,MATCH(N$1,$T$2:$AT$2,0))/SUM(_xlfn._xlws.FILTER($T632:$AT634,$T$2:$AT$2=N$1))</f>
        <v>0.32463504367303309</v>
      </c>
      <c r="O632" s="14" cm="1">
        <f t="array" ref="O632">(1-$H631)*INDEX($T632:$AT632,MATCH(O$1,$T$2:$AT$2,0))/SUM(_xlfn._xlws.FILTER($T632:$AT634,$T$2:$AT$2=O$1))</f>
        <v>0.31955562861488229</v>
      </c>
      <c r="P632" s="14" cm="1">
        <f t="array" ref="P632">(1-$H631)*INDEX($T632:$AT632,MATCH(P$1,$T$2:$AT$2,0))/SUM(_xlfn._xlws.FILTER($T632:$AT634,$T$2:$AT$2=P$1))</f>
        <v>0.31469716784453744</v>
      </c>
      <c r="Q632" s="14" cm="1">
        <f t="array" ref="Q632">(1-$H631)*INDEX($T632:$AT632,MATCH(Q$1,$T$2:$AT$2,0))/SUM(_xlfn._xlws.FILTER($T632:$AT634,$T$2:$AT$2=Q$1))</f>
        <v>0.31007937873823049</v>
      </c>
      <c r="R632" s="14" cm="1">
        <f t="array" ref="R632">(1-$H631)*INDEX($T632:$AT632,MATCH(R$1,$T$2:$AT$2,0))/SUM(_xlfn._xlws.FILTER($T632:$AT634,$T$2:$AT$2=R$1))</f>
        <v>0.30571652406528332</v>
      </c>
      <c r="T632" s="5">
        <f>(T649*NT!C$77*Inputs!D$73+T651*NT!C$112*Inputs!D$75)*Inputs!$C$55+NT!C$142*1000</f>
        <v>12897590.4922642</v>
      </c>
      <c r="U632" s="5">
        <f>(U649*NT!D$77*Inputs!E$73+U651*NT!D$112*Inputs!E$75)*Inputs!$C$55+NT!D$142*1000</f>
        <v>12515669.316834427</v>
      </c>
      <c r="V632" s="5">
        <f>(V649*NT!E$77*Inputs!F$73+V651*NT!E$112*Inputs!F$75)*Inputs!$C$55+NT!E$142*1000</f>
        <v>12706562.693610486</v>
      </c>
      <c r="W632" s="5">
        <f>(W649*NT!F$77*Inputs!G$73+W651*NT!F$112*Inputs!G$75)*Inputs!$C$55+NT!F$142*1000</f>
        <v>12563989.425164994</v>
      </c>
      <c r="X632" s="5">
        <f>(X649*NT!G$77*Inputs!H$73+X651*NT!G$112*Inputs!H$75)*Inputs!$C$55+NT!G$142*1000</f>
        <v>13133870.343421111</v>
      </c>
      <c r="Y632" s="5">
        <f>(Y649*NT!H$77*Inputs!I$73+Y651*NT!H$112*Inputs!I$75)*Inputs!$C$55+NT!H$142*1000</f>
        <v>12535387.604433188</v>
      </c>
      <c r="Z632" s="5">
        <f>(Z649*NT!I$77*Inputs!J$73+Z651*NT!I$112*Inputs!J$75)*Inputs!$C$55+NT!I$142*1000</f>
        <v>11791012.455972686</v>
      </c>
      <c r="AA632" s="5">
        <f>(AA649*NT!J$77*Inputs!K$73+AA651*NT!J$112*Inputs!K$75)*Inputs!$C$55+NT!J$142*1000</f>
        <v>12552378.872728996</v>
      </c>
      <c r="AB632" s="5">
        <f>(AB649*NT!K$77*Inputs!L$73+AB651*NT!K$112*Inputs!L$75)*Inputs!$C$55+NT!K$142*1000</f>
        <v>12039255.607408598</v>
      </c>
      <c r="AC632" s="5">
        <f>(AC649*NT!L$77*Inputs!M$73+AC651*NT!L$112*Inputs!M$75)*Inputs!$C$55+NT!L$142*1000</f>
        <v>12051540.379980834</v>
      </c>
      <c r="AD632" s="5">
        <f>(AD649*NT!M$77*Inputs!N$73+AD651*NT!M$112*Inputs!N$75)*Inputs!$C$55+NT!M$142*1000</f>
        <v>12230510.687548507</v>
      </c>
      <c r="AE632" s="5">
        <f>(AE649*NT!N$77*Inputs!O$73+AE651*NT!N$112*Inputs!O$75)*Inputs!$C$55+NT!N$142*1000</f>
        <v>11444158.925737226</v>
      </c>
      <c r="AF632" s="5">
        <f>(AF649*NT!O$77*Inputs!P$73+AF651*NT!O$112*Inputs!P$75)*Inputs!$C$55+NT!O$142*1000</f>
        <v>11876477.981667941</v>
      </c>
      <c r="AG632" s="5">
        <f>(AG649*NT!P$77*Inputs!Q$73+AG651*NT!P$112*Inputs!Q$75)*Inputs!$C$55+NT!P$142*1000</f>
        <v>12216262.479998097</v>
      </c>
      <c r="AH632" s="5">
        <f>(AH649*NT!Q$77*Inputs!R$73+AH651*NT!Q$112*Inputs!R$75)*Inputs!$C$55+NT!Q$142*1000</f>
        <v>12532090.599966113</v>
      </c>
      <c r="AI632" s="5">
        <f>(AI649*NT!R$77*Inputs!S$73+AI651*NT!R$112*Inputs!S$75)*Inputs!$C$55+NT!R$142*1000</f>
        <v>13068008.080496721</v>
      </c>
      <c r="AJ632" s="5">
        <f>(AJ649*NT!S$77*Inputs!T$73+AJ651*NT!S$112*Inputs!T$75)*Inputs!$C$55+NT!S$142*1000</f>
        <v>14354213.126226725</v>
      </c>
      <c r="AK632" s="5">
        <f>(AK649*NT!T$77*Inputs!U$73+AK651*NT!T$112*Inputs!U$75)*Inputs!$C$55+NT!T$142*1000</f>
        <v>14494307.274361745</v>
      </c>
      <c r="AL632" s="5">
        <f>(AL649*NT!U$77*Inputs!V$73+AL651*NT!U$112*Inputs!V$75)*Inputs!$C$55+NT!U$142*1000</f>
        <v>14746634.499103112</v>
      </c>
      <c r="AM632" s="5">
        <f>(AM649*NT!V$77*Inputs!W$73+AM651*NT!V$112*Inputs!W$75)*Inputs!$C$55+NT!V$142*1000</f>
        <v>14652822.554644777</v>
      </c>
      <c r="AN632" s="5">
        <f>(AN649*NT!W$77*Inputs!X$73+AN651*NT!W$112*Inputs!X$75)*Inputs!$C$55+NT!W$142*1000</f>
        <v>13230093.902773676</v>
      </c>
      <c r="AO632" s="48">
        <f>(AO649*NT!$W$77*Inputs!$X$73+AO651*NT!$W$112*Inputs!$X$75)*Inputs!$C$55+NT!$W$142*1000</f>
        <v>14801468.194959411</v>
      </c>
      <c r="AP632" s="48">
        <f>(AP649*NT!$W$77*Inputs!$X$73+AP651*NT!$W$112*Inputs!$X$75)*Inputs!$C$55+NT!$W$142*1000</f>
        <v>15024756.018542135</v>
      </c>
      <c r="AQ632" s="48">
        <f>(AQ649*NT!$W$77*Inputs!$X$73+AQ651*NT!$W$112*Inputs!$X$75)*Inputs!$C$55+NT!$W$142*1000</f>
        <v>15309119.82175664</v>
      </c>
      <c r="AR632" s="48">
        <f>(AR649*NT!$W$77*Inputs!$X$73+AR651*NT!$W$112*Inputs!$X$75)*Inputs!$C$55+NT!$W$142*1000</f>
        <v>15657132.21411486</v>
      </c>
      <c r="AS632" s="48">
        <f>(AS649*NT!$W$77*Inputs!$X$73+AS651*NT!$W$112*Inputs!$X$75)*Inputs!$C$55+NT!$W$142*1000</f>
        <v>16071669.879810985</v>
      </c>
      <c r="AT632" s="48">
        <f>(AT649*NT!$W$77*Inputs!$X$73+AT651*NT!$W$112*Inputs!$X$75)*Inputs!$C$55+NT!$W$142*1000</f>
        <v>16555931.919380244</v>
      </c>
    </row>
    <row r="633" spans="1:48" x14ac:dyDescent="0.2">
      <c r="A633" s="21" t="str">
        <f t="shared" si="847"/>
        <v>CIMS.CAN.NT.Transportation Personal.Mode.UrbanPassenger Vehicle Urban 3 PassengerMarket share</v>
      </c>
      <c r="B633" s="1" t="s">
        <v>349</v>
      </c>
      <c r="C633" s="1" t="s">
        <v>217</v>
      </c>
      <c r="D633" s="1" t="s">
        <v>120</v>
      </c>
      <c r="E633" s="1" t="s">
        <v>72</v>
      </c>
      <c r="G633" s="1" t="s">
        <v>73</v>
      </c>
      <c r="H633" s="14" cm="1">
        <f t="array" ref="H633">(1-$H631)*INDEX($T633:$AT633,MATCH(H$1,$T$2:$AT$2,0))/SUM(_xlfn._xlws.FILTER($T632:$AT634,$T$2:$AT$2=H$1))</f>
        <v>0.46274003461481517</v>
      </c>
      <c r="I633" s="14" cm="1">
        <f t="array" ref="I633">(1-$H631)*INDEX($T633:$AT633,MATCH(I$1,$T$2:$AT$2,0))/SUM(_xlfn._xlws.FILTER($T632:$AT634,$T$2:$AT$2=I$1))</f>
        <v>0.44745140852906867</v>
      </c>
      <c r="J633" s="14" cm="1">
        <f t="array" ref="J633">(1-$H631)*INDEX($T633:$AT633,MATCH(J$1,$T$2:$AT$2,0))/SUM(_xlfn._xlws.FILTER($T632:$AT634,$T$2:$AT$2=J$1))</f>
        <v>0.4488590543055222</v>
      </c>
      <c r="K633" s="14" cm="1">
        <f t="array" ref="K633">(1-$H631)*INDEX($T633:$AT633,MATCH(K$1,$T$2:$AT$2,0))/SUM(_xlfn._xlws.FILTER($T632:$AT634,$T$2:$AT$2=K$1))</f>
        <v>0.46943260952755439</v>
      </c>
      <c r="L633" s="14" cm="1">
        <f t="array" ref="L633">(1-$H631)*INDEX($T633:$AT633,MATCH(L$1,$T$2:$AT$2,0))/SUM(_xlfn._xlws.FILTER($T632:$AT634,$T$2:$AT$2=L$1))</f>
        <v>0.4724050818327522</v>
      </c>
      <c r="M633" s="14" cm="1">
        <f t="array" ref="M633">(1-$H631)*INDEX($T633:$AT633,MATCH(M$1,$T$2:$AT$2,0))/SUM(_xlfn._xlws.FILTER($T632:$AT634,$T$2:$AT$2=M$1))</f>
        <v>0.46934174176811733</v>
      </c>
      <c r="N633" s="14" cm="1">
        <f t="array" ref="N633">(1-$H631)*INDEX($T633:$AT633,MATCH(N$1,$T$2:$AT$2,0))/SUM(_xlfn._xlws.FILTER($T632:$AT634,$T$2:$AT$2=N$1))</f>
        <v>0.46611757673613952</v>
      </c>
      <c r="O633" s="14" cm="1">
        <f t="array" ref="O633">(1-$H631)*INDEX($T633:$AT633,MATCH(O$1,$T$2:$AT$2,0))/SUM(_xlfn._xlws.FILTER($T632:$AT634,$T$2:$AT$2=O$1))</f>
        <v>0.46303699703820306</v>
      </c>
      <c r="P633" s="14" cm="1">
        <f t="array" ref="P633">(1-$H631)*INDEX($T633:$AT633,MATCH(P$1,$T$2:$AT$2,0))/SUM(_xlfn._xlws.FILTER($T632:$AT634,$T$2:$AT$2=P$1))</f>
        <v>0.46011337737958469</v>
      </c>
      <c r="Q633" s="14" cm="1">
        <f t="array" ref="Q633">(1-$H631)*INDEX($T633:$AT633,MATCH(Q$1,$T$2:$AT$2,0))/SUM(_xlfn._xlws.FILTER($T632:$AT634,$T$2:$AT$2=Q$1))</f>
        <v>0.45735653834709322</v>
      </c>
      <c r="R633" s="14" cm="1">
        <f t="array" ref="R633">(1-$H631)*INDEX($T633:$AT633,MATCH(R$1,$T$2:$AT$2,0))/SUM(_xlfn._xlws.FILTER($T632:$AT634,$T$2:$AT$2=R$1))</f>
        <v>0.45477283068444679</v>
      </c>
      <c r="T633" s="5">
        <f>(T649*NT!C$77*Inputs!D$74+T651*NT!C$112*Inputs!D$76)*Inputs!$C$55</f>
        <v>17231420.376313187</v>
      </c>
      <c r="U633" s="5">
        <f>(U649*NT!D$77*Inputs!E$74+U651*NT!D$112*Inputs!E$76)*Inputs!$C$55</f>
        <v>16885062.728671558</v>
      </c>
      <c r="V633" s="5">
        <f>(V649*NT!E$77*Inputs!F$74+V651*NT!E$112*Inputs!F$76)*Inputs!$C$55</f>
        <v>17150144.807610542</v>
      </c>
      <c r="W633" s="5">
        <f>(W649*NT!F$77*Inputs!G$74+W651*NT!F$112*Inputs!G$76)*Inputs!$C$55</f>
        <v>16977061.584589262</v>
      </c>
      <c r="X633" s="5">
        <f>(X649*NT!G$77*Inputs!H$74+X651*NT!G$112*Inputs!H$76)*Inputs!$C$55</f>
        <v>17735729.066116877</v>
      </c>
      <c r="Y633" s="5">
        <f>(Y649*NT!H$77*Inputs!I$74+Y651*NT!H$112*Inputs!I$76)*Inputs!$C$55</f>
        <v>16922052.996001225</v>
      </c>
      <c r="Z633" s="5">
        <f>(Z649*NT!I$77*Inputs!J$74+Z651*NT!I$112*Inputs!J$76)*Inputs!$C$55</f>
        <v>15867057.181267191</v>
      </c>
      <c r="AA633" s="5">
        <f>(AA649*NT!J$77*Inputs!K$74+AA651*NT!J$112*Inputs!K$76)*Inputs!$C$55</f>
        <v>16922945.119308341</v>
      </c>
      <c r="AB633" s="5">
        <f>(AB649*NT!K$77*Inputs!L$74+AB651*NT!K$112*Inputs!L$76)*Inputs!$C$55</f>
        <v>16252343.95897422</v>
      </c>
      <c r="AC633" s="5">
        <f>(AC649*NT!L$77*Inputs!M$74+AC651*NT!L$112*Inputs!M$76)*Inputs!$C$55</f>
        <v>16358021.660534164</v>
      </c>
      <c r="AD633" s="5">
        <f>(AD649*NT!M$77*Inputs!N$74+AD651*NT!M$112*Inputs!N$76)*Inputs!$C$55</f>
        <v>16649039.563619375</v>
      </c>
      <c r="AE633" s="5">
        <f>(AE649*NT!N$77*Inputs!O$74+AE651*NT!N$112*Inputs!O$76)*Inputs!$C$55</f>
        <v>15634357.861305384</v>
      </c>
      <c r="AF633" s="5">
        <f>(AF649*NT!O$77*Inputs!P$74+AF651*NT!O$112*Inputs!P$76)*Inputs!$C$55</f>
        <v>16244007.803268146</v>
      </c>
      <c r="AG633" s="5">
        <f>(AG649*NT!P$77*Inputs!Q$74+AG651*NT!P$112*Inputs!Q$76)*Inputs!$C$55</f>
        <v>16765422.785707535</v>
      </c>
      <c r="AH633" s="5">
        <f>(AH649*NT!Q$77*Inputs!R$74+AH651*NT!Q$112*Inputs!R$76)*Inputs!$C$55</f>
        <v>17269409.807676516</v>
      </c>
      <c r="AI633" s="5">
        <f>(AI649*NT!R$77*Inputs!S$74+AI651*NT!R$112*Inputs!S$76)*Inputs!$C$55</f>
        <v>18051468.451681372</v>
      </c>
      <c r="AJ633" s="5">
        <f>(AJ649*NT!S$77*Inputs!T$74+AJ651*NT!S$112*Inputs!T$76)*Inputs!$C$55</f>
        <v>19960013.596915644</v>
      </c>
      <c r="AK633" s="5">
        <f>(AK649*NT!T$77*Inputs!U$74+AK651*NT!T$112*Inputs!U$76)*Inputs!$C$55</f>
        <v>20223429.853031423</v>
      </c>
      <c r="AL633" s="5">
        <f>(AL649*NT!U$77*Inputs!V$74+AL651*NT!U$112*Inputs!V$76)*Inputs!$C$55</f>
        <v>20647840.763420984</v>
      </c>
      <c r="AM633" s="5">
        <f>(AM649*NT!V$77*Inputs!W$74+AM651*NT!V$112*Inputs!W$76)*Inputs!$C$55</f>
        <v>20621948.569132309</v>
      </c>
      <c r="AN633" s="5">
        <f>(AN649*NT!W$77*Inputs!X$74+AN651*NT!W$112*Inputs!X$76)*Inputs!$C$55</f>
        <v>18701585.21847178</v>
      </c>
      <c r="AO633" s="48">
        <f>(AO649*NT!$W$77*Inputs!$X$74+AO651*NT!$W$112*Inputs!$X$76)*Inputs!$C$55</f>
        <v>21057081.670519225</v>
      </c>
      <c r="AP633" s="48">
        <f>(AP649*NT!$W$77*Inputs!$X$74+AP651*NT!$W$112*Inputs!$X$76)*Inputs!$C$55</f>
        <v>21572849.274609417</v>
      </c>
      <c r="AQ633" s="48">
        <f>(AQ649*NT!$W$77*Inputs!$X$74+AQ651*NT!$W$112*Inputs!$X$76)*Inputs!$C$55</f>
        <v>22182957.315726947</v>
      </c>
      <c r="AR633" s="48">
        <f>(AR649*NT!$W$77*Inputs!$X$74+AR651*NT!$W$112*Inputs!$X$76)*Inputs!$C$55</f>
        <v>22892026.74576956</v>
      </c>
      <c r="AS633" s="48">
        <f>(AS649*NT!$W$77*Inputs!$X$74+AS651*NT!$W$112*Inputs!$X$76)*Inputs!$C$55</f>
        <v>23705166.501552124</v>
      </c>
      <c r="AT633" s="48">
        <f>(AT649*NT!$W$77*Inputs!$X$74+AT651*NT!$W$112*Inputs!$X$76)*Inputs!$C$55</f>
        <v>24628004.804829396</v>
      </c>
    </row>
    <row r="634" spans="1:48" x14ac:dyDescent="0.2">
      <c r="A634" s="21" t="str">
        <f t="shared" si="847"/>
        <v>CIMS.CAN.NT.Transportation Personal.Mode.UrbanPublic Transit UrbanMarket share</v>
      </c>
      <c r="B634" s="1" t="s">
        <v>349</v>
      </c>
      <c r="C634" s="1" t="s">
        <v>217</v>
      </c>
      <c r="D634" s="1" t="s">
        <v>122</v>
      </c>
      <c r="E634" s="1" t="s">
        <v>72</v>
      </c>
      <c r="G634" s="1" t="s">
        <v>73</v>
      </c>
      <c r="H634" s="14" cm="1">
        <f t="array" ref="H634">(1-$H$9)*INDEX($T634:$AT634,MATCH(H$1,$T$2:$AT$2,0))/SUM(_xlfn._xlws.FILTER($T632:$AT634,$T$2:$AT$2=H$1))</f>
        <v>0.18362969097971563</v>
      </c>
      <c r="I634" s="14" cm="1">
        <f t="array" ref="I634">(1-$H$9)*INDEX($T634:$AT634,MATCH(I$1,$T$2:$AT$2,0))/SUM(_xlfn._xlws.FILTER($T632:$AT634,$T$2:$AT$2=I$1))</f>
        <v>0.21408754880468128</v>
      </c>
      <c r="J634" s="14" cm="1">
        <f t="array" ref="J634">(1-$H$9)*INDEX($T634:$AT634,MATCH(J$1,$T$2:$AT$2,0))/SUM(_xlfn._xlws.FILTER($T632:$AT634,$T$2:$AT$2=J$1))</f>
        <v>0.21440708077565288</v>
      </c>
      <c r="K634" s="14" cm="1">
        <f t="array" ref="K634">(1-$H$9)*INDEX($T634:$AT634,MATCH(K$1,$T$2:$AT$2,0))/SUM(_xlfn._xlws.FILTER($T632:$AT634,$T$2:$AT$2=K$1))</f>
        <v>0.18345649007169582</v>
      </c>
      <c r="L634" s="14" cm="1">
        <f t="array" ref="L634">(1-$H$9)*INDEX($T634:$AT634,MATCH(L$1,$T$2:$AT$2,0))/SUM(_xlfn._xlws.FILTER($T632:$AT634,$T$2:$AT$2=L$1))</f>
        <v>0.18466629487001607</v>
      </c>
      <c r="M634" s="14" cm="1">
        <f t="array" ref="M634">(1-$H$9)*INDEX($T634:$AT634,MATCH(M$1,$T$2:$AT$2,0))/SUM(_xlfn._xlws.FILTER($T632:$AT634,$T$2:$AT$2=M$1))</f>
        <v>0.19356373096006196</v>
      </c>
      <c r="N634" s="14" cm="1">
        <f t="array" ref="N634">(1-$H$9)*INDEX($T634:$AT634,MATCH(N$1,$T$2:$AT$2,0))/SUM(_xlfn._xlws.FILTER($T632:$AT634,$T$2:$AT$2=N$1))</f>
        <v>0.20213949086804842</v>
      </c>
      <c r="O634" s="14" cm="1">
        <f t="array" ref="O634">(1-$H$9)*INDEX($T634:$AT634,MATCH(O$1,$T$2:$AT$2,0))/SUM(_xlfn._xlws.FILTER($T632:$AT634,$T$2:$AT$2=O$1))</f>
        <v>0.21037283389160602</v>
      </c>
      <c r="P634" s="14" cm="1">
        <f t="array" ref="P634">(1-$H$9)*INDEX($T634:$AT634,MATCH(P$1,$T$2:$AT$2,0))/SUM(_xlfn._xlws.FILTER($T632:$AT634,$T$2:$AT$2=P$1))</f>
        <v>0.21822486560532406</v>
      </c>
      <c r="Q634" s="14" cm="1">
        <f t="array" ref="Q634">(1-$H$9)*INDEX($T634:$AT634,MATCH(Q$1,$T$2:$AT$2,0))/SUM(_xlfn._xlws.FILTER($T632:$AT634,$T$2:$AT$2=Q$1))</f>
        <v>0.22566578253638125</v>
      </c>
      <c r="R634" s="14" cm="1">
        <f t="array" ref="R634">(1-$H$9)*INDEX($T634:$AT634,MATCH(R$1,$T$2:$AT$2,0))/SUM(_xlfn._xlws.FILTER($T632:$AT634,$T$2:$AT$2=R$1))</f>
        <v>0.23267478588173318</v>
      </c>
      <c r="T634" s="5">
        <f>SUM(NT!C$177,NT!C$212)*1000</f>
        <v>6777048.226999999</v>
      </c>
      <c r="U634" s="5">
        <f>SUM(NT!D$177,NT!D$212)*1000</f>
        <v>7584169.4189999998</v>
      </c>
      <c r="V634" s="5">
        <f>SUM(NT!E$177,NT!E$212)*1000</f>
        <v>8197837.7709999988</v>
      </c>
      <c r="W634" s="5">
        <f>SUM(NT!F$177,NT!F$212)*1000</f>
        <v>8466566.9639999997</v>
      </c>
      <c r="X634" s="5">
        <f>SUM(NT!G$177,NT!G$212)*1000</f>
        <v>7401418.4449999994</v>
      </c>
      <c r="Y634" s="5">
        <f>SUM(NT!H$177,NT!H$212)*1000</f>
        <v>8024394.1200000001</v>
      </c>
      <c r="Z634" s="5">
        <f>SUM(NT!I$177,NT!I$212)*1000</f>
        <v>8193518.9840000002</v>
      </c>
      <c r="AA634" s="5">
        <f>SUM(NT!J$177,NT!J$212)*1000</f>
        <v>7808933.4859999996</v>
      </c>
      <c r="AB634" s="5">
        <f>SUM(NT!K$177,NT!K$212)*1000</f>
        <v>8223659.7669999991</v>
      </c>
      <c r="AC634" s="5">
        <f>SUM(NT!L$177,NT!L$212)*1000</f>
        <v>7362829.6099999994</v>
      </c>
      <c r="AD634" s="5">
        <f>SUM(NT!M$177,NT!M$212)*1000</f>
        <v>7881919.3909999998</v>
      </c>
      <c r="AE634" s="5">
        <f>SUM(NT!N$177,NT!N$212)*1000</f>
        <v>7554147.6749999998</v>
      </c>
      <c r="AF634" s="5">
        <f>SUM(NT!O$177,NT!O$212)*1000</f>
        <v>7856309.5190000003</v>
      </c>
      <c r="AG634" s="5">
        <f>SUM(NT!P$177,NT!P$212)*1000</f>
        <v>7840874.8660000004</v>
      </c>
      <c r="AH634" s="5">
        <f>SUM(NT!Q$177,NT!Q$212)*1000</f>
        <v>7209653.7349999994</v>
      </c>
      <c r="AI634" s="5">
        <f>SUM(NT!R$177,NT!R$212)*1000</f>
        <v>6991752.2680000002</v>
      </c>
      <c r="AJ634" s="5">
        <f>SUM(NT!S$177,NT!S$212)*1000</f>
        <v>6896547.1739999996</v>
      </c>
      <c r="AK634" s="5">
        <f>SUM(NT!T$177,NT!T$212)*1000</f>
        <v>8071682.7430000007</v>
      </c>
      <c r="AL634" s="5">
        <f>SUM(NT!U$177,NT!U$212)*1000</f>
        <v>7910994.7650000006</v>
      </c>
      <c r="AM634" s="5">
        <f>SUM(NT!V$177,NT!V$212)*1000</f>
        <v>7989441.9239999996</v>
      </c>
      <c r="AN634" s="5">
        <f>SUM(NT!W$177,NT!W$212)*1000</f>
        <v>8266014.3030000003</v>
      </c>
      <c r="AO634" s="41">
        <f t="shared" ref="AO634" si="865">AM634*(1+$AV634)^5</f>
        <v>8606897.9846883975</v>
      </c>
      <c r="AP634" s="18">
        <f t="shared" ref="AP634" si="866">AO634*(1+$AV634)^5</f>
        <v>9272073.5219694693</v>
      </c>
      <c r="AQ634" s="18">
        <f t="shared" ref="AQ634" si="867">AP634*(1+$AV634)^5</f>
        <v>9988656.4880575612</v>
      </c>
      <c r="AR634" s="18">
        <f t="shared" ref="AR634" si="868">AQ634*(1+$AV634)^5</f>
        <v>10760619.854880283</v>
      </c>
      <c r="AS634" s="18">
        <f t="shared" ref="AS634" si="869">AR634*(1+$AV634)^5</f>
        <v>11592243.641543126</v>
      </c>
      <c r="AT634" s="18">
        <f t="shared" ref="AT634" si="870">AS634*(1+$AV634)^5</f>
        <v>12488138.644164758</v>
      </c>
      <c r="AV634" s="46">
        <f t="shared" ref="AV634" si="871">AV582</f>
        <v>1.4999999999999999E-2</v>
      </c>
    </row>
    <row r="635" spans="1:48" x14ac:dyDescent="0.2">
      <c r="A635" s="21" t="str">
        <f t="shared" si="847"/>
        <v>CIMS.CAN.NT.Transportation Personal.Mode.UrbanPassenger Vehicle Urban 1 PassengerService requestedCIMS.CAN.NT.Transportation Personal.Passenger Vehicles</v>
      </c>
      <c r="B635" s="1" t="s">
        <v>349</v>
      </c>
      <c r="C635" s="1" t="s">
        <v>217</v>
      </c>
      <c r="D635" s="1" t="s">
        <v>121</v>
      </c>
      <c r="E635" s="1" t="s">
        <v>71</v>
      </c>
      <c r="F635" s="1" t="s">
        <v>352</v>
      </c>
      <c r="G635" s="1" t="s">
        <v>157</v>
      </c>
      <c r="H635" s="14">
        <v>1</v>
      </c>
      <c r="I635" s="14"/>
      <c r="J635" s="14"/>
      <c r="K635" s="14"/>
      <c r="L635" s="14"/>
      <c r="M635" s="14"/>
      <c r="N635" s="14"/>
      <c r="O635" s="14"/>
      <c r="P635" s="14"/>
      <c r="Q635" s="14"/>
      <c r="R635" s="14"/>
      <c r="T635" s="5"/>
      <c r="U635" s="5"/>
      <c r="V635" s="5"/>
      <c r="W635" s="5"/>
      <c r="X635" s="5"/>
      <c r="Y635" s="5"/>
      <c r="Z635" s="5"/>
      <c r="AA635" s="5"/>
      <c r="AB635" s="5"/>
      <c r="AC635" s="5"/>
      <c r="AD635" s="5"/>
      <c r="AE635" s="5"/>
      <c r="AF635" s="5"/>
      <c r="AG635" s="5"/>
      <c r="AH635" s="5"/>
      <c r="AI635" s="5"/>
      <c r="AJ635" s="5"/>
      <c r="AK635" s="5"/>
      <c r="AL635" s="5"/>
      <c r="AM635" s="5"/>
      <c r="AN635" s="5"/>
      <c r="AO635" s="18"/>
      <c r="AP635" s="18"/>
      <c r="AQ635" s="18"/>
      <c r="AR635" s="18"/>
      <c r="AS635" s="18"/>
      <c r="AT635" s="18"/>
    </row>
    <row r="636" spans="1:48" x14ac:dyDescent="0.2">
      <c r="A636" s="21" t="str">
        <f t="shared" si="847"/>
        <v>CIMS.CAN.NT.Transportation Personal.Mode.UrbanPassenger Vehicle Urban 3 PassengerService requestedCIMS.CAN.NT.Transportation Personal.Passenger Vehicles</v>
      </c>
      <c r="B636" s="1" t="s">
        <v>349</v>
      </c>
      <c r="C636" s="1" t="s">
        <v>217</v>
      </c>
      <c r="D636" s="1" t="s">
        <v>120</v>
      </c>
      <c r="E636" s="1" t="s">
        <v>71</v>
      </c>
      <c r="F636" s="1" t="s">
        <v>352</v>
      </c>
      <c r="G636" s="1" t="s">
        <v>157</v>
      </c>
      <c r="H636" s="14">
        <f t="shared" ref="H636" si="872">ROUND(1/3,6)</f>
        <v>0.33333299999999999</v>
      </c>
      <c r="I636" s="14"/>
      <c r="J636" s="14"/>
      <c r="K636" s="14"/>
      <c r="L636" s="14"/>
      <c r="M636" s="14"/>
      <c r="N636" s="14"/>
      <c r="O636" s="14"/>
      <c r="P636" s="14"/>
      <c r="Q636" s="14"/>
      <c r="R636" s="14"/>
      <c r="T636" s="5"/>
      <c r="U636" s="5"/>
      <c r="V636" s="5"/>
      <c r="W636" s="5"/>
      <c r="X636" s="5"/>
      <c r="Y636" s="5"/>
      <c r="Z636" s="5"/>
      <c r="AA636" s="5"/>
      <c r="AB636" s="5"/>
      <c r="AC636" s="5"/>
      <c r="AD636" s="5"/>
      <c r="AE636" s="5"/>
      <c r="AF636" s="5"/>
      <c r="AG636" s="5"/>
      <c r="AH636" s="5"/>
      <c r="AI636" s="5"/>
      <c r="AJ636" s="5"/>
      <c r="AK636" s="5"/>
      <c r="AL636" s="5"/>
      <c r="AM636" s="5"/>
      <c r="AN636" s="5"/>
      <c r="AO636" s="18"/>
      <c r="AP636" s="18"/>
      <c r="AQ636" s="18"/>
      <c r="AR636" s="18"/>
      <c r="AS636" s="18"/>
      <c r="AT636" s="18"/>
    </row>
    <row r="637" spans="1:48" x14ac:dyDescent="0.2">
      <c r="A637" s="21" t="str">
        <f t="shared" si="847"/>
        <v>CIMS.CAN.NT.Transportation Personal.Mode.Intercity LandBus IntercityMarket share</v>
      </c>
      <c r="B637" s="1" t="s">
        <v>350</v>
      </c>
      <c r="C637" s="1" t="s">
        <v>217</v>
      </c>
      <c r="D637" s="1" t="s">
        <v>123</v>
      </c>
      <c r="E637" s="1" t="s">
        <v>72</v>
      </c>
      <c r="G637" s="1" t="s">
        <v>73</v>
      </c>
      <c r="H637" s="14" cm="1">
        <f t="array" ref="H637">INDEX($T637:$AT637,MATCH(H$1,$T$2:$AT$2,0))/SUM(_xlfn._xlws.FILTER($T637:$AT639,$T$2:$AT$2=H$1))</f>
        <v>5.9552970725187962E-2</v>
      </c>
      <c r="I637" s="14" cm="1">
        <f t="array" ref="I637">INDEX($T637:$AT637,MATCH(I$1,$T$2:$AT$2,0))/SUM(_xlfn._xlws.FILTER($T637:$AT639,$T$2:$AT$2=I$1))</f>
        <v>6.1821724454134405E-2</v>
      </c>
      <c r="J637" s="14" cm="1">
        <f t="array" ref="J637">INDEX($T637:$AT637,MATCH(J$1,$T$2:$AT$2,0))/SUM(_xlfn._xlws.FILTER($T637:$AT639,$T$2:$AT$2=J$1))</f>
        <v>3.7627388233622348E-2</v>
      </c>
      <c r="K637" s="14" cm="1">
        <f t="array" ref="K637">INDEX($T637:$AT637,MATCH(K$1,$T$2:$AT$2,0))/SUM(_xlfn._xlws.FILTER($T637:$AT639,$T$2:$AT$2=K$1))</f>
        <v>3.2495822086337833E-2</v>
      </c>
      <c r="L637" s="14" cm="1">
        <f t="array" ref="L637">INDEX($T637:$AT637,MATCH(L$1,$T$2:$AT$2,0))/SUM(_xlfn._xlws.FILTER($T637:$AT639,$T$2:$AT$2=L$1))</f>
        <v>2.5891849268061325E-2</v>
      </c>
      <c r="M637" s="14" cm="1">
        <f t="array" ref="M637">INDEX($T637:$AT637,MATCH(M$1,$T$2:$AT$2,0))/SUM(_xlfn._xlws.FILTER($T637:$AT639,$T$2:$AT$2=M$1))</f>
        <v>2.1952053844228367E-2</v>
      </c>
      <c r="N637" s="14" cm="1">
        <f t="array" ref="N637">INDEX($T637:$AT637,MATCH(N$1,$T$2:$AT$2,0))/SUM(_xlfn._xlws.FILTER($T637:$AT639,$T$2:$AT$2=N$1))</f>
        <v>1.8534080273563475E-2</v>
      </c>
      <c r="O637" s="14" cm="1">
        <f t="array" ref="O637">INDEX($T637:$AT637,MATCH(O$1,$T$2:$AT$2,0))/SUM(_xlfn._xlws.FILTER($T637:$AT639,$T$2:$AT$2=O$1))</f>
        <v>1.5582114948044415E-2</v>
      </c>
      <c r="P637" s="14" cm="1">
        <f t="array" ref="P637">INDEX($T637:$AT637,MATCH(P$1,$T$2:$AT$2,0))/SUM(_xlfn._xlws.FILTER($T637:$AT639,$T$2:$AT$2=P$1))</f>
        <v>1.3046783804577133E-2</v>
      </c>
      <c r="Q637" s="14" cm="1">
        <f t="array" ref="Q637">INDEX($T637:$AT637,MATCH(Q$1,$T$2:$AT$2,0))/SUM(_xlfn._xlws.FILTER($T637:$AT639,$T$2:$AT$2=Q$1))</f>
        <v>1.0881111416717529E-2</v>
      </c>
      <c r="R637" s="14" cm="1">
        <f t="array" ref="R637">INDEX($T637:$AT637,MATCH(R$1,$T$2:$AT$2,0))/SUM(_xlfn._xlws.FILTER($T637:$AT639,$T$2:$AT$2=R$1))</f>
        <v>9.0409525618156995E-3</v>
      </c>
      <c r="T637" s="5">
        <f>NT!C$247*1000</f>
        <v>1565079.3670000001</v>
      </c>
      <c r="U637" s="5">
        <f>NT!D$247*1000</f>
        <v>1836193.9</v>
      </c>
      <c r="V637" s="5">
        <f>NT!E$247*1000</f>
        <v>2054460.7620000001</v>
      </c>
      <c r="W637" s="5">
        <f>NT!F$247*1000</f>
        <v>1778210.03</v>
      </c>
      <c r="X637" s="5">
        <f>NT!G$247*1000</f>
        <v>1476063.3629999999</v>
      </c>
      <c r="Y637" s="5">
        <f>NT!H$247*1000</f>
        <v>1579927.6099999999</v>
      </c>
      <c r="Z637" s="5">
        <f>NT!I$247*1000</f>
        <v>1215178.6970000002</v>
      </c>
      <c r="AA637" s="5">
        <f>NT!J$247*1000</f>
        <v>1606431.439</v>
      </c>
      <c r="AB637" s="5">
        <f>NT!K$247*1000</f>
        <v>1490861.6410000001</v>
      </c>
      <c r="AC637" s="5">
        <f>NT!L$247*1000</f>
        <v>1028754.6190000001</v>
      </c>
      <c r="AD637" s="5">
        <f>NT!M$247*1000</f>
        <v>919623.82200000004</v>
      </c>
      <c r="AE637" s="5">
        <f>NT!N$247*1000</f>
        <v>888089.402</v>
      </c>
      <c r="AF637" s="5">
        <f>NT!O$247*1000</f>
        <v>840311.97899999993</v>
      </c>
      <c r="AG637" s="5">
        <f>NT!P$247*1000</f>
        <v>1085283.0429999998</v>
      </c>
      <c r="AH637" s="5">
        <f>NT!Q$247*1000</f>
        <v>899935.88699999999</v>
      </c>
      <c r="AI637" s="5">
        <f>NT!R$247*1000</f>
        <v>851017.76099999994</v>
      </c>
      <c r="AJ637" s="5">
        <f>NT!S$247*1000</f>
        <v>826715.09499999997</v>
      </c>
      <c r="AK637" s="5">
        <f>NT!T$247*1000</f>
        <v>801800.61699999997</v>
      </c>
      <c r="AL637" s="5">
        <f>NT!U$247*1000</f>
        <v>801793.70799999998</v>
      </c>
      <c r="AM637" s="5">
        <f>NT!V$247*1000</f>
        <v>765265.69300000009</v>
      </c>
      <c r="AN637" s="5">
        <f>NT!W$247*1000</f>
        <v>676925.40099999995</v>
      </c>
      <c r="AO637" s="41">
        <f t="shared" ref="AO637:AO638" si="873">AM637*(1+$AV637)^5</f>
        <v>657159.68927999027</v>
      </c>
      <c r="AP637" s="18">
        <f t="shared" ref="AP637:AP638" si="874">AO637*(1+$AV637)^5</f>
        <v>564325.38550316717</v>
      </c>
      <c r="AQ637" s="18">
        <f t="shared" ref="AQ637:AQ638" si="875">AP637*(1+$AV637)^5</f>
        <v>484605.41009783914</v>
      </c>
      <c r="AR637" s="18">
        <f t="shared" ref="AR637:AR638" si="876">AQ637*(1+$AV637)^5</f>
        <v>416147.15468931681</v>
      </c>
      <c r="AS637" s="18">
        <f t="shared" ref="AS637:AS638" si="877">AR637*(1+$AV637)^5</f>
        <v>357359.7214299576</v>
      </c>
      <c r="AT637" s="18">
        <f t="shared" ref="AT637:AT638" si="878">AS637*(1+$AV637)^5</f>
        <v>306876.95220657799</v>
      </c>
      <c r="AV637" s="46">
        <f>AV585</f>
        <v>-0.03</v>
      </c>
    </row>
    <row r="638" spans="1:48" x14ac:dyDescent="0.2">
      <c r="A638" s="21" t="str">
        <f t="shared" si="847"/>
        <v>CIMS.CAN.NT.Transportation Personal.Mode.Intercity LandRail IntercityMarket share</v>
      </c>
      <c r="B638" s="1" t="s">
        <v>350</v>
      </c>
      <c r="C638" s="1" t="s">
        <v>217</v>
      </c>
      <c r="D638" s="1" t="s">
        <v>124</v>
      </c>
      <c r="E638" s="1" t="s">
        <v>72</v>
      </c>
      <c r="G638" s="1" t="s">
        <v>73</v>
      </c>
      <c r="H638" s="14" cm="1">
        <f t="array" ref="H638">INDEX($T638:$AT638,MATCH(H$1,$T$2:$AT$2,0))/SUM(_xlfn._xlws.FILTER($T637:$AT639,$T$2:$AT$2=H$1))</f>
        <v>1.1427363768489518E-2</v>
      </c>
      <c r="I638" s="14" cm="1">
        <f t="array" ref="I638">INDEX($T638:$AT638,MATCH(I$1,$T$2:$AT$2,0))/SUM(_xlfn._xlws.FILTER($T637:$AT639,$T$2:$AT$2=I$1))</f>
        <v>3.7955889629585344E-3</v>
      </c>
      <c r="J638" s="14" cm="1">
        <f t="array" ref="J638">INDEX($T638:$AT638,MATCH(J$1,$T$2:$AT$2,0))/SUM(_xlfn._xlws.FILTER($T637:$AT639,$T$2:$AT$2=J$1))</f>
        <v>4.4876914612042573E-3</v>
      </c>
      <c r="K638" s="14" cm="1">
        <f t="array" ref="K638">INDEX($T638:$AT638,MATCH(K$1,$T$2:$AT$2,0))/SUM(_xlfn._xlws.FILTER($T637:$AT639,$T$2:$AT$2=K$1))</f>
        <v>4.8163676108961611E-3</v>
      </c>
      <c r="L638" s="14" cm="1">
        <f t="array" ref="L638">INDEX($T638:$AT638,MATCH(L$1,$T$2:$AT$2,0))/SUM(_xlfn._xlws.FILTER($T637:$AT639,$T$2:$AT$2=L$1))</f>
        <v>7.4807224142241346E-3</v>
      </c>
      <c r="M638" s="14" cm="1">
        <f t="array" ref="M638">INDEX($T638:$AT638,MATCH(M$1,$T$2:$AT$2,0))/SUM(_xlfn._xlws.FILTER($T637:$AT639,$T$2:$AT$2=M$1))</f>
        <v>7.38579004125536E-3</v>
      </c>
      <c r="N638" s="14" cm="1">
        <f t="array" ref="N638">INDEX($T638:$AT638,MATCH(N$1,$T$2:$AT$2,0))/SUM(_xlfn._xlws.FILTER($T637:$AT639,$T$2:$AT$2=N$1))</f>
        <v>7.2616308370740219E-3</v>
      </c>
      <c r="O638" s="14" cm="1">
        <f t="array" ref="O638">INDEX($T638:$AT638,MATCH(O$1,$T$2:$AT$2,0))/SUM(_xlfn._xlws.FILTER($T637:$AT639,$T$2:$AT$2=O$1))</f>
        <v>7.1093657805651293E-3</v>
      </c>
      <c r="P638" s="14" cm="1">
        <f t="array" ref="P638">INDEX($T638:$AT638,MATCH(P$1,$T$2:$AT$2,0))/SUM(_xlfn._xlws.FILTER($T637:$AT639,$T$2:$AT$2=P$1))</f>
        <v>6.9318514983333921E-3</v>
      </c>
      <c r="Q638" s="14" cm="1">
        <f t="array" ref="Q638">INDEX($T638:$AT638,MATCH(Q$1,$T$2:$AT$2,0))/SUM(_xlfn._xlws.FILTER($T637:$AT639,$T$2:$AT$2=Q$1))</f>
        <v>6.7322520974800399E-3</v>
      </c>
      <c r="R638" s="14" cm="1">
        <f t="array" ref="R638">INDEX($T638:$AT638,MATCH(R$1,$T$2:$AT$2,0))/SUM(_xlfn._xlws.FILTER($T637:$AT639,$T$2:$AT$2=R$1))</f>
        <v>6.5139231748893092E-3</v>
      </c>
      <c r="T638" s="5">
        <f>NT!C$287*1000</f>
        <v>300316.35761374288</v>
      </c>
      <c r="U638" s="5">
        <f>NT!D$287*1000</f>
        <v>251990.26062778026</v>
      </c>
      <c r="V638" s="5">
        <f>NT!E$287*1000</f>
        <v>232304.09420512922</v>
      </c>
      <c r="W638" s="5">
        <f>NT!F$287*1000</f>
        <v>136637.85176657906</v>
      </c>
      <c r="X638" s="5">
        <f>NT!G$287*1000</f>
        <v>92818.568864951259</v>
      </c>
      <c r="Y638" s="5">
        <f>NT!H$287*1000</f>
        <v>97000.784946373577</v>
      </c>
      <c r="Z638" s="5">
        <f>NT!I$287*1000</f>
        <v>88975.107836771727</v>
      </c>
      <c r="AA638" s="5">
        <f>NT!J$287*1000</f>
        <v>83152.410183372151</v>
      </c>
      <c r="AB638" s="5">
        <f>NT!K$287*1000</f>
        <v>132214.60325754905</v>
      </c>
      <c r="AC638" s="5">
        <f>NT!L$287*1000</f>
        <v>93533.87845362915</v>
      </c>
      <c r="AD638" s="5">
        <f>NT!M$287*1000</f>
        <v>109680.42607383817</v>
      </c>
      <c r="AE638" s="5">
        <f>NT!N$287*1000</f>
        <v>127457.69985494573</v>
      </c>
      <c r="AF638" s="5">
        <f>NT!O$287*1000</f>
        <v>124594.26224244517</v>
      </c>
      <c r="AG638" s="5">
        <f>NT!P$287*1000</f>
        <v>99997.499100540837</v>
      </c>
      <c r="AH638" s="5">
        <f>NT!Q$287*1000</f>
        <v>117985.01602802142</v>
      </c>
      <c r="AI638" s="5">
        <f>NT!R$287*1000</f>
        <v>126133.58017186547</v>
      </c>
      <c r="AJ638" s="5">
        <f>NT!S$287*1000</f>
        <v>169817.42307051015</v>
      </c>
      <c r="AK638" s="5">
        <f>NT!T$287*1000</f>
        <v>224407.69685415053</v>
      </c>
      <c r="AL638" s="5">
        <f>NT!U$287*1000</f>
        <v>200998.79803871436</v>
      </c>
      <c r="AM638" s="5">
        <f>NT!V$287*1000</f>
        <v>221102.02184451814</v>
      </c>
      <c r="AN638" s="5">
        <f>NT!W$287*1000</f>
        <v>30485.252960172227</v>
      </c>
      <c r="AO638" s="41">
        <f t="shared" si="873"/>
        <v>221102.02184451814</v>
      </c>
      <c r="AP638" s="18">
        <f t="shared" si="874"/>
        <v>221102.02184451814</v>
      </c>
      <c r="AQ638" s="18">
        <f t="shared" si="875"/>
        <v>221102.02184451814</v>
      </c>
      <c r="AR638" s="18">
        <f t="shared" si="876"/>
        <v>221102.02184451814</v>
      </c>
      <c r="AS638" s="18">
        <f t="shared" si="877"/>
        <v>221102.02184451814</v>
      </c>
      <c r="AT638" s="18">
        <f t="shared" si="878"/>
        <v>221102.02184451814</v>
      </c>
      <c r="AV638" s="46">
        <f>AV586</f>
        <v>0</v>
      </c>
    </row>
    <row r="639" spans="1:48" x14ac:dyDescent="0.2">
      <c r="A639" s="21" t="str">
        <f t="shared" si="847"/>
        <v>CIMS.CAN.NT.Transportation Personal.Mode.Intercity LandPassenger Vehicle IntercityMarket share</v>
      </c>
      <c r="B639" s="1" t="s">
        <v>350</v>
      </c>
      <c r="C639" s="1" t="s">
        <v>217</v>
      </c>
      <c r="D639" s="1" t="s">
        <v>125</v>
      </c>
      <c r="E639" s="1" t="s">
        <v>72</v>
      </c>
      <c r="G639" s="1" t="s">
        <v>73</v>
      </c>
      <c r="H639" s="14" cm="1">
        <f t="array" ref="H639">INDEX($T639:$AT639,MATCH(H$1,$T$2:$AT$2,0))/SUM(_xlfn._xlws.FILTER($T637:$AT639,$T$2:$AT$2=H$1))</f>
        <v>0.92901966550632242</v>
      </c>
      <c r="I639" s="14" cm="1">
        <f t="array" ref="I639">INDEX($T639:$AT639,MATCH(I$1,$T$2:$AT$2,0))/SUM(_xlfn._xlws.FILTER($T637:$AT639,$T$2:$AT$2=I$1))</f>
        <v>0.93438268658290702</v>
      </c>
      <c r="J639" s="14" cm="1">
        <f t="array" ref="J639">INDEX($T639:$AT639,MATCH(J$1,$T$2:$AT$2,0))/SUM(_xlfn._xlws.FILTER($T637:$AT639,$T$2:$AT$2=J$1))</f>
        <v>0.95788492030517336</v>
      </c>
      <c r="K639" s="14" cm="1">
        <f t="array" ref="K639">INDEX($T639:$AT639,MATCH(K$1,$T$2:$AT$2,0))/SUM(_xlfn._xlws.FILTER($T637:$AT639,$T$2:$AT$2=K$1))</f>
        <v>0.96268781030276607</v>
      </c>
      <c r="L639" s="14" cm="1">
        <f t="array" ref="L639">INDEX($T639:$AT639,MATCH(L$1,$T$2:$AT$2,0))/SUM(_xlfn._xlws.FILTER($T637:$AT639,$T$2:$AT$2=L$1))</f>
        <v>0.96662742831771453</v>
      </c>
      <c r="M639" s="14" cm="1">
        <f t="array" ref="M639">INDEX($T639:$AT639,MATCH(M$1,$T$2:$AT$2,0))/SUM(_xlfn._xlws.FILTER($T637:$AT639,$T$2:$AT$2=M$1))</f>
        <v>0.97066215611451623</v>
      </c>
      <c r="N639" s="14" cm="1">
        <f t="array" ref="N639">INDEX($T639:$AT639,MATCH(N$1,$T$2:$AT$2,0))/SUM(_xlfn._xlws.FILTER($T637:$AT639,$T$2:$AT$2=N$1))</f>
        <v>0.9742042888893625</v>
      </c>
      <c r="O639" s="14" cm="1">
        <f t="array" ref="O639">INDEX($T639:$AT639,MATCH(O$1,$T$2:$AT$2,0))/SUM(_xlfn._xlws.FILTER($T637:$AT639,$T$2:$AT$2=O$1))</f>
        <v>0.9773085192713904</v>
      </c>
      <c r="P639" s="14" cm="1">
        <f t="array" ref="P639">INDEX($T639:$AT639,MATCH(P$1,$T$2:$AT$2,0))/SUM(_xlfn._xlws.FILTER($T637:$AT639,$T$2:$AT$2=P$1))</f>
        <v>0.98002136469708956</v>
      </c>
      <c r="Q639" s="14" cm="1">
        <f t="array" ref="Q639">INDEX($T639:$AT639,MATCH(Q$1,$T$2:$AT$2,0))/SUM(_xlfn._xlws.FILTER($T637:$AT639,$T$2:$AT$2=Q$1))</f>
        <v>0.98238663648580238</v>
      </c>
      <c r="R639" s="14" cm="1">
        <f t="array" ref="R639">INDEX($T639:$AT639,MATCH(R$1,$T$2:$AT$2,0))/SUM(_xlfn._xlws.FILTER($T637:$AT639,$T$2:$AT$2=R$1))</f>
        <v>0.984445124263295</v>
      </c>
      <c r="T639" s="5">
        <f>T649*NT!C$77+T651*NT!C$112+NT!C$142*1000-SUM(T632,T633)</f>
        <v>24415062.629381496</v>
      </c>
      <c r="U639" s="5">
        <f>U649*NT!D$77+U651*NT!D$112+NT!D$142*1000-SUM(U632,U633)</f>
        <v>23903993.783868529</v>
      </c>
      <c r="V639" s="5">
        <f>V649*NT!E$77+V651*NT!E$112+NT!E$142*1000-SUM(V632,V633)</f>
        <v>24261400.109635379</v>
      </c>
      <c r="W639" s="5">
        <f>W649*NT!F$77+W651*NT!F$112+NT!F$142*1000-SUM(W632,W633)</f>
        <v>23993234.958889842</v>
      </c>
      <c r="X639" s="5">
        <f>X649*NT!G$77+X651*NT!G$112+NT!G$142*1000-SUM(X632,X633)</f>
        <v>25049437.774803802</v>
      </c>
      <c r="Y639" s="5">
        <f>Y649*NT!H$77+Y651*NT!H$112+NT!H$142*1000-SUM(Y632,Y633)</f>
        <v>23879259.562446333</v>
      </c>
      <c r="Z639" s="5">
        <f>Z649*NT!I$77+Z651*NT!I$112+NT!I$142*1000-SUM(Z632,Z633)</f>
        <v>22409251.907105353</v>
      </c>
      <c r="AA639" s="5">
        <f>AA649*NT!J$77+AA651*NT!J$112+NT!J$142*1000-SUM(AA632,AA633)</f>
        <v>23881582.220757816</v>
      </c>
      <c r="AB639" s="5">
        <f>AB649*NT!K$77+AB651*NT!K$112+NT!K$142*1000-SUM(AB632,AB633)</f>
        <v>22915311.234040476</v>
      </c>
      <c r="AC639" s="5">
        <f>AC649*NT!L$77+AC651*NT!L$112+NT!L$142*1000-SUM(AC632,AC633)</f>
        <v>23038053.418239541</v>
      </c>
      <c r="AD639" s="5">
        <f>AD649*NT!M$77+AD651*NT!M$112+NT!M$142*1000-SUM(AD632,AD633)</f>
        <v>23410973.570046436</v>
      </c>
      <c r="AE639" s="5">
        <f>AE649*NT!N$77+AE651*NT!N$112+NT!N$142*1000-SUM(AE632,AE633)</f>
        <v>21952153.95221667</v>
      </c>
      <c r="AF639" s="5">
        <f>AF649*NT!O$77+AF651*NT!O$112+NT!O$142*1000-SUM(AF632,AF633)</f>
        <v>22789779.612493165</v>
      </c>
      <c r="AG639" s="5">
        <f>AG649*NT!P$77+AG651*NT!P$112+NT!P$142*1000-SUM(AG632,AG633)</f>
        <v>23488155.237850063</v>
      </c>
      <c r="AH639" s="5">
        <f>AH649*NT!Q$77+AH651*NT!Q$112+NT!Q$142*1000-SUM(AH632,AH633)</f>
        <v>24153848.68798032</v>
      </c>
      <c r="AI639" s="5">
        <f>AI649*NT!R$77+AI651*NT!R$112+NT!R$142*1000-SUM(AI632,AI633)</f>
        <v>25211377.102236617</v>
      </c>
      <c r="AJ639" s="5">
        <f>AJ649*NT!S$77+AJ651*NT!S$112+NT!S$142*1000-SUM(AJ632,AJ633)</f>
        <v>27813203.019934647</v>
      </c>
      <c r="AK639" s="5">
        <f>AK649*NT!T$77+AK651*NT!T$112+NT!T$142*1000-SUM(AK632,AK633)</f>
        <v>28122662.301867135</v>
      </c>
      <c r="AL639" s="5">
        <f>AL649*NT!U$77+AL651*NT!U$112+NT!U$142*1000-SUM(AL632,AL633)</f>
        <v>28659616.306792438</v>
      </c>
      <c r="AM639" s="5">
        <f>AM649*NT!V$77+AM651*NT!V$112+NT!V$142*1000-SUM(AM632,AM633)</f>
        <v>28569871.589544885</v>
      </c>
      <c r="AN639" s="5">
        <f>AN649*NT!W$77+AN651*NT!W$112+NT!W$142*1000-SUM(AN632,AN633)</f>
        <v>25844980.951018997</v>
      </c>
      <c r="AO639" s="48">
        <f>AO649*NT!$W$77+AO651*NT!$W$112+NT!$W$142*1000-SUM(AO632,AO633)</f>
        <v>29057875.1963007</v>
      </c>
      <c r="AP639" s="48">
        <f>AP649*NT!$W$77+AP651*NT!$W$112+NT!$W$142*1000-SUM(AP632,AP633)</f>
        <v>29662556.909851268</v>
      </c>
      <c r="AQ639" s="48">
        <f>AQ649*NT!$W$77+AQ651*NT!$W$112+NT!$W$142*1000-SUM(AQ632,AQ633)</f>
        <v>30394397.509759285</v>
      </c>
      <c r="AR639" s="48">
        <f>AR649*NT!$W$77+AR651*NT!$W$112+NT!$W$142*1000-SUM(AR632,AR633)</f>
        <v>31259282.637178153</v>
      </c>
      <c r="AS639" s="48">
        <f>AS649*NT!$W$77+AS651*NT!$W$112+NT!$W$142*1000-SUM(AS632,AS633)</f>
        <v>32263745.982024342</v>
      </c>
      <c r="AT639" s="48">
        <f>AT649*NT!$W$77+AT651*NT!$W$112+NT!$W$142*1000-SUM(AT632,AT633)</f>
        <v>33415009.89889878</v>
      </c>
    </row>
    <row r="640" spans="1:48" x14ac:dyDescent="0.2">
      <c r="A640" s="21" t="str">
        <f t="shared" si="847"/>
        <v>CIMS.CAN.NT.Transportation Personal.Mode.Intercity LandPassenger Vehicle IntercityService requestedCIMS.CAN.NT.Transportation Personal.Passenger Vehicles</v>
      </c>
      <c r="B640" s="1" t="s">
        <v>350</v>
      </c>
      <c r="C640" s="1" t="s">
        <v>217</v>
      </c>
      <c r="D640" s="1" t="s">
        <v>125</v>
      </c>
      <c r="E640" s="1" t="s">
        <v>71</v>
      </c>
      <c r="F640" s="1" t="s">
        <v>352</v>
      </c>
      <c r="G640" s="1" t="s">
        <v>157</v>
      </c>
      <c r="H640" s="14">
        <f>AVERAGE(T640:AN640)</f>
        <v>0.78808545895363147</v>
      </c>
      <c r="I640" s="14"/>
      <c r="J640" s="14"/>
      <c r="K640" s="14"/>
      <c r="L640" s="14"/>
      <c r="M640" s="14"/>
      <c r="N640" s="14"/>
      <c r="O640" s="14"/>
      <c r="P640" s="14"/>
      <c r="Q640" s="14"/>
      <c r="R640" s="14"/>
      <c r="T640" s="14">
        <f>((T649*Inputs!D$67+T651*Inputs!D$69)*$H635+(T649*Inputs!D$68+T651*Inputs!D$70)*$H636)/SUM(T649:T652)</f>
        <v>0.79135822051073479</v>
      </c>
      <c r="U640" s="14">
        <f>((U649*Inputs!E$67+U651*Inputs!E$69)*$H635+(U649*Inputs!E$68+U651*Inputs!E$70)*$H636)/SUM(U649:U652)</f>
        <v>0.79106972998234359</v>
      </c>
      <c r="V640" s="14">
        <f>((V649*Inputs!F$67+V651*Inputs!F$69)*$H635+(V649*Inputs!F$68+V651*Inputs!F$70)*$H636)/SUM(V649:V652)</f>
        <v>0.79081930424419433</v>
      </c>
      <c r="W640" s="14">
        <f>((W649*Inputs!G$67+W651*Inputs!G$69)*$H635+(W649*Inputs!G$68+W651*Inputs!G$70)*$H636)/SUM(W649:W652)</f>
        <v>0.79048829718818869</v>
      </c>
      <c r="X640" s="14">
        <f>((X649*Inputs!H$67+X651*Inputs!H$69)*$H635+(X649*Inputs!H$68+X651*Inputs!H$70)*$H636)/SUM(X649:X652)</f>
        <v>0.79027024726282058</v>
      </c>
      <c r="Y640" s="14">
        <f>((Y649*Inputs!I$67+Y651*Inputs!I$69)*$H635+(Y649*Inputs!I$68+Y651*Inputs!I$70)*$H636)/SUM(Y649:Y652)</f>
        <v>0.78997008741709585</v>
      </c>
      <c r="Z640" s="14">
        <f>((Z649*Inputs!J$67+Z651*Inputs!J$69)*$H635+(Z649*Inputs!J$68+Z651*Inputs!J$70)*$H636)/SUM(Z649:Z652)</f>
        <v>0.79025611218737191</v>
      </c>
      <c r="AA640" s="14">
        <f>((AA649*Inputs!K$67+AA651*Inputs!K$69)*$H635+(AA649*Inputs!K$68+AA651*Inputs!K$70)*$H636)/SUM(AA649:AA652)</f>
        <v>0.78998533702007745</v>
      </c>
      <c r="AB640" s="14">
        <f>((AB649*Inputs!L$67+AB651*Inputs!L$69)*$H635+(AB649*Inputs!L$68+AB651*Inputs!L$70)*$H636)/SUM(AB649:AB652)</f>
        <v>0.78968756230479398</v>
      </c>
      <c r="AC640" s="14">
        <f>((AC649*Inputs!M$67+AC651*Inputs!M$69)*$H635+(AC649*Inputs!M$68+AC651*Inputs!M$70)*$H636)/SUM(AC649:AC652)</f>
        <v>0.78929630158310726</v>
      </c>
      <c r="AD640" s="14">
        <f>((AD649*Inputs!N$67+AD651*Inputs!N$69)*$H635+(AD649*Inputs!N$68+AD651*Inputs!N$70)*$H636)/SUM(AD649:AD652)</f>
        <v>0.78875314928211993</v>
      </c>
      <c r="AE640" s="14">
        <f>((AE649*Inputs!O$67+AE651*Inputs!O$69)*$H635+(AE649*Inputs!O$68+AE651*Inputs!O$70)*$H636)/SUM(AE649:AE652)</f>
        <v>0.78824913029938104</v>
      </c>
      <c r="AF640" s="14">
        <f>((AF649*Inputs!P$67+AF651*Inputs!P$69)*$H635+(AF649*Inputs!P$68+AF651*Inputs!P$70)*$H636)/SUM(AF649:AF652)</f>
        <v>0.78796969316657883</v>
      </c>
      <c r="AG640" s="14">
        <f>((AG649*Inputs!Q$67+AG651*Inputs!Q$69)*$H635+(AG649*Inputs!Q$68+AG651*Inputs!Q$70)*$H636)/SUM(AG649:AG652)</f>
        <v>0.78747963254048692</v>
      </c>
      <c r="AH640" s="14">
        <f>((AH649*Inputs!R$67+AH651*Inputs!R$69)*$H635+(AH649*Inputs!R$68+AH651*Inputs!R$70)*$H636)/SUM(AH649:AH652)</f>
        <v>0.78689711520694627</v>
      </c>
      <c r="AI640" s="14">
        <f>((AI649*Inputs!S$67+AI651*Inputs!S$69)*$H635+(AI649*Inputs!S$68+AI651*Inputs!S$70)*$H636)/SUM(AI649:AI652)</f>
        <v>0.78639369715906071</v>
      </c>
      <c r="AJ640" s="14">
        <f>((AJ649*Inputs!T$67+AJ651*Inputs!T$69)*$H635+(AJ649*Inputs!T$68+AJ651*Inputs!T$70)*$H636)/SUM(AJ649:AJ652)</f>
        <v>0.78558952310274965</v>
      </c>
      <c r="AK640" s="14">
        <f>((AK649*Inputs!U$67+AK651*Inputs!U$69)*$H635+(AK649*Inputs!U$68+AK651*Inputs!U$70)*$H636)/SUM(AK649:AK652)</f>
        <v>0.7848669843727315</v>
      </c>
      <c r="AL640" s="14">
        <f>((AL649*Inputs!V$67+AL651*Inputs!V$69)*$H635+(AL649*Inputs!V$68+AL651*Inputs!V$70)*$H636)/SUM(AL649:AL652)</f>
        <v>0.78420873075691</v>
      </c>
      <c r="AM640" s="14">
        <f>((AM649*Inputs!W$67+AM651*Inputs!W$69)*$H635+(AM649*Inputs!W$68+AM651*Inputs!W$70)*$H636)/SUM(AM649:AM652)</f>
        <v>0.78353841901036536</v>
      </c>
      <c r="AN640" s="14">
        <f>((AN649*Inputs!X$67+AN651*Inputs!X$69)*$H635+(AN649*Inputs!X$68+AN651*Inputs!X$70)*$H636)/SUM(AN649:AN652)</f>
        <v>0.78264736342820096</v>
      </c>
      <c r="AO640" s="35"/>
      <c r="AP640" s="35"/>
      <c r="AQ640" s="35"/>
      <c r="AR640" s="35"/>
      <c r="AS640" s="35"/>
      <c r="AT640" s="35"/>
    </row>
    <row r="641" spans="1:48" x14ac:dyDescent="0.2">
      <c r="A641" s="21" t="str">
        <f t="shared" si="847"/>
        <v>CIMS.CAN.NT.Transportation Personal.Passenger VehiclesCar_smallOutput</v>
      </c>
      <c r="B641" s="1" t="s">
        <v>352</v>
      </c>
      <c r="C641" s="1" t="s">
        <v>217</v>
      </c>
      <c r="D641" s="1" t="s">
        <v>158</v>
      </c>
      <c r="E641" s="1" t="s">
        <v>78</v>
      </c>
      <c r="G641" s="1" t="s">
        <v>157</v>
      </c>
      <c r="H641" s="14">
        <f t="shared" ref="H641:H644" si="879">T641</f>
        <v>13.590817250000002</v>
      </c>
      <c r="I641" s="14"/>
      <c r="J641" s="14"/>
      <c r="K641" s="14"/>
      <c r="L641" s="14"/>
      <c r="M641" s="14"/>
      <c r="N641" s="14"/>
      <c r="O641" s="14"/>
      <c r="P641" s="14"/>
      <c r="Q641" s="14"/>
      <c r="R641" s="14"/>
      <c r="T641" s="14">
        <f>AVERAGE(NT!C$75:V$75)/1000</f>
        <v>13.590817250000002</v>
      </c>
      <c r="U641" s="14"/>
      <c r="V641" s="5"/>
      <c r="W641" s="5"/>
      <c r="X641" s="5"/>
      <c r="Y641" s="5"/>
      <c r="Z641" s="5"/>
      <c r="AA641" s="5"/>
      <c r="AB641" s="5"/>
      <c r="AC641" s="5"/>
      <c r="AD641" s="5"/>
      <c r="AE641" s="5"/>
      <c r="AF641" s="5"/>
      <c r="AG641" s="5"/>
      <c r="AH641" s="5"/>
      <c r="AI641" s="5"/>
      <c r="AJ641" s="5"/>
      <c r="AK641" s="5"/>
      <c r="AL641" s="5"/>
      <c r="AM641" s="5"/>
      <c r="AN641" s="5"/>
      <c r="AO641" s="18"/>
      <c r="AP641" s="18"/>
      <c r="AQ641" s="18"/>
      <c r="AR641" s="18"/>
      <c r="AS641" s="18"/>
      <c r="AT641" s="18"/>
    </row>
    <row r="642" spans="1:48" x14ac:dyDescent="0.2">
      <c r="A642" s="21" t="str">
        <f t="shared" si="847"/>
        <v>CIMS.CAN.NT.Transportation Personal.Passenger VehiclesCar_largeOutput</v>
      </c>
      <c r="B642" s="1" t="s">
        <v>352</v>
      </c>
      <c r="C642" s="1" t="s">
        <v>217</v>
      </c>
      <c r="D642" s="1" t="s">
        <v>159</v>
      </c>
      <c r="E642" s="1" t="s">
        <v>78</v>
      </c>
      <c r="G642" s="1" t="s">
        <v>157</v>
      </c>
      <c r="H642" s="14">
        <f t="shared" si="879"/>
        <v>13.590817250000002</v>
      </c>
      <c r="I642" s="14"/>
      <c r="J642" s="14"/>
      <c r="K642" s="14"/>
      <c r="L642" s="14"/>
      <c r="M642" s="14"/>
      <c r="N642" s="14"/>
      <c r="O642" s="14"/>
      <c r="P642" s="14"/>
      <c r="Q642" s="14"/>
      <c r="R642" s="14"/>
      <c r="T642" s="14">
        <f>AVERAGE(NT!C$75:V$75)/1000</f>
        <v>13.590817250000002</v>
      </c>
      <c r="U642" s="14"/>
      <c r="V642" s="5"/>
      <c r="W642" s="5"/>
      <c r="X642" s="5"/>
      <c r="Y642" s="5"/>
      <c r="Z642" s="5"/>
      <c r="AA642" s="5"/>
      <c r="AB642" s="5"/>
      <c r="AC642" s="5"/>
      <c r="AD642" s="5"/>
      <c r="AE642" s="5"/>
      <c r="AF642" s="5"/>
      <c r="AG642" s="5"/>
      <c r="AH642" s="5"/>
      <c r="AI642" s="5"/>
      <c r="AJ642" s="5"/>
      <c r="AK642" s="5"/>
      <c r="AL642" s="5"/>
      <c r="AM642" s="5"/>
      <c r="AN642" s="5"/>
      <c r="AO642" s="18"/>
      <c r="AP642" s="18"/>
      <c r="AQ642" s="18"/>
      <c r="AR642" s="18"/>
      <c r="AS642" s="18"/>
      <c r="AT642" s="18"/>
    </row>
    <row r="643" spans="1:48" x14ac:dyDescent="0.2">
      <c r="A643" s="21" t="str">
        <f t="shared" si="847"/>
        <v>CIMS.CAN.NT.Transportation Personal.Passenger VehiclesLight Truck_smallOutput</v>
      </c>
      <c r="B643" s="1" t="s">
        <v>352</v>
      </c>
      <c r="C643" s="1" t="s">
        <v>217</v>
      </c>
      <c r="D643" s="1" t="s">
        <v>160</v>
      </c>
      <c r="E643" s="1" t="s">
        <v>78</v>
      </c>
      <c r="G643" s="1" t="s">
        <v>157</v>
      </c>
      <c r="H643" s="14">
        <f t="shared" si="879"/>
        <v>15.063131511599998</v>
      </c>
      <c r="I643" s="14"/>
      <c r="J643" s="14"/>
      <c r="K643" s="14"/>
      <c r="L643" s="14"/>
      <c r="M643" s="14"/>
      <c r="N643" s="14"/>
      <c r="O643" s="14"/>
      <c r="P643" s="14"/>
      <c r="Q643" s="14"/>
      <c r="R643" s="14"/>
      <c r="T643" s="14">
        <f>AVERAGE(NT!C$110:V$110)/1000</f>
        <v>15.063131511599998</v>
      </c>
      <c r="U643" s="14"/>
      <c r="V643" s="5"/>
      <c r="W643" s="5"/>
      <c r="X643" s="5"/>
      <c r="Y643" s="5"/>
      <c r="Z643" s="5"/>
      <c r="AA643" s="5"/>
      <c r="AB643" s="5"/>
      <c r="AC643" s="5"/>
      <c r="AD643" s="5"/>
      <c r="AE643" s="5"/>
      <c r="AF643" s="5"/>
      <c r="AG643" s="5"/>
      <c r="AH643" s="5"/>
      <c r="AI643" s="5"/>
      <c r="AJ643" s="5"/>
      <c r="AK643" s="5"/>
      <c r="AL643" s="5"/>
      <c r="AM643" s="5"/>
      <c r="AN643" s="5"/>
      <c r="AO643" s="18"/>
      <c r="AP643" s="18"/>
      <c r="AQ643" s="18"/>
      <c r="AR643" s="18"/>
      <c r="AS643" s="18"/>
      <c r="AT643" s="18"/>
    </row>
    <row r="644" spans="1:48" x14ac:dyDescent="0.2">
      <c r="A644" s="21" t="str">
        <f t="shared" si="847"/>
        <v>CIMS.CAN.NT.Transportation Personal.Passenger VehiclesLight Truck_largeOutput</v>
      </c>
      <c r="B644" s="1" t="s">
        <v>352</v>
      </c>
      <c r="C644" s="1" t="s">
        <v>217</v>
      </c>
      <c r="D644" s="1" t="s">
        <v>161</v>
      </c>
      <c r="E644" s="1" t="s">
        <v>78</v>
      </c>
      <c r="G644" s="1" t="s">
        <v>157</v>
      </c>
      <c r="H644" s="14">
        <f t="shared" si="879"/>
        <v>15.063131511599998</v>
      </c>
      <c r="I644" s="14"/>
      <c r="J644" s="14"/>
      <c r="K644" s="14"/>
      <c r="L644" s="14"/>
      <c r="M644" s="14"/>
      <c r="N644" s="14"/>
      <c r="O644" s="14"/>
      <c r="P644" s="14"/>
      <c r="Q644" s="14"/>
      <c r="R644" s="14"/>
      <c r="T644" s="14">
        <f>AVERAGE(NT!C$110:V$110)/1000</f>
        <v>15.063131511599998</v>
      </c>
      <c r="U644" s="14"/>
      <c r="V644" s="5"/>
      <c r="W644" s="5"/>
      <c r="X644" s="5"/>
      <c r="Y644" s="5"/>
      <c r="Z644" s="5"/>
      <c r="AA644" s="5"/>
      <c r="AB644" s="5"/>
      <c r="AC644" s="5"/>
      <c r="AD644" s="5"/>
      <c r="AE644" s="5"/>
      <c r="AF644" s="5"/>
      <c r="AG644" s="5"/>
      <c r="AH644" s="5"/>
      <c r="AI644" s="5"/>
      <c r="AJ644" s="5"/>
      <c r="AK644" s="5"/>
      <c r="AL644" s="5"/>
      <c r="AM644" s="5"/>
      <c r="AN644" s="5"/>
      <c r="AO644" s="18"/>
      <c r="AP644" s="18"/>
      <c r="AQ644" s="18"/>
      <c r="AR644" s="18"/>
      <c r="AS644" s="18"/>
      <c r="AT644" s="18"/>
    </row>
    <row r="645" spans="1:48" x14ac:dyDescent="0.2">
      <c r="A645" s="21" t="str">
        <f t="shared" si="847"/>
        <v>CIMS.CAN.NT.Transportation Personal.Passenger VehiclesCar_smallService requestedCIMS.CAN.NT.Transportation Personal.Passenger Vehicle Motors</v>
      </c>
      <c r="B645" s="1" t="s">
        <v>352</v>
      </c>
      <c r="C645" s="1" t="s">
        <v>217</v>
      </c>
      <c r="D645" s="1" t="s">
        <v>158</v>
      </c>
      <c r="E645" s="1" t="s">
        <v>71</v>
      </c>
      <c r="F645" s="1" t="s">
        <v>353</v>
      </c>
      <c r="G645" s="1" t="s">
        <v>222</v>
      </c>
      <c r="H645" s="14">
        <f>Inputs!$C$46*10</f>
        <v>8</v>
      </c>
      <c r="I645" s="14"/>
      <c r="J645" s="14"/>
      <c r="K645" s="14"/>
      <c r="L645" s="14"/>
      <c r="M645" s="14"/>
      <c r="N645" s="14"/>
      <c r="O645" s="14"/>
      <c r="P645" s="14"/>
      <c r="Q645" s="14"/>
      <c r="R645" s="14"/>
      <c r="T645" s="14"/>
      <c r="U645" s="14"/>
      <c r="V645" s="5"/>
      <c r="W645" s="5"/>
      <c r="X645" s="5"/>
      <c r="Y645" s="5"/>
      <c r="Z645" s="5"/>
      <c r="AA645" s="5"/>
      <c r="AB645" s="5"/>
      <c r="AC645" s="5"/>
      <c r="AD645" s="5"/>
      <c r="AE645" s="5"/>
      <c r="AF645" s="5"/>
      <c r="AG645" s="5"/>
      <c r="AH645" s="5"/>
      <c r="AI645" s="5"/>
      <c r="AJ645" s="5"/>
      <c r="AK645" s="5"/>
      <c r="AL645" s="5"/>
      <c r="AM645" s="5"/>
      <c r="AN645" s="5"/>
      <c r="AO645" s="18"/>
      <c r="AP645" s="18"/>
      <c r="AQ645" s="18"/>
      <c r="AR645" s="18"/>
      <c r="AS645" s="18"/>
      <c r="AT645" s="18"/>
    </row>
    <row r="646" spans="1:48" x14ac:dyDescent="0.2">
      <c r="A646" s="21" t="str">
        <f t="shared" si="847"/>
        <v>CIMS.CAN.NT.Transportation Personal.Passenger VehiclesCar_largeService requestedCIMS.CAN.NT.Transportation Personal.Passenger Vehicle Motors</v>
      </c>
      <c r="B646" s="1" t="s">
        <v>352</v>
      </c>
      <c r="C646" s="1" t="s">
        <v>217</v>
      </c>
      <c r="D646" s="1" t="s">
        <v>159</v>
      </c>
      <c r="E646" s="1" t="s">
        <v>71</v>
      </c>
      <c r="F646" s="1" t="s">
        <v>353</v>
      </c>
      <c r="G646" s="1" t="s">
        <v>222</v>
      </c>
      <c r="H646" s="14">
        <f>Inputs!$C$47*10</f>
        <v>10</v>
      </c>
      <c r="I646" s="14"/>
      <c r="J646" s="14"/>
      <c r="K646" s="14"/>
      <c r="L646" s="14"/>
      <c r="M646" s="14"/>
      <c r="N646" s="14"/>
      <c r="O646" s="14"/>
      <c r="P646" s="14"/>
      <c r="Q646" s="14"/>
      <c r="R646" s="14"/>
      <c r="T646" s="14"/>
      <c r="U646" s="14"/>
      <c r="V646" s="5"/>
      <c r="W646" s="5"/>
      <c r="X646" s="5"/>
      <c r="Y646" s="5"/>
      <c r="Z646" s="5"/>
      <c r="AA646" s="5"/>
      <c r="AB646" s="5"/>
      <c r="AC646" s="5"/>
      <c r="AD646" s="5"/>
      <c r="AE646" s="5"/>
      <c r="AF646" s="5"/>
      <c r="AG646" s="5"/>
      <c r="AH646" s="5"/>
      <c r="AI646" s="5"/>
      <c r="AJ646" s="5"/>
      <c r="AK646" s="5"/>
      <c r="AL646" s="5"/>
      <c r="AM646" s="5"/>
      <c r="AN646" s="5"/>
      <c r="AO646" s="18"/>
      <c r="AP646" s="18"/>
      <c r="AQ646" s="18"/>
      <c r="AR646" s="18"/>
      <c r="AS646" s="18"/>
      <c r="AT646" s="18"/>
    </row>
    <row r="647" spans="1:48" x14ac:dyDescent="0.2">
      <c r="A647" s="21" t="str">
        <f t="shared" si="847"/>
        <v>CIMS.CAN.NT.Transportation Personal.Passenger VehiclesLight Truck_smallService requestedCIMS.CAN.NT.Transportation Personal.Passenger Vehicle Motors</v>
      </c>
      <c r="B647" s="1" t="s">
        <v>352</v>
      </c>
      <c r="C647" s="1" t="s">
        <v>217</v>
      </c>
      <c r="D647" s="1" t="s">
        <v>160</v>
      </c>
      <c r="E647" s="1" t="s">
        <v>71</v>
      </c>
      <c r="F647" s="1" t="s">
        <v>353</v>
      </c>
      <c r="G647" s="1" t="s">
        <v>222</v>
      </c>
      <c r="H647" s="14">
        <f>Inputs!$C$48*10</f>
        <v>9</v>
      </c>
      <c r="I647" s="14"/>
      <c r="J647" s="14"/>
      <c r="K647" s="14"/>
      <c r="L647" s="14"/>
      <c r="M647" s="14"/>
      <c r="N647" s="14"/>
      <c r="O647" s="14"/>
      <c r="P647" s="14"/>
      <c r="Q647" s="14"/>
      <c r="R647" s="14"/>
      <c r="T647" s="14"/>
      <c r="U647" s="14"/>
      <c r="V647" s="5"/>
      <c r="W647" s="5"/>
      <c r="X647" s="5"/>
      <c r="Y647" s="5"/>
      <c r="Z647" s="5"/>
      <c r="AA647" s="5"/>
      <c r="AB647" s="5"/>
      <c r="AC647" s="5"/>
      <c r="AD647" s="5"/>
      <c r="AE647" s="5"/>
      <c r="AF647" s="5"/>
      <c r="AG647" s="5"/>
      <c r="AH647" s="5"/>
      <c r="AI647" s="5"/>
      <c r="AJ647" s="5"/>
      <c r="AK647" s="5"/>
      <c r="AL647" s="5"/>
      <c r="AM647" s="5"/>
      <c r="AN647" s="5"/>
      <c r="AO647" s="18"/>
      <c r="AP647" s="18"/>
      <c r="AQ647" s="18"/>
      <c r="AR647" s="18"/>
      <c r="AS647" s="18"/>
      <c r="AT647" s="18"/>
    </row>
    <row r="648" spans="1:48" x14ac:dyDescent="0.2">
      <c r="A648" s="21" t="str">
        <f t="shared" si="847"/>
        <v>CIMS.CAN.NT.Transportation Personal.Passenger VehiclesLight Truck_largeService requestedCIMS.CAN.NT.Transportation Personal.Passenger Vehicle Motors</v>
      </c>
      <c r="B648" s="1" t="s">
        <v>352</v>
      </c>
      <c r="C648" s="1" t="s">
        <v>217</v>
      </c>
      <c r="D648" s="1" t="s">
        <v>161</v>
      </c>
      <c r="E648" s="1" t="s">
        <v>71</v>
      </c>
      <c r="F648" s="1" t="s">
        <v>353</v>
      </c>
      <c r="G648" s="1" t="s">
        <v>222</v>
      </c>
      <c r="H648" s="14">
        <f>Inputs!$C$49*10</f>
        <v>13</v>
      </c>
      <c r="I648" s="14"/>
      <c r="J648" s="14"/>
      <c r="K648" s="14"/>
      <c r="L648" s="14"/>
      <c r="M648" s="14"/>
      <c r="N648" s="14"/>
      <c r="O648" s="14"/>
      <c r="P648" s="14"/>
      <c r="Q648" s="14"/>
      <c r="R648" s="14"/>
      <c r="T648" s="14"/>
      <c r="U648" s="14"/>
      <c r="V648" s="5"/>
      <c r="W648" s="5"/>
      <c r="X648" s="5"/>
      <c r="Y648" s="5"/>
      <c r="Z648" s="5"/>
      <c r="AA648" s="5"/>
      <c r="AB648" s="5"/>
      <c r="AC648" s="5"/>
      <c r="AD648" s="5"/>
      <c r="AE648" s="5"/>
      <c r="AF648" s="5"/>
      <c r="AG648" s="5"/>
      <c r="AH648" s="5"/>
      <c r="AI648" s="5"/>
      <c r="AJ648" s="5"/>
      <c r="AK648" s="5"/>
      <c r="AL648" s="5"/>
      <c r="AM648" s="5"/>
      <c r="AN648" s="5"/>
      <c r="AO648" s="18"/>
      <c r="AP648" s="18"/>
      <c r="AQ648" s="18"/>
      <c r="AR648" s="18"/>
      <c r="AS648" s="18"/>
      <c r="AT648" s="18"/>
    </row>
    <row r="649" spans="1:48" x14ac:dyDescent="0.2">
      <c r="A649" s="21" t="str">
        <f t="shared" si="847"/>
        <v>CIMS.CAN.NT.Transportation Personal.Passenger VehiclesCar_smallMarket share</v>
      </c>
      <c r="B649" s="1" t="s">
        <v>352</v>
      </c>
      <c r="C649" s="1" t="s">
        <v>217</v>
      </c>
      <c r="D649" s="1" t="s">
        <v>158</v>
      </c>
      <c r="E649" s="1" t="s">
        <v>72</v>
      </c>
      <c r="G649" s="1" t="s">
        <v>73</v>
      </c>
      <c r="H649" s="14" cm="1">
        <f t="array" ref="H649">Inputs!$C$39*INDEX($T649:$AT649,MATCH(H$1,$T$2:$AT$2,0))/SUM(_xlfn._xlws.FILTER($T649:$AT652,$T$2:$AT$2=H$1))</f>
        <v>0.21186439370208571</v>
      </c>
      <c r="I649" s="14" cm="1">
        <f t="array" ref="I649">Inputs!$C$39*INDEX($T649:$AT649,MATCH(I$1,$T$2:$AT$2,0))/SUM(_xlfn._xlws.FILTER($T649:$AT652,$T$2:$AT$2=I$1))</f>
        <v>0.20437753482382706</v>
      </c>
      <c r="J649" s="14" cm="1">
        <f t="array" ref="J649">Inputs!$C$39*INDEX($T649:$AT649,MATCH(J$1,$T$2:$AT$2,0))/SUM(_xlfn._xlws.FILTER($T649:$AT652,$T$2:$AT$2=J$1))</f>
        <v>0.19836968930607843</v>
      </c>
      <c r="K649" s="14" cm="1">
        <f t="array" ref="K649">Inputs!$C$39*INDEX($T649:$AT649,MATCH(K$1,$T$2:$AT$2,0))/SUM(_xlfn._xlws.FILTER($T649:$AT652,$T$2:$AT$2=K$1))</f>
        <v>0.18345947873000013</v>
      </c>
      <c r="L649" s="14" cm="1">
        <f t="array" ref="L649">Inputs!$C$39*INDEX($T649:$AT649,MATCH(L$1,$T$2:$AT$2,0))/SUM(_xlfn._xlws.FILTER($T649:$AT652,$T$2:$AT$2=L$1))</f>
        <v>0.1641275961464172</v>
      </c>
      <c r="M649" s="14" cm="1">
        <f t="array" ref="M649">Inputs!$C$39*INDEX($T649:$AT649,MATCH(M$1,$T$2:$AT$2,0))/SUM(_xlfn._xlws.FILTER($T649:$AT652,$T$2:$AT$2=M$1))</f>
        <v>0.15385725730201621</v>
      </c>
      <c r="N649" s="14" cm="1">
        <f t="array" ref="N649">Inputs!$C$39*INDEX($T649:$AT649,MATCH(N$1,$T$2:$AT$2,0))/SUM(_xlfn._xlws.FILTER($T649:$AT652,$T$2:$AT$2=N$1))</f>
        <v>0.14367292994930977</v>
      </c>
      <c r="O649" s="14" cm="1">
        <f t="array" ref="O649">Inputs!$C$39*INDEX($T649:$AT649,MATCH(O$1,$T$2:$AT$2,0))/SUM(_xlfn._xlws.FILTER($T649:$AT652,$T$2:$AT$2=O$1))</f>
        <v>0.13365122642794894</v>
      </c>
      <c r="P649" s="14" cm="1">
        <f t="array" ref="P649">Inputs!$C$39*INDEX($T649:$AT649,MATCH(P$1,$T$2:$AT$2,0))/SUM(_xlfn._xlws.FILTER($T649:$AT652,$T$2:$AT$2=P$1))</f>
        <v>0.12386386830995889</v>
      </c>
      <c r="Q649" s="14" cm="1">
        <f t="array" ref="Q649">Inputs!$C$39*INDEX($T649:$AT649,MATCH(Q$1,$T$2:$AT$2,0))/SUM(_xlfn._xlws.FILTER($T649:$AT652,$T$2:$AT$2=Q$1))</f>
        <v>0.11437573723399685</v>
      </c>
      <c r="R649" s="14" cm="1">
        <f t="array" ref="R649">Inputs!$C$39*INDEX($T649:$AT649,MATCH(R$1,$T$2:$AT$2,0))/SUM(_xlfn._xlws.FILTER($T649:$AT652,$T$2:$AT$2=R$1))</f>
        <v>0.10524333799759421</v>
      </c>
      <c r="T649" s="5">
        <f>NT!C$76*1000</f>
        <v>21423422.264448002</v>
      </c>
      <c r="U649" s="5">
        <f>NT!D$76*1000</f>
        <v>20805988.236207999</v>
      </c>
      <c r="V649" s="5">
        <f>NT!E$76*1000</f>
        <v>20978533.421138</v>
      </c>
      <c r="W649" s="5">
        <f>NT!F$76*1000</f>
        <v>20542894.552725002</v>
      </c>
      <c r="X649" s="5">
        <f>NT!G$76*1000</f>
        <v>21333574.236287996</v>
      </c>
      <c r="Y649" s="5">
        <f>NT!H$76*1000</f>
        <v>20161188.477390002</v>
      </c>
      <c r="Z649" s="5">
        <f>NT!I$76*1000</f>
        <v>19209824.355574999</v>
      </c>
      <c r="AA649" s="5">
        <f>NT!J$76*1000</f>
        <v>20320624.061100002</v>
      </c>
      <c r="AB649" s="5">
        <f>NT!K$76*1000</f>
        <v>19332440.536499999</v>
      </c>
      <c r="AC649" s="5">
        <f>NT!L$76*1000</f>
        <v>19195856.108384002</v>
      </c>
      <c r="AD649" s="5">
        <f>NT!M$76*1000</f>
        <v>19141912.614015002</v>
      </c>
      <c r="AE649" s="5">
        <f>NT!N$76*1000</f>
        <v>17638193.457582001</v>
      </c>
      <c r="AF649" s="5">
        <f>NT!O$76*1000</f>
        <v>18164105.396765999</v>
      </c>
      <c r="AG649" s="5">
        <f>NT!P$76*1000</f>
        <v>18401842.320597999</v>
      </c>
      <c r="AH649" s="5">
        <f>NT!Q$76*1000</f>
        <v>18521513.368999999</v>
      </c>
      <c r="AI649" s="5">
        <f>NT!R$76*1000</f>
        <v>18982338.021990001</v>
      </c>
      <c r="AJ649" s="5">
        <f>NT!S$76*1000</f>
        <v>20276130.408087999</v>
      </c>
      <c r="AK649" s="5">
        <f>NT!T$76*1000</f>
        <v>19909829.103573002</v>
      </c>
      <c r="AL649" s="5">
        <f>NT!U$76*1000</f>
        <v>19751533.557914998</v>
      </c>
      <c r="AM649" s="5">
        <f>NT!V$76*1000</f>
        <v>19144391.018794999</v>
      </c>
      <c r="AN649" s="5">
        <f>NT!W$76*1000</f>
        <v>16639432.755803999</v>
      </c>
      <c r="AO649" s="41">
        <f t="shared" ref="AO649" si="880">AM649*(1+$AV649)^5</f>
        <v>18206125.370268967</v>
      </c>
      <c r="AP649" s="18">
        <f t="shared" ref="AP649" si="881">AO649*(1+$AV649)^5</f>
        <v>17313844.074357741</v>
      </c>
      <c r="AQ649" s="18">
        <f t="shared" ref="AQ649" si="882">AP649*(1+$AV649)^5</f>
        <v>16465293.440234285</v>
      </c>
      <c r="AR649" s="18">
        <f t="shared" ref="AR649" si="883">AQ649*(1+$AV649)^5</f>
        <v>15658330.230346544</v>
      </c>
      <c r="AS649" s="18">
        <f t="shared" ref="AS649" si="884">AR649*(1+$AV649)^5</f>
        <v>14890916.247107936</v>
      </c>
      <c r="AT649" s="18">
        <f t="shared" ref="AT649" si="885">AS649*(1+$AV649)^5</f>
        <v>14161113.184893895</v>
      </c>
      <c r="AV649" s="46">
        <f t="shared" ref="AV649" si="886">AV597</f>
        <v>-0.01</v>
      </c>
    </row>
    <row r="650" spans="1:48" x14ac:dyDescent="0.2">
      <c r="A650" s="21" t="str">
        <f t="shared" si="847"/>
        <v>CIMS.CAN.NT.Transportation Personal.Passenger VehiclesCar_largeMarket share</v>
      </c>
      <c r="B650" s="1" t="s">
        <v>352</v>
      </c>
      <c r="C650" s="1" t="s">
        <v>217</v>
      </c>
      <c r="D650" s="1" t="s">
        <v>159</v>
      </c>
      <c r="E650" s="1" t="s">
        <v>72</v>
      </c>
      <c r="G650" s="1" t="s">
        <v>73</v>
      </c>
      <c r="H650" s="14" cm="1">
        <f t="array" ref="H650">Inputs!$C$40*INDEX($T649:$AT649,MATCH(H$1,$T$2:$AT$2,0))/SUM(_xlfn._xlws.FILTER($T649:$AT652,$T$2:$AT$2=H$1))</f>
        <v>0.43014892054665876</v>
      </c>
      <c r="I650" s="14" cm="1">
        <f t="array" ref="I650">Inputs!$C$40*INDEX($T649:$AT649,MATCH(I$1,$T$2:$AT$2,0))/SUM(_xlfn._xlws.FILTER($T649:$AT652,$T$2:$AT$2=I$1))</f>
        <v>0.41494832827867911</v>
      </c>
      <c r="J650" s="14" cm="1">
        <f t="array" ref="J650">Inputs!$C$40*INDEX($T649:$AT649,MATCH(J$1,$T$2:$AT$2,0))/SUM(_xlfn._xlws.FILTER($T649:$AT652,$T$2:$AT$2=J$1))</f>
        <v>0.40275058131840163</v>
      </c>
      <c r="K650" s="14" cm="1">
        <f t="array" ref="K650">Inputs!$C$40*INDEX($T649:$AT649,MATCH(K$1,$T$2:$AT$2,0))/SUM(_xlfn._xlws.FILTER($T649:$AT652,$T$2:$AT$2=K$1))</f>
        <v>0.37247833560333354</v>
      </c>
      <c r="L650" s="14" cm="1">
        <f t="array" ref="L650">Inputs!$C$40*INDEX($T649:$AT649,MATCH(L$1,$T$2:$AT$2,0))/SUM(_xlfn._xlws.FILTER($T649:$AT652,$T$2:$AT$2=L$1))</f>
        <v>0.33322875581242273</v>
      </c>
      <c r="M650" s="14" cm="1">
        <f t="array" ref="M650">Inputs!$C$40*INDEX($T649:$AT649,MATCH(M$1,$T$2:$AT$2,0))/SUM(_xlfn._xlws.FILTER($T649:$AT652,$T$2:$AT$2=M$1))</f>
        <v>0.31237685573439655</v>
      </c>
      <c r="N650" s="14" cm="1">
        <f t="array" ref="N650">Inputs!$C$40*INDEX($T649:$AT649,MATCH(N$1,$T$2:$AT$2,0))/SUM(_xlfn._xlws.FILTER($T649:$AT652,$T$2:$AT$2=N$1))</f>
        <v>0.29169958504859855</v>
      </c>
      <c r="O650" s="14" cm="1">
        <f t="array" ref="O650">Inputs!$C$40*INDEX($T649:$AT649,MATCH(O$1,$T$2:$AT$2,0))/SUM(_xlfn._xlws.FILTER($T649:$AT652,$T$2:$AT$2=O$1))</f>
        <v>0.27135249002038114</v>
      </c>
      <c r="P650" s="14" cm="1">
        <f t="array" ref="P650">Inputs!$C$40*INDEX($T649:$AT649,MATCH(P$1,$T$2:$AT$2,0))/SUM(_xlfn._xlws.FILTER($T649:$AT652,$T$2:$AT$2=P$1))</f>
        <v>0.25148118717476498</v>
      </c>
      <c r="Q650" s="14" cm="1">
        <f t="array" ref="Q650">Inputs!$C$40*INDEX($T649:$AT649,MATCH(Q$1,$T$2:$AT$2,0))/SUM(_xlfn._xlws.FILTER($T649:$AT652,$T$2:$AT$2=Q$1))</f>
        <v>0.23221740589932688</v>
      </c>
      <c r="R650" s="14" cm="1">
        <f t="array" ref="R650">Inputs!$C$40*INDEX($T649:$AT649,MATCH(R$1,$T$2:$AT$2,0))/SUM(_xlfn._xlws.FILTER($T649:$AT652,$T$2:$AT$2=R$1))</f>
        <v>0.21367586805572153</v>
      </c>
      <c r="T650" s="5"/>
      <c r="U650" s="5"/>
      <c r="V650" s="5"/>
      <c r="W650" s="5"/>
      <c r="X650" s="5"/>
      <c r="Y650" s="5"/>
      <c r="Z650" s="5"/>
      <c r="AA650" s="5"/>
      <c r="AB650" s="5"/>
      <c r="AC650" s="5"/>
      <c r="AD650" s="5"/>
      <c r="AE650" s="5"/>
      <c r="AF650" s="5"/>
      <c r="AG650" s="5"/>
      <c r="AH650" s="5"/>
      <c r="AI650" s="5"/>
      <c r="AJ650" s="5"/>
      <c r="AK650" s="5"/>
      <c r="AL650" s="5"/>
      <c r="AM650" s="5"/>
      <c r="AN650" s="5"/>
      <c r="AO650" s="14"/>
      <c r="AP650" s="14"/>
      <c r="AQ650" s="14"/>
      <c r="AR650" s="14"/>
      <c r="AS650" s="14"/>
      <c r="AT650" s="14"/>
      <c r="AU650" s="14"/>
      <c r="AV650" s="47"/>
    </row>
    <row r="651" spans="1:48" x14ac:dyDescent="0.2">
      <c r="A651" s="21" t="str">
        <f t="shared" si="847"/>
        <v>CIMS.CAN.NT.Transportation Personal.Passenger VehiclesLight Truck_smallMarket share</v>
      </c>
      <c r="B651" s="1" t="s">
        <v>352</v>
      </c>
      <c r="C651" s="1" t="s">
        <v>217</v>
      </c>
      <c r="D651" s="1" t="s">
        <v>160</v>
      </c>
      <c r="E651" s="1" t="s">
        <v>72</v>
      </c>
      <c r="G651" s="1" t="s">
        <v>73</v>
      </c>
      <c r="H651" s="14" cm="1">
        <f t="array" ref="H651">Inputs!$C$39*INDEX($T651:$AT651,MATCH(H$1,$T$2:$AT$2,0))/SUM(_xlfn._xlws.FILTER($T649:$AT652,$T$2:$AT$2=H$1))</f>
        <v>0.11813560629791432</v>
      </c>
      <c r="I651" s="14" cm="1">
        <f t="array" ref="I651">Inputs!$C$39*INDEX($T651:$AT651,MATCH(I$1,$T$2:$AT$2,0))/SUM(_xlfn._xlws.FILTER($T649:$AT652,$T$2:$AT$2=I$1))</f>
        <v>0.12562246517617295</v>
      </c>
      <c r="J651" s="14" cm="1">
        <f t="array" ref="J651">Inputs!$C$39*INDEX($T651:$AT651,MATCH(J$1,$T$2:$AT$2,0))/SUM(_xlfn._xlws.FILTER($T649:$AT652,$T$2:$AT$2=J$1))</f>
        <v>0.13163031069392156</v>
      </c>
      <c r="K651" s="14" cm="1">
        <f t="array" ref="K651">Inputs!$C$39*INDEX($T651:$AT651,MATCH(K$1,$T$2:$AT$2,0))/SUM(_xlfn._xlws.FILTER($T649:$AT652,$T$2:$AT$2=K$1))</f>
        <v>0.14654052126999983</v>
      </c>
      <c r="L651" s="14" cm="1">
        <f t="array" ref="L651">Inputs!$C$39*INDEX($T651:$AT651,MATCH(L$1,$T$2:$AT$2,0))/SUM(_xlfn._xlws.FILTER($T649:$AT652,$T$2:$AT$2=L$1))</f>
        <v>0.16587240385358284</v>
      </c>
      <c r="M651" s="14" cm="1">
        <f t="array" ref="M651">Inputs!$C$39*INDEX($T651:$AT651,MATCH(M$1,$T$2:$AT$2,0))/SUM(_xlfn._xlws.FILTER($T649:$AT652,$T$2:$AT$2=M$1))</f>
        <v>0.17614274269798377</v>
      </c>
      <c r="N651" s="14" cm="1">
        <f t="array" ref="N651">Inputs!$C$39*INDEX($T651:$AT651,MATCH(N$1,$T$2:$AT$2,0))/SUM(_xlfn._xlws.FILTER($T649:$AT652,$T$2:$AT$2=N$1))</f>
        <v>0.18632707005069027</v>
      </c>
      <c r="O651" s="14" cm="1">
        <f t="array" ref="O651">Inputs!$C$39*INDEX($T651:$AT651,MATCH(O$1,$T$2:$AT$2,0))/SUM(_xlfn._xlws.FILTER($T649:$AT652,$T$2:$AT$2=O$1))</f>
        <v>0.19634877357205111</v>
      </c>
      <c r="P651" s="14" cm="1">
        <f t="array" ref="P651">Inputs!$C$39*INDEX($T651:$AT651,MATCH(P$1,$T$2:$AT$2,0))/SUM(_xlfn._xlws.FILTER($T649:$AT652,$T$2:$AT$2=P$1))</f>
        <v>0.20613613169004111</v>
      </c>
      <c r="Q651" s="14" cm="1">
        <f t="array" ref="Q651">Inputs!$C$39*INDEX($T651:$AT651,MATCH(Q$1,$T$2:$AT$2,0))/SUM(_xlfn._xlws.FILTER($T649:$AT652,$T$2:$AT$2=Q$1))</f>
        <v>0.21562426276600316</v>
      </c>
      <c r="R651" s="14" cm="1">
        <f t="array" ref="R651">Inputs!$C$39*INDEX($T651:$AT651,MATCH(R$1,$T$2:$AT$2,0))/SUM(_xlfn._xlws.FILTER($T649:$AT652,$T$2:$AT$2=R$1))</f>
        <v>0.22475666200240582</v>
      </c>
      <c r="T651" s="5">
        <f>NT!C$111*1000</f>
        <v>11945702.314403981</v>
      </c>
      <c r="U651" s="5">
        <f>NT!D$111*1000</f>
        <v>11847255.248746444</v>
      </c>
      <c r="V651" s="5">
        <f>NT!E$111*1000</f>
        <v>12147634.732463209</v>
      </c>
      <c r="W651" s="5">
        <f>NT!F$111*1000</f>
        <v>12197148.889750291</v>
      </c>
      <c r="X651" s="5">
        <f>NT!G$111*1000</f>
        <v>12833989.627578795</v>
      </c>
      <c r="Y651" s="5">
        <f>NT!H$111*1000</f>
        <v>12392253.38339835</v>
      </c>
      <c r="Z651" s="5">
        <f>NT!I$111*1000</f>
        <v>11355716.63241606</v>
      </c>
      <c r="AA651" s="5">
        <f>NT!J$111*1000</f>
        <v>12236897.901018376</v>
      </c>
      <c r="AB651" s="5">
        <f>NT!K$111*1000</f>
        <v>11890662.457560612</v>
      </c>
      <c r="AC651" s="5">
        <f>NT!L$111*1000</f>
        <v>12171913.111298826</v>
      </c>
      <c r="AD651" s="5">
        <f>NT!M$111*1000</f>
        <v>12701819.080690991</v>
      </c>
      <c r="AE651" s="5">
        <f>NT!N$111*1000</f>
        <v>12193634.079095</v>
      </c>
      <c r="AF651" s="5">
        <f>NT!O$111*1000</f>
        <v>12790142.869459437</v>
      </c>
      <c r="AG651" s="5">
        <f>NT!P$111*1000</f>
        <v>13472333.619221287</v>
      </c>
      <c r="AH651" s="5">
        <f>NT!Q$111*1000</f>
        <v>14221087.988924151</v>
      </c>
      <c r="AI651" s="5">
        <f>NT!R$111*1000</f>
        <v>15162376.607204866</v>
      </c>
      <c r="AJ651" s="5">
        <f>NT!S$111*1000</f>
        <v>17337031.538939763</v>
      </c>
      <c r="AK651" s="5">
        <f>NT!T$111*1000</f>
        <v>18071727.704982549</v>
      </c>
      <c r="AL651" s="5">
        <f>NT!U$111*1000</f>
        <v>18908816.905557919</v>
      </c>
      <c r="AM651" s="5">
        <f>NT!V$111*1000</f>
        <v>19347911.217609022</v>
      </c>
      <c r="AN651" s="5">
        <f>NT!W$111*1000</f>
        <v>18125270.102858305</v>
      </c>
      <c r="AO651" s="41">
        <f t="shared" ref="AO651" si="887">AM651*(1+$AV651)^5</f>
        <v>20843195.263305247</v>
      </c>
      <c r="AP651" s="18">
        <f t="shared" ref="AP651" si="888">AO651*(1+$AV651)^5</f>
        <v>22454040.846997302</v>
      </c>
      <c r="AQ651" s="18">
        <f t="shared" ref="AQ651" si="889">AP651*(1+$AV651)^5</f>
        <v>24189379.02703654</v>
      </c>
      <c r="AR651" s="18">
        <f t="shared" ref="AR651" si="890">AQ651*(1+$AV651)^5</f>
        <v>26058831.089722633</v>
      </c>
      <c r="AS651" s="18">
        <f t="shared" ref="AS651" si="891">AR651*(1+$AV651)^5</f>
        <v>28072761.89288301</v>
      </c>
      <c r="AT651" s="18">
        <f t="shared" ref="AT651" si="892">AS651*(1+$AV651)^5</f>
        <v>30242337.332057696</v>
      </c>
      <c r="AV651" s="46">
        <f t="shared" ref="AV651" si="893">AV599</f>
        <v>1.4999999999999999E-2</v>
      </c>
    </row>
    <row r="652" spans="1:48" x14ac:dyDescent="0.2">
      <c r="A652" s="21" t="str">
        <f t="shared" si="847"/>
        <v>CIMS.CAN.NT.Transportation Personal.Passenger VehiclesLight Truck_largeMarket share</v>
      </c>
      <c r="B652" s="1" t="s">
        <v>352</v>
      </c>
      <c r="C652" s="1" t="s">
        <v>217</v>
      </c>
      <c r="D652" s="1" t="s">
        <v>161</v>
      </c>
      <c r="E652" s="1" t="s">
        <v>72</v>
      </c>
      <c r="G652" s="1" t="s">
        <v>73</v>
      </c>
      <c r="H652" s="14" cm="1">
        <f t="array" ref="H652">Inputs!$C$40*INDEX($T651:$AT651,MATCH(H$1,$T$2:$AT$2,0))/SUM(_xlfn._xlws.FILTER($T649:$AT652,$T$2:$AT$2=H$1))</f>
        <v>0.23985107945334116</v>
      </c>
      <c r="I652" s="14" cm="1">
        <f t="array" ref="I652">Inputs!$C$40*INDEX($T651:$AT651,MATCH(I$1,$T$2:$AT$2,0))/SUM(_xlfn._xlws.FILTER($T649:$AT652,$T$2:$AT$2=I$1))</f>
        <v>0.25505167172132082</v>
      </c>
      <c r="J652" s="14" cm="1">
        <f t="array" ref="J652">Inputs!$C$40*INDEX($T651:$AT651,MATCH(J$1,$T$2:$AT$2,0))/SUM(_xlfn._xlws.FILTER($T649:$AT652,$T$2:$AT$2=J$1))</f>
        <v>0.26724941868159829</v>
      </c>
      <c r="K652" s="14" cm="1">
        <f t="array" ref="K652">Inputs!$C$40*INDEX($T651:$AT651,MATCH(K$1,$T$2:$AT$2,0))/SUM(_xlfn._xlws.FILTER($T649:$AT652,$T$2:$AT$2=K$1))</f>
        <v>0.29752166439666633</v>
      </c>
      <c r="L652" s="14" cm="1">
        <f t="array" ref="L652">Inputs!$C$40*INDEX($T651:$AT651,MATCH(L$1,$T$2:$AT$2,0))/SUM(_xlfn._xlws.FILTER($T649:$AT652,$T$2:$AT$2=L$1))</f>
        <v>0.33677124418757726</v>
      </c>
      <c r="M652" s="14" cm="1">
        <f t="array" ref="M652">Inputs!$C$40*INDEX($T651:$AT651,MATCH(M$1,$T$2:$AT$2,0))/SUM(_xlfn._xlws.FILTER($T649:$AT652,$T$2:$AT$2=M$1))</f>
        <v>0.35762314426560338</v>
      </c>
      <c r="N652" s="14" cm="1">
        <f t="array" ref="N652">Inputs!$C$40*INDEX($T651:$AT651,MATCH(N$1,$T$2:$AT$2,0))/SUM(_xlfn._xlws.FILTER($T649:$AT652,$T$2:$AT$2=N$1))</f>
        <v>0.37830041495140143</v>
      </c>
      <c r="O652" s="14" cm="1">
        <f t="array" ref="O652">Inputs!$C$40*INDEX($T651:$AT651,MATCH(O$1,$T$2:$AT$2,0))/SUM(_xlfn._xlws.FILTER($T649:$AT652,$T$2:$AT$2=O$1))</f>
        <v>0.39864750997961884</v>
      </c>
      <c r="P652" s="14" cm="1">
        <f t="array" ref="P652">Inputs!$C$40*INDEX($T651:$AT651,MATCH(P$1,$T$2:$AT$2,0))/SUM(_xlfn._xlws.FILTER($T649:$AT652,$T$2:$AT$2=P$1))</f>
        <v>0.41851881282523495</v>
      </c>
      <c r="Q652" s="14" cm="1">
        <f t="array" ref="Q652">Inputs!$C$40*INDEX($T651:$AT651,MATCH(Q$1,$T$2:$AT$2,0))/SUM(_xlfn._xlws.FILTER($T649:$AT652,$T$2:$AT$2=Q$1))</f>
        <v>0.43778259410067299</v>
      </c>
      <c r="R652" s="14" cm="1">
        <f t="array" ref="R652">Inputs!$C$40*INDEX($T651:$AT651,MATCH(R$1,$T$2:$AT$2,0))/SUM(_xlfn._xlws.FILTER($T649:$AT652,$T$2:$AT$2=R$1))</f>
        <v>0.45632413194427834</v>
      </c>
      <c r="T652" s="5"/>
      <c r="U652" s="14"/>
      <c r="V652" s="5"/>
      <c r="W652" s="5"/>
      <c r="X652" s="5"/>
      <c r="Y652" s="5"/>
      <c r="Z652" s="5"/>
      <c r="AA652" s="5"/>
      <c r="AB652" s="5"/>
      <c r="AC652" s="5"/>
      <c r="AD652" s="5"/>
      <c r="AE652" s="5"/>
      <c r="AF652" s="5"/>
      <c r="AG652" s="5"/>
      <c r="AH652" s="5"/>
      <c r="AI652" s="5"/>
      <c r="AJ652" s="5"/>
      <c r="AK652" s="5"/>
      <c r="AL652" s="5"/>
      <c r="AM652" s="5"/>
      <c r="AN652" s="5"/>
      <c r="AO652" s="18"/>
      <c r="AP652" s="18"/>
      <c r="AQ652" s="18"/>
      <c r="AR652" s="18"/>
      <c r="AS652" s="18"/>
      <c r="AT652" s="18"/>
    </row>
    <row r="653" spans="1:48" x14ac:dyDescent="0.2">
      <c r="A653" s="21" t="str">
        <f t="shared" si="847"/>
        <v>CIMS.CAN.NT.Transportation Personal.Passenger Vehicle MotorsOutput</v>
      </c>
      <c r="B653" s="1" t="s">
        <v>353</v>
      </c>
      <c r="C653" s="1" t="s">
        <v>217</v>
      </c>
      <c r="E653" s="1" t="s">
        <v>78</v>
      </c>
      <c r="G653" s="1" t="s">
        <v>222</v>
      </c>
      <c r="H653" s="14">
        <f t="shared" ref="H653:H657" si="894">T653</f>
        <v>141.58048556610754</v>
      </c>
      <c r="I653" s="14"/>
      <c r="J653" s="14"/>
      <c r="K653" s="14"/>
      <c r="L653" s="14"/>
      <c r="M653" s="14"/>
      <c r="N653" s="14"/>
      <c r="O653" s="14"/>
      <c r="P653" s="14"/>
      <c r="Q653" s="14"/>
      <c r="R653" s="14"/>
      <c r="T653" s="14">
        <f>AVERAGE(NT!C$40:V$40)/100</f>
        <v>141.58048556610754</v>
      </c>
      <c r="U653" s="14"/>
      <c r="V653" s="5"/>
      <c r="W653" s="5"/>
      <c r="X653" s="5"/>
      <c r="Y653" s="5"/>
      <c r="Z653" s="5"/>
      <c r="AA653" s="5"/>
      <c r="AB653" s="5"/>
      <c r="AC653" s="5"/>
      <c r="AD653" s="14"/>
      <c r="AE653" s="5"/>
      <c r="AF653" s="5"/>
      <c r="AG653" s="5"/>
      <c r="AH653" s="5"/>
      <c r="AI653" s="5"/>
      <c r="AJ653" s="5"/>
      <c r="AK653" s="5"/>
      <c r="AL653" s="5"/>
      <c r="AM653" s="5"/>
      <c r="AN653" s="5"/>
      <c r="AO653" s="18"/>
      <c r="AP653" s="18"/>
      <c r="AQ653" s="18"/>
      <c r="AR653" s="18"/>
      <c r="AS653" s="18"/>
      <c r="AT653" s="18"/>
    </row>
    <row r="654" spans="1:48" x14ac:dyDescent="0.2">
      <c r="A654" s="21" t="str">
        <f t="shared" si="847"/>
        <v>CIMS.CAN.NT.Transportation Personal.Passenger Vehicle MotorsGasoline ExistingService requestedCIMS.CAN.NT.Fuel Blends.Gasoline_Transportation</v>
      </c>
      <c r="B654" s="1" t="s">
        <v>353</v>
      </c>
      <c r="C654" s="1" t="s">
        <v>217</v>
      </c>
      <c r="D654" s="1" t="s">
        <v>74</v>
      </c>
      <c r="E654" s="1" t="s">
        <v>71</v>
      </c>
      <c r="F654" s="1" t="s">
        <v>457</v>
      </c>
      <c r="G654" s="1" t="s">
        <v>68</v>
      </c>
      <c r="H654" s="14">
        <f t="shared" si="894"/>
        <v>0.37676691016245206</v>
      </c>
      <c r="I654" s="14"/>
      <c r="J654" s="14"/>
      <c r="K654" s="14"/>
      <c r="L654" s="14"/>
      <c r="M654" s="14"/>
      <c r="N654" s="14"/>
      <c r="O654" s="14"/>
      <c r="P654" s="14"/>
      <c r="Q654" s="14"/>
      <c r="R654" s="14"/>
      <c r="T654" s="14">
        <f>(SUMPRODUCT(H649:H650,Inputs!$C$46:$C$47)*NT!C$91/NT!C$76+SUMPRODUCT(H651:H652,Inputs!$C$48:$C$49)*NT!C$126/NT!C$111)/1000*100</f>
        <v>0.37676691016245206</v>
      </c>
      <c r="U654" s="14"/>
      <c r="V654" s="5"/>
      <c r="W654" s="5"/>
      <c r="X654" s="5"/>
      <c r="Y654" s="5"/>
      <c r="Z654" s="5"/>
      <c r="AA654" s="5"/>
      <c r="AB654" s="5"/>
      <c r="AC654" s="5"/>
      <c r="AD654" s="14"/>
      <c r="AE654" s="5"/>
      <c r="AF654" s="5"/>
      <c r="AG654" s="5"/>
      <c r="AH654" s="5"/>
      <c r="AI654" s="5"/>
      <c r="AJ654" s="5"/>
      <c r="AK654" s="5"/>
      <c r="AL654" s="5"/>
      <c r="AM654" s="14"/>
      <c r="AN654" s="5"/>
      <c r="AO654" s="18"/>
      <c r="AP654" s="18"/>
      <c r="AQ654" s="18"/>
      <c r="AR654" s="18"/>
      <c r="AS654" s="18"/>
      <c r="AT654" s="18"/>
    </row>
    <row r="655" spans="1:48" x14ac:dyDescent="0.2">
      <c r="A655" s="21" t="str">
        <f t="shared" si="847"/>
        <v>CIMS.CAN.NT.Transportation Personal.Passenger Vehicle MotorsGasoline StandardService requestedCIMS.CAN.NT.Fuel Blends.Gasoline_Transportation</v>
      </c>
      <c r="B655" s="1" t="s">
        <v>353</v>
      </c>
      <c r="C655" s="1" t="s">
        <v>217</v>
      </c>
      <c r="D655" s="1" t="s">
        <v>75</v>
      </c>
      <c r="E655" s="1" t="s">
        <v>71</v>
      </c>
      <c r="F655" s="1" t="s">
        <v>457</v>
      </c>
      <c r="G655" s="1" t="s">
        <v>68</v>
      </c>
      <c r="H655" s="14">
        <f t="shared" si="894"/>
        <v>0.35908448638577739</v>
      </c>
      <c r="I655" s="14"/>
      <c r="J655" s="14"/>
      <c r="K655" s="14"/>
      <c r="L655" s="14"/>
      <c r="M655" s="14"/>
      <c r="N655" s="14"/>
      <c r="O655" s="14"/>
      <c r="P655" s="14"/>
      <c r="Q655" s="14"/>
      <c r="R655" s="14"/>
      <c r="T655" s="14">
        <f>(SUMPRODUCT(J649:J650,Inputs!$C$46:$C$47)*NT!M$91/NT!M$76+SUMPRODUCT(J651:J652,Inputs!$C$48:$C$49)*NT!M$126/NT!M$111)/1000*100</f>
        <v>0.35908448638577739</v>
      </c>
      <c r="U655" s="14"/>
      <c r="V655" s="5"/>
      <c r="W655" s="5"/>
      <c r="X655" s="5"/>
      <c r="Y655" s="5"/>
      <c r="Z655" s="5"/>
      <c r="AA655" s="5"/>
      <c r="AB655" s="5"/>
      <c r="AC655" s="5"/>
      <c r="AD655" s="5"/>
      <c r="AE655" s="5"/>
      <c r="AF655" s="5"/>
      <c r="AG655" s="5"/>
      <c r="AH655" s="5"/>
      <c r="AI655" s="5"/>
      <c r="AJ655" s="5"/>
      <c r="AK655" s="5"/>
      <c r="AL655" s="5"/>
      <c r="AM655" s="5"/>
      <c r="AN655" s="5"/>
      <c r="AO655" s="18"/>
      <c r="AP655" s="18"/>
      <c r="AQ655" s="18"/>
      <c r="AR655" s="18"/>
      <c r="AS655" s="18"/>
      <c r="AT655" s="18"/>
    </row>
    <row r="656" spans="1:48" x14ac:dyDescent="0.2">
      <c r="A656" s="21" t="str">
        <f t="shared" si="847"/>
        <v>CIMS.CAN.NT.Transportation Personal.Passenger Vehicle MotorsGasoline EfficientService requestedCIMS.CAN.NT.Fuel Blends.Gasoline_Transportation</v>
      </c>
      <c r="B656" s="1" t="s">
        <v>353</v>
      </c>
      <c r="C656" s="1" t="s">
        <v>217</v>
      </c>
      <c r="D656" s="1" t="s">
        <v>76</v>
      </c>
      <c r="E656" s="1" t="s">
        <v>71</v>
      </c>
      <c r="F656" s="1" t="s">
        <v>457</v>
      </c>
      <c r="G656" s="1" t="s">
        <v>68</v>
      </c>
      <c r="H656" s="14">
        <f t="shared" si="894"/>
        <v>0.35136738597591116</v>
      </c>
      <c r="I656" s="14"/>
      <c r="J656" s="14"/>
      <c r="K656" s="14"/>
      <c r="L656" s="14"/>
      <c r="M656" s="14"/>
      <c r="N656" s="14"/>
      <c r="O656" s="14"/>
      <c r="P656" s="14"/>
      <c r="Q656" s="14"/>
      <c r="R656" s="14"/>
      <c r="T656" s="14">
        <f>(SUMPRODUCT(L649:L650,Inputs!$C$46:$C$47)*NT!V$91/NT!V$76+SUMPRODUCT(L651:L652,Inputs!$C$48:$C$49)*NT!V$126/NT!V$111)/1000*100</f>
        <v>0.35136738597591116</v>
      </c>
      <c r="U656" s="14"/>
      <c r="V656" s="5"/>
      <c r="W656" s="5"/>
      <c r="X656" s="5"/>
      <c r="Y656" s="5"/>
      <c r="Z656" s="5"/>
      <c r="AA656" s="5"/>
      <c r="AB656" s="5"/>
      <c r="AC656" s="5"/>
      <c r="AD656" s="14"/>
      <c r="AE656" s="5"/>
      <c r="AF656" s="5"/>
      <c r="AG656" s="5"/>
      <c r="AH656" s="5"/>
      <c r="AI656" s="5"/>
      <c r="AJ656" s="5"/>
      <c r="AK656" s="5"/>
      <c r="AL656" s="5"/>
      <c r="AM656" s="14"/>
      <c r="AN656" s="5"/>
      <c r="AO656" s="18"/>
      <c r="AP656" s="18"/>
      <c r="AQ656" s="18"/>
      <c r="AR656" s="18"/>
      <c r="AS656" s="18"/>
      <c r="AT656" s="18"/>
    </row>
    <row r="657" spans="1:48" x14ac:dyDescent="0.2">
      <c r="A657" s="21" t="str">
        <f t="shared" si="847"/>
        <v>CIMS.CAN.NT.Transportation Personal.Passenger Vehicle MotorsGasoline ExistingMarket share</v>
      </c>
      <c r="B657" s="1" t="s">
        <v>353</v>
      </c>
      <c r="C657" s="1" t="s">
        <v>217</v>
      </c>
      <c r="D657" s="1" t="s">
        <v>74</v>
      </c>
      <c r="E657" s="1" t="s">
        <v>72</v>
      </c>
      <c r="G657" s="1" t="s">
        <v>73</v>
      </c>
      <c r="H657" s="14">
        <f t="shared" si="894"/>
        <v>1</v>
      </c>
      <c r="I657" s="14"/>
      <c r="J657" s="14"/>
      <c r="K657" s="14"/>
      <c r="L657" s="14"/>
      <c r="M657" s="14"/>
      <c r="N657" s="14"/>
      <c r="O657" s="14"/>
      <c r="P657" s="14"/>
      <c r="Q657" s="14"/>
      <c r="R657" s="14"/>
      <c r="T657" s="36">
        <v>1</v>
      </c>
      <c r="U657" s="14"/>
      <c r="V657" s="5"/>
      <c r="W657" s="5"/>
      <c r="X657" s="5"/>
      <c r="Y657" s="5"/>
      <c r="Z657" s="5"/>
      <c r="AA657" s="5"/>
      <c r="AB657" s="5"/>
      <c r="AC657" s="5"/>
      <c r="AD657" s="5"/>
      <c r="AE657" s="5"/>
      <c r="AF657" s="5"/>
      <c r="AG657" s="5"/>
      <c r="AH657" s="5"/>
      <c r="AI657" s="5"/>
      <c r="AJ657" s="5"/>
      <c r="AK657" s="5"/>
      <c r="AL657" s="5"/>
      <c r="AM657" s="5"/>
      <c r="AN657" s="5"/>
      <c r="AO657" s="18"/>
      <c r="AP657" s="18"/>
      <c r="AQ657" s="18"/>
      <c r="AR657" s="18"/>
      <c r="AS657" s="18"/>
      <c r="AT657" s="18"/>
    </row>
    <row r="658" spans="1:48" x14ac:dyDescent="0.2">
      <c r="A658" s="21" t="str">
        <f t="shared" si="847"/>
        <v>CIMS.CAN.NT.Transportation Personal.TransitService requestedCIMS.CAN.NT.Transportation Personal.Transit.Public Bus</v>
      </c>
      <c r="B658" s="1" t="s">
        <v>354</v>
      </c>
      <c r="C658" s="1" t="s">
        <v>217</v>
      </c>
      <c r="E658" s="1" t="s">
        <v>71</v>
      </c>
      <c r="F658" s="1" t="s">
        <v>355</v>
      </c>
      <c r="G658" s="1" t="s">
        <v>73</v>
      </c>
      <c r="H658" s="14" cm="1">
        <f t="array" ref="H658">INDEX($T658:$AN658,MATCH(H$2,$T$2:$AN$2,0))/SUM(_xlfn._xlws.FILTER($T658:$AN659,$T$2:$AN$2=H$2))</f>
        <v>1</v>
      </c>
      <c r="I658" s="14" cm="1">
        <f t="array" ref="I658">INDEX($T658:$AN658,MATCH(I$2,$T$2:$AN$2,0))/SUM(_xlfn._xlws.FILTER($T658:$AN659,$T$2:$AN$2=I$2))</f>
        <v>1</v>
      </c>
      <c r="J658" s="14" cm="1">
        <f t="array" ref="J658">INDEX($T658:$AN658,MATCH(J$2,$T$2:$AN$2,0))/SUM(_xlfn._xlws.FILTER($T658:$AN659,$T$2:$AN$2=J$2))</f>
        <v>1</v>
      </c>
      <c r="K658" s="14" cm="1">
        <f t="array" ref="K658">INDEX($T658:$AN658,MATCH(K$2,$T$2:$AN$2,0))/SUM(_xlfn._xlws.FILTER($T658:$AN659,$T$2:$AN$2=K$2))</f>
        <v>1</v>
      </c>
      <c r="L658" s="14" cm="1">
        <f t="array" ref="L658">INDEX($T658:$AN658,MATCH(L$2,$T$2:$AN$2,0))/SUM(_xlfn._xlws.FILTER($T658:$AN659,$T$2:$AN$2=L$2))</f>
        <v>1</v>
      </c>
      <c r="M658" s="36">
        <f t="shared" ref="M658:R658" si="895">L658</f>
        <v>1</v>
      </c>
      <c r="N658" s="36">
        <f t="shared" si="895"/>
        <v>1</v>
      </c>
      <c r="O658" s="36">
        <f t="shared" si="895"/>
        <v>1</v>
      </c>
      <c r="P658" s="36">
        <f t="shared" si="895"/>
        <v>1</v>
      </c>
      <c r="Q658" s="36">
        <f t="shared" si="895"/>
        <v>1</v>
      </c>
      <c r="R658" s="36">
        <f t="shared" si="895"/>
        <v>1</v>
      </c>
      <c r="T658" s="5">
        <f>SUM(NT!C$177,NT!C$212)*1000-T659</f>
        <v>6777048.226999999</v>
      </c>
      <c r="U658" s="5">
        <f>SUM(NT!D$177,NT!D$212)*1000-U659</f>
        <v>7584169.4189999998</v>
      </c>
      <c r="V658" s="5">
        <f>SUM(NT!E$177,NT!E$212)*1000-V659</f>
        <v>8197837.7709999988</v>
      </c>
      <c r="W658" s="5">
        <f>SUM(NT!F$177,NT!F$212)*1000-W659</f>
        <v>8466566.9639999997</v>
      </c>
      <c r="X658" s="5">
        <f>SUM(NT!G$177,NT!G$212)*1000-X659</f>
        <v>7401418.4449999994</v>
      </c>
      <c r="Y658" s="5">
        <f>SUM(NT!H$177,NT!H$212)*1000-Y659</f>
        <v>8024394.1200000001</v>
      </c>
      <c r="Z658" s="5">
        <f>SUM(NT!I$177,NT!I$212)*1000-Z659</f>
        <v>8193518.9840000002</v>
      </c>
      <c r="AA658" s="5">
        <f>SUM(NT!J$177,NT!J$212)*1000-AA659</f>
        <v>7808933.4859999996</v>
      </c>
      <c r="AB658" s="5">
        <f>SUM(NT!K$177,NT!K$212)*1000-AB659</f>
        <v>8223659.7669999991</v>
      </c>
      <c r="AC658" s="5">
        <f>SUM(NT!L$177,NT!L$212)*1000-AC659</f>
        <v>7362829.6099999994</v>
      </c>
      <c r="AD658" s="5">
        <f>SUM(NT!M$177,NT!M$212)*1000-AD659</f>
        <v>7881919.3909999998</v>
      </c>
      <c r="AE658" s="5">
        <f>SUM(NT!N$177,NT!N$212)*1000-AE659</f>
        <v>7554147.6749999998</v>
      </c>
      <c r="AF658" s="5">
        <f>SUM(NT!O$177,NT!O$212)*1000-AF659</f>
        <v>7856309.5190000003</v>
      </c>
      <c r="AG658" s="5">
        <f>SUM(NT!P$177,NT!P$212)*1000-AG659</f>
        <v>7840874.8660000004</v>
      </c>
      <c r="AH658" s="5">
        <f>SUM(NT!Q$177,NT!Q$212)*1000-AH659</f>
        <v>7209653.7349999994</v>
      </c>
      <c r="AI658" s="5">
        <f>SUM(NT!R$177,NT!R$212)*1000-AI659</f>
        <v>6991752.2680000002</v>
      </c>
      <c r="AJ658" s="5">
        <f>SUM(NT!S$177,NT!S$212)*1000-AJ659</f>
        <v>6896547.1739999996</v>
      </c>
      <c r="AK658" s="5">
        <f>SUM(NT!T$177,NT!T$212)*1000-AK659</f>
        <v>8071682.7430000007</v>
      </c>
      <c r="AL658" s="5">
        <f>SUM(NT!U$177,NT!U$212)*1000-AL659</f>
        <v>7910994.7650000006</v>
      </c>
      <c r="AM658" s="5">
        <f>SUM(NT!V$177,NT!V$212)*1000-AM659</f>
        <v>7989441.9239999996</v>
      </c>
      <c r="AN658" s="5">
        <f>SUM(NT!W$177,NT!W$212)*1000-AN659</f>
        <v>8266014.3030000003</v>
      </c>
      <c r="AO658" s="18"/>
      <c r="AP658" s="18"/>
      <c r="AQ658" s="18"/>
      <c r="AR658" s="18"/>
      <c r="AS658" s="18"/>
      <c r="AT658" s="18"/>
      <c r="AU658" s="18"/>
      <c r="AV658" s="18"/>
    </row>
    <row r="659" spans="1:48" x14ac:dyDescent="0.2">
      <c r="A659" s="21" t="str">
        <f t="shared" si="847"/>
        <v>CIMS.CAN.NT.Transportation Personal.TransitService requestedCIMS.CAN.NT.Transportation Personal.Transit.Rapid Transit</v>
      </c>
      <c r="B659" s="1" t="s">
        <v>354</v>
      </c>
      <c r="C659" s="1" t="s">
        <v>217</v>
      </c>
      <c r="E659" s="1" t="s">
        <v>71</v>
      </c>
      <c r="F659" s="1" t="s">
        <v>402</v>
      </c>
      <c r="G659" s="1" t="s">
        <v>73</v>
      </c>
      <c r="H659" s="14">
        <f t="shared" ref="H659" si="896">1-H658</f>
        <v>0</v>
      </c>
      <c r="I659" s="14">
        <f t="shared" ref="I659" si="897">1-I658</f>
        <v>0</v>
      </c>
      <c r="J659" s="14">
        <f t="shared" ref="J659" si="898">1-J658</f>
        <v>0</v>
      </c>
      <c r="K659" s="14">
        <f t="shared" ref="K659" si="899">1-K658</f>
        <v>0</v>
      </c>
      <c r="L659" s="14">
        <f t="shared" ref="L659" si="900">1-L658</f>
        <v>0</v>
      </c>
      <c r="M659" s="36">
        <f t="shared" ref="M659:R659" si="901">L659</f>
        <v>0</v>
      </c>
      <c r="N659" s="36">
        <f t="shared" si="901"/>
        <v>0</v>
      </c>
      <c r="O659" s="36">
        <f t="shared" si="901"/>
        <v>0</v>
      </c>
      <c r="P659" s="36">
        <f t="shared" si="901"/>
        <v>0</v>
      </c>
      <c r="Q659" s="36">
        <f t="shared" si="901"/>
        <v>0</v>
      </c>
      <c r="R659" s="36">
        <f t="shared" si="901"/>
        <v>0</v>
      </c>
      <c r="T659" s="48">
        <v>0</v>
      </c>
      <c r="U659" s="48">
        <v>0</v>
      </c>
      <c r="V659" s="48">
        <v>0</v>
      </c>
      <c r="W659" s="48">
        <v>0</v>
      </c>
      <c r="X659" s="48">
        <v>0</v>
      </c>
      <c r="Y659" s="48">
        <v>0</v>
      </c>
      <c r="Z659" s="48">
        <v>0</v>
      </c>
      <c r="AA659" s="48">
        <v>0</v>
      </c>
      <c r="AB659" s="48">
        <v>0</v>
      </c>
      <c r="AC659" s="48">
        <v>0</v>
      </c>
      <c r="AD659" s="48">
        <v>0</v>
      </c>
      <c r="AE659" s="48">
        <v>0</v>
      </c>
      <c r="AF659" s="48">
        <v>0</v>
      </c>
      <c r="AG659" s="48">
        <v>0</v>
      </c>
      <c r="AH659" s="48">
        <v>0</v>
      </c>
      <c r="AI659" s="48">
        <v>0</v>
      </c>
      <c r="AJ659" s="48">
        <v>0</v>
      </c>
      <c r="AK659" s="48">
        <v>0</v>
      </c>
      <c r="AL659" s="48">
        <v>0</v>
      </c>
      <c r="AM659" s="48">
        <v>0</v>
      </c>
      <c r="AN659" s="48">
        <v>0</v>
      </c>
      <c r="AO659" s="18"/>
      <c r="AP659" s="18"/>
      <c r="AQ659" s="18"/>
      <c r="AR659" s="18"/>
      <c r="AS659" s="18"/>
      <c r="AT659" s="18"/>
      <c r="AU659" s="18"/>
      <c r="AV659" s="18"/>
    </row>
    <row r="660" spans="1:48" x14ac:dyDescent="0.2">
      <c r="A660" s="21" t="str">
        <f t="shared" si="847"/>
        <v>CIMS.CAN.NT.Transportation Personal.Transit.Public BusOutput</v>
      </c>
      <c r="B660" s="1" t="s">
        <v>355</v>
      </c>
      <c r="C660" s="1" t="s">
        <v>217</v>
      </c>
      <c r="E660" s="1" t="s">
        <v>78</v>
      </c>
      <c r="G660" s="1" t="s">
        <v>139</v>
      </c>
      <c r="H660" s="14">
        <f>T660</f>
        <v>778.19774759284121</v>
      </c>
      <c r="I660" s="14"/>
      <c r="J660" s="14"/>
      <c r="K660" s="14"/>
      <c r="L660" s="14"/>
      <c r="M660" s="14"/>
      <c r="N660" s="14"/>
      <c r="O660" s="14"/>
      <c r="P660" s="14"/>
      <c r="Q660" s="14"/>
      <c r="R660" s="14"/>
      <c r="T660" s="5">
        <f>AVERAGE(CAN!C$218:W$218)/1000</f>
        <v>778.19774759284121</v>
      </c>
      <c r="U660" s="5"/>
      <c r="V660" s="5"/>
      <c r="W660" s="5"/>
      <c r="X660" s="5"/>
      <c r="Y660" s="5"/>
      <c r="Z660" s="5"/>
      <c r="AA660" s="5"/>
      <c r="AB660" s="5"/>
      <c r="AC660" s="5"/>
      <c r="AD660" s="5"/>
      <c r="AE660" s="5"/>
      <c r="AF660" s="5"/>
      <c r="AG660" s="5"/>
      <c r="AH660" s="5"/>
      <c r="AI660" s="5"/>
      <c r="AJ660" s="5"/>
      <c r="AK660" s="5"/>
      <c r="AL660" s="5"/>
      <c r="AM660" s="5"/>
      <c r="AN660" s="5"/>
      <c r="AO660" s="18"/>
      <c r="AP660" s="18"/>
      <c r="AQ660" s="18"/>
      <c r="AR660" s="18"/>
      <c r="AS660" s="18"/>
      <c r="AT660" s="18"/>
      <c r="AU660" s="18"/>
      <c r="AV660" s="18"/>
    </row>
    <row r="661" spans="1:48" x14ac:dyDescent="0.2">
      <c r="A661" s="21" t="str">
        <f t="shared" si="847"/>
        <v>CIMS.CAN.NT.Transportation Personal.Transit.Public BusFerry UrbanOutput</v>
      </c>
      <c r="B661" s="1" t="s">
        <v>355</v>
      </c>
      <c r="C661" s="1" t="s">
        <v>217</v>
      </c>
      <c r="D661" s="1" t="s">
        <v>416</v>
      </c>
      <c r="E661" s="1" t="s">
        <v>78</v>
      </c>
      <c r="G661" s="1" t="s">
        <v>139</v>
      </c>
      <c r="H661" s="14">
        <f>5127000*3.24/4/1000</f>
        <v>4152.8700000000008</v>
      </c>
      <c r="I661" s="14"/>
      <c r="J661" s="14"/>
      <c r="K661" s="14"/>
      <c r="L661" s="14"/>
      <c r="M661" s="14"/>
      <c r="N661" s="14"/>
      <c r="O661" s="14"/>
      <c r="P661" s="14"/>
      <c r="Q661" s="14"/>
      <c r="R661" s="14"/>
      <c r="T661" s="1" t="s">
        <v>421</v>
      </c>
      <c r="U661" s="5"/>
      <c r="V661" s="5"/>
      <c r="W661" s="5"/>
      <c r="X661" s="5"/>
      <c r="Y661" s="5"/>
      <c r="Z661" s="5"/>
      <c r="AA661" s="5"/>
      <c r="AB661" s="5"/>
      <c r="AC661" s="5"/>
      <c r="AD661" s="5"/>
      <c r="AE661" s="5"/>
      <c r="AF661" s="5"/>
      <c r="AG661" s="5"/>
      <c r="AH661" s="5"/>
      <c r="AI661" s="5"/>
      <c r="AJ661" s="5"/>
      <c r="AK661" s="5"/>
      <c r="AL661" s="5"/>
      <c r="AM661" s="5"/>
      <c r="AN661" s="5"/>
      <c r="AO661" s="18"/>
      <c r="AP661" s="18"/>
      <c r="AQ661" s="18"/>
      <c r="AR661" s="18"/>
      <c r="AS661" s="18"/>
      <c r="AT661" s="18"/>
      <c r="AU661" s="18"/>
      <c r="AV661" s="18"/>
    </row>
    <row r="662" spans="1:48" x14ac:dyDescent="0.2">
      <c r="A662" s="21" t="str">
        <f t="shared" si="847"/>
        <v>CIMS.CAN.NT.Transportation Personal.Transit.Public BusBus Urban DieselMarket share</v>
      </c>
      <c r="B662" s="1" t="s">
        <v>355</v>
      </c>
      <c r="C662" s="1" t="s">
        <v>217</v>
      </c>
      <c r="D662" s="1" t="s">
        <v>224</v>
      </c>
      <c r="E662" s="1" t="s">
        <v>72</v>
      </c>
      <c r="G662" s="1" t="s">
        <v>73</v>
      </c>
      <c r="H662" s="14">
        <f t="shared" ref="H662" si="902">T662/SUM(T662:T663)</f>
        <v>0.94115592839945783</v>
      </c>
      <c r="I662" s="14"/>
      <c r="J662" s="14"/>
      <c r="K662" s="14"/>
      <c r="L662" s="14"/>
      <c r="M662" s="14"/>
      <c r="N662" s="14"/>
      <c r="O662" s="14"/>
      <c r="P662" s="14"/>
      <c r="Q662" s="14"/>
      <c r="R662" s="14"/>
      <c r="T662" s="14">
        <f>NT!C$236</f>
        <v>0.86118955929783758</v>
      </c>
      <c r="U662" s="14"/>
      <c r="V662" s="14"/>
      <c r="W662" s="14"/>
      <c r="X662" s="14"/>
      <c r="Y662" s="14"/>
      <c r="Z662" s="14"/>
      <c r="AA662" s="14"/>
      <c r="AB662" s="14"/>
      <c r="AC662" s="14"/>
      <c r="AD662" s="14"/>
      <c r="AE662" s="14"/>
      <c r="AF662" s="14"/>
      <c r="AG662" s="14"/>
      <c r="AH662" s="14"/>
      <c r="AI662" s="14"/>
      <c r="AJ662" s="14"/>
      <c r="AK662" s="14"/>
      <c r="AL662" s="14"/>
      <c r="AM662" s="14"/>
      <c r="AN662" s="14"/>
      <c r="AO662" s="18"/>
      <c r="AP662" s="18"/>
      <c r="AQ662" s="18"/>
      <c r="AR662" s="18"/>
      <c r="AS662" s="18"/>
      <c r="AT662" s="18"/>
      <c r="AU662" s="18"/>
      <c r="AV662" s="18"/>
    </row>
    <row r="663" spans="1:48" x14ac:dyDescent="0.2">
      <c r="A663" s="21" t="str">
        <f t="shared" si="847"/>
        <v>CIMS.CAN.NT.Transportation Personal.Transit.Public BusBus Urban NGMarket share</v>
      </c>
      <c r="B663" s="1" t="s">
        <v>355</v>
      </c>
      <c r="C663" s="1" t="s">
        <v>217</v>
      </c>
      <c r="D663" s="1" t="s">
        <v>126</v>
      </c>
      <c r="E663" s="1" t="s">
        <v>72</v>
      </c>
      <c r="G663" s="1" t="s">
        <v>73</v>
      </c>
      <c r="H663" s="14">
        <f t="shared" ref="H663" si="903">T663/SUM(T662:T663)</f>
        <v>5.8844071600542169E-2</v>
      </c>
      <c r="I663" s="14"/>
      <c r="J663" s="14"/>
      <c r="K663" s="14"/>
      <c r="L663" s="14"/>
      <c r="M663" s="14"/>
      <c r="N663" s="14"/>
      <c r="O663" s="14"/>
      <c r="P663" s="14"/>
      <c r="Q663" s="14"/>
      <c r="R663" s="14"/>
      <c r="T663" s="14">
        <f>NT!C$241</f>
        <v>5.3844319054698421E-2</v>
      </c>
      <c r="U663" s="14"/>
      <c r="V663" s="5"/>
      <c r="W663" s="5"/>
      <c r="X663" s="5"/>
      <c r="Y663" s="5"/>
      <c r="Z663" s="5"/>
      <c r="AA663" s="5"/>
      <c r="AB663" s="5"/>
      <c r="AC663" s="5"/>
      <c r="AD663" s="5"/>
      <c r="AE663" s="5"/>
      <c r="AF663" s="5"/>
      <c r="AG663" s="5"/>
      <c r="AH663" s="5"/>
      <c r="AI663" s="5"/>
      <c r="AJ663" s="5"/>
      <c r="AK663" s="5"/>
      <c r="AL663" s="5"/>
      <c r="AM663" s="5"/>
      <c r="AN663" s="5"/>
      <c r="AO663" s="18"/>
      <c r="AP663" s="18"/>
      <c r="AQ663" s="18"/>
      <c r="AR663" s="18"/>
      <c r="AS663" s="18"/>
      <c r="AT663" s="18"/>
    </row>
    <row r="664" spans="1:48" x14ac:dyDescent="0.2">
      <c r="A664" s="21" t="str">
        <f t="shared" si="847"/>
        <v>CIMS.CAN.NT.Transportation Personal.Transit.Public BusBus Urban ElectricMarket share</v>
      </c>
      <c r="B664" s="1" t="s">
        <v>355</v>
      </c>
      <c r="C664" s="1" t="s">
        <v>217</v>
      </c>
      <c r="D664" s="1" t="s">
        <v>127</v>
      </c>
      <c r="E664" s="1" t="s">
        <v>72</v>
      </c>
      <c r="G664" s="1" t="s">
        <v>73</v>
      </c>
      <c r="H664" s="14">
        <f t="shared" ref="H664" si="904">T664</f>
        <v>0</v>
      </c>
      <c r="I664" s="14"/>
      <c r="J664" s="14"/>
      <c r="K664" s="14"/>
      <c r="L664" s="14"/>
      <c r="M664" s="14"/>
      <c r="N664" s="14"/>
      <c r="O664" s="14"/>
      <c r="P664" s="14"/>
      <c r="Q664" s="14"/>
      <c r="R664" s="14"/>
      <c r="T664" s="36">
        <v>0</v>
      </c>
      <c r="U664" s="14"/>
      <c r="V664" s="5"/>
      <c r="W664" s="5"/>
      <c r="X664" s="5"/>
      <c r="Y664" s="5"/>
      <c r="Z664" s="5"/>
      <c r="AA664" s="5"/>
      <c r="AB664" s="5"/>
      <c r="AC664" s="5"/>
      <c r="AD664" s="5"/>
      <c r="AE664" s="5"/>
      <c r="AF664" s="5"/>
      <c r="AG664" s="5"/>
      <c r="AH664" s="5"/>
      <c r="AI664" s="5"/>
      <c r="AJ664" s="5"/>
      <c r="AK664" s="5"/>
      <c r="AL664" s="5"/>
      <c r="AM664" s="5"/>
      <c r="AN664" s="5"/>
      <c r="AO664" s="18"/>
      <c r="AP664" s="18"/>
      <c r="AQ664" s="18"/>
      <c r="AR664" s="18"/>
      <c r="AS664" s="18"/>
      <c r="AT664" s="18"/>
    </row>
    <row r="665" spans="1:48" x14ac:dyDescent="0.2">
      <c r="A665" s="21" t="str">
        <f t="shared" si="847"/>
        <v>CIMS.CAN.NT.Transportation Personal.Transit.Public BusFerry UrbanMarket share</v>
      </c>
      <c r="B665" s="1" t="s">
        <v>355</v>
      </c>
      <c r="C665" s="1" t="s">
        <v>217</v>
      </c>
      <c r="D665" s="1" t="s">
        <v>416</v>
      </c>
      <c r="E665" s="1" t="s">
        <v>72</v>
      </c>
      <c r="G665" s="1" t="s">
        <v>73</v>
      </c>
      <c r="H665" s="14">
        <v>0</v>
      </c>
      <c r="I665" s="14"/>
      <c r="J665" s="14"/>
      <c r="K665" s="14"/>
      <c r="L665" s="14"/>
      <c r="M665" s="14"/>
      <c r="N665" s="14"/>
      <c r="O665" s="14"/>
      <c r="P665" s="14"/>
      <c r="Q665" s="14"/>
      <c r="R665" s="14"/>
      <c r="T665" s="5"/>
      <c r="U665" s="5"/>
      <c r="V665" s="5"/>
      <c r="W665" s="5"/>
      <c r="X665" s="5"/>
      <c r="Y665" s="5"/>
      <c r="Z665" s="5"/>
      <c r="AA665" s="5"/>
      <c r="AB665" s="5"/>
      <c r="AC665" s="5"/>
      <c r="AD665" s="5"/>
      <c r="AE665" s="5"/>
      <c r="AF665" s="5"/>
      <c r="AG665" s="5"/>
      <c r="AH665" s="5"/>
      <c r="AI665" s="5"/>
      <c r="AJ665" s="5"/>
      <c r="AK665" s="5"/>
      <c r="AL665" s="5"/>
      <c r="AM665" s="5"/>
      <c r="AN665" s="5"/>
      <c r="AO665" s="18"/>
      <c r="AP665" s="18"/>
      <c r="AQ665" s="18"/>
      <c r="AR665" s="18"/>
      <c r="AS665" s="18"/>
      <c r="AT665" s="18"/>
    </row>
    <row r="666" spans="1:48" x14ac:dyDescent="0.2">
      <c r="A666" s="21" t="str">
        <f t="shared" si="847"/>
        <v>CIMS.CAN.NT.Transportation Personal.Transit.Public BusBus Urban DieselService requestedCIMS.CAN.NT.Fuel Blends.Diesel_Transportation</v>
      </c>
      <c r="B666" s="1" t="s">
        <v>355</v>
      </c>
      <c r="C666" s="1" t="s">
        <v>217</v>
      </c>
      <c r="D666" s="1" t="s">
        <v>224</v>
      </c>
      <c r="E666" s="1" t="s">
        <v>71</v>
      </c>
      <c r="F666" s="1" t="s">
        <v>441</v>
      </c>
      <c r="G666" s="1" t="s">
        <v>68</v>
      </c>
      <c r="H666" s="14" cm="1">
        <f t="array" ref="H666">TREND($T666:$AM666,$T$2:$AM$2,H$1)</f>
        <v>1.2511627298490628</v>
      </c>
      <c r="I666" s="14" cm="1">
        <f t="array" ref="I666">TREND($T666:$AM666,$T$2:$AM$2,I$1)</f>
        <v>1.2398944819320414</v>
      </c>
      <c r="J666" s="14" cm="1">
        <f t="array" ref="J666">TREND($T666:$AM666,$T$2:$AM$2,J$1)</f>
        <v>1.2286262340150209</v>
      </c>
      <c r="K666" s="14" cm="1">
        <f t="array" ref="K666">TREND($T666:$AM666,$T$2:$AM$2,K$1)</f>
        <v>1.2173579860979995</v>
      </c>
      <c r="L666" s="14" cm="1">
        <f t="array" ref="L666">TREND($T666:$AM666,$T$2:$AM$2,L$1)</f>
        <v>1.2083433877643825</v>
      </c>
      <c r="M666" s="49">
        <f t="shared" ref="M666:R666" si="905">L666</f>
        <v>1.2083433877643825</v>
      </c>
      <c r="N666" s="49">
        <f t="shared" si="905"/>
        <v>1.2083433877643825</v>
      </c>
      <c r="O666" s="49">
        <f t="shared" si="905"/>
        <v>1.2083433877643825</v>
      </c>
      <c r="P666" s="49">
        <f t="shared" si="905"/>
        <v>1.2083433877643825</v>
      </c>
      <c r="Q666" s="49">
        <f t="shared" si="905"/>
        <v>1.2083433877643825</v>
      </c>
      <c r="R666" s="49">
        <f t="shared" si="905"/>
        <v>1.2083433877643825</v>
      </c>
      <c r="T666" s="14">
        <f>Inputs!$C$92/Inputs!$D$10*CAN!C$232/CAN!$C$232</f>
        <v>1.4176470588235295</v>
      </c>
      <c r="U666" s="14">
        <f>Inputs!$C$92/Inputs!$D$10*CAN!D$232/CAN!$C$232</f>
        <v>1.2690802154439071</v>
      </c>
      <c r="V666" s="14">
        <f>Inputs!$C$92/Inputs!$D$10*CAN!E$232/CAN!$C$232</f>
        <v>1.2735267252697995</v>
      </c>
      <c r="W666" s="14">
        <f>Inputs!$C$92/Inputs!$D$10*CAN!F$232/CAN!$C$232</f>
        <v>1.2685692119514134</v>
      </c>
      <c r="X666" s="14">
        <f>Inputs!$C$92/Inputs!$D$10*CAN!G$232/CAN!$C$232</f>
        <v>1.2163179810588485</v>
      </c>
      <c r="Y666" s="14">
        <f>Inputs!$C$92/Inputs!$D$10*CAN!H$232/CAN!$C$232</f>
        <v>1.1197375307588642</v>
      </c>
      <c r="Z666" s="14">
        <f>Inputs!$C$92/Inputs!$D$10*CAN!I$232/CAN!$C$232</f>
        <v>1.0473947010048414</v>
      </c>
      <c r="AA666" s="14">
        <f>Inputs!$C$92/Inputs!$D$10*CAN!J$232/CAN!$C$232</f>
        <v>1.3302811891041566</v>
      </c>
      <c r="AB666" s="14">
        <f>Inputs!$C$92/Inputs!$D$10*CAN!K$232/CAN!$C$232</f>
        <v>1.3013592316202727</v>
      </c>
      <c r="AC666" s="14">
        <f>Inputs!$C$92/Inputs!$D$10*CAN!L$232/CAN!$C$232</f>
        <v>1.2230536496149322</v>
      </c>
      <c r="AD666" s="14">
        <f>Inputs!$C$92/Inputs!$D$10*CAN!M$232/CAN!$C$232</f>
        <v>1.2087261873996911</v>
      </c>
      <c r="AE666" s="14">
        <f>Inputs!$C$92/Inputs!$D$10*CAN!N$232/CAN!$C$232</f>
        <v>1.1185259447817428</v>
      </c>
      <c r="AF666" s="14">
        <f>Inputs!$C$92/Inputs!$D$10*CAN!O$232/CAN!$C$232</f>
        <v>1.0890745237507291</v>
      </c>
      <c r="AG666" s="14">
        <f>Inputs!$C$92/Inputs!$D$10*CAN!P$232/CAN!$C$232</f>
        <v>1.2135485107924859</v>
      </c>
      <c r="AH666" s="14">
        <f>Inputs!$C$92/Inputs!$D$10*CAN!Q$232/CAN!$C$232</f>
        <v>1.2146147738528512</v>
      </c>
      <c r="AI666" s="14">
        <f>Inputs!$C$92/Inputs!$D$10*CAN!R$232/CAN!$C$232</f>
        <v>1.2170577632256474</v>
      </c>
      <c r="AJ666" s="14">
        <f>Inputs!$C$92/Inputs!$D$10*CAN!S$232/CAN!$C$232</f>
        <v>1.3469617305929995</v>
      </c>
      <c r="AK666" s="14">
        <f>Inputs!$C$92/Inputs!$D$10*CAN!T$232/CAN!$C$232</f>
        <v>1.2023776587360067</v>
      </c>
      <c r="AL666" s="14">
        <f>Inputs!$C$92/Inputs!$D$10*CAN!U$232/CAN!$C$232</f>
        <v>1.261368449723584</v>
      </c>
      <c r="AM666" s="14">
        <f>Inputs!$C$92/Inputs!$D$10*CAN!V$232/CAN!$C$232</f>
        <v>1.255838138628155</v>
      </c>
      <c r="AN666" s="36"/>
      <c r="AO666" s="18"/>
      <c r="AP666" s="18"/>
      <c r="AQ666" s="18"/>
      <c r="AR666" s="18"/>
      <c r="AS666" s="18"/>
      <c r="AT666" s="18"/>
    </row>
    <row r="667" spans="1:48" x14ac:dyDescent="0.2">
      <c r="A667" s="21" t="str">
        <f t="shared" si="847"/>
        <v>CIMS.CAN.NT.Transportation Personal.Transit.Rapid TransitLight RailService requestedCIMS.CAN.NT.Electricity</v>
      </c>
      <c r="B667" s="1" t="s">
        <v>402</v>
      </c>
      <c r="C667" s="1" t="s">
        <v>217</v>
      </c>
      <c r="D667" s="1" t="s">
        <v>129</v>
      </c>
      <c r="E667" s="1" t="s">
        <v>71</v>
      </c>
      <c r="F667" s="1" t="s">
        <v>356</v>
      </c>
      <c r="G667" s="1" t="s">
        <v>68</v>
      </c>
      <c r="H667" s="14">
        <f t="shared" ref="H667:H670" si="906">T667</f>
        <v>0.26333333333333331</v>
      </c>
      <c r="I667" s="14"/>
      <c r="J667" s="14"/>
      <c r="K667" s="14"/>
      <c r="L667" s="14"/>
      <c r="M667" s="14"/>
      <c r="N667" s="14"/>
      <c r="O667" s="14"/>
      <c r="P667" s="14"/>
      <c r="Q667" s="14"/>
      <c r="R667" s="14"/>
      <c r="T667" s="14">
        <f>Inputs!$C$90/Inputs!$D$11</f>
        <v>0.26333333333333331</v>
      </c>
      <c r="U667" s="14"/>
      <c r="V667" s="5"/>
      <c r="W667" s="5"/>
      <c r="X667" s="5"/>
      <c r="Y667" s="5"/>
      <c r="Z667" s="5"/>
      <c r="AA667" s="5"/>
      <c r="AB667" s="5"/>
      <c r="AC667" s="5"/>
      <c r="AD667" s="5"/>
      <c r="AE667" s="5"/>
      <c r="AF667" s="5"/>
      <c r="AG667" s="5"/>
      <c r="AH667" s="5"/>
      <c r="AI667" s="5"/>
      <c r="AJ667" s="5"/>
      <c r="AK667" s="5"/>
      <c r="AL667" s="5"/>
      <c r="AM667" s="5"/>
      <c r="AN667" s="5"/>
      <c r="AO667" s="18"/>
      <c r="AP667" s="18"/>
      <c r="AQ667" s="18"/>
      <c r="AR667" s="18"/>
      <c r="AS667" s="18"/>
      <c r="AT667" s="18"/>
    </row>
    <row r="668" spans="1:48" x14ac:dyDescent="0.2">
      <c r="A668" s="21" t="str">
        <f t="shared" si="847"/>
        <v>CIMS.CAN.NT.Transportation Personal.Intercity BusOutput</v>
      </c>
      <c r="B668" s="1" t="s">
        <v>357</v>
      </c>
      <c r="C668" s="1" t="s">
        <v>217</v>
      </c>
      <c r="E668" s="1" t="s">
        <v>78</v>
      </c>
      <c r="G668" s="1" t="s">
        <v>139</v>
      </c>
      <c r="H668" s="14">
        <f t="shared" si="906"/>
        <v>956.73357798106247</v>
      </c>
      <c r="I668" s="14"/>
      <c r="J668" s="14"/>
      <c r="K668" s="14"/>
      <c r="L668" s="14"/>
      <c r="M668" s="14"/>
      <c r="N668" s="14"/>
      <c r="O668" s="14"/>
      <c r="P668" s="14"/>
      <c r="Q668" s="14"/>
      <c r="R668" s="14"/>
      <c r="T668" s="14">
        <f>AVERAGE(CAN!C$253:W$253)/1000</f>
        <v>956.73357798106247</v>
      </c>
      <c r="U668" s="14"/>
      <c r="V668" s="5"/>
      <c r="W668" s="5"/>
      <c r="X668" s="5"/>
      <c r="Y668" s="5"/>
      <c r="Z668" s="5"/>
      <c r="AA668" s="5"/>
      <c r="AB668" s="5"/>
      <c r="AC668" s="5"/>
      <c r="AD668" s="5"/>
      <c r="AE668" s="5"/>
      <c r="AF668" s="5"/>
      <c r="AG668" s="5"/>
      <c r="AH668" s="5"/>
      <c r="AI668" s="5"/>
      <c r="AJ668" s="5"/>
      <c r="AK668" s="5"/>
      <c r="AL668" s="5"/>
      <c r="AM668" s="5"/>
      <c r="AN668" s="5"/>
      <c r="AO668" s="18"/>
      <c r="AP668" s="18"/>
      <c r="AQ668" s="18"/>
      <c r="AR668" s="18"/>
      <c r="AS668" s="18"/>
      <c r="AT668" s="18"/>
    </row>
    <row r="669" spans="1:48" x14ac:dyDescent="0.2">
      <c r="A669" s="21" t="str">
        <f t="shared" si="847"/>
        <v>CIMS.CAN.NT.Transportation Personal.Intercity BusBus Intercity DieselMarket share</v>
      </c>
      <c r="B669" s="1" t="s">
        <v>357</v>
      </c>
      <c r="C669" s="1" t="s">
        <v>217</v>
      </c>
      <c r="D669" s="1" t="s">
        <v>223</v>
      </c>
      <c r="E669" s="1" t="s">
        <v>72</v>
      </c>
      <c r="G669" s="1" t="s">
        <v>73</v>
      </c>
      <c r="H669" s="14">
        <f t="shared" si="906"/>
        <v>0.91447177025956228</v>
      </c>
      <c r="I669" s="14"/>
      <c r="J669" s="14"/>
      <c r="K669" s="14"/>
      <c r="L669" s="14"/>
      <c r="M669" s="14"/>
      <c r="N669" s="14"/>
      <c r="O669" s="14"/>
      <c r="P669" s="14"/>
      <c r="Q669" s="14"/>
      <c r="R669" s="14"/>
      <c r="T669" s="14">
        <f>NT!C$271</f>
        <v>0.91447177025956228</v>
      </c>
      <c r="U669" s="14"/>
      <c r="V669" s="5"/>
      <c r="W669" s="5"/>
      <c r="X669" s="5"/>
      <c r="Y669" s="5"/>
      <c r="Z669" s="5"/>
      <c r="AA669" s="5"/>
      <c r="AB669" s="5"/>
      <c r="AC669" s="5"/>
      <c r="AD669" s="5"/>
      <c r="AE669" s="5"/>
      <c r="AF669" s="5"/>
      <c r="AG669" s="5"/>
      <c r="AH669" s="5"/>
      <c r="AI669" s="5"/>
      <c r="AJ669" s="5"/>
      <c r="AK669" s="5"/>
      <c r="AL669" s="5"/>
      <c r="AM669" s="5"/>
      <c r="AN669" s="5"/>
      <c r="AO669" s="18"/>
      <c r="AP669" s="18"/>
      <c r="AQ669" s="18"/>
      <c r="AR669" s="18"/>
      <c r="AS669" s="18"/>
      <c r="AT669" s="18"/>
    </row>
    <row r="670" spans="1:48" x14ac:dyDescent="0.2">
      <c r="A670" s="21" t="str">
        <f t="shared" si="847"/>
        <v>CIMS.CAN.NT.Transportation Personal.Intercity BusBus Intercity GasolineMarket share</v>
      </c>
      <c r="B670" s="1" t="s">
        <v>357</v>
      </c>
      <c r="C670" s="1" t="s">
        <v>217</v>
      </c>
      <c r="D670" s="1" t="s">
        <v>131</v>
      </c>
      <c r="E670" s="1" t="s">
        <v>72</v>
      </c>
      <c r="G670" s="1" t="s">
        <v>73</v>
      </c>
      <c r="H670" s="14">
        <f t="shared" si="906"/>
        <v>8.5528229740437806E-2</v>
      </c>
      <c r="I670" s="14"/>
      <c r="J670" s="14"/>
      <c r="K670" s="14"/>
      <c r="L670" s="14"/>
      <c r="M670" s="14"/>
      <c r="N670" s="14"/>
      <c r="O670" s="14"/>
      <c r="P670" s="14"/>
      <c r="Q670" s="14"/>
      <c r="R670" s="14"/>
      <c r="T670" s="14">
        <f>NT!C$273</f>
        <v>8.5528229740437806E-2</v>
      </c>
      <c r="U670" s="14"/>
      <c r="V670" s="14"/>
      <c r="W670" s="14"/>
      <c r="X670" s="14"/>
      <c r="Y670" s="14"/>
      <c r="Z670" s="14"/>
      <c r="AA670" s="14"/>
      <c r="AB670" s="14"/>
      <c r="AC670" s="14"/>
      <c r="AD670" s="14"/>
      <c r="AE670" s="14"/>
      <c r="AF670" s="14"/>
      <c r="AG670" s="14"/>
      <c r="AH670" s="14"/>
      <c r="AI670" s="14"/>
      <c r="AJ670" s="14"/>
      <c r="AK670" s="14"/>
      <c r="AL670" s="14"/>
      <c r="AM670" s="14"/>
      <c r="AN670" s="14"/>
      <c r="AO670" s="35"/>
      <c r="AP670" s="35"/>
      <c r="AQ670" s="35"/>
      <c r="AR670" s="35"/>
      <c r="AS670" s="35"/>
      <c r="AT670" s="35"/>
    </row>
    <row r="671" spans="1:48" x14ac:dyDescent="0.2">
      <c r="A671" s="21" t="str">
        <f t="shared" si="847"/>
        <v>CIMS.CAN.NT.Transportation Personal.Intercity BusBus Intercity DieselService requestedCIMS.CAN.NT.Fuel Blends.Diesel_Transportation</v>
      </c>
      <c r="B671" s="1" t="s">
        <v>357</v>
      </c>
      <c r="C671" s="1" t="s">
        <v>217</v>
      </c>
      <c r="D671" s="1" t="s">
        <v>223</v>
      </c>
      <c r="E671" s="1" t="s">
        <v>71</v>
      </c>
      <c r="F671" s="1" t="s">
        <v>441</v>
      </c>
      <c r="G671" s="1" t="s">
        <v>68</v>
      </c>
      <c r="H671" s="14" cm="1">
        <f t="array" ref="H671">TREND($T671:$AM671,$T$2:$AM$2,H$1)</f>
        <v>0.84748827491499767</v>
      </c>
      <c r="I671" s="14" cm="1">
        <f t="array" ref="I671">TREND($T671:$AM671,$T$2:$AM$2,I$1)</f>
        <v>0.7858271198561475</v>
      </c>
      <c r="J671" s="14" cm="1">
        <f t="array" ref="J671">TREND($T671:$AM671,$T$2:$AM$2,J$1)</f>
        <v>0.72416596479729733</v>
      </c>
      <c r="K671" s="14" cm="1">
        <f t="array" ref="K671">TREND($T671:$AM671,$T$2:$AM$2,K$1)</f>
        <v>0.66250480973845072</v>
      </c>
      <c r="L671" s="14" cm="1">
        <f t="array" ref="L671">TREND($T671:$AM671,$T$2:$AM$2,L$1)</f>
        <v>0.61317588569136916</v>
      </c>
      <c r="M671" s="49">
        <f t="shared" ref="M671:R671" si="907">L671</f>
        <v>0.61317588569136916</v>
      </c>
      <c r="N671" s="49">
        <f t="shared" si="907"/>
        <v>0.61317588569136916</v>
      </c>
      <c r="O671" s="49">
        <f t="shared" si="907"/>
        <v>0.61317588569136916</v>
      </c>
      <c r="P671" s="49">
        <f t="shared" si="907"/>
        <v>0.61317588569136916</v>
      </c>
      <c r="Q671" s="49">
        <f t="shared" si="907"/>
        <v>0.61317588569136916</v>
      </c>
      <c r="R671" s="49">
        <f t="shared" si="907"/>
        <v>0.61317588569136916</v>
      </c>
      <c r="T671" s="14">
        <f>NT!C$267*1000</f>
        <v>0.79505616535292301</v>
      </c>
      <c r="U671" s="14">
        <f>NT!D$267*1000</f>
        <v>0.80831986207992523</v>
      </c>
      <c r="V671" s="14">
        <f>NT!E$267*1000</f>
        <v>0.77701362300342625</v>
      </c>
      <c r="W671" s="14">
        <f>NT!F$267*1000</f>
        <v>0.77435397212330437</v>
      </c>
      <c r="X671" s="14">
        <f>NT!G$267*1000</f>
        <v>0.75939964915991198</v>
      </c>
      <c r="Y671" s="14">
        <f>NT!H$267*1000</f>
        <v>0.7452024969675668</v>
      </c>
      <c r="Z671" s="14">
        <f>NT!I$267*1000</f>
        <v>0.84669933939765218</v>
      </c>
      <c r="AA671" s="14">
        <f>NT!J$267*1000</f>
        <v>0.76681703936696921</v>
      </c>
      <c r="AB671" s="14">
        <f>NT!K$267*1000</f>
        <v>0.81967633105129967</v>
      </c>
      <c r="AC671" s="14">
        <f>NT!L$267*1000</f>
        <v>0.6867682408918544</v>
      </c>
      <c r="AD671" s="14">
        <f>NT!M$267*1000</f>
        <v>0.76452456230521615</v>
      </c>
      <c r="AE671" s="14">
        <f>NT!N$267*1000</f>
        <v>0.70171651479745956</v>
      </c>
      <c r="AF671" s="14">
        <f>NT!O$267*1000</f>
        <v>0.78013644501431056</v>
      </c>
      <c r="AG671" s="14">
        <f>NT!P$267*1000</f>
        <v>0.73320780706236466</v>
      </c>
      <c r="AH671" s="14">
        <f>NT!Q$267*1000</f>
        <v>0.90966480148824203</v>
      </c>
      <c r="AI671" s="14">
        <f>NT!R$267*1000</f>
        <v>0.80597612815274733</v>
      </c>
      <c r="AJ671" s="14">
        <f>NT!S$267*1000</f>
        <v>0.73382354292200269</v>
      </c>
      <c r="AK671" s="14">
        <f>NT!T$267*1000</f>
        <v>0.5131425335383597</v>
      </c>
      <c r="AL671" s="14">
        <f>NT!U$267*1000</f>
        <v>0.43782209375980785</v>
      </c>
      <c r="AM671" s="14">
        <f>NT!V$267*1000</f>
        <v>0.44732045762830236</v>
      </c>
      <c r="AN671" s="36"/>
      <c r="AO671" s="18"/>
      <c r="AP671" s="18"/>
      <c r="AQ671" s="18"/>
      <c r="AR671" s="18"/>
      <c r="AS671" s="18"/>
      <c r="AT671" s="18"/>
    </row>
    <row r="672" spans="1:48" x14ac:dyDescent="0.2">
      <c r="A672" s="21" t="str">
        <f t="shared" si="847"/>
        <v>CIMS.CAN.NT.Transportation Personal.Intercity BusBus Intercity GasolineService requestedCIMS.CAN.NT.Fuel Blends.Gasoline_Transportation</v>
      </c>
      <c r="B672" s="1" t="s">
        <v>357</v>
      </c>
      <c r="C672" s="1" t="s">
        <v>217</v>
      </c>
      <c r="D672" s="1" t="s">
        <v>131</v>
      </c>
      <c r="E672" s="1" t="s">
        <v>71</v>
      </c>
      <c r="F672" s="1" t="s">
        <v>457</v>
      </c>
      <c r="G672" s="1" t="s">
        <v>68</v>
      </c>
      <c r="H672" s="36">
        <f t="shared" ref="H672" si="908">H671</f>
        <v>0.84748827491499767</v>
      </c>
      <c r="I672" s="36">
        <f t="shared" ref="I672" si="909">I671</f>
        <v>0.7858271198561475</v>
      </c>
      <c r="J672" s="36">
        <f t="shared" ref="J672" si="910">J671</f>
        <v>0.72416596479729733</v>
      </c>
      <c r="K672" s="36">
        <f t="shared" ref="K672" si="911">K671</f>
        <v>0.66250480973845072</v>
      </c>
      <c r="L672" s="36">
        <f t="shared" ref="L672" si="912">L671</f>
        <v>0.61317588569136916</v>
      </c>
      <c r="M672" s="36">
        <f t="shared" ref="M672" si="913">M671</f>
        <v>0.61317588569136916</v>
      </c>
      <c r="N672" s="36">
        <f t="shared" ref="N672" si="914">N671</f>
        <v>0.61317588569136916</v>
      </c>
      <c r="O672" s="36">
        <f t="shared" ref="O672" si="915">O671</f>
        <v>0.61317588569136916</v>
      </c>
      <c r="P672" s="36">
        <f t="shared" ref="P672" si="916">P671</f>
        <v>0.61317588569136916</v>
      </c>
      <c r="Q672" s="36">
        <f t="shared" ref="Q672" si="917">Q671</f>
        <v>0.61317588569136916</v>
      </c>
      <c r="R672" s="36">
        <f t="shared" ref="R672" si="918">R671</f>
        <v>0.61317588569136916</v>
      </c>
      <c r="T672" s="14"/>
      <c r="U672" s="14"/>
      <c r="V672" s="5"/>
      <c r="W672" s="5"/>
      <c r="X672" s="5"/>
      <c r="Y672" s="5"/>
      <c r="Z672" s="5"/>
      <c r="AA672" s="5"/>
      <c r="AB672" s="5"/>
      <c r="AC672" s="5"/>
      <c r="AD672" s="5"/>
      <c r="AE672" s="5"/>
      <c r="AF672" s="5"/>
      <c r="AG672" s="5"/>
      <c r="AH672" s="5"/>
      <c r="AI672" s="5"/>
      <c r="AJ672" s="5"/>
      <c r="AK672" s="5"/>
      <c r="AL672" s="5"/>
      <c r="AM672" s="5"/>
      <c r="AN672" s="5"/>
      <c r="AO672" s="18"/>
      <c r="AP672" s="18"/>
      <c r="AQ672" s="18"/>
      <c r="AR672" s="18"/>
      <c r="AS672" s="18"/>
      <c r="AT672" s="18"/>
    </row>
    <row r="673" spans="1:48" x14ac:dyDescent="0.2">
      <c r="A673" s="21" t="str">
        <f t="shared" si="847"/>
        <v>CIMS.CAN.NT.Transportation Personal.Intercity RailRail Intercity DieselMarket share</v>
      </c>
      <c r="B673" s="1" t="s">
        <v>358</v>
      </c>
      <c r="C673" s="1" t="s">
        <v>217</v>
      </c>
      <c r="D673" s="1" t="s">
        <v>225</v>
      </c>
      <c r="E673" s="1" t="s">
        <v>72</v>
      </c>
      <c r="G673" s="1" t="s">
        <v>73</v>
      </c>
      <c r="H673" s="14">
        <f t="shared" ref="H673" si="919">T673</f>
        <v>1</v>
      </c>
      <c r="I673" s="14"/>
      <c r="J673" s="14"/>
      <c r="K673" s="14"/>
      <c r="L673" s="14"/>
      <c r="M673" s="14"/>
      <c r="N673" s="14"/>
      <c r="O673" s="14"/>
      <c r="P673" s="14"/>
      <c r="Q673" s="14"/>
      <c r="R673" s="14"/>
      <c r="T673" s="14">
        <f>NT!C$309</f>
        <v>1</v>
      </c>
      <c r="U673" s="14"/>
      <c r="V673" s="14"/>
      <c r="W673" s="14"/>
      <c r="X673" s="14"/>
      <c r="Y673" s="14"/>
      <c r="Z673" s="14"/>
      <c r="AA673" s="14"/>
      <c r="AB673" s="14"/>
      <c r="AC673" s="14"/>
      <c r="AD673" s="14"/>
      <c r="AE673" s="14"/>
      <c r="AF673" s="14"/>
      <c r="AG673" s="14"/>
      <c r="AH673" s="14"/>
      <c r="AI673" s="14"/>
      <c r="AJ673" s="14"/>
      <c r="AK673" s="14"/>
      <c r="AL673" s="14"/>
      <c r="AM673" s="14"/>
      <c r="AN673" s="14"/>
      <c r="AO673" s="35"/>
      <c r="AP673" s="35"/>
      <c r="AQ673" s="35"/>
      <c r="AR673" s="35"/>
      <c r="AS673" s="35"/>
      <c r="AT673" s="35"/>
    </row>
    <row r="674" spans="1:48" x14ac:dyDescent="0.2">
      <c r="A674" s="21" t="str">
        <f t="shared" si="847"/>
        <v>CIMS.CAN.NT.Transportation Personal.Intercity RailRail Intercity DieselService requestedCIMS.CAN.NT.Fuel Blends.Diesel_Transportation</v>
      </c>
      <c r="B674" s="1" t="s">
        <v>358</v>
      </c>
      <c r="C674" s="1" t="s">
        <v>217</v>
      </c>
      <c r="D674" s="1" t="s">
        <v>225</v>
      </c>
      <c r="E674" s="1" t="s">
        <v>71</v>
      </c>
      <c r="F674" s="1" t="s">
        <v>441</v>
      </c>
      <c r="G674" s="1" t="s">
        <v>68</v>
      </c>
      <c r="H674" s="14" cm="1">
        <f t="array" ref="H674">TREND($T674:$AM674,$T$2:$AM$2,H$1)</f>
        <v>1.9938942624324696</v>
      </c>
      <c r="I674" s="14" cm="1">
        <f t="array" ref="I674">TREND($T674:$AM674,$T$2:$AM$2,I$1)</f>
        <v>1.8539965299869507</v>
      </c>
      <c r="J674" s="14" cm="1">
        <f t="array" ref="J674">TREND($T674:$AM674,$T$2:$AM$2,J$1)</f>
        <v>1.7140987975414319</v>
      </c>
      <c r="K674" s="14" cm="1">
        <f t="array" ref="K674">TREND($T674:$AM674,$T$2:$AM$2,K$1)</f>
        <v>1.5742010650959131</v>
      </c>
      <c r="L674" s="14" cm="1">
        <f t="array" ref="L674">TREND($T674:$AM674,$T$2:$AM$2,L$1)</f>
        <v>1.4622828791394937</v>
      </c>
      <c r="M674" s="49">
        <f t="shared" ref="M674:R674" si="920">L674</f>
        <v>1.4622828791394937</v>
      </c>
      <c r="N674" s="49">
        <f t="shared" si="920"/>
        <v>1.4622828791394937</v>
      </c>
      <c r="O674" s="49">
        <f t="shared" si="920"/>
        <v>1.4622828791394937</v>
      </c>
      <c r="P674" s="49">
        <f t="shared" si="920"/>
        <v>1.4622828791394937</v>
      </c>
      <c r="Q674" s="49">
        <f t="shared" si="920"/>
        <v>1.4622828791394937</v>
      </c>
      <c r="R674" s="49">
        <f t="shared" si="920"/>
        <v>1.4622828791394937</v>
      </c>
      <c r="T674" s="14">
        <f>NT!C$305*1000</f>
        <v>1.9204814702161503</v>
      </c>
      <c r="U674" s="14">
        <f>NT!D$305*1000</f>
        <v>1.9062958973226389</v>
      </c>
      <c r="V674" s="14">
        <f>NT!E$305*1000</f>
        <v>1.7229657590389664</v>
      </c>
      <c r="W674" s="14">
        <f>NT!F$305*1000</f>
        <v>1.8189688785841385</v>
      </c>
      <c r="X674" s="14">
        <f>NT!G$305*1000</f>
        <v>1.7892432735268202</v>
      </c>
      <c r="Y674" s="14">
        <f>NT!H$305*1000</f>
        <v>1.804521479870189</v>
      </c>
      <c r="Z674" s="14">
        <f>NT!I$305*1000</f>
        <v>1.860318060009059</v>
      </c>
      <c r="AA674" s="14">
        <f>NT!J$305*1000</f>
        <v>1.9299981761934748</v>
      </c>
      <c r="AB674" s="14">
        <f>NT!K$305*1000</f>
        <v>2.002403618640241</v>
      </c>
      <c r="AC674" s="14">
        <f>NT!L$305*1000</f>
        <v>2.1184623504972575</v>
      </c>
      <c r="AD674" s="14">
        <f>NT!M$305*1000</f>
        <v>1.7607334956010352</v>
      </c>
      <c r="AE674" s="14">
        <f>NT!N$305*1000</f>
        <v>1.9674762708364484</v>
      </c>
      <c r="AF674" s="14">
        <f>NT!O$305*1000</f>
        <v>1.7315564626900113</v>
      </c>
      <c r="AG674" s="14">
        <f>NT!P$305*1000</f>
        <v>1.5376984562923772</v>
      </c>
      <c r="AH674" s="14">
        <f>NT!Q$305*1000</f>
        <v>1.4943592494671181</v>
      </c>
      <c r="AI674" s="14">
        <f>NT!R$305*1000</f>
        <v>1.4819527024072694</v>
      </c>
      <c r="AJ674" s="14">
        <f>NT!S$305*1000</f>
        <v>1.4353415308792774</v>
      </c>
      <c r="AK674" s="14">
        <f>NT!T$305*1000</f>
        <v>1.4951849009798979</v>
      </c>
      <c r="AL674" s="14">
        <f>NT!U$305*1000</f>
        <v>1.4602077368814363</v>
      </c>
      <c r="AM674" s="14">
        <f>NT!V$305*1000</f>
        <v>1.3236016457859263</v>
      </c>
      <c r="AN674" s="36"/>
      <c r="AO674" s="18"/>
      <c r="AP674" s="18"/>
      <c r="AQ674" s="18"/>
      <c r="AR674" s="18"/>
      <c r="AS674" s="18"/>
      <c r="AT674" s="18"/>
    </row>
    <row r="675" spans="1:48" x14ac:dyDescent="0.2">
      <c r="A675" s="21" t="str">
        <f>B675&amp;D675&amp;E675&amp;F675</f>
        <v>CIMS.CAN.NT.Transportation Personal.Mode.Intercity AirAir IntercityMarket share</v>
      </c>
      <c r="B675" s="1" t="s">
        <v>351</v>
      </c>
      <c r="C675" s="1" t="s">
        <v>217</v>
      </c>
      <c r="D675" s="1" t="s">
        <v>406</v>
      </c>
      <c r="E675" s="1" t="s">
        <v>72</v>
      </c>
      <c r="G675" s="1" t="s">
        <v>73</v>
      </c>
      <c r="H675" s="14">
        <f t="shared" ref="H675" si="921">T675</f>
        <v>1</v>
      </c>
      <c r="I675" s="14"/>
      <c r="J675" s="14"/>
      <c r="K675" s="14"/>
      <c r="L675" s="14"/>
      <c r="M675" s="14"/>
      <c r="N675" s="14"/>
      <c r="O675" s="14"/>
      <c r="P675" s="14"/>
      <c r="Q675" s="14"/>
      <c r="R675" s="14"/>
      <c r="T675" s="36">
        <v>1</v>
      </c>
      <c r="U675" s="14"/>
      <c r="V675" s="14"/>
      <c r="W675" s="14"/>
      <c r="X675" s="14"/>
      <c r="Y675" s="14"/>
      <c r="Z675" s="14"/>
      <c r="AA675" s="14"/>
      <c r="AB675" s="14"/>
      <c r="AC675" s="14"/>
      <c r="AD675" s="14"/>
      <c r="AE675" s="14"/>
      <c r="AF675" s="14"/>
      <c r="AG675" s="14"/>
      <c r="AH675" s="14"/>
      <c r="AI675" s="14"/>
      <c r="AJ675" s="14"/>
      <c r="AK675" s="14"/>
      <c r="AL675" s="14"/>
      <c r="AM675" s="14"/>
      <c r="AN675" s="14"/>
      <c r="AO675" s="35"/>
      <c r="AP675" s="35"/>
      <c r="AQ675" s="35"/>
      <c r="AR675" s="35"/>
      <c r="AS675" s="35"/>
      <c r="AT675" s="35"/>
    </row>
    <row r="676" spans="1:48" x14ac:dyDescent="0.2">
      <c r="A676" s="21" t="str">
        <f>B676&amp;D676&amp;E676&amp;F676</f>
        <v>CIMS.CAN.NT.Transportation Personal.Mode.Intercity AirAir IntercityService requestedCIMS.Generic Fuels.Jet Fuel</v>
      </c>
      <c r="B676" s="1" t="s">
        <v>351</v>
      </c>
      <c r="C676" s="1" t="s">
        <v>217</v>
      </c>
      <c r="D676" s="1" t="s">
        <v>406</v>
      </c>
      <c r="E676" s="1" t="s">
        <v>71</v>
      </c>
      <c r="F676" s="1" t="s">
        <v>407</v>
      </c>
      <c r="G676" s="1" t="s">
        <v>68</v>
      </c>
      <c r="H676" s="14" cm="1">
        <f t="array" ref="H676">TREND($T676:$AM676,$T$2:$AM$2,H$1)</f>
        <v>3.318720661430973</v>
      </c>
      <c r="I676" s="14" cm="1">
        <f t="array" ref="I676">TREND($T676:$AM676,$T$2:$AM$2,I$1)</f>
        <v>2.9481661104022976</v>
      </c>
      <c r="J676" s="14" cm="1">
        <f t="array" ref="J676">TREND($T676:$AM676,$T$2:$AM$2,J$1)</f>
        <v>2.5776115593735938</v>
      </c>
      <c r="K676" s="14" cm="1">
        <f t="array" ref="K676">TREND($T676:$AM676,$T$2:$AM$2,K$1)</f>
        <v>2.2070570083448899</v>
      </c>
      <c r="L676" s="14" cm="1">
        <f t="array" ref="L676">TREND($T676:$AM676,$T$2:$AM$2,L$1)</f>
        <v>1.9106133675219326</v>
      </c>
      <c r="M676" s="49">
        <f t="shared" ref="M676:R676" si="922">L676</f>
        <v>1.9106133675219326</v>
      </c>
      <c r="N676" s="49">
        <f t="shared" si="922"/>
        <v>1.9106133675219326</v>
      </c>
      <c r="O676" s="49">
        <f t="shared" si="922"/>
        <v>1.9106133675219326</v>
      </c>
      <c r="P676" s="49">
        <f t="shared" si="922"/>
        <v>1.9106133675219326</v>
      </c>
      <c r="Q676" s="49">
        <f t="shared" si="922"/>
        <v>1.9106133675219326</v>
      </c>
      <c r="R676" s="49">
        <f t="shared" si="922"/>
        <v>1.9106133675219326</v>
      </c>
      <c r="T676" s="14">
        <f>NT!C$343*1000</f>
        <v>3.1596164623055474</v>
      </c>
      <c r="U676" s="14">
        <f>NT!D$343*1000</f>
        <v>2.9527205259250113</v>
      </c>
      <c r="V676" s="14">
        <f>NT!E$343*1000</f>
        <v>3.1966198718371959</v>
      </c>
      <c r="W676" s="14">
        <f>NT!F$343*1000</f>
        <v>3.3390322912595209</v>
      </c>
      <c r="X676" s="14">
        <f>NT!G$343*1000</f>
        <v>3.3010495245419489</v>
      </c>
      <c r="Y676" s="14">
        <f>NT!H$343*1000</f>
        <v>3.2499116413728988</v>
      </c>
      <c r="Z676" s="14">
        <f>NT!I$343*1000</f>
        <v>2.9989696576940408</v>
      </c>
      <c r="AA676" s="14">
        <f>NT!J$343*1000</f>
        <v>2.8713729955656526</v>
      </c>
      <c r="AB676" s="14">
        <f>NT!K$343*1000</f>
        <v>2.6388362787875428</v>
      </c>
      <c r="AC676" s="14">
        <f>NT!L$343*1000</f>
        <v>2.5195506570255959</v>
      </c>
      <c r="AD676" s="14">
        <f>NT!M$343*1000</f>
        <v>2.344412770084316</v>
      </c>
      <c r="AE676" s="14">
        <f>NT!N$343*1000</f>
        <v>2.2018908332017646</v>
      </c>
      <c r="AF676" s="14">
        <f>NT!O$343*1000</f>
        <v>2.3656422106079771</v>
      </c>
      <c r="AG676" s="14">
        <f>NT!P$343*1000</f>
        <v>2.464393491084564</v>
      </c>
      <c r="AH676" s="14">
        <f>NT!Q$343*1000</f>
        <v>2.2585512599907176</v>
      </c>
      <c r="AI676" s="14">
        <f>NT!R$343*1000</f>
        <v>2.194275526362337</v>
      </c>
      <c r="AJ676" s="14">
        <f>NT!S$343*1000</f>
        <v>2.0550901367253114</v>
      </c>
      <c r="AK676" s="14">
        <f>NT!T$343*1000</f>
        <v>2.025647453768229</v>
      </c>
      <c r="AL676" s="14">
        <f>NT!U$343*1000</f>
        <v>2.094336584172769</v>
      </c>
      <c r="AM676" s="14">
        <f>NT!V$343*1000</f>
        <v>2.0614201172162478</v>
      </c>
      <c r="AN676" s="36"/>
      <c r="AO676" s="18"/>
      <c r="AP676" s="18"/>
      <c r="AQ676" s="18"/>
      <c r="AR676" s="18"/>
      <c r="AS676" s="18"/>
      <c r="AT676" s="18"/>
    </row>
    <row r="677" spans="1:48" x14ac:dyDescent="0.2">
      <c r="H677" s="3"/>
      <c r="I677" s="3"/>
      <c r="J677" s="3"/>
      <c r="K677" s="3"/>
      <c r="L677" s="3"/>
      <c r="M677" s="3"/>
      <c r="N677" s="3"/>
      <c r="O677" s="3"/>
      <c r="P677" s="3"/>
      <c r="Q677" s="3"/>
      <c r="R677" s="3"/>
    </row>
    <row r="678" spans="1:48" x14ac:dyDescent="0.2">
      <c r="A678" s="21" t="str">
        <f t="shared" ref="A678:A726" si="923">B678&amp;D678&amp;E678&amp;F678</f>
        <v>CIMS.CAN.NUService requestedCIMS.CAN.NU.Transportation Personal</v>
      </c>
      <c r="B678" s="1" t="s">
        <v>63</v>
      </c>
      <c r="C678" s="1" t="s">
        <v>218</v>
      </c>
      <c r="E678" s="1" t="s">
        <v>71</v>
      </c>
      <c r="F678" s="6" t="s">
        <v>115</v>
      </c>
      <c r="G678" s="1" t="s">
        <v>139</v>
      </c>
      <c r="H678" s="5">
        <f t="shared" ref="H678:R678" si="924">INDEX($T678:$AT678,MATCH(H$1,$T$2:$AT$2,0))</f>
        <v>81363721.296521381</v>
      </c>
      <c r="I678" s="5">
        <f t="shared" si="924"/>
        <v>79617700.411695436</v>
      </c>
      <c r="J678" s="5">
        <f t="shared" si="924"/>
        <v>86332906.154477671</v>
      </c>
      <c r="K678" s="5">
        <f t="shared" si="924"/>
        <v>84861087.789213389</v>
      </c>
      <c r="L678" s="5">
        <f t="shared" si="924"/>
        <v>108247606.27170743</v>
      </c>
      <c r="M678" s="5">
        <f t="shared" si="924"/>
        <v>112547433.47887592</v>
      </c>
      <c r="N678" s="5">
        <f t="shared" si="924"/>
        <v>117805620.19624603</v>
      </c>
      <c r="O678" s="5">
        <f t="shared" si="924"/>
        <v>123240383.6480691</v>
      </c>
      <c r="P678" s="5">
        <f t="shared" si="924"/>
        <v>129284237.31513698</v>
      </c>
      <c r="Q678" s="5">
        <f t="shared" si="924"/>
        <v>135973380.46174955</v>
      </c>
      <c r="R678" s="5">
        <f t="shared" si="924"/>
        <v>143347569.9591462</v>
      </c>
      <c r="T678" s="5">
        <f>SUM(NU!C$72,NU!C$107,NU!C$142,NU!C$177,NU!C$212,NU!C$247,NU!C$287,NU!C$325)*1000+T683</f>
        <v>81363721.296521381</v>
      </c>
      <c r="U678" s="5">
        <f>SUM(NU!D$72,NU!D$107,NU!D$142,NU!D$177,NU!D$212,NU!D$247,NU!D$287,NU!D$325)*1000+U683</f>
        <v>78928347.41801782</v>
      </c>
      <c r="V678" s="5">
        <f>SUM(NU!E$72,NU!E$107,NU!E$142,NU!E$177,NU!E$212,NU!E$247,NU!E$287,NU!E$325)*1000+V683</f>
        <v>81721743.099853262</v>
      </c>
      <c r="W678" s="5">
        <f>SUM(NU!F$72,NU!F$107,NU!F$142,NU!F$177,NU!F$212,NU!F$247,NU!F$287,NU!F$325)*1000+W683</f>
        <v>79020667.204084948</v>
      </c>
      <c r="X678" s="5">
        <f>SUM(NU!G$72,NU!G$107,NU!G$142,NU!G$177,NU!G$212,NU!G$247,NU!G$287,NU!G$325)*1000+X683</f>
        <v>81165129.075131118</v>
      </c>
      <c r="Y678" s="5">
        <f>SUM(NU!H$72,NU!H$107,NU!H$142,NU!H$177,NU!H$212,NU!H$247,NU!H$287,NU!H$325)*1000+Y683</f>
        <v>79617700.411695436</v>
      </c>
      <c r="Z678" s="5">
        <f>SUM(NU!I$72,NU!I$107,NU!I$142,NU!I$177,NU!I$212,NU!I$247,NU!I$287,NU!I$325)*1000+Z683</f>
        <v>77961834.671691328</v>
      </c>
      <c r="AA678" s="5">
        <f>SUM(NU!J$72,NU!J$107,NU!J$142,NU!J$177,NU!J$212,NU!J$247,NU!J$287,NU!J$325)*1000+AA683</f>
        <v>82106993.750928044</v>
      </c>
      <c r="AB678" s="5">
        <f>SUM(NU!K$72,NU!K$107,NU!K$142,NU!K$177,NU!K$212,NU!K$247,NU!K$287,NU!K$325)*1000+AB683</f>
        <v>82839074.088786751</v>
      </c>
      <c r="AC678" s="5">
        <f>SUM(NU!L$72,NU!L$107,NU!L$142,NU!L$177,NU!L$212,NU!L$247,NU!L$287,NU!L$325)*1000+AC683</f>
        <v>80823871.646171331</v>
      </c>
      <c r="AD678" s="5">
        <f>SUM(NU!M$72,NU!M$107,NU!M$142,NU!M$177,NU!M$212,NU!M$247,NU!M$287,NU!M$325)*1000+AD683</f>
        <v>86332906.154477671</v>
      </c>
      <c r="AE678" s="5">
        <f>SUM(NU!N$72,NU!N$107,NU!N$142,NU!N$177,NU!N$212,NU!N$247,NU!N$287,NU!N$325)*1000+AE683</f>
        <v>85601235.751767904</v>
      </c>
      <c r="AF678" s="5">
        <f>SUM(NU!O$72,NU!O$107,NU!O$142,NU!O$177,NU!O$212,NU!O$247,NU!O$287,NU!O$325)*1000+AF683</f>
        <v>83077466.239570156</v>
      </c>
      <c r="AG678" s="5">
        <f>SUM(NU!P$72,NU!P$107,NU!P$142,NU!P$177,NU!P$212,NU!P$247,NU!P$287,NU!P$325)*1000+AG683</f>
        <v>84593477.338095322</v>
      </c>
      <c r="AH678" s="5">
        <f>SUM(NU!Q$72,NU!Q$107,NU!Q$142,NU!Q$177,NU!Q$212,NU!Q$247,NU!Q$287,NU!Q$325)*1000+AH683</f>
        <v>85442294.020550743</v>
      </c>
      <c r="AI678" s="5">
        <f>SUM(NU!R$72,NU!R$107,NU!R$142,NU!R$177,NU!R$212,NU!R$247,NU!R$287,NU!R$325)*1000+AI683</f>
        <v>84861087.789213389</v>
      </c>
      <c r="AJ678" s="5">
        <f>SUM(NU!S$72,NU!S$107,NU!S$142,NU!S$177,NU!S$212,NU!S$247,NU!S$287,NU!S$325)*1000+AJ683</f>
        <v>91495871.226876378</v>
      </c>
      <c r="AK678" s="5">
        <f>SUM(NU!T$72,NU!T$107,NU!T$142,NU!T$177,NU!T$212,NU!T$247,NU!T$287,NU!T$325)*1000+AK683</f>
        <v>98563557.890651301</v>
      </c>
      <c r="AL678" s="5">
        <f>SUM(NU!U$72,NU!U$107,NU!U$142,NU!U$177,NU!U$212,NU!U$247,NU!U$287,NU!U$325)*1000+AL683</f>
        <v>107677126.41887067</v>
      </c>
      <c r="AM678" s="5">
        <f>SUM(NU!V$72,NU!V$107,NU!V$142,NU!V$177,NU!V$212,NU!V$247,NU!V$287,NU!V$325)*1000+AM683</f>
        <v>108247606.27170743</v>
      </c>
      <c r="AN678" s="5">
        <f>SUM(NU!W$72,NU!W$107,NU!W$142,NU!W$177,NU!W$212,NU!W$247,NU!W$287,NU!W$325)*1000+AN683</f>
        <v>77387398.751512855</v>
      </c>
      <c r="AO678" s="18">
        <f t="shared" ref="AO678" si="925">SUM(AO680:AO682)</f>
        <v>112547433.47887592</v>
      </c>
      <c r="AP678" s="18">
        <f t="shared" ref="AP678:AT678" si="926">SUM(AP680:AP683)</f>
        <v>117805620.19624603</v>
      </c>
      <c r="AQ678" s="18">
        <f t="shared" si="926"/>
        <v>123240383.6480691</v>
      </c>
      <c r="AR678" s="18">
        <f t="shared" si="926"/>
        <v>129284237.31513698</v>
      </c>
      <c r="AS678" s="18">
        <f t="shared" si="926"/>
        <v>135973380.46174955</v>
      </c>
      <c r="AT678" s="18">
        <f t="shared" si="926"/>
        <v>143347569.9591462</v>
      </c>
    </row>
    <row r="679" spans="1:48" x14ac:dyDescent="0.2">
      <c r="A679" s="21" t="str">
        <f t="shared" si="923"/>
        <v>CIMS.CAN.NU.Transportation PersonalService requestedCIMS.CAN.NU.Transportation Personal.Mode</v>
      </c>
      <c r="B679" s="1" t="s">
        <v>115</v>
      </c>
      <c r="C679" s="1" t="s">
        <v>218</v>
      </c>
      <c r="E679" s="1" t="s">
        <v>71</v>
      </c>
      <c r="F679" s="1" t="s">
        <v>359</v>
      </c>
      <c r="G679" s="1" t="s">
        <v>139</v>
      </c>
      <c r="H679" s="22">
        <v>1</v>
      </c>
      <c r="I679" s="22">
        <v>1</v>
      </c>
      <c r="J679" s="22">
        <v>1</v>
      </c>
      <c r="K679" s="22">
        <v>1</v>
      </c>
      <c r="L679" s="22">
        <v>1</v>
      </c>
      <c r="M679" s="22">
        <v>1</v>
      </c>
      <c r="N679" s="22">
        <v>1</v>
      </c>
      <c r="O679" s="22">
        <v>1</v>
      </c>
      <c r="P679" s="22">
        <v>1</v>
      </c>
      <c r="Q679" s="22">
        <v>1</v>
      </c>
      <c r="R679" s="22">
        <v>1</v>
      </c>
      <c r="T679" s="22"/>
      <c r="U679" s="22"/>
      <c r="V679" s="22"/>
      <c r="W679" s="22"/>
      <c r="X679" s="22"/>
      <c r="Y679" s="22"/>
      <c r="Z679" s="22"/>
      <c r="AA679" s="22"/>
      <c r="AB679" s="22"/>
      <c r="AC679" s="22"/>
      <c r="AD679" s="22"/>
      <c r="AE679" s="22"/>
      <c r="AF679" s="22"/>
      <c r="AG679" s="22"/>
      <c r="AH679" s="22"/>
      <c r="AI679" s="22"/>
      <c r="AJ679" s="22"/>
      <c r="AK679" s="22"/>
      <c r="AL679" s="22"/>
      <c r="AM679" s="22"/>
      <c r="AN679" s="22"/>
      <c r="AO679" s="24"/>
      <c r="AP679" s="24"/>
      <c r="AQ679" s="24"/>
      <c r="AR679" s="24"/>
      <c r="AS679" s="24"/>
      <c r="AT679" s="24"/>
    </row>
    <row r="680" spans="1:48" x14ac:dyDescent="0.2">
      <c r="A680" s="21" t="str">
        <f t="shared" si="923"/>
        <v>CIMS.CAN.NU.Transportation Personal.ModeService requestedCIMS.CAN.NU.Transportation Personal.Mode.Urban</v>
      </c>
      <c r="B680" s="1" t="s">
        <v>359</v>
      </c>
      <c r="C680" s="1" t="s">
        <v>218</v>
      </c>
      <c r="E680" s="1" t="s">
        <v>71</v>
      </c>
      <c r="F680" s="1" t="s">
        <v>360</v>
      </c>
      <c r="G680" s="1" t="s">
        <v>139</v>
      </c>
      <c r="H680" s="14">
        <f t="shared" ref="H680:R680" si="927">INDEX($T680:$AT680,MATCH(H$1,$T$2:$AT$2,0))/INDEX($T678:$AT678,MATCH(H$1,$T$2:$AT$2,0))</f>
        <v>0.45767079429549573</v>
      </c>
      <c r="I680" s="14">
        <f t="shared" si="927"/>
        <v>0.47500430046523417</v>
      </c>
      <c r="J680" s="14">
        <f t="shared" si="927"/>
        <v>0.42963814692345914</v>
      </c>
      <c r="K680" s="14">
        <f t="shared" si="927"/>
        <v>0.45313821263806126</v>
      </c>
      <c r="L680" s="14">
        <f t="shared" si="927"/>
        <v>0.40327085608601865</v>
      </c>
      <c r="M680" s="14">
        <f t="shared" si="927"/>
        <v>0.3986331441086633</v>
      </c>
      <c r="N680" s="14">
        <f t="shared" si="927"/>
        <v>0.39286742396253105</v>
      </c>
      <c r="O680" s="14">
        <f t="shared" si="927"/>
        <v>0.38873237260920013</v>
      </c>
      <c r="P680" s="14">
        <f t="shared" si="927"/>
        <v>0.38483432949651442</v>
      </c>
      <c r="Q680" s="14">
        <f t="shared" si="927"/>
        <v>0.38118361392815719</v>
      </c>
      <c r="R680" s="14">
        <f t="shared" si="927"/>
        <v>0.37778471588389734</v>
      </c>
      <c r="T680" s="5">
        <f t="shared" ref="T680:AT680" si="928">SUM(T684:T686)/(1-$H683)</f>
        <v>37237798.952616282</v>
      </c>
      <c r="U680" s="5">
        <f t="shared" si="928"/>
        <v>37317350.016995922</v>
      </c>
      <c r="V680" s="5">
        <f t="shared" si="928"/>
        <v>38396608.600510657</v>
      </c>
      <c r="W680" s="5">
        <f t="shared" si="928"/>
        <v>38349259.483630694</v>
      </c>
      <c r="X680" s="5">
        <f t="shared" si="928"/>
        <v>38615027.003792256</v>
      </c>
      <c r="Y680" s="5">
        <f t="shared" si="928"/>
        <v>37818750.088707976</v>
      </c>
      <c r="Z680" s="5">
        <f t="shared" si="928"/>
        <v>36173850.091992594</v>
      </c>
      <c r="AA680" s="5">
        <f t="shared" si="928"/>
        <v>37619396.87109834</v>
      </c>
      <c r="AB680" s="5">
        <f t="shared" si="928"/>
        <v>36843486.383570522</v>
      </c>
      <c r="AC680" s="5">
        <f t="shared" si="928"/>
        <v>36093941.238384791</v>
      </c>
      <c r="AD680" s="5">
        <f t="shared" si="928"/>
        <v>37091909.818726689</v>
      </c>
      <c r="AE680" s="5">
        <f t="shared" si="928"/>
        <v>34943969.311139621</v>
      </c>
      <c r="AF680" s="5">
        <f t="shared" si="928"/>
        <v>36300182.228016406</v>
      </c>
      <c r="AG680" s="5">
        <f t="shared" si="928"/>
        <v>37153549.436260283</v>
      </c>
      <c r="AH680" s="5">
        <f t="shared" si="928"/>
        <v>37343838.67426189</v>
      </c>
      <c r="AI680" s="5">
        <f t="shared" si="928"/>
        <v>38453801.643325761</v>
      </c>
      <c r="AJ680" s="5">
        <f t="shared" si="928"/>
        <v>41581207.819813311</v>
      </c>
      <c r="AK680" s="5">
        <f t="shared" si="928"/>
        <v>43174043.869228162</v>
      </c>
      <c r="AL680" s="5">
        <f t="shared" si="928"/>
        <v>43694732.679456897</v>
      </c>
      <c r="AM680" s="5">
        <f t="shared" si="928"/>
        <v>43653104.850453734</v>
      </c>
      <c r="AN680" s="5">
        <f t="shared" si="928"/>
        <v>40559021.005586989</v>
      </c>
      <c r="AO680" s="5">
        <f t="shared" si="928"/>
        <v>44865137.269044943</v>
      </c>
      <c r="AP680" s="5">
        <f t="shared" si="928"/>
        <v>46281990.534807496</v>
      </c>
      <c r="AQ680" s="5">
        <f t="shared" si="928"/>
        <v>47907526.73678197</v>
      </c>
      <c r="AR680" s="5">
        <f t="shared" si="928"/>
        <v>49753012.781638987</v>
      </c>
      <c r="AS680" s="5">
        <f t="shared" si="928"/>
        <v>51830824.562437974</v>
      </c>
      <c r="AT680" s="5">
        <f t="shared" si="928"/>
        <v>54154520.989663146</v>
      </c>
    </row>
    <row r="681" spans="1:48" x14ac:dyDescent="0.2">
      <c r="A681" s="21" t="str">
        <f t="shared" si="923"/>
        <v>CIMS.CAN.NU.Transportation Personal.ModeService requestedCIMS.CAN.NU.Transportation Personal.Mode.Intercity Land</v>
      </c>
      <c r="B681" s="1" t="s">
        <v>359</v>
      </c>
      <c r="C681" s="1" t="s">
        <v>218</v>
      </c>
      <c r="E681" s="1" t="s">
        <v>71</v>
      </c>
      <c r="F681" s="1" t="s">
        <v>361</v>
      </c>
      <c r="G681" s="1" t="s">
        <v>139</v>
      </c>
      <c r="H681" s="14">
        <f t="shared" ref="H681:R681" si="929">INDEX($T681:$AT681,MATCH(H$1,$T$2:$AT$2,0))/INDEX($T678:$AT678,MATCH(H$1,$T$2:$AT$2,0))</f>
        <v>0.32299970963986419</v>
      </c>
      <c r="I681" s="14">
        <f t="shared" si="929"/>
        <v>0.3209862609098747</v>
      </c>
      <c r="J681" s="14">
        <f t="shared" si="929"/>
        <v>0.28309342181055114</v>
      </c>
      <c r="K681" s="14">
        <f t="shared" si="929"/>
        <v>0.30860467530722935</v>
      </c>
      <c r="L681" s="14">
        <f t="shared" si="929"/>
        <v>0.27304289048389319</v>
      </c>
      <c r="M681" s="14">
        <f t="shared" si="929"/>
        <v>0.26598684645300186</v>
      </c>
      <c r="N681" s="14">
        <f t="shared" si="929"/>
        <v>0.25845952227472085</v>
      </c>
      <c r="O681" s="14">
        <f t="shared" si="929"/>
        <v>0.25235319804352874</v>
      </c>
      <c r="P681" s="14">
        <f t="shared" si="929"/>
        <v>0.24671632424889159</v>
      </c>
      <c r="Q681" s="14">
        <f t="shared" si="929"/>
        <v>0.24153409743709067</v>
      </c>
      <c r="R681" s="14">
        <f t="shared" si="929"/>
        <v>0.23678803123501546</v>
      </c>
      <c r="T681" s="5">
        <f t="shared" ref="T681:AT681" si="930">SUM(T689:T691)</f>
        <v>26280458.353995241</v>
      </c>
      <c r="U681" s="5">
        <f t="shared" si="930"/>
        <v>25992177.944496308</v>
      </c>
      <c r="V681" s="5">
        <f t="shared" si="930"/>
        <v>26548164.965840507</v>
      </c>
      <c r="W681" s="5">
        <f t="shared" si="930"/>
        <v>25908082.840656422</v>
      </c>
      <c r="X681" s="5">
        <f t="shared" si="930"/>
        <v>26618319.706668753</v>
      </c>
      <c r="Y681" s="5">
        <f t="shared" si="930"/>
        <v>25556187.957392707</v>
      </c>
      <c r="Z681" s="5">
        <f t="shared" si="930"/>
        <v>23713405.711942125</v>
      </c>
      <c r="AA681" s="5">
        <f t="shared" si="930"/>
        <v>25571166.069941189</v>
      </c>
      <c r="AB681" s="5">
        <f t="shared" si="930"/>
        <v>24538387.478298027</v>
      </c>
      <c r="AC681" s="5">
        <f t="shared" si="930"/>
        <v>24160341.915693171</v>
      </c>
      <c r="AD681" s="5">
        <f t="shared" si="930"/>
        <v>24440277.818120275</v>
      </c>
      <c r="AE681" s="5">
        <f t="shared" si="930"/>
        <v>22967701.054071616</v>
      </c>
      <c r="AF681" s="5">
        <f t="shared" si="930"/>
        <v>23754685.853735611</v>
      </c>
      <c r="AG681" s="5">
        <f t="shared" si="930"/>
        <v>24673435.779950604</v>
      </c>
      <c r="AH681" s="5">
        <f t="shared" si="930"/>
        <v>25171769.591008343</v>
      </c>
      <c r="AI681" s="5">
        <f t="shared" si="930"/>
        <v>26188528.443408482</v>
      </c>
      <c r="AJ681" s="5">
        <f t="shared" si="930"/>
        <v>28809735.538005158</v>
      </c>
      <c r="AK681" s="5">
        <f t="shared" si="930"/>
        <v>29148870.615721285</v>
      </c>
      <c r="AL681" s="5">
        <f t="shared" si="930"/>
        <v>29662408.812831152</v>
      </c>
      <c r="AM681" s="5">
        <f t="shared" si="930"/>
        <v>29556239.304389402</v>
      </c>
      <c r="AN681" s="5">
        <f t="shared" si="930"/>
        <v>26552391.604979169</v>
      </c>
      <c r="AO681" s="5">
        <f t="shared" si="930"/>
        <v>29936136.90742521</v>
      </c>
      <c r="AP681" s="5">
        <f t="shared" si="930"/>
        <v>30447984.317198955</v>
      </c>
      <c r="AQ681" s="5">
        <f t="shared" si="930"/>
        <v>31100104.941701643</v>
      </c>
      <c r="AR681" s="5">
        <f t="shared" si="930"/>
        <v>31896531.813711986</v>
      </c>
      <c r="AS681" s="5">
        <f t="shared" si="930"/>
        <v>32842207.725298818</v>
      </c>
      <c r="AT681" s="5">
        <f t="shared" si="930"/>
        <v>33942988.872949876</v>
      </c>
    </row>
    <row r="682" spans="1:48" x14ac:dyDescent="0.2">
      <c r="A682" s="21" t="str">
        <f t="shared" si="923"/>
        <v>CIMS.CAN.NU.Transportation Personal.ModeService requestedCIMS.CAN.NU.Transportation Personal.Mode.Intercity Air</v>
      </c>
      <c r="B682" s="1" t="s">
        <v>359</v>
      </c>
      <c r="C682" s="1" t="s">
        <v>218</v>
      </c>
      <c r="E682" s="1" t="s">
        <v>71</v>
      </c>
      <c r="F682" s="1" t="s">
        <v>362</v>
      </c>
      <c r="G682" s="1" t="s">
        <v>139</v>
      </c>
      <c r="H682" s="14">
        <f t="shared" ref="H682:R682" si="931">INDEX($T682:$AT682,MATCH(H$1,$T$2:$AT$2,0))/INDEX($T678:$AT678,MATCH(H$1,$T$2:$AT$2,0))</f>
        <v>0.21932949606463994</v>
      </c>
      <c r="I682" s="14">
        <f t="shared" si="931"/>
        <v>0.20400943862489124</v>
      </c>
      <c r="J682" s="14">
        <f t="shared" si="931"/>
        <v>0.28726843126598972</v>
      </c>
      <c r="K682" s="14">
        <f t="shared" si="931"/>
        <v>0.23825711205470945</v>
      </c>
      <c r="L682" s="14">
        <f t="shared" si="931"/>
        <v>0.32368625343008817</v>
      </c>
      <c r="M682" s="14">
        <f t="shared" si="931"/>
        <v>0.33538000943833474</v>
      </c>
      <c r="N682" s="14">
        <f t="shared" si="931"/>
        <v>0.34517312125528687</v>
      </c>
      <c r="O682" s="14">
        <f t="shared" si="931"/>
        <v>0.3554513347137816</v>
      </c>
      <c r="P682" s="14">
        <f t="shared" si="931"/>
        <v>0.36502097806308831</v>
      </c>
      <c r="Q682" s="14">
        <f t="shared" si="931"/>
        <v>0.3738864435218065</v>
      </c>
      <c r="R682" s="14">
        <f t="shared" si="931"/>
        <v>0.38206168748345787</v>
      </c>
      <c r="T682" s="5">
        <f>SUM(NU!C$325)*1000</f>
        <v>17845463.989909846</v>
      </c>
      <c r="U682" s="5">
        <f>SUM(NU!D$325)*1000</f>
        <v>15618819.456525577</v>
      </c>
      <c r="V682" s="5">
        <f>SUM(NU!E$325)*1000</f>
        <v>16776969.533502091</v>
      </c>
      <c r="W682" s="5">
        <f>SUM(NU!F$325)*1000</f>
        <v>14763324.879797816</v>
      </c>
      <c r="X682" s="5">
        <f>SUM(NU!G$325)*1000</f>
        <v>15931782.364670087</v>
      </c>
      <c r="Y682" s="5">
        <f>SUM(NU!H$325)*1000</f>
        <v>16242762.365594758</v>
      </c>
      <c r="Z682" s="5">
        <f>SUM(NU!I$325)*1000</f>
        <v>18074578.867756616</v>
      </c>
      <c r="AA682" s="5">
        <f>SUM(NU!J$325)*1000</f>
        <v>18916430.809888519</v>
      </c>
      <c r="AB682" s="5">
        <f>SUM(NU!K$325)*1000</f>
        <v>21457200.226918187</v>
      </c>
      <c r="AC682" s="5">
        <f>SUM(NU!L$325)*1000</f>
        <v>20569588.492093377</v>
      </c>
      <c r="AD682" s="5">
        <f>SUM(NU!M$325)*1000</f>
        <v>24800718.517630711</v>
      </c>
      <c r="AE682" s="5">
        <f>SUM(NU!N$325)*1000</f>
        <v>27689565.386556663</v>
      </c>
      <c r="AF682" s="5">
        <f>SUM(NU!O$325)*1000</f>
        <v>23022598.157818124</v>
      </c>
      <c r="AG682" s="5">
        <f>SUM(NU!P$325)*1000</f>
        <v>22766492.121884432</v>
      </c>
      <c r="AH682" s="5">
        <f>SUM(NU!Q$325)*1000</f>
        <v>22926685.755280495</v>
      </c>
      <c r="AI682" s="5">
        <f>SUM(NU!R$325)*1000</f>
        <v>20218757.70247915</v>
      </c>
      <c r="AJ682" s="5">
        <f>SUM(NU!S$325)*1000</f>
        <v>21104927.869057886</v>
      </c>
      <c r="AK682" s="5">
        <f>SUM(NU!T$325)*1000</f>
        <v>26240643.405701842</v>
      </c>
      <c r="AL682" s="5">
        <f>SUM(NU!U$325)*1000</f>
        <v>34319984.926582634</v>
      </c>
      <c r="AM682" s="5">
        <f>SUM(NU!V$325)*1000</f>
        <v>35038262.116864294</v>
      </c>
      <c r="AN682" s="5">
        <f>SUM(NU!W$325)*1000</f>
        <v>10275986.140946679</v>
      </c>
      <c r="AO682" s="41">
        <f t="shared" ref="AO682" si="932">AM682*(1+$AV682)^5</f>
        <v>37746159.30240576</v>
      </c>
      <c r="AP682" s="18">
        <f t="shared" ref="AP682" si="933">AO682*(1+$AV682)^5</f>
        <v>40663333.624553099</v>
      </c>
      <c r="AQ682" s="18">
        <f t="shared" ref="AQ682" si="934">AP682*(1+$AV682)^5</f>
        <v>43805958.858344667</v>
      </c>
      <c r="AR682" s="18">
        <f t="shared" ref="AR682" si="935">AQ682*(1+$AV682)^5</f>
        <v>47191458.752911717</v>
      </c>
      <c r="AS682" s="18">
        <f t="shared" ref="AS682" si="936">AR682*(1+$AV682)^5</f>
        <v>50838603.634481035</v>
      </c>
      <c r="AT682" s="18">
        <f t="shared" ref="AT682" si="937">AS682*(1+$AV682)^5</f>
        <v>54767614.475244433</v>
      </c>
      <c r="AV682" s="46">
        <f t="shared" ref="AV682" si="938">AV630</f>
        <v>1.4999999999999999E-2</v>
      </c>
    </row>
    <row r="683" spans="1:48" x14ac:dyDescent="0.2">
      <c r="A683" s="21" t="str">
        <f t="shared" si="923"/>
        <v>CIMS.CAN.NU.Transportation Personal.Mode.UrbanWalk Cycle UrbanMarket share</v>
      </c>
      <c r="B683" s="1" t="s">
        <v>360</v>
      </c>
      <c r="C683" s="1" t="s">
        <v>218</v>
      </c>
      <c r="D683" s="1" t="s">
        <v>119</v>
      </c>
      <c r="E683" s="1" t="s">
        <v>72</v>
      </c>
      <c r="G683" s="1" t="s">
        <v>73</v>
      </c>
      <c r="H683" s="14">
        <f>Inputs!$C$85</f>
        <v>8.9086859688195987E-3</v>
      </c>
      <c r="I683" s="36">
        <f t="shared" ref="I683:R683" si="939">H683</f>
        <v>8.9086859688195987E-3</v>
      </c>
      <c r="J683" s="36">
        <f t="shared" si="939"/>
        <v>8.9086859688195987E-3</v>
      </c>
      <c r="K683" s="36">
        <f t="shared" si="939"/>
        <v>8.9086859688195987E-3</v>
      </c>
      <c r="L683" s="36">
        <f t="shared" si="939"/>
        <v>8.9086859688195987E-3</v>
      </c>
      <c r="M683" s="36">
        <f t="shared" si="939"/>
        <v>8.9086859688195987E-3</v>
      </c>
      <c r="N683" s="36">
        <f t="shared" si="939"/>
        <v>8.9086859688195987E-3</v>
      </c>
      <c r="O683" s="36">
        <f t="shared" si="939"/>
        <v>8.9086859688195987E-3</v>
      </c>
      <c r="P683" s="36">
        <f t="shared" si="939"/>
        <v>8.9086859688195987E-3</v>
      </c>
      <c r="Q683" s="36">
        <f t="shared" si="939"/>
        <v>8.9086859688195987E-3</v>
      </c>
      <c r="R683" s="36">
        <f t="shared" si="939"/>
        <v>8.9086859688195987E-3</v>
      </c>
      <c r="T683" s="5">
        <f t="shared" ref="T683:AT683" si="940">$H683*T680</f>
        <v>331739.85703889781</v>
      </c>
      <c r="U683" s="5">
        <f t="shared" si="940"/>
        <v>332448.55248994136</v>
      </c>
      <c r="V683" s="5">
        <f t="shared" si="940"/>
        <v>342063.32828962721</v>
      </c>
      <c r="W683" s="5">
        <f t="shared" si="940"/>
        <v>341641.50987644272</v>
      </c>
      <c r="X683" s="5">
        <f t="shared" si="940"/>
        <v>344009.14925427397</v>
      </c>
      <c r="Y683" s="5">
        <f t="shared" si="940"/>
        <v>336915.3682735677</v>
      </c>
      <c r="Z683" s="5">
        <f t="shared" si="940"/>
        <v>322261.47075271799</v>
      </c>
      <c r="AA683" s="5">
        <f t="shared" si="940"/>
        <v>335139.3930610097</v>
      </c>
      <c r="AB683" s="5">
        <f t="shared" si="940"/>
        <v>328227.05018771067</v>
      </c>
      <c r="AC683" s="5">
        <f t="shared" si="940"/>
        <v>321549.58786979766</v>
      </c>
      <c r="AD683" s="5">
        <f t="shared" si="940"/>
        <v>330440.17655881238</v>
      </c>
      <c r="AE683" s="5">
        <f t="shared" si="940"/>
        <v>311304.84909701219</v>
      </c>
      <c r="AF683" s="5">
        <f t="shared" si="940"/>
        <v>323386.9240803243</v>
      </c>
      <c r="AG683" s="5">
        <f t="shared" si="940"/>
        <v>330989.30455465731</v>
      </c>
      <c r="AH683" s="5">
        <f t="shared" si="940"/>
        <v>332684.53161925956</v>
      </c>
      <c r="AI683" s="5">
        <f t="shared" si="940"/>
        <v>342572.84314766823</v>
      </c>
      <c r="AJ683" s="5">
        <f t="shared" si="940"/>
        <v>370433.92267094261</v>
      </c>
      <c r="AK683" s="5">
        <f t="shared" si="940"/>
        <v>384623.99883499474</v>
      </c>
      <c r="AL683" s="5">
        <f t="shared" si="940"/>
        <v>389262.65193280083</v>
      </c>
      <c r="AM683" s="5">
        <f t="shared" si="940"/>
        <v>388891.80267664796</v>
      </c>
      <c r="AN683" s="5">
        <f t="shared" si="940"/>
        <v>361327.58134153218</v>
      </c>
      <c r="AO683" s="5">
        <f t="shared" si="940"/>
        <v>399689.41887790593</v>
      </c>
      <c r="AP683" s="5">
        <f t="shared" si="940"/>
        <v>412311.719686481</v>
      </c>
      <c r="AQ683" s="5">
        <f t="shared" si="940"/>
        <v>426793.11124081933</v>
      </c>
      <c r="AR683" s="5">
        <f t="shared" si="940"/>
        <v>443233.96687428938</v>
      </c>
      <c r="AS683" s="5">
        <f t="shared" si="940"/>
        <v>461744.53953174141</v>
      </c>
      <c r="AT683" s="5">
        <f t="shared" si="940"/>
        <v>482445.62128875853</v>
      </c>
    </row>
    <row r="684" spans="1:48" x14ac:dyDescent="0.2">
      <c r="A684" s="21" t="str">
        <f t="shared" si="923"/>
        <v>CIMS.CAN.NU.Transportation Personal.Mode.UrbanPassenger Vehicle Urban 1 PassengerMarket share</v>
      </c>
      <c r="B684" s="1" t="s">
        <v>360</v>
      </c>
      <c r="C684" s="1" t="s">
        <v>218</v>
      </c>
      <c r="D684" s="1" t="s">
        <v>121</v>
      </c>
      <c r="E684" s="1" t="s">
        <v>72</v>
      </c>
      <c r="G684" s="1" t="s">
        <v>73</v>
      </c>
      <c r="H684" s="14" cm="1">
        <f t="array" ref="H684">(1-$H683)*INDEX($T684:$AT684,MATCH(H$1,$T$2:$AT$2,0))/SUM(_xlfn._xlws.FILTER($T684:$AT686,$T$2:$AT$2=H$1))</f>
        <v>0.34635748768813929</v>
      </c>
      <c r="I684" s="14" cm="1">
        <f t="array" ref="I684">(1-$H683)*INDEX($T684:$AT684,MATCH(I$1,$T$2:$AT$2,0))/SUM(_xlfn._xlws.FILTER($T684:$AT686,$T$2:$AT$2=I$1))</f>
        <v>0.33145959543956577</v>
      </c>
      <c r="J684" s="14" cm="1">
        <f t="array" ref="J684">(1-$H683)*INDEX($T684:$AT684,MATCH(J$1,$T$2:$AT$2,0))/SUM(_xlfn._xlws.FILTER($T684:$AT686,$T$2:$AT$2=J$1))</f>
        <v>0.32973526430212707</v>
      </c>
      <c r="K684" s="14" cm="1">
        <f t="array" ref="K684">(1-$H683)*INDEX($T684:$AT684,MATCH(K$1,$T$2:$AT$2,0))/SUM(_xlfn._xlws.FILTER($T684:$AT686,$T$2:$AT$2=K$1))</f>
        <v>0.33983657069092077</v>
      </c>
      <c r="L684" s="14" cm="1">
        <f t="array" ref="L684">(1-$H683)*INDEX($T684:$AT684,MATCH(L$1,$T$2:$AT$2,0))/SUM(_xlfn._xlws.FILTER($T684:$AT686,$T$2:$AT$2=L$1))</f>
        <v>0.33566507135843454</v>
      </c>
      <c r="M684" s="14" cm="1">
        <f t="array" ref="M684">(1-$H683)*INDEX($T684:$AT684,MATCH(M$1,$T$2:$AT$2,0))/SUM(_xlfn._xlws.FILTER($T684:$AT686,$T$2:$AT$2=M$1))</f>
        <v>0.32991023979707745</v>
      </c>
      <c r="N684" s="14" cm="1">
        <f t="array" ref="N684">(1-$H683)*INDEX($T684:$AT684,MATCH(N$1,$T$2:$AT$2,0))/SUM(_xlfn._xlws.FILTER($T684:$AT686,$T$2:$AT$2=N$1))</f>
        <v>0.32463504367303309</v>
      </c>
      <c r="O684" s="14" cm="1">
        <f t="array" ref="O684">(1-$H683)*INDEX($T684:$AT684,MATCH(O$1,$T$2:$AT$2,0))/SUM(_xlfn._xlws.FILTER($T684:$AT686,$T$2:$AT$2=O$1))</f>
        <v>0.31955562861488229</v>
      </c>
      <c r="P684" s="14" cm="1">
        <f t="array" ref="P684">(1-$H683)*INDEX($T684:$AT684,MATCH(P$1,$T$2:$AT$2,0))/SUM(_xlfn._xlws.FILTER($T684:$AT686,$T$2:$AT$2=P$1))</f>
        <v>0.31469716784453744</v>
      </c>
      <c r="Q684" s="14" cm="1">
        <f t="array" ref="Q684">(1-$H683)*INDEX($T684:$AT684,MATCH(Q$1,$T$2:$AT$2,0))/SUM(_xlfn._xlws.FILTER($T684:$AT686,$T$2:$AT$2=Q$1))</f>
        <v>0.31007937873823049</v>
      </c>
      <c r="R684" s="14" cm="1">
        <f t="array" ref="R684">(1-$H683)*INDEX($T684:$AT684,MATCH(R$1,$T$2:$AT$2,0))/SUM(_xlfn._xlws.FILTER($T684:$AT686,$T$2:$AT$2=R$1))</f>
        <v>0.30571652406528332</v>
      </c>
      <c r="T684" s="5">
        <f>(T701*NU!C$77*Inputs!D$73+T703*NU!C$112*Inputs!D$75)*Inputs!$C$55+NU!C$142*1000</f>
        <v>12897590.4922642</v>
      </c>
      <c r="U684" s="5">
        <f>(U701*NU!D$77*Inputs!E$73+U703*NU!D$112*Inputs!E$75)*Inputs!$C$55+NU!D$142*1000</f>
        <v>12515669.316834427</v>
      </c>
      <c r="V684" s="5">
        <f>(V701*NU!E$77*Inputs!F$73+V703*NU!E$112*Inputs!F$75)*Inputs!$C$55+NU!E$142*1000</f>
        <v>12706562.693610486</v>
      </c>
      <c r="W684" s="5">
        <f>(W701*NU!F$77*Inputs!G$73+W703*NU!F$112*Inputs!G$75)*Inputs!$C$55+NU!F$142*1000</f>
        <v>12563989.425164994</v>
      </c>
      <c r="X684" s="5">
        <f>(X701*NU!G$77*Inputs!H$73+X703*NU!G$112*Inputs!H$75)*Inputs!$C$55+NU!G$142*1000</f>
        <v>13133870.343421111</v>
      </c>
      <c r="Y684" s="5">
        <f>(Y701*NU!H$77*Inputs!I$73+Y703*NU!H$112*Inputs!I$75)*Inputs!$C$55+NU!H$142*1000</f>
        <v>12535387.604433188</v>
      </c>
      <c r="Z684" s="5">
        <f>(Z701*NU!I$77*Inputs!J$73+Z703*NU!I$112*Inputs!J$75)*Inputs!$C$55+NU!I$142*1000</f>
        <v>11791012.455972686</v>
      </c>
      <c r="AA684" s="5">
        <f>(AA701*NU!J$77*Inputs!K$73+AA703*NU!J$112*Inputs!K$75)*Inputs!$C$55+NU!J$142*1000</f>
        <v>12552378.872728996</v>
      </c>
      <c r="AB684" s="5">
        <f>(AB701*NU!K$77*Inputs!L$73+AB703*NU!K$112*Inputs!L$75)*Inputs!$C$55+NU!K$142*1000</f>
        <v>12039255.607408598</v>
      </c>
      <c r="AC684" s="5">
        <f>(AC701*NU!L$77*Inputs!M$73+AC703*NU!L$112*Inputs!M$75)*Inputs!$C$55+NU!L$142*1000</f>
        <v>12051540.379980834</v>
      </c>
      <c r="AD684" s="5">
        <f>(AD701*NU!M$77*Inputs!N$73+AD703*NU!M$112*Inputs!N$75)*Inputs!$C$55+NU!M$142*1000</f>
        <v>12230510.687548507</v>
      </c>
      <c r="AE684" s="5">
        <f>(AE701*NU!N$77*Inputs!O$73+AE703*NU!N$112*Inputs!O$75)*Inputs!$C$55+NU!N$142*1000</f>
        <v>11444158.925737226</v>
      </c>
      <c r="AF684" s="5">
        <f>(AF701*NU!O$77*Inputs!P$73+AF703*NU!O$112*Inputs!P$75)*Inputs!$C$55+NU!O$142*1000</f>
        <v>11876477.981667941</v>
      </c>
      <c r="AG684" s="5">
        <f>(AG701*NU!P$77*Inputs!Q$73+AG703*NU!P$112*Inputs!Q$75)*Inputs!$C$55+NU!P$142*1000</f>
        <v>12216262.479998097</v>
      </c>
      <c r="AH684" s="5">
        <f>(AH701*NU!Q$77*Inputs!R$73+AH703*NU!Q$112*Inputs!R$75)*Inputs!$C$55+NU!Q$142*1000</f>
        <v>12532090.599966113</v>
      </c>
      <c r="AI684" s="5">
        <f>(AI701*NU!R$77*Inputs!S$73+AI703*NU!R$112*Inputs!S$75)*Inputs!$C$55+NU!R$142*1000</f>
        <v>13068008.080496721</v>
      </c>
      <c r="AJ684" s="5">
        <f>(AJ701*NU!S$77*Inputs!T$73+AJ703*NU!S$112*Inputs!T$75)*Inputs!$C$55+NU!S$142*1000</f>
        <v>14354213.126226725</v>
      </c>
      <c r="AK684" s="5">
        <f>(AK701*NU!T$77*Inputs!U$73+AK703*NU!T$112*Inputs!U$75)*Inputs!$C$55+NU!T$142*1000</f>
        <v>14494307.274361745</v>
      </c>
      <c r="AL684" s="5">
        <f>(AL701*NU!U$77*Inputs!V$73+AL703*NU!U$112*Inputs!V$75)*Inputs!$C$55+NU!U$142*1000</f>
        <v>14746634.499103112</v>
      </c>
      <c r="AM684" s="5">
        <f>(AM701*NU!V$77*Inputs!W$73+AM703*NU!V$112*Inputs!W$75)*Inputs!$C$55+NU!V$142*1000</f>
        <v>14652822.554644777</v>
      </c>
      <c r="AN684" s="5">
        <f>(AN701*NU!W$77*Inputs!X$73+AN703*NU!W$112*Inputs!X$75)*Inputs!$C$55+NU!W$142*1000</f>
        <v>13230093.902773676</v>
      </c>
      <c r="AO684" s="48">
        <f>(AO701*NU!$W$77*Inputs!$X$73+AO703*NU!$W$112*Inputs!$X$75)*Inputs!$C$55+NU!$W$142*1000</f>
        <v>14801468.194959411</v>
      </c>
      <c r="AP684" s="48">
        <f>(AP701*NU!$W$77*Inputs!$X$73+AP703*NU!$W$112*Inputs!$X$75)*Inputs!$C$55+NU!$W$142*1000</f>
        <v>15024756.018542135</v>
      </c>
      <c r="AQ684" s="48">
        <f>(AQ701*NU!$W$77*Inputs!$X$73+AQ703*NU!$W$112*Inputs!$X$75)*Inputs!$C$55+NU!$W$142*1000</f>
        <v>15309119.82175664</v>
      </c>
      <c r="AR684" s="48">
        <f>(AR701*NU!$W$77*Inputs!$X$73+AR703*NU!$W$112*Inputs!$X$75)*Inputs!$C$55+NU!$W$142*1000</f>
        <v>15657132.21411486</v>
      </c>
      <c r="AS684" s="48">
        <f>(AS701*NU!$W$77*Inputs!$X$73+AS703*NU!$W$112*Inputs!$X$75)*Inputs!$C$55+NU!$W$142*1000</f>
        <v>16071669.879810985</v>
      </c>
      <c r="AT684" s="48">
        <f>(AT701*NU!$W$77*Inputs!$X$73+AT703*NU!$W$112*Inputs!$X$75)*Inputs!$C$55+NU!$W$142*1000</f>
        <v>16555931.919380244</v>
      </c>
    </row>
    <row r="685" spans="1:48" x14ac:dyDescent="0.2">
      <c r="A685" s="21" t="str">
        <f t="shared" si="923"/>
        <v>CIMS.CAN.NU.Transportation Personal.Mode.UrbanPassenger Vehicle Urban 3 PassengerMarket share</v>
      </c>
      <c r="B685" s="1" t="s">
        <v>360</v>
      </c>
      <c r="C685" s="1" t="s">
        <v>218</v>
      </c>
      <c r="D685" s="1" t="s">
        <v>120</v>
      </c>
      <c r="E685" s="1" t="s">
        <v>72</v>
      </c>
      <c r="G685" s="1" t="s">
        <v>73</v>
      </c>
      <c r="H685" s="14" cm="1">
        <f t="array" ref="H685">(1-$H683)*INDEX($T685:$AT685,MATCH(H$1,$T$2:$AT$2,0))/SUM(_xlfn._xlws.FILTER($T684:$AT686,$T$2:$AT$2=H$1))</f>
        <v>0.46274003461481517</v>
      </c>
      <c r="I685" s="14" cm="1">
        <f t="array" ref="I685">(1-$H683)*INDEX($T685:$AT685,MATCH(I$1,$T$2:$AT$2,0))/SUM(_xlfn._xlws.FILTER($T684:$AT686,$T$2:$AT$2=I$1))</f>
        <v>0.44745140852906867</v>
      </c>
      <c r="J685" s="14" cm="1">
        <f t="array" ref="J685">(1-$H683)*INDEX($T685:$AT685,MATCH(J$1,$T$2:$AT$2,0))/SUM(_xlfn._xlws.FILTER($T684:$AT686,$T$2:$AT$2=J$1))</f>
        <v>0.4488590543055222</v>
      </c>
      <c r="K685" s="14" cm="1">
        <f t="array" ref="K685">(1-$H683)*INDEX($T685:$AT685,MATCH(K$1,$T$2:$AT$2,0))/SUM(_xlfn._xlws.FILTER($T684:$AT686,$T$2:$AT$2=K$1))</f>
        <v>0.46943260952755439</v>
      </c>
      <c r="L685" s="14" cm="1">
        <f t="array" ref="L685">(1-$H683)*INDEX($T685:$AT685,MATCH(L$1,$T$2:$AT$2,0))/SUM(_xlfn._xlws.FILTER($T684:$AT686,$T$2:$AT$2=L$1))</f>
        <v>0.4724050818327522</v>
      </c>
      <c r="M685" s="14" cm="1">
        <f t="array" ref="M685">(1-$H683)*INDEX($T685:$AT685,MATCH(M$1,$T$2:$AT$2,0))/SUM(_xlfn._xlws.FILTER($T684:$AT686,$T$2:$AT$2=M$1))</f>
        <v>0.46934174176811733</v>
      </c>
      <c r="N685" s="14" cm="1">
        <f t="array" ref="N685">(1-$H683)*INDEX($T685:$AT685,MATCH(N$1,$T$2:$AT$2,0))/SUM(_xlfn._xlws.FILTER($T684:$AT686,$T$2:$AT$2=N$1))</f>
        <v>0.46611757673613952</v>
      </c>
      <c r="O685" s="14" cm="1">
        <f t="array" ref="O685">(1-$H683)*INDEX($T685:$AT685,MATCH(O$1,$T$2:$AT$2,0))/SUM(_xlfn._xlws.FILTER($T684:$AT686,$T$2:$AT$2=O$1))</f>
        <v>0.46303699703820306</v>
      </c>
      <c r="P685" s="14" cm="1">
        <f t="array" ref="P685">(1-$H683)*INDEX($T685:$AT685,MATCH(P$1,$T$2:$AT$2,0))/SUM(_xlfn._xlws.FILTER($T684:$AT686,$T$2:$AT$2=P$1))</f>
        <v>0.46011337737958469</v>
      </c>
      <c r="Q685" s="14" cm="1">
        <f t="array" ref="Q685">(1-$H683)*INDEX($T685:$AT685,MATCH(Q$1,$T$2:$AT$2,0))/SUM(_xlfn._xlws.FILTER($T684:$AT686,$T$2:$AT$2=Q$1))</f>
        <v>0.45735653834709322</v>
      </c>
      <c r="R685" s="14" cm="1">
        <f t="array" ref="R685">(1-$H683)*INDEX($T685:$AT685,MATCH(R$1,$T$2:$AT$2,0))/SUM(_xlfn._xlws.FILTER($T684:$AT686,$T$2:$AT$2=R$1))</f>
        <v>0.45477283068444679</v>
      </c>
      <c r="T685" s="5">
        <f>(T701*NU!C$77*Inputs!D$74+T703*NU!C$112*Inputs!D$76)*Inputs!$C$55</f>
        <v>17231420.376313187</v>
      </c>
      <c r="U685" s="5">
        <f>(U701*NU!D$77*Inputs!E$74+U703*NU!D$112*Inputs!E$76)*Inputs!$C$55</f>
        <v>16885062.728671558</v>
      </c>
      <c r="V685" s="5">
        <f>(V701*NU!E$77*Inputs!F$74+V703*NU!E$112*Inputs!F$76)*Inputs!$C$55</f>
        <v>17150144.807610542</v>
      </c>
      <c r="W685" s="5">
        <f>(W701*NU!F$77*Inputs!G$74+W703*NU!F$112*Inputs!G$76)*Inputs!$C$55</f>
        <v>16977061.584589262</v>
      </c>
      <c r="X685" s="5">
        <f>(X701*NU!G$77*Inputs!H$74+X703*NU!G$112*Inputs!H$76)*Inputs!$C$55</f>
        <v>17735729.066116877</v>
      </c>
      <c r="Y685" s="5">
        <f>(Y701*NU!H$77*Inputs!I$74+Y703*NU!H$112*Inputs!I$76)*Inputs!$C$55</f>
        <v>16922052.996001225</v>
      </c>
      <c r="Z685" s="5">
        <f>(Z701*NU!I$77*Inputs!J$74+Z703*NU!I$112*Inputs!J$76)*Inputs!$C$55</f>
        <v>15867057.181267191</v>
      </c>
      <c r="AA685" s="5">
        <f>(AA701*NU!J$77*Inputs!K$74+AA703*NU!J$112*Inputs!K$76)*Inputs!$C$55</f>
        <v>16922945.119308341</v>
      </c>
      <c r="AB685" s="5">
        <f>(AB701*NU!K$77*Inputs!L$74+AB703*NU!K$112*Inputs!L$76)*Inputs!$C$55</f>
        <v>16252343.95897422</v>
      </c>
      <c r="AC685" s="5">
        <f>(AC701*NU!L$77*Inputs!M$74+AC703*NU!L$112*Inputs!M$76)*Inputs!$C$55</f>
        <v>16358021.660534164</v>
      </c>
      <c r="AD685" s="5">
        <f>(AD701*NU!M$77*Inputs!N$74+AD703*NU!M$112*Inputs!N$76)*Inputs!$C$55</f>
        <v>16649039.563619375</v>
      </c>
      <c r="AE685" s="5">
        <f>(AE701*NU!N$77*Inputs!O$74+AE703*NU!N$112*Inputs!O$76)*Inputs!$C$55</f>
        <v>15634357.861305384</v>
      </c>
      <c r="AF685" s="5">
        <f>(AF701*NU!O$77*Inputs!P$74+AF703*NU!O$112*Inputs!P$76)*Inputs!$C$55</f>
        <v>16244007.803268146</v>
      </c>
      <c r="AG685" s="5">
        <f>(AG701*NU!P$77*Inputs!Q$74+AG703*NU!P$112*Inputs!Q$76)*Inputs!$C$55</f>
        <v>16765422.785707535</v>
      </c>
      <c r="AH685" s="5">
        <f>(AH701*NU!Q$77*Inputs!R$74+AH703*NU!Q$112*Inputs!R$76)*Inputs!$C$55</f>
        <v>17269409.807676516</v>
      </c>
      <c r="AI685" s="5">
        <f>(AI701*NU!R$77*Inputs!S$74+AI703*NU!R$112*Inputs!S$76)*Inputs!$C$55</f>
        <v>18051468.451681372</v>
      </c>
      <c r="AJ685" s="5">
        <f>(AJ701*NU!S$77*Inputs!T$74+AJ703*NU!S$112*Inputs!T$76)*Inputs!$C$55</f>
        <v>19960013.596915644</v>
      </c>
      <c r="AK685" s="5">
        <f>(AK701*NU!T$77*Inputs!U$74+AK703*NU!T$112*Inputs!U$76)*Inputs!$C$55</f>
        <v>20223429.853031423</v>
      </c>
      <c r="AL685" s="5">
        <f>(AL701*NU!U$77*Inputs!V$74+AL703*NU!U$112*Inputs!V$76)*Inputs!$C$55</f>
        <v>20647840.763420984</v>
      </c>
      <c r="AM685" s="5">
        <f>(AM701*NU!V$77*Inputs!W$74+AM703*NU!V$112*Inputs!W$76)*Inputs!$C$55</f>
        <v>20621948.569132309</v>
      </c>
      <c r="AN685" s="5">
        <f>(AN701*NU!W$77*Inputs!X$74+AN703*NU!W$112*Inputs!X$76)*Inputs!$C$55</f>
        <v>18701585.21847178</v>
      </c>
      <c r="AO685" s="48">
        <f>(AO701*NU!$W$77*Inputs!$X$74+AO703*NU!$W$112*Inputs!$X$76)*Inputs!$C$55</f>
        <v>21057081.670519225</v>
      </c>
      <c r="AP685" s="48">
        <f>(AP701*NU!$W$77*Inputs!$X$74+AP703*NU!$W$112*Inputs!$X$76)*Inputs!$C$55</f>
        <v>21572849.274609417</v>
      </c>
      <c r="AQ685" s="48">
        <f>(AQ701*NU!$W$77*Inputs!$X$74+AQ703*NU!$W$112*Inputs!$X$76)*Inputs!$C$55</f>
        <v>22182957.315726947</v>
      </c>
      <c r="AR685" s="48">
        <f>(AR701*NU!$W$77*Inputs!$X$74+AR703*NU!$W$112*Inputs!$X$76)*Inputs!$C$55</f>
        <v>22892026.74576956</v>
      </c>
      <c r="AS685" s="48">
        <f>(AS701*NU!$W$77*Inputs!$X$74+AS703*NU!$W$112*Inputs!$X$76)*Inputs!$C$55</f>
        <v>23705166.501552124</v>
      </c>
      <c r="AT685" s="48">
        <f>(AT701*NU!$W$77*Inputs!$X$74+AT703*NU!$W$112*Inputs!$X$76)*Inputs!$C$55</f>
        <v>24628004.804829396</v>
      </c>
    </row>
    <row r="686" spans="1:48" x14ac:dyDescent="0.2">
      <c r="A686" s="21" t="str">
        <f t="shared" si="923"/>
        <v>CIMS.CAN.NU.Transportation Personal.Mode.UrbanPublic Transit UrbanMarket share</v>
      </c>
      <c r="B686" s="1" t="s">
        <v>360</v>
      </c>
      <c r="C686" s="1" t="s">
        <v>218</v>
      </c>
      <c r="D686" s="1" t="s">
        <v>122</v>
      </c>
      <c r="E686" s="1" t="s">
        <v>72</v>
      </c>
      <c r="G686" s="1" t="s">
        <v>73</v>
      </c>
      <c r="H686" s="14" cm="1">
        <f t="array" ref="H686">(1-$H$9)*INDEX($T686:$AT686,MATCH(H$1,$T$2:$AT$2,0))/SUM(_xlfn._xlws.FILTER($T684:$AT686,$T$2:$AT$2=H$1))</f>
        <v>0.18362969097971563</v>
      </c>
      <c r="I686" s="14" cm="1">
        <f t="array" ref="I686">(1-$H$9)*INDEX($T686:$AT686,MATCH(I$1,$T$2:$AT$2,0))/SUM(_xlfn._xlws.FILTER($T684:$AT686,$T$2:$AT$2=I$1))</f>
        <v>0.21408754880468128</v>
      </c>
      <c r="J686" s="14" cm="1">
        <f t="array" ref="J686">(1-$H$9)*INDEX($T686:$AT686,MATCH(J$1,$T$2:$AT$2,0))/SUM(_xlfn._xlws.FILTER($T684:$AT686,$T$2:$AT$2=J$1))</f>
        <v>0.21440708077565288</v>
      </c>
      <c r="K686" s="14" cm="1">
        <f t="array" ref="K686">(1-$H$9)*INDEX($T686:$AT686,MATCH(K$1,$T$2:$AT$2,0))/SUM(_xlfn._xlws.FILTER($T684:$AT686,$T$2:$AT$2=K$1))</f>
        <v>0.18345649007169582</v>
      </c>
      <c r="L686" s="14" cm="1">
        <f t="array" ref="L686">(1-$H$9)*INDEX($T686:$AT686,MATCH(L$1,$T$2:$AT$2,0))/SUM(_xlfn._xlws.FILTER($T684:$AT686,$T$2:$AT$2=L$1))</f>
        <v>0.18466629487001607</v>
      </c>
      <c r="M686" s="14" cm="1">
        <f t="array" ref="M686">(1-$H$9)*INDEX($T686:$AT686,MATCH(M$1,$T$2:$AT$2,0))/SUM(_xlfn._xlws.FILTER($T684:$AT686,$T$2:$AT$2=M$1))</f>
        <v>0.19356373096006196</v>
      </c>
      <c r="N686" s="14" cm="1">
        <f t="array" ref="N686">(1-$H$9)*INDEX($T686:$AT686,MATCH(N$1,$T$2:$AT$2,0))/SUM(_xlfn._xlws.FILTER($T684:$AT686,$T$2:$AT$2=N$1))</f>
        <v>0.20213949086804842</v>
      </c>
      <c r="O686" s="14" cm="1">
        <f t="array" ref="O686">(1-$H$9)*INDEX($T686:$AT686,MATCH(O$1,$T$2:$AT$2,0))/SUM(_xlfn._xlws.FILTER($T684:$AT686,$T$2:$AT$2=O$1))</f>
        <v>0.21037283389160602</v>
      </c>
      <c r="P686" s="14" cm="1">
        <f t="array" ref="P686">(1-$H$9)*INDEX($T686:$AT686,MATCH(P$1,$T$2:$AT$2,0))/SUM(_xlfn._xlws.FILTER($T684:$AT686,$T$2:$AT$2=P$1))</f>
        <v>0.21822486560532406</v>
      </c>
      <c r="Q686" s="14" cm="1">
        <f t="array" ref="Q686">(1-$H$9)*INDEX($T686:$AT686,MATCH(Q$1,$T$2:$AT$2,0))/SUM(_xlfn._xlws.FILTER($T684:$AT686,$T$2:$AT$2=Q$1))</f>
        <v>0.22566578253638125</v>
      </c>
      <c r="R686" s="14" cm="1">
        <f t="array" ref="R686">(1-$H$9)*INDEX($T686:$AT686,MATCH(R$1,$T$2:$AT$2,0))/SUM(_xlfn._xlws.FILTER($T684:$AT686,$T$2:$AT$2=R$1))</f>
        <v>0.23267478588173318</v>
      </c>
      <c r="T686" s="5">
        <f>SUM(NU!C$177,NU!C$212)*1000</f>
        <v>6777048.226999999</v>
      </c>
      <c r="U686" s="5">
        <f>SUM(NU!D$177,NU!D$212)*1000</f>
        <v>7584169.4189999998</v>
      </c>
      <c r="V686" s="5">
        <f>SUM(NU!E$177,NU!E$212)*1000</f>
        <v>8197837.7709999988</v>
      </c>
      <c r="W686" s="5">
        <f>SUM(NU!F$177,NU!F$212)*1000</f>
        <v>8466566.9639999997</v>
      </c>
      <c r="X686" s="5">
        <f>SUM(NU!G$177,NU!G$212)*1000</f>
        <v>7401418.4449999994</v>
      </c>
      <c r="Y686" s="5">
        <f>SUM(NU!H$177,NU!H$212)*1000</f>
        <v>8024394.1200000001</v>
      </c>
      <c r="Z686" s="5">
        <f>SUM(NU!I$177,NU!I$212)*1000</f>
        <v>8193518.9840000002</v>
      </c>
      <c r="AA686" s="5">
        <f>SUM(NU!J$177,NU!J$212)*1000</f>
        <v>7808933.4859999996</v>
      </c>
      <c r="AB686" s="5">
        <f>SUM(NU!K$177,NU!K$212)*1000</f>
        <v>8223659.7669999991</v>
      </c>
      <c r="AC686" s="5">
        <f>SUM(NU!L$177,NU!L$212)*1000</f>
        <v>7362829.6099999994</v>
      </c>
      <c r="AD686" s="5">
        <f>SUM(NU!M$177,NU!M$212)*1000</f>
        <v>7881919.3909999998</v>
      </c>
      <c r="AE686" s="5">
        <f>SUM(NU!N$177,NU!N$212)*1000</f>
        <v>7554147.6749999998</v>
      </c>
      <c r="AF686" s="5">
        <f>SUM(NU!O$177,NU!O$212)*1000</f>
        <v>7856309.5190000003</v>
      </c>
      <c r="AG686" s="5">
        <f>SUM(NU!P$177,NU!P$212)*1000</f>
        <v>7840874.8660000004</v>
      </c>
      <c r="AH686" s="5">
        <f>SUM(NU!Q$177,NU!Q$212)*1000</f>
        <v>7209653.7349999994</v>
      </c>
      <c r="AI686" s="5">
        <f>SUM(NU!R$177,NU!R$212)*1000</f>
        <v>6991752.2680000002</v>
      </c>
      <c r="AJ686" s="5">
        <f>SUM(NU!S$177,NU!S$212)*1000</f>
        <v>6896547.1739999996</v>
      </c>
      <c r="AK686" s="5">
        <f>SUM(NU!T$177,NU!T$212)*1000</f>
        <v>8071682.7430000007</v>
      </c>
      <c r="AL686" s="5">
        <f>SUM(NU!U$177,NU!U$212)*1000</f>
        <v>7910994.7650000006</v>
      </c>
      <c r="AM686" s="5">
        <f>SUM(NU!V$177,NU!V$212)*1000</f>
        <v>7989441.9239999996</v>
      </c>
      <c r="AN686" s="5">
        <f>SUM(NU!W$177,NU!W$212)*1000</f>
        <v>8266014.3030000003</v>
      </c>
      <c r="AO686" s="41">
        <f t="shared" ref="AO686" si="941">AM686*(1+$AV686)^5</f>
        <v>8606897.9846883975</v>
      </c>
      <c r="AP686" s="18">
        <f t="shared" ref="AP686" si="942">AO686*(1+$AV686)^5</f>
        <v>9272073.5219694693</v>
      </c>
      <c r="AQ686" s="18">
        <f t="shared" ref="AQ686" si="943">AP686*(1+$AV686)^5</f>
        <v>9988656.4880575612</v>
      </c>
      <c r="AR686" s="18">
        <f t="shared" ref="AR686" si="944">AQ686*(1+$AV686)^5</f>
        <v>10760619.854880283</v>
      </c>
      <c r="AS686" s="18">
        <f t="shared" ref="AS686" si="945">AR686*(1+$AV686)^5</f>
        <v>11592243.641543126</v>
      </c>
      <c r="AT686" s="18">
        <f t="shared" ref="AT686" si="946">AS686*(1+$AV686)^5</f>
        <v>12488138.644164758</v>
      </c>
      <c r="AV686" s="46">
        <f t="shared" ref="AV686" si="947">AV634</f>
        <v>1.4999999999999999E-2</v>
      </c>
    </row>
    <row r="687" spans="1:48" x14ac:dyDescent="0.2">
      <c r="A687" s="21" t="str">
        <f t="shared" si="923"/>
        <v>CIMS.CAN.NU.Transportation Personal.Mode.UrbanPassenger Vehicle Urban 1 PassengerService requestedCIMS.CAN.NU.Transportation Personal.Passenger Vehicles</v>
      </c>
      <c r="B687" s="1" t="s">
        <v>360</v>
      </c>
      <c r="C687" s="1" t="s">
        <v>218</v>
      </c>
      <c r="D687" s="1" t="s">
        <v>121</v>
      </c>
      <c r="E687" s="1" t="s">
        <v>71</v>
      </c>
      <c r="F687" s="1" t="s">
        <v>363</v>
      </c>
      <c r="G687" s="1" t="s">
        <v>157</v>
      </c>
      <c r="H687" s="14">
        <v>1</v>
      </c>
      <c r="I687" s="14"/>
      <c r="J687" s="14"/>
      <c r="K687" s="14"/>
      <c r="L687" s="14"/>
      <c r="M687" s="14"/>
      <c r="N687" s="14"/>
      <c r="O687" s="14"/>
      <c r="P687" s="14"/>
      <c r="Q687" s="14"/>
      <c r="R687" s="14"/>
      <c r="T687" s="5"/>
      <c r="U687" s="5"/>
      <c r="V687" s="5"/>
      <c r="W687" s="5"/>
      <c r="X687" s="5"/>
      <c r="Y687" s="5"/>
      <c r="Z687" s="5"/>
      <c r="AA687" s="5"/>
      <c r="AB687" s="5"/>
      <c r="AC687" s="5"/>
      <c r="AD687" s="5"/>
      <c r="AE687" s="5"/>
      <c r="AF687" s="5"/>
      <c r="AG687" s="5"/>
      <c r="AH687" s="5"/>
      <c r="AI687" s="5"/>
      <c r="AJ687" s="5"/>
      <c r="AK687" s="5"/>
      <c r="AL687" s="5"/>
      <c r="AM687" s="5"/>
      <c r="AN687" s="5"/>
      <c r="AO687" s="18"/>
      <c r="AP687" s="18"/>
      <c r="AQ687" s="18"/>
      <c r="AR687" s="18"/>
      <c r="AS687" s="18"/>
      <c r="AT687" s="18"/>
    </row>
    <row r="688" spans="1:48" x14ac:dyDescent="0.2">
      <c r="A688" s="21" t="str">
        <f t="shared" si="923"/>
        <v>CIMS.CAN.NU.Transportation Personal.Mode.UrbanPassenger Vehicle Urban 3 PassengerService requestedCIMS.CAN.NU.Transportation Personal.Passenger Vehicles</v>
      </c>
      <c r="B688" s="1" t="s">
        <v>360</v>
      </c>
      <c r="C688" s="1" t="s">
        <v>218</v>
      </c>
      <c r="D688" s="1" t="s">
        <v>120</v>
      </c>
      <c r="E688" s="1" t="s">
        <v>71</v>
      </c>
      <c r="F688" s="1" t="s">
        <v>363</v>
      </c>
      <c r="G688" s="1" t="s">
        <v>157</v>
      </c>
      <c r="H688" s="14">
        <f t="shared" ref="H688" si="948">ROUND(1/3,6)</f>
        <v>0.33333299999999999</v>
      </c>
      <c r="I688" s="14"/>
      <c r="J688" s="14"/>
      <c r="K688" s="14"/>
      <c r="L688" s="14"/>
      <c r="M688" s="14"/>
      <c r="N688" s="14"/>
      <c r="O688" s="14"/>
      <c r="P688" s="14"/>
      <c r="Q688" s="14"/>
      <c r="R688" s="14"/>
      <c r="T688" s="5"/>
      <c r="U688" s="5"/>
      <c r="V688" s="5"/>
      <c r="W688" s="5"/>
      <c r="X688" s="5"/>
      <c r="Y688" s="5"/>
      <c r="Z688" s="5"/>
      <c r="AA688" s="5"/>
      <c r="AB688" s="5"/>
      <c r="AC688" s="5"/>
      <c r="AD688" s="5"/>
      <c r="AE688" s="5"/>
      <c r="AF688" s="5"/>
      <c r="AG688" s="5"/>
      <c r="AH688" s="5"/>
      <c r="AI688" s="5"/>
      <c r="AJ688" s="5"/>
      <c r="AK688" s="5"/>
      <c r="AL688" s="5"/>
      <c r="AM688" s="5"/>
      <c r="AN688" s="5"/>
      <c r="AO688" s="18"/>
      <c r="AP688" s="18"/>
      <c r="AQ688" s="18"/>
      <c r="AR688" s="18"/>
      <c r="AS688" s="18"/>
      <c r="AT688" s="18"/>
    </row>
    <row r="689" spans="1:48" x14ac:dyDescent="0.2">
      <c r="A689" s="21" t="str">
        <f t="shared" si="923"/>
        <v>CIMS.CAN.NU.Transportation Personal.Mode.Intercity LandBus IntercityMarket share</v>
      </c>
      <c r="B689" s="1" t="s">
        <v>361</v>
      </c>
      <c r="C689" s="1" t="s">
        <v>218</v>
      </c>
      <c r="D689" s="1" t="s">
        <v>123</v>
      </c>
      <c r="E689" s="1" t="s">
        <v>72</v>
      </c>
      <c r="G689" s="1" t="s">
        <v>73</v>
      </c>
      <c r="H689" s="14" cm="1">
        <f t="array" ref="H689">INDEX($T689:$AT689,MATCH(H$1,$T$2:$AT$2,0))/SUM(_xlfn._xlws.FILTER($T689:$AT691,$T$2:$AT$2=H$1))</f>
        <v>5.9552970725187962E-2</v>
      </c>
      <c r="I689" s="14" cm="1">
        <f t="array" ref="I689">INDEX($T689:$AT689,MATCH(I$1,$T$2:$AT$2,0))/SUM(_xlfn._xlws.FILTER($T689:$AT691,$T$2:$AT$2=I$1))</f>
        <v>6.1821724454134405E-2</v>
      </c>
      <c r="J689" s="14" cm="1">
        <f t="array" ref="J689">INDEX($T689:$AT689,MATCH(J$1,$T$2:$AT$2,0))/SUM(_xlfn._xlws.FILTER($T689:$AT691,$T$2:$AT$2=J$1))</f>
        <v>3.7627388233622348E-2</v>
      </c>
      <c r="K689" s="14" cm="1">
        <f t="array" ref="K689">INDEX($T689:$AT689,MATCH(K$1,$T$2:$AT$2,0))/SUM(_xlfn._xlws.FILTER($T689:$AT691,$T$2:$AT$2=K$1))</f>
        <v>3.2495822086337833E-2</v>
      </c>
      <c r="L689" s="14" cm="1">
        <f t="array" ref="L689">INDEX($T689:$AT689,MATCH(L$1,$T$2:$AT$2,0))/SUM(_xlfn._xlws.FILTER($T689:$AT691,$T$2:$AT$2=L$1))</f>
        <v>2.5891849268061325E-2</v>
      </c>
      <c r="M689" s="14" cm="1">
        <f t="array" ref="M689">INDEX($T689:$AT689,MATCH(M$1,$T$2:$AT$2,0))/SUM(_xlfn._xlws.FILTER($T689:$AT691,$T$2:$AT$2=M$1))</f>
        <v>2.1952053844228367E-2</v>
      </c>
      <c r="N689" s="14" cm="1">
        <f t="array" ref="N689">INDEX($T689:$AT689,MATCH(N$1,$T$2:$AT$2,0))/SUM(_xlfn._xlws.FILTER($T689:$AT691,$T$2:$AT$2=N$1))</f>
        <v>1.8534080273563475E-2</v>
      </c>
      <c r="O689" s="14" cm="1">
        <f t="array" ref="O689">INDEX($T689:$AT689,MATCH(O$1,$T$2:$AT$2,0))/SUM(_xlfn._xlws.FILTER($T689:$AT691,$T$2:$AT$2=O$1))</f>
        <v>1.5582114948044415E-2</v>
      </c>
      <c r="P689" s="14" cm="1">
        <f t="array" ref="P689">INDEX($T689:$AT689,MATCH(P$1,$T$2:$AT$2,0))/SUM(_xlfn._xlws.FILTER($T689:$AT691,$T$2:$AT$2=P$1))</f>
        <v>1.3046783804577133E-2</v>
      </c>
      <c r="Q689" s="14" cm="1">
        <f t="array" ref="Q689">INDEX($T689:$AT689,MATCH(Q$1,$T$2:$AT$2,0))/SUM(_xlfn._xlws.FILTER($T689:$AT691,$T$2:$AT$2=Q$1))</f>
        <v>1.0881111416717529E-2</v>
      </c>
      <c r="R689" s="14" cm="1">
        <f t="array" ref="R689">INDEX($T689:$AT689,MATCH(R$1,$T$2:$AT$2,0))/SUM(_xlfn._xlws.FILTER($T689:$AT691,$T$2:$AT$2=R$1))</f>
        <v>9.0409525618156995E-3</v>
      </c>
      <c r="T689" s="5">
        <f>NU!C$247*1000</f>
        <v>1565079.3670000001</v>
      </c>
      <c r="U689" s="5">
        <f>NU!D$247*1000</f>
        <v>1836193.9</v>
      </c>
      <c r="V689" s="5">
        <f>NU!E$247*1000</f>
        <v>2054460.7620000001</v>
      </c>
      <c r="W689" s="5">
        <f>NU!F$247*1000</f>
        <v>1778210.03</v>
      </c>
      <c r="X689" s="5">
        <f>NU!G$247*1000</f>
        <v>1476063.3629999999</v>
      </c>
      <c r="Y689" s="5">
        <f>NU!H$247*1000</f>
        <v>1579927.6099999999</v>
      </c>
      <c r="Z689" s="5">
        <f>NU!I$247*1000</f>
        <v>1215178.6970000002</v>
      </c>
      <c r="AA689" s="5">
        <f>NU!J$247*1000</f>
        <v>1606431.439</v>
      </c>
      <c r="AB689" s="5">
        <f>NU!K$247*1000</f>
        <v>1490861.6410000001</v>
      </c>
      <c r="AC689" s="5">
        <f>NU!L$247*1000</f>
        <v>1028754.6190000001</v>
      </c>
      <c r="AD689" s="5">
        <f>NU!M$247*1000</f>
        <v>919623.82200000004</v>
      </c>
      <c r="AE689" s="5">
        <f>NU!N$247*1000</f>
        <v>888089.402</v>
      </c>
      <c r="AF689" s="5">
        <f>NU!O$247*1000</f>
        <v>840311.97899999993</v>
      </c>
      <c r="AG689" s="5">
        <f>NU!P$247*1000</f>
        <v>1085283.0429999998</v>
      </c>
      <c r="AH689" s="5">
        <f>NU!Q$247*1000</f>
        <v>899935.88699999999</v>
      </c>
      <c r="AI689" s="5">
        <f>NU!R$247*1000</f>
        <v>851017.76099999994</v>
      </c>
      <c r="AJ689" s="5">
        <f>NU!S$247*1000</f>
        <v>826715.09499999997</v>
      </c>
      <c r="AK689" s="5">
        <f>NU!T$247*1000</f>
        <v>801800.61699999997</v>
      </c>
      <c r="AL689" s="5">
        <f>NU!U$247*1000</f>
        <v>801793.70799999998</v>
      </c>
      <c r="AM689" s="5">
        <f>NU!V$247*1000</f>
        <v>765265.69300000009</v>
      </c>
      <c r="AN689" s="5">
        <f>NU!W$247*1000</f>
        <v>676925.40099999995</v>
      </c>
      <c r="AO689" s="41">
        <f t="shared" ref="AO689:AO690" si="949">AM689*(1+$AV689)^5</f>
        <v>657159.68927999027</v>
      </c>
      <c r="AP689" s="18">
        <f t="shared" ref="AP689:AP690" si="950">AO689*(1+$AV689)^5</f>
        <v>564325.38550316717</v>
      </c>
      <c r="AQ689" s="18">
        <f t="shared" ref="AQ689:AQ690" si="951">AP689*(1+$AV689)^5</f>
        <v>484605.41009783914</v>
      </c>
      <c r="AR689" s="18">
        <f t="shared" ref="AR689:AR690" si="952">AQ689*(1+$AV689)^5</f>
        <v>416147.15468931681</v>
      </c>
      <c r="AS689" s="18">
        <f t="shared" ref="AS689:AS690" si="953">AR689*(1+$AV689)^5</f>
        <v>357359.7214299576</v>
      </c>
      <c r="AT689" s="18">
        <f t="shared" ref="AT689:AT690" si="954">AS689*(1+$AV689)^5</f>
        <v>306876.95220657799</v>
      </c>
      <c r="AV689" s="46">
        <f>AV637</f>
        <v>-0.03</v>
      </c>
    </row>
    <row r="690" spans="1:48" x14ac:dyDescent="0.2">
      <c r="A690" s="21" t="str">
        <f t="shared" si="923"/>
        <v>CIMS.CAN.NU.Transportation Personal.Mode.Intercity LandRail IntercityMarket share</v>
      </c>
      <c r="B690" s="1" t="s">
        <v>361</v>
      </c>
      <c r="C690" s="1" t="s">
        <v>218</v>
      </c>
      <c r="D690" s="1" t="s">
        <v>124</v>
      </c>
      <c r="E690" s="1" t="s">
        <v>72</v>
      </c>
      <c r="G690" s="1" t="s">
        <v>73</v>
      </c>
      <c r="H690" s="14" cm="1">
        <f t="array" ref="H690">INDEX($T690:$AT690,MATCH(H$1,$T$2:$AT$2,0))/SUM(_xlfn._xlws.FILTER($T689:$AT691,$T$2:$AT$2=H$1))</f>
        <v>1.1427363768489518E-2</v>
      </c>
      <c r="I690" s="14" cm="1">
        <f t="array" ref="I690">INDEX($T690:$AT690,MATCH(I$1,$T$2:$AT$2,0))/SUM(_xlfn._xlws.FILTER($T689:$AT691,$T$2:$AT$2=I$1))</f>
        <v>3.7955889629585344E-3</v>
      </c>
      <c r="J690" s="14" cm="1">
        <f t="array" ref="J690">INDEX($T690:$AT690,MATCH(J$1,$T$2:$AT$2,0))/SUM(_xlfn._xlws.FILTER($T689:$AT691,$T$2:$AT$2=J$1))</f>
        <v>4.4876914612042573E-3</v>
      </c>
      <c r="K690" s="14" cm="1">
        <f t="array" ref="K690">INDEX($T690:$AT690,MATCH(K$1,$T$2:$AT$2,0))/SUM(_xlfn._xlws.FILTER($T689:$AT691,$T$2:$AT$2=K$1))</f>
        <v>4.8163676108961611E-3</v>
      </c>
      <c r="L690" s="14" cm="1">
        <f t="array" ref="L690">INDEX($T690:$AT690,MATCH(L$1,$T$2:$AT$2,0))/SUM(_xlfn._xlws.FILTER($T689:$AT691,$T$2:$AT$2=L$1))</f>
        <v>7.4807224142241346E-3</v>
      </c>
      <c r="M690" s="14" cm="1">
        <f t="array" ref="M690">INDEX($T690:$AT690,MATCH(M$1,$T$2:$AT$2,0))/SUM(_xlfn._xlws.FILTER($T689:$AT691,$T$2:$AT$2=M$1))</f>
        <v>7.38579004125536E-3</v>
      </c>
      <c r="N690" s="14" cm="1">
        <f t="array" ref="N690">INDEX($T690:$AT690,MATCH(N$1,$T$2:$AT$2,0))/SUM(_xlfn._xlws.FILTER($T689:$AT691,$T$2:$AT$2=N$1))</f>
        <v>7.2616308370740219E-3</v>
      </c>
      <c r="O690" s="14" cm="1">
        <f t="array" ref="O690">INDEX($T690:$AT690,MATCH(O$1,$T$2:$AT$2,0))/SUM(_xlfn._xlws.FILTER($T689:$AT691,$T$2:$AT$2=O$1))</f>
        <v>7.1093657805651293E-3</v>
      </c>
      <c r="P690" s="14" cm="1">
        <f t="array" ref="P690">INDEX($T690:$AT690,MATCH(P$1,$T$2:$AT$2,0))/SUM(_xlfn._xlws.FILTER($T689:$AT691,$T$2:$AT$2=P$1))</f>
        <v>6.9318514983333921E-3</v>
      </c>
      <c r="Q690" s="14" cm="1">
        <f t="array" ref="Q690">INDEX($T690:$AT690,MATCH(Q$1,$T$2:$AT$2,0))/SUM(_xlfn._xlws.FILTER($T689:$AT691,$T$2:$AT$2=Q$1))</f>
        <v>6.7322520974800399E-3</v>
      </c>
      <c r="R690" s="14" cm="1">
        <f t="array" ref="R690">INDEX($T690:$AT690,MATCH(R$1,$T$2:$AT$2,0))/SUM(_xlfn._xlws.FILTER($T689:$AT691,$T$2:$AT$2=R$1))</f>
        <v>6.5139231748893092E-3</v>
      </c>
      <c r="T690" s="5">
        <f>NU!C$287*1000</f>
        <v>300316.35761374288</v>
      </c>
      <c r="U690" s="5">
        <f>NU!D$287*1000</f>
        <v>251990.26062778026</v>
      </c>
      <c r="V690" s="5">
        <f>NU!E$287*1000</f>
        <v>232304.09420512922</v>
      </c>
      <c r="W690" s="5">
        <f>NU!F$287*1000</f>
        <v>136637.85176657906</v>
      </c>
      <c r="X690" s="5">
        <f>NU!G$287*1000</f>
        <v>92818.568864951259</v>
      </c>
      <c r="Y690" s="5">
        <f>NU!H$287*1000</f>
        <v>97000.784946373577</v>
      </c>
      <c r="Z690" s="5">
        <f>NU!I$287*1000</f>
        <v>88975.107836771727</v>
      </c>
      <c r="AA690" s="5">
        <f>NU!J$287*1000</f>
        <v>83152.410183372151</v>
      </c>
      <c r="AB690" s="5">
        <f>NU!K$287*1000</f>
        <v>132214.60325754905</v>
      </c>
      <c r="AC690" s="5">
        <f>NU!L$287*1000</f>
        <v>93533.87845362915</v>
      </c>
      <c r="AD690" s="5">
        <f>NU!M$287*1000</f>
        <v>109680.42607383817</v>
      </c>
      <c r="AE690" s="5">
        <f>NU!N$287*1000</f>
        <v>127457.69985494573</v>
      </c>
      <c r="AF690" s="5">
        <f>NU!O$287*1000</f>
        <v>124594.26224244517</v>
      </c>
      <c r="AG690" s="5">
        <f>NU!P$287*1000</f>
        <v>99997.499100540837</v>
      </c>
      <c r="AH690" s="5">
        <f>NU!Q$287*1000</f>
        <v>117985.01602802142</v>
      </c>
      <c r="AI690" s="5">
        <f>NU!R$287*1000</f>
        <v>126133.58017186547</v>
      </c>
      <c r="AJ690" s="5">
        <f>NU!S$287*1000</f>
        <v>169817.42307051015</v>
      </c>
      <c r="AK690" s="5">
        <f>NU!T$287*1000</f>
        <v>224407.69685415053</v>
      </c>
      <c r="AL690" s="5">
        <f>NU!U$287*1000</f>
        <v>200998.79803871436</v>
      </c>
      <c r="AM690" s="5">
        <f>NU!V$287*1000</f>
        <v>221102.02184451814</v>
      </c>
      <c r="AN690" s="5">
        <f>NU!W$287*1000</f>
        <v>30485.252960172227</v>
      </c>
      <c r="AO690" s="41">
        <f t="shared" si="949"/>
        <v>221102.02184451814</v>
      </c>
      <c r="AP690" s="18">
        <f t="shared" si="950"/>
        <v>221102.02184451814</v>
      </c>
      <c r="AQ690" s="18">
        <f t="shared" si="951"/>
        <v>221102.02184451814</v>
      </c>
      <c r="AR690" s="18">
        <f t="shared" si="952"/>
        <v>221102.02184451814</v>
      </c>
      <c r="AS690" s="18">
        <f t="shared" si="953"/>
        <v>221102.02184451814</v>
      </c>
      <c r="AT690" s="18">
        <f t="shared" si="954"/>
        <v>221102.02184451814</v>
      </c>
      <c r="AV690" s="46">
        <f>AV638</f>
        <v>0</v>
      </c>
    </row>
    <row r="691" spans="1:48" x14ac:dyDescent="0.2">
      <c r="A691" s="21" t="str">
        <f t="shared" si="923"/>
        <v>CIMS.CAN.NU.Transportation Personal.Mode.Intercity LandPassenger Vehicle IntercityMarket share</v>
      </c>
      <c r="B691" s="1" t="s">
        <v>361</v>
      </c>
      <c r="C691" s="1" t="s">
        <v>218</v>
      </c>
      <c r="D691" s="1" t="s">
        <v>125</v>
      </c>
      <c r="E691" s="1" t="s">
        <v>72</v>
      </c>
      <c r="G691" s="1" t="s">
        <v>73</v>
      </c>
      <c r="H691" s="14" cm="1">
        <f t="array" ref="H691">INDEX($T691:$AT691,MATCH(H$1,$T$2:$AT$2,0))/SUM(_xlfn._xlws.FILTER($T689:$AT691,$T$2:$AT$2=H$1))</f>
        <v>0.92901966550632242</v>
      </c>
      <c r="I691" s="14" cm="1">
        <f t="array" ref="I691">INDEX($T691:$AT691,MATCH(I$1,$T$2:$AT$2,0))/SUM(_xlfn._xlws.FILTER($T689:$AT691,$T$2:$AT$2=I$1))</f>
        <v>0.93438268658290702</v>
      </c>
      <c r="J691" s="14" cm="1">
        <f t="array" ref="J691">INDEX($T691:$AT691,MATCH(J$1,$T$2:$AT$2,0))/SUM(_xlfn._xlws.FILTER($T689:$AT691,$T$2:$AT$2=J$1))</f>
        <v>0.95788492030517336</v>
      </c>
      <c r="K691" s="14" cm="1">
        <f t="array" ref="K691">INDEX($T691:$AT691,MATCH(K$1,$T$2:$AT$2,0))/SUM(_xlfn._xlws.FILTER($T689:$AT691,$T$2:$AT$2=K$1))</f>
        <v>0.96268781030276607</v>
      </c>
      <c r="L691" s="14" cm="1">
        <f t="array" ref="L691">INDEX($T691:$AT691,MATCH(L$1,$T$2:$AT$2,0))/SUM(_xlfn._xlws.FILTER($T689:$AT691,$T$2:$AT$2=L$1))</f>
        <v>0.96662742831771453</v>
      </c>
      <c r="M691" s="14" cm="1">
        <f t="array" ref="M691">INDEX($T691:$AT691,MATCH(M$1,$T$2:$AT$2,0))/SUM(_xlfn._xlws.FILTER($T689:$AT691,$T$2:$AT$2=M$1))</f>
        <v>0.97066215611451623</v>
      </c>
      <c r="N691" s="14" cm="1">
        <f t="array" ref="N691">INDEX($T691:$AT691,MATCH(N$1,$T$2:$AT$2,0))/SUM(_xlfn._xlws.FILTER($T689:$AT691,$T$2:$AT$2=N$1))</f>
        <v>0.9742042888893625</v>
      </c>
      <c r="O691" s="14" cm="1">
        <f t="array" ref="O691">INDEX($T691:$AT691,MATCH(O$1,$T$2:$AT$2,0))/SUM(_xlfn._xlws.FILTER($T689:$AT691,$T$2:$AT$2=O$1))</f>
        <v>0.9773085192713904</v>
      </c>
      <c r="P691" s="14" cm="1">
        <f t="array" ref="P691">INDEX($T691:$AT691,MATCH(P$1,$T$2:$AT$2,0))/SUM(_xlfn._xlws.FILTER($T689:$AT691,$T$2:$AT$2=P$1))</f>
        <v>0.98002136469708956</v>
      </c>
      <c r="Q691" s="14" cm="1">
        <f t="array" ref="Q691">INDEX($T691:$AT691,MATCH(Q$1,$T$2:$AT$2,0))/SUM(_xlfn._xlws.FILTER($T689:$AT691,$T$2:$AT$2=Q$1))</f>
        <v>0.98238663648580238</v>
      </c>
      <c r="R691" s="14" cm="1">
        <f t="array" ref="R691">INDEX($T691:$AT691,MATCH(R$1,$T$2:$AT$2,0))/SUM(_xlfn._xlws.FILTER($T689:$AT691,$T$2:$AT$2=R$1))</f>
        <v>0.984445124263295</v>
      </c>
      <c r="T691" s="5">
        <f>T701*NU!C$77+T703*NU!C$112+NU!C$142*1000-SUM(T684,T685)</f>
        <v>24415062.629381496</v>
      </c>
      <c r="U691" s="5">
        <f>U701*NU!D$77+U703*NU!D$112+NU!D$142*1000-SUM(U684,U685)</f>
        <v>23903993.783868529</v>
      </c>
      <c r="V691" s="5">
        <f>V701*NU!E$77+V703*NU!E$112+NU!E$142*1000-SUM(V684,V685)</f>
        <v>24261400.109635379</v>
      </c>
      <c r="W691" s="5">
        <f>W701*NU!F$77+W703*NU!F$112+NU!F$142*1000-SUM(W684,W685)</f>
        <v>23993234.958889842</v>
      </c>
      <c r="X691" s="5">
        <f>X701*NU!G$77+X703*NU!G$112+NU!G$142*1000-SUM(X684,X685)</f>
        <v>25049437.774803802</v>
      </c>
      <c r="Y691" s="5">
        <f>Y701*NU!H$77+Y703*NU!H$112+NU!H$142*1000-SUM(Y684,Y685)</f>
        <v>23879259.562446333</v>
      </c>
      <c r="Z691" s="5">
        <f>Z701*NU!I$77+Z703*NU!I$112+NU!I$142*1000-SUM(Z684,Z685)</f>
        <v>22409251.907105353</v>
      </c>
      <c r="AA691" s="5">
        <f>AA701*NU!J$77+AA703*NU!J$112+NU!J$142*1000-SUM(AA684,AA685)</f>
        <v>23881582.220757816</v>
      </c>
      <c r="AB691" s="5">
        <f>AB701*NU!K$77+AB703*NU!K$112+NU!K$142*1000-SUM(AB684,AB685)</f>
        <v>22915311.234040476</v>
      </c>
      <c r="AC691" s="5">
        <f>AC701*NU!L$77+AC703*NU!L$112+NU!L$142*1000-SUM(AC684,AC685)</f>
        <v>23038053.418239541</v>
      </c>
      <c r="AD691" s="5">
        <f>AD701*NU!M$77+AD703*NU!M$112+NU!M$142*1000-SUM(AD684,AD685)</f>
        <v>23410973.570046436</v>
      </c>
      <c r="AE691" s="5">
        <f>AE701*NU!N$77+AE703*NU!N$112+NU!N$142*1000-SUM(AE684,AE685)</f>
        <v>21952153.95221667</v>
      </c>
      <c r="AF691" s="5">
        <f>AF701*NU!O$77+AF703*NU!O$112+NU!O$142*1000-SUM(AF684,AF685)</f>
        <v>22789779.612493165</v>
      </c>
      <c r="AG691" s="5">
        <f>AG701*NU!P$77+AG703*NU!P$112+NU!P$142*1000-SUM(AG684,AG685)</f>
        <v>23488155.237850063</v>
      </c>
      <c r="AH691" s="5">
        <f>AH701*NU!Q$77+AH703*NU!Q$112+NU!Q$142*1000-SUM(AH684,AH685)</f>
        <v>24153848.68798032</v>
      </c>
      <c r="AI691" s="5">
        <f>AI701*NU!R$77+AI703*NU!R$112+NU!R$142*1000-SUM(AI684,AI685)</f>
        <v>25211377.102236617</v>
      </c>
      <c r="AJ691" s="5">
        <f>AJ701*NU!S$77+AJ703*NU!S$112+NU!S$142*1000-SUM(AJ684,AJ685)</f>
        <v>27813203.019934647</v>
      </c>
      <c r="AK691" s="5">
        <f>AK701*NU!T$77+AK703*NU!T$112+NU!T$142*1000-SUM(AK684,AK685)</f>
        <v>28122662.301867135</v>
      </c>
      <c r="AL691" s="5">
        <f>AL701*NU!U$77+AL703*NU!U$112+NU!U$142*1000-SUM(AL684,AL685)</f>
        <v>28659616.306792438</v>
      </c>
      <c r="AM691" s="5">
        <f>AM701*NU!V$77+AM703*NU!V$112+NU!V$142*1000-SUM(AM684,AM685)</f>
        <v>28569871.589544885</v>
      </c>
      <c r="AN691" s="5">
        <f>AN701*NU!W$77+AN703*NU!W$112+NU!W$142*1000-SUM(AN684,AN685)</f>
        <v>25844980.951018997</v>
      </c>
      <c r="AO691" s="48">
        <f>AO701*NU!$W$77+AO703*NU!$W$112+NU!$W$142*1000-SUM(AO684,AO685)</f>
        <v>29057875.1963007</v>
      </c>
      <c r="AP691" s="48">
        <f>AP701*NU!$W$77+AP703*NU!$W$112+NU!$W$142*1000-SUM(AP684,AP685)</f>
        <v>29662556.909851268</v>
      </c>
      <c r="AQ691" s="48">
        <f>AQ701*NU!$W$77+AQ703*NU!$W$112+NU!$W$142*1000-SUM(AQ684,AQ685)</f>
        <v>30394397.509759285</v>
      </c>
      <c r="AR691" s="48">
        <f>AR701*NU!$W$77+AR703*NU!$W$112+NU!$W$142*1000-SUM(AR684,AR685)</f>
        <v>31259282.637178153</v>
      </c>
      <c r="AS691" s="48">
        <f>AS701*NU!$W$77+AS703*NU!$W$112+NU!$W$142*1000-SUM(AS684,AS685)</f>
        <v>32263745.982024342</v>
      </c>
      <c r="AT691" s="48">
        <f>AT701*NU!$W$77+AT703*NU!$W$112+NU!$W$142*1000-SUM(AT684,AT685)</f>
        <v>33415009.89889878</v>
      </c>
    </row>
    <row r="692" spans="1:48" x14ac:dyDescent="0.2">
      <c r="A692" s="21" t="str">
        <f t="shared" si="923"/>
        <v>CIMS.CAN.NU.Transportation Personal.Mode.Intercity LandPassenger Vehicle IntercityService requestedCIMS.CAN.NU.Transportation Personal.Passenger Vehicles</v>
      </c>
      <c r="B692" s="1" t="s">
        <v>361</v>
      </c>
      <c r="C692" s="1" t="s">
        <v>218</v>
      </c>
      <c r="D692" s="1" t="s">
        <v>125</v>
      </c>
      <c r="E692" s="1" t="s">
        <v>71</v>
      </c>
      <c r="F692" s="1" t="s">
        <v>363</v>
      </c>
      <c r="G692" s="1" t="s">
        <v>157</v>
      </c>
      <c r="H692" s="14">
        <f>AVERAGE(T692:AN692)</f>
        <v>0.78808545895363147</v>
      </c>
      <c r="I692" s="14"/>
      <c r="J692" s="14"/>
      <c r="K692" s="14"/>
      <c r="L692" s="14"/>
      <c r="M692" s="14"/>
      <c r="N692" s="14"/>
      <c r="O692" s="14"/>
      <c r="P692" s="14"/>
      <c r="Q692" s="14"/>
      <c r="R692" s="14"/>
      <c r="T692" s="14">
        <f>((T701*Inputs!D$67+T703*Inputs!D$69)*$H687+(T701*Inputs!D$68+T703*Inputs!D$70)*$H688)/SUM(T701:T704)</f>
        <v>0.79135822051073479</v>
      </c>
      <c r="U692" s="14">
        <f>((U701*Inputs!E$67+U703*Inputs!E$69)*$H687+(U701*Inputs!E$68+U703*Inputs!E$70)*$H688)/SUM(U701:U704)</f>
        <v>0.79106972998234359</v>
      </c>
      <c r="V692" s="14">
        <f>((V701*Inputs!F$67+V703*Inputs!F$69)*$H687+(V701*Inputs!F$68+V703*Inputs!F$70)*$H688)/SUM(V701:V704)</f>
        <v>0.79081930424419433</v>
      </c>
      <c r="W692" s="14">
        <f>((W701*Inputs!G$67+W703*Inputs!G$69)*$H687+(W701*Inputs!G$68+W703*Inputs!G$70)*$H688)/SUM(W701:W704)</f>
        <v>0.79048829718818869</v>
      </c>
      <c r="X692" s="14">
        <f>((X701*Inputs!H$67+X703*Inputs!H$69)*$H687+(X701*Inputs!H$68+X703*Inputs!H$70)*$H688)/SUM(X701:X704)</f>
        <v>0.79027024726282058</v>
      </c>
      <c r="Y692" s="14">
        <f>((Y701*Inputs!I$67+Y703*Inputs!I$69)*$H687+(Y701*Inputs!I$68+Y703*Inputs!I$70)*$H688)/SUM(Y701:Y704)</f>
        <v>0.78997008741709585</v>
      </c>
      <c r="Z692" s="14">
        <f>((Z701*Inputs!J$67+Z703*Inputs!J$69)*$H687+(Z701*Inputs!J$68+Z703*Inputs!J$70)*$H688)/SUM(Z701:Z704)</f>
        <v>0.79025611218737191</v>
      </c>
      <c r="AA692" s="14">
        <f>((AA701*Inputs!K$67+AA703*Inputs!K$69)*$H687+(AA701*Inputs!K$68+AA703*Inputs!K$70)*$H688)/SUM(AA701:AA704)</f>
        <v>0.78998533702007745</v>
      </c>
      <c r="AB692" s="14">
        <f>((AB701*Inputs!L$67+AB703*Inputs!L$69)*$H687+(AB701*Inputs!L$68+AB703*Inputs!L$70)*$H688)/SUM(AB701:AB704)</f>
        <v>0.78968756230479398</v>
      </c>
      <c r="AC692" s="14">
        <f>((AC701*Inputs!M$67+AC703*Inputs!M$69)*$H687+(AC701*Inputs!M$68+AC703*Inputs!M$70)*$H688)/SUM(AC701:AC704)</f>
        <v>0.78929630158310726</v>
      </c>
      <c r="AD692" s="14">
        <f>((AD701*Inputs!N$67+AD703*Inputs!N$69)*$H687+(AD701*Inputs!N$68+AD703*Inputs!N$70)*$H688)/SUM(AD701:AD704)</f>
        <v>0.78875314928211993</v>
      </c>
      <c r="AE692" s="14">
        <f>((AE701*Inputs!O$67+AE703*Inputs!O$69)*$H687+(AE701*Inputs!O$68+AE703*Inputs!O$70)*$H688)/SUM(AE701:AE704)</f>
        <v>0.78824913029938104</v>
      </c>
      <c r="AF692" s="14">
        <f>((AF701*Inputs!P$67+AF703*Inputs!P$69)*$H687+(AF701*Inputs!P$68+AF703*Inputs!P$70)*$H688)/SUM(AF701:AF704)</f>
        <v>0.78796969316657883</v>
      </c>
      <c r="AG692" s="14">
        <f>((AG701*Inputs!Q$67+AG703*Inputs!Q$69)*$H687+(AG701*Inputs!Q$68+AG703*Inputs!Q$70)*$H688)/SUM(AG701:AG704)</f>
        <v>0.78747963254048692</v>
      </c>
      <c r="AH692" s="14">
        <f>((AH701*Inputs!R$67+AH703*Inputs!R$69)*$H687+(AH701*Inputs!R$68+AH703*Inputs!R$70)*$H688)/SUM(AH701:AH704)</f>
        <v>0.78689711520694627</v>
      </c>
      <c r="AI692" s="14">
        <f>((AI701*Inputs!S$67+AI703*Inputs!S$69)*$H687+(AI701*Inputs!S$68+AI703*Inputs!S$70)*$H688)/SUM(AI701:AI704)</f>
        <v>0.78639369715906071</v>
      </c>
      <c r="AJ692" s="14">
        <f>((AJ701*Inputs!T$67+AJ703*Inputs!T$69)*$H687+(AJ701*Inputs!T$68+AJ703*Inputs!T$70)*$H688)/SUM(AJ701:AJ704)</f>
        <v>0.78558952310274965</v>
      </c>
      <c r="AK692" s="14">
        <f>((AK701*Inputs!U$67+AK703*Inputs!U$69)*$H687+(AK701*Inputs!U$68+AK703*Inputs!U$70)*$H688)/SUM(AK701:AK704)</f>
        <v>0.7848669843727315</v>
      </c>
      <c r="AL692" s="14">
        <f>((AL701*Inputs!V$67+AL703*Inputs!V$69)*$H687+(AL701*Inputs!V$68+AL703*Inputs!V$70)*$H688)/SUM(AL701:AL704)</f>
        <v>0.78420873075691</v>
      </c>
      <c r="AM692" s="14">
        <f>((AM701*Inputs!W$67+AM703*Inputs!W$69)*$H687+(AM701*Inputs!W$68+AM703*Inputs!W$70)*$H688)/SUM(AM701:AM704)</f>
        <v>0.78353841901036536</v>
      </c>
      <c r="AN692" s="14">
        <f>((AN701*Inputs!X$67+AN703*Inputs!X$69)*$H687+(AN701*Inputs!X$68+AN703*Inputs!X$70)*$H688)/SUM(AN701:AN704)</f>
        <v>0.78264736342820096</v>
      </c>
      <c r="AO692" s="35"/>
      <c r="AP692" s="35"/>
      <c r="AQ692" s="35"/>
      <c r="AR692" s="35"/>
      <c r="AS692" s="35"/>
      <c r="AT692" s="35"/>
    </row>
    <row r="693" spans="1:48" x14ac:dyDescent="0.2">
      <c r="A693" s="21" t="str">
        <f t="shared" si="923"/>
        <v>CIMS.CAN.NU.Transportation Personal.Passenger VehiclesCar_smallOutput</v>
      </c>
      <c r="B693" s="1" t="s">
        <v>363</v>
      </c>
      <c r="C693" s="1" t="s">
        <v>218</v>
      </c>
      <c r="D693" s="1" t="s">
        <v>158</v>
      </c>
      <c r="E693" s="1" t="s">
        <v>78</v>
      </c>
      <c r="G693" s="1" t="s">
        <v>157</v>
      </c>
      <c r="H693" s="14">
        <f t="shared" ref="H693:H696" si="955">T693</f>
        <v>13.590817250000002</v>
      </c>
      <c r="I693" s="14"/>
      <c r="J693" s="14"/>
      <c r="K693" s="14"/>
      <c r="L693" s="14"/>
      <c r="M693" s="14"/>
      <c r="N693" s="14"/>
      <c r="O693" s="14"/>
      <c r="P693" s="14"/>
      <c r="Q693" s="14"/>
      <c r="R693" s="14"/>
      <c r="T693" s="14">
        <f>AVERAGE(NU!C$75:V$75)/1000</f>
        <v>13.590817250000002</v>
      </c>
      <c r="U693" s="14"/>
      <c r="V693" s="5"/>
      <c r="W693" s="5"/>
      <c r="X693" s="5"/>
      <c r="Y693" s="5"/>
      <c r="Z693" s="5"/>
      <c r="AA693" s="5"/>
      <c r="AB693" s="5"/>
      <c r="AC693" s="5"/>
      <c r="AD693" s="5"/>
      <c r="AE693" s="5"/>
      <c r="AF693" s="5"/>
      <c r="AG693" s="5"/>
      <c r="AH693" s="5"/>
      <c r="AI693" s="5"/>
      <c r="AJ693" s="5"/>
      <c r="AK693" s="5"/>
      <c r="AL693" s="5"/>
      <c r="AM693" s="5"/>
      <c r="AN693" s="5"/>
      <c r="AO693" s="18"/>
      <c r="AP693" s="18"/>
      <c r="AQ693" s="18"/>
      <c r="AR693" s="18"/>
      <c r="AS693" s="18"/>
      <c r="AT693" s="18"/>
    </row>
    <row r="694" spans="1:48" x14ac:dyDescent="0.2">
      <c r="A694" s="21" t="str">
        <f t="shared" si="923"/>
        <v>CIMS.CAN.NU.Transportation Personal.Passenger VehiclesCar_largeOutput</v>
      </c>
      <c r="B694" s="1" t="s">
        <v>363</v>
      </c>
      <c r="C694" s="1" t="s">
        <v>218</v>
      </c>
      <c r="D694" s="1" t="s">
        <v>159</v>
      </c>
      <c r="E694" s="1" t="s">
        <v>78</v>
      </c>
      <c r="G694" s="1" t="s">
        <v>157</v>
      </c>
      <c r="H694" s="14">
        <f t="shared" si="955"/>
        <v>13.590817250000002</v>
      </c>
      <c r="I694" s="14"/>
      <c r="J694" s="14"/>
      <c r="K694" s="14"/>
      <c r="L694" s="14"/>
      <c r="M694" s="14"/>
      <c r="N694" s="14"/>
      <c r="O694" s="14"/>
      <c r="P694" s="14"/>
      <c r="Q694" s="14"/>
      <c r="R694" s="14"/>
      <c r="T694" s="14">
        <f>AVERAGE(NU!C$75:V$75)/1000</f>
        <v>13.590817250000002</v>
      </c>
      <c r="U694" s="14"/>
      <c r="V694" s="5"/>
      <c r="W694" s="5"/>
      <c r="X694" s="5"/>
      <c r="Y694" s="5"/>
      <c r="Z694" s="5"/>
      <c r="AA694" s="5"/>
      <c r="AB694" s="5"/>
      <c r="AC694" s="5"/>
      <c r="AD694" s="5"/>
      <c r="AE694" s="5"/>
      <c r="AF694" s="5"/>
      <c r="AG694" s="5"/>
      <c r="AH694" s="5"/>
      <c r="AI694" s="5"/>
      <c r="AJ694" s="5"/>
      <c r="AK694" s="5"/>
      <c r="AL694" s="5"/>
      <c r="AM694" s="5"/>
      <c r="AN694" s="5"/>
      <c r="AO694" s="18"/>
      <c r="AP694" s="18"/>
      <c r="AQ694" s="18"/>
      <c r="AR694" s="18"/>
      <c r="AS694" s="18"/>
      <c r="AT694" s="18"/>
    </row>
    <row r="695" spans="1:48" x14ac:dyDescent="0.2">
      <c r="A695" s="21" t="str">
        <f t="shared" si="923"/>
        <v>CIMS.CAN.NU.Transportation Personal.Passenger VehiclesLight Truck_smallOutput</v>
      </c>
      <c r="B695" s="1" t="s">
        <v>363</v>
      </c>
      <c r="C695" s="1" t="s">
        <v>218</v>
      </c>
      <c r="D695" s="1" t="s">
        <v>160</v>
      </c>
      <c r="E695" s="1" t="s">
        <v>78</v>
      </c>
      <c r="G695" s="1" t="s">
        <v>157</v>
      </c>
      <c r="H695" s="14">
        <f t="shared" si="955"/>
        <v>15.063131511599998</v>
      </c>
      <c r="I695" s="14"/>
      <c r="J695" s="14"/>
      <c r="K695" s="14"/>
      <c r="L695" s="14"/>
      <c r="M695" s="14"/>
      <c r="N695" s="14"/>
      <c r="O695" s="14"/>
      <c r="P695" s="14"/>
      <c r="Q695" s="14"/>
      <c r="R695" s="14"/>
      <c r="T695" s="14">
        <f>AVERAGE(NU!C$110:V$110)/1000</f>
        <v>15.063131511599998</v>
      </c>
      <c r="U695" s="14"/>
      <c r="V695" s="5"/>
      <c r="W695" s="5"/>
      <c r="X695" s="5"/>
      <c r="Y695" s="5"/>
      <c r="Z695" s="5"/>
      <c r="AA695" s="5"/>
      <c r="AB695" s="5"/>
      <c r="AC695" s="5"/>
      <c r="AD695" s="5"/>
      <c r="AE695" s="5"/>
      <c r="AF695" s="5"/>
      <c r="AG695" s="5"/>
      <c r="AH695" s="5"/>
      <c r="AI695" s="5"/>
      <c r="AJ695" s="5"/>
      <c r="AK695" s="5"/>
      <c r="AL695" s="5"/>
      <c r="AM695" s="5"/>
      <c r="AN695" s="5"/>
      <c r="AO695" s="18"/>
      <c r="AP695" s="18"/>
      <c r="AQ695" s="18"/>
      <c r="AR695" s="18"/>
      <c r="AS695" s="18"/>
      <c r="AT695" s="18"/>
    </row>
    <row r="696" spans="1:48" x14ac:dyDescent="0.2">
      <c r="A696" s="21" t="str">
        <f t="shared" si="923"/>
        <v>CIMS.CAN.NU.Transportation Personal.Passenger VehiclesLight Truck_largeOutput</v>
      </c>
      <c r="B696" s="1" t="s">
        <v>363</v>
      </c>
      <c r="C696" s="1" t="s">
        <v>218</v>
      </c>
      <c r="D696" s="1" t="s">
        <v>161</v>
      </c>
      <c r="E696" s="1" t="s">
        <v>78</v>
      </c>
      <c r="G696" s="1" t="s">
        <v>157</v>
      </c>
      <c r="H696" s="14">
        <f t="shared" si="955"/>
        <v>15.063131511599998</v>
      </c>
      <c r="I696" s="14"/>
      <c r="J696" s="14"/>
      <c r="K696" s="14"/>
      <c r="L696" s="14"/>
      <c r="M696" s="14"/>
      <c r="N696" s="14"/>
      <c r="O696" s="14"/>
      <c r="P696" s="14"/>
      <c r="Q696" s="14"/>
      <c r="R696" s="14"/>
      <c r="T696" s="14">
        <f>AVERAGE(NU!C$110:V$110)/1000</f>
        <v>15.063131511599998</v>
      </c>
      <c r="U696" s="14"/>
      <c r="V696" s="5"/>
      <c r="W696" s="5"/>
      <c r="X696" s="5"/>
      <c r="Y696" s="5"/>
      <c r="Z696" s="5"/>
      <c r="AA696" s="5"/>
      <c r="AB696" s="5"/>
      <c r="AC696" s="5"/>
      <c r="AD696" s="5"/>
      <c r="AE696" s="5"/>
      <c r="AF696" s="5"/>
      <c r="AG696" s="5"/>
      <c r="AH696" s="5"/>
      <c r="AI696" s="5"/>
      <c r="AJ696" s="5"/>
      <c r="AK696" s="5"/>
      <c r="AL696" s="5"/>
      <c r="AM696" s="5"/>
      <c r="AN696" s="5"/>
      <c r="AO696" s="18"/>
      <c r="AP696" s="18"/>
      <c r="AQ696" s="18"/>
      <c r="AR696" s="18"/>
      <c r="AS696" s="18"/>
      <c r="AT696" s="18"/>
    </row>
    <row r="697" spans="1:48" x14ac:dyDescent="0.2">
      <c r="A697" s="21" t="str">
        <f t="shared" si="923"/>
        <v>CIMS.CAN.NU.Transportation Personal.Passenger VehiclesCar_smallService requestedCIMS.CAN.NU.Transportation Personal.Passenger Vehicle Motors</v>
      </c>
      <c r="B697" s="1" t="s">
        <v>363</v>
      </c>
      <c r="C697" s="1" t="s">
        <v>218</v>
      </c>
      <c r="D697" s="1" t="s">
        <v>158</v>
      </c>
      <c r="E697" s="1" t="s">
        <v>71</v>
      </c>
      <c r="F697" s="1" t="s">
        <v>364</v>
      </c>
      <c r="G697" s="1" t="s">
        <v>222</v>
      </c>
      <c r="H697" s="14">
        <f>Inputs!$C$46*10</f>
        <v>8</v>
      </c>
      <c r="I697" s="14"/>
      <c r="J697" s="14"/>
      <c r="K697" s="14"/>
      <c r="L697" s="14"/>
      <c r="M697" s="14"/>
      <c r="N697" s="14"/>
      <c r="O697" s="14"/>
      <c r="P697" s="14"/>
      <c r="Q697" s="14"/>
      <c r="R697" s="14"/>
      <c r="T697" s="14"/>
      <c r="U697" s="14"/>
      <c r="V697" s="5"/>
      <c r="W697" s="5"/>
      <c r="X697" s="5"/>
      <c r="Y697" s="5"/>
      <c r="Z697" s="5"/>
      <c r="AA697" s="5"/>
      <c r="AB697" s="5"/>
      <c r="AC697" s="5"/>
      <c r="AD697" s="5"/>
      <c r="AE697" s="5"/>
      <c r="AF697" s="5"/>
      <c r="AG697" s="5"/>
      <c r="AH697" s="5"/>
      <c r="AI697" s="5"/>
      <c r="AJ697" s="5"/>
      <c r="AK697" s="5"/>
      <c r="AL697" s="5"/>
      <c r="AM697" s="5"/>
      <c r="AN697" s="5"/>
      <c r="AO697" s="18"/>
      <c r="AP697" s="18"/>
      <c r="AQ697" s="18"/>
      <c r="AR697" s="18"/>
      <c r="AS697" s="18"/>
      <c r="AT697" s="18"/>
    </row>
    <row r="698" spans="1:48" x14ac:dyDescent="0.2">
      <c r="A698" s="21" t="str">
        <f t="shared" si="923"/>
        <v>CIMS.CAN.NU.Transportation Personal.Passenger VehiclesCar_largeService requestedCIMS.CAN.NU.Transportation Personal.Passenger Vehicle Motors</v>
      </c>
      <c r="B698" s="1" t="s">
        <v>363</v>
      </c>
      <c r="C698" s="1" t="s">
        <v>218</v>
      </c>
      <c r="D698" s="1" t="s">
        <v>159</v>
      </c>
      <c r="E698" s="1" t="s">
        <v>71</v>
      </c>
      <c r="F698" s="1" t="s">
        <v>364</v>
      </c>
      <c r="G698" s="1" t="s">
        <v>222</v>
      </c>
      <c r="H698" s="14">
        <f>Inputs!$C$47*10</f>
        <v>10</v>
      </c>
      <c r="I698" s="14"/>
      <c r="J698" s="14"/>
      <c r="K698" s="14"/>
      <c r="L698" s="14"/>
      <c r="M698" s="14"/>
      <c r="N698" s="14"/>
      <c r="O698" s="14"/>
      <c r="P698" s="14"/>
      <c r="Q698" s="14"/>
      <c r="R698" s="14"/>
      <c r="T698" s="14"/>
      <c r="U698" s="14"/>
      <c r="V698" s="5"/>
      <c r="W698" s="5"/>
      <c r="X698" s="5"/>
      <c r="Y698" s="5"/>
      <c r="Z698" s="5"/>
      <c r="AA698" s="5"/>
      <c r="AB698" s="5"/>
      <c r="AC698" s="5"/>
      <c r="AD698" s="5"/>
      <c r="AE698" s="5"/>
      <c r="AF698" s="5"/>
      <c r="AG698" s="5"/>
      <c r="AH698" s="5"/>
      <c r="AI698" s="5"/>
      <c r="AJ698" s="5"/>
      <c r="AK698" s="5"/>
      <c r="AL698" s="5"/>
      <c r="AM698" s="5"/>
      <c r="AN698" s="5"/>
      <c r="AO698" s="18"/>
      <c r="AP698" s="18"/>
      <c r="AQ698" s="18"/>
      <c r="AR698" s="18"/>
      <c r="AS698" s="18"/>
      <c r="AT698" s="18"/>
    </row>
    <row r="699" spans="1:48" x14ac:dyDescent="0.2">
      <c r="A699" s="21" t="str">
        <f t="shared" si="923"/>
        <v>CIMS.CAN.NU.Transportation Personal.Passenger VehiclesLight Truck_smallService requestedCIMS.CAN.NU.Transportation Personal.Passenger Vehicle Motors</v>
      </c>
      <c r="B699" s="1" t="s">
        <v>363</v>
      </c>
      <c r="C699" s="1" t="s">
        <v>218</v>
      </c>
      <c r="D699" s="1" t="s">
        <v>160</v>
      </c>
      <c r="E699" s="1" t="s">
        <v>71</v>
      </c>
      <c r="F699" s="1" t="s">
        <v>364</v>
      </c>
      <c r="G699" s="1" t="s">
        <v>222</v>
      </c>
      <c r="H699" s="14">
        <f>Inputs!$C$48*10</f>
        <v>9</v>
      </c>
      <c r="I699" s="14"/>
      <c r="J699" s="14"/>
      <c r="K699" s="14"/>
      <c r="L699" s="14"/>
      <c r="M699" s="14"/>
      <c r="N699" s="14"/>
      <c r="O699" s="14"/>
      <c r="P699" s="14"/>
      <c r="Q699" s="14"/>
      <c r="R699" s="14"/>
      <c r="T699" s="14"/>
      <c r="U699" s="14"/>
      <c r="V699" s="5"/>
      <c r="W699" s="5"/>
      <c r="X699" s="5"/>
      <c r="Y699" s="5"/>
      <c r="Z699" s="5"/>
      <c r="AA699" s="5"/>
      <c r="AB699" s="5"/>
      <c r="AC699" s="5"/>
      <c r="AD699" s="5"/>
      <c r="AE699" s="5"/>
      <c r="AF699" s="5"/>
      <c r="AG699" s="5"/>
      <c r="AH699" s="5"/>
      <c r="AI699" s="5"/>
      <c r="AJ699" s="5"/>
      <c r="AK699" s="5"/>
      <c r="AL699" s="5"/>
      <c r="AM699" s="5"/>
      <c r="AN699" s="5"/>
      <c r="AO699" s="18"/>
      <c r="AP699" s="18"/>
      <c r="AQ699" s="18"/>
      <c r="AR699" s="18"/>
      <c r="AS699" s="18"/>
      <c r="AT699" s="18"/>
    </row>
    <row r="700" spans="1:48" x14ac:dyDescent="0.2">
      <c r="A700" s="21" t="str">
        <f t="shared" si="923"/>
        <v>CIMS.CAN.NU.Transportation Personal.Passenger VehiclesLight Truck_largeService requestedCIMS.CAN.NU.Transportation Personal.Passenger Vehicle Motors</v>
      </c>
      <c r="B700" s="1" t="s">
        <v>363</v>
      </c>
      <c r="C700" s="1" t="s">
        <v>218</v>
      </c>
      <c r="D700" s="1" t="s">
        <v>161</v>
      </c>
      <c r="E700" s="1" t="s">
        <v>71</v>
      </c>
      <c r="F700" s="1" t="s">
        <v>364</v>
      </c>
      <c r="G700" s="1" t="s">
        <v>222</v>
      </c>
      <c r="H700" s="14">
        <f>Inputs!$C$49*10</f>
        <v>13</v>
      </c>
      <c r="I700" s="14"/>
      <c r="J700" s="14"/>
      <c r="K700" s="14"/>
      <c r="L700" s="14"/>
      <c r="M700" s="14"/>
      <c r="N700" s="14"/>
      <c r="O700" s="14"/>
      <c r="P700" s="14"/>
      <c r="Q700" s="14"/>
      <c r="R700" s="14"/>
      <c r="T700" s="14"/>
      <c r="U700" s="14"/>
      <c r="V700" s="5"/>
      <c r="W700" s="5"/>
      <c r="X700" s="5"/>
      <c r="Y700" s="5"/>
      <c r="Z700" s="5"/>
      <c r="AA700" s="5"/>
      <c r="AB700" s="5"/>
      <c r="AC700" s="5"/>
      <c r="AD700" s="5"/>
      <c r="AE700" s="5"/>
      <c r="AF700" s="5"/>
      <c r="AG700" s="5"/>
      <c r="AH700" s="5"/>
      <c r="AI700" s="5"/>
      <c r="AJ700" s="5"/>
      <c r="AK700" s="5"/>
      <c r="AL700" s="5"/>
      <c r="AM700" s="5"/>
      <c r="AN700" s="5"/>
      <c r="AO700" s="18"/>
      <c r="AP700" s="18"/>
      <c r="AQ700" s="18"/>
      <c r="AR700" s="18"/>
      <c r="AS700" s="18"/>
      <c r="AT700" s="18"/>
    </row>
    <row r="701" spans="1:48" x14ac:dyDescent="0.2">
      <c r="A701" s="21" t="str">
        <f t="shared" si="923"/>
        <v>CIMS.CAN.NU.Transportation Personal.Passenger VehiclesCar_smallMarket share</v>
      </c>
      <c r="B701" s="1" t="s">
        <v>363</v>
      </c>
      <c r="C701" s="1" t="s">
        <v>218</v>
      </c>
      <c r="D701" s="1" t="s">
        <v>158</v>
      </c>
      <c r="E701" s="1" t="s">
        <v>72</v>
      </c>
      <c r="G701" s="1" t="s">
        <v>73</v>
      </c>
      <c r="H701" s="14" cm="1">
        <f t="array" ref="H701">Inputs!$C$39*INDEX($T701:$AT701,MATCH(H$1,$T$2:$AT$2,0))/SUM(_xlfn._xlws.FILTER($T701:$AT704,$T$2:$AT$2=H$1))</f>
        <v>0.21186439370208571</v>
      </c>
      <c r="I701" s="14" cm="1">
        <f t="array" ref="I701">Inputs!$C$39*INDEX($T701:$AT701,MATCH(I$1,$T$2:$AT$2,0))/SUM(_xlfn._xlws.FILTER($T701:$AT704,$T$2:$AT$2=I$1))</f>
        <v>0.20437753482382706</v>
      </c>
      <c r="J701" s="14" cm="1">
        <f t="array" ref="J701">Inputs!$C$39*INDEX($T701:$AT701,MATCH(J$1,$T$2:$AT$2,0))/SUM(_xlfn._xlws.FILTER($T701:$AT704,$T$2:$AT$2=J$1))</f>
        <v>0.19836968930607843</v>
      </c>
      <c r="K701" s="14" cm="1">
        <f t="array" ref="K701">Inputs!$C$39*INDEX($T701:$AT701,MATCH(K$1,$T$2:$AT$2,0))/SUM(_xlfn._xlws.FILTER($T701:$AT704,$T$2:$AT$2=K$1))</f>
        <v>0.18345947873000013</v>
      </c>
      <c r="L701" s="14" cm="1">
        <f t="array" ref="L701">Inputs!$C$39*INDEX($T701:$AT701,MATCH(L$1,$T$2:$AT$2,0))/SUM(_xlfn._xlws.FILTER($T701:$AT704,$T$2:$AT$2=L$1))</f>
        <v>0.1641275961464172</v>
      </c>
      <c r="M701" s="14" cm="1">
        <f t="array" ref="M701">Inputs!$C$39*INDEX($T701:$AT701,MATCH(M$1,$T$2:$AT$2,0))/SUM(_xlfn._xlws.FILTER($T701:$AT704,$T$2:$AT$2=M$1))</f>
        <v>0.15385725730201621</v>
      </c>
      <c r="N701" s="14" cm="1">
        <f t="array" ref="N701">Inputs!$C$39*INDEX($T701:$AT701,MATCH(N$1,$T$2:$AT$2,0))/SUM(_xlfn._xlws.FILTER($T701:$AT704,$T$2:$AT$2=N$1))</f>
        <v>0.14367292994930977</v>
      </c>
      <c r="O701" s="14" cm="1">
        <f t="array" ref="O701">Inputs!$C$39*INDEX($T701:$AT701,MATCH(O$1,$T$2:$AT$2,0))/SUM(_xlfn._xlws.FILTER($T701:$AT704,$T$2:$AT$2=O$1))</f>
        <v>0.13365122642794894</v>
      </c>
      <c r="P701" s="14" cm="1">
        <f t="array" ref="P701">Inputs!$C$39*INDEX($T701:$AT701,MATCH(P$1,$T$2:$AT$2,0))/SUM(_xlfn._xlws.FILTER($T701:$AT704,$T$2:$AT$2=P$1))</f>
        <v>0.12386386830995889</v>
      </c>
      <c r="Q701" s="14" cm="1">
        <f t="array" ref="Q701">Inputs!$C$39*INDEX($T701:$AT701,MATCH(Q$1,$T$2:$AT$2,0))/SUM(_xlfn._xlws.FILTER($T701:$AT704,$T$2:$AT$2=Q$1))</f>
        <v>0.11437573723399685</v>
      </c>
      <c r="R701" s="14" cm="1">
        <f t="array" ref="R701">Inputs!$C$39*INDEX($T701:$AT701,MATCH(R$1,$T$2:$AT$2,0))/SUM(_xlfn._xlws.FILTER($T701:$AT704,$T$2:$AT$2=R$1))</f>
        <v>0.10524333799759421</v>
      </c>
      <c r="T701" s="5">
        <f>NU!C$76*1000</f>
        <v>21423422.264448002</v>
      </c>
      <c r="U701" s="5">
        <f>NU!D$76*1000</f>
        <v>20805988.236207999</v>
      </c>
      <c r="V701" s="5">
        <f>NU!E$76*1000</f>
        <v>20978533.421138</v>
      </c>
      <c r="W701" s="5">
        <f>NU!F$76*1000</f>
        <v>20542894.552725002</v>
      </c>
      <c r="X701" s="5">
        <f>NU!G$76*1000</f>
        <v>21333574.236287996</v>
      </c>
      <c r="Y701" s="5">
        <f>NU!H$76*1000</f>
        <v>20161188.477390002</v>
      </c>
      <c r="Z701" s="5">
        <f>NU!I$76*1000</f>
        <v>19209824.355574999</v>
      </c>
      <c r="AA701" s="5">
        <f>NU!J$76*1000</f>
        <v>20320624.061100002</v>
      </c>
      <c r="AB701" s="5">
        <f>NU!K$76*1000</f>
        <v>19332440.536499999</v>
      </c>
      <c r="AC701" s="5">
        <f>NU!L$76*1000</f>
        <v>19195856.108384002</v>
      </c>
      <c r="AD701" s="5">
        <f>NU!M$76*1000</f>
        <v>19141912.614015002</v>
      </c>
      <c r="AE701" s="5">
        <f>NU!N$76*1000</f>
        <v>17638193.457582001</v>
      </c>
      <c r="AF701" s="5">
        <f>NU!O$76*1000</f>
        <v>18164105.396765999</v>
      </c>
      <c r="AG701" s="5">
        <f>NU!P$76*1000</f>
        <v>18401842.320597999</v>
      </c>
      <c r="AH701" s="5">
        <f>NU!Q$76*1000</f>
        <v>18521513.368999999</v>
      </c>
      <c r="AI701" s="5">
        <f>NU!R$76*1000</f>
        <v>18982338.021990001</v>
      </c>
      <c r="AJ701" s="5">
        <f>NU!S$76*1000</f>
        <v>20276130.408087999</v>
      </c>
      <c r="AK701" s="5">
        <f>NU!T$76*1000</f>
        <v>19909829.103573002</v>
      </c>
      <c r="AL701" s="5">
        <f>NU!U$76*1000</f>
        <v>19751533.557914998</v>
      </c>
      <c r="AM701" s="5">
        <f>NU!V$76*1000</f>
        <v>19144391.018794999</v>
      </c>
      <c r="AN701" s="5">
        <f>NU!W$76*1000</f>
        <v>16639432.755803999</v>
      </c>
      <c r="AO701" s="41">
        <f t="shared" ref="AO701" si="956">AM701*(1+$AV701)^5</f>
        <v>18206125.370268967</v>
      </c>
      <c r="AP701" s="18">
        <f t="shared" ref="AP701" si="957">AO701*(1+$AV701)^5</f>
        <v>17313844.074357741</v>
      </c>
      <c r="AQ701" s="18">
        <f t="shared" ref="AQ701" si="958">AP701*(1+$AV701)^5</f>
        <v>16465293.440234285</v>
      </c>
      <c r="AR701" s="18">
        <f t="shared" ref="AR701" si="959">AQ701*(1+$AV701)^5</f>
        <v>15658330.230346544</v>
      </c>
      <c r="AS701" s="18">
        <f t="shared" ref="AS701" si="960">AR701*(1+$AV701)^5</f>
        <v>14890916.247107936</v>
      </c>
      <c r="AT701" s="18">
        <f t="shared" ref="AT701" si="961">AS701*(1+$AV701)^5</f>
        <v>14161113.184893895</v>
      </c>
      <c r="AV701" s="46">
        <f t="shared" ref="AV701" si="962">AV649</f>
        <v>-0.01</v>
      </c>
    </row>
    <row r="702" spans="1:48" x14ac:dyDescent="0.2">
      <c r="A702" s="21" t="str">
        <f t="shared" si="923"/>
        <v>CIMS.CAN.NU.Transportation Personal.Passenger VehiclesCar_largeMarket share</v>
      </c>
      <c r="B702" s="1" t="s">
        <v>363</v>
      </c>
      <c r="C702" s="1" t="s">
        <v>218</v>
      </c>
      <c r="D702" s="1" t="s">
        <v>159</v>
      </c>
      <c r="E702" s="1" t="s">
        <v>72</v>
      </c>
      <c r="G702" s="1" t="s">
        <v>73</v>
      </c>
      <c r="H702" s="14" cm="1">
        <f t="array" ref="H702">Inputs!$C$40*INDEX($T701:$AT701,MATCH(H$1,$T$2:$AT$2,0))/SUM(_xlfn._xlws.FILTER($T701:$AT704,$T$2:$AT$2=H$1))</f>
        <v>0.43014892054665876</v>
      </c>
      <c r="I702" s="14" cm="1">
        <f t="array" ref="I702">Inputs!$C$40*INDEX($T701:$AT701,MATCH(I$1,$T$2:$AT$2,0))/SUM(_xlfn._xlws.FILTER($T701:$AT704,$T$2:$AT$2=I$1))</f>
        <v>0.41494832827867911</v>
      </c>
      <c r="J702" s="14" cm="1">
        <f t="array" ref="J702">Inputs!$C$40*INDEX($T701:$AT701,MATCH(J$1,$T$2:$AT$2,0))/SUM(_xlfn._xlws.FILTER($T701:$AT704,$T$2:$AT$2=J$1))</f>
        <v>0.40275058131840163</v>
      </c>
      <c r="K702" s="14" cm="1">
        <f t="array" ref="K702">Inputs!$C$40*INDEX($T701:$AT701,MATCH(K$1,$T$2:$AT$2,0))/SUM(_xlfn._xlws.FILTER($T701:$AT704,$T$2:$AT$2=K$1))</f>
        <v>0.37247833560333354</v>
      </c>
      <c r="L702" s="14" cm="1">
        <f t="array" ref="L702">Inputs!$C$40*INDEX($T701:$AT701,MATCH(L$1,$T$2:$AT$2,0))/SUM(_xlfn._xlws.FILTER($T701:$AT704,$T$2:$AT$2=L$1))</f>
        <v>0.33322875581242273</v>
      </c>
      <c r="M702" s="14" cm="1">
        <f t="array" ref="M702">Inputs!$C$40*INDEX($T701:$AT701,MATCH(M$1,$T$2:$AT$2,0))/SUM(_xlfn._xlws.FILTER($T701:$AT704,$T$2:$AT$2=M$1))</f>
        <v>0.31237685573439655</v>
      </c>
      <c r="N702" s="14" cm="1">
        <f t="array" ref="N702">Inputs!$C$40*INDEX($T701:$AT701,MATCH(N$1,$T$2:$AT$2,0))/SUM(_xlfn._xlws.FILTER($T701:$AT704,$T$2:$AT$2=N$1))</f>
        <v>0.29169958504859855</v>
      </c>
      <c r="O702" s="14" cm="1">
        <f t="array" ref="O702">Inputs!$C$40*INDEX($T701:$AT701,MATCH(O$1,$T$2:$AT$2,0))/SUM(_xlfn._xlws.FILTER($T701:$AT704,$T$2:$AT$2=O$1))</f>
        <v>0.27135249002038114</v>
      </c>
      <c r="P702" s="14" cm="1">
        <f t="array" ref="P702">Inputs!$C$40*INDEX($T701:$AT701,MATCH(P$1,$T$2:$AT$2,0))/SUM(_xlfn._xlws.FILTER($T701:$AT704,$T$2:$AT$2=P$1))</f>
        <v>0.25148118717476498</v>
      </c>
      <c r="Q702" s="14" cm="1">
        <f t="array" ref="Q702">Inputs!$C$40*INDEX($T701:$AT701,MATCH(Q$1,$T$2:$AT$2,0))/SUM(_xlfn._xlws.FILTER($T701:$AT704,$T$2:$AT$2=Q$1))</f>
        <v>0.23221740589932688</v>
      </c>
      <c r="R702" s="14" cm="1">
        <f t="array" ref="R702">Inputs!$C$40*INDEX($T701:$AT701,MATCH(R$1,$T$2:$AT$2,0))/SUM(_xlfn._xlws.FILTER($T701:$AT704,$T$2:$AT$2=R$1))</f>
        <v>0.21367586805572153</v>
      </c>
      <c r="T702" s="5"/>
      <c r="U702" s="5"/>
      <c r="V702" s="5"/>
      <c r="W702" s="5"/>
      <c r="X702" s="5"/>
      <c r="Y702" s="5"/>
      <c r="Z702" s="5"/>
      <c r="AA702" s="5"/>
      <c r="AB702" s="5"/>
      <c r="AC702" s="5"/>
      <c r="AD702" s="5"/>
      <c r="AE702" s="5"/>
      <c r="AF702" s="5"/>
      <c r="AG702" s="5"/>
      <c r="AH702" s="5"/>
      <c r="AI702" s="5"/>
      <c r="AJ702" s="5"/>
      <c r="AK702" s="5"/>
      <c r="AL702" s="5"/>
      <c r="AM702" s="5"/>
      <c r="AN702" s="5"/>
      <c r="AO702" s="14"/>
      <c r="AP702" s="14"/>
      <c r="AQ702" s="14"/>
      <c r="AR702" s="14"/>
      <c r="AS702" s="14"/>
      <c r="AT702" s="14"/>
      <c r="AU702" s="14"/>
      <c r="AV702" s="47"/>
    </row>
    <row r="703" spans="1:48" x14ac:dyDescent="0.2">
      <c r="A703" s="21" t="str">
        <f t="shared" si="923"/>
        <v>CIMS.CAN.NU.Transportation Personal.Passenger VehiclesLight Truck_smallMarket share</v>
      </c>
      <c r="B703" s="1" t="s">
        <v>363</v>
      </c>
      <c r="C703" s="1" t="s">
        <v>218</v>
      </c>
      <c r="D703" s="1" t="s">
        <v>160</v>
      </c>
      <c r="E703" s="1" t="s">
        <v>72</v>
      </c>
      <c r="G703" s="1" t="s">
        <v>73</v>
      </c>
      <c r="H703" s="14" cm="1">
        <f t="array" ref="H703">Inputs!$C$39*INDEX($T703:$AT703,MATCH(H$1,$T$2:$AT$2,0))/SUM(_xlfn._xlws.FILTER($T701:$AT704,$T$2:$AT$2=H$1))</f>
        <v>0.11813560629791432</v>
      </c>
      <c r="I703" s="14" cm="1">
        <f t="array" ref="I703">Inputs!$C$39*INDEX($T703:$AT703,MATCH(I$1,$T$2:$AT$2,0))/SUM(_xlfn._xlws.FILTER($T701:$AT704,$T$2:$AT$2=I$1))</f>
        <v>0.12562246517617295</v>
      </c>
      <c r="J703" s="14" cm="1">
        <f t="array" ref="J703">Inputs!$C$39*INDEX($T703:$AT703,MATCH(J$1,$T$2:$AT$2,0))/SUM(_xlfn._xlws.FILTER($T701:$AT704,$T$2:$AT$2=J$1))</f>
        <v>0.13163031069392156</v>
      </c>
      <c r="K703" s="14" cm="1">
        <f t="array" ref="K703">Inputs!$C$39*INDEX($T703:$AT703,MATCH(K$1,$T$2:$AT$2,0))/SUM(_xlfn._xlws.FILTER($T701:$AT704,$T$2:$AT$2=K$1))</f>
        <v>0.14654052126999983</v>
      </c>
      <c r="L703" s="14" cm="1">
        <f t="array" ref="L703">Inputs!$C$39*INDEX($T703:$AT703,MATCH(L$1,$T$2:$AT$2,0))/SUM(_xlfn._xlws.FILTER($T701:$AT704,$T$2:$AT$2=L$1))</f>
        <v>0.16587240385358284</v>
      </c>
      <c r="M703" s="14" cm="1">
        <f t="array" ref="M703">Inputs!$C$39*INDEX($T703:$AT703,MATCH(M$1,$T$2:$AT$2,0))/SUM(_xlfn._xlws.FILTER($T701:$AT704,$T$2:$AT$2=M$1))</f>
        <v>0.17614274269798377</v>
      </c>
      <c r="N703" s="14" cm="1">
        <f t="array" ref="N703">Inputs!$C$39*INDEX($T703:$AT703,MATCH(N$1,$T$2:$AT$2,0))/SUM(_xlfn._xlws.FILTER($T701:$AT704,$T$2:$AT$2=N$1))</f>
        <v>0.18632707005069027</v>
      </c>
      <c r="O703" s="14" cm="1">
        <f t="array" ref="O703">Inputs!$C$39*INDEX($T703:$AT703,MATCH(O$1,$T$2:$AT$2,0))/SUM(_xlfn._xlws.FILTER($T701:$AT704,$T$2:$AT$2=O$1))</f>
        <v>0.19634877357205111</v>
      </c>
      <c r="P703" s="14" cm="1">
        <f t="array" ref="P703">Inputs!$C$39*INDEX($T703:$AT703,MATCH(P$1,$T$2:$AT$2,0))/SUM(_xlfn._xlws.FILTER($T701:$AT704,$T$2:$AT$2=P$1))</f>
        <v>0.20613613169004111</v>
      </c>
      <c r="Q703" s="14" cm="1">
        <f t="array" ref="Q703">Inputs!$C$39*INDEX($T703:$AT703,MATCH(Q$1,$T$2:$AT$2,0))/SUM(_xlfn._xlws.FILTER($T701:$AT704,$T$2:$AT$2=Q$1))</f>
        <v>0.21562426276600316</v>
      </c>
      <c r="R703" s="14" cm="1">
        <f t="array" ref="R703">Inputs!$C$39*INDEX($T703:$AT703,MATCH(R$1,$T$2:$AT$2,0))/SUM(_xlfn._xlws.FILTER($T701:$AT704,$T$2:$AT$2=R$1))</f>
        <v>0.22475666200240582</v>
      </c>
      <c r="T703" s="5">
        <f>NU!C$111*1000</f>
        <v>11945702.314403981</v>
      </c>
      <c r="U703" s="5">
        <f>NU!D$111*1000</f>
        <v>11847255.248746444</v>
      </c>
      <c r="V703" s="5">
        <f>NU!E$111*1000</f>
        <v>12147634.732463209</v>
      </c>
      <c r="W703" s="5">
        <f>NU!F$111*1000</f>
        <v>12197148.889750291</v>
      </c>
      <c r="X703" s="5">
        <f>NU!G$111*1000</f>
        <v>12833989.627578795</v>
      </c>
      <c r="Y703" s="5">
        <f>NU!H$111*1000</f>
        <v>12392253.38339835</v>
      </c>
      <c r="Z703" s="5">
        <f>NU!I$111*1000</f>
        <v>11355716.63241606</v>
      </c>
      <c r="AA703" s="5">
        <f>NU!J$111*1000</f>
        <v>12236897.901018376</v>
      </c>
      <c r="AB703" s="5">
        <f>NU!K$111*1000</f>
        <v>11890662.457560612</v>
      </c>
      <c r="AC703" s="5">
        <f>NU!L$111*1000</f>
        <v>12171913.111298826</v>
      </c>
      <c r="AD703" s="5">
        <f>NU!M$111*1000</f>
        <v>12701819.080690991</v>
      </c>
      <c r="AE703" s="5">
        <f>NU!N$111*1000</f>
        <v>12193634.079095</v>
      </c>
      <c r="AF703" s="5">
        <f>NU!O$111*1000</f>
        <v>12790142.869459437</v>
      </c>
      <c r="AG703" s="5">
        <f>NU!P$111*1000</f>
        <v>13472333.619221287</v>
      </c>
      <c r="AH703" s="5">
        <f>NU!Q$111*1000</f>
        <v>14221087.988924151</v>
      </c>
      <c r="AI703" s="5">
        <f>NU!R$111*1000</f>
        <v>15162376.607204866</v>
      </c>
      <c r="AJ703" s="5">
        <f>NU!S$111*1000</f>
        <v>17337031.538939763</v>
      </c>
      <c r="AK703" s="5">
        <f>NU!T$111*1000</f>
        <v>18071727.704982549</v>
      </c>
      <c r="AL703" s="5">
        <f>NU!U$111*1000</f>
        <v>18908816.905557919</v>
      </c>
      <c r="AM703" s="5">
        <f>NU!V$111*1000</f>
        <v>19347911.217609022</v>
      </c>
      <c r="AN703" s="5">
        <f>NU!W$111*1000</f>
        <v>18125270.102858305</v>
      </c>
      <c r="AO703" s="41">
        <f t="shared" ref="AO703" si="963">AM703*(1+$AV703)^5</f>
        <v>20843195.263305247</v>
      </c>
      <c r="AP703" s="18">
        <f t="shared" ref="AP703" si="964">AO703*(1+$AV703)^5</f>
        <v>22454040.846997302</v>
      </c>
      <c r="AQ703" s="18">
        <f t="shared" ref="AQ703" si="965">AP703*(1+$AV703)^5</f>
        <v>24189379.02703654</v>
      </c>
      <c r="AR703" s="18">
        <f t="shared" ref="AR703" si="966">AQ703*(1+$AV703)^5</f>
        <v>26058831.089722633</v>
      </c>
      <c r="AS703" s="18">
        <f t="shared" ref="AS703" si="967">AR703*(1+$AV703)^5</f>
        <v>28072761.89288301</v>
      </c>
      <c r="AT703" s="18">
        <f t="shared" ref="AT703" si="968">AS703*(1+$AV703)^5</f>
        <v>30242337.332057696</v>
      </c>
      <c r="AV703" s="46">
        <f t="shared" ref="AV703" si="969">AV651</f>
        <v>1.4999999999999999E-2</v>
      </c>
    </row>
    <row r="704" spans="1:48" x14ac:dyDescent="0.2">
      <c r="A704" s="21" t="str">
        <f t="shared" si="923"/>
        <v>CIMS.CAN.NU.Transportation Personal.Passenger VehiclesLight Truck_largeMarket share</v>
      </c>
      <c r="B704" s="1" t="s">
        <v>363</v>
      </c>
      <c r="C704" s="1" t="s">
        <v>218</v>
      </c>
      <c r="D704" s="1" t="s">
        <v>161</v>
      </c>
      <c r="E704" s="1" t="s">
        <v>72</v>
      </c>
      <c r="G704" s="1" t="s">
        <v>73</v>
      </c>
      <c r="H704" s="14" cm="1">
        <f t="array" ref="H704">Inputs!$C$40*INDEX($T703:$AT703,MATCH(H$1,$T$2:$AT$2,0))/SUM(_xlfn._xlws.FILTER($T701:$AT704,$T$2:$AT$2=H$1))</f>
        <v>0.23985107945334116</v>
      </c>
      <c r="I704" s="14" cm="1">
        <f t="array" ref="I704">Inputs!$C$40*INDEX($T703:$AT703,MATCH(I$1,$T$2:$AT$2,0))/SUM(_xlfn._xlws.FILTER($T701:$AT704,$T$2:$AT$2=I$1))</f>
        <v>0.25505167172132082</v>
      </c>
      <c r="J704" s="14" cm="1">
        <f t="array" ref="J704">Inputs!$C$40*INDEX($T703:$AT703,MATCH(J$1,$T$2:$AT$2,0))/SUM(_xlfn._xlws.FILTER($T701:$AT704,$T$2:$AT$2=J$1))</f>
        <v>0.26724941868159829</v>
      </c>
      <c r="K704" s="14" cm="1">
        <f t="array" ref="K704">Inputs!$C$40*INDEX($T703:$AT703,MATCH(K$1,$T$2:$AT$2,0))/SUM(_xlfn._xlws.FILTER($T701:$AT704,$T$2:$AT$2=K$1))</f>
        <v>0.29752166439666633</v>
      </c>
      <c r="L704" s="14" cm="1">
        <f t="array" ref="L704">Inputs!$C$40*INDEX($T703:$AT703,MATCH(L$1,$T$2:$AT$2,0))/SUM(_xlfn._xlws.FILTER($T701:$AT704,$T$2:$AT$2=L$1))</f>
        <v>0.33677124418757726</v>
      </c>
      <c r="M704" s="14" cm="1">
        <f t="array" ref="M704">Inputs!$C$40*INDEX($T703:$AT703,MATCH(M$1,$T$2:$AT$2,0))/SUM(_xlfn._xlws.FILTER($T701:$AT704,$T$2:$AT$2=M$1))</f>
        <v>0.35762314426560338</v>
      </c>
      <c r="N704" s="14" cm="1">
        <f t="array" ref="N704">Inputs!$C$40*INDEX($T703:$AT703,MATCH(N$1,$T$2:$AT$2,0))/SUM(_xlfn._xlws.FILTER($T701:$AT704,$T$2:$AT$2=N$1))</f>
        <v>0.37830041495140143</v>
      </c>
      <c r="O704" s="14" cm="1">
        <f t="array" ref="O704">Inputs!$C$40*INDEX($T703:$AT703,MATCH(O$1,$T$2:$AT$2,0))/SUM(_xlfn._xlws.FILTER($T701:$AT704,$T$2:$AT$2=O$1))</f>
        <v>0.39864750997961884</v>
      </c>
      <c r="P704" s="14" cm="1">
        <f t="array" ref="P704">Inputs!$C$40*INDEX($T703:$AT703,MATCH(P$1,$T$2:$AT$2,0))/SUM(_xlfn._xlws.FILTER($T701:$AT704,$T$2:$AT$2=P$1))</f>
        <v>0.41851881282523495</v>
      </c>
      <c r="Q704" s="14" cm="1">
        <f t="array" ref="Q704">Inputs!$C$40*INDEX($T703:$AT703,MATCH(Q$1,$T$2:$AT$2,0))/SUM(_xlfn._xlws.FILTER($T701:$AT704,$T$2:$AT$2=Q$1))</f>
        <v>0.43778259410067299</v>
      </c>
      <c r="R704" s="14" cm="1">
        <f t="array" ref="R704">Inputs!$C$40*INDEX($T703:$AT703,MATCH(R$1,$T$2:$AT$2,0))/SUM(_xlfn._xlws.FILTER($T701:$AT704,$T$2:$AT$2=R$1))</f>
        <v>0.45632413194427834</v>
      </c>
      <c r="T704" s="5"/>
      <c r="U704" s="14"/>
      <c r="V704" s="5"/>
      <c r="W704" s="5"/>
      <c r="X704" s="5"/>
      <c r="Y704" s="5"/>
      <c r="Z704" s="5"/>
      <c r="AA704" s="5"/>
      <c r="AB704" s="5"/>
      <c r="AC704" s="5"/>
      <c r="AD704" s="5"/>
      <c r="AE704" s="5"/>
      <c r="AF704" s="5"/>
      <c r="AG704" s="5"/>
      <c r="AH704" s="5"/>
      <c r="AI704" s="5"/>
      <c r="AJ704" s="5"/>
      <c r="AK704" s="5"/>
      <c r="AL704" s="5"/>
      <c r="AM704" s="5"/>
      <c r="AN704" s="5"/>
      <c r="AO704" s="18"/>
      <c r="AP704" s="18"/>
      <c r="AQ704" s="18"/>
      <c r="AR704" s="18"/>
      <c r="AS704" s="18"/>
      <c r="AT704" s="18"/>
    </row>
    <row r="705" spans="1:48" x14ac:dyDescent="0.2">
      <c r="A705" s="21" t="str">
        <f t="shared" si="923"/>
        <v>CIMS.CAN.NU.Transportation Personal.Passenger Vehicle MotorsOutput</v>
      </c>
      <c r="B705" s="1" t="s">
        <v>364</v>
      </c>
      <c r="C705" s="1" t="s">
        <v>218</v>
      </c>
      <c r="E705" s="1" t="s">
        <v>78</v>
      </c>
      <c r="G705" s="1" t="s">
        <v>222</v>
      </c>
      <c r="H705" s="14">
        <f t="shared" ref="H705:H709" si="970">T705</f>
        <v>141.58048556610754</v>
      </c>
      <c r="I705" s="14"/>
      <c r="J705" s="14"/>
      <c r="K705" s="14"/>
      <c r="L705" s="14"/>
      <c r="M705" s="14"/>
      <c r="N705" s="14"/>
      <c r="O705" s="14"/>
      <c r="P705" s="14"/>
      <c r="Q705" s="14"/>
      <c r="R705" s="14"/>
      <c r="T705" s="14">
        <f>AVERAGE(NU!C$40:V$40)/100</f>
        <v>141.58048556610754</v>
      </c>
      <c r="U705" s="14"/>
      <c r="V705" s="5"/>
      <c r="W705" s="5"/>
      <c r="X705" s="5"/>
      <c r="Y705" s="5"/>
      <c r="Z705" s="5"/>
      <c r="AA705" s="5"/>
      <c r="AB705" s="5"/>
      <c r="AC705" s="5"/>
      <c r="AD705" s="14"/>
      <c r="AE705" s="5"/>
      <c r="AF705" s="5"/>
      <c r="AG705" s="5"/>
      <c r="AH705" s="5"/>
      <c r="AI705" s="5"/>
      <c r="AJ705" s="5"/>
      <c r="AK705" s="5"/>
      <c r="AL705" s="5"/>
      <c r="AM705" s="5"/>
      <c r="AN705" s="5"/>
      <c r="AO705" s="18"/>
      <c r="AP705" s="18"/>
      <c r="AQ705" s="18"/>
      <c r="AR705" s="18"/>
      <c r="AS705" s="18"/>
      <c r="AT705" s="18"/>
    </row>
    <row r="706" spans="1:48" x14ac:dyDescent="0.2">
      <c r="A706" s="21" t="str">
        <f t="shared" si="923"/>
        <v>CIMS.CAN.NU.Transportation Personal.Passenger Vehicle MotorsGasoline ExistingService requestedCIMS.CAN.NU.Fuel Blends.Gasoline_Transportation</v>
      </c>
      <c r="B706" s="1" t="s">
        <v>364</v>
      </c>
      <c r="C706" s="1" t="s">
        <v>218</v>
      </c>
      <c r="D706" s="1" t="s">
        <v>74</v>
      </c>
      <c r="E706" s="1" t="s">
        <v>71</v>
      </c>
      <c r="F706" s="1" t="s">
        <v>458</v>
      </c>
      <c r="G706" s="1" t="s">
        <v>68</v>
      </c>
      <c r="H706" s="14">
        <f t="shared" si="970"/>
        <v>0.37676691016245206</v>
      </c>
      <c r="I706" s="14"/>
      <c r="J706" s="14"/>
      <c r="K706" s="14"/>
      <c r="L706" s="14"/>
      <c r="M706" s="14"/>
      <c r="N706" s="14"/>
      <c r="O706" s="14"/>
      <c r="P706" s="14"/>
      <c r="Q706" s="14"/>
      <c r="R706" s="14"/>
      <c r="T706" s="14">
        <f>(SUMPRODUCT(H701:H702,Inputs!$C$46:$C$47)*NU!C$91/NU!C$76+SUMPRODUCT(H703:H704,Inputs!$C$48:$C$49)*NU!C$126/NU!C$111)/1000*100</f>
        <v>0.37676691016245206</v>
      </c>
      <c r="U706" s="14"/>
      <c r="V706" s="5"/>
      <c r="W706" s="5"/>
      <c r="X706" s="5"/>
      <c r="Y706" s="5"/>
      <c r="Z706" s="5"/>
      <c r="AA706" s="5"/>
      <c r="AB706" s="5"/>
      <c r="AC706" s="5"/>
      <c r="AD706" s="14"/>
      <c r="AE706" s="5"/>
      <c r="AF706" s="5"/>
      <c r="AG706" s="5"/>
      <c r="AH706" s="5"/>
      <c r="AI706" s="5"/>
      <c r="AJ706" s="5"/>
      <c r="AK706" s="5"/>
      <c r="AL706" s="5"/>
      <c r="AM706" s="14"/>
      <c r="AN706" s="5"/>
      <c r="AO706" s="18"/>
      <c r="AP706" s="18"/>
      <c r="AQ706" s="18"/>
      <c r="AR706" s="18"/>
      <c r="AS706" s="18"/>
      <c r="AT706" s="18"/>
    </row>
    <row r="707" spans="1:48" x14ac:dyDescent="0.2">
      <c r="A707" s="21" t="str">
        <f t="shared" si="923"/>
        <v>CIMS.CAN.NU.Transportation Personal.Passenger Vehicle MotorsGasoline StandardService requestedCIMS.CAN.NU.Fuel Blends.Gasoline_Transportation</v>
      </c>
      <c r="B707" s="1" t="s">
        <v>364</v>
      </c>
      <c r="C707" s="1" t="s">
        <v>218</v>
      </c>
      <c r="D707" s="1" t="s">
        <v>75</v>
      </c>
      <c r="E707" s="1" t="s">
        <v>71</v>
      </c>
      <c r="F707" s="1" t="s">
        <v>458</v>
      </c>
      <c r="G707" s="1" t="s">
        <v>68</v>
      </c>
      <c r="H707" s="14">
        <f t="shared" si="970"/>
        <v>0.35908448638577739</v>
      </c>
      <c r="I707" s="14"/>
      <c r="J707" s="14"/>
      <c r="K707" s="14"/>
      <c r="L707" s="14"/>
      <c r="M707" s="14"/>
      <c r="N707" s="14"/>
      <c r="O707" s="14"/>
      <c r="P707" s="14"/>
      <c r="Q707" s="14"/>
      <c r="R707" s="14"/>
      <c r="T707" s="14">
        <f>(SUMPRODUCT(J701:J702,Inputs!$C$46:$C$47)*NU!M$91/NU!M$76+SUMPRODUCT(J703:J704,Inputs!$C$48:$C$49)*NU!M$126/NU!M$111)/1000*100</f>
        <v>0.35908448638577739</v>
      </c>
      <c r="U707" s="14"/>
      <c r="V707" s="5"/>
      <c r="W707" s="5"/>
      <c r="X707" s="5"/>
      <c r="Y707" s="5"/>
      <c r="Z707" s="5"/>
      <c r="AA707" s="5"/>
      <c r="AB707" s="5"/>
      <c r="AC707" s="5"/>
      <c r="AD707" s="5"/>
      <c r="AE707" s="5"/>
      <c r="AF707" s="5"/>
      <c r="AG707" s="5"/>
      <c r="AH707" s="5"/>
      <c r="AI707" s="5"/>
      <c r="AJ707" s="5"/>
      <c r="AK707" s="5"/>
      <c r="AL707" s="5"/>
      <c r="AM707" s="5"/>
      <c r="AN707" s="5"/>
      <c r="AO707" s="18"/>
      <c r="AP707" s="18"/>
      <c r="AQ707" s="18"/>
      <c r="AR707" s="18"/>
      <c r="AS707" s="18"/>
      <c r="AT707" s="18"/>
    </row>
    <row r="708" spans="1:48" x14ac:dyDescent="0.2">
      <c r="A708" s="21" t="str">
        <f t="shared" si="923"/>
        <v>CIMS.CAN.NU.Transportation Personal.Passenger Vehicle MotorsGasoline EfficientService requestedCIMS.CAN.NU.Fuel Blends.Gasoline_Transportation</v>
      </c>
      <c r="B708" s="1" t="s">
        <v>364</v>
      </c>
      <c r="C708" s="1" t="s">
        <v>218</v>
      </c>
      <c r="D708" s="1" t="s">
        <v>76</v>
      </c>
      <c r="E708" s="1" t="s">
        <v>71</v>
      </c>
      <c r="F708" s="1" t="s">
        <v>458</v>
      </c>
      <c r="G708" s="1" t="s">
        <v>68</v>
      </c>
      <c r="H708" s="14">
        <f t="shared" si="970"/>
        <v>0.35136738597591116</v>
      </c>
      <c r="I708" s="14"/>
      <c r="J708" s="14"/>
      <c r="K708" s="14"/>
      <c r="L708" s="14"/>
      <c r="M708" s="14"/>
      <c r="N708" s="14"/>
      <c r="O708" s="14"/>
      <c r="P708" s="14"/>
      <c r="Q708" s="14"/>
      <c r="R708" s="14"/>
      <c r="T708" s="14">
        <f>(SUMPRODUCT(L701:L702,Inputs!$C$46:$C$47)*NU!V$91/NU!V$76+SUMPRODUCT(L703:L704,Inputs!$C$48:$C$49)*NU!V$126/NU!V$111)/1000*100</f>
        <v>0.35136738597591116</v>
      </c>
      <c r="U708" s="14"/>
      <c r="V708" s="5"/>
      <c r="W708" s="5"/>
      <c r="X708" s="5"/>
      <c r="Y708" s="5"/>
      <c r="Z708" s="5"/>
      <c r="AA708" s="5"/>
      <c r="AB708" s="5"/>
      <c r="AC708" s="5"/>
      <c r="AD708" s="14"/>
      <c r="AE708" s="5"/>
      <c r="AF708" s="5"/>
      <c r="AG708" s="5"/>
      <c r="AH708" s="5"/>
      <c r="AI708" s="5"/>
      <c r="AJ708" s="5"/>
      <c r="AK708" s="5"/>
      <c r="AL708" s="5"/>
      <c r="AM708" s="14"/>
      <c r="AN708" s="5"/>
      <c r="AO708" s="18"/>
      <c r="AP708" s="18"/>
      <c r="AQ708" s="18"/>
      <c r="AR708" s="18"/>
      <c r="AS708" s="18"/>
      <c r="AT708" s="18"/>
    </row>
    <row r="709" spans="1:48" x14ac:dyDescent="0.2">
      <c r="A709" s="21" t="str">
        <f t="shared" si="923"/>
        <v>CIMS.CAN.NU.Transportation Personal.Passenger Vehicle MotorsGasoline ExistingMarket share</v>
      </c>
      <c r="B709" s="1" t="s">
        <v>364</v>
      </c>
      <c r="C709" s="1" t="s">
        <v>218</v>
      </c>
      <c r="D709" s="1" t="s">
        <v>74</v>
      </c>
      <c r="E709" s="1" t="s">
        <v>72</v>
      </c>
      <c r="G709" s="1" t="s">
        <v>73</v>
      </c>
      <c r="H709" s="14">
        <f t="shared" si="970"/>
        <v>1</v>
      </c>
      <c r="I709" s="14"/>
      <c r="J709" s="14"/>
      <c r="K709" s="14"/>
      <c r="L709" s="14"/>
      <c r="M709" s="14"/>
      <c r="N709" s="14"/>
      <c r="O709" s="14"/>
      <c r="P709" s="14"/>
      <c r="Q709" s="14"/>
      <c r="R709" s="14"/>
      <c r="T709" s="36">
        <v>1</v>
      </c>
      <c r="U709" s="14"/>
      <c r="V709" s="5"/>
      <c r="W709" s="5"/>
      <c r="X709" s="5"/>
      <c r="Y709" s="5"/>
      <c r="Z709" s="5"/>
      <c r="AA709" s="5"/>
      <c r="AB709" s="5"/>
      <c r="AC709" s="5"/>
      <c r="AD709" s="5"/>
      <c r="AE709" s="5"/>
      <c r="AF709" s="5"/>
      <c r="AG709" s="5"/>
      <c r="AH709" s="5"/>
      <c r="AI709" s="5"/>
      <c r="AJ709" s="5"/>
      <c r="AK709" s="5"/>
      <c r="AL709" s="5"/>
      <c r="AM709" s="5"/>
      <c r="AN709" s="5"/>
      <c r="AO709" s="18"/>
      <c r="AP709" s="18"/>
      <c r="AQ709" s="18"/>
      <c r="AR709" s="18"/>
      <c r="AS709" s="18"/>
      <c r="AT709" s="18"/>
    </row>
    <row r="710" spans="1:48" x14ac:dyDescent="0.2">
      <c r="A710" s="21" t="str">
        <f t="shared" si="923"/>
        <v>CIMS.CAN.NU.Transportation Personal.TransitService requestedCIMS.CAN.NU.Transportation Personal.Transit.Public Bus</v>
      </c>
      <c r="B710" s="1" t="s">
        <v>365</v>
      </c>
      <c r="C710" s="1" t="s">
        <v>218</v>
      </c>
      <c r="E710" s="1" t="s">
        <v>71</v>
      </c>
      <c r="F710" s="1" t="s">
        <v>366</v>
      </c>
      <c r="G710" s="1" t="s">
        <v>73</v>
      </c>
      <c r="H710" s="14" cm="1">
        <f t="array" ref="H710">INDEX($T710:$AN710,MATCH(H$2,$T$2:$AN$2,0))/SUM(_xlfn._xlws.FILTER($T710:$AN711,$T$2:$AN$2=H$2))</f>
        <v>1</v>
      </c>
      <c r="I710" s="14" cm="1">
        <f t="array" ref="I710">INDEX($T710:$AN710,MATCH(I$2,$T$2:$AN$2,0))/SUM(_xlfn._xlws.FILTER($T710:$AN711,$T$2:$AN$2=I$2))</f>
        <v>1</v>
      </c>
      <c r="J710" s="14" cm="1">
        <f t="array" ref="J710">INDEX($T710:$AN710,MATCH(J$2,$T$2:$AN$2,0))/SUM(_xlfn._xlws.FILTER($T710:$AN711,$T$2:$AN$2=J$2))</f>
        <v>1</v>
      </c>
      <c r="K710" s="14" cm="1">
        <f t="array" ref="K710">INDEX($T710:$AN710,MATCH(K$2,$T$2:$AN$2,0))/SUM(_xlfn._xlws.FILTER($T710:$AN711,$T$2:$AN$2=K$2))</f>
        <v>1</v>
      </c>
      <c r="L710" s="14" cm="1">
        <f t="array" ref="L710">INDEX($T710:$AN710,MATCH(L$2,$T$2:$AN$2,0))/SUM(_xlfn._xlws.FILTER($T710:$AN711,$T$2:$AN$2=L$2))</f>
        <v>1</v>
      </c>
      <c r="M710" s="36">
        <f t="shared" ref="M710:R710" si="971">L710</f>
        <v>1</v>
      </c>
      <c r="N710" s="36">
        <f t="shared" si="971"/>
        <v>1</v>
      </c>
      <c r="O710" s="36">
        <f t="shared" si="971"/>
        <v>1</v>
      </c>
      <c r="P710" s="36">
        <f t="shared" si="971"/>
        <v>1</v>
      </c>
      <c r="Q710" s="36">
        <f t="shared" si="971"/>
        <v>1</v>
      </c>
      <c r="R710" s="36">
        <f t="shared" si="971"/>
        <v>1</v>
      </c>
      <c r="T710" s="5">
        <f>SUM(NU!C$177,NU!C$212)*1000-T711</f>
        <v>6777048.226999999</v>
      </c>
      <c r="U710" s="5">
        <f>SUM(NU!D$177,NU!D$212)*1000-U711</f>
        <v>7584169.4189999998</v>
      </c>
      <c r="V710" s="5">
        <f>SUM(NU!E$177,NU!E$212)*1000-V711</f>
        <v>8197837.7709999988</v>
      </c>
      <c r="W710" s="5">
        <f>SUM(NU!F$177,NU!F$212)*1000-W711</f>
        <v>8466566.9639999997</v>
      </c>
      <c r="X710" s="5">
        <f>SUM(NU!G$177,NU!G$212)*1000-X711</f>
        <v>7401418.4449999994</v>
      </c>
      <c r="Y710" s="5">
        <f>SUM(NU!H$177,NU!H$212)*1000-Y711</f>
        <v>8024394.1200000001</v>
      </c>
      <c r="Z710" s="5">
        <f>SUM(NU!I$177,NU!I$212)*1000-Z711</f>
        <v>8193518.9840000002</v>
      </c>
      <c r="AA710" s="5">
        <f>SUM(NU!J$177,NU!J$212)*1000-AA711</f>
        <v>7808933.4859999996</v>
      </c>
      <c r="AB710" s="5">
        <f>SUM(NU!K$177,NU!K$212)*1000-AB711</f>
        <v>8223659.7669999991</v>
      </c>
      <c r="AC710" s="5">
        <f>SUM(NU!L$177,NU!L$212)*1000-AC711</f>
        <v>7362829.6099999994</v>
      </c>
      <c r="AD710" s="5">
        <f>SUM(NU!M$177,NU!M$212)*1000-AD711</f>
        <v>7881919.3909999998</v>
      </c>
      <c r="AE710" s="5">
        <f>SUM(NU!N$177,NU!N$212)*1000-AE711</f>
        <v>7554147.6749999998</v>
      </c>
      <c r="AF710" s="5">
        <f>SUM(NU!O$177,NU!O$212)*1000-AF711</f>
        <v>7856309.5190000003</v>
      </c>
      <c r="AG710" s="5">
        <f>SUM(NU!P$177,NU!P$212)*1000-AG711</f>
        <v>7840874.8660000004</v>
      </c>
      <c r="AH710" s="5">
        <f>SUM(NU!Q$177,NU!Q$212)*1000-AH711</f>
        <v>7209653.7349999994</v>
      </c>
      <c r="AI710" s="5">
        <f>SUM(NU!R$177,NU!R$212)*1000-AI711</f>
        <v>6991752.2680000002</v>
      </c>
      <c r="AJ710" s="5">
        <f>SUM(NU!S$177,NU!S$212)*1000-AJ711</f>
        <v>6896547.1739999996</v>
      </c>
      <c r="AK710" s="5">
        <f>SUM(NU!T$177,NU!T$212)*1000-AK711</f>
        <v>8071682.7430000007</v>
      </c>
      <c r="AL710" s="5">
        <f>SUM(NU!U$177,NU!U$212)*1000-AL711</f>
        <v>7910994.7650000006</v>
      </c>
      <c r="AM710" s="5">
        <f>SUM(NU!V$177,NU!V$212)*1000-AM711</f>
        <v>7989441.9239999996</v>
      </c>
      <c r="AN710" s="5">
        <f>SUM(NU!W$177,NU!W$212)*1000-AN711</f>
        <v>8266014.3030000003</v>
      </c>
      <c r="AO710" s="18"/>
      <c r="AP710" s="18"/>
      <c r="AQ710" s="18"/>
      <c r="AR710" s="18"/>
      <c r="AS710" s="18"/>
      <c r="AT710" s="18"/>
      <c r="AU710" s="18"/>
      <c r="AV710" s="18"/>
    </row>
    <row r="711" spans="1:48" x14ac:dyDescent="0.2">
      <c r="A711" s="21" t="str">
        <f t="shared" si="923"/>
        <v>CIMS.CAN.NU.Transportation Personal.TransitService requestedCIMS.CAN.NU.Transportation Personal.Transit.Rapid Transit</v>
      </c>
      <c r="B711" s="1" t="s">
        <v>365</v>
      </c>
      <c r="C711" s="1" t="s">
        <v>218</v>
      </c>
      <c r="E711" s="1" t="s">
        <v>71</v>
      </c>
      <c r="F711" s="1" t="s">
        <v>403</v>
      </c>
      <c r="G711" s="1" t="s">
        <v>73</v>
      </c>
      <c r="H711" s="14">
        <f t="shared" ref="H711" si="972">1-H710</f>
        <v>0</v>
      </c>
      <c r="I711" s="14">
        <f t="shared" ref="I711" si="973">1-I710</f>
        <v>0</v>
      </c>
      <c r="J711" s="14">
        <f t="shared" ref="J711" si="974">1-J710</f>
        <v>0</v>
      </c>
      <c r="K711" s="14">
        <f t="shared" ref="K711" si="975">1-K710</f>
        <v>0</v>
      </c>
      <c r="L711" s="14">
        <f t="shared" ref="L711" si="976">1-L710</f>
        <v>0</v>
      </c>
      <c r="M711" s="36">
        <f t="shared" ref="M711:R711" si="977">L711</f>
        <v>0</v>
      </c>
      <c r="N711" s="36">
        <f t="shared" si="977"/>
        <v>0</v>
      </c>
      <c r="O711" s="36">
        <f t="shared" si="977"/>
        <v>0</v>
      </c>
      <c r="P711" s="36">
        <f t="shared" si="977"/>
        <v>0</v>
      </c>
      <c r="Q711" s="36">
        <f t="shared" si="977"/>
        <v>0</v>
      </c>
      <c r="R711" s="36">
        <f t="shared" si="977"/>
        <v>0</v>
      </c>
      <c r="T711" s="48">
        <v>0</v>
      </c>
      <c r="U711" s="48">
        <v>0</v>
      </c>
      <c r="V711" s="48">
        <v>0</v>
      </c>
      <c r="W711" s="48">
        <v>0</v>
      </c>
      <c r="X711" s="48">
        <v>0</v>
      </c>
      <c r="Y711" s="48">
        <v>0</v>
      </c>
      <c r="Z711" s="48">
        <v>0</v>
      </c>
      <c r="AA711" s="48">
        <v>0</v>
      </c>
      <c r="AB711" s="48">
        <v>0</v>
      </c>
      <c r="AC711" s="48">
        <v>0</v>
      </c>
      <c r="AD711" s="48">
        <v>0</v>
      </c>
      <c r="AE711" s="48">
        <v>0</v>
      </c>
      <c r="AF711" s="48">
        <v>0</v>
      </c>
      <c r="AG711" s="48">
        <v>0</v>
      </c>
      <c r="AH711" s="48">
        <v>0</v>
      </c>
      <c r="AI711" s="48">
        <v>0</v>
      </c>
      <c r="AJ711" s="48">
        <v>0</v>
      </c>
      <c r="AK711" s="48">
        <v>0</v>
      </c>
      <c r="AL711" s="48">
        <v>0</v>
      </c>
      <c r="AM711" s="48">
        <v>0</v>
      </c>
      <c r="AN711" s="48">
        <v>0</v>
      </c>
      <c r="AO711" s="18"/>
      <c r="AP711" s="18"/>
      <c r="AQ711" s="18"/>
      <c r="AR711" s="18"/>
      <c r="AS711" s="18"/>
      <c r="AT711" s="18"/>
      <c r="AU711" s="18"/>
      <c r="AV711" s="18"/>
    </row>
    <row r="712" spans="1:48" x14ac:dyDescent="0.2">
      <c r="A712" s="21" t="str">
        <f t="shared" si="923"/>
        <v>CIMS.CAN.NU.Transportation Personal.Transit.Public BusOutput</v>
      </c>
      <c r="B712" s="1" t="s">
        <v>366</v>
      </c>
      <c r="C712" s="1" t="s">
        <v>218</v>
      </c>
      <c r="E712" s="1" t="s">
        <v>78</v>
      </c>
      <c r="G712" s="1" t="s">
        <v>139</v>
      </c>
      <c r="H712" s="14">
        <f>T712</f>
        <v>778.19774759284121</v>
      </c>
      <c r="I712" s="14"/>
      <c r="J712" s="14"/>
      <c r="K712" s="14"/>
      <c r="L712" s="14"/>
      <c r="M712" s="14"/>
      <c r="N712" s="14"/>
      <c r="O712" s="14"/>
      <c r="P712" s="14"/>
      <c r="Q712" s="14"/>
      <c r="R712" s="14"/>
      <c r="T712" s="5">
        <f>AVERAGE(CAN!C$218:W$218)/1000</f>
        <v>778.19774759284121</v>
      </c>
      <c r="U712" s="5"/>
      <c r="V712" s="5"/>
      <c r="W712" s="5"/>
      <c r="X712" s="5"/>
      <c r="Y712" s="5"/>
      <c r="Z712" s="5"/>
      <c r="AA712" s="5"/>
      <c r="AB712" s="5"/>
      <c r="AC712" s="5"/>
      <c r="AD712" s="5"/>
      <c r="AE712" s="5"/>
      <c r="AF712" s="5"/>
      <c r="AG712" s="5"/>
      <c r="AH712" s="5"/>
      <c r="AI712" s="5"/>
      <c r="AJ712" s="5"/>
      <c r="AK712" s="5"/>
      <c r="AL712" s="5"/>
      <c r="AM712" s="5"/>
      <c r="AN712" s="5"/>
      <c r="AO712" s="18"/>
      <c r="AP712" s="18"/>
      <c r="AQ712" s="18"/>
      <c r="AR712" s="18"/>
      <c r="AS712" s="18"/>
      <c r="AT712" s="18"/>
      <c r="AU712" s="18"/>
      <c r="AV712" s="18"/>
    </row>
    <row r="713" spans="1:48" x14ac:dyDescent="0.2">
      <c r="A713" s="21" t="str">
        <f t="shared" si="923"/>
        <v>CIMS.CAN.NU.Transportation Personal.Transit.Public BusFerry UrbanOutput</v>
      </c>
      <c r="B713" s="1" t="s">
        <v>366</v>
      </c>
      <c r="C713" s="1" t="s">
        <v>218</v>
      </c>
      <c r="D713" s="1" t="s">
        <v>416</v>
      </c>
      <c r="E713" s="1" t="s">
        <v>78</v>
      </c>
      <c r="G713" s="1" t="s">
        <v>139</v>
      </c>
      <c r="H713" s="14">
        <f>5127000*3.24/4/1000</f>
        <v>4152.8700000000008</v>
      </c>
      <c r="I713" s="14"/>
      <c r="J713" s="14"/>
      <c r="K713" s="14"/>
      <c r="L713" s="14"/>
      <c r="M713" s="14"/>
      <c r="N713" s="14"/>
      <c r="O713" s="14"/>
      <c r="P713" s="14"/>
      <c r="Q713" s="14"/>
      <c r="R713" s="14"/>
      <c r="T713" s="1" t="s">
        <v>421</v>
      </c>
      <c r="U713" s="5"/>
      <c r="V713" s="5"/>
      <c r="W713" s="5"/>
      <c r="X713" s="5"/>
      <c r="Y713" s="5"/>
      <c r="Z713" s="5"/>
      <c r="AA713" s="5"/>
      <c r="AB713" s="5"/>
      <c r="AC713" s="5"/>
      <c r="AD713" s="5"/>
      <c r="AE713" s="5"/>
      <c r="AF713" s="5"/>
      <c r="AG713" s="5"/>
      <c r="AH713" s="5"/>
      <c r="AI713" s="5"/>
      <c r="AJ713" s="5"/>
      <c r="AK713" s="5"/>
      <c r="AL713" s="5"/>
      <c r="AM713" s="5"/>
      <c r="AN713" s="5"/>
      <c r="AO713" s="18"/>
      <c r="AP713" s="18"/>
      <c r="AQ713" s="18"/>
      <c r="AR713" s="18"/>
      <c r="AS713" s="18"/>
      <c r="AT713" s="18"/>
      <c r="AU713" s="18"/>
      <c r="AV713" s="18"/>
    </row>
    <row r="714" spans="1:48" x14ac:dyDescent="0.2">
      <c r="A714" s="21" t="str">
        <f t="shared" si="923"/>
        <v>CIMS.CAN.NU.Transportation Personal.Transit.Public BusBus Urban DieselMarket share</v>
      </c>
      <c r="B714" s="1" t="s">
        <v>366</v>
      </c>
      <c r="C714" s="1" t="s">
        <v>218</v>
      </c>
      <c r="D714" s="1" t="s">
        <v>224</v>
      </c>
      <c r="E714" s="1" t="s">
        <v>72</v>
      </c>
      <c r="G714" s="1" t="s">
        <v>73</v>
      </c>
      <c r="H714" s="14">
        <f t="shared" ref="H714" si="978">T714/SUM(T714:T715)</f>
        <v>0.94115592839945783</v>
      </c>
      <c r="I714" s="14"/>
      <c r="J714" s="14"/>
      <c r="K714" s="14"/>
      <c r="L714" s="14"/>
      <c r="M714" s="14"/>
      <c r="N714" s="14"/>
      <c r="O714" s="14"/>
      <c r="P714" s="14"/>
      <c r="Q714" s="14"/>
      <c r="R714" s="14"/>
      <c r="T714" s="14">
        <f>NU!C$236</f>
        <v>0.86118955929783758</v>
      </c>
      <c r="U714" s="14"/>
      <c r="V714" s="14"/>
      <c r="W714" s="14"/>
      <c r="X714" s="14"/>
      <c r="Y714" s="14"/>
      <c r="Z714" s="14"/>
      <c r="AA714" s="14"/>
      <c r="AB714" s="14"/>
      <c r="AC714" s="14"/>
      <c r="AD714" s="14"/>
      <c r="AE714" s="14"/>
      <c r="AF714" s="14"/>
      <c r="AG714" s="14"/>
      <c r="AH714" s="14"/>
      <c r="AI714" s="14"/>
      <c r="AJ714" s="14"/>
      <c r="AK714" s="14"/>
      <c r="AL714" s="14"/>
      <c r="AM714" s="14"/>
      <c r="AN714" s="14"/>
      <c r="AO714" s="18"/>
      <c r="AP714" s="18"/>
      <c r="AQ714" s="18"/>
      <c r="AR714" s="18"/>
      <c r="AS714" s="18"/>
      <c r="AT714" s="18"/>
      <c r="AU714" s="18"/>
      <c r="AV714" s="18"/>
    </row>
    <row r="715" spans="1:48" x14ac:dyDescent="0.2">
      <c r="A715" s="21" t="str">
        <f t="shared" si="923"/>
        <v>CIMS.CAN.NU.Transportation Personal.Transit.Public BusBus Urban NGMarket share</v>
      </c>
      <c r="B715" s="1" t="s">
        <v>366</v>
      </c>
      <c r="C715" s="1" t="s">
        <v>218</v>
      </c>
      <c r="D715" s="1" t="s">
        <v>126</v>
      </c>
      <c r="E715" s="1" t="s">
        <v>72</v>
      </c>
      <c r="G715" s="1" t="s">
        <v>73</v>
      </c>
      <c r="H715" s="14">
        <f t="shared" ref="H715" si="979">T715/SUM(T714:T715)</f>
        <v>5.8844071600542169E-2</v>
      </c>
      <c r="I715" s="14"/>
      <c r="J715" s="14"/>
      <c r="K715" s="14"/>
      <c r="L715" s="14"/>
      <c r="M715" s="14"/>
      <c r="N715" s="14"/>
      <c r="O715" s="14"/>
      <c r="P715" s="14"/>
      <c r="Q715" s="14"/>
      <c r="R715" s="14"/>
      <c r="T715" s="14">
        <f>NU!C$241</f>
        <v>5.3844319054698421E-2</v>
      </c>
      <c r="U715" s="14"/>
      <c r="V715" s="5"/>
      <c r="W715" s="5"/>
      <c r="X715" s="5"/>
      <c r="Y715" s="5"/>
      <c r="Z715" s="5"/>
      <c r="AA715" s="5"/>
      <c r="AB715" s="5"/>
      <c r="AC715" s="5"/>
      <c r="AD715" s="5"/>
      <c r="AE715" s="5"/>
      <c r="AF715" s="5"/>
      <c r="AG715" s="5"/>
      <c r="AH715" s="5"/>
      <c r="AI715" s="5"/>
      <c r="AJ715" s="5"/>
      <c r="AK715" s="5"/>
      <c r="AL715" s="5"/>
      <c r="AM715" s="5"/>
      <c r="AN715" s="5"/>
      <c r="AO715" s="18"/>
      <c r="AP715" s="18"/>
      <c r="AQ715" s="18"/>
      <c r="AR715" s="18"/>
      <c r="AS715" s="18"/>
      <c r="AT715" s="18"/>
    </row>
    <row r="716" spans="1:48" x14ac:dyDescent="0.2">
      <c r="A716" s="21" t="str">
        <f t="shared" si="923"/>
        <v>CIMS.CAN.NU.Transportation Personal.Transit.Public BusBus Urban ElectricMarket share</v>
      </c>
      <c r="B716" s="1" t="s">
        <v>366</v>
      </c>
      <c r="C716" s="1" t="s">
        <v>218</v>
      </c>
      <c r="D716" s="1" t="s">
        <v>127</v>
      </c>
      <c r="E716" s="1" t="s">
        <v>72</v>
      </c>
      <c r="G716" s="1" t="s">
        <v>73</v>
      </c>
      <c r="H716" s="14">
        <f t="shared" ref="H716" si="980">T716</f>
        <v>0</v>
      </c>
      <c r="I716" s="14"/>
      <c r="J716" s="14"/>
      <c r="K716" s="14"/>
      <c r="L716" s="14"/>
      <c r="M716" s="14"/>
      <c r="N716" s="14"/>
      <c r="O716" s="14"/>
      <c r="P716" s="14"/>
      <c r="Q716" s="14"/>
      <c r="R716" s="14"/>
      <c r="T716" s="36">
        <v>0</v>
      </c>
      <c r="U716" s="14"/>
      <c r="V716" s="5"/>
      <c r="W716" s="5"/>
      <c r="X716" s="5"/>
      <c r="Y716" s="5"/>
      <c r="Z716" s="5"/>
      <c r="AA716" s="5"/>
      <c r="AB716" s="5"/>
      <c r="AC716" s="5"/>
      <c r="AD716" s="5"/>
      <c r="AE716" s="5"/>
      <c r="AF716" s="5"/>
      <c r="AG716" s="5"/>
      <c r="AH716" s="5"/>
      <c r="AI716" s="5"/>
      <c r="AJ716" s="5"/>
      <c r="AK716" s="5"/>
      <c r="AL716" s="5"/>
      <c r="AM716" s="5"/>
      <c r="AN716" s="5"/>
      <c r="AO716" s="18"/>
      <c r="AP716" s="18"/>
      <c r="AQ716" s="18"/>
      <c r="AR716" s="18"/>
      <c r="AS716" s="18"/>
      <c r="AT716" s="18"/>
    </row>
    <row r="717" spans="1:48" x14ac:dyDescent="0.2">
      <c r="A717" s="21" t="str">
        <f t="shared" si="923"/>
        <v>CIMS.CAN.NU.Transportation Personal.Transit.Public BusFerry UrbanMarket share</v>
      </c>
      <c r="B717" s="1" t="s">
        <v>366</v>
      </c>
      <c r="C717" s="1" t="s">
        <v>218</v>
      </c>
      <c r="D717" s="1" t="s">
        <v>416</v>
      </c>
      <c r="E717" s="1" t="s">
        <v>72</v>
      </c>
      <c r="G717" s="1" t="s">
        <v>73</v>
      </c>
      <c r="H717" s="14">
        <v>0</v>
      </c>
      <c r="I717" s="14"/>
      <c r="J717" s="14"/>
      <c r="K717" s="14"/>
      <c r="L717" s="14"/>
      <c r="M717" s="14"/>
      <c r="N717" s="14"/>
      <c r="O717" s="14"/>
      <c r="P717" s="14"/>
      <c r="Q717" s="14"/>
      <c r="R717" s="14"/>
      <c r="T717" s="5"/>
      <c r="U717" s="5"/>
      <c r="V717" s="5"/>
      <c r="W717" s="5"/>
      <c r="X717" s="5"/>
      <c r="Y717" s="5"/>
      <c r="Z717" s="5"/>
      <c r="AA717" s="5"/>
      <c r="AB717" s="5"/>
      <c r="AC717" s="5"/>
      <c r="AD717" s="5"/>
      <c r="AE717" s="5"/>
      <c r="AF717" s="5"/>
      <c r="AG717" s="5"/>
      <c r="AH717" s="5"/>
      <c r="AI717" s="5"/>
      <c r="AJ717" s="5"/>
      <c r="AK717" s="5"/>
      <c r="AL717" s="5"/>
      <c r="AM717" s="5"/>
      <c r="AN717" s="5"/>
      <c r="AO717" s="18"/>
      <c r="AP717" s="18"/>
      <c r="AQ717" s="18"/>
      <c r="AR717" s="18"/>
      <c r="AS717" s="18"/>
      <c r="AT717" s="18"/>
    </row>
    <row r="718" spans="1:48" x14ac:dyDescent="0.2">
      <c r="A718" s="21" t="str">
        <f t="shared" si="923"/>
        <v>CIMS.CAN.NU.Transportation Personal.Transit.Public BusBus Urban DieselService requestedCIMS.CAN.NU.Fuel Blends.Diesel_Transportation</v>
      </c>
      <c r="B718" s="1" t="s">
        <v>366</v>
      </c>
      <c r="C718" s="1" t="s">
        <v>218</v>
      </c>
      <c r="D718" s="1" t="s">
        <v>224</v>
      </c>
      <c r="E718" s="1" t="s">
        <v>71</v>
      </c>
      <c r="F718" s="1" t="s">
        <v>442</v>
      </c>
      <c r="G718" s="1" t="s">
        <v>68</v>
      </c>
      <c r="H718" s="14" cm="1">
        <f t="array" ref="H718">TREND($T718:$AM718,$T$2:$AM$2,H$1)</f>
        <v>1.2511627298490628</v>
      </c>
      <c r="I718" s="14" cm="1">
        <f t="array" ref="I718">TREND($T718:$AM718,$T$2:$AM$2,I$1)</f>
        <v>1.2398944819320414</v>
      </c>
      <c r="J718" s="14" cm="1">
        <f t="array" ref="J718">TREND($T718:$AM718,$T$2:$AM$2,J$1)</f>
        <v>1.2286262340150209</v>
      </c>
      <c r="K718" s="14" cm="1">
        <f t="array" ref="K718">TREND($T718:$AM718,$T$2:$AM$2,K$1)</f>
        <v>1.2173579860979995</v>
      </c>
      <c r="L718" s="14" cm="1">
        <f t="array" ref="L718">TREND($T718:$AM718,$T$2:$AM$2,L$1)</f>
        <v>1.2083433877643825</v>
      </c>
      <c r="M718" s="49">
        <f t="shared" ref="M718:R718" si="981">L718</f>
        <v>1.2083433877643825</v>
      </c>
      <c r="N718" s="49">
        <f t="shared" si="981"/>
        <v>1.2083433877643825</v>
      </c>
      <c r="O718" s="49">
        <f t="shared" si="981"/>
        <v>1.2083433877643825</v>
      </c>
      <c r="P718" s="49">
        <f t="shared" si="981"/>
        <v>1.2083433877643825</v>
      </c>
      <c r="Q718" s="49">
        <f t="shared" si="981"/>
        <v>1.2083433877643825</v>
      </c>
      <c r="R718" s="49">
        <f t="shared" si="981"/>
        <v>1.2083433877643825</v>
      </c>
      <c r="T718" s="14">
        <f>Inputs!$C$92/Inputs!$D$10*CAN!C$232/CAN!$C$232</f>
        <v>1.4176470588235295</v>
      </c>
      <c r="U718" s="14">
        <f>Inputs!$C$92/Inputs!$D$10*CAN!D$232/CAN!$C$232</f>
        <v>1.2690802154439071</v>
      </c>
      <c r="V718" s="14">
        <f>Inputs!$C$92/Inputs!$D$10*CAN!E$232/CAN!$C$232</f>
        <v>1.2735267252697995</v>
      </c>
      <c r="W718" s="14">
        <f>Inputs!$C$92/Inputs!$D$10*CAN!F$232/CAN!$C$232</f>
        <v>1.2685692119514134</v>
      </c>
      <c r="X718" s="14">
        <f>Inputs!$C$92/Inputs!$D$10*CAN!G$232/CAN!$C$232</f>
        <v>1.2163179810588485</v>
      </c>
      <c r="Y718" s="14">
        <f>Inputs!$C$92/Inputs!$D$10*CAN!H$232/CAN!$C$232</f>
        <v>1.1197375307588642</v>
      </c>
      <c r="Z718" s="14">
        <f>Inputs!$C$92/Inputs!$D$10*CAN!I$232/CAN!$C$232</f>
        <v>1.0473947010048414</v>
      </c>
      <c r="AA718" s="14">
        <f>Inputs!$C$92/Inputs!$D$10*CAN!J$232/CAN!$C$232</f>
        <v>1.3302811891041566</v>
      </c>
      <c r="AB718" s="14">
        <f>Inputs!$C$92/Inputs!$D$10*CAN!K$232/CAN!$C$232</f>
        <v>1.3013592316202727</v>
      </c>
      <c r="AC718" s="14">
        <f>Inputs!$C$92/Inputs!$D$10*CAN!L$232/CAN!$C$232</f>
        <v>1.2230536496149322</v>
      </c>
      <c r="AD718" s="14">
        <f>Inputs!$C$92/Inputs!$D$10*CAN!M$232/CAN!$C$232</f>
        <v>1.2087261873996911</v>
      </c>
      <c r="AE718" s="14">
        <f>Inputs!$C$92/Inputs!$D$10*CAN!N$232/CAN!$C$232</f>
        <v>1.1185259447817428</v>
      </c>
      <c r="AF718" s="14">
        <f>Inputs!$C$92/Inputs!$D$10*CAN!O$232/CAN!$C$232</f>
        <v>1.0890745237507291</v>
      </c>
      <c r="AG718" s="14">
        <f>Inputs!$C$92/Inputs!$D$10*CAN!P$232/CAN!$C$232</f>
        <v>1.2135485107924859</v>
      </c>
      <c r="AH718" s="14">
        <f>Inputs!$C$92/Inputs!$D$10*CAN!Q$232/CAN!$C$232</f>
        <v>1.2146147738528512</v>
      </c>
      <c r="AI718" s="14">
        <f>Inputs!$C$92/Inputs!$D$10*CAN!R$232/CAN!$C$232</f>
        <v>1.2170577632256474</v>
      </c>
      <c r="AJ718" s="14">
        <f>Inputs!$C$92/Inputs!$D$10*CAN!S$232/CAN!$C$232</f>
        <v>1.3469617305929995</v>
      </c>
      <c r="AK718" s="14">
        <f>Inputs!$C$92/Inputs!$D$10*CAN!T$232/CAN!$C$232</f>
        <v>1.2023776587360067</v>
      </c>
      <c r="AL718" s="14">
        <f>Inputs!$C$92/Inputs!$D$10*CAN!U$232/CAN!$C$232</f>
        <v>1.261368449723584</v>
      </c>
      <c r="AM718" s="14">
        <f>Inputs!$C$92/Inputs!$D$10*CAN!V$232/CAN!$C$232</f>
        <v>1.255838138628155</v>
      </c>
      <c r="AN718" s="36"/>
      <c r="AO718" s="18"/>
      <c r="AP718" s="18"/>
      <c r="AQ718" s="18"/>
      <c r="AR718" s="18"/>
      <c r="AS718" s="18"/>
      <c r="AT718" s="18"/>
    </row>
    <row r="719" spans="1:48" x14ac:dyDescent="0.2">
      <c r="A719" s="21" t="str">
        <f t="shared" si="923"/>
        <v>CIMS.CAN.NU.Transportation Personal.Transit.Rapid TransitLight RailService requestedCIMS.CAN.NU.Electricity</v>
      </c>
      <c r="B719" s="1" t="s">
        <v>403</v>
      </c>
      <c r="C719" s="1" t="s">
        <v>218</v>
      </c>
      <c r="D719" s="1" t="s">
        <v>129</v>
      </c>
      <c r="E719" s="1" t="s">
        <v>71</v>
      </c>
      <c r="F719" s="1" t="s">
        <v>367</v>
      </c>
      <c r="G719" s="1" t="s">
        <v>68</v>
      </c>
      <c r="H719" s="14">
        <f t="shared" ref="H719:H722" si="982">T719</f>
        <v>0.26333333333333331</v>
      </c>
      <c r="I719" s="14"/>
      <c r="J719" s="14"/>
      <c r="K719" s="14"/>
      <c r="L719" s="14"/>
      <c r="M719" s="14"/>
      <c r="N719" s="14"/>
      <c r="O719" s="14"/>
      <c r="P719" s="14"/>
      <c r="Q719" s="14"/>
      <c r="R719" s="14"/>
      <c r="T719" s="14">
        <f>Inputs!$C$90/Inputs!$D$11</f>
        <v>0.26333333333333331</v>
      </c>
      <c r="U719" s="14"/>
      <c r="V719" s="5"/>
      <c r="W719" s="5"/>
      <c r="X719" s="5"/>
      <c r="Y719" s="5"/>
      <c r="Z719" s="5"/>
      <c r="AA719" s="5"/>
      <c r="AB719" s="5"/>
      <c r="AC719" s="5"/>
      <c r="AD719" s="5"/>
      <c r="AE719" s="5"/>
      <c r="AF719" s="5"/>
      <c r="AG719" s="5"/>
      <c r="AH719" s="5"/>
      <c r="AI719" s="5"/>
      <c r="AJ719" s="5"/>
      <c r="AK719" s="5"/>
      <c r="AL719" s="5"/>
      <c r="AM719" s="5"/>
      <c r="AN719" s="5"/>
      <c r="AO719" s="18"/>
      <c r="AP719" s="18"/>
      <c r="AQ719" s="18"/>
      <c r="AR719" s="18"/>
      <c r="AS719" s="18"/>
      <c r="AT719" s="18"/>
    </row>
    <row r="720" spans="1:48" x14ac:dyDescent="0.2">
      <c r="A720" s="21" t="str">
        <f t="shared" si="923"/>
        <v>CIMS.CAN.NU.Transportation Personal.Intercity BusOutput</v>
      </c>
      <c r="B720" s="1" t="s">
        <v>368</v>
      </c>
      <c r="C720" s="1" t="s">
        <v>218</v>
      </c>
      <c r="E720" s="1" t="s">
        <v>78</v>
      </c>
      <c r="G720" s="1" t="s">
        <v>139</v>
      </c>
      <c r="H720" s="14">
        <f t="shared" si="982"/>
        <v>956.73357798106247</v>
      </c>
      <c r="I720" s="14"/>
      <c r="J720" s="14"/>
      <c r="K720" s="14"/>
      <c r="L720" s="14"/>
      <c r="M720" s="14"/>
      <c r="N720" s="14"/>
      <c r="O720" s="14"/>
      <c r="P720" s="14"/>
      <c r="Q720" s="14"/>
      <c r="R720" s="14"/>
      <c r="T720" s="14">
        <f>AVERAGE(CAN!C$253:W$253)/1000</f>
        <v>956.73357798106247</v>
      </c>
      <c r="U720" s="14"/>
      <c r="V720" s="5"/>
      <c r="W720" s="5"/>
      <c r="X720" s="5"/>
      <c r="Y720" s="5"/>
      <c r="Z720" s="5"/>
      <c r="AA720" s="5"/>
      <c r="AB720" s="5"/>
      <c r="AC720" s="5"/>
      <c r="AD720" s="5"/>
      <c r="AE720" s="5"/>
      <c r="AF720" s="5"/>
      <c r="AG720" s="5"/>
      <c r="AH720" s="5"/>
      <c r="AI720" s="5"/>
      <c r="AJ720" s="5"/>
      <c r="AK720" s="5"/>
      <c r="AL720" s="5"/>
      <c r="AM720" s="5"/>
      <c r="AN720" s="5"/>
      <c r="AO720" s="18"/>
      <c r="AP720" s="18"/>
      <c r="AQ720" s="18"/>
      <c r="AR720" s="18"/>
      <c r="AS720" s="18"/>
      <c r="AT720" s="18"/>
    </row>
    <row r="721" spans="1:48" x14ac:dyDescent="0.2">
      <c r="A721" s="21" t="str">
        <f t="shared" si="923"/>
        <v>CIMS.CAN.NU.Transportation Personal.Intercity BusBus Intercity DieselMarket share</v>
      </c>
      <c r="B721" s="1" t="s">
        <v>368</v>
      </c>
      <c r="C721" s="1" t="s">
        <v>218</v>
      </c>
      <c r="D721" s="1" t="s">
        <v>223</v>
      </c>
      <c r="E721" s="1" t="s">
        <v>72</v>
      </c>
      <c r="G721" s="1" t="s">
        <v>73</v>
      </c>
      <c r="H721" s="14">
        <f t="shared" si="982"/>
        <v>0.91447177025956228</v>
      </c>
      <c r="I721" s="14"/>
      <c r="J721" s="14"/>
      <c r="K721" s="14"/>
      <c r="L721" s="14"/>
      <c r="M721" s="14"/>
      <c r="N721" s="14"/>
      <c r="O721" s="14"/>
      <c r="P721" s="14"/>
      <c r="Q721" s="14"/>
      <c r="R721" s="14"/>
      <c r="T721" s="14">
        <f>NU!C$271</f>
        <v>0.91447177025956228</v>
      </c>
      <c r="U721" s="14"/>
      <c r="V721" s="5"/>
      <c r="W721" s="5"/>
      <c r="X721" s="5"/>
      <c r="Y721" s="5"/>
      <c r="Z721" s="5"/>
      <c r="AA721" s="5"/>
      <c r="AB721" s="5"/>
      <c r="AC721" s="5"/>
      <c r="AD721" s="5"/>
      <c r="AE721" s="5"/>
      <c r="AF721" s="5"/>
      <c r="AG721" s="5"/>
      <c r="AH721" s="5"/>
      <c r="AI721" s="5"/>
      <c r="AJ721" s="5"/>
      <c r="AK721" s="5"/>
      <c r="AL721" s="5"/>
      <c r="AM721" s="5"/>
      <c r="AN721" s="5"/>
      <c r="AO721" s="18"/>
      <c r="AP721" s="18"/>
      <c r="AQ721" s="18"/>
      <c r="AR721" s="18"/>
      <c r="AS721" s="18"/>
      <c r="AT721" s="18"/>
    </row>
    <row r="722" spans="1:48" x14ac:dyDescent="0.2">
      <c r="A722" s="21" t="str">
        <f t="shared" si="923"/>
        <v>CIMS.CAN.NU.Transportation Personal.Intercity BusBus Intercity GasolineMarket share</v>
      </c>
      <c r="B722" s="1" t="s">
        <v>368</v>
      </c>
      <c r="C722" s="1" t="s">
        <v>218</v>
      </c>
      <c r="D722" s="1" t="s">
        <v>131</v>
      </c>
      <c r="E722" s="1" t="s">
        <v>72</v>
      </c>
      <c r="G722" s="1" t="s">
        <v>73</v>
      </c>
      <c r="H722" s="14">
        <f t="shared" si="982"/>
        <v>8.5528229740437806E-2</v>
      </c>
      <c r="I722" s="14"/>
      <c r="J722" s="14"/>
      <c r="K722" s="14"/>
      <c r="L722" s="14"/>
      <c r="M722" s="14"/>
      <c r="N722" s="14"/>
      <c r="O722" s="14"/>
      <c r="P722" s="14"/>
      <c r="Q722" s="14"/>
      <c r="R722" s="14"/>
      <c r="T722" s="14">
        <f>NU!C$273</f>
        <v>8.5528229740437806E-2</v>
      </c>
      <c r="U722" s="14"/>
      <c r="V722" s="14"/>
      <c r="W722" s="14"/>
      <c r="X722" s="14"/>
      <c r="Y722" s="14"/>
      <c r="Z722" s="14"/>
      <c r="AA722" s="14"/>
      <c r="AB722" s="14"/>
      <c r="AC722" s="14"/>
      <c r="AD722" s="14"/>
      <c r="AE722" s="14"/>
      <c r="AF722" s="14"/>
      <c r="AG722" s="14"/>
      <c r="AH722" s="14"/>
      <c r="AI722" s="14"/>
      <c r="AJ722" s="14"/>
      <c r="AK722" s="14"/>
      <c r="AL722" s="14"/>
      <c r="AM722" s="14"/>
      <c r="AN722" s="14"/>
      <c r="AO722" s="35"/>
      <c r="AP722" s="35"/>
      <c r="AQ722" s="35"/>
      <c r="AR722" s="35"/>
      <c r="AS722" s="35"/>
      <c r="AT722" s="35"/>
    </row>
    <row r="723" spans="1:48" x14ac:dyDescent="0.2">
      <c r="A723" s="21" t="str">
        <f t="shared" si="923"/>
        <v>CIMS.CAN.NU.Transportation Personal.Intercity BusBus Intercity DieselService requestedCIMS.CAN.NU.Fuel Blends.Diesel_Transportation</v>
      </c>
      <c r="B723" s="1" t="s">
        <v>368</v>
      </c>
      <c r="C723" s="1" t="s">
        <v>218</v>
      </c>
      <c r="D723" s="1" t="s">
        <v>223</v>
      </c>
      <c r="E723" s="1" t="s">
        <v>71</v>
      </c>
      <c r="F723" s="1" t="s">
        <v>442</v>
      </c>
      <c r="G723" s="1" t="s">
        <v>68</v>
      </c>
      <c r="H723" s="14" cm="1">
        <f t="array" ref="H723">TREND($T723:$AM723,$T$2:$AM$2,H$1)</f>
        <v>0.84748827491499767</v>
      </c>
      <c r="I723" s="14" cm="1">
        <f t="array" ref="I723">TREND($T723:$AM723,$T$2:$AM$2,I$1)</f>
        <v>0.7858271198561475</v>
      </c>
      <c r="J723" s="14" cm="1">
        <f t="array" ref="J723">TREND($T723:$AM723,$T$2:$AM$2,J$1)</f>
        <v>0.72416596479729733</v>
      </c>
      <c r="K723" s="14" cm="1">
        <f t="array" ref="K723">TREND($T723:$AM723,$T$2:$AM$2,K$1)</f>
        <v>0.66250480973845072</v>
      </c>
      <c r="L723" s="14" cm="1">
        <f t="array" ref="L723">TREND($T723:$AM723,$T$2:$AM$2,L$1)</f>
        <v>0.61317588569136916</v>
      </c>
      <c r="M723" s="49">
        <f t="shared" ref="M723:R723" si="983">L723</f>
        <v>0.61317588569136916</v>
      </c>
      <c r="N723" s="49">
        <f t="shared" si="983"/>
        <v>0.61317588569136916</v>
      </c>
      <c r="O723" s="49">
        <f t="shared" si="983"/>
        <v>0.61317588569136916</v>
      </c>
      <c r="P723" s="49">
        <f t="shared" si="983"/>
        <v>0.61317588569136916</v>
      </c>
      <c r="Q723" s="49">
        <f t="shared" si="983"/>
        <v>0.61317588569136916</v>
      </c>
      <c r="R723" s="49">
        <f t="shared" si="983"/>
        <v>0.61317588569136916</v>
      </c>
      <c r="T723" s="14">
        <f>NU!C$267*1000</f>
        <v>0.79505616535292301</v>
      </c>
      <c r="U723" s="14">
        <f>NU!D$267*1000</f>
        <v>0.80831986207992523</v>
      </c>
      <c r="V723" s="14">
        <f>NU!E$267*1000</f>
        <v>0.77701362300342625</v>
      </c>
      <c r="W723" s="14">
        <f>NU!F$267*1000</f>
        <v>0.77435397212330437</v>
      </c>
      <c r="X723" s="14">
        <f>NU!G$267*1000</f>
        <v>0.75939964915991198</v>
      </c>
      <c r="Y723" s="14">
        <f>NU!H$267*1000</f>
        <v>0.7452024969675668</v>
      </c>
      <c r="Z723" s="14">
        <f>NU!I$267*1000</f>
        <v>0.84669933939765218</v>
      </c>
      <c r="AA723" s="14">
        <f>NU!J$267*1000</f>
        <v>0.76681703936696921</v>
      </c>
      <c r="AB723" s="14">
        <f>NU!K$267*1000</f>
        <v>0.81967633105129967</v>
      </c>
      <c r="AC723" s="14">
        <f>NU!L$267*1000</f>
        <v>0.6867682408918544</v>
      </c>
      <c r="AD723" s="14">
        <f>NU!M$267*1000</f>
        <v>0.76452456230521615</v>
      </c>
      <c r="AE723" s="14">
        <f>NU!N$267*1000</f>
        <v>0.70171651479745956</v>
      </c>
      <c r="AF723" s="14">
        <f>NU!O$267*1000</f>
        <v>0.78013644501431056</v>
      </c>
      <c r="AG723" s="14">
        <f>NU!P$267*1000</f>
        <v>0.73320780706236466</v>
      </c>
      <c r="AH723" s="14">
        <f>NU!Q$267*1000</f>
        <v>0.90966480148824203</v>
      </c>
      <c r="AI723" s="14">
        <f>NU!R$267*1000</f>
        <v>0.80597612815274733</v>
      </c>
      <c r="AJ723" s="14">
        <f>NU!S$267*1000</f>
        <v>0.73382354292200269</v>
      </c>
      <c r="AK723" s="14">
        <f>NU!T$267*1000</f>
        <v>0.5131425335383597</v>
      </c>
      <c r="AL723" s="14">
        <f>NU!U$267*1000</f>
        <v>0.43782209375980785</v>
      </c>
      <c r="AM723" s="14">
        <f>NU!V$267*1000</f>
        <v>0.44732045762830236</v>
      </c>
      <c r="AN723" s="36"/>
      <c r="AO723" s="18"/>
      <c r="AP723" s="18"/>
      <c r="AQ723" s="18"/>
      <c r="AR723" s="18"/>
      <c r="AS723" s="18"/>
      <c r="AT723" s="18"/>
    </row>
    <row r="724" spans="1:48" x14ac:dyDescent="0.2">
      <c r="A724" s="21" t="str">
        <f t="shared" si="923"/>
        <v>CIMS.CAN.NU.Transportation Personal.Intercity BusBus Intercity GasolineService requestedCIMS.CAN.NU.Fuel Blends.Gasoline_Transportation</v>
      </c>
      <c r="B724" s="1" t="s">
        <v>368</v>
      </c>
      <c r="C724" s="1" t="s">
        <v>218</v>
      </c>
      <c r="D724" s="1" t="s">
        <v>131</v>
      </c>
      <c r="E724" s="1" t="s">
        <v>71</v>
      </c>
      <c r="F724" s="1" t="s">
        <v>458</v>
      </c>
      <c r="G724" s="1" t="s">
        <v>68</v>
      </c>
      <c r="H724" s="36">
        <f t="shared" ref="H724" si="984">H723</f>
        <v>0.84748827491499767</v>
      </c>
      <c r="I724" s="36">
        <f t="shared" ref="I724" si="985">I723</f>
        <v>0.7858271198561475</v>
      </c>
      <c r="J724" s="36">
        <f t="shared" ref="J724" si="986">J723</f>
        <v>0.72416596479729733</v>
      </c>
      <c r="K724" s="36">
        <f t="shared" ref="K724" si="987">K723</f>
        <v>0.66250480973845072</v>
      </c>
      <c r="L724" s="36">
        <f t="shared" ref="L724" si="988">L723</f>
        <v>0.61317588569136916</v>
      </c>
      <c r="M724" s="36">
        <f t="shared" ref="M724" si="989">M723</f>
        <v>0.61317588569136916</v>
      </c>
      <c r="N724" s="36">
        <f t="shared" ref="N724" si="990">N723</f>
        <v>0.61317588569136916</v>
      </c>
      <c r="O724" s="36">
        <f t="shared" ref="O724" si="991">O723</f>
        <v>0.61317588569136916</v>
      </c>
      <c r="P724" s="36">
        <f t="shared" ref="P724" si="992">P723</f>
        <v>0.61317588569136916</v>
      </c>
      <c r="Q724" s="36">
        <f t="shared" ref="Q724" si="993">Q723</f>
        <v>0.61317588569136916</v>
      </c>
      <c r="R724" s="36">
        <f t="shared" ref="R724" si="994">R723</f>
        <v>0.61317588569136916</v>
      </c>
      <c r="T724" s="14"/>
      <c r="U724" s="14"/>
      <c r="V724" s="5"/>
      <c r="W724" s="5"/>
      <c r="X724" s="5"/>
      <c r="Y724" s="5"/>
      <c r="Z724" s="5"/>
      <c r="AA724" s="5"/>
      <c r="AB724" s="5"/>
      <c r="AC724" s="5"/>
      <c r="AD724" s="5"/>
      <c r="AE724" s="5"/>
      <c r="AF724" s="5"/>
      <c r="AG724" s="5"/>
      <c r="AH724" s="5"/>
      <c r="AI724" s="5"/>
      <c r="AJ724" s="5"/>
      <c r="AK724" s="5"/>
      <c r="AL724" s="5"/>
      <c r="AM724" s="5"/>
      <c r="AN724" s="5"/>
      <c r="AO724" s="18"/>
      <c r="AP724" s="18"/>
      <c r="AQ724" s="18"/>
      <c r="AR724" s="18"/>
      <c r="AS724" s="18"/>
      <c r="AT724" s="18"/>
    </row>
    <row r="725" spans="1:48" x14ac:dyDescent="0.2">
      <c r="A725" s="21" t="str">
        <f t="shared" si="923"/>
        <v>CIMS.CAN.NU.Transportation Personal.Intercity RailRail Intercity DieselMarket share</v>
      </c>
      <c r="B725" s="1" t="s">
        <v>369</v>
      </c>
      <c r="C725" s="1" t="s">
        <v>218</v>
      </c>
      <c r="D725" s="1" t="s">
        <v>225</v>
      </c>
      <c r="E725" s="1" t="s">
        <v>72</v>
      </c>
      <c r="G725" s="1" t="s">
        <v>73</v>
      </c>
      <c r="H725" s="14">
        <f t="shared" ref="H725" si="995">T725</f>
        <v>1</v>
      </c>
      <c r="I725" s="14"/>
      <c r="J725" s="14"/>
      <c r="K725" s="14"/>
      <c r="L725" s="14"/>
      <c r="M725" s="14"/>
      <c r="N725" s="14"/>
      <c r="O725" s="14"/>
      <c r="P725" s="14"/>
      <c r="Q725" s="14"/>
      <c r="R725" s="14"/>
      <c r="T725" s="14">
        <f>NU!C$309</f>
        <v>1</v>
      </c>
      <c r="U725" s="14"/>
      <c r="V725" s="14"/>
      <c r="W725" s="14"/>
      <c r="X725" s="14"/>
      <c r="Y725" s="14"/>
      <c r="Z725" s="14"/>
      <c r="AA725" s="14"/>
      <c r="AB725" s="14"/>
      <c r="AC725" s="14"/>
      <c r="AD725" s="14"/>
      <c r="AE725" s="14"/>
      <c r="AF725" s="14"/>
      <c r="AG725" s="14"/>
      <c r="AH725" s="14"/>
      <c r="AI725" s="14"/>
      <c r="AJ725" s="14"/>
      <c r="AK725" s="14"/>
      <c r="AL725" s="14"/>
      <c r="AM725" s="14"/>
      <c r="AN725" s="14"/>
      <c r="AO725" s="35"/>
      <c r="AP725" s="35"/>
      <c r="AQ725" s="35"/>
      <c r="AR725" s="35"/>
      <c r="AS725" s="35"/>
      <c r="AT725" s="35"/>
    </row>
    <row r="726" spans="1:48" x14ac:dyDescent="0.2">
      <c r="A726" s="21" t="str">
        <f t="shared" si="923"/>
        <v>CIMS.CAN.NU.Transportation Personal.Intercity RailRail Intercity DieselService requestedCIMS.CAN.NU.Fuel Blends.Diesel_Transportation</v>
      </c>
      <c r="B726" s="1" t="s">
        <v>369</v>
      </c>
      <c r="C726" s="1" t="s">
        <v>218</v>
      </c>
      <c r="D726" s="1" t="s">
        <v>225</v>
      </c>
      <c r="E726" s="1" t="s">
        <v>71</v>
      </c>
      <c r="F726" s="1" t="s">
        <v>442</v>
      </c>
      <c r="G726" s="1" t="s">
        <v>68</v>
      </c>
      <c r="H726" s="14" cm="1">
        <f t="array" ref="H726">TREND($T726:$AM726,$T$2:$AM$2,H$1)</f>
        <v>1.9938942624324696</v>
      </c>
      <c r="I726" s="14" cm="1">
        <f t="array" ref="I726">TREND($T726:$AM726,$T$2:$AM$2,I$1)</f>
        <v>1.8539965299869507</v>
      </c>
      <c r="J726" s="14" cm="1">
        <f t="array" ref="J726">TREND($T726:$AM726,$T$2:$AM$2,J$1)</f>
        <v>1.7140987975414319</v>
      </c>
      <c r="K726" s="14" cm="1">
        <f t="array" ref="K726">TREND($T726:$AM726,$T$2:$AM$2,K$1)</f>
        <v>1.5742010650959131</v>
      </c>
      <c r="L726" s="14" cm="1">
        <f t="array" ref="L726">TREND($T726:$AM726,$T$2:$AM$2,L$1)</f>
        <v>1.4622828791394937</v>
      </c>
      <c r="M726" s="49">
        <f t="shared" ref="M726:R726" si="996">L726</f>
        <v>1.4622828791394937</v>
      </c>
      <c r="N726" s="49">
        <f t="shared" si="996"/>
        <v>1.4622828791394937</v>
      </c>
      <c r="O726" s="49">
        <f t="shared" si="996"/>
        <v>1.4622828791394937</v>
      </c>
      <c r="P726" s="49">
        <f t="shared" si="996"/>
        <v>1.4622828791394937</v>
      </c>
      <c r="Q726" s="49">
        <f t="shared" si="996"/>
        <v>1.4622828791394937</v>
      </c>
      <c r="R726" s="49">
        <f t="shared" si="996"/>
        <v>1.4622828791394937</v>
      </c>
      <c r="T726" s="14">
        <f>NU!C$305*1000</f>
        <v>1.9204814702161503</v>
      </c>
      <c r="U726" s="14">
        <f>NU!D$305*1000</f>
        <v>1.9062958973226389</v>
      </c>
      <c r="V726" s="14">
        <f>NU!E$305*1000</f>
        <v>1.7229657590389664</v>
      </c>
      <c r="W726" s="14">
        <f>NU!F$305*1000</f>
        <v>1.8189688785841385</v>
      </c>
      <c r="X726" s="14">
        <f>NU!G$305*1000</f>
        <v>1.7892432735268202</v>
      </c>
      <c r="Y726" s="14">
        <f>NU!H$305*1000</f>
        <v>1.804521479870189</v>
      </c>
      <c r="Z726" s="14">
        <f>NU!I$305*1000</f>
        <v>1.860318060009059</v>
      </c>
      <c r="AA726" s="14">
        <f>NU!J$305*1000</f>
        <v>1.9299981761934748</v>
      </c>
      <c r="AB726" s="14">
        <f>NU!K$305*1000</f>
        <v>2.002403618640241</v>
      </c>
      <c r="AC726" s="14">
        <f>NU!L$305*1000</f>
        <v>2.1184623504972575</v>
      </c>
      <c r="AD726" s="14">
        <f>NU!M$305*1000</f>
        <v>1.7607334956010352</v>
      </c>
      <c r="AE726" s="14">
        <f>NU!N$305*1000</f>
        <v>1.9674762708364484</v>
      </c>
      <c r="AF726" s="14">
        <f>NU!O$305*1000</f>
        <v>1.7315564626900113</v>
      </c>
      <c r="AG726" s="14">
        <f>NU!P$305*1000</f>
        <v>1.5376984562923772</v>
      </c>
      <c r="AH726" s="14">
        <f>NU!Q$305*1000</f>
        <v>1.4943592494671181</v>
      </c>
      <c r="AI726" s="14">
        <f>NU!R$305*1000</f>
        <v>1.4819527024072694</v>
      </c>
      <c r="AJ726" s="14">
        <f>NU!S$305*1000</f>
        <v>1.4353415308792774</v>
      </c>
      <c r="AK726" s="14">
        <f>NU!T$305*1000</f>
        <v>1.4951849009798979</v>
      </c>
      <c r="AL726" s="14">
        <f>NU!U$305*1000</f>
        <v>1.4602077368814363</v>
      </c>
      <c r="AM726" s="14">
        <f>NU!V$305*1000</f>
        <v>1.3236016457859263</v>
      </c>
      <c r="AN726" s="36"/>
      <c r="AO726" s="18"/>
      <c r="AP726" s="18"/>
      <c r="AQ726" s="18"/>
      <c r="AR726" s="18"/>
      <c r="AS726" s="18"/>
      <c r="AT726" s="18"/>
    </row>
    <row r="727" spans="1:48" x14ac:dyDescent="0.2">
      <c r="A727" s="21" t="str">
        <f>B727&amp;D727&amp;E727&amp;F727</f>
        <v>CIMS.CAN.NU.Transportation Personal.Mode.Intercity AirAir IntercityMarket share</v>
      </c>
      <c r="B727" s="1" t="s">
        <v>362</v>
      </c>
      <c r="C727" s="1" t="s">
        <v>218</v>
      </c>
      <c r="D727" s="1" t="s">
        <v>406</v>
      </c>
      <c r="E727" s="1" t="s">
        <v>72</v>
      </c>
      <c r="G727" s="1" t="s">
        <v>73</v>
      </c>
      <c r="H727" s="14">
        <f t="shared" ref="H727" si="997">T727</f>
        <v>1</v>
      </c>
      <c r="I727" s="14"/>
      <c r="J727" s="14"/>
      <c r="K727" s="14"/>
      <c r="L727" s="14"/>
      <c r="M727" s="14"/>
      <c r="N727" s="14"/>
      <c r="O727" s="14"/>
      <c r="P727" s="14"/>
      <c r="Q727" s="14"/>
      <c r="R727" s="14"/>
      <c r="T727" s="36">
        <v>1</v>
      </c>
      <c r="U727" s="14"/>
      <c r="V727" s="14"/>
      <c r="W727" s="14"/>
      <c r="X727" s="14"/>
      <c r="Y727" s="14"/>
      <c r="Z727" s="14"/>
      <c r="AA727" s="14"/>
      <c r="AB727" s="14"/>
      <c r="AC727" s="14"/>
      <c r="AD727" s="14"/>
      <c r="AE727" s="14"/>
      <c r="AF727" s="14"/>
      <c r="AG727" s="14"/>
      <c r="AH727" s="14"/>
      <c r="AI727" s="14"/>
      <c r="AJ727" s="14"/>
      <c r="AK727" s="14"/>
      <c r="AL727" s="14"/>
      <c r="AM727" s="14"/>
      <c r="AN727" s="14"/>
      <c r="AO727" s="35"/>
      <c r="AP727" s="35"/>
      <c r="AQ727" s="35"/>
      <c r="AR727" s="35"/>
      <c r="AS727" s="35"/>
      <c r="AT727" s="35"/>
    </row>
    <row r="728" spans="1:48" x14ac:dyDescent="0.2">
      <c r="A728" s="21" t="str">
        <f>B728&amp;D728&amp;E728&amp;F728</f>
        <v>CIMS.CAN.NU.Transportation Personal.Mode.Intercity AirAir IntercityService requestedCIMS.Generic Fuels.Jet Fuel</v>
      </c>
      <c r="B728" s="1" t="s">
        <v>362</v>
      </c>
      <c r="C728" s="1" t="s">
        <v>218</v>
      </c>
      <c r="D728" s="1" t="s">
        <v>406</v>
      </c>
      <c r="E728" s="1" t="s">
        <v>71</v>
      </c>
      <c r="F728" s="1" t="s">
        <v>407</v>
      </c>
      <c r="G728" s="1" t="s">
        <v>68</v>
      </c>
      <c r="H728" s="14" cm="1">
        <f t="array" ref="H728">TREND($T728:$AM728,$T$2:$AM$2,H$1)</f>
        <v>3.318720661430973</v>
      </c>
      <c r="I728" s="14" cm="1">
        <f t="array" ref="I728">TREND($T728:$AM728,$T$2:$AM$2,I$1)</f>
        <v>2.9481661104022976</v>
      </c>
      <c r="J728" s="14" cm="1">
        <f t="array" ref="J728">TREND($T728:$AM728,$T$2:$AM$2,J$1)</f>
        <v>2.5776115593735938</v>
      </c>
      <c r="K728" s="14" cm="1">
        <f t="array" ref="K728">TREND($T728:$AM728,$T$2:$AM$2,K$1)</f>
        <v>2.2070570083448899</v>
      </c>
      <c r="L728" s="14" cm="1">
        <f t="array" ref="L728">TREND($T728:$AM728,$T$2:$AM$2,L$1)</f>
        <v>1.9106133675219326</v>
      </c>
      <c r="M728" s="49">
        <f t="shared" ref="M728:R728" si="998">L728</f>
        <v>1.9106133675219326</v>
      </c>
      <c r="N728" s="49">
        <f t="shared" si="998"/>
        <v>1.9106133675219326</v>
      </c>
      <c r="O728" s="49">
        <f t="shared" si="998"/>
        <v>1.9106133675219326</v>
      </c>
      <c r="P728" s="49">
        <f t="shared" si="998"/>
        <v>1.9106133675219326</v>
      </c>
      <c r="Q728" s="49">
        <f t="shared" si="998"/>
        <v>1.9106133675219326</v>
      </c>
      <c r="R728" s="49">
        <f t="shared" si="998"/>
        <v>1.9106133675219326</v>
      </c>
      <c r="T728" s="14">
        <f>NU!C$343*1000</f>
        <v>3.1596164623055474</v>
      </c>
      <c r="U728" s="14">
        <f>NU!D$343*1000</f>
        <v>2.9527205259250113</v>
      </c>
      <c r="V728" s="14">
        <f>NU!E$343*1000</f>
        <v>3.1966198718371959</v>
      </c>
      <c r="W728" s="14">
        <f>NU!F$343*1000</f>
        <v>3.3390322912595209</v>
      </c>
      <c r="X728" s="14">
        <f>NU!G$343*1000</f>
        <v>3.3010495245419489</v>
      </c>
      <c r="Y728" s="14">
        <f>NU!H$343*1000</f>
        <v>3.2499116413728988</v>
      </c>
      <c r="Z728" s="14">
        <f>NU!I$343*1000</f>
        <v>2.9989696576940408</v>
      </c>
      <c r="AA728" s="14">
        <f>NU!J$343*1000</f>
        <v>2.8713729955656526</v>
      </c>
      <c r="AB728" s="14">
        <f>NU!K$343*1000</f>
        <v>2.6388362787875428</v>
      </c>
      <c r="AC728" s="14">
        <f>NU!L$343*1000</f>
        <v>2.5195506570255959</v>
      </c>
      <c r="AD728" s="14">
        <f>NU!M$343*1000</f>
        <v>2.344412770084316</v>
      </c>
      <c r="AE728" s="14">
        <f>NU!N$343*1000</f>
        <v>2.2018908332017646</v>
      </c>
      <c r="AF728" s="14">
        <f>NU!O$343*1000</f>
        <v>2.3656422106079771</v>
      </c>
      <c r="AG728" s="14">
        <f>NU!P$343*1000</f>
        <v>2.464393491084564</v>
      </c>
      <c r="AH728" s="14">
        <f>NU!Q$343*1000</f>
        <v>2.2585512599907176</v>
      </c>
      <c r="AI728" s="14">
        <f>NU!R$343*1000</f>
        <v>2.194275526362337</v>
      </c>
      <c r="AJ728" s="14">
        <f>NU!S$343*1000</f>
        <v>2.0550901367253114</v>
      </c>
      <c r="AK728" s="14">
        <f>NU!T$343*1000</f>
        <v>2.025647453768229</v>
      </c>
      <c r="AL728" s="14">
        <f>NU!U$343*1000</f>
        <v>2.094336584172769</v>
      </c>
      <c r="AM728" s="14">
        <f>NU!V$343*1000</f>
        <v>2.0614201172162478</v>
      </c>
      <c r="AN728" s="36"/>
      <c r="AO728" s="18"/>
      <c r="AP728" s="18"/>
      <c r="AQ728" s="18"/>
      <c r="AR728" s="18"/>
      <c r="AS728" s="18"/>
      <c r="AT728" s="18"/>
    </row>
    <row r="729" spans="1:48" x14ac:dyDescent="0.2">
      <c r="H729" s="3"/>
      <c r="I729" s="3"/>
      <c r="J729" s="3"/>
      <c r="K729" s="3"/>
      <c r="L729" s="3"/>
      <c r="M729" s="3"/>
      <c r="N729" s="3"/>
      <c r="O729" s="3"/>
      <c r="P729" s="3"/>
      <c r="Q729" s="3"/>
      <c r="R729" s="3"/>
    </row>
    <row r="730" spans="1:48" x14ac:dyDescent="0.2">
      <c r="A730" s="21" t="str">
        <f t="shared" ref="A730:A778" si="999">B730&amp;D730&amp;E730&amp;F730</f>
        <v>CIMS.CAN.ATService requestedCIMS.CAN.AT.Transportation Personal</v>
      </c>
      <c r="B730" s="1" t="s">
        <v>64</v>
      </c>
      <c r="C730" s="1" t="s">
        <v>219</v>
      </c>
      <c r="E730" s="1" t="s">
        <v>71</v>
      </c>
      <c r="F730" s="6" t="s">
        <v>116</v>
      </c>
      <c r="G730" s="1" t="s">
        <v>139</v>
      </c>
      <c r="H730" s="5">
        <f t="shared" ref="H730:R730" si="1000">INDEX($T730:$AT730,MATCH(H$1,$T$2:$AT$2,0))</f>
        <v>48469288.522003263</v>
      </c>
      <c r="I730" s="5">
        <f t="shared" si="1000"/>
        <v>52151558.557922386</v>
      </c>
      <c r="J730" s="5">
        <f t="shared" si="1000"/>
        <v>52565620.953102536</v>
      </c>
      <c r="K730" s="5">
        <f t="shared" si="1000"/>
        <v>57701722.240664653</v>
      </c>
      <c r="L730" s="5">
        <f t="shared" si="1000"/>
        <v>57851863.077971816</v>
      </c>
      <c r="M730" s="5">
        <f t="shared" si="1000"/>
        <v>59129808.62770696</v>
      </c>
      <c r="N730" s="5">
        <f t="shared" si="1000"/>
        <v>60995144.07337112</v>
      </c>
      <c r="O730" s="5">
        <f t="shared" si="1000"/>
        <v>62844592.241302915</v>
      </c>
      <c r="P730" s="5">
        <f t="shared" si="1000"/>
        <v>64983422.282575481</v>
      </c>
      <c r="Q730" s="5">
        <f t="shared" si="1000"/>
        <v>67425770.127359495</v>
      </c>
      <c r="R730" s="5">
        <f t="shared" si="1000"/>
        <v>70187415.971517801</v>
      </c>
      <c r="T730" s="5">
        <f>SUM(AT!C$72,AT!C$107,AT!C$142,AT!C$177,AT!C$212,AT!C$247,AT!C$287,AT!C$325)*1000+T735</f>
        <v>48469288.522003263</v>
      </c>
      <c r="U730" s="5">
        <f>SUM(AT!D$72,AT!D$107,AT!D$142,AT!D$177,AT!D$212,AT!D$247,AT!D$287,AT!D$325)*1000+U735</f>
        <v>47440009.111322463</v>
      </c>
      <c r="V730" s="5">
        <f>SUM(AT!E$72,AT!E$107,AT!E$142,AT!E$177,AT!E$212,AT!E$247,AT!E$287,AT!E$325)*1000+V735</f>
        <v>50338596.963150509</v>
      </c>
      <c r="W730" s="5">
        <f>SUM(AT!F$72,AT!F$107,AT!F$142,AT!F$177,AT!F$212,AT!F$247,AT!F$287,AT!F$325)*1000+W735</f>
        <v>53026900.576917879</v>
      </c>
      <c r="X730" s="5">
        <f>SUM(AT!G$72,AT!G$107,AT!G$142,AT!G$177,AT!G$212,AT!G$247,AT!G$287,AT!G$325)*1000+X735</f>
        <v>51881789.523956709</v>
      </c>
      <c r="Y730" s="5">
        <f>SUM(AT!H$72,AT!H$107,AT!H$142,AT!H$177,AT!H$212,AT!H$247,AT!H$287,AT!H$325)*1000+Y735</f>
        <v>52151558.557922386</v>
      </c>
      <c r="Z730" s="5">
        <f>SUM(AT!I$72,AT!I$107,AT!I$142,AT!I$177,AT!I$212,AT!I$247,AT!I$287,AT!I$325)*1000+Z735</f>
        <v>52375747.281282313</v>
      </c>
      <c r="AA730" s="5">
        <f>SUM(AT!J$72,AT!J$107,AT!J$142,AT!J$177,AT!J$212,AT!J$247,AT!J$287,AT!J$325)*1000+AA735</f>
        <v>51865758.073769249</v>
      </c>
      <c r="AB730" s="5">
        <f>SUM(AT!K$72,AT!K$107,AT!K$142,AT!K$177,AT!K$212,AT!K$247,AT!K$287,AT!K$325)*1000+AB735</f>
        <v>54434381.017551176</v>
      </c>
      <c r="AC730" s="5">
        <f>SUM(AT!L$72,AT!L$107,AT!L$142,AT!L$177,AT!L$212,AT!L$247,AT!L$287,AT!L$325)*1000+AC735</f>
        <v>50690734.674939968</v>
      </c>
      <c r="AD730" s="5">
        <f>SUM(AT!M$72,AT!M$107,AT!M$142,AT!M$177,AT!M$212,AT!M$247,AT!M$287,AT!M$325)*1000+AD735</f>
        <v>52565620.953102536</v>
      </c>
      <c r="AE730" s="5">
        <f>SUM(AT!N$72,AT!N$107,AT!N$142,AT!N$177,AT!N$212,AT!N$247,AT!N$287,AT!N$325)*1000+AE735</f>
        <v>61525265.858826444</v>
      </c>
      <c r="AF730" s="5">
        <f>SUM(AT!O$72,AT!O$107,AT!O$142,AT!O$177,AT!O$212,AT!O$247,AT!O$287,AT!O$325)*1000+AF735</f>
        <v>59120591.28181567</v>
      </c>
      <c r="AG730" s="5">
        <f>SUM(AT!P$72,AT!P$107,AT!P$142,AT!P$177,AT!P$212,AT!P$247,AT!P$287,AT!P$325)*1000+AG735</f>
        <v>50984973.601608954</v>
      </c>
      <c r="AH730" s="5">
        <f>SUM(AT!Q$72,AT!Q$107,AT!Q$142,AT!Q$177,AT!Q$212,AT!Q$247,AT!Q$287,AT!Q$325)*1000+AH735</f>
        <v>49684325.103758723</v>
      </c>
      <c r="AI730" s="5">
        <f>SUM(AT!R$72,AT!R$107,AT!R$142,AT!R$177,AT!R$212,AT!R$247,AT!R$287,AT!R$325)*1000+AI735</f>
        <v>57701722.240664653</v>
      </c>
      <c r="AJ730" s="5">
        <f>SUM(AT!S$72,AT!S$107,AT!S$142,AT!S$177,AT!S$212,AT!S$247,AT!S$287,AT!S$325)*1000+AJ735</f>
        <v>61164163.666906774</v>
      </c>
      <c r="AK730" s="5">
        <f>SUM(AT!T$72,AT!T$107,AT!T$142,AT!T$177,AT!T$212,AT!T$247,AT!T$287,AT!T$325)*1000+AK735</f>
        <v>59744543.752274826</v>
      </c>
      <c r="AL730" s="5">
        <f>SUM(AT!U$72,AT!U$107,AT!U$142,AT!U$177,AT!U$212,AT!U$247,AT!U$287,AT!U$325)*1000+AL735</f>
        <v>59148092.126500823</v>
      </c>
      <c r="AM730" s="5">
        <f>SUM(AT!V$72,AT!V$107,AT!V$142,AT!V$177,AT!V$212,AT!V$247,AT!V$287,AT!V$325)*1000+AM735</f>
        <v>57851863.077971816</v>
      </c>
      <c r="AN730" s="5">
        <f>SUM(AT!W$72,AT!W$107,AT!W$142,AT!W$177,AT!W$212,AT!W$247,AT!W$287,AT!W$325)*1000+AN735</f>
        <v>50125295.486667283</v>
      </c>
      <c r="AO730" s="18">
        <f t="shared" ref="AO730" si="1001">SUM(AO732:AO734)</f>
        <v>59129808.62770696</v>
      </c>
      <c r="AP730" s="18">
        <f t="shared" ref="AP730:AT730" si="1002">SUM(AP732:AP735)</f>
        <v>60995144.07337112</v>
      </c>
      <c r="AQ730" s="18">
        <f t="shared" si="1002"/>
        <v>62844592.241302915</v>
      </c>
      <c r="AR730" s="18">
        <f t="shared" si="1002"/>
        <v>64983422.282575481</v>
      </c>
      <c r="AS730" s="18">
        <f t="shared" si="1002"/>
        <v>67425770.127359495</v>
      </c>
      <c r="AT730" s="18">
        <f t="shared" si="1002"/>
        <v>70187415.971517801</v>
      </c>
    </row>
    <row r="731" spans="1:48" x14ac:dyDescent="0.2">
      <c r="A731" s="21" t="str">
        <f t="shared" si="999"/>
        <v>CIMS.CAN.AT.Transportation PersonalService requestedCIMS.CAN.AT.Transportation Personal.Mode</v>
      </c>
      <c r="B731" s="1" t="s">
        <v>116</v>
      </c>
      <c r="C731" s="1" t="s">
        <v>219</v>
      </c>
      <c r="E731" s="1" t="s">
        <v>71</v>
      </c>
      <c r="F731" s="1" t="s">
        <v>370</v>
      </c>
      <c r="G731" s="1" t="s">
        <v>139</v>
      </c>
      <c r="H731" s="22">
        <v>1</v>
      </c>
      <c r="I731" s="22">
        <v>1</v>
      </c>
      <c r="J731" s="22">
        <v>1</v>
      </c>
      <c r="K731" s="22">
        <v>1</v>
      </c>
      <c r="L731" s="22">
        <v>1</v>
      </c>
      <c r="M731" s="22">
        <v>1</v>
      </c>
      <c r="N731" s="22">
        <v>1</v>
      </c>
      <c r="O731" s="22">
        <v>1</v>
      </c>
      <c r="P731" s="22">
        <v>1</v>
      </c>
      <c r="Q731" s="22">
        <v>1</v>
      </c>
      <c r="R731" s="22">
        <v>1</v>
      </c>
      <c r="T731" s="22"/>
      <c r="U731" s="22"/>
      <c r="V731" s="22"/>
      <c r="W731" s="22"/>
      <c r="X731" s="22"/>
      <c r="Y731" s="22"/>
      <c r="Z731" s="22"/>
      <c r="AA731" s="22"/>
      <c r="AB731" s="22"/>
      <c r="AC731" s="22"/>
      <c r="AD731" s="22"/>
      <c r="AE731" s="22"/>
      <c r="AF731" s="22"/>
      <c r="AG731" s="22"/>
      <c r="AH731" s="22"/>
      <c r="AI731" s="22"/>
      <c r="AJ731" s="22"/>
      <c r="AK731" s="22"/>
      <c r="AL731" s="22"/>
      <c r="AM731" s="22"/>
      <c r="AN731" s="22"/>
      <c r="AO731" s="24"/>
      <c r="AP731" s="24"/>
      <c r="AQ731" s="24"/>
      <c r="AR731" s="24"/>
      <c r="AS731" s="24"/>
      <c r="AT731" s="24"/>
    </row>
    <row r="732" spans="1:48" x14ac:dyDescent="0.2">
      <c r="A732" s="21" t="str">
        <f t="shared" si="999"/>
        <v>CIMS.CAN.AT.Transportation Personal.ModeService requestedCIMS.CAN.AT.Transportation Personal.Mode.Urban</v>
      </c>
      <c r="B732" s="1" t="s">
        <v>370</v>
      </c>
      <c r="C732" s="1" t="s">
        <v>219</v>
      </c>
      <c r="E732" s="1" t="s">
        <v>71</v>
      </c>
      <c r="F732" s="1" t="s">
        <v>371</v>
      </c>
      <c r="G732" s="1" t="s">
        <v>139</v>
      </c>
      <c r="H732" s="14">
        <f t="shared" ref="H732:R732" si="1003">INDEX($T732:$AT732,MATCH(H$1,$T$2:$AT$2,0))/INDEX($T730:$AT730,MATCH(H$1,$T$2:$AT$2,0))</f>
        <v>0.56351365687009414</v>
      </c>
      <c r="I732" s="14">
        <f t="shared" si="1003"/>
        <v>0.56520506136758031</v>
      </c>
      <c r="J732" s="14">
        <f t="shared" si="1003"/>
        <v>0.57039971384597121</v>
      </c>
      <c r="K732" s="14">
        <f t="shared" si="1003"/>
        <v>0.56212666482560947</v>
      </c>
      <c r="L732" s="14">
        <f t="shared" si="1003"/>
        <v>0.55487679069026863</v>
      </c>
      <c r="M732" s="14">
        <f t="shared" si="1003"/>
        <v>0.55567018261649093</v>
      </c>
      <c r="N732" s="14">
        <f t="shared" si="1003"/>
        <v>0.55383217409270413</v>
      </c>
      <c r="O732" s="14">
        <f t="shared" si="1003"/>
        <v>0.55462138987302412</v>
      </c>
      <c r="P732" s="14">
        <f t="shared" si="1003"/>
        <v>0.55531154829904272</v>
      </c>
      <c r="Q732" s="14">
        <f t="shared" si="1003"/>
        <v>0.55591289282113576</v>
      </c>
      <c r="R732" s="14">
        <f t="shared" si="1003"/>
        <v>0.5564349871321681</v>
      </c>
      <c r="T732" s="5">
        <f t="shared" ref="T732:AT732" si="1004">SUM(T736:T738)/(1-$H735)</f>
        <v>27313106.020925738</v>
      </c>
      <c r="U732" s="5">
        <f t="shared" si="1004"/>
        <v>26593327.514129594</v>
      </c>
      <c r="V732" s="5">
        <f t="shared" si="1004"/>
        <v>28582006.597118437</v>
      </c>
      <c r="W732" s="5">
        <f t="shared" si="1004"/>
        <v>30642627.948927511</v>
      </c>
      <c r="X732" s="5">
        <f t="shared" si="1004"/>
        <v>29482067.879186988</v>
      </c>
      <c r="Y732" s="5">
        <f t="shared" si="1004"/>
        <v>29476324.85514548</v>
      </c>
      <c r="Z732" s="5">
        <f t="shared" si="1004"/>
        <v>30342939.476929922</v>
      </c>
      <c r="AA732" s="5">
        <f t="shared" si="1004"/>
        <v>29208966.398005366</v>
      </c>
      <c r="AB732" s="5">
        <f t="shared" si="1004"/>
        <v>30507185.081709977</v>
      </c>
      <c r="AC732" s="5">
        <f t="shared" si="1004"/>
        <v>28647862.831220813</v>
      </c>
      <c r="AD732" s="5">
        <f t="shared" si="1004"/>
        <v>29983415.149785474</v>
      </c>
      <c r="AE732" s="5">
        <f t="shared" si="1004"/>
        <v>35581406.338514075</v>
      </c>
      <c r="AF732" s="5">
        <f t="shared" si="1004"/>
        <v>34388192.401983336</v>
      </c>
      <c r="AG732" s="5">
        <f t="shared" si="1004"/>
        <v>29371165.137908809</v>
      </c>
      <c r="AH732" s="5">
        <f t="shared" si="1004"/>
        <v>28132380.201744221</v>
      </c>
      <c r="AI732" s="5">
        <f t="shared" si="1004"/>
        <v>32435676.677838515</v>
      </c>
      <c r="AJ732" s="5">
        <f t="shared" si="1004"/>
        <v>33897906.086710885</v>
      </c>
      <c r="AK732" s="5">
        <f t="shared" si="1004"/>
        <v>33406747.980647553</v>
      </c>
      <c r="AL732" s="5">
        <f t="shared" si="1004"/>
        <v>32855490.099994633</v>
      </c>
      <c r="AM732" s="5">
        <f t="shared" si="1004"/>
        <v>32100656.120157849</v>
      </c>
      <c r="AN732" s="5">
        <f t="shared" si="1004"/>
        <v>29040563.692893211</v>
      </c>
      <c r="AO732" s="5">
        <f t="shared" si="1004"/>
        <v>32856671.558236089</v>
      </c>
      <c r="AP732" s="5">
        <f t="shared" si="1004"/>
        <v>33781073.251252845</v>
      </c>
      <c r="AQ732" s="5">
        <f t="shared" si="1004"/>
        <v>34854955.094874889</v>
      </c>
      <c r="AR732" s="5">
        <f t="shared" si="1004"/>
        <v>36086044.841507502</v>
      </c>
      <c r="AS732" s="5">
        <f t="shared" si="1004"/>
        <v>37482854.922193334</v>
      </c>
      <c r="AT732" s="5">
        <f t="shared" si="1004"/>
        <v>39054733.902951635</v>
      </c>
    </row>
    <row r="733" spans="1:48" x14ac:dyDescent="0.2">
      <c r="A733" s="21" t="str">
        <f t="shared" si="999"/>
        <v>CIMS.CAN.AT.Transportation Personal.ModeService requestedCIMS.CAN.AT.Transportation Personal.Mode.Intercity Land</v>
      </c>
      <c r="B733" s="1" t="s">
        <v>370</v>
      </c>
      <c r="C733" s="1" t="s">
        <v>219</v>
      </c>
      <c r="E733" s="1" t="s">
        <v>71</v>
      </c>
      <c r="F733" s="1" t="s">
        <v>372</v>
      </c>
      <c r="G733" s="1" t="s">
        <v>139</v>
      </c>
      <c r="H733" s="14">
        <f t="shared" ref="H733:R733" si="1005">INDEX($T733:$AT733,MATCH(H$1,$T$2:$AT$2,0))/INDEX($T730:$AT730,MATCH(H$1,$T$2:$AT$2,0))</f>
        <v>0.39843800412118863</v>
      </c>
      <c r="I733" s="14">
        <f t="shared" si="1005"/>
        <v>0.39117820255903102</v>
      </c>
      <c r="J733" s="14">
        <f t="shared" si="1005"/>
        <v>0.38261871681859799</v>
      </c>
      <c r="K733" s="14">
        <f t="shared" si="1005"/>
        <v>0.39322791245524991</v>
      </c>
      <c r="L733" s="14">
        <f t="shared" si="1005"/>
        <v>0.3887575694102976</v>
      </c>
      <c r="M733" s="14">
        <f t="shared" si="1005"/>
        <v>0.38492036773160382</v>
      </c>
      <c r="N733" s="14">
        <f t="shared" si="1005"/>
        <v>0.37919031424769745</v>
      </c>
      <c r="O733" s="14">
        <f t="shared" si="1005"/>
        <v>0.37556607683856363</v>
      </c>
      <c r="P733" s="14">
        <f t="shared" si="1005"/>
        <v>0.37215639611848306</v>
      </c>
      <c r="Q733" s="14">
        <f t="shared" si="1005"/>
        <v>0.36896377232434235</v>
      </c>
      <c r="R733" s="14">
        <f t="shared" si="1005"/>
        <v>0.36598831619736194</v>
      </c>
      <c r="T733" s="5">
        <f t="shared" ref="T733:AT733" si="1006">SUM(T741:T743)</f>
        <v>19312006.579881016</v>
      </c>
      <c r="U733" s="5">
        <f t="shared" si="1006"/>
        <v>19047150.096210256</v>
      </c>
      <c r="V733" s="5">
        <f t="shared" si="1006"/>
        <v>20284960.710768647</v>
      </c>
      <c r="W733" s="5">
        <f t="shared" si="1006"/>
        <v>20797270.006341223</v>
      </c>
      <c r="X733" s="5">
        <f t="shared" si="1006"/>
        <v>20335046.107693151</v>
      </c>
      <c r="Y733" s="5">
        <f t="shared" si="1006"/>
        <v>20400552.937340129</v>
      </c>
      <c r="Z733" s="5">
        <f t="shared" si="1006"/>
        <v>20116733.733626917</v>
      </c>
      <c r="AA733" s="5">
        <f t="shared" si="1006"/>
        <v>20551156.041056331</v>
      </c>
      <c r="AB733" s="5">
        <f t="shared" si="1006"/>
        <v>21444848.071876794</v>
      </c>
      <c r="AC733" s="5">
        <f t="shared" si="1006"/>
        <v>19414795.8486856</v>
      </c>
      <c r="AD733" s="5">
        <f t="shared" si="1006"/>
        <v>20112590.4378489</v>
      </c>
      <c r="AE733" s="5">
        <f t="shared" si="1006"/>
        <v>23336206.264564481</v>
      </c>
      <c r="AF733" s="5">
        <f t="shared" si="1006"/>
        <v>23640406.824391246</v>
      </c>
      <c r="AG733" s="5">
        <f t="shared" si="1006"/>
        <v>20254066.193594866</v>
      </c>
      <c r="AH733" s="5">
        <f t="shared" si="1006"/>
        <v>19281948.824962407</v>
      </c>
      <c r="AI733" s="5">
        <f t="shared" si="1006"/>
        <v>22689927.781769227</v>
      </c>
      <c r="AJ733" s="5">
        <f t="shared" si="1006"/>
        <v>23867331.481932174</v>
      </c>
      <c r="AK733" s="5">
        <f t="shared" si="1006"/>
        <v>23332112.335117184</v>
      </c>
      <c r="AL733" s="5">
        <f t="shared" si="1006"/>
        <v>23037956.831692692</v>
      </c>
      <c r="AM733" s="5">
        <f t="shared" si="1006"/>
        <v>22490349.676049661</v>
      </c>
      <c r="AN733" s="5">
        <f t="shared" si="1006"/>
        <v>20004472.063083943</v>
      </c>
      <c r="AO733" s="5">
        <f t="shared" si="1006"/>
        <v>22760267.680876322</v>
      </c>
      <c r="AP733" s="5">
        <f t="shared" si="1006"/>
        <v>23128767.848765176</v>
      </c>
      <c r="AQ733" s="5">
        <f t="shared" si="1006"/>
        <v>23602296.95858537</v>
      </c>
      <c r="AR733" s="5">
        <f t="shared" si="1006"/>
        <v>24183996.24412882</v>
      </c>
      <c r="AS733" s="5">
        <f t="shared" si="1006"/>
        <v>24877666.498064514</v>
      </c>
      <c r="AT733" s="5">
        <f t="shared" si="1006"/>
        <v>25687774.189659629</v>
      </c>
    </row>
    <row r="734" spans="1:48" x14ac:dyDescent="0.2">
      <c r="A734" s="21" t="str">
        <f t="shared" si="999"/>
        <v>CIMS.CAN.AT.Transportation Personal.ModeService requestedCIMS.CAN.AT.Transportation Personal.Mode.Intercity Air</v>
      </c>
      <c r="B734" s="1" t="s">
        <v>370</v>
      </c>
      <c r="C734" s="1" t="s">
        <v>219</v>
      </c>
      <c r="E734" s="1" t="s">
        <v>71</v>
      </c>
      <c r="F734" s="1" t="s">
        <v>373</v>
      </c>
      <c r="G734" s="1" t="s">
        <v>139</v>
      </c>
      <c r="H734" s="14">
        <f t="shared" ref="H734:R734" si="1007">INDEX($T734:$AT734,MATCH(H$1,$T$2:$AT$2,0))/INDEX($T730:$AT730,MATCH(H$1,$T$2:$AT$2,0))</f>
        <v>3.8048339008717354E-2</v>
      </c>
      <c r="I734" s="14">
        <f t="shared" si="1007"/>
        <v>4.3616736073388715E-2</v>
      </c>
      <c r="J734" s="14">
        <f t="shared" si="1007"/>
        <v>4.6981569335430795E-2</v>
      </c>
      <c r="K734" s="14">
        <f t="shared" si="1007"/>
        <v>4.4645422719140369E-2</v>
      </c>
      <c r="L734" s="14">
        <f t="shared" si="1007"/>
        <v>5.6365639899433488E-2</v>
      </c>
      <c r="M734" s="14">
        <f t="shared" si="1007"/>
        <v>5.9409449651905311E-2</v>
      </c>
      <c r="N734" s="14">
        <f t="shared" si="1007"/>
        <v>6.2043594741177856E-2</v>
      </c>
      <c r="O734" s="14">
        <f t="shared" si="1007"/>
        <v>6.4871585494443329E-2</v>
      </c>
      <c r="P734" s="14">
        <f t="shared" si="1007"/>
        <v>6.7584959383819129E-2</v>
      </c>
      <c r="Q734" s="14">
        <f t="shared" si="1007"/>
        <v>7.0170881466360219E-2</v>
      </c>
      <c r="R734" s="14">
        <f t="shared" si="1007"/>
        <v>7.2619592108045208E-2</v>
      </c>
      <c r="T734" s="5">
        <f>SUM(AT!C$325)*1000</f>
        <v>1844175.9211965131</v>
      </c>
      <c r="U734" s="5">
        <f>SUM(AT!D$325)*1000</f>
        <v>1799531.5009826107</v>
      </c>
      <c r="V734" s="5">
        <f>SUM(AT!E$325)*1000</f>
        <v>1471629.6552634295</v>
      </c>
      <c r="W734" s="5">
        <f>SUM(AT!F$325)*1000</f>
        <v>1587002.6216491414</v>
      </c>
      <c r="X734" s="5">
        <f>SUM(AT!G$325)*1000</f>
        <v>2064675.5370765682</v>
      </c>
      <c r="Y734" s="5">
        <f>SUM(AT!H$325)*1000</f>
        <v>2274680.7654367774</v>
      </c>
      <c r="Z734" s="5">
        <f>SUM(AT!I$325)*1000</f>
        <v>1916074.0707254733</v>
      </c>
      <c r="AA734" s="5">
        <f>SUM(AT!J$325)*1000</f>
        <v>2105635.6347075491</v>
      </c>
      <c r="AB734" s="5">
        <f>SUM(AT!K$325)*1000</f>
        <v>2482347.8639643919</v>
      </c>
      <c r="AC734" s="5">
        <f>SUM(AT!L$325)*1000</f>
        <v>2628075.9950335585</v>
      </c>
      <c r="AD734" s="5">
        <f>SUM(AT!M$325)*1000</f>
        <v>2469615.3654681607</v>
      </c>
      <c r="AE734" s="5">
        <f>SUM(AT!N$325)*1000</f>
        <v>2607653.2557478817</v>
      </c>
      <c r="AF734" s="5">
        <f>SUM(AT!O$325)*1000</f>
        <v>1091992.0554410864</v>
      </c>
      <c r="AG734" s="5">
        <f>SUM(AT!P$325)*1000</f>
        <v>1359742.27010528</v>
      </c>
      <c r="AH734" s="5">
        <f>SUM(AT!Q$325)*1000</f>
        <v>2269996.0770520964</v>
      </c>
      <c r="AI734" s="5">
        <f>SUM(AT!R$325)*1000</f>
        <v>2576117.7810568968</v>
      </c>
      <c r="AJ734" s="5">
        <f>SUM(AT!S$325)*1000</f>
        <v>3398926.0982637107</v>
      </c>
      <c r="AK734" s="5">
        <f>SUM(AT!T$325)*1000</f>
        <v>3005683.4365100879</v>
      </c>
      <c r="AL734" s="5">
        <f>SUM(AT!U$325)*1000</f>
        <v>3254645.194813489</v>
      </c>
      <c r="AM734" s="5">
        <f>SUM(AT!V$325)*1000</f>
        <v>3260857.2817642912</v>
      </c>
      <c r="AN734" s="5">
        <f>SUM(AT!W$325)*1000</f>
        <v>1080259.7306901233</v>
      </c>
      <c r="AO734" s="41">
        <f t="shared" ref="AO734" si="1008">AM734*(1+$AV734)^5</f>
        <v>3512869.3885945529</v>
      </c>
      <c r="AP734" s="18">
        <f t="shared" ref="AP734" si="1009">AO734*(1+$AV734)^5</f>
        <v>3784358.000067994</v>
      </c>
      <c r="AQ734" s="18">
        <f t="shared" ref="AQ734" si="1010">AP734*(1+$AV734)^5</f>
        <v>4076828.3384451116</v>
      </c>
      <c r="AR734" s="18">
        <f t="shared" ref="AR734" si="1011">AQ734*(1+$AV734)^5</f>
        <v>4391901.9555894304</v>
      </c>
      <c r="AS734" s="18">
        <f t="shared" ref="AS734" si="1012">AR734*(1+$AV734)^5</f>
        <v>4731325.723384995</v>
      </c>
      <c r="AT734" s="18">
        <f t="shared" ref="AT734" si="1013">AS734*(1+$AV734)^5</f>
        <v>5096981.5189693207</v>
      </c>
      <c r="AV734" s="46">
        <f t="shared" ref="AV734" si="1014">AV682</f>
        <v>1.4999999999999999E-2</v>
      </c>
    </row>
    <row r="735" spans="1:48" x14ac:dyDescent="0.2">
      <c r="A735" s="21" t="str">
        <f t="shared" si="999"/>
        <v>CIMS.CAN.AT.Transportation Personal.Mode.UrbanWalk Cycle UrbanMarket share</v>
      </c>
      <c r="B735" s="1" t="s">
        <v>371</v>
      </c>
      <c r="C735" s="1" t="s">
        <v>219</v>
      </c>
      <c r="D735" s="1" t="s">
        <v>119</v>
      </c>
      <c r="E735" s="1" t="s">
        <v>72</v>
      </c>
      <c r="G735" s="1" t="s">
        <v>73</v>
      </c>
      <c r="H735" s="14">
        <f>Inputs!$C$85</f>
        <v>8.9086859688195987E-3</v>
      </c>
      <c r="I735" s="36">
        <f t="shared" ref="I735:R735" si="1015">H735</f>
        <v>8.9086859688195987E-3</v>
      </c>
      <c r="J735" s="36">
        <f t="shared" si="1015"/>
        <v>8.9086859688195987E-3</v>
      </c>
      <c r="K735" s="36">
        <f t="shared" si="1015"/>
        <v>8.9086859688195987E-3</v>
      </c>
      <c r="L735" s="36">
        <f t="shared" si="1015"/>
        <v>8.9086859688195987E-3</v>
      </c>
      <c r="M735" s="36">
        <f t="shared" si="1015"/>
        <v>8.9086859688195987E-3</v>
      </c>
      <c r="N735" s="36">
        <f t="shared" si="1015"/>
        <v>8.9086859688195987E-3</v>
      </c>
      <c r="O735" s="36">
        <f t="shared" si="1015"/>
        <v>8.9086859688195987E-3</v>
      </c>
      <c r="P735" s="36">
        <f t="shared" si="1015"/>
        <v>8.9086859688195987E-3</v>
      </c>
      <c r="Q735" s="36">
        <f t="shared" si="1015"/>
        <v>8.9086859688195987E-3</v>
      </c>
      <c r="R735" s="36">
        <f t="shared" si="1015"/>
        <v>8.9086859688195987E-3</v>
      </c>
      <c r="T735" s="5">
        <f t="shared" ref="T735:AT735" si="1016">$H735*T732</f>
        <v>243323.88437350321</v>
      </c>
      <c r="U735" s="5">
        <f t="shared" si="1016"/>
        <v>236911.60368935048</v>
      </c>
      <c r="V735" s="5">
        <f t="shared" si="1016"/>
        <v>254628.12113245824</v>
      </c>
      <c r="W735" s="5">
        <f t="shared" si="1016"/>
        <v>272985.54965636978</v>
      </c>
      <c r="X735" s="5">
        <f t="shared" si="1016"/>
        <v>262646.48444710008</v>
      </c>
      <c r="Y735" s="5">
        <f t="shared" si="1016"/>
        <v>262595.3216494029</v>
      </c>
      <c r="Z735" s="5">
        <f t="shared" si="1016"/>
        <v>270315.71917086787</v>
      </c>
      <c r="AA735" s="5">
        <f t="shared" si="1016"/>
        <v>260213.50911363354</v>
      </c>
      <c r="AB735" s="5">
        <f t="shared" si="1016"/>
        <v>271778.93168561225</v>
      </c>
      <c r="AC735" s="5">
        <f t="shared" si="1016"/>
        <v>255214.81364116535</v>
      </c>
      <c r="AD735" s="5">
        <f t="shared" si="1016"/>
        <v>267112.82984218682</v>
      </c>
      <c r="AE735" s="5">
        <f t="shared" si="1016"/>
        <v>316983.57539878908</v>
      </c>
      <c r="AF735" s="5">
        <f t="shared" si="1016"/>
        <v>306353.60714461765</v>
      </c>
      <c r="AG735" s="5">
        <f t="shared" si="1016"/>
        <v>261658.48675197156</v>
      </c>
      <c r="AH735" s="5">
        <f t="shared" si="1016"/>
        <v>250622.54077277702</v>
      </c>
      <c r="AI735" s="5">
        <f t="shared" si="1016"/>
        <v>288959.25770902907</v>
      </c>
      <c r="AJ735" s="5">
        <f t="shared" si="1016"/>
        <v>301985.80032704573</v>
      </c>
      <c r="AK735" s="5">
        <f t="shared" si="1016"/>
        <v>297610.22699908732</v>
      </c>
      <c r="AL735" s="5">
        <f t="shared" si="1016"/>
        <v>292699.24365251343</v>
      </c>
      <c r="AM735" s="5">
        <f t="shared" si="1016"/>
        <v>285974.66476755321</v>
      </c>
      <c r="AN735" s="5">
        <f t="shared" si="1016"/>
        <v>258713.26229748962</v>
      </c>
      <c r="AO735" s="5">
        <f t="shared" si="1016"/>
        <v>292709.7688929718</v>
      </c>
      <c r="AP735" s="5">
        <f t="shared" si="1016"/>
        <v>300944.97328510327</v>
      </c>
      <c r="AQ735" s="5">
        <f t="shared" si="1016"/>
        <v>310511.84939754911</v>
      </c>
      <c r="AR735" s="5">
        <f t="shared" si="1016"/>
        <v>321479.24134973274</v>
      </c>
      <c r="AS735" s="5">
        <f t="shared" si="1016"/>
        <v>333922.9837166444</v>
      </c>
      <c r="AT735" s="5">
        <f t="shared" si="1016"/>
        <v>347926.3599372083</v>
      </c>
    </row>
    <row r="736" spans="1:48" x14ac:dyDescent="0.2">
      <c r="A736" s="21" t="str">
        <f t="shared" si="999"/>
        <v>CIMS.CAN.AT.Transportation Personal.Mode.UrbanPassenger Vehicle Urban 1 PassengerMarket share</v>
      </c>
      <c r="B736" s="1" t="s">
        <v>371</v>
      </c>
      <c r="C736" s="1" t="s">
        <v>219</v>
      </c>
      <c r="D736" s="1" t="s">
        <v>121</v>
      </c>
      <c r="E736" s="1" t="s">
        <v>72</v>
      </c>
      <c r="G736" s="1" t="s">
        <v>73</v>
      </c>
      <c r="H736" s="14" cm="1">
        <f t="array" ref="H736">(1-$H735)*INDEX($T736:$AT736,MATCH(H$1,$T$2:$AT$2,0))/SUM(_xlfn._xlws.FILTER($T736:$AT738,$T$2:$AT$2=H$1))</f>
        <v>0.34803440810975</v>
      </c>
      <c r="I736" s="14" cm="1">
        <f t="array" ref="I736">(1-$H735)*INDEX($T736:$AT736,MATCH(I$1,$T$2:$AT$2,0))/SUM(_xlfn._xlws.FILTER($T736:$AT738,$T$2:$AT$2=I$1))</f>
        <v>0.34167261241542074</v>
      </c>
      <c r="J736" s="14" cm="1">
        <f t="array" ref="J736">(1-$H735)*INDEX($T736:$AT736,MATCH(J$1,$T$2:$AT$2,0))/SUM(_xlfn._xlws.FILTER($T736:$AT738,$T$2:$AT$2=J$1))</f>
        <v>0.33954844528275302</v>
      </c>
      <c r="K736" s="14" cm="1">
        <f t="array" ref="K736">(1-$H735)*INDEX($T736:$AT736,MATCH(K$1,$T$2:$AT$2,0))/SUM(_xlfn._xlws.FILTER($T736:$AT738,$T$2:$AT$2=K$1))</f>
        <v>0.35365009120682961</v>
      </c>
      <c r="L736" s="14" cm="1">
        <f t="array" ref="L736">(1-$H735)*INDEX($T736:$AT736,MATCH(L$1,$T$2:$AT$2,0))/SUM(_xlfn._xlws.FILTER($T736:$AT738,$T$2:$AT$2=L$1))</f>
        <v>0.35239793402695169</v>
      </c>
      <c r="M736" s="14" cm="1">
        <f t="array" ref="M736">(1-$H735)*INDEX($T736:$AT736,MATCH(M$1,$T$2:$AT$2,0))/SUM(_xlfn._xlws.FILTER($T736:$AT738,$T$2:$AT$2=M$1))</f>
        <v>0.34662202259348762</v>
      </c>
      <c r="N736" s="14" cm="1">
        <f t="array" ref="N736">(1-$H735)*INDEX($T736:$AT736,MATCH(N$1,$T$2:$AT$2,0))/SUM(_xlfn._xlws.FILTER($T736:$AT738,$T$2:$AT$2=N$1))</f>
        <v>0.3417045396109214</v>
      </c>
      <c r="O736" s="14" cm="1">
        <f t="array" ref="O736">(1-$H735)*INDEX($T736:$AT736,MATCH(O$1,$T$2:$AT$2,0))/SUM(_xlfn._xlws.FILTER($T736:$AT738,$T$2:$AT$2=O$1))</f>
        <v>0.33693484724936007</v>
      </c>
      <c r="P736" s="14" cm="1">
        <f t="array" ref="P736">(1-$H735)*INDEX($T736:$AT736,MATCH(P$1,$T$2:$AT$2,0))/SUM(_xlfn._xlws.FILTER($T736:$AT738,$T$2:$AT$2=P$1))</f>
        <v>0.33234041308499418</v>
      </c>
      <c r="Q736" s="14" cm="1">
        <f t="array" ref="Q736">(1-$H735)*INDEX($T736:$AT736,MATCH(Q$1,$T$2:$AT$2,0))/SUM(_xlfn._xlws.FILTER($T736:$AT738,$T$2:$AT$2=Q$1))</f>
        <v>0.32794402019346419</v>
      </c>
      <c r="R736" s="14" cm="1">
        <f t="array" ref="R736">(1-$H735)*INDEX($T736:$AT736,MATCH(R$1,$T$2:$AT$2,0))/SUM(_xlfn._xlws.FILTER($T736:$AT738,$T$2:$AT$2=R$1))</f>
        <v>0.3237635445114927</v>
      </c>
      <c r="T736" s="5">
        <f>(T753*AT!C$77*Inputs!D$73+T755*AT!C$112*Inputs!D$75)*Inputs!$C$55+AT!C$142*1000</f>
        <v>9505900.6876317374</v>
      </c>
      <c r="U736" s="5">
        <f>(U753*AT!D$77*Inputs!E$73+U755*AT!D$112*Inputs!E$75)*Inputs!$C$55+AT!D$142*1000</f>
        <v>9412806.3966826051</v>
      </c>
      <c r="V736" s="5">
        <f>(V753*AT!E$77*Inputs!F$73+V755*AT!E$112*Inputs!F$75)*Inputs!$C$55+AT!E$142*1000</f>
        <v>9944844.0297394432</v>
      </c>
      <c r="W736" s="5">
        <f>(W753*AT!F$77*Inputs!G$73+W755*AT!F$112*Inputs!G$75)*Inputs!$C$55+AT!F$142*1000</f>
        <v>10120716.293305457</v>
      </c>
      <c r="X736" s="5">
        <f>(X753*AT!G$77*Inputs!H$73+X755*AT!G$112*Inputs!H$75)*Inputs!$C$55+AT!G$142*1000</f>
        <v>10024205.391655957</v>
      </c>
      <c r="Y736" s="5">
        <f>(Y753*AT!H$77*Inputs!I$73+Y755*AT!H$112*Inputs!I$75)*Inputs!$C$55+AT!H$142*1000</f>
        <v>10071252.917663155</v>
      </c>
      <c r="Z736" s="5">
        <f>(Z753*AT!I$77*Inputs!J$73+Z755*AT!I$112*Inputs!J$75)*Inputs!$C$55+AT!I$142*1000</f>
        <v>10079667.420808723</v>
      </c>
      <c r="AA736" s="5">
        <f>(AA753*AT!J$77*Inputs!K$73+AA755*AT!J$112*Inputs!K$75)*Inputs!$C$55+AT!J$142*1000</f>
        <v>10281406.54044424</v>
      </c>
      <c r="AB736" s="5">
        <f>(AB753*AT!K$77*Inputs!L$73+AB755*AT!K$112*Inputs!L$75)*Inputs!$C$55+AT!K$142*1000</f>
        <v>10842195.290169651</v>
      </c>
      <c r="AC736" s="5">
        <f>(AC753*AT!L$77*Inputs!M$73+AC755*AT!L$112*Inputs!M$75)*Inputs!$C$55+AT!L$142*1000</f>
        <v>9777907.3653176147</v>
      </c>
      <c r="AD736" s="5">
        <f>(AD753*AT!M$77*Inputs!N$73+AD755*AT!M$112*Inputs!N$75)*Inputs!$C$55+AT!M$142*1000</f>
        <v>10180821.998377001</v>
      </c>
      <c r="AE736" s="5">
        <f>(AE753*AT!N$77*Inputs!O$73+AE755*AT!N$112*Inputs!O$75)*Inputs!$C$55+AT!N$142*1000</f>
        <v>11727498.746324601</v>
      </c>
      <c r="AF736" s="5">
        <f>(AF753*AT!O$77*Inputs!P$73+AF755*AT!O$112*Inputs!P$75)*Inputs!$C$55+AT!O$142*1000</f>
        <v>12053060.84233194</v>
      </c>
      <c r="AG736" s="5">
        <f>(AG753*AT!P$77*Inputs!Q$73+AG755*AT!P$112*Inputs!Q$75)*Inputs!$C$55+AT!P$142*1000</f>
        <v>10202933.480215162</v>
      </c>
      <c r="AH736" s="5">
        <f>(AH753*AT!Q$77*Inputs!R$73+AH755*AT!Q$112*Inputs!R$75)*Inputs!$C$55+AT!Q$142*1000</f>
        <v>9715427.3097260464</v>
      </c>
      <c r="AI736" s="5">
        <f>(AI753*AT!R$77*Inputs!S$73+AI755*AT!R$112*Inputs!S$75)*Inputs!$C$55+AT!R$142*1000</f>
        <v>11470880.015472827</v>
      </c>
      <c r="AJ736" s="5">
        <f>(AJ753*AT!S$77*Inputs!T$73+AJ755*AT!S$112*Inputs!T$75)*Inputs!$C$55+AT!S$142*1000</f>
        <v>12068550.33626559</v>
      </c>
      <c r="AK736" s="5">
        <f>(AK753*AT!T$77*Inputs!U$73+AK755*AT!T$112*Inputs!U$75)*Inputs!$C$55+AT!T$142*1000</f>
        <v>11795720.02363278</v>
      </c>
      <c r="AL736" s="5">
        <f>(AL753*AT!U$77*Inputs!V$73+AL755*AT!U$112*Inputs!V$75)*Inputs!$C$55+AT!U$142*1000</f>
        <v>11604764.680385958</v>
      </c>
      <c r="AM736" s="5">
        <f>(AM753*AT!V$77*Inputs!W$73+AM755*AT!V$112*Inputs!W$75)*Inputs!$C$55+AT!V$142*1000</f>
        <v>11312204.897653248</v>
      </c>
      <c r="AN736" s="5">
        <f>(AN753*AT!W$77*Inputs!X$73+AN755*AT!W$112*Inputs!X$75)*Inputs!$C$55+AT!W$142*1000</f>
        <v>10065068.082600372</v>
      </c>
      <c r="AO736" s="48">
        <f>(AO753*AT!$W$77*Inputs!$X$73+AO755*AT!$W$112*Inputs!$X$75)*Inputs!$C$55+AT!$W$142*1000</f>
        <v>11388845.951205712</v>
      </c>
      <c r="AP736" s="48">
        <f>(AP753*AT!$W$77*Inputs!$X$73+AP755*AT!$W$112*Inputs!$X$75)*Inputs!$C$55+AT!$W$142*1000</f>
        <v>11543146.082882164</v>
      </c>
      <c r="AQ736" s="48">
        <f>(AQ753*AT!$W$77*Inputs!$X$73+AQ755*AT!$W$112*Inputs!$X$75)*Inputs!$C$55+AT!$W$142*1000</f>
        <v>11743848.970774975</v>
      </c>
      <c r="AR736" s="48">
        <f>(AR753*AT!$W$77*Inputs!$X$73+AR755*AT!$W$112*Inputs!$X$75)*Inputs!$C$55+AT!$W$142*1000</f>
        <v>11992851.049230225</v>
      </c>
      <c r="AS736" s="48">
        <f>(AS753*AT!$W$77*Inputs!$X$73+AS755*AT!$W$112*Inputs!$X$75)*Inputs!$C$55+AT!$W$142*1000</f>
        <v>12292278.131512458</v>
      </c>
      <c r="AT736" s="48">
        <f>(AT753*AT!$W$77*Inputs!$X$73+AT755*AT!$W$112*Inputs!$X$75)*Inputs!$C$55+AT!$W$142*1000</f>
        <v>12644499.078372784</v>
      </c>
    </row>
    <row r="737" spans="1:48" x14ac:dyDescent="0.2">
      <c r="A737" s="21" t="str">
        <f t="shared" si="999"/>
        <v>CIMS.CAN.AT.Transportation Personal.Mode.UrbanPassenger Vehicle Urban 3 PassengerMarket share</v>
      </c>
      <c r="B737" s="1" t="s">
        <v>371</v>
      </c>
      <c r="C737" s="1" t="s">
        <v>219</v>
      </c>
      <c r="D737" s="1" t="s">
        <v>120</v>
      </c>
      <c r="E737" s="1" t="s">
        <v>72</v>
      </c>
      <c r="G737" s="1" t="s">
        <v>73</v>
      </c>
      <c r="H737" s="14" cm="1">
        <f t="array" ref="H737">(1-$H735)*INDEX($T737:$AT737,MATCH(H$1,$T$2:$AT$2,0))/SUM(_xlfn._xlws.FILTER($T736:$AT738,$T$2:$AT$2=H$1))</f>
        <v>0.46380338871804155</v>
      </c>
      <c r="I737" s="14" cm="1">
        <f t="array" ref="I737">(1-$H735)*INDEX($T737:$AT737,MATCH(I$1,$T$2:$AT$2,0))/SUM(_xlfn._xlws.FILTER($T736:$AT738,$T$2:$AT$2=I$1))</f>
        <v>0.45543581510940923</v>
      </c>
      <c r="J737" s="14" cm="1">
        <f t="array" ref="J737">(1-$H735)*INDEX($T737:$AT737,MATCH(J$1,$T$2:$AT$2,0))/SUM(_xlfn._xlws.FILTER($T736:$AT738,$T$2:$AT$2=J$1))</f>
        <v>0.45495988256907721</v>
      </c>
      <c r="K737" s="14" cm="1">
        <f t="array" ref="K737">(1-$H735)*INDEX($T737:$AT737,MATCH(K$1,$T$2:$AT$2,0))/SUM(_xlfn._xlws.FILTER($T736:$AT738,$T$2:$AT$2=K$1))</f>
        <v>0.48339598397740324</v>
      </c>
      <c r="L737" s="14" cm="1">
        <f t="array" ref="L737">(1-$H735)*INDEX($T737:$AT737,MATCH(L$1,$T$2:$AT$2,0))/SUM(_xlfn._xlws.FILTER($T736:$AT738,$T$2:$AT$2=L$1))</f>
        <v>0.49217942267590514</v>
      </c>
      <c r="M737" s="14" cm="1">
        <f t="array" ref="M737">(1-$H735)*INDEX($T737:$AT737,MATCH(M$1,$T$2:$AT$2,0))/SUM(_xlfn._xlws.FILTER($T736:$AT738,$T$2:$AT$2=M$1))</f>
        <v>0.49026390189215185</v>
      </c>
      <c r="N737" s="14" cm="1">
        <f t="array" ref="N737">(1-$H735)*INDEX($T737:$AT737,MATCH(N$1,$T$2:$AT$2,0))/SUM(_xlfn._xlws.FILTER($T736:$AT738,$T$2:$AT$2=N$1))</f>
        <v>0.48780964537928134</v>
      </c>
      <c r="O737" s="14" cm="1">
        <f t="array" ref="O737">(1-$H735)*INDEX($T737:$AT737,MATCH(O$1,$T$2:$AT$2,0))/SUM(_xlfn._xlws.FILTER($T736:$AT738,$T$2:$AT$2=O$1))</f>
        <v>0.48545493955912733</v>
      </c>
      <c r="P737" s="14" cm="1">
        <f t="array" ref="P737">(1-$H735)*INDEX($T737:$AT737,MATCH(P$1,$T$2:$AT$2,0))/SUM(_xlfn._xlws.FILTER($T736:$AT738,$T$2:$AT$2=P$1))</f>
        <v>0.48321155795801746</v>
      </c>
      <c r="Q737" s="14" cm="1">
        <f t="array" ref="Q737">(1-$H735)*INDEX($T737:$AT737,MATCH(Q$1,$T$2:$AT$2,0))/SUM(_xlfn._xlws.FILTER($T736:$AT738,$T$2:$AT$2=Q$1))</f>
        <v>0.48108865045166721</v>
      </c>
      <c r="R737" s="14" cm="1">
        <f t="array" ref="R737">(1-$H735)*INDEX($T737:$AT737,MATCH(R$1,$T$2:$AT$2,0))/SUM(_xlfn._xlws.FILTER($T736:$AT738,$T$2:$AT$2=R$1))</f>
        <v>0.47909272010275761</v>
      </c>
      <c r="T737" s="5">
        <f>(T753*AT!C$77*Inputs!D$74+T755*AT!C$112*Inputs!D$76)*Inputs!$C$55</f>
        <v>12667911.128920501</v>
      </c>
      <c r="U737" s="5">
        <f>(U753*AT!D$77*Inputs!E$74+U755*AT!D$112*Inputs!E$76)*Inputs!$C$55</f>
        <v>12519500.091757642</v>
      </c>
      <c r="V737" s="5">
        <f>(V753*AT!E$77*Inputs!F$74+V755*AT!E$112*Inputs!F$76)*Inputs!$C$55</f>
        <v>13219883.67124654</v>
      </c>
      <c r="W737" s="5">
        <f>(W753*AT!F$77*Inputs!G$74+W755*AT!F$112*Inputs!G$76)*Inputs!$C$55</f>
        <v>13491892.636965685</v>
      </c>
      <c r="X737" s="5">
        <f>(X753*AT!G$77*Inputs!H$74+X755*AT!G$112*Inputs!H$76)*Inputs!$C$55</f>
        <v>13363007.291083932</v>
      </c>
      <c r="Y737" s="5">
        <f>(Y753*AT!H$77*Inputs!I$74+Y755*AT!H$112*Inputs!I$76)*Inputs!$C$55</f>
        <v>13424574.036832921</v>
      </c>
      <c r="Z737" s="5">
        <f>(Z753*AT!I$77*Inputs!J$74+Z755*AT!I$112*Inputs!J$76)*Inputs!$C$55</f>
        <v>13394945.339950336</v>
      </c>
      <c r="AA737" s="5">
        <f>(AA753*AT!J$77*Inputs!K$74+AA755*AT!J$112*Inputs!K$76)*Inputs!$C$55</f>
        <v>13672022.517447496</v>
      </c>
      <c r="AB737" s="5">
        <f>(AB753*AT!K$77*Inputs!L$74+AB755*AT!K$112*Inputs!L$76)*Inputs!$C$55</f>
        <v>14405007.049854716</v>
      </c>
      <c r="AC737" s="5">
        <f>(AC753*AT!L$77*Inputs!M$74+AC755*AT!L$112*Inputs!M$76)*Inputs!$C$55</f>
        <v>13071106.893262032</v>
      </c>
      <c r="AD737" s="5">
        <f>(AD753*AT!M$77*Inputs!N$74+AD755*AT!M$112*Inputs!N$76)*Inputs!$C$55</f>
        <v>13641251.035566291</v>
      </c>
      <c r="AE737" s="5">
        <f>(AE753*AT!N$77*Inputs!O$74+AE755*AT!N$112*Inputs!O$76)*Inputs!$C$55</f>
        <v>15789954.902790684</v>
      </c>
      <c r="AF737" s="5">
        <f>(AF753*AT!O$77*Inputs!P$74+AF755*AT!O$112*Inputs!P$76)*Inputs!$C$55</f>
        <v>16247799.492506776</v>
      </c>
      <c r="AG737" s="5">
        <f>(AG753*AT!P$77*Inputs!Q$74+AG755*AT!P$112*Inputs!Q$76)*Inputs!$C$55</f>
        <v>13817772.304941678</v>
      </c>
      <c r="AH737" s="5">
        <f>(AH753*AT!Q$77*Inputs!R$74+AH755*AT!Q$112*Inputs!R$76)*Inputs!$C$55</f>
        <v>13220513.850245401</v>
      </c>
      <c r="AI737" s="5">
        <f>(AI753*AT!R$77*Inputs!S$74+AI755*AT!R$112*Inputs!S$76)*Inputs!$C$55</f>
        <v>15679275.843656659</v>
      </c>
      <c r="AJ737" s="5">
        <f>(AJ753*AT!S$77*Inputs!T$74+AJ755*AT!S$112*Inputs!T$76)*Inputs!$C$55</f>
        <v>16574369.875118248</v>
      </c>
      <c r="AK737" s="5">
        <f>(AK753*AT!T$77*Inputs!U$74+AK755*AT!T$112*Inputs!U$76)*Inputs!$C$55</f>
        <v>16304666.363015687</v>
      </c>
      <c r="AL737" s="5">
        <f>(AL753*AT!U$77*Inputs!V$74+AL755*AT!U$112*Inputs!V$76)*Inputs!$C$55</f>
        <v>16148052.965956161</v>
      </c>
      <c r="AM737" s="5">
        <f>(AM753*AT!V$77*Inputs!W$74+AM755*AT!V$112*Inputs!W$76)*Inputs!$C$55</f>
        <v>15799282.39673705</v>
      </c>
      <c r="AN737" s="5">
        <f>(AN753*AT!W$77*Inputs!X$74+AN755*AT!W$112*Inputs!X$76)*Inputs!$C$55</f>
        <v>14134936.68599535</v>
      </c>
      <c r="AO737" s="48">
        <f>(AO753*AT!$W$77*Inputs!$X$74+AO755*AT!$W$112*Inputs!$X$76)*Inputs!$C$55</f>
        <v>16108440.001329714</v>
      </c>
      <c r="AP737" s="48">
        <f>(AP753*AT!$W$77*Inputs!$X$74+AP755*AT!$W$112*Inputs!$X$76)*Inputs!$C$55</f>
        <v>16478733.363225175</v>
      </c>
      <c r="AQ737" s="48">
        <f>(AQ753*AT!$W$77*Inputs!$X$74+AQ755*AT!$W$112*Inputs!$X$76)*Inputs!$C$55</f>
        <v>16920510.118918587</v>
      </c>
      <c r="AR737" s="48">
        <f>(AR753*AT!$W$77*Inputs!$X$74+AR755*AT!$W$112*Inputs!$X$76)*Inputs!$C$55</f>
        <v>17437193.948407717</v>
      </c>
      <c r="AS737" s="48">
        <f>(AS753*AT!$W$77*Inputs!$X$74+AS755*AT!$W$112*Inputs!$X$76)*Inputs!$C$55</f>
        <v>18032576.089593619</v>
      </c>
      <c r="AT737" s="48">
        <f>(AT753*AT!$W$77*Inputs!$X$74+AT755*AT!$W$112*Inputs!$X$76)*Inputs!$C$55</f>
        <v>18710838.698454488</v>
      </c>
    </row>
    <row r="738" spans="1:48" x14ac:dyDescent="0.2">
      <c r="A738" s="21" t="str">
        <f t="shared" si="999"/>
        <v>CIMS.CAN.AT.Transportation Personal.Mode.UrbanPublic Transit UrbanMarket share</v>
      </c>
      <c r="B738" s="1" t="s">
        <v>371</v>
      </c>
      <c r="C738" s="1" t="s">
        <v>219</v>
      </c>
      <c r="D738" s="1" t="s">
        <v>122</v>
      </c>
      <c r="E738" s="1" t="s">
        <v>72</v>
      </c>
      <c r="G738" s="1" t="s">
        <v>73</v>
      </c>
      <c r="H738" s="14" cm="1">
        <f t="array" ref="H738">(1-$H$9)*INDEX($T738:$AT738,MATCH(H$1,$T$2:$AT$2,0))/SUM(_xlfn._xlws.FILTER($T736:$AT738,$T$2:$AT$2=H$1))</f>
        <v>0.18086478477375656</v>
      </c>
      <c r="I738" s="14" cm="1">
        <f t="array" ref="I738">(1-$H$9)*INDEX($T738:$AT738,MATCH(I$1,$T$2:$AT$2,0))/SUM(_xlfn._xlws.FILTER($T736:$AT738,$T$2:$AT$2=I$1))</f>
        <v>0.19572655290191304</v>
      </c>
      <c r="J738" s="14" cm="1">
        <f t="array" ref="J738">(1-$H$9)*INDEX($T738:$AT738,MATCH(J$1,$T$2:$AT$2,0))/SUM(_xlfn._xlws.FILTER($T736:$AT738,$T$2:$AT$2=J$1))</f>
        <v>0.19835002425736689</v>
      </c>
      <c r="K738" s="14" cm="1">
        <f t="array" ref="K738">(1-$H$9)*INDEX($T738:$AT738,MATCH(K$1,$T$2:$AT$2,0))/SUM(_xlfn._xlws.FILTER($T736:$AT738,$T$2:$AT$2=K$1))</f>
        <v>0.15542991515118978</v>
      </c>
      <c r="L738" s="14" cm="1">
        <f t="array" ref="L738">(1-$H$9)*INDEX($T738:$AT738,MATCH(L$1,$T$2:$AT$2,0))/SUM(_xlfn._xlws.FILTER($T736:$AT738,$T$2:$AT$2=L$1))</f>
        <v>0.14783093672003897</v>
      </c>
      <c r="M738" s="14" cm="1">
        <f t="array" ref="M738">(1-$H$9)*INDEX($T738:$AT738,MATCH(M$1,$T$2:$AT$2,0))/SUM(_xlfn._xlws.FILTER($T736:$AT738,$T$2:$AT$2=M$1))</f>
        <v>0.15559150540662442</v>
      </c>
      <c r="N738" s="14" cm="1">
        <f t="array" ref="N738">(1-$H$9)*INDEX($T738:$AT738,MATCH(N$1,$T$2:$AT$2,0))/SUM(_xlfn._xlws.FILTER($T736:$AT738,$T$2:$AT$2=N$1))</f>
        <v>0.16302950772898653</v>
      </c>
      <c r="O738" s="14" cm="1">
        <f t="array" ref="O738">(1-$H$9)*INDEX($T738:$AT738,MATCH(O$1,$T$2:$AT$2,0))/SUM(_xlfn._xlws.FILTER($T736:$AT738,$T$2:$AT$2=O$1))</f>
        <v>0.17021794544491958</v>
      </c>
      <c r="P738" s="14" cm="1">
        <f t="array" ref="P738">(1-$H$9)*INDEX($T738:$AT738,MATCH(P$1,$T$2:$AT$2,0))/SUM(_xlfn._xlws.FILTER($T736:$AT738,$T$2:$AT$2=P$1))</f>
        <v>0.1771172247228939</v>
      </c>
      <c r="Q738" s="14" cm="1">
        <f t="array" ref="Q738">(1-$H$9)*INDEX($T738:$AT738,MATCH(Q$1,$T$2:$AT$2,0))/SUM(_xlfn._xlws.FILTER($T736:$AT738,$T$2:$AT$2=Q$1))</f>
        <v>0.18369512557378898</v>
      </c>
      <c r="R738" s="14" cm="1">
        <f t="array" ref="R738">(1-$H$9)*INDEX($T738:$AT738,MATCH(R$1,$T$2:$AT$2,0))/SUM(_xlfn._xlws.FILTER($T736:$AT738,$T$2:$AT$2=R$1))</f>
        <v>0.18992704986112727</v>
      </c>
      <c r="T738" s="5">
        <f>SUM(AT!C$177,AT!C$212)*1000</f>
        <v>4895970.32</v>
      </c>
      <c r="U738" s="5">
        <f>SUM(AT!D$177,AT!D$212)*1000</f>
        <v>4424109.4220000003</v>
      </c>
      <c r="V738" s="5">
        <f>SUM(AT!E$177,AT!E$212)*1000</f>
        <v>5162650.7750000004</v>
      </c>
      <c r="W738" s="5">
        <f>SUM(AT!F$177,AT!F$212)*1000</f>
        <v>6757033.4689999996</v>
      </c>
      <c r="X738" s="5">
        <f>SUM(AT!G$177,AT!G$212)*1000</f>
        <v>5832208.7119999994</v>
      </c>
      <c r="Y738" s="5">
        <f>SUM(AT!H$177,AT!H$212)*1000</f>
        <v>5717902.5789999999</v>
      </c>
      <c r="Z738" s="5">
        <f>SUM(AT!I$177,AT!I$212)*1000</f>
        <v>6598010.9969999995</v>
      </c>
      <c r="AA738" s="5">
        <f>SUM(AT!J$177,AT!J$212)*1000</f>
        <v>4995323.8309999993</v>
      </c>
      <c r="AB738" s="5">
        <f>SUM(AT!K$177,AT!K$212)*1000</f>
        <v>4988203.8099999996</v>
      </c>
      <c r="AC738" s="5">
        <f>SUM(AT!L$177,AT!L$212)*1000</f>
        <v>5543633.7590000005</v>
      </c>
      <c r="AD738" s="5">
        <f>SUM(AT!M$177,AT!M$212)*1000</f>
        <v>5894229.2859999994</v>
      </c>
      <c r="AE738" s="5">
        <f>SUM(AT!N$177,AT!N$212)*1000</f>
        <v>7746969.1140000001</v>
      </c>
      <c r="AF738" s="5">
        <f>SUM(AT!O$177,AT!O$212)*1000</f>
        <v>5780978.46</v>
      </c>
      <c r="AG738" s="5">
        <f>SUM(AT!P$177,AT!P$212)*1000</f>
        <v>5088800.8659999995</v>
      </c>
      <c r="AH738" s="5">
        <f>SUM(AT!Q$177,AT!Q$212)*1000</f>
        <v>4945816.5009999992</v>
      </c>
      <c r="AI738" s="5">
        <f>SUM(AT!R$177,AT!R$212)*1000</f>
        <v>4996561.5610000007</v>
      </c>
      <c r="AJ738" s="5">
        <f>SUM(AT!S$177,AT!S$212)*1000</f>
        <v>4953000.0750000002</v>
      </c>
      <c r="AK738" s="5">
        <f>SUM(AT!T$177,AT!T$212)*1000</f>
        <v>5008751.3669999996</v>
      </c>
      <c r="AL738" s="5">
        <f>SUM(AT!U$177,AT!U$212)*1000</f>
        <v>4809973.21</v>
      </c>
      <c r="AM738" s="5">
        <f>SUM(AT!V$177,AT!V$212)*1000</f>
        <v>4703194.1610000003</v>
      </c>
      <c r="AN738" s="5">
        <f>SUM(AT!W$177,AT!W$212)*1000</f>
        <v>4581845.6619999995</v>
      </c>
      <c r="AO738" s="41">
        <f t="shared" ref="AO738" si="1017">AM738*(1+$AV738)^5</f>
        <v>5066675.8368076906</v>
      </c>
      <c r="AP738" s="18">
        <f t="shared" ref="AP738" si="1018">AO738*(1+$AV738)^5</f>
        <v>5458248.8318604017</v>
      </c>
      <c r="AQ738" s="18">
        <f t="shared" ref="AQ738" si="1019">AP738*(1+$AV738)^5</f>
        <v>5880084.1557837827</v>
      </c>
      <c r="AR738" s="18">
        <f t="shared" ref="AR738" si="1020">AQ738*(1+$AV738)^5</f>
        <v>6334520.6025198242</v>
      </c>
      <c r="AS738" s="18">
        <f t="shared" ref="AS738" si="1021">AR738*(1+$AV738)^5</f>
        <v>6824077.7173706153</v>
      </c>
      <c r="AT738" s="18">
        <f t="shared" ref="AT738" si="1022">AS738*(1+$AV738)^5</f>
        <v>7351469.7661871584</v>
      </c>
      <c r="AV738" s="46">
        <f t="shared" ref="AV738" si="1023">AV686</f>
        <v>1.4999999999999999E-2</v>
      </c>
    </row>
    <row r="739" spans="1:48" x14ac:dyDescent="0.2">
      <c r="A739" s="21" t="str">
        <f t="shared" si="999"/>
        <v>CIMS.CAN.AT.Transportation Personal.Mode.UrbanPassenger Vehicle Urban 1 PassengerService requestedCIMS.CAN.AT.Transportation Personal.Passenger Vehicles</v>
      </c>
      <c r="B739" s="1" t="s">
        <v>371</v>
      </c>
      <c r="C739" s="1" t="s">
        <v>219</v>
      </c>
      <c r="D739" s="1" t="s">
        <v>121</v>
      </c>
      <c r="E739" s="1" t="s">
        <v>71</v>
      </c>
      <c r="F739" s="1" t="s">
        <v>374</v>
      </c>
      <c r="G739" s="1" t="s">
        <v>157</v>
      </c>
      <c r="H739" s="14">
        <v>1</v>
      </c>
      <c r="I739" s="14"/>
      <c r="J739" s="14"/>
      <c r="K739" s="14"/>
      <c r="L739" s="14"/>
      <c r="M739" s="14"/>
      <c r="N739" s="14"/>
      <c r="O739" s="14"/>
      <c r="P739" s="14"/>
      <c r="Q739" s="14"/>
      <c r="R739" s="14"/>
      <c r="T739" s="5"/>
      <c r="U739" s="5"/>
      <c r="V739" s="5"/>
      <c r="W739" s="5"/>
      <c r="X739" s="5"/>
      <c r="Y739" s="5"/>
      <c r="Z739" s="5"/>
      <c r="AA739" s="5"/>
      <c r="AB739" s="5"/>
      <c r="AC739" s="5"/>
      <c r="AD739" s="5"/>
      <c r="AE739" s="5"/>
      <c r="AF739" s="5"/>
      <c r="AG739" s="5"/>
      <c r="AH739" s="5"/>
      <c r="AI739" s="5"/>
      <c r="AJ739" s="5"/>
      <c r="AK739" s="5"/>
      <c r="AL739" s="5"/>
      <c r="AM739" s="5"/>
      <c r="AN739" s="5"/>
      <c r="AO739" s="18"/>
      <c r="AP739" s="18"/>
      <c r="AQ739" s="18"/>
      <c r="AR739" s="18"/>
      <c r="AS739" s="18"/>
      <c r="AT739" s="18"/>
    </row>
    <row r="740" spans="1:48" x14ac:dyDescent="0.2">
      <c r="A740" s="21" t="str">
        <f t="shared" si="999"/>
        <v>CIMS.CAN.AT.Transportation Personal.Mode.UrbanPassenger Vehicle Urban 3 PassengerService requestedCIMS.CAN.AT.Transportation Personal.Passenger Vehicles</v>
      </c>
      <c r="B740" s="1" t="s">
        <v>371</v>
      </c>
      <c r="C740" s="1" t="s">
        <v>219</v>
      </c>
      <c r="D740" s="1" t="s">
        <v>120</v>
      </c>
      <c r="E740" s="1" t="s">
        <v>71</v>
      </c>
      <c r="F740" s="1" t="s">
        <v>374</v>
      </c>
      <c r="G740" s="1" t="s">
        <v>157</v>
      </c>
      <c r="H740" s="14">
        <f t="shared" ref="H740" si="1024">ROUND(1/3,6)</f>
        <v>0.33333299999999999</v>
      </c>
      <c r="I740" s="14"/>
      <c r="J740" s="14"/>
      <c r="K740" s="14"/>
      <c r="L740" s="14"/>
      <c r="M740" s="14"/>
      <c r="N740" s="14"/>
      <c r="O740" s="14"/>
      <c r="P740" s="14"/>
      <c r="Q740" s="14"/>
      <c r="R740" s="14"/>
      <c r="T740" s="5"/>
      <c r="U740" s="5"/>
      <c r="V740" s="5"/>
      <c r="W740" s="5"/>
      <c r="X740" s="5"/>
      <c r="Y740" s="5"/>
      <c r="Z740" s="5"/>
      <c r="AA740" s="5"/>
      <c r="AB740" s="5"/>
      <c r="AC740" s="5"/>
      <c r="AD740" s="5"/>
      <c r="AE740" s="5"/>
      <c r="AF740" s="5"/>
      <c r="AG740" s="5"/>
      <c r="AH740" s="5"/>
      <c r="AI740" s="5"/>
      <c r="AJ740" s="5"/>
      <c r="AK740" s="5"/>
      <c r="AL740" s="5"/>
      <c r="AM740" s="5"/>
      <c r="AN740" s="5"/>
      <c r="AO740" s="18"/>
      <c r="AP740" s="18"/>
      <c r="AQ740" s="18"/>
      <c r="AR740" s="18"/>
      <c r="AS740" s="18"/>
      <c r="AT740" s="18"/>
    </row>
    <row r="741" spans="1:48" x14ac:dyDescent="0.2">
      <c r="A741" s="21" t="str">
        <f t="shared" si="999"/>
        <v>CIMS.CAN.AT.Transportation Personal.Mode.Intercity LandBus IntercityMarket share</v>
      </c>
      <c r="B741" s="1" t="s">
        <v>372</v>
      </c>
      <c r="C741" s="1" t="s">
        <v>219</v>
      </c>
      <c r="D741" s="1" t="s">
        <v>123</v>
      </c>
      <c r="E741" s="1" t="s">
        <v>72</v>
      </c>
      <c r="G741" s="1" t="s">
        <v>73</v>
      </c>
      <c r="H741" s="14" cm="1">
        <f t="array" ref="H741">INDEX($T741:$AT741,MATCH(H$1,$T$2:$AT$2,0))/SUM(_xlfn._xlws.FILTER($T741:$AT743,$T$2:$AT$2=H$1))</f>
        <v>6.2078545439651904E-2</v>
      </c>
      <c r="I741" s="14" cm="1">
        <f t="array" ref="I741">INDEX($T741:$AT741,MATCH(I$1,$T$2:$AT$2,0))/SUM(_xlfn._xlws.FILTER($T741:$AT743,$T$2:$AT$2=I$1))</f>
        <v>6.1283367065589248E-2</v>
      </c>
      <c r="J741" s="14" cm="1">
        <f t="array" ref="J741">INDEX($T741:$AT741,MATCH(J$1,$T$2:$AT$2,0))/SUM(_xlfn._xlws.FILTER($T741:$AT743,$T$2:$AT$2=J$1))</f>
        <v>3.677093233143458E-2</v>
      </c>
      <c r="K741" s="14" cm="1">
        <f t="array" ref="K741">INDEX($T741:$AT741,MATCH(K$1,$T$2:$AT$2,0))/SUM(_xlfn._xlws.FILTER($T741:$AT743,$T$2:$AT$2=K$1))</f>
        <v>2.9208508126345543E-2</v>
      </c>
      <c r="L741" s="14" cm="1">
        <f t="array" ref="L741">INDEX($T741:$AT741,MATCH(L$1,$T$2:$AT$2,0))/SUM(_xlfn._xlws.FILTER($T741:$AT743,$T$2:$AT$2=L$1))</f>
        <v>2.225292123994697E-2</v>
      </c>
      <c r="M741" s="14" cm="1">
        <f t="array" ref="M741">INDEX($T741:$AT741,MATCH(M$1,$T$2:$AT$2,0))/SUM(_xlfn._xlws.FILTER($T741:$AT743,$T$2:$AT$2=M$1))</f>
        <v>1.8882719619007806E-2</v>
      </c>
      <c r="N741" s="14" cm="1">
        <f t="array" ref="N741">INDEX($T741:$AT741,MATCH(N$1,$T$2:$AT$2,0))/SUM(_xlfn._xlws.FILTER($T741:$AT743,$T$2:$AT$2=N$1))</f>
        <v>1.5956883868462859E-2</v>
      </c>
      <c r="O741" s="14" cm="1">
        <f t="array" ref="O741">INDEX($T741:$AT741,MATCH(O$1,$T$2:$AT$2,0))/SUM(_xlfn._xlws.FILTER($T741:$AT743,$T$2:$AT$2=O$1))</f>
        <v>1.3427803659343299E-2</v>
      </c>
      <c r="P741" s="14" cm="1">
        <f t="array" ref="P741">INDEX($T741:$AT741,MATCH(P$1,$T$2:$AT$2,0))/SUM(_xlfn._xlws.FILTER($T741:$AT743,$T$2:$AT$2=P$1))</f>
        <v>1.125355809467558E-2</v>
      </c>
      <c r="Q741" s="14" cm="1">
        <f t="array" ref="Q741">INDEX($T741:$AT741,MATCH(Q$1,$T$2:$AT$2,0))/SUM(_xlfn._xlws.FILTER($T741:$AT743,$T$2:$AT$2=Q$1))</f>
        <v>9.3943547022617823E-3</v>
      </c>
      <c r="R741" s="14" cm="1">
        <f t="array" ref="R741">INDEX($T741:$AT741,MATCH(R$1,$T$2:$AT$2,0))/SUM(_xlfn._xlws.FILTER($T741:$AT743,$T$2:$AT$2=R$1))</f>
        <v>7.8128375052771808E-3</v>
      </c>
      <c r="T741" s="5">
        <f>AT!C$247*1000</f>
        <v>1198861.2780000002</v>
      </c>
      <c r="U741" s="5">
        <f>AT!D$247*1000</f>
        <v>1127324.2519999999</v>
      </c>
      <c r="V741" s="5">
        <f>AT!E$247*1000</f>
        <v>1366607.0449999999</v>
      </c>
      <c r="W741" s="5">
        <f>AT!F$247*1000</f>
        <v>1496514.1850000001</v>
      </c>
      <c r="X741" s="5">
        <f>AT!G$247*1000</f>
        <v>1250433.4060000002</v>
      </c>
      <c r="Y741" s="5">
        <f>AT!H$247*1000</f>
        <v>1250214.574</v>
      </c>
      <c r="Z741" s="5">
        <f>AT!I$247*1000</f>
        <v>1016336.522</v>
      </c>
      <c r="AA741" s="5">
        <f>AT!J$247*1000</f>
        <v>1070715.6840000001</v>
      </c>
      <c r="AB741" s="5">
        <f>AT!K$247*1000</f>
        <v>948074.20400000003</v>
      </c>
      <c r="AC741" s="5">
        <f>AT!L$247*1000</f>
        <v>832129.52099999995</v>
      </c>
      <c r="AD741" s="5">
        <f>AT!M$247*1000</f>
        <v>739558.70200000005</v>
      </c>
      <c r="AE741" s="5">
        <f>AT!N$247*1000</f>
        <v>978813.272</v>
      </c>
      <c r="AF741" s="5">
        <f>AT!O$247*1000</f>
        <v>679105.01599999995</v>
      </c>
      <c r="AG741" s="5">
        <f>AT!P$247*1000</f>
        <v>762188.23300000001</v>
      </c>
      <c r="AH741" s="5">
        <f>AT!Q$247*1000</f>
        <v>669767.951</v>
      </c>
      <c r="AI741" s="5">
        <f>AT!R$247*1000</f>
        <v>662738.93999999994</v>
      </c>
      <c r="AJ741" s="5">
        <f>AT!S$247*1000</f>
        <v>641906.54600000009</v>
      </c>
      <c r="AK741" s="5">
        <f>AT!T$247*1000</f>
        <v>540734.4389999999</v>
      </c>
      <c r="AL741" s="5">
        <f>AT!U$247*1000</f>
        <v>525472.19900000002</v>
      </c>
      <c r="AM741" s="5">
        <f>AT!V$247*1000</f>
        <v>500475.98</v>
      </c>
      <c r="AN741" s="5">
        <f>AT!W$247*1000</f>
        <v>431811.16800000001</v>
      </c>
      <c r="AO741" s="41">
        <f t="shared" ref="AO741:AO742" si="1025">AM741*(1+$AV741)^5</f>
        <v>429775.75307155261</v>
      </c>
      <c r="AP741" s="18">
        <f t="shared" ref="AP741:AP742" si="1026">AO741*(1+$AV741)^5</f>
        <v>369063.06258338346</v>
      </c>
      <c r="AQ741" s="18">
        <f t="shared" ref="AQ741:AQ742" si="1027">AP741*(1+$AV741)^5</f>
        <v>316927.00946939987</v>
      </c>
      <c r="AR741" s="18">
        <f t="shared" ref="AR741:AR742" si="1028">AQ741*(1+$AV741)^5</f>
        <v>272156.00669471972</v>
      </c>
      <c r="AS741" s="18">
        <f t="shared" ref="AS741:AS742" si="1029">AR741*(1+$AV741)^5</f>
        <v>233709.6232473928</v>
      </c>
      <c r="AT741" s="18">
        <f t="shared" ref="AT741:AT742" si="1030">AS741*(1+$AV741)^5</f>
        <v>200694.40561606389</v>
      </c>
      <c r="AV741" s="46">
        <f>AV689</f>
        <v>-0.03</v>
      </c>
    </row>
    <row r="742" spans="1:48" x14ac:dyDescent="0.2">
      <c r="A742" s="21" t="str">
        <f t="shared" si="999"/>
        <v>CIMS.CAN.AT.Transportation Personal.Mode.Intercity LandRail IntercityMarket share</v>
      </c>
      <c r="B742" s="1" t="s">
        <v>372</v>
      </c>
      <c r="C742" s="1" t="s">
        <v>219</v>
      </c>
      <c r="D742" s="1" t="s">
        <v>124</v>
      </c>
      <c r="E742" s="1" t="s">
        <v>72</v>
      </c>
      <c r="G742" s="1" t="s">
        <v>73</v>
      </c>
      <c r="H742" s="14" cm="1">
        <f t="array" ref="H742">INDEX($T742:$AT742,MATCH(H$1,$T$2:$AT$2,0))/SUM(_xlfn._xlws.FILTER($T741:$AT743,$T$2:$AT$2=H$1))</f>
        <v>3.7291763331709351E-3</v>
      </c>
      <c r="I742" s="14" cm="1">
        <f t="array" ref="I742">INDEX($T742:$AT742,MATCH(I$1,$T$2:$AT$2,0))/SUM(_xlfn._xlws.FILTER($T741:$AT743,$T$2:$AT$2=I$1))</f>
        <v>4.3970597994327683E-3</v>
      </c>
      <c r="J742" s="14" cm="1">
        <f t="array" ref="J742">INDEX($T742:$AT742,MATCH(J$1,$T$2:$AT$2,0))/SUM(_xlfn._xlws.FILTER($T741:$AT743,$T$2:$AT$2=J$1))</f>
        <v>4.7304497742002233E-3</v>
      </c>
      <c r="K742" s="14" cm="1">
        <f t="array" ref="K742">INDEX($T742:$AT742,MATCH(K$1,$T$2:$AT$2,0))/SUM(_xlfn._xlws.FILTER($T741:$AT743,$T$2:$AT$2=K$1))</f>
        <v>2.4302164584377069E-3</v>
      </c>
      <c r="L742" s="14" cm="1">
        <f t="array" ref="L742">INDEX($T742:$AT742,MATCH(L$1,$T$2:$AT$2,0))/SUM(_xlfn._xlws.FILTER($T741:$AT743,$T$2:$AT$2=L$1))</f>
        <v>3.1009198413125185E-3</v>
      </c>
      <c r="M742" s="14" cm="1">
        <f t="array" ref="M742">INDEX($T742:$AT742,MATCH(M$1,$T$2:$AT$2,0))/SUM(_xlfn._xlws.FILTER($T741:$AT743,$T$2:$AT$2=M$1))</f>
        <v>3.0641454892517237E-3</v>
      </c>
      <c r="N742" s="14" cm="1">
        <f t="array" ref="N742">INDEX($T742:$AT742,MATCH(N$1,$T$2:$AT$2,0))/SUM(_xlfn._xlws.FILTER($T741:$AT743,$T$2:$AT$2=N$1))</f>
        <v>3.0153258489402134E-3</v>
      </c>
      <c r="O742" s="14" cm="1">
        <f t="array" ref="O742">INDEX($T742:$AT742,MATCH(O$1,$T$2:$AT$2,0))/SUM(_xlfn._xlws.FILTER($T741:$AT743,$T$2:$AT$2=O$1))</f>
        <v>2.9548298485902518E-3</v>
      </c>
      <c r="P742" s="14" cm="1">
        <f t="array" ref="P742">INDEX($T742:$AT742,MATCH(P$1,$T$2:$AT$2,0))/SUM(_xlfn._xlws.FILTER($T741:$AT743,$T$2:$AT$2=P$1))</f>
        <v>2.8837571278340743E-3</v>
      </c>
      <c r="Q742" s="14" cm="1">
        <f t="array" ref="Q742">INDEX($T742:$AT742,MATCH(Q$1,$T$2:$AT$2,0))/SUM(_xlfn._xlws.FILTER($T741:$AT743,$T$2:$AT$2=Q$1))</f>
        <v>2.8033485999960973E-3</v>
      </c>
      <c r="R742" s="14" cm="1">
        <f t="array" ref="R742">INDEX($T742:$AT742,MATCH(R$1,$T$2:$AT$2,0))/SUM(_xlfn._xlws.FILTER($T741:$AT743,$T$2:$AT$2=R$1))</f>
        <v>2.7149402292936872E-3</v>
      </c>
      <c r="T742" s="5">
        <f>AT!C$287*1000</f>
        <v>72017.877883733658</v>
      </c>
      <c r="U742" s="5">
        <f>AT!D$287*1000</f>
        <v>78096.480304601457</v>
      </c>
      <c r="V742" s="5">
        <f>AT!E$287*1000</f>
        <v>90059.828052851459</v>
      </c>
      <c r="W742" s="5">
        <f>AT!F$287*1000</f>
        <v>106329.47175574978</v>
      </c>
      <c r="X742" s="5">
        <f>AT!G$287*1000</f>
        <v>93967.65799688769</v>
      </c>
      <c r="Y742" s="5">
        <f>AT!H$287*1000</f>
        <v>89702.451206978352</v>
      </c>
      <c r="Z742" s="5">
        <f>AT!I$287*1000</f>
        <v>81480.152914960054</v>
      </c>
      <c r="AA742" s="5">
        <f>AT!J$287*1000</f>
        <v>86766.403235819889</v>
      </c>
      <c r="AB742" s="5">
        <f>AT!K$287*1000</f>
        <v>77693.127675050811</v>
      </c>
      <c r="AC742" s="5">
        <f>AT!L$287*1000</f>
        <v>78050.006393169577</v>
      </c>
      <c r="AD742" s="5">
        <f>AT!M$287*1000</f>
        <v>95141.598895303905</v>
      </c>
      <c r="AE742" s="5">
        <f>AT!N$287*1000</f>
        <v>87654.424379248841</v>
      </c>
      <c r="AF742" s="5">
        <f>AT!O$287*1000</f>
        <v>73626.244795936102</v>
      </c>
      <c r="AG742" s="5">
        <f>AT!P$287*1000</f>
        <v>56883.064193808823</v>
      </c>
      <c r="AH742" s="5">
        <f>AT!Q$287*1000</f>
        <v>55778.421440308492</v>
      </c>
      <c r="AI742" s="5">
        <f>AT!R$287*1000</f>
        <v>55141.435936018541</v>
      </c>
      <c r="AJ742" s="5">
        <f>AT!S$287*1000</f>
        <v>60375.177709038689</v>
      </c>
      <c r="AK742" s="5">
        <f>AT!T$287*1000</f>
        <v>63339.992222990797</v>
      </c>
      <c r="AL742" s="5">
        <f>AT!U$287*1000</f>
        <v>64811.326230963714</v>
      </c>
      <c r="AM742" s="5">
        <f>AT!V$287*1000</f>
        <v>69740.771548518969</v>
      </c>
      <c r="AN742" s="5">
        <f>AT!W$287*1000</f>
        <v>9685.2529601722308</v>
      </c>
      <c r="AO742" s="41">
        <f t="shared" si="1025"/>
        <v>69740.771548518969</v>
      </c>
      <c r="AP742" s="18">
        <f t="shared" si="1026"/>
        <v>69740.771548518969</v>
      </c>
      <c r="AQ742" s="18">
        <f t="shared" si="1027"/>
        <v>69740.771548518969</v>
      </c>
      <c r="AR742" s="18">
        <f t="shared" si="1028"/>
        <v>69740.771548518969</v>
      </c>
      <c r="AS742" s="18">
        <f t="shared" si="1029"/>
        <v>69740.771548518969</v>
      </c>
      <c r="AT742" s="18">
        <f t="shared" si="1030"/>
        <v>69740.771548518969</v>
      </c>
      <c r="AV742" s="46">
        <f>AV690</f>
        <v>0</v>
      </c>
    </row>
    <row r="743" spans="1:48" x14ac:dyDescent="0.2">
      <c r="A743" s="21" t="str">
        <f t="shared" si="999"/>
        <v>CIMS.CAN.AT.Transportation Personal.Mode.Intercity LandPassenger Vehicle IntercityMarket share</v>
      </c>
      <c r="B743" s="1" t="s">
        <v>372</v>
      </c>
      <c r="C743" s="1" t="s">
        <v>219</v>
      </c>
      <c r="D743" s="1" t="s">
        <v>125</v>
      </c>
      <c r="E743" s="1" t="s">
        <v>72</v>
      </c>
      <c r="G743" s="1" t="s">
        <v>73</v>
      </c>
      <c r="H743" s="14" cm="1">
        <f t="array" ref="H743">INDEX($T743:$AT743,MATCH(H$1,$T$2:$AT$2,0))/SUM(_xlfn._xlws.FILTER($T741:$AT743,$T$2:$AT$2=H$1))</f>
        <v>0.93419227822717721</v>
      </c>
      <c r="I743" s="14" cm="1">
        <f t="array" ref="I743">INDEX($T743:$AT743,MATCH(I$1,$T$2:$AT$2,0))/SUM(_xlfn._xlws.FILTER($T741:$AT743,$T$2:$AT$2=I$1))</f>
        <v>0.93431957313497793</v>
      </c>
      <c r="J743" s="14" cm="1">
        <f t="array" ref="J743">INDEX($T743:$AT743,MATCH(J$1,$T$2:$AT$2,0))/SUM(_xlfn._xlws.FILTER($T741:$AT743,$T$2:$AT$2=J$1))</f>
        <v>0.95849861789436519</v>
      </c>
      <c r="K743" s="14" cm="1">
        <f t="array" ref="K743">INDEX($T743:$AT743,MATCH(K$1,$T$2:$AT$2,0))/SUM(_xlfn._xlws.FILTER($T741:$AT743,$T$2:$AT$2=K$1))</f>
        <v>0.96836127541521666</v>
      </c>
      <c r="L743" s="14" cm="1">
        <f t="array" ref="L743">INDEX($T743:$AT743,MATCH(L$1,$T$2:$AT$2,0))/SUM(_xlfn._xlws.FILTER($T741:$AT743,$T$2:$AT$2=L$1))</f>
        <v>0.97464615891874062</v>
      </c>
      <c r="M743" s="14" cm="1">
        <f t="array" ref="M743">INDEX($T743:$AT743,MATCH(M$1,$T$2:$AT$2,0))/SUM(_xlfn._xlws.FILTER($T741:$AT743,$T$2:$AT$2=M$1))</f>
        <v>0.97805313489174051</v>
      </c>
      <c r="N743" s="14" cm="1">
        <f t="array" ref="N743">INDEX($T743:$AT743,MATCH(N$1,$T$2:$AT$2,0))/SUM(_xlfn._xlws.FILTER($T741:$AT743,$T$2:$AT$2=N$1))</f>
        <v>0.9810277902825969</v>
      </c>
      <c r="O743" s="14" cm="1">
        <f t="array" ref="O743">INDEX($T743:$AT743,MATCH(O$1,$T$2:$AT$2,0))/SUM(_xlfn._xlws.FILTER($T741:$AT743,$T$2:$AT$2=O$1))</f>
        <v>0.98361736649206644</v>
      </c>
      <c r="P743" s="14" cm="1">
        <f t="array" ref="P743">INDEX($T743:$AT743,MATCH(P$1,$T$2:$AT$2,0))/SUM(_xlfn._xlws.FILTER($T741:$AT743,$T$2:$AT$2=P$1))</f>
        <v>0.98586268477749028</v>
      </c>
      <c r="Q743" s="14" cm="1">
        <f t="array" ref="Q743">INDEX($T743:$AT743,MATCH(Q$1,$T$2:$AT$2,0))/SUM(_xlfn._xlws.FILTER($T741:$AT743,$T$2:$AT$2=Q$1))</f>
        <v>0.98780229669774211</v>
      </c>
      <c r="R743" s="14" cm="1">
        <f t="array" ref="R743">INDEX($T743:$AT743,MATCH(R$1,$T$2:$AT$2,0))/SUM(_xlfn._xlws.FILTER($T741:$AT743,$T$2:$AT$2=R$1))</f>
        <v>0.98947222226542908</v>
      </c>
      <c r="T743" s="5">
        <f>T753*AT!C$77+T755*AT!C$112+AT!C$142*1000-SUM(T736,T737)</f>
        <v>18041127.423997283</v>
      </c>
      <c r="U743" s="5">
        <f>U753*AT!D$77+U755*AT!D$112+AT!D$142*1000-SUM(U736,U737)</f>
        <v>17841729.363905653</v>
      </c>
      <c r="V743" s="5">
        <f>V753*AT!E$77+V755*AT!E$112+AT!E$142*1000-SUM(V736,V737)</f>
        <v>18828293.837715797</v>
      </c>
      <c r="W743" s="5">
        <f>W753*AT!F$77+W755*AT!F$112+AT!F$142*1000-SUM(W736,W737)</f>
        <v>19194426.349585474</v>
      </c>
      <c r="X743" s="5">
        <f>X753*AT!G$77+X755*AT!G$112+AT!G$142*1000-SUM(X736,X737)</f>
        <v>18990645.043696262</v>
      </c>
      <c r="Y743" s="5">
        <f>Y753*AT!H$77+Y755*AT!H$112+AT!H$142*1000-SUM(Y736,Y737)</f>
        <v>19060635.91213315</v>
      </c>
      <c r="Z743" s="5">
        <f>Z753*AT!I$77+Z755*AT!I$112+AT!I$142*1000-SUM(Z736,Z737)</f>
        <v>19018917.058711957</v>
      </c>
      <c r="AA743" s="5">
        <f>AA753*AT!J$77+AA755*AT!J$112+AT!J$142*1000-SUM(AA736,AA737)</f>
        <v>19393673.953820512</v>
      </c>
      <c r="AB743" s="5">
        <f>AB753*AT!K$77+AB755*AT!K$112+AT!K$142*1000-SUM(AB736,AB737)</f>
        <v>20419080.740201741</v>
      </c>
      <c r="AC743" s="5">
        <f>AC753*AT!L$77+AC755*AT!L$112+AT!L$142*1000-SUM(AC736,AC737)</f>
        <v>18504616.32129243</v>
      </c>
      <c r="AD743" s="5">
        <f>AD753*AT!M$77+AD755*AT!M$112+AT!M$142*1000-SUM(AD736,AD737)</f>
        <v>19277890.136953596</v>
      </c>
      <c r="AE743" s="5">
        <f>AE753*AT!N$77+AE755*AT!N$112+AT!N$142*1000-SUM(AE736,AE737)</f>
        <v>22269738.568185233</v>
      </c>
      <c r="AF743" s="5">
        <f>AF753*AT!O$77+AF755*AT!O$112+AT!O$142*1000-SUM(AF736,AF737)</f>
        <v>22887675.56359531</v>
      </c>
      <c r="AG743" s="5">
        <f>AG753*AT!P$77+AG755*AT!P$112+AT!P$142*1000-SUM(AG736,AG737)</f>
        <v>19434994.896401055</v>
      </c>
      <c r="AH743" s="5">
        <f>AH753*AT!Q$77+AH755*AT!Q$112+AT!Q$142*1000-SUM(AH736,AH737)</f>
        <v>18556402.452522099</v>
      </c>
      <c r="AI743" s="5">
        <f>AI753*AT!R$77+AI755*AT!R$112+AT!R$142*1000-SUM(AI736,AI737)</f>
        <v>21972047.405833207</v>
      </c>
      <c r="AJ743" s="5">
        <f>AJ753*AT!S$77+AJ755*AT!S$112+AT!S$142*1000-SUM(AJ736,AJ737)</f>
        <v>23165049.758223135</v>
      </c>
      <c r="AK743" s="5">
        <f>AK753*AT!T$77+AK755*AT!T$112+AT!T$142*1000-SUM(AK736,AK737)</f>
        <v>22728037.903894193</v>
      </c>
      <c r="AL743" s="5">
        <f>AL753*AT!U$77+AL755*AT!U$112+AT!U$142*1000-SUM(AL736,AL737)</f>
        <v>22447673.306461729</v>
      </c>
      <c r="AM743" s="5">
        <f>AM753*AT!V$77+AM755*AT!V$112+AT!V$142*1000-SUM(AM736,AM737)</f>
        <v>21920132.924501143</v>
      </c>
      <c r="AN743" s="5">
        <f>AN753*AT!W$77+AN755*AT!W$112+AT!W$142*1000-SUM(AN736,AN737)</f>
        <v>19562975.64212377</v>
      </c>
      <c r="AO743" s="48">
        <f>AO753*AT!$W$77+AO755*AT!$W$112+AT!$W$142*1000-SUM(AO736,AO737)</f>
        <v>22260751.156256251</v>
      </c>
      <c r="AP743" s="48">
        <f>AP753*AT!$W$77+AP755*AT!$W$112+AT!$W$142*1000-SUM(AP736,AP737)</f>
        <v>22689964.014633272</v>
      </c>
      <c r="AQ743" s="48">
        <f>AQ753*AT!$W$77+AQ755*AT!$W$112+AT!$W$142*1000-SUM(AQ736,AQ737)</f>
        <v>23215629.177567452</v>
      </c>
      <c r="AR743" s="48">
        <f>AR753*AT!$W$77+AR755*AT!$W$112+AT!$W$142*1000-SUM(AR736,AR737)</f>
        <v>23842099.46588558</v>
      </c>
      <c r="AS743" s="48">
        <f>AS753*AT!$W$77+AS755*AT!$W$112+AT!$W$142*1000-SUM(AS736,AS737)</f>
        <v>24574216.103268601</v>
      </c>
      <c r="AT743" s="48">
        <f>AT753*AT!$W$77+AT755*AT!$W$112+AT!$W$142*1000-SUM(AT736,AT737)</f>
        <v>25417339.012495045</v>
      </c>
    </row>
    <row r="744" spans="1:48" x14ac:dyDescent="0.2">
      <c r="A744" s="21" t="str">
        <f t="shared" si="999"/>
        <v>CIMS.CAN.AT.Transportation Personal.Mode.Intercity LandPassenger Vehicle IntercityService requestedCIMS.CAN.AT.Transportation Personal.Passenger Vehicles</v>
      </c>
      <c r="B744" s="1" t="s">
        <v>372</v>
      </c>
      <c r="C744" s="1" t="s">
        <v>219</v>
      </c>
      <c r="D744" s="1" t="s">
        <v>125</v>
      </c>
      <c r="E744" s="1" t="s">
        <v>71</v>
      </c>
      <c r="F744" s="1" t="s">
        <v>374</v>
      </c>
      <c r="G744" s="1" t="s">
        <v>157</v>
      </c>
      <c r="H744" s="14">
        <f>AVERAGE(T744:AN744)</f>
        <v>0.78959732806046967</v>
      </c>
      <c r="I744" s="14"/>
      <c r="J744" s="14"/>
      <c r="K744" s="14"/>
      <c r="L744" s="14"/>
      <c r="M744" s="14"/>
      <c r="N744" s="14"/>
      <c r="O744" s="14"/>
      <c r="P744" s="14"/>
      <c r="Q744" s="14"/>
      <c r="R744" s="14"/>
      <c r="T744" s="14">
        <f>((T753*Inputs!D$67+T755*Inputs!D$69)*$H739+(T753*Inputs!D$68+T755*Inputs!D$70)*$H740)/SUM(T753:T756)</f>
        <v>0.79308384664159115</v>
      </c>
      <c r="U744" s="14">
        <f>((U753*Inputs!E$67+U755*Inputs!E$69)*$H739+(U753*Inputs!E$68+U755*Inputs!E$70)*$H740)/SUM(U753:U756)</f>
        <v>0.79330861251841389</v>
      </c>
      <c r="V744" s="14">
        <f>((V753*Inputs!F$67+V755*Inputs!F$69)*$H739+(V753*Inputs!F$68+V755*Inputs!F$70)*$H740)/SUM(V753:V756)</f>
        <v>0.79310289371476472</v>
      </c>
      <c r="W744" s="14">
        <f>((W753*Inputs!G$67+W755*Inputs!G$69)*$H739+(W753*Inputs!G$68+W755*Inputs!G$70)*$H740)/SUM(W753:W756)</f>
        <v>0.7927309982327243</v>
      </c>
      <c r="X744" s="14">
        <f>((X753*Inputs!H$67+X755*Inputs!H$69)*$H739+(X753*Inputs!H$68+X755*Inputs!H$70)*$H740)/SUM(X753:X756)</f>
        <v>0.79236929121904454</v>
      </c>
      <c r="Y744" s="14">
        <f>((Y753*Inputs!I$67+Y755*Inputs!I$69)*$H739+(Y753*Inputs!I$68+Y755*Inputs!I$70)*$H740)/SUM(Y753:Y756)</f>
        <v>0.79205967392780408</v>
      </c>
      <c r="Z744" s="14">
        <f>((Z753*Inputs!J$67+Z755*Inputs!J$69)*$H739+(Z753*Inputs!J$68+Z755*Inputs!J$70)*$H740)/SUM(Z753:Z756)</f>
        <v>0.79206586832963577</v>
      </c>
      <c r="AA744" s="14">
        <f>((AA753*Inputs!K$67+AA755*Inputs!K$69)*$H739+(AA753*Inputs!K$68+AA755*Inputs!K$70)*$H740)/SUM(AA753:AA756)</f>
        <v>0.79174091966194482</v>
      </c>
      <c r="AB744" s="14">
        <f>((AB753*Inputs!L$67+AB755*Inputs!L$69)*$H739+(AB753*Inputs!L$68+AB755*Inputs!L$70)*$H740)/SUM(AB753:AB756)</f>
        <v>0.79150339668614567</v>
      </c>
      <c r="AC744" s="14">
        <f>((AC753*Inputs!M$67+AC755*Inputs!M$69)*$H739+(AC753*Inputs!M$68+AC755*Inputs!M$70)*$H740)/SUM(AC753:AC756)</f>
        <v>0.79106967497236702</v>
      </c>
      <c r="AD744" s="14">
        <f>((AD753*Inputs!N$67+AD755*Inputs!N$69)*$H739+(AD753*Inputs!N$68+AD755*Inputs!N$70)*$H740)/SUM(AD753:AD756)</f>
        <v>0.79047181120015664</v>
      </c>
      <c r="AE744" s="14">
        <f>((AE753*Inputs!O$67+AE755*Inputs!O$69)*$H739+(AE753*Inputs!O$68+AE755*Inputs!O$70)*$H740)/SUM(AE753:AE756)</f>
        <v>0.78978584012203401</v>
      </c>
      <c r="AF744" s="14">
        <f>((AF753*Inputs!P$67+AF755*Inputs!P$69)*$H739+(AF753*Inputs!P$68+AF755*Inputs!P$70)*$H740)/SUM(AF753:AF756)</f>
        <v>0.7893692407720474</v>
      </c>
      <c r="AG744" s="14">
        <f>((AG753*Inputs!Q$67+AG755*Inputs!Q$69)*$H739+(AG753*Inputs!Q$68+AG755*Inputs!Q$70)*$H740)/SUM(AG753:AG756)</f>
        <v>0.78884539064448311</v>
      </c>
      <c r="AH744" s="14">
        <f>((AH753*Inputs!R$67+AH755*Inputs!R$69)*$H739+(AH753*Inputs!R$68+AH755*Inputs!R$70)*$H740)/SUM(AH753:AH756)</f>
        <v>0.7881281756507621</v>
      </c>
      <c r="AI744" s="14">
        <f>((AI753*Inputs!S$67+AI755*Inputs!S$69)*$H739+(AI753*Inputs!S$68+AI755*Inputs!S$70)*$H740)/SUM(AI753:AI756)</f>
        <v>0.78756785636443771</v>
      </c>
      <c r="AJ744" s="14">
        <f>((AJ753*Inputs!T$67+AJ755*Inputs!T$69)*$H739+(AJ753*Inputs!T$68+AJ755*Inputs!T$70)*$H740)/SUM(AJ753:AJ756)</f>
        <v>0.78664542910645241</v>
      </c>
      <c r="AK744" s="14">
        <f>((AK753*Inputs!U$67+AK755*Inputs!U$69)*$H739+(AK753*Inputs!U$68+AK755*Inputs!U$70)*$H740)/SUM(AK753:AK756)</f>
        <v>0.78571915299359896</v>
      </c>
      <c r="AL744" s="14">
        <f>((AL753*Inputs!V$67+AL755*Inputs!V$69)*$H739+(AL753*Inputs!V$68+AL755*Inputs!V$70)*$H740)/SUM(AL753:AL756)</f>
        <v>0.78474430794196903</v>
      </c>
      <c r="AM744" s="14">
        <f>((AM753*Inputs!W$67+AM755*Inputs!W$69)*$H739+(AM753*Inputs!W$68+AM755*Inputs!W$70)*$H740)/SUM(AM753:AM756)</f>
        <v>0.78405320491260466</v>
      </c>
      <c r="AN744" s="14">
        <f>((AN753*Inputs!X$67+AN755*Inputs!X$69)*$H739+(AN753*Inputs!X$68+AN755*Inputs!X$70)*$H740)/SUM(AN753:AN756)</f>
        <v>0.78317830365688379</v>
      </c>
      <c r="AO744" s="35"/>
      <c r="AP744" s="35"/>
      <c r="AQ744" s="35"/>
      <c r="AR744" s="35"/>
      <c r="AS744" s="35"/>
      <c r="AT744" s="35"/>
    </row>
    <row r="745" spans="1:48" x14ac:dyDescent="0.2">
      <c r="A745" s="21" t="str">
        <f t="shared" si="999"/>
        <v>CIMS.CAN.AT.Transportation Personal.Passenger VehiclesCar_smallOutput</v>
      </c>
      <c r="B745" s="1" t="s">
        <v>374</v>
      </c>
      <c r="C745" s="1" t="s">
        <v>219</v>
      </c>
      <c r="D745" s="1" t="s">
        <v>158</v>
      </c>
      <c r="E745" s="1" t="s">
        <v>78</v>
      </c>
      <c r="G745" s="1" t="s">
        <v>157</v>
      </c>
      <c r="H745" s="14">
        <f t="shared" ref="H745:H748" si="1031">T745</f>
        <v>19.745559499999995</v>
      </c>
      <c r="I745" s="14"/>
      <c r="J745" s="14"/>
      <c r="K745" s="14"/>
      <c r="L745" s="14"/>
      <c r="M745" s="14"/>
      <c r="N745" s="14"/>
      <c r="O745" s="14"/>
      <c r="P745" s="14"/>
      <c r="Q745" s="14"/>
      <c r="R745" s="14"/>
      <c r="T745" s="14">
        <f>AVERAGE(AT!C$75:V$75)/1000</f>
        <v>19.745559499999995</v>
      </c>
      <c r="U745" s="14"/>
      <c r="V745" s="5"/>
      <c r="W745" s="5"/>
      <c r="X745" s="5"/>
      <c r="Y745" s="5"/>
      <c r="Z745" s="5"/>
      <c r="AA745" s="5"/>
      <c r="AB745" s="5"/>
      <c r="AC745" s="5"/>
      <c r="AD745" s="5"/>
      <c r="AE745" s="5"/>
      <c r="AF745" s="5"/>
      <c r="AG745" s="5"/>
      <c r="AH745" s="5"/>
      <c r="AI745" s="5"/>
      <c r="AJ745" s="5"/>
      <c r="AK745" s="5"/>
      <c r="AL745" s="5"/>
      <c r="AM745" s="5"/>
      <c r="AN745" s="5"/>
      <c r="AO745" s="18"/>
      <c r="AP745" s="18"/>
      <c r="AQ745" s="18"/>
      <c r="AR745" s="18"/>
      <c r="AS745" s="18"/>
      <c r="AT745" s="18"/>
    </row>
    <row r="746" spans="1:48" x14ac:dyDescent="0.2">
      <c r="A746" s="21" t="str">
        <f t="shared" si="999"/>
        <v>CIMS.CAN.AT.Transportation Personal.Passenger VehiclesCar_largeOutput</v>
      </c>
      <c r="B746" s="1" t="s">
        <v>374</v>
      </c>
      <c r="C746" s="1" t="s">
        <v>219</v>
      </c>
      <c r="D746" s="1" t="s">
        <v>159</v>
      </c>
      <c r="E746" s="1" t="s">
        <v>78</v>
      </c>
      <c r="G746" s="1" t="s">
        <v>157</v>
      </c>
      <c r="H746" s="14">
        <f t="shared" si="1031"/>
        <v>19.745559499999995</v>
      </c>
      <c r="I746" s="14"/>
      <c r="J746" s="14"/>
      <c r="K746" s="14"/>
      <c r="L746" s="14"/>
      <c r="M746" s="14"/>
      <c r="N746" s="14"/>
      <c r="O746" s="14"/>
      <c r="P746" s="14"/>
      <c r="Q746" s="14"/>
      <c r="R746" s="14"/>
      <c r="T746" s="14">
        <f>AVERAGE(AT!C$75:V$75)/1000</f>
        <v>19.745559499999995</v>
      </c>
      <c r="U746" s="14"/>
      <c r="V746" s="5"/>
      <c r="W746" s="5"/>
      <c r="X746" s="5"/>
      <c r="Y746" s="5"/>
      <c r="Z746" s="5"/>
      <c r="AA746" s="5"/>
      <c r="AB746" s="5"/>
      <c r="AC746" s="5"/>
      <c r="AD746" s="5"/>
      <c r="AE746" s="5"/>
      <c r="AF746" s="5"/>
      <c r="AG746" s="5"/>
      <c r="AH746" s="5"/>
      <c r="AI746" s="5"/>
      <c r="AJ746" s="5"/>
      <c r="AK746" s="5"/>
      <c r="AL746" s="5"/>
      <c r="AM746" s="5"/>
      <c r="AN746" s="5"/>
      <c r="AO746" s="18"/>
      <c r="AP746" s="18"/>
      <c r="AQ746" s="18"/>
      <c r="AR746" s="18"/>
      <c r="AS746" s="18"/>
      <c r="AT746" s="18"/>
    </row>
    <row r="747" spans="1:48" x14ac:dyDescent="0.2">
      <c r="A747" s="21" t="str">
        <f t="shared" si="999"/>
        <v>CIMS.CAN.AT.Transportation Personal.Passenger VehiclesLight Truck_smallOutput</v>
      </c>
      <c r="B747" s="1" t="s">
        <v>374</v>
      </c>
      <c r="C747" s="1" t="s">
        <v>219</v>
      </c>
      <c r="D747" s="1" t="s">
        <v>160</v>
      </c>
      <c r="E747" s="1" t="s">
        <v>78</v>
      </c>
      <c r="G747" s="1" t="s">
        <v>157</v>
      </c>
      <c r="H747" s="14">
        <f t="shared" si="1031"/>
        <v>19.357985104000001</v>
      </c>
      <c r="I747" s="14"/>
      <c r="J747" s="14"/>
      <c r="K747" s="14"/>
      <c r="L747" s="14"/>
      <c r="M747" s="14"/>
      <c r="N747" s="14"/>
      <c r="O747" s="14"/>
      <c r="P747" s="14"/>
      <c r="Q747" s="14"/>
      <c r="R747" s="14"/>
      <c r="T747" s="14">
        <f>AVERAGE(AT!C$110:V$110)/1000</f>
        <v>19.357985104000001</v>
      </c>
      <c r="U747" s="14"/>
      <c r="V747" s="5"/>
      <c r="W747" s="5"/>
      <c r="X747" s="5"/>
      <c r="Y747" s="5"/>
      <c r="Z747" s="5"/>
      <c r="AA747" s="5"/>
      <c r="AB747" s="5"/>
      <c r="AC747" s="5"/>
      <c r="AD747" s="5"/>
      <c r="AE747" s="5"/>
      <c r="AF747" s="5"/>
      <c r="AG747" s="5"/>
      <c r="AH747" s="5"/>
      <c r="AI747" s="5"/>
      <c r="AJ747" s="5"/>
      <c r="AK747" s="5"/>
      <c r="AL747" s="5"/>
      <c r="AM747" s="5"/>
      <c r="AN747" s="5"/>
      <c r="AO747" s="18"/>
      <c r="AP747" s="18"/>
      <c r="AQ747" s="18"/>
      <c r="AR747" s="18"/>
      <c r="AS747" s="18"/>
      <c r="AT747" s="18"/>
    </row>
    <row r="748" spans="1:48" x14ac:dyDescent="0.2">
      <c r="A748" s="21" t="str">
        <f t="shared" si="999"/>
        <v>CIMS.CAN.AT.Transportation Personal.Passenger VehiclesLight Truck_largeOutput</v>
      </c>
      <c r="B748" s="1" t="s">
        <v>374</v>
      </c>
      <c r="C748" s="1" t="s">
        <v>219</v>
      </c>
      <c r="D748" s="1" t="s">
        <v>161</v>
      </c>
      <c r="E748" s="1" t="s">
        <v>78</v>
      </c>
      <c r="G748" s="1" t="s">
        <v>157</v>
      </c>
      <c r="H748" s="14">
        <f t="shared" si="1031"/>
        <v>19.357985104000001</v>
      </c>
      <c r="I748" s="14"/>
      <c r="J748" s="14"/>
      <c r="K748" s="14"/>
      <c r="L748" s="14"/>
      <c r="M748" s="14"/>
      <c r="N748" s="14"/>
      <c r="O748" s="14"/>
      <c r="P748" s="14"/>
      <c r="Q748" s="14"/>
      <c r="R748" s="14"/>
      <c r="T748" s="14">
        <f>AVERAGE(AT!C$110:V$110)/1000</f>
        <v>19.357985104000001</v>
      </c>
      <c r="U748" s="14"/>
      <c r="V748" s="5"/>
      <c r="W748" s="5"/>
      <c r="X748" s="5"/>
      <c r="Y748" s="5"/>
      <c r="Z748" s="5"/>
      <c r="AA748" s="5"/>
      <c r="AB748" s="5"/>
      <c r="AC748" s="5"/>
      <c r="AD748" s="5"/>
      <c r="AE748" s="5"/>
      <c r="AF748" s="5"/>
      <c r="AG748" s="5"/>
      <c r="AH748" s="5"/>
      <c r="AI748" s="5"/>
      <c r="AJ748" s="5"/>
      <c r="AK748" s="5"/>
      <c r="AL748" s="5"/>
      <c r="AM748" s="5"/>
      <c r="AN748" s="5"/>
      <c r="AO748" s="18"/>
      <c r="AP748" s="18"/>
      <c r="AQ748" s="18"/>
      <c r="AR748" s="18"/>
      <c r="AS748" s="18"/>
      <c r="AT748" s="18"/>
    </row>
    <row r="749" spans="1:48" x14ac:dyDescent="0.2">
      <c r="A749" s="21" t="str">
        <f t="shared" si="999"/>
        <v>CIMS.CAN.AT.Transportation Personal.Passenger VehiclesCar_smallService requestedCIMS.CAN.AT.Transportation Personal.Passenger Vehicle Motors</v>
      </c>
      <c r="B749" s="1" t="s">
        <v>374</v>
      </c>
      <c r="C749" s="1" t="s">
        <v>219</v>
      </c>
      <c r="D749" s="1" t="s">
        <v>158</v>
      </c>
      <c r="E749" s="1" t="s">
        <v>71</v>
      </c>
      <c r="F749" s="1" t="s">
        <v>375</v>
      </c>
      <c r="G749" s="1" t="s">
        <v>222</v>
      </c>
      <c r="H749" s="14">
        <f>Inputs!$C$46*10</f>
        <v>8</v>
      </c>
      <c r="I749" s="14"/>
      <c r="J749" s="14"/>
      <c r="K749" s="14"/>
      <c r="L749" s="14"/>
      <c r="M749" s="14"/>
      <c r="N749" s="14"/>
      <c r="O749" s="14"/>
      <c r="P749" s="14"/>
      <c r="Q749" s="14"/>
      <c r="R749" s="14"/>
      <c r="T749" s="14"/>
      <c r="U749" s="14"/>
      <c r="V749" s="5"/>
      <c r="W749" s="5"/>
      <c r="X749" s="5"/>
      <c r="Y749" s="5"/>
      <c r="Z749" s="5"/>
      <c r="AA749" s="5"/>
      <c r="AB749" s="5"/>
      <c r="AC749" s="5"/>
      <c r="AD749" s="5"/>
      <c r="AE749" s="5"/>
      <c r="AF749" s="5"/>
      <c r="AG749" s="5"/>
      <c r="AH749" s="5"/>
      <c r="AI749" s="5"/>
      <c r="AJ749" s="5"/>
      <c r="AK749" s="5"/>
      <c r="AL749" s="5"/>
      <c r="AM749" s="5"/>
      <c r="AN749" s="5"/>
      <c r="AO749" s="18"/>
      <c r="AP749" s="18"/>
      <c r="AQ749" s="18"/>
      <c r="AR749" s="18"/>
      <c r="AS749" s="18"/>
      <c r="AT749" s="18"/>
    </row>
    <row r="750" spans="1:48" x14ac:dyDescent="0.2">
      <c r="A750" s="21" t="str">
        <f t="shared" si="999"/>
        <v>CIMS.CAN.AT.Transportation Personal.Passenger VehiclesCar_largeService requestedCIMS.CAN.AT.Transportation Personal.Passenger Vehicle Motors</v>
      </c>
      <c r="B750" s="1" t="s">
        <v>374</v>
      </c>
      <c r="C750" s="1" t="s">
        <v>219</v>
      </c>
      <c r="D750" s="1" t="s">
        <v>159</v>
      </c>
      <c r="E750" s="1" t="s">
        <v>71</v>
      </c>
      <c r="F750" s="1" t="s">
        <v>375</v>
      </c>
      <c r="G750" s="1" t="s">
        <v>222</v>
      </c>
      <c r="H750" s="14">
        <f>Inputs!$C$47*10</f>
        <v>10</v>
      </c>
      <c r="I750" s="14"/>
      <c r="J750" s="14"/>
      <c r="K750" s="14"/>
      <c r="L750" s="14"/>
      <c r="M750" s="14"/>
      <c r="N750" s="14"/>
      <c r="O750" s="14"/>
      <c r="P750" s="14"/>
      <c r="Q750" s="14"/>
      <c r="R750" s="14"/>
      <c r="T750" s="14"/>
      <c r="U750" s="14"/>
      <c r="V750" s="5"/>
      <c r="W750" s="5"/>
      <c r="X750" s="5"/>
      <c r="Y750" s="5"/>
      <c r="Z750" s="5"/>
      <c r="AA750" s="5"/>
      <c r="AB750" s="5"/>
      <c r="AC750" s="5"/>
      <c r="AD750" s="5"/>
      <c r="AE750" s="5"/>
      <c r="AF750" s="5"/>
      <c r="AG750" s="5"/>
      <c r="AH750" s="5"/>
      <c r="AI750" s="5"/>
      <c r="AJ750" s="5"/>
      <c r="AK750" s="5"/>
      <c r="AL750" s="5"/>
      <c r="AM750" s="5"/>
      <c r="AN750" s="5"/>
      <c r="AO750" s="18"/>
      <c r="AP750" s="18"/>
      <c r="AQ750" s="18"/>
      <c r="AR750" s="18"/>
      <c r="AS750" s="18"/>
      <c r="AT750" s="18"/>
    </row>
    <row r="751" spans="1:48" x14ac:dyDescent="0.2">
      <c r="A751" s="21" t="str">
        <f t="shared" si="999"/>
        <v>CIMS.CAN.AT.Transportation Personal.Passenger VehiclesLight Truck_smallService requestedCIMS.CAN.AT.Transportation Personal.Passenger Vehicle Motors</v>
      </c>
      <c r="B751" s="1" t="s">
        <v>374</v>
      </c>
      <c r="C751" s="1" t="s">
        <v>219</v>
      </c>
      <c r="D751" s="1" t="s">
        <v>160</v>
      </c>
      <c r="E751" s="1" t="s">
        <v>71</v>
      </c>
      <c r="F751" s="1" t="s">
        <v>375</v>
      </c>
      <c r="G751" s="1" t="s">
        <v>222</v>
      </c>
      <c r="H751" s="14">
        <f>Inputs!$C$48*10</f>
        <v>9</v>
      </c>
      <c r="I751" s="14"/>
      <c r="J751" s="14"/>
      <c r="K751" s="14"/>
      <c r="L751" s="14"/>
      <c r="M751" s="14"/>
      <c r="N751" s="14"/>
      <c r="O751" s="14"/>
      <c r="P751" s="14"/>
      <c r="Q751" s="14"/>
      <c r="R751" s="14"/>
      <c r="T751" s="14"/>
      <c r="U751" s="14"/>
      <c r="V751" s="5"/>
      <c r="W751" s="5"/>
      <c r="X751" s="5"/>
      <c r="Y751" s="5"/>
      <c r="Z751" s="5"/>
      <c r="AA751" s="5"/>
      <c r="AB751" s="5"/>
      <c r="AC751" s="5"/>
      <c r="AD751" s="5"/>
      <c r="AE751" s="5"/>
      <c r="AF751" s="5"/>
      <c r="AG751" s="5"/>
      <c r="AH751" s="5"/>
      <c r="AI751" s="5"/>
      <c r="AJ751" s="5"/>
      <c r="AK751" s="5"/>
      <c r="AL751" s="5"/>
      <c r="AM751" s="5"/>
      <c r="AN751" s="5"/>
      <c r="AO751" s="18"/>
      <c r="AP751" s="18"/>
      <c r="AQ751" s="18"/>
      <c r="AR751" s="18"/>
      <c r="AS751" s="18"/>
      <c r="AT751" s="18"/>
    </row>
    <row r="752" spans="1:48" x14ac:dyDescent="0.2">
      <c r="A752" s="21" t="str">
        <f t="shared" si="999"/>
        <v>CIMS.CAN.AT.Transportation Personal.Passenger VehiclesLight Truck_largeService requestedCIMS.CAN.AT.Transportation Personal.Passenger Vehicle Motors</v>
      </c>
      <c r="B752" s="1" t="s">
        <v>374</v>
      </c>
      <c r="C752" s="1" t="s">
        <v>219</v>
      </c>
      <c r="D752" s="1" t="s">
        <v>161</v>
      </c>
      <c r="E752" s="1" t="s">
        <v>71</v>
      </c>
      <c r="F752" s="1" t="s">
        <v>375</v>
      </c>
      <c r="G752" s="1" t="s">
        <v>222</v>
      </c>
      <c r="H752" s="14">
        <f>Inputs!$C$49*10</f>
        <v>13</v>
      </c>
      <c r="I752" s="14"/>
      <c r="J752" s="14"/>
      <c r="K752" s="14"/>
      <c r="L752" s="14"/>
      <c r="M752" s="14"/>
      <c r="N752" s="14"/>
      <c r="O752" s="14"/>
      <c r="P752" s="14"/>
      <c r="Q752" s="14"/>
      <c r="R752" s="14"/>
      <c r="T752" s="14"/>
      <c r="U752" s="14"/>
      <c r="V752" s="5"/>
      <c r="W752" s="5"/>
      <c r="X752" s="5"/>
      <c r="Y752" s="5"/>
      <c r="Z752" s="5"/>
      <c r="AA752" s="5"/>
      <c r="AB752" s="5"/>
      <c r="AC752" s="5"/>
      <c r="AD752" s="5"/>
      <c r="AE752" s="5"/>
      <c r="AF752" s="5"/>
      <c r="AG752" s="5"/>
      <c r="AH752" s="5"/>
      <c r="AI752" s="5"/>
      <c r="AJ752" s="5"/>
      <c r="AK752" s="5"/>
      <c r="AL752" s="5"/>
      <c r="AM752" s="5"/>
      <c r="AN752" s="5"/>
      <c r="AO752" s="18"/>
      <c r="AP752" s="18"/>
      <c r="AQ752" s="18"/>
      <c r="AR752" s="18"/>
      <c r="AS752" s="18"/>
      <c r="AT752" s="18"/>
    </row>
    <row r="753" spans="1:48" x14ac:dyDescent="0.2">
      <c r="A753" s="21" t="str">
        <f t="shared" si="999"/>
        <v>CIMS.CAN.AT.Transportation Personal.Passenger VehiclesCar_smallMarket share</v>
      </c>
      <c r="B753" s="1" t="s">
        <v>374</v>
      </c>
      <c r="C753" s="1" t="s">
        <v>219</v>
      </c>
      <c r="D753" s="1" t="s">
        <v>158</v>
      </c>
      <c r="E753" s="1" t="s">
        <v>72</v>
      </c>
      <c r="G753" s="1" t="s">
        <v>73</v>
      </c>
      <c r="H753" s="14" cm="1">
        <f t="array" ref="H753">Inputs!$C$39*INDEX($T753:$AT753,MATCH(H$1,$T$2:$AT$2,0))/SUM(_xlfn._xlws.FILTER($T753:$AT756,$T$2:$AT$2=H$1))</f>
        <v>0.22578751773285094</v>
      </c>
      <c r="I753" s="14" cm="1">
        <f t="array" ref="I753">Inputs!$C$39*INDEX($T753:$AT753,MATCH(I$1,$T$2:$AT$2,0))/SUM(_xlfn._xlws.FILTER($T753:$AT756,$T$2:$AT$2=I$1))</f>
        <v>0.22110099866280378</v>
      </c>
      <c r="J753" s="14" cm="1">
        <f t="array" ref="J753">Inputs!$C$39*INDEX($T753:$AT753,MATCH(J$1,$T$2:$AT$2,0))/SUM(_xlfn._xlws.FILTER($T753:$AT756,$T$2:$AT$2=J$1))</f>
        <v>0.21201423393341104</v>
      </c>
      <c r="K753" s="14" cm="1">
        <f t="array" ref="K753">Inputs!$C$39*INDEX($T753:$AT753,MATCH(K$1,$T$2:$AT$2,0))/SUM(_xlfn._xlws.FILTER($T753:$AT756,$T$2:$AT$2=K$1))</f>
        <v>0.19270702727079023</v>
      </c>
      <c r="L753" s="14" cm="1">
        <f t="array" ref="L753">Inputs!$C$39*INDEX($T753:$AT753,MATCH(L$1,$T$2:$AT$2,0))/SUM(_xlfn._xlws.FILTER($T753:$AT756,$T$2:$AT$2=L$1))</f>
        <v>0.16815635394086906</v>
      </c>
      <c r="M753" s="14" cm="1">
        <f t="array" ref="M753">Inputs!$C$39*INDEX($T753:$AT753,MATCH(M$1,$T$2:$AT$2,0))/SUM(_xlfn._xlws.FILTER($T753:$AT756,$T$2:$AT$2=M$1))</f>
        <v>0.15787385852257707</v>
      </c>
      <c r="N753" s="14" cm="1">
        <f t="array" ref="N753">Inputs!$C$39*INDEX($T753:$AT753,MATCH(N$1,$T$2:$AT$2,0))/SUM(_xlfn._xlws.FILTER($T753:$AT756,$T$2:$AT$2=N$1))</f>
        <v>0.14764651857502004</v>
      </c>
      <c r="O753" s="14" cm="1">
        <f t="array" ref="O753">Inputs!$C$39*INDEX($T753:$AT753,MATCH(O$1,$T$2:$AT$2,0))/SUM(_xlfn._xlws.FILTER($T753:$AT756,$T$2:$AT$2=O$1))</f>
        <v>0.13755225975401902</v>
      </c>
      <c r="P753" s="14" cm="1">
        <f t="array" ref="P753">Inputs!$C$39*INDEX($T753:$AT753,MATCH(P$1,$T$2:$AT$2,0))/SUM(_xlfn._xlws.FILTER($T753:$AT756,$T$2:$AT$2=P$1))</f>
        <v>0.12766497107415944</v>
      </c>
      <c r="Q753" s="14" cm="1">
        <f t="array" ref="Q753">Inputs!$C$39*INDEX($T753:$AT753,MATCH(Q$1,$T$2:$AT$2,0))/SUM(_xlfn._xlws.FILTER($T753:$AT756,$T$2:$AT$2=Q$1))</f>
        <v>0.11805242087735193</v>
      </c>
      <c r="R753" s="14" cm="1">
        <f t="array" ref="R753">Inputs!$C$39*INDEX($T753:$AT753,MATCH(R$1,$T$2:$AT$2,0))/SUM(_xlfn._xlws.FILTER($T753:$AT756,$T$2:$AT$2=R$1))</f>
        <v>0.10877454844386586</v>
      </c>
      <c r="T753" s="5">
        <f>AT!C$76*1000</f>
        <v>16924724.767600004</v>
      </c>
      <c r="U753" s="5">
        <f>AT!D$76*1000</f>
        <v>16931278.044329997</v>
      </c>
      <c r="V753" s="5">
        <f>AT!E$76*1000</f>
        <v>17786158.04606</v>
      </c>
      <c r="W753" s="5">
        <f>AT!F$76*1000</f>
        <v>17937489.17106</v>
      </c>
      <c r="X753" s="5">
        <f>AT!G$76*1000</f>
        <v>17562213.814719997</v>
      </c>
      <c r="Y753" s="5">
        <f>AT!H$76*1000</f>
        <v>17476866.624749999</v>
      </c>
      <c r="Z753" s="5">
        <f>AT!I$76*1000</f>
        <v>17498586.221726</v>
      </c>
      <c r="AA753" s="5">
        <f>AT!J$76*1000</f>
        <v>17681100.941528004</v>
      </c>
      <c r="AB753" s="5">
        <f>AT!K$76*1000</f>
        <v>18507624.720420003</v>
      </c>
      <c r="AC753" s="5">
        <f>AT!L$76*1000</f>
        <v>16549071.485099997</v>
      </c>
      <c r="AD753" s="5">
        <f>AT!M$76*1000</f>
        <v>16900043.99904</v>
      </c>
      <c r="AE753" s="5">
        <f>AT!N$76*1000</f>
        <v>19064150.409329999</v>
      </c>
      <c r="AF753" s="5">
        <f>AT!O$76*1000</f>
        <v>19335108.191776</v>
      </c>
      <c r="AG753" s="5">
        <f>AT!P$76*1000</f>
        <v>16129160.202752</v>
      </c>
      <c r="AH753" s="5">
        <f>AT!Q$76*1000</f>
        <v>15003361.500875998</v>
      </c>
      <c r="AI753" s="5">
        <f>AT!R$76*1000</f>
        <v>17414635.751088001</v>
      </c>
      <c r="AJ753" s="5">
        <f>AT!S$76*1000</f>
        <v>17709926.80596</v>
      </c>
      <c r="AK753" s="5">
        <f>AT!T$76*1000</f>
        <v>16738951.860143999</v>
      </c>
      <c r="AL753" s="5">
        <f>AT!U$76*1000</f>
        <v>15871106.043831998</v>
      </c>
      <c r="AM753" s="5">
        <f>AT!V$76*1000</f>
        <v>15063120.660552001</v>
      </c>
      <c r="AN753" s="5">
        <f>AT!W$76*1000</f>
        <v>12938263.09344</v>
      </c>
      <c r="AO753" s="41">
        <f t="shared" ref="AO753" si="1032">AM753*(1+$AV753)^5</f>
        <v>14324877.868628066</v>
      </c>
      <c r="AP753" s="18">
        <f t="shared" ref="AP753" si="1033">AO753*(1+$AV753)^5</f>
        <v>13622816.319098009</v>
      </c>
      <c r="AQ753" s="18">
        <f t="shared" ref="AQ753" si="1034">AP753*(1+$AV753)^5</f>
        <v>12955162.771077549</v>
      </c>
      <c r="AR753" s="18">
        <f t="shared" ref="AR753" si="1035">AQ753*(1+$AV753)^5</f>
        <v>12320230.890129659</v>
      </c>
      <c r="AS753" s="18">
        <f t="shared" ref="AS753" si="1036">AR753*(1+$AV753)^5</f>
        <v>11716416.988983925</v>
      </c>
      <c r="AT753" s="18">
        <f t="shared" ref="AT753" si="1037">AS753*(1+$AV753)^5</f>
        <v>11142195.97700303</v>
      </c>
      <c r="AV753" s="46">
        <f t="shared" ref="AV753" si="1038">AV701</f>
        <v>-0.01</v>
      </c>
    </row>
    <row r="754" spans="1:48" x14ac:dyDescent="0.2">
      <c r="A754" s="21" t="str">
        <f t="shared" si="999"/>
        <v>CIMS.CAN.AT.Transportation Personal.Passenger VehiclesCar_largeMarket share</v>
      </c>
      <c r="B754" s="1" t="s">
        <v>374</v>
      </c>
      <c r="C754" s="1" t="s">
        <v>219</v>
      </c>
      <c r="D754" s="1" t="s">
        <v>159</v>
      </c>
      <c r="E754" s="1" t="s">
        <v>72</v>
      </c>
      <c r="G754" s="1" t="s">
        <v>73</v>
      </c>
      <c r="H754" s="14" cm="1">
        <f t="array" ref="H754">Inputs!$C$40*INDEX($T753:$AT753,MATCH(H$1,$T$2:$AT$2,0))/SUM(_xlfn._xlws.FILTER($T753:$AT756,$T$2:$AT$2=H$1))</f>
        <v>0.45841708145760635</v>
      </c>
      <c r="I754" s="14" cm="1">
        <f t="array" ref="I754">Inputs!$C$40*INDEX($T753:$AT753,MATCH(I$1,$T$2:$AT$2,0))/SUM(_xlfn._xlws.FILTER($T753:$AT756,$T$2:$AT$2=I$1))</f>
        <v>0.4489020275881167</v>
      </c>
      <c r="J754" s="14" cm="1">
        <f t="array" ref="J754">Inputs!$C$40*INDEX($T753:$AT753,MATCH(J$1,$T$2:$AT$2,0))/SUM(_xlfn._xlws.FILTER($T753:$AT756,$T$2:$AT$2=J$1))</f>
        <v>0.43045314162237996</v>
      </c>
      <c r="K754" s="14" cm="1">
        <f t="array" ref="K754">Inputs!$C$40*INDEX($T753:$AT753,MATCH(K$1,$T$2:$AT$2,0))/SUM(_xlfn._xlws.FILTER($T753:$AT756,$T$2:$AT$2=K$1))</f>
        <v>0.39125366142857404</v>
      </c>
      <c r="L754" s="14" cm="1">
        <f t="array" ref="L754">Inputs!$C$40*INDEX($T753:$AT753,MATCH(L$1,$T$2:$AT$2,0))/SUM(_xlfn._xlws.FILTER($T753:$AT756,$T$2:$AT$2=L$1))</f>
        <v>0.34140835497085531</v>
      </c>
      <c r="M754" s="14" cm="1">
        <f t="array" ref="M754">Inputs!$C$40*INDEX($T753:$AT753,MATCH(M$1,$T$2:$AT$2,0))/SUM(_xlfn._xlws.FILTER($T753:$AT756,$T$2:$AT$2=M$1))</f>
        <v>0.32053177336402011</v>
      </c>
      <c r="N754" s="14" cm="1">
        <f t="array" ref="N754">Inputs!$C$40*INDEX($T753:$AT753,MATCH(N$1,$T$2:$AT$2,0))/SUM(_xlfn._xlws.FILTER($T753:$AT756,$T$2:$AT$2=N$1))</f>
        <v>0.29976717407655573</v>
      </c>
      <c r="O754" s="14" cm="1">
        <f t="array" ref="O754">Inputs!$C$40*INDEX($T753:$AT753,MATCH(O$1,$T$2:$AT$2,0))/SUM(_xlfn._xlws.FILTER($T753:$AT756,$T$2:$AT$2=O$1))</f>
        <v>0.27927276980361432</v>
      </c>
      <c r="P754" s="14" cm="1">
        <f t="array" ref="P754">Inputs!$C$40*INDEX($T753:$AT753,MATCH(P$1,$T$2:$AT$2,0))/SUM(_xlfn._xlws.FILTER($T753:$AT756,$T$2:$AT$2=P$1))</f>
        <v>0.2591985776354146</v>
      </c>
      <c r="Q754" s="14" cm="1">
        <f t="array" ref="Q754">Inputs!$C$40*INDEX($T753:$AT753,MATCH(Q$1,$T$2:$AT$2,0))/SUM(_xlfn._xlws.FILTER($T753:$AT756,$T$2:$AT$2=Q$1))</f>
        <v>0.23968218784189632</v>
      </c>
      <c r="R754" s="14" cm="1">
        <f t="array" ref="R754">Inputs!$C$40*INDEX($T753:$AT753,MATCH(R$1,$T$2:$AT$2,0))/SUM(_xlfn._xlws.FILTER($T753:$AT756,$T$2:$AT$2=R$1))</f>
        <v>0.22084529532542457</v>
      </c>
      <c r="T754" s="5"/>
      <c r="U754" s="5"/>
      <c r="V754" s="5"/>
      <c r="W754" s="5"/>
      <c r="X754" s="5"/>
      <c r="Y754" s="5"/>
      <c r="Z754" s="5"/>
      <c r="AA754" s="5"/>
      <c r="AB754" s="5"/>
      <c r="AC754" s="5"/>
      <c r="AD754" s="5"/>
      <c r="AE754" s="5"/>
      <c r="AF754" s="5"/>
      <c r="AG754" s="5"/>
      <c r="AH754" s="5"/>
      <c r="AI754" s="5"/>
      <c r="AJ754" s="5"/>
      <c r="AK754" s="5"/>
      <c r="AL754" s="5"/>
      <c r="AM754" s="5"/>
      <c r="AN754" s="5"/>
      <c r="AO754" s="14"/>
      <c r="AP754" s="14"/>
      <c r="AQ754" s="14"/>
      <c r="AR754" s="14"/>
      <c r="AS754" s="14"/>
      <c r="AT754" s="14"/>
      <c r="AU754" s="14"/>
      <c r="AV754" s="47"/>
    </row>
    <row r="755" spans="1:48" x14ac:dyDescent="0.2">
      <c r="A755" s="21" t="str">
        <f t="shared" si="999"/>
        <v>CIMS.CAN.AT.Transportation Personal.Passenger VehiclesLight Truck_smallMarket share</v>
      </c>
      <c r="B755" s="1" t="s">
        <v>374</v>
      </c>
      <c r="C755" s="1" t="s">
        <v>219</v>
      </c>
      <c r="D755" s="1" t="s">
        <v>160</v>
      </c>
      <c r="E755" s="1" t="s">
        <v>72</v>
      </c>
      <c r="G755" s="1" t="s">
        <v>73</v>
      </c>
      <c r="H755" s="14" cm="1">
        <f t="array" ref="H755">Inputs!$C$39*INDEX($T755:$AT755,MATCH(H$1,$T$2:$AT$2,0))/SUM(_xlfn._xlws.FILTER($T753:$AT756,$T$2:$AT$2=H$1))</f>
        <v>0.10421248226714908</v>
      </c>
      <c r="I755" s="14" cm="1">
        <f t="array" ref="I755">Inputs!$C$39*INDEX($T755:$AT755,MATCH(I$1,$T$2:$AT$2,0))/SUM(_xlfn._xlws.FILTER($T753:$AT756,$T$2:$AT$2=I$1))</f>
        <v>0.10889900133719621</v>
      </c>
      <c r="J755" s="14" cm="1">
        <f t="array" ref="J755">Inputs!$C$39*INDEX($T755:$AT755,MATCH(J$1,$T$2:$AT$2,0))/SUM(_xlfn._xlws.FILTER($T753:$AT756,$T$2:$AT$2=J$1))</f>
        <v>0.11798576606658893</v>
      </c>
      <c r="K755" s="14" cm="1">
        <f t="array" ref="K755">Inputs!$C$39*INDEX($T755:$AT755,MATCH(K$1,$T$2:$AT$2,0))/SUM(_xlfn._xlws.FILTER($T753:$AT756,$T$2:$AT$2=K$1))</f>
        <v>0.13729297272920979</v>
      </c>
      <c r="L755" s="14" cm="1">
        <f t="array" ref="L755">Inputs!$C$39*INDEX($T755:$AT755,MATCH(L$1,$T$2:$AT$2,0))/SUM(_xlfn._xlws.FILTER($T753:$AT756,$T$2:$AT$2=L$1))</f>
        <v>0.16184364605913099</v>
      </c>
      <c r="M755" s="14" cm="1">
        <f t="array" ref="M755">Inputs!$C$39*INDEX($T755:$AT755,MATCH(M$1,$T$2:$AT$2,0))/SUM(_xlfn._xlws.FILTER($T753:$AT756,$T$2:$AT$2=M$1))</f>
        <v>0.17212614147742294</v>
      </c>
      <c r="N755" s="14" cm="1">
        <f t="array" ref="N755">Inputs!$C$39*INDEX($T755:$AT755,MATCH(N$1,$T$2:$AT$2,0))/SUM(_xlfn._xlws.FILTER($T753:$AT756,$T$2:$AT$2=N$1))</f>
        <v>0.18235348142498001</v>
      </c>
      <c r="O755" s="14" cm="1">
        <f t="array" ref="O755">Inputs!$C$39*INDEX($T755:$AT755,MATCH(O$1,$T$2:$AT$2,0))/SUM(_xlfn._xlws.FILTER($T753:$AT756,$T$2:$AT$2=O$1))</f>
        <v>0.19244774024598105</v>
      </c>
      <c r="P755" s="14" cm="1">
        <f t="array" ref="P755">Inputs!$C$39*INDEX($T755:$AT755,MATCH(P$1,$T$2:$AT$2,0))/SUM(_xlfn._xlws.FILTER($T753:$AT756,$T$2:$AT$2=P$1))</f>
        <v>0.2023350289258406</v>
      </c>
      <c r="Q755" s="14" cm="1">
        <f t="array" ref="Q755">Inputs!$C$39*INDEX($T755:$AT755,MATCH(Q$1,$T$2:$AT$2,0))/SUM(_xlfn._xlws.FILTER($T753:$AT756,$T$2:$AT$2=Q$1))</f>
        <v>0.21194757912264808</v>
      </c>
      <c r="R755" s="14" cm="1">
        <f t="array" ref="R755">Inputs!$C$39*INDEX($T755:$AT755,MATCH(R$1,$T$2:$AT$2,0))/SUM(_xlfn._xlws.FILTER($T753:$AT756,$T$2:$AT$2=R$1))</f>
        <v>0.22122545155613418</v>
      </c>
      <c r="T755" s="5">
        <f>AT!C$111*1000</f>
        <v>7811625.7153186072</v>
      </c>
      <c r="U755" s="5">
        <f>AT!D$111*1000</f>
        <v>7541857.8046430079</v>
      </c>
      <c r="V755" s="5">
        <f>AT!E$111*1000</f>
        <v>8030393.5069490094</v>
      </c>
      <c r="W755" s="5">
        <f>AT!F$111*1000</f>
        <v>8362982.3488685181</v>
      </c>
      <c r="X755" s="5">
        <f>AT!G$111*1000</f>
        <v>8441635.0204629116</v>
      </c>
      <c r="Y755" s="5">
        <f>AT!H$111*1000</f>
        <v>8607891.1151423529</v>
      </c>
      <c r="Z755" s="5">
        <f>AT!I$111*1000</f>
        <v>8529376.5269870292</v>
      </c>
      <c r="AA755" s="5">
        <f>AT!J$111*1000</f>
        <v>8843803.7831872776</v>
      </c>
      <c r="AB755" s="5">
        <f>AT!K$111*1000</f>
        <v>9407495.6519216094</v>
      </c>
      <c r="AC755" s="5">
        <f>AT!L$111*1000</f>
        <v>8728532.1865453813</v>
      </c>
      <c r="AD755" s="5">
        <f>AT!M$111*1000</f>
        <v>9404862.1207765397</v>
      </c>
      <c r="AE755" s="5">
        <f>AT!N$111*1000</f>
        <v>11284818.243860595</v>
      </c>
      <c r="AF755" s="5">
        <f>AT!O$111*1000</f>
        <v>11832090.6454983</v>
      </c>
      <c r="AG755" s="5">
        <f>AT!P$111*1000</f>
        <v>10310902.42972507</v>
      </c>
      <c r="AH755" s="5">
        <f>AT!Q$111*1000</f>
        <v>10208223.120592814</v>
      </c>
      <c r="AI755" s="5">
        <f>AT!R$111*1000</f>
        <v>12406953.421078749</v>
      </c>
      <c r="AJ755" s="5">
        <f>AT!S$111*1000</f>
        <v>13677816.242473343</v>
      </c>
      <c r="AK755" s="5">
        <f>AT!T$111*1000</f>
        <v>14004567.082228139</v>
      </c>
      <c r="AL755" s="5">
        <f>AT!U$111*1000</f>
        <v>14439214.880479535</v>
      </c>
      <c r="AM755" s="5">
        <f>AT!V$111*1000</f>
        <v>14497640.508961204</v>
      </c>
      <c r="AN755" s="5">
        <f>AT!W$111*1000</f>
        <v>13401759.522194222</v>
      </c>
      <c r="AO755" s="41">
        <f t="shared" ref="AO755" si="1039">AM755*(1+$AV755)^5</f>
        <v>15618076.214370023</v>
      </c>
      <c r="AP755" s="18">
        <f t="shared" ref="AP755" si="1040">AO755*(1+$AV755)^5</f>
        <v>16825103.677187849</v>
      </c>
      <c r="AQ755" s="18">
        <f t="shared" ref="AQ755" si="1041">AP755*(1+$AV755)^5</f>
        <v>18125415.055130634</v>
      </c>
      <c r="AR755" s="18">
        <f t="shared" ref="AR755" si="1042">AQ755*(1+$AV755)^5</f>
        <v>19526219.702657245</v>
      </c>
      <c r="AS755" s="18">
        <f t="shared" ref="AS755" si="1043">AR755*(1+$AV755)^5</f>
        <v>21035284.142004553</v>
      </c>
      <c r="AT755" s="18">
        <f t="shared" ref="AT755" si="1044">AS755*(1+$AV755)^5</f>
        <v>22660975.123344149</v>
      </c>
      <c r="AV755" s="46">
        <f t="shared" ref="AV755" si="1045">AV703</f>
        <v>1.4999999999999999E-2</v>
      </c>
    </row>
    <row r="756" spans="1:48" x14ac:dyDescent="0.2">
      <c r="A756" s="21" t="str">
        <f t="shared" si="999"/>
        <v>CIMS.CAN.AT.Transportation Personal.Passenger VehiclesLight Truck_largeMarket share</v>
      </c>
      <c r="B756" s="1" t="s">
        <v>374</v>
      </c>
      <c r="C756" s="1" t="s">
        <v>219</v>
      </c>
      <c r="D756" s="1" t="s">
        <v>161</v>
      </c>
      <c r="E756" s="1" t="s">
        <v>72</v>
      </c>
      <c r="G756" s="1" t="s">
        <v>73</v>
      </c>
      <c r="H756" s="14" cm="1">
        <f t="array" ref="H756">Inputs!$C$40*INDEX($T755:$AT755,MATCH(H$1,$T$2:$AT$2,0))/SUM(_xlfn._xlws.FILTER($T753:$AT756,$T$2:$AT$2=H$1))</f>
        <v>0.21158291854239353</v>
      </c>
      <c r="I756" s="14" cm="1">
        <f t="array" ref="I756">Inputs!$C$40*INDEX($T755:$AT755,MATCH(I$1,$T$2:$AT$2,0))/SUM(_xlfn._xlws.FILTER($T753:$AT756,$T$2:$AT$2=I$1))</f>
        <v>0.2210979724118832</v>
      </c>
      <c r="J756" s="14" cm="1">
        <f t="array" ref="J756">Inputs!$C$40*INDEX($T755:$AT755,MATCH(J$1,$T$2:$AT$2,0))/SUM(_xlfn._xlws.FILTER($T753:$AT756,$T$2:$AT$2=J$1))</f>
        <v>0.23954685837761994</v>
      </c>
      <c r="K756" s="14" cm="1">
        <f t="array" ref="K756">Inputs!$C$40*INDEX($T755:$AT755,MATCH(K$1,$T$2:$AT$2,0))/SUM(_xlfn._xlws.FILTER($T753:$AT756,$T$2:$AT$2=K$1))</f>
        <v>0.27874633857142589</v>
      </c>
      <c r="L756" s="14" cm="1">
        <f t="array" ref="L756">Inputs!$C$40*INDEX($T755:$AT755,MATCH(L$1,$T$2:$AT$2,0))/SUM(_xlfn._xlws.FILTER($T753:$AT756,$T$2:$AT$2=L$1))</f>
        <v>0.32859164502914467</v>
      </c>
      <c r="M756" s="14" cm="1">
        <f t="array" ref="M756">Inputs!$C$40*INDEX($T755:$AT755,MATCH(M$1,$T$2:$AT$2,0))/SUM(_xlfn._xlws.FILTER($T753:$AT756,$T$2:$AT$2=M$1))</f>
        <v>0.34946822663597987</v>
      </c>
      <c r="N756" s="14" cm="1">
        <f t="array" ref="N756">Inputs!$C$40*INDEX($T755:$AT755,MATCH(N$1,$T$2:$AT$2,0))/SUM(_xlfn._xlws.FILTER($T753:$AT756,$T$2:$AT$2=N$1))</f>
        <v>0.3702328259234442</v>
      </c>
      <c r="O756" s="14" cm="1">
        <f t="array" ref="O756">Inputs!$C$40*INDEX($T755:$AT755,MATCH(O$1,$T$2:$AT$2,0))/SUM(_xlfn._xlws.FILTER($T753:$AT756,$T$2:$AT$2=O$1))</f>
        <v>0.39072723019638567</v>
      </c>
      <c r="P756" s="14" cm="1">
        <f t="array" ref="P756">Inputs!$C$40*INDEX($T755:$AT755,MATCH(P$1,$T$2:$AT$2,0))/SUM(_xlfn._xlws.FILTER($T753:$AT756,$T$2:$AT$2=P$1))</f>
        <v>0.41080142236458533</v>
      </c>
      <c r="Q756" s="14" cm="1">
        <f t="array" ref="Q756">Inputs!$C$40*INDEX($T755:$AT755,MATCH(Q$1,$T$2:$AT$2,0))/SUM(_xlfn._xlws.FILTER($T753:$AT756,$T$2:$AT$2=Q$1))</f>
        <v>0.43031781215810361</v>
      </c>
      <c r="R756" s="14" cm="1">
        <f t="array" ref="R756">Inputs!$C$40*INDEX($T755:$AT755,MATCH(R$1,$T$2:$AT$2,0))/SUM(_xlfn._xlws.FILTER($T753:$AT756,$T$2:$AT$2=R$1))</f>
        <v>0.44915470467457541</v>
      </c>
      <c r="T756" s="5"/>
      <c r="U756" s="14"/>
      <c r="V756" s="5"/>
      <c r="W756" s="5"/>
      <c r="X756" s="5"/>
      <c r="Y756" s="5"/>
      <c r="Z756" s="5"/>
      <c r="AA756" s="5"/>
      <c r="AB756" s="5"/>
      <c r="AC756" s="5"/>
      <c r="AD756" s="5"/>
      <c r="AE756" s="5"/>
      <c r="AF756" s="5"/>
      <c r="AG756" s="5"/>
      <c r="AH756" s="5"/>
      <c r="AI756" s="5"/>
      <c r="AJ756" s="5"/>
      <c r="AK756" s="5"/>
      <c r="AL756" s="5"/>
      <c r="AM756" s="5"/>
      <c r="AN756" s="5"/>
      <c r="AO756" s="18"/>
      <c r="AP756" s="18"/>
      <c r="AQ756" s="18"/>
      <c r="AR756" s="18"/>
      <c r="AS756" s="18"/>
      <c r="AT756" s="18"/>
    </row>
    <row r="757" spans="1:48" x14ac:dyDescent="0.2">
      <c r="A757" s="21" t="str">
        <f t="shared" si="999"/>
        <v>CIMS.CAN.AT.Transportation Personal.Passenger Vehicle MotorsOutput</v>
      </c>
      <c r="B757" s="1" t="s">
        <v>375</v>
      </c>
      <c r="C757" s="1" t="s">
        <v>219</v>
      </c>
      <c r="E757" s="1" t="s">
        <v>78</v>
      </c>
      <c r="G757" s="1" t="s">
        <v>222</v>
      </c>
      <c r="H757" s="14">
        <f t="shared" ref="H757:H761" si="1046">T757</f>
        <v>196.28468115385797</v>
      </c>
      <c r="I757" s="14"/>
      <c r="J757" s="14"/>
      <c r="K757" s="14"/>
      <c r="L757" s="14"/>
      <c r="M757" s="14"/>
      <c r="N757" s="14"/>
      <c r="O757" s="14"/>
      <c r="P757" s="14"/>
      <c r="Q757" s="14"/>
      <c r="R757" s="14"/>
      <c r="T757" s="14">
        <f>AVERAGE(AT!C$40:V$40)/100</f>
        <v>196.28468115385797</v>
      </c>
      <c r="U757" s="14"/>
      <c r="V757" s="5"/>
      <c r="W757" s="5"/>
      <c r="X757" s="5"/>
      <c r="Y757" s="5"/>
      <c r="Z757" s="5"/>
      <c r="AA757" s="5"/>
      <c r="AB757" s="5"/>
      <c r="AC757" s="5"/>
      <c r="AD757" s="14"/>
      <c r="AE757" s="5"/>
      <c r="AF757" s="5"/>
      <c r="AG757" s="5"/>
      <c r="AH757" s="5"/>
      <c r="AI757" s="5"/>
      <c r="AJ757" s="5"/>
      <c r="AK757" s="5"/>
      <c r="AL757" s="5"/>
      <c r="AM757" s="5"/>
      <c r="AN757" s="5"/>
      <c r="AO757" s="18"/>
      <c r="AP757" s="18"/>
      <c r="AQ757" s="18"/>
      <c r="AR757" s="18"/>
      <c r="AS757" s="18"/>
      <c r="AT757" s="18"/>
    </row>
    <row r="758" spans="1:48" x14ac:dyDescent="0.2">
      <c r="A758" s="21" t="str">
        <f t="shared" si="999"/>
        <v>CIMS.CAN.AT.Transportation Personal.Passenger Vehicle MotorsGasoline ExistingService requestedCIMS.CAN.AT.Fuel Blends.Gasoline_Transportation</v>
      </c>
      <c r="B758" s="1" t="s">
        <v>375</v>
      </c>
      <c r="C758" s="1" t="s">
        <v>219</v>
      </c>
      <c r="D758" s="1" t="s">
        <v>74</v>
      </c>
      <c r="E758" s="1" t="s">
        <v>71</v>
      </c>
      <c r="F758" s="1" t="s">
        <v>459</v>
      </c>
      <c r="G758" s="1" t="s">
        <v>68</v>
      </c>
      <c r="H758" s="14">
        <f t="shared" si="1046"/>
        <v>0.34335575347159608</v>
      </c>
      <c r="I758" s="14"/>
      <c r="J758" s="14"/>
      <c r="K758" s="14"/>
      <c r="L758" s="14"/>
      <c r="M758" s="14"/>
      <c r="N758" s="14"/>
      <c r="O758" s="14"/>
      <c r="P758" s="14"/>
      <c r="Q758" s="14"/>
      <c r="R758" s="14"/>
      <c r="T758" s="14">
        <f>(SUMPRODUCT(H753:H754,Inputs!$C$46:$C$47)*AT!C$91/AT!C$76+SUMPRODUCT(H755:H756,Inputs!$C$48:$C$49)*AT!C$126/AT!C$111)/1000*100</f>
        <v>0.34335575347159608</v>
      </c>
      <c r="U758" s="14"/>
      <c r="V758" s="5"/>
      <c r="W758" s="5"/>
      <c r="X758" s="5"/>
      <c r="Y758" s="5"/>
      <c r="Z758" s="5"/>
      <c r="AA758" s="5"/>
      <c r="AB758" s="5"/>
      <c r="AC758" s="5"/>
      <c r="AD758" s="14"/>
      <c r="AE758" s="5"/>
      <c r="AF758" s="5"/>
      <c r="AG758" s="5"/>
      <c r="AH758" s="5"/>
      <c r="AI758" s="5"/>
      <c r="AJ758" s="5"/>
      <c r="AK758" s="5"/>
      <c r="AL758" s="5"/>
      <c r="AM758" s="14"/>
      <c r="AN758" s="5"/>
      <c r="AO758" s="18"/>
      <c r="AP758" s="18"/>
      <c r="AQ758" s="18"/>
      <c r="AR758" s="18"/>
      <c r="AS758" s="18"/>
      <c r="AT758" s="18"/>
    </row>
    <row r="759" spans="1:48" x14ac:dyDescent="0.2">
      <c r="A759" s="21" t="str">
        <f t="shared" si="999"/>
        <v>CIMS.CAN.AT.Transportation Personal.Passenger Vehicle MotorsGasoline StandardService requestedCIMS.CAN.AT.Fuel Blends.Gasoline_Transportation</v>
      </c>
      <c r="B759" s="1" t="s">
        <v>375</v>
      </c>
      <c r="C759" s="1" t="s">
        <v>219</v>
      </c>
      <c r="D759" s="1" t="s">
        <v>75</v>
      </c>
      <c r="E759" s="1" t="s">
        <v>71</v>
      </c>
      <c r="F759" s="1" t="s">
        <v>459</v>
      </c>
      <c r="G759" s="1" t="s">
        <v>68</v>
      </c>
      <c r="H759" s="14">
        <f t="shared" si="1046"/>
        <v>0.32648047734069985</v>
      </c>
      <c r="I759" s="14"/>
      <c r="J759" s="14"/>
      <c r="K759" s="14"/>
      <c r="L759" s="14"/>
      <c r="M759" s="14"/>
      <c r="N759" s="14"/>
      <c r="O759" s="14"/>
      <c r="P759" s="14"/>
      <c r="Q759" s="14"/>
      <c r="R759" s="14"/>
      <c r="T759" s="14">
        <f>(SUMPRODUCT(J753:J754,Inputs!$C$46:$C$47)*AT!M$91/AT!M$76+SUMPRODUCT(J755:J756,Inputs!$C$48:$C$49)*AT!M$126/AT!M$111)/1000*100</f>
        <v>0.32648047734069985</v>
      </c>
      <c r="U759" s="14"/>
      <c r="V759" s="5"/>
      <c r="W759" s="5"/>
      <c r="X759" s="5"/>
      <c r="Y759" s="5"/>
      <c r="Z759" s="5"/>
      <c r="AA759" s="5"/>
      <c r="AB759" s="5"/>
      <c r="AC759" s="5"/>
      <c r="AD759" s="5"/>
      <c r="AE759" s="5"/>
      <c r="AF759" s="5"/>
      <c r="AG759" s="5"/>
      <c r="AH759" s="5"/>
      <c r="AI759" s="5"/>
      <c r="AJ759" s="5"/>
      <c r="AK759" s="5"/>
      <c r="AL759" s="5"/>
      <c r="AM759" s="5"/>
      <c r="AN759" s="5"/>
      <c r="AO759" s="18"/>
      <c r="AP759" s="18"/>
      <c r="AQ759" s="18"/>
      <c r="AR759" s="18"/>
      <c r="AS759" s="18"/>
      <c r="AT759" s="18"/>
    </row>
    <row r="760" spans="1:48" x14ac:dyDescent="0.2">
      <c r="A760" s="21" t="str">
        <f t="shared" si="999"/>
        <v>CIMS.CAN.AT.Transportation Personal.Passenger Vehicle MotorsGasoline EfficientService requestedCIMS.CAN.AT.Fuel Blends.Gasoline_Transportation</v>
      </c>
      <c r="B760" s="1" t="s">
        <v>375</v>
      </c>
      <c r="C760" s="1" t="s">
        <v>219</v>
      </c>
      <c r="D760" s="1" t="s">
        <v>76</v>
      </c>
      <c r="E760" s="1" t="s">
        <v>71</v>
      </c>
      <c r="F760" s="1" t="s">
        <v>459</v>
      </c>
      <c r="G760" s="1" t="s">
        <v>68</v>
      </c>
      <c r="H760" s="14">
        <f t="shared" si="1046"/>
        <v>0.32606832187192725</v>
      </c>
      <c r="I760" s="14"/>
      <c r="J760" s="14"/>
      <c r="K760" s="14"/>
      <c r="L760" s="14"/>
      <c r="M760" s="14"/>
      <c r="N760" s="14"/>
      <c r="O760" s="14"/>
      <c r="P760" s="14"/>
      <c r="Q760" s="14"/>
      <c r="R760" s="14"/>
      <c r="T760" s="14">
        <f>(SUMPRODUCT(L753:L754,Inputs!$C$46:$C$47)*AT!V$91/AT!V$76+SUMPRODUCT(L755:L756,Inputs!$C$48:$C$49)*AT!V$126/AT!V$111)/1000*100</f>
        <v>0.32606832187192725</v>
      </c>
      <c r="U760" s="14"/>
      <c r="V760" s="5"/>
      <c r="W760" s="5"/>
      <c r="X760" s="5"/>
      <c r="Y760" s="5"/>
      <c r="Z760" s="5"/>
      <c r="AA760" s="5"/>
      <c r="AB760" s="5"/>
      <c r="AC760" s="5"/>
      <c r="AD760" s="14"/>
      <c r="AE760" s="5"/>
      <c r="AF760" s="5"/>
      <c r="AG760" s="5"/>
      <c r="AH760" s="5"/>
      <c r="AI760" s="5"/>
      <c r="AJ760" s="5"/>
      <c r="AK760" s="5"/>
      <c r="AL760" s="5"/>
      <c r="AM760" s="14"/>
      <c r="AN760" s="5"/>
      <c r="AO760" s="18"/>
      <c r="AP760" s="18"/>
      <c r="AQ760" s="18"/>
      <c r="AR760" s="18"/>
      <c r="AS760" s="18"/>
      <c r="AT760" s="18"/>
    </row>
    <row r="761" spans="1:48" x14ac:dyDescent="0.2">
      <c r="A761" s="21" t="str">
        <f t="shared" si="999"/>
        <v>CIMS.CAN.AT.Transportation Personal.Passenger Vehicle MotorsGasoline ExistingMarket share</v>
      </c>
      <c r="B761" s="1" t="s">
        <v>375</v>
      </c>
      <c r="C761" s="1" t="s">
        <v>219</v>
      </c>
      <c r="D761" s="1" t="s">
        <v>74</v>
      </c>
      <c r="E761" s="1" t="s">
        <v>72</v>
      </c>
      <c r="G761" s="1" t="s">
        <v>73</v>
      </c>
      <c r="H761" s="14">
        <f t="shared" si="1046"/>
        <v>1</v>
      </c>
      <c r="I761" s="14"/>
      <c r="J761" s="14"/>
      <c r="K761" s="14"/>
      <c r="L761" s="14"/>
      <c r="M761" s="14"/>
      <c r="N761" s="14"/>
      <c r="O761" s="14"/>
      <c r="P761" s="14"/>
      <c r="Q761" s="14"/>
      <c r="R761" s="14"/>
      <c r="T761" s="36">
        <v>1</v>
      </c>
      <c r="U761" s="14"/>
      <c r="V761" s="5"/>
      <c r="W761" s="5"/>
      <c r="X761" s="5"/>
      <c r="Y761" s="5"/>
      <c r="Z761" s="5"/>
      <c r="AA761" s="5"/>
      <c r="AB761" s="5"/>
      <c r="AC761" s="5"/>
      <c r="AD761" s="5"/>
      <c r="AE761" s="5"/>
      <c r="AF761" s="5"/>
      <c r="AG761" s="5"/>
      <c r="AH761" s="5"/>
      <c r="AI761" s="5"/>
      <c r="AJ761" s="5"/>
      <c r="AK761" s="5"/>
      <c r="AL761" s="5"/>
      <c r="AM761" s="5"/>
      <c r="AN761" s="5"/>
      <c r="AO761" s="18"/>
      <c r="AP761" s="18"/>
      <c r="AQ761" s="18"/>
      <c r="AR761" s="18"/>
      <c r="AS761" s="18"/>
      <c r="AT761" s="18"/>
    </row>
    <row r="762" spans="1:48" x14ac:dyDescent="0.2">
      <c r="A762" s="21" t="str">
        <f t="shared" si="999"/>
        <v>CIMS.CAN.AT.Transportation Personal.TransitService requestedCIMS.CAN.AT.Transportation Personal.Transit.Public Bus</v>
      </c>
      <c r="B762" s="1" t="s">
        <v>376</v>
      </c>
      <c r="C762" s="1" t="s">
        <v>219</v>
      </c>
      <c r="E762" s="1" t="s">
        <v>71</v>
      </c>
      <c r="F762" s="1" t="s">
        <v>377</v>
      </c>
      <c r="G762" s="1" t="s">
        <v>73</v>
      </c>
      <c r="H762" s="14" cm="1">
        <f t="array" ref="H762">INDEX($T762:$AN762,MATCH(H$2,$T$2:$AN$2,0))/SUM(_xlfn._xlws.FILTER($T762:$AN763,$T$2:$AN$2=H$2))</f>
        <v>1</v>
      </c>
      <c r="I762" s="14" cm="1">
        <f t="array" ref="I762">INDEX($T762:$AN762,MATCH(I$2,$T$2:$AN$2,0))/SUM(_xlfn._xlws.FILTER($T762:$AN763,$T$2:$AN$2=I$2))</f>
        <v>1</v>
      </c>
      <c r="J762" s="14" cm="1">
        <f t="array" ref="J762">INDEX($T762:$AN762,MATCH(J$2,$T$2:$AN$2,0))/SUM(_xlfn._xlws.FILTER($T762:$AN763,$T$2:$AN$2=J$2))</f>
        <v>1</v>
      </c>
      <c r="K762" s="14" cm="1">
        <f t="array" ref="K762">INDEX($T762:$AN762,MATCH(K$2,$T$2:$AN$2,0))/SUM(_xlfn._xlws.FILTER($T762:$AN763,$T$2:$AN$2=K$2))</f>
        <v>1</v>
      </c>
      <c r="L762" s="14" cm="1">
        <f t="array" ref="L762">INDEX($T762:$AN762,MATCH(L$2,$T$2:$AN$2,0))/SUM(_xlfn._xlws.FILTER($T762:$AN763,$T$2:$AN$2=L$2))</f>
        <v>1</v>
      </c>
      <c r="M762" s="36">
        <f t="shared" ref="M762:R762" si="1047">L762</f>
        <v>1</v>
      </c>
      <c r="N762" s="36">
        <f t="shared" si="1047"/>
        <v>1</v>
      </c>
      <c r="O762" s="36">
        <f t="shared" si="1047"/>
        <v>1</v>
      </c>
      <c r="P762" s="36">
        <f t="shared" si="1047"/>
        <v>1</v>
      </c>
      <c r="Q762" s="36">
        <f t="shared" si="1047"/>
        <v>1</v>
      </c>
      <c r="R762" s="36">
        <f t="shared" si="1047"/>
        <v>1</v>
      </c>
      <c r="T762" s="5">
        <f>SUM(AT!C$177,AT!C$212)*1000-T763</f>
        <v>4895970.32</v>
      </c>
      <c r="U762" s="5">
        <f>SUM(AT!D$177,AT!D$212)*1000-U763</f>
        <v>4424109.4220000003</v>
      </c>
      <c r="V762" s="5">
        <f>SUM(AT!E$177,AT!E$212)*1000-V763</f>
        <v>5162650.7750000004</v>
      </c>
      <c r="W762" s="5">
        <f>SUM(AT!F$177,AT!F$212)*1000-W763</f>
        <v>6757033.4689999996</v>
      </c>
      <c r="X762" s="5">
        <f>SUM(AT!G$177,AT!G$212)*1000-X763</f>
        <v>5832208.7119999994</v>
      </c>
      <c r="Y762" s="5">
        <f>SUM(AT!H$177,AT!H$212)*1000-Y763</f>
        <v>5717902.5789999999</v>
      </c>
      <c r="Z762" s="5">
        <f>SUM(AT!I$177,AT!I$212)*1000-Z763</f>
        <v>6598010.9969999995</v>
      </c>
      <c r="AA762" s="5">
        <f>SUM(AT!J$177,AT!J$212)*1000-AA763</f>
        <v>4995323.8309999993</v>
      </c>
      <c r="AB762" s="5">
        <f>SUM(AT!K$177,AT!K$212)*1000-AB763</f>
        <v>4988203.8099999996</v>
      </c>
      <c r="AC762" s="5">
        <f>SUM(AT!L$177,AT!L$212)*1000-AC763</f>
        <v>5543633.7590000005</v>
      </c>
      <c r="AD762" s="5">
        <f>SUM(AT!M$177,AT!M$212)*1000-AD763</f>
        <v>5894229.2859999994</v>
      </c>
      <c r="AE762" s="5">
        <f>SUM(AT!N$177,AT!N$212)*1000-AE763</f>
        <v>7746969.1140000001</v>
      </c>
      <c r="AF762" s="5">
        <f>SUM(AT!O$177,AT!O$212)*1000-AF763</f>
        <v>5780978.46</v>
      </c>
      <c r="AG762" s="5">
        <f>SUM(AT!P$177,AT!P$212)*1000-AG763</f>
        <v>5088800.8659999995</v>
      </c>
      <c r="AH762" s="5">
        <f>SUM(AT!Q$177,AT!Q$212)*1000-AH763</f>
        <v>4945816.5009999992</v>
      </c>
      <c r="AI762" s="5">
        <f>SUM(AT!R$177,AT!R$212)*1000-AI763</f>
        <v>4996561.5610000007</v>
      </c>
      <c r="AJ762" s="5">
        <f>SUM(AT!S$177,AT!S$212)*1000-AJ763</f>
        <v>4953000.0750000002</v>
      </c>
      <c r="AK762" s="5">
        <f>SUM(AT!T$177,AT!T$212)*1000-AK763</f>
        <v>5008751.3669999996</v>
      </c>
      <c r="AL762" s="5">
        <f>SUM(AT!U$177,AT!U$212)*1000-AL763</f>
        <v>4809973.21</v>
      </c>
      <c r="AM762" s="5">
        <f>SUM(AT!V$177,AT!V$212)*1000-AM763</f>
        <v>4703194.1610000003</v>
      </c>
      <c r="AN762" s="5">
        <f>SUM(AT!W$177,AT!W$212)*1000-AN763</f>
        <v>4581845.6619999995</v>
      </c>
      <c r="AO762" s="18"/>
      <c r="AP762" s="18"/>
      <c r="AQ762" s="18"/>
      <c r="AR762" s="18"/>
      <c r="AS762" s="18"/>
      <c r="AT762" s="18"/>
      <c r="AU762" s="18"/>
      <c r="AV762" s="18"/>
    </row>
    <row r="763" spans="1:48" x14ac:dyDescent="0.2">
      <c r="A763" s="21" t="str">
        <f t="shared" si="999"/>
        <v>CIMS.CAN.AT.Transportation Personal.TransitService requestedCIMS.CAN.AT.Transportation Personal.Transit.Rapid Transit</v>
      </c>
      <c r="B763" s="1" t="s">
        <v>376</v>
      </c>
      <c r="C763" s="1" t="s">
        <v>219</v>
      </c>
      <c r="E763" s="1" t="s">
        <v>71</v>
      </c>
      <c r="F763" s="1" t="s">
        <v>404</v>
      </c>
      <c r="G763" s="1" t="s">
        <v>73</v>
      </c>
      <c r="H763" s="14">
        <f t="shared" ref="H763" si="1048">1-H762</f>
        <v>0</v>
      </c>
      <c r="I763" s="14">
        <f t="shared" ref="I763" si="1049">1-I762</f>
        <v>0</v>
      </c>
      <c r="J763" s="14">
        <f t="shared" ref="J763" si="1050">1-J762</f>
        <v>0</v>
      </c>
      <c r="K763" s="14">
        <f t="shared" ref="K763" si="1051">1-K762</f>
        <v>0</v>
      </c>
      <c r="L763" s="14">
        <f t="shared" ref="L763" si="1052">1-L762</f>
        <v>0</v>
      </c>
      <c r="M763" s="36">
        <f t="shared" ref="M763:R763" si="1053">L763</f>
        <v>0</v>
      </c>
      <c r="N763" s="36">
        <f t="shared" si="1053"/>
        <v>0</v>
      </c>
      <c r="O763" s="36">
        <f t="shared" si="1053"/>
        <v>0</v>
      </c>
      <c r="P763" s="36">
        <f t="shared" si="1053"/>
        <v>0</v>
      </c>
      <c r="Q763" s="36">
        <f t="shared" si="1053"/>
        <v>0</v>
      </c>
      <c r="R763" s="36">
        <f t="shared" si="1053"/>
        <v>0</v>
      </c>
      <c r="T763" s="48">
        <v>0</v>
      </c>
      <c r="U763" s="48">
        <v>0</v>
      </c>
      <c r="V763" s="48">
        <v>0</v>
      </c>
      <c r="W763" s="48">
        <v>0</v>
      </c>
      <c r="X763" s="48">
        <v>0</v>
      </c>
      <c r="Y763" s="48">
        <v>0</v>
      </c>
      <c r="Z763" s="48">
        <v>0</v>
      </c>
      <c r="AA763" s="48">
        <v>0</v>
      </c>
      <c r="AB763" s="48">
        <v>0</v>
      </c>
      <c r="AC763" s="48">
        <v>0</v>
      </c>
      <c r="AD763" s="48">
        <v>0</v>
      </c>
      <c r="AE763" s="48">
        <v>0</v>
      </c>
      <c r="AF763" s="48">
        <v>0</v>
      </c>
      <c r="AG763" s="48">
        <v>0</v>
      </c>
      <c r="AH763" s="48">
        <v>0</v>
      </c>
      <c r="AI763" s="48">
        <v>0</v>
      </c>
      <c r="AJ763" s="48">
        <v>0</v>
      </c>
      <c r="AK763" s="48">
        <v>0</v>
      </c>
      <c r="AL763" s="48">
        <v>0</v>
      </c>
      <c r="AM763" s="48">
        <v>0</v>
      </c>
      <c r="AN763" s="48">
        <v>0</v>
      </c>
      <c r="AO763" s="18"/>
      <c r="AP763" s="18"/>
      <c r="AQ763" s="18"/>
      <c r="AR763" s="18"/>
      <c r="AS763" s="18"/>
      <c r="AT763" s="18"/>
      <c r="AU763" s="18"/>
      <c r="AV763" s="18"/>
    </row>
    <row r="764" spans="1:48" x14ac:dyDescent="0.2">
      <c r="A764" s="21" t="str">
        <f t="shared" si="999"/>
        <v>CIMS.CAN.AT.Transportation Personal.Transit.Public BusOutput</v>
      </c>
      <c r="B764" s="1" t="s">
        <v>377</v>
      </c>
      <c r="C764" s="1" t="s">
        <v>219</v>
      </c>
      <c r="E764" s="1" t="s">
        <v>78</v>
      </c>
      <c r="G764" s="1" t="s">
        <v>139</v>
      </c>
      <c r="H764" s="14">
        <f>T764</f>
        <v>778.19774759284121</v>
      </c>
      <c r="I764" s="14"/>
      <c r="J764" s="14"/>
      <c r="K764" s="14"/>
      <c r="L764" s="14"/>
      <c r="M764" s="14"/>
      <c r="N764" s="14"/>
      <c r="O764" s="14"/>
      <c r="P764" s="14"/>
      <c r="Q764" s="14"/>
      <c r="R764" s="14"/>
      <c r="T764" s="5">
        <f>AVERAGE(CAN!C$218:W$218)/1000</f>
        <v>778.19774759284121</v>
      </c>
      <c r="U764" s="5"/>
      <c r="V764" s="5"/>
      <c r="W764" s="5"/>
      <c r="X764" s="5"/>
      <c r="Y764" s="5"/>
      <c r="Z764" s="5"/>
      <c r="AA764" s="5"/>
      <c r="AB764" s="5"/>
      <c r="AC764" s="5"/>
      <c r="AD764" s="5"/>
      <c r="AE764" s="5"/>
      <c r="AF764" s="5"/>
      <c r="AG764" s="5"/>
      <c r="AH764" s="5"/>
      <c r="AI764" s="5"/>
      <c r="AJ764" s="5"/>
      <c r="AK764" s="5"/>
      <c r="AL764" s="5"/>
      <c r="AM764" s="5"/>
      <c r="AN764" s="5"/>
      <c r="AO764" s="18"/>
      <c r="AP764" s="18"/>
      <c r="AQ764" s="18"/>
      <c r="AR764" s="18"/>
      <c r="AS764" s="18"/>
      <c r="AT764" s="18"/>
      <c r="AU764" s="18"/>
      <c r="AV764" s="18"/>
    </row>
    <row r="765" spans="1:48" x14ac:dyDescent="0.2">
      <c r="A765" s="21" t="str">
        <f t="shared" si="999"/>
        <v>CIMS.CAN.AT.Transportation Personal.Transit.Public BusFerry UrbanOutput</v>
      </c>
      <c r="B765" s="1" t="s">
        <v>377</v>
      </c>
      <c r="C765" s="1" t="s">
        <v>219</v>
      </c>
      <c r="D765" s="1" t="s">
        <v>416</v>
      </c>
      <c r="E765" s="1" t="s">
        <v>78</v>
      </c>
      <c r="G765" s="1" t="s">
        <v>139</v>
      </c>
      <c r="H765" s="14">
        <f>5127000*3.24/4/1000</f>
        <v>4152.8700000000008</v>
      </c>
      <c r="I765" s="14"/>
      <c r="J765" s="14"/>
      <c r="K765" s="14"/>
      <c r="L765" s="14"/>
      <c r="M765" s="14"/>
      <c r="N765" s="14"/>
      <c r="O765" s="14"/>
      <c r="P765" s="14"/>
      <c r="Q765" s="14"/>
      <c r="R765" s="14"/>
      <c r="T765" s="1" t="s">
        <v>421</v>
      </c>
      <c r="U765" s="5"/>
      <c r="V765" s="5"/>
      <c r="W765" s="5"/>
      <c r="X765" s="5"/>
      <c r="Y765" s="5"/>
      <c r="Z765" s="5"/>
      <c r="AA765" s="5"/>
      <c r="AB765" s="5"/>
      <c r="AC765" s="5"/>
      <c r="AD765" s="5"/>
      <c r="AE765" s="5"/>
      <c r="AF765" s="5"/>
      <c r="AG765" s="5"/>
      <c r="AH765" s="5"/>
      <c r="AI765" s="5"/>
      <c r="AJ765" s="5"/>
      <c r="AK765" s="5"/>
      <c r="AL765" s="5"/>
      <c r="AM765" s="5"/>
      <c r="AN765" s="5"/>
      <c r="AO765" s="18"/>
      <c r="AP765" s="18"/>
      <c r="AQ765" s="18"/>
      <c r="AR765" s="18"/>
      <c r="AS765" s="18"/>
      <c r="AT765" s="18"/>
      <c r="AU765" s="18"/>
      <c r="AV765" s="18"/>
    </row>
    <row r="766" spans="1:48" x14ac:dyDescent="0.2">
      <c r="A766" s="21" t="str">
        <f t="shared" si="999"/>
        <v>CIMS.CAN.AT.Transportation Personal.Transit.Public BusBus Urban DieselMarket share</v>
      </c>
      <c r="B766" s="1" t="s">
        <v>377</v>
      </c>
      <c r="C766" s="1" t="s">
        <v>219</v>
      </c>
      <c r="D766" s="1" t="s">
        <v>224</v>
      </c>
      <c r="E766" s="1" t="s">
        <v>72</v>
      </c>
      <c r="G766" s="1" t="s">
        <v>73</v>
      </c>
      <c r="H766" s="14">
        <f t="shared" ref="H766" si="1054">T766/SUM(T766:T767)</f>
        <v>1</v>
      </c>
      <c r="I766" s="14"/>
      <c r="J766" s="14"/>
      <c r="K766" s="14"/>
      <c r="L766" s="14"/>
      <c r="M766" s="14"/>
      <c r="N766" s="14"/>
      <c r="O766" s="14"/>
      <c r="P766" s="14"/>
      <c r="Q766" s="14"/>
      <c r="R766" s="14"/>
      <c r="T766" s="14">
        <f>AT!C$236</f>
        <v>0.99902924536477744</v>
      </c>
      <c r="U766" s="14"/>
      <c r="V766" s="14"/>
      <c r="W766" s="14"/>
      <c r="X766" s="14"/>
      <c r="Y766" s="14"/>
      <c r="Z766" s="14"/>
      <c r="AA766" s="14"/>
      <c r="AB766" s="14"/>
      <c r="AC766" s="14"/>
      <c r="AD766" s="14"/>
      <c r="AE766" s="14"/>
      <c r="AF766" s="14"/>
      <c r="AG766" s="14"/>
      <c r="AH766" s="14"/>
      <c r="AI766" s="14"/>
      <c r="AJ766" s="14"/>
      <c r="AK766" s="14"/>
      <c r="AL766" s="14"/>
      <c r="AM766" s="14"/>
      <c r="AN766" s="14"/>
      <c r="AO766" s="18"/>
      <c r="AP766" s="18"/>
      <c r="AQ766" s="18"/>
      <c r="AR766" s="18"/>
      <c r="AS766" s="18"/>
      <c r="AT766" s="18"/>
      <c r="AU766" s="18"/>
      <c r="AV766" s="18"/>
    </row>
    <row r="767" spans="1:48" x14ac:dyDescent="0.2">
      <c r="A767" s="21" t="str">
        <f t="shared" si="999"/>
        <v>CIMS.CAN.AT.Transportation Personal.Transit.Public BusBus Urban NGMarket share</v>
      </c>
      <c r="B767" s="1" t="s">
        <v>377</v>
      </c>
      <c r="C767" s="1" t="s">
        <v>219</v>
      </c>
      <c r="D767" s="1" t="s">
        <v>126</v>
      </c>
      <c r="E767" s="1" t="s">
        <v>72</v>
      </c>
      <c r="G767" s="1" t="s">
        <v>73</v>
      </c>
      <c r="H767" s="14">
        <f t="shared" ref="H767" si="1055">T767/SUM(T766:T767)</f>
        <v>0</v>
      </c>
      <c r="I767" s="14"/>
      <c r="J767" s="14"/>
      <c r="K767" s="14"/>
      <c r="L767" s="14"/>
      <c r="M767" s="14"/>
      <c r="N767" s="14"/>
      <c r="O767" s="14"/>
      <c r="P767" s="14"/>
      <c r="Q767" s="14"/>
      <c r="R767" s="14"/>
      <c r="T767" s="14">
        <f>AT!C$241</f>
        <v>0</v>
      </c>
      <c r="U767" s="14"/>
      <c r="V767" s="5"/>
      <c r="W767" s="5"/>
      <c r="X767" s="5"/>
      <c r="Y767" s="5"/>
      <c r="Z767" s="5"/>
      <c r="AA767" s="5"/>
      <c r="AB767" s="5"/>
      <c r="AC767" s="5"/>
      <c r="AD767" s="5"/>
      <c r="AE767" s="5"/>
      <c r="AF767" s="5"/>
      <c r="AG767" s="5"/>
      <c r="AH767" s="5"/>
      <c r="AI767" s="5"/>
      <c r="AJ767" s="5"/>
      <c r="AK767" s="5"/>
      <c r="AL767" s="5"/>
      <c r="AM767" s="5"/>
      <c r="AN767" s="5"/>
      <c r="AO767" s="18"/>
      <c r="AP767" s="18"/>
      <c r="AQ767" s="18"/>
      <c r="AR767" s="18"/>
      <c r="AS767" s="18"/>
      <c r="AT767" s="18"/>
    </row>
    <row r="768" spans="1:48" x14ac:dyDescent="0.2">
      <c r="A768" s="21" t="str">
        <f t="shared" si="999"/>
        <v>CIMS.CAN.AT.Transportation Personal.Transit.Public BusBus Urban ElectricMarket share</v>
      </c>
      <c r="B768" s="1" t="s">
        <v>377</v>
      </c>
      <c r="C768" s="1" t="s">
        <v>219</v>
      </c>
      <c r="D768" s="1" t="s">
        <v>127</v>
      </c>
      <c r="E768" s="1" t="s">
        <v>72</v>
      </c>
      <c r="G768" s="1" t="s">
        <v>73</v>
      </c>
      <c r="H768" s="14">
        <f t="shared" ref="H768" si="1056">T768</f>
        <v>0</v>
      </c>
      <c r="I768" s="14"/>
      <c r="J768" s="14"/>
      <c r="K768" s="14"/>
      <c r="L768" s="14"/>
      <c r="M768" s="14"/>
      <c r="N768" s="14"/>
      <c r="O768" s="14"/>
      <c r="P768" s="14"/>
      <c r="Q768" s="14"/>
      <c r="R768" s="14"/>
      <c r="T768" s="36">
        <v>0</v>
      </c>
      <c r="U768" s="14"/>
      <c r="V768" s="5"/>
      <c r="W768" s="5"/>
      <c r="X768" s="5"/>
      <c r="Y768" s="5"/>
      <c r="Z768" s="5"/>
      <c r="AA768" s="5"/>
      <c r="AB768" s="5"/>
      <c r="AC768" s="5"/>
      <c r="AD768" s="5"/>
      <c r="AE768" s="5"/>
      <c r="AF768" s="5"/>
      <c r="AG768" s="5"/>
      <c r="AH768" s="5"/>
      <c r="AI768" s="5"/>
      <c r="AJ768" s="5"/>
      <c r="AK768" s="5"/>
      <c r="AL768" s="5"/>
      <c r="AM768" s="5"/>
      <c r="AN768" s="5"/>
      <c r="AO768" s="18"/>
      <c r="AP768" s="18"/>
      <c r="AQ768" s="18"/>
      <c r="AR768" s="18"/>
      <c r="AS768" s="18"/>
      <c r="AT768" s="18"/>
    </row>
    <row r="769" spans="1:46" x14ac:dyDescent="0.2">
      <c r="A769" s="21" t="str">
        <f t="shared" si="999"/>
        <v>CIMS.CAN.AT.Transportation Personal.Transit.Public BusFerry UrbanMarket share</v>
      </c>
      <c r="B769" s="1" t="s">
        <v>377</v>
      </c>
      <c r="C769" s="1" t="s">
        <v>219</v>
      </c>
      <c r="D769" s="1" t="s">
        <v>416</v>
      </c>
      <c r="E769" s="1" t="s">
        <v>72</v>
      </c>
      <c r="G769" s="1" t="s">
        <v>73</v>
      </c>
      <c r="H769" s="14">
        <v>0</v>
      </c>
      <c r="I769" s="14"/>
      <c r="J769" s="14"/>
      <c r="K769" s="14"/>
      <c r="L769" s="14"/>
      <c r="M769" s="14"/>
      <c r="N769" s="14"/>
      <c r="O769" s="14"/>
      <c r="P769" s="14"/>
      <c r="Q769" s="14"/>
      <c r="R769" s="14"/>
      <c r="T769" s="5"/>
      <c r="U769" s="5"/>
      <c r="V769" s="5"/>
      <c r="W769" s="5"/>
      <c r="X769" s="5"/>
      <c r="Y769" s="5"/>
      <c r="Z769" s="5"/>
      <c r="AA769" s="5"/>
      <c r="AB769" s="5"/>
      <c r="AC769" s="5"/>
      <c r="AD769" s="5"/>
      <c r="AE769" s="5"/>
      <c r="AF769" s="5"/>
      <c r="AG769" s="5"/>
      <c r="AH769" s="5"/>
      <c r="AI769" s="5"/>
      <c r="AJ769" s="5"/>
      <c r="AK769" s="5"/>
      <c r="AL769" s="5"/>
      <c r="AM769" s="5"/>
      <c r="AN769" s="5"/>
      <c r="AO769" s="18"/>
      <c r="AP769" s="18"/>
      <c r="AQ769" s="18"/>
      <c r="AR769" s="18"/>
      <c r="AS769" s="18"/>
      <c r="AT769" s="18"/>
    </row>
    <row r="770" spans="1:46" x14ac:dyDescent="0.2">
      <c r="A770" s="21" t="str">
        <f t="shared" si="999"/>
        <v>CIMS.CAN.AT.Transportation Personal.Transit.Public BusBus Urban DieselService requestedCIMS.CAN.AT.Fuel Blends.Diesel_Transportation</v>
      </c>
      <c r="B770" s="1" t="s">
        <v>377</v>
      </c>
      <c r="C770" s="1" t="s">
        <v>219</v>
      </c>
      <c r="D770" s="1" t="s">
        <v>224</v>
      </c>
      <c r="E770" s="1" t="s">
        <v>71</v>
      </c>
      <c r="F770" s="1" t="s">
        <v>443</v>
      </c>
      <c r="G770" s="1" t="s">
        <v>68</v>
      </c>
      <c r="H770" s="14" cm="1">
        <f t="array" ref="H770">TREND($T770:$AM770,$T$2:$AM$2,H$1)</f>
        <v>1.2511627298490628</v>
      </c>
      <c r="I770" s="14" cm="1">
        <f t="array" ref="I770">TREND($T770:$AM770,$T$2:$AM$2,I$1)</f>
        <v>1.2398944819320414</v>
      </c>
      <c r="J770" s="14" cm="1">
        <f t="array" ref="J770">TREND($T770:$AM770,$T$2:$AM$2,J$1)</f>
        <v>1.2286262340150209</v>
      </c>
      <c r="K770" s="14" cm="1">
        <f t="array" ref="K770">TREND($T770:$AM770,$T$2:$AM$2,K$1)</f>
        <v>1.2173579860979995</v>
      </c>
      <c r="L770" s="14" cm="1">
        <f t="array" ref="L770">TREND($T770:$AM770,$T$2:$AM$2,L$1)</f>
        <v>1.2083433877643825</v>
      </c>
      <c r="M770" s="49">
        <f t="shared" ref="M770:R770" si="1057">L770</f>
        <v>1.2083433877643825</v>
      </c>
      <c r="N770" s="49">
        <f t="shared" si="1057"/>
        <v>1.2083433877643825</v>
      </c>
      <c r="O770" s="49">
        <f t="shared" si="1057"/>
        <v>1.2083433877643825</v>
      </c>
      <c r="P770" s="49">
        <f t="shared" si="1057"/>
        <v>1.2083433877643825</v>
      </c>
      <c r="Q770" s="49">
        <f t="shared" si="1057"/>
        <v>1.2083433877643825</v>
      </c>
      <c r="R770" s="49">
        <f t="shared" si="1057"/>
        <v>1.2083433877643825</v>
      </c>
      <c r="T770" s="14">
        <f>Inputs!$C$92/Inputs!$D$10*CAN!C$232/CAN!$C$232</f>
        <v>1.4176470588235295</v>
      </c>
      <c r="U770" s="14">
        <f>Inputs!$C$92/Inputs!$D$10*CAN!D$232/CAN!$C$232</f>
        <v>1.2690802154439071</v>
      </c>
      <c r="V770" s="14">
        <f>Inputs!$C$92/Inputs!$D$10*CAN!E$232/CAN!$C$232</f>
        <v>1.2735267252697995</v>
      </c>
      <c r="W770" s="14">
        <f>Inputs!$C$92/Inputs!$D$10*CAN!F$232/CAN!$C$232</f>
        <v>1.2685692119514134</v>
      </c>
      <c r="X770" s="14">
        <f>Inputs!$C$92/Inputs!$D$10*CAN!G$232/CAN!$C$232</f>
        <v>1.2163179810588485</v>
      </c>
      <c r="Y770" s="14">
        <f>Inputs!$C$92/Inputs!$D$10*CAN!H$232/CAN!$C$232</f>
        <v>1.1197375307588642</v>
      </c>
      <c r="Z770" s="14">
        <f>Inputs!$C$92/Inputs!$D$10*CAN!I$232/CAN!$C$232</f>
        <v>1.0473947010048414</v>
      </c>
      <c r="AA770" s="14">
        <f>Inputs!$C$92/Inputs!$D$10*CAN!J$232/CAN!$C$232</f>
        <v>1.3302811891041566</v>
      </c>
      <c r="AB770" s="14">
        <f>Inputs!$C$92/Inputs!$D$10*CAN!K$232/CAN!$C$232</f>
        <v>1.3013592316202727</v>
      </c>
      <c r="AC770" s="14">
        <f>Inputs!$C$92/Inputs!$D$10*CAN!L$232/CAN!$C$232</f>
        <v>1.2230536496149322</v>
      </c>
      <c r="AD770" s="14">
        <f>Inputs!$C$92/Inputs!$D$10*CAN!M$232/CAN!$C$232</f>
        <v>1.2087261873996911</v>
      </c>
      <c r="AE770" s="14">
        <f>Inputs!$C$92/Inputs!$D$10*CAN!N$232/CAN!$C$232</f>
        <v>1.1185259447817428</v>
      </c>
      <c r="AF770" s="14">
        <f>Inputs!$C$92/Inputs!$D$10*CAN!O$232/CAN!$C$232</f>
        <v>1.0890745237507291</v>
      </c>
      <c r="AG770" s="14">
        <f>Inputs!$C$92/Inputs!$D$10*CAN!P$232/CAN!$C$232</f>
        <v>1.2135485107924859</v>
      </c>
      <c r="AH770" s="14">
        <f>Inputs!$C$92/Inputs!$D$10*CAN!Q$232/CAN!$C$232</f>
        <v>1.2146147738528512</v>
      </c>
      <c r="AI770" s="14">
        <f>Inputs!$C$92/Inputs!$D$10*CAN!R$232/CAN!$C$232</f>
        <v>1.2170577632256474</v>
      </c>
      <c r="AJ770" s="14">
        <f>Inputs!$C$92/Inputs!$D$10*CAN!S$232/CAN!$C$232</f>
        <v>1.3469617305929995</v>
      </c>
      <c r="AK770" s="14">
        <f>Inputs!$C$92/Inputs!$D$10*CAN!T$232/CAN!$C$232</f>
        <v>1.2023776587360067</v>
      </c>
      <c r="AL770" s="14">
        <f>Inputs!$C$92/Inputs!$D$10*CAN!U$232/CAN!$C$232</f>
        <v>1.261368449723584</v>
      </c>
      <c r="AM770" s="14">
        <f>Inputs!$C$92/Inputs!$D$10*CAN!V$232/CAN!$C$232</f>
        <v>1.255838138628155</v>
      </c>
      <c r="AN770" s="36"/>
      <c r="AO770" s="18"/>
      <c r="AP770" s="18"/>
      <c r="AQ770" s="18"/>
      <c r="AR770" s="18"/>
      <c r="AS770" s="18"/>
      <c r="AT770" s="18"/>
    </row>
    <row r="771" spans="1:46" x14ac:dyDescent="0.2">
      <c r="A771" s="21" t="str">
        <f t="shared" si="999"/>
        <v>CIMS.CAN.AT.Transportation Personal.Transit.Rapid TransitLight RailService requestedCIMS.CAN.AT.Electricity</v>
      </c>
      <c r="B771" s="1" t="s">
        <v>404</v>
      </c>
      <c r="C771" s="1" t="s">
        <v>219</v>
      </c>
      <c r="D771" s="1" t="s">
        <v>129</v>
      </c>
      <c r="E771" s="1" t="s">
        <v>71</v>
      </c>
      <c r="F771" s="1" t="s">
        <v>378</v>
      </c>
      <c r="G771" s="1" t="s">
        <v>68</v>
      </c>
      <c r="H771" s="14">
        <f t="shared" ref="H771:H774" si="1058">T771</f>
        <v>0.26333333333333331</v>
      </c>
      <c r="I771" s="14"/>
      <c r="J771" s="14"/>
      <c r="K771" s="14"/>
      <c r="L771" s="14"/>
      <c r="M771" s="14"/>
      <c r="N771" s="14"/>
      <c r="O771" s="14"/>
      <c r="P771" s="14"/>
      <c r="Q771" s="14"/>
      <c r="R771" s="14"/>
      <c r="T771" s="14">
        <f>Inputs!$C$90/Inputs!$D$11</f>
        <v>0.26333333333333331</v>
      </c>
      <c r="U771" s="14"/>
      <c r="V771" s="5"/>
      <c r="W771" s="5"/>
      <c r="X771" s="5"/>
      <c r="Y771" s="5"/>
      <c r="Z771" s="5"/>
      <c r="AA771" s="5"/>
      <c r="AB771" s="5"/>
      <c r="AC771" s="5"/>
      <c r="AD771" s="5"/>
      <c r="AE771" s="5"/>
      <c r="AF771" s="5"/>
      <c r="AG771" s="5"/>
      <c r="AH771" s="5"/>
      <c r="AI771" s="5"/>
      <c r="AJ771" s="5"/>
      <c r="AK771" s="5"/>
      <c r="AL771" s="5"/>
      <c r="AM771" s="5"/>
      <c r="AN771" s="5"/>
      <c r="AO771" s="18"/>
      <c r="AP771" s="18"/>
      <c r="AQ771" s="18"/>
      <c r="AR771" s="18"/>
      <c r="AS771" s="18"/>
      <c r="AT771" s="18"/>
    </row>
    <row r="772" spans="1:46" x14ac:dyDescent="0.2">
      <c r="A772" s="21" t="str">
        <f t="shared" si="999"/>
        <v>CIMS.CAN.AT.Transportation Personal.Intercity BusOutput</v>
      </c>
      <c r="B772" s="1" t="s">
        <v>379</v>
      </c>
      <c r="C772" s="1" t="s">
        <v>219</v>
      </c>
      <c r="E772" s="1" t="s">
        <v>78</v>
      </c>
      <c r="G772" s="1" t="s">
        <v>139</v>
      </c>
      <c r="H772" s="14">
        <f t="shared" si="1058"/>
        <v>956.73357798106247</v>
      </c>
      <c r="I772" s="14"/>
      <c r="J772" s="14"/>
      <c r="K772" s="14"/>
      <c r="L772" s="14"/>
      <c r="M772" s="14"/>
      <c r="N772" s="14"/>
      <c r="O772" s="14"/>
      <c r="P772" s="14"/>
      <c r="Q772" s="14"/>
      <c r="R772" s="14"/>
      <c r="T772" s="14">
        <f>AVERAGE(CAN!C$253:W$253)/1000</f>
        <v>956.73357798106247</v>
      </c>
      <c r="U772" s="14"/>
      <c r="V772" s="5"/>
      <c r="W772" s="5"/>
      <c r="X772" s="5"/>
      <c r="Y772" s="5"/>
      <c r="Z772" s="5"/>
      <c r="AA772" s="5"/>
      <c r="AB772" s="5"/>
      <c r="AC772" s="5"/>
      <c r="AD772" s="5"/>
      <c r="AE772" s="5"/>
      <c r="AF772" s="5"/>
      <c r="AG772" s="5"/>
      <c r="AH772" s="5"/>
      <c r="AI772" s="5"/>
      <c r="AJ772" s="5"/>
      <c r="AK772" s="5"/>
      <c r="AL772" s="5"/>
      <c r="AM772" s="5"/>
      <c r="AN772" s="5"/>
      <c r="AO772" s="18"/>
      <c r="AP772" s="18"/>
      <c r="AQ772" s="18"/>
      <c r="AR772" s="18"/>
      <c r="AS772" s="18"/>
      <c r="AT772" s="18"/>
    </row>
    <row r="773" spans="1:46" x14ac:dyDescent="0.2">
      <c r="A773" s="21" t="str">
        <f t="shared" si="999"/>
        <v>CIMS.CAN.AT.Transportation Personal.Intercity BusBus Intercity DieselMarket share</v>
      </c>
      <c r="B773" s="1" t="s">
        <v>379</v>
      </c>
      <c r="C773" s="1" t="s">
        <v>219</v>
      </c>
      <c r="D773" s="1" t="s">
        <v>223</v>
      </c>
      <c r="E773" s="1" t="s">
        <v>72</v>
      </c>
      <c r="G773" s="1" t="s">
        <v>73</v>
      </c>
      <c r="H773" s="14">
        <f t="shared" si="1058"/>
        <v>0.93766432148994616</v>
      </c>
      <c r="I773" s="14"/>
      <c r="J773" s="14"/>
      <c r="K773" s="14"/>
      <c r="L773" s="14"/>
      <c r="M773" s="14"/>
      <c r="N773" s="14"/>
      <c r="O773" s="14"/>
      <c r="P773" s="14"/>
      <c r="Q773" s="14"/>
      <c r="R773" s="14"/>
      <c r="T773" s="14">
        <f>AT!C$271</f>
        <v>0.93766432148994616</v>
      </c>
      <c r="U773" s="14"/>
      <c r="V773" s="5"/>
      <c r="W773" s="5"/>
      <c r="X773" s="5"/>
      <c r="Y773" s="5"/>
      <c r="Z773" s="5"/>
      <c r="AA773" s="5"/>
      <c r="AB773" s="5"/>
      <c r="AC773" s="5"/>
      <c r="AD773" s="5"/>
      <c r="AE773" s="5"/>
      <c r="AF773" s="5"/>
      <c r="AG773" s="5"/>
      <c r="AH773" s="5"/>
      <c r="AI773" s="5"/>
      <c r="AJ773" s="5"/>
      <c r="AK773" s="5"/>
      <c r="AL773" s="5"/>
      <c r="AM773" s="5"/>
      <c r="AN773" s="5"/>
      <c r="AO773" s="18"/>
      <c r="AP773" s="18"/>
      <c r="AQ773" s="18"/>
      <c r="AR773" s="18"/>
      <c r="AS773" s="18"/>
      <c r="AT773" s="18"/>
    </row>
    <row r="774" spans="1:46" x14ac:dyDescent="0.2">
      <c r="A774" s="21" t="str">
        <f t="shared" si="999"/>
        <v>CIMS.CAN.AT.Transportation Personal.Intercity BusBus Intercity GasolineMarket share</v>
      </c>
      <c r="B774" s="1" t="s">
        <v>379</v>
      </c>
      <c r="C774" s="1" t="s">
        <v>219</v>
      </c>
      <c r="D774" s="1" t="s">
        <v>131</v>
      </c>
      <c r="E774" s="1" t="s">
        <v>72</v>
      </c>
      <c r="G774" s="1" t="s">
        <v>73</v>
      </c>
      <c r="H774" s="14">
        <f t="shared" si="1058"/>
        <v>6.23356785100539E-2</v>
      </c>
      <c r="I774" s="14"/>
      <c r="J774" s="14"/>
      <c r="K774" s="14"/>
      <c r="L774" s="14"/>
      <c r="M774" s="14"/>
      <c r="N774" s="14"/>
      <c r="O774" s="14"/>
      <c r="P774" s="14"/>
      <c r="Q774" s="14"/>
      <c r="R774" s="14"/>
      <c r="T774" s="14">
        <f>AT!C$273</f>
        <v>6.23356785100539E-2</v>
      </c>
      <c r="U774" s="14"/>
      <c r="V774" s="14"/>
      <c r="W774" s="14"/>
      <c r="X774" s="14"/>
      <c r="Y774" s="14"/>
      <c r="Z774" s="14"/>
      <c r="AA774" s="14"/>
      <c r="AB774" s="14"/>
      <c r="AC774" s="14"/>
      <c r="AD774" s="14"/>
      <c r="AE774" s="14"/>
      <c r="AF774" s="14"/>
      <c r="AG774" s="14"/>
      <c r="AH774" s="14"/>
      <c r="AI774" s="14"/>
      <c r="AJ774" s="14"/>
      <c r="AK774" s="14"/>
      <c r="AL774" s="14"/>
      <c r="AM774" s="14"/>
      <c r="AN774" s="14"/>
      <c r="AO774" s="35"/>
      <c r="AP774" s="35"/>
      <c r="AQ774" s="35"/>
      <c r="AR774" s="35"/>
      <c r="AS774" s="35"/>
      <c r="AT774" s="35"/>
    </row>
    <row r="775" spans="1:46" x14ac:dyDescent="0.2">
      <c r="A775" s="21" t="str">
        <f t="shared" si="999"/>
        <v>CIMS.CAN.AT.Transportation Personal.Intercity BusBus Intercity DieselService requestedCIMS.CAN.AT.Fuel Blends.Diesel_Transportation</v>
      </c>
      <c r="B775" s="1" t="s">
        <v>379</v>
      </c>
      <c r="C775" s="1" t="s">
        <v>219</v>
      </c>
      <c r="D775" s="1" t="s">
        <v>223</v>
      </c>
      <c r="E775" s="1" t="s">
        <v>71</v>
      </c>
      <c r="F775" s="1" t="s">
        <v>443</v>
      </c>
      <c r="G775" s="1" t="s">
        <v>68</v>
      </c>
      <c r="H775" s="14" cm="1">
        <f t="array" ref="H775">TREND($T775:$AM775,$T$2:$AM$2,H$1)</f>
        <v>0.84748782752748397</v>
      </c>
      <c r="I775" s="14" cm="1">
        <f t="array" ref="I775">TREND($T775:$AM775,$T$2:$AM$2,I$1)</f>
        <v>0.78582696133009122</v>
      </c>
      <c r="J775" s="14" cm="1">
        <f t="array" ref="J775">TREND($T775:$AM775,$T$2:$AM$2,J$1)</f>
        <v>0.72416609513269847</v>
      </c>
      <c r="K775" s="14" cm="1">
        <f t="array" ref="K775">TREND($T775:$AM775,$T$2:$AM$2,K$1)</f>
        <v>0.66250522893530572</v>
      </c>
      <c r="L775" s="14" cm="1">
        <f t="array" ref="L775">TREND($T775:$AM775,$T$2:$AM$2,L$1)</f>
        <v>0.61317653597739152</v>
      </c>
      <c r="M775" s="49">
        <f t="shared" ref="M775:R775" si="1059">L775</f>
        <v>0.61317653597739152</v>
      </c>
      <c r="N775" s="49">
        <f t="shared" si="1059"/>
        <v>0.61317653597739152</v>
      </c>
      <c r="O775" s="49">
        <f t="shared" si="1059"/>
        <v>0.61317653597739152</v>
      </c>
      <c r="P775" s="49">
        <f t="shared" si="1059"/>
        <v>0.61317653597739152</v>
      </c>
      <c r="Q775" s="49">
        <f t="shared" si="1059"/>
        <v>0.61317653597739152</v>
      </c>
      <c r="R775" s="49">
        <f t="shared" si="1059"/>
        <v>0.61317653597739152</v>
      </c>
      <c r="T775" s="14">
        <f>AT!C$267*1000</f>
        <v>0.79505612324898189</v>
      </c>
      <c r="U775" s="14">
        <f>AT!D$267*1000</f>
        <v>0.80831934413134587</v>
      </c>
      <c r="V775" s="14">
        <f>AT!E$267*1000</f>
        <v>0.77701340987891654</v>
      </c>
      <c r="W775" s="14">
        <f>AT!F$267*1000</f>
        <v>0.77435417025465736</v>
      </c>
      <c r="X775" s="14">
        <f>AT!G$267*1000</f>
        <v>0.75939909749979917</v>
      </c>
      <c r="Y775" s="14">
        <f>AT!H$267*1000</f>
        <v>0.74520247913859305</v>
      </c>
      <c r="Z775" s="14">
        <f>AT!I$267*1000</f>
        <v>0.84669888503721424</v>
      </c>
      <c r="AA775" s="14">
        <f>AT!J$267*1000</f>
        <v>0.76681794454782637</v>
      </c>
      <c r="AB775" s="14">
        <f>AT!K$267*1000</f>
        <v>0.8196763467683168</v>
      </c>
      <c r="AC775" s="14">
        <f>AT!L$267*1000</f>
        <v>0.68676808787318588</v>
      </c>
      <c r="AD775" s="14">
        <f>AT!M$267*1000</f>
        <v>0.76452349011775933</v>
      </c>
      <c r="AE775" s="14">
        <f>AT!N$267*1000</f>
        <v>0.70171606745438575</v>
      </c>
      <c r="AF775" s="14">
        <f>AT!O$267*1000</f>
        <v>0.78013707382187869</v>
      </c>
      <c r="AG775" s="14">
        <f>AT!P$267*1000</f>
        <v>0.73320864296261046</v>
      </c>
      <c r="AH775" s="14">
        <f>AT!Q$267*1000</f>
        <v>0.90966430849719782</v>
      </c>
      <c r="AI775" s="14">
        <f>AT!R$267*1000</f>
        <v>0.80597648298740365</v>
      </c>
      <c r="AJ775" s="14">
        <f>AT!S$267*1000</f>
        <v>0.7338233313482988</v>
      </c>
      <c r="AK775" s="14">
        <f>AT!T$267*1000</f>
        <v>0.51314282943239731</v>
      </c>
      <c r="AL775" s="14">
        <f>AT!U$267*1000</f>
        <v>0.43782335285829266</v>
      </c>
      <c r="AM775" s="14">
        <f>AT!V$267*1000</f>
        <v>0.44732216718972212</v>
      </c>
      <c r="AN775" s="36"/>
      <c r="AO775" s="18"/>
      <c r="AP775" s="18"/>
      <c r="AQ775" s="18"/>
      <c r="AR775" s="18"/>
      <c r="AS775" s="18"/>
      <c r="AT775" s="18"/>
    </row>
    <row r="776" spans="1:46" x14ac:dyDescent="0.2">
      <c r="A776" s="21" t="str">
        <f t="shared" si="999"/>
        <v>CIMS.CAN.AT.Transportation Personal.Intercity BusBus Intercity GasolineService requestedCIMS.CAN.AT.Fuel Blends.Gasoline_Transportation</v>
      </c>
      <c r="B776" s="1" t="s">
        <v>379</v>
      </c>
      <c r="C776" s="1" t="s">
        <v>219</v>
      </c>
      <c r="D776" s="1" t="s">
        <v>131</v>
      </c>
      <c r="E776" s="1" t="s">
        <v>71</v>
      </c>
      <c r="F776" s="1" t="s">
        <v>459</v>
      </c>
      <c r="G776" s="1" t="s">
        <v>68</v>
      </c>
      <c r="H776" s="36">
        <f t="shared" ref="H776" si="1060">H775</f>
        <v>0.84748782752748397</v>
      </c>
      <c r="I776" s="36">
        <f t="shared" ref="I776" si="1061">I775</f>
        <v>0.78582696133009122</v>
      </c>
      <c r="J776" s="36">
        <f t="shared" ref="J776" si="1062">J775</f>
        <v>0.72416609513269847</v>
      </c>
      <c r="K776" s="36">
        <f t="shared" ref="K776" si="1063">K775</f>
        <v>0.66250522893530572</v>
      </c>
      <c r="L776" s="36">
        <f t="shared" ref="L776" si="1064">L775</f>
        <v>0.61317653597739152</v>
      </c>
      <c r="M776" s="36">
        <f t="shared" ref="M776" si="1065">M775</f>
        <v>0.61317653597739152</v>
      </c>
      <c r="N776" s="36">
        <f t="shared" ref="N776" si="1066">N775</f>
        <v>0.61317653597739152</v>
      </c>
      <c r="O776" s="36">
        <f t="shared" ref="O776" si="1067">O775</f>
        <v>0.61317653597739152</v>
      </c>
      <c r="P776" s="36">
        <f t="shared" ref="P776" si="1068">P775</f>
        <v>0.61317653597739152</v>
      </c>
      <c r="Q776" s="36">
        <f t="shared" ref="Q776" si="1069">Q775</f>
        <v>0.61317653597739152</v>
      </c>
      <c r="R776" s="36">
        <f t="shared" ref="R776" si="1070">R775</f>
        <v>0.61317653597739152</v>
      </c>
      <c r="T776" s="14"/>
      <c r="U776" s="14"/>
      <c r="V776" s="5"/>
      <c r="W776" s="5"/>
      <c r="X776" s="5"/>
      <c r="Y776" s="5"/>
      <c r="Z776" s="5"/>
      <c r="AA776" s="5"/>
      <c r="AB776" s="5"/>
      <c r="AC776" s="5"/>
      <c r="AD776" s="5"/>
      <c r="AE776" s="5"/>
      <c r="AF776" s="5"/>
      <c r="AG776" s="5"/>
      <c r="AH776" s="5"/>
      <c r="AI776" s="5"/>
      <c r="AJ776" s="5"/>
      <c r="AK776" s="5"/>
      <c r="AL776" s="5"/>
      <c r="AM776" s="5"/>
      <c r="AN776" s="5"/>
      <c r="AO776" s="18"/>
      <c r="AP776" s="18"/>
      <c r="AQ776" s="18"/>
      <c r="AR776" s="18"/>
      <c r="AS776" s="18"/>
      <c r="AT776" s="18"/>
    </row>
    <row r="777" spans="1:46" x14ac:dyDescent="0.2">
      <c r="A777" s="21" t="str">
        <f t="shared" si="999"/>
        <v>CIMS.CAN.AT.Transportation Personal.Intercity RailRail Intercity DieselMarket share</v>
      </c>
      <c r="B777" s="1" t="s">
        <v>380</v>
      </c>
      <c r="C777" s="1" t="s">
        <v>219</v>
      </c>
      <c r="D777" s="1" t="s">
        <v>225</v>
      </c>
      <c r="E777" s="1" t="s">
        <v>72</v>
      </c>
      <c r="G777" s="1" t="s">
        <v>73</v>
      </c>
      <c r="H777" s="14">
        <f t="shared" ref="H777" si="1071">T777</f>
        <v>1</v>
      </c>
      <c r="I777" s="14"/>
      <c r="J777" s="14"/>
      <c r="K777" s="14"/>
      <c r="L777" s="14"/>
      <c r="M777" s="14"/>
      <c r="N777" s="14"/>
      <c r="O777" s="14"/>
      <c r="P777" s="14"/>
      <c r="Q777" s="14"/>
      <c r="R777" s="14"/>
      <c r="T777" s="14">
        <f>AT!C$309</f>
        <v>1</v>
      </c>
      <c r="U777" s="14"/>
      <c r="V777" s="14"/>
      <c r="W777" s="14"/>
      <c r="X777" s="14"/>
      <c r="Y777" s="14"/>
      <c r="Z777" s="14"/>
      <c r="AA777" s="14"/>
      <c r="AB777" s="14"/>
      <c r="AC777" s="14"/>
      <c r="AD777" s="14"/>
      <c r="AE777" s="14"/>
      <c r="AF777" s="14"/>
      <c r="AG777" s="14"/>
      <c r="AH777" s="14"/>
      <c r="AI777" s="14"/>
      <c r="AJ777" s="14"/>
      <c r="AK777" s="14"/>
      <c r="AL777" s="14"/>
      <c r="AM777" s="14"/>
      <c r="AN777" s="14"/>
      <c r="AO777" s="35"/>
      <c r="AP777" s="35"/>
      <c r="AQ777" s="35"/>
      <c r="AR777" s="35"/>
      <c r="AS777" s="35"/>
      <c r="AT777" s="35"/>
    </row>
    <row r="778" spans="1:46" x14ac:dyDescent="0.2">
      <c r="A778" s="21" t="str">
        <f t="shared" si="999"/>
        <v>CIMS.CAN.AT.Transportation Personal.Intercity RailRail Intercity DieselService requestedCIMS.CAN.AT.Fuel Blends.Diesel_Transportation</v>
      </c>
      <c r="B778" s="1" t="s">
        <v>380</v>
      </c>
      <c r="C778" s="1" t="s">
        <v>219</v>
      </c>
      <c r="D778" s="1" t="s">
        <v>225</v>
      </c>
      <c r="E778" s="1" t="s">
        <v>71</v>
      </c>
      <c r="F778" s="1" t="s">
        <v>443</v>
      </c>
      <c r="G778" s="1" t="s">
        <v>68</v>
      </c>
      <c r="H778" s="14" cm="1">
        <f t="array" ref="H778">TREND($T778:$AM778,$T$2:$AM$2,H$1)</f>
        <v>1.9938942624324696</v>
      </c>
      <c r="I778" s="14" cm="1">
        <f t="array" ref="I778">TREND($T778:$AM778,$T$2:$AM$2,I$1)</f>
        <v>1.8539965299869507</v>
      </c>
      <c r="J778" s="14" cm="1">
        <f t="array" ref="J778">TREND($T778:$AM778,$T$2:$AM$2,J$1)</f>
        <v>1.7140987975414319</v>
      </c>
      <c r="K778" s="14" cm="1">
        <f t="array" ref="K778">TREND($T778:$AM778,$T$2:$AM$2,K$1)</f>
        <v>1.5742010650959131</v>
      </c>
      <c r="L778" s="14" cm="1">
        <f t="array" ref="L778">TREND($T778:$AM778,$T$2:$AM$2,L$1)</f>
        <v>1.4622828791394937</v>
      </c>
      <c r="M778" s="49">
        <f t="shared" ref="M778:R778" si="1072">L778</f>
        <v>1.4622828791394937</v>
      </c>
      <c r="N778" s="49">
        <f t="shared" si="1072"/>
        <v>1.4622828791394937</v>
      </c>
      <c r="O778" s="49">
        <f t="shared" si="1072"/>
        <v>1.4622828791394937</v>
      </c>
      <c r="P778" s="49">
        <f t="shared" si="1072"/>
        <v>1.4622828791394937</v>
      </c>
      <c r="Q778" s="49">
        <f t="shared" si="1072"/>
        <v>1.4622828791394937</v>
      </c>
      <c r="R778" s="49">
        <f t="shared" si="1072"/>
        <v>1.4622828791394937</v>
      </c>
      <c r="T778" s="14">
        <f>AT!C$305*1000</f>
        <v>1.9204814702161503</v>
      </c>
      <c r="U778" s="14">
        <f>AT!D$305*1000</f>
        <v>1.9062958973226385</v>
      </c>
      <c r="V778" s="14">
        <f>AT!E$305*1000</f>
        <v>1.7229657590389664</v>
      </c>
      <c r="W778" s="14">
        <f>AT!F$305*1000</f>
        <v>1.8189688785841385</v>
      </c>
      <c r="X778" s="14">
        <f>AT!G$305*1000</f>
        <v>1.78924327352682</v>
      </c>
      <c r="Y778" s="14">
        <f>AT!H$305*1000</f>
        <v>1.804521479870189</v>
      </c>
      <c r="Z778" s="14">
        <f>AT!I$305*1000</f>
        <v>1.8603180600090592</v>
      </c>
      <c r="AA778" s="14">
        <f>AT!J$305*1000</f>
        <v>1.9299981761934748</v>
      </c>
      <c r="AB778" s="14">
        <f>AT!K$305*1000</f>
        <v>2.0024036186402405</v>
      </c>
      <c r="AC778" s="14">
        <f>AT!L$305*1000</f>
        <v>2.1184623504972575</v>
      </c>
      <c r="AD778" s="14">
        <f>AT!M$305*1000</f>
        <v>1.760733495601035</v>
      </c>
      <c r="AE778" s="14">
        <f>AT!N$305*1000</f>
        <v>1.9674762708364484</v>
      </c>
      <c r="AF778" s="14">
        <f>AT!O$305*1000</f>
        <v>1.7315564626900115</v>
      </c>
      <c r="AG778" s="14">
        <f>AT!P$305*1000</f>
        <v>1.537698456292377</v>
      </c>
      <c r="AH778" s="14">
        <f>AT!Q$305*1000</f>
        <v>1.4943592494671178</v>
      </c>
      <c r="AI778" s="14">
        <f>AT!R$305*1000</f>
        <v>1.4819527024072696</v>
      </c>
      <c r="AJ778" s="14">
        <f>AT!S$305*1000</f>
        <v>1.4353415308792772</v>
      </c>
      <c r="AK778" s="14">
        <f>AT!T$305*1000</f>
        <v>1.4951849009798979</v>
      </c>
      <c r="AL778" s="14">
        <f>AT!U$305*1000</f>
        <v>1.4602077368814363</v>
      </c>
      <c r="AM778" s="14">
        <f>AT!V$305*1000</f>
        <v>1.3236016457859261</v>
      </c>
      <c r="AN778" s="36"/>
      <c r="AO778" s="18"/>
      <c r="AP778" s="18"/>
      <c r="AQ778" s="18"/>
      <c r="AR778" s="18"/>
      <c r="AS778" s="18"/>
      <c r="AT778" s="18"/>
    </row>
    <row r="779" spans="1:46" x14ac:dyDescent="0.2">
      <c r="A779" s="21" t="str">
        <f>B779&amp;D779&amp;E779&amp;F779</f>
        <v>CIMS.CAN.AT.Transportation Personal.Mode.Intercity AirAir IntercityMarket share</v>
      </c>
      <c r="B779" s="1" t="s">
        <v>373</v>
      </c>
      <c r="C779" s="1" t="s">
        <v>219</v>
      </c>
      <c r="D779" s="1" t="s">
        <v>406</v>
      </c>
      <c r="E779" s="1" t="s">
        <v>72</v>
      </c>
      <c r="G779" s="1" t="s">
        <v>73</v>
      </c>
      <c r="H779" s="14">
        <f t="shared" ref="H779" si="1073">T779</f>
        <v>1</v>
      </c>
      <c r="I779" s="14"/>
      <c r="J779" s="14"/>
      <c r="K779" s="14"/>
      <c r="L779" s="14"/>
      <c r="M779" s="14"/>
      <c r="N779" s="14"/>
      <c r="O779" s="14"/>
      <c r="P779" s="14"/>
      <c r="Q779" s="14"/>
      <c r="R779" s="14"/>
      <c r="T779" s="36">
        <v>1</v>
      </c>
      <c r="U779" s="14"/>
      <c r="V779" s="14"/>
      <c r="W779" s="14"/>
      <c r="X779" s="14"/>
      <c r="Y779" s="14"/>
      <c r="Z779" s="14"/>
      <c r="AA779" s="14"/>
      <c r="AB779" s="14"/>
      <c r="AC779" s="14"/>
      <c r="AD779" s="14"/>
      <c r="AE779" s="14"/>
      <c r="AF779" s="14"/>
      <c r="AG779" s="14"/>
      <c r="AH779" s="14"/>
      <c r="AI779" s="14"/>
      <c r="AJ779" s="14"/>
      <c r="AK779" s="14"/>
      <c r="AL779" s="14"/>
      <c r="AM779" s="14"/>
      <c r="AN779" s="14"/>
      <c r="AO779" s="35"/>
      <c r="AP779" s="35"/>
      <c r="AQ779" s="35"/>
      <c r="AR779" s="35"/>
      <c r="AS779" s="35"/>
      <c r="AT779" s="35"/>
    </row>
    <row r="780" spans="1:46" x14ac:dyDescent="0.2">
      <c r="A780" s="21" t="str">
        <f>B780&amp;D780&amp;E780&amp;F780</f>
        <v>CIMS.CAN.AT.Transportation Personal.Mode.Intercity AirAir IntercityService requestedCIMS.Generic Fuels.Jet Fuel</v>
      </c>
      <c r="B780" s="1" t="s">
        <v>373</v>
      </c>
      <c r="C780" s="1" t="s">
        <v>219</v>
      </c>
      <c r="D780" s="1" t="s">
        <v>406</v>
      </c>
      <c r="E780" s="1" t="s">
        <v>71</v>
      </c>
      <c r="F780" s="1" t="s">
        <v>407</v>
      </c>
      <c r="G780" s="1" t="s">
        <v>68</v>
      </c>
      <c r="H780" s="14" cm="1">
        <f t="array" ref="H780">TREND($T780:$AM780,$T$2:$AM$2,H$1)</f>
        <v>3.318720661430973</v>
      </c>
      <c r="I780" s="14" cm="1">
        <f t="array" ref="I780">TREND($T780:$AM780,$T$2:$AM$2,I$1)</f>
        <v>2.9481661104022976</v>
      </c>
      <c r="J780" s="14" cm="1">
        <f t="array" ref="J780">TREND($T780:$AM780,$T$2:$AM$2,J$1)</f>
        <v>2.5776115593735938</v>
      </c>
      <c r="K780" s="14" cm="1">
        <f t="array" ref="K780">TREND($T780:$AM780,$T$2:$AM$2,K$1)</f>
        <v>2.2070570083448899</v>
      </c>
      <c r="L780" s="14" cm="1">
        <f t="array" ref="L780">TREND($T780:$AM780,$T$2:$AM$2,L$1)</f>
        <v>1.9106133675219326</v>
      </c>
      <c r="M780" s="49">
        <f t="shared" ref="M780:R780" si="1074">L780</f>
        <v>1.9106133675219326</v>
      </c>
      <c r="N780" s="49">
        <f t="shared" si="1074"/>
        <v>1.9106133675219326</v>
      </c>
      <c r="O780" s="49">
        <f t="shared" si="1074"/>
        <v>1.9106133675219326</v>
      </c>
      <c r="P780" s="49">
        <f t="shared" si="1074"/>
        <v>1.9106133675219326</v>
      </c>
      <c r="Q780" s="49">
        <f t="shared" si="1074"/>
        <v>1.9106133675219326</v>
      </c>
      <c r="R780" s="49">
        <f t="shared" si="1074"/>
        <v>1.9106133675219326</v>
      </c>
      <c r="T780" s="14">
        <f>AT!C$343*1000</f>
        <v>3.1596164623055469</v>
      </c>
      <c r="U780" s="14">
        <f>AT!D$343*1000</f>
        <v>2.9527205259250118</v>
      </c>
      <c r="V780" s="14">
        <f>AT!E$343*1000</f>
        <v>3.1966198718371954</v>
      </c>
      <c r="W780" s="14">
        <f>AT!F$343*1000</f>
        <v>3.3390322912595214</v>
      </c>
      <c r="X780" s="14">
        <f>AT!G$343*1000</f>
        <v>3.3010495245419493</v>
      </c>
      <c r="Y780" s="14">
        <f>AT!H$343*1000</f>
        <v>3.2499116413728988</v>
      </c>
      <c r="Z780" s="14">
        <f>AT!I$343*1000</f>
        <v>2.9989696576940408</v>
      </c>
      <c r="AA780" s="14">
        <f>AT!J$343*1000</f>
        <v>2.8713729955656526</v>
      </c>
      <c r="AB780" s="14">
        <f>AT!K$343*1000</f>
        <v>2.6388362787875423</v>
      </c>
      <c r="AC780" s="14">
        <f>AT!L$343*1000</f>
        <v>2.5195506570255959</v>
      </c>
      <c r="AD780" s="14">
        <f>AT!M$343*1000</f>
        <v>2.3444127700843156</v>
      </c>
      <c r="AE780" s="14">
        <f>AT!N$343*1000</f>
        <v>2.201890833201765</v>
      </c>
      <c r="AF780" s="14">
        <f>AT!O$343*1000</f>
        <v>2.3656422106079771</v>
      </c>
      <c r="AG780" s="14">
        <f>AT!P$343*1000</f>
        <v>2.4643934910845635</v>
      </c>
      <c r="AH780" s="14">
        <f>AT!Q$343*1000</f>
        <v>2.258551259990718</v>
      </c>
      <c r="AI780" s="14">
        <f>AT!R$343*1000</f>
        <v>2.1942755263623375</v>
      </c>
      <c r="AJ780" s="14">
        <f>AT!S$343*1000</f>
        <v>2.0550901367253118</v>
      </c>
      <c r="AK780" s="14">
        <f>AT!T$343*1000</f>
        <v>2.025647453768229</v>
      </c>
      <c r="AL780" s="14">
        <f>AT!U$343*1000</f>
        <v>2.094336584172769</v>
      </c>
      <c r="AM780" s="14">
        <f>AT!V$343*1000</f>
        <v>2.0614201172162478</v>
      </c>
      <c r="AN780" s="36"/>
      <c r="AO780" s="18"/>
      <c r="AP780" s="18"/>
      <c r="AQ780" s="18"/>
      <c r="AR780" s="18"/>
      <c r="AS780" s="18"/>
      <c r="AT780" s="18"/>
    </row>
    <row r="781" spans="1:46" x14ac:dyDescent="0.2">
      <c r="H781" s="3"/>
      <c r="I781" s="3"/>
      <c r="J781" s="3"/>
      <c r="K781" s="3"/>
      <c r="L781" s="3"/>
      <c r="M781" s="3"/>
      <c r="N781" s="3"/>
      <c r="O781" s="3"/>
      <c r="P781" s="3"/>
      <c r="Q781" s="3"/>
      <c r="R781" s="3"/>
    </row>
    <row r="782" spans="1:46" x14ac:dyDescent="0.2">
      <c r="A782" s="21" t="str">
        <f t="shared" ref="A782:A829" si="1075">B782&amp;D782&amp;E782&amp;F782</f>
        <v>CIMS.CAN.TRService requestedCIMS.CAN.TR.Transportation Personal</v>
      </c>
      <c r="B782" s="1" t="s">
        <v>65</v>
      </c>
      <c r="C782" s="1" t="s">
        <v>220</v>
      </c>
      <c r="E782" s="1" t="s">
        <v>71</v>
      </c>
      <c r="F782" s="6" t="s">
        <v>117</v>
      </c>
      <c r="G782" s="1" t="s">
        <v>139</v>
      </c>
      <c r="H782" s="5">
        <f t="shared" ref="H782:R782" si="1076">INDEX($T782:$AT782,MATCH(H$1,$T$2:$AT$2,0))</f>
        <v>81363721.296521381</v>
      </c>
      <c r="I782" s="5">
        <f t="shared" si="1076"/>
        <v>79617700.411695436</v>
      </c>
      <c r="J782" s="5">
        <f t="shared" si="1076"/>
        <v>86332906.154477671</v>
      </c>
      <c r="K782" s="5">
        <f t="shared" si="1076"/>
        <v>84861087.789213389</v>
      </c>
      <c r="L782" s="5">
        <f t="shared" si="1076"/>
        <v>108247606.27170743</v>
      </c>
      <c r="M782" s="5">
        <f t="shared" si="1076"/>
        <v>112547433.47887592</v>
      </c>
      <c r="N782" s="5">
        <f t="shared" si="1076"/>
        <v>117805620.19624603</v>
      </c>
      <c r="O782" s="5">
        <f t="shared" si="1076"/>
        <v>123240383.6480691</v>
      </c>
      <c r="P782" s="5">
        <f t="shared" si="1076"/>
        <v>129284237.31513698</v>
      </c>
      <c r="Q782" s="5">
        <f t="shared" si="1076"/>
        <v>135973380.46174955</v>
      </c>
      <c r="R782" s="5">
        <f t="shared" si="1076"/>
        <v>143347569.9591462</v>
      </c>
      <c r="T782" s="5">
        <f>SUM(TR!C$72,TR!C$107,TR!C$142,TR!C$177,TR!C$212,TR!C$247,TR!C$287,TR!C$325)*1000+T787</f>
        <v>81363721.296521381</v>
      </c>
      <c r="U782" s="5">
        <f>SUM(TR!D$72,TR!D$107,TR!D$142,TR!D$177,TR!D$212,TR!D$247,TR!D$287,TR!D$325)*1000+U787</f>
        <v>78928347.41801782</v>
      </c>
      <c r="V782" s="5">
        <f>SUM(TR!E$72,TR!E$107,TR!E$142,TR!E$177,TR!E$212,TR!E$247,TR!E$287,TR!E$325)*1000+V787</f>
        <v>81721743.099853262</v>
      </c>
      <c r="W782" s="5">
        <f>SUM(TR!F$72,TR!F$107,TR!F$142,TR!F$177,TR!F$212,TR!F$247,TR!F$287,TR!F$325)*1000+W787</f>
        <v>79020667.204084948</v>
      </c>
      <c r="X782" s="5">
        <f>SUM(TR!G$72,TR!G$107,TR!G$142,TR!G$177,TR!G$212,TR!G$247,TR!G$287,TR!G$325)*1000+X787</f>
        <v>81165129.075131118</v>
      </c>
      <c r="Y782" s="5">
        <f>SUM(TR!H$72,TR!H$107,TR!H$142,TR!H$177,TR!H$212,TR!H$247,TR!H$287,TR!H$325)*1000+Y787</f>
        <v>79617700.411695436</v>
      </c>
      <c r="Z782" s="5">
        <f>SUM(TR!I$72,TR!I$107,TR!I$142,TR!I$177,TR!I$212,TR!I$247,TR!I$287,TR!I$325)*1000+Z787</f>
        <v>77961834.671691328</v>
      </c>
      <c r="AA782" s="5">
        <f>SUM(TR!J$72,TR!J$107,TR!J$142,TR!J$177,TR!J$212,TR!J$247,TR!J$287,TR!J$325)*1000+AA787</f>
        <v>82106993.750928044</v>
      </c>
      <c r="AB782" s="5">
        <f>SUM(TR!K$72,TR!K$107,TR!K$142,TR!K$177,TR!K$212,TR!K$247,TR!K$287,TR!K$325)*1000+AB787</f>
        <v>82839074.088786751</v>
      </c>
      <c r="AC782" s="5">
        <f>SUM(TR!L$72,TR!L$107,TR!L$142,TR!L$177,TR!L$212,TR!L$247,TR!L$287,TR!L$325)*1000+AC787</f>
        <v>80823871.646171331</v>
      </c>
      <c r="AD782" s="5">
        <f>SUM(TR!M$72,TR!M$107,TR!M$142,TR!M$177,TR!M$212,TR!M$247,TR!M$287,TR!M$325)*1000+AD787</f>
        <v>86332906.154477671</v>
      </c>
      <c r="AE782" s="5">
        <f>SUM(TR!N$72,TR!N$107,TR!N$142,TR!N$177,TR!N$212,TR!N$247,TR!N$287,TR!N$325)*1000+AE787</f>
        <v>85601235.751767904</v>
      </c>
      <c r="AF782" s="5">
        <f>SUM(TR!O$72,TR!O$107,TR!O$142,TR!O$177,TR!O$212,TR!O$247,TR!O$287,TR!O$325)*1000+AF787</f>
        <v>83077466.239570156</v>
      </c>
      <c r="AG782" s="5">
        <f>SUM(TR!P$72,TR!P$107,TR!P$142,TR!P$177,TR!P$212,TR!P$247,TR!P$287,TR!P$325)*1000+AG787</f>
        <v>84593477.338095322</v>
      </c>
      <c r="AH782" s="5">
        <f>SUM(TR!Q$72,TR!Q$107,TR!Q$142,TR!Q$177,TR!Q$212,TR!Q$247,TR!Q$287,TR!Q$325)*1000+AH787</f>
        <v>85442294.020550743</v>
      </c>
      <c r="AI782" s="5">
        <f>SUM(TR!R$72,TR!R$107,TR!R$142,TR!R$177,TR!R$212,TR!R$247,TR!R$287,TR!R$325)*1000+AI787</f>
        <v>84861087.789213389</v>
      </c>
      <c r="AJ782" s="5">
        <f>SUM(TR!S$72,TR!S$107,TR!S$142,TR!S$177,TR!S$212,TR!S$247,TR!S$287,TR!S$325)*1000+AJ787</f>
        <v>91495871.226876378</v>
      </c>
      <c r="AK782" s="5">
        <f>SUM(TR!T$72,TR!T$107,TR!T$142,TR!T$177,TR!T$212,TR!T$247,TR!T$287,TR!T$325)*1000+AK787</f>
        <v>98563557.890651301</v>
      </c>
      <c r="AL782" s="5">
        <f>SUM(TR!U$72,TR!U$107,TR!U$142,TR!U$177,TR!U$212,TR!U$247,TR!U$287,TR!U$325)*1000+AL787</f>
        <v>107677126.41887067</v>
      </c>
      <c r="AM782" s="5">
        <f>SUM(TR!V$72,TR!V$107,TR!V$142,TR!V$177,TR!V$212,TR!V$247,TR!V$287,TR!V$325)*1000+AM787</f>
        <v>108247606.27170743</v>
      </c>
      <c r="AN782" s="5">
        <f>SUM(TR!W$72,TR!W$107,TR!W$142,TR!W$177,TR!W$212,TR!W$247,TR!W$287,TR!W$325)*1000+AN787</f>
        <v>77387398.751512855</v>
      </c>
      <c r="AO782" s="18">
        <f t="shared" ref="AO782" si="1077">SUM(AO784:AO786)</f>
        <v>112547433.47887592</v>
      </c>
      <c r="AP782" s="18">
        <f t="shared" ref="AP782:AT782" si="1078">SUM(AP784:AP787)</f>
        <v>117805620.19624603</v>
      </c>
      <c r="AQ782" s="18">
        <f t="shared" si="1078"/>
        <v>123240383.6480691</v>
      </c>
      <c r="AR782" s="18">
        <f t="shared" si="1078"/>
        <v>129284237.31513698</v>
      </c>
      <c r="AS782" s="18">
        <f t="shared" si="1078"/>
        <v>135973380.46174955</v>
      </c>
      <c r="AT782" s="18">
        <f t="shared" si="1078"/>
        <v>143347569.9591462</v>
      </c>
    </row>
    <row r="783" spans="1:46" x14ac:dyDescent="0.2">
      <c r="A783" s="21" t="str">
        <f t="shared" si="1075"/>
        <v>CIMS.CAN.TR.Transportation PersonalService requestedCIMS.CAN.TR.Transportation Personal.Mode</v>
      </c>
      <c r="B783" s="1" t="s">
        <v>117</v>
      </c>
      <c r="C783" s="1" t="s">
        <v>220</v>
      </c>
      <c r="E783" s="1" t="s">
        <v>71</v>
      </c>
      <c r="F783" s="1" t="s">
        <v>382</v>
      </c>
      <c r="G783" s="1" t="s">
        <v>139</v>
      </c>
      <c r="H783" s="22">
        <v>1</v>
      </c>
      <c r="I783" s="22">
        <v>1</v>
      </c>
      <c r="J783" s="22">
        <v>1</v>
      </c>
      <c r="K783" s="22">
        <v>1</v>
      </c>
      <c r="L783" s="22">
        <v>1</v>
      </c>
      <c r="M783" s="22">
        <v>1</v>
      </c>
      <c r="N783" s="22">
        <v>1</v>
      </c>
      <c r="O783" s="22">
        <v>1</v>
      </c>
      <c r="P783" s="22">
        <v>1</v>
      </c>
      <c r="Q783" s="22">
        <v>1</v>
      </c>
      <c r="R783" s="22">
        <v>1</v>
      </c>
      <c r="T783" s="22"/>
      <c r="U783" s="22"/>
      <c r="V783" s="22"/>
      <c r="W783" s="22"/>
      <c r="X783" s="22"/>
      <c r="Y783" s="22"/>
      <c r="Z783" s="22"/>
      <c r="AA783" s="22"/>
      <c r="AB783" s="22"/>
      <c r="AC783" s="22"/>
      <c r="AD783" s="22"/>
      <c r="AE783" s="22"/>
      <c r="AF783" s="22"/>
      <c r="AG783" s="22"/>
      <c r="AH783" s="22"/>
      <c r="AI783" s="22"/>
      <c r="AJ783" s="22"/>
      <c r="AK783" s="22"/>
      <c r="AL783" s="22"/>
      <c r="AM783" s="22"/>
      <c r="AN783" s="22"/>
      <c r="AO783" s="24"/>
      <c r="AP783" s="24"/>
      <c r="AQ783" s="24"/>
      <c r="AR783" s="24"/>
      <c r="AS783" s="24"/>
      <c r="AT783" s="24"/>
    </row>
    <row r="784" spans="1:46" x14ac:dyDescent="0.2">
      <c r="A784" s="21" t="str">
        <f t="shared" si="1075"/>
        <v>CIMS.CAN.TR.Transportation Personal.ModeService requestedCIMS.CAN.TR.Transportation Personal.Mode.Urban</v>
      </c>
      <c r="B784" s="1" t="s">
        <v>382</v>
      </c>
      <c r="C784" s="1" t="s">
        <v>220</v>
      </c>
      <c r="E784" s="1" t="s">
        <v>71</v>
      </c>
      <c r="F784" s="1" t="s">
        <v>383</v>
      </c>
      <c r="G784" s="1" t="s">
        <v>139</v>
      </c>
      <c r="H784" s="14">
        <f t="shared" ref="H784:R784" si="1079">INDEX($T784:$AT784,MATCH(H$1,$T$2:$AT$2,0))/INDEX($T782:$AT782,MATCH(H$1,$T$2:$AT$2,0))</f>
        <v>0.45767079429549573</v>
      </c>
      <c r="I784" s="14">
        <f t="shared" si="1079"/>
        <v>0.47500430046523417</v>
      </c>
      <c r="J784" s="14">
        <f t="shared" si="1079"/>
        <v>0.42963814692345914</v>
      </c>
      <c r="K784" s="14">
        <f t="shared" si="1079"/>
        <v>0.45313821263806126</v>
      </c>
      <c r="L784" s="14">
        <f t="shared" si="1079"/>
        <v>0.40327085608601865</v>
      </c>
      <c r="M784" s="14">
        <f t="shared" si="1079"/>
        <v>0.3986331441086633</v>
      </c>
      <c r="N784" s="14">
        <f t="shared" si="1079"/>
        <v>0.39286742396253105</v>
      </c>
      <c r="O784" s="14">
        <f t="shared" si="1079"/>
        <v>0.38873237260920013</v>
      </c>
      <c r="P784" s="14">
        <f t="shared" si="1079"/>
        <v>0.38483432949651442</v>
      </c>
      <c r="Q784" s="14">
        <f t="shared" si="1079"/>
        <v>0.38118361392815719</v>
      </c>
      <c r="R784" s="14">
        <f t="shared" si="1079"/>
        <v>0.37778471588389734</v>
      </c>
      <c r="T784" s="5">
        <f t="shared" ref="T784:AT784" si="1080">SUM(T788:T790)/(1-$H787)</f>
        <v>37237798.952616282</v>
      </c>
      <c r="U784" s="5">
        <f t="shared" si="1080"/>
        <v>37317350.016995922</v>
      </c>
      <c r="V784" s="5">
        <f t="shared" si="1080"/>
        <v>38396608.600510657</v>
      </c>
      <c r="W784" s="5">
        <f t="shared" si="1080"/>
        <v>38349259.483630694</v>
      </c>
      <c r="X784" s="5">
        <f t="shared" si="1080"/>
        <v>38615027.003792256</v>
      </c>
      <c r="Y784" s="5">
        <f t="shared" si="1080"/>
        <v>37818750.088707976</v>
      </c>
      <c r="Z784" s="5">
        <f t="shared" si="1080"/>
        <v>36173850.091992594</v>
      </c>
      <c r="AA784" s="5">
        <f t="shared" si="1080"/>
        <v>37619396.87109834</v>
      </c>
      <c r="AB784" s="5">
        <f t="shared" si="1080"/>
        <v>36843486.383570522</v>
      </c>
      <c r="AC784" s="5">
        <f t="shared" si="1080"/>
        <v>36093941.238384791</v>
      </c>
      <c r="AD784" s="5">
        <f t="shared" si="1080"/>
        <v>37091909.818726689</v>
      </c>
      <c r="AE784" s="5">
        <f t="shared" si="1080"/>
        <v>34943969.311139621</v>
      </c>
      <c r="AF784" s="5">
        <f t="shared" si="1080"/>
        <v>36300182.228016406</v>
      </c>
      <c r="AG784" s="5">
        <f t="shared" si="1080"/>
        <v>37153549.436260283</v>
      </c>
      <c r="AH784" s="5">
        <f t="shared" si="1080"/>
        <v>37343838.67426189</v>
      </c>
      <c r="AI784" s="5">
        <f t="shared" si="1080"/>
        <v>38453801.643325761</v>
      </c>
      <c r="AJ784" s="5">
        <f t="shared" si="1080"/>
        <v>41581207.819813311</v>
      </c>
      <c r="AK784" s="5">
        <f t="shared" si="1080"/>
        <v>43174043.869228162</v>
      </c>
      <c r="AL784" s="5">
        <f t="shared" si="1080"/>
        <v>43694732.679456897</v>
      </c>
      <c r="AM784" s="5">
        <f t="shared" si="1080"/>
        <v>43653104.850453734</v>
      </c>
      <c r="AN784" s="5">
        <f t="shared" si="1080"/>
        <v>40559021.005586989</v>
      </c>
      <c r="AO784" s="5">
        <f t="shared" si="1080"/>
        <v>44865137.269044943</v>
      </c>
      <c r="AP784" s="5">
        <f t="shared" si="1080"/>
        <v>46281990.534807496</v>
      </c>
      <c r="AQ784" s="5">
        <f t="shared" si="1080"/>
        <v>47907526.73678197</v>
      </c>
      <c r="AR784" s="5">
        <f t="shared" si="1080"/>
        <v>49753012.781638987</v>
      </c>
      <c r="AS784" s="5">
        <f t="shared" si="1080"/>
        <v>51830824.562437974</v>
      </c>
      <c r="AT784" s="5">
        <f t="shared" si="1080"/>
        <v>54154520.989663146</v>
      </c>
    </row>
    <row r="785" spans="1:48" x14ac:dyDescent="0.2">
      <c r="A785" s="21" t="str">
        <f t="shared" si="1075"/>
        <v>CIMS.CAN.TR.Transportation Personal.ModeService requestedCIMS.CAN.TR.Transportation Personal.Mode.Intercity Land</v>
      </c>
      <c r="B785" s="1" t="s">
        <v>382</v>
      </c>
      <c r="C785" s="1" t="s">
        <v>220</v>
      </c>
      <c r="E785" s="1" t="s">
        <v>71</v>
      </c>
      <c r="F785" s="1" t="s">
        <v>384</v>
      </c>
      <c r="G785" s="1" t="s">
        <v>139</v>
      </c>
      <c r="H785" s="14">
        <f t="shared" ref="H785:R785" si="1081">INDEX($T785:$AT785,MATCH(H$1,$T$2:$AT$2,0))/INDEX($T782:$AT782,MATCH(H$1,$T$2:$AT$2,0))</f>
        <v>0.32299970963986419</v>
      </c>
      <c r="I785" s="14">
        <f t="shared" si="1081"/>
        <v>0.3209862609098747</v>
      </c>
      <c r="J785" s="14">
        <f t="shared" si="1081"/>
        <v>0.28309342181055114</v>
      </c>
      <c r="K785" s="14">
        <f t="shared" si="1081"/>
        <v>0.30860467530722935</v>
      </c>
      <c r="L785" s="14">
        <f t="shared" si="1081"/>
        <v>0.27304289048389319</v>
      </c>
      <c r="M785" s="14">
        <f t="shared" si="1081"/>
        <v>0.26598684645300186</v>
      </c>
      <c r="N785" s="14">
        <f t="shared" si="1081"/>
        <v>0.25845952227472085</v>
      </c>
      <c r="O785" s="14">
        <f t="shared" si="1081"/>
        <v>0.25235319804352874</v>
      </c>
      <c r="P785" s="14">
        <f t="shared" si="1081"/>
        <v>0.24671632424889159</v>
      </c>
      <c r="Q785" s="14">
        <f t="shared" si="1081"/>
        <v>0.24153409743709067</v>
      </c>
      <c r="R785" s="14">
        <f t="shared" si="1081"/>
        <v>0.23678803123501546</v>
      </c>
      <c r="T785" s="5">
        <f t="shared" ref="T785:AT785" si="1082">SUM(T793:T795)</f>
        <v>26280458.353995241</v>
      </c>
      <c r="U785" s="5">
        <f t="shared" si="1082"/>
        <v>25992177.944496308</v>
      </c>
      <c r="V785" s="5">
        <f t="shared" si="1082"/>
        <v>26548164.965840507</v>
      </c>
      <c r="W785" s="5">
        <f t="shared" si="1082"/>
        <v>25908082.840656422</v>
      </c>
      <c r="X785" s="5">
        <f t="shared" si="1082"/>
        <v>26618319.706668753</v>
      </c>
      <c r="Y785" s="5">
        <f t="shared" si="1082"/>
        <v>25556187.957392707</v>
      </c>
      <c r="Z785" s="5">
        <f t="shared" si="1082"/>
        <v>23713405.711942125</v>
      </c>
      <c r="AA785" s="5">
        <f t="shared" si="1082"/>
        <v>25571166.069941189</v>
      </c>
      <c r="AB785" s="5">
        <f t="shared" si="1082"/>
        <v>24538387.478298027</v>
      </c>
      <c r="AC785" s="5">
        <f t="shared" si="1082"/>
        <v>24160341.915693171</v>
      </c>
      <c r="AD785" s="5">
        <f t="shared" si="1082"/>
        <v>24440277.818120275</v>
      </c>
      <c r="AE785" s="5">
        <f t="shared" si="1082"/>
        <v>22967701.054071616</v>
      </c>
      <c r="AF785" s="5">
        <f t="shared" si="1082"/>
        <v>23754685.853735611</v>
      </c>
      <c r="AG785" s="5">
        <f t="shared" si="1082"/>
        <v>24673435.779950604</v>
      </c>
      <c r="AH785" s="5">
        <f t="shared" si="1082"/>
        <v>25171769.591008343</v>
      </c>
      <c r="AI785" s="5">
        <f t="shared" si="1082"/>
        <v>26188528.443408482</v>
      </c>
      <c r="AJ785" s="5">
        <f t="shared" si="1082"/>
        <v>28809735.538005158</v>
      </c>
      <c r="AK785" s="5">
        <f t="shared" si="1082"/>
        <v>29148870.615721285</v>
      </c>
      <c r="AL785" s="5">
        <f t="shared" si="1082"/>
        <v>29662408.812831152</v>
      </c>
      <c r="AM785" s="5">
        <f t="shared" si="1082"/>
        <v>29556239.304389402</v>
      </c>
      <c r="AN785" s="5">
        <f t="shared" si="1082"/>
        <v>26552391.604979169</v>
      </c>
      <c r="AO785" s="5">
        <f t="shared" si="1082"/>
        <v>29936136.90742521</v>
      </c>
      <c r="AP785" s="5">
        <f t="shared" si="1082"/>
        <v>30447984.317198955</v>
      </c>
      <c r="AQ785" s="5">
        <f t="shared" si="1082"/>
        <v>31100104.941701643</v>
      </c>
      <c r="AR785" s="5">
        <f t="shared" si="1082"/>
        <v>31896531.813711986</v>
      </c>
      <c r="AS785" s="5">
        <f t="shared" si="1082"/>
        <v>32842207.725298818</v>
      </c>
      <c r="AT785" s="5">
        <f t="shared" si="1082"/>
        <v>33942988.872949876</v>
      </c>
    </row>
    <row r="786" spans="1:48" x14ac:dyDescent="0.2">
      <c r="A786" s="21" t="str">
        <f t="shared" si="1075"/>
        <v>CIMS.CAN.TR.Transportation Personal.ModeService requestedCIMS.CAN.TR.Transportation Personal.Mode.Intercity Air</v>
      </c>
      <c r="B786" s="1" t="s">
        <v>382</v>
      </c>
      <c r="C786" s="1" t="s">
        <v>220</v>
      </c>
      <c r="E786" s="1" t="s">
        <v>71</v>
      </c>
      <c r="F786" s="1" t="s">
        <v>385</v>
      </c>
      <c r="G786" s="1" t="s">
        <v>139</v>
      </c>
      <c r="H786" s="14">
        <f t="shared" ref="H786:R786" si="1083">INDEX($T786:$AT786,MATCH(H$1,$T$2:$AT$2,0))/INDEX($T782:$AT782,MATCH(H$1,$T$2:$AT$2,0))</f>
        <v>0.21932949606463994</v>
      </c>
      <c r="I786" s="14">
        <f t="shared" si="1083"/>
        <v>0.20400943862489124</v>
      </c>
      <c r="J786" s="14">
        <f t="shared" si="1083"/>
        <v>0.28726843126598972</v>
      </c>
      <c r="K786" s="14">
        <f t="shared" si="1083"/>
        <v>0.23825711205470945</v>
      </c>
      <c r="L786" s="14">
        <f t="shared" si="1083"/>
        <v>0.32368625343008817</v>
      </c>
      <c r="M786" s="14">
        <f t="shared" si="1083"/>
        <v>0.33538000943833474</v>
      </c>
      <c r="N786" s="14">
        <f t="shared" si="1083"/>
        <v>0.34517312125528687</v>
      </c>
      <c r="O786" s="14">
        <f t="shared" si="1083"/>
        <v>0.3554513347137816</v>
      </c>
      <c r="P786" s="14">
        <f t="shared" si="1083"/>
        <v>0.36502097806308831</v>
      </c>
      <c r="Q786" s="14">
        <f t="shared" si="1083"/>
        <v>0.3738864435218065</v>
      </c>
      <c r="R786" s="14">
        <f t="shared" si="1083"/>
        <v>0.38206168748345787</v>
      </c>
      <c r="T786" s="5">
        <f>SUM(TR!C$325)*1000</f>
        <v>17845463.989909846</v>
      </c>
      <c r="U786" s="5">
        <f>SUM(TR!D$325)*1000</f>
        <v>15618819.456525577</v>
      </c>
      <c r="V786" s="5">
        <f>SUM(TR!E$325)*1000</f>
        <v>16776969.533502091</v>
      </c>
      <c r="W786" s="5">
        <f>SUM(TR!F$325)*1000</f>
        <v>14763324.879797816</v>
      </c>
      <c r="X786" s="5">
        <f>SUM(TR!G$325)*1000</f>
        <v>15931782.364670087</v>
      </c>
      <c r="Y786" s="5">
        <f>SUM(TR!H$325)*1000</f>
        <v>16242762.365594758</v>
      </c>
      <c r="Z786" s="5">
        <f>SUM(TR!I$325)*1000</f>
        <v>18074578.867756616</v>
      </c>
      <c r="AA786" s="5">
        <f>SUM(TR!J$325)*1000</f>
        <v>18916430.809888519</v>
      </c>
      <c r="AB786" s="5">
        <f>SUM(TR!K$325)*1000</f>
        <v>21457200.226918187</v>
      </c>
      <c r="AC786" s="5">
        <f>SUM(TR!L$325)*1000</f>
        <v>20569588.492093377</v>
      </c>
      <c r="AD786" s="5">
        <f>SUM(TR!M$325)*1000</f>
        <v>24800718.517630711</v>
      </c>
      <c r="AE786" s="5">
        <f>SUM(TR!N$325)*1000</f>
        <v>27689565.386556663</v>
      </c>
      <c r="AF786" s="5">
        <f>SUM(TR!O$325)*1000</f>
        <v>23022598.157818124</v>
      </c>
      <c r="AG786" s="5">
        <f>SUM(TR!P$325)*1000</f>
        <v>22766492.121884432</v>
      </c>
      <c r="AH786" s="5">
        <f>SUM(TR!Q$325)*1000</f>
        <v>22926685.755280495</v>
      </c>
      <c r="AI786" s="5">
        <f>SUM(TR!R$325)*1000</f>
        <v>20218757.70247915</v>
      </c>
      <c r="AJ786" s="5">
        <f>SUM(TR!S$325)*1000</f>
        <v>21104927.869057886</v>
      </c>
      <c r="AK786" s="5">
        <f>SUM(TR!T$325)*1000</f>
        <v>26240643.405701842</v>
      </c>
      <c r="AL786" s="5">
        <f>SUM(TR!U$325)*1000</f>
        <v>34319984.926582634</v>
      </c>
      <c r="AM786" s="5">
        <f>SUM(TR!V$325)*1000</f>
        <v>35038262.116864294</v>
      </c>
      <c r="AN786" s="5">
        <f>SUM(TR!W$325)*1000</f>
        <v>10275986.140946679</v>
      </c>
      <c r="AO786" s="41">
        <f t="shared" ref="AO786" si="1084">AM786*(1+$AV786)^5</f>
        <v>37746159.30240576</v>
      </c>
      <c r="AP786" s="18">
        <f t="shared" ref="AP786" si="1085">AO786*(1+$AV786)^5</f>
        <v>40663333.624553099</v>
      </c>
      <c r="AQ786" s="18">
        <f t="shared" ref="AQ786" si="1086">AP786*(1+$AV786)^5</f>
        <v>43805958.858344667</v>
      </c>
      <c r="AR786" s="18">
        <f t="shared" ref="AR786" si="1087">AQ786*(1+$AV786)^5</f>
        <v>47191458.752911717</v>
      </c>
      <c r="AS786" s="18">
        <f t="shared" ref="AS786" si="1088">AR786*(1+$AV786)^5</f>
        <v>50838603.634481035</v>
      </c>
      <c r="AT786" s="18">
        <f t="shared" ref="AT786" si="1089">AS786*(1+$AV786)^5</f>
        <v>54767614.475244433</v>
      </c>
      <c r="AV786" s="46">
        <f t="shared" ref="AV786" si="1090">AV734</f>
        <v>1.4999999999999999E-2</v>
      </c>
    </row>
    <row r="787" spans="1:48" x14ac:dyDescent="0.2">
      <c r="A787" s="21" t="str">
        <f t="shared" si="1075"/>
        <v>CIMS.CAN.TR.Transportation Personal.Mode.UrbanWalk Cycle UrbanMarket share</v>
      </c>
      <c r="B787" s="1" t="s">
        <v>383</v>
      </c>
      <c r="C787" s="1" t="s">
        <v>220</v>
      </c>
      <c r="D787" s="1" t="s">
        <v>119</v>
      </c>
      <c r="E787" s="1" t="s">
        <v>72</v>
      </c>
      <c r="G787" s="1" t="s">
        <v>73</v>
      </c>
      <c r="H787" s="14">
        <f>Inputs!$C$85</f>
        <v>8.9086859688195987E-3</v>
      </c>
      <c r="I787" s="36">
        <f t="shared" ref="I787:R787" si="1091">H787</f>
        <v>8.9086859688195987E-3</v>
      </c>
      <c r="J787" s="36">
        <f t="shared" si="1091"/>
        <v>8.9086859688195987E-3</v>
      </c>
      <c r="K787" s="36">
        <f t="shared" si="1091"/>
        <v>8.9086859688195987E-3</v>
      </c>
      <c r="L787" s="36">
        <f t="shared" si="1091"/>
        <v>8.9086859688195987E-3</v>
      </c>
      <c r="M787" s="36">
        <f t="shared" si="1091"/>
        <v>8.9086859688195987E-3</v>
      </c>
      <c r="N787" s="36">
        <f t="shared" si="1091"/>
        <v>8.9086859688195987E-3</v>
      </c>
      <c r="O787" s="36">
        <f t="shared" si="1091"/>
        <v>8.9086859688195987E-3</v>
      </c>
      <c r="P787" s="36">
        <f t="shared" si="1091"/>
        <v>8.9086859688195987E-3</v>
      </c>
      <c r="Q787" s="36">
        <f t="shared" si="1091"/>
        <v>8.9086859688195987E-3</v>
      </c>
      <c r="R787" s="36">
        <f t="shared" si="1091"/>
        <v>8.9086859688195987E-3</v>
      </c>
      <c r="T787" s="5">
        <f t="shared" ref="T787:AT787" si="1092">$H787*T784</f>
        <v>331739.85703889781</v>
      </c>
      <c r="U787" s="5">
        <f t="shared" si="1092"/>
        <v>332448.55248994136</v>
      </c>
      <c r="V787" s="5">
        <f t="shared" si="1092"/>
        <v>342063.32828962721</v>
      </c>
      <c r="W787" s="5">
        <f t="shared" si="1092"/>
        <v>341641.50987644272</v>
      </c>
      <c r="X787" s="5">
        <f t="shared" si="1092"/>
        <v>344009.14925427397</v>
      </c>
      <c r="Y787" s="5">
        <f t="shared" si="1092"/>
        <v>336915.3682735677</v>
      </c>
      <c r="Z787" s="5">
        <f t="shared" si="1092"/>
        <v>322261.47075271799</v>
      </c>
      <c r="AA787" s="5">
        <f t="shared" si="1092"/>
        <v>335139.3930610097</v>
      </c>
      <c r="AB787" s="5">
        <f t="shared" si="1092"/>
        <v>328227.05018771067</v>
      </c>
      <c r="AC787" s="5">
        <f t="shared" si="1092"/>
        <v>321549.58786979766</v>
      </c>
      <c r="AD787" s="5">
        <f t="shared" si="1092"/>
        <v>330440.17655881238</v>
      </c>
      <c r="AE787" s="5">
        <f t="shared" si="1092"/>
        <v>311304.84909701219</v>
      </c>
      <c r="AF787" s="5">
        <f t="shared" si="1092"/>
        <v>323386.9240803243</v>
      </c>
      <c r="AG787" s="5">
        <f t="shared" si="1092"/>
        <v>330989.30455465731</v>
      </c>
      <c r="AH787" s="5">
        <f t="shared" si="1092"/>
        <v>332684.53161925956</v>
      </c>
      <c r="AI787" s="5">
        <f t="shared" si="1092"/>
        <v>342572.84314766823</v>
      </c>
      <c r="AJ787" s="5">
        <f t="shared" si="1092"/>
        <v>370433.92267094261</v>
      </c>
      <c r="AK787" s="5">
        <f t="shared" si="1092"/>
        <v>384623.99883499474</v>
      </c>
      <c r="AL787" s="5">
        <f t="shared" si="1092"/>
        <v>389262.65193280083</v>
      </c>
      <c r="AM787" s="5">
        <f t="shared" si="1092"/>
        <v>388891.80267664796</v>
      </c>
      <c r="AN787" s="5">
        <f t="shared" si="1092"/>
        <v>361327.58134153218</v>
      </c>
      <c r="AO787" s="5">
        <f t="shared" si="1092"/>
        <v>399689.41887790593</v>
      </c>
      <c r="AP787" s="5">
        <f t="shared" si="1092"/>
        <v>412311.719686481</v>
      </c>
      <c r="AQ787" s="5">
        <f t="shared" si="1092"/>
        <v>426793.11124081933</v>
      </c>
      <c r="AR787" s="5">
        <f t="shared" si="1092"/>
        <v>443233.96687428938</v>
      </c>
      <c r="AS787" s="5">
        <f t="shared" si="1092"/>
        <v>461744.53953174141</v>
      </c>
      <c r="AT787" s="5">
        <f t="shared" si="1092"/>
        <v>482445.62128875853</v>
      </c>
    </row>
    <row r="788" spans="1:48" x14ac:dyDescent="0.2">
      <c r="A788" s="21" t="str">
        <f t="shared" si="1075"/>
        <v>CIMS.CAN.TR.Transportation Personal.Mode.UrbanPassenger Vehicle Urban 1 PassengerMarket share</v>
      </c>
      <c r="B788" s="1" t="s">
        <v>383</v>
      </c>
      <c r="C788" s="1" t="s">
        <v>220</v>
      </c>
      <c r="D788" s="1" t="s">
        <v>121</v>
      </c>
      <c r="E788" s="1" t="s">
        <v>72</v>
      </c>
      <c r="G788" s="1" t="s">
        <v>73</v>
      </c>
      <c r="H788" s="14" cm="1">
        <f t="array" ref="H788">(1-$H787)*INDEX($T788:$AT788,MATCH(H$1,$T$2:$AT$2,0))/SUM(_xlfn._xlws.FILTER($T788:$AT790,$T$2:$AT$2=H$1))</f>
        <v>0.34635748768813929</v>
      </c>
      <c r="I788" s="14" cm="1">
        <f t="array" ref="I788">(1-$H787)*INDEX($T788:$AT788,MATCH(I$1,$T$2:$AT$2,0))/SUM(_xlfn._xlws.FILTER($T788:$AT790,$T$2:$AT$2=I$1))</f>
        <v>0.33145959543956577</v>
      </c>
      <c r="J788" s="14" cm="1">
        <f t="array" ref="J788">(1-$H787)*INDEX($T788:$AT788,MATCH(J$1,$T$2:$AT$2,0))/SUM(_xlfn._xlws.FILTER($T788:$AT790,$T$2:$AT$2=J$1))</f>
        <v>0.32973526430212707</v>
      </c>
      <c r="K788" s="14" cm="1">
        <f t="array" ref="K788">(1-$H787)*INDEX($T788:$AT788,MATCH(K$1,$T$2:$AT$2,0))/SUM(_xlfn._xlws.FILTER($T788:$AT790,$T$2:$AT$2=K$1))</f>
        <v>0.33983657069092077</v>
      </c>
      <c r="L788" s="14" cm="1">
        <f t="array" ref="L788">(1-$H787)*INDEX($T788:$AT788,MATCH(L$1,$T$2:$AT$2,0))/SUM(_xlfn._xlws.FILTER($T788:$AT790,$T$2:$AT$2=L$1))</f>
        <v>0.33566507135843454</v>
      </c>
      <c r="M788" s="14" cm="1">
        <f t="array" ref="M788">(1-$H787)*INDEX($T788:$AT788,MATCH(M$1,$T$2:$AT$2,0))/SUM(_xlfn._xlws.FILTER($T788:$AT790,$T$2:$AT$2=M$1))</f>
        <v>0.32991023979707745</v>
      </c>
      <c r="N788" s="14" cm="1">
        <f t="array" ref="N788">(1-$H787)*INDEX($T788:$AT788,MATCH(N$1,$T$2:$AT$2,0))/SUM(_xlfn._xlws.FILTER($T788:$AT790,$T$2:$AT$2=N$1))</f>
        <v>0.32463504367303309</v>
      </c>
      <c r="O788" s="14" cm="1">
        <f t="array" ref="O788">(1-$H787)*INDEX($T788:$AT788,MATCH(O$1,$T$2:$AT$2,0))/SUM(_xlfn._xlws.FILTER($T788:$AT790,$T$2:$AT$2=O$1))</f>
        <v>0.31955562861488229</v>
      </c>
      <c r="P788" s="14" cm="1">
        <f t="array" ref="P788">(1-$H787)*INDEX($T788:$AT788,MATCH(P$1,$T$2:$AT$2,0))/SUM(_xlfn._xlws.FILTER($T788:$AT790,$T$2:$AT$2=P$1))</f>
        <v>0.31469716784453744</v>
      </c>
      <c r="Q788" s="14" cm="1">
        <f t="array" ref="Q788">(1-$H787)*INDEX($T788:$AT788,MATCH(Q$1,$T$2:$AT$2,0))/SUM(_xlfn._xlws.FILTER($T788:$AT790,$T$2:$AT$2=Q$1))</f>
        <v>0.31007937873823049</v>
      </c>
      <c r="R788" s="14" cm="1">
        <f t="array" ref="R788">(1-$H787)*INDEX($T788:$AT788,MATCH(R$1,$T$2:$AT$2,0))/SUM(_xlfn._xlws.FILTER($T788:$AT790,$T$2:$AT$2=R$1))</f>
        <v>0.30571652406528332</v>
      </c>
      <c r="T788" s="5">
        <f>(T805*TR!C$77*Inputs!D$73+T807*TR!C$112*Inputs!D$75)*Inputs!$C$55+TR!C$142*1000</f>
        <v>12897590.4922642</v>
      </c>
      <c r="U788" s="5">
        <f>(U805*TR!D$77*Inputs!E$73+U807*TR!D$112*Inputs!E$75)*Inputs!$C$55+TR!D$142*1000</f>
        <v>12515669.316834427</v>
      </c>
      <c r="V788" s="5">
        <f>(V805*TR!E$77*Inputs!F$73+V807*TR!E$112*Inputs!F$75)*Inputs!$C$55+TR!E$142*1000</f>
        <v>12706562.693610486</v>
      </c>
      <c r="W788" s="5">
        <f>(W805*TR!F$77*Inputs!G$73+W807*TR!F$112*Inputs!G$75)*Inputs!$C$55+TR!F$142*1000</f>
        <v>12563989.425164994</v>
      </c>
      <c r="X788" s="5">
        <f>(X805*TR!G$77*Inputs!H$73+X807*TR!G$112*Inputs!H$75)*Inputs!$C$55+TR!G$142*1000</f>
        <v>13133870.343421111</v>
      </c>
      <c r="Y788" s="5">
        <f>(Y805*TR!H$77*Inputs!I$73+Y807*TR!H$112*Inputs!I$75)*Inputs!$C$55+TR!H$142*1000</f>
        <v>12535387.604433188</v>
      </c>
      <c r="Z788" s="5">
        <f>(Z805*TR!I$77*Inputs!J$73+Z807*TR!I$112*Inputs!J$75)*Inputs!$C$55+TR!I$142*1000</f>
        <v>11791012.455972686</v>
      </c>
      <c r="AA788" s="5">
        <f>(AA805*TR!J$77*Inputs!K$73+AA807*TR!J$112*Inputs!K$75)*Inputs!$C$55+TR!J$142*1000</f>
        <v>12552378.872728996</v>
      </c>
      <c r="AB788" s="5">
        <f>(AB805*TR!K$77*Inputs!L$73+AB807*TR!K$112*Inputs!L$75)*Inputs!$C$55+TR!K$142*1000</f>
        <v>12039255.607408598</v>
      </c>
      <c r="AC788" s="5">
        <f>(AC805*TR!L$77*Inputs!M$73+AC807*TR!L$112*Inputs!M$75)*Inputs!$C$55+TR!L$142*1000</f>
        <v>12051540.379980834</v>
      </c>
      <c r="AD788" s="5">
        <f>(AD805*TR!M$77*Inputs!N$73+AD807*TR!M$112*Inputs!N$75)*Inputs!$C$55+TR!M$142*1000</f>
        <v>12230510.687548507</v>
      </c>
      <c r="AE788" s="5">
        <f>(AE805*TR!N$77*Inputs!O$73+AE807*TR!N$112*Inputs!O$75)*Inputs!$C$55+TR!N$142*1000</f>
        <v>11444158.925737226</v>
      </c>
      <c r="AF788" s="5">
        <f>(AF805*TR!O$77*Inputs!P$73+AF807*TR!O$112*Inputs!P$75)*Inputs!$C$55+TR!O$142*1000</f>
        <v>11876477.981667941</v>
      </c>
      <c r="AG788" s="5">
        <f>(AG805*TR!P$77*Inputs!Q$73+AG807*TR!P$112*Inputs!Q$75)*Inputs!$C$55+TR!P$142*1000</f>
        <v>12216262.479998097</v>
      </c>
      <c r="AH788" s="5">
        <f>(AH805*TR!Q$77*Inputs!R$73+AH807*TR!Q$112*Inputs!R$75)*Inputs!$C$55+TR!Q$142*1000</f>
        <v>12532090.599966113</v>
      </c>
      <c r="AI788" s="5">
        <f>(AI805*TR!R$77*Inputs!S$73+AI807*TR!R$112*Inputs!S$75)*Inputs!$C$55+TR!R$142*1000</f>
        <v>13068008.080496721</v>
      </c>
      <c r="AJ788" s="5">
        <f>(AJ805*TR!S$77*Inputs!T$73+AJ807*TR!S$112*Inputs!T$75)*Inputs!$C$55+TR!S$142*1000</f>
        <v>14354213.126226725</v>
      </c>
      <c r="AK788" s="5">
        <f>(AK805*TR!T$77*Inputs!U$73+AK807*TR!T$112*Inputs!U$75)*Inputs!$C$55+TR!T$142*1000</f>
        <v>14494307.274361745</v>
      </c>
      <c r="AL788" s="5">
        <f>(AL805*TR!U$77*Inputs!V$73+AL807*TR!U$112*Inputs!V$75)*Inputs!$C$55+TR!U$142*1000</f>
        <v>14746634.499103112</v>
      </c>
      <c r="AM788" s="5">
        <f>(AM805*TR!V$77*Inputs!W$73+AM807*TR!V$112*Inputs!W$75)*Inputs!$C$55+TR!V$142*1000</f>
        <v>14652822.554644777</v>
      </c>
      <c r="AN788" s="5">
        <f>(AN805*TR!W$77*Inputs!X$73+AN807*TR!W$112*Inputs!X$75)*Inputs!$C$55+TR!W$142*1000</f>
        <v>13230093.902773676</v>
      </c>
      <c r="AO788" s="48">
        <f>(AO805*TR!$W$77*Inputs!$X$73+AO807*TR!$W$112*Inputs!$X$75)*Inputs!$C$55+TR!$W$142*1000</f>
        <v>14801468.194959411</v>
      </c>
      <c r="AP788" s="48">
        <f>(AP805*TR!$W$77*Inputs!$X$73+AP807*TR!$W$112*Inputs!$X$75)*Inputs!$C$55+TR!$W$142*1000</f>
        <v>15024756.018542135</v>
      </c>
      <c r="AQ788" s="48">
        <f>(AQ805*TR!$W$77*Inputs!$X$73+AQ807*TR!$W$112*Inputs!$X$75)*Inputs!$C$55+TR!$W$142*1000</f>
        <v>15309119.82175664</v>
      </c>
      <c r="AR788" s="48">
        <f>(AR805*TR!$W$77*Inputs!$X$73+AR807*TR!$W$112*Inputs!$X$75)*Inputs!$C$55+TR!$W$142*1000</f>
        <v>15657132.21411486</v>
      </c>
      <c r="AS788" s="48">
        <f>(AS805*TR!$W$77*Inputs!$X$73+AS807*TR!$W$112*Inputs!$X$75)*Inputs!$C$55+TR!$W$142*1000</f>
        <v>16071669.879810985</v>
      </c>
      <c r="AT788" s="48">
        <f>(AT805*TR!$W$77*Inputs!$X$73+AT807*TR!$W$112*Inputs!$X$75)*Inputs!$C$55+TR!$W$142*1000</f>
        <v>16555931.919380244</v>
      </c>
    </row>
    <row r="789" spans="1:48" x14ac:dyDescent="0.2">
      <c r="A789" s="21" t="str">
        <f t="shared" si="1075"/>
        <v>CIMS.CAN.TR.Transportation Personal.Mode.UrbanPassenger Vehicle Urban 3 PassengerMarket share</v>
      </c>
      <c r="B789" s="1" t="s">
        <v>383</v>
      </c>
      <c r="C789" s="1" t="s">
        <v>220</v>
      </c>
      <c r="D789" s="1" t="s">
        <v>120</v>
      </c>
      <c r="E789" s="1" t="s">
        <v>72</v>
      </c>
      <c r="G789" s="1" t="s">
        <v>73</v>
      </c>
      <c r="H789" s="14" cm="1">
        <f t="array" ref="H789">(1-$H787)*INDEX($T789:$AT789,MATCH(H$1,$T$2:$AT$2,0))/SUM(_xlfn._xlws.FILTER($T788:$AT790,$T$2:$AT$2=H$1))</f>
        <v>0.46274003461481517</v>
      </c>
      <c r="I789" s="14" cm="1">
        <f t="array" ref="I789">(1-$H787)*INDEX($T789:$AT789,MATCH(I$1,$T$2:$AT$2,0))/SUM(_xlfn._xlws.FILTER($T788:$AT790,$T$2:$AT$2=I$1))</f>
        <v>0.44745140852906867</v>
      </c>
      <c r="J789" s="14" cm="1">
        <f t="array" ref="J789">(1-$H787)*INDEX($T789:$AT789,MATCH(J$1,$T$2:$AT$2,0))/SUM(_xlfn._xlws.FILTER($T788:$AT790,$T$2:$AT$2=J$1))</f>
        <v>0.4488590543055222</v>
      </c>
      <c r="K789" s="14" cm="1">
        <f t="array" ref="K789">(1-$H787)*INDEX($T789:$AT789,MATCH(K$1,$T$2:$AT$2,0))/SUM(_xlfn._xlws.FILTER($T788:$AT790,$T$2:$AT$2=K$1))</f>
        <v>0.46943260952755439</v>
      </c>
      <c r="L789" s="14" cm="1">
        <f t="array" ref="L789">(1-$H787)*INDEX($T789:$AT789,MATCH(L$1,$T$2:$AT$2,0))/SUM(_xlfn._xlws.FILTER($T788:$AT790,$T$2:$AT$2=L$1))</f>
        <v>0.4724050818327522</v>
      </c>
      <c r="M789" s="14" cm="1">
        <f t="array" ref="M789">(1-$H787)*INDEX($T789:$AT789,MATCH(M$1,$T$2:$AT$2,0))/SUM(_xlfn._xlws.FILTER($T788:$AT790,$T$2:$AT$2=M$1))</f>
        <v>0.46934174176811733</v>
      </c>
      <c r="N789" s="14" cm="1">
        <f t="array" ref="N789">(1-$H787)*INDEX($T789:$AT789,MATCH(N$1,$T$2:$AT$2,0))/SUM(_xlfn._xlws.FILTER($T788:$AT790,$T$2:$AT$2=N$1))</f>
        <v>0.46611757673613952</v>
      </c>
      <c r="O789" s="14" cm="1">
        <f t="array" ref="O789">(1-$H787)*INDEX($T789:$AT789,MATCH(O$1,$T$2:$AT$2,0))/SUM(_xlfn._xlws.FILTER($T788:$AT790,$T$2:$AT$2=O$1))</f>
        <v>0.46303699703820306</v>
      </c>
      <c r="P789" s="14" cm="1">
        <f t="array" ref="P789">(1-$H787)*INDEX($T789:$AT789,MATCH(P$1,$T$2:$AT$2,0))/SUM(_xlfn._xlws.FILTER($T788:$AT790,$T$2:$AT$2=P$1))</f>
        <v>0.46011337737958469</v>
      </c>
      <c r="Q789" s="14" cm="1">
        <f t="array" ref="Q789">(1-$H787)*INDEX($T789:$AT789,MATCH(Q$1,$T$2:$AT$2,0))/SUM(_xlfn._xlws.FILTER($T788:$AT790,$T$2:$AT$2=Q$1))</f>
        <v>0.45735653834709322</v>
      </c>
      <c r="R789" s="14" cm="1">
        <f t="array" ref="R789">(1-$H787)*INDEX($T789:$AT789,MATCH(R$1,$T$2:$AT$2,0))/SUM(_xlfn._xlws.FILTER($T788:$AT790,$T$2:$AT$2=R$1))</f>
        <v>0.45477283068444679</v>
      </c>
      <c r="T789" s="5">
        <f>(T805*TR!C$77*Inputs!D$74+T807*TR!C$112*Inputs!D$76)*Inputs!$C$55</f>
        <v>17231420.376313187</v>
      </c>
      <c r="U789" s="5">
        <f>(U805*TR!D$77*Inputs!E$74+U807*TR!D$112*Inputs!E$76)*Inputs!$C$55</f>
        <v>16885062.728671558</v>
      </c>
      <c r="V789" s="5">
        <f>(V805*TR!E$77*Inputs!F$74+V807*TR!E$112*Inputs!F$76)*Inputs!$C$55</f>
        <v>17150144.807610542</v>
      </c>
      <c r="W789" s="5">
        <f>(W805*TR!F$77*Inputs!G$74+W807*TR!F$112*Inputs!G$76)*Inputs!$C$55</f>
        <v>16977061.584589262</v>
      </c>
      <c r="X789" s="5">
        <f>(X805*TR!G$77*Inputs!H$74+X807*TR!G$112*Inputs!H$76)*Inputs!$C$55</f>
        <v>17735729.066116877</v>
      </c>
      <c r="Y789" s="5">
        <f>(Y805*TR!H$77*Inputs!I$74+Y807*TR!H$112*Inputs!I$76)*Inputs!$C$55</f>
        <v>16922052.996001225</v>
      </c>
      <c r="Z789" s="5">
        <f>(Z805*TR!I$77*Inputs!J$74+Z807*TR!I$112*Inputs!J$76)*Inputs!$C$55</f>
        <v>15867057.181267191</v>
      </c>
      <c r="AA789" s="5">
        <f>(AA805*TR!J$77*Inputs!K$74+AA807*TR!J$112*Inputs!K$76)*Inputs!$C$55</f>
        <v>16922945.119308341</v>
      </c>
      <c r="AB789" s="5">
        <f>(AB805*TR!K$77*Inputs!L$74+AB807*TR!K$112*Inputs!L$76)*Inputs!$C$55</f>
        <v>16252343.95897422</v>
      </c>
      <c r="AC789" s="5">
        <f>(AC805*TR!L$77*Inputs!M$74+AC807*TR!L$112*Inputs!M$76)*Inputs!$C$55</f>
        <v>16358021.660534164</v>
      </c>
      <c r="AD789" s="5">
        <f>(AD805*TR!M$77*Inputs!N$74+AD807*TR!M$112*Inputs!N$76)*Inputs!$C$55</f>
        <v>16649039.563619375</v>
      </c>
      <c r="AE789" s="5">
        <f>(AE805*TR!N$77*Inputs!O$74+AE807*TR!N$112*Inputs!O$76)*Inputs!$C$55</f>
        <v>15634357.861305384</v>
      </c>
      <c r="AF789" s="5">
        <f>(AF805*TR!O$77*Inputs!P$74+AF807*TR!O$112*Inputs!P$76)*Inputs!$C$55</f>
        <v>16244007.803268146</v>
      </c>
      <c r="AG789" s="5">
        <f>(AG805*TR!P$77*Inputs!Q$74+AG807*TR!P$112*Inputs!Q$76)*Inputs!$C$55</f>
        <v>16765422.785707535</v>
      </c>
      <c r="AH789" s="5">
        <f>(AH805*TR!Q$77*Inputs!R$74+AH807*TR!Q$112*Inputs!R$76)*Inputs!$C$55</f>
        <v>17269409.807676516</v>
      </c>
      <c r="AI789" s="5">
        <f>(AI805*TR!R$77*Inputs!S$74+AI807*TR!R$112*Inputs!S$76)*Inputs!$C$55</f>
        <v>18051468.451681372</v>
      </c>
      <c r="AJ789" s="5">
        <f>(AJ805*TR!S$77*Inputs!T$74+AJ807*TR!S$112*Inputs!T$76)*Inputs!$C$55</f>
        <v>19960013.596915644</v>
      </c>
      <c r="AK789" s="5">
        <f>(AK805*TR!T$77*Inputs!U$74+AK807*TR!T$112*Inputs!U$76)*Inputs!$C$55</f>
        <v>20223429.853031423</v>
      </c>
      <c r="AL789" s="5">
        <f>(AL805*TR!U$77*Inputs!V$74+AL807*TR!U$112*Inputs!V$76)*Inputs!$C$55</f>
        <v>20647840.763420984</v>
      </c>
      <c r="AM789" s="5">
        <f>(AM805*TR!V$77*Inputs!W$74+AM807*TR!V$112*Inputs!W$76)*Inputs!$C$55</f>
        <v>20621948.569132309</v>
      </c>
      <c r="AN789" s="5">
        <f>(AN805*TR!W$77*Inputs!X$74+AN807*TR!W$112*Inputs!X$76)*Inputs!$C$55</f>
        <v>18701585.21847178</v>
      </c>
      <c r="AO789" s="48">
        <f>(AO805*TR!$W$77*Inputs!$X$74+AO807*TR!$W$112*Inputs!$X$76)*Inputs!$C$55</f>
        <v>21057081.670519225</v>
      </c>
      <c r="AP789" s="48">
        <f>(AP805*TR!$W$77*Inputs!$X$74+AP807*TR!$W$112*Inputs!$X$76)*Inputs!$C$55</f>
        <v>21572849.274609417</v>
      </c>
      <c r="AQ789" s="48">
        <f>(AQ805*TR!$W$77*Inputs!$X$74+AQ807*TR!$W$112*Inputs!$X$76)*Inputs!$C$55</f>
        <v>22182957.315726947</v>
      </c>
      <c r="AR789" s="48">
        <f>(AR805*TR!$W$77*Inputs!$X$74+AR807*TR!$W$112*Inputs!$X$76)*Inputs!$C$55</f>
        <v>22892026.74576956</v>
      </c>
      <c r="AS789" s="48">
        <f>(AS805*TR!$W$77*Inputs!$X$74+AS807*TR!$W$112*Inputs!$X$76)*Inputs!$C$55</f>
        <v>23705166.501552124</v>
      </c>
      <c r="AT789" s="48">
        <f>(AT805*TR!$W$77*Inputs!$X$74+AT807*TR!$W$112*Inputs!$X$76)*Inputs!$C$55</f>
        <v>24628004.804829396</v>
      </c>
    </row>
    <row r="790" spans="1:48" x14ac:dyDescent="0.2">
      <c r="A790" s="21" t="str">
        <f t="shared" si="1075"/>
        <v>CIMS.CAN.TR.Transportation Personal.Mode.UrbanPublic Transit UrbanMarket share</v>
      </c>
      <c r="B790" s="1" t="s">
        <v>383</v>
      </c>
      <c r="C790" s="1" t="s">
        <v>220</v>
      </c>
      <c r="D790" s="1" t="s">
        <v>122</v>
      </c>
      <c r="E790" s="1" t="s">
        <v>72</v>
      </c>
      <c r="G790" s="1" t="s">
        <v>73</v>
      </c>
      <c r="H790" s="14" cm="1">
        <f t="array" ref="H790">(1-$H$9)*INDEX($T790:$AT790,MATCH(H$1,$T$2:$AT$2,0))/SUM(_xlfn._xlws.FILTER($T788:$AT790,$T$2:$AT$2=H$1))</f>
        <v>0.18362969097971563</v>
      </c>
      <c r="I790" s="14" cm="1">
        <f t="array" ref="I790">(1-$H$9)*INDEX($T790:$AT790,MATCH(I$1,$T$2:$AT$2,0))/SUM(_xlfn._xlws.FILTER($T788:$AT790,$T$2:$AT$2=I$1))</f>
        <v>0.21408754880468128</v>
      </c>
      <c r="J790" s="14" cm="1">
        <f t="array" ref="J790">(1-$H$9)*INDEX($T790:$AT790,MATCH(J$1,$T$2:$AT$2,0))/SUM(_xlfn._xlws.FILTER($T788:$AT790,$T$2:$AT$2=J$1))</f>
        <v>0.21440708077565288</v>
      </c>
      <c r="K790" s="14" cm="1">
        <f t="array" ref="K790">(1-$H$9)*INDEX($T790:$AT790,MATCH(K$1,$T$2:$AT$2,0))/SUM(_xlfn._xlws.FILTER($T788:$AT790,$T$2:$AT$2=K$1))</f>
        <v>0.18345649007169582</v>
      </c>
      <c r="L790" s="14" cm="1">
        <f t="array" ref="L790">(1-$H$9)*INDEX($T790:$AT790,MATCH(L$1,$T$2:$AT$2,0))/SUM(_xlfn._xlws.FILTER($T788:$AT790,$T$2:$AT$2=L$1))</f>
        <v>0.18466629487001607</v>
      </c>
      <c r="M790" s="14" cm="1">
        <f t="array" ref="M790">(1-$H$9)*INDEX($T790:$AT790,MATCH(M$1,$T$2:$AT$2,0))/SUM(_xlfn._xlws.FILTER($T788:$AT790,$T$2:$AT$2=M$1))</f>
        <v>0.19356373096006196</v>
      </c>
      <c r="N790" s="14" cm="1">
        <f t="array" ref="N790">(1-$H$9)*INDEX($T790:$AT790,MATCH(N$1,$T$2:$AT$2,0))/SUM(_xlfn._xlws.FILTER($T788:$AT790,$T$2:$AT$2=N$1))</f>
        <v>0.20213949086804842</v>
      </c>
      <c r="O790" s="14" cm="1">
        <f t="array" ref="O790">(1-$H$9)*INDEX($T790:$AT790,MATCH(O$1,$T$2:$AT$2,0))/SUM(_xlfn._xlws.FILTER($T788:$AT790,$T$2:$AT$2=O$1))</f>
        <v>0.21037283389160602</v>
      </c>
      <c r="P790" s="14" cm="1">
        <f t="array" ref="P790">(1-$H$9)*INDEX($T790:$AT790,MATCH(P$1,$T$2:$AT$2,0))/SUM(_xlfn._xlws.FILTER($T788:$AT790,$T$2:$AT$2=P$1))</f>
        <v>0.21822486560532406</v>
      </c>
      <c r="Q790" s="14" cm="1">
        <f t="array" ref="Q790">(1-$H$9)*INDEX($T790:$AT790,MATCH(Q$1,$T$2:$AT$2,0))/SUM(_xlfn._xlws.FILTER($T788:$AT790,$T$2:$AT$2=Q$1))</f>
        <v>0.22566578253638125</v>
      </c>
      <c r="R790" s="14" cm="1">
        <f t="array" ref="R790">(1-$H$9)*INDEX($T790:$AT790,MATCH(R$1,$T$2:$AT$2,0))/SUM(_xlfn._xlws.FILTER($T788:$AT790,$T$2:$AT$2=R$1))</f>
        <v>0.23267478588173318</v>
      </c>
      <c r="T790" s="5">
        <f>SUM(TR!C$177,TR!C$212)*1000</f>
        <v>6777048.226999999</v>
      </c>
      <c r="U790" s="5">
        <f>SUM(TR!D$177,TR!D$212)*1000</f>
        <v>7584169.4189999998</v>
      </c>
      <c r="V790" s="5">
        <f>SUM(TR!E$177,TR!E$212)*1000</f>
        <v>8197837.7709999988</v>
      </c>
      <c r="W790" s="5">
        <f>SUM(TR!F$177,TR!F$212)*1000</f>
        <v>8466566.9639999997</v>
      </c>
      <c r="X790" s="5">
        <f>SUM(TR!G$177,TR!G$212)*1000</f>
        <v>7401418.4449999994</v>
      </c>
      <c r="Y790" s="5">
        <f>SUM(TR!H$177,TR!H$212)*1000</f>
        <v>8024394.1200000001</v>
      </c>
      <c r="Z790" s="5">
        <f>SUM(TR!I$177,TR!I$212)*1000</f>
        <v>8193518.9840000002</v>
      </c>
      <c r="AA790" s="5">
        <f>SUM(TR!J$177,TR!J$212)*1000</f>
        <v>7808933.4859999996</v>
      </c>
      <c r="AB790" s="5">
        <f>SUM(TR!K$177,TR!K$212)*1000</f>
        <v>8223659.7669999991</v>
      </c>
      <c r="AC790" s="5">
        <f>SUM(TR!L$177,TR!L$212)*1000</f>
        <v>7362829.6099999994</v>
      </c>
      <c r="AD790" s="5">
        <f>SUM(TR!M$177,TR!M$212)*1000</f>
        <v>7881919.3909999998</v>
      </c>
      <c r="AE790" s="5">
        <f>SUM(TR!N$177,TR!N$212)*1000</f>
        <v>7554147.6749999998</v>
      </c>
      <c r="AF790" s="5">
        <f>SUM(TR!O$177,TR!O$212)*1000</f>
        <v>7856309.5190000003</v>
      </c>
      <c r="AG790" s="5">
        <f>SUM(TR!P$177,TR!P$212)*1000</f>
        <v>7840874.8660000004</v>
      </c>
      <c r="AH790" s="5">
        <f>SUM(TR!Q$177,TR!Q$212)*1000</f>
        <v>7209653.7349999994</v>
      </c>
      <c r="AI790" s="5">
        <f>SUM(TR!R$177,TR!R$212)*1000</f>
        <v>6991752.2680000002</v>
      </c>
      <c r="AJ790" s="5">
        <f>SUM(TR!S$177,TR!S$212)*1000</f>
        <v>6896547.1739999996</v>
      </c>
      <c r="AK790" s="5">
        <f>SUM(TR!T$177,TR!T$212)*1000</f>
        <v>8071682.7430000007</v>
      </c>
      <c r="AL790" s="5">
        <f>SUM(TR!U$177,TR!U$212)*1000</f>
        <v>7910994.7650000006</v>
      </c>
      <c r="AM790" s="5">
        <f>SUM(TR!V$177,TR!V$212)*1000</f>
        <v>7989441.9239999996</v>
      </c>
      <c r="AN790" s="5">
        <f>SUM(TR!W$177,TR!W$212)*1000</f>
        <v>8266014.3030000003</v>
      </c>
      <c r="AO790" s="41">
        <f t="shared" ref="AO790" si="1093">AM790*(1+$AV790)^5</f>
        <v>8606897.9846883975</v>
      </c>
      <c r="AP790" s="18">
        <f t="shared" ref="AP790" si="1094">AO790*(1+$AV790)^5</f>
        <v>9272073.5219694693</v>
      </c>
      <c r="AQ790" s="18">
        <f t="shared" ref="AQ790" si="1095">AP790*(1+$AV790)^5</f>
        <v>9988656.4880575612</v>
      </c>
      <c r="AR790" s="18">
        <f t="shared" ref="AR790" si="1096">AQ790*(1+$AV790)^5</f>
        <v>10760619.854880283</v>
      </c>
      <c r="AS790" s="18">
        <f t="shared" ref="AS790" si="1097">AR790*(1+$AV790)^5</f>
        <v>11592243.641543126</v>
      </c>
      <c r="AT790" s="18">
        <f t="shared" ref="AT790" si="1098">AS790*(1+$AV790)^5</f>
        <v>12488138.644164758</v>
      </c>
      <c r="AV790" s="46">
        <f t="shared" ref="AV790" si="1099">AV738</f>
        <v>1.4999999999999999E-2</v>
      </c>
    </row>
    <row r="791" spans="1:48" x14ac:dyDescent="0.2">
      <c r="A791" s="21" t="str">
        <f t="shared" si="1075"/>
        <v>CIMS.CAN.TR.Transportation Personal.Mode.UrbanPassenger Vehicle Urban 1 PassengerService requestedCIMS.CAN.TR.Transportation Personal.Passenger Vehicles</v>
      </c>
      <c r="B791" s="1" t="s">
        <v>383</v>
      </c>
      <c r="C791" s="1" t="s">
        <v>220</v>
      </c>
      <c r="D791" s="1" t="s">
        <v>121</v>
      </c>
      <c r="E791" s="1" t="s">
        <v>71</v>
      </c>
      <c r="F791" s="1" t="s">
        <v>386</v>
      </c>
      <c r="G791" s="1" t="s">
        <v>157</v>
      </c>
      <c r="H791" s="14">
        <v>1</v>
      </c>
      <c r="I791" s="14"/>
      <c r="J791" s="14"/>
      <c r="K791" s="14"/>
      <c r="L791" s="14"/>
      <c r="M791" s="14"/>
      <c r="N791" s="14"/>
      <c r="O791" s="14"/>
      <c r="P791" s="14"/>
      <c r="Q791" s="14"/>
      <c r="R791" s="14"/>
      <c r="T791" s="5"/>
      <c r="U791" s="5"/>
      <c r="V791" s="5"/>
      <c r="W791" s="5"/>
      <c r="X791" s="5"/>
      <c r="Y791" s="5"/>
      <c r="Z791" s="5"/>
      <c r="AA791" s="5"/>
      <c r="AB791" s="5"/>
      <c r="AC791" s="5"/>
      <c r="AD791" s="5"/>
      <c r="AE791" s="5"/>
      <c r="AF791" s="5"/>
      <c r="AG791" s="5"/>
      <c r="AH791" s="5"/>
      <c r="AI791" s="5"/>
      <c r="AJ791" s="5"/>
      <c r="AK791" s="5"/>
      <c r="AL791" s="5"/>
      <c r="AM791" s="5"/>
      <c r="AN791" s="5"/>
      <c r="AO791" s="18"/>
      <c r="AP791" s="18"/>
      <c r="AQ791" s="18"/>
      <c r="AR791" s="18"/>
      <c r="AS791" s="18"/>
      <c r="AT791" s="18"/>
    </row>
    <row r="792" spans="1:48" x14ac:dyDescent="0.2">
      <c r="A792" s="21" t="str">
        <f t="shared" si="1075"/>
        <v>CIMS.CAN.TR.Transportation Personal.Mode.UrbanPassenger Vehicle Urban 3 PassengerService requestedCIMS.CAN.TR.Transportation Personal.Passenger Vehicles</v>
      </c>
      <c r="B792" s="1" t="s">
        <v>383</v>
      </c>
      <c r="C792" s="1" t="s">
        <v>220</v>
      </c>
      <c r="D792" s="1" t="s">
        <v>120</v>
      </c>
      <c r="E792" s="1" t="s">
        <v>71</v>
      </c>
      <c r="F792" s="1" t="s">
        <v>386</v>
      </c>
      <c r="G792" s="1" t="s">
        <v>157</v>
      </c>
      <c r="H792" s="14">
        <f t="shared" ref="H792" si="1100">ROUND(1/3,6)</f>
        <v>0.33333299999999999</v>
      </c>
      <c r="I792" s="14"/>
      <c r="J792" s="14"/>
      <c r="K792" s="14"/>
      <c r="L792" s="14"/>
      <c r="M792" s="14"/>
      <c r="N792" s="14"/>
      <c r="O792" s="14"/>
      <c r="P792" s="14"/>
      <c r="Q792" s="14"/>
      <c r="R792" s="14"/>
      <c r="T792" s="5"/>
      <c r="U792" s="5"/>
      <c r="V792" s="5"/>
      <c r="W792" s="5"/>
      <c r="X792" s="5"/>
      <c r="Y792" s="5"/>
      <c r="Z792" s="5"/>
      <c r="AA792" s="5"/>
      <c r="AB792" s="5"/>
      <c r="AC792" s="5"/>
      <c r="AD792" s="5"/>
      <c r="AE792" s="5"/>
      <c r="AF792" s="5"/>
      <c r="AG792" s="5"/>
      <c r="AH792" s="5"/>
      <c r="AI792" s="5"/>
      <c r="AJ792" s="5"/>
      <c r="AK792" s="5"/>
      <c r="AL792" s="5"/>
      <c r="AM792" s="5"/>
      <c r="AN792" s="5"/>
      <c r="AO792" s="18"/>
      <c r="AP792" s="18"/>
      <c r="AQ792" s="18"/>
      <c r="AR792" s="18"/>
      <c r="AS792" s="18"/>
      <c r="AT792" s="18"/>
    </row>
    <row r="793" spans="1:48" x14ac:dyDescent="0.2">
      <c r="A793" s="21" t="str">
        <f t="shared" si="1075"/>
        <v>CIMS.CAN.TR.Transportation Personal.Mode.Intercity LandBus IntercityMarket share</v>
      </c>
      <c r="B793" s="1" t="s">
        <v>384</v>
      </c>
      <c r="C793" s="1" t="s">
        <v>220</v>
      </c>
      <c r="D793" s="1" t="s">
        <v>123</v>
      </c>
      <c r="E793" s="1" t="s">
        <v>72</v>
      </c>
      <c r="G793" s="1" t="s">
        <v>73</v>
      </c>
      <c r="H793" s="14" cm="1">
        <f t="array" ref="H793">INDEX($T793:$AT793,MATCH(H$1,$T$2:$AT$2,0))/SUM(_xlfn._xlws.FILTER($T793:$AT795,$T$2:$AT$2=H$1))</f>
        <v>5.9552970725187962E-2</v>
      </c>
      <c r="I793" s="14" cm="1">
        <f t="array" ref="I793">INDEX($T793:$AT793,MATCH(I$1,$T$2:$AT$2,0))/SUM(_xlfn._xlws.FILTER($T793:$AT795,$T$2:$AT$2=I$1))</f>
        <v>6.1821724454134405E-2</v>
      </c>
      <c r="J793" s="14" cm="1">
        <f t="array" ref="J793">INDEX($T793:$AT793,MATCH(J$1,$T$2:$AT$2,0))/SUM(_xlfn._xlws.FILTER($T793:$AT795,$T$2:$AT$2=J$1))</f>
        <v>3.7627388233622348E-2</v>
      </c>
      <c r="K793" s="14" cm="1">
        <f t="array" ref="K793">INDEX($T793:$AT793,MATCH(K$1,$T$2:$AT$2,0))/SUM(_xlfn._xlws.FILTER($T793:$AT795,$T$2:$AT$2=K$1))</f>
        <v>3.2495822086337833E-2</v>
      </c>
      <c r="L793" s="14" cm="1">
        <f t="array" ref="L793">INDEX($T793:$AT793,MATCH(L$1,$T$2:$AT$2,0))/SUM(_xlfn._xlws.FILTER($T793:$AT795,$T$2:$AT$2=L$1))</f>
        <v>2.5891849268061325E-2</v>
      </c>
      <c r="M793" s="14" cm="1">
        <f t="array" ref="M793">INDEX($T793:$AT793,MATCH(M$1,$T$2:$AT$2,0))/SUM(_xlfn._xlws.FILTER($T793:$AT795,$T$2:$AT$2=M$1))</f>
        <v>2.1952053844228367E-2</v>
      </c>
      <c r="N793" s="14" cm="1">
        <f t="array" ref="N793">INDEX($T793:$AT793,MATCH(N$1,$T$2:$AT$2,0))/SUM(_xlfn._xlws.FILTER($T793:$AT795,$T$2:$AT$2=N$1))</f>
        <v>1.8534080273563475E-2</v>
      </c>
      <c r="O793" s="14" cm="1">
        <f t="array" ref="O793">INDEX($T793:$AT793,MATCH(O$1,$T$2:$AT$2,0))/SUM(_xlfn._xlws.FILTER($T793:$AT795,$T$2:$AT$2=O$1))</f>
        <v>1.5582114948044415E-2</v>
      </c>
      <c r="P793" s="14" cm="1">
        <f t="array" ref="P793">INDEX($T793:$AT793,MATCH(P$1,$T$2:$AT$2,0))/SUM(_xlfn._xlws.FILTER($T793:$AT795,$T$2:$AT$2=P$1))</f>
        <v>1.3046783804577133E-2</v>
      </c>
      <c r="Q793" s="14" cm="1">
        <f t="array" ref="Q793">INDEX($T793:$AT793,MATCH(Q$1,$T$2:$AT$2,0))/SUM(_xlfn._xlws.FILTER($T793:$AT795,$T$2:$AT$2=Q$1))</f>
        <v>1.0881111416717529E-2</v>
      </c>
      <c r="R793" s="14" cm="1">
        <f t="array" ref="R793">INDEX($T793:$AT793,MATCH(R$1,$T$2:$AT$2,0))/SUM(_xlfn._xlws.FILTER($T793:$AT795,$T$2:$AT$2=R$1))</f>
        <v>9.0409525618156995E-3</v>
      </c>
      <c r="T793" s="5">
        <f>TR!C$247*1000</f>
        <v>1565079.3670000001</v>
      </c>
      <c r="U793" s="5">
        <f>TR!D$247*1000</f>
        <v>1836193.9</v>
      </c>
      <c r="V793" s="5">
        <f>TR!E$247*1000</f>
        <v>2054460.7620000001</v>
      </c>
      <c r="W793" s="5">
        <f>TR!F$247*1000</f>
        <v>1778210.03</v>
      </c>
      <c r="X793" s="5">
        <f>TR!G$247*1000</f>
        <v>1476063.3629999999</v>
      </c>
      <c r="Y793" s="5">
        <f>TR!H$247*1000</f>
        <v>1579927.6099999999</v>
      </c>
      <c r="Z793" s="5">
        <f>TR!I$247*1000</f>
        <v>1215178.6970000002</v>
      </c>
      <c r="AA793" s="5">
        <f>TR!J$247*1000</f>
        <v>1606431.439</v>
      </c>
      <c r="AB793" s="5">
        <f>TR!K$247*1000</f>
        <v>1490861.6410000001</v>
      </c>
      <c r="AC793" s="5">
        <f>TR!L$247*1000</f>
        <v>1028754.6190000001</v>
      </c>
      <c r="AD793" s="5">
        <f>TR!M$247*1000</f>
        <v>919623.82200000004</v>
      </c>
      <c r="AE793" s="5">
        <f>TR!N$247*1000</f>
        <v>888089.402</v>
      </c>
      <c r="AF793" s="5">
        <f>TR!O$247*1000</f>
        <v>840311.97899999993</v>
      </c>
      <c r="AG793" s="5">
        <f>TR!P$247*1000</f>
        <v>1085283.0429999998</v>
      </c>
      <c r="AH793" s="5">
        <f>TR!Q$247*1000</f>
        <v>899935.88699999999</v>
      </c>
      <c r="AI793" s="5">
        <f>TR!R$247*1000</f>
        <v>851017.76099999994</v>
      </c>
      <c r="AJ793" s="5">
        <f>TR!S$247*1000</f>
        <v>826715.09499999997</v>
      </c>
      <c r="AK793" s="5">
        <f>TR!T$247*1000</f>
        <v>801800.61699999997</v>
      </c>
      <c r="AL793" s="5">
        <f>TR!U$247*1000</f>
        <v>801793.70799999998</v>
      </c>
      <c r="AM793" s="5">
        <f>TR!V$247*1000</f>
        <v>765265.69300000009</v>
      </c>
      <c r="AN793" s="5">
        <f>TR!W$247*1000</f>
        <v>676925.40099999995</v>
      </c>
      <c r="AO793" s="41">
        <f t="shared" ref="AO793:AO794" si="1101">AM793*(1+$AV793)^5</f>
        <v>657159.68927999027</v>
      </c>
      <c r="AP793" s="18">
        <f t="shared" ref="AP793:AP794" si="1102">AO793*(1+$AV793)^5</f>
        <v>564325.38550316717</v>
      </c>
      <c r="AQ793" s="18">
        <f t="shared" ref="AQ793:AQ794" si="1103">AP793*(1+$AV793)^5</f>
        <v>484605.41009783914</v>
      </c>
      <c r="AR793" s="18">
        <f t="shared" ref="AR793:AR794" si="1104">AQ793*(1+$AV793)^5</f>
        <v>416147.15468931681</v>
      </c>
      <c r="AS793" s="18">
        <f t="shared" ref="AS793:AS794" si="1105">AR793*(1+$AV793)^5</f>
        <v>357359.7214299576</v>
      </c>
      <c r="AT793" s="18">
        <f t="shared" ref="AT793:AT794" si="1106">AS793*(1+$AV793)^5</f>
        <v>306876.95220657799</v>
      </c>
      <c r="AV793" s="46">
        <f>AV741</f>
        <v>-0.03</v>
      </c>
    </row>
    <row r="794" spans="1:48" x14ac:dyDescent="0.2">
      <c r="A794" s="21" t="str">
        <f t="shared" si="1075"/>
        <v>CIMS.CAN.TR.Transportation Personal.Mode.Intercity LandRail IntercityMarket share</v>
      </c>
      <c r="B794" s="1" t="s">
        <v>384</v>
      </c>
      <c r="C794" s="1" t="s">
        <v>220</v>
      </c>
      <c r="D794" s="1" t="s">
        <v>124</v>
      </c>
      <c r="E794" s="1" t="s">
        <v>72</v>
      </c>
      <c r="G794" s="1" t="s">
        <v>73</v>
      </c>
      <c r="H794" s="14" cm="1">
        <f t="array" ref="H794">INDEX($T794:$AT794,MATCH(H$1,$T$2:$AT$2,0))/SUM(_xlfn._xlws.FILTER($T793:$AT795,$T$2:$AT$2=H$1))</f>
        <v>1.1427363768489518E-2</v>
      </c>
      <c r="I794" s="14" cm="1">
        <f t="array" ref="I794">INDEX($T794:$AT794,MATCH(I$1,$T$2:$AT$2,0))/SUM(_xlfn._xlws.FILTER($T793:$AT795,$T$2:$AT$2=I$1))</f>
        <v>3.7955889629585344E-3</v>
      </c>
      <c r="J794" s="14" cm="1">
        <f t="array" ref="J794">INDEX($T794:$AT794,MATCH(J$1,$T$2:$AT$2,0))/SUM(_xlfn._xlws.FILTER($T793:$AT795,$T$2:$AT$2=J$1))</f>
        <v>4.4876914612042573E-3</v>
      </c>
      <c r="K794" s="14" cm="1">
        <f t="array" ref="K794">INDEX($T794:$AT794,MATCH(K$1,$T$2:$AT$2,0))/SUM(_xlfn._xlws.FILTER($T793:$AT795,$T$2:$AT$2=K$1))</f>
        <v>4.8163676108961611E-3</v>
      </c>
      <c r="L794" s="14" cm="1">
        <f t="array" ref="L794">INDEX($T794:$AT794,MATCH(L$1,$T$2:$AT$2,0))/SUM(_xlfn._xlws.FILTER($T793:$AT795,$T$2:$AT$2=L$1))</f>
        <v>7.4807224142241346E-3</v>
      </c>
      <c r="M794" s="14" cm="1">
        <f t="array" ref="M794">INDEX($T794:$AT794,MATCH(M$1,$T$2:$AT$2,0))/SUM(_xlfn._xlws.FILTER($T793:$AT795,$T$2:$AT$2=M$1))</f>
        <v>7.38579004125536E-3</v>
      </c>
      <c r="N794" s="14" cm="1">
        <f t="array" ref="N794">INDEX($T794:$AT794,MATCH(N$1,$T$2:$AT$2,0))/SUM(_xlfn._xlws.FILTER($T793:$AT795,$T$2:$AT$2=N$1))</f>
        <v>7.2616308370740219E-3</v>
      </c>
      <c r="O794" s="14" cm="1">
        <f t="array" ref="O794">INDEX($T794:$AT794,MATCH(O$1,$T$2:$AT$2,0))/SUM(_xlfn._xlws.FILTER($T793:$AT795,$T$2:$AT$2=O$1))</f>
        <v>7.1093657805651293E-3</v>
      </c>
      <c r="P794" s="14" cm="1">
        <f t="array" ref="P794">INDEX($T794:$AT794,MATCH(P$1,$T$2:$AT$2,0))/SUM(_xlfn._xlws.FILTER($T793:$AT795,$T$2:$AT$2=P$1))</f>
        <v>6.9318514983333921E-3</v>
      </c>
      <c r="Q794" s="14" cm="1">
        <f t="array" ref="Q794">INDEX($T794:$AT794,MATCH(Q$1,$T$2:$AT$2,0))/SUM(_xlfn._xlws.FILTER($T793:$AT795,$T$2:$AT$2=Q$1))</f>
        <v>6.7322520974800399E-3</v>
      </c>
      <c r="R794" s="14" cm="1">
        <f t="array" ref="R794">INDEX($T794:$AT794,MATCH(R$1,$T$2:$AT$2,0))/SUM(_xlfn._xlws.FILTER($T793:$AT795,$T$2:$AT$2=R$1))</f>
        <v>6.5139231748893092E-3</v>
      </c>
      <c r="T794" s="5">
        <f>TR!C$287*1000</f>
        <v>300316.35761374288</v>
      </c>
      <c r="U794" s="5">
        <f>TR!D$287*1000</f>
        <v>251990.26062778026</v>
      </c>
      <c r="V794" s="5">
        <f>TR!E$287*1000</f>
        <v>232304.09420512922</v>
      </c>
      <c r="W794" s="5">
        <f>TR!F$287*1000</f>
        <v>136637.85176657906</v>
      </c>
      <c r="X794" s="5">
        <f>TR!G$287*1000</f>
        <v>92818.568864951259</v>
      </c>
      <c r="Y794" s="5">
        <f>TR!H$287*1000</f>
        <v>97000.784946373577</v>
      </c>
      <c r="Z794" s="5">
        <f>TR!I$287*1000</f>
        <v>88975.107836771727</v>
      </c>
      <c r="AA794" s="5">
        <f>TR!J$287*1000</f>
        <v>83152.410183372151</v>
      </c>
      <c r="AB794" s="5">
        <f>TR!K$287*1000</f>
        <v>132214.60325754905</v>
      </c>
      <c r="AC794" s="5">
        <f>TR!L$287*1000</f>
        <v>93533.87845362915</v>
      </c>
      <c r="AD794" s="5">
        <f>TR!M$287*1000</f>
        <v>109680.42607383817</v>
      </c>
      <c r="AE794" s="5">
        <f>TR!N$287*1000</f>
        <v>127457.69985494573</v>
      </c>
      <c r="AF794" s="5">
        <f>TR!O$287*1000</f>
        <v>124594.26224244517</v>
      </c>
      <c r="AG794" s="5">
        <f>TR!P$287*1000</f>
        <v>99997.499100540837</v>
      </c>
      <c r="AH794" s="5">
        <f>TR!Q$287*1000</f>
        <v>117985.01602802142</v>
      </c>
      <c r="AI794" s="5">
        <f>TR!R$287*1000</f>
        <v>126133.58017186547</v>
      </c>
      <c r="AJ794" s="5">
        <f>TR!S$287*1000</f>
        <v>169817.42307051015</v>
      </c>
      <c r="AK794" s="5">
        <f>TR!T$287*1000</f>
        <v>224407.69685415053</v>
      </c>
      <c r="AL794" s="5">
        <f>TR!U$287*1000</f>
        <v>200998.79803871436</v>
      </c>
      <c r="AM794" s="5">
        <f>TR!V$287*1000</f>
        <v>221102.02184451814</v>
      </c>
      <c r="AN794" s="5">
        <f>TR!W$287*1000</f>
        <v>30485.252960172227</v>
      </c>
      <c r="AO794" s="41">
        <f t="shared" si="1101"/>
        <v>221102.02184451814</v>
      </c>
      <c r="AP794" s="18">
        <f t="shared" si="1102"/>
        <v>221102.02184451814</v>
      </c>
      <c r="AQ794" s="18">
        <f t="shared" si="1103"/>
        <v>221102.02184451814</v>
      </c>
      <c r="AR794" s="18">
        <f t="shared" si="1104"/>
        <v>221102.02184451814</v>
      </c>
      <c r="AS794" s="18">
        <f t="shared" si="1105"/>
        <v>221102.02184451814</v>
      </c>
      <c r="AT794" s="18">
        <f t="shared" si="1106"/>
        <v>221102.02184451814</v>
      </c>
      <c r="AV794" s="46">
        <f>AV742</f>
        <v>0</v>
      </c>
    </row>
    <row r="795" spans="1:48" x14ac:dyDescent="0.2">
      <c r="A795" s="21" t="str">
        <f t="shared" si="1075"/>
        <v>CIMS.CAN.TR.Transportation Personal.Mode.Intercity LandPassenger Vehicle IntercityMarket share</v>
      </c>
      <c r="B795" s="1" t="s">
        <v>384</v>
      </c>
      <c r="C795" s="1" t="s">
        <v>220</v>
      </c>
      <c r="D795" s="1" t="s">
        <v>125</v>
      </c>
      <c r="E795" s="1" t="s">
        <v>72</v>
      </c>
      <c r="G795" s="1" t="s">
        <v>73</v>
      </c>
      <c r="H795" s="14" cm="1">
        <f t="array" ref="H795">INDEX($T795:$AT795,MATCH(H$1,$T$2:$AT$2,0))/SUM(_xlfn._xlws.FILTER($T793:$AT795,$T$2:$AT$2=H$1))</f>
        <v>0.92901966550632242</v>
      </c>
      <c r="I795" s="14" cm="1">
        <f t="array" ref="I795">INDEX($T795:$AT795,MATCH(I$1,$T$2:$AT$2,0))/SUM(_xlfn._xlws.FILTER($T793:$AT795,$T$2:$AT$2=I$1))</f>
        <v>0.93438268658290702</v>
      </c>
      <c r="J795" s="14" cm="1">
        <f t="array" ref="J795">INDEX($T795:$AT795,MATCH(J$1,$T$2:$AT$2,0))/SUM(_xlfn._xlws.FILTER($T793:$AT795,$T$2:$AT$2=J$1))</f>
        <v>0.95788492030517336</v>
      </c>
      <c r="K795" s="14" cm="1">
        <f t="array" ref="K795">INDEX($T795:$AT795,MATCH(K$1,$T$2:$AT$2,0))/SUM(_xlfn._xlws.FILTER($T793:$AT795,$T$2:$AT$2=K$1))</f>
        <v>0.96268781030276607</v>
      </c>
      <c r="L795" s="14" cm="1">
        <f t="array" ref="L795">INDEX($T795:$AT795,MATCH(L$1,$T$2:$AT$2,0))/SUM(_xlfn._xlws.FILTER($T793:$AT795,$T$2:$AT$2=L$1))</f>
        <v>0.96662742831771453</v>
      </c>
      <c r="M795" s="14" cm="1">
        <f t="array" ref="M795">INDEX($T795:$AT795,MATCH(M$1,$T$2:$AT$2,0))/SUM(_xlfn._xlws.FILTER($T793:$AT795,$T$2:$AT$2=M$1))</f>
        <v>0.97066215611451623</v>
      </c>
      <c r="N795" s="14" cm="1">
        <f t="array" ref="N795">INDEX($T795:$AT795,MATCH(N$1,$T$2:$AT$2,0))/SUM(_xlfn._xlws.FILTER($T793:$AT795,$T$2:$AT$2=N$1))</f>
        <v>0.9742042888893625</v>
      </c>
      <c r="O795" s="14" cm="1">
        <f t="array" ref="O795">INDEX($T795:$AT795,MATCH(O$1,$T$2:$AT$2,0))/SUM(_xlfn._xlws.FILTER($T793:$AT795,$T$2:$AT$2=O$1))</f>
        <v>0.9773085192713904</v>
      </c>
      <c r="P795" s="14" cm="1">
        <f t="array" ref="P795">INDEX($T795:$AT795,MATCH(P$1,$T$2:$AT$2,0))/SUM(_xlfn._xlws.FILTER($T793:$AT795,$T$2:$AT$2=P$1))</f>
        <v>0.98002136469708956</v>
      </c>
      <c r="Q795" s="14" cm="1">
        <f t="array" ref="Q795">INDEX($T795:$AT795,MATCH(Q$1,$T$2:$AT$2,0))/SUM(_xlfn._xlws.FILTER($T793:$AT795,$T$2:$AT$2=Q$1))</f>
        <v>0.98238663648580238</v>
      </c>
      <c r="R795" s="14" cm="1">
        <f t="array" ref="R795">INDEX($T795:$AT795,MATCH(R$1,$T$2:$AT$2,0))/SUM(_xlfn._xlws.FILTER($T793:$AT795,$T$2:$AT$2=R$1))</f>
        <v>0.984445124263295</v>
      </c>
      <c r="T795" s="5">
        <f>T805*TR!C$77+T807*TR!C$112+TR!C$142*1000-SUM(T788,T789)</f>
        <v>24415062.629381496</v>
      </c>
      <c r="U795" s="5">
        <f>U805*TR!D$77+U807*TR!D$112+TR!D$142*1000-SUM(U788,U789)</f>
        <v>23903993.783868529</v>
      </c>
      <c r="V795" s="5">
        <f>V805*TR!E$77+V807*TR!E$112+TR!E$142*1000-SUM(V788,V789)</f>
        <v>24261400.109635379</v>
      </c>
      <c r="W795" s="5">
        <f>W805*TR!F$77+W807*TR!F$112+TR!F$142*1000-SUM(W788,W789)</f>
        <v>23993234.958889842</v>
      </c>
      <c r="X795" s="5">
        <f>X805*TR!G$77+X807*TR!G$112+TR!G$142*1000-SUM(X788,X789)</f>
        <v>25049437.774803802</v>
      </c>
      <c r="Y795" s="5">
        <f>Y805*TR!H$77+Y807*TR!H$112+TR!H$142*1000-SUM(Y788,Y789)</f>
        <v>23879259.562446333</v>
      </c>
      <c r="Z795" s="5">
        <f>Z805*TR!I$77+Z807*TR!I$112+TR!I$142*1000-SUM(Z788,Z789)</f>
        <v>22409251.907105353</v>
      </c>
      <c r="AA795" s="5">
        <f>AA805*TR!J$77+AA807*TR!J$112+TR!J$142*1000-SUM(AA788,AA789)</f>
        <v>23881582.220757816</v>
      </c>
      <c r="AB795" s="5">
        <f>AB805*TR!K$77+AB807*TR!K$112+TR!K$142*1000-SUM(AB788,AB789)</f>
        <v>22915311.234040476</v>
      </c>
      <c r="AC795" s="5">
        <f>AC805*TR!L$77+AC807*TR!L$112+TR!L$142*1000-SUM(AC788,AC789)</f>
        <v>23038053.418239541</v>
      </c>
      <c r="AD795" s="5">
        <f>AD805*TR!M$77+AD807*TR!M$112+TR!M$142*1000-SUM(AD788,AD789)</f>
        <v>23410973.570046436</v>
      </c>
      <c r="AE795" s="5">
        <f>AE805*TR!N$77+AE807*TR!N$112+TR!N$142*1000-SUM(AE788,AE789)</f>
        <v>21952153.95221667</v>
      </c>
      <c r="AF795" s="5">
        <f>AF805*TR!O$77+AF807*TR!O$112+TR!O$142*1000-SUM(AF788,AF789)</f>
        <v>22789779.612493165</v>
      </c>
      <c r="AG795" s="5">
        <f>AG805*TR!P$77+AG807*TR!P$112+TR!P$142*1000-SUM(AG788,AG789)</f>
        <v>23488155.237850063</v>
      </c>
      <c r="AH795" s="5">
        <f>AH805*TR!Q$77+AH807*TR!Q$112+TR!Q$142*1000-SUM(AH788,AH789)</f>
        <v>24153848.68798032</v>
      </c>
      <c r="AI795" s="5">
        <f>AI805*TR!R$77+AI807*TR!R$112+TR!R$142*1000-SUM(AI788,AI789)</f>
        <v>25211377.102236617</v>
      </c>
      <c r="AJ795" s="5">
        <f>AJ805*TR!S$77+AJ807*TR!S$112+TR!S$142*1000-SUM(AJ788,AJ789)</f>
        <v>27813203.019934647</v>
      </c>
      <c r="AK795" s="5">
        <f>AK805*TR!T$77+AK807*TR!T$112+TR!T$142*1000-SUM(AK788,AK789)</f>
        <v>28122662.301867135</v>
      </c>
      <c r="AL795" s="5">
        <f>AL805*TR!U$77+AL807*TR!U$112+TR!U$142*1000-SUM(AL788,AL789)</f>
        <v>28659616.306792438</v>
      </c>
      <c r="AM795" s="5">
        <f>AM805*TR!V$77+AM807*TR!V$112+TR!V$142*1000-SUM(AM788,AM789)</f>
        <v>28569871.589544885</v>
      </c>
      <c r="AN795" s="5">
        <f>AN805*TR!W$77+AN807*TR!W$112+TR!W$142*1000-SUM(AN788,AN789)</f>
        <v>25844980.951018997</v>
      </c>
      <c r="AO795" s="48">
        <f>AO805*TR!$W$77+AO807*TR!$W$112+TR!$W$142*1000-SUM(AO788,AO789)</f>
        <v>29057875.1963007</v>
      </c>
      <c r="AP795" s="48">
        <f>AP805*TR!$W$77+AP807*TR!$W$112+TR!$W$142*1000-SUM(AP788,AP789)</f>
        <v>29662556.909851268</v>
      </c>
      <c r="AQ795" s="48">
        <f>AQ805*TR!$W$77+AQ807*TR!$W$112+TR!$W$142*1000-SUM(AQ788,AQ789)</f>
        <v>30394397.509759285</v>
      </c>
      <c r="AR795" s="48">
        <f>AR805*TR!$W$77+AR807*TR!$W$112+TR!$W$142*1000-SUM(AR788,AR789)</f>
        <v>31259282.637178153</v>
      </c>
      <c r="AS795" s="48">
        <f>AS805*TR!$W$77+AS807*TR!$W$112+TR!$W$142*1000-SUM(AS788,AS789)</f>
        <v>32263745.982024342</v>
      </c>
      <c r="AT795" s="48">
        <f>AT805*TR!$W$77+AT807*TR!$W$112+TR!$W$142*1000-SUM(AT788,AT789)</f>
        <v>33415009.89889878</v>
      </c>
    </row>
    <row r="796" spans="1:48" x14ac:dyDescent="0.2">
      <c r="A796" s="21" t="str">
        <f t="shared" si="1075"/>
        <v>CIMS.CAN.TR.Transportation Personal.Mode.Intercity LandPassenger Vehicle IntercityService requestedCIMS.CAN.TR.Transportation Personal.Passenger Vehicles</v>
      </c>
      <c r="B796" s="1" t="s">
        <v>384</v>
      </c>
      <c r="C796" s="1" t="s">
        <v>220</v>
      </c>
      <c r="D796" s="1" t="s">
        <v>125</v>
      </c>
      <c r="E796" s="1" t="s">
        <v>71</v>
      </c>
      <c r="F796" s="1" t="s">
        <v>386</v>
      </c>
      <c r="G796" s="1" t="s">
        <v>157</v>
      </c>
      <c r="H796" s="14">
        <f>AVERAGE(T796:AN796)</f>
        <v>0.78808545895363147</v>
      </c>
      <c r="I796" s="14"/>
      <c r="J796" s="14"/>
      <c r="K796" s="14"/>
      <c r="L796" s="14"/>
      <c r="M796" s="14"/>
      <c r="N796" s="14"/>
      <c r="O796" s="14"/>
      <c r="P796" s="14"/>
      <c r="Q796" s="14"/>
      <c r="R796" s="14"/>
      <c r="T796" s="14">
        <f>((T805*Inputs!D$67+T807*Inputs!D$69)*$H791+(T805*Inputs!D$68+T807*Inputs!D$70)*$H792)/SUM(T805:T808)</f>
        <v>0.79135822051073479</v>
      </c>
      <c r="U796" s="14">
        <f>((U805*Inputs!E$67+U807*Inputs!E$69)*$H791+(U805*Inputs!E$68+U807*Inputs!E$70)*$H792)/SUM(U805:U808)</f>
        <v>0.79106972998234359</v>
      </c>
      <c r="V796" s="14">
        <f>((V805*Inputs!F$67+V807*Inputs!F$69)*$H791+(V805*Inputs!F$68+V807*Inputs!F$70)*$H792)/SUM(V805:V808)</f>
        <v>0.79081930424419433</v>
      </c>
      <c r="W796" s="14">
        <f>((W805*Inputs!G$67+W807*Inputs!G$69)*$H791+(W805*Inputs!G$68+W807*Inputs!G$70)*$H792)/SUM(W805:W808)</f>
        <v>0.79048829718818869</v>
      </c>
      <c r="X796" s="14">
        <f>((X805*Inputs!H$67+X807*Inputs!H$69)*$H791+(X805*Inputs!H$68+X807*Inputs!H$70)*$H792)/SUM(X805:X808)</f>
        <v>0.79027024726282058</v>
      </c>
      <c r="Y796" s="14">
        <f>((Y805*Inputs!I$67+Y807*Inputs!I$69)*$H791+(Y805*Inputs!I$68+Y807*Inputs!I$70)*$H792)/SUM(Y805:Y808)</f>
        <v>0.78997008741709585</v>
      </c>
      <c r="Z796" s="14">
        <f>((Z805*Inputs!J$67+Z807*Inputs!J$69)*$H791+(Z805*Inputs!J$68+Z807*Inputs!J$70)*$H792)/SUM(Z805:Z808)</f>
        <v>0.79025611218737191</v>
      </c>
      <c r="AA796" s="14">
        <f>((AA805*Inputs!K$67+AA807*Inputs!K$69)*$H791+(AA805*Inputs!K$68+AA807*Inputs!K$70)*$H792)/SUM(AA805:AA808)</f>
        <v>0.78998533702007745</v>
      </c>
      <c r="AB796" s="14">
        <f>((AB805*Inputs!L$67+AB807*Inputs!L$69)*$H791+(AB805*Inputs!L$68+AB807*Inputs!L$70)*$H792)/SUM(AB805:AB808)</f>
        <v>0.78968756230479398</v>
      </c>
      <c r="AC796" s="14">
        <f>((AC805*Inputs!M$67+AC807*Inputs!M$69)*$H791+(AC805*Inputs!M$68+AC807*Inputs!M$70)*$H792)/SUM(AC805:AC808)</f>
        <v>0.78929630158310726</v>
      </c>
      <c r="AD796" s="14">
        <f>((AD805*Inputs!N$67+AD807*Inputs!N$69)*$H791+(AD805*Inputs!N$68+AD807*Inputs!N$70)*$H792)/SUM(AD805:AD808)</f>
        <v>0.78875314928211993</v>
      </c>
      <c r="AE796" s="14">
        <f>((AE805*Inputs!O$67+AE807*Inputs!O$69)*$H791+(AE805*Inputs!O$68+AE807*Inputs!O$70)*$H792)/SUM(AE805:AE808)</f>
        <v>0.78824913029938104</v>
      </c>
      <c r="AF796" s="14">
        <f>((AF805*Inputs!P$67+AF807*Inputs!P$69)*$H791+(AF805*Inputs!P$68+AF807*Inputs!P$70)*$H792)/SUM(AF805:AF808)</f>
        <v>0.78796969316657883</v>
      </c>
      <c r="AG796" s="14">
        <f>((AG805*Inputs!Q$67+AG807*Inputs!Q$69)*$H791+(AG805*Inputs!Q$68+AG807*Inputs!Q$70)*$H792)/SUM(AG805:AG808)</f>
        <v>0.78747963254048692</v>
      </c>
      <c r="AH796" s="14">
        <f>((AH805*Inputs!R$67+AH807*Inputs!R$69)*$H791+(AH805*Inputs!R$68+AH807*Inputs!R$70)*$H792)/SUM(AH805:AH808)</f>
        <v>0.78689711520694627</v>
      </c>
      <c r="AI796" s="14">
        <f>((AI805*Inputs!S$67+AI807*Inputs!S$69)*$H791+(AI805*Inputs!S$68+AI807*Inputs!S$70)*$H792)/SUM(AI805:AI808)</f>
        <v>0.78639369715906071</v>
      </c>
      <c r="AJ796" s="14">
        <f>((AJ805*Inputs!T$67+AJ807*Inputs!T$69)*$H791+(AJ805*Inputs!T$68+AJ807*Inputs!T$70)*$H792)/SUM(AJ805:AJ808)</f>
        <v>0.78558952310274965</v>
      </c>
      <c r="AK796" s="14">
        <f>((AK805*Inputs!U$67+AK807*Inputs!U$69)*$H791+(AK805*Inputs!U$68+AK807*Inputs!U$70)*$H792)/SUM(AK805:AK808)</f>
        <v>0.7848669843727315</v>
      </c>
      <c r="AL796" s="14">
        <f>((AL805*Inputs!V$67+AL807*Inputs!V$69)*$H791+(AL805*Inputs!V$68+AL807*Inputs!V$70)*$H792)/SUM(AL805:AL808)</f>
        <v>0.78420873075691</v>
      </c>
      <c r="AM796" s="14">
        <f>((AM805*Inputs!W$67+AM807*Inputs!W$69)*$H791+(AM805*Inputs!W$68+AM807*Inputs!W$70)*$H792)/SUM(AM805:AM808)</f>
        <v>0.78353841901036536</v>
      </c>
      <c r="AN796" s="14">
        <f>((AN805*Inputs!X$67+AN807*Inputs!X$69)*$H791+(AN805*Inputs!X$68+AN807*Inputs!X$70)*$H792)/SUM(AN805:AN808)</f>
        <v>0.78264736342820096</v>
      </c>
      <c r="AO796" s="35"/>
      <c r="AP796" s="35"/>
      <c r="AQ796" s="35"/>
      <c r="AR796" s="35"/>
      <c r="AS796" s="35"/>
      <c r="AT796" s="35"/>
    </row>
    <row r="797" spans="1:48" x14ac:dyDescent="0.2">
      <c r="A797" s="21" t="str">
        <f t="shared" si="1075"/>
        <v>CIMS.CAN.TR.Transportation Personal.Passenger VehiclesCar_smallOutput</v>
      </c>
      <c r="B797" s="1" t="s">
        <v>386</v>
      </c>
      <c r="C797" s="1" t="s">
        <v>220</v>
      </c>
      <c r="D797" s="1" t="s">
        <v>158</v>
      </c>
      <c r="E797" s="1" t="s">
        <v>78</v>
      </c>
      <c r="G797" s="1" t="s">
        <v>157</v>
      </c>
      <c r="H797" s="14">
        <f t="shared" ref="H797:H800" si="1107">T797</f>
        <v>13.590817250000002</v>
      </c>
      <c r="I797" s="14"/>
      <c r="J797" s="14"/>
      <c r="K797" s="14"/>
      <c r="L797" s="14"/>
      <c r="M797" s="14"/>
      <c r="N797" s="14"/>
      <c r="O797" s="14"/>
      <c r="P797" s="14"/>
      <c r="Q797" s="14"/>
      <c r="R797" s="14"/>
      <c r="T797" s="14">
        <f>AVERAGE(TR!C$75:V$75)/1000</f>
        <v>13.590817250000002</v>
      </c>
      <c r="U797" s="14"/>
      <c r="V797" s="5"/>
      <c r="W797" s="5"/>
      <c r="X797" s="5"/>
      <c r="Y797" s="5"/>
      <c r="Z797" s="5"/>
      <c r="AA797" s="5"/>
      <c r="AB797" s="5"/>
      <c r="AC797" s="5"/>
      <c r="AD797" s="5"/>
      <c r="AE797" s="5"/>
      <c r="AF797" s="5"/>
      <c r="AG797" s="5"/>
      <c r="AH797" s="5"/>
      <c r="AI797" s="5"/>
      <c r="AJ797" s="5"/>
      <c r="AK797" s="5"/>
      <c r="AL797" s="5"/>
      <c r="AM797" s="5"/>
      <c r="AN797" s="5"/>
      <c r="AO797" s="18"/>
      <c r="AP797" s="18"/>
      <c r="AQ797" s="18"/>
      <c r="AR797" s="18"/>
      <c r="AS797" s="18"/>
      <c r="AT797" s="18"/>
    </row>
    <row r="798" spans="1:48" x14ac:dyDescent="0.2">
      <c r="A798" s="21" t="str">
        <f t="shared" si="1075"/>
        <v>CIMS.CAN.TR.Transportation Personal.Passenger VehiclesCar_largeOutput</v>
      </c>
      <c r="B798" s="1" t="s">
        <v>386</v>
      </c>
      <c r="C798" s="1" t="s">
        <v>220</v>
      </c>
      <c r="D798" s="1" t="s">
        <v>159</v>
      </c>
      <c r="E798" s="1" t="s">
        <v>78</v>
      </c>
      <c r="G798" s="1" t="s">
        <v>157</v>
      </c>
      <c r="H798" s="14">
        <f t="shared" si="1107"/>
        <v>13.590817250000002</v>
      </c>
      <c r="I798" s="14"/>
      <c r="J798" s="14"/>
      <c r="K798" s="14"/>
      <c r="L798" s="14"/>
      <c r="M798" s="14"/>
      <c r="N798" s="14"/>
      <c r="O798" s="14"/>
      <c r="P798" s="14"/>
      <c r="Q798" s="14"/>
      <c r="R798" s="14"/>
      <c r="T798" s="14">
        <f>AVERAGE(TR!C$75:V$75)/1000</f>
        <v>13.590817250000002</v>
      </c>
      <c r="U798" s="14"/>
      <c r="V798" s="5"/>
      <c r="W798" s="5"/>
      <c r="X798" s="5"/>
      <c r="Y798" s="5"/>
      <c r="Z798" s="5"/>
      <c r="AA798" s="5"/>
      <c r="AB798" s="5"/>
      <c r="AC798" s="5"/>
      <c r="AD798" s="5"/>
      <c r="AE798" s="5"/>
      <c r="AF798" s="5"/>
      <c r="AG798" s="5"/>
      <c r="AH798" s="5"/>
      <c r="AI798" s="5"/>
      <c r="AJ798" s="5"/>
      <c r="AK798" s="5"/>
      <c r="AL798" s="5"/>
      <c r="AM798" s="5"/>
      <c r="AN798" s="5"/>
      <c r="AO798" s="18"/>
      <c r="AP798" s="18"/>
      <c r="AQ798" s="18"/>
      <c r="AR798" s="18"/>
      <c r="AS798" s="18"/>
      <c r="AT798" s="18"/>
    </row>
    <row r="799" spans="1:48" x14ac:dyDescent="0.2">
      <c r="A799" s="21" t="str">
        <f t="shared" si="1075"/>
        <v>CIMS.CAN.TR.Transportation Personal.Passenger VehiclesLight Truck_smallOutput</v>
      </c>
      <c r="B799" s="1" t="s">
        <v>386</v>
      </c>
      <c r="C799" s="1" t="s">
        <v>220</v>
      </c>
      <c r="D799" s="1" t="s">
        <v>160</v>
      </c>
      <c r="E799" s="1" t="s">
        <v>78</v>
      </c>
      <c r="G799" s="1" t="s">
        <v>157</v>
      </c>
      <c r="H799" s="14">
        <f t="shared" si="1107"/>
        <v>15.063131511599998</v>
      </c>
      <c r="I799" s="14"/>
      <c r="J799" s="14"/>
      <c r="K799" s="14"/>
      <c r="L799" s="14"/>
      <c r="M799" s="14"/>
      <c r="N799" s="14"/>
      <c r="O799" s="14"/>
      <c r="P799" s="14"/>
      <c r="Q799" s="14"/>
      <c r="R799" s="14"/>
      <c r="T799" s="14">
        <f>AVERAGE(TR!C$110:V$110)/1000</f>
        <v>15.063131511599998</v>
      </c>
      <c r="U799" s="14"/>
      <c r="V799" s="5"/>
      <c r="W799" s="5"/>
      <c r="X799" s="5"/>
      <c r="Y799" s="5"/>
      <c r="Z799" s="5"/>
      <c r="AA799" s="5"/>
      <c r="AB799" s="5"/>
      <c r="AC799" s="5"/>
      <c r="AD799" s="5"/>
      <c r="AE799" s="5"/>
      <c r="AF799" s="5"/>
      <c r="AG799" s="5"/>
      <c r="AH799" s="5"/>
      <c r="AI799" s="5"/>
      <c r="AJ799" s="5"/>
      <c r="AK799" s="5"/>
      <c r="AL799" s="5"/>
      <c r="AM799" s="5"/>
      <c r="AN799" s="5"/>
      <c r="AO799" s="18"/>
      <c r="AP799" s="18"/>
      <c r="AQ799" s="18"/>
      <c r="AR799" s="18"/>
      <c r="AS799" s="18"/>
      <c r="AT799" s="18"/>
    </row>
    <row r="800" spans="1:48" x14ac:dyDescent="0.2">
      <c r="A800" s="21" t="str">
        <f t="shared" si="1075"/>
        <v>CIMS.CAN.TR.Transportation Personal.Passenger VehiclesLight Truck_largeOutput</v>
      </c>
      <c r="B800" s="1" t="s">
        <v>386</v>
      </c>
      <c r="C800" s="1" t="s">
        <v>220</v>
      </c>
      <c r="D800" s="1" t="s">
        <v>161</v>
      </c>
      <c r="E800" s="1" t="s">
        <v>78</v>
      </c>
      <c r="G800" s="1" t="s">
        <v>157</v>
      </c>
      <c r="H800" s="14">
        <f t="shared" si="1107"/>
        <v>15.063131511599998</v>
      </c>
      <c r="I800" s="14"/>
      <c r="J800" s="14"/>
      <c r="K800" s="14"/>
      <c r="L800" s="14"/>
      <c r="M800" s="14"/>
      <c r="N800" s="14"/>
      <c r="O800" s="14"/>
      <c r="P800" s="14"/>
      <c r="Q800" s="14"/>
      <c r="R800" s="14"/>
      <c r="T800" s="14">
        <f>AVERAGE(TR!C$110:V$110)/1000</f>
        <v>15.063131511599998</v>
      </c>
      <c r="U800" s="14"/>
      <c r="V800" s="5"/>
      <c r="W800" s="5"/>
      <c r="X800" s="5"/>
      <c r="Y800" s="5"/>
      <c r="Z800" s="5"/>
      <c r="AA800" s="5"/>
      <c r="AB800" s="5"/>
      <c r="AC800" s="5"/>
      <c r="AD800" s="5"/>
      <c r="AE800" s="5"/>
      <c r="AF800" s="5"/>
      <c r="AG800" s="5"/>
      <c r="AH800" s="5"/>
      <c r="AI800" s="5"/>
      <c r="AJ800" s="5"/>
      <c r="AK800" s="5"/>
      <c r="AL800" s="5"/>
      <c r="AM800" s="5"/>
      <c r="AN800" s="5"/>
      <c r="AO800" s="18"/>
      <c r="AP800" s="18"/>
      <c r="AQ800" s="18"/>
      <c r="AR800" s="18"/>
      <c r="AS800" s="18"/>
      <c r="AT800" s="18"/>
    </row>
    <row r="801" spans="1:48" x14ac:dyDescent="0.2">
      <c r="A801" s="21" t="str">
        <f t="shared" si="1075"/>
        <v>CIMS.CAN.TR.Transportation Personal.Passenger VehiclesCar_smallService requestedCIMS.CAN.TR.Transportation Personal.Passenger Vehicle Motors</v>
      </c>
      <c r="B801" s="1" t="s">
        <v>386</v>
      </c>
      <c r="C801" s="1" t="s">
        <v>220</v>
      </c>
      <c r="D801" s="1" t="s">
        <v>158</v>
      </c>
      <c r="E801" s="1" t="s">
        <v>71</v>
      </c>
      <c r="F801" s="1" t="s">
        <v>387</v>
      </c>
      <c r="G801" s="1" t="s">
        <v>222</v>
      </c>
      <c r="H801" s="14">
        <f>Inputs!$C$46*10</f>
        <v>8</v>
      </c>
      <c r="I801" s="14"/>
      <c r="J801" s="14"/>
      <c r="K801" s="14"/>
      <c r="L801" s="14"/>
      <c r="M801" s="14"/>
      <c r="N801" s="14"/>
      <c r="O801" s="14"/>
      <c r="P801" s="14"/>
      <c r="Q801" s="14"/>
      <c r="R801" s="14"/>
      <c r="T801" s="14"/>
      <c r="U801" s="14"/>
      <c r="V801" s="5"/>
      <c r="W801" s="5"/>
      <c r="X801" s="5"/>
      <c r="Y801" s="5"/>
      <c r="Z801" s="5"/>
      <c r="AA801" s="5"/>
      <c r="AB801" s="5"/>
      <c r="AC801" s="5"/>
      <c r="AD801" s="5"/>
      <c r="AE801" s="5"/>
      <c r="AF801" s="5"/>
      <c r="AG801" s="5"/>
      <c r="AH801" s="5"/>
      <c r="AI801" s="5"/>
      <c r="AJ801" s="5"/>
      <c r="AK801" s="5"/>
      <c r="AL801" s="5"/>
      <c r="AM801" s="5"/>
      <c r="AN801" s="5"/>
      <c r="AO801" s="18"/>
      <c r="AP801" s="18"/>
      <c r="AQ801" s="18"/>
      <c r="AR801" s="18"/>
      <c r="AS801" s="18"/>
      <c r="AT801" s="18"/>
    </row>
    <row r="802" spans="1:48" x14ac:dyDescent="0.2">
      <c r="A802" s="21" t="str">
        <f t="shared" si="1075"/>
        <v>CIMS.CAN.TR.Transportation Personal.Passenger VehiclesCar_largeService requestedCIMS.CAN.TR.Transportation Personal.Passenger Vehicle Motors</v>
      </c>
      <c r="B802" s="1" t="s">
        <v>386</v>
      </c>
      <c r="C802" s="1" t="s">
        <v>220</v>
      </c>
      <c r="D802" s="1" t="s">
        <v>159</v>
      </c>
      <c r="E802" s="1" t="s">
        <v>71</v>
      </c>
      <c r="F802" s="1" t="s">
        <v>387</v>
      </c>
      <c r="G802" s="1" t="s">
        <v>222</v>
      </c>
      <c r="H802" s="14">
        <f>Inputs!$C$47*10</f>
        <v>10</v>
      </c>
      <c r="I802" s="14"/>
      <c r="J802" s="14"/>
      <c r="K802" s="14"/>
      <c r="L802" s="14"/>
      <c r="M802" s="14"/>
      <c r="N802" s="14"/>
      <c r="O802" s="14"/>
      <c r="P802" s="14"/>
      <c r="Q802" s="14"/>
      <c r="R802" s="14"/>
      <c r="T802" s="14"/>
      <c r="U802" s="14"/>
      <c r="V802" s="5"/>
      <c r="W802" s="5"/>
      <c r="X802" s="5"/>
      <c r="Y802" s="5"/>
      <c r="Z802" s="5"/>
      <c r="AA802" s="5"/>
      <c r="AB802" s="5"/>
      <c r="AC802" s="5"/>
      <c r="AD802" s="5"/>
      <c r="AE802" s="5"/>
      <c r="AF802" s="5"/>
      <c r="AG802" s="5"/>
      <c r="AH802" s="5"/>
      <c r="AI802" s="5"/>
      <c r="AJ802" s="5"/>
      <c r="AK802" s="5"/>
      <c r="AL802" s="5"/>
      <c r="AM802" s="5"/>
      <c r="AN802" s="5"/>
      <c r="AO802" s="18"/>
      <c r="AP802" s="18"/>
      <c r="AQ802" s="18"/>
      <c r="AR802" s="18"/>
      <c r="AS802" s="18"/>
      <c r="AT802" s="18"/>
    </row>
    <row r="803" spans="1:48" x14ac:dyDescent="0.2">
      <c r="A803" s="21" t="str">
        <f t="shared" si="1075"/>
        <v>CIMS.CAN.TR.Transportation Personal.Passenger VehiclesLight Truck_smallService requestedCIMS.CAN.TR.Transportation Personal.Passenger Vehicle Motors</v>
      </c>
      <c r="B803" s="1" t="s">
        <v>386</v>
      </c>
      <c r="C803" s="1" t="s">
        <v>220</v>
      </c>
      <c r="D803" s="1" t="s">
        <v>160</v>
      </c>
      <c r="E803" s="1" t="s">
        <v>71</v>
      </c>
      <c r="F803" s="1" t="s">
        <v>387</v>
      </c>
      <c r="G803" s="1" t="s">
        <v>222</v>
      </c>
      <c r="H803" s="14">
        <f>Inputs!$C$48*10</f>
        <v>9</v>
      </c>
      <c r="I803" s="14"/>
      <c r="J803" s="14"/>
      <c r="K803" s="14"/>
      <c r="L803" s="14"/>
      <c r="M803" s="14"/>
      <c r="N803" s="14"/>
      <c r="O803" s="14"/>
      <c r="P803" s="14"/>
      <c r="Q803" s="14"/>
      <c r="R803" s="14"/>
      <c r="T803" s="14"/>
      <c r="U803" s="14"/>
      <c r="V803" s="5"/>
      <c r="W803" s="5"/>
      <c r="X803" s="5"/>
      <c r="Y803" s="5"/>
      <c r="Z803" s="5"/>
      <c r="AA803" s="5"/>
      <c r="AB803" s="5"/>
      <c r="AC803" s="5"/>
      <c r="AD803" s="5"/>
      <c r="AE803" s="5"/>
      <c r="AF803" s="5"/>
      <c r="AG803" s="5"/>
      <c r="AH803" s="5"/>
      <c r="AI803" s="5"/>
      <c r="AJ803" s="5"/>
      <c r="AK803" s="5"/>
      <c r="AL803" s="5"/>
      <c r="AM803" s="5"/>
      <c r="AN803" s="5"/>
      <c r="AO803" s="18"/>
      <c r="AP803" s="18"/>
      <c r="AQ803" s="18"/>
      <c r="AR803" s="18"/>
      <c r="AS803" s="18"/>
      <c r="AT803" s="18"/>
    </row>
    <row r="804" spans="1:48" x14ac:dyDescent="0.2">
      <c r="A804" s="21" t="str">
        <f t="shared" si="1075"/>
        <v>CIMS.CAN.TR.Transportation Personal.Passenger VehiclesLight Truck_largeService requestedCIMS.CAN.TR.Transportation Personal.Passenger Vehicle Motors</v>
      </c>
      <c r="B804" s="1" t="s">
        <v>386</v>
      </c>
      <c r="C804" s="1" t="s">
        <v>220</v>
      </c>
      <c r="D804" s="1" t="s">
        <v>161</v>
      </c>
      <c r="E804" s="1" t="s">
        <v>71</v>
      </c>
      <c r="F804" s="1" t="s">
        <v>387</v>
      </c>
      <c r="G804" s="1" t="s">
        <v>222</v>
      </c>
      <c r="H804" s="14">
        <f>Inputs!$C$49*10</f>
        <v>13</v>
      </c>
      <c r="I804" s="14"/>
      <c r="J804" s="14"/>
      <c r="K804" s="14"/>
      <c r="L804" s="14"/>
      <c r="M804" s="14"/>
      <c r="N804" s="14"/>
      <c r="O804" s="14"/>
      <c r="P804" s="14"/>
      <c r="Q804" s="14"/>
      <c r="R804" s="14"/>
      <c r="T804" s="14"/>
      <c r="U804" s="14"/>
      <c r="V804" s="5"/>
      <c r="W804" s="5"/>
      <c r="X804" s="5"/>
      <c r="Y804" s="5"/>
      <c r="Z804" s="5"/>
      <c r="AA804" s="5"/>
      <c r="AB804" s="5"/>
      <c r="AC804" s="5"/>
      <c r="AD804" s="5"/>
      <c r="AE804" s="5"/>
      <c r="AF804" s="5"/>
      <c r="AG804" s="5"/>
      <c r="AH804" s="5"/>
      <c r="AI804" s="5"/>
      <c r="AJ804" s="5"/>
      <c r="AK804" s="5"/>
      <c r="AL804" s="5"/>
      <c r="AM804" s="5"/>
      <c r="AN804" s="5"/>
      <c r="AO804" s="18"/>
      <c r="AP804" s="18"/>
      <c r="AQ804" s="18"/>
      <c r="AR804" s="18"/>
      <c r="AS804" s="18"/>
      <c r="AT804" s="18"/>
    </row>
    <row r="805" spans="1:48" x14ac:dyDescent="0.2">
      <c r="A805" s="21" t="str">
        <f t="shared" si="1075"/>
        <v>CIMS.CAN.TR.Transportation Personal.Passenger VehiclesCar_smallMarket share</v>
      </c>
      <c r="B805" s="1" t="s">
        <v>386</v>
      </c>
      <c r="C805" s="1" t="s">
        <v>220</v>
      </c>
      <c r="D805" s="1" t="s">
        <v>158</v>
      </c>
      <c r="E805" s="1" t="s">
        <v>72</v>
      </c>
      <c r="G805" s="1" t="s">
        <v>73</v>
      </c>
      <c r="H805" s="14" cm="1">
        <f t="array" ref="H805">Inputs!$C$39*INDEX($T805:$AT805,MATCH(H$1,$T$2:$AT$2,0))/SUM(_xlfn._xlws.FILTER($T805:$AT808,$T$2:$AT$2=H$1))</f>
        <v>0.21186439370208571</v>
      </c>
      <c r="I805" s="14" cm="1">
        <f t="array" ref="I805">Inputs!$C$39*INDEX($T805:$AT805,MATCH(I$1,$T$2:$AT$2,0))/SUM(_xlfn._xlws.FILTER($T805:$AT808,$T$2:$AT$2=I$1))</f>
        <v>0.20437753482382706</v>
      </c>
      <c r="J805" s="14" cm="1">
        <f t="array" ref="J805">Inputs!$C$39*INDEX($T805:$AT805,MATCH(J$1,$T$2:$AT$2,0))/SUM(_xlfn._xlws.FILTER($T805:$AT808,$T$2:$AT$2=J$1))</f>
        <v>0.19836968930607843</v>
      </c>
      <c r="K805" s="14" cm="1">
        <f t="array" ref="K805">Inputs!$C$39*INDEX($T805:$AT805,MATCH(K$1,$T$2:$AT$2,0))/SUM(_xlfn._xlws.FILTER($T805:$AT808,$T$2:$AT$2=K$1))</f>
        <v>0.18345947873000013</v>
      </c>
      <c r="L805" s="14" cm="1">
        <f t="array" ref="L805">Inputs!$C$39*INDEX($T805:$AT805,MATCH(L$1,$T$2:$AT$2,0))/SUM(_xlfn._xlws.FILTER($T805:$AT808,$T$2:$AT$2=L$1))</f>
        <v>0.1641275961464172</v>
      </c>
      <c r="M805" s="14" cm="1">
        <f t="array" ref="M805">Inputs!$C$39*INDEX($T805:$AT805,MATCH(M$1,$T$2:$AT$2,0))/SUM(_xlfn._xlws.FILTER($T805:$AT808,$T$2:$AT$2=M$1))</f>
        <v>0.15385725730201621</v>
      </c>
      <c r="N805" s="14" cm="1">
        <f t="array" ref="N805">Inputs!$C$39*INDEX($T805:$AT805,MATCH(N$1,$T$2:$AT$2,0))/SUM(_xlfn._xlws.FILTER($T805:$AT808,$T$2:$AT$2=N$1))</f>
        <v>0.14367292994930977</v>
      </c>
      <c r="O805" s="14" cm="1">
        <f t="array" ref="O805">Inputs!$C$39*INDEX($T805:$AT805,MATCH(O$1,$T$2:$AT$2,0))/SUM(_xlfn._xlws.FILTER($T805:$AT808,$T$2:$AT$2=O$1))</f>
        <v>0.13365122642794894</v>
      </c>
      <c r="P805" s="14" cm="1">
        <f t="array" ref="P805">Inputs!$C$39*INDEX($T805:$AT805,MATCH(P$1,$T$2:$AT$2,0))/SUM(_xlfn._xlws.FILTER($T805:$AT808,$T$2:$AT$2=P$1))</f>
        <v>0.12386386830995889</v>
      </c>
      <c r="Q805" s="14" cm="1">
        <f t="array" ref="Q805">Inputs!$C$39*INDEX($T805:$AT805,MATCH(Q$1,$T$2:$AT$2,0))/SUM(_xlfn._xlws.FILTER($T805:$AT808,$T$2:$AT$2=Q$1))</f>
        <v>0.11437573723399685</v>
      </c>
      <c r="R805" s="14" cm="1">
        <f t="array" ref="R805">Inputs!$C$39*INDEX($T805:$AT805,MATCH(R$1,$T$2:$AT$2,0))/SUM(_xlfn._xlws.FILTER($T805:$AT808,$T$2:$AT$2=R$1))</f>
        <v>0.10524333799759421</v>
      </c>
      <c r="T805" s="5">
        <f>TR!C$76*1000</f>
        <v>21423422.264448002</v>
      </c>
      <c r="U805" s="5">
        <f>TR!D$76*1000</f>
        <v>20805988.236207999</v>
      </c>
      <c r="V805" s="5">
        <f>TR!E$76*1000</f>
        <v>20978533.421138</v>
      </c>
      <c r="W805" s="5">
        <f>TR!F$76*1000</f>
        <v>20542894.552725002</v>
      </c>
      <c r="X805" s="5">
        <f>TR!G$76*1000</f>
        <v>21333574.236287996</v>
      </c>
      <c r="Y805" s="5">
        <f>TR!H$76*1000</f>
        <v>20161188.477390002</v>
      </c>
      <c r="Z805" s="5">
        <f>TR!I$76*1000</f>
        <v>19209824.355574999</v>
      </c>
      <c r="AA805" s="5">
        <f>TR!J$76*1000</f>
        <v>20320624.061100002</v>
      </c>
      <c r="AB805" s="5">
        <f>TR!K$76*1000</f>
        <v>19332440.536499999</v>
      </c>
      <c r="AC805" s="5">
        <f>TR!L$76*1000</f>
        <v>19195856.108384002</v>
      </c>
      <c r="AD805" s="5">
        <f>TR!M$76*1000</f>
        <v>19141912.614015002</v>
      </c>
      <c r="AE805" s="5">
        <f>TR!N$76*1000</f>
        <v>17638193.457582001</v>
      </c>
      <c r="AF805" s="5">
        <f>TR!O$76*1000</f>
        <v>18164105.396765999</v>
      </c>
      <c r="AG805" s="5">
        <f>TR!P$76*1000</f>
        <v>18401842.320597999</v>
      </c>
      <c r="AH805" s="5">
        <f>TR!Q$76*1000</f>
        <v>18521513.368999999</v>
      </c>
      <c r="AI805" s="5">
        <f>TR!R$76*1000</f>
        <v>18982338.021990001</v>
      </c>
      <c r="AJ805" s="5">
        <f>TR!S$76*1000</f>
        <v>20276130.408087999</v>
      </c>
      <c r="AK805" s="5">
        <f>TR!T$76*1000</f>
        <v>19909829.103573002</v>
      </c>
      <c r="AL805" s="5">
        <f>TR!U$76*1000</f>
        <v>19751533.557914998</v>
      </c>
      <c r="AM805" s="5">
        <f>TR!V$76*1000</f>
        <v>19144391.018794999</v>
      </c>
      <c r="AN805" s="5">
        <f>TR!W$76*1000</f>
        <v>16639432.755803999</v>
      </c>
      <c r="AO805" s="41">
        <f t="shared" ref="AO805" si="1108">AM805*(1+$AV805)^5</f>
        <v>18206125.370268967</v>
      </c>
      <c r="AP805" s="18">
        <f t="shared" ref="AP805" si="1109">AO805*(1+$AV805)^5</f>
        <v>17313844.074357741</v>
      </c>
      <c r="AQ805" s="18">
        <f t="shared" ref="AQ805" si="1110">AP805*(1+$AV805)^5</f>
        <v>16465293.440234285</v>
      </c>
      <c r="AR805" s="18">
        <f t="shared" ref="AR805" si="1111">AQ805*(1+$AV805)^5</f>
        <v>15658330.230346544</v>
      </c>
      <c r="AS805" s="18">
        <f t="shared" ref="AS805" si="1112">AR805*(1+$AV805)^5</f>
        <v>14890916.247107936</v>
      </c>
      <c r="AT805" s="18">
        <f t="shared" ref="AT805" si="1113">AS805*(1+$AV805)^5</f>
        <v>14161113.184893895</v>
      </c>
      <c r="AV805" s="46">
        <f t="shared" ref="AV805" si="1114">AV753</f>
        <v>-0.01</v>
      </c>
    </row>
    <row r="806" spans="1:48" x14ac:dyDescent="0.2">
      <c r="A806" s="21" t="str">
        <f t="shared" si="1075"/>
        <v>CIMS.CAN.TR.Transportation Personal.Passenger VehiclesCar_largeMarket share</v>
      </c>
      <c r="B806" s="1" t="s">
        <v>386</v>
      </c>
      <c r="C806" s="1" t="s">
        <v>220</v>
      </c>
      <c r="D806" s="1" t="s">
        <v>159</v>
      </c>
      <c r="E806" s="1" t="s">
        <v>72</v>
      </c>
      <c r="G806" s="1" t="s">
        <v>73</v>
      </c>
      <c r="H806" s="14" cm="1">
        <f t="array" ref="H806">Inputs!$C$40*INDEX($T805:$AT805,MATCH(H$1,$T$2:$AT$2,0))/SUM(_xlfn._xlws.FILTER($T805:$AT808,$T$2:$AT$2=H$1))</f>
        <v>0.43014892054665876</v>
      </c>
      <c r="I806" s="14" cm="1">
        <f t="array" ref="I806">Inputs!$C$40*INDEX($T805:$AT805,MATCH(I$1,$T$2:$AT$2,0))/SUM(_xlfn._xlws.FILTER($T805:$AT808,$T$2:$AT$2=I$1))</f>
        <v>0.41494832827867911</v>
      </c>
      <c r="J806" s="14" cm="1">
        <f t="array" ref="J806">Inputs!$C$40*INDEX($T805:$AT805,MATCH(J$1,$T$2:$AT$2,0))/SUM(_xlfn._xlws.FILTER($T805:$AT808,$T$2:$AT$2=J$1))</f>
        <v>0.40275058131840163</v>
      </c>
      <c r="K806" s="14" cm="1">
        <f t="array" ref="K806">Inputs!$C$40*INDEX($T805:$AT805,MATCH(K$1,$T$2:$AT$2,0))/SUM(_xlfn._xlws.FILTER($T805:$AT808,$T$2:$AT$2=K$1))</f>
        <v>0.37247833560333354</v>
      </c>
      <c r="L806" s="14" cm="1">
        <f t="array" ref="L806">Inputs!$C$40*INDEX($T805:$AT805,MATCH(L$1,$T$2:$AT$2,0))/SUM(_xlfn._xlws.FILTER($T805:$AT808,$T$2:$AT$2=L$1))</f>
        <v>0.33322875581242273</v>
      </c>
      <c r="M806" s="14" cm="1">
        <f t="array" ref="M806">Inputs!$C$40*INDEX($T805:$AT805,MATCH(M$1,$T$2:$AT$2,0))/SUM(_xlfn._xlws.FILTER($T805:$AT808,$T$2:$AT$2=M$1))</f>
        <v>0.31237685573439655</v>
      </c>
      <c r="N806" s="14" cm="1">
        <f t="array" ref="N806">Inputs!$C$40*INDEX($T805:$AT805,MATCH(N$1,$T$2:$AT$2,0))/SUM(_xlfn._xlws.FILTER($T805:$AT808,$T$2:$AT$2=N$1))</f>
        <v>0.29169958504859855</v>
      </c>
      <c r="O806" s="14" cm="1">
        <f t="array" ref="O806">Inputs!$C$40*INDEX($T805:$AT805,MATCH(O$1,$T$2:$AT$2,0))/SUM(_xlfn._xlws.FILTER($T805:$AT808,$T$2:$AT$2=O$1))</f>
        <v>0.27135249002038114</v>
      </c>
      <c r="P806" s="14" cm="1">
        <f t="array" ref="P806">Inputs!$C$40*INDEX($T805:$AT805,MATCH(P$1,$T$2:$AT$2,0))/SUM(_xlfn._xlws.FILTER($T805:$AT808,$T$2:$AT$2=P$1))</f>
        <v>0.25148118717476498</v>
      </c>
      <c r="Q806" s="14" cm="1">
        <f t="array" ref="Q806">Inputs!$C$40*INDEX($T805:$AT805,MATCH(Q$1,$T$2:$AT$2,0))/SUM(_xlfn._xlws.FILTER($T805:$AT808,$T$2:$AT$2=Q$1))</f>
        <v>0.23221740589932688</v>
      </c>
      <c r="R806" s="14" cm="1">
        <f t="array" ref="R806">Inputs!$C$40*INDEX($T805:$AT805,MATCH(R$1,$T$2:$AT$2,0))/SUM(_xlfn._xlws.FILTER($T805:$AT808,$T$2:$AT$2=R$1))</f>
        <v>0.21367586805572153</v>
      </c>
      <c r="T806" s="5"/>
      <c r="U806" s="5"/>
      <c r="V806" s="5"/>
      <c r="W806" s="5"/>
      <c r="X806" s="5"/>
      <c r="Y806" s="5"/>
      <c r="Z806" s="5"/>
      <c r="AA806" s="5"/>
      <c r="AB806" s="5"/>
      <c r="AC806" s="5"/>
      <c r="AD806" s="5"/>
      <c r="AE806" s="5"/>
      <c r="AF806" s="5"/>
      <c r="AG806" s="5"/>
      <c r="AH806" s="5"/>
      <c r="AI806" s="5"/>
      <c r="AJ806" s="5"/>
      <c r="AK806" s="5"/>
      <c r="AL806" s="5"/>
      <c r="AM806" s="5"/>
      <c r="AN806" s="5"/>
      <c r="AO806" s="14"/>
      <c r="AP806" s="14"/>
      <c r="AQ806" s="14"/>
      <c r="AR806" s="14"/>
      <c r="AS806" s="14"/>
      <c r="AT806" s="14"/>
      <c r="AU806" s="14"/>
      <c r="AV806" s="47"/>
    </row>
    <row r="807" spans="1:48" x14ac:dyDescent="0.2">
      <c r="A807" s="21" t="str">
        <f t="shared" si="1075"/>
        <v>CIMS.CAN.TR.Transportation Personal.Passenger VehiclesLight Truck_smallMarket share</v>
      </c>
      <c r="B807" s="1" t="s">
        <v>386</v>
      </c>
      <c r="C807" s="1" t="s">
        <v>220</v>
      </c>
      <c r="D807" s="1" t="s">
        <v>160</v>
      </c>
      <c r="E807" s="1" t="s">
        <v>72</v>
      </c>
      <c r="G807" s="1" t="s">
        <v>73</v>
      </c>
      <c r="H807" s="14" cm="1">
        <f t="array" ref="H807">Inputs!$C$39*INDEX($T807:$AT807,MATCH(H$1,$T$2:$AT$2,0))/SUM(_xlfn._xlws.FILTER($T805:$AT808,$T$2:$AT$2=H$1))</f>
        <v>0.11813560629791432</v>
      </c>
      <c r="I807" s="14" cm="1">
        <f t="array" ref="I807">Inputs!$C$39*INDEX($T807:$AT807,MATCH(I$1,$T$2:$AT$2,0))/SUM(_xlfn._xlws.FILTER($T805:$AT808,$T$2:$AT$2=I$1))</f>
        <v>0.12562246517617295</v>
      </c>
      <c r="J807" s="14" cm="1">
        <f t="array" ref="J807">Inputs!$C$39*INDEX($T807:$AT807,MATCH(J$1,$T$2:$AT$2,0))/SUM(_xlfn._xlws.FILTER($T805:$AT808,$T$2:$AT$2=J$1))</f>
        <v>0.13163031069392156</v>
      </c>
      <c r="K807" s="14" cm="1">
        <f t="array" ref="K807">Inputs!$C$39*INDEX($T807:$AT807,MATCH(K$1,$T$2:$AT$2,0))/SUM(_xlfn._xlws.FILTER($T805:$AT808,$T$2:$AT$2=K$1))</f>
        <v>0.14654052126999983</v>
      </c>
      <c r="L807" s="14" cm="1">
        <f t="array" ref="L807">Inputs!$C$39*INDEX($T807:$AT807,MATCH(L$1,$T$2:$AT$2,0))/SUM(_xlfn._xlws.FILTER($T805:$AT808,$T$2:$AT$2=L$1))</f>
        <v>0.16587240385358284</v>
      </c>
      <c r="M807" s="14" cm="1">
        <f t="array" ref="M807">Inputs!$C$39*INDEX($T807:$AT807,MATCH(M$1,$T$2:$AT$2,0))/SUM(_xlfn._xlws.FILTER($T805:$AT808,$T$2:$AT$2=M$1))</f>
        <v>0.17614274269798377</v>
      </c>
      <c r="N807" s="14" cm="1">
        <f t="array" ref="N807">Inputs!$C$39*INDEX($T807:$AT807,MATCH(N$1,$T$2:$AT$2,0))/SUM(_xlfn._xlws.FILTER($T805:$AT808,$T$2:$AT$2=N$1))</f>
        <v>0.18632707005069027</v>
      </c>
      <c r="O807" s="14" cm="1">
        <f t="array" ref="O807">Inputs!$C$39*INDEX($T807:$AT807,MATCH(O$1,$T$2:$AT$2,0))/SUM(_xlfn._xlws.FILTER($T805:$AT808,$T$2:$AT$2=O$1))</f>
        <v>0.19634877357205111</v>
      </c>
      <c r="P807" s="14" cm="1">
        <f t="array" ref="P807">Inputs!$C$39*INDEX($T807:$AT807,MATCH(P$1,$T$2:$AT$2,0))/SUM(_xlfn._xlws.FILTER($T805:$AT808,$T$2:$AT$2=P$1))</f>
        <v>0.20613613169004111</v>
      </c>
      <c r="Q807" s="14" cm="1">
        <f t="array" ref="Q807">Inputs!$C$39*INDEX($T807:$AT807,MATCH(Q$1,$T$2:$AT$2,0))/SUM(_xlfn._xlws.FILTER($T805:$AT808,$T$2:$AT$2=Q$1))</f>
        <v>0.21562426276600316</v>
      </c>
      <c r="R807" s="14" cm="1">
        <f t="array" ref="R807">Inputs!$C$39*INDEX($T807:$AT807,MATCH(R$1,$T$2:$AT$2,0))/SUM(_xlfn._xlws.FILTER($T805:$AT808,$T$2:$AT$2=R$1))</f>
        <v>0.22475666200240582</v>
      </c>
      <c r="T807" s="5">
        <f>TR!C$111*1000</f>
        <v>11945702.314403981</v>
      </c>
      <c r="U807" s="5">
        <f>TR!D$111*1000</f>
        <v>11847255.248746444</v>
      </c>
      <c r="V807" s="5">
        <f>TR!E$111*1000</f>
        <v>12147634.732463209</v>
      </c>
      <c r="W807" s="5">
        <f>TR!F$111*1000</f>
        <v>12197148.889750291</v>
      </c>
      <c r="X807" s="5">
        <f>TR!G$111*1000</f>
        <v>12833989.627578795</v>
      </c>
      <c r="Y807" s="5">
        <f>TR!H$111*1000</f>
        <v>12392253.38339835</v>
      </c>
      <c r="Z807" s="5">
        <f>TR!I$111*1000</f>
        <v>11355716.63241606</v>
      </c>
      <c r="AA807" s="5">
        <f>TR!J$111*1000</f>
        <v>12236897.901018376</v>
      </c>
      <c r="AB807" s="5">
        <f>TR!K$111*1000</f>
        <v>11890662.457560612</v>
      </c>
      <c r="AC807" s="5">
        <f>TR!L$111*1000</f>
        <v>12171913.111298826</v>
      </c>
      <c r="AD807" s="5">
        <f>TR!M$111*1000</f>
        <v>12701819.080690991</v>
      </c>
      <c r="AE807" s="5">
        <f>TR!N$111*1000</f>
        <v>12193634.079095</v>
      </c>
      <c r="AF807" s="5">
        <f>TR!O$111*1000</f>
        <v>12790142.869459437</v>
      </c>
      <c r="AG807" s="5">
        <f>TR!P$111*1000</f>
        <v>13472333.619221287</v>
      </c>
      <c r="AH807" s="5">
        <f>TR!Q$111*1000</f>
        <v>14221087.988924151</v>
      </c>
      <c r="AI807" s="5">
        <f>TR!R$111*1000</f>
        <v>15162376.607204866</v>
      </c>
      <c r="AJ807" s="5">
        <f>TR!S$111*1000</f>
        <v>17337031.538939763</v>
      </c>
      <c r="AK807" s="5">
        <f>TR!T$111*1000</f>
        <v>18071727.704982549</v>
      </c>
      <c r="AL807" s="5">
        <f>TR!U$111*1000</f>
        <v>18908816.905557919</v>
      </c>
      <c r="AM807" s="5">
        <f>TR!V$111*1000</f>
        <v>19347911.217609022</v>
      </c>
      <c r="AN807" s="5">
        <f>TR!W$111*1000</f>
        <v>18125270.102858305</v>
      </c>
      <c r="AO807" s="41">
        <f t="shared" ref="AO807" si="1115">AM807*(1+$AV807)^5</f>
        <v>20843195.263305247</v>
      </c>
      <c r="AP807" s="18">
        <f t="shared" ref="AP807" si="1116">AO807*(1+$AV807)^5</f>
        <v>22454040.846997302</v>
      </c>
      <c r="AQ807" s="18">
        <f t="shared" ref="AQ807" si="1117">AP807*(1+$AV807)^5</f>
        <v>24189379.02703654</v>
      </c>
      <c r="AR807" s="18">
        <f t="shared" ref="AR807" si="1118">AQ807*(1+$AV807)^5</f>
        <v>26058831.089722633</v>
      </c>
      <c r="AS807" s="18">
        <f t="shared" ref="AS807" si="1119">AR807*(1+$AV807)^5</f>
        <v>28072761.89288301</v>
      </c>
      <c r="AT807" s="18">
        <f t="shared" ref="AT807" si="1120">AS807*(1+$AV807)^5</f>
        <v>30242337.332057696</v>
      </c>
      <c r="AV807" s="46">
        <f t="shared" ref="AV807" si="1121">AV755</f>
        <v>1.4999999999999999E-2</v>
      </c>
    </row>
    <row r="808" spans="1:48" x14ac:dyDescent="0.2">
      <c r="A808" s="21" t="str">
        <f t="shared" si="1075"/>
        <v>CIMS.CAN.TR.Transportation Personal.Passenger VehiclesLight Truck_largeMarket share</v>
      </c>
      <c r="B808" s="1" t="s">
        <v>386</v>
      </c>
      <c r="C808" s="1" t="s">
        <v>220</v>
      </c>
      <c r="D808" s="1" t="s">
        <v>161</v>
      </c>
      <c r="E808" s="1" t="s">
        <v>72</v>
      </c>
      <c r="G808" s="1" t="s">
        <v>73</v>
      </c>
      <c r="H808" s="14" cm="1">
        <f t="array" ref="H808">Inputs!$C$40*INDEX($T807:$AT807,MATCH(H$1,$T$2:$AT$2,0))/SUM(_xlfn._xlws.FILTER($T805:$AT808,$T$2:$AT$2=H$1))</f>
        <v>0.23985107945334116</v>
      </c>
      <c r="I808" s="14" cm="1">
        <f t="array" ref="I808">Inputs!$C$40*INDEX($T807:$AT807,MATCH(I$1,$T$2:$AT$2,0))/SUM(_xlfn._xlws.FILTER($T805:$AT808,$T$2:$AT$2=I$1))</f>
        <v>0.25505167172132082</v>
      </c>
      <c r="J808" s="14" cm="1">
        <f t="array" ref="J808">Inputs!$C$40*INDEX($T807:$AT807,MATCH(J$1,$T$2:$AT$2,0))/SUM(_xlfn._xlws.FILTER($T805:$AT808,$T$2:$AT$2=J$1))</f>
        <v>0.26724941868159829</v>
      </c>
      <c r="K808" s="14" cm="1">
        <f t="array" ref="K808">Inputs!$C$40*INDEX($T807:$AT807,MATCH(K$1,$T$2:$AT$2,0))/SUM(_xlfn._xlws.FILTER($T805:$AT808,$T$2:$AT$2=K$1))</f>
        <v>0.29752166439666633</v>
      </c>
      <c r="L808" s="14" cm="1">
        <f t="array" ref="L808">Inputs!$C$40*INDEX($T807:$AT807,MATCH(L$1,$T$2:$AT$2,0))/SUM(_xlfn._xlws.FILTER($T805:$AT808,$T$2:$AT$2=L$1))</f>
        <v>0.33677124418757726</v>
      </c>
      <c r="M808" s="14" cm="1">
        <f t="array" ref="M808">Inputs!$C$40*INDEX($T807:$AT807,MATCH(M$1,$T$2:$AT$2,0))/SUM(_xlfn._xlws.FILTER($T805:$AT808,$T$2:$AT$2=M$1))</f>
        <v>0.35762314426560338</v>
      </c>
      <c r="N808" s="14" cm="1">
        <f t="array" ref="N808">Inputs!$C$40*INDEX($T807:$AT807,MATCH(N$1,$T$2:$AT$2,0))/SUM(_xlfn._xlws.FILTER($T805:$AT808,$T$2:$AT$2=N$1))</f>
        <v>0.37830041495140143</v>
      </c>
      <c r="O808" s="14" cm="1">
        <f t="array" ref="O808">Inputs!$C$40*INDEX($T807:$AT807,MATCH(O$1,$T$2:$AT$2,0))/SUM(_xlfn._xlws.FILTER($T805:$AT808,$T$2:$AT$2=O$1))</f>
        <v>0.39864750997961884</v>
      </c>
      <c r="P808" s="14" cm="1">
        <f t="array" ref="P808">Inputs!$C$40*INDEX($T807:$AT807,MATCH(P$1,$T$2:$AT$2,0))/SUM(_xlfn._xlws.FILTER($T805:$AT808,$T$2:$AT$2=P$1))</f>
        <v>0.41851881282523495</v>
      </c>
      <c r="Q808" s="14" cm="1">
        <f t="array" ref="Q808">Inputs!$C$40*INDEX($T807:$AT807,MATCH(Q$1,$T$2:$AT$2,0))/SUM(_xlfn._xlws.FILTER($T805:$AT808,$T$2:$AT$2=Q$1))</f>
        <v>0.43778259410067299</v>
      </c>
      <c r="R808" s="14" cm="1">
        <f t="array" ref="R808">Inputs!$C$40*INDEX($T807:$AT807,MATCH(R$1,$T$2:$AT$2,0))/SUM(_xlfn._xlws.FILTER($T805:$AT808,$T$2:$AT$2=R$1))</f>
        <v>0.45632413194427834</v>
      </c>
      <c r="T808" s="5"/>
      <c r="U808" s="14"/>
      <c r="V808" s="5"/>
      <c r="W808" s="5"/>
      <c r="X808" s="5"/>
      <c r="Y808" s="5"/>
      <c r="Z808" s="5"/>
      <c r="AA808" s="5"/>
      <c r="AB808" s="5"/>
      <c r="AC808" s="5"/>
      <c r="AD808" s="5"/>
      <c r="AE808" s="5"/>
      <c r="AF808" s="5"/>
      <c r="AG808" s="5"/>
      <c r="AH808" s="5"/>
      <c r="AI808" s="5"/>
      <c r="AJ808" s="5"/>
      <c r="AK808" s="5"/>
      <c r="AL808" s="5"/>
      <c r="AM808" s="5"/>
      <c r="AN808" s="5"/>
      <c r="AO808" s="18"/>
      <c r="AP808" s="18"/>
      <c r="AQ808" s="18"/>
      <c r="AR808" s="18"/>
      <c r="AS808" s="18"/>
      <c r="AT808" s="18"/>
    </row>
    <row r="809" spans="1:48" x14ac:dyDescent="0.2">
      <c r="A809" s="21" t="str">
        <f t="shared" si="1075"/>
        <v>CIMS.CAN.TR.Transportation Personal.Passenger Vehicle MotorsOutput</v>
      </c>
      <c r="B809" s="1" t="s">
        <v>387</v>
      </c>
      <c r="C809" s="1" t="s">
        <v>220</v>
      </c>
      <c r="E809" s="1" t="s">
        <v>78</v>
      </c>
      <c r="G809" s="1" t="s">
        <v>222</v>
      </c>
      <c r="H809" s="14">
        <f t="shared" ref="H809:H813" si="1122">T809</f>
        <v>141.58048556610754</v>
      </c>
      <c r="I809" s="14"/>
      <c r="J809" s="14"/>
      <c r="K809" s="14"/>
      <c r="L809" s="14"/>
      <c r="M809" s="14"/>
      <c r="N809" s="14"/>
      <c r="O809" s="14"/>
      <c r="P809" s="14"/>
      <c r="Q809" s="14"/>
      <c r="R809" s="14"/>
      <c r="T809" s="14">
        <f>AVERAGE(TR!C$40:V$40)/100</f>
        <v>141.58048556610754</v>
      </c>
      <c r="U809" s="14"/>
      <c r="V809" s="5"/>
      <c r="W809" s="5"/>
      <c r="X809" s="5"/>
      <c r="Y809" s="5"/>
      <c r="Z809" s="5"/>
      <c r="AA809" s="5"/>
      <c r="AB809" s="5"/>
      <c r="AC809" s="5"/>
      <c r="AD809" s="14"/>
      <c r="AE809" s="5"/>
      <c r="AF809" s="5"/>
      <c r="AG809" s="5"/>
      <c r="AH809" s="5"/>
      <c r="AI809" s="5"/>
      <c r="AJ809" s="5"/>
      <c r="AK809" s="5"/>
      <c r="AL809" s="5"/>
      <c r="AM809" s="5"/>
      <c r="AN809" s="5"/>
      <c r="AO809" s="18"/>
      <c r="AP809" s="18"/>
      <c r="AQ809" s="18"/>
      <c r="AR809" s="18"/>
      <c r="AS809" s="18"/>
      <c r="AT809" s="18"/>
    </row>
    <row r="810" spans="1:48" x14ac:dyDescent="0.2">
      <c r="A810" s="21" t="str">
        <f t="shared" si="1075"/>
        <v>CIMS.CAN.TR.Transportation Personal.Passenger Vehicle MotorsGasoline ExistingService requestedCIMS.CAN.TR.Fuel Blends.Gasoline_Transportation</v>
      </c>
      <c r="B810" s="1" t="s">
        <v>387</v>
      </c>
      <c r="C810" s="1" t="s">
        <v>220</v>
      </c>
      <c r="D810" s="1" t="s">
        <v>74</v>
      </c>
      <c r="E810" s="1" t="s">
        <v>71</v>
      </c>
      <c r="F810" s="1" t="s">
        <v>460</v>
      </c>
      <c r="G810" s="1" t="s">
        <v>68</v>
      </c>
      <c r="H810" s="14">
        <f t="shared" si="1122"/>
        <v>0.37676691016245206</v>
      </c>
      <c r="I810" s="14"/>
      <c r="J810" s="14"/>
      <c r="K810" s="14"/>
      <c r="L810" s="14"/>
      <c r="M810" s="14"/>
      <c r="N810" s="14"/>
      <c r="O810" s="14"/>
      <c r="P810" s="14"/>
      <c r="Q810" s="14"/>
      <c r="R810" s="14"/>
      <c r="T810" s="14">
        <f>(SUMPRODUCT(H805:H806,Inputs!$C$46:$C$47)*TR!C$91/TR!C$76+SUMPRODUCT(H807:H808,Inputs!$C$48:$C$49)*TR!C$126/TR!C$111)/1000*100</f>
        <v>0.37676691016245206</v>
      </c>
      <c r="U810" s="14"/>
      <c r="V810" s="5"/>
      <c r="W810" s="5"/>
      <c r="X810" s="5"/>
      <c r="Y810" s="5"/>
      <c r="Z810" s="5"/>
      <c r="AA810" s="5"/>
      <c r="AB810" s="5"/>
      <c r="AC810" s="5"/>
      <c r="AD810" s="14"/>
      <c r="AE810" s="5"/>
      <c r="AF810" s="5"/>
      <c r="AG810" s="5"/>
      <c r="AH810" s="5"/>
      <c r="AI810" s="5"/>
      <c r="AJ810" s="5"/>
      <c r="AK810" s="5"/>
      <c r="AL810" s="5"/>
      <c r="AM810" s="14"/>
      <c r="AN810" s="5"/>
      <c r="AO810" s="18"/>
      <c r="AP810" s="18"/>
      <c r="AQ810" s="18"/>
      <c r="AR810" s="18"/>
      <c r="AS810" s="18"/>
      <c r="AT810" s="18"/>
    </row>
    <row r="811" spans="1:48" x14ac:dyDescent="0.2">
      <c r="A811" s="21" t="str">
        <f t="shared" si="1075"/>
        <v>CIMS.CAN.TR.Transportation Personal.Passenger Vehicle MotorsGasoline StandardService requestedCIMS.CAN.TR.Fuel Blends.Gasoline_Transportation</v>
      </c>
      <c r="B811" s="1" t="s">
        <v>387</v>
      </c>
      <c r="C811" s="1" t="s">
        <v>220</v>
      </c>
      <c r="D811" s="1" t="s">
        <v>75</v>
      </c>
      <c r="E811" s="1" t="s">
        <v>71</v>
      </c>
      <c r="F811" s="1" t="s">
        <v>460</v>
      </c>
      <c r="G811" s="1" t="s">
        <v>68</v>
      </c>
      <c r="H811" s="14">
        <f t="shared" si="1122"/>
        <v>0.35908448638577739</v>
      </c>
      <c r="I811" s="14"/>
      <c r="J811" s="14"/>
      <c r="K811" s="14"/>
      <c r="L811" s="14"/>
      <c r="M811" s="14"/>
      <c r="N811" s="14"/>
      <c r="O811" s="14"/>
      <c r="P811" s="14"/>
      <c r="Q811" s="14"/>
      <c r="R811" s="14"/>
      <c r="T811" s="14">
        <f>(SUMPRODUCT(J805:J806,Inputs!$C$46:$C$47)*TR!M$91/TR!M$76+SUMPRODUCT(J807:J808,Inputs!$C$48:$C$49)*TR!M$126/TR!M$111)/1000*100</f>
        <v>0.35908448638577739</v>
      </c>
      <c r="U811" s="14"/>
      <c r="V811" s="5"/>
      <c r="W811" s="5"/>
      <c r="X811" s="5"/>
      <c r="Y811" s="5"/>
      <c r="Z811" s="5"/>
      <c r="AA811" s="5"/>
      <c r="AB811" s="5"/>
      <c r="AC811" s="5"/>
      <c r="AD811" s="5"/>
      <c r="AE811" s="5"/>
      <c r="AF811" s="5"/>
      <c r="AG811" s="5"/>
      <c r="AH811" s="5"/>
      <c r="AI811" s="5"/>
      <c r="AJ811" s="5"/>
      <c r="AK811" s="5"/>
      <c r="AL811" s="5"/>
      <c r="AM811" s="5"/>
      <c r="AN811" s="5"/>
      <c r="AO811" s="18"/>
      <c r="AP811" s="18"/>
      <c r="AQ811" s="18"/>
      <c r="AR811" s="18"/>
      <c r="AS811" s="18"/>
      <c r="AT811" s="18"/>
    </row>
    <row r="812" spans="1:48" x14ac:dyDescent="0.2">
      <c r="A812" s="21" t="str">
        <f t="shared" si="1075"/>
        <v>CIMS.CAN.TR.Transportation Personal.Passenger Vehicle MotorsGasoline EfficientService requestedCIMS.CAN.TR.Fuel Blends.Gasoline_Transportation</v>
      </c>
      <c r="B812" s="1" t="s">
        <v>387</v>
      </c>
      <c r="C812" s="1" t="s">
        <v>220</v>
      </c>
      <c r="D812" s="1" t="s">
        <v>76</v>
      </c>
      <c r="E812" s="1" t="s">
        <v>71</v>
      </c>
      <c r="F812" s="1" t="s">
        <v>460</v>
      </c>
      <c r="G812" s="1" t="s">
        <v>68</v>
      </c>
      <c r="H812" s="14">
        <f t="shared" si="1122"/>
        <v>0.35136738597591116</v>
      </c>
      <c r="I812" s="14"/>
      <c r="J812" s="14"/>
      <c r="K812" s="14"/>
      <c r="L812" s="14"/>
      <c r="M812" s="14"/>
      <c r="N812" s="14"/>
      <c r="O812" s="14"/>
      <c r="P812" s="14"/>
      <c r="Q812" s="14"/>
      <c r="R812" s="14"/>
      <c r="T812" s="14">
        <f>(SUMPRODUCT(L805:L806,Inputs!$C$46:$C$47)*TR!V$91/TR!V$76+SUMPRODUCT(L807:L808,Inputs!$C$48:$C$49)*TR!V$126/TR!V$111)/1000*100</f>
        <v>0.35136738597591116</v>
      </c>
      <c r="U812" s="14"/>
      <c r="V812" s="5"/>
      <c r="W812" s="5"/>
      <c r="X812" s="5"/>
      <c r="Y812" s="5"/>
      <c r="Z812" s="5"/>
      <c r="AA812" s="5"/>
      <c r="AB812" s="5"/>
      <c r="AC812" s="5"/>
      <c r="AD812" s="14"/>
      <c r="AE812" s="5"/>
      <c r="AF812" s="5"/>
      <c r="AG812" s="5"/>
      <c r="AH812" s="5"/>
      <c r="AI812" s="5"/>
      <c r="AJ812" s="5"/>
      <c r="AK812" s="5"/>
      <c r="AL812" s="5"/>
      <c r="AM812" s="14"/>
      <c r="AN812" s="5"/>
      <c r="AO812" s="18"/>
      <c r="AP812" s="18"/>
      <c r="AQ812" s="18"/>
      <c r="AR812" s="18"/>
      <c r="AS812" s="18"/>
      <c r="AT812" s="18"/>
    </row>
    <row r="813" spans="1:48" x14ac:dyDescent="0.2">
      <c r="A813" s="21" t="str">
        <f t="shared" si="1075"/>
        <v>CIMS.CAN.TR.Transportation Personal.Passenger Vehicle MotorsGasoline ExistingMarket share</v>
      </c>
      <c r="B813" s="1" t="s">
        <v>387</v>
      </c>
      <c r="C813" s="1" t="s">
        <v>220</v>
      </c>
      <c r="D813" s="1" t="s">
        <v>74</v>
      </c>
      <c r="E813" s="1" t="s">
        <v>72</v>
      </c>
      <c r="G813" s="1" t="s">
        <v>73</v>
      </c>
      <c r="H813" s="14">
        <f t="shared" si="1122"/>
        <v>1</v>
      </c>
      <c r="I813" s="14"/>
      <c r="J813" s="14"/>
      <c r="K813" s="14"/>
      <c r="L813" s="14"/>
      <c r="M813" s="14"/>
      <c r="N813" s="14"/>
      <c r="O813" s="14"/>
      <c r="P813" s="14"/>
      <c r="Q813" s="14"/>
      <c r="R813" s="14"/>
      <c r="T813" s="36">
        <v>1</v>
      </c>
      <c r="U813" s="14"/>
      <c r="V813" s="5"/>
      <c r="W813" s="5"/>
      <c r="X813" s="5"/>
      <c r="Y813" s="5"/>
      <c r="Z813" s="5"/>
      <c r="AA813" s="5"/>
      <c r="AB813" s="5"/>
      <c r="AC813" s="5"/>
      <c r="AD813" s="5"/>
      <c r="AE813" s="5"/>
      <c r="AF813" s="5"/>
      <c r="AG813" s="5"/>
      <c r="AH813" s="5"/>
      <c r="AI813" s="5"/>
      <c r="AJ813" s="5"/>
      <c r="AK813" s="5"/>
      <c r="AL813" s="5"/>
      <c r="AM813" s="5"/>
      <c r="AN813" s="5"/>
      <c r="AO813" s="18"/>
      <c r="AP813" s="18"/>
      <c r="AQ813" s="18"/>
      <c r="AR813" s="18"/>
      <c r="AS813" s="18"/>
      <c r="AT813" s="18"/>
    </row>
    <row r="814" spans="1:48" x14ac:dyDescent="0.2">
      <c r="A814" s="21" t="str">
        <f t="shared" si="1075"/>
        <v>CIMS.CAN.TR.Transportation Personal.TransitService requestedCIMS.CAN.TR.Transportation Personal.Transit.Public Bus</v>
      </c>
      <c r="B814" s="1" t="s">
        <v>388</v>
      </c>
      <c r="C814" s="1" t="s">
        <v>220</v>
      </c>
      <c r="E814" s="1" t="s">
        <v>71</v>
      </c>
      <c r="F814" s="1" t="s">
        <v>389</v>
      </c>
      <c r="G814" s="1" t="s">
        <v>73</v>
      </c>
      <c r="H814" s="14" cm="1">
        <f t="array" ref="H814">INDEX($T814:$AN814,MATCH(H$2,$T$2:$AN$2,0))/SUM(_xlfn._xlws.FILTER($T814:$AN815,$T$2:$AN$2=H$2))</f>
        <v>1</v>
      </c>
      <c r="I814" s="14" cm="1">
        <f t="array" ref="I814">INDEX($T814:$AN814,MATCH(I$2,$T$2:$AN$2,0))/SUM(_xlfn._xlws.FILTER($T814:$AN815,$T$2:$AN$2=I$2))</f>
        <v>1</v>
      </c>
      <c r="J814" s="14" cm="1">
        <f t="array" ref="J814">INDEX($T814:$AN814,MATCH(J$2,$T$2:$AN$2,0))/SUM(_xlfn._xlws.FILTER($T814:$AN815,$T$2:$AN$2=J$2))</f>
        <v>1</v>
      </c>
      <c r="K814" s="14" cm="1">
        <f t="array" ref="K814">INDEX($T814:$AN814,MATCH(K$2,$T$2:$AN$2,0))/SUM(_xlfn._xlws.FILTER($T814:$AN815,$T$2:$AN$2=K$2))</f>
        <v>1</v>
      </c>
      <c r="L814" s="14" cm="1">
        <f t="array" ref="L814">INDEX($T814:$AN814,MATCH(L$2,$T$2:$AN$2,0))/SUM(_xlfn._xlws.FILTER($T814:$AN815,$T$2:$AN$2=L$2))</f>
        <v>1</v>
      </c>
      <c r="M814" s="36">
        <f t="shared" ref="M814:R814" si="1123">L814</f>
        <v>1</v>
      </c>
      <c r="N814" s="36">
        <f t="shared" si="1123"/>
        <v>1</v>
      </c>
      <c r="O814" s="36">
        <f t="shared" si="1123"/>
        <v>1</v>
      </c>
      <c r="P814" s="36">
        <f t="shared" si="1123"/>
        <v>1</v>
      </c>
      <c r="Q814" s="36">
        <f t="shared" si="1123"/>
        <v>1</v>
      </c>
      <c r="R814" s="36">
        <f t="shared" si="1123"/>
        <v>1</v>
      </c>
      <c r="T814" s="5">
        <f>SUM(TR!C$177,TR!C$212)*1000-T815</f>
        <v>6777048.226999999</v>
      </c>
      <c r="U814" s="5">
        <f>SUM(TR!D$177,TR!D$212)*1000-U815</f>
        <v>7584169.4189999998</v>
      </c>
      <c r="V814" s="5">
        <f>SUM(TR!E$177,TR!E$212)*1000-V815</f>
        <v>8197837.7709999988</v>
      </c>
      <c r="W814" s="5">
        <f>SUM(TR!F$177,TR!F$212)*1000-W815</f>
        <v>8466566.9639999997</v>
      </c>
      <c r="X814" s="5">
        <f>SUM(TR!G$177,TR!G$212)*1000-X815</f>
        <v>7401418.4449999994</v>
      </c>
      <c r="Y814" s="5">
        <f>SUM(TR!H$177,TR!H$212)*1000-Y815</f>
        <v>8024394.1200000001</v>
      </c>
      <c r="Z814" s="5">
        <f>SUM(TR!I$177,TR!I$212)*1000-Z815</f>
        <v>8193518.9840000002</v>
      </c>
      <c r="AA814" s="5">
        <f>SUM(TR!J$177,TR!J$212)*1000-AA815</f>
        <v>7808933.4859999996</v>
      </c>
      <c r="AB814" s="5">
        <f>SUM(TR!K$177,TR!K$212)*1000-AB815</f>
        <v>8223659.7669999991</v>
      </c>
      <c r="AC814" s="5">
        <f>SUM(TR!L$177,TR!L$212)*1000-AC815</f>
        <v>7362829.6099999994</v>
      </c>
      <c r="AD814" s="5">
        <f>SUM(TR!M$177,TR!M$212)*1000-AD815</f>
        <v>7881919.3909999998</v>
      </c>
      <c r="AE814" s="5">
        <f>SUM(TR!N$177,TR!N$212)*1000-AE815</f>
        <v>7554147.6749999998</v>
      </c>
      <c r="AF814" s="5">
        <f>SUM(TR!O$177,TR!O$212)*1000-AF815</f>
        <v>7856309.5190000003</v>
      </c>
      <c r="AG814" s="5">
        <f>SUM(TR!P$177,TR!P$212)*1000-AG815</f>
        <v>7840874.8660000004</v>
      </c>
      <c r="AH814" s="5">
        <f>SUM(TR!Q$177,TR!Q$212)*1000-AH815</f>
        <v>7209653.7349999994</v>
      </c>
      <c r="AI814" s="5">
        <f>SUM(TR!R$177,TR!R$212)*1000-AI815</f>
        <v>6991752.2680000002</v>
      </c>
      <c r="AJ814" s="5">
        <f>SUM(TR!S$177,TR!S$212)*1000-AJ815</f>
        <v>6896547.1739999996</v>
      </c>
      <c r="AK814" s="5">
        <f>SUM(TR!T$177,TR!T$212)*1000-AK815</f>
        <v>8071682.7430000007</v>
      </c>
      <c r="AL814" s="5">
        <f>SUM(TR!U$177,TR!U$212)*1000-AL815</f>
        <v>7910994.7650000006</v>
      </c>
      <c r="AM814" s="5">
        <f>SUM(TR!V$177,TR!V$212)*1000-AM815</f>
        <v>7989441.9239999996</v>
      </c>
      <c r="AN814" s="5">
        <f>SUM(TR!W$177,TR!W$212)*1000-AN815</f>
        <v>8266014.3030000003</v>
      </c>
      <c r="AO814" s="18"/>
      <c r="AP814" s="18"/>
      <c r="AQ814" s="18"/>
      <c r="AR814" s="18"/>
      <c r="AS814" s="18"/>
      <c r="AT814" s="18"/>
      <c r="AU814" s="18"/>
      <c r="AV814" s="18"/>
    </row>
    <row r="815" spans="1:48" x14ac:dyDescent="0.2">
      <c r="A815" s="21" t="str">
        <f t="shared" si="1075"/>
        <v>CIMS.CAN.TR.Transportation Personal.TransitService requestedCIMS.CAN.TR.Transportation Personal.Transit.Rapid Transit</v>
      </c>
      <c r="B815" s="1" t="s">
        <v>388</v>
      </c>
      <c r="C815" s="1" t="s">
        <v>220</v>
      </c>
      <c r="E815" s="1" t="s">
        <v>71</v>
      </c>
      <c r="F815" s="1" t="s">
        <v>405</v>
      </c>
      <c r="G815" s="1" t="s">
        <v>73</v>
      </c>
      <c r="H815" s="14">
        <f t="shared" ref="H815" si="1124">1-H814</f>
        <v>0</v>
      </c>
      <c r="I815" s="14">
        <f t="shared" ref="I815" si="1125">1-I814</f>
        <v>0</v>
      </c>
      <c r="J815" s="14">
        <f t="shared" ref="J815" si="1126">1-J814</f>
        <v>0</v>
      </c>
      <c r="K815" s="14">
        <f t="shared" ref="K815" si="1127">1-K814</f>
        <v>0</v>
      </c>
      <c r="L815" s="14">
        <f t="shared" ref="L815" si="1128">1-L814</f>
        <v>0</v>
      </c>
      <c r="M815" s="36">
        <f t="shared" ref="M815:R815" si="1129">L815</f>
        <v>0</v>
      </c>
      <c r="N815" s="36">
        <f t="shared" si="1129"/>
        <v>0</v>
      </c>
      <c r="O815" s="36">
        <f t="shared" si="1129"/>
        <v>0</v>
      </c>
      <c r="P815" s="36">
        <f t="shared" si="1129"/>
        <v>0</v>
      </c>
      <c r="Q815" s="36">
        <f t="shared" si="1129"/>
        <v>0</v>
      </c>
      <c r="R815" s="36">
        <f t="shared" si="1129"/>
        <v>0</v>
      </c>
      <c r="T815" s="48">
        <v>0</v>
      </c>
      <c r="U815" s="48">
        <v>0</v>
      </c>
      <c r="V815" s="48">
        <v>0</v>
      </c>
      <c r="W815" s="48">
        <v>0</v>
      </c>
      <c r="X815" s="48">
        <v>0</v>
      </c>
      <c r="Y815" s="48">
        <v>0</v>
      </c>
      <c r="Z815" s="48">
        <v>0</v>
      </c>
      <c r="AA815" s="48">
        <v>0</v>
      </c>
      <c r="AB815" s="48">
        <v>0</v>
      </c>
      <c r="AC815" s="48">
        <v>0</v>
      </c>
      <c r="AD815" s="48">
        <v>0</v>
      </c>
      <c r="AE815" s="48">
        <v>0</v>
      </c>
      <c r="AF815" s="48">
        <v>0</v>
      </c>
      <c r="AG815" s="48">
        <v>0</v>
      </c>
      <c r="AH815" s="48">
        <v>0</v>
      </c>
      <c r="AI815" s="48">
        <v>0</v>
      </c>
      <c r="AJ815" s="48">
        <v>0</v>
      </c>
      <c r="AK815" s="48">
        <v>0</v>
      </c>
      <c r="AL815" s="48">
        <v>0</v>
      </c>
      <c r="AM815" s="48">
        <v>0</v>
      </c>
      <c r="AN815" s="48">
        <v>0</v>
      </c>
      <c r="AO815" s="18"/>
      <c r="AP815" s="18"/>
      <c r="AQ815" s="18"/>
      <c r="AR815" s="18"/>
      <c r="AS815" s="18"/>
      <c r="AT815" s="18"/>
      <c r="AU815" s="18"/>
      <c r="AV815" s="18"/>
    </row>
    <row r="816" spans="1:48" x14ac:dyDescent="0.2">
      <c r="A816" s="21" t="str">
        <f t="shared" si="1075"/>
        <v>CIMS.CAN.TR.Transportation Personal.Transit.Public BusOutput</v>
      </c>
      <c r="B816" s="1" t="s">
        <v>389</v>
      </c>
      <c r="C816" s="1" t="s">
        <v>220</v>
      </c>
      <c r="E816" s="1" t="s">
        <v>78</v>
      </c>
      <c r="G816" s="1" t="s">
        <v>139</v>
      </c>
      <c r="H816" s="14">
        <f>T816</f>
        <v>778.19774759284121</v>
      </c>
      <c r="I816" s="14"/>
      <c r="J816" s="14"/>
      <c r="K816" s="14"/>
      <c r="L816" s="14"/>
      <c r="M816" s="14"/>
      <c r="N816" s="14"/>
      <c r="O816" s="14"/>
      <c r="P816" s="14"/>
      <c r="Q816" s="14"/>
      <c r="R816" s="14"/>
      <c r="T816" s="5">
        <f>AVERAGE(CAN!C$218:W$218)/1000</f>
        <v>778.19774759284121</v>
      </c>
      <c r="U816" s="5"/>
      <c r="V816" s="5"/>
      <c r="W816" s="5"/>
      <c r="X816" s="5"/>
      <c r="Y816" s="5"/>
      <c r="Z816" s="5"/>
      <c r="AA816" s="5"/>
      <c r="AB816" s="5"/>
      <c r="AC816" s="5"/>
      <c r="AD816" s="5"/>
      <c r="AE816" s="5"/>
      <c r="AF816" s="5"/>
      <c r="AG816" s="5"/>
      <c r="AH816" s="5"/>
      <c r="AI816" s="5"/>
      <c r="AJ816" s="5"/>
      <c r="AK816" s="5"/>
      <c r="AL816" s="5"/>
      <c r="AM816" s="5"/>
      <c r="AN816" s="5"/>
      <c r="AO816" s="18"/>
      <c r="AP816" s="18"/>
      <c r="AQ816" s="18"/>
      <c r="AR816" s="18"/>
      <c r="AS816" s="18"/>
      <c r="AT816" s="18"/>
      <c r="AU816" s="18"/>
      <c r="AV816" s="18"/>
    </row>
    <row r="817" spans="1:48" x14ac:dyDescent="0.2">
      <c r="A817" s="21" t="str">
        <f t="shared" si="1075"/>
        <v>CIMS.CAN.TR.Transportation Personal.Transit.Public BusFerry UrbanOutput</v>
      </c>
      <c r="B817" s="1" t="s">
        <v>389</v>
      </c>
      <c r="C817" s="1" t="s">
        <v>220</v>
      </c>
      <c r="D817" s="1" t="s">
        <v>416</v>
      </c>
      <c r="E817" s="1" t="s">
        <v>78</v>
      </c>
      <c r="G817" s="1" t="s">
        <v>139</v>
      </c>
      <c r="H817" s="14">
        <f>5127000*3.24/4/1000</f>
        <v>4152.8700000000008</v>
      </c>
      <c r="I817" s="14"/>
      <c r="J817" s="14"/>
      <c r="K817" s="14"/>
      <c r="L817" s="14"/>
      <c r="M817" s="14"/>
      <c r="N817" s="14"/>
      <c r="O817" s="14"/>
      <c r="P817" s="14"/>
      <c r="Q817" s="14"/>
      <c r="R817" s="14"/>
      <c r="T817" s="1" t="s">
        <v>421</v>
      </c>
      <c r="U817" s="5"/>
      <c r="V817" s="5"/>
      <c r="W817" s="5"/>
      <c r="X817" s="5"/>
      <c r="Y817" s="5"/>
      <c r="Z817" s="5"/>
      <c r="AA817" s="5"/>
      <c r="AB817" s="5"/>
      <c r="AC817" s="5"/>
      <c r="AD817" s="5"/>
      <c r="AE817" s="5"/>
      <c r="AF817" s="5"/>
      <c r="AG817" s="5"/>
      <c r="AH817" s="5"/>
      <c r="AI817" s="5"/>
      <c r="AJ817" s="5"/>
      <c r="AK817" s="5"/>
      <c r="AL817" s="5"/>
      <c r="AM817" s="5"/>
      <c r="AN817" s="5"/>
      <c r="AO817" s="18"/>
      <c r="AP817" s="18"/>
      <c r="AQ817" s="18"/>
      <c r="AR817" s="18"/>
      <c r="AS817" s="18"/>
      <c r="AT817" s="18"/>
      <c r="AU817" s="18"/>
      <c r="AV817" s="18"/>
    </row>
    <row r="818" spans="1:48" x14ac:dyDescent="0.2">
      <c r="A818" s="21" t="str">
        <f t="shared" si="1075"/>
        <v>CIMS.CAN.TR.Transportation Personal.Transit.Public BusBus Urban DieselMarket share</v>
      </c>
      <c r="B818" s="1" t="s">
        <v>389</v>
      </c>
      <c r="C818" s="1" t="s">
        <v>220</v>
      </c>
      <c r="D818" s="1" t="s">
        <v>224</v>
      </c>
      <c r="E818" s="1" t="s">
        <v>72</v>
      </c>
      <c r="G818" s="1" t="s">
        <v>73</v>
      </c>
      <c r="H818" s="14">
        <f t="shared" ref="H818" si="1130">T818/SUM(T818:T819)</f>
        <v>0.94115592839945783</v>
      </c>
      <c r="I818" s="14"/>
      <c r="J818" s="14"/>
      <c r="K818" s="14"/>
      <c r="L818" s="14"/>
      <c r="M818" s="14"/>
      <c r="N818" s="14"/>
      <c r="O818" s="14"/>
      <c r="P818" s="14"/>
      <c r="Q818" s="14"/>
      <c r="R818" s="14"/>
      <c r="T818" s="14">
        <f>TR!C$236</f>
        <v>0.86118955929783758</v>
      </c>
      <c r="U818" s="14"/>
      <c r="V818" s="14"/>
      <c r="W818" s="14"/>
      <c r="X818" s="14"/>
      <c r="Y818" s="14"/>
      <c r="Z818" s="14"/>
      <c r="AA818" s="14"/>
      <c r="AB818" s="14"/>
      <c r="AC818" s="14"/>
      <c r="AD818" s="14"/>
      <c r="AE818" s="14"/>
      <c r="AF818" s="14"/>
      <c r="AG818" s="14"/>
      <c r="AH818" s="14"/>
      <c r="AI818" s="14"/>
      <c r="AJ818" s="14"/>
      <c r="AK818" s="14"/>
      <c r="AL818" s="14"/>
      <c r="AM818" s="14"/>
      <c r="AN818" s="14"/>
      <c r="AO818" s="18"/>
      <c r="AP818" s="18"/>
      <c r="AQ818" s="18"/>
      <c r="AR818" s="18"/>
      <c r="AS818" s="18"/>
      <c r="AT818" s="18"/>
      <c r="AU818" s="18"/>
      <c r="AV818" s="18"/>
    </row>
    <row r="819" spans="1:48" x14ac:dyDescent="0.2">
      <c r="A819" s="21" t="str">
        <f t="shared" si="1075"/>
        <v>CIMS.CAN.TR.Transportation Personal.Transit.Public BusBus Urban NGMarket share</v>
      </c>
      <c r="B819" s="1" t="s">
        <v>389</v>
      </c>
      <c r="C819" s="1" t="s">
        <v>220</v>
      </c>
      <c r="D819" s="1" t="s">
        <v>126</v>
      </c>
      <c r="E819" s="1" t="s">
        <v>72</v>
      </c>
      <c r="G819" s="1" t="s">
        <v>73</v>
      </c>
      <c r="H819" s="14">
        <f t="shared" ref="H819" si="1131">T819/SUM(T818:T819)</f>
        <v>5.8844071600542169E-2</v>
      </c>
      <c r="I819" s="14"/>
      <c r="J819" s="14"/>
      <c r="K819" s="14"/>
      <c r="L819" s="14"/>
      <c r="M819" s="14"/>
      <c r="N819" s="14"/>
      <c r="O819" s="14"/>
      <c r="P819" s="14"/>
      <c r="Q819" s="14"/>
      <c r="R819" s="14"/>
      <c r="T819" s="14">
        <f>TR!C$241</f>
        <v>5.3844319054698421E-2</v>
      </c>
      <c r="U819" s="14"/>
      <c r="V819" s="5"/>
      <c r="W819" s="5"/>
      <c r="X819" s="5"/>
      <c r="Y819" s="5"/>
      <c r="Z819" s="5"/>
      <c r="AA819" s="5"/>
      <c r="AB819" s="5"/>
      <c r="AC819" s="5"/>
      <c r="AD819" s="5"/>
      <c r="AE819" s="5"/>
      <c r="AF819" s="5"/>
      <c r="AG819" s="5"/>
      <c r="AH819" s="5"/>
      <c r="AI819" s="5"/>
      <c r="AJ819" s="5"/>
      <c r="AK819" s="5"/>
      <c r="AL819" s="5"/>
      <c r="AM819" s="5"/>
      <c r="AN819" s="5"/>
      <c r="AO819" s="18"/>
      <c r="AP819" s="18"/>
      <c r="AQ819" s="18"/>
      <c r="AR819" s="18"/>
      <c r="AS819" s="18"/>
      <c r="AT819" s="18"/>
    </row>
    <row r="820" spans="1:48" x14ac:dyDescent="0.2">
      <c r="A820" s="21" t="str">
        <f t="shared" si="1075"/>
        <v>CIMS.CAN.TR.Transportation Personal.Transit.Public BusBus Urban ElectricMarket share</v>
      </c>
      <c r="B820" s="1" t="s">
        <v>389</v>
      </c>
      <c r="C820" s="1" t="s">
        <v>220</v>
      </c>
      <c r="D820" s="1" t="s">
        <v>127</v>
      </c>
      <c r="E820" s="1" t="s">
        <v>72</v>
      </c>
      <c r="G820" s="1" t="s">
        <v>73</v>
      </c>
      <c r="H820" s="14">
        <f t="shared" ref="H820" si="1132">T820</f>
        <v>0</v>
      </c>
      <c r="I820" s="14"/>
      <c r="J820" s="14"/>
      <c r="K820" s="14"/>
      <c r="L820" s="14"/>
      <c r="M820" s="14"/>
      <c r="N820" s="14"/>
      <c r="O820" s="14"/>
      <c r="P820" s="14"/>
      <c r="Q820" s="14"/>
      <c r="R820" s="14"/>
      <c r="T820" s="36">
        <v>0</v>
      </c>
      <c r="U820" s="14"/>
      <c r="V820" s="5"/>
      <c r="W820" s="5"/>
      <c r="X820" s="5"/>
      <c r="Y820" s="5"/>
      <c r="Z820" s="5"/>
      <c r="AA820" s="5"/>
      <c r="AB820" s="5"/>
      <c r="AC820" s="5"/>
      <c r="AD820" s="5"/>
      <c r="AE820" s="5"/>
      <c r="AF820" s="5"/>
      <c r="AG820" s="5"/>
      <c r="AH820" s="5"/>
      <c r="AI820" s="5"/>
      <c r="AJ820" s="5"/>
      <c r="AK820" s="5"/>
      <c r="AL820" s="5"/>
      <c r="AM820" s="5"/>
      <c r="AN820" s="5"/>
      <c r="AO820" s="18"/>
      <c r="AP820" s="18"/>
      <c r="AQ820" s="18"/>
      <c r="AR820" s="18"/>
      <c r="AS820" s="18"/>
      <c r="AT820" s="18"/>
    </row>
    <row r="821" spans="1:48" x14ac:dyDescent="0.2">
      <c r="A821" s="21" t="str">
        <f t="shared" si="1075"/>
        <v>CIMS.CAN.TR.Transportation Personal.Transit.Public BusFerry UrbanMarket share</v>
      </c>
      <c r="B821" s="1" t="s">
        <v>389</v>
      </c>
      <c r="C821" s="1" t="s">
        <v>220</v>
      </c>
      <c r="D821" s="1" t="s">
        <v>416</v>
      </c>
      <c r="E821" s="1" t="s">
        <v>72</v>
      </c>
      <c r="G821" s="1" t="s">
        <v>73</v>
      </c>
      <c r="H821" s="14">
        <v>0</v>
      </c>
      <c r="I821" s="14"/>
      <c r="J821" s="14"/>
      <c r="K821" s="14"/>
      <c r="L821" s="14"/>
      <c r="M821" s="14"/>
      <c r="N821" s="14"/>
      <c r="O821" s="14"/>
      <c r="P821" s="14"/>
      <c r="Q821" s="14"/>
      <c r="R821" s="14"/>
      <c r="T821" s="5"/>
      <c r="U821" s="5"/>
      <c r="V821" s="5"/>
      <c r="W821" s="5"/>
      <c r="X821" s="5"/>
      <c r="Y821" s="5"/>
      <c r="Z821" s="5"/>
      <c r="AA821" s="5"/>
      <c r="AB821" s="5"/>
      <c r="AC821" s="5"/>
      <c r="AD821" s="5"/>
      <c r="AE821" s="5"/>
      <c r="AF821" s="5"/>
      <c r="AG821" s="5"/>
      <c r="AH821" s="5"/>
      <c r="AI821" s="5"/>
      <c r="AJ821" s="5"/>
      <c r="AK821" s="5"/>
      <c r="AL821" s="5"/>
      <c r="AM821" s="5"/>
      <c r="AN821" s="5"/>
      <c r="AO821" s="18"/>
      <c r="AP821" s="18"/>
      <c r="AQ821" s="18"/>
      <c r="AR821" s="18"/>
      <c r="AS821" s="18"/>
      <c r="AT821" s="18"/>
    </row>
    <row r="822" spans="1:48" x14ac:dyDescent="0.2">
      <c r="A822" s="21" t="str">
        <f t="shared" si="1075"/>
        <v>CIMS.CAN.TR.Transportation Personal.Transit.Public BusBus Urban DieselService requestedCIMS.CAN.TR.Fuel Blends.Diesel_Transportation</v>
      </c>
      <c r="B822" s="1" t="s">
        <v>389</v>
      </c>
      <c r="C822" s="1" t="s">
        <v>220</v>
      </c>
      <c r="D822" s="1" t="s">
        <v>224</v>
      </c>
      <c r="E822" s="1" t="s">
        <v>71</v>
      </c>
      <c r="F822" s="1" t="s">
        <v>444</v>
      </c>
      <c r="G822" s="1" t="s">
        <v>68</v>
      </c>
      <c r="H822" s="14" cm="1">
        <f t="array" ref="H822">TREND($T822:$AM822,$T$2:$AM$2,H$1)</f>
        <v>1.2511627298490628</v>
      </c>
      <c r="I822" s="14" cm="1">
        <f t="array" ref="I822">TREND($T822:$AM822,$T$2:$AM$2,I$1)</f>
        <v>1.2398944819320414</v>
      </c>
      <c r="J822" s="14" cm="1">
        <f t="array" ref="J822">TREND($T822:$AM822,$T$2:$AM$2,J$1)</f>
        <v>1.2286262340150209</v>
      </c>
      <c r="K822" s="14" cm="1">
        <f t="array" ref="K822">TREND($T822:$AM822,$T$2:$AM$2,K$1)</f>
        <v>1.2173579860979995</v>
      </c>
      <c r="L822" s="14" cm="1">
        <f t="array" ref="L822">TREND($T822:$AM822,$T$2:$AM$2,L$1)</f>
        <v>1.2083433877643825</v>
      </c>
      <c r="M822" s="49">
        <f t="shared" ref="M822:R822" si="1133">L822</f>
        <v>1.2083433877643825</v>
      </c>
      <c r="N822" s="49">
        <f t="shared" si="1133"/>
        <v>1.2083433877643825</v>
      </c>
      <c r="O822" s="49">
        <f t="shared" si="1133"/>
        <v>1.2083433877643825</v>
      </c>
      <c r="P822" s="49">
        <f t="shared" si="1133"/>
        <v>1.2083433877643825</v>
      </c>
      <c r="Q822" s="49">
        <f t="shared" si="1133"/>
        <v>1.2083433877643825</v>
      </c>
      <c r="R822" s="49">
        <f t="shared" si="1133"/>
        <v>1.2083433877643825</v>
      </c>
      <c r="T822" s="14">
        <f>Inputs!$C$92/Inputs!$D$10*CAN!C$232/CAN!$C$232</f>
        <v>1.4176470588235295</v>
      </c>
      <c r="U822" s="14">
        <f>Inputs!$C$92/Inputs!$D$10*CAN!D$232/CAN!$C$232</f>
        <v>1.2690802154439071</v>
      </c>
      <c r="V822" s="14">
        <f>Inputs!$C$92/Inputs!$D$10*CAN!E$232/CAN!$C$232</f>
        <v>1.2735267252697995</v>
      </c>
      <c r="W822" s="14">
        <f>Inputs!$C$92/Inputs!$D$10*CAN!F$232/CAN!$C$232</f>
        <v>1.2685692119514134</v>
      </c>
      <c r="X822" s="14">
        <f>Inputs!$C$92/Inputs!$D$10*CAN!G$232/CAN!$C$232</f>
        <v>1.2163179810588485</v>
      </c>
      <c r="Y822" s="14">
        <f>Inputs!$C$92/Inputs!$D$10*CAN!H$232/CAN!$C$232</f>
        <v>1.1197375307588642</v>
      </c>
      <c r="Z822" s="14">
        <f>Inputs!$C$92/Inputs!$D$10*CAN!I$232/CAN!$C$232</f>
        <v>1.0473947010048414</v>
      </c>
      <c r="AA822" s="14">
        <f>Inputs!$C$92/Inputs!$D$10*CAN!J$232/CAN!$C$232</f>
        <v>1.3302811891041566</v>
      </c>
      <c r="AB822" s="14">
        <f>Inputs!$C$92/Inputs!$D$10*CAN!K$232/CAN!$C$232</f>
        <v>1.3013592316202727</v>
      </c>
      <c r="AC822" s="14">
        <f>Inputs!$C$92/Inputs!$D$10*CAN!L$232/CAN!$C$232</f>
        <v>1.2230536496149322</v>
      </c>
      <c r="AD822" s="14">
        <f>Inputs!$C$92/Inputs!$D$10*CAN!M$232/CAN!$C$232</f>
        <v>1.2087261873996911</v>
      </c>
      <c r="AE822" s="14">
        <f>Inputs!$C$92/Inputs!$D$10*CAN!N$232/CAN!$C$232</f>
        <v>1.1185259447817428</v>
      </c>
      <c r="AF822" s="14">
        <f>Inputs!$C$92/Inputs!$D$10*CAN!O$232/CAN!$C$232</f>
        <v>1.0890745237507291</v>
      </c>
      <c r="AG822" s="14">
        <f>Inputs!$C$92/Inputs!$D$10*CAN!P$232/CAN!$C$232</f>
        <v>1.2135485107924859</v>
      </c>
      <c r="AH822" s="14">
        <f>Inputs!$C$92/Inputs!$D$10*CAN!Q$232/CAN!$C$232</f>
        <v>1.2146147738528512</v>
      </c>
      <c r="AI822" s="14">
        <f>Inputs!$C$92/Inputs!$D$10*CAN!R$232/CAN!$C$232</f>
        <v>1.2170577632256474</v>
      </c>
      <c r="AJ822" s="14">
        <f>Inputs!$C$92/Inputs!$D$10*CAN!S$232/CAN!$C$232</f>
        <v>1.3469617305929995</v>
      </c>
      <c r="AK822" s="14">
        <f>Inputs!$C$92/Inputs!$D$10*CAN!T$232/CAN!$C$232</f>
        <v>1.2023776587360067</v>
      </c>
      <c r="AL822" s="14">
        <f>Inputs!$C$92/Inputs!$D$10*CAN!U$232/CAN!$C$232</f>
        <v>1.261368449723584</v>
      </c>
      <c r="AM822" s="14">
        <f>Inputs!$C$92/Inputs!$D$10*CAN!V$232/CAN!$C$232</f>
        <v>1.255838138628155</v>
      </c>
      <c r="AN822" s="36"/>
      <c r="AO822" s="18"/>
      <c r="AP822" s="18"/>
      <c r="AQ822" s="18"/>
      <c r="AR822" s="18"/>
      <c r="AS822" s="18"/>
      <c r="AT822" s="18"/>
    </row>
    <row r="823" spans="1:48" x14ac:dyDescent="0.2">
      <c r="A823" s="21" t="str">
        <f t="shared" si="1075"/>
        <v>CIMS.CAN.TR.Transportation Personal.Transit.Rapid TransitLight RailService requestedCIMS.CAN.TR.Electricity</v>
      </c>
      <c r="B823" s="1" t="s">
        <v>405</v>
      </c>
      <c r="C823" s="1" t="s">
        <v>220</v>
      </c>
      <c r="D823" s="1" t="s">
        <v>129</v>
      </c>
      <c r="E823" s="1" t="s">
        <v>71</v>
      </c>
      <c r="F823" s="1" t="s">
        <v>381</v>
      </c>
      <c r="G823" s="1" t="s">
        <v>68</v>
      </c>
      <c r="H823" s="14">
        <f t="shared" ref="H823:H826" si="1134">T823</f>
        <v>0.26333333333333331</v>
      </c>
      <c r="I823" s="14"/>
      <c r="J823" s="14"/>
      <c r="K823" s="14"/>
      <c r="L823" s="14"/>
      <c r="M823" s="14"/>
      <c r="N823" s="14"/>
      <c r="O823" s="14"/>
      <c r="P823" s="14"/>
      <c r="Q823" s="14"/>
      <c r="R823" s="14"/>
      <c r="T823" s="14">
        <f>Inputs!$C$90/Inputs!$D$11</f>
        <v>0.26333333333333331</v>
      </c>
      <c r="U823" s="14"/>
      <c r="V823" s="5"/>
      <c r="W823" s="5"/>
      <c r="X823" s="5"/>
      <c r="Y823" s="5"/>
      <c r="Z823" s="5"/>
      <c r="AA823" s="5"/>
      <c r="AB823" s="5"/>
      <c r="AC823" s="5"/>
      <c r="AD823" s="5"/>
      <c r="AE823" s="5"/>
      <c r="AF823" s="5"/>
      <c r="AG823" s="5"/>
      <c r="AH823" s="5"/>
      <c r="AI823" s="5"/>
      <c r="AJ823" s="5"/>
      <c r="AK823" s="5"/>
      <c r="AL823" s="5"/>
      <c r="AM823" s="5"/>
      <c r="AN823" s="5"/>
      <c r="AO823" s="18"/>
      <c r="AP823" s="18"/>
      <c r="AQ823" s="18"/>
      <c r="AR823" s="18"/>
      <c r="AS823" s="18"/>
      <c r="AT823" s="18"/>
    </row>
    <row r="824" spans="1:48" x14ac:dyDescent="0.2">
      <c r="A824" s="21" t="str">
        <f t="shared" si="1075"/>
        <v>CIMS.CAN.TR.Transportation Personal.Intercity BusOutput</v>
      </c>
      <c r="B824" s="1" t="s">
        <v>390</v>
      </c>
      <c r="C824" s="1" t="s">
        <v>220</v>
      </c>
      <c r="E824" s="1" t="s">
        <v>78</v>
      </c>
      <c r="G824" s="1" t="s">
        <v>139</v>
      </c>
      <c r="H824" s="14">
        <f t="shared" si="1134"/>
        <v>956.73357798106247</v>
      </c>
      <c r="I824" s="14"/>
      <c r="J824" s="14"/>
      <c r="K824" s="14"/>
      <c r="L824" s="14"/>
      <c r="M824" s="14"/>
      <c r="N824" s="14"/>
      <c r="O824" s="14"/>
      <c r="P824" s="14"/>
      <c r="Q824" s="14"/>
      <c r="R824" s="14"/>
      <c r="T824" s="14">
        <f>AVERAGE(CAN!C$253:W$253)/1000</f>
        <v>956.73357798106247</v>
      </c>
      <c r="U824" s="14"/>
      <c r="V824" s="5"/>
      <c r="W824" s="5"/>
      <c r="X824" s="5"/>
      <c r="Y824" s="5"/>
      <c r="Z824" s="5"/>
      <c r="AA824" s="5"/>
      <c r="AB824" s="5"/>
      <c r="AC824" s="5"/>
      <c r="AD824" s="5"/>
      <c r="AE824" s="5"/>
      <c r="AF824" s="5"/>
      <c r="AG824" s="5"/>
      <c r="AH824" s="5"/>
      <c r="AI824" s="5"/>
      <c r="AJ824" s="5"/>
      <c r="AK824" s="5"/>
      <c r="AL824" s="5"/>
      <c r="AM824" s="5"/>
      <c r="AN824" s="5"/>
      <c r="AO824" s="18"/>
      <c r="AP824" s="18"/>
      <c r="AQ824" s="18"/>
      <c r="AR824" s="18"/>
      <c r="AS824" s="18"/>
      <c r="AT824" s="18"/>
    </row>
    <row r="825" spans="1:48" x14ac:dyDescent="0.2">
      <c r="A825" s="21" t="str">
        <f t="shared" si="1075"/>
        <v>CIMS.CAN.TR.Transportation Personal.Intercity BusBus Intercity DieselMarket share</v>
      </c>
      <c r="B825" s="1" t="s">
        <v>390</v>
      </c>
      <c r="C825" s="1" t="s">
        <v>220</v>
      </c>
      <c r="D825" s="1" t="s">
        <v>223</v>
      </c>
      <c r="E825" s="1" t="s">
        <v>72</v>
      </c>
      <c r="G825" s="1" t="s">
        <v>73</v>
      </c>
      <c r="H825" s="14">
        <f t="shared" si="1134"/>
        <v>0.91447177025956228</v>
      </c>
      <c r="I825" s="14"/>
      <c r="J825" s="14"/>
      <c r="K825" s="14"/>
      <c r="L825" s="14"/>
      <c r="M825" s="14"/>
      <c r="N825" s="14"/>
      <c r="O825" s="14"/>
      <c r="P825" s="14"/>
      <c r="Q825" s="14"/>
      <c r="R825" s="14"/>
      <c r="T825" s="14">
        <f>TR!C$271</f>
        <v>0.91447177025956228</v>
      </c>
      <c r="U825" s="14"/>
      <c r="V825" s="5"/>
      <c r="W825" s="5"/>
      <c r="X825" s="5"/>
      <c r="Y825" s="5"/>
      <c r="Z825" s="5"/>
      <c r="AA825" s="5"/>
      <c r="AB825" s="5"/>
      <c r="AC825" s="5"/>
      <c r="AD825" s="5"/>
      <c r="AE825" s="5"/>
      <c r="AF825" s="5"/>
      <c r="AG825" s="5"/>
      <c r="AH825" s="5"/>
      <c r="AI825" s="5"/>
      <c r="AJ825" s="5"/>
      <c r="AK825" s="5"/>
      <c r="AL825" s="5"/>
      <c r="AM825" s="5"/>
      <c r="AN825" s="5"/>
      <c r="AO825" s="18"/>
      <c r="AP825" s="18"/>
      <c r="AQ825" s="18"/>
      <c r="AR825" s="18"/>
      <c r="AS825" s="18"/>
      <c r="AT825" s="18"/>
    </row>
    <row r="826" spans="1:48" x14ac:dyDescent="0.2">
      <c r="A826" s="21" t="str">
        <f t="shared" si="1075"/>
        <v>CIMS.CAN.TR.Transportation Personal.Intercity BusBus Intercity GasolineMarket share</v>
      </c>
      <c r="B826" s="1" t="s">
        <v>390</v>
      </c>
      <c r="C826" s="1" t="s">
        <v>220</v>
      </c>
      <c r="D826" s="1" t="s">
        <v>131</v>
      </c>
      <c r="E826" s="1" t="s">
        <v>72</v>
      </c>
      <c r="G826" s="1" t="s">
        <v>73</v>
      </c>
      <c r="H826" s="14">
        <f t="shared" si="1134"/>
        <v>8.5528229740437806E-2</v>
      </c>
      <c r="I826" s="14"/>
      <c r="J826" s="14"/>
      <c r="K826" s="14"/>
      <c r="L826" s="14"/>
      <c r="M826" s="14"/>
      <c r="N826" s="14"/>
      <c r="O826" s="14"/>
      <c r="P826" s="14"/>
      <c r="Q826" s="14"/>
      <c r="R826" s="14"/>
      <c r="T826" s="14">
        <f>TR!C$273</f>
        <v>8.5528229740437806E-2</v>
      </c>
      <c r="U826" s="14"/>
      <c r="V826" s="14"/>
      <c r="W826" s="14"/>
      <c r="X826" s="14"/>
      <c r="Y826" s="14"/>
      <c r="Z826" s="14"/>
      <c r="AA826" s="14"/>
      <c r="AB826" s="14"/>
      <c r="AC826" s="14"/>
      <c r="AD826" s="14"/>
      <c r="AE826" s="14"/>
      <c r="AF826" s="14"/>
      <c r="AG826" s="14"/>
      <c r="AH826" s="14"/>
      <c r="AI826" s="14"/>
      <c r="AJ826" s="14"/>
      <c r="AK826" s="14"/>
      <c r="AL826" s="14"/>
      <c r="AM826" s="14"/>
      <c r="AN826" s="14"/>
      <c r="AO826" s="35"/>
      <c r="AP826" s="35"/>
      <c r="AQ826" s="35"/>
      <c r="AR826" s="35"/>
      <c r="AS826" s="35"/>
      <c r="AT826" s="35"/>
    </row>
    <row r="827" spans="1:48" x14ac:dyDescent="0.2">
      <c r="A827" s="21" t="str">
        <f t="shared" si="1075"/>
        <v>CIMS.CAN.TR.Transportation Personal.Intercity BusBus Intercity DieselService requestedCIMS.CAN.TR.Fuel Blends.Diesel_Transportation</v>
      </c>
      <c r="B827" s="1" t="s">
        <v>390</v>
      </c>
      <c r="C827" s="1" t="s">
        <v>220</v>
      </c>
      <c r="D827" s="1" t="s">
        <v>223</v>
      </c>
      <c r="E827" s="1" t="s">
        <v>71</v>
      </c>
      <c r="F827" s="1" t="s">
        <v>444</v>
      </c>
      <c r="G827" s="1" t="s">
        <v>68</v>
      </c>
      <c r="H827" s="14" cm="1">
        <f t="array" ref="H827">TREND($T827:$AM827,$T$2:$AM$2,H$1)</f>
        <v>0.84748827491499767</v>
      </c>
      <c r="I827" s="14" cm="1">
        <f t="array" ref="I827">TREND($T827:$AM827,$T$2:$AM$2,I$1)</f>
        <v>0.7858271198561475</v>
      </c>
      <c r="J827" s="14" cm="1">
        <f t="array" ref="J827">TREND($T827:$AM827,$T$2:$AM$2,J$1)</f>
        <v>0.72416596479729733</v>
      </c>
      <c r="K827" s="14" cm="1">
        <f t="array" ref="K827">TREND($T827:$AM827,$T$2:$AM$2,K$1)</f>
        <v>0.66250480973845072</v>
      </c>
      <c r="L827" s="14" cm="1">
        <f t="array" ref="L827">TREND($T827:$AM827,$T$2:$AM$2,L$1)</f>
        <v>0.61317588569136916</v>
      </c>
      <c r="M827" s="49">
        <f t="shared" ref="M827:R827" si="1135">L827</f>
        <v>0.61317588569136916</v>
      </c>
      <c r="N827" s="49">
        <f t="shared" si="1135"/>
        <v>0.61317588569136916</v>
      </c>
      <c r="O827" s="49">
        <f t="shared" si="1135"/>
        <v>0.61317588569136916</v>
      </c>
      <c r="P827" s="49">
        <f t="shared" si="1135"/>
        <v>0.61317588569136916</v>
      </c>
      <c r="Q827" s="49">
        <f t="shared" si="1135"/>
        <v>0.61317588569136916</v>
      </c>
      <c r="R827" s="49">
        <f t="shared" si="1135"/>
        <v>0.61317588569136916</v>
      </c>
      <c r="T827" s="14">
        <f>TR!C$267*1000</f>
        <v>0.79505616535292301</v>
      </c>
      <c r="U827" s="14">
        <f>TR!D$267*1000</f>
        <v>0.80831986207992523</v>
      </c>
      <c r="V827" s="14">
        <f>TR!E$267*1000</f>
        <v>0.77701362300342625</v>
      </c>
      <c r="W827" s="14">
        <f>TR!F$267*1000</f>
        <v>0.77435397212330437</v>
      </c>
      <c r="X827" s="14">
        <f>TR!G$267*1000</f>
        <v>0.75939964915991198</v>
      </c>
      <c r="Y827" s="14">
        <f>TR!H$267*1000</f>
        <v>0.7452024969675668</v>
      </c>
      <c r="Z827" s="14">
        <f>TR!I$267*1000</f>
        <v>0.84669933939765218</v>
      </c>
      <c r="AA827" s="14">
        <f>TR!J$267*1000</f>
        <v>0.76681703936696921</v>
      </c>
      <c r="AB827" s="14">
        <f>TR!K$267*1000</f>
        <v>0.81967633105129967</v>
      </c>
      <c r="AC827" s="14">
        <f>TR!L$267*1000</f>
        <v>0.6867682408918544</v>
      </c>
      <c r="AD827" s="14">
        <f>TR!M$267*1000</f>
        <v>0.76452456230521615</v>
      </c>
      <c r="AE827" s="14">
        <f>TR!N$267*1000</f>
        <v>0.70171651479745956</v>
      </c>
      <c r="AF827" s="14">
        <f>TR!O$267*1000</f>
        <v>0.78013644501431056</v>
      </c>
      <c r="AG827" s="14">
        <f>TR!P$267*1000</f>
        <v>0.73320780706236466</v>
      </c>
      <c r="AH827" s="14">
        <f>TR!Q$267*1000</f>
        <v>0.90966480148824203</v>
      </c>
      <c r="AI827" s="14">
        <f>TR!R$267*1000</f>
        <v>0.80597612815274733</v>
      </c>
      <c r="AJ827" s="14">
        <f>TR!S$267*1000</f>
        <v>0.73382354292200269</v>
      </c>
      <c r="AK827" s="14">
        <f>TR!T$267*1000</f>
        <v>0.5131425335383597</v>
      </c>
      <c r="AL827" s="14">
        <f>TR!U$267*1000</f>
        <v>0.43782209375980785</v>
      </c>
      <c r="AM827" s="14">
        <f>TR!V$267*1000</f>
        <v>0.44732045762830236</v>
      </c>
      <c r="AN827" s="36"/>
      <c r="AO827" s="18"/>
      <c r="AP827" s="18"/>
      <c r="AQ827" s="18"/>
      <c r="AR827" s="18"/>
      <c r="AS827" s="18"/>
      <c r="AT827" s="18"/>
    </row>
    <row r="828" spans="1:48" x14ac:dyDescent="0.2">
      <c r="A828" s="21" t="str">
        <f t="shared" si="1075"/>
        <v>CIMS.CAN.TR.Transportation Personal.Intercity BusBus Intercity GasolineService requestedCIMS.CAN.TR.Fuel Blends.Gasoline_Transportation</v>
      </c>
      <c r="B828" s="1" t="s">
        <v>390</v>
      </c>
      <c r="C828" s="1" t="s">
        <v>220</v>
      </c>
      <c r="D828" s="1" t="s">
        <v>131</v>
      </c>
      <c r="E828" s="1" t="s">
        <v>71</v>
      </c>
      <c r="F828" s="1" t="s">
        <v>460</v>
      </c>
      <c r="G828" s="1" t="s">
        <v>68</v>
      </c>
      <c r="H828" s="36">
        <f t="shared" ref="H828" si="1136">H827</f>
        <v>0.84748827491499767</v>
      </c>
      <c r="I828" s="36">
        <f t="shared" ref="I828" si="1137">I827</f>
        <v>0.7858271198561475</v>
      </c>
      <c r="J828" s="36">
        <f t="shared" ref="J828" si="1138">J827</f>
        <v>0.72416596479729733</v>
      </c>
      <c r="K828" s="36">
        <f t="shared" ref="K828" si="1139">K827</f>
        <v>0.66250480973845072</v>
      </c>
      <c r="L828" s="36">
        <f t="shared" ref="L828" si="1140">L827</f>
        <v>0.61317588569136916</v>
      </c>
      <c r="M828" s="36">
        <f t="shared" ref="M828" si="1141">M827</f>
        <v>0.61317588569136916</v>
      </c>
      <c r="N828" s="36">
        <f t="shared" ref="N828" si="1142">N827</f>
        <v>0.61317588569136916</v>
      </c>
      <c r="O828" s="36">
        <f t="shared" ref="O828" si="1143">O827</f>
        <v>0.61317588569136916</v>
      </c>
      <c r="P828" s="36">
        <f t="shared" ref="P828" si="1144">P827</f>
        <v>0.61317588569136916</v>
      </c>
      <c r="Q828" s="36">
        <f t="shared" ref="Q828" si="1145">Q827</f>
        <v>0.61317588569136916</v>
      </c>
      <c r="R828" s="36">
        <f t="shared" ref="R828" si="1146">R827</f>
        <v>0.61317588569136916</v>
      </c>
      <c r="T828" s="14"/>
      <c r="U828" s="14"/>
      <c r="V828" s="5"/>
      <c r="W828" s="5"/>
      <c r="X828" s="5"/>
      <c r="Y828" s="5"/>
      <c r="Z828" s="5"/>
      <c r="AA828" s="5"/>
      <c r="AB828" s="5"/>
      <c r="AC828" s="5"/>
      <c r="AD828" s="5"/>
      <c r="AE828" s="5"/>
      <c r="AF828" s="5"/>
      <c r="AG828" s="5"/>
      <c r="AH828" s="5"/>
      <c r="AI828" s="5"/>
      <c r="AJ828" s="5"/>
      <c r="AK828" s="5"/>
      <c r="AL828" s="5"/>
      <c r="AM828" s="5"/>
      <c r="AN828" s="5"/>
      <c r="AO828" s="18"/>
      <c r="AP828" s="18"/>
      <c r="AQ828" s="18"/>
      <c r="AR828" s="18"/>
      <c r="AS828" s="18"/>
      <c r="AT828" s="18"/>
    </row>
    <row r="829" spans="1:48" x14ac:dyDescent="0.2">
      <c r="A829" s="21" t="str">
        <f t="shared" si="1075"/>
        <v>CIMS.CAN.TR.Transportation Personal.Intercity RailRail Intercity DieselMarket share</v>
      </c>
      <c r="B829" s="1" t="s">
        <v>391</v>
      </c>
      <c r="C829" s="1" t="s">
        <v>220</v>
      </c>
      <c r="D829" s="1" t="s">
        <v>225</v>
      </c>
      <c r="E829" s="1" t="s">
        <v>72</v>
      </c>
      <c r="G829" s="1" t="s">
        <v>73</v>
      </c>
      <c r="H829" s="14">
        <f t="shared" ref="H829:H831" si="1147">T829</f>
        <v>1</v>
      </c>
      <c r="I829" s="14"/>
      <c r="J829" s="14"/>
      <c r="K829" s="14"/>
      <c r="L829" s="14"/>
      <c r="M829" s="14"/>
      <c r="N829" s="14"/>
      <c r="O829" s="14"/>
      <c r="P829" s="14"/>
      <c r="Q829" s="14"/>
      <c r="R829" s="14"/>
      <c r="T829" s="14">
        <f>TR!C$309</f>
        <v>1</v>
      </c>
      <c r="U829" s="14"/>
      <c r="V829" s="14"/>
      <c r="W829" s="14"/>
      <c r="X829" s="14"/>
      <c r="Y829" s="14"/>
      <c r="Z829" s="14"/>
      <c r="AA829" s="14"/>
      <c r="AB829" s="14"/>
      <c r="AC829" s="14"/>
      <c r="AD829" s="14"/>
      <c r="AE829" s="14"/>
      <c r="AF829" s="14"/>
      <c r="AG829" s="14"/>
      <c r="AH829" s="14"/>
      <c r="AI829" s="14"/>
      <c r="AJ829" s="14"/>
      <c r="AK829" s="14"/>
      <c r="AL829" s="14"/>
      <c r="AM829" s="14"/>
      <c r="AN829" s="14"/>
      <c r="AO829" s="35"/>
      <c r="AP829" s="35"/>
      <c r="AQ829" s="35"/>
      <c r="AR829" s="35"/>
      <c r="AS829" s="35"/>
      <c r="AT829" s="35"/>
    </row>
    <row r="830" spans="1:48" x14ac:dyDescent="0.2">
      <c r="A830" s="21" t="str">
        <f>B830&amp;D830&amp;E830&amp;F830</f>
        <v>CIMS.CAN.TR.Transportation Personal.Intercity RailRail Intercity DieselService requestedCIMS.CAN.TR.Fuel Blends.Diesel_Transportation</v>
      </c>
      <c r="B830" s="1" t="s">
        <v>391</v>
      </c>
      <c r="C830" s="1" t="s">
        <v>220</v>
      </c>
      <c r="D830" s="1" t="s">
        <v>225</v>
      </c>
      <c r="E830" s="1" t="s">
        <v>71</v>
      </c>
      <c r="F830" s="1" t="s">
        <v>444</v>
      </c>
      <c r="G830" s="1" t="s">
        <v>68</v>
      </c>
      <c r="H830" s="14" cm="1">
        <f t="array" ref="H830">TREND($T830:$AM830,$T$2:$AM$2,H$1)</f>
        <v>1.9938942624324696</v>
      </c>
      <c r="I830" s="14" cm="1">
        <f t="array" ref="I830">TREND($T830:$AM830,$T$2:$AM$2,I$1)</f>
        <v>1.8539965299869507</v>
      </c>
      <c r="J830" s="14" cm="1">
        <f t="array" ref="J830">TREND($T830:$AM830,$T$2:$AM$2,J$1)</f>
        <v>1.7140987975414319</v>
      </c>
      <c r="K830" s="14" cm="1">
        <f t="array" ref="K830">TREND($T830:$AM830,$T$2:$AM$2,K$1)</f>
        <v>1.5742010650959131</v>
      </c>
      <c r="L830" s="14" cm="1">
        <f t="array" ref="L830">TREND($T830:$AM830,$T$2:$AM$2,L$1)</f>
        <v>1.4622828791394937</v>
      </c>
      <c r="M830" s="49">
        <f t="shared" ref="M830:R830" si="1148">L830</f>
        <v>1.4622828791394937</v>
      </c>
      <c r="N830" s="49">
        <f t="shared" si="1148"/>
        <v>1.4622828791394937</v>
      </c>
      <c r="O830" s="49">
        <f t="shared" si="1148"/>
        <v>1.4622828791394937</v>
      </c>
      <c r="P830" s="49">
        <f t="shared" si="1148"/>
        <v>1.4622828791394937</v>
      </c>
      <c r="Q830" s="49">
        <f t="shared" si="1148"/>
        <v>1.4622828791394937</v>
      </c>
      <c r="R830" s="49">
        <f t="shared" si="1148"/>
        <v>1.4622828791394937</v>
      </c>
      <c r="T830" s="14">
        <f>TR!C$305*1000</f>
        <v>1.9204814702161503</v>
      </c>
      <c r="U830" s="14">
        <f>TR!D$305*1000</f>
        <v>1.9062958973226389</v>
      </c>
      <c r="V830" s="14">
        <f>TR!E$305*1000</f>
        <v>1.7229657590389664</v>
      </c>
      <c r="W830" s="14">
        <f>TR!F$305*1000</f>
        <v>1.8189688785841385</v>
      </c>
      <c r="X830" s="14">
        <f>TR!G$305*1000</f>
        <v>1.7892432735268202</v>
      </c>
      <c r="Y830" s="14">
        <f>TR!H$305*1000</f>
        <v>1.804521479870189</v>
      </c>
      <c r="Z830" s="14">
        <f>TR!I$305*1000</f>
        <v>1.860318060009059</v>
      </c>
      <c r="AA830" s="14">
        <f>TR!J$305*1000</f>
        <v>1.9299981761934748</v>
      </c>
      <c r="AB830" s="14">
        <f>TR!K$305*1000</f>
        <v>2.002403618640241</v>
      </c>
      <c r="AC830" s="14">
        <f>TR!L$305*1000</f>
        <v>2.1184623504972575</v>
      </c>
      <c r="AD830" s="14">
        <f>TR!M$305*1000</f>
        <v>1.7607334956010352</v>
      </c>
      <c r="AE830" s="14">
        <f>TR!N$305*1000</f>
        <v>1.9674762708364484</v>
      </c>
      <c r="AF830" s="14">
        <f>TR!O$305*1000</f>
        <v>1.7315564626900113</v>
      </c>
      <c r="AG830" s="14">
        <f>TR!P$305*1000</f>
        <v>1.5376984562923772</v>
      </c>
      <c r="AH830" s="14">
        <f>TR!Q$305*1000</f>
        <v>1.4943592494671181</v>
      </c>
      <c r="AI830" s="14">
        <f>TR!R$305*1000</f>
        <v>1.4819527024072694</v>
      </c>
      <c r="AJ830" s="14">
        <f>TR!S$305*1000</f>
        <v>1.4353415308792774</v>
      </c>
      <c r="AK830" s="14">
        <f>TR!T$305*1000</f>
        <v>1.4951849009798979</v>
      </c>
      <c r="AL830" s="14">
        <f>TR!U$305*1000</f>
        <v>1.4602077368814363</v>
      </c>
      <c r="AM830" s="14">
        <f>TR!V$305*1000</f>
        <v>1.3236016457859263</v>
      </c>
      <c r="AN830" s="36"/>
      <c r="AO830" s="18"/>
      <c r="AP830" s="18"/>
      <c r="AQ830" s="18"/>
      <c r="AR830" s="18"/>
      <c r="AS830" s="18"/>
      <c r="AT830" s="18"/>
    </row>
    <row r="831" spans="1:48" x14ac:dyDescent="0.2">
      <c r="A831" s="21" t="str">
        <f>B831&amp;D831&amp;E831&amp;F831</f>
        <v>CIMS.CAN.TR.Transportation Personal.Mode.Intercity AirAir IntercityMarket share</v>
      </c>
      <c r="B831" s="1" t="s">
        <v>385</v>
      </c>
      <c r="C831" s="1" t="s">
        <v>220</v>
      </c>
      <c r="D831" s="1" t="s">
        <v>406</v>
      </c>
      <c r="E831" s="1" t="s">
        <v>72</v>
      </c>
      <c r="G831" s="1" t="s">
        <v>73</v>
      </c>
      <c r="H831" s="14">
        <f t="shared" si="1147"/>
        <v>1</v>
      </c>
      <c r="I831" s="14"/>
      <c r="J831" s="14"/>
      <c r="K831" s="14"/>
      <c r="L831" s="14"/>
      <c r="M831" s="14"/>
      <c r="N831" s="14"/>
      <c r="O831" s="14"/>
      <c r="P831" s="14"/>
      <c r="Q831" s="14"/>
      <c r="R831" s="14"/>
      <c r="T831" s="36">
        <v>1</v>
      </c>
      <c r="U831" s="14"/>
      <c r="V831" s="14"/>
      <c r="W831" s="14"/>
      <c r="X831" s="14"/>
      <c r="Y831" s="14"/>
      <c r="Z831" s="14"/>
      <c r="AA831" s="14"/>
      <c r="AB831" s="14"/>
      <c r="AC831" s="14"/>
      <c r="AD831" s="14"/>
      <c r="AE831" s="14"/>
      <c r="AF831" s="14"/>
      <c r="AG831" s="14"/>
      <c r="AH831" s="14"/>
      <c r="AI831" s="14"/>
      <c r="AJ831" s="14"/>
      <c r="AK831" s="14"/>
      <c r="AL831" s="14"/>
      <c r="AM831" s="14"/>
      <c r="AN831" s="14"/>
      <c r="AO831" s="35"/>
      <c r="AP831" s="35"/>
      <c r="AQ831" s="35"/>
      <c r="AR831" s="35"/>
      <c r="AS831" s="35"/>
      <c r="AT831" s="35"/>
    </row>
    <row r="832" spans="1:48" x14ac:dyDescent="0.2">
      <c r="A832" s="21" t="str">
        <f>B832&amp;D832&amp;E832&amp;F832</f>
        <v>CIMS.CAN.TR.Transportation Personal.Mode.Intercity AirAir IntercityService requestedCIMS.Generic Fuels.Jet Fuel</v>
      </c>
      <c r="B832" s="1" t="s">
        <v>385</v>
      </c>
      <c r="C832" s="1" t="s">
        <v>220</v>
      </c>
      <c r="D832" s="1" t="s">
        <v>406</v>
      </c>
      <c r="E832" s="1" t="s">
        <v>71</v>
      </c>
      <c r="F832" s="1" t="s">
        <v>407</v>
      </c>
      <c r="G832" s="1" t="s">
        <v>68</v>
      </c>
      <c r="H832" s="14" cm="1">
        <f t="array" ref="H832">TREND($T832:$AM832,$T$2:$AM$2,H$1)</f>
        <v>3.318720661430973</v>
      </c>
      <c r="I832" s="14" cm="1">
        <f t="array" ref="I832">TREND($T832:$AM832,$T$2:$AM$2,I$1)</f>
        <v>2.9481661104022976</v>
      </c>
      <c r="J832" s="14" cm="1">
        <f t="array" ref="J832">TREND($T832:$AM832,$T$2:$AM$2,J$1)</f>
        <v>2.5776115593735938</v>
      </c>
      <c r="K832" s="14" cm="1">
        <f t="array" ref="K832">TREND($T832:$AM832,$T$2:$AM$2,K$1)</f>
        <v>2.2070570083448899</v>
      </c>
      <c r="L832" s="14" cm="1">
        <f t="array" ref="L832">TREND($T832:$AM832,$T$2:$AM$2,L$1)</f>
        <v>1.9106133675219326</v>
      </c>
      <c r="M832" s="49">
        <f t="shared" ref="M832:R832" si="1149">L832</f>
        <v>1.9106133675219326</v>
      </c>
      <c r="N832" s="49">
        <f t="shared" si="1149"/>
        <v>1.9106133675219326</v>
      </c>
      <c r="O832" s="49">
        <f t="shared" si="1149"/>
        <v>1.9106133675219326</v>
      </c>
      <c r="P832" s="49">
        <f t="shared" si="1149"/>
        <v>1.9106133675219326</v>
      </c>
      <c r="Q832" s="49">
        <f t="shared" si="1149"/>
        <v>1.9106133675219326</v>
      </c>
      <c r="R832" s="49">
        <f t="shared" si="1149"/>
        <v>1.9106133675219326</v>
      </c>
      <c r="T832" s="14">
        <f>TR!C$343*1000</f>
        <v>3.1596164623055474</v>
      </c>
      <c r="U832" s="14">
        <f>TR!D$343*1000</f>
        <v>2.9527205259250113</v>
      </c>
      <c r="V832" s="14">
        <f>TR!E$343*1000</f>
        <v>3.1966198718371959</v>
      </c>
      <c r="W832" s="14">
        <f>TR!F$343*1000</f>
        <v>3.3390322912595209</v>
      </c>
      <c r="X832" s="14">
        <f>TR!G$343*1000</f>
        <v>3.3010495245419489</v>
      </c>
      <c r="Y832" s="14">
        <f>TR!H$343*1000</f>
        <v>3.2499116413728988</v>
      </c>
      <c r="Z832" s="14">
        <f>TR!I$343*1000</f>
        <v>2.9989696576940408</v>
      </c>
      <c r="AA832" s="14">
        <f>TR!J$343*1000</f>
        <v>2.8713729955656526</v>
      </c>
      <c r="AB832" s="14">
        <f>TR!K$343*1000</f>
        <v>2.6388362787875428</v>
      </c>
      <c r="AC832" s="14">
        <f>TR!L$343*1000</f>
        <v>2.5195506570255959</v>
      </c>
      <c r="AD832" s="14">
        <f>TR!M$343*1000</f>
        <v>2.344412770084316</v>
      </c>
      <c r="AE832" s="14">
        <f>TR!N$343*1000</f>
        <v>2.2018908332017646</v>
      </c>
      <c r="AF832" s="14">
        <f>TR!O$343*1000</f>
        <v>2.3656422106079771</v>
      </c>
      <c r="AG832" s="14">
        <f>TR!P$343*1000</f>
        <v>2.464393491084564</v>
      </c>
      <c r="AH832" s="14">
        <f>TR!Q$343*1000</f>
        <v>2.2585512599907176</v>
      </c>
      <c r="AI832" s="14">
        <f>TR!R$343*1000</f>
        <v>2.194275526362337</v>
      </c>
      <c r="AJ832" s="14">
        <f>TR!S$343*1000</f>
        <v>2.0550901367253114</v>
      </c>
      <c r="AK832" s="14">
        <f>TR!T$343*1000</f>
        <v>2.025647453768229</v>
      </c>
      <c r="AL832" s="14">
        <f>TR!U$343*1000</f>
        <v>2.094336584172769</v>
      </c>
      <c r="AM832" s="14">
        <f>TR!V$343*1000</f>
        <v>2.0614201172162478</v>
      </c>
      <c r="AN832" s="36"/>
      <c r="AO832" s="18"/>
      <c r="AP832" s="18"/>
      <c r="AQ832" s="18"/>
      <c r="AR832" s="18"/>
      <c r="AS832" s="18"/>
      <c r="AT832" s="18"/>
    </row>
  </sheetData>
  <autoFilter ref="B2:AV832" xr:uid="{B81DA48C-3244-4DD9-96A8-A23CFB0CF4FC}"/>
  <conditionalFormatting sqref="F32:F34 F94 F102 F104 F146 F154 F156 F198 F206 F208 F250 F258 F260 F302 F310 F312 F354 F362 F364 F406 F414 F416 F458 F466 F468 F510 F518 F520 F562 F570 F572 F614 F622 F624 F666 F674 F676 F718 F726 F728 F770 F778 F780 F822 F830 F832">
    <cfRule type="expression" dxfId="19" priority="2146">
      <formula>AND($H32="Service provided", OR($B32="Region",$B32="Root"))</formula>
    </cfRule>
    <cfRule type="expression" dxfId="18" priority="2147">
      <formula>AND($H32="Service provided", $B32="Sector")</formula>
    </cfRule>
    <cfRule type="expression" dxfId="17" priority="2148">
      <formula>AND($H32="Service provided", $B32="Service")</formula>
    </cfRule>
    <cfRule type="expression" dxfId="16" priority="2149">
      <formula>_xlfn.FORMULATEXT(F32)="="&amp;ADDRESS(ROW(E32),COLUMN(E32),4)</formula>
    </cfRule>
    <cfRule type="expression" dxfId="15" priority="2150">
      <formula>$H32="Technology"</formula>
    </cfRule>
  </conditionalFormatting>
  <conditionalFormatting sqref="F42 F47:F48 F50 F82:F84 F134:F136 F186:F188 F238:F240 F290:F292 F342:F344 F394:F396 F446:F448 F498:F500 F550:F552 F602:F604 F654:F656 F706:F708 F758:F760 F810:F812">
    <cfRule type="expression" dxfId="14" priority="2306">
      <formula>AND($H42="Service provided", $B42="Sector")</formula>
    </cfRule>
    <cfRule type="expression" dxfId="13" priority="2307">
      <formula>AND($H42="Service provided", OR($B42="Region",$B42="Root"))</formula>
    </cfRule>
    <cfRule type="expression" dxfId="12" priority="2308">
      <formula>AND($H42="Service provided", $B42="Service")</formula>
    </cfRule>
    <cfRule type="expression" dxfId="11" priority="2309">
      <formula>_xlfn.FORMULATEXT(F42)="="&amp;ADDRESS(ROW(E42),COLUMN(E42),4)</formula>
    </cfRule>
    <cfRule type="expression" dxfId="10" priority="2310">
      <formula>$H42="Technology"</formula>
    </cfRule>
  </conditionalFormatting>
  <conditionalFormatting sqref="F52">
    <cfRule type="expression" dxfId="9" priority="1">
      <formula>AND($H52="Service provided", OR($B52="Region",$B52="Root"))</formula>
    </cfRule>
    <cfRule type="expression" dxfId="8" priority="2">
      <formula>AND($H52="Service provided", $B52="Sector")</formula>
    </cfRule>
    <cfRule type="expression" dxfId="7" priority="3">
      <formula>AND($H52="Service provided", $B52="Service")</formula>
    </cfRule>
    <cfRule type="expression" dxfId="6" priority="4">
      <formula>_xlfn.FORMULATEXT(F52)="="&amp;ADDRESS(ROW(E52),COLUMN(E52),4)</formula>
    </cfRule>
    <cfRule type="expression" dxfId="5" priority="5">
      <formula>$H52="Technology"</formula>
    </cfRule>
  </conditionalFormatting>
  <conditionalFormatting sqref="F99:F100 F151:F152 F203:F204 F255:F256 F307:F308 F359:F360 F411:F412 F463:F464 F515:F516 F567:F568 F619:F620 F671:F672 F723:F724 F775:F776 F827:F828">
    <cfRule type="expression" dxfId="4" priority="2401">
      <formula>AND($H99="Service provided", OR($B99="Region",$B99="Root"))</formula>
    </cfRule>
    <cfRule type="expression" dxfId="3" priority="2402">
      <formula>AND($H99="Service provided", $B99="Service")</formula>
    </cfRule>
    <cfRule type="expression" dxfId="2" priority="2403">
      <formula>AND($H99="Service provided", $B99="Sector")</formula>
    </cfRule>
    <cfRule type="expression" dxfId="1" priority="2404">
      <formula>_xlfn.FORMULATEXT(F99)="="&amp;ADDRESS(ROW(E99),COLUMN(E99),4)</formula>
    </cfRule>
    <cfRule type="expression" dxfId="0" priority="2405">
      <formula>$H99="Technology"</formula>
    </cfRule>
  </conditionalFormatting>
  <pageMargins left="0.7" right="0.7" top="0.75" bottom="0.75" header="0.3" footer="0.3"/>
  <pageSetup paperSize="5" scale="60" fitToHeight="1000" orientation="landscape"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E1015-4A86-4E3A-ADA6-C93B9C0EFD34}">
  <sheetPr codeName="Sheet11">
    <pageSetUpPr fitToPage="1"/>
  </sheetPr>
  <dimension ref="A1:AA101"/>
  <sheetViews>
    <sheetView zoomScale="85" zoomScaleNormal="85" workbookViewId="0">
      <pane xSplit="3" ySplit="1" topLeftCell="D15" activePane="bottomRight" state="frozen"/>
      <selection pane="topRight" activeCell="D1" sqref="D1"/>
      <selection pane="bottomLeft" activeCell="A2" sqref="A2"/>
      <selection pane="bottomRight" activeCell="D46" sqref="D46"/>
    </sheetView>
  </sheetViews>
  <sheetFormatPr defaultRowHeight="12.75" x14ac:dyDescent="0.2"/>
  <cols>
    <col min="1" max="1" width="3" style="1" customWidth="1"/>
    <col min="2" max="2" width="40.7109375" style="1" bestFit="1" customWidth="1"/>
    <col min="3" max="3" width="15.140625" style="1" bestFit="1" customWidth="1"/>
    <col min="4" max="24" width="9.7109375" style="1" customWidth="1"/>
    <col min="25" max="25" width="3.28515625" style="1" customWidth="1"/>
    <col min="26" max="26" width="24.140625" style="1" customWidth="1"/>
    <col min="27" max="27" width="24.140625" style="21" bestFit="1" customWidth="1"/>
    <col min="28" max="28" width="9.140625" style="1"/>
    <col min="29" max="30" width="9.140625" style="1" customWidth="1"/>
    <col min="31" max="256" width="9.140625" style="1"/>
    <col min="257" max="257" width="3" style="1" customWidth="1"/>
    <col min="258" max="258" width="52" style="1" customWidth="1"/>
    <col min="259" max="279" width="9.7109375" style="1" customWidth="1"/>
    <col min="280" max="280" width="10.85546875" style="1" customWidth="1"/>
    <col min="281" max="512" width="9.140625" style="1"/>
    <col min="513" max="513" width="3" style="1" customWidth="1"/>
    <col min="514" max="514" width="52" style="1" customWidth="1"/>
    <col min="515" max="535" width="9.7109375" style="1" customWidth="1"/>
    <col min="536" max="536" width="10.85546875" style="1" customWidth="1"/>
    <col min="537" max="768" width="9.140625" style="1"/>
    <col min="769" max="769" width="3" style="1" customWidth="1"/>
    <col min="770" max="770" width="52" style="1" customWidth="1"/>
    <col min="771" max="791" width="9.7109375" style="1" customWidth="1"/>
    <col min="792" max="792" width="10.85546875" style="1" customWidth="1"/>
    <col min="793" max="1024" width="9.140625" style="1"/>
    <col min="1025" max="1025" width="3" style="1" customWidth="1"/>
    <col min="1026" max="1026" width="52" style="1" customWidth="1"/>
    <col min="1027" max="1047" width="9.7109375" style="1" customWidth="1"/>
    <col min="1048" max="1048" width="10.85546875" style="1" customWidth="1"/>
    <col min="1049" max="1280" width="9.140625" style="1"/>
    <col min="1281" max="1281" width="3" style="1" customWidth="1"/>
    <col min="1282" max="1282" width="52" style="1" customWidth="1"/>
    <col min="1283" max="1303" width="9.7109375" style="1" customWidth="1"/>
    <col min="1304" max="1304" width="10.85546875" style="1" customWidth="1"/>
    <col min="1305" max="1536" width="9.140625" style="1"/>
    <col min="1537" max="1537" width="3" style="1" customWidth="1"/>
    <col min="1538" max="1538" width="52" style="1" customWidth="1"/>
    <col min="1539" max="1559" width="9.7109375" style="1" customWidth="1"/>
    <col min="1560" max="1560" width="10.85546875" style="1" customWidth="1"/>
    <col min="1561" max="1792" width="9.140625" style="1"/>
    <col min="1793" max="1793" width="3" style="1" customWidth="1"/>
    <col min="1794" max="1794" width="52" style="1" customWidth="1"/>
    <col min="1795" max="1815" width="9.7109375" style="1" customWidth="1"/>
    <col min="1816" max="1816" width="10.85546875" style="1" customWidth="1"/>
    <col min="1817" max="2048" width="9.140625" style="1"/>
    <col min="2049" max="2049" width="3" style="1" customWidth="1"/>
    <col min="2050" max="2050" width="52" style="1" customWidth="1"/>
    <col min="2051" max="2071" width="9.7109375" style="1" customWidth="1"/>
    <col min="2072" max="2072" width="10.85546875" style="1" customWidth="1"/>
    <col min="2073" max="2304" width="9.140625" style="1"/>
    <col min="2305" max="2305" width="3" style="1" customWidth="1"/>
    <col min="2306" max="2306" width="52" style="1" customWidth="1"/>
    <col min="2307" max="2327" width="9.7109375" style="1" customWidth="1"/>
    <col min="2328" max="2328" width="10.85546875" style="1" customWidth="1"/>
    <col min="2329" max="2560" width="9.140625" style="1"/>
    <col min="2561" max="2561" width="3" style="1" customWidth="1"/>
    <col min="2562" max="2562" width="52" style="1" customWidth="1"/>
    <col min="2563" max="2583" width="9.7109375" style="1" customWidth="1"/>
    <col min="2584" max="2584" width="10.85546875" style="1" customWidth="1"/>
    <col min="2585" max="2816" width="9.140625" style="1"/>
    <col min="2817" max="2817" width="3" style="1" customWidth="1"/>
    <col min="2818" max="2818" width="52" style="1" customWidth="1"/>
    <col min="2819" max="2839" width="9.7109375" style="1" customWidth="1"/>
    <col min="2840" max="2840" width="10.85546875" style="1" customWidth="1"/>
    <col min="2841" max="3072" width="9.140625" style="1"/>
    <col min="3073" max="3073" width="3" style="1" customWidth="1"/>
    <col min="3074" max="3074" width="52" style="1" customWidth="1"/>
    <col min="3075" max="3095" width="9.7109375" style="1" customWidth="1"/>
    <col min="3096" max="3096" width="10.85546875" style="1" customWidth="1"/>
    <col min="3097" max="3328" width="9.140625" style="1"/>
    <col min="3329" max="3329" width="3" style="1" customWidth="1"/>
    <col min="3330" max="3330" width="52" style="1" customWidth="1"/>
    <col min="3331" max="3351" width="9.7109375" style="1" customWidth="1"/>
    <col min="3352" max="3352" width="10.85546875" style="1" customWidth="1"/>
    <col min="3353" max="3584" width="9.140625" style="1"/>
    <col min="3585" max="3585" width="3" style="1" customWidth="1"/>
    <col min="3586" max="3586" width="52" style="1" customWidth="1"/>
    <col min="3587" max="3607" width="9.7109375" style="1" customWidth="1"/>
    <col min="3608" max="3608" width="10.85546875" style="1" customWidth="1"/>
    <col min="3609" max="3840" width="9.140625" style="1"/>
    <col min="3841" max="3841" width="3" style="1" customWidth="1"/>
    <col min="3842" max="3842" width="52" style="1" customWidth="1"/>
    <col min="3843" max="3863" width="9.7109375" style="1" customWidth="1"/>
    <col min="3864" max="3864" width="10.85546875" style="1" customWidth="1"/>
    <col min="3865" max="4096" width="9.140625" style="1"/>
    <col min="4097" max="4097" width="3" style="1" customWidth="1"/>
    <col min="4098" max="4098" width="52" style="1" customWidth="1"/>
    <col min="4099" max="4119" width="9.7109375" style="1" customWidth="1"/>
    <col min="4120" max="4120" width="10.85546875" style="1" customWidth="1"/>
    <col min="4121" max="4352" width="9.140625" style="1"/>
    <col min="4353" max="4353" width="3" style="1" customWidth="1"/>
    <col min="4354" max="4354" width="52" style="1" customWidth="1"/>
    <col min="4355" max="4375" width="9.7109375" style="1" customWidth="1"/>
    <col min="4376" max="4376" width="10.85546875" style="1" customWidth="1"/>
    <col min="4377" max="4608" width="9.140625" style="1"/>
    <col min="4609" max="4609" width="3" style="1" customWidth="1"/>
    <col min="4610" max="4610" width="52" style="1" customWidth="1"/>
    <col min="4611" max="4631" width="9.7109375" style="1" customWidth="1"/>
    <col min="4632" max="4632" width="10.85546875" style="1" customWidth="1"/>
    <col min="4633" max="4864" width="9.140625" style="1"/>
    <col min="4865" max="4865" width="3" style="1" customWidth="1"/>
    <col min="4866" max="4866" width="52" style="1" customWidth="1"/>
    <col min="4867" max="4887" width="9.7109375" style="1" customWidth="1"/>
    <col min="4888" max="4888" width="10.85546875" style="1" customWidth="1"/>
    <col min="4889" max="5120" width="9.140625" style="1"/>
    <col min="5121" max="5121" width="3" style="1" customWidth="1"/>
    <col min="5122" max="5122" width="52" style="1" customWidth="1"/>
    <col min="5123" max="5143" width="9.7109375" style="1" customWidth="1"/>
    <col min="5144" max="5144" width="10.85546875" style="1" customWidth="1"/>
    <col min="5145" max="5376" width="9.140625" style="1"/>
    <col min="5377" max="5377" width="3" style="1" customWidth="1"/>
    <col min="5378" max="5378" width="52" style="1" customWidth="1"/>
    <col min="5379" max="5399" width="9.7109375" style="1" customWidth="1"/>
    <col min="5400" max="5400" width="10.85546875" style="1" customWidth="1"/>
    <col min="5401" max="5632" width="9.140625" style="1"/>
    <col min="5633" max="5633" width="3" style="1" customWidth="1"/>
    <col min="5634" max="5634" width="52" style="1" customWidth="1"/>
    <col min="5635" max="5655" width="9.7109375" style="1" customWidth="1"/>
    <col min="5656" max="5656" width="10.85546875" style="1" customWidth="1"/>
    <col min="5657" max="5888" width="9.140625" style="1"/>
    <col min="5889" max="5889" width="3" style="1" customWidth="1"/>
    <col min="5890" max="5890" width="52" style="1" customWidth="1"/>
    <col min="5891" max="5911" width="9.7109375" style="1" customWidth="1"/>
    <col min="5912" max="5912" width="10.85546875" style="1" customWidth="1"/>
    <col min="5913" max="6144" width="9.140625" style="1"/>
    <col min="6145" max="6145" width="3" style="1" customWidth="1"/>
    <col min="6146" max="6146" width="52" style="1" customWidth="1"/>
    <col min="6147" max="6167" width="9.7109375" style="1" customWidth="1"/>
    <col min="6168" max="6168" width="10.85546875" style="1" customWidth="1"/>
    <col min="6169" max="6400" width="9.140625" style="1"/>
    <col min="6401" max="6401" width="3" style="1" customWidth="1"/>
    <col min="6402" max="6402" width="52" style="1" customWidth="1"/>
    <col min="6403" max="6423" width="9.7109375" style="1" customWidth="1"/>
    <col min="6424" max="6424" width="10.85546875" style="1" customWidth="1"/>
    <col min="6425" max="6656" width="9.140625" style="1"/>
    <col min="6657" max="6657" width="3" style="1" customWidth="1"/>
    <col min="6658" max="6658" width="52" style="1" customWidth="1"/>
    <col min="6659" max="6679" width="9.7109375" style="1" customWidth="1"/>
    <col min="6680" max="6680" width="10.85546875" style="1" customWidth="1"/>
    <col min="6681" max="6912" width="9.140625" style="1"/>
    <col min="6913" max="6913" width="3" style="1" customWidth="1"/>
    <col min="6914" max="6914" width="52" style="1" customWidth="1"/>
    <col min="6915" max="6935" width="9.7109375" style="1" customWidth="1"/>
    <col min="6936" max="6936" width="10.85546875" style="1" customWidth="1"/>
    <col min="6937" max="7168" width="9.140625" style="1"/>
    <col min="7169" max="7169" width="3" style="1" customWidth="1"/>
    <col min="7170" max="7170" width="52" style="1" customWidth="1"/>
    <col min="7171" max="7191" width="9.7109375" style="1" customWidth="1"/>
    <col min="7192" max="7192" width="10.85546875" style="1" customWidth="1"/>
    <col min="7193" max="7424" width="9.140625" style="1"/>
    <col min="7425" max="7425" width="3" style="1" customWidth="1"/>
    <col min="7426" max="7426" width="52" style="1" customWidth="1"/>
    <col min="7427" max="7447" width="9.7109375" style="1" customWidth="1"/>
    <col min="7448" max="7448" width="10.85546875" style="1" customWidth="1"/>
    <col min="7449" max="7680" width="9.140625" style="1"/>
    <col min="7681" max="7681" width="3" style="1" customWidth="1"/>
    <col min="7682" max="7682" width="52" style="1" customWidth="1"/>
    <col min="7683" max="7703" width="9.7109375" style="1" customWidth="1"/>
    <col min="7704" max="7704" width="10.85546875" style="1" customWidth="1"/>
    <col min="7705" max="7936" width="9.140625" style="1"/>
    <col min="7937" max="7937" width="3" style="1" customWidth="1"/>
    <col min="7938" max="7938" width="52" style="1" customWidth="1"/>
    <col min="7939" max="7959" width="9.7109375" style="1" customWidth="1"/>
    <col min="7960" max="7960" width="10.85546875" style="1" customWidth="1"/>
    <col min="7961" max="8192" width="9.140625" style="1"/>
    <col min="8193" max="8193" width="3" style="1" customWidth="1"/>
    <col min="8194" max="8194" width="52" style="1" customWidth="1"/>
    <col min="8195" max="8215" width="9.7109375" style="1" customWidth="1"/>
    <col min="8216" max="8216" width="10.85546875" style="1" customWidth="1"/>
    <col min="8217" max="8448" width="9.140625" style="1"/>
    <col min="8449" max="8449" width="3" style="1" customWidth="1"/>
    <col min="8450" max="8450" width="52" style="1" customWidth="1"/>
    <col min="8451" max="8471" width="9.7109375" style="1" customWidth="1"/>
    <col min="8472" max="8472" width="10.85546875" style="1" customWidth="1"/>
    <col min="8473" max="8704" width="9.140625" style="1"/>
    <col min="8705" max="8705" width="3" style="1" customWidth="1"/>
    <col min="8706" max="8706" width="52" style="1" customWidth="1"/>
    <col min="8707" max="8727" width="9.7109375" style="1" customWidth="1"/>
    <col min="8728" max="8728" width="10.85546875" style="1" customWidth="1"/>
    <col min="8729" max="8960" width="9.140625" style="1"/>
    <col min="8961" max="8961" width="3" style="1" customWidth="1"/>
    <col min="8962" max="8962" width="52" style="1" customWidth="1"/>
    <col min="8963" max="8983" width="9.7109375" style="1" customWidth="1"/>
    <col min="8984" max="8984" width="10.85546875" style="1" customWidth="1"/>
    <col min="8985" max="9216" width="9.140625" style="1"/>
    <col min="9217" max="9217" width="3" style="1" customWidth="1"/>
    <col min="9218" max="9218" width="52" style="1" customWidth="1"/>
    <col min="9219" max="9239" width="9.7109375" style="1" customWidth="1"/>
    <col min="9240" max="9240" width="10.85546875" style="1" customWidth="1"/>
    <col min="9241" max="9472" width="9.140625" style="1"/>
    <col min="9473" max="9473" width="3" style="1" customWidth="1"/>
    <col min="9474" max="9474" width="52" style="1" customWidth="1"/>
    <col min="9475" max="9495" width="9.7109375" style="1" customWidth="1"/>
    <col min="9496" max="9496" width="10.85546875" style="1" customWidth="1"/>
    <col min="9497" max="9728" width="9.140625" style="1"/>
    <col min="9729" max="9729" width="3" style="1" customWidth="1"/>
    <col min="9730" max="9730" width="52" style="1" customWidth="1"/>
    <col min="9731" max="9751" width="9.7109375" style="1" customWidth="1"/>
    <col min="9752" max="9752" width="10.85546875" style="1" customWidth="1"/>
    <col min="9753" max="9984" width="9.140625" style="1"/>
    <col min="9985" max="9985" width="3" style="1" customWidth="1"/>
    <col min="9986" max="9986" width="52" style="1" customWidth="1"/>
    <col min="9987" max="10007" width="9.7109375" style="1" customWidth="1"/>
    <col min="10008" max="10008" width="10.85546875" style="1" customWidth="1"/>
    <col min="10009" max="10240" width="9.140625" style="1"/>
    <col min="10241" max="10241" width="3" style="1" customWidth="1"/>
    <col min="10242" max="10242" width="52" style="1" customWidth="1"/>
    <col min="10243" max="10263" width="9.7109375" style="1" customWidth="1"/>
    <col min="10264" max="10264" width="10.85546875" style="1" customWidth="1"/>
    <col min="10265" max="10496" width="9.140625" style="1"/>
    <col min="10497" max="10497" width="3" style="1" customWidth="1"/>
    <col min="10498" max="10498" width="52" style="1" customWidth="1"/>
    <col min="10499" max="10519" width="9.7109375" style="1" customWidth="1"/>
    <col min="10520" max="10520" width="10.85546875" style="1" customWidth="1"/>
    <col min="10521" max="10752" width="9.140625" style="1"/>
    <col min="10753" max="10753" width="3" style="1" customWidth="1"/>
    <col min="10754" max="10754" width="52" style="1" customWidth="1"/>
    <col min="10755" max="10775" width="9.7109375" style="1" customWidth="1"/>
    <col min="10776" max="10776" width="10.85546875" style="1" customWidth="1"/>
    <col min="10777" max="11008" width="9.140625" style="1"/>
    <col min="11009" max="11009" width="3" style="1" customWidth="1"/>
    <col min="11010" max="11010" width="52" style="1" customWidth="1"/>
    <col min="11011" max="11031" width="9.7109375" style="1" customWidth="1"/>
    <col min="11032" max="11032" width="10.85546875" style="1" customWidth="1"/>
    <col min="11033" max="11264" width="9.140625" style="1"/>
    <col min="11265" max="11265" width="3" style="1" customWidth="1"/>
    <col min="11266" max="11266" width="52" style="1" customWidth="1"/>
    <col min="11267" max="11287" width="9.7109375" style="1" customWidth="1"/>
    <col min="11288" max="11288" width="10.85546875" style="1" customWidth="1"/>
    <col min="11289" max="11520" width="9.140625" style="1"/>
    <col min="11521" max="11521" width="3" style="1" customWidth="1"/>
    <col min="11522" max="11522" width="52" style="1" customWidth="1"/>
    <col min="11523" max="11543" width="9.7109375" style="1" customWidth="1"/>
    <col min="11544" max="11544" width="10.85546875" style="1" customWidth="1"/>
    <col min="11545" max="11776" width="9.140625" style="1"/>
    <col min="11777" max="11777" width="3" style="1" customWidth="1"/>
    <col min="11778" max="11778" width="52" style="1" customWidth="1"/>
    <col min="11779" max="11799" width="9.7109375" style="1" customWidth="1"/>
    <col min="11800" max="11800" width="10.85546875" style="1" customWidth="1"/>
    <col min="11801" max="12032" width="9.140625" style="1"/>
    <col min="12033" max="12033" width="3" style="1" customWidth="1"/>
    <col min="12034" max="12034" width="52" style="1" customWidth="1"/>
    <col min="12035" max="12055" width="9.7109375" style="1" customWidth="1"/>
    <col min="12056" max="12056" width="10.85546875" style="1" customWidth="1"/>
    <col min="12057" max="12288" width="9.140625" style="1"/>
    <col min="12289" max="12289" width="3" style="1" customWidth="1"/>
    <col min="12290" max="12290" width="52" style="1" customWidth="1"/>
    <col min="12291" max="12311" width="9.7109375" style="1" customWidth="1"/>
    <col min="12312" max="12312" width="10.85546875" style="1" customWidth="1"/>
    <col min="12313" max="12544" width="9.140625" style="1"/>
    <col min="12545" max="12545" width="3" style="1" customWidth="1"/>
    <col min="12546" max="12546" width="52" style="1" customWidth="1"/>
    <col min="12547" max="12567" width="9.7109375" style="1" customWidth="1"/>
    <col min="12568" max="12568" width="10.85546875" style="1" customWidth="1"/>
    <col min="12569" max="12800" width="9.140625" style="1"/>
    <col min="12801" max="12801" width="3" style="1" customWidth="1"/>
    <col min="12802" max="12802" width="52" style="1" customWidth="1"/>
    <col min="12803" max="12823" width="9.7109375" style="1" customWidth="1"/>
    <col min="12824" max="12824" width="10.85546875" style="1" customWidth="1"/>
    <col min="12825" max="13056" width="9.140625" style="1"/>
    <col min="13057" max="13057" width="3" style="1" customWidth="1"/>
    <col min="13058" max="13058" width="52" style="1" customWidth="1"/>
    <col min="13059" max="13079" width="9.7109375" style="1" customWidth="1"/>
    <col min="13080" max="13080" width="10.85546875" style="1" customWidth="1"/>
    <col min="13081" max="13312" width="9.140625" style="1"/>
    <col min="13313" max="13313" width="3" style="1" customWidth="1"/>
    <col min="13314" max="13314" width="52" style="1" customWidth="1"/>
    <col min="13315" max="13335" width="9.7109375" style="1" customWidth="1"/>
    <col min="13336" max="13336" width="10.85546875" style="1" customWidth="1"/>
    <col min="13337" max="13568" width="9.140625" style="1"/>
    <col min="13569" max="13569" width="3" style="1" customWidth="1"/>
    <col min="13570" max="13570" width="52" style="1" customWidth="1"/>
    <col min="13571" max="13591" width="9.7109375" style="1" customWidth="1"/>
    <col min="13592" max="13592" width="10.85546875" style="1" customWidth="1"/>
    <col min="13593" max="13824" width="9.140625" style="1"/>
    <col min="13825" max="13825" width="3" style="1" customWidth="1"/>
    <col min="13826" max="13826" width="52" style="1" customWidth="1"/>
    <col min="13827" max="13847" width="9.7109375" style="1" customWidth="1"/>
    <col min="13848" max="13848" width="10.85546875" style="1" customWidth="1"/>
    <col min="13849" max="14080" width="9.140625" style="1"/>
    <col min="14081" max="14081" width="3" style="1" customWidth="1"/>
    <col min="14082" max="14082" width="52" style="1" customWidth="1"/>
    <col min="14083" max="14103" width="9.7109375" style="1" customWidth="1"/>
    <col min="14104" max="14104" width="10.85546875" style="1" customWidth="1"/>
    <col min="14105" max="14336" width="9.140625" style="1"/>
    <col min="14337" max="14337" width="3" style="1" customWidth="1"/>
    <col min="14338" max="14338" width="52" style="1" customWidth="1"/>
    <col min="14339" max="14359" width="9.7109375" style="1" customWidth="1"/>
    <col min="14360" max="14360" width="10.85546875" style="1" customWidth="1"/>
    <col min="14361" max="14592" width="9.140625" style="1"/>
    <col min="14593" max="14593" width="3" style="1" customWidth="1"/>
    <col min="14594" max="14594" width="52" style="1" customWidth="1"/>
    <col min="14595" max="14615" width="9.7109375" style="1" customWidth="1"/>
    <col min="14616" max="14616" width="10.85546875" style="1" customWidth="1"/>
    <col min="14617" max="14848" width="9.140625" style="1"/>
    <col min="14849" max="14849" width="3" style="1" customWidth="1"/>
    <col min="14850" max="14850" width="52" style="1" customWidth="1"/>
    <col min="14851" max="14871" width="9.7109375" style="1" customWidth="1"/>
    <col min="14872" max="14872" width="10.85546875" style="1" customWidth="1"/>
    <col min="14873" max="15104" width="9.140625" style="1"/>
    <col min="15105" max="15105" width="3" style="1" customWidth="1"/>
    <col min="15106" max="15106" width="52" style="1" customWidth="1"/>
    <col min="15107" max="15127" width="9.7109375" style="1" customWidth="1"/>
    <col min="15128" max="15128" width="10.85546875" style="1" customWidth="1"/>
    <col min="15129" max="15360" width="9.140625" style="1"/>
    <col min="15361" max="15361" width="3" style="1" customWidth="1"/>
    <col min="15362" max="15362" width="52" style="1" customWidth="1"/>
    <col min="15363" max="15383" width="9.7109375" style="1" customWidth="1"/>
    <col min="15384" max="15384" width="10.85546875" style="1" customWidth="1"/>
    <col min="15385" max="15616" width="9.140625" style="1"/>
    <col min="15617" max="15617" width="3" style="1" customWidth="1"/>
    <col min="15618" max="15618" width="52" style="1" customWidth="1"/>
    <col min="15619" max="15639" width="9.7109375" style="1" customWidth="1"/>
    <col min="15640" max="15640" width="10.85546875" style="1" customWidth="1"/>
    <col min="15641" max="15872" width="9.140625" style="1"/>
    <col min="15873" max="15873" width="3" style="1" customWidth="1"/>
    <col min="15874" max="15874" width="52" style="1" customWidth="1"/>
    <col min="15875" max="15895" width="9.7109375" style="1" customWidth="1"/>
    <col min="15896" max="15896" width="10.85546875" style="1" customWidth="1"/>
    <col min="15897" max="16128" width="9.140625" style="1"/>
    <col min="16129" max="16129" width="3" style="1" customWidth="1"/>
    <col min="16130" max="16130" width="52" style="1" customWidth="1"/>
    <col min="16131" max="16151" width="9.7109375" style="1" customWidth="1"/>
    <col min="16152" max="16152" width="10.85546875" style="1" customWidth="1"/>
    <col min="16153" max="16384" width="9.140625" style="1"/>
  </cols>
  <sheetData>
    <row r="1" spans="1:27" ht="46.9" customHeight="1" thickBot="1" x14ac:dyDescent="0.25">
      <c r="A1" s="2"/>
      <c r="B1" s="2"/>
      <c r="C1" s="2"/>
      <c r="D1" s="2">
        <v>2000</v>
      </c>
      <c r="E1" s="2">
        <v>2001</v>
      </c>
      <c r="F1" s="2">
        <v>2002</v>
      </c>
      <c r="G1" s="2">
        <v>2003</v>
      </c>
      <c r="H1" s="2">
        <v>2004</v>
      </c>
      <c r="I1" s="2">
        <v>2005</v>
      </c>
      <c r="J1" s="2">
        <v>2006</v>
      </c>
      <c r="K1" s="2">
        <v>2007</v>
      </c>
      <c r="L1" s="2">
        <v>2008</v>
      </c>
      <c r="M1" s="2">
        <v>2009</v>
      </c>
      <c r="N1" s="2">
        <v>2010</v>
      </c>
      <c r="O1" s="2">
        <v>2011</v>
      </c>
      <c r="P1" s="2">
        <v>2012</v>
      </c>
      <c r="Q1" s="2">
        <v>2013</v>
      </c>
      <c r="R1" s="2">
        <v>2014</v>
      </c>
      <c r="S1" s="2">
        <v>2015</v>
      </c>
      <c r="T1" s="2">
        <v>2016</v>
      </c>
      <c r="U1" s="2">
        <v>2017</v>
      </c>
      <c r="V1" s="2">
        <v>2018</v>
      </c>
      <c r="W1" s="2">
        <v>2019</v>
      </c>
      <c r="X1" s="2">
        <v>2020</v>
      </c>
      <c r="Y1" s="2"/>
      <c r="Z1" s="2" t="s">
        <v>34</v>
      </c>
      <c r="AA1" s="23" t="s">
        <v>33</v>
      </c>
    </row>
    <row r="2" spans="1:27" customFormat="1" ht="13.5" thickTop="1" x14ac:dyDescent="0.2">
      <c r="AA2" s="21"/>
    </row>
    <row r="3" spans="1:27" customFormat="1" x14ac:dyDescent="0.2">
      <c r="AA3" s="21"/>
    </row>
    <row r="4" spans="1:27" ht="13.5" thickBot="1" x14ac:dyDescent="0.25">
      <c r="A4" s="2"/>
      <c r="B4" s="2" t="s">
        <v>81</v>
      </c>
      <c r="C4" s="2"/>
      <c r="D4" s="2"/>
      <c r="E4" s="2"/>
      <c r="F4" s="2"/>
      <c r="G4" s="2"/>
      <c r="H4" s="2"/>
      <c r="I4" s="2"/>
      <c r="J4" s="2"/>
      <c r="K4" s="2"/>
      <c r="L4" s="2"/>
      <c r="M4" s="2"/>
      <c r="N4" s="2"/>
      <c r="O4" s="2"/>
      <c r="P4" s="2"/>
      <c r="Q4" s="2"/>
      <c r="R4" s="2"/>
      <c r="S4" s="2"/>
      <c r="T4" s="2"/>
      <c r="U4" s="2"/>
      <c r="V4" s="2"/>
      <c r="W4" s="2"/>
      <c r="X4" s="2"/>
      <c r="Y4" s="2"/>
      <c r="Z4" s="2"/>
      <c r="AA4" s="44"/>
    </row>
    <row r="5" spans="1:27" ht="13.5" thickTop="1" x14ac:dyDescent="0.2">
      <c r="A5" s="3"/>
      <c r="B5" s="3"/>
      <c r="C5" s="3"/>
      <c r="D5" s="3"/>
      <c r="E5" s="3"/>
      <c r="F5" s="3"/>
      <c r="G5" s="3"/>
      <c r="H5" s="3"/>
      <c r="I5" s="3"/>
      <c r="J5" s="3"/>
      <c r="K5" s="3"/>
      <c r="L5" s="3"/>
      <c r="M5" s="3"/>
      <c r="N5" s="3"/>
      <c r="O5" s="3"/>
      <c r="P5" s="3"/>
      <c r="Q5" s="3"/>
      <c r="R5" s="3"/>
      <c r="S5" s="3"/>
      <c r="T5" s="3"/>
      <c r="U5" s="3"/>
      <c r="V5" s="3"/>
      <c r="W5" s="3"/>
      <c r="X5" s="3"/>
    </row>
    <row r="6" spans="1:27" x14ac:dyDescent="0.2">
      <c r="B6" t="s">
        <v>79</v>
      </c>
      <c r="C6" s="1" t="s">
        <v>3</v>
      </c>
      <c r="D6" s="1">
        <v>100</v>
      </c>
      <c r="E6" s="37">
        <f>D6</f>
        <v>100</v>
      </c>
      <c r="F6" s="37">
        <f t="shared" ref="F6:X6" si="0">E6</f>
        <v>100</v>
      </c>
      <c r="G6" s="37">
        <f t="shared" si="0"/>
        <v>100</v>
      </c>
      <c r="H6" s="37">
        <f t="shared" si="0"/>
        <v>100</v>
      </c>
      <c r="I6" s="37">
        <f t="shared" si="0"/>
        <v>100</v>
      </c>
      <c r="J6" s="37">
        <f t="shared" si="0"/>
        <v>100</v>
      </c>
      <c r="K6" s="37">
        <f t="shared" si="0"/>
        <v>100</v>
      </c>
      <c r="L6" s="37">
        <f t="shared" si="0"/>
        <v>100</v>
      </c>
      <c r="M6" s="37">
        <f t="shared" si="0"/>
        <v>100</v>
      </c>
      <c r="N6" s="37">
        <f t="shared" si="0"/>
        <v>100</v>
      </c>
      <c r="O6" s="37">
        <f t="shared" si="0"/>
        <v>100</v>
      </c>
      <c r="P6" s="37">
        <f t="shared" si="0"/>
        <v>100</v>
      </c>
      <c r="Q6" s="37">
        <f t="shared" si="0"/>
        <v>100</v>
      </c>
      <c r="R6" s="37">
        <f t="shared" si="0"/>
        <v>100</v>
      </c>
      <c r="S6" s="37">
        <f t="shared" si="0"/>
        <v>100</v>
      </c>
      <c r="T6" s="37">
        <f t="shared" si="0"/>
        <v>100</v>
      </c>
      <c r="U6" s="37">
        <f t="shared" si="0"/>
        <v>100</v>
      </c>
      <c r="V6" s="37">
        <f t="shared" si="0"/>
        <v>100</v>
      </c>
      <c r="W6" s="37">
        <f t="shared" si="0"/>
        <v>100</v>
      </c>
      <c r="X6" s="37">
        <f t="shared" si="0"/>
        <v>100</v>
      </c>
      <c r="AA6" s="21" t="s">
        <v>12</v>
      </c>
    </row>
    <row r="7" spans="1:27" x14ac:dyDescent="0.2">
      <c r="B7" t="s">
        <v>79</v>
      </c>
      <c r="C7" s="1" t="s">
        <v>4</v>
      </c>
      <c r="D7" s="1">
        <f>D6/1000</f>
        <v>0.1</v>
      </c>
      <c r="E7" s="37">
        <f t="shared" ref="E7:X7" si="1">D7</f>
        <v>0.1</v>
      </c>
      <c r="F7" s="37">
        <f t="shared" si="1"/>
        <v>0.1</v>
      </c>
      <c r="G7" s="37">
        <f t="shared" si="1"/>
        <v>0.1</v>
      </c>
      <c r="H7" s="37">
        <f t="shared" si="1"/>
        <v>0.1</v>
      </c>
      <c r="I7" s="37">
        <f t="shared" si="1"/>
        <v>0.1</v>
      </c>
      <c r="J7" s="37">
        <f t="shared" si="1"/>
        <v>0.1</v>
      </c>
      <c r="K7" s="37">
        <f t="shared" si="1"/>
        <v>0.1</v>
      </c>
      <c r="L7" s="37">
        <f t="shared" si="1"/>
        <v>0.1</v>
      </c>
      <c r="M7" s="37">
        <f t="shared" si="1"/>
        <v>0.1</v>
      </c>
      <c r="N7" s="37">
        <f t="shared" si="1"/>
        <v>0.1</v>
      </c>
      <c r="O7" s="37">
        <f t="shared" si="1"/>
        <v>0.1</v>
      </c>
      <c r="P7" s="37">
        <f t="shared" si="1"/>
        <v>0.1</v>
      </c>
      <c r="Q7" s="37">
        <f t="shared" si="1"/>
        <v>0.1</v>
      </c>
      <c r="R7" s="37">
        <f t="shared" si="1"/>
        <v>0.1</v>
      </c>
      <c r="S7" s="37">
        <f t="shared" si="1"/>
        <v>0.1</v>
      </c>
      <c r="T7" s="37">
        <f t="shared" si="1"/>
        <v>0.1</v>
      </c>
      <c r="U7" s="37">
        <f t="shared" si="1"/>
        <v>0.1</v>
      </c>
      <c r="V7" s="37">
        <f t="shared" si="1"/>
        <v>0.1</v>
      </c>
      <c r="W7" s="37">
        <f t="shared" si="1"/>
        <v>0.1</v>
      </c>
      <c r="X7" s="37">
        <f t="shared" si="1"/>
        <v>0.1</v>
      </c>
    </row>
    <row r="8" spans="1:27" x14ac:dyDescent="0.2">
      <c r="B8" s="1" t="s">
        <v>167</v>
      </c>
      <c r="C8" s="1" t="s">
        <v>181</v>
      </c>
    </row>
    <row r="9" spans="1:27" x14ac:dyDescent="0.2">
      <c r="B9" s="1" t="s">
        <v>168</v>
      </c>
      <c r="C9" s="1" t="s">
        <v>182</v>
      </c>
      <c r="D9">
        <v>1</v>
      </c>
      <c r="AA9" s="21" t="s">
        <v>184</v>
      </c>
    </row>
    <row r="10" spans="1:27" x14ac:dyDescent="0.2">
      <c r="B10" s="1" t="s">
        <v>169</v>
      </c>
      <c r="C10" s="1" t="s">
        <v>182</v>
      </c>
      <c r="D10">
        <v>17</v>
      </c>
      <c r="AA10" s="21" t="s">
        <v>184</v>
      </c>
    </row>
    <row r="11" spans="1:27" x14ac:dyDescent="0.2">
      <c r="B11" s="1" t="s">
        <v>170</v>
      </c>
      <c r="C11" s="1" t="s">
        <v>182</v>
      </c>
      <c r="D11">
        <v>33</v>
      </c>
      <c r="E11" s="1" t="s">
        <v>411</v>
      </c>
      <c r="AA11" s="21" t="s">
        <v>185</v>
      </c>
    </row>
    <row r="12" spans="1:27" x14ac:dyDescent="0.2">
      <c r="B12" s="1" t="s">
        <v>170</v>
      </c>
      <c r="C12" s="1" t="s">
        <v>182</v>
      </c>
      <c r="D12">
        <v>25</v>
      </c>
      <c r="E12" s="1" t="s">
        <v>412</v>
      </c>
      <c r="AA12" s="21" t="s">
        <v>410</v>
      </c>
    </row>
    <row r="13" spans="1:27" x14ac:dyDescent="0.2">
      <c r="B13" s="1" t="s">
        <v>171</v>
      </c>
      <c r="C13" s="1" t="s">
        <v>182</v>
      </c>
      <c r="D13">
        <v>100</v>
      </c>
      <c r="AA13" s="21" t="s">
        <v>185</v>
      </c>
    </row>
    <row r="14" spans="1:27" x14ac:dyDescent="0.2">
      <c r="B14" s="1" t="s">
        <v>172</v>
      </c>
      <c r="C14" s="1" t="s">
        <v>182</v>
      </c>
      <c r="D14">
        <v>120</v>
      </c>
      <c r="AA14" s="21" t="s">
        <v>185</v>
      </c>
    </row>
    <row r="15" spans="1:27" x14ac:dyDescent="0.2">
      <c r="B15" s="1" t="s">
        <v>173</v>
      </c>
      <c r="C15" s="1" t="s">
        <v>182</v>
      </c>
      <c r="D15">
        <v>150</v>
      </c>
      <c r="AA15" s="21" t="s">
        <v>186</v>
      </c>
    </row>
    <row r="16" spans="1:27" x14ac:dyDescent="0.2">
      <c r="B16" s="1" t="s">
        <v>174</v>
      </c>
      <c r="C16" s="1" t="s">
        <v>183</v>
      </c>
      <c r="D16">
        <v>200</v>
      </c>
      <c r="AA16" s="21" t="s">
        <v>184</v>
      </c>
    </row>
    <row r="17" spans="1:27" x14ac:dyDescent="0.2">
      <c r="B17" s="1" t="s">
        <v>175</v>
      </c>
      <c r="C17" s="1" t="s">
        <v>183</v>
      </c>
      <c r="D17" s="42">
        <v>3.62</v>
      </c>
      <c r="AA17" s="21" t="s">
        <v>184</v>
      </c>
    </row>
    <row r="18" spans="1:27" x14ac:dyDescent="0.2">
      <c r="B18" s="1" t="s">
        <v>176</v>
      </c>
      <c r="C18" s="1" t="s">
        <v>183</v>
      </c>
      <c r="D18" s="42">
        <v>15.8757</v>
      </c>
      <c r="AA18" s="21" t="s">
        <v>184</v>
      </c>
    </row>
    <row r="19" spans="1:27" x14ac:dyDescent="0.2">
      <c r="B19" s="1" t="s">
        <v>177</v>
      </c>
      <c r="C19" s="1" t="s">
        <v>183</v>
      </c>
      <c r="D19" s="42">
        <v>17.009699999999999</v>
      </c>
      <c r="AA19" s="21" t="s">
        <v>187</v>
      </c>
    </row>
    <row r="20" spans="1:27" x14ac:dyDescent="0.2">
      <c r="B20" s="1" t="s">
        <v>178</v>
      </c>
      <c r="C20" s="1" t="s">
        <v>183</v>
      </c>
      <c r="D20" s="43">
        <f>60*114</f>
        <v>6840</v>
      </c>
      <c r="AA20" s="21" t="s">
        <v>188</v>
      </c>
    </row>
    <row r="21" spans="1:27" x14ac:dyDescent="0.2">
      <c r="B21" s="1" t="s">
        <v>179</v>
      </c>
      <c r="C21" s="1" t="s">
        <v>183</v>
      </c>
      <c r="D21" s="43">
        <v>25000</v>
      </c>
      <c r="AA21" s="21" t="s">
        <v>188</v>
      </c>
    </row>
    <row r="22" spans="1:27" x14ac:dyDescent="0.2">
      <c r="B22" s="1" t="s">
        <v>180</v>
      </c>
      <c r="C22" s="1" t="s">
        <v>183</v>
      </c>
      <c r="D22">
        <v>50</v>
      </c>
      <c r="AA22" s="21" t="s">
        <v>189</v>
      </c>
    </row>
    <row r="23" spans="1:27" x14ac:dyDescent="0.2">
      <c r="D23">
        <v>1</v>
      </c>
    </row>
    <row r="27" spans="1:27" ht="13.5" thickBot="1" x14ac:dyDescent="0.25">
      <c r="A27" s="2"/>
      <c r="B27" s="2" t="s">
        <v>79</v>
      </c>
      <c r="C27" s="38"/>
      <c r="D27" s="38" t="s">
        <v>205</v>
      </c>
      <c r="E27" s="38" t="s">
        <v>207</v>
      </c>
      <c r="F27" s="55" t="s">
        <v>206</v>
      </c>
      <c r="G27" s="38" t="s">
        <v>208</v>
      </c>
      <c r="H27" s="38" t="s">
        <v>209</v>
      </c>
      <c r="I27" s="38" t="s">
        <v>210</v>
      </c>
      <c r="J27" s="38" t="s">
        <v>211</v>
      </c>
      <c r="K27" s="38" t="s">
        <v>212</v>
      </c>
      <c r="L27" s="38" t="s">
        <v>213</v>
      </c>
      <c r="M27" s="38" t="s">
        <v>214</v>
      </c>
      <c r="N27" s="38" t="s">
        <v>215</v>
      </c>
      <c r="O27" s="38" t="s">
        <v>216</v>
      </c>
      <c r="P27" s="38" t="s">
        <v>217</v>
      </c>
      <c r="Q27" s="38" t="s">
        <v>218</v>
      </c>
      <c r="R27" s="38" t="s">
        <v>419</v>
      </c>
      <c r="S27" s="38" t="s">
        <v>219</v>
      </c>
      <c r="T27" s="38" t="s">
        <v>220</v>
      </c>
      <c r="U27" s="2"/>
      <c r="V27" s="2" t="s">
        <v>219</v>
      </c>
      <c r="W27" s="2" t="s">
        <v>220</v>
      </c>
      <c r="X27" s="2" t="s">
        <v>428</v>
      </c>
      <c r="Y27" s="2"/>
      <c r="Z27" s="2"/>
      <c r="AA27" s="44"/>
    </row>
    <row r="28" spans="1:27" ht="13.5" thickTop="1" x14ac:dyDescent="0.2">
      <c r="B28" s="1" t="s">
        <v>417</v>
      </c>
      <c r="C28" s="1" t="s">
        <v>155</v>
      </c>
      <c r="D28" s="10">
        <v>0.28000000000000003</v>
      </c>
      <c r="AA28" s="21" t="s">
        <v>422</v>
      </c>
    </row>
    <row r="29" spans="1:27" x14ac:dyDescent="0.2">
      <c r="B29" s="1" t="s">
        <v>418</v>
      </c>
      <c r="C29" s="1" t="s">
        <v>155</v>
      </c>
      <c r="D29" s="57">
        <f>1-D28</f>
        <v>0.72</v>
      </c>
      <c r="AA29" s="21" t="s">
        <v>422</v>
      </c>
    </row>
    <row r="30" spans="1:27" x14ac:dyDescent="0.2">
      <c r="B30" s="1" t="s">
        <v>417</v>
      </c>
      <c r="C30" s="1" t="s">
        <v>420</v>
      </c>
      <c r="D30" s="10">
        <v>0.4</v>
      </c>
      <c r="E30" s="56">
        <v>0.3</v>
      </c>
      <c r="F30" s="56">
        <f>$D30</f>
        <v>0.4</v>
      </c>
      <c r="G30" s="58">
        <f>$X30</f>
        <v>0.6</v>
      </c>
      <c r="H30" s="58">
        <f>$X30</f>
        <v>0.6</v>
      </c>
      <c r="I30" s="56">
        <v>0.5</v>
      </c>
      <c r="J30" s="56">
        <v>0.4</v>
      </c>
      <c r="K30" s="58">
        <f t="shared" ref="K30:N30" si="2">$V30</f>
        <v>0.3</v>
      </c>
      <c r="L30" s="58">
        <f t="shared" si="2"/>
        <v>0.3</v>
      </c>
      <c r="M30" s="58">
        <f t="shared" si="2"/>
        <v>0.3</v>
      </c>
      <c r="N30" s="58">
        <f t="shared" si="2"/>
        <v>0.3</v>
      </c>
      <c r="O30" s="58">
        <f>$W30</f>
        <v>0.9</v>
      </c>
      <c r="P30" s="58">
        <f t="shared" ref="P30:Q30" si="3">$W30</f>
        <v>0.9</v>
      </c>
      <c r="Q30" s="58">
        <f t="shared" si="3"/>
        <v>0.9</v>
      </c>
      <c r="R30" s="56">
        <f>$E$30</f>
        <v>0.3</v>
      </c>
      <c r="S30" s="58">
        <f t="shared" ref="S30" si="4">$V30</f>
        <v>0.3</v>
      </c>
      <c r="T30" s="58">
        <f>$W30</f>
        <v>0.9</v>
      </c>
      <c r="V30" s="58">
        <v>0.3</v>
      </c>
      <c r="W30" s="58">
        <v>0.9</v>
      </c>
      <c r="X30" s="58">
        <v>0.6</v>
      </c>
      <c r="AA30" s="21" t="s">
        <v>424</v>
      </c>
    </row>
    <row r="31" spans="1:27" x14ac:dyDescent="0.2">
      <c r="B31" s="1" t="s">
        <v>418</v>
      </c>
      <c r="C31" s="1" t="s">
        <v>420</v>
      </c>
      <c r="D31" s="57">
        <f>1-D30</f>
        <v>0.6</v>
      </c>
      <c r="E31" s="57">
        <f t="shared" ref="E31" si="5">1-E30</f>
        <v>0.7</v>
      </c>
      <c r="F31" s="57">
        <f t="shared" ref="F31" si="6">1-F30</f>
        <v>0.6</v>
      </c>
      <c r="G31" s="57">
        <f t="shared" ref="G31" si="7">1-G30</f>
        <v>0.4</v>
      </c>
      <c r="H31" s="57">
        <f t="shared" ref="H31" si="8">1-H30</f>
        <v>0.4</v>
      </c>
      <c r="I31" s="57">
        <f t="shared" ref="I31" si="9">1-I30</f>
        <v>0.5</v>
      </c>
      <c r="J31" s="57">
        <f t="shared" ref="J31" si="10">1-J30</f>
        <v>0.6</v>
      </c>
      <c r="K31" s="57">
        <f t="shared" ref="K31" si="11">1-K30</f>
        <v>0.7</v>
      </c>
      <c r="L31" s="57">
        <f t="shared" ref="L31" si="12">1-L30</f>
        <v>0.7</v>
      </c>
      <c r="M31" s="57">
        <f t="shared" ref="M31" si="13">1-M30</f>
        <v>0.7</v>
      </c>
      <c r="N31" s="57">
        <f t="shared" ref="N31" si="14">1-N30</f>
        <v>0.7</v>
      </c>
      <c r="O31" s="57">
        <f t="shared" ref="O31" si="15">1-O30</f>
        <v>9.9999999999999978E-2</v>
      </c>
      <c r="P31" s="57">
        <f t="shared" ref="P31" si="16">1-P30</f>
        <v>9.9999999999999978E-2</v>
      </c>
      <c r="Q31" s="57">
        <f t="shared" ref="Q31" si="17">1-Q30</f>
        <v>9.9999999999999978E-2</v>
      </c>
      <c r="R31" s="57">
        <f t="shared" ref="R31" si="18">1-R30</f>
        <v>0.7</v>
      </c>
      <c r="S31" s="57">
        <f t="shared" ref="S31" si="19">1-S30</f>
        <v>0.7</v>
      </c>
      <c r="T31" s="57">
        <f t="shared" ref="T31:V31" si="20">1-T30</f>
        <v>9.9999999999999978E-2</v>
      </c>
      <c r="V31" s="57">
        <f t="shared" si="20"/>
        <v>0.7</v>
      </c>
      <c r="W31" s="57">
        <f t="shared" ref="W31:X31" si="21">1-W30</f>
        <v>9.9999999999999978E-2</v>
      </c>
      <c r="X31" s="57">
        <f t="shared" si="21"/>
        <v>0.4</v>
      </c>
      <c r="AA31" s="21" t="s">
        <v>424</v>
      </c>
    </row>
    <row r="33" spans="1:27" x14ac:dyDescent="0.2">
      <c r="C33" s="3" t="s">
        <v>427</v>
      </c>
      <c r="D33" s="3">
        <v>2000</v>
      </c>
      <c r="E33" s="3">
        <v>2001</v>
      </c>
      <c r="F33" s="3">
        <v>2002</v>
      </c>
      <c r="G33" s="3">
        <v>2003</v>
      </c>
      <c r="H33" s="3">
        <v>2004</v>
      </c>
      <c r="I33" s="3">
        <v>2005</v>
      </c>
      <c r="J33" s="3">
        <v>2006</v>
      </c>
      <c r="K33" s="3">
        <v>2007</v>
      </c>
      <c r="L33" s="3">
        <v>2008</v>
      </c>
      <c r="M33" s="3">
        <v>2009</v>
      </c>
      <c r="N33" s="3">
        <v>2010</v>
      </c>
      <c r="O33" s="3">
        <v>2011</v>
      </c>
      <c r="P33" s="3">
        <v>2012</v>
      </c>
      <c r="Q33" s="3">
        <v>2013</v>
      </c>
      <c r="R33" s="3">
        <v>2014</v>
      </c>
      <c r="S33" s="3">
        <v>2015</v>
      </c>
      <c r="T33" s="3">
        <v>2016</v>
      </c>
      <c r="U33" s="3">
        <v>2017</v>
      </c>
      <c r="V33" s="3">
        <v>2018</v>
      </c>
      <c r="W33" s="3">
        <v>2019</v>
      </c>
      <c r="X33" s="3">
        <v>2020</v>
      </c>
    </row>
    <row r="34" spans="1:27" x14ac:dyDescent="0.2">
      <c r="B34" t="s">
        <v>426</v>
      </c>
      <c r="C34" s="56">
        <f>AVERAGE(D34:X34)</f>
        <v>-1.0185278270547113E-2</v>
      </c>
      <c r="D34" s="10">
        <f>(CAN!C342-SUM(BC:NL!C342))/CAN!C342</f>
        <v>-7.3144901632967701E-3</v>
      </c>
      <c r="E34" s="10">
        <f>(CAN!D342-SUM(BC:NL!D342))/CAN!D342</f>
        <v>-1.0036197686888102E-2</v>
      </c>
      <c r="F34" s="10">
        <f>(CAN!E342-SUM(BC:NL!E342))/CAN!E342</f>
        <v>1.5071541217503752E-2</v>
      </c>
      <c r="G34" s="10">
        <f>(CAN!F342-SUM(BC:NL!F342))/CAN!F342</f>
        <v>4.1522424479887542E-3</v>
      </c>
      <c r="H34" s="10">
        <f>(CAN!G342-SUM(BC:NL!G342))/CAN!G342</f>
        <v>-1.9138401598569358E-3</v>
      </c>
      <c r="I34" s="10">
        <f>(CAN!H342-SUM(BC:NL!H342))/CAN!H342</f>
        <v>-2.2350964028525985E-2</v>
      </c>
      <c r="J34" s="10">
        <f>(CAN!I342-SUM(BC:NL!I342))/CAN!I342</f>
        <v>-3.2238518496264844E-3</v>
      </c>
      <c r="K34" s="10">
        <f>(CAN!J342-SUM(BC:NL!J342))/CAN!J342</f>
        <v>-5.0641292678056888E-3</v>
      </c>
      <c r="L34" s="10">
        <f>(CAN!K342-SUM(BC:NL!K342))/CAN!K342</f>
        <v>-8.9829454523080495E-3</v>
      </c>
      <c r="M34" s="10">
        <f>(CAN!L342-SUM(BC:NL!L342))/CAN!L342</f>
        <v>-5.9189957458565578E-3</v>
      </c>
      <c r="N34" s="10">
        <f>(CAN!M342-SUM(BC:NL!M342))/CAN!M342</f>
        <v>6.3295228888792979E-5</v>
      </c>
      <c r="O34" s="10">
        <f>(CAN!N342-SUM(BC:NL!N342))/CAN!N342</f>
        <v>6.971573832942975E-3</v>
      </c>
      <c r="P34" s="10">
        <f>(CAN!O342-SUM(BC:NL!O342))/CAN!O342</f>
        <v>-2.2194785385004984E-2</v>
      </c>
      <c r="Q34" s="10">
        <f>(CAN!P342-SUM(BC:NL!P342))/CAN!P342</f>
        <v>-1.919465782556138E-2</v>
      </c>
      <c r="R34" s="10">
        <f>(CAN!Q342-SUM(BC:NL!Q342))/CAN!Q342</f>
        <v>-1.7626478414136146E-2</v>
      </c>
      <c r="S34" s="10">
        <f>(CAN!R342-SUM(BC:NL!R342))/CAN!R342</f>
        <v>-2.408138751982597E-2</v>
      </c>
      <c r="T34" s="10">
        <f>(CAN!S342-SUM(BC:NL!S342))/CAN!S342</f>
        <v>-2.1896577422806141E-2</v>
      </c>
      <c r="U34" s="10">
        <f>(CAN!T342-SUM(BC:NL!T342))/CAN!T342</f>
        <v>-2.9184427188261981E-2</v>
      </c>
      <c r="V34" s="10">
        <f>(CAN!U342-SUM(BC:NL!U342))/CAN!U342</f>
        <v>-1.6532669453336351E-2</v>
      </c>
      <c r="W34" s="10">
        <f>(CAN!V342-SUM(BC:NL!V342))/CAN!V342</f>
        <v>-1.4010014706058071E-2</v>
      </c>
      <c r="X34" s="10">
        <f>(CAN!W342-SUM(BC:NL!W342))/CAN!W342</f>
        <v>-1.0623084139658089E-2</v>
      </c>
    </row>
    <row r="38" spans="1:27" ht="13.5" thickBot="1" x14ac:dyDescent="0.25">
      <c r="A38" s="2"/>
      <c r="B38" s="2" t="s">
        <v>162</v>
      </c>
      <c r="C38" s="38"/>
      <c r="D38" s="38"/>
      <c r="E38" s="38"/>
      <c r="F38" s="38"/>
      <c r="G38" s="38"/>
      <c r="H38" s="38"/>
      <c r="I38" s="38"/>
      <c r="J38" s="38"/>
      <c r="K38" s="38"/>
      <c r="L38" s="38"/>
      <c r="M38" s="38"/>
      <c r="N38" s="38"/>
      <c r="O38" s="38"/>
      <c r="P38" s="38"/>
      <c r="Q38" s="38"/>
      <c r="R38" s="38"/>
      <c r="S38" s="38"/>
      <c r="T38" s="38"/>
      <c r="U38" s="2"/>
      <c r="V38" s="2"/>
      <c r="W38" s="2"/>
      <c r="X38" s="2"/>
      <c r="Y38" s="2"/>
      <c r="Z38" s="2"/>
      <c r="AA38" s="44"/>
    </row>
    <row r="39" spans="1:27" ht="13.5" thickTop="1" x14ac:dyDescent="0.2">
      <c r="B39" s="1" t="s">
        <v>163</v>
      </c>
      <c r="C39" s="10">
        <v>0.33</v>
      </c>
      <c r="AA39" s="21" t="s">
        <v>192</v>
      </c>
    </row>
    <row r="40" spans="1:27" x14ac:dyDescent="0.2">
      <c r="B40" s="1" t="s">
        <v>164</v>
      </c>
      <c r="C40" s="57">
        <f>1-C39</f>
        <v>0.66999999999999993</v>
      </c>
      <c r="AA40" s="21" t="s">
        <v>192</v>
      </c>
    </row>
    <row r="45" spans="1:27" ht="13.5" thickBot="1" x14ac:dyDescent="0.25">
      <c r="A45" s="2"/>
      <c r="B45" s="2" t="s">
        <v>203</v>
      </c>
      <c r="C45" s="38"/>
      <c r="D45" s="2"/>
      <c r="E45" s="39"/>
      <c r="F45" s="2"/>
      <c r="G45" s="2"/>
      <c r="H45" s="2"/>
      <c r="I45" s="2"/>
      <c r="J45" s="2"/>
      <c r="K45" s="2"/>
      <c r="L45" s="2"/>
      <c r="M45" s="2"/>
      <c r="N45" s="2"/>
      <c r="O45" s="2"/>
      <c r="P45" s="2"/>
      <c r="Q45" s="2"/>
      <c r="R45" s="2"/>
      <c r="S45" s="2"/>
      <c r="T45" s="2"/>
      <c r="U45" s="2"/>
      <c r="V45" s="2"/>
      <c r="W45" s="2"/>
      <c r="X45" s="2"/>
      <c r="Y45" s="2"/>
      <c r="Z45" s="2"/>
      <c r="AA45" s="44"/>
    </row>
    <row r="46" spans="1:27" ht="13.5" thickTop="1" x14ac:dyDescent="0.2">
      <c r="B46" s="1" t="s">
        <v>158</v>
      </c>
      <c r="C46" s="45">
        <v>0.8</v>
      </c>
      <c r="D46" s="45"/>
      <c r="E46" s="14"/>
      <c r="F46" s="14"/>
      <c r="AA46" s="21" t="s">
        <v>461</v>
      </c>
    </row>
    <row r="47" spans="1:27" x14ac:dyDescent="0.2">
      <c r="B47" s="1" t="s">
        <v>159</v>
      </c>
      <c r="C47" s="45">
        <v>1</v>
      </c>
      <c r="D47" s="45"/>
      <c r="F47" s="14"/>
      <c r="AA47" s="21" t="s">
        <v>461</v>
      </c>
    </row>
    <row r="48" spans="1:27" x14ac:dyDescent="0.2">
      <c r="B48" s="1" t="s">
        <v>160</v>
      </c>
      <c r="C48" s="22">
        <v>0.9</v>
      </c>
      <c r="D48" s="22"/>
      <c r="E48" s="14"/>
      <c r="F48" s="14"/>
      <c r="G48" s="14"/>
      <c r="AA48" s="21" t="s">
        <v>461</v>
      </c>
    </row>
    <row r="49" spans="1:27" x14ac:dyDescent="0.2">
      <c r="B49" s="1" t="s">
        <v>161</v>
      </c>
      <c r="C49" s="22">
        <v>1.3</v>
      </c>
      <c r="D49" s="22"/>
      <c r="E49" s="14"/>
      <c r="AA49" s="21" t="s">
        <v>461</v>
      </c>
    </row>
    <row r="50" spans="1:27" x14ac:dyDescent="0.2">
      <c r="E50" s="14"/>
    </row>
    <row r="54" spans="1:27" ht="13.5" thickBot="1" x14ac:dyDescent="0.25">
      <c r="A54" s="2"/>
      <c r="B54" s="2" t="s">
        <v>141</v>
      </c>
      <c r="C54" s="38" t="s">
        <v>66</v>
      </c>
      <c r="D54" s="2"/>
      <c r="E54" s="39"/>
      <c r="F54" s="2"/>
      <c r="G54" s="2"/>
      <c r="H54" s="2"/>
      <c r="I54" s="2"/>
      <c r="J54" s="2"/>
      <c r="K54" s="2"/>
      <c r="L54" s="2"/>
      <c r="M54" s="2"/>
      <c r="N54" s="2"/>
      <c r="O54" s="2"/>
      <c r="P54" s="2"/>
      <c r="Q54" s="2"/>
      <c r="R54" s="2"/>
      <c r="S54" s="2"/>
      <c r="T54" s="2"/>
      <c r="U54" s="2"/>
      <c r="V54" s="2"/>
      <c r="W54" s="2"/>
      <c r="X54" s="2"/>
      <c r="Y54" s="2"/>
      <c r="Z54" s="2"/>
      <c r="AA54" s="44"/>
    </row>
    <row r="55" spans="1:27" ht="13.5" thickTop="1" x14ac:dyDescent="0.2">
      <c r="B55" s="1" t="s">
        <v>142</v>
      </c>
      <c r="C55" s="10">
        <v>0.55000000000000004</v>
      </c>
      <c r="AA55" s="21" t="s">
        <v>193</v>
      </c>
    </row>
    <row r="56" spans="1:27" x14ac:dyDescent="0.2">
      <c r="B56" s="1" t="s">
        <v>143</v>
      </c>
      <c r="C56" s="57">
        <f>1-C55</f>
        <v>0.44999999999999996</v>
      </c>
      <c r="AA56" s="21" t="s">
        <v>193</v>
      </c>
    </row>
    <row r="61" spans="1:27" ht="13.5" thickBot="1" x14ac:dyDescent="0.25">
      <c r="A61" s="2"/>
      <c r="B61" s="2" t="s">
        <v>144</v>
      </c>
      <c r="C61" s="38" t="s">
        <v>66</v>
      </c>
      <c r="D61" s="2"/>
      <c r="E61" s="39"/>
      <c r="F61" s="2"/>
      <c r="G61" s="2"/>
      <c r="H61" s="2"/>
      <c r="I61" s="2"/>
      <c r="J61" s="2"/>
      <c r="K61" s="2"/>
      <c r="L61" s="2"/>
      <c r="M61" s="2"/>
      <c r="N61" s="2"/>
      <c r="O61" s="2"/>
      <c r="P61" s="2"/>
      <c r="Q61" s="2"/>
      <c r="R61" s="2"/>
      <c r="S61" s="2"/>
      <c r="T61" s="2"/>
      <c r="U61" s="2"/>
      <c r="V61" s="2"/>
      <c r="W61" s="2"/>
      <c r="X61" s="2"/>
      <c r="Y61" s="2"/>
      <c r="Z61" s="2"/>
      <c r="AA61" s="44"/>
    </row>
    <row r="62" spans="1:27" ht="13.5" thickTop="1" x14ac:dyDescent="0.2">
      <c r="B62" s="1" t="s">
        <v>145</v>
      </c>
      <c r="C62" s="1">
        <v>1</v>
      </c>
      <c r="D62" s="1" t="s">
        <v>147</v>
      </c>
      <c r="AA62" s="21" t="s">
        <v>192</v>
      </c>
    </row>
    <row r="63" spans="1:27" x14ac:dyDescent="0.2">
      <c r="B63" s="1" t="s">
        <v>146</v>
      </c>
      <c r="C63" s="1">
        <v>3</v>
      </c>
      <c r="D63" s="1" t="s">
        <v>147</v>
      </c>
      <c r="AA63" s="21" t="s">
        <v>192</v>
      </c>
    </row>
    <row r="65" spans="2:24" x14ac:dyDescent="0.2">
      <c r="B65" s="3" t="s">
        <v>152</v>
      </c>
      <c r="C65" s="3" t="s">
        <v>153</v>
      </c>
    </row>
    <row r="66" spans="2:24" x14ac:dyDescent="0.2">
      <c r="B66" s="40" t="s">
        <v>154</v>
      </c>
      <c r="C66" s="3"/>
      <c r="D66" s="3"/>
    </row>
    <row r="67" spans="2:24" x14ac:dyDescent="0.2">
      <c r="B67" t="s">
        <v>84</v>
      </c>
      <c r="C67" s="1" t="s">
        <v>145</v>
      </c>
      <c r="D67" s="11">
        <f>1-D68</f>
        <v>0.70899999223182641</v>
      </c>
      <c r="E67" s="11">
        <f t="shared" ref="E67:X67" si="22">1-E68</f>
        <v>0.7089000368991436</v>
      </c>
      <c r="F67" s="11">
        <f t="shared" si="22"/>
        <v>0.70879996690869351</v>
      </c>
      <c r="G67" s="11">
        <f t="shared" si="22"/>
        <v>0.70870003657706571</v>
      </c>
      <c r="H67" s="11">
        <f t="shared" si="22"/>
        <v>0.70860001208784362</v>
      </c>
      <c r="I67" s="11">
        <f t="shared" si="22"/>
        <v>0.7084999514001753</v>
      </c>
      <c r="J67" s="11">
        <f t="shared" si="22"/>
        <v>0.70840001401528341</v>
      </c>
      <c r="K67" s="11">
        <f t="shared" si="22"/>
        <v>0.70829990371553742</v>
      </c>
      <c r="L67" s="11">
        <f t="shared" si="22"/>
        <v>0.70820003923531016</v>
      </c>
      <c r="M67" s="11">
        <f t="shared" si="22"/>
        <v>0.70810000929274286</v>
      </c>
      <c r="N67" s="11">
        <f t="shared" si="22"/>
        <v>0.70800002958343655</v>
      </c>
      <c r="O67" s="11">
        <f t="shared" si="22"/>
        <v>0.7079000725653567</v>
      </c>
      <c r="P67" s="11">
        <f t="shared" si="22"/>
        <v>0.70780004505415406</v>
      </c>
      <c r="Q67" s="11">
        <f t="shared" si="22"/>
        <v>0.70770004679960696</v>
      </c>
      <c r="R67" s="11">
        <f t="shared" si="22"/>
        <v>0.70760002175785319</v>
      </c>
      <c r="S67" s="11">
        <f t="shared" si="22"/>
        <v>0.70750001864704215</v>
      </c>
      <c r="T67" s="11">
        <f t="shared" si="22"/>
        <v>0.70739999018694422</v>
      </c>
      <c r="U67" s="11">
        <f t="shared" si="22"/>
        <v>0.7073000039986439</v>
      </c>
      <c r="V67" s="11">
        <f t="shared" si="22"/>
        <v>0.7071999852943367</v>
      </c>
      <c r="W67" s="11">
        <f t="shared" si="22"/>
        <v>0.70709999707131699</v>
      </c>
      <c r="X67" s="11">
        <f t="shared" si="22"/>
        <v>0.7069999993230266</v>
      </c>
    </row>
    <row r="68" spans="2:24" x14ac:dyDescent="0.2">
      <c r="C68" s="1" t="s">
        <v>146</v>
      </c>
      <c r="D68" s="11">
        <f>(CAN!C$77-1)/($C$63-$C$62)</f>
        <v>0.29100000776817359</v>
      </c>
      <c r="E68" s="11">
        <f>(CAN!D$77-1)/($C$63-$C$62)</f>
        <v>0.2910999631008564</v>
      </c>
      <c r="F68" s="11">
        <f>(CAN!E$77-1)/($C$63-$C$62)</f>
        <v>0.29120003309130649</v>
      </c>
      <c r="G68" s="11">
        <f>(CAN!F$77-1)/($C$63-$C$62)</f>
        <v>0.29129996342293429</v>
      </c>
      <c r="H68" s="11">
        <f>(CAN!G$77-1)/($C$63-$C$62)</f>
        <v>0.29139998791215638</v>
      </c>
      <c r="I68" s="11">
        <f>(CAN!H$77-1)/($C$63-$C$62)</f>
        <v>0.2915000485998247</v>
      </c>
      <c r="J68" s="11">
        <f>(CAN!I$77-1)/($C$63-$C$62)</f>
        <v>0.29159998598471659</v>
      </c>
      <c r="K68" s="11">
        <f>(CAN!J$77-1)/($C$63-$C$62)</f>
        <v>0.29170009628446258</v>
      </c>
      <c r="L68" s="11">
        <f>(CAN!K$77-1)/($C$63-$C$62)</f>
        <v>0.29179996076468984</v>
      </c>
      <c r="M68" s="11">
        <f>(CAN!L$77-1)/($C$63-$C$62)</f>
        <v>0.29189999070725714</v>
      </c>
      <c r="N68" s="11">
        <f>(CAN!M$77-1)/($C$63-$C$62)</f>
        <v>0.29199997041656345</v>
      </c>
      <c r="O68" s="11">
        <f>(CAN!N$77-1)/($C$63-$C$62)</f>
        <v>0.2920999274346433</v>
      </c>
      <c r="P68" s="11">
        <f>(CAN!O$77-1)/($C$63-$C$62)</f>
        <v>0.29219995494584594</v>
      </c>
      <c r="Q68" s="11">
        <f>(CAN!P$77-1)/($C$63-$C$62)</f>
        <v>0.29229995320039304</v>
      </c>
      <c r="R68" s="11">
        <f>(CAN!Q$77-1)/($C$63-$C$62)</f>
        <v>0.29239997824214681</v>
      </c>
      <c r="S68" s="11">
        <f>(CAN!R$77-1)/($C$63-$C$62)</f>
        <v>0.29249998135295785</v>
      </c>
      <c r="T68" s="11">
        <f>(CAN!S$77-1)/($C$63-$C$62)</f>
        <v>0.29260000981305578</v>
      </c>
      <c r="U68" s="11">
        <f>(CAN!T$77-1)/($C$63-$C$62)</f>
        <v>0.2926999960013561</v>
      </c>
      <c r="V68" s="11">
        <f>(CAN!U$77-1)/($C$63-$C$62)</f>
        <v>0.2928000147056633</v>
      </c>
      <c r="W68" s="11">
        <f>(CAN!V$77-1)/($C$63-$C$62)</f>
        <v>0.29290000292868301</v>
      </c>
      <c r="X68" s="11">
        <f>(CAN!W$77-1)/($C$63-$C$62)</f>
        <v>0.2930000006769734</v>
      </c>
    </row>
    <row r="69" spans="2:24" x14ac:dyDescent="0.2">
      <c r="B69" t="s">
        <v>83</v>
      </c>
      <c r="C69" t="s">
        <v>145</v>
      </c>
      <c r="D69" s="11">
        <f>1-D70</f>
        <v>0.64764993129763748</v>
      </c>
      <c r="E69" s="11">
        <f t="shared" ref="E69:X69" si="23">1-E70</f>
        <v>0.64745007555104583</v>
      </c>
      <c r="F69" s="11">
        <f t="shared" si="23"/>
        <v>0.64725005121912838</v>
      </c>
      <c r="G69" s="11">
        <f t="shared" si="23"/>
        <v>0.64704999174913358</v>
      </c>
      <c r="H69" s="11">
        <f t="shared" si="23"/>
        <v>0.64685000037551565</v>
      </c>
      <c r="I69" s="11">
        <f t="shared" si="23"/>
        <v>0.64665003707695512</v>
      </c>
      <c r="J69" s="11">
        <f t="shared" si="23"/>
        <v>0.64644998560796674</v>
      </c>
      <c r="K69" s="11">
        <f t="shared" si="23"/>
        <v>0.64625002062043024</v>
      </c>
      <c r="L69" s="11">
        <f t="shared" si="23"/>
        <v>0.64604999471927083</v>
      </c>
      <c r="M69" s="11">
        <f t="shared" si="23"/>
        <v>0.64585005968542109</v>
      </c>
      <c r="N69" s="11">
        <f t="shared" si="23"/>
        <v>0.64565003936424437</v>
      </c>
      <c r="O69" s="11">
        <f t="shared" si="23"/>
        <v>0.64544996645707897</v>
      </c>
      <c r="P69" s="11">
        <f t="shared" si="23"/>
        <v>0.64525005843605188</v>
      </c>
      <c r="Q69" s="11">
        <f t="shared" si="23"/>
        <v>0.64505001283268404</v>
      </c>
      <c r="R69" s="11">
        <f t="shared" si="23"/>
        <v>0.64485003734061985</v>
      </c>
      <c r="S69" s="11">
        <f t="shared" si="23"/>
        <v>0.6446500088856747</v>
      </c>
      <c r="T69" s="11">
        <f t="shared" si="23"/>
        <v>0.64444997591991171</v>
      </c>
      <c r="U69" s="11">
        <f t="shared" si="23"/>
        <v>0.64424999317711418</v>
      </c>
      <c r="V69" s="11">
        <f t="shared" si="23"/>
        <v>0.6440499897840487</v>
      </c>
      <c r="W69" s="11">
        <f t="shared" si="23"/>
        <v>0.64385000608155507</v>
      </c>
      <c r="X69" s="11">
        <f t="shared" si="23"/>
        <v>0.64364998554876729</v>
      </c>
    </row>
    <row r="70" spans="2:24" x14ac:dyDescent="0.2">
      <c r="C70" t="s">
        <v>146</v>
      </c>
      <c r="D70" s="11">
        <f>(CAN!C$112-1)/($C$63-$C$62)</f>
        <v>0.35235006870236252</v>
      </c>
      <c r="E70" s="11">
        <f>(CAN!D$112-1)/($C$63-$C$62)</f>
        <v>0.35254992444895417</v>
      </c>
      <c r="F70" s="11">
        <f>(CAN!E$112-1)/($C$63-$C$62)</f>
        <v>0.35274994878087162</v>
      </c>
      <c r="G70" s="11">
        <f>(CAN!F$112-1)/($C$63-$C$62)</f>
        <v>0.35295000825086642</v>
      </c>
      <c r="H70" s="11">
        <f>(CAN!G$112-1)/($C$63-$C$62)</f>
        <v>0.35314999962448435</v>
      </c>
      <c r="I70" s="11">
        <f>(CAN!H$112-1)/($C$63-$C$62)</f>
        <v>0.35334996292304488</v>
      </c>
      <c r="J70" s="11">
        <f>(CAN!I$112-1)/($C$63-$C$62)</f>
        <v>0.35355001439203326</v>
      </c>
      <c r="K70" s="11">
        <f>(CAN!J$112-1)/($C$63-$C$62)</f>
        <v>0.35374997937956976</v>
      </c>
      <c r="L70" s="11">
        <f>(CAN!K$112-1)/($C$63-$C$62)</f>
        <v>0.35395000528072917</v>
      </c>
      <c r="M70" s="11">
        <f>(CAN!L$112-1)/($C$63-$C$62)</f>
        <v>0.35414994031457891</v>
      </c>
      <c r="N70" s="11">
        <f>(CAN!M$112-1)/($C$63-$C$62)</f>
        <v>0.35434996063575563</v>
      </c>
      <c r="O70" s="11">
        <f>(CAN!N$112-1)/($C$63-$C$62)</f>
        <v>0.35455003354292103</v>
      </c>
      <c r="P70" s="11">
        <f>(CAN!O$112-1)/($C$63-$C$62)</f>
        <v>0.35474994156394812</v>
      </c>
      <c r="Q70" s="11">
        <f>(CAN!P$112-1)/($C$63-$C$62)</f>
        <v>0.35494998716731596</v>
      </c>
      <c r="R70" s="11">
        <f>(CAN!Q$112-1)/($C$63-$C$62)</f>
        <v>0.35514996265938015</v>
      </c>
      <c r="S70" s="11">
        <f>(CAN!R$112-1)/($C$63-$C$62)</f>
        <v>0.3553499911143253</v>
      </c>
      <c r="T70" s="11">
        <f>(CAN!S$112-1)/($C$63-$C$62)</f>
        <v>0.35555002408008829</v>
      </c>
      <c r="U70" s="11">
        <f>(CAN!T$112-1)/($C$63-$C$62)</f>
        <v>0.35575000682288582</v>
      </c>
      <c r="V70" s="11">
        <f>(CAN!U$112-1)/($C$63-$C$62)</f>
        <v>0.3559500102159513</v>
      </c>
      <c r="W70" s="11">
        <f>(CAN!V$112-1)/($C$63-$C$62)</f>
        <v>0.35614999391844493</v>
      </c>
      <c r="X70" s="11">
        <f>(CAN!W$112-1)/($C$63-$C$62)</f>
        <v>0.35635001445123271</v>
      </c>
    </row>
    <row r="72" spans="2:24" x14ac:dyDescent="0.2">
      <c r="B72" s="40" t="s">
        <v>155</v>
      </c>
      <c r="C72" s="3"/>
      <c r="D72" s="3"/>
    </row>
    <row r="73" spans="2:24" x14ac:dyDescent="0.2">
      <c r="B73" t="s">
        <v>84</v>
      </c>
      <c r="C73" s="1" t="s">
        <v>145</v>
      </c>
      <c r="D73" s="11">
        <f>1-D74</f>
        <v>0.44816686805875494</v>
      </c>
      <c r="E73" s="11">
        <f t="shared" ref="E73:X73" si="24">1-E74</f>
        <v>0.44804706735194655</v>
      </c>
      <c r="F73" s="11">
        <f t="shared" si="24"/>
        <v>0.44792715954480766</v>
      </c>
      <c r="G73" s="11">
        <f t="shared" si="24"/>
        <v>0.44780744934666417</v>
      </c>
      <c r="H73" s="11">
        <f t="shared" si="24"/>
        <v>0.44768765662812759</v>
      </c>
      <c r="I73" s="11">
        <f t="shared" si="24"/>
        <v>0.4475678508507499</v>
      </c>
      <c r="J73" s="11">
        <f t="shared" si="24"/>
        <v>0.44744822293930697</v>
      </c>
      <c r="K73" s="11">
        <f t="shared" si="24"/>
        <v>0.4473284183238504</v>
      </c>
      <c r="L73" s="11">
        <f t="shared" si="24"/>
        <v>0.44720893807026585</v>
      </c>
      <c r="M73" s="11">
        <f t="shared" si="24"/>
        <v>0.44708929006321152</v>
      </c>
      <c r="N73" s="11">
        <f t="shared" si="24"/>
        <v>0.44696973234169068</v>
      </c>
      <c r="O73" s="11">
        <f t="shared" si="24"/>
        <v>0.44685023192592455</v>
      </c>
      <c r="P73" s="11">
        <f t="shared" si="24"/>
        <v>0.44673067742255712</v>
      </c>
      <c r="Q73" s="11">
        <f t="shared" si="24"/>
        <v>0.44661118806138023</v>
      </c>
      <c r="R73" s="11">
        <f t="shared" si="24"/>
        <v>0.44649169686222534</v>
      </c>
      <c r="S73" s="11">
        <f t="shared" si="24"/>
        <v>0.44637226201519675</v>
      </c>
      <c r="T73" s="11">
        <f t="shared" si="24"/>
        <v>0.44625282704310909</v>
      </c>
      <c r="U73" s="11">
        <f t="shared" si="24"/>
        <v>0.44613347266715131</v>
      </c>
      <c r="V73" s="11">
        <f t="shared" si="24"/>
        <v>0.44601410959666377</v>
      </c>
      <c r="W73" s="11">
        <f t="shared" si="24"/>
        <v>0.44589481300261558</v>
      </c>
      <c r="X73" s="11">
        <f t="shared" si="24"/>
        <v>0.44577553513207457</v>
      </c>
    </row>
    <row r="74" spans="2:24" x14ac:dyDescent="0.2">
      <c r="C74" s="1" t="s">
        <v>146</v>
      </c>
      <c r="D74" s="11">
        <f>D68*$C$63/(D67+D68*$C$63)</f>
        <v>0.55183313194124506</v>
      </c>
      <c r="E74" s="11">
        <f t="shared" ref="E74:X74" si="25">E68*$C$63/(E67+E68*$C$63)</f>
        <v>0.55195293264805345</v>
      </c>
      <c r="F74" s="11">
        <f t="shared" si="25"/>
        <v>0.55207284045519234</v>
      </c>
      <c r="G74" s="11">
        <f t="shared" si="25"/>
        <v>0.55219255065333583</v>
      </c>
      <c r="H74" s="11">
        <f t="shared" si="25"/>
        <v>0.55231234337187241</v>
      </c>
      <c r="I74" s="11">
        <f t="shared" si="25"/>
        <v>0.5524321491492501</v>
      </c>
      <c r="J74" s="11">
        <f t="shared" si="25"/>
        <v>0.55255177706069303</v>
      </c>
      <c r="K74" s="11">
        <f t="shared" si="25"/>
        <v>0.5526715816761496</v>
      </c>
      <c r="L74" s="11">
        <f t="shared" si="25"/>
        <v>0.55279106192973415</v>
      </c>
      <c r="M74" s="11">
        <f t="shared" si="25"/>
        <v>0.55291070993678848</v>
      </c>
      <c r="N74" s="11">
        <f t="shared" si="25"/>
        <v>0.55303026765830932</v>
      </c>
      <c r="O74" s="11">
        <f t="shared" si="25"/>
        <v>0.55314976807407545</v>
      </c>
      <c r="P74" s="11">
        <f t="shared" si="25"/>
        <v>0.55326932257744288</v>
      </c>
      <c r="Q74" s="11">
        <f t="shared" si="25"/>
        <v>0.55338881193861977</v>
      </c>
      <c r="R74" s="11">
        <f t="shared" si="25"/>
        <v>0.55350830313777466</v>
      </c>
      <c r="S74" s="11">
        <f t="shared" si="25"/>
        <v>0.55362773798480325</v>
      </c>
      <c r="T74" s="11">
        <f t="shared" si="25"/>
        <v>0.55374717295689091</v>
      </c>
      <c r="U74" s="11">
        <f t="shared" si="25"/>
        <v>0.55386652733284869</v>
      </c>
      <c r="V74" s="11">
        <f t="shared" si="25"/>
        <v>0.55398589040333623</v>
      </c>
      <c r="W74" s="11">
        <f t="shared" si="25"/>
        <v>0.55410518699738442</v>
      </c>
      <c r="X74" s="11">
        <f t="shared" si="25"/>
        <v>0.55422446486792543</v>
      </c>
    </row>
    <row r="75" spans="2:24" x14ac:dyDescent="0.2">
      <c r="B75" t="s">
        <v>83</v>
      </c>
      <c r="C75" t="s">
        <v>145</v>
      </c>
      <c r="D75" s="11">
        <f>1-D76</f>
        <v>0.37992014964205656</v>
      </c>
      <c r="E75" s="11">
        <f t="shared" ref="E75:X75" si="26">1-E76</f>
        <v>0.37971387773538623</v>
      </c>
      <c r="F75" s="11">
        <f t="shared" si="26"/>
        <v>0.37950752863982296</v>
      </c>
      <c r="G75" s="11">
        <f t="shared" si="26"/>
        <v>0.37930124010200239</v>
      </c>
      <c r="H75" s="11">
        <f t="shared" si="26"/>
        <v>0.37909511847871302</v>
      </c>
      <c r="I75" s="11">
        <f t="shared" si="26"/>
        <v>0.37888912238417127</v>
      </c>
      <c r="J75" s="11">
        <f t="shared" si="26"/>
        <v>0.37868313204143067</v>
      </c>
      <c r="K75" s="11">
        <f t="shared" si="26"/>
        <v>0.37847732722059202</v>
      </c>
      <c r="L75" s="11">
        <f t="shared" si="26"/>
        <v>0.37827155613570562</v>
      </c>
      <c r="M75" s="11">
        <f t="shared" si="26"/>
        <v>0.37806597483783577</v>
      </c>
      <c r="N75" s="11">
        <f t="shared" si="26"/>
        <v>0.37786040212595706</v>
      </c>
      <c r="O75" s="11">
        <f t="shared" si="26"/>
        <v>0.37765487164108824</v>
      </c>
      <c r="P75" s="11">
        <f t="shared" si="26"/>
        <v>0.3774496066390064</v>
      </c>
      <c r="Q75" s="11">
        <f t="shared" si="26"/>
        <v>0.37724429645873903</v>
      </c>
      <c r="R75" s="11">
        <f t="shared" si="26"/>
        <v>0.37703915424099355</v>
      </c>
      <c r="S75" s="11">
        <f t="shared" si="26"/>
        <v>0.37683405365202804</v>
      </c>
      <c r="T75" s="11">
        <f t="shared" si="26"/>
        <v>0.37662904434655509</v>
      </c>
      <c r="U75" s="11">
        <f t="shared" si="26"/>
        <v>0.37642418231990404</v>
      </c>
      <c r="V75" s="11">
        <f t="shared" si="26"/>
        <v>0.37621939488122591</v>
      </c>
      <c r="W75" s="11">
        <f t="shared" si="26"/>
        <v>0.37601472326990804</v>
      </c>
      <c r="X75" s="11">
        <f t="shared" si="26"/>
        <v>0.37581010958540817</v>
      </c>
    </row>
    <row r="76" spans="2:24" x14ac:dyDescent="0.2">
      <c r="C76" t="s">
        <v>146</v>
      </c>
      <c r="D76" s="11">
        <f>D70*$C$63/(D69+D70*$C$63)</f>
        <v>0.62007985035794344</v>
      </c>
      <c r="E76" s="11">
        <f t="shared" ref="E76:X76" si="27">E70*$C$63/(E69+E70*$C$63)</f>
        <v>0.62028612226461377</v>
      </c>
      <c r="F76" s="11">
        <f t="shared" si="27"/>
        <v>0.62049247136017704</v>
      </c>
      <c r="G76" s="11">
        <f t="shared" si="27"/>
        <v>0.62069875989799761</v>
      </c>
      <c r="H76" s="11">
        <f t="shared" si="27"/>
        <v>0.62090488152128698</v>
      </c>
      <c r="I76" s="11">
        <f t="shared" si="27"/>
        <v>0.62111087761582873</v>
      </c>
      <c r="J76" s="11">
        <f t="shared" si="27"/>
        <v>0.62131686795856933</v>
      </c>
      <c r="K76" s="11">
        <f t="shared" si="27"/>
        <v>0.62152267277940798</v>
      </c>
      <c r="L76" s="11">
        <f t="shared" si="27"/>
        <v>0.62172844386429438</v>
      </c>
      <c r="M76" s="11">
        <f t="shared" si="27"/>
        <v>0.62193402516216423</v>
      </c>
      <c r="N76" s="11">
        <f t="shared" si="27"/>
        <v>0.62213959787404294</v>
      </c>
      <c r="O76" s="11">
        <f t="shared" si="27"/>
        <v>0.62234512835891176</v>
      </c>
      <c r="P76" s="11">
        <f t="shared" si="27"/>
        <v>0.6225503933609936</v>
      </c>
      <c r="Q76" s="11">
        <f t="shared" si="27"/>
        <v>0.62275570354126097</v>
      </c>
      <c r="R76" s="11">
        <f t="shared" si="27"/>
        <v>0.62296084575900645</v>
      </c>
      <c r="S76" s="11">
        <f t="shared" si="27"/>
        <v>0.62316594634797196</v>
      </c>
      <c r="T76" s="11">
        <f t="shared" si="27"/>
        <v>0.62337095565344491</v>
      </c>
      <c r="U76" s="11">
        <f t="shared" si="27"/>
        <v>0.62357581768009596</v>
      </c>
      <c r="V76" s="11">
        <f t="shared" si="27"/>
        <v>0.62378060511877409</v>
      </c>
      <c r="W76" s="11">
        <f t="shared" si="27"/>
        <v>0.62398527673009196</v>
      </c>
      <c r="X76" s="11">
        <f t="shared" si="27"/>
        <v>0.62418989041459183</v>
      </c>
    </row>
    <row r="81" spans="1:27" ht="13.5" thickBot="1" x14ac:dyDescent="0.25">
      <c r="A81" s="2"/>
      <c r="B81" s="2" t="s">
        <v>148</v>
      </c>
      <c r="C81" s="38" t="s">
        <v>66</v>
      </c>
      <c r="D81" s="2"/>
      <c r="E81" s="39"/>
      <c r="F81" s="2"/>
      <c r="G81" s="2"/>
      <c r="H81" s="2"/>
      <c r="I81" s="2"/>
      <c r="J81" s="2"/>
      <c r="K81" s="2"/>
      <c r="L81" s="2"/>
      <c r="M81" s="2"/>
      <c r="N81" s="2"/>
      <c r="O81" s="2"/>
      <c r="P81" s="2"/>
      <c r="Q81" s="2"/>
      <c r="R81" s="2"/>
      <c r="S81" s="2"/>
      <c r="T81" s="2"/>
      <c r="U81" s="2"/>
      <c r="V81" s="2"/>
      <c r="W81" s="2"/>
      <c r="X81" s="2"/>
      <c r="Y81" s="2"/>
      <c r="Z81" s="2"/>
      <c r="AA81" s="44"/>
    </row>
    <row r="82" spans="1:27" ht="13.5" thickTop="1" x14ac:dyDescent="0.2">
      <c r="B82" s="1" t="s">
        <v>149</v>
      </c>
      <c r="AA82" s="21" t="s">
        <v>191</v>
      </c>
    </row>
    <row r="83" spans="1:27" x14ac:dyDescent="0.2">
      <c r="B83" s="1" t="s">
        <v>150</v>
      </c>
      <c r="C83" s="1">
        <v>0.24</v>
      </c>
      <c r="AA83" s="21" t="s">
        <v>191</v>
      </c>
    </row>
    <row r="84" spans="1:27" x14ac:dyDescent="0.2">
      <c r="B84" s="1" t="s">
        <v>151</v>
      </c>
      <c r="C84" s="1">
        <v>26.94</v>
      </c>
      <c r="AA84" s="21" t="s">
        <v>191</v>
      </c>
    </row>
    <row r="85" spans="1:27" x14ac:dyDescent="0.2">
      <c r="C85" s="12">
        <f>C83/C84</f>
        <v>8.9086859688195987E-3</v>
      </c>
    </row>
    <row r="89" spans="1:27" ht="13.5" thickBot="1" x14ac:dyDescent="0.25">
      <c r="A89" s="2"/>
      <c r="B89" s="2" t="s">
        <v>194</v>
      </c>
      <c r="C89" s="38" t="s">
        <v>199</v>
      </c>
      <c r="D89" s="2"/>
      <c r="E89" s="2" t="s">
        <v>408</v>
      </c>
      <c r="F89" s="2" t="s">
        <v>409</v>
      </c>
      <c r="G89" s="2"/>
      <c r="H89" s="2"/>
      <c r="I89" s="2"/>
      <c r="J89" s="2"/>
      <c r="K89" s="2"/>
      <c r="L89" s="2"/>
      <c r="M89" s="2"/>
      <c r="N89" s="2"/>
      <c r="O89" s="2"/>
      <c r="P89" s="2"/>
      <c r="Q89" s="2"/>
      <c r="R89" s="2"/>
      <c r="S89" s="2"/>
      <c r="T89" s="2"/>
      <c r="U89" s="2"/>
      <c r="V89" s="2"/>
      <c r="W89" s="2"/>
      <c r="X89" s="2"/>
      <c r="Y89" s="2"/>
      <c r="Z89" s="2"/>
      <c r="AA89" s="44"/>
    </row>
    <row r="90" spans="1:27" ht="13.5" thickTop="1" x14ac:dyDescent="0.2">
      <c r="B90" s="1" t="s">
        <v>195</v>
      </c>
      <c r="C90" s="1">
        <v>8.69</v>
      </c>
      <c r="E90" s="53">
        <f>C90/D12</f>
        <v>0.34759999999999996</v>
      </c>
      <c r="F90" s="53">
        <f>E90/3.6</f>
        <v>9.6555555555555547E-2</v>
      </c>
      <c r="AA90" s="21" t="s">
        <v>190</v>
      </c>
    </row>
    <row r="91" spans="1:27" x14ac:dyDescent="0.2">
      <c r="B91" s="1" t="s">
        <v>196</v>
      </c>
      <c r="C91" s="1">
        <v>9.84</v>
      </c>
      <c r="E91" s="53">
        <f>C91/D10</f>
        <v>0.57882352941176474</v>
      </c>
      <c r="F91" s="53">
        <f>E91/3.6</f>
        <v>0.16078431372549021</v>
      </c>
      <c r="AA91" s="21" t="s">
        <v>190</v>
      </c>
    </row>
    <row r="92" spans="1:27" x14ac:dyDescent="0.2">
      <c r="B92" t="s">
        <v>197</v>
      </c>
      <c r="C92" s="1">
        <v>24.1</v>
      </c>
      <c r="E92" s="53">
        <f>C92/D10</f>
        <v>1.4176470588235295</v>
      </c>
      <c r="F92" s="53">
        <f>E92/3.6</f>
        <v>0.3937908496732026</v>
      </c>
      <c r="AA92" s="21" t="s">
        <v>190</v>
      </c>
    </row>
    <row r="93" spans="1:27" x14ac:dyDescent="0.2">
      <c r="B93" t="s">
        <v>198</v>
      </c>
      <c r="C93">
        <v>299</v>
      </c>
      <c r="E93" s="53">
        <f>C93/D12</f>
        <v>11.96</v>
      </c>
      <c r="F93" s="53">
        <f>E93/3.6</f>
        <v>3.3222222222222224</v>
      </c>
      <c r="AA93" s="21" t="s">
        <v>190</v>
      </c>
    </row>
    <row r="95" spans="1:27" x14ac:dyDescent="0.2">
      <c r="B95" t="s">
        <v>200</v>
      </c>
      <c r="C95">
        <v>12</v>
      </c>
      <c r="AA95" s="21" t="s">
        <v>423</v>
      </c>
    </row>
    <row r="99" spans="1:27" ht="13.5" thickBot="1" x14ac:dyDescent="0.25">
      <c r="A99" s="2"/>
      <c r="B99" s="2" t="s">
        <v>413</v>
      </c>
      <c r="C99" s="38" t="s">
        <v>68</v>
      </c>
      <c r="D99" s="2"/>
      <c r="E99" s="2"/>
      <c r="F99" s="2"/>
      <c r="G99" s="2"/>
      <c r="H99" s="2"/>
      <c r="I99" s="2"/>
      <c r="J99" s="2"/>
      <c r="K99" s="2"/>
      <c r="L99" s="2"/>
      <c r="M99" s="2"/>
      <c r="N99" s="2"/>
      <c r="O99" s="2"/>
      <c r="P99" s="2"/>
      <c r="Q99" s="2"/>
      <c r="R99" s="2"/>
      <c r="S99" s="2"/>
      <c r="T99" s="2"/>
      <c r="U99" s="2"/>
      <c r="V99" s="2"/>
      <c r="W99" s="2"/>
      <c r="X99" s="2"/>
      <c r="Y99" s="2"/>
      <c r="Z99" s="2"/>
      <c r="AA99" s="44"/>
    </row>
    <row r="100" spans="1:27" ht="13.5" thickTop="1" x14ac:dyDescent="0.2">
      <c r="B100" s="1" t="s">
        <v>195</v>
      </c>
      <c r="C100" s="10">
        <v>0.67</v>
      </c>
      <c r="AA100" s="21" t="s">
        <v>189</v>
      </c>
    </row>
    <row r="101" spans="1:27" x14ac:dyDescent="0.2">
      <c r="B101" s="1" t="s">
        <v>414</v>
      </c>
      <c r="C101" s="10">
        <v>0.33</v>
      </c>
      <c r="AA101" s="21" t="s">
        <v>189</v>
      </c>
    </row>
  </sheetData>
  <pageMargins left="0.7" right="0.7" top="0.75" bottom="0.75" header="0.3" footer="0.3"/>
  <pageSetup paperSize="5" scale="60" fitToHeight="1000" orientation="landscape"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CD60-BC13-4CB0-95CE-93612E78E74F}">
  <sheetPr codeName="Sheet4">
    <tabColor rgb="FF002060"/>
    <outlinePr summaryBelow="0"/>
  </sheetPr>
  <dimension ref="A1:AB354"/>
  <sheetViews>
    <sheetView zoomScale="85" zoomScaleNormal="85" workbookViewId="0">
      <pane xSplit="2" ySplit="1" topLeftCell="C199" activePane="bottomRight" state="frozen"/>
      <selection activeCell="C305" sqref="C305:W305"/>
      <selection pane="topRight" activeCell="C305" sqref="C305:W305"/>
      <selection pane="bottomLeft" activeCell="C305" sqref="C305:W305"/>
      <selection pane="bottomRight" activeCell="D232" sqref="D232"/>
    </sheetView>
  </sheetViews>
  <sheetFormatPr defaultColWidth="9.140625" defaultRowHeight="12.75" outlineLevelRow="1" x14ac:dyDescent="0.2"/>
  <cols>
    <col min="1" max="1" width="9.85546875" style="1" customWidth="1"/>
    <col min="2" max="2" width="37.28515625" style="1" bestFit="1" customWidth="1"/>
    <col min="3" max="23" width="9.7109375" style="1" customWidth="1"/>
    <col min="24" max="24" width="4.7109375" style="1" customWidth="1"/>
    <col min="25" max="25" width="39.85546875" style="1" customWidth="1"/>
    <col min="26" max="26" width="46.42578125" bestFit="1" customWidth="1"/>
    <col min="27" max="27" width="4.7109375" style="1" customWidth="1"/>
    <col min="28" max="28" width="8.7109375" style="1" customWidth="1"/>
    <col min="29" max="16384" width="9.140625" style="1"/>
  </cols>
  <sheetData>
    <row r="1" spans="1:28" ht="46.9" customHeight="1" thickBot="1" x14ac:dyDescent="0.25">
      <c r="A1" s="27" t="s">
        <v>205</v>
      </c>
      <c r="B1" s="27" t="s">
        <v>13</v>
      </c>
      <c r="C1" s="2">
        <v>2000</v>
      </c>
      <c r="D1" s="2">
        <v>2001</v>
      </c>
      <c r="E1" s="2">
        <v>2002</v>
      </c>
      <c r="F1" s="2">
        <v>2003</v>
      </c>
      <c r="G1" s="2">
        <v>2004</v>
      </c>
      <c r="H1" s="2">
        <v>2005</v>
      </c>
      <c r="I1" s="2">
        <v>2006</v>
      </c>
      <c r="J1" s="2">
        <v>2007</v>
      </c>
      <c r="K1" s="2">
        <v>2008</v>
      </c>
      <c r="L1" s="2">
        <v>2009</v>
      </c>
      <c r="M1" s="2">
        <v>2010</v>
      </c>
      <c r="N1" s="2">
        <v>2011</v>
      </c>
      <c r="O1" s="2">
        <v>2012</v>
      </c>
      <c r="P1" s="2">
        <v>2013</v>
      </c>
      <c r="Q1" s="2">
        <v>2014</v>
      </c>
      <c r="R1" s="2">
        <v>2015</v>
      </c>
      <c r="S1" s="2">
        <v>2016</v>
      </c>
      <c r="T1" s="2">
        <v>2017</v>
      </c>
      <c r="U1" s="2">
        <v>2018</v>
      </c>
      <c r="V1" s="2">
        <v>2019</v>
      </c>
      <c r="W1" s="2">
        <v>2020</v>
      </c>
      <c r="X1" s="2"/>
      <c r="Y1" s="2" t="s">
        <v>34</v>
      </c>
      <c r="Z1" s="2" t="s">
        <v>33</v>
      </c>
      <c r="AA1" s="2"/>
      <c r="AB1" s="2" t="s">
        <v>35</v>
      </c>
    </row>
    <row r="2" spans="1:28" s="29" customFormat="1" ht="13.5" thickTop="1" x14ac:dyDescent="0.2">
      <c r="A2" s="28" t="s">
        <v>80</v>
      </c>
      <c r="C2" s="28"/>
      <c r="D2" s="28"/>
      <c r="E2" s="28"/>
      <c r="F2" s="28"/>
      <c r="G2" s="28"/>
      <c r="H2" s="28"/>
      <c r="I2" s="28"/>
      <c r="J2" s="28"/>
      <c r="K2" s="28"/>
      <c r="L2" s="28"/>
      <c r="M2" s="28"/>
      <c r="N2" s="28"/>
      <c r="O2" s="28"/>
      <c r="P2" s="28"/>
      <c r="Q2" s="28"/>
      <c r="R2" s="28"/>
      <c r="S2" s="28"/>
      <c r="T2" s="28"/>
      <c r="U2" s="28"/>
      <c r="V2" s="28"/>
      <c r="W2" s="28"/>
      <c r="X2" s="28"/>
      <c r="Y2" s="28"/>
      <c r="AA2" s="28"/>
      <c r="AB2" s="28"/>
    </row>
    <row r="3" spans="1:28" outlineLevel="1" x14ac:dyDescent="0.2">
      <c r="A3" s="6"/>
      <c r="B3" s="20" t="s">
        <v>88</v>
      </c>
      <c r="C3" s="5">
        <f>C37+C177+C212+C247+C287+C325</f>
        <v>534815.11203999992</v>
      </c>
      <c r="D3" s="5">
        <f t="shared" ref="D3:W3" si="0">D37+D177+D212+D247+D287+D325</f>
        <v>535274.64467099996</v>
      </c>
      <c r="E3" s="5">
        <f t="shared" si="0"/>
        <v>560119.54818200006</v>
      </c>
      <c r="F3" s="5">
        <f t="shared" si="0"/>
        <v>567647.45623000013</v>
      </c>
      <c r="G3" s="5">
        <f t="shared" si="0"/>
        <v>570355.08318199997</v>
      </c>
      <c r="H3" s="5">
        <f t="shared" si="0"/>
        <v>583515.56313599995</v>
      </c>
      <c r="I3" s="5">
        <f t="shared" si="0"/>
        <v>583511.37980592006</v>
      </c>
      <c r="J3" s="5">
        <f t="shared" si="0"/>
        <v>600746.77006699995</v>
      </c>
      <c r="K3" s="5">
        <f t="shared" si="0"/>
        <v>598245.11664899997</v>
      </c>
      <c r="L3" s="5">
        <f t="shared" si="0"/>
        <v>609778.06996300002</v>
      </c>
      <c r="M3" s="5">
        <f t="shared" si="0"/>
        <v>627196.83626599982</v>
      </c>
      <c r="N3" s="5">
        <f t="shared" si="0"/>
        <v>632098.51705599995</v>
      </c>
      <c r="O3" s="5">
        <f t="shared" si="0"/>
        <v>630615.42513600003</v>
      </c>
      <c r="P3" s="5">
        <f t="shared" si="0"/>
        <v>641923.65778499993</v>
      </c>
      <c r="Q3" s="5">
        <f t="shared" si="0"/>
        <v>627701.5820719999</v>
      </c>
      <c r="R3" s="5">
        <f t="shared" si="0"/>
        <v>644673.16613799997</v>
      </c>
      <c r="S3" s="5">
        <f t="shared" si="0"/>
        <v>664893.10996699985</v>
      </c>
      <c r="T3" s="5">
        <f t="shared" si="0"/>
        <v>681304.30435900006</v>
      </c>
      <c r="U3" s="5">
        <f t="shared" si="0"/>
        <v>692690.58351899986</v>
      </c>
      <c r="V3" s="5">
        <f t="shared" si="0"/>
        <v>705595.79057100019</v>
      </c>
      <c r="W3" s="5">
        <f t="shared" si="0"/>
        <v>560824.01311200007</v>
      </c>
      <c r="Z3" s="21"/>
    </row>
    <row r="4" spans="1:28" outlineLevel="1" x14ac:dyDescent="0.2">
      <c r="A4" s="6"/>
      <c r="B4" s="7" t="s">
        <v>25</v>
      </c>
      <c r="C4" s="5"/>
      <c r="D4" s="5"/>
      <c r="E4" s="5"/>
      <c r="F4" s="5"/>
      <c r="G4" s="5"/>
      <c r="H4" s="5"/>
      <c r="I4" s="5"/>
      <c r="J4" s="5"/>
      <c r="K4" s="5"/>
      <c r="L4" s="5"/>
      <c r="M4" s="5"/>
      <c r="N4" s="5"/>
      <c r="O4" s="5"/>
      <c r="P4" s="5"/>
      <c r="Q4" s="5"/>
      <c r="R4" s="5"/>
      <c r="S4" s="5"/>
      <c r="T4" s="5"/>
      <c r="U4" s="5"/>
      <c r="V4" s="5"/>
      <c r="W4" s="5"/>
    </row>
    <row r="5" spans="1:28" outlineLevel="1" x14ac:dyDescent="0.2">
      <c r="A5" s="6"/>
      <c r="B5" s="7" t="s">
        <v>30</v>
      </c>
      <c r="C5" s="5"/>
      <c r="D5" s="5"/>
      <c r="E5" s="5"/>
      <c r="F5" s="5"/>
      <c r="G5" s="5"/>
      <c r="H5" s="5"/>
      <c r="I5" s="5"/>
      <c r="J5" s="5"/>
      <c r="K5" s="5"/>
      <c r="L5" s="5"/>
      <c r="M5" s="5"/>
      <c r="N5" s="5"/>
      <c r="O5" s="5"/>
      <c r="P5" s="5"/>
      <c r="Q5" s="5"/>
      <c r="R5" s="5"/>
      <c r="S5" s="5"/>
      <c r="T5" s="5"/>
      <c r="U5" s="5"/>
      <c r="V5" s="5"/>
      <c r="W5" s="5"/>
    </row>
    <row r="6" spans="1:28" outlineLevel="1" x14ac:dyDescent="0.2">
      <c r="A6" s="6"/>
      <c r="B6" s="7" t="s">
        <v>31</v>
      </c>
      <c r="C6" s="5"/>
      <c r="D6" s="5"/>
      <c r="E6" s="5"/>
      <c r="F6" s="5"/>
      <c r="G6" s="5"/>
      <c r="H6" s="5"/>
      <c r="I6" s="5"/>
      <c r="J6" s="5"/>
      <c r="K6" s="5"/>
      <c r="L6" s="5"/>
      <c r="M6" s="5"/>
      <c r="N6" s="5"/>
      <c r="O6" s="5"/>
      <c r="P6" s="5"/>
      <c r="Q6" s="5"/>
      <c r="R6" s="5"/>
      <c r="S6" s="5"/>
      <c r="T6" s="5"/>
      <c r="U6" s="5"/>
      <c r="V6" s="5"/>
      <c r="W6" s="5"/>
    </row>
    <row r="7" spans="1:28" outlineLevel="1" x14ac:dyDescent="0.2">
      <c r="A7" s="6"/>
      <c r="B7" s="7" t="s">
        <v>140</v>
      </c>
      <c r="C7" s="14"/>
      <c r="D7" s="14"/>
      <c r="E7" s="14"/>
      <c r="F7" s="14"/>
      <c r="G7" s="14"/>
      <c r="H7" s="14"/>
      <c r="I7" s="14"/>
      <c r="J7" s="14"/>
      <c r="K7" s="14"/>
      <c r="L7" s="14"/>
      <c r="M7" s="14"/>
      <c r="N7" s="14"/>
      <c r="O7" s="14"/>
      <c r="P7" s="14"/>
      <c r="Q7" s="14"/>
      <c r="R7" s="14"/>
      <c r="S7" s="14"/>
      <c r="T7" s="14"/>
      <c r="U7" s="14"/>
      <c r="V7" s="14"/>
      <c r="W7" s="14"/>
    </row>
    <row r="8" spans="1:28" outlineLevel="1" x14ac:dyDescent="0.2">
      <c r="A8" s="6"/>
      <c r="B8" s="7" t="s">
        <v>90</v>
      </c>
      <c r="C8" s="5"/>
      <c r="D8" s="5"/>
      <c r="E8" s="5"/>
      <c r="F8" s="5"/>
      <c r="G8" s="5"/>
      <c r="H8" s="5"/>
      <c r="I8" s="5"/>
      <c r="J8" s="5"/>
      <c r="K8" s="5"/>
      <c r="L8" s="5"/>
      <c r="M8" s="5"/>
      <c r="N8" s="5"/>
      <c r="O8" s="5"/>
      <c r="P8" s="5"/>
      <c r="Q8" s="5"/>
      <c r="R8" s="5"/>
      <c r="S8" s="5"/>
      <c r="T8" s="5"/>
      <c r="U8" s="5"/>
      <c r="V8" s="5"/>
      <c r="W8" s="5"/>
    </row>
    <row r="9" spans="1:28" outlineLevel="1" x14ac:dyDescent="0.2"/>
    <row r="10" spans="1:28" outlineLevel="1" x14ac:dyDescent="0.2">
      <c r="B10" s="8" t="s">
        <v>14</v>
      </c>
      <c r="C10" s="13"/>
    </row>
    <row r="11" spans="1:28" outlineLevel="1" x14ac:dyDescent="0.2">
      <c r="B11" s="4" t="s">
        <v>18</v>
      </c>
      <c r="C11" s="5">
        <f>C46+C186+C221+C256+C294+C332</f>
        <v>91372.416799999992</v>
      </c>
      <c r="D11" s="5">
        <f t="shared" ref="D11:W11" si="1">D46+D186+D221+D256+D294+D332</f>
        <v>83390.766400000008</v>
      </c>
      <c r="E11" s="5">
        <f t="shared" si="1"/>
        <v>83759.081600000005</v>
      </c>
      <c r="F11" s="5">
        <f t="shared" si="1"/>
        <v>83204.280000000013</v>
      </c>
      <c r="G11" s="5">
        <f t="shared" si="1"/>
        <v>93109.540800000002</v>
      </c>
      <c r="H11" s="5">
        <f t="shared" si="1"/>
        <v>98760.280000000013</v>
      </c>
      <c r="I11" s="5">
        <f t="shared" si="1"/>
        <v>98521.017600000006</v>
      </c>
      <c r="J11" s="5">
        <f t="shared" si="1"/>
        <v>100348.64079999999</v>
      </c>
      <c r="K11" s="5">
        <f t="shared" si="1"/>
        <v>94567.555200000017</v>
      </c>
      <c r="L11" s="5">
        <f t="shared" si="1"/>
        <v>85415.377599999993</v>
      </c>
      <c r="M11" s="5">
        <f t="shared" si="1"/>
        <v>88438.021600000007</v>
      </c>
      <c r="N11" s="5">
        <f t="shared" si="1"/>
        <v>89854.424800000008</v>
      </c>
      <c r="O11" s="5">
        <f t="shared" si="1"/>
        <v>102315.87000000001</v>
      </c>
      <c r="P11" s="5">
        <f t="shared" si="1"/>
        <v>106718.75</v>
      </c>
      <c r="Q11" s="5">
        <f t="shared" si="1"/>
        <v>104660.79999999999</v>
      </c>
      <c r="R11" s="5">
        <f t="shared" si="1"/>
        <v>107054.99440000001</v>
      </c>
      <c r="S11" s="5">
        <f t="shared" si="1"/>
        <v>109943.59159999999</v>
      </c>
      <c r="T11" s="5">
        <f t="shared" si="1"/>
        <v>118512.59</v>
      </c>
      <c r="U11" s="5">
        <f t="shared" si="1"/>
        <v>133072.78</v>
      </c>
      <c r="V11" s="5">
        <f t="shared" si="1"/>
        <v>133742.62080000003</v>
      </c>
      <c r="W11" s="5">
        <f t="shared" si="1"/>
        <v>62014.378400000001</v>
      </c>
    </row>
    <row r="12" spans="1:28" outlineLevel="1" x14ac:dyDescent="0.2">
      <c r="B12" s="4" t="s">
        <v>19</v>
      </c>
      <c r="C12" s="5">
        <f t="shared" ref="C12:W12" si="2">C47+C187+C222+C257+C295+C333</f>
        <v>1415.6224000000002</v>
      </c>
      <c r="D12" s="5">
        <f t="shared" si="2"/>
        <v>1381.0592000000001</v>
      </c>
      <c r="E12" s="5">
        <f t="shared" si="2"/>
        <v>1355.5448000000001</v>
      </c>
      <c r="F12" s="5">
        <f t="shared" si="2"/>
        <v>1244.546</v>
      </c>
      <c r="G12" s="5">
        <f t="shared" si="2"/>
        <v>1136.2608</v>
      </c>
      <c r="H12" s="5">
        <f t="shared" si="2"/>
        <v>1314.3520000000001</v>
      </c>
      <c r="I12" s="5">
        <f t="shared" si="2"/>
        <v>1176.8639999999998</v>
      </c>
      <c r="J12" s="5">
        <f t="shared" si="2"/>
        <v>1221.8312000000001</v>
      </c>
      <c r="K12" s="5">
        <f t="shared" si="2"/>
        <v>1190.8799999999999</v>
      </c>
      <c r="L12" s="5">
        <f t="shared" si="2"/>
        <v>1134.22</v>
      </c>
      <c r="M12" s="5">
        <f t="shared" si="2"/>
        <v>1025.2776000000001</v>
      </c>
      <c r="N12" s="5">
        <f t="shared" si="2"/>
        <v>841.19360000000006</v>
      </c>
      <c r="O12" s="5">
        <f t="shared" si="2"/>
        <v>1030.5899999999999</v>
      </c>
      <c r="P12" s="5">
        <f t="shared" si="2"/>
        <v>875.64</v>
      </c>
      <c r="Q12" s="5">
        <f t="shared" si="2"/>
        <v>762.13</v>
      </c>
      <c r="R12" s="5">
        <f t="shared" si="2"/>
        <v>867.9896</v>
      </c>
      <c r="S12" s="5">
        <f t="shared" si="2"/>
        <v>908.79200000000003</v>
      </c>
      <c r="T12" s="5">
        <f t="shared" si="2"/>
        <v>879.08</v>
      </c>
      <c r="U12" s="5">
        <f t="shared" si="2"/>
        <v>728.51</v>
      </c>
      <c r="V12" s="5">
        <f t="shared" si="2"/>
        <v>869.6576</v>
      </c>
      <c r="W12" s="5">
        <f t="shared" si="2"/>
        <v>669.47040000000004</v>
      </c>
    </row>
    <row r="13" spans="1:28" outlineLevel="1" x14ac:dyDescent="0.2">
      <c r="B13" s="4" t="s">
        <v>16</v>
      </c>
      <c r="C13" s="5">
        <f t="shared" ref="C13:W13" si="3">C48+C188+C223+C258+C296+C334</f>
        <v>58968.548999999999</v>
      </c>
      <c r="D13" s="5">
        <f t="shared" si="3"/>
        <v>59766.051999999989</v>
      </c>
      <c r="E13" s="5">
        <f t="shared" si="3"/>
        <v>67753.645000000004</v>
      </c>
      <c r="F13" s="5">
        <f t="shared" si="3"/>
        <v>69996.108999999997</v>
      </c>
      <c r="G13" s="5">
        <f t="shared" si="3"/>
        <v>62182.152999999991</v>
      </c>
      <c r="H13" s="5">
        <f t="shared" si="3"/>
        <v>66065.153999999995</v>
      </c>
      <c r="I13" s="5">
        <f t="shared" si="3"/>
        <v>57970.777000000002</v>
      </c>
      <c r="J13" s="5">
        <f t="shared" si="3"/>
        <v>62353.88</v>
      </c>
      <c r="K13" s="5">
        <f t="shared" si="3"/>
        <v>65228.253000000004</v>
      </c>
      <c r="L13" s="5">
        <f t="shared" si="3"/>
        <v>64281.193000000007</v>
      </c>
      <c r="M13" s="5">
        <f t="shared" si="3"/>
        <v>68209.368000000002</v>
      </c>
      <c r="N13" s="5">
        <f t="shared" si="3"/>
        <v>71854.176000000007</v>
      </c>
      <c r="O13" s="5">
        <f t="shared" si="3"/>
        <v>65851.262000000002</v>
      </c>
      <c r="P13" s="5">
        <f t="shared" si="3"/>
        <v>69471.981999999989</v>
      </c>
      <c r="Q13" s="5">
        <f t="shared" si="3"/>
        <v>65242.167000000001</v>
      </c>
      <c r="R13" s="5">
        <f t="shared" si="3"/>
        <v>64492.006999999998</v>
      </c>
      <c r="S13" s="5">
        <f t="shared" si="3"/>
        <v>59768.771999999997</v>
      </c>
      <c r="T13" s="5">
        <f t="shared" si="3"/>
        <v>54984.438999999998</v>
      </c>
      <c r="U13" s="5">
        <f t="shared" si="3"/>
        <v>59629.870999999999</v>
      </c>
      <c r="V13" s="5">
        <f t="shared" si="3"/>
        <v>60235.645000000004</v>
      </c>
      <c r="W13" s="5">
        <f t="shared" si="3"/>
        <v>46562.420999999995</v>
      </c>
    </row>
    <row r="14" spans="1:28" outlineLevel="1" x14ac:dyDescent="0.2">
      <c r="B14" s="4" t="s">
        <v>21</v>
      </c>
      <c r="C14" s="5">
        <f t="shared" ref="C14:W14" si="4">C49+C189+C224+C259+C297+C335</f>
        <v>0</v>
      </c>
      <c r="D14" s="5">
        <f t="shared" si="4"/>
        <v>0</v>
      </c>
      <c r="E14" s="5">
        <f t="shared" si="4"/>
        <v>0</v>
      </c>
      <c r="F14" s="5">
        <f t="shared" si="4"/>
        <v>0</v>
      </c>
      <c r="G14" s="5">
        <f t="shared" si="4"/>
        <v>0</v>
      </c>
      <c r="H14" s="5">
        <f t="shared" si="4"/>
        <v>0</v>
      </c>
      <c r="I14" s="5">
        <f t="shared" si="4"/>
        <v>0</v>
      </c>
      <c r="J14" s="5">
        <f t="shared" si="4"/>
        <v>0</v>
      </c>
      <c r="K14" s="5">
        <f t="shared" si="4"/>
        <v>0</v>
      </c>
      <c r="L14" s="5">
        <f t="shared" si="4"/>
        <v>0</v>
      </c>
      <c r="M14" s="5">
        <f t="shared" si="4"/>
        <v>0</v>
      </c>
      <c r="N14" s="5">
        <f t="shared" si="4"/>
        <v>0</v>
      </c>
      <c r="O14" s="5">
        <f t="shared" si="4"/>
        <v>0</v>
      </c>
      <c r="P14" s="5">
        <f t="shared" si="4"/>
        <v>0</v>
      </c>
      <c r="Q14" s="5">
        <f t="shared" si="4"/>
        <v>0</v>
      </c>
      <c r="R14" s="5">
        <f t="shared" si="4"/>
        <v>0</v>
      </c>
      <c r="S14" s="5">
        <f t="shared" si="4"/>
        <v>0</v>
      </c>
      <c r="T14" s="5">
        <f t="shared" si="4"/>
        <v>0</v>
      </c>
      <c r="U14" s="5">
        <f t="shared" si="4"/>
        <v>0</v>
      </c>
      <c r="V14" s="5">
        <f t="shared" si="4"/>
        <v>0</v>
      </c>
      <c r="W14" s="5">
        <f t="shared" si="4"/>
        <v>0</v>
      </c>
    </row>
    <row r="15" spans="1:28" outlineLevel="1" x14ac:dyDescent="0.2">
      <c r="B15" s="4" t="s">
        <v>20</v>
      </c>
      <c r="C15" s="5">
        <f t="shared" ref="C15:W15" si="5">C50+C190+C225+C260+C298+C336</f>
        <v>969059.69900000002</v>
      </c>
      <c r="D15" s="5">
        <f t="shared" si="5"/>
        <v>962472.00500000012</v>
      </c>
      <c r="E15" s="5">
        <f t="shared" si="5"/>
        <v>997376.98300000001</v>
      </c>
      <c r="F15" s="5">
        <f t="shared" si="5"/>
        <v>1000738.626</v>
      </c>
      <c r="G15" s="5">
        <f t="shared" si="5"/>
        <v>1009794.14</v>
      </c>
      <c r="H15" s="5">
        <f t="shared" si="5"/>
        <v>1008276.7880000001</v>
      </c>
      <c r="I15" s="5">
        <f t="shared" si="5"/>
        <v>992732.72800000012</v>
      </c>
      <c r="J15" s="5">
        <f t="shared" si="5"/>
        <v>1011930.34</v>
      </c>
      <c r="K15" s="5">
        <f t="shared" si="5"/>
        <v>988414.46499999997</v>
      </c>
      <c r="L15" s="5">
        <f t="shared" si="5"/>
        <v>997213.7969999999</v>
      </c>
      <c r="M15" s="5">
        <f t="shared" si="5"/>
        <v>1002743.1719999999</v>
      </c>
      <c r="N15" s="5">
        <f t="shared" si="5"/>
        <v>975872.93400000001</v>
      </c>
      <c r="O15" s="5">
        <f t="shared" si="5"/>
        <v>969628.978</v>
      </c>
      <c r="P15" s="5">
        <f t="shared" si="5"/>
        <v>992292.57299999997</v>
      </c>
      <c r="Q15" s="5">
        <f t="shared" si="5"/>
        <v>963579.05900000001</v>
      </c>
      <c r="R15" s="5">
        <f t="shared" si="5"/>
        <v>1034250.83</v>
      </c>
      <c r="S15" s="5">
        <f t="shared" si="5"/>
        <v>1067036.155</v>
      </c>
      <c r="T15" s="5">
        <f t="shared" si="5"/>
        <v>1071764.118</v>
      </c>
      <c r="U15" s="5">
        <f t="shared" si="5"/>
        <v>1083134.3799999999</v>
      </c>
      <c r="V15" s="5">
        <f t="shared" si="5"/>
        <v>1097392.8110000002</v>
      </c>
      <c r="W15" s="5">
        <f t="shared" si="5"/>
        <v>912000.41899999988</v>
      </c>
    </row>
    <row r="16" spans="1:28" outlineLevel="1" x14ac:dyDescent="0.2">
      <c r="B16" s="4" t="s">
        <v>0</v>
      </c>
      <c r="C16" s="5">
        <f t="shared" ref="C16:W16" si="6">C51+C191+C226+C261+C299+C337</f>
        <v>0</v>
      </c>
      <c r="D16" s="5">
        <f t="shared" si="6"/>
        <v>0</v>
      </c>
      <c r="E16" s="5">
        <f t="shared" si="6"/>
        <v>0</v>
      </c>
      <c r="F16" s="5">
        <f t="shared" si="6"/>
        <v>0</v>
      </c>
      <c r="G16" s="5">
        <f t="shared" si="6"/>
        <v>0</v>
      </c>
      <c r="H16" s="5">
        <f t="shared" si="6"/>
        <v>4737.8820000000005</v>
      </c>
      <c r="I16" s="5">
        <f t="shared" si="6"/>
        <v>4724.695999999999</v>
      </c>
      <c r="J16" s="5">
        <f t="shared" si="6"/>
        <v>22627.655000000002</v>
      </c>
      <c r="K16" s="5">
        <f t="shared" si="6"/>
        <v>24460.838</v>
      </c>
      <c r="L16" s="5">
        <f t="shared" si="6"/>
        <v>26893.922999999999</v>
      </c>
      <c r="M16" s="5">
        <f t="shared" si="6"/>
        <v>32407.581999999999</v>
      </c>
      <c r="N16" s="5">
        <f t="shared" si="6"/>
        <v>47067.218999999997</v>
      </c>
      <c r="O16" s="5">
        <f t="shared" si="6"/>
        <v>48455.296000000002</v>
      </c>
      <c r="P16" s="5">
        <f t="shared" si="6"/>
        <v>44913.195000000007</v>
      </c>
      <c r="Q16" s="5">
        <f t="shared" si="6"/>
        <v>47259.292000000001</v>
      </c>
      <c r="R16" s="5">
        <f t="shared" si="6"/>
        <v>0</v>
      </c>
      <c r="S16" s="5">
        <f t="shared" si="6"/>
        <v>0</v>
      </c>
      <c r="T16" s="5">
        <f t="shared" si="6"/>
        <v>0</v>
      </c>
      <c r="U16" s="5">
        <f t="shared" si="6"/>
        <v>0</v>
      </c>
      <c r="V16" s="5">
        <f t="shared" si="6"/>
        <v>0</v>
      </c>
      <c r="W16" s="5">
        <f t="shared" si="6"/>
        <v>0</v>
      </c>
    </row>
    <row r="17" spans="2:23" outlineLevel="1" x14ac:dyDescent="0.2">
      <c r="B17" s="4" t="s">
        <v>22</v>
      </c>
      <c r="C17" s="5">
        <f t="shared" ref="C17:W17" si="7">C52+C192+C227+C262+C300+C338</f>
        <v>3122</v>
      </c>
      <c r="D17" s="5">
        <f t="shared" si="7"/>
        <v>3074</v>
      </c>
      <c r="E17" s="5">
        <f t="shared" si="7"/>
        <v>3350</v>
      </c>
      <c r="F17" s="5">
        <f t="shared" si="7"/>
        <v>3386</v>
      </c>
      <c r="G17" s="5">
        <f t="shared" si="7"/>
        <v>3454</v>
      </c>
      <c r="H17" s="5">
        <f t="shared" si="7"/>
        <v>3534</v>
      </c>
      <c r="I17" s="5">
        <f t="shared" si="7"/>
        <v>3496</v>
      </c>
      <c r="J17" s="5">
        <f t="shared" si="7"/>
        <v>3277</v>
      </c>
      <c r="K17" s="5">
        <f t="shared" si="7"/>
        <v>3776</v>
      </c>
      <c r="L17" s="5">
        <f t="shared" si="7"/>
        <v>3426</v>
      </c>
      <c r="M17" s="5">
        <f t="shared" si="7"/>
        <v>3591</v>
      </c>
      <c r="N17" s="5">
        <f t="shared" si="7"/>
        <v>3715</v>
      </c>
      <c r="O17" s="5">
        <f t="shared" si="7"/>
        <v>3682</v>
      </c>
      <c r="P17" s="5">
        <f t="shared" si="7"/>
        <v>4081.0000000000005</v>
      </c>
      <c r="Q17" s="5">
        <f t="shared" si="7"/>
        <v>4483</v>
      </c>
      <c r="R17" s="5">
        <f t="shared" si="7"/>
        <v>4385</v>
      </c>
      <c r="S17" s="5">
        <f t="shared" si="7"/>
        <v>4385</v>
      </c>
      <c r="T17" s="5">
        <f t="shared" si="7"/>
        <v>4395</v>
      </c>
      <c r="U17" s="5">
        <f t="shared" si="7"/>
        <v>4409</v>
      </c>
      <c r="V17" s="5">
        <f t="shared" si="7"/>
        <v>4630</v>
      </c>
      <c r="W17" s="5">
        <f t="shared" si="7"/>
        <v>4530</v>
      </c>
    </row>
    <row r="18" spans="2:23" outlineLevel="1" x14ac:dyDescent="0.2">
      <c r="B18" s="4" t="s">
        <v>23</v>
      </c>
      <c r="C18" s="5">
        <f t="shared" ref="C18:W18" si="8">C53+C193+C228+C263+C301+C339</f>
        <v>2279.5410000000002</v>
      </c>
      <c r="D18" s="5">
        <f t="shared" si="8"/>
        <v>1842.665</v>
      </c>
      <c r="E18" s="5">
        <f t="shared" si="8"/>
        <v>1626.1869999999999</v>
      </c>
      <c r="F18" s="5">
        <f t="shared" si="8"/>
        <v>1614.6970000000001</v>
      </c>
      <c r="G18" s="5">
        <f t="shared" si="8"/>
        <v>1607.67</v>
      </c>
      <c r="H18" s="5">
        <f t="shared" si="8"/>
        <v>1721.893</v>
      </c>
      <c r="I18" s="5">
        <f t="shared" si="8"/>
        <v>1748.2280000000001</v>
      </c>
      <c r="J18" s="5">
        <f t="shared" si="8"/>
        <v>1753.1009999999997</v>
      </c>
      <c r="K18" s="5">
        <f t="shared" si="8"/>
        <v>1744.4079999999999</v>
      </c>
      <c r="L18" s="5">
        <f t="shared" si="8"/>
        <v>1708.5970000000002</v>
      </c>
      <c r="M18" s="5">
        <f t="shared" si="8"/>
        <v>1658.3319999999999</v>
      </c>
      <c r="N18" s="5">
        <f t="shared" si="8"/>
        <v>1307.501</v>
      </c>
      <c r="O18" s="5">
        <f t="shared" si="8"/>
        <v>1427.8510000000001</v>
      </c>
      <c r="P18" s="5">
        <f t="shared" si="8"/>
        <v>1230.258</v>
      </c>
      <c r="Q18" s="5">
        <f t="shared" si="8"/>
        <v>3517.12</v>
      </c>
      <c r="R18" s="5">
        <f t="shared" si="8"/>
        <v>3527.7269999999999</v>
      </c>
      <c r="S18" s="5">
        <f t="shared" si="8"/>
        <v>3668.473</v>
      </c>
      <c r="T18" s="5">
        <f t="shared" si="8"/>
        <v>4262.982</v>
      </c>
      <c r="U18" s="5">
        <f t="shared" si="8"/>
        <v>3781.2039999999997</v>
      </c>
      <c r="V18" s="5">
        <f t="shared" si="8"/>
        <v>3852.6970000000001</v>
      </c>
      <c r="W18" s="5">
        <f t="shared" si="8"/>
        <v>3959.5020000000004</v>
      </c>
    </row>
    <row r="19" spans="2:23" outlineLevel="1" x14ac:dyDescent="0.2">
      <c r="B19" s="4" t="s">
        <v>17</v>
      </c>
      <c r="C19" s="5">
        <f t="shared" ref="C19:W19" si="9">C54+C194+C229+C264+C302+C340</f>
        <v>0</v>
      </c>
      <c r="D19" s="5">
        <f t="shared" si="9"/>
        <v>0</v>
      </c>
      <c r="E19" s="5">
        <f t="shared" si="9"/>
        <v>0</v>
      </c>
      <c r="F19" s="5">
        <f t="shared" si="9"/>
        <v>0</v>
      </c>
      <c r="G19" s="5">
        <f t="shared" si="9"/>
        <v>0</v>
      </c>
      <c r="H19" s="5">
        <f t="shared" si="9"/>
        <v>0</v>
      </c>
      <c r="I19" s="5">
        <f t="shared" si="9"/>
        <v>0</v>
      </c>
      <c r="J19" s="5">
        <f t="shared" si="9"/>
        <v>0</v>
      </c>
      <c r="K19" s="5">
        <f t="shared" si="9"/>
        <v>0</v>
      </c>
      <c r="L19" s="5">
        <f t="shared" si="9"/>
        <v>0</v>
      </c>
      <c r="M19" s="5">
        <f t="shared" si="9"/>
        <v>0</v>
      </c>
      <c r="N19" s="5">
        <f t="shared" si="9"/>
        <v>0</v>
      </c>
      <c r="O19" s="5">
        <f t="shared" si="9"/>
        <v>0</v>
      </c>
      <c r="P19" s="5">
        <f t="shared" si="9"/>
        <v>0</v>
      </c>
      <c r="Q19" s="5">
        <f t="shared" si="9"/>
        <v>0</v>
      </c>
      <c r="R19" s="5">
        <f t="shared" si="9"/>
        <v>0</v>
      </c>
      <c r="S19" s="5">
        <f t="shared" si="9"/>
        <v>0</v>
      </c>
      <c r="T19" s="5">
        <f t="shared" si="9"/>
        <v>0</v>
      </c>
      <c r="U19" s="5">
        <f t="shared" si="9"/>
        <v>0</v>
      </c>
      <c r="V19" s="5">
        <f t="shared" si="9"/>
        <v>0</v>
      </c>
      <c r="W19" s="5">
        <f t="shared" si="9"/>
        <v>0</v>
      </c>
    </row>
    <row r="20" spans="2:23" outlineLevel="1" x14ac:dyDescent="0.2">
      <c r="B20" s="4" t="s">
        <v>1</v>
      </c>
      <c r="C20" s="5">
        <f t="shared" ref="C20:W20" si="10">C55+C195+C230+C265+C303+C341</f>
        <v>7553.1980000000003</v>
      </c>
      <c r="D20" s="5">
        <f t="shared" si="10"/>
        <v>7685.5850000000009</v>
      </c>
      <c r="E20" s="5">
        <f t="shared" si="10"/>
        <v>5383.29</v>
      </c>
      <c r="F20" s="5">
        <f t="shared" si="10"/>
        <v>4982.9449999999997</v>
      </c>
      <c r="G20" s="5">
        <f t="shared" si="10"/>
        <v>4778.2609999999995</v>
      </c>
      <c r="H20" s="5">
        <f t="shared" si="10"/>
        <v>3604.51</v>
      </c>
      <c r="I20" s="5">
        <f t="shared" si="10"/>
        <v>5578.7060000000001</v>
      </c>
      <c r="J20" s="5">
        <f t="shared" si="10"/>
        <v>6633.2710000000006</v>
      </c>
      <c r="K20" s="5">
        <f t="shared" si="10"/>
        <v>7005.77</v>
      </c>
      <c r="L20" s="5">
        <f t="shared" si="10"/>
        <v>5493.7669999999998</v>
      </c>
      <c r="M20" s="5">
        <f t="shared" si="10"/>
        <v>5843.8289999999997</v>
      </c>
      <c r="N20" s="5">
        <f t="shared" si="10"/>
        <v>6493.2610000000004</v>
      </c>
      <c r="O20" s="5">
        <f t="shared" si="10"/>
        <v>7017.0389999999998</v>
      </c>
      <c r="P20" s="5">
        <f t="shared" si="10"/>
        <v>5745.1759999999995</v>
      </c>
      <c r="Q20" s="5">
        <f t="shared" si="10"/>
        <v>5063.0030000000006</v>
      </c>
      <c r="R20" s="5">
        <f t="shared" si="10"/>
        <v>5258.6810000000005</v>
      </c>
      <c r="S20" s="5">
        <f t="shared" si="10"/>
        <v>6045.3389999999999</v>
      </c>
      <c r="T20" s="5">
        <f t="shared" si="10"/>
        <v>6021.9009999999998</v>
      </c>
      <c r="U20" s="5">
        <f t="shared" si="10"/>
        <v>5847.0039999999999</v>
      </c>
      <c r="V20" s="5">
        <f t="shared" si="10"/>
        <v>5811.4179999999997</v>
      </c>
      <c r="W20" s="5">
        <f t="shared" si="10"/>
        <v>5298.4269999999997</v>
      </c>
    </row>
    <row r="21" spans="2:23" outlineLevel="1" x14ac:dyDescent="0.2">
      <c r="B21" s="15" t="s">
        <v>9</v>
      </c>
      <c r="C21" s="19">
        <f t="shared" ref="C21:W21" si="11">SUM(C11:C20)</f>
        <v>1133771.0262000002</v>
      </c>
      <c r="D21" s="19">
        <f t="shared" si="11"/>
        <v>1119612.1326000001</v>
      </c>
      <c r="E21" s="19">
        <f t="shared" si="11"/>
        <v>1160604.7313999999</v>
      </c>
      <c r="F21" s="19">
        <f t="shared" si="11"/>
        <v>1165167.203</v>
      </c>
      <c r="G21" s="19">
        <f t="shared" si="11"/>
        <v>1176062.0255999998</v>
      </c>
      <c r="H21" s="19">
        <f t="shared" si="11"/>
        <v>1188014.8589999999</v>
      </c>
      <c r="I21" s="19">
        <f t="shared" si="11"/>
        <v>1165949.0166</v>
      </c>
      <c r="J21" s="19">
        <f t="shared" si="11"/>
        <v>1210145.719</v>
      </c>
      <c r="K21" s="19">
        <f t="shared" si="11"/>
        <v>1186388.1692000001</v>
      </c>
      <c r="L21" s="19">
        <f t="shared" si="11"/>
        <v>1185566.8746</v>
      </c>
      <c r="M21" s="19">
        <f t="shared" si="11"/>
        <v>1203916.5821999996</v>
      </c>
      <c r="N21" s="19">
        <f t="shared" si="11"/>
        <v>1197005.7093999998</v>
      </c>
      <c r="O21" s="19">
        <f t="shared" si="11"/>
        <v>1199408.8860000002</v>
      </c>
      <c r="P21" s="19">
        <f t="shared" si="11"/>
        <v>1225328.5739999998</v>
      </c>
      <c r="Q21" s="19">
        <f t="shared" si="11"/>
        <v>1194566.571</v>
      </c>
      <c r="R21" s="19">
        <f t="shared" si="11"/>
        <v>1219837.2290000001</v>
      </c>
      <c r="S21" s="19">
        <f t="shared" si="11"/>
        <v>1251756.1225999999</v>
      </c>
      <c r="T21" s="19">
        <f t="shared" si="11"/>
        <v>1260820.1100000001</v>
      </c>
      <c r="U21" s="19">
        <f t="shared" si="11"/>
        <v>1290602.7489999998</v>
      </c>
      <c r="V21" s="19">
        <f t="shared" si="11"/>
        <v>1306534.8494000002</v>
      </c>
      <c r="W21" s="19">
        <f t="shared" si="11"/>
        <v>1035034.6177999999</v>
      </c>
    </row>
    <row r="22" spans="2:23" outlineLevel="1" x14ac:dyDescent="0.2">
      <c r="B22" s="26" t="s">
        <v>91</v>
      </c>
      <c r="C22" s="25">
        <f t="shared" ref="C22:W22" si="12">C21/C3/1000</f>
        <v>2.1199307960377963E-3</v>
      </c>
      <c r="D22" s="25">
        <f t="shared" si="12"/>
        <v>2.0916591954176274E-3</v>
      </c>
      <c r="E22" s="25">
        <f t="shared" si="12"/>
        <v>2.0720661065428193E-3</v>
      </c>
      <c r="F22" s="25">
        <f t="shared" si="12"/>
        <v>2.0526247236945178E-3</v>
      </c>
      <c r="G22" s="25">
        <f t="shared" si="12"/>
        <v>2.0619821936867337E-3</v>
      </c>
      <c r="H22" s="25">
        <f t="shared" si="12"/>
        <v>2.0359608792869664E-3</v>
      </c>
      <c r="I22" s="25">
        <f t="shared" si="12"/>
        <v>1.9981598593463638E-3</v>
      </c>
      <c r="J22" s="25">
        <f t="shared" si="12"/>
        <v>2.0144023726753209E-3</v>
      </c>
      <c r="K22" s="25">
        <f t="shared" si="12"/>
        <v>1.9831138377617097E-3</v>
      </c>
      <c r="L22" s="25">
        <f t="shared" si="12"/>
        <v>1.9442596134556587E-3</v>
      </c>
      <c r="M22" s="25">
        <f t="shared" si="12"/>
        <v>1.9195195393004304E-3</v>
      </c>
      <c r="N22" s="25">
        <f t="shared" si="12"/>
        <v>1.8937011828077943E-3</v>
      </c>
      <c r="O22" s="25">
        <f t="shared" si="12"/>
        <v>1.9019656643212187E-3</v>
      </c>
      <c r="P22" s="25">
        <f t="shared" si="12"/>
        <v>1.9088384718956724E-3</v>
      </c>
      <c r="Q22" s="25">
        <f t="shared" si="12"/>
        <v>1.9030803890231049E-3</v>
      </c>
      <c r="R22" s="25">
        <f t="shared" si="12"/>
        <v>1.8921793136010246E-3</v>
      </c>
      <c r="S22" s="25">
        <f t="shared" si="12"/>
        <v>1.8826426441118144E-3</v>
      </c>
      <c r="T22" s="25">
        <f t="shared" si="12"/>
        <v>1.8505975992419907E-3</v>
      </c>
      <c r="U22" s="25">
        <f t="shared" si="12"/>
        <v>1.8631735145633026E-3</v>
      </c>
      <c r="V22" s="25">
        <f t="shared" si="12"/>
        <v>1.8516760826233004E-3</v>
      </c>
      <c r="W22" s="25">
        <f t="shared" si="12"/>
        <v>1.8455604496259274E-3</v>
      </c>
    </row>
    <row r="23" spans="2:23" outlineLevel="1" x14ac:dyDescent="0.2"/>
    <row r="24" spans="2:23" outlineLevel="1" x14ac:dyDescent="0.2">
      <c r="B24" s="4" t="s">
        <v>18</v>
      </c>
      <c r="C24" s="11">
        <f t="shared" ref="C24:W24" si="13">IFERROR(C11/C21,0)</f>
        <v>8.0591596264589727E-2</v>
      </c>
      <c r="D24" s="11">
        <f t="shared" si="13"/>
        <v>7.4481835246235875E-2</v>
      </c>
      <c r="E24" s="11">
        <f t="shared" si="13"/>
        <v>7.2168481942137305E-2</v>
      </c>
      <c r="F24" s="11">
        <f t="shared" si="13"/>
        <v>7.1409733972747275E-2</v>
      </c>
      <c r="G24" s="11">
        <f t="shared" si="13"/>
        <v>7.9170603907984916E-2</v>
      </c>
      <c r="H24" s="11">
        <f t="shared" si="13"/>
        <v>8.3130509060409002E-2</v>
      </c>
      <c r="I24" s="11">
        <f t="shared" si="13"/>
        <v>8.4498564000075341E-2</v>
      </c>
      <c r="J24" s="11">
        <f t="shared" si="13"/>
        <v>8.2922774691070067E-2</v>
      </c>
      <c r="K24" s="11">
        <f t="shared" si="13"/>
        <v>7.9710467159975457E-2</v>
      </c>
      <c r="L24" s="11">
        <f t="shared" si="13"/>
        <v>7.2046022396516779E-2</v>
      </c>
      <c r="M24" s="11">
        <f t="shared" si="13"/>
        <v>7.3458595809346799E-2</v>
      </c>
      <c r="N24" s="11">
        <f t="shared" si="13"/>
        <v>7.5065995169763741E-2</v>
      </c>
      <c r="O24" s="11">
        <f t="shared" si="13"/>
        <v>8.5305245937622634E-2</v>
      </c>
      <c r="P24" s="11">
        <f t="shared" si="13"/>
        <v>8.7093986269841134E-2</v>
      </c>
      <c r="Q24" s="11">
        <f t="shared" si="13"/>
        <v>8.7614037208814527E-2</v>
      </c>
      <c r="R24" s="11">
        <f t="shared" si="13"/>
        <v>8.7761704475737071E-2</v>
      </c>
      <c r="S24" s="11">
        <f t="shared" si="13"/>
        <v>8.7831479003784019E-2</v>
      </c>
      <c r="T24" s="11">
        <f t="shared" si="13"/>
        <v>9.39964306248256E-2</v>
      </c>
      <c r="U24" s="11">
        <f t="shared" si="13"/>
        <v>0.10310901639029441</v>
      </c>
      <c r="V24" s="11">
        <f t="shared" si="13"/>
        <v>0.10236437310602059</v>
      </c>
      <c r="W24" s="11">
        <f t="shared" si="13"/>
        <v>5.991526982142259E-2</v>
      </c>
    </row>
    <row r="25" spans="2:23" outlineLevel="1" x14ac:dyDescent="0.2">
      <c r="B25" s="4" t="s">
        <v>19</v>
      </c>
      <c r="C25" s="11">
        <f t="shared" ref="C25:W25" si="14">IFERROR(C12/C21,0)</f>
        <v>1.2485963808271465E-3</v>
      </c>
      <c r="D25" s="11">
        <f t="shared" si="14"/>
        <v>1.2335157504883938E-3</v>
      </c>
      <c r="E25" s="11">
        <f t="shared" si="14"/>
        <v>1.1679642201396596E-3</v>
      </c>
      <c r="F25" s="11">
        <f t="shared" si="14"/>
        <v>1.0681265287897054E-3</v>
      </c>
      <c r="G25" s="11">
        <f t="shared" si="14"/>
        <v>9.6615720537384568E-4</v>
      </c>
      <c r="H25" s="11">
        <f t="shared" si="14"/>
        <v>1.1063430646872071E-3</v>
      </c>
      <c r="I25" s="11">
        <f t="shared" si="14"/>
        <v>1.0093614585583071E-3</v>
      </c>
      <c r="J25" s="11">
        <f t="shared" si="14"/>
        <v>1.0096562594211021E-3</v>
      </c>
      <c r="K25" s="11">
        <f t="shared" si="14"/>
        <v>1.003786139238921E-3</v>
      </c>
      <c r="L25" s="11">
        <f t="shared" si="14"/>
        <v>9.5669002255370538E-4</v>
      </c>
      <c r="M25" s="11">
        <f t="shared" si="14"/>
        <v>8.5161847187654799E-4</v>
      </c>
      <c r="N25" s="11">
        <f t="shared" si="14"/>
        <v>7.0274819359186606E-4</v>
      </c>
      <c r="O25" s="11">
        <f t="shared" si="14"/>
        <v>8.592482613973228E-4</v>
      </c>
      <c r="P25" s="11">
        <f t="shared" si="14"/>
        <v>7.1461648620625424E-4</v>
      </c>
      <c r="Q25" s="11">
        <f t="shared" si="14"/>
        <v>6.3799709325701535E-4</v>
      </c>
      <c r="R25" s="11">
        <f t="shared" si="14"/>
        <v>7.1156182100751413E-4</v>
      </c>
      <c r="S25" s="11">
        <f t="shared" si="14"/>
        <v>7.2601362485239115E-4</v>
      </c>
      <c r="T25" s="11">
        <f t="shared" si="14"/>
        <v>6.9722872678482258E-4</v>
      </c>
      <c r="U25" s="11">
        <f t="shared" si="14"/>
        <v>5.6447268577761265E-4</v>
      </c>
      <c r="V25" s="11">
        <f t="shared" si="14"/>
        <v>6.6562143397810836E-4</v>
      </c>
      <c r="W25" s="11">
        <f t="shared" si="14"/>
        <v>6.4680967040791487E-4</v>
      </c>
    </row>
    <row r="26" spans="2:23" outlineLevel="1" x14ac:dyDescent="0.2">
      <c r="B26" s="4" t="s">
        <v>16</v>
      </c>
      <c r="C26" s="11">
        <f t="shared" ref="C26:W26" si="15">IFERROR(C13/C21,0)</f>
        <v>5.2010986025671987E-2</v>
      </c>
      <c r="D26" s="11">
        <f t="shared" si="15"/>
        <v>5.3381032823580872E-2</v>
      </c>
      <c r="E26" s="11">
        <f t="shared" si="15"/>
        <v>5.8377881088138399E-2</v>
      </c>
      <c r="F26" s="11">
        <f t="shared" si="15"/>
        <v>6.0073875079712485E-2</v>
      </c>
      <c r="G26" s="11">
        <f t="shared" si="15"/>
        <v>5.2873191758977242E-2</v>
      </c>
      <c r="H26" s="11">
        <f t="shared" si="15"/>
        <v>5.5609703447320268E-2</v>
      </c>
      <c r="I26" s="11">
        <f t="shared" si="15"/>
        <v>4.9719821514192269E-2</v>
      </c>
      <c r="J26" s="11">
        <f t="shared" si="15"/>
        <v>5.1525927019372447E-2</v>
      </c>
      <c r="K26" s="11">
        <f t="shared" si="15"/>
        <v>5.4980532251922593E-2</v>
      </c>
      <c r="L26" s="11">
        <f t="shared" si="15"/>
        <v>5.4219795084682949E-2</v>
      </c>
      <c r="M26" s="11">
        <f t="shared" si="15"/>
        <v>5.6656224366771604E-2</v>
      </c>
      <c r="N26" s="11">
        <f t="shared" si="15"/>
        <v>6.0028265058164991E-2</v>
      </c>
      <c r="O26" s="11">
        <f t="shared" si="15"/>
        <v>5.4903096657564696E-2</v>
      </c>
      <c r="P26" s="11">
        <f t="shared" si="15"/>
        <v>5.6696614666557184E-2</v>
      </c>
      <c r="Q26" s="11">
        <f t="shared" si="15"/>
        <v>5.4615764900723979E-2</v>
      </c>
      <c r="R26" s="11">
        <f t="shared" si="15"/>
        <v>5.2869354588291548E-2</v>
      </c>
      <c r="S26" s="11">
        <f t="shared" si="15"/>
        <v>4.7747936615524893E-2</v>
      </c>
      <c r="T26" s="11">
        <f t="shared" si="15"/>
        <v>4.3610058694257339E-2</v>
      </c>
      <c r="U26" s="11">
        <f t="shared" si="15"/>
        <v>4.6203117920059544E-2</v>
      </c>
      <c r="V26" s="11">
        <f t="shared" si="15"/>
        <v>4.6103358840877462E-2</v>
      </c>
      <c r="W26" s="11">
        <f t="shared" si="15"/>
        <v>4.4986341711903272E-2</v>
      </c>
    </row>
    <row r="27" spans="2:23" outlineLevel="1" x14ac:dyDescent="0.2">
      <c r="B27" s="4" t="s">
        <v>21</v>
      </c>
      <c r="C27" s="11">
        <f t="shared" ref="C27:W27" si="16">IFERROR(C14/C21,0)</f>
        <v>0</v>
      </c>
      <c r="D27" s="11">
        <f t="shared" si="16"/>
        <v>0</v>
      </c>
      <c r="E27" s="11">
        <f t="shared" si="16"/>
        <v>0</v>
      </c>
      <c r="F27" s="11">
        <f t="shared" si="16"/>
        <v>0</v>
      </c>
      <c r="G27" s="11">
        <f t="shared" si="16"/>
        <v>0</v>
      </c>
      <c r="H27" s="11">
        <f t="shared" si="16"/>
        <v>0</v>
      </c>
      <c r="I27" s="11">
        <f t="shared" si="16"/>
        <v>0</v>
      </c>
      <c r="J27" s="11">
        <f t="shared" si="16"/>
        <v>0</v>
      </c>
      <c r="K27" s="11">
        <f t="shared" si="16"/>
        <v>0</v>
      </c>
      <c r="L27" s="11">
        <f t="shared" si="16"/>
        <v>0</v>
      </c>
      <c r="M27" s="11">
        <f t="shared" si="16"/>
        <v>0</v>
      </c>
      <c r="N27" s="11">
        <f t="shared" si="16"/>
        <v>0</v>
      </c>
      <c r="O27" s="11">
        <f t="shared" si="16"/>
        <v>0</v>
      </c>
      <c r="P27" s="11">
        <f t="shared" si="16"/>
        <v>0</v>
      </c>
      <c r="Q27" s="11">
        <f t="shared" si="16"/>
        <v>0</v>
      </c>
      <c r="R27" s="11">
        <f t="shared" si="16"/>
        <v>0</v>
      </c>
      <c r="S27" s="11">
        <f t="shared" si="16"/>
        <v>0</v>
      </c>
      <c r="T27" s="11">
        <f t="shared" si="16"/>
        <v>0</v>
      </c>
      <c r="U27" s="11">
        <f t="shared" si="16"/>
        <v>0</v>
      </c>
      <c r="V27" s="11">
        <f t="shared" si="16"/>
        <v>0</v>
      </c>
      <c r="W27" s="11">
        <f t="shared" si="16"/>
        <v>0</v>
      </c>
    </row>
    <row r="28" spans="2:23" outlineLevel="1" x14ac:dyDescent="0.2">
      <c r="B28" s="4" t="s">
        <v>20</v>
      </c>
      <c r="C28" s="11">
        <f t="shared" ref="C28:W28" si="17">IFERROR(C15/C21,0)</f>
        <v>0.85472258207898089</v>
      </c>
      <c r="D28" s="11">
        <f t="shared" si="17"/>
        <v>0.85964770921597278</v>
      </c>
      <c r="E28" s="11">
        <f t="shared" si="17"/>
        <v>0.85935974239644575</v>
      </c>
      <c r="F28" s="11">
        <f t="shared" si="17"/>
        <v>0.8588798443891662</v>
      </c>
      <c r="G28" s="11">
        <f t="shared" si="17"/>
        <v>0.85862320015377269</v>
      </c>
      <c r="H28" s="11">
        <f t="shared" si="17"/>
        <v>0.84870721974698815</v>
      </c>
      <c r="I28" s="11">
        <f t="shared" si="17"/>
        <v>0.8514375104452574</v>
      </c>
      <c r="J28" s="11">
        <f t="shared" si="17"/>
        <v>0.83620536280226265</v>
      </c>
      <c r="K28" s="11">
        <f t="shared" si="17"/>
        <v>0.83312906404528897</v>
      </c>
      <c r="L28" s="11">
        <f t="shared" si="17"/>
        <v>0.84112825549081849</v>
      </c>
      <c r="M28" s="11">
        <f t="shared" si="17"/>
        <v>0.83290087272294089</v>
      </c>
      <c r="N28" s="11">
        <f t="shared" si="17"/>
        <v>0.81526172042166545</v>
      </c>
      <c r="O28" s="11">
        <f t="shared" si="17"/>
        <v>0.8084223731522362</v>
      </c>
      <c r="P28" s="11">
        <f t="shared" si="17"/>
        <v>0.80981754123363825</v>
      </c>
      <c r="Q28" s="11">
        <f t="shared" si="17"/>
        <v>0.80663487694399916</v>
      </c>
      <c r="R28" s="11">
        <f t="shared" si="17"/>
        <v>0.84785970243575826</v>
      </c>
      <c r="S28" s="11">
        <f t="shared" si="17"/>
        <v>0.85243134484030214</v>
      </c>
      <c r="T28" s="11">
        <f t="shared" si="17"/>
        <v>0.85005315944714743</v>
      </c>
      <c r="U28" s="11">
        <f t="shared" si="17"/>
        <v>0.83924691841796162</v>
      </c>
      <c r="V28" s="11">
        <f t="shared" si="17"/>
        <v>0.83992616921313334</v>
      </c>
      <c r="W28" s="11">
        <f t="shared" si="17"/>
        <v>0.88113035382187188</v>
      </c>
    </row>
    <row r="29" spans="2:23" outlineLevel="1" x14ac:dyDescent="0.2">
      <c r="B29" s="4" t="s">
        <v>0</v>
      </c>
      <c r="C29" s="11">
        <f t="shared" ref="C29:W29" si="18">IFERROR(C16/C21,0)</f>
        <v>0</v>
      </c>
      <c r="D29" s="11">
        <f t="shared" si="18"/>
        <v>0</v>
      </c>
      <c r="E29" s="11">
        <f t="shared" si="18"/>
        <v>0</v>
      </c>
      <c r="F29" s="11">
        <f t="shared" si="18"/>
        <v>0</v>
      </c>
      <c r="G29" s="11">
        <f t="shared" si="18"/>
        <v>0</v>
      </c>
      <c r="H29" s="11">
        <f t="shared" si="18"/>
        <v>3.9880662805750321E-3</v>
      </c>
      <c r="I29" s="11">
        <f t="shared" si="18"/>
        <v>4.0522320725288555E-3</v>
      </c>
      <c r="J29" s="11">
        <f t="shared" si="18"/>
        <v>1.8698289507397745E-2</v>
      </c>
      <c r="K29" s="11">
        <f t="shared" si="18"/>
        <v>2.0617904523183437E-2</v>
      </c>
      <c r="L29" s="11">
        <f t="shared" si="18"/>
        <v>2.2684441996638761E-2</v>
      </c>
      <c r="M29" s="11">
        <f t="shared" si="18"/>
        <v>2.691846136115128E-2</v>
      </c>
      <c r="N29" s="11">
        <f t="shared" si="18"/>
        <v>3.9320797411728704E-2</v>
      </c>
      <c r="O29" s="11">
        <f t="shared" si="18"/>
        <v>4.0399313833331056E-2</v>
      </c>
      <c r="P29" s="11">
        <f t="shared" si="18"/>
        <v>3.6654001182216789E-2</v>
      </c>
      <c r="Q29" s="11">
        <f t="shared" si="18"/>
        <v>3.9561873860607139E-2</v>
      </c>
      <c r="R29" s="11">
        <f t="shared" si="18"/>
        <v>0</v>
      </c>
      <c r="S29" s="11">
        <f t="shared" si="18"/>
        <v>0</v>
      </c>
      <c r="T29" s="11">
        <f t="shared" si="18"/>
        <v>0</v>
      </c>
      <c r="U29" s="11">
        <f t="shared" si="18"/>
        <v>0</v>
      </c>
      <c r="V29" s="11">
        <f t="shared" si="18"/>
        <v>0</v>
      </c>
      <c r="W29" s="11">
        <f t="shared" si="18"/>
        <v>0</v>
      </c>
    </row>
    <row r="30" spans="2:23" outlineLevel="1" x14ac:dyDescent="0.2">
      <c r="B30" s="4" t="s">
        <v>22</v>
      </c>
      <c r="C30" s="11">
        <f t="shared" ref="C30:W30" si="19">IFERROR(C17/C21,0)</f>
        <v>2.7536424267815703E-3</v>
      </c>
      <c r="D30" s="11">
        <f t="shared" si="19"/>
        <v>2.7455936841819105E-3</v>
      </c>
      <c r="E30" s="11">
        <f t="shared" si="19"/>
        <v>2.8864262822356438E-3</v>
      </c>
      <c r="F30" s="11">
        <f t="shared" si="19"/>
        <v>2.906020690663055E-3</v>
      </c>
      <c r="G30" s="11">
        <f t="shared" si="19"/>
        <v>2.9369199283837506E-3</v>
      </c>
      <c r="H30" s="11">
        <f t="shared" si="19"/>
        <v>2.9747102683334368E-3</v>
      </c>
      <c r="I30" s="11">
        <f t="shared" si="19"/>
        <v>2.9984158399949715E-3</v>
      </c>
      <c r="J30" s="11">
        <f t="shared" si="19"/>
        <v>2.7079383487039381E-3</v>
      </c>
      <c r="K30" s="11">
        <f t="shared" si="19"/>
        <v>3.182769432492078E-3</v>
      </c>
      <c r="L30" s="11">
        <f t="shared" si="19"/>
        <v>2.8897568525233152E-3</v>
      </c>
      <c r="M30" s="11">
        <f t="shared" si="19"/>
        <v>2.9827647970741616E-3</v>
      </c>
      <c r="N30" s="11">
        <f t="shared" si="19"/>
        <v>3.1035775108058149E-3</v>
      </c>
      <c r="O30" s="11">
        <f t="shared" si="19"/>
        <v>3.0698455238891732E-3</v>
      </c>
      <c r="P30" s="11">
        <f t="shared" si="19"/>
        <v>3.3305352430310674E-3</v>
      </c>
      <c r="Q30" s="11">
        <f t="shared" si="19"/>
        <v>3.7528255928400661E-3</v>
      </c>
      <c r="R30" s="11">
        <f t="shared" si="19"/>
        <v>3.594741901421341E-3</v>
      </c>
      <c r="S30" s="11">
        <f t="shared" si="19"/>
        <v>3.5030785316967302E-3</v>
      </c>
      <c r="T30" s="11">
        <f t="shared" si="19"/>
        <v>3.4858263801011229E-3</v>
      </c>
      <c r="U30" s="11">
        <f t="shared" si="19"/>
        <v>3.4162332316557001E-3</v>
      </c>
      <c r="V30" s="11">
        <f t="shared" si="19"/>
        <v>3.5437248398894482E-3</v>
      </c>
      <c r="W30" s="11">
        <f t="shared" si="19"/>
        <v>4.3766652072262701E-3</v>
      </c>
    </row>
    <row r="31" spans="2:23" outlineLevel="1" x14ac:dyDescent="0.2">
      <c r="B31" s="4" t="s">
        <v>23</v>
      </c>
      <c r="C31" s="11">
        <f t="shared" ref="C31:W31" si="20">IFERROR(C18/C21,0)</f>
        <v>2.0105832194708801E-3</v>
      </c>
      <c r="D31" s="11">
        <f t="shared" si="20"/>
        <v>1.6458065667088679E-3</v>
      </c>
      <c r="E31" s="11">
        <f t="shared" si="20"/>
        <v>1.4011548945163984E-3</v>
      </c>
      <c r="F31" s="11">
        <f t="shared" si="20"/>
        <v>1.3858071149295817E-3</v>
      </c>
      <c r="G31" s="11">
        <f t="shared" si="20"/>
        <v>1.3669942273493642E-3</v>
      </c>
      <c r="H31" s="11">
        <f t="shared" si="20"/>
        <v>1.4493867538402565E-3</v>
      </c>
      <c r="I31" s="11">
        <f t="shared" si="20"/>
        <v>1.4994034688566159E-3</v>
      </c>
      <c r="J31" s="11">
        <f t="shared" si="20"/>
        <v>1.4486693399607025E-3</v>
      </c>
      <c r="K31" s="11">
        <f t="shared" si="20"/>
        <v>1.4703518167888349E-3</v>
      </c>
      <c r="L31" s="11">
        <f t="shared" si="20"/>
        <v>1.4411645910539345E-3</v>
      </c>
      <c r="M31" s="11">
        <f t="shared" si="20"/>
        <v>1.3774475943919766E-3</v>
      </c>
      <c r="N31" s="11">
        <f t="shared" si="20"/>
        <v>1.0923097439989539E-3</v>
      </c>
      <c r="O31" s="11">
        <f t="shared" si="20"/>
        <v>1.1904622490849213E-3</v>
      </c>
      <c r="P31" s="11">
        <f t="shared" si="20"/>
        <v>1.0040229421761613E-3</v>
      </c>
      <c r="Q31" s="11">
        <f t="shared" si="20"/>
        <v>2.9442645436291888E-3</v>
      </c>
      <c r="R31" s="11">
        <f t="shared" si="20"/>
        <v>2.8919653508951886E-3</v>
      </c>
      <c r="S31" s="11">
        <f t="shared" si="20"/>
        <v>2.9306611198196349E-3</v>
      </c>
      <c r="T31" s="11">
        <f t="shared" si="20"/>
        <v>3.3811183420924336E-3</v>
      </c>
      <c r="U31" s="11">
        <f t="shared" si="20"/>
        <v>2.9297969517962032E-3</v>
      </c>
      <c r="V31" s="11">
        <f t="shared" si="20"/>
        <v>2.9487900776387814E-3</v>
      </c>
      <c r="W31" s="11">
        <f t="shared" si="20"/>
        <v>3.8254778457710451E-3</v>
      </c>
    </row>
    <row r="32" spans="2:23" outlineLevel="1" x14ac:dyDescent="0.2">
      <c r="B32" s="4" t="s">
        <v>17</v>
      </c>
      <c r="C32" s="11">
        <f t="shared" ref="C32:W32" si="21">IFERROR(C19/C21,0)</f>
        <v>0</v>
      </c>
      <c r="D32" s="11">
        <f t="shared" si="21"/>
        <v>0</v>
      </c>
      <c r="E32" s="11">
        <f t="shared" si="21"/>
        <v>0</v>
      </c>
      <c r="F32" s="11">
        <f t="shared" si="21"/>
        <v>0</v>
      </c>
      <c r="G32" s="11">
        <f t="shared" si="21"/>
        <v>0</v>
      </c>
      <c r="H32" s="11">
        <f t="shared" si="21"/>
        <v>0</v>
      </c>
      <c r="I32" s="11">
        <f t="shared" si="21"/>
        <v>0</v>
      </c>
      <c r="J32" s="11">
        <f t="shared" si="21"/>
        <v>0</v>
      </c>
      <c r="K32" s="11">
        <f t="shared" si="21"/>
        <v>0</v>
      </c>
      <c r="L32" s="11">
        <f t="shared" si="21"/>
        <v>0</v>
      </c>
      <c r="M32" s="11">
        <f t="shared" si="21"/>
        <v>0</v>
      </c>
      <c r="N32" s="11">
        <f t="shared" si="21"/>
        <v>0</v>
      </c>
      <c r="O32" s="11">
        <f t="shared" si="21"/>
        <v>0</v>
      </c>
      <c r="P32" s="11">
        <f t="shared" si="21"/>
        <v>0</v>
      </c>
      <c r="Q32" s="11">
        <f t="shared" si="21"/>
        <v>0</v>
      </c>
      <c r="R32" s="11">
        <f t="shared" si="21"/>
        <v>0</v>
      </c>
      <c r="S32" s="11">
        <f t="shared" si="21"/>
        <v>0</v>
      </c>
      <c r="T32" s="11">
        <f t="shared" si="21"/>
        <v>0</v>
      </c>
      <c r="U32" s="11">
        <f t="shared" si="21"/>
        <v>0</v>
      </c>
      <c r="V32" s="11">
        <f t="shared" si="21"/>
        <v>0</v>
      </c>
      <c r="W32" s="11">
        <f t="shared" si="21"/>
        <v>0</v>
      </c>
    </row>
    <row r="33" spans="1:28" outlineLevel="1" x14ac:dyDescent="0.2">
      <c r="B33" s="4" t="s">
        <v>1</v>
      </c>
      <c r="C33" s="11">
        <f t="shared" ref="C33:W33" si="22">IFERROR(C20/C21,0)</f>
        <v>6.662013603677676E-3</v>
      </c>
      <c r="D33" s="11">
        <f t="shared" si="22"/>
        <v>6.8645067128312396E-3</v>
      </c>
      <c r="E33" s="11">
        <f t="shared" si="22"/>
        <v>4.6383491763869614E-3</v>
      </c>
      <c r="F33" s="11">
        <f t="shared" si="22"/>
        <v>4.2765922239917349E-3</v>
      </c>
      <c r="G33" s="11">
        <f t="shared" si="22"/>
        <v>4.0629328181583284E-3</v>
      </c>
      <c r="H33" s="11">
        <f t="shared" si="22"/>
        <v>3.0340613778467905E-3</v>
      </c>
      <c r="I33" s="11">
        <f t="shared" si="22"/>
        <v>4.7846912005363243E-3</v>
      </c>
      <c r="J33" s="11">
        <f t="shared" si="22"/>
        <v>5.4813820318113278E-3</v>
      </c>
      <c r="K33" s="11">
        <f t="shared" si="22"/>
        <v>5.9051246311096475E-3</v>
      </c>
      <c r="L33" s="11">
        <f t="shared" si="22"/>
        <v>4.6338735652120423E-3</v>
      </c>
      <c r="M33" s="11">
        <f t="shared" si="22"/>
        <v>4.8540148764469786E-3</v>
      </c>
      <c r="N33" s="11">
        <f t="shared" si="22"/>
        <v>5.4245864902806133E-3</v>
      </c>
      <c r="O33" s="11">
        <f t="shared" si="22"/>
        <v>5.8504143848739157E-3</v>
      </c>
      <c r="P33" s="11">
        <f t="shared" si="22"/>
        <v>4.6886819763333129E-3</v>
      </c>
      <c r="Q33" s="11">
        <f t="shared" si="22"/>
        <v>4.2383598561289391E-3</v>
      </c>
      <c r="R33" s="11">
        <f t="shared" si="22"/>
        <v>4.3109694268890037E-3</v>
      </c>
      <c r="S33" s="11">
        <f t="shared" si="22"/>
        <v>4.8294862640202918E-3</v>
      </c>
      <c r="T33" s="11">
        <f t="shared" si="22"/>
        <v>4.776177784791202E-3</v>
      </c>
      <c r="U33" s="11">
        <f t="shared" si="22"/>
        <v>4.5304444024549346E-3</v>
      </c>
      <c r="V33" s="11">
        <f t="shared" si="22"/>
        <v>4.447962488462345E-3</v>
      </c>
      <c r="W33" s="11">
        <f t="shared" si="22"/>
        <v>5.1190819213969676E-3</v>
      </c>
    </row>
    <row r="34" spans="1:28" x14ac:dyDescent="0.2">
      <c r="B34" s="15"/>
      <c r="C34" s="10"/>
      <c r="D34" s="10"/>
      <c r="E34" s="10"/>
      <c r="F34" s="10"/>
      <c r="G34" s="10"/>
      <c r="H34" s="10"/>
      <c r="I34" s="10"/>
      <c r="J34" s="10"/>
      <c r="K34" s="10"/>
      <c r="L34" s="10"/>
      <c r="M34" s="10"/>
      <c r="N34" s="10"/>
      <c r="O34" s="10"/>
      <c r="P34" s="10"/>
      <c r="Q34" s="10"/>
      <c r="R34" s="10"/>
      <c r="S34" s="10"/>
      <c r="T34" s="10"/>
      <c r="U34" s="10"/>
      <c r="V34" s="10"/>
      <c r="W34" s="10"/>
    </row>
    <row r="36" spans="1:28" s="29" customFormat="1" x14ac:dyDescent="0.2">
      <c r="A36" s="28" t="s">
        <v>165</v>
      </c>
      <c r="C36" s="28"/>
      <c r="D36" s="28"/>
      <c r="E36" s="28"/>
      <c r="F36" s="28"/>
      <c r="G36" s="28"/>
      <c r="H36" s="28"/>
      <c r="I36" s="28"/>
      <c r="J36" s="28"/>
      <c r="K36" s="28"/>
      <c r="L36" s="28"/>
      <c r="M36" s="28"/>
      <c r="N36" s="28"/>
      <c r="O36" s="28"/>
      <c r="P36" s="28"/>
      <c r="Q36" s="28"/>
      <c r="R36" s="28"/>
      <c r="S36" s="28"/>
      <c r="T36" s="28"/>
      <c r="U36" s="28"/>
      <c r="V36" s="28"/>
      <c r="W36" s="28"/>
      <c r="X36" s="28"/>
      <c r="Y36" s="28"/>
      <c r="AA36" s="28"/>
      <c r="AB36" s="28"/>
    </row>
    <row r="37" spans="1:28" outlineLevel="1" x14ac:dyDescent="0.2">
      <c r="A37" s="6"/>
      <c r="B37" s="20" t="s">
        <v>88</v>
      </c>
      <c r="C37" s="5">
        <f>C72+C107+C142</f>
        <v>456442.07717299997</v>
      </c>
      <c r="D37" s="5">
        <f t="shared" ref="D37:W37" si="23">D72+D107+D142</f>
        <v>458884.15028699994</v>
      </c>
      <c r="E37" s="5">
        <f t="shared" si="23"/>
        <v>478114.43619199999</v>
      </c>
      <c r="F37" s="5">
        <f t="shared" si="23"/>
        <v>483320.60228399996</v>
      </c>
      <c r="G37" s="5">
        <f t="shared" si="23"/>
        <v>489052.28273699997</v>
      </c>
      <c r="H37" s="5">
        <f t="shared" si="23"/>
        <v>493848.956786</v>
      </c>
      <c r="I37" s="5">
        <f t="shared" si="23"/>
        <v>487776.17175099999</v>
      </c>
      <c r="J37" s="5">
        <f t="shared" si="23"/>
        <v>509297.12032600003</v>
      </c>
      <c r="K37" s="5">
        <f t="shared" si="23"/>
        <v>503610.99292499997</v>
      </c>
      <c r="L37" s="5">
        <f t="shared" si="23"/>
        <v>511551.19204400002</v>
      </c>
      <c r="M37" s="5">
        <f t="shared" si="23"/>
        <v>520417.12192899996</v>
      </c>
      <c r="N37" s="5">
        <f t="shared" si="23"/>
        <v>518233.13842700003</v>
      </c>
      <c r="O37" s="5">
        <f t="shared" si="23"/>
        <v>518628.278207</v>
      </c>
      <c r="P37" s="5">
        <f t="shared" si="23"/>
        <v>530979.54442499997</v>
      </c>
      <c r="Q37" s="5">
        <f t="shared" si="23"/>
        <v>519042.19020399998</v>
      </c>
      <c r="R37" s="5">
        <f t="shared" si="23"/>
        <v>535198.690649</v>
      </c>
      <c r="S37" s="5">
        <f t="shared" si="23"/>
        <v>554138.90767199988</v>
      </c>
      <c r="T37" s="5">
        <f t="shared" si="23"/>
        <v>558576.57748900005</v>
      </c>
      <c r="U37" s="5">
        <f t="shared" si="23"/>
        <v>568087.97537299991</v>
      </c>
      <c r="V37" s="5">
        <f t="shared" si="23"/>
        <v>579104.76497300004</v>
      </c>
      <c r="W37" s="5">
        <f t="shared" si="23"/>
        <v>484148.68645099999</v>
      </c>
      <c r="Z37" s="21"/>
    </row>
    <row r="38" spans="1:28" outlineLevel="1" x14ac:dyDescent="0.2">
      <c r="A38" s="6"/>
      <c r="B38" s="7" t="s">
        <v>89</v>
      </c>
      <c r="C38" s="5">
        <f>C73+C108</f>
        <v>1321.739</v>
      </c>
      <c r="D38" s="5">
        <f t="shared" ref="D38:W41" si="24">D73+D108</f>
        <v>1337.816</v>
      </c>
      <c r="E38" s="5">
        <f t="shared" si="24"/>
        <v>1434.921</v>
      </c>
      <c r="F38" s="5">
        <f t="shared" si="24"/>
        <v>1363.0909999999999</v>
      </c>
      <c r="G38" s="5">
        <f t="shared" si="24"/>
        <v>1308.6079999999999</v>
      </c>
      <c r="H38" s="5">
        <f t="shared" si="24"/>
        <v>1338.944</v>
      </c>
      <c r="I38" s="5">
        <f t="shared" si="24"/>
        <v>1364.8890000000001</v>
      </c>
      <c r="J38" s="5">
        <f t="shared" si="24"/>
        <v>1423.2829999999999</v>
      </c>
      <c r="K38" s="5">
        <f t="shared" si="24"/>
        <v>1438.0550000000001</v>
      </c>
      <c r="L38" s="5">
        <f t="shared" si="24"/>
        <v>1244.1790000000001</v>
      </c>
      <c r="M38" s="5">
        <f t="shared" si="24"/>
        <v>1290.94</v>
      </c>
      <c r="N38" s="5">
        <f t="shared" si="24"/>
        <v>1300.761</v>
      </c>
      <c r="O38" s="5">
        <f t="shared" si="24"/>
        <v>1355.912</v>
      </c>
      <c r="P38" s="5">
        <f t="shared" si="24"/>
        <v>1418.001</v>
      </c>
      <c r="Q38" s="5">
        <f t="shared" si="24"/>
        <v>1478.635</v>
      </c>
      <c r="R38" s="5">
        <f t="shared" si="24"/>
        <v>1514.6970000000001</v>
      </c>
      <c r="S38" s="5">
        <f t="shared" si="24"/>
        <v>1517.9209999999998</v>
      </c>
      <c r="T38" s="5">
        <f t="shared" si="24"/>
        <v>1590.7629999999999</v>
      </c>
      <c r="U38" s="5">
        <f t="shared" si="24"/>
        <v>1547.0149999999999</v>
      </c>
      <c r="V38" s="5">
        <f t="shared" si="24"/>
        <v>1489.3159999999998</v>
      </c>
      <c r="W38" s="5">
        <f t="shared" si="24"/>
        <v>1172.8869999999999</v>
      </c>
      <c r="Z38" s="21"/>
    </row>
    <row r="39" spans="1:28" outlineLevel="1" x14ac:dyDescent="0.2">
      <c r="A39" s="6"/>
      <c r="B39" s="7" t="s">
        <v>25</v>
      </c>
      <c r="C39" s="5">
        <f>C74+C109</f>
        <v>15197.183000000001</v>
      </c>
      <c r="D39" s="5">
        <f t="shared" si="24"/>
        <v>15699.225</v>
      </c>
      <c r="E39" s="5">
        <f t="shared" si="24"/>
        <v>15881.84</v>
      </c>
      <c r="F39" s="5">
        <f t="shared" si="24"/>
        <v>16098.978999999999</v>
      </c>
      <c r="G39" s="5">
        <f t="shared" si="24"/>
        <v>16480.222000000002</v>
      </c>
      <c r="H39" s="5">
        <f t="shared" si="24"/>
        <v>16581.73</v>
      </c>
      <c r="I39" s="5">
        <f t="shared" si="24"/>
        <v>16787.707000000002</v>
      </c>
      <c r="J39" s="5">
        <f t="shared" si="24"/>
        <v>17478.572</v>
      </c>
      <c r="K39" s="5">
        <f t="shared" si="24"/>
        <v>18243.462</v>
      </c>
      <c r="L39" s="5">
        <f t="shared" si="24"/>
        <v>18599.148000000001</v>
      </c>
      <c r="M39" s="5">
        <f t="shared" si="24"/>
        <v>18819.169999999998</v>
      </c>
      <c r="N39" s="5">
        <f t="shared" si="24"/>
        <v>18916.659</v>
      </c>
      <c r="O39" s="5">
        <f t="shared" si="24"/>
        <v>19088.688999999998</v>
      </c>
      <c r="P39" s="5">
        <f t="shared" si="24"/>
        <v>19652.14</v>
      </c>
      <c r="Q39" s="5">
        <f t="shared" si="24"/>
        <v>20273.215</v>
      </c>
      <c r="R39" s="5">
        <f t="shared" si="24"/>
        <v>21017.470999999998</v>
      </c>
      <c r="S39" s="5">
        <f t="shared" si="24"/>
        <v>21691.150999999998</v>
      </c>
      <c r="T39" s="5">
        <f t="shared" si="24"/>
        <v>22241.37</v>
      </c>
      <c r="U39" s="5">
        <f t="shared" si="24"/>
        <v>22785.679</v>
      </c>
      <c r="V39" s="5">
        <f t="shared" si="24"/>
        <v>22817.404000000002</v>
      </c>
      <c r="W39" s="5">
        <f t="shared" si="24"/>
        <v>22119.955000000002</v>
      </c>
    </row>
    <row r="40" spans="1:28" outlineLevel="1" x14ac:dyDescent="0.2">
      <c r="A40" s="6"/>
      <c r="B40" s="7" t="s">
        <v>30</v>
      </c>
      <c r="C40" s="5">
        <f>C41*1000/C39</f>
        <v>18487.466152921243</v>
      </c>
      <c r="D40" s="5">
        <f t="shared" ref="D40:W40" si="25">D41*1000/D39</f>
        <v>17976.536715530328</v>
      </c>
      <c r="E40" s="5">
        <f t="shared" si="25"/>
        <v>18494.263189346322</v>
      </c>
      <c r="F40" s="5">
        <f t="shared" si="25"/>
        <v>18427.308597470954</v>
      </c>
      <c r="G40" s="5">
        <f t="shared" si="25"/>
        <v>18195.168690530449</v>
      </c>
      <c r="H40" s="5">
        <f t="shared" si="25"/>
        <v>18239.302634362248</v>
      </c>
      <c r="I40" s="5">
        <f t="shared" si="25"/>
        <v>17783.492560602608</v>
      </c>
      <c r="J40" s="5">
        <f t="shared" si="25"/>
        <v>17819.049241763882</v>
      </c>
      <c r="K40" s="5">
        <f t="shared" si="25"/>
        <v>16867.425056855584</v>
      </c>
      <c r="L40" s="5">
        <f t="shared" si="25"/>
        <v>16807.218610074724</v>
      </c>
      <c r="M40" s="5">
        <f t="shared" si="25"/>
        <v>16878.095535803051</v>
      </c>
      <c r="N40" s="5">
        <f t="shared" si="25"/>
        <v>16701.043430837857</v>
      </c>
      <c r="O40" s="5">
        <f t="shared" si="25"/>
        <v>16546.590133550366</v>
      </c>
      <c r="P40" s="5">
        <f t="shared" si="25"/>
        <v>16437.834370979912</v>
      </c>
      <c r="Q40" s="5">
        <f t="shared" si="25"/>
        <v>15557.452990624071</v>
      </c>
      <c r="R40" s="5">
        <f t="shared" si="25"/>
        <v>15457.788292844929</v>
      </c>
      <c r="S40" s="5">
        <f t="shared" si="25"/>
        <v>15477.192984128691</v>
      </c>
      <c r="T40" s="5">
        <f t="shared" si="25"/>
        <v>15192.930006692097</v>
      </c>
      <c r="U40" s="5">
        <f t="shared" si="25"/>
        <v>15059.886795074592</v>
      </c>
      <c r="V40" s="5">
        <f t="shared" si="25"/>
        <v>15311.705380607407</v>
      </c>
      <c r="W40" s="5">
        <f t="shared" si="25"/>
        <v>13176.905004779321</v>
      </c>
    </row>
    <row r="41" spans="1:28" outlineLevel="1" x14ac:dyDescent="0.2">
      <c r="A41" s="6"/>
      <c r="B41" s="7" t="s">
        <v>31</v>
      </c>
      <c r="C41" s="5">
        <f>C76+C111</f>
        <v>280957.4063322501</v>
      </c>
      <c r="D41" s="5">
        <f t="shared" si="24"/>
        <v>282217.69461787166</v>
      </c>
      <c r="E41" s="5">
        <f t="shared" si="24"/>
        <v>293722.928891088</v>
      </c>
      <c r="F41" s="5">
        <f t="shared" si="24"/>
        <v>296660.85413720435</v>
      </c>
      <c r="G41" s="5">
        <f t="shared" si="24"/>
        <v>299860.41934739111</v>
      </c>
      <c r="H41" s="5">
        <f t="shared" si="24"/>
        <v>302439.19167128351</v>
      </c>
      <c r="I41" s="5">
        <f t="shared" si="24"/>
        <v>298544.06254407635</v>
      </c>
      <c r="J41" s="5">
        <f t="shared" si="24"/>
        <v>311451.53514371539</v>
      </c>
      <c r="K41" s="5">
        <f t="shared" si="24"/>
        <v>307720.22806259268</v>
      </c>
      <c r="L41" s="5">
        <f t="shared" si="24"/>
        <v>312599.9463971341</v>
      </c>
      <c r="M41" s="5">
        <f t="shared" si="24"/>
        <v>317631.74916451873</v>
      </c>
      <c r="N41" s="5">
        <f t="shared" si="24"/>
        <v>315927.94352534984</v>
      </c>
      <c r="O41" s="5">
        <f t="shared" si="24"/>
        <v>315852.71306981141</v>
      </c>
      <c r="P41" s="5">
        <f t="shared" si="24"/>
        <v>323038.6223553092</v>
      </c>
      <c r="Q41" s="5">
        <f t="shared" si="24"/>
        <v>315399.58933131478</v>
      </c>
      <c r="R41" s="5">
        <f t="shared" si="24"/>
        <v>324883.61716900778</v>
      </c>
      <c r="S41" s="5">
        <f t="shared" si="24"/>
        <v>335718.13007487601</v>
      </c>
      <c r="T41" s="5">
        <f t="shared" si="24"/>
        <v>337911.57766294142</v>
      </c>
      <c r="U41" s="5">
        <f t="shared" si="24"/>
        <v>343149.74628890841</v>
      </c>
      <c r="V41" s="5">
        <f t="shared" si="24"/>
        <v>349373.367598293</v>
      </c>
      <c r="W41" s="5">
        <f t="shared" si="24"/>
        <v>291472.54574499337</v>
      </c>
    </row>
    <row r="42" spans="1:28" outlineLevel="1" x14ac:dyDescent="0.2">
      <c r="A42" s="6"/>
      <c r="B42" s="7" t="s">
        <v>140</v>
      </c>
      <c r="C42" s="14"/>
      <c r="D42" s="14"/>
      <c r="E42" s="14"/>
      <c r="F42" s="14"/>
      <c r="G42" s="14"/>
      <c r="H42" s="14"/>
      <c r="I42" s="14"/>
      <c r="J42" s="14"/>
      <c r="K42" s="14"/>
      <c r="L42" s="14"/>
      <c r="M42" s="14"/>
      <c r="N42" s="14"/>
      <c r="O42" s="14"/>
      <c r="P42" s="14"/>
      <c r="Q42" s="14"/>
      <c r="R42" s="14"/>
      <c r="S42" s="14"/>
      <c r="T42" s="14"/>
      <c r="U42" s="14"/>
      <c r="V42" s="14"/>
      <c r="W42" s="14"/>
    </row>
    <row r="43" spans="1:28" outlineLevel="1" x14ac:dyDescent="0.2">
      <c r="A43" s="6"/>
      <c r="B43" s="7" t="s">
        <v>90</v>
      </c>
      <c r="C43" s="5"/>
      <c r="D43" s="5"/>
      <c r="E43" s="5"/>
      <c r="F43" s="5"/>
      <c r="G43" s="5"/>
      <c r="H43" s="5"/>
      <c r="I43" s="5"/>
      <c r="J43" s="5"/>
      <c r="K43" s="5"/>
      <c r="L43" s="5"/>
      <c r="M43" s="5"/>
      <c r="N43" s="5"/>
      <c r="O43" s="5"/>
      <c r="P43" s="5"/>
      <c r="Q43" s="5"/>
      <c r="R43" s="5"/>
      <c r="S43" s="5"/>
      <c r="T43" s="5"/>
      <c r="U43" s="5"/>
      <c r="V43" s="5"/>
      <c r="W43" s="5"/>
    </row>
    <row r="44" spans="1:28" outlineLevel="1" x14ac:dyDescent="0.2"/>
    <row r="45" spans="1:28" outlineLevel="1" x14ac:dyDescent="0.2">
      <c r="B45" s="8" t="s">
        <v>14</v>
      </c>
      <c r="C45" s="13"/>
    </row>
    <row r="46" spans="1:28" outlineLevel="1" x14ac:dyDescent="0.2">
      <c r="B46" s="4" t="s">
        <v>18</v>
      </c>
      <c r="C46" s="5">
        <f t="shared" ref="C46:W55" si="26">C81+C116</f>
        <v>0</v>
      </c>
      <c r="D46" s="5">
        <f t="shared" si="26"/>
        <v>0</v>
      </c>
      <c r="E46" s="5">
        <f t="shared" si="26"/>
        <v>0</v>
      </c>
      <c r="F46" s="5">
        <f t="shared" si="26"/>
        <v>0</v>
      </c>
      <c r="G46" s="5">
        <f t="shared" si="26"/>
        <v>0</v>
      </c>
      <c r="H46" s="5">
        <f t="shared" si="26"/>
        <v>0</v>
      </c>
      <c r="I46" s="5">
        <f t="shared" si="26"/>
        <v>0</v>
      </c>
      <c r="J46" s="5">
        <f t="shared" si="26"/>
        <v>0</v>
      </c>
      <c r="K46" s="5">
        <f t="shared" si="26"/>
        <v>0</v>
      </c>
      <c r="L46" s="5">
        <f t="shared" si="26"/>
        <v>0</v>
      </c>
      <c r="M46" s="5">
        <f t="shared" si="26"/>
        <v>0</v>
      </c>
      <c r="N46" s="5">
        <f t="shared" si="26"/>
        <v>0</v>
      </c>
      <c r="O46" s="5">
        <f t="shared" si="26"/>
        <v>0</v>
      </c>
      <c r="P46" s="5">
        <f t="shared" si="26"/>
        <v>0</v>
      </c>
      <c r="Q46" s="5">
        <f t="shared" si="26"/>
        <v>0</v>
      </c>
      <c r="R46" s="5">
        <f t="shared" si="26"/>
        <v>0</v>
      </c>
      <c r="S46" s="5">
        <f t="shared" si="26"/>
        <v>0</v>
      </c>
      <c r="T46" s="5">
        <f t="shared" si="26"/>
        <v>0</v>
      </c>
      <c r="U46" s="5">
        <f t="shared" si="26"/>
        <v>0</v>
      </c>
      <c r="V46" s="5">
        <f t="shared" si="26"/>
        <v>0</v>
      </c>
      <c r="W46" s="5">
        <f t="shared" si="26"/>
        <v>0</v>
      </c>
    </row>
    <row r="47" spans="1:28" outlineLevel="1" x14ac:dyDescent="0.2">
      <c r="B47" s="4" t="s">
        <v>19</v>
      </c>
      <c r="C47" s="5">
        <f t="shared" si="26"/>
        <v>0</v>
      </c>
      <c r="D47" s="5">
        <f t="shared" si="26"/>
        <v>0</v>
      </c>
      <c r="E47" s="5">
        <f t="shared" si="26"/>
        <v>0</v>
      </c>
      <c r="F47" s="5">
        <f t="shared" si="26"/>
        <v>0</v>
      </c>
      <c r="G47" s="5">
        <f t="shared" si="26"/>
        <v>0</v>
      </c>
      <c r="H47" s="5">
        <f t="shared" si="26"/>
        <v>0</v>
      </c>
      <c r="I47" s="5">
        <f t="shared" si="26"/>
        <v>0</v>
      </c>
      <c r="J47" s="5">
        <f t="shared" si="26"/>
        <v>0</v>
      </c>
      <c r="K47" s="5">
        <f t="shared" si="26"/>
        <v>0</v>
      </c>
      <c r="L47" s="5">
        <f t="shared" si="26"/>
        <v>0</v>
      </c>
      <c r="M47" s="5">
        <f t="shared" si="26"/>
        <v>0</v>
      </c>
      <c r="N47" s="5">
        <f t="shared" si="26"/>
        <v>0</v>
      </c>
      <c r="O47" s="5">
        <f t="shared" si="26"/>
        <v>0</v>
      </c>
      <c r="P47" s="5">
        <f t="shared" si="26"/>
        <v>0</v>
      </c>
      <c r="Q47" s="5">
        <f t="shared" si="26"/>
        <v>0</v>
      </c>
      <c r="R47" s="5">
        <f t="shared" si="26"/>
        <v>0</v>
      </c>
      <c r="S47" s="5">
        <f t="shared" si="26"/>
        <v>0</v>
      </c>
      <c r="T47" s="5">
        <f t="shared" si="26"/>
        <v>0</v>
      </c>
      <c r="U47" s="5">
        <f t="shared" si="26"/>
        <v>0</v>
      </c>
      <c r="V47" s="5">
        <f t="shared" si="26"/>
        <v>0</v>
      </c>
      <c r="W47" s="5">
        <f t="shared" si="26"/>
        <v>0</v>
      </c>
    </row>
    <row r="48" spans="1:28" outlineLevel="1" x14ac:dyDescent="0.2">
      <c r="B48" s="4" t="s">
        <v>16</v>
      </c>
      <c r="C48" s="5">
        <f t="shared" si="26"/>
        <v>12810.92</v>
      </c>
      <c r="D48" s="5">
        <f t="shared" si="26"/>
        <v>13779.445</v>
      </c>
      <c r="E48" s="5">
        <f t="shared" si="26"/>
        <v>15024.599999999999</v>
      </c>
      <c r="F48" s="5">
        <f t="shared" si="26"/>
        <v>15462.600999999999</v>
      </c>
      <c r="G48" s="5">
        <f t="shared" si="26"/>
        <v>14162.631000000001</v>
      </c>
      <c r="H48" s="5">
        <f t="shared" si="26"/>
        <v>15549.103999999999</v>
      </c>
      <c r="I48" s="5">
        <f t="shared" si="26"/>
        <v>9202.1769999999997</v>
      </c>
      <c r="J48" s="5">
        <f t="shared" si="26"/>
        <v>9435.2309999999998</v>
      </c>
      <c r="K48" s="5">
        <f t="shared" si="26"/>
        <v>9294.2860000000001</v>
      </c>
      <c r="L48" s="5">
        <f t="shared" si="26"/>
        <v>9715.6660000000011</v>
      </c>
      <c r="M48" s="5">
        <f t="shared" si="26"/>
        <v>10395.269</v>
      </c>
      <c r="N48" s="5">
        <f t="shared" si="26"/>
        <v>11089.92</v>
      </c>
      <c r="O48" s="5">
        <f t="shared" si="26"/>
        <v>11201.45</v>
      </c>
      <c r="P48" s="5">
        <f t="shared" si="26"/>
        <v>12192.416999999999</v>
      </c>
      <c r="Q48" s="5">
        <f t="shared" si="26"/>
        <v>12752.258000000002</v>
      </c>
      <c r="R48" s="5">
        <f t="shared" si="26"/>
        <v>13852.789000000001</v>
      </c>
      <c r="S48" s="5">
        <f t="shared" si="26"/>
        <v>13930.759</v>
      </c>
      <c r="T48" s="5">
        <f t="shared" si="26"/>
        <v>14340.97</v>
      </c>
      <c r="U48" s="5">
        <f t="shared" si="26"/>
        <v>15413.050999999999</v>
      </c>
      <c r="V48" s="5">
        <f t="shared" si="26"/>
        <v>14116.140000000001</v>
      </c>
      <c r="W48" s="5">
        <f t="shared" si="26"/>
        <v>13002.490000000002</v>
      </c>
    </row>
    <row r="49" spans="2:23" outlineLevel="1" x14ac:dyDescent="0.2">
      <c r="B49" s="4" t="s">
        <v>21</v>
      </c>
      <c r="C49" s="5">
        <f t="shared" si="26"/>
        <v>0</v>
      </c>
      <c r="D49" s="5">
        <f t="shared" si="26"/>
        <v>0</v>
      </c>
      <c r="E49" s="5">
        <f t="shared" si="26"/>
        <v>0</v>
      </c>
      <c r="F49" s="5">
        <f t="shared" si="26"/>
        <v>0</v>
      </c>
      <c r="G49" s="5">
        <f t="shared" si="26"/>
        <v>0</v>
      </c>
      <c r="H49" s="5">
        <f t="shared" si="26"/>
        <v>0</v>
      </c>
      <c r="I49" s="5">
        <f t="shared" si="26"/>
        <v>0</v>
      </c>
      <c r="J49" s="5">
        <f t="shared" si="26"/>
        <v>0</v>
      </c>
      <c r="K49" s="5">
        <f t="shared" si="26"/>
        <v>0</v>
      </c>
      <c r="L49" s="5">
        <f t="shared" si="26"/>
        <v>0</v>
      </c>
      <c r="M49" s="5">
        <f t="shared" si="26"/>
        <v>0</v>
      </c>
      <c r="N49" s="5">
        <f t="shared" si="26"/>
        <v>0</v>
      </c>
      <c r="O49" s="5">
        <f t="shared" si="26"/>
        <v>0</v>
      </c>
      <c r="P49" s="5">
        <f t="shared" si="26"/>
        <v>0</v>
      </c>
      <c r="Q49" s="5">
        <f t="shared" si="26"/>
        <v>0</v>
      </c>
      <c r="R49" s="5">
        <f t="shared" si="26"/>
        <v>0</v>
      </c>
      <c r="S49" s="5">
        <f t="shared" si="26"/>
        <v>0</v>
      </c>
      <c r="T49" s="5">
        <f t="shared" si="26"/>
        <v>0</v>
      </c>
      <c r="U49" s="5">
        <f t="shared" si="26"/>
        <v>0</v>
      </c>
      <c r="V49" s="5">
        <f t="shared" si="26"/>
        <v>0</v>
      </c>
      <c r="W49" s="5">
        <f t="shared" si="26"/>
        <v>0</v>
      </c>
    </row>
    <row r="50" spans="2:23" outlineLevel="1" x14ac:dyDescent="0.2">
      <c r="B50" s="4" t="s">
        <v>20</v>
      </c>
      <c r="C50" s="5">
        <f t="shared" si="26"/>
        <v>966390.06700000004</v>
      </c>
      <c r="D50" s="5">
        <f t="shared" si="26"/>
        <v>961825.81600000011</v>
      </c>
      <c r="E50" s="5">
        <f t="shared" si="26"/>
        <v>996735.50300000003</v>
      </c>
      <c r="F50" s="5">
        <f t="shared" si="26"/>
        <v>999706.44900000002</v>
      </c>
      <c r="G50" s="5">
        <f t="shared" si="26"/>
        <v>1008812.142</v>
      </c>
      <c r="H50" s="5">
        <f t="shared" si="26"/>
        <v>1007762.1370000001</v>
      </c>
      <c r="I50" s="5">
        <f t="shared" si="26"/>
        <v>992008.93500000006</v>
      </c>
      <c r="J50" s="5">
        <f t="shared" si="26"/>
        <v>1010931.508</v>
      </c>
      <c r="K50" s="5">
        <f t="shared" si="26"/>
        <v>987838.353</v>
      </c>
      <c r="L50" s="5">
        <f t="shared" si="26"/>
        <v>996507.071</v>
      </c>
      <c r="M50" s="5">
        <f t="shared" si="26"/>
        <v>1002075.473</v>
      </c>
      <c r="N50" s="5">
        <f t="shared" si="26"/>
        <v>975107.60899999994</v>
      </c>
      <c r="O50" s="5">
        <f t="shared" si="26"/>
        <v>968687.76300000004</v>
      </c>
      <c r="P50" s="5">
        <f t="shared" si="26"/>
        <v>991138.78199999989</v>
      </c>
      <c r="Q50" s="5">
        <f t="shared" si="26"/>
        <v>962096.92200000002</v>
      </c>
      <c r="R50" s="5">
        <f t="shared" si="26"/>
        <v>1032755.807</v>
      </c>
      <c r="S50" s="5">
        <f t="shared" si="26"/>
        <v>1065294.605</v>
      </c>
      <c r="T50" s="5">
        <f t="shared" si="26"/>
        <v>1069828.817</v>
      </c>
      <c r="U50" s="5">
        <f t="shared" si="26"/>
        <v>1081267.781</v>
      </c>
      <c r="V50" s="5">
        <f t="shared" si="26"/>
        <v>1095094.1070000001</v>
      </c>
      <c r="W50" s="5">
        <f t="shared" si="26"/>
        <v>909806.11899999995</v>
      </c>
    </row>
    <row r="51" spans="2:23" outlineLevel="1" x14ac:dyDescent="0.2">
      <c r="B51" s="4" t="s">
        <v>0</v>
      </c>
      <c r="C51" s="5">
        <f t="shared" si="26"/>
        <v>0</v>
      </c>
      <c r="D51" s="5">
        <f t="shared" si="26"/>
        <v>0</v>
      </c>
      <c r="E51" s="5">
        <f t="shared" si="26"/>
        <v>0</v>
      </c>
      <c r="F51" s="5">
        <f t="shared" si="26"/>
        <v>0</v>
      </c>
      <c r="G51" s="5">
        <f t="shared" si="26"/>
        <v>0</v>
      </c>
      <c r="H51" s="5">
        <f t="shared" si="26"/>
        <v>4735.4589999999998</v>
      </c>
      <c r="I51" s="5">
        <f t="shared" si="26"/>
        <v>4721.1749999999993</v>
      </c>
      <c r="J51" s="5">
        <f t="shared" si="26"/>
        <v>22605.576000000001</v>
      </c>
      <c r="K51" s="5">
        <f t="shared" si="26"/>
        <v>24446.61</v>
      </c>
      <c r="L51" s="5">
        <f t="shared" si="26"/>
        <v>26874.709000000003</v>
      </c>
      <c r="M51" s="5">
        <f t="shared" si="26"/>
        <v>32385.824000000001</v>
      </c>
      <c r="N51" s="5">
        <f t="shared" si="26"/>
        <v>47029.873999999996</v>
      </c>
      <c r="O51" s="5">
        <f t="shared" si="26"/>
        <v>48407.251000000004</v>
      </c>
      <c r="P51" s="5">
        <f t="shared" si="26"/>
        <v>44860.434000000008</v>
      </c>
      <c r="Q51" s="5">
        <f t="shared" si="26"/>
        <v>47186.18</v>
      </c>
      <c r="R51" s="5">
        <f t="shared" si="26"/>
        <v>0</v>
      </c>
      <c r="S51" s="5">
        <f t="shared" si="26"/>
        <v>0</v>
      </c>
      <c r="T51" s="5">
        <f t="shared" si="26"/>
        <v>0</v>
      </c>
      <c r="U51" s="5">
        <f t="shared" si="26"/>
        <v>0</v>
      </c>
      <c r="V51" s="5">
        <f t="shared" si="26"/>
        <v>0</v>
      </c>
      <c r="W51" s="5">
        <f t="shared" si="26"/>
        <v>0</v>
      </c>
    </row>
    <row r="52" spans="2:23" outlineLevel="1" x14ac:dyDescent="0.2">
      <c r="B52" s="4" t="s">
        <v>22</v>
      </c>
      <c r="C52" s="5">
        <f t="shared" si="26"/>
        <v>0</v>
      </c>
      <c r="D52" s="5">
        <f t="shared" si="26"/>
        <v>0</v>
      </c>
      <c r="E52" s="5">
        <f t="shared" si="26"/>
        <v>0</v>
      </c>
      <c r="F52" s="5">
        <f t="shared" si="26"/>
        <v>0</v>
      </c>
      <c r="G52" s="5">
        <f t="shared" si="26"/>
        <v>0</v>
      </c>
      <c r="H52" s="5">
        <f t="shared" si="26"/>
        <v>0</v>
      </c>
      <c r="I52" s="5">
        <f t="shared" si="26"/>
        <v>0</v>
      </c>
      <c r="J52" s="5">
        <f t="shared" si="26"/>
        <v>0</v>
      </c>
      <c r="K52" s="5">
        <f t="shared" si="26"/>
        <v>0</v>
      </c>
      <c r="L52" s="5">
        <f t="shared" si="26"/>
        <v>0</v>
      </c>
      <c r="M52" s="5">
        <f t="shared" si="26"/>
        <v>0</v>
      </c>
      <c r="N52" s="5">
        <f t="shared" si="26"/>
        <v>0</v>
      </c>
      <c r="O52" s="5">
        <f t="shared" si="26"/>
        <v>0</v>
      </c>
      <c r="P52" s="5">
        <f t="shared" si="26"/>
        <v>0</v>
      </c>
      <c r="Q52" s="5">
        <f t="shared" si="26"/>
        <v>0</v>
      </c>
      <c r="R52" s="5">
        <f t="shared" si="26"/>
        <v>0</v>
      </c>
      <c r="S52" s="5">
        <f t="shared" si="26"/>
        <v>0</v>
      </c>
      <c r="T52" s="5">
        <f t="shared" si="26"/>
        <v>0</v>
      </c>
      <c r="U52" s="5">
        <f t="shared" si="26"/>
        <v>0</v>
      </c>
      <c r="V52" s="5">
        <f t="shared" si="26"/>
        <v>0</v>
      </c>
      <c r="W52" s="5">
        <f t="shared" si="26"/>
        <v>0</v>
      </c>
    </row>
    <row r="53" spans="2:23" outlineLevel="1" x14ac:dyDescent="0.2">
      <c r="B53" s="4" t="s">
        <v>23</v>
      </c>
      <c r="C53" s="5">
        <f t="shared" si="26"/>
        <v>981.56500000000005</v>
      </c>
      <c r="D53" s="5">
        <f t="shared" si="26"/>
        <v>1011.7320000000001</v>
      </c>
      <c r="E53" s="5">
        <f t="shared" si="26"/>
        <v>866.08500000000004</v>
      </c>
      <c r="F53" s="5">
        <f t="shared" si="26"/>
        <v>886.56200000000001</v>
      </c>
      <c r="G53" s="5">
        <f t="shared" si="26"/>
        <v>946.06200000000001</v>
      </c>
      <c r="H53" s="5">
        <f t="shared" si="26"/>
        <v>1095.3979999999999</v>
      </c>
      <c r="I53" s="5">
        <f t="shared" si="26"/>
        <v>1203.7649999999999</v>
      </c>
      <c r="J53" s="5">
        <f t="shared" si="26"/>
        <v>1099.7289999999998</v>
      </c>
      <c r="K53" s="5">
        <f t="shared" si="26"/>
        <v>1099.4939999999999</v>
      </c>
      <c r="L53" s="5">
        <f t="shared" si="26"/>
        <v>930.46</v>
      </c>
      <c r="M53" s="5">
        <f t="shared" si="26"/>
        <v>996.048</v>
      </c>
      <c r="N53" s="5">
        <f t="shared" si="26"/>
        <v>942.02699999999993</v>
      </c>
      <c r="O53" s="5">
        <f t="shared" si="26"/>
        <v>728.53499999999997</v>
      </c>
      <c r="P53" s="5">
        <f t="shared" si="26"/>
        <v>521.73700000000008</v>
      </c>
      <c r="Q53" s="5">
        <f t="shared" si="26"/>
        <v>1143.559</v>
      </c>
      <c r="R53" s="5">
        <f t="shared" si="26"/>
        <v>657.00599999999997</v>
      </c>
      <c r="S53" s="5">
        <f t="shared" si="26"/>
        <v>428.85200000000003</v>
      </c>
      <c r="T53" s="5">
        <f t="shared" si="26"/>
        <v>287.56899999999996</v>
      </c>
      <c r="U53" s="5">
        <f t="shared" si="26"/>
        <v>184.49099999999999</v>
      </c>
      <c r="V53" s="5">
        <f t="shared" si="26"/>
        <v>116.429</v>
      </c>
      <c r="W53" s="5">
        <f t="shared" si="26"/>
        <v>58.61</v>
      </c>
    </row>
    <row r="54" spans="2:23" outlineLevel="1" x14ac:dyDescent="0.2">
      <c r="B54" s="4" t="s">
        <v>17</v>
      </c>
      <c r="C54" s="5">
        <f t="shared" si="26"/>
        <v>0</v>
      </c>
      <c r="D54" s="5">
        <f t="shared" si="26"/>
        <v>0</v>
      </c>
      <c r="E54" s="5">
        <f t="shared" si="26"/>
        <v>0</v>
      </c>
      <c r="F54" s="5">
        <f t="shared" si="26"/>
        <v>0</v>
      </c>
      <c r="G54" s="5">
        <f t="shared" si="26"/>
        <v>0</v>
      </c>
      <c r="H54" s="5">
        <f t="shared" si="26"/>
        <v>0</v>
      </c>
      <c r="I54" s="5">
        <f t="shared" si="26"/>
        <v>0</v>
      </c>
      <c r="J54" s="5">
        <f t="shared" si="26"/>
        <v>0</v>
      </c>
      <c r="K54" s="5">
        <f t="shared" si="26"/>
        <v>0</v>
      </c>
      <c r="L54" s="5">
        <f t="shared" si="26"/>
        <v>0</v>
      </c>
      <c r="M54" s="5">
        <f t="shared" si="26"/>
        <v>0</v>
      </c>
      <c r="N54" s="5">
        <f t="shared" si="26"/>
        <v>0</v>
      </c>
      <c r="O54" s="5">
        <f t="shared" si="26"/>
        <v>0</v>
      </c>
      <c r="P54" s="5">
        <f t="shared" si="26"/>
        <v>0</v>
      </c>
      <c r="Q54" s="5">
        <f t="shared" si="26"/>
        <v>0</v>
      </c>
      <c r="R54" s="5">
        <f t="shared" si="26"/>
        <v>0</v>
      </c>
      <c r="S54" s="5">
        <f t="shared" si="26"/>
        <v>0</v>
      </c>
      <c r="T54" s="5">
        <f t="shared" si="26"/>
        <v>0</v>
      </c>
      <c r="U54" s="5">
        <f t="shared" si="26"/>
        <v>0</v>
      </c>
      <c r="V54" s="5">
        <f t="shared" si="26"/>
        <v>0</v>
      </c>
      <c r="W54" s="5">
        <f t="shared" si="26"/>
        <v>0</v>
      </c>
    </row>
    <row r="55" spans="2:23" outlineLevel="1" x14ac:dyDescent="0.2">
      <c r="B55" s="4" t="s">
        <v>1</v>
      </c>
      <c r="C55" s="5">
        <f t="shared" si="26"/>
        <v>7553.1980000000003</v>
      </c>
      <c r="D55" s="5">
        <f t="shared" si="26"/>
        <v>7685.5850000000009</v>
      </c>
      <c r="E55" s="5">
        <f t="shared" si="26"/>
        <v>5383.29</v>
      </c>
      <c r="F55" s="5">
        <f t="shared" si="26"/>
        <v>4982.9449999999997</v>
      </c>
      <c r="G55" s="5">
        <f t="shared" si="26"/>
        <v>4778.2609999999995</v>
      </c>
      <c r="H55" s="5">
        <f t="shared" si="26"/>
        <v>3604.51</v>
      </c>
      <c r="I55" s="5">
        <f t="shared" si="26"/>
        <v>5578.7060000000001</v>
      </c>
      <c r="J55" s="5">
        <f t="shared" si="26"/>
        <v>6633.2710000000006</v>
      </c>
      <c r="K55" s="5">
        <f t="shared" si="26"/>
        <v>7005.77</v>
      </c>
      <c r="L55" s="5">
        <f t="shared" si="26"/>
        <v>5493.7669999999998</v>
      </c>
      <c r="M55" s="5">
        <f t="shared" si="26"/>
        <v>5843.8289999999997</v>
      </c>
      <c r="N55" s="5">
        <f t="shared" si="26"/>
        <v>6493.2610000000004</v>
      </c>
      <c r="O55" s="5">
        <f t="shared" si="26"/>
        <v>7017.0389999999998</v>
      </c>
      <c r="P55" s="5">
        <f t="shared" si="26"/>
        <v>5745.1759999999995</v>
      </c>
      <c r="Q55" s="5">
        <f t="shared" si="26"/>
        <v>5063.0030000000006</v>
      </c>
      <c r="R55" s="5">
        <f t="shared" si="26"/>
        <v>5258.6810000000005</v>
      </c>
      <c r="S55" s="5">
        <f t="shared" si="26"/>
        <v>6045.3389999999999</v>
      </c>
      <c r="T55" s="5">
        <f t="shared" si="26"/>
        <v>6021.9009999999998</v>
      </c>
      <c r="U55" s="5">
        <f t="shared" si="26"/>
        <v>5847.0039999999999</v>
      </c>
      <c r="V55" s="5">
        <f t="shared" si="26"/>
        <v>5811.4179999999997</v>
      </c>
      <c r="W55" s="5">
        <f t="shared" si="26"/>
        <v>5298.4269999999997</v>
      </c>
    </row>
    <row r="56" spans="2:23" outlineLevel="1" x14ac:dyDescent="0.2">
      <c r="B56" s="15" t="s">
        <v>9</v>
      </c>
      <c r="C56" s="19">
        <f t="shared" ref="C56:W56" si="27">SUM(C46:C55)</f>
        <v>987735.75</v>
      </c>
      <c r="D56" s="19">
        <f t="shared" si="27"/>
        <v>984302.57799999998</v>
      </c>
      <c r="E56" s="19">
        <f t="shared" si="27"/>
        <v>1018009.478</v>
      </c>
      <c r="F56" s="19">
        <f t="shared" si="27"/>
        <v>1021038.557</v>
      </c>
      <c r="G56" s="19">
        <f t="shared" si="27"/>
        <v>1028699.0960000001</v>
      </c>
      <c r="H56" s="19">
        <f t="shared" si="27"/>
        <v>1032746.6080000002</v>
      </c>
      <c r="I56" s="19">
        <f t="shared" si="27"/>
        <v>1012714.7580000001</v>
      </c>
      <c r="J56" s="19">
        <f t="shared" si="27"/>
        <v>1050705.3150000002</v>
      </c>
      <c r="K56" s="19">
        <f t="shared" si="27"/>
        <v>1029684.5129999999</v>
      </c>
      <c r="L56" s="19">
        <f t="shared" si="27"/>
        <v>1039521.673</v>
      </c>
      <c r="M56" s="19">
        <f t="shared" si="27"/>
        <v>1051696.443</v>
      </c>
      <c r="N56" s="19">
        <f t="shared" si="27"/>
        <v>1040662.691</v>
      </c>
      <c r="O56" s="19">
        <f t="shared" si="27"/>
        <v>1036042.0380000001</v>
      </c>
      <c r="P56" s="19">
        <f t="shared" si="27"/>
        <v>1054458.5459999999</v>
      </c>
      <c r="Q56" s="19">
        <f t="shared" si="27"/>
        <v>1028241.9220000001</v>
      </c>
      <c r="R56" s="19">
        <f t="shared" si="27"/>
        <v>1052524.2830000001</v>
      </c>
      <c r="S56" s="19">
        <f t="shared" si="27"/>
        <v>1085699.5549999999</v>
      </c>
      <c r="T56" s="19">
        <f t="shared" si="27"/>
        <v>1090479.257</v>
      </c>
      <c r="U56" s="19">
        <f t="shared" si="27"/>
        <v>1102712.3269999998</v>
      </c>
      <c r="V56" s="19">
        <f t="shared" si="27"/>
        <v>1115138.094</v>
      </c>
      <c r="W56" s="19">
        <f t="shared" si="27"/>
        <v>928165.64599999995</v>
      </c>
    </row>
    <row r="57" spans="2:23" outlineLevel="1" x14ac:dyDescent="0.2">
      <c r="B57" s="26" t="s">
        <v>91</v>
      </c>
      <c r="C57" s="25">
        <f t="shared" ref="C57:W57" si="28">C56/C37/1000</f>
        <v>2.1639892538339099E-3</v>
      </c>
      <c r="D57" s="25">
        <f t="shared" si="28"/>
        <v>2.1449914480253622E-3</v>
      </c>
      <c r="E57" s="25">
        <f t="shared" si="28"/>
        <v>2.1292171934988182E-3</v>
      </c>
      <c r="F57" s="25">
        <f t="shared" si="28"/>
        <v>2.1125492109687395E-3</v>
      </c>
      <c r="G57" s="25">
        <f t="shared" si="28"/>
        <v>2.1034542365140308E-3</v>
      </c>
      <c r="H57" s="25">
        <f t="shared" si="28"/>
        <v>2.0912195800132493E-3</v>
      </c>
      <c r="I57" s="25">
        <f t="shared" si="28"/>
        <v>2.076187433192146E-3</v>
      </c>
      <c r="J57" s="25">
        <f t="shared" si="28"/>
        <v>2.0630497858056722E-3</v>
      </c>
      <c r="K57" s="25">
        <f t="shared" si="28"/>
        <v>2.0446029325522394E-3</v>
      </c>
      <c r="L57" s="25">
        <f t="shared" si="28"/>
        <v>2.0320970592334923E-3</v>
      </c>
      <c r="M57" s="25">
        <f t="shared" si="28"/>
        <v>2.0208721017896908E-3</v>
      </c>
      <c r="N57" s="25">
        <f t="shared" si="28"/>
        <v>2.0080975411158335E-3</v>
      </c>
      <c r="O57" s="25">
        <f t="shared" si="28"/>
        <v>1.9976582101959447E-3</v>
      </c>
      <c r="P57" s="25">
        <f t="shared" si="28"/>
        <v>1.9858741397314611E-3</v>
      </c>
      <c r="Q57" s="25">
        <f t="shared" si="28"/>
        <v>1.9810372671167031E-3</v>
      </c>
      <c r="R57" s="25">
        <f t="shared" si="28"/>
        <v>1.9666047421074096E-3</v>
      </c>
      <c r="S57" s="25">
        <f t="shared" si="28"/>
        <v>1.959255233604055E-3</v>
      </c>
      <c r="T57" s="25">
        <f t="shared" si="28"/>
        <v>1.952246658644534E-3</v>
      </c>
      <c r="U57" s="25">
        <f t="shared" si="28"/>
        <v>1.9410942931435431E-3</v>
      </c>
      <c r="V57" s="25">
        <f t="shared" si="28"/>
        <v>1.9256241037008074E-3</v>
      </c>
      <c r="W57" s="25">
        <f t="shared" si="28"/>
        <v>1.9171086733784587E-3</v>
      </c>
    </row>
    <row r="58" spans="2:23" outlineLevel="1" x14ac:dyDescent="0.2"/>
    <row r="59" spans="2:23" outlineLevel="1" x14ac:dyDescent="0.2">
      <c r="B59" s="4" t="s">
        <v>18</v>
      </c>
      <c r="C59" s="11">
        <f t="shared" ref="C59:W59" si="29">IFERROR(C46/C56,0)</f>
        <v>0</v>
      </c>
      <c r="D59" s="11">
        <f t="shared" si="29"/>
        <v>0</v>
      </c>
      <c r="E59" s="11">
        <f t="shared" si="29"/>
        <v>0</v>
      </c>
      <c r="F59" s="11">
        <f t="shared" si="29"/>
        <v>0</v>
      </c>
      <c r="G59" s="11">
        <f t="shared" si="29"/>
        <v>0</v>
      </c>
      <c r="H59" s="11">
        <f t="shared" si="29"/>
        <v>0</v>
      </c>
      <c r="I59" s="11">
        <f t="shared" si="29"/>
        <v>0</v>
      </c>
      <c r="J59" s="11">
        <f t="shared" si="29"/>
        <v>0</v>
      </c>
      <c r="K59" s="11">
        <f t="shared" si="29"/>
        <v>0</v>
      </c>
      <c r="L59" s="11">
        <f t="shared" si="29"/>
        <v>0</v>
      </c>
      <c r="M59" s="11">
        <f t="shared" si="29"/>
        <v>0</v>
      </c>
      <c r="N59" s="11">
        <f t="shared" si="29"/>
        <v>0</v>
      </c>
      <c r="O59" s="11">
        <f t="shared" si="29"/>
        <v>0</v>
      </c>
      <c r="P59" s="11">
        <f t="shared" si="29"/>
        <v>0</v>
      </c>
      <c r="Q59" s="11">
        <f t="shared" si="29"/>
        <v>0</v>
      </c>
      <c r="R59" s="11">
        <f t="shared" si="29"/>
        <v>0</v>
      </c>
      <c r="S59" s="11">
        <f t="shared" si="29"/>
        <v>0</v>
      </c>
      <c r="T59" s="11">
        <f t="shared" si="29"/>
        <v>0</v>
      </c>
      <c r="U59" s="11">
        <f t="shared" si="29"/>
        <v>0</v>
      </c>
      <c r="V59" s="11">
        <f t="shared" si="29"/>
        <v>0</v>
      </c>
      <c r="W59" s="11">
        <f t="shared" si="29"/>
        <v>0</v>
      </c>
    </row>
    <row r="60" spans="2:23" outlineLevel="1" x14ac:dyDescent="0.2">
      <c r="B60" s="4" t="s">
        <v>19</v>
      </c>
      <c r="C60" s="11">
        <f t="shared" ref="C60:W60" si="30">IFERROR(C47/C56,0)</f>
        <v>0</v>
      </c>
      <c r="D60" s="11">
        <f t="shared" si="30"/>
        <v>0</v>
      </c>
      <c r="E60" s="11">
        <f t="shared" si="30"/>
        <v>0</v>
      </c>
      <c r="F60" s="11">
        <f t="shared" si="30"/>
        <v>0</v>
      </c>
      <c r="G60" s="11">
        <f t="shared" si="30"/>
        <v>0</v>
      </c>
      <c r="H60" s="11">
        <f t="shared" si="30"/>
        <v>0</v>
      </c>
      <c r="I60" s="11">
        <f t="shared" si="30"/>
        <v>0</v>
      </c>
      <c r="J60" s="11">
        <f t="shared" si="30"/>
        <v>0</v>
      </c>
      <c r="K60" s="11">
        <f t="shared" si="30"/>
        <v>0</v>
      </c>
      <c r="L60" s="11">
        <f t="shared" si="30"/>
        <v>0</v>
      </c>
      <c r="M60" s="11">
        <f t="shared" si="30"/>
        <v>0</v>
      </c>
      <c r="N60" s="11">
        <f t="shared" si="30"/>
        <v>0</v>
      </c>
      <c r="O60" s="11">
        <f t="shared" si="30"/>
        <v>0</v>
      </c>
      <c r="P60" s="11">
        <f t="shared" si="30"/>
        <v>0</v>
      </c>
      <c r="Q60" s="11">
        <f t="shared" si="30"/>
        <v>0</v>
      </c>
      <c r="R60" s="11">
        <f t="shared" si="30"/>
        <v>0</v>
      </c>
      <c r="S60" s="11">
        <f t="shared" si="30"/>
        <v>0</v>
      </c>
      <c r="T60" s="11">
        <f t="shared" si="30"/>
        <v>0</v>
      </c>
      <c r="U60" s="11">
        <f t="shared" si="30"/>
        <v>0</v>
      </c>
      <c r="V60" s="11">
        <f t="shared" si="30"/>
        <v>0</v>
      </c>
      <c r="W60" s="11">
        <f t="shared" si="30"/>
        <v>0</v>
      </c>
    </row>
    <row r="61" spans="2:23" outlineLevel="1" x14ac:dyDescent="0.2">
      <c r="B61" s="4" t="s">
        <v>16</v>
      </c>
      <c r="C61" s="11">
        <f t="shared" ref="C61:W61" si="31">IFERROR(C48/C56,0)</f>
        <v>1.2969987165089448E-2</v>
      </c>
      <c r="D61" s="11">
        <f t="shared" si="31"/>
        <v>1.3999196291854069E-2</v>
      </c>
      <c r="E61" s="11">
        <f t="shared" si="31"/>
        <v>1.4758801685734402E-2</v>
      </c>
      <c r="F61" s="11">
        <f t="shared" si="31"/>
        <v>1.5143993235115408E-2</v>
      </c>
      <c r="G61" s="11">
        <f t="shared" si="31"/>
        <v>1.376751574398195E-2</v>
      </c>
      <c r="H61" s="11">
        <f t="shared" si="31"/>
        <v>1.5056068816446789E-2</v>
      </c>
      <c r="I61" s="11">
        <f t="shared" si="31"/>
        <v>9.0866425390830514E-3</v>
      </c>
      <c r="J61" s="11">
        <f t="shared" si="31"/>
        <v>8.9799022288185506E-3</v>
      </c>
      <c r="K61" s="11">
        <f t="shared" si="31"/>
        <v>9.0263433922308598E-3</v>
      </c>
      <c r="L61" s="11">
        <f t="shared" si="31"/>
        <v>9.3462851736040731E-3</v>
      </c>
      <c r="M61" s="11">
        <f t="shared" si="31"/>
        <v>9.8842865440783856E-3</v>
      </c>
      <c r="N61" s="11">
        <f t="shared" si="31"/>
        <v>1.0656594202818405E-2</v>
      </c>
      <c r="O61" s="11">
        <f t="shared" si="31"/>
        <v>1.08117717130702E-2</v>
      </c>
      <c r="P61" s="11">
        <f t="shared" si="31"/>
        <v>1.1562727663643973E-2</v>
      </c>
      <c r="Q61" s="11">
        <f t="shared" si="31"/>
        <v>1.2402001637120569E-2</v>
      </c>
      <c r="R61" s="11">
        <f t="shared" si="31"/>
        <v>1.3161491115925161E-2</v>
      </c>
      <c r="S61" s="11">
        <f t="shared" si="31"/>
        <v>1.2831136326660832E-2</v>
      </c>
      <c r="T61" s="11">
        <f t="shared" si="31"/>
        <v>1.3151070878187277E-2</v>
      </c>
      <c r="U61" s="11">
        <f t="shared" si="31"/>
        <v>1.3977399746615875E-2</v>
      </c>
      <c r="V61" s="11">
        <f t="shared" si="31"/>
        <v>1.2658647458957671E-2</v>
      </c>
      <c r="W61" s="11">
        <f t="shared" si="31"/>
        <v>1.4008803338105882E-2</v>
      </c>
    </row>
    <row r="62" spans="2:23" outlineLevel="1" x14ac:dyDescent="0.2">
      <c r="B62" s="4" t="s">
        <v>21</v>
      </c>
      <c r="C62" s="11">
        <f t="shared" ref="C62:W62" si="32">IFERROR(C49/C56,0)</f>
        <v>0</v>
      </c>
      <c r="D62" s="11">
        <f t="shared" si="32"/>
        <v>0</v>
      </c>
      <c r="E62" s="11">
        <f t="shared" si="32"/>
        <v>0</v>
      </c>
      <c r="F62" s="11">
        <f t="shared" si="32"/>
        <v>0</v>
      </c>
      <c r="G62" s="11">
        <f t="shared" si="32"/>
        <v>0</v>
      </c>
      <c r="H62" s="11">
        <f t="shared" si="32"/>
        <v>0</v>
      </c>
      <c r="I62" s="11">
        <f t="shared" si="32"/>
        <v>0</v>
      </c>
      <c r="J62" s="11">
        <f t="shared" si="32"/>
        <v>0</v>
      </c>
      <c r="K62" s="11">
        <f t="shared" si="32"/>
        <v>0</v>
      </c>
      <c r="L62" s="11">
        <f t="shared" si="32"/>
        <v>0</v>
      </c>
      <c r="M62" s="11">
        <f t="shared" si="32"/>
        <v>0</v>
      </c>
      <c r="N62" s="11">
        <f t="shared" si="32"/>
        <v>0</v>
      </c>
      <c r="O62" s="11">
        <f t="shared" si="32"/>
        <v>0</v>
      </c>
      <c r="P62" s="11">
        <f t="shared" si="32"/>
        <v>0</v>
      </c>
      <c r="Q62" s="11">
        <f t="shared" si="32"/>
        <v>0</v>
      </c>
      <c r="R62" s="11">
        <f t="shared" si="32"/>
        <v>0</v>
      </c>
      <c r="S62" s="11">
        <f t="shared" si="32"/>
        <v>0</v>
      </c>
      <c r="T62" s="11">
        <f t="shared" si="32"/>
        <v>0</v>
      </c>
      <c r="U62" s="11">
        <f t="shared" si="32"/>
        <v>0</v>
      </c>
      <c r="V62" s="11">
        <f t="shared" si="32"/>
        <v>0</v>
      </c>
      <c r="W62" s="11">
        <f t="shared" si="32"/>
        <v>0</v>
      </c>
    </row>
    <row r="63" spans="2:23" outlineLevel="1" x14ac:dyDescent="0.2">
      <c r="B63" s="4" t="s">
        <v>20</v>
      </c>
      <c r="C63" s="11">
        <f t="shared" ref="C63:W63" si="33">IFERROR(C50/C56,0)</f>
        <v>0.97838927769902029</v>
      </c>
      <c r="D63" s="11">
        <f t="shared" si="33"/>
        <v>0.97716478397763595</v>
      </c>
      <c r="E63" s="11">
        <f t="shared" si="33"/>
        <v>0.97910238022361518</v>
      </c>
      <c r="F63" s="11">
        <f t="shared" si="33"/>
        <v>0.97910744128735183</v>
      </c>
      <c r="G63" s="11">
        <f t="shared" si="33"/>
        <v>0.98066786091547209</v>
      </c>
      <c r="H63" s="11">
        <f t="shared" si="33"/>
        <v>0.97580774334530651</v>
      </c>
      <c r="I63" s="11">
        <f t="shared" si="33"/>
        <v>0.97955414114741268</v>
      </c>
      <c r="J63" s="11">
        <f t="shared" si="33"/>
        <v>0.96214561168370971</v>
      </c>
      <c r="K63" s="11">
        <f t="shared" si="33"/>
        <v>0.95936021230611646</v>
      </c>
      <c r="L63" s="11">
        <f t="shared" si="33"/>
        <v>0.9586207742298799</v>
      </c>
      <c r="M63" s="11">
        <f t="shared" si="33"/>
        <v>0.95281816313987477</v>
      </c>
      <c r="N63" s="11">
        <f t="shared" si="33"/>
        <v>0.93700640700685978</v>
      </c>
      <c r="O63" s="11">
        <f t="shared" si="33"/>
        <v>0.93498885901384632</v>
      </c>
      <c r="P63" s="11">
        <f t="shared" si="33"/>
        <v>0.93995044732654676</v>
      </c>
      <c r="Q63" s="11">
        <f t="shared" si="33"/>
        <v>0.93567175332499219</v>
      </c>
      <c r="R63" s="11">
        <f t="shared" si="33"/>
        <v>0.98121803333253832</v>
      </c>
      <c r="S63" s="11">
        <f t="shared" si="33"/>
        <v>0.98120571210881635</v>
      </c>
      <c r="T63" s="11">
        <f t="shared" si="33"/>
        <v>0.98106296853659458</v>
      </c>
      <c r="U63" s="11">
        <f t="shared" si="33"/>
        <v>0.98055290987964094</v>
      </c>
      <c r="V63" s="11">
        <f t="shared" si="33"/>
        <v>0.98202555619985843</v>
      </c>
      <c r="W63" s="11">
        <f t="shared" si="33"/>
        <v>0.98021955770597435</v>
      </c>
    </row>
    <row r="64" spans="2:23" outlineLevel="1" x14ac:dyDescent="0.2">
      <c r="B64" s="4" t="s">
        <v>0</v>
      </c>
      <c r="C64" s="11">
        <f t="shared" ref="C64:W64" si="34">IFERROR(C51/C56,0)</f>
        <v>0</v>
      </c>
      <c r="D64" s="11">
        <f t="shared" si="34"/>
        <v>0</v>
      </c>
      <c r="E64" s="11">
        <f t="shared" si="34"/>
        <v>0</v>
      </c>
      <c r="F64" s="11">
        <f t="shared" si="34"/>
        <v>0</v>
      </c>
      <c r="G64" s="11">
        <f t="shared" si="34"/>
        <v>0</v>
      </c>
      <c r="H64" s="11">
        <f t="shared" si="34"/>
        <v>4.5853057887748575E-3</v>
      </c>
      <c r="I64" s="11">
        <f t="shared" si="34"/>
        <v>4.6619000688049601E-3</v>
      </c>
      <c r="J64" s="11">
        <f t="shared" si="34"/>
        <v>2.1514667982811143E-2</v>
      </c>
      <c r="K64" s="11">
        <f t="shared" si="34"/>
        <v>2.374184489652512E-2</v>
      </c>
      <c r="L64" s="11">
        <f t="shared" si="34"/>
        <v>2.5852956891645303E-2</v>
      </c>
      <c r="M64" s="11">
        <f t="shared" si="34"/>
        <v>3.0793889449334196E-2</v>
      </c>
      <c r="N64" s="11">
        <f t="shared" si="34"/>
        <v>4.5192236069122226E-2</v>
      </c>
      <c r="O64" s="11">
        <f t="shared" si="34"/>
        <v>4.6723249853303735E-2</v>
      </c>
      <c r="P64" s="11">
        <f t="shared" si="34"/>
        <v>4.2543572879345806E-2</v>
      </c>
      <c r="Q64" s="11">
        <f t="shared" si="34"/>
        <v>4.5890153854279435E-2</v>
      </c>
      <c r="R64" s="11">
        <f t="shared" si="34"/>
        <v>0</v>
      </c>
      <c r="S64" s="11">
        <f t="shared" si="34"/>
        <v>0</v>
      </c>
      <c r="T64" s="11">
        <f t="shared" si="34"/>
        <v>0</v>
      </c>
      <c r="U64" s="11">
        <f t="shared" si="34"/>
        <v>0</v>
      </c>
      <c r="V64" s="11">
        <f t="shared" si="34"/>
        <v>0</v>
      </c>
      <c r="W64" s="11">
        <f t="shared" si="34"/>
        <v>0</v>
      </c>
    </row>
    <row r="65" spans="1:28" outlineLevel="1" x14ac:dyDescent="0.2">
      <c r="B65" s="4" t="s">
        <v>22</v>
      </c>
      <c r="C65" s="11">
        <f t="shared" ref="C65:W65" si="35">IFERROR(C52/C56,0)</f>
        <v>0</v>
      </c>
      <c r="D65" s="11">
        <f t="shared" si="35"/>
        <v>0</v>
      </c>
      <c r="E65" s="11">
        <f t="shared" si="35"/>
        <v>0</v>
      </c>
      <c r="F65" s="11">
        <f t="shared" si="35"/>
        <v>0</v>
      </c>
      <c r="G65" s="11">
        <f t="shared" si="35"/>
        <v>0</v>
      </c>
      <c r="H65" s="11">
        <f t="shared" si="35"/>
        <v>0</v>
      </c>
      <c r="I65" s="11">
        <f t="shared" si="35"/>
        <v>0</v>
      </c>
      <c r="J65" s="11">
        <f t="shared" si="35"/>
        <v>0</v>
      </c>
      <c r="K65" s="11">
        <f t="shared" si="35"/>
        <v>0</v>
      </c>
      <c r="L65" s="11">
        <f t="shared" si="35"/>
        <v>0</v>
      </c>
      <c r="M65" s="11">
        <f t="shared" si="35"/>
        <v>0</v>
      </c>
      <c r="N65" s="11">
        <f t="shared" si="35"/>
        <v>0</v>
      </c>
      <c r="O65" s="11">
        <f t="shared" si="35"/>
        <v>0</v>
      </c>
      <c r="P65" s="11">
        <f t="shared" si="35"/>
        <v>0</v>
      </c>
      <c r="Q65" s="11">
        <f t="shared" si="35"/>
        <v>0</v>
      </c>
      <c r="R65" s="11">
        <f t="shared" si="35"/>
        <v>0</v>
      </c>
      <c r="S65" s="11">
        <f t="shared" si="35"/>
        <v>0</v>
      </c>
      <c r="T65" s="11">
        <f t="shared" si="35"/>
        <v>0</v>
      </c>
      <c r="U65" s="11">
        <f t="shared" si="35"/>
        <v>0</v>
      </c>
      <c r="V65" s="11">
        <f t="shared" si="35"/>
        <v>0</v>
      </c>
      <c r="W65" s="11">
        <f t="shared" si="35"/>
        <v>0</v>
      </c>
    </row>
    <row r="66" spans="1:28" outlineLevel="1" x14ac:dyDescent="0.2">
      <c r="B66" s="4" t="s">
        <v>23</v>
      </c>
      <c r="C66" s="11">
        <f t="shared" ref="C66:W66" si="36">IFERROR(C53/C56,0)</f>
        <v>9.9375263070107566E-4</v>
      </c>
      <c r="D66" s="11">
        <f t="shared" si="36"/>
        <v>1.027866859859022E-3</v>
      </c>
      <c r="E66" s="11">
        <f t="shared" si="36"/>
        <v>8.5076319888644501E-4</v>
      </c>
      <c r="F66" s="11">
        <f t="shared" si="36"/>
        <v>8.6829434003440865E-4</v>
      </c>
      <c r="G66" s="11">
        <f t="shared" si="36"/>
        <v>9.1966834974257616E-4</v>
      </c>
      <c r="H66" s="11">
        <f t="shared" si="36"/>
        <v>1.0606648247640622E-3</v>
      </c>
      <c r="I66" s="11">
        <f t="shared" si="36"/>
        <v>1.1886515827786521E-3</v>
      </c>
      <c r="J66" s="11">
        <f t="shared" si="36"/>
        <v>1.0466578823768486E-3</v>
      </c>
      <c r="K66" s="11">
        <f t="shared" si="36"/>
        <v>1.0677969670502367E-3</v>
      </c>
      <c r="L66" s="11">
        <f t="shared" si="36"/>
        <v>8.950847530814301E-4</v>
      </c>
      <c r="M66" s="11">
        <f t="shared" si="36"/>
        <v>9.4708697231944521E-4</v>
      </c>
      <c r="N66" s="11">
        <f t="shared" si="36"/>
        <v>9.0521838454185534E-4</v>
      </c>
      <c r="O66" s="11">
        <f t="shared" si="36"/>
        <v>7.0319057845025386E-4</v>
      </c>
      <c r="P66" s="11">
        <f t="shared" si="36"/>
        <v>4.9479138082683823E-4</v>
      </c>
      <c r="Q66" s="11">
        <f t="shared" si="36"/>
        <v>1.1121497534118238E-3</v>
      </c>
      <c r="R66" s="11">
        <f t="shared" si="36"/>
        <v>6.2421932739389343E-4</v>
      </c>
      <c r="S66" s="11">
        <f t="shared" si="36"/>
        <v>3.9500062243278718E-4</v>
      </c>
      <c r="T66" s="11">
        <f t="shared" si="36"/>
        <v>2.6370882174423606E-4</v>
      </c>
      <c r="U66" s="11">
        <f t="shared" si="36"/>
        <v>1.6730655446821718E-4</v>
      </c>
      <c r="V66" s="11">
        <f t="shared" si="36"/>
        <v>1.0440769679239385E-4</v>
      </c>
      <c r="W66" s="11">
        <f t="shared" si="36"/>
        <v>6.3146056151274529E-5</v>
      </c>
    </row>
    <row r="67" spans="1:28" outlineLevel="1" x14ac:dyDescent="0.2">
      <c r="B67" s="4" t="s">
        <v>17</v>
      </c>
      <c r="C67" s="11">
        <f t="shared" ref="C67:W67" si="37">IFERROR(C54/C56,0)</f>
        <v>0</v>
      </c>
      <c r="D67" s="11">
        <f t="shared" si="37"/>
        <v>0</v>
      </c>
      <c r="E67" s="11">
        <f t="shared" si="37"/>
        <v>0</v>
      </c>
      <c r="F67" s="11">
        <f t="shared" si="37"/>
        <v>0</v>
      </c>
      <c r="G67" s="11">
        <f t="shared" si="37"/>
        <v>0</v>
      </c>
      <c r="H67" s="11">
        <f t="shared" si="37"/>
        <v>0</v>
      </c>
      <c r="I67" s="11">
        <f t="shared" si="37"/>
        <v>0</v>
      </c>
      <c r="J67" s="11">
        <f t="shared" si="37"/>
        <v>0</v>
      </c>
      <c r="K67" s="11">
        <f t="shared" si="37"/>
        <v>0</v>
      </c>
      <c r="L67" s="11">
        <f t="shared" si="37"/>
        <v>0</v>
      </c>
      <c r="M67" s="11">
        <f t="shared" si="37"/>
        <v>0</v>
      </c>
      <c r="N67" s="11">
        <f t="shared" si="37"/>
        <v>0</v>
      </c>
      <c r="O67" s="11">
        <f t="shared" si="37"/>
        <v>0</v>
      </c>
      <c r="P67" s="11">
        <f t="shared" si="37"/>
        <v>0</v>
      </c>
      <c r="Q67" s="11">
        <f t="shared" si="37"/>
        <v>0</v>
      </c>
      <c r="R67" s="11">
        <f t="shared" si="37"/>
        <v>0</v>
      </c>
      <c r="S67" s="11">
        <f t="shared" si="37"/>
        <v>0</v>
      </c>
      <c r="T67" s="11">
        <f t="shared" si="37"/>
        <v>0</v>
      </c>
      <c r="U67" s="11">
        <f t="shared" si="37"/>
        <v>0</v>
      </c>
      <c r="V67" s="11">
        <f t="shared" si="37"/>
        <v>0</v>
      </c>
      <c r="W67" s="11">
        <f t="shared" si="37"/>
        <v>0</v>
      </c>
    </row>
    <row r="68" spans="1:28" outlineLevel="1" x14ac:dyDescent="0.2">
      <c r="B68" s="4" t="s">
        <v>1</v>
      </c>
      <c r="C68" s="11">
        <f t="shared" ref="C68:W68" si="38">IFERROR(C55/C56,0)</f>
        <v>7.6469825051892681E-3</v>
      </c>
      <c r="D68" s="11">
        <f t="shared" si="38"/>
        <v>7.8081528706511229E-3</v>
      </c>
      <c r="E68" s="11">
        <f t="shared" si="38"/>
        <v>5.2880548917639842E-3</v>
      </c>
      <c r="F68" s="11">
        <f t="shared" si="38"/>
        <v>4.8802711374982873E-3</v>
      </c>
      <c r="G68" s="11">
        <f t="shared" si="38"/>
        <v>4.6449549908032569E-3</v>
      </c>
      <c r="H68" s="11">
        <f t="shared" si="38"/>
        <v>3.4902172247076499E-3</v>
      </c>
      <c r="I68" s="11">
        <f t="shared" si="38"/>
        <v>5.5086646619205279E-3</v>
      </c>
      <c r="J68" s="11">
        <f t="shared" si="38"/>
        <v>6.3131602222836376E-3</v>
      </c>
      <c r="K68" s="11">
        <f t="shared" si="38"/>
        <v>6.8038024380774591E-3</v>
      </c>
      <c r="L68" s="11">
        <f t="shared" si="38"/>
        <v>5.2848989517893389E-3</v>
      </c>
      <c r="M68" s="11">
        <f t="shared" si="38"/>
        <v>5.5565738943932136E-3</v>
      </c>
      <c r="N68" s="11">
        <f t="shared" si="38"/>
        <v>6.2395443366576892E-3</v>
      </c>
      <c r="O68" s="11">
        <f t="shared" si="38"/>
        <v>6.7729288413295053E-3</v>
      </c>
      <c r="P68" s="11">
        <f t="shared" si="38"/>
        <v>5.4484607496367151E-3</v>
      </c>
      <c r="Q68" s="11">
        <f t="shared" si="38"/>
        <v>4.9239414301958401E-3</v>
      </c>
      <c r="R68" s="11">
        <f t="shared" si="38"/>
        <v>4.9962562241426221E-3</v>
      </c>
      <c r="S68" s="11">
        <f t="shared" si="38"/>
        <v>5.5681509420900518E-3</v>
      </c>
      <c r="T68" s="11">
        <f t="shared" si="38"/>
        <v>5.5222517634739383E-3</v>
      </c>
      <c r="U68" s="11">
        <f t="shared" si="38"/>
        <v>5.3023838192751069E-3</v>
      </c>
      <c r="V68" s="11">
        <f t="shared" si="38"/>
        <v>5.2113886443915167E-3</v>
      </c>
      <c r="W68" s="11">
        <f t="shared" si="38"/>
        <v>5.7084928997684532E-3</v>
      </c>
    </row>
    <row r="69" spans="1:28" x14ac:dyDescent="0.2">
      <c r="B69" s="15"/>
      <c r="C69" s="10"/>
      <c r="D69" s="10"/>
      <c r="E69" s="10"/>
      <c r="F69" s="10"/>
      <c r="G69" s="10"/>
      <c r="H69" s="10"/>
      <c r="I69" s="10"/>
      <c r="J69" s="10"/>
      <c r="K69" s="10"/>
      <c r="L69" s="10"/>
      <c r="M69" s="10"/>
      <c r="N69" s="10"/>
      <c r="O69" s="10"/>
      <c r="P69" s="10"/>
      <c r="Q69" s="10"/>
      <c r="R69" s="10"/>
      <c r="S69" s="10"/>
      <c r="T69" s="10"/>
      <c r="U69" s="10"/>
      <c r="V69" s="10"/>
      <c r="W69" s="10"/>
    </row>
    <row r="71" spans="1:28" s="33" customFormat="1" x14ac:dyDescent="0.2">
      <c r="A71" s="32" t="s">
        <v>84</v>
      </c>
      <c r="Z71" s="34"/>
    </row>
    <row r="72" spans="1:28" outlineLevel="1" x14ac:dyDescent="0.2">
      <c r="B72" s="20" t="s">
        <v>88</v>
      </c>
      <c r="C72" s="5">
        <f>[1]Passenger1!C$33</f>
        <v>311430.81680099998</v>
      </c>
      <c r="D72" s="5">
        <f>[1]Passenger1!D$33</f>
        <v>311275.59905299998</v>
      </c>
      <c r="E72" s="5">
        <f>[1]Passenger1!E$33</f>
        <v>321777.35978100001</v>
      </c>
      <c r="F72" s="5">
        <f>[1]Passenger1!F$33</f>
        <v>322256.41155199998</v>
      </c>
      <c r="G72" s="5">
        <f>[1]Passenger1!G$33</f>
        <v>322404.15122399997</v>
      </c>
      <c r="H72" s="5">
        <f>[1]Passenger1!H$33</f>
        <v>321214.13972199999</v>
      </c>
      <c r="I72" s="5">
        <f>[1]Passenger1!I$33</f>
        <v>317063.16433900001</v>
      </c>
      <c r="J72" s="5">
        <f>[1]Passenger1!J$33</f>
        <v>327975.16368200001</v>
      </c>
      <c r="K72" s="5">
        <f>[1]Passenger1!K$33</f>
        <v>321261.85104799998</v>
      </c>
      <c r="L72" s="5">
        <f>[1]Passenger1!L$33</f>
        <v>322826.684014</v>
      </c>
      <c r="M72" s="5">
        <f>[1]Passenger1!M$33</f>
        <v>322099.16097199998</v>
      </c>
      <c r="N72" s="5">
        <f>[1]Passenger1!N$33</f>
        <v>314700.49289499997</v>
      </c>
      <c r="O72" s="5">
        <f>[1]Passenger1!O$33</f>
        <v>310693.19359899999</v>
      </c>
      <c r="P72" s="5">
        <f>[1]Passenger1!P$33</f>
        <v>311549.78181999997</v>
      </c>
      <c r="Q72" s="5">
        <f>[1]Passenger1!Q$33</f>
        <v>297457.26598299999</v>
      </c>
      <c r="R72" s="5">
        <f>[1]Passenger1!R$33</f>
        <v>300410.78618200001</v>
      </c>
      <c r="S72" s="5">
        <f>[1]Passenger1!S$33</f>
        <v>299855.66493099998</v>
      </c>
      <c r="T72" s="5">
        <f>[1]Passenger1!T$33</f>
        <v>292861.03225300001</v>
      </c>
      <c r="U72" s="5">
        <f>[1]Passenger1!U$33</f>
        <v>287583.85478699999</v>
      </c>
      <c r="V72" s="5">
        <f>[1]Passenger1!V$33</f>
        <v>285659.70297799999</v>
      </c>
      <c r="W72" s="5">
        <f>[1]Passenger1!W$33</f>
        <v>229350.190519</v>
      </c>
      <c r="Z72" s="21" t="s">
        <v>26</v>
      </c>
      <c r="AB72"/>
    </row>
    <row r="73" spans="1:28" outlineLevel="1" x14ac:dyDescent="0.2">
      <c r="B73" s="7" t="s">
        <v>89</v>
      </c>
      <c r="C73" s="5">
        <f>[1]Passenger4!C$11</f>
        <v>848.34199999999998</v>
      </c>
      <c r="D73" s="5">
        <f>[1]Passenger4!D$11</f>
        <v>865.14700000000005</v>
      </c>
      <c r="E73" s="5">
        <f>[1]Passenger4!E$11</f>
        <v>918.88900000000001</v>
      </c>
      <c r="F73" s="5">
        <f>[1]Passenger4!F$11</f>
        <v>866.38699999999994</v>
      </c>
      <c r="G73" s="5">
        <f>[1]Passenger4!G$11</f>
        <v>825.91700000000003</v>
      </c>
      <c r="H73" s="5">
        <f>[1]Passenger4!H$11</f>
        <v>845.50300000000004</v>
      </c>
      <c r="I73" s="5">
        <f>[1]Passenger4!I$11</f>
        <v>865.79399999999998</v>
      </c>
      <c r="J73" s="5">
        <f>[1]Passenger4!J$11</f>
        <v>881.36</v>
      </c>
      <c r="K73" s="5">
        <f>[1]Passenger4!K$11</f>
        <v>914.09400000000005</v>
      </c>
      <c r="L73" s="5">
        <f>[1]Passenger4!L$11</f>
        <v>759.89300000000003</v>
      </c>
      <c r="M73" s="5">
        <f>[1]Passenger4!M$11</f>
        <v>703.86</v>
      </c>
      <c r="N73" s="5">
        <f>[1]Passenger4!N$11</f>
        <v>698.97799999999995</v>
      </c>
      <c r="O73" s="5">
        <f>[1]Passenger4!O$11</f>
        <v>747.51</v>
      </c>
      <c r="P73" s="5">
        <f>[1]Passenger4!P$11</f>
        <v>765.101</v>
      </c>
      <c r="Q73" s="5">
        <f>[1]Passenger4!Q$11</f>
        <v>757.08500000000004</v>
      </c>
      <c r="R73" s="5">
        <f>[1]Passenger4!R$11</f>
        <v>721.08600000000001</v>
      </c>
      <c r="S73" s="5">
        <f>[1]Passenger4!S$11</f>
        <v>659.14599999999996</v>
      </c>
      <c r="T73" s="5">
        <f>[1]Passenger4!T$11</f>
        <v>663.84799999999996</v>
      </c>
      <c r="U73" s="5">
        <f>[1]Passenger4!U$11</f>
        <v>622.24</v>
      </c>
      <c r="V73" s="5">
        <f>[1]Passenger4!V$11</f>
        <v>551.87199999999996</v>
      </c>
      <c r="W73" s="5">
        <f>[1]Passenger4!W$11</f>
        <v>379.21300000000002</v>
      </c>
      <c r="Z73" s="21" t="s">
        <v>26</v>
      </c>
      <c r="AB73"/>
    </row>
    <row r="74" spans="1:28" outlineLevel="1" x14ac:dyDescent="0.2">
      <c r="B74" s="7" t="s">
        <v>25</v>
      </c>
      <c r="C74" s="5">
        <f>[1]Passenger4!C$15</f>
        <v>10683.672</v>
      </c>
      <c r="D74" s="5">
        <f>[1]Passenger4!D$15</f>
        <v>10965.949000000001</v>
      </c>
      <c r="E74" s="5">
        <f>[1]Passenger4!E$15</f>
        <v>11010.133</v>
      </c>
      <c r="F74" s="5">
        <f>[1]Passenger4!F$15</f>
        <v>11046.47</v>
      </c>
      <c r="G74" s="5">
        <f>[1]Passenger4!G$15</f>
        <v>11189.549000000001</v>
      </c>
      <c r="H74" s="5">
        <f>[1]Passenger4!H$15</f>
        <v>11123.984</v>
      </c>
      <c r="I74" s="5">
        <f>[1]Passenger4!I$15</f>
        <v>11262.521000000001</v>
      </c>
      <c r="J74" s="5">
        <f>[1]Passenger4!J$15</f>
        <v>11606.775</v>
      </c>
      <c r="K74" s="5">
        <f>[1]Passenger4!K$15</f>
        <v>12000.415999999999</v>
      </c>
      <c r="L74" s="5">
        <f>[1]Passenger4!L$15</f>
        <v>12097.825999999999</v>
      </c>
      <c r="M74" s="5">
        <f>[1]Passenger4!M$15</f>
        <v>12061.093999999999</v>
      </c>
      <c r="N74" s="5">
        <f>[1]Passenger4!N$15</f>
        <v>11913.971</v>
      </c>
      <c r="O74" s="5">
        <f>[1]Passenger4!O$15</f>
        <v>11920.513999999999</v>
      </c>
      <c r="P74" s="5">
        <f>[1]Passenger4!P$15</f>
        <v>12081.436</v>
      </c>
      <c r="Q74" s="5">
        <f>[1]Passenger4!Q$15</f>
        <v>12238.972</v>
      </c>
      <c r="R74" s="5">
        <f>[1]Passenger4!R$15</f>
        <v>12463.897999999999</v>
      </c>
      <c r="S74" s="5">
        <f>[1]Passenger4!S$15</f>
        <v>12524.383</v>
      </c>
      <c r="T74" s="5">
        <f>[1]Passenger4!T$15</f>
        <v>12526.246999999999</v>
      </c>
      <c r="U74" s="5">
        <f>[1]Passenger4!U$15</f>
        <v>12499.4</v>
      </c>
      <c r="V74" s="5">
        <f>[1]Passenger4!V$15</f>
        <v>12230.253000000001</v>
      </c>
      <c r="W74" s="5">
        <f>[1]Passenger4!W$15</f>
        <v>11464.089</v>
      </c>
      <c r="Z74" s="21" t="s">
        <v>26</v>
      </c>
      <c r="AB74"/>
    </row>
    <row r="75" spans="1:28" outlineLevel="1" x14ac:dyDescent="0.2">
      <c r="B75" s="7" t="s">
        <v>30</v>
      </c>
      <c r="C75" s="5">
        <f>[1]Passenger4!C$19</f>
        <v>18426.148000000001</v>
      </c>
      <c r="D75" s="5">
        <f>[1]Passenger4!D$19</f>
        <v>17940.621999999999</v>
      </c>
      <c r="E75" s="5">
        <f>[1]Passenger4!E$19</f>
        <v>18469.137999999999</v>
      </c>
      <c r="F75" s="5">
        <f>[1]Passenger4!F$19</f>
        <v>18433.462</v>
      </c>
      <c r="G75" s="5">
        <f>[1]Passenger4!G$19</f>
        <v>18203.797999999999</v>
      </c>
      <c r="H75" s="5">
        <f>[1]Passenger4!H$19</f>
        <v>18241.198</v>
      </c>
      <c r="I75" s="5">
        <f>[1]Passenger4!I$19</f>
        <v>17781.745999999999</v>
      </c>
      <c r="J75" s="5">
        <f>[1]Passenger4!J$19</f>
        <v>17845.91</v>
      </c>
      <c r="K75" s="5">
        <f>[1]Passenger4!K$19</f>
        <v>16905.085999999999</v>
      </c>
      <c r="L75" s="5">
        <f>[1]Passenger4!L$19</f>
        <v>16848.52</v>
      </c>
      <c r="M75" s="5">
        <f>[1]Passenger4!M$19</f>
        <v>16859.617999999999</v>
      </c>
      <c r="N75" s="5">
        <f>[1]Passenger4!N$19</f>
        <v>16673.659</v>
      </c>
      <c r="O75" s="5">
        <f>[1]Passenger4!O$19</f>
        <v>16450.228999999999</v>
      </c>
      <c r="P75" s="5">
        <f>[1]Passenger4!P$19</f>
        <v>16273.811</v>
      </c>
      <c r="Q75" s="5">
        <f>[1]Passenger4!Q$19</f>
        <v>15335.755999999999</v>
      </c>
      <c r="R75" s="5">
        <f>[1]Passenger4!R$19</f>
        <v>15206.609</v>
      </c>
      <c r="S75" s="5">
        <f>[1]Passenger4!S$19</f>
        <v>15103.3</v>
      </c>
      <c r="T75" s="5">
        <f>[1]Passenger4!T$19</f>
        <v>14746.934999999999</v>
      </c>
      <c r="U75" s="5">
        <f>[1]Passenger4!U$19</f>
        <v>14510.477000000001</v>
      </c>
      <c r="V75" s="5">
        <f>[1]Passenger4!V$19</f>
        <v>14728.724</v>
      </c>
      <c r="W75" s="5">
        <f>[1]Passenger4!W$19</f>
        <v>12614.102999999999</v>
      </c>
      <c r="Z75" s="21" t="s">
        <v>26</v>
      </c>
      <c r="AB75"/>
    </row>
    <row r="76" spans="1:28" outlineLevel="1" x14ac:dyDescent="0.2">
      <c r="B76" s="7" t="s">
        <v>31</v>
      </c>
      <c r="C76" s="5">
        <f t="shared" ref="C76" si="39">C74*C75/1000</f>
        <v>196858.92145545603</v>
      </c>
      <c r="D76" s="5">
        <f t="shared" ref="D76:W76" si="40">D74*D75/1000</f>
        <v>196735.94588027798</v>
      </c>
      <c r="E76" s="5">
        <f t="shared" si="40"/>
        <v>203347.66577535399</v>
      </c>
      <c r="F76" s="5">
        <f t="shared" si="40"/>
        <v>203624.68497913997</v>
      </c>
      <c r="G76" s="5">
        <f t="shared" si="40"/>
        <v>203692.289707102</v>
      </c>
      <c r="H76" s="5">
        <f t="shared" si="40"/>
        <v>202914.79469283202</v>
      </c>
      <c r="I76" s="5">
        <f t="shared" si="40"/>
        <v>200267.28774166599</v>
      </c>
      <c r="J76" s="5">
        <f t="shared" si="40"/>
        <v>207133.46204025001</v>
      </c>
      <c r="K76" s="5">
        <f t="shared" si="40"/>
        <v>202868.06451577597</v>
      </c>
      <c r="L76" s="5">
        <f t="shared" si="40"/>
        <v>203830.46331751999</v>
      </c>
      <c r="M76" s="5">
        <f t="shared" si="40"/>
        <v>203345.43750209198</v>
      </c>
      <c r="N76" s="5">
        <f t="shared" si="40"/>
        <v>198649.48978988899</v>
      </c>
      <c r="O76" s="5">
        <f t="shared" si="40"/>
        <v>196095.18509770598</v>
      </c>
      <c r="P76" s="5">
        <f t="shared" si="40"/>
        <v>196611.00607259598</v>
      </c>
      <c r="Q76" s="5">
        <f t="shared" si="40"/>
        <v>187693.88828283199</v>
      </c>
      <c r="R76" s="5">
        <f t="shared" si="40"/>
        <v>189533.62350188199</v>
      </c>
      <c r="S76" s="5">
        <f t="shared" si="40"/>
        <v>189159.51376389997</v>
      </c>
      <c r="T76" s="5">
        <f t="shared" si="40"/>
        <v>184723.750302945</v>
      </c>
      <c r="U76" s="5">
        <f t="shared" si="40"/>
        <v>181372.25621380002</v>
      </c>
      <c r="V76" s="5">
        <f t="shared" si="40"/>
        <v>180136.02088717202</v>
      </c>
      <c r="W76" s="5">
        <f t="shared" si="40"/>
        <v>144609.19944716699</v>
      </c>
    </row>
    <row r="77" spans="1:28" outlineLevel="1" x14ac:dyDescent="0.2">
      <c r="B77" s="7" t="s">
        <v>140</v>
      </c>
      <c r="C77" s="14">
        <f t="shared" ref="C77" si="41">C72/C76</f>
        <v>1.5820000155363472</v>
      </c>
      <c r="D77" s="14">
        <f t="shared" ref="D77:W77" si="42">D72/D76</f>
        <v>1.5821999262017128</v>
      </c>
      <c r="E77" s="14">
        <f t="shared" si="42"/>
        <v>1.582400066182613</v>
      </c>
      <c r="F77" s="14">
        <f t="shared" si="42"/>
        <v>1.5825999268458686</v>
      </c>
      <c r="G77" s="14">
        <f t="shared" si="42"/>
        <v>1.5827999758243128</v>
      </c>
      <c r="H77" s="14">
        <f t="shared" si="42"/>
        <v>1.5830000971996494</v>
      </c>
      <c r="I77" s="14">
        <f t="shared" si="42"/>
        <v>1.5831999719694332</v>
      </c>
      <c r="J77" s="14">
        <f t="shared" si="42"/>
        <v>1.5834001925689252</v>
      </c>
      <c r="K77" s="14">
        <f t="shared" si="42"/>
        <v>1.5835999215293797</v>
      </c>
      <c r="L77" s="14">
        <f t="shared" si="42"/>
        <v>1.5837999814145143</v>
      </c>
      <c r="M77" s="14">
        <f t="shared" si="42"/>
        <v>1.5839999408331269</v>
      </c>
      <c r="N77" s="14">
        <f t="shared" si="42"/>
        <v>1.5841998548692866</v>
      </c>
      <c r="O77" s="14">
        <f t="shared" si="42"/>
        <v>1.5843999098916919</v>
      </c>
      <c r="P77" s="14">
        <f t="shared" si="42"/>
        <v>1.5845999064007861</v>
      </c>
      <c r="Q77" s="14">
        <f t="shared" si="42"/>
        <v>1.5847999564842936</v>
      </c>
      <c r="R77" s="14">
        <f t="shared" si="42"/>
        <v>1.5849999627059157</v>
      </c>
      <c r="S77" s="14">
        <f t="shared" si="42"/>
        <v>1.5852000196261116</v>
      </c>
      <c r="T77" s="14">
        <f t="shared" si="42"/>
        <v>1.5853999920027122</v>
      </c>
      <c r="U77" s="14">
        <f t="shared" si="42"/>
        <v>1.5856000294113266</v>
      </c>
      <c r="V77" s="14">
        <f t="shared" si="42"/>
        <v>1.585800005857366</v>
      </c>
      <c r="W77" s="14">
        <f t="shared" si="42"/>
        <v>1.5860000013539468</v>
      </c>
    </row>
    <row r="78" spans="1:28" outlineLevel="1" x14ac:dyDescent="0.2">
      <c r="B78" s="7" t="s">
        <v>90</v>
      </c>
      <c r="C78" s="5">
        <f t="shared" ref="C78" si="43">C75*C77</f>
        <v>29150.166422275033</v>
      </c>
      <c r="D78" s="5">
        <f t="shared" ref="D78:W78" si="44">D75*D77</f>
        <v>28385.650804412824</v>
      </c>
      <c r="E78" s="5">
        <f t="shared" si="44"/>
        <v>29225.565193535811</v>
      </c>
      <c r="F78" s="5">
        <f t="shared" si="44"/>
        <v>29172.795612716098</v>
      </c>
      <c r="G78" s="5">
        <f t="shared" si="44"/>
        <v>28812.971034310671</v>
      </c>
      <c r="H78" s="5">
        <f t="shared" si="44"/>
        <v>28875.81820703805</v>
      </c>
      <c r="I78" s="5">
        <f t="shared" si="44"/>
        <v>28152.05976876758</v>
      </c>
      <c r="J78" s="5">
        <f t="shared" si="44"/>
        <v>28257.217330567706</v>
      </c>
      <c r="K78" s="5">
        <f t="shared" si="44"/>
        <v>26770.892863047415</v>
      </c>
      <c r="L78" s="5">
        <f t="shared" si="44"/>
        <v>26684.685662862074</v>
      </c>
      <c r="M78" s="5">
        <f t="shared" si="44"/>
        <v>26705.633914469119</v>
      </c>
      <c r="N78" s="5">
        <f t="shared" si="44"/>
        <v>26414.408167939975</v>
      </c>
      <c r="O78" s="5">
        <f t="shared" si="44"/>
        <v>26063.741345297694</v>
      </c>
      <c r="P78" s="5">
        <f t="shared" si="44"/>
        <v>25787.479387384083</v>
      </c>
      <c r="Q78" s="5">
        <f t="shared" si="44"/>
        <v>24304.105441453743</v>
      </c>
      <c r="R78" s="5">
        <f t="shared" si="44"/>
        <v>24102.474697883441</v>
      </c>
      <c r="S78" s="5">
        <f t="shared" si="44"/>
        <v>23941.75145641905</v>
      </c>
      <c r="T78" s="5">
        <f t="shared" si="44"/>
        <v>23379.790631064516</v>
      </c>
      <c r="U78" s="5">
        <f t="shared" si="44"/>
        <v>23007.81275797238</v>
      </c>
      <c r="V78" s="5">
        <f t="shared" si="44"/>
        <v>23356.810605471528</v>
      </c>
      <c r="W78" s="5">
        <f t="shared" si="44"/>
        <v>20005.967375078824</v>
      </c>
    </row>
    <row r="79" spans="1:28" outlineLevel="1" x14ac:dyDescent="0.2"/>
    <row r="80" spans="1:28" outlineLevel="1" x14ac:dyDescent="0.2">
      <c r="B80" s="8" t="s">
        <v>14</v>
      </c>
      <c r="C80" s="13"/>
    </row>
    <row r="81" spans="2:26" outlineLevel="1" x14ac:dyDescent="0.2">
      <c r="B81" s="4" t="s">
        <v>18</v>
      </c>
      <c r="C81" s="5">
        <f>IFERROR(INDEX('[1]Table 30'!C$14:C$19,MATCH($B81,'[1]Table 30'!$B$14:$B$19,0))*1000,0)</f>
        <v>0</v>
      </c>
      <c r="D81" s="5">
        <f>IFERROR(INDEX('[1]Table 30'!D$14:D$19,MATCH($B81,'[1]Table 30'!$B$14:$B$19,0))*1000,0)</f>
        <v>0</v>
      </c>
      <c r="E81" s="5">
        <f>IFERROR(INDEX('[1]Table 30'!E$14:E$19,MATCH($B81,'[1]Table 30'!$B$14:$B$19,0))*1000,0)</f>
        <v>0</v>
      </c>
      <c r="F81" s="5">
        <f>IFERROR(INDEX('[1]Table 30'!F$14:F$19,MATCH($B81,'[1]Table 30'!$B$14:$B$19,0))*1000,0)</f>
        <v>0</v>
      </c>
      <c r="G81" s="5">
        <f>IFERROR(INDEX('[1]Table 30'!G$14:G$19,MATCH($B81,'[1]Table 30'!$B$14:$B$19,0))*1000,0)</f>
        <v>0</v>
      </c>
      <c r="H81" s="5">
        <f>IFERROR(INDEX('[1]Table 30'!H$14:H$19,MATCH($B81,'[1]Table 30'!$B$14:$B$19,0))*1000,0)</f>
        <v>0</v>
      </c>
      <c r="I81" s="5">
        <f>IFERROR(INDEX('[1]Table 30'!I$14:I$19,MATCH($B81,'[1]Table 30'!$B$14:$B$19,0))*1000,0)</f>
        <v>0</v>
      </c>
      <c r="J81" s="5">
        <f>IFERROR(INDEX('[1]Table 30'!J$14:J$19,MATCH($B81,'[1]Table 30'!$B$14:$B$19,0))*1000,0)</f>
        <v>0</v>
      </c>
      <c r="K81" s="5">
        <f>IFERROR(INDEX('[1]Table 30'!K$14:K$19,MATCH($B81,'[1]Table 30'!$B$14:$B$19,0))*1000,0)</f>
        <v>0</v>
      </c>
      <c r="L81" s="5">
        <f>IFERROR(INDEX('[1]Table 30'!L$14:L$19,MATCH($B81,'[1]Table 30'!$B$14:$B$19,0))*1000,0)</f>
        <v>0</v>
      </c>
      <c r="M81" s="5">
        <f>IFERROR(INDEX('[1]Table 30'!M$14:M$19,MATCH($B81,'[1]Table 30'!$B$14:$B$19,0))*1000,0)</f>
        <v>0</v>
      </c>
      <c r="N81" s="5">
        <f>IFERROR(INDEX('[1]Table 30'!N$14:N$19,MATCH($B81,'[1]Table 30'!$B$14:$B$19,0))*1000,0)</f>
        <v>0</v>
      </c>
      <c r="O81" s="5">
        <f>IFERROR(INDEX('[1]Table 30'!O$14:O$19,MATCH($B81,'[1]Table 30'!$B$14:$B$19,0))*1000,0)</f>
        <v>0</v>
      </c>
      <c r="P81" s="5">
        <f>IFERROR(INDEX('[1]Table 30'!P$14:P$19,MATCH($B81,'[1]Table 30'!$B$14:$B$19,0))*1000,0)</f>
        <v>0</v>
      </c>
      <c r="Q81" s="5">
        <f>IFERROR(INDEX('[1]Table 30'!Q$14:Q$19,MATCH($B81,'[1]Table 30'!$B$14:$B$19,0))*1000,0)</f>
        <v>0</v>
      </c>
      <c r="R81" s="5">
        <f>IFERROR(INDEX('[1]Table 30'!R$14:R$19,MATCH($B81,'[1]Table 30'!$B$14:$B$19,0))*1000,0)</f>
        <v>0</v>
      </c>
      <c r="S81" s="5">
        <f>IFERROR(INDEX('[1]Table 30'!S$14:S$19,MATCH($B81,'[1]Table 30'!$B$14:$B$19,0))*1000,0)</f>
        <v>0</v>
      </c>
      <c r="T81" s="5">
        <f>IFERROR(INDEX('[1]Table 30'!T$14:T$19,MATCH($B81,'[1]Table 30'!$B$14:$B$19,0))*1000,0)</f>
        <v>0</v>
      </c>
      <c r="U81" s="5">
        <f>IFERROR(INDEX('[1]Table 30'!U$14:U$19,MATCH($B81,'[1]Table 30'!$B$14:$B$19,0))*1000,0)</f>
        <v>0</v>
      </c>
      <c r="V81" s="5">
        <f>IFERROR(INDEX('[1]Table 30'!V$14:V$19,MATCH($B81,'[1]Table 30'!$B$14:$B$19,0))*1000,0)</f>
        <v>0</v>
      </c>
      <c r="W81" s="5">
        <f>IFERROR(INDEX('[1]Table 30'!W$14:W$19,MATCH($B81,'[1]Table 30'!$B$14:$B$19,0))*1000,0)</f>
        <v>0</v>
      </c>
      <c r="Z81" s="21" t="s">
        <v>26</v>
      </c>
    </row>
    <row r="82" spans="2:26" outlineLevel="1" x14ac:dyDescent="0.2">
      <c r="B82" s="4" t="s">
        <v>19</v>
      </c>
      <c r="C82" s="5">
        <f>IFERROR(INDEX('[1]Table 30'!C$14:C$19,MATCH($B82,'[1]Table 30'!$B$14:$B$19,0))*1000,0)</f>
        <v>0</v>
      </c>
      <c r="D82" s="5">
        <f>IFERROR(INDEX('[1]Table 30'!D$14:D$19,MATCH($B82,'[1]Table 30'!$B$14:$B$19,0))*1000,0)</f>
        <v>0</v>
      </c>
      <c r="E82" s="5">
        <f>IFERROR(INDEX('[1]Table 30'!E$14:E$19,MATCH($B82,'[1]Table 30'!$B$14:$B$19,0))*1000,0)</f>
        <v>0</v>
      </c>
      <c r="F82" s="5">
        <f>IFERROR(INDEX('[1]Table 30'!F$14:F$19,MATCH($B82,'[1]Table 30'!$B$14:$B$19,0))*1000,0)</f>
        <v>0</v>
      </c>
      <c r="G82" s="5">
        <f>IFERROR(INDEX('[1]Table 30'!G$14:G$19,MATCH($B82,'[1]Table 30'!$B$14:$B$19,0))*1000,0)</f>
        <v>0</v>
      </c>
      <c r="H82" s="5">
        <f>IFERROR(INDEX('[1]Table 30'!H$14:H$19,MATCH($B82,'[1]Table 30'!$B$14:$B$19,0))*1000,0)</f>
        <v>0</v>
      </c>
      <c r="I82" s="5">
        <f>IFERROR(INDEX('[1]Table 30'!I$14:I$19,MATCH($B82,'[1]Table 30'!$B$14:$B$19,0))*1000,0)</f>
        <v>0</v>
      </c>
      <c r="J82" s="5">
        <f>IFERROR(INDEX('[1]Table 30'!J$14:J$19,MATCH($B82,'[1]Table 30'!$B$14:$B$19,0))*1000,0)</f>
        <v>0</v>
      </c>
      <c r="K82" s="5">
        <f>IFERROR(INDEX('[1]Table 30'!K$14:K$19,MATCH($B82,'[1]Table 30'!$B$14:$B$19,0))*1000,0)</f>
        <v>0</v>
      </c>
      <c r="L82" s="5">
        <f>IFERROR(INDEX('[1]Table 30'!L$14:L$19,MATCH($B82,'[1]Table 30'!$B$14:$B$19,0))*1000,0)</f>
        <v>0</v>
      </c>
      <c r="M82" s="5">
        <f>IFERROR(INDEX('[1]Table 30'!M$14:M$19,MATCH($B82,'[1]Table 30'!$B$14:$B$19,0))*1000,0)</f>
        <v>0</v>
      </c>
      <c r="N82" s="5">
        <f>IFERROR(INDEX('[1]Table 30'!N$14:N$19,MATCH($B82,'[1]Table 30'!$B$14:$B$19,0))*1000,0)</f>
        <v>0</v>
      </c>
      <c r="O82" s="5">
        <f>IFERROR(INDEX('[1]Table 30'!O$14:O$19,MATCH($B82,'[1]Table 30'!$B$14:$B$19,0))*1000,0)</f>
        <v>0</v>
      </c>
      <c r="P82" s="5">
        <f>IFERROR(INDEX('[1]Table 30'!P$14:P$19,MATCH($B82,'[1]Table 30'!$B$14:$B$19,0))*1000,0)</f>
        <v>0</v>
      </c>
      <c r="Q82" s="5">
        <f>IFERROR(INDEX('[1]Table 30'!Q$14:Q$19,MATCH($B82,'[1]Table 30'!$B$14:$B$19,0))*1000,0)</f>
        <v>0</v>
      </c>
      <c r="R82" s="5">
        <f>IFERROR(INDEX('[1]Table 30'!R$14:R$19,MATCH($B82,'[1]Table 30'!$B$14:$B$19,0))*1000,0)</f>
        <v>0</v>
      </c>
      <c r="S82" s="5">
        <f>IFERROR(INDEX('[1]Table 30'!S$14:S$19,MATCH($B82,'[1]Table 30'!$B$14:$B$19,0))*1000,0)</f>
        <v>0</v>
      </c>
      <c r="T82" s="5">
        <f>IFERROR(INDEX('[1]Table 30'!T$14:T$19,MATCH($B82,'[1]Table 30'!$B$14:$B$19,0))*1000,0)</f>
        <v>0</v>
      </c>
      <c r="U82" s="5">
        <f>IFERROR(INDEX('[1]Table 30'!U$14:U$19,MATCH($B82,'[1]Table 30'!$B$14:$B$19,0))*1000,0)</f>
        <v>0</v>
      </c>
      <c r="V82" s="5">
        <f>IFERROR(INDEX('[1]Table 30'!V$14:V$19,MATCH($B82,'[1]Table 30'!$B$14:$B$19,0))*1000,0)</f>
        <v>0</v>
      </c>
      <c r="W82" s="5">
        <f>IFERROR(INDEX('[1]Table 30'!W$14:W$19,MATCH($B82,'[1]Table 30'!$B$14:$B$19,0))*1000,0)</f>
        <v>0</v>
      </c>
      <c r="Z82" s="21" t="s">
        <v>26</v>
      </c>
    </row>
    <row r="83" spans="2:26" outlineLevel="1" x14ac:dyDescent="0.2">
      <c r="B83" s="4" t="s">
        <v>16</v>
      </c>
      <c r="C83" s="5">
        <f>IFERROR(INDEX('[1]Table 30'!C$14:C$19,MATCH($B83,'[1]Table 30'!$B$14:$B$19,0))*1000,0)</f>
        <v>3654.2139999999999</v>
      </c>
      <c r="D83" s="5">
        <f>IFERROR(INDEX('[1]Table 30'!D$14:D$19,MATCH($B83,'[1]Table 30'!$B$14:$B$19,0))*1000,0)</f>
        <v>4032.4739999999997</v>
      </c>
      <c r="E83" s="5">
        <f>IFERROR(INDEX('[1]Table 30'!E$14:E$19,MATCH($B83,'[1]Table 30'!$B$14:$B$19,0))*1000,0)</f>
        <v>4518.0059999999994</v>
      </c>
      <c r="F83" s="5">
        <f>IFERROR(INDEX('[1]Table 30'!F$14:F$19,MATCH($B83,'[1]Table 30'!$B$14:$B$19,0))*1000,0)</f>
        <v>5284.991</v>
      </c>
      <c r="G83" s="5">
        <f>IFERROR(INDEX('[1]Table 30'!G$14:G$19,MATCH($B83,'[1]Table 30'!$B$14:$B$19,0))*1000,0)</f>
        <v>5235.8460000000005</v>
      </c>
      <c r="H83" s="5">
        <f>IFERROR(INDEX('[1]Table 30'!H$14:H$19,MATCH($B83,'[1]Table 30'!$B$14:$B$19,0))*1000,0)</f>
        <v>5800.9430000000002</v>
      </c>
      <c r="I83" s="5">
        <f>IFERROR(INDEX('[1]Table 30'!I$14:I$19,MATCH($B83,'[1]Table 30'!$B$14:$B$19,0))*1000,0)</f>
        <v>6555.94</v>
      </c>
      <c r="J83" s="5">
        <f>IFERROR(INDEX('[1]Table 30'!J$14:J$19,MATCH($B83,'[1]Table 30'!$B$14:$B$19,0))*1000,0)</f>
        <v>6784.4119999999994</v>
      </c>
      <c r="K83" s="5">
        <f>IFERROR(INDEX('[1]Table 30'!K$14:K$19,MATCH($B83,'[1]Table 30'!$B$14:$B$19,0))*1000,0)</f>
        <v>6321.7049999999999</v>
      </c>
      <c r="L83" s="5">
        <f>IFERROR(INDEX('[1]Table 30'!L$14:L$19,MATCH($B83,'[1]Table 30'!$B$14:$B$19,0))*1000,0)</f>
        <v>6466.2190000000001</v>
      </c>
      <c r="M83" s="5">
        <f>IFERROR(INDEX('[1]Table 30'!M$14:M$19,MATCH($B83,'[1]Table 30'!$B$14:$B$19,0))*1000,0)</f>
        <v>7009.83</v>
      </c>
      <c r="N83" s="5">
        <f>IFERROR(INDEX('[1]Table 30'!N$14:N$19,MATCH($B83,'[1]Table 30'!$B$14:$B$19,0))*1000,0)</f>
        <v>7589.4920000000002</v>
      </c>
      <c r="O83" s="5">
        <f>IFERROR(INDEX('[1]Table 30'!O$14:O$19,MATCH($B83,'[1]Table 30'!$B$14:$B$19,0))*1000,0)</f>
        <v>7794.3590000000004</v>
      </c>
      <c r="P83" s="5">
        <f>IFERROR(INDEX('[1]Table 30'!P$14:P$19,MATCH($B83,'[1]Table 30'!$B$14:$B$19,0))*1000,0)</f>
        <v>8357.2209999999995</v>
      </c>
      <c r="Q83" s="5">
        <f>IFERROR(INDEX('[1]Table 30'!Q$14:Q$19,MATCH($B83,'[1]Table 30'!$B$14:$B$19,0))*1000,0)</f>
        <v>8377.6410000000014</v>
      </c>
      <c r="R83" s="5">
        <f>IFERROR(INDEX('[1]Table 30'!R$14:R$19,MATCH($B83,'[1]Table 30'!$B$14:$B$19,0))*1000,0)</f>
        <v>8388.4989999999998</v>
      </c>
      <c r="S83" s="5">
        <f>IFERROR(INDEX('[1]Table 30'!S$14:S$19,MATCH($B83,'[1]Table 30'!$B$14:$B$19,0))*1000,0)</f>
        <v>7651.2380000000003</v>
      </c>
      <c r="T83" s="5">
        <f>IFERROR(INDEX('[1]Table 30'!T$14:T$19,MATCH($B83,'[1]Table 30'!$B$14:$B$19,0))*1000,0)</f>
        <v>7546.0599999999995</v>
      </c>
      <c r="U83" s="5">
        <f>IFERROR(INDEX('[1]Table 30'!U$14:U$19,MATCH($B83,'[1]Table 30'!$B$14:$B$19,0))*1000,0)</f>
        <v>7544.1180000000004</v>
      </c>
      <c r="V83" s="5">
        <f>IFERROR(INDEX('[1]Table 30'!V$14:V$19,MATCH($B83,'[1]Table 30'!$B$14:$B$19,0))*1000,0)</f>
        <v>6132.0300000000007</v>
      </c>
      <c r="W83" s="5">
        <f>IFERROR(INDEX('[1]Table 30'!W$14:W$19,MATCH($B83,'[1]Table 30'!$B$14:$B$19,0))*1000,0)</f>
        <v>4852.9250000000002</v>
      </c>
      <c r="Z83" s="21" t="s">
        <v>26</v>
      </c>
    </row>
    <row r="84" spans="2:26" outlineLevel="1" x14ac:dyDescent="0.2">
      <c r="B84" s="4" t="s">
        <v>21</v>
      </c>
      <c r="C84" s="5">
        <f>IFERROR(INDEX('[1]Table 30'!C$14:C$19,MATCH($B84,'[1]Table 30'!$B$14:$B$19,0))*1000,0)</f>
        <v>0</v>
      </c>
      <c r="D84" s="5">
        <f>IFERROR(INDEX('[1]Table 30'!D$14:D$19,MATCH($B84,'[1]Table 30'!$B$14:$B$19,0))*1000,0)</f>
        <v>0</v>
      </c>
      <c r="E84" s="5">
        <f>IFERROR(INDEX('[1]Table 30'!E$14:E$19,MATCH($B84,'[1]Table 30'!$B$14:$B$19,0))*1000,0)</f>
        <v>0</v>
      </c>
      <c r="F84" s="5">
        <f>IFERROR(INDEX('[1]Table 30'!F$14:F$19,MATCH($B84,'[1]Table 30'!$B$14:$B$19,0))*1000,0)</f>
        <v>0</v>
      </c>
      <c r="G84" s="5">
        <f>IFERROR(INDEX('[1]Table 30'!G$14:G$19,MATCH($B84,'[1]Table 30'!$B$14:$B$19,0))*1000,0)</f>
        <v>0</v>
      </c>
      <c r="H84" s="5">
        <f>IFERROR(INDEX('[1]Table 30'!H$14:H$19,MATCH($B84,'[1]Table 30'!$B$14:$B$19,0))*1000,0)</f>
        <v>0</v>
      </c>
      <c r="I84" s="5">
        <f>IFERROR(INDEX('[1]Table 30'!I$14:I$19,MATCH($B84,'[1]Table 30'!$B$14:$B$19,0))*1000,0)</f>
        <v>0</v>
      </c>
      <c r="J84" s="5">
        <f>IFERROR(INDEX('[1]Table 30'!J$14:J$19,MATCH($B84,'[1]Table 30'!$B$14:$B$19,0))*1000,0)</f>
        <v>0</v>
      </c>
      <c r="K84" s="5">
        <f>IFERROR(INDEX('[1]Table 30'!K$14:K$19,MATCH($B84,'[1]Table 30'!$B$14:$B$19,0))*1000,0)</f>
        <v>0</v>
      </c>
      <c r="L84" s="5">
        <f>IFERROR(INDEX('[1]Table 30'!L$14:L$19,MATCH($B84,'[1]Table 30'!$B$14:$B$19,0))*1000,0)</f>
        <v>0</v>
      </c>
      <c r="M84" s="5">
        <f>IFERROR(INDEX('[1]Table 30'!M$14:M$19,MATCH($B84,'[1]Table 30'!$B$14:$B$19,0))*1000,0)</f>
        <v>0</v>
      </c>
      <c r="N84" s="5">
        <f>IFERROR(INDEX('[1]Table 30'!N$14:N$19,MATCH($B84,'[1]Table 30'!$B$14:$B$19,0))*1000,0)</f>
        <v>0</v>
      </c>
      <c r="O84" s="5">
        <f>IFERROR(INDEX('[1]Table 30'!O$14:O$19,MATCH($B84,'[1]Table 30'!$B$14:$B$19,0))*1000,0)</f>
        <v>0</v>
      </c>
      <c r="P84" s="5">
        <f>IFERROR(INDEX('[1]Table 30'!P$14:P$19,MATCH($B84,'[1]Table 30'!$B$14:$B$19,0))*1000,0)</f>
        <v>0</v>
      </c>
      <c r="Q84" s="5">
        <f>IFERROR(INDEX('[1]Table 30'!Q$14:Q$19,MATCH($B84,'[1]Table 30'!$B$14:$B$19,0))*1000,0)</f>
        <v>0</v>
      </c>
      <c r="R84" s="5">
        <f>IFERROR(INDEX('[1]Table 30'!R$14:R$19,MATCH($B84,'[1]Table 30'!$B$14:$B$19,0))*1000,0)</f>
        <v>0</v>
      </c>
      <c r="S84" s="5">
        <f>IFERROR(INDEX('[1]Table 30'!S$14:S$19,MATCH($B84,'[1]Table 30'!$B$14:$B$19,0))*1000,0)</f>
        <v>0</v>
      </c>
      <c r="T84" s="5">
        <f>IFERROR(INDEX('[1]Table 30'!T$14:T$19,MATCH($B84,'[1]Table 30'!$B$14:$B$19,0))*1000,0)</f>
        <v>0</v>
      </c>
      <c r="U84" s="5">
        <f>IFERROR(INDEX('[1]Table 30'!U$14:U$19,MATCH($B84,'[1]Table 30'!$B$14:$B$19,0))*1000,0)</f>
        <v>0</v>
      </c>
      <c r="V84" s="5">
        <f>IFERROR(INDEX('[1]Table 30'!V$14:V$19,MATCH($B84,'[1]Table 30'!$B$14:$B$19,0))*1000,0)</f>
        <v>0</v>
      </c>
      <c r="W84" s="5">
        <f>IFERROR(INDEX('[1]Table 30'!W$14:W$19,MATCH($B84,'[1]Table 30'!$B$14:$B$19,0))*1000,0)</f>
        <v>0</v>
      </c>
      <c r="Z84" s="21" t="s">
        <v>26</v>
      </c>
    </row>
    <row r="85" spans="2:26" outlineLevel="1" x14ac:dyDescent="0.2">
      <c r="B85" s="4" t="s">
        <v>20</v>
      </c>
      <c r="C85" s="5">
        <f>IFERROR(INDEX('[1]Table 30'!C$14:C$19,MATCH($B85,'[1]Table 30'!$B$14:$B$19,0))*1000,0)</f>
        <v>614999.72200000007</v>
      </c>
      <c r="D85" s="5">
        <f>IFERROR(INDEX('[1]Table 30'!D$14:D$19,MATCH($B85,'[1]Table 30'!$B$14:$B$19,0))*1000,0)</f>
        <v>609271.78700000001</v>
      </c>
      <c r="E85" s="5">
        <f>IFERROR(INDEX('[1]Table 30'!E$14:E$19,MATCH($B85,'[1]Table 30'!$B$14:$B$19,0))*1000,0)</f>
        <v>625364.24399999995</v>
      </c>
      <c r="F85" s="5">
        <f>IFERROR(INDEX('[1]Table 30'!F$14:F$19,MATCH($B85,'[1]Table 30'!$B$14:$B$19,0))*1000,0)</f>
        <v>619159.92000000004</v>
      </c>
      <c r="G85" s="5">
        <f>IFERROR(INDEX('[1]Table 30'!G$14:G$19,MATCH($B85,'[1]Table 30'!$B$14:$B$19,0))*1000,0)</f>
        <v>616225.04700000002</v>
      </c>
      <c r="H85" s="5">
        <f>IFERROR(INDEX('[1]Table 30'!H$14:H$19,MATCH($B85,'[1]Table 30'!$B$14:$B$19,0))*1000,0)</f>
        <v>607146.84600000002</v>
      </c>
      <c r="I85" s="5">
        <f>IFERROR(INDEX('[1]Table 30'!I$14:I$19,MATCH($B85,'[1]Table 30'!$B$14:$B$19,0))*1000,0)</f>
        <v>592402.85600000003</v>
      </c>
      <c r="J85" s="5">
        <f>IFERROR(INDEX('[1]Table 30'!J$14:J$19,MATCH($B85,'[1]Table 30'!$B$14:$B$19,0))*1000,0)</f>
        <v>597049.30500000005</v>
      </c>
      <c r="K85" s="5">
        <f>IFERROR(INDEX('[1]Table 30'!K$14:K$19,MATCH($B85,'[1]Table 30'!$B$14:$B$19,0))*1000,0)</f>
        <v>577599.72100000002</v>
      </c>
      <c r="L85" s="5">
        <f>IFERROR(INDEX('[1]Table 30'!L$14:L$19,MATCH($B85,'[1]Table 30'!$B$14:$B$19,0))*1000,0)</f>
        <v>575998.02799999993</v>
      </c>
      <c r="M85" s="5">
        <f>IFERROR(INDEX('[1]Table 30'!M$14:M$19,MATCH($B85,'[1]Table 30'!$B$14:$B$19,0))*1000,0)</f>
        <v>567186.68999999994</v>
      </c>
      <c r="N85" s="5">
        <f>IFERROR(INDEX('[1]Table 30'!N$14:N$19,MATCH($B85,'[1]Table 30'!$B$14:$B$19,0))*1000,0)</f>
        <v>540306.326</v>
      </c>
      <c r="O85" s="5">
        <f>IFERROR(INDEX('[1]Table 30'!O$14:O$19,MATCH($B85,'[1]Table 30'!$B$14:$B$19,0))*1000,0)</f>
        <v>526893.59299999999</v>
      </c>
      <c r="P85" s="5">
        <f>IFERROR(INDEX('[1]Table 30'!P$14:P$19,MATCH($B85,'[1]Table 30'!$B$14:$B$19,0))*1000,0)</f>
        <v>527081.76699999999</v>
      </c>
      <c r="Q85" s="5">
        <f>IFERROR(INDEX('[1]Table 30'!Q$14:Q$19,MATCH($B85,'[1]Table 30'!$B$14:$B$19,0))*1000,0)</f>
        <v>498110.40700000001</v>
      </c>
      <c r="R85" s="5">
        <f>IFERROR(INDEX('[1]Table 30'!R$14:R$19,MATCH($B85,'[1]Table 30'!$B$14:$B$19,0))*1000,0)</f>
        <v>522925.35</v>
      </c>
      <c r="S85" s="5">
        <f>IFERROR(INDEX('[1]Table 30'!S$14:S$19,MATCH($B85,'[1]Table 30'!$B$14:$B$19,0))*1000,0)</f>
        <v>518777.83599999995</v>
      </c>
      <c r="T85" s="5">
        <f>IFERROR(INDEX('[1]Table 30'!T$14:T$19,MATCH($B85,'[1]Table 30'!$B$14:$B$19,0))*1000,0)</f>
        <v>504323.20499999996</v>
      </c>
      <c r="U85" s="5">
        <f>IFERROR(INDEX('[1]Table 30'!U$14:U$19,MATCH($B85,'[1]Table 30'!$B$14:$B$19,0))*1000,0)</f>
        <v>491421.18299999996</v>
      </c>
      <c r="V85" s="5">
        <f>IFERROR(INDEX('[1]Table 30'!V$14:V$19,MATCH($B85,'[1]Table 30'!$B$14:$B$19,0))*1000,0)</f>
        <v>484812.37800000003</v>
      </c>
      <c r="W85" s="5">
        <f>IFERROR(INDEX('[1]Table 30'!W$14:W$19,MATCH($B85,'[1]Table 30'!$B$14:$B$19,0))*1000,0)</f>
        <v>385724.505</v>
      </c>
      <c r="Z85" s="21" t="s">
        <v>26</v>
      </c>
    </row>
    <row r="86" spans="2:26" outlineLevel="1" x14ac:dyDescent="0.2">
      <c r="B86" s="4" t="s">
        <v>0</v>
      </c>
      <c r="C86" s="5">
        <f>IFERROR(INDEX('[1]Table 30'!C$14:C$19,MATCH($B86,'[1]Table 30'!$B$14:$B$19,0))*1000,0)</f>
        <v>0</v>
      </c>
      <c r="D86" s="5">
        <f>IFERROR(INDEX('[1]Table 30'!D$14:D$19,MATCH($B86,'[1]Table 30'!$B$14:$B$19,0))*1000,0)</f>
        <v>0</v>
      </c>
      <c r="E86" s="5">
        <f>IFERROR(INDEX('[1]Table 30'!E$14:E$19,MATCH($B86,'[1]Table 30'!$B$14:$B$19,0))*1000,0)</f>
        <v>0</v>
      </c>
      <c r="F86" s="5">
        <f>IFERROR(INDEX('[1]Table 30'!F$14:F$19,MATCH($B86,'[1]Table 30'!$B$14:$B$19,0))*1000,0)</f>
        <v>0</v>
      </c>
      <c r="G86" s="5">
        <f>IFERROR(INDEX('[1]Table 30'!G$14:G$19,MATCH($B86,'[1]Table 30'!$B$14:$B$19,0))*1000,0)</f>
        <v>0</v>
      </c>
      <c r="H86" s="5">
        <f>IFERROR(INDEX('[1]Table 30'!H$14:H$19,MATCH($B86,'[1]Table 30'!$B$14:$B$19,0))*1000,0)</f>
        <v>2872.6039999999998</v>
      </c>
      <c r="I86" s="5">
        <f>IFERROR(INDEX('[1]Table 30'!I$14:I$19,MATCH($B86,'[1]Table 30'!$B$14:$B$19,0))*1000,0)</f>
        <v>2823.9869999999996</v>
      </c>
      <c r="J86" s="5">
        <f>IFERROR(INDEX('[1]Table 30'!J$14:J$19,MATCH($B86,'[1]Table 30'!$B$14:$B$19,0))*1000,0)</f>
        <v>13400.688</v>
      </c>
      <c r="K86" s="5">
        <f>IFERROR(INDEX('[1]Table 30'!K$14:K$19,MATCH($B86,'[1]Table 30'!$B$14:$B$19,0))*1000,0)</f>
        <v>14178.171</v>
      </c>
      <c r="L86" s="5">
        <f>IFERROR(INDEX('[1]Table 30'!L$14:L$19,MATCH($B86,'[1]Table 30'!$B$14:$B$19,0))*1000,0)</f>
        <v>15382.993</v>
      </c>
      <c r="M86" s="5">
        <f>IFERROR(INDEX('[1]Table 30'!M$14:M$19,MATCH($B86,'[1]Table 30'!$B$14:$B$19,0))*1000,0)</f>
        <v>18021.581000000002</v>
      </c>
      <c r="N86" s="5">
        <f>IFERROR(INDEX('[1]Table 30'!N$14:N$19,MATCH($B86,'[1]Table 30'!$B$14:$B$19,0))*1000,0)</f>
        <v>25818.337</v>
      </c>
      <c r="O86" s="5">
        <f>IFERROR(INDEX('[1]Table 30'!O$14:O$19,MATCH($B86,'[1]Table 30'!$B$14:$B$19,0))*1000,0)</f>
        <v>25984.416000000001</v>
      </c>
      <c r="P86" s="5">
        <f>IFERROR(INDEX('[1]Table 30'!P$14:P$19,MATCH($B86,'[1]Table 30'!$B$14:$B$19,0))*1000,0)</f>
        <v>23751.348000000002</v>
      </c>
      <c r="Q86" s="5">
        <f>IFERROR(INDEX('[1]Table 30'!Q$14:Q$19,MATCH($B86,'[1]Table 30'!$B$14:$B$19,0))*1000,0)</f>
        <v>24306.954000000002</v>
      </c>
      <c r="R86" s="5">
        <f>IFERROR(INDEX('[1]Table 30'!R$14:R$19,MATCH($B86,'[1]Table 30'!$B$14:$B$19,0))*1000,0)</f>
        <v>0</v>
      </c>
      <c r="S86" s="5">
        <f>IFERROR(INDEX('[1]Table 30'!S$14:S$19,MATCH($B86,'[1]Table 30'!$B$14:$B$19,0))*1000,0)</f>
        <v>0</v>
      </c>
      <c r="T86" s="5">
        <f>IFERROR(INDEX('[1]Table 30'!T$14:T$19,MATCH($B86,'[1]Table 30'!$B$14:$B$19,0))*1000,0)</f>
        <v>0</v>
      </c>
      <c r="U86" s="5">
        <f>IFERROR(INDEX('[1]Table 30'!U$14:U$19,MATCH($B86,'[1]Table 30'!$B$14:$B$19,0))*1000,0)</f>
        <v>0</v>
      </c>
      <c r="V86" s="5">
        <f>IFERROR(INDEX('[1]Table 30'!V$14:V$19,MATCH($B86,'[1]Table 30'!$B$14:$B$19,0))*1000,0)</f>
        <v>0</v>
      </c>
      <c r="W86" s="5">
        <f>IFERROR(INDEX('[1]Table 30'!W$14:W$19,MATCH($B86,'[1]Table 30'!$B$14:$B$19,0))*1000,0)</f>
        <v>0</v>
      </c>
      <c r="Z86" s="21" t="s">
        <v>26</v>
      </c>
    </row>
    <row r="87" spans="2:26" outlineLevel="1" x14ac:dyDescent="0.2">
      <c r="B87" s="4" t="s">
        <v>22</v>
      </c>
      <c r="C87" s="5">
        <f>IFERROR(INDEX('[1]Table 30'!C$14:C$19,MATCH($B87,'[1]Table 30'!$B$14:$B$19,0))*1000,0)</f>
        <v>0</v>
      </c>
      <c r="D87" s="5">
        <f>IFERROR(INDEX('[1]Table 30'!D$14:D$19,MATCH($B87,'[1]Table 30'!$B$14:$B$19,0))*1000,0)</f>
        <v>0</v>
      </c>
      <c r="E87" s="5">
        <f>IFERROR(INDEX('[1]Table 30'!E$14:E$19,MATCH($B87,'[1]Table 30'!$B$14:$B$19,0))*1000,0)</f>
        <v>0</v>
      </c>
      <c r="F87" s="5">
        <f>IFERROR(INDEX('[1]Table 30'!F$14:F$19,MATCH($B87,'[1]Table 30'!$B$14:$B$19,0))*1000,0)</f>
        <v>0</v>
      </c>
      <c r="G87" s="5">
        <f>IFERROR(INDEX('[1]Table 30'!G$14:G$19,MATCH($B87,'[1]Table 30'!$B$14:$B$19,0))*1000,0)</f>
        <v>0</v>
      </c>
      <c r="H87" s="5">
        <f>IFERROR(INDEX('[1]Table 30'!H$14:H$19,MATCH($B87,'[1]Table 30'!$B$14:$B$19,0))*1000,0)</f>
        <v>0</v>
      </c>
      <c r="I87" s="5">
        <f>IFERROR(INDEX('[1]Table 30'!I$14:I$19,MATCH($B87,'[1]Table 30'!$B$14:$B$19,0))*1000,0)</f>
        <v>0</v>
      </c>
      <c r="J87" s="5">
        <f>IFERROR(INDEX('[1]Table 30'!J$14:J$19,MATCH($B87,'[1]Table 30'!$B$14:$B$19,0))*1000,0)</f>
        <v>0</v>
      </c>
      <c r="K87" s="5">
        <f>IFERROR(INDEX('[1]Table 30'!K$14:K$19,MATCH($B87,'[1]Table 30'!$B$14:$B$19,0))*1000,0)</f>
        <v>0</v>
      </c>
      <c r="L87" s="5">
        <f>IFERROR(INDEX('[1]Table 30'!L$14:L$19,MATCH($B87,'[1]Table 30'!$B$14:$B$19,0))*1000,0)</f>
        <v>0</v>
      </c>
      <c r="M87" s="5">
        <f>IFERROR(INDEX('[1]Table 30'!M$14:M$19,MATCH($B87,'[1]Table 30'!$B$14:$B$19,0))*1000,0)</f>
        <v>0</v>
      </c>
      <c r="N87" s="5">
        <f>IFERROR(INDEX('[1]Table 30'!N$14:N$19,MATCH($B87,'[1]Table 30'!$B$14:$B$19,0))*1000,0)</f>
        <v>0</v>
      </c>
      <c r="O87" s="5">
        <f>IFERROR(INDEX('[1]Table 30'!O$14:O$19,MATCH($B87,'[1]Table 30'!$B$14:$B$19,0))*1000,0)</f>
        <v>0</v>
      </c>
      <c r="P87" s="5">
        <f>IFERROR(INDEX('[1]Table 30'!P$14:P$19,MATCH($B87,'[1]Table 30'!$B$14:$B$19,0))*1000,0)</f>
        <v>0</v>
      </c>
      <c r="Q87" s="5">
        <f>IFERROR(INDEX('[1]Table 30'!Q$14:Q$19,MATCH($B87,'[1]Table 30'!$B$14:$B$19,0))*1000,0)</f>
        <v>0</v>
      </c>
      <c r="R87" s="5">
        <f>IFERROR(INDEX('[1]Table 30'!R$14:R$19,MATCH($B87,'[1]Table 30'!$B$14:$B$19,0))*1000,0)</f>
        <v>0</v>
      </c>
      <c r="S87" s="5">
        <f>IFERROR(INDEX('[1]Table 30'!S$14:S$19,MATCH($B87,'[1]Table 30'!$B$14:$B$19,0))*1000,0)</f>
        <v>0</v>
      </c>
      <c r="T87" s="5">
        <f>IFERROR(INDEX('[1]Table 30'!T$14:T$19,MATCH($B87,'[1]Table 30'!$B$14:$B$19,0))*1000,0)</f>
        <v>0</v>
      </c>
      <c r="U87" s="5">
        <f>IFERROR(INDEX('[1]Table 30'!U$14:U$19,MATCH($B87,'[1]Table 30'!$B$14:$B$19,0))*1000,0)</f>
        <v>0</v>
      </c>
      <c r="V87" s="5">
        <f>IFERROR(INDEX('[1]Table 30'!V$14:V$19,MATCH($B87,'[1]Table 30'!$B$14:$B$19,0))*1000,0)</f>
        <v>0</v>
      </c>
      <c r="W87" s="5">
        <f>IFERROR(INDEX('[1]Table 30'!W$14:W$19,MATCH($B87,'[1]Table 30'!$B$14:$B$19,0))*1000,0)</f>
        <v>0</v>
      </c>
      <c r="Z87" s="21" t="s">
        <v>26</v>
      </c>
    </row>
    <row r="88" spans="2:26" outlineLevel="1" x14ac:dyDescent="0.2">
      <c r="B88" s="4" t="s">
        <v>23</v>
      </c>
      <c r="C88" s="5">
        <f>IFERROR(INDEX('[1]Table 30'!C$14:C$19,MATCH($B88,'[1]Table 30'!$B$14:$B$19,0))*1000,0)</f>
        <v>978.77700000000004</v>
      </c>
      <c r="D88" s="5">
        <f>IFERROR(INDEX('[1]Table 30'!D$14:D$19,MATCH($B88,'[1]Table 30'!$B$14:$B$19,0))*1000,0)</f>
        <v>1009.0120000000001</v>
      </c>
      <c r="E88" s="5">
        <f>IFERROR(INDEX('[1]Table 30'!E$14:E$19,MATCH($B88,'[1]Table 30'!$B$14:$B$19,0))*1000,0)</f>
        <v>863.31500000000005</v>
      </c>
      <c r="F88" s="5">
        <f>IFERROR(INDEX('[1]Table 30'!F$14:F$19,MATCH($B88,'[1]Table 30'!$B$14:$B$19,0))*1000,0)</f>
        <v>883.56799999999998</v>
      </c>
      <c r="G88" s="5">
        <f>IFERROR(INDEX('[1]Table 30'!G$14:G$19,MATCH($B88,'[1]Table 30'!$B$14:$B$19,0))*1000,0)</f>
        <v>942.82399999999996</v>
      </c>
      <c r="H88" s="5">
        <f>IFERROR(INDEX('[1]Table 30'!H$14:H$19,MATCH($B88,'[1]Table 30'!$B$14:$B$19,0))*1000,0)</f>
        <v>1091.558</v>
      </c>
      <c r="I88" s="5">
        <f>IFERROR(INDEX('[1]Table 30'!I$14:I$19,MATCH($B88,'[1]Table 30'!$B$14:$B$19,0))*1000,0)</f>
        <v>1197.6379999999999</v>
      </c>
      <c r="J88" s="5">
        <f>IFERROR(INDEX('[1]Table 30'!J$14:J$19,MATCH($B88,'[1]Table 30'!$B$14:$B$19,0))*1000,0)</f>
        <v>1093.6889999999999</v>
      </c>
      <c r="K88" s="5">
        <f>IFERROR(INDEX('[1]Table 30'!K$14:K$19,MATCH($B88,'[1]Table 30'!$B$14:$B$19,0))*1000,0)</f>
        <v>1092.9159999999999</v>
      </c>
      <c r="L88" s="5">
        <f>IFERROR(INDEX('[1]Table 30'!L$14:L$19,MATCH($B88,'[1]Table 30'!$B$14:$B$19,0))*1000,0)</f>
        <v>925.12300000000005</v>
      </c>
      <c r="M88" s="5">
        <f>IFERROR(INDEX('[1]Table 30'!M$14:M$19,MATCH($B88,'[1]Table 30'!$B$14:$B$19,0))*1000,0)</f>
        <v>989.57899999999995</v>
      </c>
      <c r="N88" s="5">
        <f>IFERROR(INDEX('[1]Table 30'!N$14:N$19,MATCH($B88,'[1]Table 30'!$B$14:$B$19,0))*1000,0)</f>
        <v>934.39599999999996</v>
      </c>
      <c r="O88" s="5">
        <f>IFERROR(INDEX('[1]Table 30'!O$14:O$19,MATCH($B88,'[1]Table 30'!$B$14:$B$19,0))*1000,0)</f>
        <v>721.35699999999997</v>
      </c>
      <c r="P88" s="5">
        <f>IFERROR(INDEX('[1]Table 30'!P$14:P$19,MATCH($B88,'[1]Table 30'!$B$14:$B$19,0))*1000,0)</f>
        <v>516.02700000000004</v>
      </c>
      <c r="Q88" s="5">
        <f>IFERROR(INDEX('[1]Table 30'!Q$14:Q$19,MATCH($B88,'[1]Table 30'!$B$14:$B$19,0))*1000,0)</f>
        <v>1135.2439999999999</v>
      </c>
      <c r="R88" s="5">
        <f>IFERROR(INDEX('[1]Table 30'!R$14:R$19,MATCH($B88,'[1]Table 30'!$B$14:$B$19,0))*1000,0)</f>
        <v>651.08299999999997</v>
      </c>
      <c r="S88" s="5">
        <f>IFERROR(INDEX('[1]Table 30'!S$14:S$19,MATCH($B88,'[1]Table 30'!$B$14:$B$19,0))*1000,0)</f>
        <v>424.01900000000001</v>
      </c>
      <c r="T88" s="5">
        <f>IFERROR(INDEX('[1]Table 30'!T$14:T$19,MATCH($B88,'[1]Table 30'!$B$14:$B$19,0))*1000,0)</f>
        <v>283.68599999999998</v>
      </c>
      <c r="U88" s="5">
        <f>IFERROR(INDEX('[1]Table 30'!U$14:U$19,MATCH($B88,'[1]Table 30'!$B$14:$B$19,0))*1000,0)</f>
        <v>181.27199999999999</v>
      </c>
      <c r="V88" s="5">
        <f>IFERROR(INDEX('[1]Table 30'!V$14:V$19,MATCH($B88,'[1]Table 30'!$B$14:$B$19,0))*1000,0)</f>
        <v>114.051</v>
      </c>
      <c r="W88" s="5">
        <f>IFERROR(INDEX('[1]Table 30'!W$14:W$19,MATCH($B88,'[1]Table 30'!$B$14:$B$19,0))*1000,0)</f>
        <v>57.213999999999999</v>
      </c>
      <c r="Z88" s="21" t="s">
        <v>26</v>
      </c>
    </row>
    <row r="89" spans="2:26" outlineLevel="1" x14ac:dyDescent="0.2">
      <c r="B89" s="4" t="s">
        <v>17</v>
      </c>
      <c r="C89" s="5">
        <f>IFERROR(INDEX('[1]Table 30'!C$14:C$19,MATCH($B89,'[1]Table 30'!$B$14:$B$19,0))*1000,0)</f>
        <v>0</v>
      </c>
      <c r="D89" s="5">
        <f>IFERROR(INDEX('[1]Table 30'!D$14:D$19,MATCH($B89,'[1]Table 30'!$B$14:$B$19,0))*1000,0)</f>
        <v>0</v>
      </c>
      <c r="E89" s="5">
        <f>IFERROR(INDEX('[1]Table 30'!E$14:E$19,MATCH($B89,'[1]Table 30'!$B$14:$B$19,0))*1000,0)</f>
        <v>0</v>
      </c>
      <c r="F89" s="5">
        <f>IFERROR(INDEX('[1]Table 30'!F$14:F$19,MATCH($B89,'[1]Table 30'!$B$14:$B$19,0))*1000,0)</f>
        <v>0</v>
      </c>
      <c r="G89" s="5">
        <f>IFERROR(INDEX('[1]Table 30'!G$14:G$19,MATCH($B89,'[1]Table 30'!$B$14:$B$19,0))*1000,0)</f>
        <v>0</v>
      </c>
      <c r="H89" s="5">
        <f>IFERROR(INDEX('[1]Table 30'!H$14:H$19,MATCH($B89,'[1]Table 30'!$B$14:$B$19,0))*1000,0)</f>
        <v>0</v>
      </c>
      <c r="I89" s="5">
        <f>IFERROR(INDEX('[1]Table 30'!I$14:I$19,MATCH($B89,'[1]Table 30'!$B$14:$B$19,0))*1000,0)</f>
        <v>0</v>
      </c>
      <c r="J89" s="5">
        <f>IFERROR(INDEX('[1]Table 30'!J$14:J$19,MATCH($B89,'[1]Table 30'!$B$14:$B$19,0))*1000,0)</f>
        <v>0</v>
      </c>
      <c r="K89" s="5">
        <f>IFERROR(INDEX('[1]Table 30'!K$14:K$19,MATCH($B89,'[1]Table 30'!$B$14:$B$19,0))*1000,0)</f>
        <v>0</v>
      </c>
      <c r="L89" s="5">
        <f>IFERROR(INDEX('[1]Table 30'!L$14:L$19,MATCH($B89,'[1]Table 30'!$B$14:$B$19,0))*1000,0)</f>
        <v>0</v>
      </c>
      <c r="M89" s="5">
        <f>IFERROR(INDEX('[1]Table 30'!M$14:M$19,MATCH($B89,'[1]Table 30'!$B$14:$B$19,0))*1000,0)</f>
        <v>0</v>
      </c>
      <c r="N89" s="5">
        <f>IFERROR(INDEX('[1]Table 30'!N$14:N$19,MATCH($B89,'[1]Table 30'!$B$14:$B$19,0))*1000,0)</f>
        <v>0</v>
      </c>
      <c r="O89" s="5">
        <f>IFERROR(INDEX('[1]Table 30'!O$14:O$19,MATCH($B89,'[1]Table 30'!$B$14:$B$19,0))*1000,0)</f>
        <v>0</v>
      </c>
      <c r="P89" s="5">
        <f>IFERROR(INDEX('[1]Table 30'!P$14:P$19,MATCH($B89,'[1]Table 30'!$B$14:$B$19,0))*1000,0)</f>
        <v>0</v>
      </c>
      <c r="Q89" s="5">
        <f>IFERROR(INDEX('[1]Table 30'!Q$14:Q$19,MATCH($B89,'[1]Table 30'!$B$14:$B$19,0))*1000,0)</f>
        <v>0</v>
      </c>
      <c r="R89" s="5">
        <f>IFERROR(INDEX('[1]Table 30'!R$14:R$19,MATCH($B89,'[1]Table 30'!$B$14:$B$19,0))*1000,0)</f>
        <v>0</v>
      </c>
      <c r="S89" s="5">
        <f>IFERROR(INDEX('[1]Table 30'!S$14:S$19,MATCH($B89,'[1]Table 30'!$B$14:$B$19,0))*1000,0)</f>
        <v>0</v>
      </c>
      <c r="T89" s="5">
        <f>IFERROR(INDEX('[1]Table 30'!T$14:T$19,MATCH($B89,'[1]Table 30'!$B$14:$B$19,0))*1000,0)</f>
        <v>0</v>
      </c>
      <c r="U89" s="5">
        <f>IFERROR(INDEX('[1]Table 30'!U$14:U$19,MATCH($B89,'[1]Table 30'!$B$14:$B$19,0))*1000,0)</f>
        <v>0</v>
      </c>
      <c r="V89" s="5">
        <f>IFERROR(INDEX('[1]Table 30'!V$14:V$19,MATCH($B89,'[1]Table 30'!$B$14:$B$19,0))*1000,0)</f>
        <v>0</v>
      </c>
      <c r="W89" s="5">
        <f>IFERROR(INDEX('[1]Table 30'!W$14:W$19,MATCH($B89,'[1]Table 30'!$B$14:$B$19,0))*1000,0)</f>
        <v>0</v>
      </c>
      <c r="Z89" s="21" t="s">
        <v>26</v>
      </c>
    </row>
    <row r="90" spans="2:26" outlineLevel="1" x14ac:dyDescent="0.2">
      <c r="B90" s="4" t="s">
        <v>1</v>
      </c>
      <c r="C90" s="5">
        <f>IFERROR(INDEX('[1]Table 30'!C$14:C$19,MATCH($B90,'[1]Table 30'!$B$14:$B$19,0))*1000,0)</f>
        <v>5829.7470000000003</v>
      </c>
      <c r="D90" s="5">
        <f>IFERROR(INDEX('[1]Table 30'!D$14:D$19,MATCH($B90,'[1]Table 30'!$B$14:$B$19,0))*1000,0)</f>
        <v>5895.0730000000003</v>
      </c>
      <c r="E90" s="5">
        <f>IFERROR(INDEX('[1]Table 30'!E$14:E$19,MATCH($B90,'[1]Table 30'!$B$14:$B$19,0))*1000,0)</f>
        <v>4118.308</v>
      </c>
      <c r="F90" s="5">
        <f>IFERROR(INDEX('[1]Table 30'!F$14:F$19,MATCH($B90,'[1]Table 30'!$B$14:$B$19,0))*1000,0)</f>
        <v>3823.81</v>
      </c>
      <c r="G90" s="5">
        <f>IFERROR(INDEX('[1]Table 30'!G$14:G$19,MATCH($B90,'[1]Table 30'!$B$14:$B$19,0))*1000,0)</f>
        <v>3643.5209999999997</v>
      </c>
      <c r="H90" s="5">
        <f>IFERROR(INDEX('[1]Table 30'!H$14:H$19,MATCH($B90,'[1]Table 30'!$B$14:$B$19,0))*1000,0)</f>
        <v>2752.873</v>
      </c>
      <c r="I90" s="5">
        <f>IFERROR(INDEX('[1]Table 30'!I$14:I$19,MATCH($B90,'[1]Table 30'!$B$14:$B$19,0))*1000,0)</f>
        <v>4239.741</v>
      </c>
      <c r="J90" s="5">
        <f>IFERROR(INDEX('[1]Table 30'!J$14:J$19,MATCH($B90,'[1]Table 30'!$B$14:$B$19,0))*1000,0)</f>
        <v>5038.259</v>
      </c>
      <c r="K90" s="5">
        <f>IFERROR(INDEX('[1]Table 30'!K$14:K$19,MATCH($B90,'[1]Table 30'!$B$14:$B$19,0))*1000,0)</f>
        <v>5347.2220000000007</v>
      </c>
      <c r="L90" s="5">
        <f>IFERROR(INDEX('[1]Table 30'!L$14:L$19,MATCH($B90,'[1]Table 30'!$B$14:$B$19,0))*1000,0)</f>
        <v>4252.8919999999998</v>
      </c>
      <c r="M90" s="5">
        <f>IFERROR(INDEX('[1]Table 30'!M$14:M$19,MATCH($B90,'[1]Table 30'!$B$14:$B$19,0))*1000,0)</f>
        <v>4565.3019999999997</v>
      </c>
      <c r="N90" s="5">
        <f>IFERROR(INDEX('[1]Table 30'!N$14:N$19,MATCH($B90,'[1]Table 30'!$B$14:$B$19,0))*1000,0)</f>
        <v>5101.2610000000004</v>
      </c>
      <c r="O90" s="5">
        <f>IFERROR(INDEX('[1]Table 30'!O$14:O$19,MATCH($B90,'[1]Table 30'!$B$14:$B$19,0))*1000,0)</f>
        <v>5554.7339999999995</v>
      </c>
      <c r="P90" s="5">
        <f>IFERROR(INDEX('[1]Table 30'!P$14:P$19,MATCH($B90,'[1]Table 30'!$B$14:$B$19,0))*1000,0)</f>
        <v>4529.0129999999999</v>
      </c>
      <c r="Q90" s="5">
        <f>IFERROR(INDEX('[1]Table 30'!Q$14:Q$19,MATCH($B90,'[1]Table 30'!$B$14:$B$19,0))*1000,0)</f>
        <v>4007.395</v>
      </c>
      <c r="R90" s="5">
        <f>IFERROR(INDEX('[1]Table 30'!R$14:R$19,MATCH($B90,'[1]Table 30'!$B$14:$B$19,0))*1000,0)</f>
        <v>4165.6350000000002</v>
      </c>
      <c r="S90" s="5">
        <f>IFERROR(INDEX('[1]Table 30'!S$14:S$19,MATCH($B90,'[1]Table 30'!$B$14:$B$19,0))*1000,0)</f>
        <v>4834.4989999999998</v>
      </c>
      <c r="T90" s="5">
        <f>IFERROR(INDEX('[1]Table 30'!T$14:T$19,MATCH($B90,'[1]Table 30'!$B$14:$B$19,0))*1000,0)</f>
        <v>4815.9520000000002</v>
      </c>
      <c r="U90" s="5">
        <f>IFERROR(INDEX('[1]Table 30'!U$14:U$19,MATCH($B90,'[1]Table 30'!$B$14:$B$19,0))*1000,0)</f>
        <v>4645.4539999999997</v>
      </c>
      <c r="V90" s="5">
        <f>IFERROR(INDEX('[1]Table 30'!V$14:V$19,MATCH($B90,'[1]Table 30'!$B$14:$B$19,0))*1000,0)</f>
        <v>4620.16</v>
      </c>
      <c r="W90" s="5">
        <f>IFERROR(INDEX('[1]Table 30'!W$14:W$19,MATCH($B90,'[1]Table 30'!$B$14:$B$19,0))*1000,0)</f>
        <v>4228.2529999999997</v>
      </c>
      <c r="Z90" s="21" t="s">
        <v>26</v>
      </c>
    </row>
    <row r="91" spans="2:26" outlineLevel="1" x14ac:dyDescent="0.2">
      <c r="B91" s="15" t="s">
        <v>9</v>
      </c>
      <c r="C91" s="19">
        <f t="shared" ref="C91:W91" si="45">SUM(C81:C90)</f>
        <v>625462.46000000008</v>
      </c>
      <c r="D91" s="19">
        <f t="shared" si="45"/>
        <v>620208.34600000002</v>
      </c>
      <c r="E91" s="19">
        <f t="shared" si="45"/>
        <v>634863.87299999991</v>
      </c>
      <c r="F91" s="19">
        <f t="shared" si="45"/>
        <v>629152.28900000011</v>
      </c>
      <c r="G91" s="19">
        <f t="shared" si="45"/>
        <v>626047.23800000001</v>
      </c>
      <c r="H91" s="19">
        <f t="shared" si="45"/>
        <v>619664.82400000002</v>
      </c>
      <c r="I91" s="19">
        <f t="shared" si="45"/>
        <v>607220.16200000001</v>
      </c>
      <c r="J91" s="19">
        <f t="shared" si="45"/>
        <v>623366.353</v>
      </c>
      <c r="K91" s="19">
        <f t="shared" si="45"/>
        <v>604539.73499999987</v>
      </c>
      <c r="L91" s="19">
        <f t="shared" si="45"/>
        <v>603025.255</v>
      </c>
      <c r="M91" s="19">
        <f t="shared" si="45"/>
        <v>597772.98199999996</v>
      </c>
      <c r="N91" s="19">
        <f t="shared" si="45"/>
        <v>579749.81200000003</v>
      </c>
      <c r="O91" s="19">
        <f t="shared" si="45"/>
        <v>566948.45900000003</v>
      </c>
      <c r="P91" s="19">
        <f t="shared" si="45"/>
        <v>564235.37600000005</v>
      </c>
      <c r="Q91" s="19">
        <f t="shared" si="45"/>
        <v>535937.64099999995</v>
      </c>
      <c r="R91" s="19">
        <f t="shared" si="45"/>
        <v>536130.56699999992</v>
      </c>
      <c r="S91" s="19">
        <f t="shared" si="45"/>
        <v>531687.59199999983</v>
      </c>
      <c r="T91" s="19">
        <f t="shared" si="45"/>
        <v>516968.90299999993</v>
      </c>
      <c r="U91" s="19">
        <f t="shared" si="45"/>
        <v>503792.027</v>
      </c>
      <c r="V91" s="19">
        <f t="shared" si="45"/>
        <v>495678.61900000001</v>
      </c>
      <c r="W91" s="19">
        <f t="shared" si="45"/>
        <v>394862.897</v>
      </c>
    </row>
    <row r="92" spans="2:26" outlineLevel="1" x14ac:dyDescent="0.2">
      <c r="B92" s="26" t="s">
        <v>91</v>
      </c>
      <c r="C92" s="25">
        <f>C91/C76/1000</f>
        <v>3.1772116568337784E-3</v>
      </c>
      <c r="D92" s="25">
        <f t="shared" ref="D92:W92" si="46">D91/D72/1000</f>
        <v>1.9924733833518345E-3</v>
      </c>
      <c r="E92" s="25">
        <f t="shared" si="46"/>
        <v>1.9729911185550311E-3</v>
      </c>
      <c r="F92" s="25">
        <f t="shared" si="46"/>
        <v>1.9523344344647081E-3</v>
      </c>
      <c r="G92" s="25">
        <f t="shared" si="46"/>
        <v>1.9418088620237238E-3</v>
      </c>
      <c r="H92" s="25">
        <f t="shared" si="46"/>
        <v>1.9291330840426235E-3</v>
      </c>
      <c r="I92" s="25">
        <f t="shared" si="46"/>
        <v>1.915139411624517E-3</v>
      </c>
      <c r="J92" s="25">
        <f t="shared" si="46"/>
        <v>1.9006510919967311E-3</v>
      </c>
      <c r="K92" s="25">
        <f t="shared" si="46"/>
        <v>1.8817663318190716E-3</v>
      </c>
      <c r="L92" s="25">
        <f t="shared" si="46"/>
        <v>1.8679535641293167E-3</v>
      </c>
      <c r="M92" s="25">
        <f t="shared" si="46"/>
        <v>1.8558663120887926E-3</v>
      </c>
      <c r="N92" s="25">
        <f t="shared" si="46"/>
        <v>1.8422272131408256E-3</v>
      </c>
      <c r="O92" s="25">
        <f t="shared" si="46"/>
        <v>1.8247855784434695E-3</v>
      </c>
      <c r="P92" s="25">
        <f t="shared" si="46"/>
        <v>1.8110600903132421E-3</v>
      </c>
      <c r="Q92" s="25">
        <f t="shared" si="46"/>
        <v>1.8017298694281327E-3</v>
      </c>
      <c r="R92" s="25">
        <f t="shared" si="46"/>
        <v>1.7846581802665104E-3</v>
      </c>
      <c r="S92" s="25">
        <f t="shared" si="46"/>
        <v>1.773145063383568E-3</v>
      </c>
      <c r="T92" s="25">
        <f t="shared" si="46"/>
        <v>1.7652362249184288E-3</v>
      </c>
      <c r="U92" s="25">
        <f t="shared" si="46"/>
        <v>1.7518091457990066E-3</v>
      </c>
      <c r="V92" s="25">
        <f t="shared" si="46"/>
        <v>1.7352066596462664E-3</v>
      </c>
      <c r="W92" s="25">
        <f t="shared" si="46"/>
        <v>1.7216593372190311E-3</v>
      </c>
    </row>
    <row r="93" spans="2:26" outlineLevel="1" x14ac:dyDescent="0.2"/>
    <row r="94" spans="2:26" outlineLevel="1" x14ac:dyDescent="0.2">
      <c r="B94" s="4" t="s">
        <v>18</v>
      </c>
      <c r="C94" s="11">
        <f t="shared" ref="C94:W94" si="47">IFERROR(C81/C91,0)</f>
        <v>0</v>
      </c>
      <c r="D94" s="11">
        <f t="shared" si="47"/>
        <v>0</v>
      </c>
      <c r="E94" s="11">
        <f t="shared" si="47"/>
        <v>0</v>
      </c>
      <c r="F94" s="11">
        <f t="shared" si="47"/>
        <v>0</v>
      </c>
      <c r="G94" s="11">
        <f t="shared" si="47"/>
        <v>0</v>
      </c>
      <c r="H94" s="11">
        <f t="shared" si="47"/>
        <v>0</v>
      </c>
      <c r="I94" s="11">
        <f t="shared" si="47"/>
        <v>0</v>
      </c>
      <c r="J94" s="11">
        <f t="shared" si="47"/>
        <v>0</v>
      </c>
      <c r="K94" s="11">
        <f t="shared" si="47"/>
        <v>0</v>
      </c>
      <c r="L94" s="11">
        <f t="shared" si="47"/>
        <v>0</v>
      </c>
      <c r="M94" s="11">
        <f t="shared" si="47"/>
        <v>0</v>
      </c>
      <c r="N94" s="11">
        <f t="shared" si="47"/>
        <v>0</v>
      </c>
      <c r="O94" s="11">
        <f t="shared" si="47"/>
        <v>0</v>
      </c>
      <c r="P94" s="11">
        <f t="shared" si="47"/>
        <v>0</v>
      </c>
      <c r="Q94" s="11">
        <f t="shared" si="47"/>
        <v>0</v>
      </c>
      <c r="R94" s="11">
        <f t="shared" si="47"/>
        <v>0</v>
      </c>
      <c r="S94" s="11">
        <f t="shared" si="47"/>
        <v>0</v>
      </c>
      <c r="T94" s="11">
        <f t="shared" si="47"/>
        <v>0</v>
      </c>
      <c r="U94" s="11">
        <f t="shared" si="47"/>
        <v>0</v>
      </c>
      <c r="V94" s="11">
        <f t="shared" si="47"/>
        <v>0</v>
      </c>
      <c r="W94" s="11">
        <f t="shared" si="47"/>
        <v>0</v>
      </c>
    </row>
    <row r="95" spans="2:26" outlineLevel="1" x14ac:dyDescent="0.2">
      <c r="B95" s="4" t="s">
        <v>19</v>
      </c>
      <c r="C95" s="11">
        <f t="shared" ref="C95:W95" si="48">IFERROR(C82/C91,0)</f>
        <v>0</v>
      </c>
      <c r="D95" s="11">
        <f t="shared" si="48"/>
        <v>0</v>
      </c>
      <c r="E95" s="11">
        <f t="shared" si="48"/>
        <v>0</v>
      </c>
      <c r="F95" s="11">
        <f t="shared" si="48"/>
        <v>0</v>
      </c>
      <c r="G95" s="11">
        <f t="shared" si="48"/>
        <v>0</v>
      </c>
      <c r="H95" s="11">
        <f t="shared" si="48"/>
        <v>0</v>
      </c>
      <c r="I95" s="11">
        <f t="shared" si="48"/>
        <v>0</v>
      </c>
      <c r="J95" s="11">
        <f t="shared" si="48"/>
        <v>0</v>
      </c>
      <c r="K95" s="11">
        <f t="shared" si="48"/>
        <v>0</v>
      </c>
      <c r="L95" s="11">
        <f t="shared" si="48"/>
        <v>0</v>
      </c>
      <c r="M95" s="11">
        <f t="shared" si="48"/>
        <v>0</v>
      </c>
      <c r="N95" s="11">
        <f t="shared" si="48"/>
        <v>0</v>
      </c>
      <c r="O95" s="11">
        <f t="shared" si="48"/>
        <v>0</v>
      </c>
      <c r="P95" s="11">
        <f t="shared" si="48"/>
        <v>0</v>
      </c>
      <c r="Q95" s="11">
        <f t="shared" si="48"/>
        <v>0</v>
      </c>
      <c r="R95" s="11">
        <f t="shared" si="48"/>
        <v>0</v>
      </c>
      <c r="S95" s="11">
        <f t="shared" si="48"/>
        <v>0</v>
      </c>
      <c r="T95" s="11">
        <f t="shared" si="48"/>
        <v>0</v>
      </c>
      <c r="U95" s="11">
        <f t="shared" si="48"/>
        <v>0</v>
      </c>
      <c r="V95" s="11">
        <f t="shared" si="48"/>
        <v>0</v>
      </c>
      <c r="W95" s="11">
        <f t="shared" si="48"/>
        <v>0</v>
      </c>
    </row>
    <row r="96" spans="2:26" outlineLevel="1" x14ac:dyDescent="0.2">
      <c r="B96" s="4" t="s">
        <v>16</v>
      </c>
      <c r="C96" s="11">
        <f t="shared" ref="C96:W96" si="49">IFERROR(C83/C91,0)</f>
        <v>5.8424193835709968E-3</v>
      </c>
      <c r="D96" s="11">
        <f t="shared" si="49"/>
        <v>6.5018054432953399E-3</v>
      </c>
      <c r="E96" s="11">
        <f t="shared" si="49"/>
        <v>7.1164956648903533E-3</v>
      </c>
      <c r="F96" s="11">
        <f t="shared" si="49"/>
        <v>8.4001776555564581E-3</v>
      </c>
      <c r="G96" s="11">
        <f t="shared" si="49"/>
        <v>8.3633401478244371E-3</v>
      </c>
      <c r="H96" s="11">
        <f t="shared" si="49"/>
        <v>9.3614205217496735E-3</v>
      </c>
      <c r="I96" s="11">
        <f t="shared" si="49"/>
        <v>1.0796644133829008E-2</v>
      </c>
      <c r="J96" s="11">
        <f t="shared" si="49"/>
        <v>1.0883506893417456E-2</v>
      </c>
      <c r="K96" s="11">
        <f t="shared" si="49"/>
        <v>1.0457054572268937E-2</v>
      </c>
      <c r="L96" s="11">
        <f t="shared" si="49"/>
        <v>1.0722965491718917E-2</v>
      </c>
      <c r="M96" s="11">
        <f t="shared" si="49"/>
        <v>1.1726575491161961E-2</v>
      </c>
      <c r="N96" s="11">
        <f t="shared" si="49"/>
        <v>1.3090977940670724E-2</v>
      </c>
      <c r="O96" s="11">
        <f t="shared" si="49"/>
        <v>1.3747914605408602E-2</v>
      </c>
      <c r="P96" s="11">
        <f t="shared" si="49"/>
        <v>1.4811586361788132E-2</v>
      </c>
      <c r="Q96" s="11">
        <f t="shared" si="49"/>
        <v>1.5631745858283544E-2</v>
      </c>
      <c r="R96" s="11">
        <f t="shared" si="49"/>
        <v>1.5646373320848169E-2</v>
      </c>
      <c r="S96" s="11">
        <f t="shared" si="49"/>
        <v>1.4390476879889277E-2</v>
      </c>
      <c r="T96" s="11">
        <f t="shared" si="49"/>
        <v>1.4596738713314832E-2</v>
      </c>
      <c r="U96" s="11">
        <f t="shared" si="49"/>
        <v>1.4974667314455138E-2</v>
      </c>
      <c r="V96" s="11">
        <f t="shared" si="49"/>
        <v>1.2370979430928412E-2</v>
      </c>
      <c r="W96" s="11">
        <f t="shared" si="49"/>
        <v>1.2290151941016632E-2</v>
      </c>
    </row>
    <row r="97" spans="1:28" outlineLevel="1" x14ac:dyDescent="0.2">
      <c r="B97" s="4" t="s">
        <v>21</v>
      </c>
      <c r="C97" s="11">
        <f t="shared" ref="C97:W97" si="50">IFERROR(C84/C91,0)</f>
        <v>0</v>
      </c>
      <c r="D97" s="11">
        <f t="shared" si="50"/>
        <v>0</v>
      </c>
      <c r="E97" s="11">
        <f t="shared" si="50"/>
        <v>0</v>
      </c>
      <c r="F97" s="11">
        <f t="shared" si="50"/>
        <v>0</v>
      </c>
      <c r="G97" s="11">
        <f t="shared" si="50"/>
        <v>0</v>
      </c>
      <c r="H97" s="11">
        <f t="shared" si="50"/>
        <v>0</v>
      </c>
      <c r="I97" s="11">
        <f t="shared" si="50"/>
        <v>0</v>
      </c>
      <c r="J97" s="11">
        <f t="shared" si="50"/>
        <v>0</v>
      </c>
      <c r="K97" s="11">
        <f t="shared" si="50"/>
        <v>0</v>
      </c>
      <c r="L97" s="11">
        <f t="shared" si="50"/>
        <v>0</v>
      </c>
      <c r="M97" s="11">
        <f t="shared" si="50"/>
        <v>0</v>
      </c>
      <c r="N97" s="11">
        <f t="shared" si="50"/>
        <v>0</v>
      </c>
      <c r="O97" s="11">
        <f t="shared" si="50"/>
        <v>0</v>
      </c>
      <c r="P97" s="11">
        <f t="shared" si="50"/>
        <v>0</v>
      </c>
      <c r="Q97" s="11">
        <f t="shared" si="50"/>
        <v>0</v>
      </c>
      <c r="R97" s="11">
        <f t="shared" si="50"/>
        <v>0</v>
      </c>
      <c r="S97" s="11">
        <f t="shared" si="50"/>
        <v>0</v>
      </c>
      <c r="T97" s="11">
        <f t="shared" si="50"/>
        <v>0</v>
      </c>
      <c r="U97" s="11">
        <f t="shared" si="50"/>
        <v>0</v>
      </c>
      <c r="V97" s="11">
        <f t="shared" si="50"/>
        <v>0</v>
      </c>
      <c r="W97" s="11">
        <f t="shared" si="50"/>
        <v>0</v>
      </c>
    </row>
    <row r="98" spans="1:28" outlineLevel="1" x14ac:dyDescent="0.2">
      <c r="B98" s="4" t="s">
        <v>20</v>
      </c>
      <c r="C98" s="11">
        <f t="shared" ref="C98:W98" si="51">IFERROR(C85/C91,0)</f>
        <v>0.9832719968517375</v>
      </c>
      <c r="D98" s="11">
        <f t="shared" si="51"/>
        <v>0.98236631436752708</v>
      </c>
      <c r="E98" s="11">
        <f t="shared" si="51"/>
        <v>0.98503674660977292</v>
      </c>
      <c r="F98" s="11">
        <f t="shared" si="51"/>
        <v>0.98411772606616066</v>
      </c>
      <c r="G98" s="11">
        <f t="shared" si="51"/>
        <v>0.98431078295085461</v>
      </c>
      <c r="H98" s="11">
        <f t="shared" si="51"/>
        <v>0.97979879199985054</v>
      </c>
      <c r="I98" s="11">
        <f t="shared" si="51"/>
        <v>0.97559813239534698</v>
      </c>
      <c r="J98" s="11">
        <f t="shared" si="51"/>
        <v>0.95778237328122207</v>
      </c>
      <c r="K98" s="11">
        <f t="shared" si="51"/>
        <v>0.9554371492222925</v>
      </c>
      <c r="L98" s="11">
        <f t="shared" si="51"/>
        <v>0.95518060516387482</v>
      </c>
      <c r="M98" s="11">
        <f t="shared" si="51"/>
        <v>0.94883293002359215</v>
      </c>
      <c r="N98" s="11">
        <f t="shared" si="51"/>
        <v>0.93196464201699469</v>
      </c>
      <c r="O98" s="11">
        <f t="shared" si="51"/>
        <v>0.92935007518910984</v>
      </c>
      <c r="P98" s="11">
        <f t="shared" si="51"/>
        <v>0.93415228718307086</v>
      </c>
      <c r="Q98" s="11">
        <f t="shared" si="51"/>
        <v>0.92941859069756971</v>
      </c>
      <c r="R98" s="11">
        <f t="shared" si="51"/>
        <v>0.97536940101383929</v>
      </c>
      <c r="S98" s="11">
        <f t="shared" si="51"/>
        <v>0.97571928291303833</v>
      </c>
      <c r="T98" s="11">
        <f t="shared" si="51"/>
        <v>0.97553876465950606</v>
      </c>
      <c r="U98" s="11">
        <f t="shared" si="51"/>
        <v>0.97544454192007279</v>
      </c>
      <c r="V98" s="11">
        <f t="shared" si="51"/>
        <v>0.97807805181929786</v>
      </c>
      <c r="W98" s="11">
        <f t="shared" si="51"/>
        <v>0.97685679746203147</v>
      </c>
    </row>
    <row r="99" spans="1:28" outlineLevel="1" x14ac:dyDescent="0.2">
      <c r="B99" s="4" t="s">
        <v>0</v>
      </c>
      <c r="C99" s="11">
        <f t="shared" ref="C99:W99" si="52">IFERROR(C86/C91,0)</f>
        <v>0</v>
      </c>
      <c r="D99" s="11">
        <f t="shared" si="52"/>
        <v>0</v>
      </c>
      <c r="E99" s="11">
        <f t="shared" si="52"/>
        <v>0</v>
      </c>
      <c r="F99" s="11">
        <f t="shared" si="52"/>
        <v>0</v>
      </c>
      <c r="G99" s="11">
        <f t="shared" si="52"/>
        <v>0</v>
      </c>
      <c r="H99" s="11">
        <f t="shared" si="52"/>
        <v>4.6357383681343185E-3</v>
      </c>
      <c r="I99" s="11">
        <f t="shared" si="52"/>
        <v>4.6506805549714264E-3</v>
      </c>
      <c r="J99" s="11">
        <f t="shared" si="52"/>
        <v>2.1497291176381477E-2</v>
      </c>
      <c r="K99" s="11">
        <f t="shared" si="52"/>
        <v>2.345283556919547E-2</v>
      </c>
      <c r="L99" s="11">
        <f t="shared" si="52"/>
        <v>2.5509699423782839E-2</v>
      </c>
      <c r="M99" s="11">
        <f t="shared" si="52"/>
        <v>3.0147868074773581E-2</v>
      </c>
      <c r="N99" s="11">
        <f t="shared" si="52"/>
        <v>4.4533584083335583E-2</v>
      </c>
      <c r="O99" s="11">
        <f t="shared" si="52"/>
        <v>4.583206037076467E-2</v>
      </c>
      <c r="P99" s="11">
        <f t="shared" si="52"/>
        <v>4.209475160593263E-2</v>
      </c>
      <c r="Q99" s="11">
        <f t="shared" si="52"/>
        <v>4.5354071333086311E-2</v>
      </c>
      <c r="R99" s="11">
        <f t="shared" si="52"/>
        <v>0</v>
      </c>
      <c r="S99" s="11">
        <f t="shared" si="52"/>
        <v>0</v>
      </c>
      <c r="T99" s="11">
        <f t="shared" si="52"/>
        <v>0</v>
      </c>
      <c r="U99" s="11">
        <f t="shared" si="52"/>
        <v>0</v>
      </c>
      <c r="V99" s="11">
        <f t="shared" si="52"/>
        <v>0</v>
      </c>
      <c r="W99" s="11">
        <f t="shared" si="52"/>
        <v>0</v>
      </c>
    </row>
    <row r="100" spans="1:28" outlineLevel="1" x14ac:dyDescent="0.2">
      <c r="B100" s="4" t="s">
        <v>22</v>
      </c>
      <c r="C100" s="11">
        <f t="shared" ref="C100:W100" si="53">IFERROR(C87/C91,0)</f>
        <v>0</v>
      </c>
      <c r="D100" s="11">
        <f t="shared" si="53"/>
        <v>0</v>
      </c>
      <c r="E100" s="11">
        <f t="shared" si="53"/>
        <v>0</v>
      </c>
      <c r="F100" s="11">
        <f t="shared" si="53"/>
        <v>0</v>
      </c>
      <c r="G100" s="11">
        <f t="shared" si="53"/>
        <v>0</v>
      </c>
      <c r="H100" s="11">
        <f t="shared" si="53"/>
        <v>0</v>
      </c>
      <c r="I100" s="11">
        <f t="shared" si="53"/>
        <v>0</v>
      </c>
      <c r="J100" s="11">
        <f t="shared" si="53"/>
        <v>0</v>
      </c>
      <c r="K100" s="11">
        <f t="shared" si="53"/>
        <v>0</v>
      </c>
      <c r="L100" s="11">
        <f t="shared" si="53"/>
        <v>0</v>
      </c>
      <c r="M100" s="11">
        <f t="shared" si="53"/>
        <v>0</v>
      </c>
      <c r="N100" s="11">
        <f t="shared" si="53"/>
        <v>0</v>
      </c>
      <c r="O100" s="11">
        <f t="shared" si="53"/>
        <v>0</v>
      </c>
      <c r="P100" s="11">
        <f t="shared" si="53"/>
        <v>0</v>
      </c>
      <c r="Q100" s="11">
        <f t="shared" si="53"/>
        <v>0</v>
      </c>
      <c r="R100" s="11">
        <f t="shared" si="53"/>
        <v>0</v>
      </c>
      <c r="S100" s="11">
        <f t="shared" si="53"/>
        <v>0</v>
      </c>
      <c r="T100" s="11">
        <f t="shared" si="53"/>
        <v>0</v>
      </c>
      <c r="U100" s="11">
        <f t="shared" si="53"/>
        <v>0</v>
      </c>
      <c r="V100" s="11">
        <f t="shared" si="53"/>
        <v>0</v>
      </c>
      <c r="W100" s="11">
        <f t="shared" si="53"/>
        <v>0</v>
      </c>
    </row>
    <row r="101" spans="1:28" outlineLevel="1" x14ac:dyDescent="0.2">
      <c r="B101" s="4" t="s">
        <v>23</v>
      </c>
      <c r="C101" s="11">
        <f t="shared" ref="C101:W101" si="54">IFERROR(C88/C91,0)</f>
        <v>1.5648852850417272E-3</v>
      </c>
      <c r="D101" s="11">
        <f t="shared" si="54"/>
        <v>1.6268920057389876E-3</v>
      </c>
      <c r="E101" s="11">
        <f t="shared" si="54"/>
        <v>1.3598426949709267E-3</v>
      </c>
      <c r="F101" s="11">
        <f t="shared" si="54"/>
        <v>1.4043785828139932E-3</v>
      </c>
      <c r="G101" s="11">
        <f t="shared" si="54"/>
        <v>1.5059949837203817E-3</v>
      </c>
      <c r="H101" s="11">
        <f t="shared" si="54"/>
        <v>1.7615297136827635E-3</v>
      </c>
      <c r="I101" s="11">
        <f t="shared" si="54"/>
        <v>1.9723291072143287E-3</v>
      </c>
      <c r="J101" s="11">
        <f t="shared" si="54"/>
        <v>1.7544883433899421E-3</v>
      </c>
      <c r="K101" s="11">
        <f t="shared" si="54"/>
        <v>1.8078480813175997E-3</v>
      </c>
      <c r="L101" s="11">
        <f t="shared" si="54"/>
        <v>1.53413641025698E-3</v>
      </c>
      <c r="M101" s="11">
        <f t="shared" si="54"/>
        <v>1.6554428349858073E-3</v>
      </c>
      <c r="N101" s="11">
        <f t="shared" si="54"/>
        <v>1.6117228167380586E-3</v>
      </c>
      <c r="O101" s="11">
        <f t="shared" si="54"/>
        <v>1.2723502261075903E-3</v>
      </c>
      <c r="P101" s="11">
        <f t="shared" si="54"/>
        <v>9.1455981306638246E-4</v>
      </c>
      <c r="Q101" s="11">
        <f t="shared" si="54"/>
        <v>2.118238976239402E-3</v>
      </c>
      <c r="R101" s="11">
        <f t="shared" si="54"/>
        <v>1.2144112648589203E-3</v>
      </c>
      <c r="S101" s="11">
        <f t="shared" si="54"/>
        <v>7.9749651182380824E-4</v>
      </c>
      <c r="T101" s="11">
        <f t="shared" si="54"/>
        <v>5.4874867396037552E-4</v>
      </c>
      <c r="U101" s="11">
        <f t="shared" si="54"/>
        <v>3.5981514252904205E-4</v>
      </c>
      <c r="V101" s="11">
        <f t="shared" si="54"/>
        <v>2.3009061845372838E-4</v>
      </c>
      <c r="W101" s="11">
        <f t="shared" si="54"/>
        <v>1.4489586242386304E-4</v>
      </c>
    </row>
    <row r="102" spans="1:28" outlineLevel="1" x14ac:dyDescent="0.2">
      <c r="B102" s="4" t="s">
        <v>17</v>
      </c>
      <c r="C102" s="11">
        <f t="shared" ref="C102:W102" si="55">IFERROR(C89/C91,0)</f>
        <v>0</v>
      </c>
      <c r="D102" s="11">
        <f t="shared" si="55"/>
        <v>0</v>
      </c>
      <c r="E102" s="11">
        <f t="shared" si="55"/>
        <v>0</v>
      </c>
      <c r="F102" s="11">
        <f t="shared" si="55"/>
        <v>0</v>
      </c>
      <c r="G102" s="11">
        <f t="shared" si="55"/>
        <v>0</v>
      </c>
      <c r="H102" s="11">
        <f t="shared" si="55"/>
        <v>0</v>
      </c>
      <c r="I102" s="11">
        <f t="shared" si="55"/>
        <v>0</v>
      </c>
      <c r="J102" s="11">
        <f t="shared" si="55"/>
        <v>0</v>
      </c>
      <c r="K102" s="11">
        <f t="shared" si="55"/>
        <v>0</v>
      </c>
      <c r="L102" s="11">
        <f t="shared" si="55"/>
        <v>0</v>
      </c>
      <c r="M102" s="11">
        <f t="shared" si="55"/>
        <v>0</v>
      </c>
      <c r="N102" s="11">
        <f t="shared" si="55"/>
        <v>0</v>
      </c>
      <c r="O102" s="11">
        <f t="shared" si="55"/>
        <v>0</v>
      </c>
      <c r="P102" s="11">
        <f t="shared" si="55"/>
        <v>0</v>
      </c>
      <c r="Q102" s="11">
        <f t="shared" si="55"/>
        <v>0</v>
      </c>
      <c r="R102" s="11">
        <f t="shared" si="55"/>
        <v>0</v>
      </c>
      <c r="S102" s="11">
        <f t="shared" si="55"/>
        <v>0</v>
      </c>
      <c r="T102" s="11">
        <f t="shared" si="55"/>
        <v>0</v>
      </c>
      <c r="U102" s="11">
        <f t="shared" si="55"/>
        <v>0</v>
      </c>
      <c r="V102" s="11">
        <f t="shared" si="55"/>
        <v>0</v>
      </c>
      <c r="W102" s="11">
        <f t="shared" si="55"/>
        <v>0</v>
      </c>
    </row>
    <row r="103" spans="1:28" outlineLevel="1" x14ac:dyDescent="0.2">
      <c r="B103" s="4" t="s">
        <v>1</v>
      </c>
      <c r="C103" s="11">
        <f t="shared" ref="C103:W103" si="56">IFERROR(C90/C91,0)</f>
        <v>9.3206984796497614E-3</v>
      </c>
      <c r="D103" s="11">
        <f t="shared" si="56"/>
        <v>9.5049881834386018E-3</v>
      </c>
      <c r="E103" s="11">
        <f t="shared" si="56"/>
        <v>6.4869150303658888E-3</v>
      </c>
      <c r="F103" s="11">
        <f t="shared" si="56"/>
        <v>6.0777176954687978E-3</v>
      </c>
      <c r="G103" s="11">
        <f t="shared" si="56"/>
        <v>5.8198819176006004E-3</v>
      </c>
      <c r="H103" s="11">
        <f t="shared" si="56"/>
        <v>4.4425193965826918E-3</v>
      </c>
      <c r="I103" s="11">
        <f t="shared" si="56"/>
        <v>6.982213808638324E-3</v>
      </c>
      <c r="J103" s="11">
        <f t="shared" si="56"/>
        <v>8.0823403055891273E-3</v>
      </c>
      <c r="K103" s="11">
        <f t="shared" si="56"/>
        <v>8.8451125549257759E-3</v>
      </c>
      <c r="L103" s="11">
        <f t="shared" si="56"/>
        <v>7.0525935103663276E-3</v>
      </c>
      <c r="M103" s="11">
        <f t="shared" si="56"/>
        <v>7.6371835754865218E-3</v>
      </c>
      <c r="N103" s="11">
        <f t="shared" si="56"/>
        <v>8.7990731422608898E-3</v>
      </c>
      <c r="O103" s="11">
        <f t="shared" si="56"/>
        <v>9.7975996086092174E-3</v>
      </c>
      <c r="P103" s="11">
        <f t="shared" si="56"/>
        <v>8.026815036141938E-3</v>
      </c>
      <c r="Q103" s="11">
        <f t="shared" si="56"/>
        <v>7.4773531348211473E-3</v>
      </c>
      <c r="R103" s="11">
        <f t="shared" si="56"/>
        <v>7.7698144004536883E-3</v>
      </c>
      <c r="S103" s="11">
        <f t="shared" si="56"/>
        <v>9.0927436952487721E-3</v>
      </c>
      <c r="T103" s="11">
        <f t="shared" si="56"/>
        <v>9.3157479532187653E-3</v>
      </c>
      <c r="U103" s="11">
        <f t="shared" si="56"/>
        <v>9.220975622942917E-3</v>
      </c>
      <c r="V103" s="11">
        <f t="shared" si="56"/>
        <v>9.3208781313200029E-3</v>
      </c>
      <c r="W103" s="11">
        <f t="shared" si="56"/>
        <v>1.0708154734528019E-2</v>
      </c>
    </row>
    <row r="106" spans="1:28" s="33" customFormat="1" x14ac:dyDescent="0.2">
      <c r="A106" s="32" t="s">
        <v>83</v>
      </c>
      <c r="Z106" s="34"/>
    </row>
    <row r="107" spans="1:28" outlineLevel="1" x14ac:dyDescent="0.2">
      <c r="B107" s="20" t="s">
        <v>88</v>
      </c>
      <c r="C107" s="5">
        <f>[1]Passenger1!C$34</f>
        <v>143362.69872499999</v>
      </c>
      <c r="D107" s="5">
        <f>[1]Passenger1!D$34</f>
        <v>145754.916856</v>
      </c>
      <c r="E107" s="5">
        <f>[1]Passenger1!E$34</f>
        <v>154135.00198599999</v>
      </c>
      <c r="F107" s="5">
        <f>[1]Passenger1!F$34</f>
        <v>158710.40250200001</v>
      </c>
      <c r="G107" s="5">
        <f>[1]Passenger1!G$34</f>
        <v>164091.67953299999</v>
      </c>
      <c r="H107" s="5">
        <f>[1]Passenger1!H$34</f>
        <v>169858.28094299999</v>
      </c>
      <c r="I107" s="5">
        <f>[1]Passenger1!I$34</f>
        <v>167768.28509399999</v>
      </c>
      <c r="J107" s="5">
        <f>[1]Passenger1!J$34</f>
        <v>178123.105522</v>
      </c>
      <c r="K107" s="5">
        <f>[1]Passenger1!K$34</f>
        <v>179077.011229</v>
      </c>
      <c r="L107" s="5">
        <f>[1]Passenger1!L$34</f>
        <v>185810.89496100001</v>
      </c>
      <c r="M107" s="5">
        <f>[1]Passenger1!M$34</f>
        <v>195281.01173999999</v>
      </c>
      <c r="N107" s="5">
        <f>[1]Passenger1!N$34</f>
        <v>200440.613147</v>
      </c>
      <c r="O107" s="5">
        <f>[1]Passenger1!O$34</f>
        <v>204725.48007200001</v>
      </c>
      <c r="P107" s="5">
        <f>[1]Passenger1!P$34</f>
        <v>216178.57783699999</v>
      </c>
      <c r="Q107" s="5">
        <f>[1]Passenger1!Q$34</f>
        <v>218415.05096600001</v>
      </c>
      <c r="R107" s="5">
        <f>[1]Passenger1!R$34</f>
        <v>231543.231761</v>
      </c>
      <c r="S107" s="5">
        <f>[1]Passenger1!S$34</f>
        <v>250776.45542799999</v>
      </c>
      <c r="T107" s="5">
        <f>[1]Passenger1!T$34</f>
        <v>262180.96861699998</v>
      </c>
      <c r="U107" s="5">
        <f>[1]Passenger1!U$34</f>
        <v>276946.88856499997</v>
      </c>
      <c r="V107" s="5">
        <f>[1]Passenger1!V$34</f>
        <v>289785.106715</v>
      </c>
      <c r="W107" s="5">
        <f>[1]Passenger1!W$34</f>
        <v>251532.857449</v>
      </c>
      <c r="Z107" s="21" t="s">
        <v>26</v>
      </c>
      <c r="AB107"/>
    </row>
    <row r="108" spans="1:28" outlineLevel="1" x14ac:dyDescent="0.2">
      <c r="B108" s="7" t="s">
        <v>89</v>
      </c>
      <c r="C108" s="5">
        <f>[1]Passenger4!C$12</f>
        <v>473.39699999999999</v>
      </c>
      <c r="D108" s="5">
        <f>[1]Passenger4!D$12</f>
        <v>472.66899999999998</v>
      </c>
      <c r="E108" s="5">
        <f>[1]Passenger4!E$12</f>
        <v>516.03200000000004</v>
      </c>
      <c r="F108" s="5">
        <f>[1]Passenger4!F$12</f>
        <v>496.70400000000001</v>
      </c>
      <c r="G108" s="5">
        <f>[1]Passenger4!G$12</f>
        <v>482.69099999999997</v>
      </c>
      <c r="H108" s="5">
        <f>[1]Passenger4!H$12</f>
        <v>493.44099999999997</v>
      </c>
      <c r="I108" s="5">
        <f>[1]Passenger4!I$12</f>
        <v>499.09500000000003</v>
      </c>
      <c r="J108" s="5">
        <f>[1]Passenger4!J$12</f>
        <v>541.923</v>
      </c>
      <c r="K108" s="5">
        <f>[1]Passenger4!K$12</f>
        <v>523.96100000000001</v>
      </c>
      <c r="L108" s="5">
        <f>[1]Passenger4!L$12</f>
        <v>484.286</v>
      </c>
      <c r="M108" s="5">
        <f>[1]Passenger4!M$12</f>
        <v>587.08000000000004</v>
      </c>
      <c r="N108" s="5">
        <f>[1]Passenger4!N$12</f>
        <v>601.78300000000002</v>
      </c>
      <c r="O108" s="5">
        <f>[1]Passenger4!O$12</f>
        <v>608.40200000000004</v>
      </c>
      <c r="P108" s="5">
        <f>[1]Passenger4!P$12</f>
        <v>652.9</v>
      </c>
      <c r="Q108" s="5">
        <f>[1]Passenger4!Q$12</f>
        <v>721.55</v>
      </c>
      <c r="R108" s="5">
        <f>[1]Passenger4!R$12</f>
        <v>793.61099999999999</v>
      </c>
      <c r="S108" s="5">
        <f>[1]Passenger4!S$12</f>
        <v>858.77499999999998</v>
      </c>
      <c r="T108" s="5">
        <f>[1]Passenger4!T$12</f>
        <v>926.91499999999996</v>
      </c>
      <c r="U108" s="5">
        <f>[1]Passenger4!U$12</f>
        <v>924.77499999999998</v>
      </c>
      <c r="V108" s="5">
        <f>[1]Passenger4!V$12</f>
        <v>937.44399999999996</v>
      </c>
      <c r="W108" s="5">
        <f>[1]Passenger4!W$12</f>
        <v>793.67399999999998</v>
      </c>
      <c r="Z108" s="21" t="s">
        <v>26</v>
      </c>
      <c r="AB108"/>
    </row>
    <row r="109" spans="1:28" outlineLevel="1" x14ac:dyDescent="0.2">
      <c r="B109" s="7" t="s">
        <v>25</v>
      </c>
      <c r="C109" s="5">
        <f>[1]Passenger4!C$16</f>
        <v>4513.5110000000004</v>
      </c>
      <c r="D109" s="5">
        <f>[1]Passenger4!D$16</f>
        <v>4733.2759999999998</v>
      </c>
      <c r="E109" s="5">
        <f>[1]Passenger4!E$16</f>
        <v>4871.7070000000003</v>
      </c>
      <c r="F109" s="5">
        <f>[1]Passenger4!F$16</f>
        <v>5052.509</v>
      </c>
      <c r="G109" s="5">
        <f>[1]Passenger4!G$16</f>
        <v>5290.6729999999998</v>
      </c>
      <c r="H109" s="5">
        <f>[1]Passenger4!H$16</f>
        <v>5457.7460000000001</v>
      </c>
      <c r="I109" s="5">
        <f>[1]Passenger4!I$16</f>
        <v>5525.1859999999997</v>
      </c>
      <c r="J109" s="5">
        <f>[1]Passenger4!J$16</f>
        <v>5871.7969999999996</v>
      </c>
      <c r="K109" s="5">
        <f>[1]Passenger4!K$16</f>
        <v>6243.0460000000003</v>
      </c>
      <c r="L109" s="5">
        <f>[1]Passenger4!L$16</f>
        <v>6501.3220000000001</v>
      </c>
      <c r="M109" s="5">
        <f>[1]Passenger4!M$16</f>
        <v>6758.076</v>
      </c>
      <c r="N109" s="5">
        <f>[1]Passenger4!N$16</f>
        <v>7002.6880000000001</v>
      </c>
      <c r="O109" s="5">
        <f>[1]Passenger4!O$16</f>
        <v>7168.1750000000002</v>
      </c>
      <c r="P109" s="5">
        <f>[1]Passenger4!P$16</f>
        <v>7570.7039999999997</v>
      </c>
      <c r="Q109" s="5">
        <f>[1]Passenger4!Q$16</f>
        <v>8034.2430000000004</v>
      </c>
      <c r="R109" s="5">
        <f>[1]Passenger4!R$16</f>
        <v>8553.5730000000003</v>
      </c>
      <c r="S109" s="5">
        <f>[1]Passenger4!S$16</f>
        <v>9166.768</v>
      </c>
      <c r="T109" s="5">
        <f>[1]Passenger4!T$16</f>
        <v>9715.1229999999996</v>
      </c>
      <c r="U109" s="5">
        <f>[1]Passenger4!U$16</f>
        <v>10286.279</v>
      </c>
      <c r="V109" s="5">
        <f>[1]Passenger4!V$16</f>
        <v>10587.151</v>
      </c>
      <c r="W109" s="5">
        <f>[1]Passenger4!W$16</f>
        <v>10655.866</v>
      </c>
      <c r="Z109" s="21" t="s">
        <v>26</v>
      </c>
      <c r="AB109"/>
    </row>
    <row r="110" spans="1:28" outlineLevel="1" x14ac:dyDescent="0.2">
      <c r="B110" s="7" t="s">
        <v>30</v>
      </c>
      <c r="C110" s="5">
        <f>[1]Passenger4!C$20</f>
        <v>18632.608821999998</v>
      </c>
      <c r="D110" s="5">
        <f>[1]Passenger4!D$20</f>
        <v>18059.743133</v>
      </c>
      <c r="E110" s="5">
        <f>[1]Passenger4!E$20</f>
        <v>18551.046504999998</v>
      </c>
      <c r="F110" s="5">
        <f>[1]Passenger4!F$20</f>
        <v>18413.855207000001</v>
      </c>
      <c r="G110" s="5">
        <f>[1]Passenger4!G$20</f>
        <v>18176.918066999999</v>
      </c>
      <c r="H110" s="5">
        <f>[1]Passenger4!H$20</f>
        <v>18235.439498</v>
      </c>
      <c r="I110" s="5">
        <f>[1]Passenger4!I$20</f>
        <v>17787.052744000001</v>
      </c>
      <c r="J110" s="5">
        <f>[1]Passenger4!J$20</f>
        <v>17765.953609</v>
      </c>
      <c r="K110" s="5">
        <f>[1]Passenger4!K$20</f>
        <v>16795.032993000001</v>
      </c>
      <c r="L110" s="5">
        <f>[1]Passenger4!L$20</f>
        <v>16730.363928999999</v>
      </c>
      <c r="M110" s="5">
        <f>[1]Passenger4!M$20</f>
        <v>16911.072273000002</v>
      </c>
      <c r="N110" s="5">
        <f>[1]Passenger4!N$20</f>
        <v>16747.633728000001</v>
      </c>
      <c r="O110" s="5">
        <f>[1]Passenger4!O$20</f>
        <v>16706.836533999998</v>
      </c>
      <c r="P110" s="5">
        <f>[1]Passenger4!P$20</f>
        <v>16699.585175</v>
      </c>
      <c r="Q110" s="5">
        <f>[1]Passenger4!Q$20</f>
        <v>15895.17532</v>
      </c>
      <c r="R110" s="5">
        <f>[1]Passenger4!R$20</f>
        <v>15823.795935</v>
      </c>
      <c r="S110" s="5">
        <f>[1]Passenger4!S$20</f>
        <v>15988.035948000001</v>
      </c>
      <c r="T110" s="5">
        <f>[1]Passenger4!T$20</f>
        <v>15767.976108999999</v>
      </c>
      <c r="U110" s="5">
        <f>[1]Passenger4!U$20</f>
        <v>15727.503607000001</v>
      </c>
      <c r="V110" s="5">
        <f>[1]Passenger4!V$20</f>
        <v>15985.164159</v>
      </c>
      <c r="W110" s="5">
        <f>[1]Passenger4!W$20</f>
        <v>13782.394251</v>
      </c>
      <c r="Z110" s="21" t="s">
        <v>26</v>
      </c>
      <c r="AB110"/>
    </row>
    <row r="111" spans="1:28" outlineLevel="1" x14ac:dyDescent="0.2">
      <c r="B111" s="7" t="s">
        <v>31</v>
      </c>
      <c r="C111" s="5">
        <f t="shared" ref="C111:W111" si="57">C109*C110/1000</f>
        <v>84098.484876794042</v>
      </c>
      <c r="D111" s="5">
        <f t="shared" si="57"/>
        <v>85481.748737593705</v>
      </c>
      <c r="E111" s="5">
        <f t="shared" si="57"/>
        <v>90375.263115734037</v>
      </c>
      <c r="F111" s="5">
        <f t="shared" si="57"/>
        <v>93036.169158064367</v>
      </c>
      <c r="G111" s="5">
        <f t="shared" si="57"/>
        <v>96168.129640289088</v>
      </c>
      <c r="H111" s="5">
        <f t="shared" si="57"/>
        <v>99524.396978451507</v>
      </c>
      <c r="I111" s="5">
        <f t="shared" si="57"/>
        <v>98276.774802410378</v>
      </c>
      <c r="J111" s="5">
        <f t="shared" si="57"/>
        <v>104318.07310346536</v>
      </c>
      <c r="K111" s="5">
        <f t="shared" si="57"/>
        <v>104852.16354681669</v>
      </c>
      <c r="L111" s="5">
        <f t="shared" si="57"/>
        <v>108769.48307961413</v>
      </c>
      <c r="M111" s="5">
        <f t="shared" si="57"/>
        <v>114286.31166242676</v>
      </c>
      <c r="N111" s="5">
        <f t="shared" si="57"/>
        <v>117278.45373546088</v>
      </c>
      <c r="O111" s="5">
        <f t="shared" si="57"/>
        <v>119757.52797210544</v>
      </c>
      <c r="P111" s="5">
        <f t="shared" si="57"/>
        <v>126427.61628271319</v>
      </c>
      <c r="Q111" s="5">
        <f t="shared" si="57"/>
        <v>127705.70104848278</v>
      </c>
      <c r="R111" s="5">
        <f t="shared" si="57"/>
        <v>135349.99366712576</v>
      </c>
      <c r="S111" s="5">
        <f t="shared" si="57"/>
        <v>146558.61631097607</v>
      </c>
      <c r="T111" s="5">
        <f t="shared" si="57"/>
        <v>153187.82735999642</v>
      </c>
      <c r="U111" s="5">
        <f t="shared" si="57"/>
        <v>161777.49007510839</v>
      </c>
      <c r="V111" s="5">
        <f t="shared" si="57"/>
        <v>169237.346711121</v>
      </c>
      <c r="W111" s="5">
        <f t="shared" si="57"/>
        <v>146863.34629782636</v>
      </c>
    </row>
    <row r="112" spans="1:28" outlineLevel="1" x14ac:dyDescent="0.2">
      <c r="B112" s="7" t="s">
        <v>140</v>
      </c>
      <c r="C112" s="14">
        <f t="shared" ref="C112:W112" si="58">C107/C111</f>
        <v>1.704700137404725</v>
      </c>
      <c r="D112" s="14">
        <f t="shared" si="58"/>
        <v>1.7050998488979083</v>
      </c>
      <c r="E112" s="14">
        <f t="shared" si="58"/>
        <v>1.7054998975617432</v>
      </c>
      <c r="F112" s="14">
        <f t="shared" si="58"/>
        <v>1.7059000165017328</v>
      </c>
      <c r="G112" s="14">
        <f t="shared" si="58"/>
        <v>1.7062999992489687</v>
      </c>
      <c r="H112" s="14">
        <f t="shared" si="58"/>
        <v>1.7066999258460898</v>
      </c>
      <c r="I112" s="14">
        <f t="shared" si="58"/>
        <v>1.7071000287840665</v>
      </c>
      <c r="J112" s="14">
        <f t="shared" si="58"/>
        <v>1.7074999587591395</v>
      </c>
      <c r="K112" s="14">
        <f t="shared" si="58"/>
        <v>1.7079000105614583</v>
      </c>
      <c r="L112" s="14">
        <f t="shared" si="58"/>
        <v>1.7082998806291578</v>
      </c>
      <c r="M112" s="14">
        <f t="shared" si="58"/>
        <v>1.7086999212715113</v>
      </c>
      <c r="N112" s="14">
        <f t="shared" si="58"/>
        <v>1.7091000670858421</v>
      </c>
      <c r="O112" s="14">
        <f t="shared" si="58"/>
        <v>1.7094998831278962</v>
      </c>
      <c r="P112" s="14">
        <f t="shared" si="58"/>
        <v>1.7098999743346319</v>
      </c>
      <c r="Q112" s="14">
        <f t="shared" si="58"/>
        <v>1.7102999253187603</v>
      </c>
      <c r="R112" s="14">
        <f t="shared" si="58"/>
        <v>1.7106999822286506</v>
      </c>
      <c r="S112" s="14">
        <f t="shared" si="58"/>
        <v>1.7111000481601766</v>
      </c>
      <c r="T112" s="14">
        <f t="shared" si="58"/>
        <v>1.7115000136457716</v>
      </c>
      <c r="U112" s="14">
        <f t="shared" si="58"/>
        <v>1.7119000204319026</v>
      </c>
      <c r="V112" s="14">
        <f t="shared" si="58"/>
        <v>1.7122999878368899</v>
      </c>
      <c r="W112" s="14">
        <f t="shared" si="58"/>
        <v>1.7127000289024654</v>
      </c>
    </row>
    <row r="113" spans="2:26" outlineLevel="1" x14ac:dyDescent="0.2">
      <c r="B113" s="7" t="s">
        <v>90</v>
      </c>
      <c r="C113" s="5">
        <f t="shared" ref="C113:W113" si="59">C110*C112</f>
        <v>31763.010819071889</v>
      </c>
      <c r="D113" s="5">
        <f t="shared" si="59"/>
        <v>30793.665287213338</v>
      </c>
      <c r="E113" s="5">
        <f t="shared" si="59"/>
        <v>31638.807913940633</v>
      </c>
      <c r="F113" s="5">
        <f t="shared" si="59"/>
        <v>31412.19590148182</v>
      </c>
      <c r="G113" s="5">
        <f t="shared" si="59"/>
        <v>31015.275284070663</v>
      </c>
      <c r="H113" s="5">
        <f t="shared" si="59"/>
        <v>31122.423239007458</v>
      </c>
      <c r="I113" s="5">
        <f t="shared" si="59"/>
        <v>30364.278251266111</v>
      </c>
      <c r="J113" s="5">
        <f t="shared" si="59"/>
        <v>30335.365054684287</v>
      </c>
      <c r="K113" s="5">
        <f t="shared" si="59"/>
        <v>28684.237026124742</v>
      </c>
      <c r="L113" s="5">
        <f t="shared" si="59"/>
        <v>28580.478702793065</v>
      </c>
      <c r="M113" s="5">
        <f t="shared" si="59"/>
        <v>28895.947861491939</v>
      </c>
      <c r="N113" s="5">
        <f t="shared" si="59"/>
        <v>28623.381928053914</v>
      </c>
      <c r="O113" s="5">
        <f t="shared" si="59"/>
        <v>28560.335102309866</v>
      </c>
      <c r="P113" s="5">
        <f t="shared" si="59"/>
        <v>28554.620262131499</v>
      </c>
      <c r="Q113" s="5">
        <f t="shared" si="59"/>
        <v>27185.517162724602</v>
      </c>
      <c r="R113" s="5">
        <f t="shared" si="59"/>
        <v>27069.767424794292</v>
      </c>
      <c r="S113" s="5">
        <f t="shared" si="59"/>
        <v>27357.129080609437</v>
      </c>
      <c r="T113" s="5">
        <f t="shared" si="59"/>
        <v>26986.891325719702</v>
      </c>
      <c r="U113" s="5">
        <f t="shared" si="59"/>
        <v>26923.913746166123</v>
      </c>
      <c r="V113" s="5">
        <f t="shared" si="59"/>
        <v>27371.396395026386</v>
      </c>
      <c r="W113" s="5">
        <f t="shared" si="59"/>
        <v>23605.107032032873</v>
      </c>
    </row>
    <row r="114" spans="2:26" outlineLevel="1" x14ac:dyDescent="0.2"/>
    <row r="115" spans="2:26" outlineLevel="1" x14ac:dyDescent="0.2">
      <c r="B115" s="8" t="s">
        <v>14</v>
      </c>
      <c r="C115" s="13"/>
    </row>
    <row r="116" spans="2:26" outlineLevel="1" x14ac:dyDescent="0.2">
      <c r="B116" s="4" t="s">
        <v>18</v>
      </c>
      <c r="C116" s="5">
        <f>IFERROR(INDEX('[1]Table 37'!C$14:C$19,MATCH($B116,'[1]Table 37'!$B$14:$B$19,0))*1000,0)</f>
        <v>0</v>
      </c>
      <c r="D116" s="5">
        <f>IFERROR(INDEX('[1]Table 37'!D$14:D$19,MATCH($B116,'[1]Table 37'!$B$14:$B$19,0))*1000,0)</f>
        <v>0</v>
      </c>
      <c r="E116" s="5">
        <f>IFERROR(INDEX('[1]Table 37'!E$14:E$19,MATCH($B116,'[1]Table 37'!$B$14:$B$19,0))*1000,0)</f>
        <v>0</v>
      </c>
      <c r="F116" s="5">
        <f>IFERROR(INDEX('[1]Table 37'!F$14:F$19,MATCH($B116,'[1]Table 37'!$B$14:$B$19,0))*1000,0)</f>
        <v>0</v>
      </c>
      <c r="G116" s="5">
        <f>IFERROR(INDEX('[1]Table 37'!G$14:G$19,MATCH($B116,'[1]Table 37'!$B$14:$B$19,0))*1000,0)</f>
        <v>0</v>
      </c>
      <c r="H116" s="5">
        <f>IFERROR(INDEX('[1]Table 37'!H$14:H$19,MATCH($B116,'[1]Table 37'!$B$14:$B$19,0))*1000,0)</f>
        <v>0</v>
      </c>
      <c r="I116" s="5">
        <f>IFERROR(INDEX('[1]Table 37'!I$14:I$19,MATCH($B116,'[1]Table 37'!$B$14:$B$19,0))*1000,0)</f>
        <v>0</v>
      </c>
      <c r="J116" s="5">
        <f>IFERROR(INDEX('[1]Table 37'!J$14:J$19,MATCH($B116,'[1]Table 37'!$B$14:$B$19,0))*1000,0)</f>
        <v>0</v>
      </c>
      <c r="K116" s="5">
        <f>IFERROR(INDEX('[1]Table 37'!K$14:K$19,MATCH($B116,'[1]Table 37'!$B$14:$B$19,0))*1000,0)</f>
        <v>0</v>
      </c>
      <c r="L116" s="5">
        <f>IFERROR(INDEX('[1]Table 37'!L$14:L$19,MATCH($B116,'[1]Table 37'!$B$14:$B$19,0))*1000,0)</f>
        <v>0</v>
      </c>
      <c r="M116" s="5">
        <f>IFERROR(INDEX('[1]Table 37'!M$14:M$19,MATCH($B116,'[1]Table 37'!$B$14:$B$19,0))*1000,0)</f>
        <v>0</v>
      </c>
      <c r="N116" s="5">
        <f>IFERROR(INDEX('[1]Table 37'!N$14:N$19,MATCH($B116,'[1]Table 37'!$B$14:$B$19,0))*1000,0)</f>
        <v>0</v>
      </c>
      <c r="O116" s="5">
        <f>IFERROR(INDEX('[1]Table 37'!O$14:O$19,MATCH($B116,'[1]Table 37'!$B$14:$B$19,0))*1000,0)</f>
        <v>0</v>
      </c>
      <c r="P116" s="5">
        <f>IFERROR(INDEX('[1]Table 37'!P$14:P$19,MATCH($B116,'[1]Table 37'!$B$14:$B$19,0))*1000,0)</f>
        <v>0</v>
      </c>
      <c r="Q116" s="5">
        <f>IFERROR(INDEX('[1]Table 37'!Q$14:Q$19,MATCH($B116,'[1]Table 37'!$B$14:$B$19,0))*1000,0)</f>
        <v>0</v>
      </c>
      <c r="R116" s="5">
        <f>IFERROR(INDEX('[1]Table 37'!R$14:R$19,MATCH($B116,'[1]Table 37'!$B$14:$B$19,0))*1000,0)</f>
        <v>0</v>
      </c>
      <c r="S116" s="5">
        <f>IFERROR(INDEX('[1]Table 37'!S$14:S$19,MATCH($B116,'[1]Table 37'!$B$14:$B$19,0))*1000,0)</f>
        <v>0</v>
      </c>
      <c r="T116" s="5">
        <f>IFERROR(INDEX('[1]Table 37'!T$14:T$19,MATCH($B116,'[1]Table 37'!$B$14:$B$19,0))*1000,0)</f>
        <v>0</v>
      </c>
      <c r="U116" s="5">
        <f>IFERROR(INDEX('[1]Table 37'!U$14:U$19,MATCH($B116,'[1]Table 37'!$B$14:$B$19,0))*1000,0)</f>
        <v>0</v>
      </c>
      <c r="V116" s="5">
        <f>IFERROR(INDEX('[1]Table 37'!V$14:V$19,MATCH($B116,'[1]Table 37'!$B$14:$B$19,0))*1000,0)</f>
        <v>0</v>
      </c>
      <c r="W116" s="5">
        <f>IFERROR(INDEX('[1]Table 37'!W$14:W$19,MATCH($B116,'[1]Table 37'!$B$14:$B$19,0))*1000,0)</f>
        <v>0</v>
      </c>
      <c r="Z116" s="21" t="s">
        <v>26</v>
      </c>
    </row>
    <row r="117" spans="2:26" outlineLevel="1" x14ac:dyDescent="0.2">
      <c r="B117" s="4" t="s">
        <v>19</v>
      </c>
      <c r="C117" s="5">
        <f>IFERROR(INDEX('[1]Table 37'!C$14:C$19,MATCH($B117,'[1]Table 37'!$B$14:$B$19,0))*1000,0)</f>
        <v>0</v>
      </c>
      <c r="D117" s="5">
        <f>IFERROR(INDEX('[1]Table 37'!D$14:D$19,MATCH($B117,'[1]Table 37'!$B$14:$B$19,0))*1000,0)</f>
        <v>0</v>
      </c>
      <c r="E117" s="5">
        <f>IFERROR(INDEX('[1]Table 37'!E$14:E$19,MATCH($B117,'[1]Table 37'!$B$14:$B$19,0))*1000,0)</f>
        <v>0</v>
      </c>
      <c r="F117" s="5">
        <f>IFERROR(INDEX('[1]Table 37'!F$14:F$19,MATCH($B117,'[1]Table 37'!$B$14:$B$19,0))*1000,0)</f>
        <v>0</v>
      </c>
      <c r="G117" s="5">
        <f>IFERROR(INDEX('[1]Table 37'!G$14:G$19,MATCH($B117,'[1]Table 37'!$B$14:$B$19,0))*1000,0)</f>
        <v>0</v>
      </c>
      <c r="H117" s="5">
        <f>IFERROR(INDEX('[1]Table 37'!H$14:H$19,MATCH($B117,'[1]Table 37'!$B$14:$B$19,0))*1000,0)</f>
        <v>0</v>
      </c>
      <c r="I117" s="5">
        <f>IFERROR(INDEX('[1]Table 37'!I$14:I$19,MATCH($B117,'[1]Table 37'!$B$14:$B$19,0))*1000,0)</f>
        <v>0</v>
      </c>
      <c r="J117" s="5">
        <f>IFERROR(INDEX('[1]Table 37'!J$14:J$19,MATCH($B117,'[1]Table 37'!$B$14:$B$19,0))*1000,0)</f>
        <v>0</v>
      </c>
      <c r="K117" s="5">
        <f>IFERROR(INDEX('[1]Table 37'!K$14:K$19,MATCH($B117,'[1]Table 37'!$B$14:$B$19,0))*1000,0)</f>
        <v>0</v>
      </c>
      <c r="L117" s="5">
        <f>IFERROR(INDEX('[1]Table 37'!L$14:L$19,MATCH($B117,'[1]Table 37'!$B$14:$B$19,0))*1000,0)</f>
        <v>0</v>
      </c>
      <c r="M117" s="5">
        <f>IFERROR(INDEX('[1]Table 37'!M$14:M$19,MATCH($B117,'[1]Table 37'!$B$14:$B$19,0))*1000,0)</f>
        <v>0</v>
      </c>
      <c r="N117" s="5">
        <f>IFERROR(INDEX('[1]Table 37'!N$14:N$19,MATCH($B117,'[1]Table 37'!$B$14:$B$19,0))*1000,0)</f>
        <v>0</v>
      </c>
      <c r="O117" s="5">
        <f>IFERROR(INDEX('[1]Table 37'!O$14:O$19,MATCH($B117,'[1]Table 37'!$B$14:$B$19,0))*1000,0)</f>
        <v>0</v>
      </c>
      <c r="P117" s="5">
        <f>IFERROR(INDEX('[1]Table 37'!P$14:P$19,MATCH($B117,'[1]Table 37'!$B$14:$B$19,0))*1000,0)</f>
        <v>0</v>
      </c>
      <c r="Q117" s="5">
        <f>IFERROR(INDEX('[1]Table 37'!Q$14:Q$19,MATCH($B117,'[1]Table 37'!$B$14:$B$19,0))*1000,0)</f>
        <v>0</v>
      </c>
      <c r="R117" s="5">
        <f>IFERROR(INDEX('[1]Table 37'!R$14:R$19,MATCH($B117,'[1]Table 37'!$B$14:$B$19,0))*1000,0)</f>
        <v>0</v>
      </c>
      <c r="S117" s="5">
        <f>IFERROR(INDEX('[1]Table 37'!S$14:S$19,MATCH($B117,'[1]Table 37'!$B$14:$B$19,0))*1000,0)</f>
        <v>0</v>
      </c>
      <c r="T117" s="5">
        <f>IFERROR(INDEX('[1]Table 37'!T$14:T$19,MATCH($B117,'[1]Table 37'!$B$14:$B$19,0))*1000,0)</f>
        <v>0</v>
      </c>
      <c r="U117" s="5">
        <f>IFERROR(INDEX('[1]Table 37'!U$14:U$19,MATCH($B117,'[1]Table 37'!$B$14:$B$19,0))*1000,0)</f>
        <v>0</v>
      </c>
      <c r="V117" s="5">
        <f>IFERROR(INDEX('[1]Table 37'!V$14:V$19,MATCH($B117,'[1]Table 37'!$B$14:$B$19,0))*1000,0)</f>
        <v>0</v>
      </c>
      <c r="W117" s="5">
        <f>IFERROR(INDEX('[1]Table 37'!W$14:W$19,MATCH($B117,'[1]Table 37'!$B$14:$B$19,0))*1000,0)</f>
        <v>0</v>
      </c>
      <c r="Z117" s="21" t="s">
        <v>26</v>
      </c>
    </row>
    <row r="118" spans="2:26" outlineLevel="1" x14ac:dyDescent="0.2">
      <c r="B118" s="4" t="s">
        <v>16</v>
      </c>
      <c r="C118" s="5">
        <f>IFERROR(INDEX('[1]Table 37'!C$14:C$19,MATCH($B118,'[1]Table 37'!$B$14:$B$19,0))*1000,0)</f>
        <v>9156.7060000000001</v>
      </c>
      <c r="D118" s="5">
        <f>IFERROR(INDEX('[1]Table 37'!D$14:D$19,MATCH($B118,'[1]Table 37'!$B$14:$B$19,0))*1000,0)</f>
        <v>9746.9709999999995</v>
      </c>
      <c r="E118" s="5">
        <f>IFERROR(INDEX('[1]Table 37'!E$14:E$19,MATCH($B118,'[1]Table 37'!$B$14:$B$19,0))*1000,0)</f>
        <v>10506.593999999999</v>
      </c>
      <c r="F118" s="5">
        <f>IFERROR(INDEX('[1]Table 37'!F$14:F$19,MATCH($B118,'[1]Table 37'!$B$14:$B$19,0))*1000,0)</f>
        <v>10177.609999999999</v>
      </c>
      <c r="G118" s="5">
        <f>IFERROR(INDEX('[1]Table 37'!G$14:G$19,MATCH($B118,'[1]Table 37'!$B$14:$B$19,0))*1000,0)</f>
        <v>8926.7849999999999</v>
      </c>
      <c r="H118" s="5">
        <f>IFERROR(INDEX('[1]Table 37'!H$14:H$19,MATCH($B118,'[1]Table 37'!$B$14:$B$19,0))*1000,0)</f>
        <v>9748.1610000000001</v>
      </c>
      <c r="I118" s="5">
        <f>IFERROR(INDEX('[1]Table 37'!I$14:I$19,MATCH($B118,'[1]Table 37'!$B$14:$B$19,0))*1000,0)</f>
        <v>2646.2370000000001</v>
      </c>
      <c r="J118" s="5">
        <f>IFERROR(INDEX('[1]Table 37'!J$14:J$19,MATCH($B118,'[1]Table 37'!$B$14:$B$19,0))*1000,0)</f>
        <v>2650.819</v>
      </c>
      <c r="K118" s="5">
        <f>IFERROR(INDEX('[1]Table 37'!K$14:K$19,MATCH($B118,'[1]Table 37'!$B$14:$B$19,0))*1000,0)</f>
        <v>2972.5810000000001</v>
      </c>
      <c r="L118" s="5">
        <f>IFERROR(INDEX('[1]Table 37'!L$14:L$19,MATCH($B118,'[1]Table 37'!$B$14:$B$19,0))*1000,0)</f>
        <v>3249.4470000000001</v>
      </c>
      <c r="M118" s="5">
        <f>IFERROR(INDEX('[1]Table 37'!M$14:M$19,MATCH($B118,'[1]Table 37'!$B$14:$B$19,0))*1000,0)</f>
        <v>3385.4389999999999</v>
      </c>
      <c r="N118" s="5">
        <f>IFERROR(INDEX('[1]Table 37'!N$14:N$19,MATCH($B118,'[1]Table 37'!$B$14:$B$19,0))*1000,0)</f>
        <v>3500.4279999999999</v>
      </c>
      <c r="O118" s="5">
        <f>IFERROR(INDEX('[1]Table 37'!O$14:O$19,MATCH($B118,'[1]Table 37'!$B$14:$B$19,0))*1000,0)</f>
        <v>3407.0909999999999</v>
      </c>
      <c r="P118" s="5">
        <f>IFERROR(INDEX('[1]Table 37'!P$14:P$19,MATCH($B118,'[1]Table 37'!$B$14:$B$19,0))*1000,0)</f>
        <v>3835.1959999999999</v>
      </c>
      <c r="Q118" s="5">
        <f>IFERROR(INDEX('[1]Table 37'!Q$14:Q$19,MATCH($B118,'[1]Table 37'!$B$14:$B$19,0))*1000,0)</f>
        <v>4374.6170000000002</v>
      </c>
      <c r="R118" s="5">
        <f>IFERROR(INDEX('[1]Table 37'!R$14:R$19,MATCH($B118,'[1]Table 37'!$B$14:$B$19,0))*1000,0)</f>
        <v>5464.29</v>
      </c>
      <c r="S118" s="5">
        <f>IFERROR(INDEX('[1]Table 37'!S$14:S$19,MATCH($B118,'[1]Table 37'!$B$14:$B$19,0))*1000,0)</f>
        <v>6279.5209999999997</v>
      </c>
      <c r="T118" s="5">
        <f>IFERROR(INDEX('[1]Table 37'!T$14:T$19,MATCH($B118,'[1]Table 37'!$B$14:$B$19,0))*1000,0)</f>
        <v>6794.91</v>
      </c>
      <c r="U118" s="5">
        <f>IFERROR(INDEX('[1]Table 37'!U$14:U$19,MATCH($B118,'[1]Table 37'!$B$14:$B$19,0))*1000,0)</f>
        <v>7868.933</v>
      </c>
      <c r="V118" s="5">
        <f>IFERROR(INDEX('[1]Table 37'!V$14:V$19,MATCH($B118,'[1]Table 37'!$B$14:$B$19,0))*1000,0)</f>
        <v>7984.1100000000006</v>
      </c>
      <c r="W118" s="5">
        <f>IFERROR(INDEX('[1]Table 37'!W$14:W$19,MATCH($B118,'[1]Table 37'!$B$14:$B$19,0))*1000,0)</f>
        <v>8149.5650000000005</v>
      </c>
      <c r="Z118" s="21" t="s">
        <v>26</v>
      </c>
    </row>
    <row r="119" spans="2:26" outlineLevel="1" x14ac:dyDescent="0.2">
      <c r="B119" s="4" t="s">
        <v>21</v>
      </c>
      <c r="C119" s="5">
        <f>IFERROR(INDEX('[1]Table 37'!C$14:C$19,MATCH($B119,'[1]Table 37'!$B$14:$B$19,0))*1000,0)</f>
        <v>0</v>
      </c>
      <c r="D119" s="5">
        <f>IFERROR(INDEX('[1]Table 37'!D$14:D$19,MATCH($B119,'[1]Table 37'!$B$14:$B$19,0))*1000,0)</f>
        <v>0</v>
      </c>
      <c r="E119" s="5">
        <f>IFERROR(INDEX('[1]Table 37'!E$14:E$19,MATCH($B119,'[1]Table 37'!$B$14:$B$19,0))*1000,0)</f>
        <v>0</v>
      </c>
      <c r="F119" s="5">
        <f>IFERROR(INDEX('[1]Table 37'!F$14:F$19,MATCH($B119,'[1]Table 37'!$B$14:$B$19,0))*1000,0)</f>
        <v>0</v>
      </c>
      <c r="G119" s="5">
        <f>IFERROR(INDEX('[1]Table 37'!G$14:G$19,MATCH($B119,'[1]Table 37'!$B$14:$B$19,0))*1000,0)</f>
        <v>0</v>
      </c>
      <c r="H119" s="5">
        <f>IFERROR(INDEX('[1]Table 37'!H$14:H$19,MATCH($B119,'[1]Table 37'!$B$14:$B$19,0))*1000,0)</f>
        <v>0</v>
      </c>
      <c r="I119" s="5">
        <f>IFERROR(INDEX('[1]Table 37'!I$14:I$19,MATCH($B119,'[1]Table 37'!$B$14:$B$19,0))*1000,0)</f>
        <v>0</v>
      </c>
      <c r="J119" s="5">
        <f>IFERROR(INDEX('[1]Table 37'!J$14:J$19,MATCH($B119,'[1]Table 37'!$B$14:$B$19,0))*1000,0)</f>
        <v>0</v>
      </c>
      <c r="K119" s="5">
        <f>IFERROR(INDEX('[1]Table 37'!K$14:K$19,MATCH($B119,'[1]Table 37'!$B$14:$B$19,0))*1000,0)</f>
        <v>0</v>
      </c>
      <c r="L119" s="5">
        <f>IFERROR(INDEX('[1]Table 37'!L$14:L$19,MATCH($B119,'[1]Table 37'!$B$14:$B$19,0))*1000,0)</f>
        <v>0</v>
      </c>
      <c r="M119" s="5">
        <f>IFERROR(INDEX('[1]Table 37'!M$14:M$19,MATCH($B119,'[1]Table 37'!$B$14:$B$19,0))*1000,0)</f>
        <v>0</v>
      </c>
      <c r="N119" s="5">
        <f>IFERROR(INDEX('[1]Table 37'!N$14:N$19,MATCH($B119,'[1]Table 37'!$B$14:$B$19,0))*1000,0)</f>
        <v>0</v>
      </c>
      <c r="O119" s="5">
        <f>IFERROR(INDEX('[1]Table 37'!O$14:O$19,MATCH($B119,'[1]Table 37'!$B$14:$B$19,0))*1000,0)</f>
        <v>0</v>
      </c>
      <c r="P119" s="5">
        <f>IFERROR(INDEX('[1]Table 37'!P$14:P$19,MATCH($B119,'[1]Table 37'!$B$14:$B$19,0))*1000,0)</f>
        <v>0</v>
      </c>
      <c r="Q119" s="5">
        <f>IFERROR(INDEX('[1]Table 37'!Q$14:Q$19,MATCH($B119,'[1]Table 37'!$B$14:$B$19,0))*1000,0)</f>
        <v>0</v>
      </c>
      <c r="R119" s="5">
        <f>IFERROR(INDEX('[1]Table 37'!R$14:R$19,MATCH($B119,'[1]Table 37'!$B$14:$B$19,0))*1000,0)</f>
        <v>0</v>
      </c>
      <c r="S119" s="5">
        <f>IFERROR(INDEX('[1]Table 37'!S$14:S$19,MATCH($B119,'[1]Table 37'!$B$14:$B$19,0))*1000,0)</f>
        <v>0</v>
      </c>
      <c r="T119" s="5">
        <f>IFERROR(INDEX('[1]Table 37'!T$14:T$19,MATCH($B119,'[1]Table 37'!$B$14:$B$19,0))*1000,0)</f>
        <v>0</v>
      </c>
      <c r="U119" s="5">
        <f>IFERROR(INDEX('[1]Table 37'!U$14:U$19,MATCH($B119,'[1]Table 37'!$B$14:$B$19,0))*1000,0)</f>
        <v>0</v>
      </c>
      <c r="V119" s="5">
        <f>IFERROR(INDEX('[1]Table 37'!V$14:V$19,MATCH($B119,'[1]Table 37'!$B$14:$B$19,0))*1000,0)</f>
        <v>0</v>
      </c>
      <c r="W119" s="5">
        <f>IFERROR(INDEX('[1]Table 37'!W$14:W$19,MATCH($B119,'[1]Table 37'!$B$14:$B$19,0))*1000,0)</f>
        <v>0</v>
      </c>
      <c r="Z119" s="21" t="s">
        <v>26</v>
      </c>
    </row>
    <row r="120" spans="2:26" outlineLevel="1" x14ac:dyDescent="0.2">
      <c r="B120" s="4" t="s">
        <v>20</v>
      </c>
      <c r="C120" s="5">
        <f>IFERROR(INDEX('[1]Table 37'!C$14:C$19,MATCH($B120,'[1]Table 37'!$B$14:$B$19,0))*1000,0)</f>
        <v>351390.34500000003</v>
      </c>
      <c r="D120" s="5">
        <f>IFERROR(INDEX('[1]Table 37'!D$14:D$19,MATCH($B120,'[1]Table 37'!$B$14:$B$19,0))*1000,0)</f>
        <v>352554.02900000004</v>
      </c>
      <c r="E120" s="5">
        <f>IFERROR(INDEX('[1]Table 37'!E$14:E$19,MATCH($B120,'[1]Table 37'!$B$14:$B$19,0))*1000,0)</f>
        <v>371371.25900000002</v>
      </c>
      <c r="F120" s="5">
        <f>IFERROR(INDEX('[1]Table 37'!F$14:F$19,MATCH($B120,'[1]Table 37'!$B$14:$B$19,0))*1000,0)</f>
        <v>380546.52900000004</v>
      </c>
      <c r="G120" s="5">
        <f>IFERROR(INDEX('[1]Table 37'!G$14:G$19,MATCH($B120,'[1]Table 37'!$B$14:$B$19,0))*1000,0)</f>
        <v>392587.09499999997</v>
      </c>
      <c r="H120" s="5">
        <f>IFERROR(INDEX('[1]Table 37'!H$14:H$19,MATCH($B120,'[1]Table 37'!$B$14:$B$19,0))*1000,0)</f>
        <v>400615.29100000003</v>
      </c>
      <c r="I120" s="5">
        <f>IFERROR(INDEX('[1]Table 37'!I$14:I$19,MATCH($B120,'[1]Table 37'!$B$14:$B$19,0))*1000,0)</f>
        <v>399606.07900000003</v>
      </c>
      <c r="J120" s="5">
        <f>IFERROR(INDEX('[1]Table 37'!J$14:J$19,MATCH($B120,'[1]Table 37'!$B$14:$B$19,0))*1000,0)</f>
        <v>413882.20299999998</v>
      </c>
      <c r="K120" s="5">
        <f>IFERROR(INDEX('[1]Table 37'!K$14:K$19,MATCH($B120,'[1]Table 37'!$B$14:$B$19,0))*1000,0)</f>
        <v>410238.63199999998</v>
      </c>
      <c r="L120" s="5">
        <f>IFERROR(INDEX('[1]Table 37'!L$14:L$19,MATCH($B120,'[1]Table 37'!$B$14:$B$19,0))*1000,0)</f>
        <v>420509.04300000001</v>
      </c>
      <c r="M120" s="5">
        <f>IFERROR(INDEX('[1]Table 37'!M$14:M$19,MATCH($B120,'[1]Table 37'!$B$14:$B$19,0))*1000,0)</f>
        <v>434888.783</v>
      </c>
      <c r="N120" s="5">
        <f>IFERROR(INDEX('[1]Table 37'!N$14:N$19,MATCH($B120,'[1]Table 37'!$B$14:$B$19,0))*1000,0)</f>
        <v>434801.283</v>
      </c>
      <c r="O120" s="5">
        <f>IFERROR(INDEX('[1]Table 37'!O$14:O$19,MATCH($B120,'[1]Table 37'!$B$14:$B$19,0))*1000,0)</f>
        <v>441794.17</v>
      </c>
      <c r="P120" s="5">
        <f>IFERROR(INDEX('[1]Table 37'!P$14:P$19,MATCH($B120,'[1]Table 37'!$B$14:$B$19,0))*1000,0)</f>
        <v>464057.01499999996</v>
      </c>
      <c r="Q120" s="5">
        <f>IFERROR(INDEX('[1]Table 37'!Q$14:Q$19,MATCH($B120,'[1]Table 37'!$B$14:$B$19,0))*1000,0)</f>
        <v>463986.51500000001</v>
      </c>
      <c r="R120" s="5">
        <f>IFERROR(INDEX('[1]Table 37'!R$14:R$19,MATCH($B120,'[1]Table 37'!$B$14:$B$19,0))*1000,0)</f>
        <v>509830.45700000005</v>
      </c>
      <c r="S120" s="5">
        <f>IFERROR(INDEX('[1]Table 37'!S$14:S$19,MATCH($B120,'[1]Table 37'!$B$14:$B$19,0))*1000,0)</f>
        <v>546516.76899999997</v>
      </c>
      <c r="T120" s="5">
        <f>IFERROR(INDEX('[1]Table 37'!T$14:T$19,MATCH($B120,'[1]Table 37'!$B$14:$B$19,0))*1000,0)</f>
        <v>565505.61200000008</v>
      </c>
      <c r="U120" s="5">
        <f>IFERROR(INDEX('[1]Table 37'!U$14:U$19,MATCH($B120,'[1]Table 37'!$B$14:$B$19,0))*1000,0)</f>
        <v>589846.598</v>
      </c>
      <c r="V120" s="5">
        <f>IFERROR(INDEX('[1]Table 37'!V$14:V$19,MATCH($B120,'[1]Table 37'!$B$14:$B$19,0))*1000,0)</f>
        <v>610281.72900000005</v>
      </c>
      <c r="W120" s="5">
        <f>IFERROR(INDEX('[1]Table 37'!W$14:W$19,MATCH($B120,'[1]Table 37'!$B$14:$B$19,0))*1000,0)</f>
        <v>524081.61399999994</v>
      </c>
      <c r="Z120" s="21" t="s">
        <v>26</v>
      </c>
    </row>
    <row r="121" spans="2:26" outlineLevel="1" x14ac:dyDescent="0.2">
      <c r="B121" s="4" t="s">
        <v>0</v>
      </c>
      <c r="C121" s="5">
        <f>IFERROR(INDEX('[1]Table 37'!C$14:C$19,MATCH($B121,'[1]Table 37'!$B$14:$B$19,0))*1000,0)</f>
        <v>0</v>
      </c>
      <c r="D121" s="5">
        <f>IFERROR(INDEX('[1]Table 37'!D$14:D$19,MATCH($B121,'[1]Table 37'!$B$14:$B$19,0))*1000,0)</f>
        <v>0</v>
      </c>
      <c r="E121" s="5">
        <f>IFERROR(INDEX('[1]Table 37'!E$14:E$19,MATCH($B121,'[1]Table 37'!$B$14:$B$19,0))*1000,0)</f>
        <v>0</v>
      </c>
      <c r="F121" s="5">
        <f>IFERROR(INDEX('[1]Table 37'!F$14:F$19,MATCH($B121,'[1]Table 37'!$B$14:$B$19,0))*1000,0)</f>
        <v>0</v>
      </c>
      <c r="G121" s="5">
        <f>IFERROR(INDEX('[1]Table 37'!G$14:G$19,MATCH($B121,'[1]Table 37'!$B$14:$B$19,0))*1000,0)</f>
        <v>0</v>
      </c>
      <c r="H121" s="5">
        <f>IFERROR(INDEX('[1]Table 37'!H$14:H$19,MATCH($B121,'[1]Table 37'!$B$14:$B$19,0))*1000,0)</f>
        <v>1862.855</v>
      </c>
      <c r="I121" s="5">
        <f>IFERROR(INDEX('[1]Table 37'!I$14:I$19,MATCH($B121,'[1]Table 37'!$B$14:$B$19,0))*1000,0)</f>
        <v>1897.1880000000001</v>
      </c>
      <c r="J121" s="5">
        <f>IFERROR(INDEX('[1]Table 37'!J$14:J$19,MATCH($B121,'[1]Table 37'!$B$14:$B$19,0))*1000,0)</f>
        <v>9204.8880000000008</v>
      </c>
      <c r="K121" s="5">
        <f>IFERROR(INDEX('[1]Table 37'!K$14:K$19,MATCH($B121,'[1]Table 37'!$B$14:$B$19,0))*1000,0)</f>
        <v>10268.439</v>
      </c>
      <c r="L121" s="5">
        <f>IFERROR(INDEX('[1]Table 37'!L$14:L$19,MATCH($B121,'[1]Table 37'!$B$14:$B$19,0))*1000,0)</f>
        <v>11491.716</v>
      </c>
      <c r="M121" s="5">
        <f>IFERROR(INDEX('[1]Table 37'!M$14:M$19,MATCH($B121,'[1]Table 37'!$B$14:$B$19,0))*1000,0)</f>
        <v>14364.243</v>
      </c>
      <c r="N121" s="5">
        <f>IFERROR(INDEX('[1]Table 37'!N$14:N$19,MATCH($B121,'[1]Table 37'!$B$14:$B$19,0))*1000,0)</f>
        <v>21211.537</v>
      </c>
      <c r="O121" s="5">
        <f>IFERROR(INDEX('[1]Table 37'!O$14:O$19,MATCH($B121,'[1]Table 37'!$B$14:$B$19,0))*1000,0)</f>
        <v>22422.834999999999</v>
      </c>
      <c r="P121" s="5">
        <f>IFERROR(INDEX('[1]Table 37'!P$14:P$19,MATCH($B121,'[1]Table 37'!$B$14:$B$19,0))*1000,0)</f>
        <v>21109.086000000003</v>
      </c>
      <c r="Q121" s="5">
        <f>IFERROR(INDEX('[1]Table 37'!Q$14:Q$19,MATCH($B121,'[1]Table 37'!$B$14:$B$19,0))*1000,0)</f>
        <v>22879.225999999999</v>
      </c>
      <c r="R121" s="5">
        <f>IFERROR(INDEX('[1]Table 37'!R$14:R$19,MATCH($B121,'[1]Table 37'!$B$14:$B$19,0))*1000,0)</f>
        <v>0</v>
      </c>
      <c r="S121" s="5">
        <f>IFERROR(INDEX('[1]Table 37'!S$14:S$19,MATCH($B121,'[1]Table 37'!$B$14:$B$19,0))*1000,0)</f>
        <v>0</v>
      </c>
      <c r="T121" s="5">
        <f>IFERROR(INDEX('[1]Table 37'!T$14:T$19,MATCH($B121,'[1]Table 37'!$B$14:$B$19,0))*1000,0)</f>
        <v>0</v>
      </c>
      <c r="U121" s="5">
        <f>IFERROR(INDEX('[1]Table 37'!U$14:U$19,MATCH($B121,'[1]Table 37'!$B$14:$B$19,0))*1000,0)</f>
        <v>0</v>
      </c>
      <c r="V121" s="5">
        <f>IFERROR(INDEX('[1]Table 37'!V$14:V$19,MATCH($B121,'[1]Table 37'!$B$14:$B$19,0))*1000,0)</f>
        <v>0</v>
      </c>
      <c r="W121" s="5">
        <f>IFERROR(INDEX('[1]Table 37'!W$14:W$19,MATCH($B121,'[1]Table 37'!$B$14:$B$19,0))*1000,0)</f>
        <v>0</v>
      </c>
      <c r="Z121" s="21" t="s">
        <v>26</v>
      </c>
    </row>
    <row r="122" spans="2:26" outlineLevel="1" x14ac:dyDescent="0.2">
      <c r="B122" s="4" t="s">
        <v>22</v>
      </c>
      <c r="C122" s="5">
        <f>IFERROR(INDEX('[1]Table 37'!C$14:C$19,MATCH($B122,'[1]Table 37'!$B$14:$B$19,0))*1000,0)</f>
        <v>0</v>
      </c>
      <c r="D122" s="5">
        <f>IFERROR(INDEX('[1]Table 37'!D$14:D$19,MATCH($B122,'[1]Table 37'!$B$14:$B$19,0))*1000,0)</f>
        <v>0</v>
      </c>
      <c r="E122" s="5">
        <f>IFERROR(INDEX('[1]Table 37'!E$14:E$19,MATCH($B122,'[1]Table 37'!$B$14:$B$19,0))*1000,0)</f>
        <v>0</v>
      </c>
      <c r="F122" s="5">
        <f>IFERROR(INDEX('[1]Table 37'!F$14:F$19,MATCH($B122,'[1]Table 37'!$B$14:$B$19,0))*1000,0)</f>
        <v>0</v>
      </c>
      <c r="G122" s="5">
        <f>IFERROR(INDEX('[1]Table 37'!G$14:G$19,MATCH($B122,'[1]Table 37'!$B$14:$B$19,0))*1000,0)</f>
        <v>0</v>
      </c>
      <c r="H122" s="5">
        <f>IFERROR(INDEX('[1]Table 37'!H$14:H$19,MATCH($B122,'[1]Table 37'!$B$14:$B$19,0))*1000,0)</f>
        <v>0</v>
      </c>
      <c r="I122" s="5">
        <f>IFERROR(INDEX('[1]Table 37'!I$14:I$19,MATCH($B122,'[1]Table 37'!$B$14:$B$19,0))*1000,0)</f>
        <v>0</v>
      </c>
      <c r="J122" s="5">
        <f>IFERROR(INDEX('[1]Table 37'!J$14:J$19,MATCH($B122,'[1]Table 37'!$B$14:$B$19,0))*1000,0)</f>
        <v>0</v>
      </c>
      <c r="K122" s="5">
        <f>IFERROR(INDEX('[1]Table 37'!K$14:K$19,MATCH($B122,'[1]Table 37'!$B$14:$B$19,0))*1000,0)</f>
        <v>0</v>
      </c>
      <c r="L122" s="5">
        <f>IFERROR(INDEX('[1]Table 37'!L$14:L$19,MATCH($B122,'[1]Table 37'!$B$14:$B$19,0))*1000,0)</f>
        <v>0</v>
      </c>
      <c r="M122" s="5">
        <f>IFERROR(INDEX('[1]Table 37'!M$14:M$19,MATCH($B122,'[1]Table 37'!$B$14:$B$19,0))*1000,0)</f>
        <v>0</v>
      </c>
      <c r="N122" s="5">
        <f>IFERROR(INDEX('[1]Table 37'!N$14:N$19,MATCH($B122,'[1]Table 37'!$B$14:$B$19,0))*1000,0)</f>
        <v>0</v>
      </c>
      <c r="O122" s="5">
        <f>IFERROR(INDEX('[1]Table 37'!O$14:O$19,MATCH($B122,'[1]Table 37'!$B$14:$B$19,0))*1000,0)</f>
        <v>0</v>
      </c>
      <c r="P122" s="5">
        <f>IFERROR(INDEX('[1]Table 37'!P$14:P$19,MATCH($B122,'[1]Table 37'!$B$14:$B$19,0))*1000,0)</f>
        <v>0</v>
      </c>
      <c r="Q122" s="5">
        <f>IFERROR(INDEX('[1]Table 37'!Q$14:Q$19,MATCH($B122,'[1]Table 37'!$B$14:$B$19,0))*1000,0)</f>
        <v>0</v>
      </c>
      <c r="R122" s="5">
        <f>IFERROR(INDEX('[1]Table 37'!R$14:R$19,MATCH($B122,'[1]Table 37'!$B$14:$B$19,0))*1000,0)</f>
        <v>0</v>
      </c>
      <c r="S122" s="5">
        <f>IFERROR(INDEX('[1]Table 37'!S$14:S$19,MATCH($B122,'[1]Table 37'!$B$14:$B$19,0))*1000,0)</f>
        <v>0</v>
      </c>
      <c r="T122" s="5">
        <f>IFERROR(INDEX('[1]Table 37'!T$14:T$19,MATCH($B122,'[1]Table 37'!$B$14:$B$19,0))*1000,0)</f>
        <v>0</v>
      </c>
      <c r="U122" s="5">
        <f>IFERROR(INDEX('[1]Table 37'!U$14:U$19,MATCH($B122,'[1]Table 37'!$B$14:$B$19,0))*1000,0)</f>
        <v>0</v>
      </c>
      <c r="V122" s="5">
        <f>IFERROR(INDEX('[1]Table 37'!V$14:V$19,MATCH($B122,'[1]Table 37'!$B$14:$B$19,0))*1000,0)</f>
        <v>0</v>
      </c>
      <c r="W122" s="5">
        <f>IFERROR(INDEX('[1]Table 37'!W$14:W$19,MATCH($B122,'[1]Table 37'!$B$14:$B$19,0))*1000,0)</f>
        <v>0</v>
      </c>
      <c r="Z122" s="21" t="s">
        <v>26</v>
      </c>
    </row>
    <row r="123" spans="2:26" outlineLevel="1" x14ac:dyDescent="0.2">
      <c r="B123" s="4" t="s">
        <v>23</v>
      </c>
      <c r="C123" s="5">
        <f>IFERROR(INDEX('[1]Table 37'!C$14:C$19,MATCH($B123,'[1]Table 37'!$B$14:$B$19,0))*1000,0)</f>
        <v>2.7880000000000003</v>
      </c>
      <c r="D123" s="5">
        <f>IFERROR(INDEX('[1]Table 37'!D$14:D$19,MATCH($B123,'[1]Table 37'!$B$14:$B$19,0))*1000,0)</f>
        <v>2.72</v>
      </c>
      <c r="E123" s="5">
        <f>IFERROR(INDEX('[1]Table 37'!E$14:E$19,MATCH($B123,'[1]Table 37'!$B$14:$B$19,0))*1000,0)</f>
        <v>2.77</v>
      </c>
      <c r="F123" s="5">
        <f>IFERROR(INDEX('[1]Table 37'!F$14:F$19,MATCH($B123,'[1]Table 37'!$B$14:$B$19,0))*1000,0)</f>
        <v>2.9940000000000002</v>
      </c>
      <c r="G123" s="5">
        <f>IFERROR(INDEX('[1]Table 37'!G$14:G$19,MATCH($B123,'[1]Table 37'!$B$14:$B$19,0))*1000,0)</f>
        <v>3.238</v>
      </c>
      <c r="H123" s="5">
        <f>IFERROR(INDEX('[1]Table 37'!H$14:H$19,MATCH($B123,'[1]Table 37'!$B$14:$B$19,0))*1000,0)</f>
        <v>3.8400000000000003</v>
      </c>
      <c r="I123" s="5">
        <f>IFERROR(INDEX('[1]Table 37'!I$14:I$19,MATCH($B123,'[1]Table 37'!$B$14:$B$19,0))*1000,0)</f>
        <v>6.1269999999999998</v>
      </c>
      <c r="J123" s="5">
        <f>IFERROR(INDEX('[1]Table 37'!J$14:J$19,MATCH($B123,'[1]Table 37'!$B$14:$B$19,0))*1000,0)</f>
        <v>6.04</v>
      </c>
      <c r="K123" s="5">
        <f>IFERROR(INDEX('[1]Table 37'!K$14:K$19,MATCH($B123,'[1]Table 37'!$B$14:$B$19,0))*1000,0)</f>
        <v>6.5779999999999994</v>
      </c>
      <c r="L123" s="5">
        <f>IFERROR(INDEX('[1]Table 37'!L$14:L$19,MATCH($B123,'[1]Table 37'!$B$14:$B$19,0))*1000,0)</f>
        <v>5.3369999999999997</v>
      </c>
      <c r="M123" s="5">
        <f>IFERROR(INDEX('[1]Table 37'!M$14:M$19,MATCH($B123,'[1]Table 37'!$B$14:$B$19,0))*1000,0)</f>
        <v>6.4690000000000003</v>
      </c>
      <c r="N123" s="5">
        <f>IFERROR(INDEX('[1]Table 37'!N$14:N$19,MATCH($B123,'[1]Table 37'!$B$14:$B$19,0))*1000,0)</f>
        <v>7.6309999999999993</v>
      </c>
      <c r="O123" s="5">
        <f>IFERROR(INDEX('[1]Table 37'!O$14:O$19,MATCH($B123,'[1]Table 37'!$B$14:$B$19,0))*1000,0)</f>
        <v>7.1779999999999999</v>
      </c>
      <c r="P123" s="5">
        <f>IFERROR(INDEX('[1]Table 37'!P$14:P$19,MATCH($B123,'[1]Table 37'!$B$14:$B$19,0))*1000,0)</f>
        <v>5.71</v>
      </c>
      <c r="Q123" s="5">
        <f>IFERROR(INDEX('[1]Table 37'!Q$14:Q$19,MATCH($B123,'[1]Table 37'!$B$14:$B$19,0))*1000,0)</f>
        <v>8.3149999999999995</v>
      </c>
      <c r="R123" s="5">
        <f>IFERROR(INDEX('[1]Table 37'!R$14:R$19,MATCH($B123,'[1]Table 37'!$B$14:$B$19,0))*1000,0)</f>
        <v>5.923</v>
      </c>
      <c r="S123" s="5">
        <f>IFERROR(INDEX('[1]Table 37'!S$14:S$19,MATCH($B123,'[1]Table 37'!$B$14:$B$19,0))*1000,0)</f>
        <v>4.8329999999999993</v>
      </c>
      <c r="T123" s="5">
        <f>IFERROR(INDEX('[1]Table 37'!T$14:T$19,MATCH($B123,'[1]Table 37'!$B$14:$B$19,0))*1000,0)</f>
        <v>3.883</v>
      </c>
      <c r="U123" s="5">
        <f>IFERROR(INDEX('[1]Table 37'!U$14:U$19,MATCH($B123,'[1]Table 37'!$B$14:$B$19,0))*1000,0)</f>
        <v>3.2189999999999999</v>
      </c>
      <c r="V123" s="5">
        <f>IFERROR(INDEX('[1]Table 37'!V$14:V$19,MATCH($B123,'[1]Table 37'!$B$14:$B$19,0))*1000,0)</f>
        <v>2.3780000000000001</v>
      </c>
      <c r="W123" s="5">
        <f>IFERROR(INDEX('[1]Table 37'!W$14:W$19,MATCH($B123,'[1]Table 37'!$B$14:$B$19,0))*1000,0)</f>
        <v>1.3960000000000001</v>
      </c>
      <c r="Z123" s="21" t="s">
        <v>26</v>
      </c>
    </row>
    <row r="124" spans="2:26" outlineLevel="1" x14ac:dyDescent="0.2">
      <c r="B124" s="4" t="s">
        <v>17</v>
      </c>
      <c r="C124" s="5">
        <f>IFERROR(INDEX('[1]Table 37'!C$14:C$19,MATCH($B124,'[1]Table 37'!$B$14:$B$19,0))*1000,0)</f>
        <v>0</v>
      </c>
      <c r="D124" s="5">
        <f>IFERROR(INDEX('[1]Table 37'!D$14:D$19,MATCH($B124,'[1]Table 37'!$B$14:$B$19,0))*1000,0)</f>
        <v>0</v>
      </c>
      <c r="E124" s="5">
        <f>IFERROR(INDEX('[1]Table 37'!E$14:E$19,MATCH($B124,'[1]Table 37'!$B$14:$B$19,0))*1000,0)</f>
        <v>0</v>
      </c>
      <c r="F124" s="5">
        <f>IFERROR(INDEX('[1]Table 37'!F$14:F$19,MATCH($B124,'[1]Table 37'!$B$14:$B$19,0))*1000,0)</f>
        <v>0</v>
      </c>
      <c r="G124" s="5">
        <f>IFERROR(INDEX('[1]Table 37'!G$14:G$19,MATCH($B124,'[1]Table 37'!$B$14:$B$19,0))*1000,0)</f>
        <v>0</v>
      </c>
      <c r="H124" s="5">
        <f>IFERROR(INDEX('[1]Table 37'!H$14:H$19,MATCH($B124,'[1]Table 37'!$B$14:$B$19,0))*1000,0)</f>
        <v>0</v>
      </c>
      <c r="I124" s="5">
        <f>IFERROR(INDEX('[1]Table 37'!I$14:I$19,MATCH($B124,'[1]Table 37'!$B$14:$B$19,0))*1000,0)</f>
        <v>0</v>
      </c>
      <c r="J124" s="5">
        <f>IFERROR(INDEX('[1]Table 37'!J$14:J$19,MATCH($B124,'[1]Table 37'!$B$14:$B$19,0))*1000,0)</f>
        <v>0</v>
      </c>
      <c r="K124" s="5">
        <f>IFERROR(INDEX('[1]Table 37'!K$14:K$19,MATCH($B124,'[1]Table 37'!$B$14:$B$19,0))*1000,0)</f>
        <v>0</v>
      </c>
      <c r="L124" s="5">
        <f>IFERROR(INDEX('[1]Table 37'!L$14:L$19,MATCH($B124,'[1]Table 37'!$B$14:$B$19,0))*1000,0)</f>
        <v>0</v>
      </c>
      <c r="M124" s="5">
        <f>IFERROR(INDEX('[1]Table 37'!M$14:M$19,MATCH($B124,'[1]Table 37'!$B$14:$B$19,0))*1000,0)</f>
        <v>0</v>
      </c>
      <c r="N124" s="5">
        <f>IFERROR(INDEX('[1]Table 37'!N$14:N$19,MATCH($B124,'[1]Table 37'!$B$14:$B$19,0))*1000,0)</f>
        <v>0</v>
      </c>
      <c r="O124" s="5">
        <f>IFERROR(INDEX('[1]Table 37'!O$14:O$19,MATCH($B124,'[1]Table 37'!$B$14:$B$19,0))*1000,0)</f>
        <v>0</v>
      </c>
      <c r="P124" s="5">
        <f>IFERROR(INDEX('[1]Table 37'!P$14:P$19,MATCH($B124,'[1]Table 37'!$B$14:$B$19,0))*1000,0)</f>
        <v>0</v>
      </c>
      <c r="Q124" s="5">
        <f>IFERROR(INDEX('[1]Table 37'!Q$14:Q$19,MATCH($B124,'[1]Table 37'!$B$14:$B$19,0))*1000,0)</f>
        <v>0</v>
      </c>
      <c r="R124" s="5">
        <f>IFERROR(INDEX('[1]Table 37'!R$14:R$19,MATCH($B124,'[1]Table 37'!$B$14:$B$19,0))*1000,0)</f>
        <v>0</v>
      </c>
      <c r="S124" s="5">
        <f>IFERROR(INDEX('[1]Table 37'!S$14:S$19,MATCH($B124,'[1]Table 37'!$B$14:$B$19,0))*1000,0)</f>
        <v>0</v>
      </c>
      <c r="T124" s="5">
        <f>IFERROR(INDEX('[1]Table 37'!T$14:T$19,MATCH($B124,'[1]Table 37'!$B$14:$B$19,0))*1000,0)</f>
        <v>0</v>
      </c>
      <c r="U124" s="5">
        <f>IFERROR(INDEX('[1]Table 37'!U$14:U$19,MATCH($B124,'[1]Table 37'!$B$14:$B$19,0))*1000,0)</f>
        <v>0</v>
      </c>
      <c r="V124" s="5">
        <f>IFERROR(INDEX('[1]Table 37'!V$14:V$19,MATCH($B124,'[1]Table 37'!$B$14:$B$19,0))*1000,0)</f>
        <v>0</v>
      </c>
      <c r="W124" s="5">
        <f>IFERROR(INDEX('[1]Table 37'!W$14:W$19,MATCH($B124,'[1]Table 37'!$B$14:$B$19,0))*1000,0)</f>
        <v>0</v>
      </c>
      <c r="Z124" s="21" t="s">
        <v>26</v>
      </c>
    </row>
    <row r="125" spans="2:26" outlineLevel="1" x14ac:dyDescent="0.2">
      <c r="B125" s="4" t="s">
        <v>1</v>
      </c>
      <c r="C125" s="5">
        <f>IFERROR(INDEX('[1]Table 37'!C$14:C$19,MATCH($B125,'[1]Table 37'!$B$14:$B$19,0))*1000,0)</f>
        <v>1723.451</v>
      </c>
      <c r="D125" s="5">
        <f>IFERROR(INDEX('[1]Table 37'!D$14:D$19,MATCH($B125,'[1]Table 37'!$B$14:$B$19,0))*1000,0)</f>
        <v>1790.5120000000002</v>
      </c>
      <c r="E125" s="5">
        <f>IFERROR(INDEX('[1]Table 37'!E$14:E$19,MATCH($B125,'[1]Table 37'!$B$14:$B$19,0))*1000,0)</f>
        <v>1264.982</v>
      </c>
      <c r="F125" s="5">
        <f>IFERROR(INDEX('[1]Table 37'!F$14:F$19,MATCH($B125,'[1]Table 37'!$B$14:$B$19,0))*1000,0)</f>
        <v>1159.135</v>
      </c>
      <c r="G125" s="5">
        <f>IFERROR(INDEX('[1]Table 37'!G$14:G$19,MATCH($B125,'[1]Table 37'!$B$14:$B$19,0))*1000,0)</f>
        <v>1134.74</v>
      </c>
      <c r="H125" s="5">
        <f>IFERROR(INDEX('[1]Table 37'!H$14:H$19,MATCH($B125,'[1]Table 37'!$B$14:$B$19,0))*1000,0)</f>
        <v>851.63699999999994</v>
      </c>
      <c r="I125" s="5">
        <f>IFERROR(INDEX('[1]Table 37'!I$14:I$19,MATCH($B125,'[1]Table 37'!$B$14:$B$19,0))*1000,0)</f>
        <v>1338.9649999999999</v>
      </c>
      <c r="J125" s="5">
        <f>IFERROR(INDEX('[1]Table 37'!J$14:J$19,MATCH($B125,'[1]Table 37'!$B$14:$B$19,0))*1000,0)</f>
        <v>1595.0120000000002</v>
      </c>
      <c r="K125" s="5">
        <f>IFERROR(INDEX('[1]Table 37'!K$14:K$19,MATCH($B125,'[1]Table 37'!$B$14:$B$19,0))*1000,0)</f>
        <v>1658.548</v>
      </c>
      <c r="L125" s="5">
        <f>IFERROR(INDEX('[1]Table 37'!L$14:L$19,MATCH($B125,'[1]Table 37'!$B$14:$B$19,0))*1000,0)</f>
        <v>1240.875</v>
      </c>
      <c r="M125" s="5">
        <f>IFERROR(INDEX('[1]Table 37'!M$14:M$19,MATCH($B125,'[1]Table 37'!$B$14:$B$19,0))*1000,0)</f>
        <v>1278.527</v>
      </c>
      <c r="N125" s="5">
        <f>IFERROR(INDEX('[1]Table 37'!N$14:N$19,MATCH($B125,'[1]Table 37'!$B$14:$B$19,0))*1000,0)</f>
        <v>1392</v>
      </c>
      <c r="O125" s="5">
        <f>IFERROR(INDEX('[1]Table 37'!O$14:O$19,MATCH($B125,'[1]Table 37'!$B$14:$B$19,0))*1000,0)</f>
        <v>1462.3050000000001</v>
      </c>
      <c r="P125" s="5">
        <f>IFERROR(INDEX('[1]Table 37'!P$14:P$19,MATCH($B125,'[1]Table 37'!$B$14:$B$19,0))*1000,0)</f>
        <v>1216.163</v>
      </c>
      <c r="Q125" s="5">
        <f>IFERROR(INDEX('[1]Table 37'!Q$14:Q$19,MATCH($B125,'[1]Table 37'!$B$14:$B$19,0))*1000,0)</f>
        <v>1055.6080000000002</v>
      </c>
      <c r="R125" s="5">
        <f>IFERROR(INDEX('[1]Table 37'!R$14:R$19,MATCH($B125,'[1]Table 37'!$B$14:$B$19,0))*1000,0)</f>
        <v>1093.046</v>
      </c>
      <c r="S125" s="5">
        <f>IFERROR(INDEX('[1]Table 37'!S$14:S$19,MATCH($B125,'[1]Table 37'!$B$14:$B$19,0))*1000,0)</f>
        <v>1210.8399999999999</v>
      </c>
      <c r="T125" s="5">
        <f>IFERROR(INDEX('[1]Table 37'!T$14:T$19,MATCH($B125,'[1]Table 37'!$B$14:$B$19,0))*1000,0)</f>
        <v>1205.9489999999998</v>
      </c>
      <c r="U125" s="5">
        <f>IFERROR(INDEX('[1]Table 37'!U$14:U$19,MATCH($B125,'[1]Table 37'!$B$14:$B$19,0))*1000,0)</f>
        <v>1201.55</v>
      </c>
      <c r="V125" s="5">
        <f>IFERROR(INDEX('[1]Table 37'!V$14:V$19,MATCH($B125,'[1]Table 37'!$B$14:$B$19,0))*1000,0)</f>
        <v>1191.258</v>
      </c>
      <c r="W125" s="5">
        <f>IFERROR(INDEX('[1]Table 37'!W$14:W$19,MATCH($B125,'[1]Table 37'!$B$14:$B$19,0))*1000,0)</f>
        <v>1070.174</v>
      </c>
      <c r="Z125" s="21" t="s">
        <v>26</v>
      </c>
    </row>
    <row r="126" spans="2:26" outlineLevel="1" x14ac:dyDescent="0.2">
      <c r="B126" s="15" t="s">
        <v>9</v>
      </c>
      <c r="C126" s="19">
        <f t="shared" ref="C126:W126" si="60">SUM(C116:C125)</f>
        <v>362273.29000000004</v>
      </c>
      <c r="D126" s="19">
        <f t="shared" si="60"/>
        <v>364094.23200000002</v>
      </c>
      <c r="E126" s="19">
        <f t="shared" si="60"/>
        <v>383145.60500000004</v>
      </c>
      <c r="F126" s="19">
        <f t="shared" si="60"/>
        <v>391886.26800000004</v>
      </c>
      <c r="G126" s="19">
        <f t="shared" si="60"/>
        <v>402651.85799999995</v>
      </c>
      <c r="H126" s="19">
        <f t="shared" si="60"/>
        <v>413081.78400000004</v>
      </c>
      <c r="I126" s="19">
        <f t="shared" si="60"/>
        <v>405494.59600000008</v>
      </c>
      <c r="J126" s="19">
        <f t="shared" si="60"/>
        <v>427338.96199999994</v>
      </c>
      <c r="K126" s="19">
        <f t="shared" si="60"/>
        <v>425144.77799999999</v>
      </c>
      <c r="L126" s="19">
        <f t="shared" si="60"/>
        <v>436496.41800000001</v>
      </c>
      <c r="M126" s="19">
        <f t="shared" si="60"/>
        <v>453923.46100000001</v>
      </c>
      <c r="N126" s="19">
        <f t="shared" si="60"/>
        <v>460912.87900000002</v>
      </c>
      <c r="O126" s="19">
        <f t="shared" si="60"/>
        <v>469093.57900000003</v>
      </c>
      <c r="P126" s="19">
        <f t="shared" si="60"/>
        <v>490223.17</v>
      </c>
      <c r="Q126" s="19">
        <f t="shared" si="60"/>
        <v>492304.28100000008</v>
      </c>
      <c r="R126" s="19">
        <f t="shared" si="60"/>
        <v>516393.71600000001</v>
      </c>
      <c r="S126" s="19">
        <f t="shared" si="60"/>
        <v>554011.96299999987</v>
      </c>
      <c r="T126" s="19">
        <f t="shared" si="60"/>
        <v>573510.35400000017</v>
      </c>
      <c r="U126" s="19">
        <f t="shared" si="60"/>
        <v>598920.30000000005</v>
      </c>
      <c r="V126" s="19">
        <f t="shared" si="60"/>
        <v>619459.47500000009</v>
      </c>
      <c r="W126" s="19">
        <f t="shared" si="60"/>
        <v>533302.74899999984</v>
      </c>
    </row>
    <row r="127" spans="2:26" outlineLevel="1" x14ac:dyDescent="0.2">
      <c r="B127" s="26" t="s">
        <v>91</v>
      </c>
      <c r="C127" s="25">
        <f t="shared" ref="C127:W127" si="61">C126/C107/1000</f>
        <v>2.5269703571562702E-3</v>
      </c>
      <c r="D127" s="25">
        <f t="shared" si="61"/>
        <v>2.4979893636089857E-3</v>
      </c>
      <c r="E127" s="25">
        <f t="shared" si="61"/>
        <v>2.4857793496820468E-3</v>
      </c>
      <c r="F127" s="25">
        <f t="shared" si="61"/>
        <v>2.4691908143517037E-3</v>
      </c>
      <c r="G127" s="25">
        <f t="shared" si="61"/>
        <v>2.4538225164489457E-3</v>
      </c>
      <c r="H127" s="25">
        <f t="shared" si="61"/>
        <v>2.4319201966880822E-3</v>
      </c>
      <c r="I127" s="25">
        <f t="shared" si="61"/>
        <v>2.4169919587173632E-3</v>
      </c>
      <c r="J127" s="25">
        <f t="shared" si="61"/>
        <v>2.3991214432718235E-3</v>
      </c>
      <c r="K127" s="25">
        <f t="shared" si="61"/>
        <v>2.3740890864899101E-3</v>
      </c>
      <c r="L127" s="25">
        <f t="shared" si="61"/>
        <v>2.349143294808502E-3</v>
      </c>
      <c r="M127" s="25">
        <f t="shared" si="61"/>
        <v>2.3244628699709952E-3</v>
      </c>
      <c r="N127" s="25">
        <f t="shared" si="61"/>
        <v>2.2994984487598518E-3</v>
      </c>
      <c r="O127" s="25">
        <f t="shared" si="61"/>
        <v>2.2913297301099221E-3</v>
      </c>
      <c r="P127" s="25">
        <f t="shared" si="61"/>
        <v>2.2676769127865726E-3</v>
      </c>
      <c r="Q127" s="25">
        <f t="shared" si="61"/>
        <v>2.2539851481051805E-3</v>
      </c>
      <c r="R127" s="25">
        <f t="shared" si="61"/>
        <v>2.2302259153617757E-3</v>
      </c>
      <c r="S127" s="25">
        <f t="shared" si="61"/>
        <v>2.2091865125634228E-3</v>
      </c>
      <c r="T127" s="25">
        <f t="shared" si="61"/>
        <v>2.187459894687464E-3</v>
      </c>
      <c r="U127" s="25">
        <f t="shared" si="61"/>
        <v>2.1625817971933354E-3</v>
      </c>
      <c r="V127" s="25">
        <f t="shared" si="61"/>
        <v>2.1376511789104151E-3</v>
      </c>
      <c r="W127" s="25">
        <f t="shared" si="61"/>
        <v>2.1202110706674995E-3</v>
      </c>
    </row>
    <row r="128" spans="2:26" outlineLevel="1" x14ac:dyDescent="0.2"/>
    <row r="129" spans="1:28" outlineLevel="1" x14ac:dyDescent="0.2">
      <c r="B129" s="4" t="s">
        <v>18</v>
      </c>
      <c r="C129" s="11">
        <f t="shared" ref="C129:W129" si="62">IFERROR(C116/C126,0)</f>
        <v>0</v>
      </c>
      <c r="D129" s="11">
        <f t="shared" si="62"/>
        <v>0</v>
      </c>
      <c r="E129" s="11">
        <f t="shared" si="62"/>
        <v>0</v>
      </c>
      <c r="F129" s="11">
        <f t="shared" si="62"/>
        <v>0</v>
      </c>
      <c r="G129" s="11">
        <f t="shared" si="62"/>
        <v>0</v>
      </c>
      <c r="H129" s="11">
        <f t="shared" si="62"/>
        <v>0</v>
      </c>
      <c r="I129" s="11">
        <f t="shared" si="62"/>
        <v>0</v>
      </c>
      <c r="J129" s="11">
        <f t="shared" si="62"/>
        <v>0</v>
      </c>
      <c r="K129" s="11">
        <f t="shared" si="62"/>
        <v>0</v>
      </c>
      <c r="L129" s="11">
        <f t="shared" si="62"/>
        <v>0</v>
      </c>
      <c r="M129" s="11">
        <f t="shared" si="62"/>
        <v>0</v>
      </c>
      <c r="N129" s="11">
        <f t="shared" si="62"/>
        <v>0</v>
      </c>
      <c r="O129" s="11">
        <f t="shared" si="62"/>
        <v>0</v>
      </c>
      <c r="P129" s="11">
        <f t="shared" si="62"/>
        <v>0</v>
      </c>
      <c r="Q129" s="11">
        <f t="shared" si="62"/>
        <v>0</v>
      </c>
      <c r="R129" s="11">
        <f t="shared" si="62"/>
        <v>0</v>
      </c>
      <c r="S129" s="11">
        <f t="shared" si="62"/>
        <v>0</v>
      </c>
      <c r="T129" s="11">
        <f t="shared" si="62"/>
        <v>0</v>
      </c>
      <c r="U129" s="11">
        <f t="shared" si="62"/>
        <v>0</v>
      </c>
      <c r="V129" s="11">
        <f t="shared" si="62"/>
        <v>0</v>
      </c>
      <c r="W129" s="11">
        <f t="shared" si="62"/>
        <v>0</v>
      </c>
    </row>
    <row r="130" spans="1:28" outlineLevel="1" x14ac:dyDescent="0.2">
      <c r="B130" s="4" t="s">
        <v>19</v>
      </c>
      <c r="C130" s="11">
        <f t="shared" ref="C130:W130" si="63">IFERROR(C117/C126,0)</f>
        <v>0</v>
      </c>
      <c r="D130" s="11">
        <f t="shared" si="63"/>
        <v>0</v>
      </c>
      <c r="E130" s="11">
        <f t="shared" si="63"/>
        <v>0</v>
      </c>
      <c r="F130" s="11">
        <f t="shared" si="63"/>
        <v>0</v>
      </c>
      <c r="G130" s="11">
        <f t="shared" si="63"/>
        <v>0</v>
      </c>
      <c r="H130" s="11">
        <f t="shared" si="63"/>
        <v>0</v>
      </c>
      <c r="I130" s="11">
        <f t="shared" si="63"/>
        <v>0</v>
      </c>
      <c r="J130" s="11">
        <f t="shared" si="63"/>
        <v>0</v>
      </c>
      <c r="K130" s="11">
        <f t="shared" si="63"/>
        <v>0</v>
      </c>
      <c r="L130" s="11">
        <f t="shared" si="63"/>
        <v>0</v>
      </c>
      <c r="M130" s="11">
        <f t="shared" si="63"/>
        <v>0</v>
      </c>
      <c r="N130" s="11">
        <f t="shared" si="63"/>
        <v>0</v>
      </c>
      <c r="O130" s="11">
        <f t="shared" si="63"/>
        <v>0</v>
      </c>
      <c r="P130" s="11">
        <f t="shared" si="63"/>
        <v>0</v>
      </c>
      <c r="Q130" s="11">
        <f t="shared" si="63"/>
        <v>0</v>
      </c>
      <c r="R130" s="11">
        <f t="shared" si="63"/>
        <v>0</v>
      </c>
      <c r="S130" s="11">
        <f t="shared" si="63"/>
        <v>0</v>
      </c>
      <c r="T130" s="11">
        <f t="shared" si="63"/>
        <v>0</v>
      </c>
      <c r="U130" s="11">
        <f t="shared" si="63"/>
        <v>0</v>
      </c>
      <c r="V130" s="11">
        <f t="shared" si="63"/>
        <v>0</v>
      </c>
      <c r="W130" s="11">
        <f t="shared" si="63"/>
        <v>0</v>
      </c>
    </row>
    <row r="131" spans="1:28" outlineLevel="1" x14ac:dyDescent="0.2">
      <c r="B131" s="4" t="s">
        <v>16</v>
      </c>
      <c r="C131" s="11">
        <f t="shared" ref="C131:W131" si="64">IFERROR(C118/C126,0)</f>
        <v>2.5275686209159938E-2</v>
      </c>
      <c r="D131" s="11">
        <f t="shared" si="64"/>
        <v>2.6770462543334109E-2</v>
      </c>
      <c r="E131" s="11">
        <f t="shared" si="64"/>
        <v>2.7421935324039533E-2</v>
      </c>
      <c r="F131" s="11">
        <f t="shared" si="64"/>
        <v>2.5970825800918335E-2</v>
      </c>
      <c r="G131" s="11">
        <f t="shared" si="64"/>
        <v>2.216998338053118E-2</v>
      </c>
      <c r="H131" s="11">
        <f t="shared" si="64"/>
        <v>2.3598622300904943E-2</v>
      </c>
      <c r="I131" s="11">
        <f t="shared" si="64"/>
        <v>6.5259488686256117E-3</v>
      </c>
      <c r="J131" s="11">
        <f t="shared" si="64"/>
        <v>6.2030828820143959E-3</v>
      </c>
      <c r="K131" s="11">
        <f t="shared" si="64"/>
        <v>6.9919264067733657E-3</v>
      </c>
      <c r="L131" s="11">
        <f t="shared" si="64"/>
        <v>7.4443841140524551E-3</v>
      </c>
      <c r="M131" s="11">
        <f t="shared" si="64"/>
        <v>7.4581714559142382E-3</v>
      </c>
      <c r="N131" s="11">
        <f t="shared" si="64"/>
        <v>7.5945545448731101E-3</v>
      </c>
      <c r="O131" s="11">
        <f t="shared" si="64"/>
        <v>7.263137149016486E-3</v>
      </c>
      <c r="P131" s="11">
        <f t="shared" si="64"/>
        <v>7.8233674675148458E-3</v>
      </c>
      <c r="Q131" s="11">
        <f t="shared" si="64"/>
        <v>8.8860023543041247E-3</v>
      </c>
      <c r="R131" s="11">
        <f t="shared" si="64"/>
        <v>1.058163535049679E-2</v>
      </c>
      <c r="S131" s="11">
        <f t="shared" si="64"/>
        <v>1.133463069280329E-2</v>
      </c>
      <c r="T131" s="11">
        <f t="shared" si="64"/>
        <v>1.1847929078539352E-2</v>
      </c>
      <c r="U131" s="11">
        <f t="shared" si="64"/>
        <v>1.3138531120083924E-2</v>
      </c>
      <c r="V131" s="11">
        <f t="shared" si="64"/>
        <v>1.288883344628799E-2</v>
      </c>
      <c r="W131" s="11">
        <f t="shared" si="64"/>
        <v>1.5281310691312418E-2</v>
      </c>
    </row>
    <row r="132" spans="1:28" outlineLevel="1" x14ac:dyDescent="0.2">
      <c r="B132" s="4" t="s">
        <v>21</v>
      </c>
      <c r="C132" s="11">
        <f t="shared" ref="C132:W132" si="65">IFERROR(C119/C126,0)</f>
        <v>0</v>
      </c>
      <c r="D132" s="11">
        <f t="shared" si="65"/>
        <v>0</v>
      </c>
      <c r="E132" s="11">
        <f t="shared" si="65"/>
        <v>0</v>
      </c>
      <c r="F132" s="11">
        <f t="shared" si="65"/>
        <v>0</v>
      </c>
      <c r="G132" s="11">
        <f t="shared" si="65"/>
        <v>0</v>
      </c>
      <c r="H132" s="11">
        <f t="shared" si="65"/>
        <v>0</v>
      </c>
      <c r="I132" s="11">
        <f t="shared" si="65"/>
        <v>0</v>
      </c>
      <c r="J132" s="11">
        <f t="shared" si="65"/>
        <v>0</v>
      </c>
      <c r="K132" s="11">
        <f t="shared" si="65"/>
        <v>0</v>
      </c>
      <c r="L132" s="11">
        <f t="shared" si="65"/>
        <v>0</v>
      </c>
      <c r="M132" s="11">
        <f t="shared" si="65"/>
        <v>0</v>
      </c>
      <c r="N132" s="11">
        <f t="shared" si="65"/>
        <v>0</v>
      </c>
      <c r="O132" s="11">
        <f t="shared" si="65"/>
        <v>0</v>
      </c>
      <c r="P132" s="11">
        <f t="shared" si="65"/>
        <v>0</v>
      </c>
      <c r="Q132" s="11">
        <f t="shared" si="65"/>
        <v>0</v>
      </c>
      <c r="R132" s="11">
        <f t="shared" si="65"/>
        <v>0</v>
      </c>
      <c r="S132" s="11">
        <f t="shared" si="65"/>
        <v>0</v>
      </c>
      <c r="T132" s="11">
        <f t="shared" si="65"/>
        <v>0</v>
      </c>
      <c r="U132" s="11">
        <f t="shared" si="65"/>
        <v>0</v>
      </c>
      <c r="V132" s="11">
        <f t="shared" si="65"/>
        <v>0</v>
      </c>
      <c r="W132" s="11">
        <f t="shared" si="65"/>
        <v>0</v>
      </c>
    </row>
    <row r="133" spans="1:28" outlineLevel="1" x14ac:dyDescent="0.2">
      <c r="B133" s="4" t="s">
        <v>20</v>
      </c>
      <c r="C133" s="11">
        <f t="shared" ref="C133:W133" si="66">IFERROR(C120/C126,0)</f>
        <v>0.96995929509459555</v>
      </c>
      <c r="D133" s="11">
        <f t="shared" si="66"/>
        <v>0.96830435094615841</v>
      </c>
      <c r="E133" s="11">
        <f t="shared" si="66"/>
        <v>0.96926926514007639</v>
      </c>
      <c r="F133" s="11">
        <f t="shared" si="66"/>
        <v>0.97106369902198253</v>
      </c>
      <c r="G133" s="11">
        <f t="shared" si="66"/>
        <v>0.97500380837681377</v>
      </c>
      <c r="H133" s="11">
        <f t="shared" si="66"/>
        <v>0.96982076314456889</v>
      </c>
      <c r="I133" s="11">
        <f t="shared" si="66"/>
        <v>0.98547818624936734</v>
      </c>
      <c r="J133" s="11">
        <f t="shared" si="66"/>
        <v>0.96851033910640716</v>
      </c>
      <c r="K133" s="11">
        <f t="shared" si="66"/>
        <v>0.96493865908427079</v>
      </c>
      <c r="L133" s="11">
        <f t="shared" si="66"/>
        <v>0.96337341077561833</v>
      </c>
      <c r="M133" s="11">
        <f t="shared" si="66"/>
        <v>0.95806632695726646</v>
      </c>
      <c r="N133" s="11">
        <f t="shared" si="66"/>
        <v>0.94334808769793566</v>
      </c>
      <c r="O133" s="11">
        <f t="shared" si="66"/>
        <v>0.94180391669782371</v>
      </c>
      <c r="P133" s="11">
        <f t="shared" si="66"/>
        <v>0.94662399372106376</v>
      </c>
      <c r="Q133" s="11">
        <f t="shared" si="66"/>
        <v>0.94247913923787296</v>
      </c>
      <c r="R133" s="11">
        <f t="shared" si="66"/>
        <v>0.98729020358566877</v>
      </c>
      <c r="S133" s="11">
        <f t="shared" si="66"/>
        <v>0.98647106109511951</v>
      </c>
      <c r="T133" s="11">
        <f t="shared" si="66"/>
        <v>0.9860425501576906</v>
      </c>
      <c r="U133" s="11">
        <f t="shared" si="66"/>
        <v>0.98484990072969636</v>
      </c>
      <c r="V133" s="11">
        <f t="shared" si="66"/>
        <v>0.98518426730013287</v>
      </c>
      <c r="W133" s="11">
        <f t="shared" si="66"/>
        <v>0.98270938033360877</v>
      </c>
    </row>
    <row r="134" spans="1:28" outlineLevel="1" x14ac:dyDescent="0.2">
      <c r="B134" s="4" t="s">
        <v>0</v>
      </c>
      <c r="C134" s="11">
        <f t="shared" ref="C134:W134" si="67">IFERROR(C121/C126,0)</f>
        <v>0</v>
      </c>
      <c r="D134" s="11">
        <f t="shared" si="67"/>
        <v>0</v>
      </c>
      <c r="E134" s="11">
        <f t="shared" si="67"/>
        <v>0</v>
      </c>
      <c r="F134" s="11">
        <f t="shared" si="67"/>
        <v>0</v>
      </c>
      <c r="G134" s="11">
        <f t="shared" si="67"/>
        <v>0</v>
      </c>
      <c r="H134" s="11">
        <f t="shared" si="67"/>
        <v>4.5096517739450833E-3</v>
      </c>
      <c r="I134" s="11">
        <f t="shared" si="67"/>
        <v>4.6787010695452024E-3</v>
      </c>
      <c r="J134" s="11">
        <f t="shared" si="67"/>
        <v>2.1540015815361115E-2</v>
      </c>
      <c r="K134" s="11">
        <f t="shared" si="67"/>
        <v>2.4152805188636235E-2</v>
      </c>
      <c r="L134" s="11">
        <f t="shared" si="67"/>
        <v>2.6327171372114214E-2</v>
      </c>
      <c r="M134" s="11">
        <f t="shared" si="67"/>
        <v>3.1644636671467392E-2</v>
      </c>
      <c r="N134" s="11">
        <f t="shared" si="67"/>
        <v>4.6020707961167646E-2</v>
      </c>
      <c r="O134" s="11">
        <f t="shared" si="67"/>
        <v>4.7800345184430666E-2</v>
      </c>
      <c r="P134" s="11">
        <f t="shared" si="67"/>
        <v>4.3060155642990115E-2</v>
      </c>
      <c r="Q134" s="11">
        <f t="shared" si="67"/>
        <v>4.6473749839278759E-2</v>
      </c>
      <c r="R134" s="11">
        <f t="shared" si="67"/>
        <v>0</v>
      </c>
      <c r="S134" s="11">
        <f t="shared" si="67"/>
        <v>0</v>
      </c>
      <c r="T134" s="11">
        <f t="shared" si="67"/>
        <v>0</v>
      </c>
      <c r="U134" s="11">
        <f t="shared" si="67"/>
        <v>0</v>
      </c>
      <c r="V134" s="11">
        <f t="shared" si="67"/>
        <v>0</v>
      </c>
      <c r="W134" s="11">
        <f t="shared" si="67"/>
        <v>0</v>
      </c>
    </row>
    <row r="135" spans="1:28" outlineLevel="1" x14ac:dyDescent="0.2">
      <c r="B135" s="4" t="s">
        <v>22</v>
      </c>
      <c r="C135" s="11">
        <f t="shared" ref="C135:W135" si="68">IFERROR(C122/C126,0)</f>
        <v>0</v>
      </c>
      <c r="D135" s="11">
        <f t="shared" si="68"/>
        <v>0</v>
      </c>
      <c r="E135" s="11">
        <f t="shared" si="68"/>
        <v>0</v>
      </c>
      <c r="F135" s="11">
        <f t="shared" si="68"/>
        <v>0</v>
      </c>
      <c r="G135" s="11">
        <f t="shared" si="68"/>
        <v>0</v>
      </c>
      <c r="H135" s="11">
        <f t="shared" si="68"/>
        <v>0</v>
      </c>
      <c r="I135" s="11">
        <f t="shared" si="68"/>
        <v>0</v>
      </c>
      <c r="J135" s="11">
        <f t="shared" si="68"/>
        <v>0</v>
      </c>
      <c r="K135" s="11">
        <f t="shared" si="68"/>
        <v>0</v>
      </c>
      <c r="L135" s="11">
        <f t="shared" si="68"/>
        <v>0</v>
      </c>
      <c r="M135" s="11">
        <f t="shared" si="68"/>
        <v>0</v>
      </c>
      <c r="N135" s="11">
        <f t="shared" si="68"/>
        <v>0</v>
      </c>
      <c r="O135" s="11">
        <f t="shared" si="68"/>
        <v>0</v>
      </c>
      <c r="P135" s="11">
        <f t="shared" si="68"/>
        <v>0</v>
      </c>
      <c r="Q135" s="11">
        <f t="shared" si="68"/>
        <v>0</v>
      </c>
      <c r="R135" s="11">
        <f t="shared" si="68"/>
        <v>0</v>
      </c>
      <c r="S135" s="11">
        <f t="shared" si="68"/>
        <v>0</v>
      </c>
      <c r="T135" s="11">
        <f t="shared" si="68"/>
        <v>0</v>
      </c>
      <c r="U135" s="11">
        <f t="shared" si="68"/>
        <v>0</v>
      </c>
      <c r="V135" s="11">
        <f t="shared" si="68"/>
        <v>0</v>
      </c>
      <c r="W135" s="11">
        <f t="shared" si="68"/>
        <v>0</v>
      </c>
    </row>
    <row r="136" spans="1:28" outlineLevel="1" x14ac:dyDescent="0.2">
      <c r="B136" s="4" t="s">
        <v>23</v>
      </c>
      <c r="C136" s="11">
        <f t="shared" ref="C136:W136" si="69">IFERROR(C123/C126,0)</f>
        <v>7.6958475188717331E-6</v>
      </c>
      <c r="D136" s="11">
        <f t="shared" si="69"/>
        <v>7.4705934918518571E-6</v>
      </c>
      <c r="E136" s="11">
        <f t="shared" si="69"/>
        <v>7.2296274937043832E-6</v>
      </c>
      <c r="F136" s="11">
        <f t="shared" si="69"/>
        <v>7.639971707301568E-6</v>
      </c>
      <c r="G136" s="11">
        <f t="shared" si="69"/>
        <v>8.0416864734795299E-6</v>
      </c>
      <c r="H136" s="11">
        <f t="shared" si="69"/>
        <v>9.2959799941214549E-6</v>
      </c>
      <c r="I136" s="11">
        <f t="shared" si="69"/>
        <v>1.5109942426951599E-5</v>
      </c>
      <c r="J136" s="11">
        <f t="shared" si="69"/>
        <v>1.4133979199397224E-5</v>
      </c>
      <c r="K136" s="11">
        <f t="shared" si="69"/>
        <v>1.547237633011689E-5</v>
      </c>
      <c r="L136" s="11">
        <f t="shared" si="69"/>
        <v>1.2226904459958247E-5</v>
      </c>
      <c r="M136" s="11">
        <f t="shared" si="69"/>
        <v>1.4251301278300748E-5</v>
      </c>
      <c r="N136" s="11">
        <f t="shared" si="69"/>
        <v>1.6556274184735895E-5</v>
      </c>
      <c r="O136" s="11">
        <f t="shared" si="69"/>
        <v>1.5301850891461465E-5</v>
      </c>
      <c r="P136" s="11">
        <f t="shared" si="69"/>
        <v>1.1647756265784011E-5</v>
      </c>
      <c r="Q136" s="11">
        <f t="shared" si="69"/>
        <v>1.6889960784232949E-5</v>
      </c>
      <c r="R136" s="11">
        <f t="shared" si="69"/>
        <v>1.1469930435791747E-5</v>
      </c>
      <c r="S136" s="11">
        <f t="shared" si="69"/>
        <v>8.7236383377519241E-6</v>
      </c>
      <c r="T136" s="11">
        <f t="shared" si="69"/>
        <v>6.7705839535723518E-6</v>
      </c>
      <c r="U136" s="11">
        <f t="shared" si="69"/>
        <v>5.3746717217633128E-6</v>
      </c>
      <c r="V136" s="11">
        <f t="shared" si="69"/>
        <v>3.8388306192265438E-6</v>
      </c>
      <c r="W136" s="11">
        <f t="shared" si="69"/>
        <v>2.6176501107816352E-6</v>
      </c>
    </row>
    <row r="137" spans="1:28" outlineLevel="1" x14ac:dyDescent="0.2">
      <c r="B137" s="4" t="s">
        <v>17</v>
      </c>
      <c r="C137" s="11">
        <f t="shared" ref="C137:W137" si="70">IFERROR(C124/C126,0)</f>
        <v>0</v>
      </c>
      <c r="D137" s="11">
        <f t="shared" si="70"/>
        <v>0</v>
      </c>
      <c r="E137" s="11">
        <f t="shared" si="70"/>
        <v>0</v>
      </c>
      <c r="F137" s="11">
        <f t="shared" si="70"/>
        <v>0</v>
      </c>
      <c r="G137" s="11">
        <f t="shared" si="70"/>
        <v>0</v>
      </c>
      <c r="H137" s="11">
        <f t="shared" si="70"/>
        <v>0</v>
      </c>
      <c r="I137" s="11">
        <f t="shared" si="70"/>
        <v>0</v>
      </c>
      <c r="J137" s="11">
        <f t="shared" si="70"/>
        <v>0</v>
      </c>
      <c r="K137" s="11">
        <f t="shared" si="70"/>
        <v>0</v>
      </c>
      <c r="L137" s="11">
        <f t="shared" si="70"/>
        <v>0</v>
      </c>
      <c r="M137" s="11">
        <f t="shared" si="70"/>
        <v>0</v>
      </c>
      <c r="N137" s="11">
        <f t="shared" si="70"/>
        <v>0</v>
      </c>
      <c r="O137" s="11">
        <f t="shared" si="70"/>
        <v>0</v>
      </c>
      <c r="P137" s="11">
        <f t="shared" si="70"/>
        <v>0</v>
      </c>
      <c r="Q137" s="11">
        <f t="shared" si="70"/>
        <v>0</v>
      </c>
      <c r="R137" s="11">
        <f t="shared" si="70"/>
        <v>0</v>
      </c>
      <c r="S137" s="11">
        <f t="shared" si="70"/>
        <v>0</v>
      </c>
      <c r="T137" s="11">
        <f t="shared" si="70"/>
        <v>0</v>
      </c>
      <c r="U137" s="11">
        <f t="shared" si="70"/>
        <v>0</v>
      </c>
      <c r="V137" s="11">
        <f t="shared" si="70"/>
        <v>0</v>
      </c>
      <c r="W137" s="11">
        <f t="shared" si="70"/>
        <v>0</v>
      </c>
    </row>
    <row r="138" spans="1:28" outlineLevel="1" x14ac:dyDescent="0.2">
      <c r="B138" s="4" t="s">
        <v>1</v>
      </c>
      <c r="C138" s="11">
        <f t="shared" ref="C138:W138" si="71">IFERROR(C125/C126,0)</f>
        <v>4.757322848725612E-3</v>
      </c>
      <c r="D138" s="11">
        <f t="shared" si="71"/>
        <v>4.9177159170156809E-3</v>
      </c>
      <c r="E138" s="11">
        <f t="shared" si="71"/>
        <v>3.3015699083903099E-3</v>
      </c>
      <c r="F138" s="11">
        <f t="shared" si="71"/>
        <v>2.9578352053917845E-3</v>
      </c>
      <c r="G138" s="11">
        <f t="shared" si="71"/>
        <v>2.8181665561816437E-3</v>
      </c>
      <c r="H138" s="11">
        <f t="shared" si="71"/>
        <v>2.0616668005868782E-3</v>
      </c>
      <c r="I138" s="11">
        <f t="shared" si="71"/>
        <v>3.3020538700348047E-3</v>
      </c>
      <c r="J138" s="11">
        <f t="shared" si="71"/>
        <v>3.732428217018041E-3</v>
      </c>
      <c r="K138" s="11">
        <f t="shared" si="71"/>
        <v>3.9011369439894664E-3</v>
      </c>
      <c r="L138" s="11">
        <f t="shared" si="71"/>
        <v>2.8428068337550483E-3</v>
      </c>
      <c r="M138" s="11">
        <f t="shared" si="71"/>
        <v>2.8166136140735849E-3</v>
      </c>
      <c r="N138" s="11">
        <f t="shared" si="71"/>
        <v>3.0200935218388635E-3</v>
      </c>
      <c r="O138" s="11">
        <f t="shared" si="71"/>
        <v>3.1172991178376372E-3</v>
      </c>
      <c r="P138" s="11">
        <f t="shared" si="71"/>
        <v>2.4808354121654431E-3</v>
      </c>
      <c r="Q138" s="11">
        <f t="shared" si="71"/>
        <v>2.1442186077597811E-3</v>
      </c>
      <c r="R138" s="11">
        <f t="shared" si="71"/>
        <v>2.1166911333986875E-3</v>
      </c>
      <c r="S138" s="11">
        <f t="shared" si="71"/>
        <v>2.1855845737396109E-3</v>
      </c>
      <c r="T138" s="11">
        <f t="shared" si="71"/>
        <v>2.1027501798162821E-3</v>
      </c>
      <c r="U138" s="11">
        <f t="shared" si="71"/>
        <v>2.00619347849789E-3</v>
      </c>
      <c r="V138" s="11">
        <f t="shared" si="71"/>
        <v>1.9230604229598714E-3</v>
      </c>
      <c r="W138" s="11">
        <f t="shared" si="71"/>
        <v>2.006691324968213E-3</v>
      </c>
    </row>
    <row r="141" spans="1:28" s="33" customFormat="1" x14ac:dyDescent="0.2">
      <c r="A141" s="32" t="s">
        <v>87</v>
      </c>
      <c r="Z141" s="34"/>
    </row>
    <row r="142" spans="1:28" outlineLevel="1" x14ac:dyDescent="0.2">
      <c r="B142" s="20" t="s">
        <v>88</v>
      </c>
      <c r="C142" s="5">
        <f>[1]Passenger1!C$35</f>
        <v>1648.561647</v>
      </c>
      <c r="D142" s="5">
        <f>[1]Passenger1!D$35</f>
        <v>1853.634378</v>
      </c>
      <c r="E142" s="5">
        <f>[1]Passenger1!E$35</f>
        <v>2202.0744249999998</v>
      </c>
      <c r="F142" s="5">
        <f>[1]Passenger1!F$35</f>
        <v>2353.7882300000001</v>
      </c>
      <c r="G142" s="5">
        <f>[1]Passenger1!G$35</f>
        <v>2556.4519799999998</v>
      </c>
      <c r="H142" s="5">
        <f>[1]Passenger1!H$35</f>
        <v>2776.5361210000001</v>
      </c>
      <c r="I142" s="5">
        <f>[1]Passenger1!I$35</f>
        <v>2944.7223180000001</v>
      </c>
      <c r="J142" s="5">
        <f>[1]Passenger1!J$35</f>
        <v>3198.851122</v>
      </c>
      <c r="K142" s="5">
        <f>[1]Passenger1!K$35</f>
        <v>3272.1306479999998</v>
      </c>
      <c r="L142" s="5">
        <f>[1]Passenger1!L$35</f>
        <v>2913.613069</v>
      </c>
      <c r="M142" s="5">
        <f>[1]Passenger1!M$35</f>
        <v>3036.9492169999999</v>
      </c>
      <c r="N142" s="5">
        <f>[1]Passenger1!N$35</f>
        <v>3092.032385</v>
      </c>
      <c r="O142" s="5">
        <f>[1]Passenger1!O$35</f>
        <v>3209.6045359999998</v>
      </c>
      <c r="P142" s="5">
        <f>[1]Passenger1!P$35</f>
        <v>3251.1847680000001</v>
      </c>
      <c r="Q142" s="5">
        <f>[1]Passenger1!Q$35</f>
        <v>3169.873255</v>
      </c>
      <c r="R142" s="5">
        <f>[1]Passenger1!R$35</f>
        <v>3244.6727059999998</v>
      </c>
      <c r="S142" s="5">
        <f>[1]Passenger1!S$35</f>
        <v>3506.7873129999998</v>
      </c>
      <c r="T142" s="5">
        <f>[1]Passenger1!T$35</f>
        <v>3534.5766189999999</v>
      </c>
      <c r="U142" s="5">
        <f>[1]Passenger1!U$35</f>
        <v>3557.2320209999998</v>
      </c>
      <c r="V142" s="5">
        <f>[1]Passenger1!V$35</f>
        <v>3659.9552800000001</v>
      </c>
      <c r="W142" s="5">
        <f>[1]Passenger1!W$35</f>
        <v>3265.6384830000002</v>
      </c>
      <c r="Z142" s="21" t="s">
        <v>26</v>
      </c>
      <c r="AB142"/>
    </row>
    <row r="143" spans="1:28" outlineLevel="1" x14ac:dyDescent="0.2">
      <c r="B143" s="7" t="s">
        <v>89</v>
      </c>
      <c r="C143" s="5"/>
      <c r="D143" s="5"/>
      <c r="E143" s="5"/>
      <c r="F143" s="5"/>
      <c r="G143" s="5"/>
      <c r="H143" s="5"/>
      <c r="I143" s="5"/>
      <c r="J143" s="5"/>
      <c r="K143" s="5"/>
      <c r="L143" s="5"/>
      <c r="M143" s="5"/>
      <c r="N143" s="5"/>
      <c r="O143" s="5"/>
      <c r="P143" s="5"/>
      <c r="Q143" s="5"/>
      <c r="R143" s="5"/>
      <c r="S143" s="5"/>
      <c r="T143" s="5"/>
      <c r="U143" s="5"/>
      <c r="V143" s="5"/>
      <c r="W143" s="5"/>
      <c r="Z143" s="21" t="s">
        <v>26</v>
      </c>
      <c r="AB143"/>
    </row>
    <row r="144" spans="1:28" outlineLevel="1" x14ac:dyDescent="0.2">
      <c r="B144" s="7" t="s">
        <v>25</v>
      </c>
      <c r="C144" s="5">
        <f>[1]Passenger4!C$17</f>
        <v>311.27800000000002</v>
      </c>
      <c r="D144" s="5">
        <f>[1]Passenger4!D$17</f>
        <v>318.33</v>
      </c>
      <c r="E144" s="5">
        <f>[1]Passenger4!E$17</f>
        <v>350.08199999999999</v>
      </c>
      <c r="F144" s="5">
        <f>[1]Passenger4!F$17</f>
        <v>373.358</v>
      </c>
      <c r="G144" s="5">
        <f>[1]Passenger4!G$17</f>
        <v>408.81599999999997</v>
      </c>
      <c r="H144" s="5">
        <f>[1]Passenger4!H$17</f>
        <v>443.71499999999997</v>
      </c>
      <c r="I144" s="5">
        <f>[1]Passenger4!I$17</f>
        <v>484.89699999999999</v>
      </c>
      <c r="J144" s="5">
        <f>[1]Passenger4!J$17</f>
        <v>522.42999999999995</v>
      </c>
      <c r="K144" s="5">
        <f>[1]Passenger4!K$17</f>
        <v>566.88900000000001</v>
      </c>
      <c r="L144" s="5">
        <f>[1]Passenger4!L$17</f>
        <v>594.86</v>
      </c>
      <c r="M144" s="5">
        <f>[1]Passenger4!M$17</f>
        <v>616.17999999999995</v>
      </c>
      <c r="N144" s="5">
        <f>[1]Passenger4!N$17</f>
        <v>631.09699999999998</v>
      </c>
      <c r="O144" s="5">
        <f>[1]Passenger4!O$17</f>
        <v>661.452</v>
      </c>
      <c r="P144" s="5">
        <f>[1]Passenger4!P$17</f>
        <v>672.428</v>
      </c>
      <c r="Q144" s="5">
        <f>[1]Passenger4!Q$17</f>
        <v>688.20399999999995</v>
      </c>
      <c r="R144" s="5">
        <f>[1]Passenger4!R$17</f>
        <v>709.25800000000004</v>
      </c>
      <c r="S144" s="5">
        <f>[1]Passenger4!S$17</f>
        <v>716.26400000000001</v>
      </c>
      <c r="T144" s="5">
        <f>[1]Passenger4!T$17</f>
        <v>720.54899999999998</v>
      </c>
      <c r="U144" s="5">
        <f>[1]Passenger4!U$17</f>
        <v>729.62699999999995</v>
      </c>
      <c r="V144" s="5">
        <f>[1]Passenger4!V$17</f>
        <v>736.21600000000001</v>
      </c>
      <c r="W144" s="5">
        <f>[1]Passenger4!W$17</f>
        <v>737.63699999999994</v>
      </c>
      <c r="Z144" s="21" t="s">
        <v>26</v>
      </c>
      <c r="AB144"/>
    </row>
    <row r="145" spans="2:28" outlineLevel="1" x14ac:dyDescent="0.2">
      <c r="B145" s="7" t="s">
        <v>30</v>
      </c>
      <c r="C145" s="5">
        <f>[1]Passenger4!C$21</f>
        <v>4814.5991110000004</v>
      </c>
      <c r="D145" s="5">
        <f>[1]Passenger4!D$21</f>
        <v>4772.7755660000003</v>
      </c>
      <c r="E145" s="5">
        <f>[1]Passenger4!E$21</f>
        <v>4952.9034089999996</v>
      </c>
      <c r="F145" s="5">
        <f>[1]Passenger4!F$21</f>
        <v>4963.9875249999996</v>
      </c>
      <c r="G145" s="5">
        <f>[1]Passenger4!G$21</f>
        <v>4923.8405659999999</v>
      </c>
      <c r="H145" s="5">
        <f>[1]Passenger4!H$21</f>
        <v>4926.9915559999999</v>
      </c>
      <c r="I145" s="5">
        <f>[1]Passenger4!I$21</f>
        <v>4781.5559800000001</v>
      </c>
      <c r="J145" s="5">
        <f>[1]Passenger4!J$21</f>
        <v>4821.4643040000001</v>
      </c>
      <c r="K145" s="5">
        <f>[1]Passenger4!K$21</f>
        <v>4544.8689139999997</v>
      </c>
      <c r="L145" s="5">
        <f>[1]Passenger4!L$21</f>
        <v>4547.2516340000002</v>
      </c>
      <c r="M145" s="5">
        <f>[1]Passenger4!M$21</f>
        <v>4575.72372</v>
      </c>
      <c r="N145" s="5">
        <f>[1]Passenger4!N$21</f>
        <v>4548.6552469999997</v>
      </c>
      <c r="O145" s="5">
        <f>[1]Passenger4!O$21</f>
        <v>4504.9827590000004</v>
      </c>
      <c r="P145" s="5">
        <f>[1]Passenger4!P$21</f>
        <v>4488.7406639999999</v>
      </c>
      <c r="Q145" s="5">
        <f>[1]Passenger4!Q$21</f>
        <v>4276.24154</v>
      </c>
      <c r="R145" s="5">
        <f>[1]Passenger4!R$21</f>
        <v>4247.2024780000002</v>
      </c>
      <c r="S145" s="5">
        <f>[1]Passenger4!S$21</f>
        <v>4273.107156</v>
      </c>
      <c r="T145" s="5">
        <f>[1]Passenger4!T$21</f>
        <v>4227.1297299999997</v>
      </c>
      <c r="U145" s="5">
        <f>[1]Passenger4!U$21</f>
        <v>4201.3475170000002</v>
      </c>
      <c r="V145" s="5">
        <f>[1]Passenger4!V$21</f>
        <v>4276.6353669999999</v>
      </c>
      <c r="W145" s="5">
        <f>[1]Passenger4!W$21</f>
        <v>3675.6466249999999</v>
      </c>
      <c r="Z145" s="21" t="s">
        <v>26</v>
      </c>
      <c r="AB145"/>
    </row>
    <row r="146" spans="2:28" outlineLevel="1" x14ac:dyDescent="0.2">
      <c r="B146" s="7" t="s">
        <v>31</v>
      </c>
      <c r="C146" s="5">
        <f t="shared" ref="C146:W146" si="72">C144*C145/1000</f>
        <v>1498.6787820738582</v>
      </c>
      <c r="D146" s="5">
        <f t="shared" si="72"/>
        <v>1519.31764592478</v>
      </c>
      <c r="E146" s="5">
        <f t="shared" si="72"/>
        <v>1733.9223312295378</v>
      </c>
      <c r="F146" s="5">
        <f t="shared" si="72"/>
        <v>1853.3444543589499</v>
      </c>
      <c r="G146" s="5">
        <f t="shared" si="72"/>
        <v>2012.9448048298559</v>
      </c>
      <c r="H146" s="5">
        <f t="shared" si="72"/>
        <v>2186.1800582705396</v>
      </c>
      <c r="I146" s="5">
        <f t="shared" si="72"/>
        <v>2318.5621500340599</v>
      </c>
      <c r="J146" s="5">
        <f t="shared" si="72"/>
        <v>2518.8775963387197</v>
      </c>
      <c r="K146" s="5">
        <f t="shared" si="72"/>
        <v>2576.4361937885456</v>
      </c>
      <c r="L146" s="5">
        <f t="shared" si="72"/>
        <v>2704.9781070012405</v>
      </c>
      <c r="M146" s="5">
        <f t="shared" si="72"/>
        <v>2819.4694417895994</v>
      </c>
      <c r="N146" s="5">
        <f t="shared" si="72"/>
        <v>2870.6426804159587</v>
      </c>
      <c r="O146" s="5">
        <f t="shared" si="72"/>
        <v>2979.8298559060681</v>
      </c>
      <c r="P146" s="5">
        <f t="shared" si="72"/>
        <v>3018.3549072121918</v>
      </c>
      <c r="Q146" s="5">
        <f t="shared" si="72"/>
        <v>2942.9265327941598</v>
      </c>
      <c r="R146" s="5">
        <f t="shared" si="72"/>
        <v>3012.3623351413244</v>
      </c>
      <c r="S146" s="5">
        <f t="shared" si="72"/>
        <v>3060.6728239851841</v>
      </c>
      <c r="T146" s="5">
        <f t="shared" si="72"/>
        <v>3045.8540998217695</v>
      </c>
      <c r="U146" s="5">
        <f t="shared" si="72"/>
        <v>3065.4165847861591</v>
      </c>
      <c r="V146" s="5">
        <f t="shared" si="72"/>
        <v>3148.527383351272</v>
      </c>
      <c r="W146" s="5">
        <f t="shared" si="72"/>
        <v>2711.2929495251246</v>
      </c>
    </row>
    <row r="147" spans="2:28" outlineLevel="1" x14ac:dyDescent="0.2">
      <c r="B147" s="7" t="s">
        <v>140</v>
      </c>
      <c r="C147" s="14">
        <f t="shared" ref="C147:W147" si="73">C142/C146</f>
        <v>1.1000099999539161</v>
      </c>
      <c r="D147" s="14">
        <f t="shared" si="73"/>
        <v>1.2200439999969379</v>
      </c>
      <c r="E147" s="14">
        <f t="shared" si="73"/>
        <v>1.2699960000160397</v>
      </c>
      <c r="F147" s="14">
        <f t="shared" si="73"/>
        <v>1.2700219996687814</v>
      </c>
      <c r="G147" s="14">
        <f t="shared" si="73"/>
        <v>1.2700060000979927</v>
      </c>
      <c r="H147" s="14">
        <f t="shared" si="73"/>
        <v>1.2700399999058101</v>
      </c>
      <c r="I147" s="14">
        <f t="shared" si="73"/>
        <v>1.2700639997753529</v>
      </c>
      <c r="J147" s="14">
        <f t="shared" si="73"/>
        <v>1.2699509998618617</v>
      </c>
      <c r="K147" s="14">
        <f t="shared" si="73"/>
        <v>1.270022000113445</v>
      </c>
      <c r="L147" s="14">
        <f t="shared" si="73"/>
        <v>1.0771300002239403</v>
      </c>
      <c r="M147" s="14">
        <f t="shared" si="73"/>
        <v>1.0771349999354345</v>
      </c>
      <c r="N147" s="14">
        <f t="shared" si="73"/>
        <v>1.0771219999251045</v>
      </c>
      <c r="O147" s="14">
        <f t="shared" si="73"/>
        <v>1.077109999968124</v>
      </c>
      <c r="P147" s="14">
        <f t="shared" si="73"/>
        <v>1.077137999985182</v>
      </c>
      <c r="Q147" s="14">
        <f t="shared" si="73"/>
        <v>1.0771159998990412</v>
      </c>
      <c r="R147" s="14">
        <f t="shared" si="73"/>
        <v>1.077118999978393</v>
      </c>
      <c r="S147" s="14">
        <f t="shared" si="73"/>
        <v>1.1457570000683535</v>
      </c>
      <c r="T147" s="14">
        <f t="shared" si="73"/>
        <v>1.1604549998658269</v>
      </c>
      <c r="U147" s="14">
        <f t="shared" si="73"/>
        <v>1.1604399997882016</v>
      </c>
      <c r="V147" s="14">
        <f t="shared" si="73"/>
        <v>1.1624339998924729</v>
      </c>
      <c r="W147" s="14">
        <f t="shared" si="73"/>
        <v>1.2044579998527889</v>
      </c>
    </row>
    <row r="148" spans="2:28" outlineLevel="1" x14ac:dyDescent="0.2">
      <c r="B148" s="7" t="s">
        <v>90</v>
      </c>
      <c r="C148" s="5">
        <f t="shared" ref="C148:W148" si="74">C145*C147</f>
        <v>5296.1071678692351</v>
      </c>
      <c r="D148" s="5">
        <f t="shared" si="74"/>
        <v>5822.9961926302894</v>
      </c>
      <c r="E148" s="5">
        <f t="shared" si="74"/>
        <v>6290.1675178958067</v>
      </c>
      <c r="F148" s="5">
        <f t="shared" si="74"/>
        <v>6304.3733628313839</v>
      </c>
      <c r="G148" s="5">
        <f t="shared" si="74"/>
        <v>6253.3070623458962</v>
      </c>
      <c r="H148" s="5">
        <f t="shared" si="74"/>
        <v>6257.4763553181665</v>
      </c>
      <c r="I148" s="5">
        <f t="shared" si="74"/>
        <v>6072.882113108557</v>
      </c>
      <c r="J148" s="5">
        <f t="shared" si="74"/>
        <v>6123.0234136630752</v>
      </c>
      <c r="K148" s="5">
        <f t="shared" si="74"/>
        <v>5772.0835084117007</v>
      </c>
      <c r="L148" s="5">
        <f t="shared" si="74"/>
        <v>4897.9811535487333</v>
      </c>
      <c r="M148" s="5">
        <f t="shared" si="74"/>
        <v>4928.672168846766</v>
      </c>
      <c r="N148" s="5">
        <f t="shared" si="74"/>
        <v>4899.4566366184599</v>
      </c>
      <c r="O148" s="5">
        <f t="shared" si="74"/>
        <v>4852.3619794028891</v>
      </c>
      <c r="P148" s="5">
        <f t="shared" si="74"/>
        <v>4834.9931412731175</v>
      </c>
      <c r="Q148" s="5">
        <f t="shared" si="74"/>
        <v>4606.0081821669155</v>
      </c>
      <c r="R148" s="5">
        <f t="shared" si="74"/>
        <v>4574.7424858091126</v>
      </c>
      <c r="S148" s="5">
        <f t="shared" si="74"/>
        <v>4895.9424360291741</v>
      </c>
      <c r="T148" s="5">
        <f t="shared" si="74"/>
        <v>4905.3938302599827</v>
      </c>
      <c r="U148" s="5">
        <f t="shared" si="74"/>
        <v>4875.4117117376409</v>
      </c>
      <c r="V148" s="5">
        <f t="shared" si="74"/>
        <v>4971.3063557434234</v>
      </c>
      <c r="W148" s="5">
        <f t="shared" si="74"/>
        <v>4427.1619821131535</v>
      </c>
    </row>
    <row r="149" spans="2:28" outlineLevel="1" x14ac:dyDescent="0.2"/>
    <row r="150" spans="2:28" outlineLevel="1" x14ac:dyDescent="0.2">
      <c r="B150" s="8" t="s">
        <v>14</v>
      </c>
      <c r="C150" s="13"/>
    </row>
    <row r="151" spans="2:28" outlineLevel="1" x14ac:dyDescent="0.2">
      <c r="B151" s="4" t="s">
        <v>18</v>
      </c>
      <c r="C151" s="5"/>
      <c r="D151" s="5"/>
      <c r="E151" s="5"/>
      <c r="F151" s="5"/>
      <c r="G151" s="5"/>
      <c r="H151" s="5"/>
      <c r="I151" s="5"/>
      <c r="J151" s="5"/>
      <c r="K151" s="5"/>
      <c r="L151" s="5"/>
      <c r="M151" s="5"/>
      <c r="N151" s="5"/>
      <c r="O151" s="5"/>
      <c r="P151" s="5"/>
      <c r="Q151" s="5"/>
      <c r="R151" s="5"/>
      <c r="S151" s="5"/>
      <c r="T151" s="5"/>
      <c r="U151" s="5"/>
      <c r="V151" s="5"/>
      <c r="W151" s="5"/>
      <c r="Z151" s="21"/>
    </row>
    <row r="152" spans="2:28" outlineLevel="1" x14ac:dyDescent="0.2">
      <c r="B152" s="4" t="s">
        <v>19</v>
      </c>
      <c r="C152" s="5"/>
      <c r="D152" s="5"/>
      <c r="E152" s="5"/>
      <c r="F152" s="5"/>
      <c r="G152" s="5"/>
      <c r="H152" s="5"/>
      <c r="I152" s="5"/>
      <c r="J152" s="5"/>
      <c r="K152" s="5"/>
      <c r="L152" s="5"/>
      <c r="M152" s="5"/>
      <c r="N152" s="5"/>
      <c r="O152" s="5"/>
      <c r="P152" s="5"/>
      <c r="Q152" s="5"/>
      <c r="R152" s="5"/>
      <c r="S152" s="5"/>
      <c r="T152" s="5"/>
      <c r="U152" s="5"/>
      <c r="V152" s="5"/>
      <c r="W152" s="5"/>
      <c r="Z152" s="21"/>
    </row>
    <row r="153" spans="2:28" outlineLevel="1" x14ac:dyDescent="0.2">
      <c r="B153" s="4" t="s">
        <v>16</v>
      </c>
      <c r="C153" s="5"/>
      <c r="D153" s="5"/>
      <c r="E153" s="5"/>
      <c r="F153" s="5"/>
      <c r="G153" s="5"/>
      <c r="H153" s="5"/>
      <c r="I153" s="5"/>
      <c r="J153" s="5"/>
      <c r="K153" s="5"/>
      <c r="L153" s="5"/>
      <c r="M153" s="5"/>
      <c r="N153" s="5"/>
      <c r="O153" s="5"/>
      <c r="P153" s="5"/>
      <c r="Q153" s="5"/>
      <c r="R153" s="5"/>
      <c r="S153" s="5"/>
      <c r="T153" s="5"/>
      <c r="U153" s="5"/>
      <c r="V153" s="5"/>
      <c r="W153" s="5"/>
      <c r="Z153" s="21"/>
    </row>
    <row r="154" spans="2:28" outlineLevel="1" x14ac:dyDescent="0.2">
      <c r="B154" s="4" t="s">
        <v>21</v>
      </c>
      <c r="C154" s="5"/>
      <c r="D154" s="5"/>
      <c r="E154" s="5"/>
      <c r="F154" s="5"/>
      <c r="G154" s="5"/>
      <c r="H154" s="5"/>
      <c r="I154" s="5"/>
      <c r="J154" s="5"/>
      <c r="K154" s="5"/>
      <c r="L154" s="5"/>
      <c r="M154" s="5"/>
      <c r="N154" s="5"/>
      <c r="O154" s="5"/>
      <c r="P154" s="5"/>
      <c r="Q154" s="5"/>
      <c r="R154" s="5"/>
      <c r="S154" s="5"/>
      <c r="T154" s="5"/>
      <c r="U154" s="5"/>
      <c r="V154" s="5"/>
      <c r="W154" s="5"/>
      <c r="Z154" s="21"/>
    </row>
    <row r="155" spans="2:28" outlineLevel="1" x14ac:dyDescent="0.2">
      <c r="B155" s="4" t="s">
        <v>20</v>
      </c>
      <c r="C155" s="5">
        <f>'[1]Table 50'!C$12*1000</f>
        <v>2465.3269999999998</v>
      </c>
      <c r="D155" s="5">
        <f>'[1]Table 50'!D$12*1000</f>
        <v>2499.2779999999998</v>
      </c>
      <c r="E155" s="5">
        <f>'[1]Table 50'!E$12*1000</f>
        <v>2852.3019999999997</v>
      </c>
      <c r="F155" s="5">
        <f>'[1]Table 50'!F$12*1000</f>
        <v>3048.752</v>
      </c>
      <c r="G155" s="5">
        <f>'[1]Table 50'!G$12*1000</f>
        <v>3311.2940000000003</v>
      </c>
      <c r="H155" s="5">
        <f>'[1]Table 50'!H$12*1000</f>
        <v>3290.201</v>
      </c>
      <c r="I155" s="5">
        <f>'[1]Table 50'!I$12*1000</f>
        <v>3489.4360000000001</v>
      </c>
      <c r="J155" s="5">
        <f>'[1]Table 50'!J$12*1000</f>
        <v>3702.75</v>
      </c>
      <c r="K155" s="5">
        <f>'[1]Table 50'!K$12*1000</f>
        <v>3787.3610000000003</v>
      </c>
      <c r="L155" s="5">
        <f>'[1]Table 50'!L$12*1000</f>
        <v>5112.4090000000006</v>
      </c>
      <c r="M155" s="5">
        <f>'[1]Table 50'!M$12*1000</f>
        <v>5328.7969999999996</v>
      </c>
      <c r="N155" s="5">
        <f>'[1]Table 50'!N$12*1000</f>
        <v>5425.5149999999994</v>
      </c>
      <c r="O155" s="5">
        <f>'[1]Table 50'!O$12*1000</f>
        <v>5631.8780000000006</v>
      </c>
      <c r="P155" s="5">
        <f>'[1]Table 50'!P$12*1000</f>
        <v>5704.6910000000007</v>
      </c>
      <c r="Q155" s="5">
        <f>'[1]Table 50'!Q$12*1000</f>
        <v>5562.1310000000003</v>
      </c>
      <c r="R155" s="5">
        <f>'[1]Table 50'!R$12*1000</f>
        <v>5693.3649999999998</v>
      </c>
      <c r="S155" s="5">
        <f>'[1]Table 50'!S$12*1000</f>
        <v>5784.6719999999996</v>
      </c>
      <c r="T155" s="5">
        <f>'[1]Table 50'!T$12*1000</f>
        <v>5650.0589999999993</v>
      </c>
      <c r="U155" s="5">
        <f>'[1]Table 50'!U$12*1000</f>
        <v>5686.348</v>
      </c>
      <c r="V155" s="5">
        <f>'[1]Table 50'!V$12*1000</f>
        <v>5840.518</v>
      </c>
      <c r="W155" s="5">
        <f>'[1]Table 50'!W$12*1000</f>
        <v>5029.4480000000003</v>
      </c>
      <c r="Z155" s="21" t="s">
        <v>26</v>
      </c>
    </row>
    <row r="156" spans="2:28" outlineLevel="1" x14ac:dyDescent="0.2">
      <c r="B156" s="4" t="s">
        <v>0</v>
      </c>
      <c r="C156" s="5"/>
      <c r="D156" s="5"/>
      <c r="E156" s="5"/>
      <c r="F156" s="5"/>
      <c r="G156" s="5"/>
      <c r="H156" s="5"/>
      <c r="I156" s="5"/>
      <c r="J156" s="5"/>
      <c r="K156" s="5"/>
      <c r="L156" s="5"/>
      <c r="M156" s="5"/>
      <c r="N156" s="5"/>
      <c r="O156" s="5"/>
      <c r="P156" s="5"/>
      <c r="Q156" s="5"/>
      <c r="R156" s="5"/>
      <c r="S156" s="5"/>
      <c r="T156" s="5"/>
      <c r="U156" s="5"/>
      <c r="V156" s="5"/>
      <c r="W156" s="5"/>
      <c r="Z156" s="21"/>
    </row>
    <row r="157" spans="2:28" outlineLevel="1" x14ac:dyDescent="0.2">
      <c r="B157" s="4" t="s">
        <v>22</v>
      </c>
      <c r="C157" s="5"/>
      <c r="D157" s="5"/>
      <c r="E157" s="5"/>
      <c r="F157" s="5"/>
      <c r="G157" s="5"/>
      <c r="H157" s="5"/>
      <c r="I157" s="5"/>
      <c r="J157" s="5"/>
      <c r="K157" s="5"/>
      <c r="L157" s="5"/>
      <c r="M157" s="5"/>
      <c r="N157" s="5"/>
      <c r="O157" s="5"/>
      <c r="P157" s="5"/>
      <c r="Q157" s="5"/>
      <c r="R157" s="5"/>
      <c r="S157" s="5"/>
      <c r="T157" s="5"/>
      <c r="U157" s="5"/>
      <c r="V157" s="5"/>
      <c r="W157" s="5"/>
      <c r="Z157" s="21"/>
    </row>
    <row r="158" spans="2:28" outlineLevel="1" x14ac:dyDescent="0.2">
      <c r="B158" s="4" t="s">
        <v>23</v>
      </c>
      <c r="C158" s="5"/>
      <c r="D158" s="5"/>
      <c r="E158" s="5"/>
      <c r="F158" s="5"/>
      <c r="G158" s="5"/>
      <c r="H158" s="5"/>
      <c r="I158" s="5"/>
      <c r="J158" s="5"/>
      <c r="K158" s="5"/>
      <c r="L158" s="5"/>
      <c r="M158" s="5"/>
      <c r="N158" s="5"/>
      <c r="O158" s="5"/>
      <c r="P158" s="5"/>
      <c r="Q158" s="5"/>
      <c r="R158" s="5"/>
      <c r="S158" s="5"/>
      <c r="T158" s="5"/>
      <c r="U158" s="5"/>
      <c r="V158" s="5"/>
      <c r="W158" s="5"/>
      <c r="Z158" s="21"/>
    </row>
    <row r="159" spans="2:28" outlineLevel="1" x14ac:dyDescent="0.2">
      <c r="B159" s="4" t="s">
        <v>17</v>
      </c>
      <c r="C159" s="5"/>
      <c r="D159" s="5"/>
      <c r="E159" s="5"/>
      <c r="F159" s="5"/>
      <c r="G159" s="5"/>
      <c r="H159" s="5"/>
      <c r="I159" s="5"/>
      <c r="J159" s="5"/>
      <c r="K159" s="5"/>
      <c r="L159" s="5"/>
      <c r="M159" s="5"/>
      <c r="N159" s="5"/>
      <c r="O159" s="5"/>
      <c r="P159" s="5"/>
      <c r="Q159" s="5"/>
      <c r="R159" s="5"/>
      <c r="S159" s="5"/>
      <c r="T159" s="5"/>
      <c r="U159" s="5"/>
      <c r="V159" s="5"/>
      <c r="W159" s="5"/>
      <c r="Z159" s="21"/>
    </row>
    <row r="160" spans="2:28" outlineLevel="1" x14ac:dyDescent="0.2">
      <c r="B160" s="4" t="s">
        <v>1</v>
      </c>
      <c r="C160" s="5"/>
      <c r="D160" s="5"/>
      <c r="E160" s="5"/>
      <c r="F160" s="5"/>
      <c r="G160" s="5"/>
      <c r="H160" s="5"/>
      <c r="I160" s="5"/>
      <c r="J160" s="5"/>
      <c r="K160" s="5"/>
      <c r="L160" s="5"/>
      <c r="M160" s="5"/>
      <c r="N160" s="5"/>
      <c r="O160" s="5"/>
      <c r="P160" s="5"/>
      <c r="Q160" s="5"/>
      <c r="R160" s="5"/>
      <c r="S160" s="5"/>
      <c r="T160" s="5"/>
      <c r="U160" s="5"/>
      <c r="V160" s="5"/>
      <c r="W160" s="5"/>
      <c r="Z160" s="21"/>
    </row>
    <row r="161" spans="1:26" outlineLevel="1" x14ac:dyDescent="0.2">
      <c r="B161" s="15" t="s">
        <v>9</v>
      </c>
      <c r="C161" s="19">
        <f t="shared" ref="C161:W161" si="75">SUM(C151:C160)</f>
        <v>2465.3269999999998</v>
      </c>
      <c r="D161" s="19">
        <f t="shared" si="75"/>
        <v>2499.2779999999998</v>
      </c>
      <c r="E161" s="19">
        <f t="shared" si="75"/>
        <v>2852.3019999999997</v>
      </c>
      <c r="F161" s="19">
        <f t="shared" si="75"/>
        <v>3048.752</v>
      </c>
      <c r="G161" s="19">
        <f t="shared" si="75"/>
        <v>3311.2940000000003</v>
      </c>
      <c r="H161" s="19">
        <f t="shared" si="75"/>
        <v>3290.201</v>
      </c>
      <c r="I161" s="19">
        <f t="shared" si="75"/>
        <v>3489.4360000000001</v>
      </c>
      <c r="J161" s="19">
        <f t="shared" si="75"/>
        <v>3702.75</v>
      </c>
      <c r="K161" s="19">
        <f t="shared" si="75"/>
        <v>3787.3610000000003</v>
      </c>
      <c r="L161" s="19">
        <f t="shared" si="75"/>
        <v>5112.4090000000006</v>
      </c>
      <c r="M161" s="19">
        <f t="shared" si="75"/>
        <v>5328.7969999999996</v>
      </c>
      <c r="N161" s="19">
        <f t="shared" si="75"/>
        <v>5425.5149999999994</v>
      </c>
      <c r="O161" s="19">
        <f t="shared" si="75"/>
        <v>5631.8780000000006</v>
      </c>
      <c r="P161" s="19">
        <f t="shared" si="75"/>
        <v>5704.6910000000007</v>
      </c>
      <c r="Q161" s="19">
        <f t="shared" si="75"/>
        <v>5562.1310000000003</v>
      </c>
      <c r="R161" s="19">
        <f t="shared" si="75"/>
        <v>5693.3649999999998</v>
      </c>
      <c r="S161" s="19">
        <f t="shared" si="75"/>
        <v>5784.6719999999996</v>
      </c>
      <c r="T161" s="19">
        <f t="shared" si="75"/>
        <v>5650.0589999999993</v>
      </c>
      <c r="U161" s="19">
        <f t="shared" si="75"/>
        <v>5686.348</v>
      </c>
      <c r="V161" s="19">
        <f t="shared" si="75"/>
        <v>5840.518</v>
      </c>
      <c r="W161" s="19">
        <f t="shared" si="75"/>
        <v>5029.4480000000003</v>
      </c>
    </row>
    <row r="162" spans="1:26" outlineLevel="1" x14ac:dyDescent="0.2">
      <c r="B162" s="26" t="s">
        <v>91</v>
      </c>
      <c r="C162" s="25">
        <f t="shared" ref="C162:W162" si="76">C161/C142/1000</f>
        <v>1.4954411953513071E-3</v>
      </c>
      <c r="D162" s="25">
        <f t="shared" si="76"/>
        <v>1.3483122829738541E-3</v>
      </c>
      <c r="E162" s="25">
        <f t="shared" si="76"/>
        <v>1.2952795634961337E-3</v>
      </c>
      <c r="F162" s="25">
        <f t="shared" si="76"/>
        <v>1.2952533117220999E-3</v>
      </c>
      <c r="G162" s="25">
        <f t="shared" si="76"/>
        <v>1.2952693912912851E-3</v>
      </c>
      <c r="H162" s="25">
        <f t="shared" si="76"/>
        <v>1.1850020516985019E-3</v>
      </c>
      <c r="I162" s="25">
        <f t="shared" si="76"/>
        <v>1.1849796426204151E-3</v>
      </c>
      <c r="J162" s="25">
        <f t="shared" si="76"/>
        <v>1.1575249546733985E-3</v>
      </c>
      <c r="K162" s="25">
        <f t="shared" si="76"/>
        <v>1.157460201754145E-3</v>
      </c>
      <c r="L162" s="25">
        <f t="shared" si="76"/>
        <v>1.7546629833571769E-3</v>
      </c>
      <c r="M162" s="25">
        <f t="shared" si="76"/>
        <v>1.7546546284576874E-3</v>
      </c>
      <c r="N162" s="25">
        <f t="shared" si="76"/>
        <v>1.7546759944430527E-3</v>
      </c>
      <c r="O162" s="25">
        <f t="shared" si="76"/>
        <v>1.7546953018139683E-3</v>
      </c>
      <c r="P162" s="25">
        <f t="shared" si="76"/>
        <v>1.7546498913715385E-3</v>
      </c>
      <c r="Q162" s="25">
        <f t="shared" si="76"/>
        <v>1.7546856143937529E-3</v>
      </c>
      <c r="R162" s="25">
        <f t="shared" si="76"/>
        <v>1.7546808309731566E-3</v>
      </c>
      <c r="S162" s="25">
        <f t="shared" si="76"/>
        <v>1.6495645397585593E-3</v>
      </c>
      <c r="T162" s="25">
        <f t="shared" si="76"/>
        <v>1.5985108286034298E-3</v>
      </c>
      <c r="U162" s="25">
        <f t="shared" si="76"/>
        <v>1.5985316578819811E-3</v>
      </c>
      <c r="V162" s="25">
        <f t="shared" si="76"/>
        <v>1.5957894436349506E-3</v>
      </c>
      <c r="W162" s="25">
        <f t="shared" si="76"/>
        <v>1.5401116890868046E-3</v>
      </c>
    </row>
    <row r="163" spans="1:26" outlineLevel="1" x14ac:dyDescent="0.2"/>
    <row r="164" spans="1:26" outlineLevel="1" x14ac:dyDescent="0.2">
      <c r="B164" s="4" t="s">
        <v>18</v>
      </c>
      <c r="C164" s="11">
        <f t="shared" ref="C164:W164" si="77">IFERROR(C151/C161,0)</f>
        <v>0</v>
      </c>
      <c r="D164" s="11">
        <f t="shared" si="77"/>
        <v>0</v>
      </c>
      <c r="E164" s="11">
        <f t="shared" si="77"/>
        <v>0</v>
      </c>
      <c r="F164" s="11">
        <f t="shared" si="77"/>
        <v>0</v>
      </c>
      <c r="G164" s="11">
        <f t="shared" si="77"/>
        <v>0</v>
      </c>
      <c r="H164" s="11">
        <f t="shared" si="77"/>
        <v>0</v>
      </c>
      <c r="I164" s="11">
        <f t="shared" si="77"/>
        <v>0</v>
      </c>
      <c r="J164" s="11">
        <f t="shared" si="77"/>
        <v>0</v>
      </c>
      <c r="K164" s="11">
        <f t="shared" si="77"/>
        <v>0</v>
      </c>
      <c r="L164" s="11">
        <f t="shared" si="77"/>
        <v>0</v>
      </c>
      <c r="M164" s="11">
        <f t="shared" si="77"/>
        <v>0</v>
      </c>
      <c r="N164" s="11">
        <f t="shared" si="77"/>
        <v>0</v>
      </c>
      <c r="O164" s="11">
        <f t="shared" si="77"/>
        <v>0</v>
      </c>
      <c r="P164" s="11">
        <f t="shared" si="77"/>
        <v>0</v>
      </c>
      <c r="Q164" s="11">
        <f t="shared" si="77"/>
        <v>0</v>
      </c>
      <c r="R164" s="11">
        <f t="shared" si="77"/>
        <v>0</v>
      </c>
      <c r="S164" s="11">
        <f t="shared" si="77"/>
        <v>0</v>
      </c>
      <c r="T164" s="11">
        <f t="shared" si="77"/>
        <v>0</v>
      </c>
      <c r="U164" s="11">
        <f t="shared" si="77"/>
        <v>0</v>
      </c>
      <c r="V164" s="11">
        <f t="shared" si="77"/>
        <v>0</v>
      </c>
      <c r="W164" s="11">
        <f t="shared" si="77"/>
        <v>0</v>
      </c>
    </row>
    <row r="165" spans="1:26" outlineLevel="1" x14ac:dyDescent="0.2">
      <c r="B165" s="4" t="s">
        <v>19</v>
      </c>
      <c r="C165" s="11">
        <f t="shared" ref="C165:W165" si="78">IFERROR(C152/C161,0)</f>
        <v>0</v>
      </c>
      <c r="D165" s="11">
        <f t="shared" si="78"/>
        <v>0</v>
      </c>
      <c r="E165" s="11">
        <f t="shared" si="78"/>
        <v>0</v>
      </c>
      <c r="F165" s="11">
        <f t="shared" si="78"/>
        <v>0</v>
      </c>
      <c r="G165" s="11">
        <f t="shared" si="78"/>
        <v>0</v>
      </c>
      <c r="H165" s="11">
        <f t="shared" si="78"/>
        <v>0</v>
      </c>
      <c r="I165" s="11">
        <f t="shared" si="78"/>
        <v>0</v>
      </c>
      <c r="J165" s="11">
        <f t="shared" si="78"/>
        <v>0</v>
      </c>
      <c r="K165" s="11">
        <f t="shared" si="78"/>
        <v>0</v>
      </c>
      <c r="L165" s="11">
        <f t="shared" si="78"/>
        <v>0</v>
      </c>
      <c r="M165" s="11">
        <f t="shared" si="78"/>
        <v>0</v>
      </c>
      <c r="N165" s="11">
        <f t="shared" si="78"/>
        <v>0</v>
      </c>
      <c r="O165" s="11">
        <f t="shared" si="78"/>
        <v>0</v>
      </c>
      <c r="P165" s="11">
        <f t="shared" si="78"/>
        <v>0</v>
      </c>
      <c r="Q165" s="11">
        <f t="shared" si="78"/>
        <v>0</v>
      </c>
      <c r="R165" s="11">
        <f t="shared" si="78"/>
        <v>0</v>
      </c>
      <c r="S165" s="11">
        <f t="shared" si="78"/>
        <v>0</v>
      </c>
      <c r="T165" s="11">
        <f t="shared" si="78"/>
        <v>0</v>
      </c>
      <c r="U165" s="11">
        <f t="shared" si="78"/>
        <v>0</v>
      </c>
      <c r="V165" s="11">
        <f t="shared" si="78"/>
        <v>0</v>
      </c>
      <c r="W165" s="11">
        <f t="shared" si="78"/>
        <v>0</v>
      </c>
    </row>
    <row r="166" spans="1:26" outlineLevel="1" x14ac:dyDescent="0.2">
      <c r="B166" s="4" t="s">
        <v>16</v>
      </c>
      <c r="C166" s="11">
        <f t="shared" ref="C166:W166" si="79">IFERROR(C153/C161,0)</f>
        <v>0</v>
      </c>
      <c r="D166" s="11">
        <f t="shared" si="79"/>
        <v>0</v>
      </c>
      <c r="E166" s="11">
        <f t="shared" si="79"/>
        <v>0</v>
      </c>
      <c r="F166" s="11">
        <f t="shared" si="79"/>
        <v>0</v>
      </c>
      <c r="G166" s="11">
        <f t="shared" si="79"/>
        <v>0</v>
      </c>
      <c r="H166" s="11">
        <f t="shared" si="79"/>
        <v>0</v>
      </c>
      <c r="I166" s="11">
        <f t="shared" si="79"/>
        <v>0</v>
      </c>
      <c r="J166" s="11">
        <f t="shared" si="79"/>
        <v>0</v>
      </c>
      <c r="K166" s="11">
        <f t="shared" si="79"/>
        <v>0</v>
      </c>
      <c r="L166" s="11">
        <f t="shared" si="79"/>
        <v>0</v>
      </c>
      <c r="M166" s="11">
        <f t="shared" si="79"/>
        <v>0</v>
      </c>
      <c r="N166" s="11">
        <f t="shared" si="79"/>
        <v>0</v>
      </c>
      <c r="O166" s="11">
        <f t="shared" si="79"/>
        <v>0</v>
      </c>
      <c r="P166" s="11">
        <f t="shared" si="79"/>
        <v>0</v>
      </c>
      <c r="Q166" s="11">
        <f t="shared" si="79"/>
        <v>0</v>
      </c>
      <c r="R166" s="11">
        <f t="shared" si="79"/>
        <v>0</v>
      </c>
      <c r="S166" s="11">
        <f t="shared" si="79"/>
        <v>0</v>
      </c>
      <c r="T166" s="11">
        <f t="shared" si="79"/>
        <v>0</v>
      </c>
      <c r="U166" s="11">
        <f t="shared" si="79"/>
        <v>0</v>
      </c>
      <c r="V166" s="11">
        <f t="shared" si="79"/>
        <v>0</v>
      </c>
      <c r="W166" s="11">
        <f t="shared" si="79"/>
        <v>0</v>
      </c>
    </row>
    <row r="167" spans="1:26" outlineLevel="1" x14ac:dyDescent="0.2">
      <c r="B167" s="4" t="s">
        <v>21</v>
      </c>
      <c r="C167" s="11">
        <f t="shared" ref="C167:W167" si="80">IFERROR(C154/C161,0)</f>
        <v>0</v>
      </c>
      <c r="D167" s="11">
        <f t="shared" si="80"/>
        <v>0</v>
      </c>
      <c r="E167" s="11">
        <f t="shared" si="80"/>
        <v>0</v>
      </c>
      <c r="F167" s="11">
        <f t="shared" si="80"/>
        <v>0</v>
      </c>
      <c r="G167" s="11">
        <f t="shared" si="80"/>
        <v>0</v>
      </c>
      <c r="H167" s="11">
        <f t="shared" si="80"/>
        <v>0</v>
      </c>
      <c r="I167" s="11">
        <f t="shared" si="80"/>
        <v>0</v>
      </c>
      <c r="J167" s="11">
        <f t="shared" si="80"/>
        <v>0</v>
      </c>
      <c r="K167" s="11">
        <f t="shared" si="80"/>
        <v>0</v>
      </c>
      <c r="L167" s="11">
        <f t="shared" si="80"/>
        <v>0</v>
      </c>
      <c r="M167" s="11">
        <f t="shared" si="80"/>
        <v>0</v>
      </c>
      <c r="N167" s="11">
        <f t="shared" si="80"/>
        <v>0</v>
      </c>
      <c r="O167" s="11">
        <f t="shared" si="80"/>
        <v>0</v>
      </c>
      <c r="P167" s="11">
        <f t="shared" si="80"/>
        <v>0</v>
      </c>
      <c r="Q167" s="11">
        <f t="shared" si="80"/>
        <v>0</v>
      </c>
      <c r="R167" s="11">
        <f t="shared" si="80"/>
        <v>0</v>
      </c>
      <c r="S167" s="11">
        <f t="shared" si="80"/>
        <v>0</v>
      </c>
      <c r="T167" s="11">
        <f t="shared" si="80"/>
        <v>0</v>
      </c>
      <c r="U167" s="11">
        <f t="shared" si="80"/>
        <v>0</v>
      </c>
      <c r="V167" s="11">
        <f t="shared" si="80"/>
        <v>0</v>
      </c>
      <c r="W167" s="11">
        <f t="shared" si="80"/>
        <v>0</v>
      </c>
    </row>
    <row r="168" spans="1:26" outlineLevel="1" x14ac:dyDescent="0.2">
      <c r="B168" s="4" t="s">
        <v>20</v>
      </c>
      <c r="C168" s="11">
        <f t="shared" ref="C168:W168" si="81">IFERROR(C155/C161,0)</f>
        <v>1</v>
      </c>
      <c r="D168" s="11">
        <f t="shared" si="81"/>
        <v>1</v>
      </c>
      <c r="E168" s="11">
        <f t="shared" si="81"/>
        <v>1</v>
      </c>
      <c r="F168" s="11">
        <f t="shared" si="81"/>
        <v>1</v>
      </c>
      <c r="G168" s="11">
        <f t="shared" si="81"/>
        <v>1</v>
      </c>
      <c r="H168" s="11">
        <f t="shared" si="81"/>
        <v>1</v>
      </c>
      <c r="I168" s="11">
        <f t="shared" si="81"/>
        <v>1</v>
      </c>
      <c r="J168" s="11">
        <f t="shared" si="81"/>
        <v>1</v>
      </c>
      <c r="K168" s="11">
        <f t="shared" si="81"/>
        <v>1</v>
      </c>
      <c r="L168" s="11">
        <f t="shared" si="81"/>
        <v>1</v>
      </c>
      <c r="M168" s="11">
        <f t="shared" si="81"/>
        <v>1</v>
      </c>
      <c r="N168" s="11">
        <f t="shared" si="81"/>
        <v>1</v>
      </c>
      <c r="O168" s="11">
        <f t="shared" si="81"/>
        <v>1</v>
      </c>
      <c r="P168" s="11">
        <f t="shared" si="81"/>
        <v>1</v>
      </c>
      <c r="Q168" s="11">
        <f t="shared" si="81"/>
        <v>1</v>
      </c>
      <c r="R168" s="11">
        <f t="shared" si="81"/>
        <v>1</v>
      </c>
      <c r="S168" s="11">
        <f t="shared" si="81"/>
        <v>1</v>
      </c>
      <c r="T168" s="11">
        <f t="shared" si="81"/>
        <v>1</v>
      </c>
      <c r="U168" s="11">
        <f t="shared" si="81"/>
        <v>1</v>
      </c>
      <c r="V168" s="11">
        <f t="shared" si="81"/>
        <v>1</v>
      </c>
      <c r="W168" s="11">
        <f t="shared" si="81"/>
        <v>1</v>
      </c>
    </row>
    <row r="169" spans="1:26" outlineLevel="1" x14ac:dyDescent="0.2">
      <c r="B169" s="4" t="s">
        <v>0</v>
      </c>
      <c r="C169" s="11">
        <f t="shared" ref="C169:W169" si="82">IFERROR(C156/C161,0)</f>
        <v>0</v>
      </c>
      <c r="D169" s="11">
        <f t="shared" si="82"/>
        <v>0</v>
      </c>
      <c r="E169" s="11">
        <f t="shared" si="82"/>
        <v>0</v>
      </c>
      <c r="F169" s="11">
        <f t="shared" si="82"/>
        <v>0</v>
      </c>
      <c r="G169" s="11">
        <f t="shared" si="82"/>
        <v>0</v>
      </c>
      <c r="H169" s="11">
        <f t="shared" si="82"/>
        <v>0</v>
      </c>
      <c r="I169" s="11">
        <f t="shared" si="82"/>
        <v>0</v>
      </c>
      <c r="J169" s="11">
        <f t="shared" si="82"/>
        <v>0</v>
      </c>
      <c r="K169" s="11">
        <f t="shared" si="82"/>
        <v>0</v>
      </c>
      <c r="L169" s="11">
        <f t="shared" si="82"/>
        <v>0</v>
      </c>
      <c r="M169" s="11">
        <f t="shared" si="82"/>
        <v>0</v>
      </c>
      <c r="N169" s="11">
        <f t="shared" si="82"/>
        <v>0</v>
      </c>
      <c r="O169" s="11">
        <f t="shared" si="82"/>
        <v>0</v>
      </c>
      <c r="P169" s="11">
        <f t="shared" si="82"/>
        <v>0</v>
      </c>
      <c r="Q169" s="11">
        <f t="shared" si="82"/>
        <v>0</v>
      </c>
      <c r="R169" s="11">
        <f t="shared" si="82"/>
        <v>0</v>
      </c>
      <c r="S169" s="11">
        <f t="shared" si="82"/>
        <v>0</v>
      </c>
      <c r="T169" s="11">
        <f t="shared" si="82"/>
        <v>0</v>
      </c>
      <c r="U169" s="11">
        <f t="shared" si="82"/>
        <v>0</v>
      </c>
      <c r="V169" s="11">
        <f t="shared" si="82"/>
        <v>0</v>
      </c>
      <c r="W169" s="11">
        <f t="shared" si="82"/>
        <v>0</v>
      </c>
    </row>
    <row r="170" spans="1:26" outlineLevel="1" x14ac:dyDescent="0.2">
      <c r="B170" s="4" t="s">
        <v>22</v>
      </c>
      <c r="C170" s="11">
        <f t="shared" ref="C170:W170" si="83">IFERROR(C157/C161,0)</f>
        <v>0</v>
      </c>
      <c r="D170" s="11">
        <f t="shared" si="83"/>
        <v>0</v>
      </c>
      <c r="E170" s="11">
        <f t="shared" si="83"/>
        <v>0</v>
      </c>
      <c r="F170" s="11">
        <f t="shared" si="83"/>
        <v>0</v>
      </c>
      <c r="G170" s="11">
        <f t="shared" si="83"/>
        <v>0</v>
      </c>
      <c r="H170" s="11">
        <f t="shared" si="83"/>
        <v>0</v>
      </c>
      <c r="I170" s="11">
        <f t="shared" si="83"/>
        <v>0</v>
      </c>
      <c r="J170" s="11">
        <f t="shared" si="83"/>
        <v>0</v>
      </c>
      <c r="K170" s="11">
        <f t="shared" si="83"/>
        <v>0</v>
      </c>
      <c r="L170" s="11">
        <f t="shared" si="83"/>
        <v>0</v>
      </c>
      <c r="M170" s="11">
        <f t="shared" si="83"/>
        <v>0</v>
      </c>
      <c r="N170" s="11">
        <f t="shared" si="83"/>
        <v>0</v>
      </c>
      <c r="O170" s="11">
        <f t="shared" si="83"/>
        <v>0</v>
      </c>
      <c r="P170" s="11">
        <f t="shared" si="83"/>
        <v>0</v>
      </c>
      <c r="Q170" s="11">
        <f t="shared" si="83"/>
        <v>0</v>
      </c>
      <c r="R170" s="11">
        <f t="shared" si="83"/>
        <v>0</v>
      </c>
      <c r="S170" s="11">
        <f t="shared" si="83"/>
        <v>0</v>
      </c>
      <c r="T170" s="11">
        <f t="shared" si="83"/>
        <v>0</v>
      </c>
      <c r="U170" s="11">
        <f t="shared" si="83"/>
        <v>0</v>
      </c>
      <c r="V170" s="11">
        <f t="shared" si="83"/>
        <v>0</v>
      </c>
      <c r="W170" s="11">
        <f t="shared" si="83"/>
        <v>0</v>
      </c>
    </row>
    <row r="171" spans="1:26" outlineLevel="1" x14ac:dyDescent="0.2">
      <c r="B171" s="4" t="s">
        <v>23</v>
      </c>
      <c r="C171" s="11">
        <f t="shared" ref="C171:W171" si="84">IFERROR(C158/C161,0)</f>
        <v>0</v>
      </c>
      <c r="D171" s="11">
        <f t="shared" si="84"/>
        <v>0</v>
      </c>
      <c r="E171" s="11">
        <f t="shared" si="84"/>
        <v>0</v>
      </c>
      <c r="F171" s="11">
        <f t="shared" si="84"/>
        <v>0</v>
      </c>
      <c r="G171" s="11">
        <f t="shared" si="84"/>
        <v>0</v>
      </c>
      <c r="H171" s="11">
        <f t="shared" si="84"/>
        <v>0</v>
      </c>
      <c r="I171" s="11">
        <f t="shared" si="84"/>
        <v>0</v>
      </c>
      <c r="J171" s="11">
        <f t="shared" si="84"/>
        <v>0</v>
      </c>
      <c r="K171" s="11">
        <f t="shared" si="84"/>
        <v>0</v>
      </c>
      <c r="L171" s="11">
        <f t="shared" si="84"/>
        <v>0</v>
      </c>
      <c r="M171" s="11">
        <f t="shared" si="84"/>
        <v>0</v>
      </c>
      <c r="N171" s="11">
        <f t="shared" si="84"/>
        <v>0</v>
      </c>
      <c r="O171" s="11">
        <f t="shared" si="84"/>
        <v>0</v>
      </c>
      <c r="P171" s="11">
        <f t="shared" si="84"/>
        <v>0</v>
      </c>
      <c r="Q171" s="11">
        <f t="shared" si="84"/>
        <v>0</v>
      </c>
      <c r="R171" s="11">
        <f t="shared" si="84"/>
        <v>0</v>
      </c>
      <c r="S171" s="11">
        <f t="shared" si="84"/>
        <v>0</v>
      </c>
      <c r="T171" s="11">
        <f t="shared" si="84"/>
        <v>0</v>
      </c>
      <c r="U171" s="11">
        <f t="shared" si="84"/>
        <v>0</v>
      </c>
      <c r="V171" s="11">
        <f t="shared" si="84"/>
        <v>0</v>
      </c>
      <c r="W171" s="11">
        <f t="shared" si="84"/>
        <v>0</v>
      </c>
    </row>
    <row r="172" spans="1:26" outlineLevel="1" x14ac:dyDescent="0.2">
      <c r="B172" s="4" t="s">
        <v>17</v>
      </c>
      <c r="C172" s="11">
        <f t="shared" ref="C172:W172" si="85">IFERROR(C159/C161,0)</f>
        <v>0</v>
      </c>
      <c r="D172" s="11">
        <f t="shared" si="85"/>
        <v>0</v>
      </c>
      <c r="E172" s="11">
        <f t="shared" si="85"/>
        <v>0</v>
      </c>
      <c r="F172" s="11">
        <f t="shared" si="85"/>
        <v>0</v>
      </c>
      <c r="G172" s="11">
        <f t="shared" si="85"/>
        <v>0</v>
      </c>
      <c r="H172" s="11">
        <f t="shared" si="85"/>
        <v>0</v>
      </c>
      <c r="I172" s="11">
        <f t="shared" si="85"/>
        <v>0</v>
      </c>
      <c r="J172" s="11">
        <f t="shared" si="85"/>
        <v>0</v>
      </c>
      <c r="K172" s="11">
        <f t="shared" si="85"/>
        <v>0</v>
      </c>
      <c r="L172" s="11">
        <f t="shared" si="85"/>
        <v>0</v>
      </c>
      <c r="M172" s="11">
        <f t="shared" si="85"/>
        <v>0</v>
      </c>
      <c r="N172" s="11">
        <f t="shared" si="85"/>
        <v>0</v>
      </c>
      <c r="O172" s="11">
        <f t="shared" si="85"/>
        <v>0</v>
      </c>
      <c r="P172" s="11">
        <f t="shared" si="85"/>
        <v>0</v>
      </c>
      <c r="Q172" s="11">
        <f t="shared" si="85"/>
        <v>0</v>
      </c>
      <c r="R172" s="11">
        <f t="shared" si="85"/>
        <v>0</v>
      </c>
      <c r="S172" s="11">
        <f t="shared" si="85"/>
        <v>0</v>
      </c>
      <c r="T172" s="11">
        <f t="shared" si="85"/>
        <v>0</v>
      </c>
      <c r="U172" s="11">
        <f t="shared" si="85"/>
        <v>0</v>
      </c>
      <c r="V172" s="11">
        <f t="shared" si="85"/>
        <v>0</v>
      </c>
      <c r="W172" s="11">
        <f t="shared" si="85"/>
        <v>0</v>
      </c>
    </row>
    <row r="173" spans="1:26" outlineLevel="1" x14ac:dyDescent="0.2">
      <c r="B173" s="4" t="s">
        <v>1</v>
      </c>
      <c r="C173" s="11">
        <f t="shared" ref="C173:W173" si="86">IFERROR(C160/C161,0)</f>
        <v>0</v>
      </c>
      <c r="D173" s="11">
        <f t="shared" si="86"/>
        <v>0</v>
      </c>
      <c r="E173" s="11">
        <f t="shared" si="86"/>
        <v>0</v>
      </c>
      <c r="F173" s="11">
        <f t="shared" si="86"/>
        <v>0</v>
      </c>
      <c r="G173" s="11">
        <f t="shared" si="86"/>
        <v>0</v>
      </c>
      <c r="H173" s="11">
        <f t="shared" si="86"/>
        <v>0</v>
      </c>
      <c r="I173" s="11">
        <f t="shared" si="86"/>
        <v>0</v>
      </c>
      <c r="J173" s="11">
        <f t="shared" si="86"/>
        <v>0</v>
      </c>
      <c r="K173" s="11">
        <f t="shared" si="86"/>
        <v>0</v>
      </c>
      <c r="L173" s="11">
        <f t="shared" si="86"/>
        <v>0</v>
      </c>
      <c r="M173" s="11">
        <f t="shared" si="86"/>
        <v>0</v>
      </c>
      <c r="N173" s="11">
        <f t="shared" si="86"/>
        <v>0</v>
      </c>
      <c r="O173" s="11">
        <f t="shared" si="86"/>
        <v>0</v>
      </c>
      <c r="P173" s="11">
        <f t="shared" si="86"/>
        <v>0</v>
      </c>
      <c r="Q173" s="11">
        <f t="shared" si="86"/>
        <v>0</v>
      </c>
      <c r="R173" s="11">
        <f t="shared" si="86"/>
        <v>0</v>
      </c>
      <c r="S173" s="11">
        <f t="shared" si="86"/>
        <v>0</v>
      </c>
      <c r="T173" s="11">
        <f t="shared" si="86"/>
        <v>0</v>
      </c>
      <c r="U173" s="11">
        <f t="shared" si="86"/>
        <v>0</v>
      </c>
      <c r="V173" s="11">
        <f t="shared" si="86"/>
        <v>0</v>
      </c>
      <c r="W173" s="11">
        <f t="shared" si="86"/>
        <v>0</v>
      </c>
    </row>
    <row r="176" spans="1:26" s="33" customFormat="1" x14ac:dyDescent="0.2">
      <c r="A176" s="32" t="s">
        <v>82</v>
      </c>
      <c r="Z176" s="34"/>
    </row>
    <row r="177" spans="2:28" outlineLevel="1" x14ac:dyDescent="0.2">
      <c r="B177" s="20" t="s">
        <v>88</v>
      </c>
      <c r="C177" s="5">
        <f>[1]Passenger1!C$36</f>
        <v>23891.688383000001</v>
      </c>
      <c r="D177" s="5">
        <f>[1]Passenger1!D$36</f>
        <v>21412.866184999999</v>
      </c>
      <c r="E177" s="5">
        <f>[1]Passenger1!E$36</f>
        <v>24463.135294</v>
      </c>
      <c r="F177" s="5">
        <f>[1]Passenger1!F$36</f>
        <v>28455.602383000001</v>
      </c>
      <c r="G177" s="5">
        <f>[1]Passenger1!G$36</f>
        <v>23980.453052000001</v>
      </c>
      <c r="H177" s="5">
        <f>[1]Passenger1!H$36</f>
        <v>26962.838038000002</v>
      </c>
      <c r="I177" s="5">
        <f>[1]Passenger1!I$36</f>
        <v>32052.456394000001</v>
      </c>
      <c r="J177" s="5">
        <f>[1]Passenger1!J$36</f>
        <v>26678.621509000001</v>
      </c>
      <c r="K177" s="5">
        <f>[1]Passenger1!K$36</f>
        <v>28154.973752999998</v>
      </c>
      <c r="L177" s="5">
        <f>[1]Passenger1!L$36</f>
        <v>33056.296740999998</v>
      </c>
      <c r="M177" s="5">
        <f>[1]Passenger1!M$36</f>
        <v>36421.562686999998</v>
      </c>
      <c r="N177" s="5">
        <f>[1]Passenger1!N$36</f>
        <v>36816.908038000001</v>
      </c>
      <c r="O177" s="5">
        <f>[1]Passenger1!O$36</f>
        <v>34902.886499</v>
      </c>
      <c r="P177" s="5">
        <f>[1]Passenger1!P$36</f>
        <v>32586.305829000001</v>
      </c>
      <c r="Q177" s="5">
        <f>[1]Passenger1!Q$36</f>
        <v>29833.39775</v>
      </c>
      <c r="R177" s="5">
        <f>[1]Passenger1!R$36</f>
        <v>28732.961362999999</v>
      </c>
      <c r="S177" s="5">
        <f>[1]Passenger1!S$36</f>
        <v>30514.798649</v>
      </c>
      <c r="T177" s="5">
        <f>[1]Passenger1!T$36</f>
        <v>33974.483097999997</v>
      </c>
      <c r="U177" s="5">
        <f>[1]Passenger1!U$36</f>
        <v>31503.000529000001</v>
      </c>
      <c r="V177" s="5">
        <f>[1]Passenger1!V$36</f>
        <v>31294.984746999999</v>
      </c>
      <c r="W177" s="5">
        <f>[1]Passenger1!W$36</f>
        <v>31998.040571000001</v>
      </c>
      <c r="Z177" s="21" t="s">
        <v>26</v>
      </c>
      <c r="AB177"/>
    </row>
    <row r="178" spans="2:28" outlineLevel="1" x14ac:dyDescent="0.2">
      <c r="B178" s="7" t="s">
        <v>89</v>
      </c>
      <c r="C178" s="5"/>
      <c r="D178" s="5"/>
      <c r="E178" s="5"/>
      <c r="F178" s="5"/>
      <c r="G178" s="5"/>
      <c r="H178" s="5"/>
      <c r="I178" s="5"/>
      <c r="J178" s="5"/>
      <c r="K178" s="5"/>
      <c r="L178" s="5"/>
      <c r="M178" s="5"/>
      <c r="N178" s="5"/>
      <c r="O178" s="5"/>
      <c r="P178" s="5"/>
      <c r="Q178" s="5"/>
      <c r="R178" s="5"/>
      <c r="S178" s="5"/>
      <c r="T178" s="5"/>
      <c r="U178" s="5"/>
      <c r="V178" s="5"/>
      <c r="W178" s="5"/>
      <c r="Z178" s="21" t="s">
        <v>26</v>
      </c>
      <c r="AB178"/>
    </row>
    <row r="179" spans="2:28" outlineLevel="1" x14ac:dyDescent="0.2">
      <c r="B179" s="7" t="s">
        <v>25</v>
      </c>
      <c r="C179" s="5">
        <f>[1]Passenger4!C$39</f>
        <v>46.970999999999997</v>
      </c>
      <c r="D179" s="5">
        <f>[1]Passenger4!D$39</f>
        <v>43.021999999999998</v>
      </c>
      <c r="E179" s="5">
        <f>[1]Passenger4!E$39</f>
        <v>46.277999999999999</v>
      </c>
      <c r="F179" s="5">
        <f>[1]Passenger4!F$39</f>
        <v>47.548999999999999</v>
      </c>
      <c r="G179" s="5">
        <f>[1]Passenger4!G$39</f>
        <v>46.886000000000003</v>
      </c>
      <c r="H179" s="5">
        <f>[1]Passenger4!H$39</f>
        <v>46.923999999999999</v>
      </c>
      <c r="I179" s="5">
        <f>[1]Passenger4!I$39</f>
        <v>49.215000000000003</v>
      </c>
      <c r="J179" s="5">
        <f>[1]Passenger4!J$39</f>
        <v>47.97</v>
      </c>
      <c r="K179" s="5">
        <f>[1]Passenger4!K$39</f>
        <v>48.448</v>
      </c>
      <c r="L179" s="5">
        <f>[1]Passenger4!L$39</f>
        <v>49.47</v>
      </c>
      <c r="M179" s="5">
        <f>[1]Passenger4!M$39</f>
        <v>50.036999999999999</v>
      </c>
      <c r="N179" s="5">
        <f>[1]Passenger4!N$39</f>
        <v>49.826000000000001</v>
      </c>
      <c r="O179" s="5">
        <f>[1]Passenger4!O$39</f>
        <v>49.695999999999998</v>
      </c>
      <c r="P179" s="5">
        <f>[1]Passenger4!P$39</f>
        <v>50.067999999999998</v>
      </c>
      <c r="Q179" s="5">
        <f>[1]Passenger4!Q$39</f>
        <v>53.231000000000002</v>
      </c>
      <c r="R179" s="5">
        <f>[1]Passenger4!R$39</f>
        <v>50.465000000000003</v>
      </c>
      <c r="S179" s="5">
        <f>[1]Passenger4!S$39</f>
        <v>50.78</v>
      </c>
      <c r="T179" s="5">
        <f>[1]Passenger4!T$39</f>
        <v>54.999000000000002</v>
      </c>
      <c r="U179" s="5">
        <f>[1]Passenger4!U$39</f>
        <v>53.548000000000002</v>
      </c>
      <c r="V179" s="5">
        <f>[1]Passenger4!V$39</f>
        <v>53.161000000000001</v>
      </c>
      <c r="W179" s="5">
        <f>[1]Passenger4!W$39</f>
        <v>55.337000000000003</v>
      </c>
      <c r="Z179" s="21" t="s">
        <v>26</v>
      </c>
      <c r="AB179"/>
    </row>
    <row r="180" spans="2:28" outlineLevel="1" x14ac:dyDescent="0.2">
      <c r="B180" s="7" t="s">
        <v>30</v>
      </c>
      <c r="C180" s="5">
        <f>[1]Passenger4!C$43</f>
        <v>26057.768534999999</v>
      </c>
      <c r="D180" s="5">
        <f>[1]Passenger4!D$43</f>
        <v>25200.961281</v>
      </c>
      <c r="E180" s="5">
        <f>[1]Passenger4!E$43</f>
        <v>26457.088592</v>
      </c>
      <c r="F180" s="5">
        <f>[1]Passenger4!F$43</f>
        <v>29611.477833000001</v>
      </c>
      <c r="G180" s="5">
        <f>[1]Passenger4!G$43</f>
        <v>25022.650447</v>
      </c>
      <c r="H180" s="5">
        <f>[1]Passenger4!H$43</f>
        <v>27799.059316999999</v>
      </c>
      <c r="I180" s="5">
        <f>[1]Passenger4!I$43</f>
        <v>31161.441709999999</v>
      </c>
      <c r="J180" s="5">
        <f>[1]Passenger4!J$43</f>
        <v>26320.502124999999</v>
      </c>
      <c r="K180" s="5">
        <f>[1]Passenger4!K$43</f>
        <v>27206.835136999998</v>
      </c>
      <c r="L180" s="5">
        <f>[1]Passenger4!L$43</f>
        <v>30949.928193</v>
      </c>
      <c r="M180" s="5">
        <f>[1]Passenger4!M$43</f>
        <v>33358.964857999999</v>
      </c>
      <c r="N180" s="5">
        <f>[1]Passenger4!N$43</f>
        <v>33510.637916</v>
      </c>
      <c r="O180" s="5">
        <f>[1]Passenger4!O$43</f>
        <v>31522.79549</v>
      </c>
      <c r="P180" s="5">
        <f>[1]Passenger4!P$43</f>
        <v>29211.892856999999</v>
      </c>
      <c r="Q180" s="5">
        <f>[1]Passenger4!Q$43</f>
        <v>25154.918054999998</v>
      </c>
      <c r="R180" s="5">
        <f>[1]Passenger4!R$43</f>
        <v>25554.943480000002</v>
      </c>
      <c r="S180" s="5">
        <f>[1]Passenger4!S$43</f>
        <v>26971.346323000002</v>
      </c>
      <c r="T180" s="5">
        <f>[1]Passenger4!T$43</f>
        <v>27725.722888</v>
      </c>
      <c r="U180" s="5">
        <f>[1]Passenger4!U$43</f>
        <v>26405.444295000001</v>
      </c>
      <c r="V180" s="5">
        <f>[1]Passenger4!V$43</f>
        <v>26422.044274</v>
      </c>
      <c r="W180" s="5">
        <f>[1]Passenger4!W$43</f>
        <v>25953.300025</v>
      </c>
      <c r="Z180" s="21" t="s">
        <v>26</v>
      </c>
      <c r="AB180"/>
    </row>
    <row r="181" spans="2:28" outlineLevel="1" x14ac:dyDescent="0.2">
      <c r="B181" s="7" t="s">
        <v>31</v>
      </c>
      <c r="C181" s="5">
        <f t="shared" ref="C181:W181" si="87">C179*C180/1000</f>
        <v>1223.9594458574848</v>
      </c>
      <c r="D181" s="5">
        <f t="shared" si="87"/>
        <v>1084.195756231182</v>
      </c>
      <c r="E181" s="5">
        <f t="shared" si="87"/>
        <v>1224.381145860576</v>
      </c>
      <c r="F181" s="5">
        <f t="shared" si="87"/>
        <v>1407.9961594813171</v>
      </c>
      <c r="G181" s="5">
        <f t="shared" si="87"/>
        <v>1173.2119888580421</v>
      </c>
      <c r="H181" s="5">
        <f t="shared" si="87"/>
        <v>1304.4430593909078</v>
      </c>
      <c r="I181" s="5">
        <f t="shared" si="87"/>
        <v>1533.61035375765</v>
      </c>
      <c r="J181" s="5">
        <f t="shared" si="87"/>
        <v>1262.59448693625</v>
      </c>
      <c r="K181" s="5">
        <f t="shared" si="87"/>
        <v>1318.1167487173761</v>
      </c>
      <c r="L181" s="5">
        <f t="shared" si="87"/>
        <v>1531.0929477077098</v>
      </c>
      <c r="M181" s="5">
        <f t="shared" si="87"/>
        <v>1669.1825245997459</v>
      </c>
      <c r="N181" s="5">
        <f t="shared" si="87"/>
        <v>1669.7010448026158</v>
      </c>
      <c r="O181" s="5">
        <f t="shared" si="87"/>
        <v>1566.5568446710399</v>
      </c>
      <c r="P181" s="5">
        <f t="shared" si="87"/>
        <v>1462.5810515642761</v>
      </c>
      <c r="Q181" s="5">
        <f t="shared" si="87"/>
        <v>1339.0214429857049</v>
      </c>
      <c r="R181" s="5">
        <f t="shared" si="87"/>
        <v>1289.6302227182002</v>
      </c>
      <c r="S181" s="5">
        <f t="shared" si="87"/>
        <v>1369.6049662819401</v>
      </c>
      <c r="T181" s="5">
        <f t="shared" si="87"/>
        <v>1524.887033117112</v>
      </c>
      <c r="U181" s="5">
        <f t="shared" si="87"/>
        <v>1413.95873110866</v>
      </c>
      <c r="V181" s="5">
        <f t="shared" si="87"/>
        <v>1404.622295650114</v>
      </c>
      <c r="W181" s="5">
        <f t="shared" si="87"/>
        <v>1436.1777634834252</v>
      </c>
    </row>
    <row r="182" spans="2:28" outlineLevel="1" x14ac:dyDescent="0.2">
      <c r="B182" s="7" t="s">
        <v>140</v>
      </c>
      <c r="C182" s="14">
        <f t="shared" ref="C182:W182" si="88">C177/C181</f>
        <v>19.519999999887169</v>
      </c>
      <c r="D182" s="14">
        <f t="shared" si="88"/>
        <v>19.749999999478096</v>
      </c>
      <c r="E182" s="14">
        <f t="shared" si="88"/>
        <v>19.979999999759627</v>
      </c>
      <c r="F182" s="14">
        <f t="shared" si="88"/>
        <v>20.209999999916608</v>
      </c>
      <c r="G182" s="14">
        <f t="shared" si="88"/>
        <v>20.439999999779769</v>
      </c>
      <c r="H182" s="14">
        <f t="shared" si="88"/>
        <v>20.670000000298931</v>
      </c>
      <c r="I182" s="14">
        <f t="shared" si="88"/>
        <v>20.90000000030328</v>
      </c>
      <c r="J182" s="14">
        <f t="shared" si="88"/>
        <v>21.130000000029337</v>
      </c>
      <c r="K182" s="14">
        <f t="shared" si="88"/>
        <v>21.360000000301071</v>
      </c>
      <c r="L182" s="14">
        <f t="shared" si="88"/>
        <v>21.589999999993825</v>
      </c>
      <c r="M182" s="14">
        <f t="shared" si="88"/>
        <v>21.820000000139913</v>
      </c>
      <c r="N182" s="14">
        <f t="shared" si="88"/>
        <v>22.050000000061281</v>
      </c>
      <c r="O182" s="14">
        <f t="shared" si="88"/>
        <v>22.279999999827158</v>
      </c>
      <c r="P182" s="14">
        <f t="shared" si="88"/>
        <v>22.280000000101143</v>
      </c>
      <c r="Q182" s="14">
        <f t="shared" si="88"/>
        <v>22.280000000207984</v>
      </c>
      <c r="R182" s="14">
        <f t="shared" si="88"/>
        <v>22.280000000650183</v>
      </c>
      <c r="S182" s="14">
        <f t="shared" si="88"/>
        <v>22.280000000174049</v>
      </c>
      <c r="T182" s="14">
        <f t="shared" si="88"/>
        <v>22.280000000098855</v>
      </c>
      <c r="U182" s="14">
        <f t="shared" si="88"/>
        <v>22.279999999928609</v>
      </c>
      <c r="V182" s="14">
        <f t="shared" si="88"/>
        <v>22.279999999939811</v>
      </c>
      <c r="W182" s="14">
        <f t="shared" si="88"/>
        <v>22.280000000410315</v>
      </c>
    </row>
    <row r="183" spans="2:28" outlineLevel="1" x14ac:dyDescent="0.2">
      <c r="B183" s="7" t="s">
        <v>90</v>
      </c>
      <c r="C183" s="5">
        <f t="shared" ref="C183:W183" si="89">C180*C182</f>
        <v>508647.64180025988</v>
      </c>
      <c r="D183" s="5">
        <f t="shared" si="89"/>
        <v>497718.98528659751</v>
      </c>
      <c r="E183" s="5">
        <f t="shared" si="89"/>
        <v>528612.63006180048</v>
      </c>
      <c r="F183" s="5">
        <f t="shared" si="89"/>
        <v>598447.96700246062</v>
      </c>
      <c r="G183" s="5">
        <f t="shared" si="89"/>
        <v>511462.97513116925</v>
      </c>
      <c r="H183" s="5">
        <f t="shared" si="89"/>
        <v>574606.55609069997</v>
      </c>
      <c r="I183" s="5">
        <f t="shared" si="89"/>
        <v>651274.13174845057</v>
      </c>
      <c r="J183" s="5">
        <f t="shared" si="89"/>
        <v>556152.20990202215</v>
      </c>
      <c r="K183" s="5">
        <f t="shared" si="89"/>
        <v>581137.99853451119</v>
      </c>
      <c r="L183" s="5">
        <f t="shared" si="89"/>
        <v>668208.94968667894</v>
      </c>
      <c r="M183" s="5">
        <f t="shared" si="89"/>
        <v>727892.61320622731</v>
      </c>
      <c r="N183" s="5">
        <f t="shared" si="89"/>
        <v>738909.56604985357</v>
      </c>
      <c r="O183" s="5">
        <f t="shared" si="89"/>
        <v>702327.88351175154</v>
      </c>
      <c r="P183" s="5">
        <f t="shared" si="89"/>
        <v>650840.97285691451</v>
      </c>
      <c r="Q183" s="5">
        <f t="shared" si="89"/>
        <v>560451.57427063177</v>
      </c>
      <c r="R183" s="5">
        <f t="shared" si="89"/>
        <v>569364.14075101539</v>
      </c>
      <c r="S183" s="5">
        <f t="shared" si="89"/>
        <v>600921.5960811344</v>
      </c>
      <c r="T183" s="5">
        <f t="shared" si="89"/>
        <v>617729.10594738089</v>
      </c>
      <c r="U183" s="5">
        <f t="shared" si="89"/>
        <v>588313.29889071488</v>
      </c>
      <c r="V183" s="5">
        <f t="shared" si="89"/>
        <v>588683.14642312971</v>
      </c>
      <c r="W183" s="5">
        <f t="shared" si="89"/>
        <v>578239.524567649</v>
      </c>
    </row>
    <row r="184" spans="2:28" outlineLevel="1" x14ac:dyDescent="0.2"/>
    <row r="185" spans="2:28" outlineLevel="1" x14ac:dyDescent="0.2">
      <c r="B185" s="8" t="s">
        <v>14</v>
      </c>
      <c r="C185" s="13"/>
      <c r="H185" s="5"/>
    </row>
    <row r="186" spans="2:28" outlineLevel="1" x14ac:dyDescent="0.2">
      <c r="B186" s="4" t="s">
        <v>18</v>
      </c>
      <c r="C186" s="5">
        <f>IFERROR(INDEX('[1]Table 43'!C$14:C$19,MATCH($B186,'[1]Table 43'!$B$14:$B$19,0))*1000,0)</f>
        <v>0</v>
      </c>
      <c r="D186" s="5">
        <f>IFERROR(INDEX('[1]Table 43'!D$14:D$19,MATCH($B186,'[1]Table 43'!$B$14:$B$19,0))*1000,0)</f>
        <v>0</v>
      </c>
      <c r="E186" s="5">
        <f>IFERROR(INDEX('[1]Table 43'!E$14:E$19,MATCH($B186,'[1]Table 43'!$B$14:$B$19,0))*1000,0)</f>
        <v>0</v>
      </c>
      <c r="F186" s="5">
        <f>IFERROR(INDEX('[1]Table 43'!F$14:F$19,MATCH($B186,'[1]Table 43'!$B$14:$B$19,0))*1000,0)</f>
        <v>0</v>
      </c>
      <c r="G186" s="5">
        <f>IFERROR(INDEX('[1]Table 43'!G$14:G$19,MATCH($B186,'[1]Table 43'!$B$14:$B$19,0))*1000,0)</f>
        <v>0</v>
      </c>
      <c r="H186" s="5">
        <f>IFERROR(INDEX('[1]Table 43'!H$14:H$19,MATCH($B186,'[1]Table 43'!$B$14:$B$19,0))*1000,0)</f>
        <v>0</v>
      </c>
      <c r="I186" s="5">
        <f>IFERROR(INDEX('[1]Table 43'!I$14:I$19,MATCH($B186,'[1]Table 43'!$B$14:$B$19,0))*1000,0)</f>
        <v>0</v>
      </c>
      <c r="J186" s="5">
        <f>IFERROR(INDEX('[1]Table 43'!J$14:J$19,MATCH($B186,'[1]Table 43'!$B$14:$B$19,0))*1000,0)</f>
        <v>0</v>
      </c>
      <c r="K186" s="5">
        <f>IFERROR(INDEX('[1]Table 43'!K$14:K$19,MATCH($B186,'[1]Table 43'!$B$14:$B$19,0))*1000,0)</f>
        <v>0</v>
      </c>
      <c r="L186" s="5">
        <f>IFERROR(INDEX('[1]Table 43'!L$14:L$19,MATCH($B186,'[1]Table 43'!$B$14:$B$19,0))*1000,0)</f>
        <v>0</v>
      </c>
      <c r="M186" s="5">
        <f>IFERROR(INDEX('[1]Table 43'!M$14:M$19,MATCH($B186,'[1]Table 43'!$B$14:$B$19,0))*1000,0)</f>
        <v>0</v>
      </c>
      <c r="N186" s="5">
        <f>IFERROR(INDEX('[1]Table 43'!N$14:N$19,MATCH($B186,'[1]Table 43'!$B$14:$B$19,0))*1000,0)</f>
        <v>0</v>
      </c>
      <c r="O186" s="5">
        <f>IFERROR(INDEX('[1]Table 43'!O$14:O$19,MATCH($B186,'[1]Table 43'!$B$14:$B$19,0))*1000,0)</f>
        <v>0</v>
      </c>
      <c r="P186" s="5">
        <f>IFERROR(INDEX('[1]Table 43'!P$14:P$19,MATCH($B186,'[1]Table 43'!$B$14:$B$19,0))*1000,0)</f>
        <v>0</v>
      </c>
      <c r="Q186" s="5">
        <f>IFERROR(INDEX('[1]Table 43'!Q$14:Q$19,MATCH($B186,'[1]Table 43'!$B$14:$B$19,0))*1000,0)</f>
        <v>0</v>
      </c>
      <c r="R186" s="5">
        <f>IFERROR(INDEX('[1]Table 43'!R$14:R$19,MATCH($B186,'[1]Table 43'!$B$14:$B$19,0))*1000,0)</f>
        <v>0</v>
      </c>
      <c r="S186" s="5">
        <f>IFERROR(INDEX('[1]Table 43'!S$14:S$19,MATCH($B186,'[1]Table 43'!$B$14:$B$19,0))*1000,0)</f>
        <v>0</v>
      </c>
      <c r="T186" s="5">
        <f>IFERROR(INDEX('[1]Table 43'!T$14:T$19,MATCH($B186,'[1]Table 43'!$B$14:$B$19,0))*1000,0)</f>
        <v>0</v>
      </c>
      <c r="U186" s="5">
        <f>IFERROR(INDEX('[1]Table 43'!U$14:U$19,MATCH($B186,'[1]Table 43'!$B$14:$B$19,0))*1000,0)</f>
        <v>0</v>
      </c>
      <c r="V186" s="5">
        <f>IFERROR(INDEX('[1]Table 43'!V$14:V$19,MATCH($B186,'[1]Table 43'!$B$14:$B$19,0))*1000,0)</f>
        <v>0</v>
      </c>
      <c r="W186" s="5">
        <f>IFERROR(INDEX('[1]Table 43'!W$14:W$19,MATCH($B186,'[1]Table 43'!$B$14:$B$19,0))*1000,0)</f>
        <v>0</v>
      </c>
      <c r="Z186" s="21" t="s">
        <v>26</v>
      </c>
    </row>
    <row r="187" spans="2:28" outlineLevel="1" x14ac:dyDescent="0.2">
      <c r="B187" s="4" t="s">
        <v>19</v>
      </c>
      <c r="C187" s="5">
        <f>IFERROR(INDEX('[1]Table 43'!C$14:C$19,MATCH($B187,'[1]Table 43'!$B$14:$B$19,0))*1000,0)</f>
        <v>0</v>
      </c>
      <c r="D187" s="5">
        <f>IFERROR(INDEX('[1]Table 43'!D$14:D$19,MATCH($B187,'[1]Table 43'!$B$14:$B$19,0))*1000,0)</f>
        <v>0</v>
      </c>
      <c r="E187" s="5">
        <f>IFERROR(INDEX('[1]Table 43'!E$14:E$19,MATCH($B187,'[1]Table 43'!$B$14:$B$19,0))*1000,0)</f>
        <v>0</v>
      </c>
      <c r="F187" s="5">
        <f>IFERROR(INDEX('[1]Table 43'!F$14:F$19,MATCH($B187,'[1]Table 43'!$B$14:$B$19,0))*1000,0)</f>
        <v>0</v>
      </c>
      <c r="G187" s="5">
        <f>IFERROR(INDEX('[1]Table 43'!G$14:G$19,MATCH($B187,'[1]Table 43'!$B$14:$B$19,0))*1000,0)</f>
        <v>0</v>
      </c>
      <c r="H187" s="5">
        <f>IFERROR(INDEX('[1]Table 43'!H$14:H$19,MATCH($B187,'[1]Table 43'!$B$14:$B$19,0))*1000,0)</f>
        <v>0</v>
      </c>
      <c r="I187" s="5">
        <f>IFERROR(INDEX('[1]Table 43'!I$14:I$19,MATCH($B187,'[1]Table 43'!$B$14:$B$19,0))*1000,0)</f>
        <v>0</v>
      </c>
      <c r="J187" s="5">
        <f>IFERROR(INDEX('[1]Table 43'!J$14:J$19,MATCH($B187,'[1]Table 43'!$B$14:$B$19,0))*1000,0)</f>
        <v>0</v>
      </c>
      <c r="K187" s="5">
        <f>IFERROR(INDEX('[1]Table 43'!K$14:K$19,MATCH($B187,'[1]Table 43'!$B$14:$B$19,0))*1000,0)</f>
        <v>0</v>
      </c>
      <c r="L187" s="5">
        <f>IFERROR(INDEX('[1]Table 43'!L$14:L$19,MATCH($B187,'[1]Table 43'!$B$14:$B$19,0))*1000,0)</f>
        <v>0</v>
      </c>
      <c r="M187" s="5">
        <f>IFERROR(INDEX('[1]Table 43'!M$14:M$19,MATCH($B187,'[1]Table 43'!$B$14:$B$19,0))*1000,0)</f>
        <v>0</v>
      </c>
      <c r="N187" s="5">
        <f>IFERROR(INDEX('[1]Table 43'!N$14:N$19,MATCH($B187,'[1]Table 43'!$B$14:$B$19,0))*1000,0)</f>
        <v>0</v>
      </c>
      <c r="O187" s="5">
        <f>IFERROR(INDEX('[1]Table 43'!O$14:O$19,MATCH($B187,'[1]Table 43'!$B$14:$B$19,0))*1000,0)</f>
        <v>0</v>
      </c>
      <c r="P187" s="5">
        <f>IFERROR(INDEX('[1]Table 43'!P$14:P$19,MATCH($B187,'[1]Table 43'!$B$14:$B$19,0))*1000,0)</f>
        <v>0</v>
      </c>
      <c r="Q187" s="5">
        <f>IFERROR(INDEX('[1]Table 43'!Q$14:Q$19,MATCH($B187,'[1]Table 43'!$B$14:$B$19,0))*1000,0)</f>
        <v>0</v>
      </c>
      <c r="R187" s="5">
        <f>IFERROR(INDEX('[1]Table 43'!R$14:R$19,MATCH($B187,'[1]Table 43'!$B$14:$B$19,0))*1000,0)</f>
        <v>0</v>
      </c>
      <c r="S187" s="5">
        <f>IFERROR(INDEX('[1]Table 43'!S$14:S$19,MATCH($B187,'[1]Table 43'!$B$14:$B$19,0))*1000,0)</f>
        <v>0</v>
      </c>
      <c r="T187" s="5">
        <f>IFERROR(INDEX('[1]Table 43'!T$14:T$19,MATCH($B187,'[1]Table 43'!$B$14:$B$19,0))*1000,0)</f>
        <v>0</v>
      </c>
      <c r="U187" s="5">
        <f>IFERROR(INDEX('[1]Table 43'!U$14:U$19,MATCH($B187,'[1]Table 43'!$B$14:$B$19,0))*1000,0)</f>
        <v>0</v>
      </c>
      <c r="V187" s="5">
        <f>IFERROR(INDEX('[1]Table 43'!V$14:V$19,MATCH($B187,'[1]Table 43'!$B$14:$B$19,0))*1000,0)</f>
        <v>0</v>
      </c>
      <c r="W187" s="5">
        <f>IFERROR(INDEX('[1]Table 43'!W$14:W$19,MATCH($B187,'[1]Table 43'!$B$14:$B$19,0))*1000,0)</f>
        <v>0</v>
      </c>
      <c r="Z187" s="21" t="s">
        <v>26</v>
      </c>
    </row>
    <row r="188" spans="2:28" outlineLevel="1" x14ac:dyDescent="0.2">
      <c r="B188" s="4" t="s">
        <v>16</v>
      </c>
      <c r="C188" s="5">
        <f>IFERROR(INDEX('[1]Table 43'!C$14:C$19,MATCH($B188,'[1]Table 43'!$B$14:$B$19,0))*1000,0)</f>
        <v>12643.614</v>
      </c>
      <c r="D188" s="5">
        <f>IFERROR(INDEX('[1]Table 43'!D$14:D$19,MATCH($B188,'[1]Table 43'!$B$14:$B$19,0))*1000,0)</f>
        <v>11967.63</v>
      </c>
      <c r="E188" s="5">
        <f>IFERROR(INDEX('[1]Table 43'!E$14:E$19,MATCH($B188,'[1]Table 43'!$B$14:$B$19,0))*1000,0)</f>
        <v>13273.671</v>
      </c>
      <c r="F188" s="5">
        <f>IFERROR(INDEX('[1]Table 43'!F$14:F$19,MATCH($B188,'[1]Table 43'!$B$14:$B$19,0))*1000,0)</f>
        <v>14966.803</v>
      </c>
      <c r="G188" s="5">
        <f>IFERROR(INDEX('[1]Table 43'!G$14:G$19,MATCH($B188,'[1]Table 43'!$B$14:$B$19,0))*1000,0)</f>
        <v>11688.148999999999</v>
      </c>
      <c r="H188" s="5">
        <f>IFERROR(INDEX('[1]Table 43'!H$14:H$19,MATCH($B188,'[1]Table 43'!$B$14:$B$19,0))*1000,0)</f>
        <v>13006.576000000001</v>
      </c>
      <c r="I188" s="5">
        <f>IFERROR(INDEX('[1]Table 43'!I$14:I$19,MATCH($B188,'[1]Table 43'!$B$14:$B$19,0))*1000,0)</f>
        <v>13155.498</v>
      </c>
      <c r="J188" s="5">
        <f>IFERROR(INDEX('[1]Table 43'!J$14:J$19,MATCH($B188,'[1]Table 43'!$B$14:$B$19,0))*1000,0)</f>
        <v>12895.581</v>
      </c>
      <c r="K188" s="5">
        <f>IFERROR(INDEX('[1]Table 43'!K$14:K$19,MATCH($B188,'[1]Table 43'!$B$14:$B$19,0))*1000,0)</f>
        <v>14627.888000000001</v>
      </c>
      <c r="L188" s="5">
        <f>IFERROR(INDEX('[1]Table 43'!L$14:L$19,MATCH($B188,'[1]Table 43'!$B$14:$B$19,0))*1000,0)</f>
        <v>14028.971</v>
      </c>
      <c r="M188" s="5">
        <f>IFERROR(INDEX('[1]Table 43'!M$14:M$19,MATCH($B188,'[1]Table 43'!$B$14:$B$19,0))*1000,0)</f>
        <v>15010.550000000001</v>
      </c>
      <c r="N188" s="5">
        <f>IFERROR(INDEX('[1]Table 43'!N$14:N$19,MATCH($B188,'[1]Table 43'!$B$14:$B$19,0))*1000,0)</f>
        <v>15750.966999999999</v>
      </c>
      <c r="O188" s="5">
        <f>IFERROR(INDEX('[1]Table 43'!O$14:O$19,MATCH($B188,'[1]Table 43'!$B$14:$B$19,0))*1000,0)</f>
        <v>13722.001</v>
      </c>
      <c r="P188" s="5">
        <f>IFERROR(INDEX('[1]Table 43'!P$14:P$19,MATCH($B188,'[1]Table 43'!$B$14:$B$19,0))*1000,0)</f>
        <v>12462.077000000001</v>
      </c>
      <c r="Q188" s="5">
        <f>IFERROR(INDEX('[1]Table 43'!Q$14:Q$19,MATCH($B188,'[1]Table 43'!$B$14:$B$19,0))*1000,0)</f>
        <v>11324.987999999999</v>
      </c>
      <c r="R188" s="5">
        <f>IFERROR(INDEX('[1]Table 43'!R$14:R$19,MATCH($B188,'[1]Table 43'!$B$14:$B$19,0))*1000,0)</f>
        <v>10458.083000000001</v>
      </c>
      <c r="S188" s="5">
        <f>IFERROR(INDEX('[1]Table 43'!S$14:S$19,MATCH($B188,'[1]Table 43'!$B$14:$B$19,0))*1000,0)</f>
        <v>11119.956999999999</v>
      </c>
      <c r="T188" s="5">
        <f>IFERROR(INDEX('[1]Table 43'!T$14:T$19,MATCH($B188,'[1]Table 43'!$B$14:$B$19,0))*1000,0)</f>
        <v>5173.5039999999999</v>
      </c>
      <c r="U188" s="5">
        <f>IFERROR(INDEX('[1]Table 43'!U$14:U$19,MATCH($B188,'[1]Table 43'!$B$14:$B$19,0))*1000,0)</f>
        <v>8271.9330000000009</v>
      </c>
      <c r="V188" s="5">
        <f>IFERROR(INDEX('[1]Table 43'!V$14:V$19,MATCH($B188,'[1]Table 43'!$B$14:$B$19,0))*1000,0)</f>
        <v>9591.5199999999986</v>
      </c>
      <c r="W188" s="5">
        <f>IFERROR(INDEX('[1]Table 43'!W$14:W$19,MATCH($B188,'[1]Table 43'!$B$14:$B$19,0))*1000,0)</f>
        <v>7190.3720000000003</v>
      </c>
      <c r="Z188" s="21" t="s">
        <v>26</v>
      </c>
    </row>
    <row r="189" spans="2:28" outlineLevel="1" x14ac:dyDescent="0.2">
      <c r="B189" s="4" t="s">
        <v>21</v>
      </c>
      <c r="C189" s="5">
        <f>IFERROR(INDEX('[1]Table 43'!C$14:C$19,MATCH($B189,'[1]Table 43'!$B$14:$B$19,0))*1000,0)</f>
        <v>0</v>
      </c>
      <c r="D189" s="5">
        <f>IFERROR(INDEX('[1]Table 43'!D$14:D$19,MATCH($B189,'[1]Table 43'!$B$14:$B$19,0))*1000,0)</f>
        <v>0</v>
      </c>
      <c r="E189" s="5">
        <f>IFERROR(INDEX('[1]Table 43'!E$14:E$19,MATCH($B189,'[1]Table 43'!$B$14:$B$19,0))*1000,0)</f>
        <v>0</v>
      </c>
      <c r="F189" s="5">
        <f>IFERROR(INDEX('[1]Table 43'!F$14:F$19,MATCH($B189,'[1]Table 43'!$B$14:$B$19,0))*1000,0)</f>
        <v>0</v>
      </c>
      <c r="G189" s="5">
        <f>IFERROR(INDEX('[1]Table 43'!G$14:G$19,MATCH($B189,'[1]Table 43'!$B$14:$B$19,0))*1000,0)</f>
        <v>0</v>
      </c>
      <c r="H189" s="5">
        <f>IFERROR(INDEX('[1]Table 43'!H$14:H$19,MATCH($B189,'[1]Table 43'!$B$14:$B$19,0))*1000,0)</f>
        <v>0</v>
      </c>
      <c r="I189" s="5">
        <f>IFERROR(INDEX('[1]Table 43'!I$14:I$19,MATCH($B189,'[1]Table 43'!$B$14:$B$19,0))*1000,0)</f>
        <v>0</v>
      </c>
      <c r="J189" s="5">
        <f>IFERROR(INDEX('[1]Table 43'!J$14:J$19,MATCH($B189,'[1]Table 43'!$B$14:$B$19,0))*1000,0)</f>
        <v>0</v>
      </c>
      <c r="K189" s="5">
        <f>IFERROR(INDEX('[1]Table 43'!K$14:K$19,MATCH($B189,'[1]Table 43'!$B$14:$B$19,0))*1000,0)</f>
        <v>0</v>
      </c>
      <c r="L189" s="5">
        <f>IFERROR(INDEX('[1]Table 43'!L$14:L$19,MATCH($B189,'[1]Table 43'!$B$14:$B$19,0))*1000,0)</f>
        <v>0</v>
      </c>
      <c r="M189" s="5">
        <f>IFERROR(INDEX('[1]Table 43'!M$14:M$19,MATCH($B189,'[1]Table 43'!$B$14:$B$19,0))*1000,0)</f>
        <v>0</v>
      </c>
      <c r="N189" s="5">
        <f>IFERROR(INDEX('[1]Table 43'!N$14:N$19,MATCH($B189,'[1]Table 43'!$B$14:$B$19,0))*1000,0)</f>
        <v>0</v>
      </c>
      <c r="O189" s="5">
        <f>IFERROR(INDEX('[1]Table 43'!O$14:O$19,MATCH($B189,'[1]Table 43'!$B$14:$B$19,0))*1000,0)</f>
        <v>0</v>
      </c>
      <c r="P189" s="5">
        <f>IFERROR(INDEX('[1]Table 43'!P$14:P$19,MATCH($B189,'[1]Table 43'!$B$14:$B$19,0))*1000,0)</f>
        <v>0</v>
      </c>
      <c r="Q189" s="5">
        <f>IFERROR(INDEX('[1]Table 43'!Q$14:Q$19,MATCH($B189,'[1]Table 43'!$B$14:$B$19,0))*1000,0)</f>
        <v>0</v>
      </c>
      <c r="R189" s="5">
        <f>IFERROR(INDEX('[1]Table 43'!R$14:R$19,MATCH($B189,'[1]Table 43'!$B$14:$B$19,0))*1000,0)</f>
        <v>0</v>
      </c>
      <c r="S189" s="5">
        <f>IFERROR(INDEX('[1]Table 43'!S$14:S$19,MATCH($B189,'[1]Table 43'!$B$14:$B$19,0))*1000,0)</f>
        <v>0</v>
      </c>
      <c r="T189" s="5">
        <f>IFERROR(INDEX('[1]Table 43'!T$14:T$19,MATCH($B189,'[1]Table 43'!$B$14:$B$19,0))*1000,0)</f>
        <v>0</v>
      </c>
      <c r="U189" s="5">
        <f>IFERROR(INDEX('[1]Table 43'!U$14:U$19,MATCH($B189,'[1]Table 43'!$B$14:$B$19,0))*1000,0)</f>
        <v>0</v>
      </c>
      <c r="V189" s="5">
        <f>IFERROR(INDEX('[1]Table 43'!V$14:V$19,MATCH($B189,'[1]Table 43'!$B$14:$B$19,0))*1000,0)</f>
        <v>0</v>
      </c>
      <c r="W189" s="5">
        <f>IFERROR(INDEX('[1]Table 43'!W$14:W$19,MATCH($B189,'[1]Table 43'!$B$14:$B$19,0))*1000,0)</f>
        <v>0</v>
      </c>
      <c r="Z189" s="21" t="s">
        <v>26</v>
      </c>
    </row>
    <row r="190" spans="2:28" outlineLevel="1" x14ac:dyDescent="0.2">
      <c r="B190" s="4" t="s">
        <v>20</v>
      </c>
      <c r="C190" s="5">
        <f>IFERROR(INDEX('[1]Table 43'!C$14:C$19,MATCH($B190,'[1]Table 43'!$B$14:$B$19,0))*1000,0)</f>
        <v>1808.0350000000001</v>
      </c>
      <c r="D190" s="5">
        <f>IFERROR(INDEX('[1]Table 43'!D$14:D$19,MATCH($B190,'[1]Table 43'!$B$14:$B$19,0))*1000,0)</f>
        <v>484.11599999999999</v>
      </c>
      <c r="E190" s="5">
        <f>IFERROR(INDEX('[1]Table 43'!E$14:E$19,MATCH($B190,'[1]Table 43'!$B$14:$B$19,0))*1000,0)</f>
        <v>341.94799999999998</v>
      </c>
      <c r="F190" s="5">
        <f>IFERROR(INDEX('[1]Table 43'!F$14:F$19,MATCH($B190,'[1]Table 43'!$B$14:$B$19,0))*1000,0)</f>
        <v>775.40699999999993</v>
      </c>
      <c r="G190" s="5">
        <f>IFERROR(INDEX('[1]Table 43'!G$14:G$19,MATCH($B190,'[1]Table 43'!$B$14:$B$19,0))*1000,0)</f>
        <v>794.52500000000009</v>
      </c>
      <c r="H190" s="5">
        <f>IFERROR(INDEX('[1]Table 43'!H$14:H$19,MATCH($B190,'[1]Table 43'!$B$14:$B$19,0))*1000,0)</f>
        <v>272.33699999999999</v>
      </c>
      <c r="I190" s="5">
        <f>IFERROR(INDEX('[1]Table 43'!I$14:I$19,MATCH($B190,'[1]Table 43'!$B$14:$B$19,0))*1000,0)</f>
        <v>544.38099999999997</v>
      </c>
      <c r="J190" s="5">
        <f>IFERROR(INDEX('[1]Table 43'!J$14:J$19,MATCH($B190,'[1]Table 43'!$B$14:$B$19,0))*1000,0)</f>
        <v>817.05799999999999</v>
      </c>
      <c r="K190" s="5">
        <f>IFERROR(INDEX('[1]Table 43'!K$14:K$19,MATCH($B190,'[1]Table 43'!$B$14:$B$19,0))*1000,0)</f>
        <v>361.45500000000004</v>
      </c>
      <c r="L190" s="5">
        <f>IFERROR(INDEX('[1]Table 43'!L$14:L$19,MATCH($B190,'[1]Table 43'!$B$14:$B$19,0))*1000,0)</f>
        <v>510.24199999999996</v>
      </c>
      <c r="M190" s="5">
        <f>IFERROR(INDEX('[1]Table 43'!M$14:M$19,MATCH($B190,'[1]Table 43'!$B$14:$B$19,0))*1000,0)</f>
        <v>464.97199999999998</v>
      </c>
      <c r="N190" s="5">
        <f>IFERROR(INDEX('[1]Table 43'!N$14:N$19,MATCH($B190,'[1]Table 43'!$B$14:$B$19,0))*1000,0)</f>
        <v>558.37599999999998</v>
      </c>
      <c r="O190" s="5">
        <f>IFERROR(INDEX('[1]Table 43'!O$14:O$19,MATCH($B190,'[1]Table 43'!$B$14:$B$19,0))*1000,0)</f>
        <v>704.95500000000004</v>
      </c>
      <c r="P190" s="5">
        <f>IFERROR(INDEX('[1]Table 43'!P$14:P$19,MATCH($B190,'[1]Table 43'!$B$14:$B$19,0))*1000,0)</f>
        <v>698.947</v>
      </c>
      <c r="Q190" s="5">
        <f>IFERROR(INDEX('[1]Table 43'!Q$14:Q$19,MATCH($B190,'[1]Table 43'!$B$14:$B$19,0))*1000,0)</f>
        <v>979.11800000000005</v>
      </c>
      <c r="R190" s="5">
        <f>IFERROR(INDEX('[1]Table 43'!R$14:R$19,MATCH($B190,'[1]Table 43'!$B$14:$B$19,0))*1000,0)</f>
        <v>980.404</v>
      </c>
      <c r="S190" s="5">
        <f>IFERROR(INDEX('[1]Table 43'!S$14:S$19,MATCH($B190,'[1]Table 43'!$B$14:$B$19,0))*1000,0)</f>
        <v>1157.664</v>
      </c>
      <c r="T190" s="5">
        <f>IFERROR(INDEX('[1]Table 43'!T$14:T$19,MATCH($B190,'[1]Table 43'!$B$14:$B$19,0))*1000,0)</f>
        <v>1058.8789999999999</v>
      </c>
      <c r="U190" s="5">
        <f>IFERROR(INDEX('[1]Table 43'!U$14:U$19,MATCH($B190,'[1]Table 43'!$B$14:$B$19,0))*1000,0)</f>
        <v>882.76400000000001</v>
      </c>
      <c r="V190" s="5">
        <f>IFERROR(INDEX('[1]Table 43'!V$14:V$19,MATCH($B190,'[1]Table 43'!$B$14:$B$19,0))*1000,0)</f>
        <v>1158.4460000000001</v>
      </c>
      <c r="W190" s="5">
        <f>IFERROR(INDEX('[1]Table 43'!W$14:W$19,MATCH($B190,'[1]Table 43'!$B$14:$B$19,0))*1000,0)</f>
        <v>1126.7720000000002</v>
      </c>
      <c r="Z190" s="21" t="s">
        <v>26</v>
      </c>
    </row>
    <row r="191" spans="2:28" outlineLevel="1" x14ac:dyDescent="0.2">
      <c r="B191" s="4" t="s">
        <v>0</v>
      </c>
      <c r="C191" s="5">
        <f>IFERROR(INDEX('[1]Table 43'!C$14:C$19,MATCH($B191,'[1]Table 43'!$B$14:$B$19,0))*1000,0)</f>
        <v>0</v>
      </c>
      <c r="D191" s="5">
        <f>IFERROR(INDEX('[1]Table 43'!D$14:D$19,MATCH($B191,'[1]Table 43'!$B$14:$B$19,0))*1000,0)</f>
        <v>0</v>
      </c>
      <c r="E191" s="5">
        <f>IFERROR(INDEX('[1]Table 43'!E$14:E$19,MATCH($B191,'[1]Table 43'!$B$14:$B$19,0))*1000,0)</f>
        <v>0</v>
      </c>
      <c r="F191" s="5">
        <f>IFERROR(INDEX('[1]Table 43'!F$14:F$19,MATCH($B191,'[1]Table 43'!$B$14:$B$19,0))*1000,0)</f>
        <v>0</v>
      </c>
      <c r="G191" s="5">
        <f>IFERROR(INDEX('[1]Table 43'!G$14:G$19,MATCH($B191,'[1]Table 43'!$B$14:$B$19,0))*1000,0)</f>
        <v>0</v>
      </c>
      <c r="H191" s="5">
        <f>IFERROR(INDEX('[1]Table 43'!H$14:H$19,MATCH($B191,'[1]Table 43'!$B$14:$B$19,0))*1000,0)</f>
        <v>1.282</v>
      </c>
      <c r="I191" s="5">
        <f>IFERROR(INDEX('[1]Table 43'!I$14:I$19,MATCH($B191,'[1]Table 43'!$B$14:$B$19,0))*1000,0)</f>
        <v>2.6480000000000001</v>
      </c>
      <c r="J191" s="5">
        <f>IFERROR(INDEX('[1]Table 43'!J$14:J$19,MATCH($B191,'[1]Table 43'!$B$14:$B$19,0))*1000,0)</f>
        <v>18.061</v>
      </c>
      <c r="K191" s="5">
        <f>IFERROR(INDEX('[1]Table 43'!K$14:K$19,MATCH($B191,'[1]Table 43'!$B$14:$B$19,0))*1000,0)</f>
        <v>8.9269999999999996</v>
      </c>
      <c r="L191" s="5">
        <f>IFERROR(INDEX('[1]Table 43'!L$14:L$19,MATCH($B191,'[1]Table 43'!$B$14:$B$19,0))*1000,0)</f>
        <v>13.872</v>
      </c>
      <c r="M191" s="5">
        <f>IFERROR(INDEX('[1]Table 43'!M$14:M$19,MATCH($B191,'[1]Table 43'!$B$14:$B$19,0))*1000,0)</f>
        <v>15.152000000000001</v>
      </c>
      <c r="N191" s="5">
        <f>IFERROR(INDEX('[1]Table 43'!N$14:N$19,MATCH($B191,'[1]Table 43'!$B$14:$B$19,0))*1000,0)</f>
        <v>27.247</v>
      </c>
      <c r="O191" s="5">
        <f>IFERROR(INDEX('[1]Table 43'!O$14:O$19,MATCH($B191,'[1]Table 43'!$B$14:$B$19,0))*1000,0)</f>
        <v>35.985000000000007</v>
      </c>
      <c r="P191" s="5">
        <f>IFERROR(INDEX('[1]Table 43'!P$14:P$19,MATCH($B191,'[1]Table 43'!$B$14:$B$19,0))*1000,0)</f>
        <v>31.961999999999996</v>
      </c>
      <c r="Q191" s="5">
        <f>IFERROR(INDEX('[1]Table 43'!Q$14:Q$19,MATCH($B191,'[1]Table 43'!$B$14:$B$19,0))*1000,0)</f>
        <v>48.298999999999999</v>
      </c>
      <c r="R191" s="5">
        <f>IFERROR(INDEX('[1]Table 43'!R$14:R$19,MATCH($B191,'[1]Table 43'!$B$14:$B$19,0))*1000,0)</f>
        <v>0</v>
      </c>
      <c r="S191" s="5">
        <f>IFERROR(INDEX('[1]Table 43'!S$14:S$19,MATCH($B191,'[1]Table 43'!$B$14:$B$19,0))*1000,0)</f>
        <v>0</v>
      </c>
      <c r="T191" s="5">
        <f>IFERROR(INDEX('[1]Table 43'!T$14:T$19,MATCH($B191,'[1]Table 43'!$B$14:$B$19,0))*1000,0)</f>
        <v>0</v>
      </c>
      <c r="U191" s="5">
        <f>IFERROR(INDEX('[1]Table 43'!U$14:U$19,MATCH($B191,'[1]Table 43'!$B$14:$B$19,0))*1000,0)</f>
        <v>0</v>
      </c>
      <c r="V191" s="5">
        <f>IFERROR(INDEX('[1]Table 43'!V$14:V$19,MATCH($B191,'[1]Table 43'!$B$14:$B$19,0))*1000,0)</f>
        <v>0</v>
      </c>
      <c r="W191" s="5">
        <f>IFERROR(INDEX('[1]Table 43'!W$14:W$19,MATCH($B191,'[1]Table 43'!$B$14:$B$19,0))*1000,0)</f>
        <v>0</v>
      </c>
      <c r="Z191" s="21" t="s">
        <v>26</v>
      </c>
    </row>
    <row r="192" spans="2:28" outlineLevel="1" x14ac:dyDescent="0.2">
      <c r="B192" s="4" t="s">
        <v>22</v>
      </c>
      <c r="C192" s="5">
        <f>IFERROR(INDEX('[1]Table 43'!C$14:C$19,MATCH($B192,'[1]Table 43'!$B$14:$B$19,0))*1000,0)</f>
        <v>0</v>
      </c>
      <c r="D192" s="5">
        <f>IFERROR(INDEX('[1]Table 43'!D$14:D$19,MATCH($B192,'[1]Table 43'!$B$14:$B$19,0))*1000,0)</f>
        <v>0</v>
      </c>
      <c r="E192" s="5">
        <f>IFERROR(INDEX('[1]Table 43'!E$14:E$19,MATCH($B192,'[1]Table 43'!$B$14:$B$19,0))*1000,0)</f>
        <v>0</v>
      </c>
      <c r="F192" s="5">
        <f>IFERROR(INDEX('[1]Table 43'!F$14:F$19,MATCH($B192,'[1]Table 43'!$B$14:$B$19,0))*1000,0)</f>
        <v>0</v>
      </c>
      <c r="G192" s="5">
        <f>IFERROR(INDEX('[1]Table 43'!G$14:G$19,MATCH($B192,'[1]Table 43'!$B$14:$B$19,0))*1000,0)</f>
        <v>0</v>
      </c>
      <c r="H192" s="5">
        <f>IFERROR(INDEX('[1]Table 43'!H$14:H$19,MATCH($B192,'[1]Table 43'!$B$14:$B$19,0))*1000,0)</f>
        <v>0</v>
      </c>
      <c r="I192" s="5">
        <f>IFERROR(INDEX('[1]Table 43'!I$14:I$19,MATCH($B192,'[1]Table 43'!$B$14:$B$19,0))*1000,0)</f>
        <v>0</v>
      </c>
      <c r="J192" s="5">
        <f>IFERROR(INDEX('[1]Table 43'!J$14:J$19,MATCH($B192,'[1]Table 43'!$B$14:$B$19,0))*1000,0)</f>
        <v>0</v>
      </c>
      <c r="K192" s="5">
        <f>IFERROR(INDEX('[1]Table 43'!K$14:K$19,MATCH($B192,'[1]Table 43'!$B$14:$B$19,0))*1000,0)</f>
        <v>0</v>
      </c>
      <c r="L192" s="5">
        <f>IFERROR(INDEX('[1]Table 43'!L$14:L$19,MATCH($B192,'[1]Table 43'!$B$14:$B$19,0))*1000,0)</f>
        <v>0</v>
      </c>
      <c r="M192" s="5">
        <f>IFERROR(INDEX('[1]Table 43'!M$14:M$19,MATCH($B192,'[1]Table 43'!$B$14:$B$19,0))*1000,0)</f>
        <v>0</v>
      </c>
      <c r="N192" s="5">
        <f>IFERROR(INDEX('[1]Table 43'!N$14:N$19,MATCH($B192,'[1]Table 43'!$B$14:$B$19,0))*1000,0)</f>
        <v>0</v>
      </c>
      <c r="O192" s="5">
        <f>IFERROR(INDEX('[1]Table 43'!O$14:O$19,MATCH($B192,'[1]Table 43'!$B$14:$B$19,0))*1000,0)</f>
        <v>0</v>
      </c>
      <c r="P192" s="5">
        <f>IFERROR(INDEX('[1]Table 43'!P$14:P$19,MATCH($B192,'[1]Table 43'!$B$14:$B$19,0))*1000,0)</f>
        <v>0</v>
      </c>
      <c r="Q192" s="5">
        <f>IFERROR(INDEX('[1]Table 43'!Q$14:Q$19,MATCH($B192,'[1]Table 43'!$B$14:$B$19,0))*1000,0)</f>
        <v>0</v>
      </c>
      <c r="R192" s="5">
        <f>IFERROR(INDEX('[1]Table 43'!R$14:R$19,MATCH($B192,'[1]Table 43'!$B$14:$B$19,0))*1000,0)</f>
        <v>0</v>
      </c>
      <c r="S192" s="5">
        <f>IFERROR(INDEX('[1]Table 43'!S$14:S$19,MATCH($B192,'[1]Table 43'!$B$14:$B$19,0))*1000,0)</f>
        <v>0</v>
      </c>
      <c r="T192" s="5">
        <f>IFERROR(INDEX('[1]Table 43'!T$14:T$19,MATCH($B192,'[1]Table 43'!$B$14:$B$19,0))*1000,0)</f>
        <v>0</v>
      </c>
      <c r="U192" s="5">
        <f>IFERROR(INDEX('[1]Table 43'!U$14:U$19,MATCH($B192,'[1]Table 43'!$B$14:$B$19,0))*1000,0)</f>
        <v>0</v>
      </c>
      <c r="V192" s="5">
        <f>IFERROR(INDEX('[1]Table 43'!V$14:V$19,MATCH($B192,'[1]Table 43'!$B$14:$B$19,0))*1000,0)</f>
        <v>0</v>
      </c>
      <c r="W192" s="5">
        <f>IFERROR(INDEX('[1]Table 43'!W$14:W$19,MATCH($B192,'[1]Table 43'!$B$14:$B$19,0))*1000,0)</f>
        <v>0</v>
      </c>
      <c r="Z192" s="21" t="s">
        <v>26</v>
      </c>
    </row>
    <row r="193" spans="2:26" outlineLevel="1" x14ac:dyDescent="0.2">
      <c r="B193" s="4" t="s">
        <v>23</v>
      </c>
      <c r="C193" s="5">
        <f>IFERROR(INDEX('[1]Table 43'!C$14:C$19,MATCH($B193,'[1]Table 43'!$B$14:$B$19,0))*1000,0)</f>
        <v>234.352</v>
      </c>
      <c r="D193" s="5">
        <f>IFERROR(INDEX('[1]Table 43'!D$14:D$19,MATCH($B193,'[1]Table 43'!$B$14:$B$19,0))*1000,0)</f>
        <v>229.16900000000001</v>
      </c>
      <c r="E193" s="5">
        <f>IFERROR(INDEX('[1]Table 43'!E$14:E$19,MATCH($B193,'[1]Table 43'!$B$14:$B$19,0))*1000,0)</f>
        <v>167.45599999999999</v>
      </c>
      <c r="F193" s="5">
        <f>IFERROR(INDEX('[1]Table 43'!F$14:F$19,MATCH($B193,'[1]Table 43'!$B$14:$B$19,0))*1000,0)</f>
        <v>61.734999999999999</v>
      </c>
      <c r="G193" s="5">
        <f>IFERROR(INDEX('[1]Table 43'!G$14:G$19,MATCH($B193,'[1]Table 43'!$B$14:$B$19,0))*1000,0)</f>
        <v>46.849000000000004</v>
      </c>
      <c r="H193" s="5">
        <f>IFERROR(INDEX('[1]Table 43'!H$14:H$19,MATCH($B193,'[1]Table 43'!$B$14:$B$19,0))*1000,0)</f>
        <v>0</v>
      </c>
      <c r="I193" s="5">
        <f>IFERROR(INDEX('[1]Table 43'!I$14:I$19,MATCH($B193,'[1]Table 43'!$B$14:$B$19,0))*1000,0)</f>
        <v>0</v>
      </c>
      <c r="J193" s="5">
        <f>IFERROR(INDEX('[1]Table 43'!J$14:J$19,MATCH($B193,'[1]Table 43'!$B$14:$B$19,0))*1000,0)</f>
        <v>0</v>
      </c>
      <c r="K193" s="5">
        <f>IFERROR(INDEX('[1]Table 43'!K$14:K$19,MATCH($B193,'[1]Table 43'!$B$14:$B$19,0))*1000,0)</f>
        <v>0</v>
      </c>
      <c r="L193" s="5">
        <f>IFERROR(INDEX('[1]Table 43'!L$14:L$19,MATCH($B193,'[1]Table 43'!$B$14:$B$19,0))*1000,0)</f>
        <v>234.631</v>
      </c>
      <c r="M193" s="5">
        <f>IFERROR(INDEX('[1]Table 43'!M$14:M$19,MATCH($B193,'[1]Table 43'!$B$14:$B$19,0))*1000,0)</f>
        <v>72.943999999999988</v>
      </c>
      <c r="N193" s="5">
        <f>IFERROR(INDEX('[1]Table 43'!N$14:N$19,MATCH($B193,'[1]Table 43'!$B$14:$B$19,0))*1000,0)</f>
        <v>0</v>
      </c>
      <c r="O193" s="5">
        <f>IFERROR(INDEX('[1]Table 43'!O$14:O$19,MATCH($B193,'[1]Table 43'!$B$14:$B$19,0))*1000,0)</f>
        <v>34.321999999999996</v>
      </c>
      <c r="P193" s="5">
        <f>IFERROR(INDEX('[1]Table 43'!P$14:P$19,MATCH($B193,'[1]Table 43'!$B$14:$B$19,0))*1000,0)</f>
        <v>39.207000000000001</v>
      </c>
      <c r="Q193" s="5">
        <f>IFERROR(INDEX('[1]Table 43'!Q$14:Q$19,MATCH($B193,'[1]Table 43'!$B$14:$B$19,0))*1000,0)</f>
        <v>235.38500000000002</v>
      </c>
      <c r="R193" s="5">
        <f>IFERROR(INDEX('[1]Table 43'!R$14:R$19,MATCH($B193,'[1]Table 43'!$B$14:$B$19,0))*1000,0)</f>
        <v>944.37400000000002</v>
      </c>
      <c r="S193" s="5">
        <f>IFERROR(INDEX('[1]Table 43'!S$14:S$19,MATCH($B193,'[1]Table 43'!$B$14:$B$19,0))*1000,0)</f>
        <v>1375.7370000000001</v>
      </c>
      <c r="T193" s="5">
        <f>IFERROR(INDEX('[1]Table 43'!T$14:T$19,MATCH($B193,'[1]Table 43'!$B$14:$B$19,0))*1000,0)</f>
        <v>1982.2070000000001</v>
      </c>
      <c r="U193" s="5">
        <f>IFERROR(INDEX('[1]Table 43'!U$14:U$19,MATCH($B193,'[1]Table 43'!$B$14:$B$19,0))*1000,0)</f>
        <v>1801.4490000000001</v>
      </c>
      <c r="V193" s="5">
        <f>IFERROR(INDEX('[1]Table 43'!V$14:V$19,MATCH($B193,'[1]Table 43'!$B$14:$B$19,0))*1000,0)</f>
        <v>1952.961</v>
      </c>
      <c r="W193" s="5">
        <f>IFERROR(INDEX('[1]Table 43'!W$14:W$19,MATCH($B193,'[1]Table 43'!$B$14:$B$19,0))*1000,0)</f>
        <v>2633.9320000000002</v>
      </c>
      <c r="Z193" s="21" t="s">
        <v>26</v>
      </c>
    </row>
    <row r="194" spans="2:26" outlineLevel="1" x14ac:dyDescent="0.2">
      <c r="B194" s="4" t="s">
        <v>17</v>
      </c>
      <c r="C194" s="5">
        <f>IFERROR(INDEX('[1]Table 43'!C$14:C$19,MATCH($B194,'[1]Table 43'!$B$14:$B$19,0))*1000,0)</f>
        <v>0</v>
      </c>
      <c r="D194" s="5">
        <f>IFERROR(INDEX('[1]Table 43'!D$14:D$19,MATCH($B194,'[1]Table 43'!$B$14:$B$19,0))*1000,0)</f>
        <v>0</v>
      </c>
      <c r="E194" s="5">
        <f>IFERROR(INDEX('[1]Table 43'!E$14:E$19,MATCH($B194,'[1]Table 43'!$B$14:$B$19,0))*1000,0)</f>
        <v>0</v>
      </c>
      <c r="F194" s="5">
        <f>IFERROR(INDEX('[1]Table 43'!F$14:F$19,MATCH($B194,'[1]Table 43'!$B$14:$B$19,0))*1000,0)</f>
        <v>0</v>
      </c>
      <c r="G194" s="5">
        <f>IFERROR(INDEX('[1]Table 43'!G$14:G$19,MATCH($B194,'[1]Table 43'!$B$14:$B$19,0))*1000,0)</f>
        <v>0</v>
      </c>
      <c r="H194" s="5">
        <f>IFERROR(INDEX('[1]Table 43'!H$14:H$19,MATCH($B194,'[1]Table 43'!$B$14:$B$19,0))*1000,0)</f>
        <v>0</v>
      </c>
      <c r="I194" s="5">
        <f>IFERROR(INDEX('[1]Table 43'!I$14:I$19,MATCH($B194,'[1]Table 43'!$B$14:$B$19,0))*1000,0)</f>
        <v>0</v>
      </c>
      <c r="J194" s="5">
        <f>IFERROR(INDEX('[1]Table 43'!J$14:J$19,MATCH($B194,'[1]Table 43'!$B$14:$B$19,0))*1000,0)</f>
        <v>0</v>
      </c>
      <c r="K194" s="5">
        <f>IFERROR(INDEX('[1]Table 43'!K$14:K$19,MATCH($B194,'[1]Table 43'!$B$14:$B$19,0))*1000,0)</f>
        <v>0</v>
      </c>
      <c r="L194" s="5">
        <f>IFERROR(INDEX('[1]Table 43'!L$14:L$19,MATCH($B194,'[1]Table 43'!$B$14:$B$19,0))*1000,0)</f>
        <v>0</v>
      </c>
      <c r="M194" s="5">
        <f>IFERROR(INDEX('[1]Table 43'!M$14:M$19,MATCH($B194,'[1]Table 43'!$B$14:$B$19,0))*1000,0)</f>
        <v>0</v>
      </c>
      <c r="N194" s="5">
        <f>IFERROR(INDEX('[1]Table 43'!N$14:N$19,MATCH($B194,'[1]Table 43'!$B$14:$B$19,0))*1000,0)</f>
        <v>0</v>
      </c>
      <c r="O194" s="5">
        <f>IFERROR(INDEX('[1]Table 43'!O$14:O$19,MATCH($B194,'[1]Table 43'!$B$14:$B$19,0))*1000,0)</f>
        <v>0</v>
      </c>
      <c r="P194" s="5">
        <f>IFERROR(INDEX('[1]Table 43'!P$14:P$19,MATCH($B194,'[1]Table 43'!$B$14:$B$19,0))*1000,0)</f>
        <v>0</v>
      </c>
      <c r="Q194" s="5">
        <f>IFERROR(INDEX('[1]Table 43'!Q$14:Q$19,MATCH($B194,'[1]Table 43'!$B$14:$B$19,0))*1000,0)</f>
        <v>0</v>
      </c>
      <c r="R194" s="5">
        <f>IFERROR(INDEX('[1]Table 43'!R$14:R$19,MATCH($B194,'[1]Table 43'!$B$14:$B$19,0))*1000,0)</f>
        <v>0</v>
      </c>
      <c r="S194" s="5">
        <f>IFERROR(INDEX('[1]Table 43'!S$14:S$19,MATCH($B194,'[1]Table 43'!$B$14:$B$19,0))*1000,0)</f>
        <v>0</v>
      </c>
      <c r="T194" s="5">
        <f>IFERROR(INDEX('[1]Table 43'!T$14:T$19,MATCH($B194,'[1]Table 43'!$B$14:$B$19,0))*1000,0)</f>
        <v>0</v>
      </c>
      <c r="U194" s="5">
        <f>IFERROR(INDEX('[1]Table 43'!U$14:U$19,MATCH($B194,'[1]Table 43'!$B$14:$B$19,0))*1000,0)</f>
        <v>0</v>
      </c>
      <c r="V194" s="5">
        <f>IFERROR(INDEX('[1]Table 43'!V$14:V$19,MATCH($B194,'[1]Table 43'!$B$14:$B$19,0))*1000,0)</f>
        <v>0</v>
      </c>
      <c r="W194" s="5">
        <f>IFERROR(INDEX('[1]Table 43'!W$14:W$19,MATCH($B194,'[1]Table 43'!$B$14:$B$19,0))*1000,0)</f>
        <v>0</v>
      </c>
      <c r="Z194" s="21" t="s">
        <v>26</v>
      </c>
    </row>
    <row r="195" spans="2:26" outlineLevel="1" x14ac:dyDescent="0.2">
      <c r="B195" s="4" t="s">
        <v>1</v>
      </c>
      <c r="C195" s="5">
        <f>IFERROR(INDEX('[1]Table 43'!C$14:C$19,MATCH($B195,'[1]Table 43'!$B$14:$B$19,0))*1000,0)</f>
        <v>0</v>
      </c>
      <c r="D195" s="5">
        <f>IFERROR(INDEX('[1]Table 43'!D$14:D$19,MATCH($B195,'[1]Table 43'!$B$14:$B$19,0))*1000,0)</f>
        <v>0</v>
      </c>
      <c r="E195" s="5">
        <f>IFERROR(INDEX('[1]Table 43'!E$14:E$19,MATCH($B195,'[1]Table 43'!$B$14:$B$19,0))*1000,0)</f>
        <v>0</v>
      </c>
      <c r="F195" s="5">
        <f>IFERROR(INDEX('[1]Table 43'!F$14:F$19,MATCH($B195,'[1]Table 43'!$B$14:$B$19,0))*1000,0)</f>
        <v>0</v>
      </c>
      <c r="G195" s="5">
        <f>IFERROR(INDEX('[1]Table 43'!G$14:G$19,MATCH($B195,'[1]Table 43'!$B$14:$B$19,0))*1000,0)</f>
        <v>0</v>
      </c>
      <c r="H195" s="5">
        <f>IFERROR(INDEX('[1]Table 43'!H$14:H$19,MATCH($B195,'[1]Table 43'!$B$14:$B$19,0))*1000,0)</f>
        <v>0</v>
      </c>
      <c r="I195" s="5">
        <f>IFERROR(INDEX('[1]Table 43'!I$14:I$19,MATCH($B195,'[1]Table 43'!$B$14:$B$19,0))*1000,0)</f>
        <v>0</v>
      </c>
      <c r="J195" s="5">
        <f>IFERROR(INDEX('[1]Table 43'!J$14:J$19,MATCH($B195,'[1]Table 43'!$B$14:$B$19,0))*1000,0)</f>
        <v>0</v>
      </c>
      <c r="K195" s="5">
        <f>IFERROR(INDEX('[1]Table 43'!K$14:K$19,MATCH($B195,'[1]Table 43'!$B$14:$B$19,0))*1000,0)</f>
        <v>0</v>
      </c>
      <c r="L195" s="5">
        <f>IFERROR(INDEX('[1]Table 43'!L$14:L$19,MATCH($B195,'[1]Table 43'!$B$14:$B$19,0))*1000,0)</f>
        <v>0</v>
      </c>
      <c r="M195" s="5">
        <f>IFERROR(INDEX('[1]Table 43'!M$14:M$19,MATCH($B195,'[1]Table 43'!$B$14:$B$19,0))*1000,0)</f>
        <v>0</v>
      </c>
      <c r="N195" s="5">
        <f>IFERROR(INDEX('[1]Table 43'!N$14:N$19,MATCH($B195,'[1]Table 43'!$B$14:$B$19,0))*1000,0)</f>
        <v>0</v>
      </c>
      <c r="O195" s="5">
        <f>IFERROR(INDEX('[1]Table 43'!O$14:O$19,MATCH($B195,'[1]Table 43'!$B$14:$B$19,0))*1000,0)</f>
        <v>0</v>
      </c>
      <c r="P195" s="5">
        <f>IFERROR(INDEX('[1]Table 43'!P$14:P$19,MATCH($B195,'[1]Table 43'!$B$14:$B$19,0))*1000,0)</f>
        <v>0</v>
      </c>
      <c r="Q195" s="5">
        <f>IFERROR(INDEX('[1]Table 43'!Q$14:Q$19,MATCH($B195,'[1]Table 43'!$B$14:$B$19,0))*1000,0)</f>
        <v>0</v>
      </c>
      <c r="R195" s="5">
        <f>IFERROR(INDEX('[1]Table 43'!R$14:R$19,MATCH($B195,'[1]Table 43'!$B$14:$B$19,0))*1000,0)</f>
        <v>0</v>
      </c>
      <c r="S195" s="5">
        <f>IFERROR(INDEX('[1]Table 43'!S$14:S$19,MATCH($B195,'[1]Table 43'!$B$14:$B$19,0))*1000,0)</f>
        <v>0</v>
      </c>
      <c r="T195" s="5">
        <f>IFERROR(INDEX('[1]Table 43'!T$14:T$19,MATCH($B195,'[1]Table 43'!$B$14:$B$19,0))*1000,0)</f>
        <v>0</v>
      </c>
      <c r="U195" s="5">
        <f>IFERROR(INDEX('[1]Table 43'!U$14:U$19,MATCH($B195,'[1]Table 43'!$B$14:$B$19,0))*1000,0)</f>
        <v>0</v>
      </c>
      <c r="V195" s="5">
        <f>IFERROR(INDEX('[1]Table 43'!V$14:V$19,MATCH($B195,'[1]Table 43'!$B$14:$B$19,0))*1000,0)</f>
        <v>0</v>
      </c>
      <c r="W195" s="5">
        <f>IFERROR(INDEX('[1]Table 43'!W$14:W$19,MATCH($B195,'[1]Table 43'!$B$14:$B$19,0))*1000,0)</f>
        <v>0</v>
      </c>
      <c r="Z195" s="21" t="s">
        <v>26</v>
      </c>
    </row>
    <row r="196" spans="2:26" outlineLevel="1" x14ac:dyDescent="0.2">
      <c r="B196" s="15" t="s">
        <v>9</v>
      </c>
      <c r="C196" s="19">
        <f t="shared" ref="C196:W196" si="90">SUM(C186:C195)</f>
        <v>14686.001</v>
      </c>
      <c r="D196" s="19">
        <f t="shared" si="90"/>
        <v>12680.914999999999</v>
      </c>
      <c r="E196" s="19">
        <f t="shared" si="90"/>
        <v>13783.075000000001</v>
      </c>
      <c r="F196" s="19">
        <f t="shared" si="90"/>
        <v>15803.945</v>
      </c>
      <c r="G196" s="19">
        <f t="shared" si="90"/>
        <v>12529.522999999999</v>
      </c>
      <c r="H196" s="19">
        <f t="shared" si="90"/>
        <v>13280.195</v>
      </c>
      <c r="I196" s="19">
        <f t="shared" si="90"/>
        <v>13702.526999999998</v>
      </c>
      <c r="J196" s="19">
        <f t="shared" si="90"/>
        <v>13730.699999999999</v>
      </c>
      <c r="K196" s="19">
        <f t="shared" si="90"/>
        <v>14998.27</v>
      </c>
      <c r="L196" s="19">
        <f t="shared" si="90"/>
        <v>14787.715999999999</v>
      </c>
      <c r="M196" s="19">
        <f t="shared" si="90"/>
        <v>15563.618</v>
      </c>
      <c r="N196" s="19">
        <f t="shared" si="90"/>
        <v>16336.589999999998</v>
      </c>
      <c r="O196" s="19">
        <f t="shared" si="90"/>
        <v>14497.263000000001</v>
      </c>
      <c r="P196" s="19">
        <f t="shared" si="90"/>
        <v>13232.193000000001</v>
      </c>
      <c r="Q196" s="19">
        <f t="shared" si="90"/>
        <v>12587.79</v>
      </c>
      <c r="R196" s="19">
        <f t="shared" si="90"/>
        <v>12382.861000000001</v>
      </c>
      <c r="S196" s="19">
        <f t="shared" si="90"/>
        <v>13653.358</v>
      </c>
      <c r="T196" s="19">
        <f t="shared" si="90"/>
        <v>8214.59</v>
      </c>
      <c r="U196" s="19">
        <f t="shared" si="90"/>
        <v>10956.146000000001</v>
      </c>
      <c r="V196" s="19">
        <f t="shared" si="90"/>
        <v>12702.926999999998</v>
      </c>
      <c r="W196" s="19">
        <f t="shared" si="90"/>
        <v>10951.076000000001</v>
      </c>
    </row>
    <row r="197" spans="2:26" outlineLevel="1" x14ac:dyDescent="0.2">
      <c r="B197" s="26" t="s">
        <v>91</v>
      </c>
      <c r="C197" s="25">
        <f t="shared" ref="C197:W197" si="91">C196/C177/1000</f>
        <v>6.1469079809569856E-4</v>
      </c>
      <c r="D197" s="25">
        <f t="shared" si="91"/>
        <v>5.9221007082569603E-4</v>
      </c>
      <c r="E197" s="25">
        <f t="shared" si="91"/>
        <v>5.6342226106154657E-4</v>
      </c>
      <c r="F197" s="25">
        <f t="shared" si="91"/>
        <v>5.5538957802705395E-4</v>
      </c>
      <c r="G197" s="25">
        <f t="shared" si="91"/>
        <v>5.2248900272361713E-4</v>
      </c>
      <c r="H197" s="25">
        <f t="shared" si="91"/>
        <v>4.9253698669567321E-4</v>
      </c>
      <c r="I197" s="25">
        <f t="shared" si="91"/>
        <v>4.2750317890035468E-4</v>
      </c>
      <c r="J197" s="25">
        <f t="shared" si="91"/>
        <v>5.1467051981557454E-4</v>
      </c>
      <c r="K197" s="25">
        <f t="shared" si="91"/>
        <v>5.3270410164747142E-4</v>
      </c>
      <c r="L197" s="25">
        <f t="shared" si="91"/>
        <v>4.473494449745386E-4</v>
      </c>
      <c r="M197" s="25">
        <f t="shared" si="91"/>
        <v>4.2731878732801175E-4</v>
      </c>
      <c r="N197" s="25">
        <f t="shared" si="91"/>
        <v>4.437252031902962E-4</v>
      </c>
      <c r="O197" s="25">
        <f t="shared" si="91"/>
        <v>4.1536000182722309E-4</v>
      </c>
      <c r="P197" s="25">
        <f t="shared" si="91"/>
        <v>4.0606606558709962E-4</v>
      </c>
      <c r="Q197" s="25">
        <f t="shared" si="91"/>
        <v>4.2193618391991579E-4</v>
      </c>
      <c r="R197" s="25">
        <f t="shared" si="91"/>
        <v>4.3096361852717541E-4</v>
      </c>
      <c r="S197" s="25">
        <f t="shared" si="91"/>
        <v>4.4743398627824257E-4</v>
      </c>
      <c r="T197" s="25">
        <f t="shared" si="91"/>
        <v>2.4178704871844172E-4</v>
      </c>
      <c r="U197" s="25">
        <f t="shared" si="91"/>
        <v>3.4778103088670397E-4</v>
      </c>
      <c r="V197" s="25">
        <f t="shared" si="91"/>
        <v>4.0590935265490829E-4</v>
      </c>
      <c r="W197" s="25">
        <f t="shared" si="91"/>
        <v>3.4224208122059262E-4</v>
      </c>
    </row>
    <row r="198" spans="2:26" outlineLevel="1" x14ac:dyDescent="0.2"/>
    <row r="199" spans="2:26" outlineLevel="1" x14ac:dyDescent="0.2">
      <c r="B199" s="4" t="s">
        <v>18</v>
      </c>
      <c r="C199" s="11">
        <f t="shared" ref="C199:W199" si="92">IFERROR(C186/C196,0)</f>
        <v>0</v>
      </c>
      <c r="D199" s="11">
        <f t="shared" si="92"/>
        <v>0</v>
      </c>
      <c r="E199" s="11">
        <f t="shared" si="92"/>
        <v>0</v>
      </c>
      <c r="F199" s="11">
        <f t="shared" si="92"/>
        <v>0</v>
      </c>
      <c r="G199" s="11">
        <f t="shared" si="92"/>
        <v>0</v>
      </c>
      <c r="H199" s="11">
        <f t="shared" si="92"/>
        <v>0</v>
      </c>
      <c r="I199" s="11">
        <f t="shared" si="92"/>
        <v>0</v>
      </c>
      <c r="J199" s="11">
        <f t="shared" si="92"/>
        <v>0</v>
      </c>
      <c r="K199" s="11">
        <f t="shared" si="92"/>
        <v>0</v>
      </c>
      <c r="L199" s="11">
        <f t="shared" si="92"/>
        <v>0</v>
      </c>
      <c r="M199" s="11">
        <f t="shared" si="92"/>
        <v>0</v>
      </c>
      <c r="N199" s="11">
        <f t="shared" si="92"/>
        <v>0</v>
      </c>
      <c r="O199" s="11">
        <f t="shared" si="92"/>
        <v>0</v>
      </c>
      <c r="P199" s="11">
        <f t="shared" si="92"/>
        <v>0</v>
      </c>
      <c r="Q199" s="11">
        <f t="shared" si="92"/>
        <v>0</v>
      </c>
      <c r="R199" s="11">
        <f t="shared" si="92"/>
        <v>0</v>
      </c>
      <c r="S199" s="11">
        <f t="shared" si="92"/>
        <v>0</v>
      </c>
      <c r="T199" s="11">
        <f t="shared" si="92"/>
        <v>0</v>
      </c>
      <c r="U199" s="11">
        <f t="shared" si="92"/>
        <v>0</v>
      </c>
      <c r="V199" s="11">
        <f t="shared" si="92"/>
        <v>0</v>
      </c>
      <c r="W199" s="11">
        <f t="shared" si="92"/>
        <v>0</v>
      </c>
    </row>
    <row r="200" spans="2:26" outlineLevel="1" x14ac:dyDescent="0.2">
      <c r="B200" s="4" t="s">
        <v>19</v>
      </c>
      <c r="C200" s="11">
        <f t="shared" ref="C200:W200" si="93">IFERROR(C187/C196,0)</f>
        <v>0</v>
      </c>
      <c r="D200" s="11">
        <f t="shared" si="93"/>
        <v>0</v>
      </c>
      <c r="E200" s="11">
        <f t="shared" si="93"/>
        <v>0</v>
      </c>
      <c r="F200" s="11">
        <f t="shared" si="93"/>
        <v>0</v>
      </c>
      <c r="G200" s="11">
        <f t="shared" si="93"/>
        <v>0</v>
      </c>
      <c r="H200" s="11">
        <f t="shared" si="93"/>
        <v>0</v>
      </c>
      <c r="I200" s="11">
        <f t="shared" si="93"/>
        <v>0</v>
      </c>
      <c r="J200" s="11">
        <f t="shared" si="93"/>
        <v>0</v>
      </c>
      <c r="K200" s="11">
        <f t="shared" si="93"/>
        <v>0</v>
      </c>
      <c r="L200" s="11">
        <f t="shared" si="93"/>
        <v>0</v>
      </c>
      <c r="M200" s="11">
        <f t="shared" si="93"/>
        <v>0</v>
      </c>
      <c r="N200" s="11">
        <f t="shared" si="93"/>
        <v>0</v>
      </c>
      <c r="O200" s="11">
        <f t="shared" si="93"/>
        <v>0</v>
      </c>
      <c r="P200" s="11">
        <f t="shared" si="93"/>
        <v>0</v>
      </c>
      <c r="Q200" s="11">
        <f t="shared" si="93"/>
        <v>0</v>
      </c>
      <c r="R200" s="11">
        <f t="shared" si="93"/>
        <v>0</v>
      </c>
      <c r="S200" s="11">
        <f t="shared" si="93"/>
        <v>0</v>
      </c>
      <c r="T200" s="11">
        <f t="shared" si="93"/>
        <v>0</v>
      </c>
      <c r="U200" s="11">
        <f t="shared" si="93"/>
        <v>0</v>
      </c>
      <c r="V200" s="11">
        <f t="shared" si="93"/>
        <v>0</v>
      </c>
      <c r="W200" s="11">
        <f t="shared" si="93"/>
        <v>0</v>
      </c>
    </row>
    <row r="201" spans="2:26" outlineLevel="1" x14ac:dyDescent="0.2">
      <c r="B201" s="4" t="s">
        <v>16</v>
      </c>
      <c r="C201" s="11">
        <f t="shared" ref="C201:W201" si="94">IFERROR(C188/C196,0)</f>
        <v>0.86092967037112411</v>
      </c>
      <c r="D201" s="11">
        <f t="shared" si="94"/>
        <v>0.94375129870360297</v>
      </c>
      <c r="E201" s="11">
        <f t="shared" si="94"/>
        <v>0.96304133874335007</v>
      </c>
      <c r="F201" s="11">
        <f t="shared" si="94"/>
        <v>0.94702955496238439</v>
      </c>
      <c r="G201" s="11">
        <f t="shared" si="94"/>
        <v>0.93284868067204152</v>
      </c>
      <c r="H201" s="11">
        <f t="shared" si="94"/>
        <v>0.97939646217544252</v>
      </c>
      <c r="I201" s="11">
        <f t="shared" si="94"/>
        <v>0.96007823958310767</v>
      </c>
      <c r="J201" s="11">
        <f t="shared" si="94"/>
        <v>0.93917870174135343</v>
      </c>
      <c r="K201" s="11">
        <f t="shared" si="94"/>
        <v>0.97530501851213514</v>
      </c>
      <c r="L201" s="11">
        <f t="shared" si="94"/>
        <v>0.94869085935921416</v>
      </c>
      <c r="M201" s="11">
        <f t="shared" si="94"/>
        <v>0.96446404685594322</v>
      </c>
      <c r="N201" s="11">
        <f t="shared" si="94"/>
        <v>0.96415267812927918</v>
      </c>
      <c r="O201" s="11">
        <f t="shared" si="94"/>
        <v>0.94652356103355506</v>
      </c>
      <c r="P201" s="11">
        <f t="shared" si="94"/>
        <v>0.94179982108785743</v>
      </c>
      <c r="Q201" s="11">
        <f t="shared" si="94"/>
        <v>0.89968040458253584</v>
      </c>
      <c r="R201" s="11">
        <f t="shared" si="94"/>
        <v>0.84456112363693658</v>
      </c>
      <c r="S201" s="11">
        <f t="shared" si="94"/>
        <v>0.81444850417018277</v>
      </c>
      <c r="T201" s="11">
        <f t="shared" si="94"/>
        <v>0.62979454848020411</v>
      </c>
      <c r="U201" s="11">
        <f t="shared" si="94"/>
        <v>0.75500390374498483</v>
      </c>
      <c r="V201" s="11">
        <f t="shared" si="94"/>
        <v>0.75506377388455437</v>
      </c>
      <c r="W201" s="11">
        <f t="shared" si="94"/>
        <v>0.65659045741258659</v>
      </c>
    </row>
    <row r="202" spans="2:26" outlineLevel="1" x14ac:dyDescent="0.2">
      <c r="B202" s="4" t="s">
        <v>21</v>
      </c>
      <c r="C202" s="11">
        <f t="shared" ref="C202:W202" si="95">IFERROR(C189/C196,0)</f>
        <v>0</v>
      </c>
      <c r="D202" s="11">
        <f t="shared" si="95"/>
        <v>0</v>
      </c>
      <c r="E202" s="11">
        <f t="shared" si="95"/>
        <v>0</v>
      </c>
      <c r="F202" s="11">
        <f t="shared" si="95"/>
        <v>0</v>
      </c>
      <c r="G202" s="11">
        <f t="shared" si="95"/>
        <v>0</v>
      </c>
      <c r="H202" s="11">
        <f t="shared" si="95"/>
        <v>0</v>
      </c>
      <c r="I202" s="11">
        <f t="shared" si="95"/>
        <v>0</v>
      </c>
      <c r="J202" s="11">
        <f t="shared" si="95"/>
        <v>0</v>
      </c>
      <c r="K202" s="11">
        <f t="shared" si="95"/>
        <v>0</v>
      </c>
      <c r="L202" s="11">
        <f t="shared" si="95"/>
        <v>0</v>
      </c>
      <c r="M202" s="11">
        <f t="shared" si="95"/>
        <v>0</v>
      </c>
      <c r="N202" s="11">
        <f t="shared" si="95"/>
        <v>0</v>
      </c>
      <c r="O202" s="11">
        <f t="shared" si="95"/>
        <v>0</v>
      </c>
      <c r="P202" s="11">
        <f t="shared" si="95"/>
        <v>0</v>
      </c>
      <c r="Q202" s="11">
        <f t="shared" si="95"/>
        <v>0</v>
      </c>
      <c r="R202" s="11">
        <f t="shared" si="95"/>
        <v>0</v>
      </c>
      <c r="S202" s="11">
        <f t="shared" si="95"/>
        <v>0</v>
      </c>
      <c r="T202" s="11">
        <f t="shared" si="95"/>
        <v>0</v>
      </c>
      <c r="U202" s="11">
        <f t="shared" si="95"/>
        <v>0</v>
      </c>
      <c r="V202" s="11">
        <f t="shared" si="95"/>
        <v>0</v>
      </c>
      <c r="W202" s="11">
        <f t="shared" si="95"/>
        <v>0</v>
      </c>
    </row>
    <row r="203" spans="2:26" outlineLevel="1" x14ac:dyDescent="0.2">
      <c r="B203" s="4" t="s">
        <v>20</v>
      </c>
      <c r="C203" s="11">
        <f t="shared" ref="C203:W203" si="96">IFERROR(C190/C196,0)</f>
        <v>0.12311282016118616</v>
      </c>
      <c r="D203" s="11">
        <f t="shared" si="96"/>
        <v>3.8176740400830696E-2</v>
      </c>
      <c r="E203" s="11">
        <f t="shared" si="96"/>
        <v>2.4809267888334059E-2</v>
      </c>
      <c r="F203" s="11">
        <f t="shared" si="96"/>
        <v>4.9064141896216412E-2</v>
      </c>
      <c r="G203" s="11">
        <f t="shared" si="96"/>
        <v>6.3412230457616001E-2</v>
      </c>
      <c r="H203" s="11">
        <f t="shared" si="96"/>
        <v>2.0507003097469577E-2</v>
      </c>
      <c r="I203" s="11">
        <f t="shared" si="96"/>
        <v>3.9728511390636198E-2</v>
      </c>
      <c r="J203" s="11">
        <f t="shared" si="96"/>
        <v>5.9505924679732286E-2</v>
      </c>
      <c r="K203" s="11">
        <f t="shared" si="96"/>
        <v>2.4099779507903245E-2</v>
      </c>
      <c r="L203" s="11">
        <f t="shared" si="96"/>
        <v>3.4504449503899047E-2</v>
      </c>
      <c r="M203" s="11">
        <f t="shared" si="96"/>
        <v>2.9875572633561165E-2</v>
      </c>
      <c r="N203" s="11">
        <f t="shared" si="96"/>
        <v>3.4179470746343026E-2</v>
      </c>
      <c r="O203" s="11">
        <f t="shared" si="96"/>
        <v>4.8626764927972958E-2</v>
      </c>
      <c r="P203" s="11">
        <f t="shared" si="96"/>
        <v>5.2821705366600982E-2</v>
      </c>
      <c r="Q203" s="11">
        <f t="shared" si="96"/>
        <v>7.778315335734072E-2</v>
      </c>
      <c r="R203" s="11">
        <f t="shared" si="96"/>
        <v>7.9174271600076909E-2</v>
      </c>
      <c r="S203" s="11">
        <f t="shared" si="96"/>
        <v>8.4789690565500439E-2</v>
      </c>
      <c r="T203" s="11">
        <f t="shared" si="96"/>
        <v>0.12890223370855999</v>
      </c>
      <c r="U203" s="11">
        <f t="shared" si="96"/>
        <v>8.0572493283678395E-2</v>
      </c>
      <c r="V203" s="11">
        <f t="shared" si="96"/>
        <v>9.1195202491520286E-2</v>
      </c>
      <c r="W203" s="11">
        <f t="shared" si="96"/>
        <v>0.10289144190032104</v>
      </c>
    </row>
    <row r="204" spans="2:26" outlineLevel="1" x14ac:dyDescent="0.2">
      <c r="B204" s="4" t="s">
        <v>0</v>
      </c>
      <c r="C204" s="11">
        <f t="shared" ref="C204:W204" si="97">IFERROR(C191/C196,0)</f>
        <v>0</v>
      </c>
      <c r="D204" s="11">
        <f t="shared" si="97"/>
        <v>0</v>
      </c>
      <c r="E204" s="11">
        <f t="shared" si="97"/>
        <v>0</v>
      </c>
      <c r="F204" s="11">
        <f t="shared" si="97"/>
        <v>0</v>
      </c>
      <c r="G204" s="11">
        <f t="shared" si="97"/>
        <v>0</v>
      </c>
      <c r="H204" s="11">
        <f t="shared" si="97"/>
        <v>9.653472708796821E-5</v>
      </c>
      <c r="I204" s="11">
        <f t="shared" si="97"/>
        <v>1.9324902625625189E-4</v>
      </c>
      <c r="J204" s="11">
        <f t="shared" si="97"/>
        <v>1.3153735789144035E-3</v>
      </c>
      <c r="K204" s="11">
        <f t="shared" si="97"/>
        <v>5.952019799616889E-4</v>
      </c>
      <c r="L204" s="11">
        <f t="shared" si="97"/>
        <v>9.3807590029454184E-4</v>
      </c>
      <c r="M204" s="11">
        <f t="shared" si="97"/>
        <v>9.7355255057018236E-4</v>
      </c>
      <c r="N204" s="11">
        <f t="shared" si="97"/>
        <v>1.6678511243778539E-3</v>
      </c>
      <c r="O204" s="11">
        <f t="shared" si="97"/>
        <v>2.4821926731963132E-3</v>
      </c>
      <c r="P204" s="11">
        <f t="shared" si="97"/>
        <v>2.4154726280065588E-3</v>
      </c>
      <c r="Q204" s="11">
        <f t="shared" si="97"/>
        <v>3.8369721770064478E-3</v>
      </c>
      <c r="R204" s="11">
        <f t="shared" si="97"/>
        <v>0</v>
      </c>
      <c r="S204" s="11">
        <f t="shared" si="97"/>
        <v>0</v>
      </c>
      <c r="T204" s="11">
        <f t="shared" si="97"/>
        <v>0</v>
      </c>
      <c r="U204" s="11">
        <f t="shared" si="97"/>
        <v>0</v>
      </c>
      <c r="V204" s="11">
        <f t="shared" si="97"/>
        <v>0</v>
      </c>
      <c r="W204" s="11">
        <f t="shared" si="97"/>
        <v>0</v>
      </c>
    </row>
    <row r="205" spans="2:26" outlineLevel="1" x14ac:dyDescent="0.2">
      <c r="B205" s="4" t="s">
        <v>22</v>
      </c>
      <c r="C205" s="11">
        <f t="shared" ref="C205:W205" si="98">IFERROR(C192/C196,0)</f>
        <v>0</v>
      </c>
      <c r="D205" s="11">
        <f t="shared" si="98"/>
        <v>0</v>
      </c>
      <c r="E205" s="11">
        <f t="shared" si="98"/>
        <v>0</v>
      </c>
      <c r="F205" s="11">
        <f t="shared" si="98"/>
        <v>0</v>
      </c>
      <c r="G205" s="11">
        <f t="shared" si="98"/>
        <v>0</v>
      </c>
      <c r="H205" s="11">
        <f t="shared" si="98"/>
        <v>0</v>
      </c>
      <c r="I205" s="11">
        <f t="shared" si="98"/>
        <v>0</v>
      </c>
      <c r="J205" s="11">
        <f t="shared" si="98"/>
        <v>0</v>
      </c>
      <c r="K205" s="11">
        <f t="shared" si="98"/>
        <v>0</v>
      </c>
      <c r="L205" s="11">
        <f t="shared" si="98"/>
        <v>0</v>
      </c>
      <c r="M205" s="11">
        <f t="shared" si="98"/>
        <v>0</v>
      </c>
      <c r="N205" s="11">
        <f t="shared" si="98"/>
        <v>0</v>
      </c>
      <c r="O205" s="11">
        <f t="shared" si="98"/>
        <v>0</v>
      </c>
      <c r="P205" s="11">
        <f t="shared" si="98"/>
        <v>0</v>
      </c>
      <c r="Q205" s="11">
        <f t="shared" si="98"/>
        <v>0</v>
      </c>
      <c r="R205" s="11">
        <f t="shared" si="98"/>
        <v>0</v>
      </c>
      <c r="S205" s="11">
        <f t="shared" si="98"/>
        <v>0</v>
      </c>
      <c r="T205" s="11">
        <f t="shared" si="98"/>
        <v>0</v>
      </c>
      <c r="U205" s="11">
        <f t="shared" si="98"/>
        <v>0</v>
      </c>
      <c r="V205" s="11">
        <f t="shared" si="98"/>
        <v>0</v>
      </c>
      <c r="W205" s="11">
        <f t="shared" si="98"/>
        <v>0</v>
      </c>
    </row>
    <row r="206" spans="2:26" outlineLevel="1" x14ac:dyDescent="0.2">
      <c r="B206" s="4" t="s">
        <v>23</v>
      </c>
      <c r="C206" s="11">
        <f t="shared" ref="C206:W206" si="99">IFERROR(C193/C196,0)</f>
        <v>1.5957509467689673E-2</v>
      </c>
      <c r="D206" s="11">
        <f t="shared" si="99"/>
        <v>1.8071960895566293E-2</v>
      </c>
      <c r="E206" s="11">
        <f t="shared" si="99"/>
        <v>1.214939336831585E-2</v>
      </c>
      <c r="F206" s="11">
        <f t="shared" si="99"/>
        <v>3.9063031413991882E-3</v>
      </c>
      <c r="G206" s="11">
        <f t="shared" si="99"/>
        <v>3.7390888703424711E-3</v>
      </c>
      <c r="H206" s="11">
        <f t="shared" si="99"/>
        <v>0</v>
      </c>
      <c r="I206" s="11">
        <f t="shared" si="99"/>
        <v>0</v>
      </c>
      <c r="J206" s="11">
        <f t="shared" si="99"/>
        <v>0</v>
      </c>
      <c r="K206" s="11">
        <f t="shared" si="99"/>
        <v>0</v>
      </c>
      <c r="L206" s="11">
        <f t="shared" si="99"/>
        <v>1.5866615236592319E-2</v>
      </c>
      <c r="M206" s="11">
        <f t="shared" si="99"/>
        <v>4.6868279599255125E-3</v>
      </c>
      <c r="N206" s="11">
        <f t="shared" si="99"/>
        <v>0</v>
      </c>
      <c r="O206" s="11">
        <f t="shared" si="99"/>
        <v>2.3674813652756381E-3</v>
      </c>
      <c r="P206" s="11">
        <f t="shared" si="99"/>
        <v>2.9630009175349845E-3</v>
      </c>
      <c r="Q206" s="11">
        <f t="shared" si="99"/>
        <v>1.8699469883116895E-2</v>
      </c>
      <c r="R206" s="11">
        <f t="shared" si="99"/>
        <v>7.6264604762986521E-2</v>
      </c>
      <c r="S206" s="11">
        <f t="shared" si="99"/>
        <v>0.10076180526431666</v>
      </c>
      <c r="T206" s="11">
        <f t="shared" si="99"/>
        <v>0.24130321781123587</v>
      </c>
      <c r="U206" s="11">
        <f t="shared" si="99"/>
        <v>0.16442360297133682</v>
      </c>
      <c r="V206" s="11">
        <f t="shared" si="99"/>
        <v>0.15374102362392544</v>
      </c>
      <c r="W206" s="11">
        <f t="shared" si="99"/>
        <v>0.24051810068709231</v>
      </c>
    </row>
    <row r="207" spans="2:26" outlineLevel="1" x14ac:dyDescent="0.2">
      <c r="B207" s="4" t="s">
        <v>17</v>
      </c>
      <c r="C207" s="11">
        <f t="shared" ref="C207:W207" si="100">IFERROR(C194/C196,0)</f>
        <v>0</v>
      </c>
      <c r="D207" s="11">
        <f t="shared" si="100"/>
        <v>0</v>
      </c>
      <c r="E207" s="11">
        <f t="shared" si="100"/>
        <v>0</v>
      </c>
      <c r="F207" s="11">
        <f t="shared" si="100"/>
        <v>0</v>
      </c>
      <c r="G207" s="11">
        <f t="shared" si="100"/>
        <v>0</v>
      </c>
      <c r="H207" s="11">
        <f t="shared" si="100"/>
        <v>0</v>
      </c>
      <c r="I207" s="11">
        <f t="shared" si="100"/>
        <v>0</v>
      </c>
      <c r="J207" s="11">
        <f t="shared" si="100"/>
        <v>0</v>
      </c>
      <c r="K207" s="11">
        <f t="shared" si="100"/>
        <v>0</v>
      </c>
      <c r="L207" s="11">
        <f t="shared" si="100"/>
        <v>0</v>
      </c>
      <c r="M207" s="11">
        <f t="shared" si="100"/>
        <v>0</v>
      </c>
      <c r="N207" s="11">
        <f t="shared" si="100"/>
        <v>0</v>
      </c>
      <c r="O207" s="11">
        <f t="shared" si="100"/>
        <v>0</v>
      </c>
      <c r="P207" s="11">
        <f t="shared" si="100"/>
        <v>0</v>
      </c>
      <c r="Q207" s="11">
        <f t="shared" si="100"/>
        <v>0</v>
      </c>
      <c r="R207" s="11">
        <f t="shared" si="100"/>
        <v>0</v>
      </c>
      <c r="S207" s="11">
        <f t="shared" si="100"/>
        <v>0</v>
      </c>
      <c r="T207" s="11">
        <f t="shared" si="100"/>
        <v>0</v>
      </c>
      <c r="U207" s="11">
        <f t="shared" si="100"/>
        <v>0</v>
      </c>
      <c r="V207" s="11">
        <f t="shared" si="100"/>
        <v>0</v>
      </c>
      <c r="W207" s="11">
        <f t="shared" si="100"/>
        <v>0</v>
      </c>
    </row>
    <row r="208" spans="2:26" outlineLevel="1" x14ac:dyDescent="0.2">
      <c r="B208" s="4" t="s">
        <v>1</v>
      </c>
      <c r="C208" s="11">
        <f t="shared" ref="C208:W208" si="101">IFERROR(C195/C196,0)</f>
        <v>0</v>
      </c>
      <c r="D208" s="11">
        <f t="shared" si="101"/>
        <v>0</v>
      </c>
      <c r="E208" s="11">
        <f t="shared" si="101"/>
        <v>0</v>
      </c>
      <c r="F208" s="11">
        <f t="shared" si="101"/>
        <v>0</v>
      </c>
      <c r="G208" s="11">
        <f t="shared" si="101"/>
        <v>0</v>
      </c>
      <c r="H208" s="11">
        <f t="shared" si="101"/>
        <v>0</v>
      </c>
      <c r="I208" s="11">
        <f t="shared" si="101"/>
        <v>0</v>
      </c>
      <c r="J208" s="11">
        <f t="shared" si="101"/>
        <v>0</v>
      </c>
      <c r="K208" s="11">
        <f t="shared" si="101"/>
        <v>0</v>
      </c>
      <c r="L208" s="11">
        <f t="shared" si="101"/>
        <v>0</v>
      </c>
      <c r="M208" s="11">
        <f t="shared" si="101"/>
        <v>0</v>
      </c>
      <c r="N208" s="11">
        <f t="shared" si="101"/>
        <v>0</v>
      </c>
      <c r="O208" s="11">
        <f t="shared" si="101"/>
        <v>0</v>
      </c>
      <c r="P208" s="11">
        <f t="shared" si="101"/>
        <v>0</v>
      </c>
      <c r="Q208" s="11">
        <f t="shared" si="101"/>
        <v>0</v>
      </c>
      <c r="R208" s="11">
        <f t="shared" si="101"/>
        <v>0</v>
      </c>
      <c r="S208" s="11">
        <f t="shared" si="101"/>
        <v>0</v>
      </c>
      <c r="T208" s="11">
        <f t="shared" si="101"/>
        <v>0</v>
      </c>
      <c r="U208" s="11">
        <f t="shared" si="101"/>
        <v>0</v>
      </c>
      <c r="V208" s="11">
        <f t="shared" si="101"/>
        <v>0</v>
      </c>
      <c r="W208" s="11">
        <f t="shared" si="101"/>
        <v>0</v>
      </c>
    </row>
    <row r="211" spans="1:28" s="33" customFormat="1" x14ac:dyDescent="0.2">
      <c r="A211" s="32" t="s">
        <v>85</v>
      </c>
      <c r="Z211" s="34"/>
    </row>
    <row r="212" spans="1:28" outlineLevel="1" x14ac:dyDescent="0.2">
      <c r="B212" s="20" t="s">
        <v>88</v>
      </c>
      <c r="C212" s="5">
        <f>[1]Passenger1!C$37</f>
        <v>14591.559929999999</v>
      </c>
      <c r="D212" s="5">
        <f>[1]Passenger1!D$37</f>
        <v>15917.711031000001</v>
      </c>
      <c r="E212" s="5">
        <f>[1]Passenger1!E$37</f>
        <v>18637.335126000002</v>
      </c>
      <c r="F212" s="5">
        <f>[1]Passenger1!F$37</f>
        <v>19266.936358999999</v>
      </c>
      <c r="G212" s="5">
        <f>[1]Passenger1!G$37</f>
        <v>18908.807411999998</v>
      </c>
      <c r="H212" s="5">
        <f>[1]Passenger1!H$37</f>
        <v>20840.837533999998</v>
      </c>
      <c r="I212" s="5">
        <f>[1]Passenger1!I$37</f>
        <v>21199.291406</v>
      </c>
      <c r="J212" s="5">
        <f>[1]Passenger1!J$37</f>
        <v>18728.153077999999</v>
      </c>
      <c r="K212" s="5">
        <f>[1]Passenger1!K$37</f>
        <v>19930.405091000001</v>
      </c>
      <c r="L212" s="5">
        <f>[1]Passenger1!L$37</f>
        <v>21616.217629999999</v>
      </c>
      <c r="M212" s="5">
        <f>[1]Passenger1!M$37</f>
        <v>23583.582764999999</v>
      </c>
      <c r="N212" s="5">
        <f>[1]Passenger1!N$37</f>
        <v>26734.688356999999</v>
      </c>
      <c r="O212" s="5">
        <f>[1]Passenger1!O$37</f>
        <v>25299.960234999999</v>
      </c>
      <c r="P212" s="5">
        <f>[1]Passenger1!P$37</f>
        <v>25111.832183999999</v>
      </c>
      <c r="Q212" s="5">
        <f>[1]Passenger1!Q$37</f>
        <v>24039.116838000002</v>
      </c>
      <c r="R212" s="5">
        <f>[1]Passenger1!R$37</f>
        <v>23801.307912</v>
      </c>
      <c r="S212" s="5">
        <f>[1]Passenger1!S$37</f>
        <v>19005.206440999998</v>
      </c>
      <c r="T212" s="5">
        <f>[1]Passenger1!T$37</f>
        <v>22736.573939000002</v>
      </c>
      <c r="U212" s="5">
        <f>[1]Passenger1!U$37</f>
        <v>22186.931595999999</v>
      </c>
      <c r="V212" s="5">
        <f>[1]Passenger1!V$37</f>
        <v>22806.909497000001</v>
      </c>
      <c r="W212" s="5">
        <f>[1]Passenger1!W$37</f>
        <v>22478.705022999999</v>
      </c>
      <c r="Z212" s="21" t="s">
        <v>26</v>
      </c>
      <c r="AB212"/>
    </row>
    <row r="213" spans="1:28" outlineLevel="1" x14ac:dyDescent="0.2">
      <c r="B213" s="7" t="s">
        <v>89</v>
      </c>
      <c r="C213" s="5"/>
      <c r="D213" s="5"/>
      <c r="E213" s="5"/>
      <c r="F213" s="5"/>
      <c r="G213" s="5"/>
      <c r="H213" s="5"/>
      <c r="I213" s="5"/>
      <c r="J213" s="5"/>
      <c r="K213" s="5"/>
      <c r="L213" s="5"/>
      <c r="M213" s="5"/>
      <c r="N213" s="5"/>
      <c r="O213" s="5"/>
      <c r="P213" s="5"/>
      <c r="Q213" s="5"/>
      <c r="R213" s="5"/>
      <c r="S213" s="5"/>
      <c r="T213" s="5"/>
      <c r="U213" s="5"/>
      <c r="V213" s="5"/>
      <c r="W213" s="5"/>
      <c r="Z213" s="21" t="s">
        <v>26</v>
      </c>
      <c r="AB213"/>
    </row>
    <row r="214" spans="1:28" outlineLevel="1" x14ac:dyDescent="0.2">
      <c r="B214" s="7" t="s">
        <v>25</v>
      </c>
      <c r="C214" s="5">
        <f>[1]Passenger4!C$40</f>
        <v>23.425000000000001</v>
      </c>
      <c r="D214" s="5">
        <f>[1]Passenger4!D$40</f>
        <v>23.218</v>
      </c>
      <c r="E214" s="5">
        <f>[1]Passenger4!E$40</f>
        <v>24.792999999999999</v>
      </c>
      <c r="F214" s="5">
        <f>[1]Passenger4!F$40</f>
        <v>24.105</v>
      </c>
      <c r="G214" s="5">
        <f>[1]Passenger4!G$40</f>
        <v>23.504999999999999</v>
      </c>
      <c r="H214" s="5">
        <f>[1]Passenger4!H$40</f>
        <v>24.016999999999999</v>
      </c>
      <c r="I214" s="5">
        <f>[1]Passenger4!I$40</f>
        <v>22.989000000000001</v>
      </c>
      <c r="J214" s="5">
        <f>[1]Passenger4!J$40</f>
        <v>25.876999999999999</v>
      </c>
      <c r="K214" s="5">
        <f>[1]Passenger4!K$40</f>
        <v>27.065999999999999</v>
      </c>
      <c r="L214" s="5">
        <f>[1]Passenger4!L$40</f>
        <v>28.074999999999999</v>
      </c>
      <c r="M214" s="5">
        <f>[1]Passenger4!M$40</f>
        <v>28.2</v>
      </c>
      <c r="N214" s="5">
        <f>[1]Passenger4!N$40</f>
        <v>28.788</v>
      </c>
      <c r="O214" s="5">
        <f>[1]Passenger4!O$40</f>
        <v>29.454000000000001</v>
      </c>
      <c r="P214" s="5">
        <f>[1]Passenger4!P$40</f>
        <v>29.018999999999998</v>
      </c>
      <c r="Q214" s="5">
        <f>[1]Passenger4!Q$40</f>
        <v>28.213999999999999</v>
      </c>
      <c r="R214" s="5">
        <f>[1]Passenger4!R$40</f>
        <v>30.954999999999998</v>
      </c>
      <c r="S214" s="5">
        <f>[1]Passenger4!S$40</f>
        <v>29.097999999999999</v>
      </c>
      <c r="T214" s="5">
        <f>[1]Passenger4!T$40</f>
        <v>29.524000000000001</v>
      </c>
      <c r="U214" s="5">
        <f>[1]Passenger4!U$40</f>
        <v>31.895</v>
      </c>
      <c r="V214" s="5">
        <f>[1]Passenger4!V$40</f>
        <v>32.052</v>
      </c>
      <c r="W214" s="5">
        <f>[1]Passenger4!W$40</f>
        <v>31.324999999999999</v>
      </c>
      <c r="Z214" s="21" t="s">
        <v>26</v>
      </c>
      <c r="AB214"/>
    </row>
    <row r="215" spans="1:28" outlineLevel="1" x14ac:dyDescent="0.2">
      <c r="B215" s="7" t="s">
        <v>30</v>
      </c>
      <c r="C215" s="5">
        <f>[1]Passenger4!C$44</f>
        <v>55666.259151999999</v>
      </c>
      <c r="D215" s="5">
        <f>[1]Passenger4!D$44</f>
        <v>60724.209161999999</v>
      </c>
      <c r="E215" s="5">
        <f>[1]Passenger4!E$44</f>
        <v>65998.035730999996</v>
      </c>
      <c r="F215" s="5">
        <f>[1]Passenger4!F$44</f>
        <v>69624.748431</v>
      </c>
      <c r="G215" s="5">
        <f>[1]Passenger4!G$44</f>
        <v>69469.684039</v>
      </c>
      <c r="H215" s="5">
        <f>[1]Passenger4!H$44</f>
        <v>74293.970188000007</v>
      </c>
      <c r="I215" s="5">
        <f>[1]Passenger4!I$44</f>
        <v>78280.929537000004</v>
      </c>
      <c r="J215" s="5">
        <f>[1]Passenger4!J$44</f>
        <v>60920.657797</v>
      </c>
      <c r="K215" s="5">
        <f>[1]Passenger4!K$44</f>
        <v>61466.039457999999</v>
      </c>
      <c r="L215" s="5">
        <f>[1]Passenger4!L$44</f>
        <v>63737.203534</v>
      </c>
      <c r="M215" s="5">
        <f>[1]Passenger4!M$44</f>
        <v>68661.515696000002</v>
      </c>
      <c r="N215" s="5">
        <f>[1]Passenger4!N$44</f>
        <v>75563.444912999999</v>
      </c>
      <c r="O215" s="5">
        <f>[1]Passenger4!O$44</f>
        <v>69327.294108999995</v>
      </c>
      <c r="P215" s="5">
        <f>[1]Passenger4!P$44</f>
        <v>69843.284006000002</v>
      </c>
      <c r="Q215" s="5">
        <f>[1]Passenger4!Q$44</f>
        <v>68767.389756999997</v>
      </c>
      <c r="R215" s="5">
        <f>[1]Passenger4!R$44</f>
        <v>62058.133313999999</v>
      </c>
      <c r="S215" s="5">
        <f>[1]Passenger4!S$44</f>
        <v>52715.477591000003</v>
      </c>
      <c r="T215" s="5">
        <f>[1]Passenger4!T$44</f>
        <v>62155.350608000001</v>
      </c>
      <c r="U215" s="5">
        <f>[1]Passenger4!U$44</f>
        <v>56143.997500999998</v>
      </c>
      <c r="V215" s="5">
        <f>[1]Passenger4!V$44</f>
        <v>57430.156366000003</v>
      </c>
      <c r="W215" s="5">
        <f>[1]Passenger4!W$44</f>
        <v>57917.379302000001</v>
      </c>
      <c r="Z215" s="21" t="s">
        <v>26</v>
      </c>
      <c r="AB215"/>
    </row>
    <row r="216" spans="1:28" outlineLevel="1" x14ac:dyDescent="0.2">
      <c r="B216" s="7" t="s">
        <v>31</v>
      </c>
      <c r="C216" s="5">
        <f t="shared" ref="C216:W216" si="102">C214*C215/1000</f>
        <v>1303.9821206356</v>
      </c>
      <c r="D216" s="5">
        <f t="shared" si="102"/>
        <v>1409.8946883233159</v>
      </c>
      <c r="E216" s="5">
        <f t="shared" si="102"/>
        <v>1636.2892998786829</v>
      </c>
      <c r="F216" s="5">
        <f t="shared" si="102"/>
        <v>1678.3045609292551</v>
      </c>
      <c r="G216" s="5">
        <f t="shared" si="102"/>
        <v>1632.884923336695</v>
      </c>
      <c r="H216" s="5">
        <f t="shared" si="102"/>
        <v>1784.3182820051961</v>
      </c>
      <c r="I216" s="5">
        <f t="shared" si="102"/>
        <v>1799.600289126093</v>
      </c>
      <c r="J216" s="5">
        <f t="shared" si="102"/>
        <v>1576.4438618129689</v>
      </c>
      <c r="K216" s="5">
        <f t="shared" si="102"/>
        <v>1663.639823970228</v>
      </c>
      <c r="L216" s="5">
        <f t="shared" si="102"/>
        <v>1789.4219892170499</v>
      </c>
      <c r="M216" s="5">
        <f t="shared" si="102"/>
        <v>1936.2547426271999</v>
      </c>
      <c r="N216" s="5">
        <f t="shared" si="102"/>
        <v>2175.3204521554439</v>
      </c>
      <c r="O216" s="5">
        <f t="shared" si="102"/>
        <v>2041.966120686486</v>
      </c>
      <c r="P216" s="5">
        <f t="shared" si="102"/>
        <v>2026.782258570114</v>
      </c>
      <c r="Q216" s="5">
        <f t="shared" si="102"/>
        <v>1940.203134603998</v>
      </c>
      <c r="R216" s="5">
        <f t="shared" si="102"/>
        <v>1921.00951673487</v>
      </c>
      <c r="S216" s="5">
        <f t="shared" si="102"/>
        <v>1533.914966942918</v>
      </c>
      <c r="T216" s="5">
        <f t="shared" si="102"/>
        <v>1835.0745713505921</v>
      </c>
      <c r="U216" s="5">
        <f t="shared" si="102"/>
        <v>1790.7128002943948</v>
      </c>
      <c r="V216" s="5">
        <f t="shared" si="102"/>
        <v>1840.7513718430321</v>
      </c>
      <c r="W216" s="5">
        <f t="shared" si="102"/>
        <v>1814.2619066351501</v>
      </c>
    </row>
    <row r="217" spans="1:28" outlineLevel="1" x14ac:dyDescent="0.2">
      <c r="B217" s="7" t="s">
        <v>140</v>
      </c>
      <c r="C217" s="14">
        <f t="shared" ref="C217:W217" si="103">C212/C216</f>
        <v>11.190000000067206</v>
      </c>
      <c r="D217" s="14">
        <f t="shared" si="103"/>
        <v>11.289999999879257</v>
      </c>
      <c r="E217" s="14">
        <f t="shared" si="103"/>
        <v>11.390000000233336</v>
      </c>
      <c r="F217" s="14">
        <f t="shared" si="103"/>
        <v>11.479999999721237</v>
      </c>
      <c r="G217" s="14">
        <f t="shared" si="103"/>
        <v>11.579999999853676</v>
      </c>
      <c r="H217" s="14">
        <f t="shared" si="103"/>
        <v>11.68000000010049</v>
      </c>
      <c r="I217" s="14">
        <f t="shared" si="103"/>
        <v>11.780000000052581</v>
      </c>
      <c r="J217" s="14">
        <f t="shared" si="103"/>
        <v>11.879999999785548</v>
      </c>
      <c r="K217" s="14">
        <f t="shared" si="103"/>
        <v>11.979999999901823</v>
      </c>
      <c r="L217" s="14">
        <f t="shared" si="103"/>
        <v>12.080000000144201</v>
      </c>
      <c r="M217" s="14">
        <f t="shared" si="103"/>
        <v>12.179999999897072</v>
      </c>
      <c r="N217" s="14">
        <f t="shared" si="103"/>
        <v>12.29000000000441</v>
      </c>
      <c r="O217" s="14">
        <f t="shared" si="103"/>
        <v>12.389999999850358</v>
      </c>
      <c r="P217" s="14">
        <f t="shared" si="103"/>
        <v>12.390000000156054</v>
      </c>
      <c r="Q217" s="14">
        <f t="shared" si="103"/>
        <v>12.390000000132185</v>
      </c>
      <c r="R217" s="14">
        <f t="shared" si="103"/>
        <v>12.389999999820386</v>
      </c>
      <c r="S217" s="14">
        <f t="shared" si="103"/>
        <v>12.390000000376322</v>
      </c>
      <c r="T217" s="14">
        <f t="shared" si="103"/>
        <v>12.389999999981562</v>
      </c>
      <c r="U217" s="14">
        <f t="shared" si="103"/>
        <v>12.390000000196819</v>
      </c>
      <c r="V217" s="14">
        <f t="shared" si="103"/>
        <v>12.38999999992657</v>
      </c>
      <c r="W217" s="14">
        <f t="shared" si="103"/>
        <v>12.38999999988452</v>
      </c>
    </row>
    <row r="218" spans="1:28" outlineLevel="1" x14ac:dyDescent="0.2">
      <c r="B218" s="7" t="s">
        <v>90</v>
      </c>
      <c r="C218" s="5">
        <f t="shared" ref="C218:W218" si="104">C215*C217</f>
        <v>622905.43991462106</v>
      </c>
      <c r="D218" s="5">
        <f t="shared" si="104"/>
        <v>685576.32143164799</v>
      </c>
      <c r="E218" s="5">
        <f t="shared" si="104"/>
        <v>751717.62699148967</v>
      </c>
      <c r="F218" s="5">
        <f t="shared" si="104"/>
        <v>799292.1119684712</v>
      </c>
      <c r="G218" s="5">
        <f t="shared" si="104"/>
        <v>804458.94116145489</v>
      </c>
      <c r="H218" s="5">
        <f t="shared" si="104"/>
        <v>867753.57180330588</v>
      </c>
      <c r="I218" s="5">
        <f t="shared" si="104"/>
        <v>922149.3499499762</v>
      </c>
      <c r="J218" s="5">
        <f t="shared" si="104"/>
        <v>723737.41461529548</v>
      </c>
      <c r="K218" s="5">
        <f t="shared" si="104"/>
        <v>736363.15270080545</v>
      </c>
      <c r="L218" s="5">
        <f t="shared" si="104"/>
        <v>769945.41869991098</v>
      </c>
      <c r="M218" s="5">
        <f t="shared" si="104"/>
        <v>836297.26117021288</v>
      </c>
      <c r="N218" s="5">
        <f t="shared" si="104"/>
        <v>928674.73798110324</v>
      </c>
      <c r="O218" s="5">
        <f t="shared" si="104"/>
        <v>858965.17400013574</v>
      </c>
      <c r="P218" s="5">
        <f t="shared" si="104"/>
        <v>865358.28884523932</v>
      </c>
      <c r="Q218" s="5">
        <f t="shared" si="104"/>
        <v>852027.95909831999</v>
      </c>
      <c r="R218" s="5">
        <f t="shared" si="104"/>
        <v>768900.27174931346</v>
      </c>
      <c r="S218" s="5">
        <f t="shared" si="104"/>
        <v>653144.76737232797</v>
      </c>
      <c r="T218" s="5">
        <f t="shared" si="104"/>
        <v>770104.79403197404</v>
      </c>
      <c r="U218" s="5">
        <f t="shared" si="104"/>
        <v>695624.12904844014</v>
      </c>
      <c r="V218" s="5">
        <f t="shared" si="104"/>
        <v>711559.63737052295</v>
      </c>
      <c r="W218" s="5">
        <f t="shared" si="104"/>
        <v>717596.32954509172</v>
      </c>
    </row>
    <row r="219" spans="1:28" outlineLevel="1" x14ac:dyDescent="0.2"/>
    <row r="220" spans="1:28" outlineLevel="1" x14ac:dyDescent="0.2">
      <c r="B220" s="8" t="s">
        <v>14</v>
      </c>
      <c r="C220" s="13"/>
      <c r="H220" s="5"/>
    </row>
    <row r="221" spans="1:28" outlineLevel="1" x14ac:dyDescent="0.2">
      <c r="B221" s="4" t="s">
        <v>18</v>
      </c>
      <c r="C221" s="5">
        <f>IFERROR(INDEX('[1]Table 45'!C$14:C$19,MATCH($B221,'[1]Table 45'!$B$14:$B$19,0))*1000,0)</f>
        <v>0</v>
      </c>
      <c r="D221" s="5">
        <f>IFERROR(INDEX('[1]Table 45'!D$14:D$19,MATCH($B221,'[1]Table 45'!$B$14:$B$19,0))*1000,0)</f>
        <v>0</v>
      </c>
      <c r="E221" s="5">
        <f>IFERROR(INDEX('[1]Table 45'!E$14:E$19,MATCH($B221,'[1]Table 45'!$B$14:$B$19,0))*1000,0)</f>
        <v>0</v>
      </c>
      <c r="F221" s="5">
        <f>IFERROR(INDEX('[1]Table 45'!F$14:F$19,MATCH($B221,'[1]Table 45'!$B$14:$B$19,0))*1000,0)</f>
        <v>0</v>
      </c>
      <c r="G221" s="5">
        <f>IFERROR(INDEX('[1]Table 45'!G$14:G$19,MATCH($B221,'[1]Table 45'!$B$14:$B$19,0))*1000,0)</f>
        <v>0</v>
      </c>
      <c r="H221" s="5">
        <f>IFERROR(INDEX('[1]Table 45'!H$14:H$19,MATCH($B221,'[1]Table 45'!$B$14:$B$19,0))*1000,0)</f>
        <v>0</v>
      </c>
      <c r="I221" s="5">
        <f>IFERROR(INDEX('[1]Table 45'!I$14:I$19,MATCH($B221,'[1]Table 45'!$B$14:$B$19,0))*1000,0)</f>
        <v>0</v>
      </c>
      <c r="J221" s="5">
        <f>IFERROR(INDEX('[1]Table 45'!J$14:J$19,MATCH($B221,'[1]Table 45'!$B$14:$B$19,0))*1000,0)</f>
        <v>0</v>
      </c>
      <c r="K221" s="5">
        <f>IFERROR(INDEX('[1]Table 45'!K$14:K$19,MATCH($B221,'[1]Table 45'!$B$14:$B$19,0))*1000,0)</f>
        <v>0</v>
      </c>
      <c r="L221" s="5">
        <f>IFERROR(INDEX('[1]Table 45'!L$14:L$19,MATCH($B221,'[1]Table 45'!$B$14:$B$19,0))*1000,0)</f>
        <v>0</v>
      </c>
      <c r="M221" s="5">
        <f>IFERROR(INDEX('[1]Table 45'!M$14:M$19,MATCH($B221,'[1]Table 45'!$B$14:$B$19,0))*1000,0)</f>
        <v>0</v>
      </c>
      <c r="N221" s="5">
        <f>IFERROR(INDEX('[1]Table 45'!N$14:N$19,MATCH($B221,'[1]Table 45'!$B$14:$B$19,0))*1000,0)</f>
        <v>0</v>
      </c>
      <c r="O221" s="5">
        <f>IFERROR(INDEX('[1]Table 45'!O$14:O$19,MATCH($B221,'[1]Table 45'!$B$14:$B$19,0))*1000,0)</f>
        <v>0</v>
      </c>
      <c r="P221" s="5">
        <f>IFERROR(INDEX('[1]Table 45'!P$14:P$19,MATCH($B221,'[1]Table 45'!$B$14:$B$19,0))*1000,0)</f>
        <v>0</v>
      </c>
      <c r="Q221" s="5">
        <f>IFERROR(INDEX('[1]Table 45'!Q$14:Q$19,MATCH($B221,'[1]Table 45'!$B$14:$B$19,0))*1000,0)</f>
        <v>0</v>
      </c>
      <c r="R221" s="5">
        <f>IFERROR(INDEX('[1]Table 45'!R$14:R$19,MATCH($B221,'[1]Table 45'!$B$14:$B$19,0))*1000,0)</f>
        <v>0</v>
      </c>
      <c r="S221" s="5">
        <f>IFERROR(INDEX('[1]Table 45'!S$14:S$19,MATCH($B221,'[1]Table 45'!$B$14:$B$19,0))*1000,0)</f>
        <v>0</v>
      </c>
      <c r="T221" s="5">
        <f>IFERROR(INDEX('[1]Table 45'!T$14:T$19,MATCH($B221,'[1]Table 45'!$B$14:$B$19,0))*1000,0)</f>
        <v>0</v>
      </c>
      <c r="U221" s="5">
        <f>IFERROR(INDEX('[1]Table 45'!U$14:U$19,MATCH($B221,'[1]Table 45'!$B$14:$B$19,0))*1000,0)</f>
        <v>0</v>
      </c>
      <c r="V221" s="5">
        <f>IFERROR(INDEX('[1]Table 45'!V$14:V$19,MATCH($B221,'[1]Table 45'!$B$14:$B$19,0))*1000,0)</f>
        <v>0</v>
      </c>
      <c r="W221" s="5">
        <f>IFERROR(INDEX('[1]Table 45'!W$14:W$19,MATCH($B221,'[1]Table 45'!$B$14:$B$19,0))*1000,0)</f>
        <v>0</v>
      </c>
      <c r="Z221" s="21" t="s">
        <v>26</v>
      </c>
    </row>
    <row r="222" spans="1:28" outlineLevel="1" x14ac:dyDescent="0.2">
      <c r="B222" s="4" t="s">
        <v>19</v>
      </c>
      <c r="C222" s="5">
        <f>IFERROR(INDEX('[1]Table 45'!C$14:C$19,MATCH($B222,'[1]Table 45'!$B$14:$B$19,0))*1000,0)</f>
        <v>0</v>
      </c>
      <c r="D222" s="5">
        <f>IFERROR(INDEX('[1]Table 45'!D$14:D$19,MATCH($B222,'[1]Table 45'!$B$14:$B$19,0))*1000,0)</f>
        <v>0</v>
      </c>
      <c r="E222" s="5">
        <f>IFERROR(INDEX('[1]Table 45'!E$14:E$19,MATCH($B222,'[1]Table 45'!$B$14:$B$19,0))*1000,0)</f>
        <v>0</v>
      </c>
      <c r="F222" s="5">
        <f>IFERROR(INDEX('[1]Table 45'!F$14:F$19,MATCH($B222,'[1]Table 45'!$B$14:$B$19,0))*1000,0)</f>
        <v>0</v>
      </c>
      <c r="G222" s="5">
        <f>IFERROR(INDEX('[1]Table 45'!G$14:G$19,MATCH($B222,'[1]Table 45'!$B$14:$B$19,0))*1000,0)</f>
        <v>0</v>
      </c>
      <c r="H222" s="5">
        <f>IFERROR(INDEX('[1]Table 45'!H$14:H$19,MATCH($B222,'[1]Table 45'!$B$14:$B$19,0))*1000,0)</f>
        <v>0</v>
      </c>
      <c r="I222" s="5">
        <f>IFERROR(INDEX('[1]Table 45'!I$14:I$19,MATCH($B222,'[1]Table 45'!$B$14:$B$19,0))*1000,0)</f>
        <v>0</v>
      </c>
      <c r="J222" s="5">
        <f>IFERROR(INDEX('[1]Table 45'!J$14:J$19,MATCH($B222,'[1]Table 45'!$B$14:$B$19,0))*1000,0)</f>
        <v>0</v>
      </c>
      <c r="K222" s="5">
        <f>IFERROR(INDEX('[1]Table 45'!K$14:K$19,MATCH($B222,'[1]Table 45'!$B$14:$B$19,0))*1000,0)</f>
        <v>0</v>
      </c>
      <c r="L222" s="5">
        <f>IFERROR(INDEX('[1]Table 45'!L$14:L$19,MATCH($B222,'[1]Table 45'!$B$14:$B$19,0))*1000,0)</f>
        <v>0</v>
      </c>
      <c r="M222" s="5">
        <f>IFERROR(INDEX('[1]Table 45'!M$14:M$19,MATCH($B222,'[1]Table 45'!$B$14:$B$19,0))*1000,0)</f>
        <v>0</v>
      </c>
      <c r="N222" s="5">
        <f>IFERROR(INDEX('[1]Table 45'!N$14:N$19,MATCH($B222,'[1]Table 45'!$B$14:$B$19,0))*1000,0)</f>
        <v>0</v>
      </c>
      <c r="O222" s="5">
        <f>IFERROR(INDEX('[1]Table 45'!O$14:O$19,MATCH($B222,'[1]Table 45'!$B$14:$B$19,0))*1000,0)</f>
        <v>0</v>
      </c>
      <c r="P222" s="5">
        <f>IFERROR(INDEX('[1]Table 45'!P$14:P$19,MATCH($B222,'[1]Table 45'!$B$14:$B$19,0))*1000,0)</f>
        <v>0</v>
      </c>
      <c r="Q222" s="5">
        <f>IFERROR(INDEX('[1]Table 45'!Q$14:Q$19,MATCH($B222,'[1]Table 45'!$B$14:$B$19,0))*1000,0)</f>
        <v>0</v>
      </c>
      <c r="R222" s="5">
        <f>IFERROR(INDEX('[1]Table 45'!R$14:R$19,MATCH($B222,'[1]Table 45'!$B$14:$B$19,0))*1000,0)</f>
        <v>0</v>
      </c>
      <c r="S222" s="5">
        <f>IFERROR(INDEX('[1]Table 45'!S$14:S$19,MATCH($B222,'[1]Table 45'!$B$14:$B$19,0))*1000,0)</f>
        <v>0</v>
      </c>
      <c r="T222" s="5">
        <f>IFERROR(INDEX('[1]Table 45'!T$14:T$19,MATCH($B222,'[1]Table 45'!$B$14:$B$19,0))*1000,0)</f>
        <v>0</v>
      </c>
      <c r="U222" s="5">
        <f>IFERROR(INDEX('[1]Table 45'!U$14:U$19,MATCH($B222,'[1]Table 45'!$B$14:$B$19,0))*1000,0)</f>
        <v>0</v>
      </c>
      <c r="V222" s="5">
        <f>IFERROR(INDEX('[1]Table 45'!V$14:V$19,MATCH($B222,'[1]Table 45'!$B$14:$B$19,0))*1000,0)</f>
        <v>0</v>
      </c>
      <c r="W222" s="5">
        <f>IFERROR(INDEX('[1]Table 45'!W$14:W$19,MATCH($B222,'[1]Table 45'!$B$14:$B$19,0))*1000,0)</f>
        <v>0</v>
      </c>
      <c r="Z222" s="21" t="s">
        <v>26</v>
      </c>
    </row>
    <row r="223" spans="1:28" outlineLevel="1" x14ac:dyDescent="0.2">
      <c r="B223" s="4" t="s">
        <v>16</v>
      </c>
      <c r="C223" s="5">
        <f>IFERROR(INDEX('[1]Table 45'!C$14:C$19,MATCH($B223,'[1]Table 45'!$B$14:$B$19,0))*1000,0)</f>
        <v>24220.888999999999</v>
      </c>
      <c r="D223" s="5">
        <f>IFERROR(INDEX('[1]Table 45'!D$14:D$19,MATCH($B223,'[1]Table 45'!$B$14:$B$19,0))*1000,0)</f>
        <v>24024.398999999998</v>
      </c>
      <c r="E223" s="5">
        <f>IFERROR(INDEX('[1]Table 45'!E$14:E$19,MATCH($B223,'[1]Table 45'!$B$14:$B$19,0))*1000,0)</f>
        <v>28588.671000000002</v>
      </c>
      <c r="F223" s="5">
        <f>IFERROR(INDEX('[1]Table 45'!F$14:F$19,MATCH($B223,'[1]Table 45'!$B$14:$B$19,0))*1000,0)</f>
        <v>29437.434000000001</v>
      </c>
      <c r="G223" s="5">
        <f>IFERROR(INDEX('[1]Table 45'!G$14:G$19,MATCH($B223,'[1]Table 45'!$B$14:$B$19,0))*1000,0)</f>
        <v>27495.460999999999</v>
      </c>
      <c r="H223" s="5">
        <f>IFERROR(INDEX('[1]Table 45'!H$14:H$19,MATCH($B223,'[1]Table 45'!$B$14:$B$19,0))*1000,0)</f>
        <v>27890.450999999997</v>
      </c>
      <c r="I223" s="5">
        <f>IFERROR(INDEX('[1]Table 45'!I$14:I$19,MATCH($B223,'[1]Table 45'!$B$14:$B$19,0))*1000,0)</f>
        <v>26478.037</v>
      </c>
      <c r="J223" s="5">
        <f>IFERROR(INDEX('[1]Table 45'!J$14:J$19,MATCH($B223,'[1]Table 45'!$B$14:$B$19,0))*1000,0)</f>
        <v>30302.748</v>
      </c>
      <c r="K223" s="5">
        <f>IFERROR(INDEX('[1]Table 45'!K$14:K$19,MATCH($B223,'[1]Table 45'!$B$14:$B$19,0))*1000,0)</f>
        <v>31200.587</v>
      </c>
      <c r="L223" s="5">
        <f>IFERROR(INDEX('[1]Table 45'!L$14:L$19,MATCH($B223,'[1]Table 45'!$B$14:$B$19,0))*1000,0)</f>
        <v>32348.182000000001</v>
      </c>
      <c r="M223" s="5">
        <f>IFERROR(INDEX('[1]Table 45'!M$14:M$19,MATCH($B223,'[1]Table 45'!$B$14:$B$19,0))*1000,0)</f>
        <v>34974.845000000001</v>
      </c>
      <c r="N223" s="5">
        <f>IFERROR(INDEX('[1]Table 45'!N$14:N$19,MATCH($B223,'[1]Table 45'!$B$14:$B$19,0))*1000,0)</f>
        <v>36984.824999999997</v>
      </c>
      <c r="O223" s="5">
        <f>IFERROR(INDEX('[1]Table 45'!O$14:O$19,MATCH($B223,'[1]Table 45'!$B$14:$B$19,0))*1000,0)</f>
        <v>33496.442000000003</v>
      </c>
      <c r="P223" s="5">
        <f>IFERROR(INDEX('[1]Table 45'!P$14:P$19,MATCH($B223,'[1]Table 45'!$B$14:$B$19,0))*1000,0)</f>
        <v>36984.369999999995</v>
      </c>
      <c r="Q223" s="5">
        <f>IFERROR(INDEX('[1]Table 45'!Q$14:Q$19,MATCH($B223,'[1]Table 45'!$B$14:$B$19,0))*1000,0)</f>
        <v>33329.211000000003</v>
      </c>
      <c r="R223" s="5">
        <f>IFERROR(INDEX('[1]Table 45'!R$14:R$19,MATCH($B223,'[1]Table 45'!$B$14:$B$19,0))*1000,0)</f>
        <v>33290.076999999997</v>
      </c>
      <c r="S223" s="5">
        <f>IFERROR(INDEX('[1]Table 45'!S$14:S$19,MATCH($B223,'[1]Table 45'!$B$14:$B$19,0))*1000,0)</f>
        <v>28653.524999999998</v>
      </c>
      <c r="T223" s="5">
        <f>IFERROR(INDEX('[1]Table 45'!T$14:T$19,MATCH($B223,'[1]Table 45'!$B$14:$B$19,0))*1000,0)</f>
        <v>30721.302</v>
      </c>
      <c r="U223" s="5">
        <f>IFERROR(INDEX('[1]Table 45'!U$14:U$19,MATCH($B223,'[1]Table 45'!$B$14:$B$19,0))*1000,0)</f>
        <v>31672.486000000001</v>
      </c>
      <c r="V223" s="5">
        <f>IFERROR(INDEX('[1]Table 45'!V$14:V$19,MATCH($B223,'[1]Table 45'!$B$14:$B$19,0))*1000,0)</f>
        <v>32307.478000000003</v>
      </c>
      <c r="W223" s="5">
        <f>IFERROR(INDEX('[1]Table 45'!W$14:W$19,MATCH($B223,'[1]Table 45'!$B$14:$B$19,0))*1000,0)</f>
        <v>23671.072</v>
      </c>
      <c r="Z223" s="21" t="s">
        <v>26</v>
      </c>
    </row>
    <row r="224" spans="1:28" outlineLevel="1" x14ac:dyDescent="0.2">
      <c r="B224" s="4" t="s">
        <v>21</v>
      </c>
      <c r="C224" s="5">
        <f>IFERROR(INDEX('[1]Table 45'!C$14:C$19,MATCH($B224,'[1]Table 45'!$B$14:$B$19,0))*1000,0)</f>
        <v>0</v>
      </c>
      <c r="D224" s="5">
        <f>IFERROR(INDEX('[1]Table 45'!D$14:D$19,MATCH($B224,'[1]Table 45'!$B$14:$B$19,0))*1000,0)</f>
        <v>0</v>
      </c>
      <c r="E224" s="5">
        <f>IFERROR(INDEX('[1]Table 45'!E$14:E$19,MATCH($B224,'[1]Table 45'!$B$14:$B$19,0))*1000,0)</f>
        <v>0</v>
      </c>
      <c r="F224" s="5">
        <f>IFERROR(INDEX('[1]Table 45'!F$14:F$19,MATCH($B224,'[1]Table 45'!$B$14:$B$19,0))*1000,0)</f>
        <v>0</v>
      </c>
      <c r="G224" s="5">
        <f>IFERROR(INDEX('[1]Table 45'!G$14:G$19,MATCH($B224,'[1]Table 45'!$B$14:$B$19,0))*1000,0)</f>
        <v>0</v>
      </c>
      <c r="H224" s="5">
        <f>IFERROR(INDEX('[1]Table 45'!H$14:H$19,MATCH($B224,'[1]Table 45'!$B$14:$B$19,0))*1000,0)</f>
        <v>0</v>
      </c>
      <c r="I224" s="5">
        <f>IFERROR(INDEX('[1]Table 45'!I$14:I$19,MATCH($B224,'[1]Table 45'!$B$14:$B$19,0))*1000,0)</f>
        <v>0</v>
      </c>
      <c r="J224" s="5">
        <f>IFERROR(INDEX('[1]Table 45'!J$14:J$19,MATCH($B224,'[1]Table 45'!$B$14:$B$19,0))*1000,0)</f>
        <v>0</v>
      </c>
      <c r="K224" s="5">
        <f>IFERROR(INDEX('[1]Table 45'!K$14:K$19,MATCH($B224,'[1]Table 45'!$B$14:$B$19,0))*1000,0)</f>
        <v>0</v>
      </c>
      <c r="L224" s="5">
        <f>IFERROR(INDEX('[1]Table 45'!L$14:L$19,MATCH($B224,'[1]Table 45'!$B$14:$B$19,0))*1000,0)</f>
        <v>0</v>
      </c>
      <c r="M224" s="5">
        <f>IFERROR(INDEX('[1]Table 45'!M$14:M$19,MATCH($B224,'[1]Table 45'!$B$14:$B$19,0))*1000,0)</f>
        <v>0</v>
      </c>
      <c r="N224" s="5">
        <f>IFERROR(INDEX('[1]Table 45'!N$14:N$19,MATCH($B224,'[1]Table 45'!$B$14:$B$19,0))*1000,0)</f>
        <v>0</v>
      </c>
      <c r="O224" s="5">
        <f>IFERROR(INDEX('[1]Table 45'!O$14:O$19,MATCH($B224,'[1]Table 45'!$B$14:$B$19,0))*1000,0)</f>
        <v>0</v>
      </c>
      <c r="P224" s="5">
        <f>IFERROR(INDEX('[1]Table 45'!P$14:P$19,MATCH($B224,'[1]Table 45'!$B$14:$B$19,0))*1000,0)</f>
        <v>0</v>
      </c>
      <c r="Q224" s="5">
        <f>IFERROR(INDEX('[1]Table 45'!Q$14:Q$19,MATCH($B224,'[1]Table 45'!$B$14:$B$19,0))*1000,0)</f>
        <v>0</v>
      </c>
      <c r="R224" s="5">
        <f>IFERROR(INDEX('[1]Table 45'!R$14:R$19,MATCH($B224,'[1]Table 45'!$B$14:$B$19,0))*1000,0)</f>
        <v>0</v>
      </c>
      <c r="S224" s="5">
        <f>IFERROR(INDEX('[1]Table 45'!S$14:S$19,MATCH($B224,'[1]Table 45'!$B$14:$B$19,0))*1000,0)</f>
        <v>0</v>
      </c>
      <c r="T224" s="5">
        <f>IFERROR(INDEX('[1]Table 45'!T$14:T$19,MATCH($B224,'[1]Table 45'!$B$14:$B$19,0))*1000,0)</f>
        <v>0</v>
      </c>
      <c r="U224" s="5">
        <f>IFERROR(INDEX('[1]Table 45'!U$14:U$19,MATCH($B224,'[1]Table 45'!$B$14:$B$19,0))*1000,0)</f>
        <v>0</v>
      </c>
      <c r="V224" s="5">
        <f>IFERROR(INDEX('[1]Table 45'!V$14:V$19,MATCH($B224,'[1]Table 45'!$B$14:$B$19,0))*1000,0)</f>
        <v>0</v>
      </c>
      <c r="W224" s="5">
        <f>IFERROR(INDEX('[1]Table 45'!W$14:W$19,MATCH($B224,'[1]Table 45'!$B$14:$B$19,0))*1000,0)</f>
        <v>0</v>
      </c>
      <c r="Z224" s="21" t="s">
        <v>26</v>
      </c>
    </row>
    <row r="225" spans="2:26" outlineLevel="1" x14ac:dyDescent="0.2">
      <c r="B225" s="4" t="s">
        <v>20</v>
      </c>
      <c r="C225" s="5">
        <f>IFERROR(INDEX('[1]Table 45'!C$14:C$19,MATCH($B225,'[1]Table 45'!$B$14:$B$19,0))*1000,0)</f>
        <v>45.683</v>
      </c>
      <c r="D225" s="5">
        <f>IFERROR(INDEX('[1]Table 45'!D$14:D$19,MATCH($B225,'[1]Table 45'!$B$14:$B$19,0))*1000,0)</f>
        <v>85.171999999999997</v>
      </c>
      <c r="E225" s="5">
        <f>IFERROR(INDEX('[1]Table 45'!E$14:E$19,MATCH($B225,'[1]Table 45'!$B$14:$B$19,0))*1000,0)</f>
        <v>115.273</v>
      </c>
      <c r="F225" s="5">
        <f>IFERROR(INDEX('[1]Table 45'!F$14:F$19,MATCH($B225,'[1]Table 45'!$B$14:$B$19,0))*1000,0)</f>
        <v>128.23599999999999</v>
      </c>
      <c r="G225" s="5">
        <f>IFERROR(INDEX('[1]Table 45'!G$14:G$19,MATCH($B225,'[1]Table 45'!$B$14:$B$19,0))*1000,0)</f>
        <v>70.006</v>
      </c>
      <c r="H225" s="5">
        <f>IFERROR(INDEX('[1]Table 45'!H$14:H$19,MATCH($B225,'[1]Table 45'!$B$14:$B$19,0))*1000,0)</f>
        <v>46.788000000000004</v>
      </c>
      <c r="I225" s="5">
        <f>IFERROR(INDEX('[1]Table 45'!I$14:I$19,MATCH($B225,'[1]Table 45'!$B$14:$B$19,0))*1000,0)</f>
        <v>22</v>
      </c>
      <c r="J225" s="5">
        <f>IFERROR(INDEX('[1]Table 45'!J$14:J$19,MATCH($B225,'[1]Table 45'!$B$14:$B$19,0))*1000,0)</f>
        <v>33.785000000000004</v>
      </c>
      <c r="K225" s="5">
        <f>IFERROR(INDEX('[1]Table 45'!K$14:K$19,MATCH($B225,'[1]Table 45'!$B$14:$B$19,0))*1000,0)</f>
        <v>51.832000000000001</v>
      </c>
      <c r="L225" s="5">
        <f>IFERROR(INDEX('[1]Table 45'!L$14:L$19,MATCH($B225,'[1]Table 45'!$B$14:$B$19,0))*1000,0)</f>
        <v>45.045999999999999</v>
      </c>
      <c r="M225" s="5">
        <f>IFERROR(INDEX('[1]Table 45'!M$14:M$19,MATCH($B225,'[1]Table 45'!$B$14:$B$19,0))*1000,0)</f>
        <v>51.933</v>
      </c>
      <c r="N225" s="5">
        <f>IFERROR(INDEX('[1]Table 45'!N$14:N$19,MATCH($B225,'[1]Table 45'!$B$14:$B$19,0))*1000,0)</f>
        <v>62.451999999999998</v>
      </c>
      <c r="O225" s="5">
        <f>IFERROR(INDEX('[1]Table 45'!O$14:O$19,MATCH($B225,'[1]Table 45'!$B$14:$B$19,0))*1000,0)</f>
        <v>52.503</v>
      </c>
      <c r="P225" s="5">
        <f>IFERROR(INDEX('[1]Table 45'!P$14:P$19,MATCH($B225,'[1]Table 45'!$B$14:$B$19,0))*1000,0)</f>
        <v>173.54</v>
      </c>
      <c r="Q225" s="5">
        <f>IFERROR(INDEX('[1]Table 45'!Q$14:Q$19,MATCH($B225,'[1]Table 45'!$B$14:$B$19,0))*1000,0)</f>
        <v>200.58</v>
      </c>
      <c r="R225" s="5">
        <f>IFERROR(INDEX('[1]Table 45'!R$14:R$19,MATCH($B225,'[1]Table 45'!$B$14:$B$19,0))*1000,0)</f>
        <v>242.12</v>
      </c>
      <c r="S225" s="5">
        <f>IFERROR(INDEX('[1]Table 45'!S$14:S$19,MATCH($B225,'[1]Table 45'!$B$14:$B$19,0))*1000,0)</f>
        <v>308.221</v>
      </c>
      <c r="T225" s="5">
        <f>IFERROR(INDEX('[1]Table 45'!T$14:T$19,MATCH($B225,'[1]Table 45'!$B$14:$B$19,0))*1000,0)</f>
        <v>492.572</v>
      </c>
      <c r="U225" s="5">
        <f>IFERROR(INDEX('[1]Table 45'!U$14:U$19,MATCH($B225,'[1]Table 45'!$B$14:$B$19,0))*1000,0)</f>
        <v>616.55099999999993</v>
      </c>
      <c r="V225" s="5">
        <f>IFERROR(INDEX('[1]Table 45'!V$14:V$19,MATCH($B225,'[1]Table 45'!$B$14:$B$19,0))*1000,0)</f>
        <v>674.66399999999999</v>
      </c>
      <c r="W225" s="5">
        <f>IFERROR(INDEX('[1]Table 45'!W$14:W$19,MATCH($B225,'[1]Table 45'!$B$14:$B$19,0))*1000,0)</f>
        <v>668.63199999999995</v>
      </c>
      <c r="Z225" s="21" t="s">
        <v>26</v>
      </c>
    </row>
    <row r="226" spans="2:26" outlineLevel="1" x14ac:dyDescent="0.2">
      <c r="B226" s="4" t="s">
        <v>0</v>
      </c>
      <c r="C226" s="5">
        <f>IFERROR(INDEX('[1]Table 45'!C$14:C$19,MATCH($B226,'[1]Table 45'!$B$14:$B$19,0))*1000,0)</f>
        <v>0</v>
      </c>
      <c r="D226" s="5">
        <f>IFERROR(INDEX('[1]Table 45'!D$14:D$19,MATCH($B226,'[1]Table 45'!$B$14:$B$19,0))*1000,0)</f>
        <v>0</v>
      </c>
      <c r="E226" s="5">
        <f>IFERROR(INDEX('[1]Table 45'!E$14:E$19,MATCH($B226,'[1]Table 45'!$B$14:$B$19,0))*1000,0)</f>
        <v>0</v>
      </c>
      <c r="F226" s="5">
        <f>IFERROR(INDEX('[1]Table 45'!F$14:F$19,MATCH($B226,'[1]Table 45'!$B$14:$B$19,0))*1000,0)</f>
        <v>0</v>
      </c>
      <c r="G226" s="5">
        <f>IFERROR(INDEX('[1]Table 45'!G$14:G$19,MATCH($B226,'[1]Table 45'!$B$14:$B$19,0))*1000,0)</f>
        <v>0</v>
      </c>
      <c r="H226" s="5">
        <f>IFERROR(INDEX('[1]Table 45'!H$14:H$19,MATCH($B226,'[1]Table 45'!$B$14:$B$19,0))*1000,0)</f>
        <v>0.22</v>
      </c>
      <c r="I226" s="5">
        <f>IFERROR(INDEX('[1]Table 45'!I$14:I$19,MATCH($B226,'[1]Table 45'!$B$14:$B$19,0))*1000,0)</f>
        <v>0.107</v>
      </c>
      <c r="J226" s="5">
        <f>IFERROR(INDEX('[1]Table 45'!J$14:J$19,MATCH($B226,'[1]Table 45'!$B$14:$B$19,0))*1000,0)</f>
        <v>0.747</v>
      </c>
      <c r="K226" s="5">
        <f>IFERROR(INDEX('[1]Table 45'!K$14:K$19,MATCH($B226,'[1]Table 45'!$B$14:$B$19,0))*1000,0)</f>
        <v>1.28</v>
      </c>
      <c r="L226" s="5">
        <f>IFERROR(INDEX('[1]Table 45'!L$14:L$19,MATCH($B226,'[1]Table 45'!$B$14:$B$19,0))*1000,0)</f>
        <v>1.2249999999999999</v>
      </c>
      <c r="M226" s="5">
        <f>IFERROR(INDEX('[1]Table 45'!M$14:M$19,MATCH($B226,'[1]Table 45'!$B$14:$B$19,0))*1000,0)</f>
        <v>1.6919999999999999</v>
      </c>
      <c r="N226" s="5">
        <f>IFERROR(INDEX('[1]Table 45'!N$14:N$19,MATCH($B226,'[1]Table 45'!$B$14:$B$19,0))*1000,0)</f>
        <v>3.0469999999999997</v>
      </c>
      <c r="O226" s="5">
        <f>IFERROR(INDEX('[1]Table 45'!O$14:O$19,MATCH($B226,'[1]Table 45'!$B$14:$B$19,0))*1000,0)</f>
        <v>2.68</v>
      </c>
      <c r="P226" s="5">
        <f>IFERROR(INDEX('[1]Table 45'!P$14:P$19,MATCH($B226,'[1]Table 45'!$B$14:$B$19,0))*1000,0)</f>
        <v>7.9359999999999999</v>
      </c>
      <c r="Q226" s="5">
        <f>IFERROR(INDEX('[1]Table 45'!Q$14:Q$19,MATCH($B226,'[1]Table 45'!$B$14:$B$19,0))*1000,0)</f>
        <v>9.8940000000000001</v>
      </c>
      <c r="R226" s="5">
        <f>IFERROR(INDEX('[1]Table 45'!R$14:R$19,MATCH($B226,'[1]Table 45'!$B$14:$B$19,0))*1000,0)</f>
        <v>0</v>
      </c>
      <c r="S226" s="5">
        <f>IFERROR(INDEX('[1]Table 45'!S$14:S$19,MATCH($B226,'[1]Table 45'!$B$14:$B$19,0))*1000,0)</f>
        <v>0</v>
      </c>
      <c r="T226" s="5">
        <f>IFERROR(INDEX('[1]Table 45'!T$14:T$19,MATCH($B226,'[1]Table 45'!$B$14:$B$19,0))*1000,0)</f>
        <v>0</v>
      </c>
      <c r="U226" s="5">
        <f>IFERROR(INDEX('[1]Table 45'!U$14:U$19,MATCH($B226,'[1]Table 45'!$B$14:$B$19,0))*1000,0)</f>
        <v>0</v>
      </c>
      <c r="V226" s="5">
        <f>IFERROR(INDEX('[1]Table 45'!V$14:V$19,MATCH($B226,'[1]Table 45'!$B$14:$B$19,0))*1000,0)</f>
        <v>0</v>
      </c>
      <c r="W226" s="5">
        <f>IFERROR(INDEX('[1]Table 45'!W$14:W$19,MATCH($B226,'[1]Table 45'!$B$14:$B$19,0))*1000,0)</f>
        <v>0</v>
      </c>
      <c r="Z226" s="21" t="s">
        <v>26</v>
      </c>
    </row>
    <row r="227" spans="2:26" outlineLevel="1" x14ac:dyDescent="0.2">
      <c r="B227" s="4" t="s">
        <v>22</v>
      </c>
      <c r="C227" s="5">
        <f>IFERROR(INDEX('[1]Table 45'!C$14:C$19,MATCH($B227,'[1]Table 45'!$B$14:$B$19,0))*1000,0)</f>
        <v>3122</v>
      </c>
      <c r="D227" s="5">
        <f>IFERROR(INDEX('[1]Table 45'!D$14:D$19,MATCH($B227,'[1]Table 45'!$B$14:$B$19,0))*1000,0)</f>
        <v>3074</v>
      </c>
      <c r="E227" s="5">
        <f>IFERROR(INDEX('[1]Table 45'!E$14:E$19,MATCH($B227,'[1]Table 45'!$B$14:$B$19,0))*1000,0)</f>
        <v>3350</v>
      </c>
      <c r="F227" s="5">
        <f>IFERROR(INDEX('[1]Table 45'!F$14:F$19,MATCH($B227,'[1]Table 45'!$B$14:$B$19,0))*1000,0)</f>
        <v>3386</v>
      </c>
      <c r="G227" s="5">
        <f>IFERROR(INDEX('[1]Table 45'!G$14:G$19,MATCH($B227,'[1]Table 45'!$B$14:$B$19,0))*1000,0)</f>
        <v>3454</v>
      </c>
      <c r="H227" s="5">
        <f>IFERROR(INDEX('[1]Table 45'!H$14:H$19,MATCH($B227,'[1]Table 45'!$B$14:$B$19,0))*1000,0)</f>
        <v>3534</v>
      </c>
      <c r="I227" s="5">
        <f>IFERROR(INDEX('[1]Table 45'!I$14:I$19,MATCH($B227,'[1]Table 45'!$B$14:$B$19,0))*1000,0)</f>
        <v>3496</v>
      </c>
      <c r="J227" s="5">
        <f>IFERROR(INDEX('[1]Table 45'!J$14:J$19,MATCH($B227,'[1]Table 45'!$B$14:$B$19,0))*1000,0)</f>
        <v>3277</v>
      </c>
      <c r="K227" s="5">
        <f>IFERROR(INDEX('[1]Table 45'!K$14:K$19,MATCH($B227,'[1]Table 45'!$B$14:$B$19,0))*1000,0)</f>
        <v>3776</v>
      </c>
      <c r="L227" s="5">
        <f>IFERROR(INDEX('[1]Table 45'!L$14:L$19,MATCH($B227,'[1]Table 45'!$B$14:$B$19,0))*1000,0)</f>
        <v>3426</v>
      </c>
      <c r="M227" s="5">
        <f>IFERROR(INDEX('[1]Table 45'!M$14:M$19,MATCH($B227,'[1]Table 45'!$B$14:$B$19,0))*1000,0)</f>
        <v>3591</v>
      </c>
      <c r="N227" s="5">
        <f>IFERROR(INDEX('[1]Table 45'!N$14:N$19,MATCH($B227,'[1]Table 45'!$B$14:$B$19,0))*1000,0)</f>
        <v>3715</v>
      </c>
      <c r="O227" s="5">
        <f>IFERROR(INDEX('[1]Table 45'!O$14:O$19,MATCH($B227,'[1]Table 45'!$B$14:$B$19,0))*1000,0)</f>
        <v>3682</v>
      </c>
      <c r="P227" s="5">
        <f>IFERROR(INDEX('[1]Table 45'!P$14:P$19,MATCH($B227,'[1]Table 45'!$B$14:$B$19,0))*1000,0)</f>
        <v>4081.0000000000005</v>
      </c>
      <c r="Q227" s="5">
        <f>IFERROR(INDEX('[1]Table 45'!Q$14:Q$19,MATCH($B227,'[1]Table 45'!$B$14:$B$19,0))*1000,0)</f>
        <v>4483</v>
      </c>
      <c r="R227" s="5">
        <f>IFERROR(INDEX('[1]Table 45'!R$14:R$19,MATCH($B227,'[1]Table 45'!$B$14:$B$19,0))*1000,0)</f>
        <v>4385</v>
      </c>
      <c r="S227" s="5">
        <f>IFERROR(INDEX('[1]Table 45'!S$14:S$19,MATCH($B227,'[1]Table 45'!$B$14:$B$19,0))*1000,0)</f>
        <v>4385</v>
      </c>
      <c r="T227" s="5">
        <f>IFERROR(INDEX('[1]Table 45'!T$14:T$19,MATCH($B227,'[1]Table 45'!$B$14:$B$19,0))*1000,0)</f>
        <v>4395</v>
      </c>
      <c r="U227" s="5">
        <f>IFERROR(INDEX('[1]Table 45'!U$14:U$19,MATCH($B227,'[1]Table 45'!$B$14:$B$19,0))*1000,0)</f>
        <v>4409</v>
      </c>
      <c r="V227" s="5">
        <f>IFERROR(INDEX('[1]Table 45'!V$14:V$19,MATCH($B227,'[1]Table 45'!$B$14:$B$19,0))*1000,0)</f>
        <v>4630</v>
      </c>
      <c r="W227" s="5">
        <f>IFERROR(INDEX('[1]Table 45'!W$14:W$19,MATCH($B227,'[1]Table 45'!$B$14:$B$19,0))*1000,0)</f>
        <v>4530</v>
      </c>
      <c r="Z227" s="21" t="s">
        <v>26</v>
      </c>
    </row>
    <row r="228" spans="2:26" outlineLevel="1" x14ac:dyDescent="0.2">
      <c r="B228" s="4" t="s">
        <v>23</v>
      </c>
      <c r="C228" s="5">
        <f>IFERROR(INDEX('[1]Table 45'!C$14:C$19,MATCH($B228,'[1]Table 45'!$B$14:$B$19,0))*1000,0)</f>
        <v>1063.6239999999998</v>
      </c>
      <c r="D228" s="5">
        <f>IFERROR(INDEX('[1]Table 45'!D$14:D$19,MATCH($B228,'[1]Table 45'!$B$14:$B$19,0))*1000,0)</f>
        <v>601.76400000000001</v>
      </c>
      <c r="E228" s="5">
        <f>IFERROR(INDEX('[1]Table 45'!E$14:E$19,MATCH($B228,'[1]Table 45'!$B$14:$B$19,0))*1000,0)</f>
        <v>592.64599999999996</v>
      </c>
      <c r="F228" s="5">
        <f>IFERROR(INDEX('[1]Table 45'!F$14:F$19,MATCH($B228,'[1]Table 45'!$B$14:$B$19,0))*1000,0)</f>
        <v>666.4</v>
      </c>
      <c r="G228" s="5">
        <f>IFERROR(INDEX('[1]Table 45'!G$14:G$19,MATCH($B228,'[1]Table 45'!$B$14:$B$19,0))*1000,0)</f>
        <v>614.75900000000001</v>
      </c>
      <c r="H228" s="5">
        <f>IFERROR(INDEX('[1]Table 45'!H$14:H$19,MATCH($B228,'[1]Table 45'!$B$14:$B$19,0))*1000,0)</f>
        <v>626.495</v>
      </c>
      <c r="I228" s="5">
        <f>IFERROR(INDEX('[1]Table 45'!I$14:I$19,MATCH($B228,'[1]Table 45'!$B$14:$B$19,0))*1000,0)</f>
        <v>544.46300000000008</v>
      </c>
      <c r="J228" s="5">
        <f>IFERROR(INDEX('[1]Table 45'!J$14:J$19,MATCH($B228,'[1]Table 45'!$B$14:$B$19,0))*1000,0)</f>
        <v>653.37199999999996</v>
      </c>
      <c r="K228" s="5">
        <f>IFERROR(INDEX('[1]Table 45'!K$14:K$19,MATCH($B228,'[1]Table 45'!$B$14:$B$19,0))*1000,0)</f>
        <v>644.91399999999999</v>
      </c>
      <c r="L228" s="5">
        <f>IFERROR(INDEX('[1]Table 45'!L$14:L$19,MATCH($B228,'[1]Table 45'!$B$14:$B$19,0))*1000,0)</f>
        <v>543.50600000000009</v>
      </c>
      <c r="M228" s="5">
        <f>IFERROR(INDEX('[1]Table 45'!M$14:M$19,MATCH($B228,'[1]Table 45'!$B$14:$B$19,0))*1000,0)</f>
        <v>589.33999999999992</v>
      </c>
      <c r="N228" s="5">
        <f>IFERROR(INDEX('[1]Table 45'!N$14:N$19,MATCH($B228,'[1]Table 45'!$B$14:$B$19,0))*1000,0)</f>
        <v>365.47400000000005</v>
      </c>
      <c r="O228" s="5">
        <f>IFERROR(INDEX('[1]Table 45'!O$14:O$19,MATCH($B228,'[1]Table 45'!$B$14:$B$19,0))*1000,0)</f>
        <v>664.99400000000003</v>
      </c>
      <c r="P228" s="5">
        <f>IFERROR(INDEX('[1]Table 45'!P$14:P$19,MATCH($B228,'[1]Table 45'!$B$14:$B$19,0))*1000,0)</f>
        <v>669.31399999999996</v>
      </c>
      <c r="Q228" s="5">
        <f>IFERROR(INDEX('[1]Table 45'!Q$14:Q$19,MATCH($B228,'[1]Table 45'!$B$14:$B$19,0))*1000,0)</f>
        <v>2138.1759999999999</v>
      </c>
      <c r="R228" s="5">
        <f>IFERROR(INDEX('[1]Table 45'!R$14:R$19,MATCH($B228,'[1]Table 45'!$B$14:$B$19,0))*1000,0)</f>
        <v>1926.347</v>
      </c>
      <c r="S228" s="5">
        <f>IFERROR(INDEX('[1]Table 45'!S$14:S$19,MATCH($B228,'[1]Table 45'!$B$14:$B$19,0))*1000,0)</f>
        <v>1863.884</v>
      </c>
      <c r="T228" s="5">
        <f>IFERROR(INDEX('[1]Table 45'!T$14:T$19,MATCH($B228,'[1]Table 45'!$B$14:$B$19,0))*1000,0)</f>
        <v>1993.2060000000001</v>
      </c>
      <c r="U228" s="5">
        <f>IFERROR(INDEX('[1]Table 45'!U$14:U$19,MATCH($B228,'[1]Table 45'!$B$14:$B$19,0))*1000,0)</f>
        <v>1795.2639999999999</v>
      </c>
      <c r="V228" s="5">
        <f>IFERROR(INDEX('[1]Table 45'!V$14:V$19,MATCH($B228,'[1]Table 45'!$B$14:$B$19,0))*1000,0)</f>
        <v>1783.307</v>
      </c>
      <c r="W228" s="5">
        <f>IFERROR(INDEX('[1]Table 45'!W$14:W$19,MATCH($B228,'[1]Table 45'!$B$14:$B$19,0))*1000,0)</f>
        <v>1266.96</v>
      </c>
      <c r="Z228" s="21" t="s">
        <v>26</v>
      </c>
    </row>
    <row r="229" spans="2:26" outlineLevel="1" x14ac:dyDescent="0.2">
      <c r="B229" s="4" t="s">
        <v>17</v>
      </c>
      <c r="C229" s="5">
        <f>IFERROR(INDEX('[1]Table 45'!C$14:C$19,MATCH($B229,'[1]Table 45'!$B$14:$B$19,0))*1000,0)</f>
        <v>0</v>
      </c>
      <c r="D229" s="5">
        <f>IFERROR(INDEX('[1]Table 45'!D$14:D$19,MATCH($B229,'[1]Table 45'!$B$14:$B$19,0))*1000,0)</f>
        <v>0</v>
      </c>
      <c r="E229" s="5">
        <f>IFERROR(INDEX('[1]Table 45'!E$14:E$19,MATCH($B229,'[1]Table 45'!$B$14:$B$19,0))*1000,0)</f>
        <v>0</v>
      </c>
      <c r="F229" s="5">
        <f>IFERROR(INDEX('[1]Table 45'!F$14:F$19,MATCH($B229,'[1]Table 45'!$B$14:$B$19,0))*1000,0)</f>
        <v>0</v>
      </c>
      <c r="G229" s="5">
        <f>IFERROR(INDEX('[1]Table 45'!G$14:G$19,MATCH($B229,'[1]Table 45'!$B$14:$B$19,0))*1000,0)</f>
        <v>0</v>
      </c>
      <c r="H229" s="5">
        <f>IFERROR(INDEX('[1]Table 45'!H$14:H$19,MATCH($B229,'[1]Table 45'!$B$14:$B$19,0))*1000,0)</f>
        <v>0</v>
      </c>
      <c r="I229" s="5">
        <f>IFERROR(INDEX('[1]Table 45'!I$14:I$19,MATCH($B229,'[1]Table 45'!$B$14:$B$19,0))*1000,0)</f>
        <v>0</v>
      </c>
      <c r="J229" s="5">
        <f>IFERROR(INDEX('[1]Table 45'!J$14:J$19,MATCH($B229,'[1]Table 45'!$B$14:$B$19,0))*1000,0)</f>
        <v>0</v>
      </c>
      <c r="K229" s="5">
        <f>IFERROR(INDEX('[1]Table 45'!K$14:K$19,MATCH($B229,'[1]Table 45'!$B$14:$B$19,0))*1000,0)</f>
        <v>0</v>
      </c>
      <c r="L229" s="5">
        <f>IFERROR(INDEX('[1]Table 45'!L$14:L$19,MATCH($B229,'[1]Table 45'!$B$14:$B$19,0))*1000,0)</f>
        <v>0</v>
      </c>
      <c r="M229" s="5">
        <f>IFERROR(INDEX('[1]Table 45'!M$14:M$19,MATCH($B229,'[1]Table 45'!$B$14:$B$19,0))*1000,0)</f>
        <v>0</v>
      </c>
      <c r="N229" s="5">
        <f>IFERROR(INDEX('[1]Table 45'!N$14:N$19,MATCH($B229,'[1]Table 45'!$B$14:$B$19,0))*1000,0)</f>
        <v>0</v>
      </c>
      <c r="O229" s="5">
        <f>IFERROR(INDEX('[1]Table 45'!O$14:O$19,MATCH($B229,'[1]Table 45'!$B$14:$B$19,0))*1000,0)</f>
        <v>0</v>
      </c>
      <c r="P229" s="5">
        <f>IFERROR(INDEX('[1]Table 45'!P$14:P$19,MATCH($B229,'[1]Table 45'!$B$14:$B$19,0))*1000,0)</f>
        <v>0</v>
      </c>
      <c r="Q229" s="5">
        <f>IFERROR(INDEX('[1]Table 45'!Q$14:Q$19,MATCH($B229,'[1]Table 45'!$B$14:$B$19,0))*1000,0)</f>
        <v>0</v>
      </c>
      <c r="R229" s="5">
        <f>IFERROR(INDEX('[1]Table 45'!R$14:R$19,MATCH($B229,'[1]Table 45'!$B$14:$B$19,0))*1000,0)</f>
        <v>0</v>
      </c>
      <c r="S229" s="5">
        <f>IFERROR(INDEX('[1]Table 45'!S$14:S$19,MATCH($B229,'[1]Table 45'!$B$14:$B$19,0))*1000,0)</f>
        <v>0</v>
      </c>
      <c r="T229" s="5">
        <f>IFERROR(INDEX('[1]Table 45'!T$14:T$19,MATCH($B229,'[1]Table 45'!$B$14:$B$19,0))*1000,0)</f>
        <v>0</v>
      </c>
      <c r="U229" s="5">
        <f>IFERROR(INDEX('[1]Table 45'!U$14:U$19,MATCH($B229,'[1]Table 45'!$B$14:$B$19,0))*1000,0)</f>
        <v>0</v>
      </c>
      <c r="V229" s="5">
        <f>IFERROR(INDEX('[1]Table 45'!V$14:V$19,MATCH($B229,'[1]Table 45'!$B$14:$B$19,0))*1000,0)</f>
        <v>0</v>
      </c>
      <c r="W229" s="5">
        <f>IFERROR(INDEX('[1]Table 45'!W$14:W$19,MATCH($B229,'[1]Table 45'!$B$14:$B$19,0))*1000,0)</f>
        <v>0</v>
      </c>
      <c r="Z229" s="21" t="s">
        <v>26</v>
      </c>
    </row>
    <row r="230" spans="2:26" outlineLevel="1" x14ac:dyDescent="0.2">
      <c r="B230" s="4" t="s">
        <v>1</v>
      </c>
      <c r="C230" s="5">
        <f>IFERROR(INDEX('[1]Table 45'!C$14:C$19,MATCH($B230,'[1]Table 45'!$B$14:$B$19,0))*1000,0)</f>
        <v>0</v>
      </c>
      <c r="D230" s="5">
        <f>IFERROR(INDEX('[1]Table 45'!D$14:D$19,MATCH($B230,'[1]Table 45'!$B$14:$B$19,0))*1000,0)</f>
        <v>0</v>
      </c>
      <c r="E230" s="5">
        <f>IFERROR(INDEX('[1]Table 45'!E$14:E$19,MATCH($B230,'[1]Table 45'!$B$14:$B$19,0))*1000,0)</f>
        <v>0</v>
      </c>
      <c r="F230" s="5">
        <f>IFERROR(INDEX('[1]Table 45'!F$14:F$19,MATCH($B230,'[1]Table 45'!$B$14:$B$19,0))*1000,0)</f>
        <v>0</v>
      </c>
      <c r="G230" s="5">
        <f>IFERROR(INDEX('[1]Table 45'!G$14:G$19,MATCH($B230,'[1]Table 45'!$B$14:$B$19,0))*1000,0)</f>
        <v>0</v>
      </c>
      <c r="H230" s="5">
        <f>IFERROR(INDEX('[1]Table 45'!H$14:H$19,MATCH($B230,'[1]Table 45'!$B$14:$B$19,0))*1000,0)</f>
        <v>0</v>
      </c>
      <c r="I230" s="5">
        <f>IFERROR(INDEX('[1]Table 45'!I$14:I$19,MATCH($B230,'[1]Table 45'!$B$14:$B$19,0))*1000,0)</f>
        <v>0</v>
      </c>
      <c r="J230" s="5">
        <f>IFERROR(INDEX('[1]Table 45'!J$14:J$19,MATCH($B230,'[1]Table 45'!$B$14:$B$19,0))*1000,0)</f>
        <v>0</v>
      </c>
      <c r="K230" s="5">
        <f>IFERROR(INDEX('[1]Table 45'!K$14:K$19,MATCH($B230,'[1]Table 45'!$B$14:$B$19,0))*1000,0)</f>
        <v>0</v>
      </c>
      <c r="L230" s="5">
        <f>IFERROR(INDEX('[1]Table 45'!L$14:L$19,MATCH($B230,'[1]Table 45'!$B$14:$B$19,0))*1000,0)</f>
        <v>0</v>
      </c>
      <c r="M230" s="5">
        <f>IFERROR(INDEX('[1]Table 45'!M$14:M$19,MATCH($B230,'[1]Table 45'!$B$14:$B$19,0))*1000,0)</f>
        <v>0</v>
      </c>
      <c r="N230" s="5">
        <f>IFERROR(INDEX('[1]Table 45'!N$14:N$19,MATCH($B230,'[1]Table 45'!$B$14:$B$19,0))*1000,0)</f>
        <v>0</v>
      </c>
      <c r="O230" s="5">
        <f>IFERROR(INDEX('[1]Table 45'!O$14:O$19,MATCH($B230,'[1]Table 45'!$B$14:$B$19,0))*1000,0)</f>
        <v>0</v>
      </c>
      <c r="P230" s="5">
        <f>IFERROR(INDEX('[1]Table 45'!P$14:P$19,MATCH($B230,'[1]Table 45'!$B$14:$B$19,0))*1000,0)</f>
        <v>0</v>
      </c>
      <c r="Q230" s="5">
        <f>IFERROR(INDEX('[1]Table 45'!Q$14:Q$19,MATCH($B230,'[1]Table 45'!$B$14:$B$19,0))*1000,0)</f>
        <v>0</v>
      </c>
      <c r="R230" s="5">
        <f>IFERROR(INDEX('[1]Table 45'!R$14:R$19,MATCH($B230,'[1]Table 45'!$B$14:$B$19,0))*1000,0)</f>
        <v>0</v>
      </c>
      <c r="S230" s="5">
        <f>IFERROR(INDEX('[1]Table 45'!S$14:S$19,MATCH($B230,'[1]Table 45'!$B$14:$B$19,0))*1000,0)</f>
        <v>0</v>
      </c>
      <c r="T230" s="5">
        <f>IFERROR(INDEX('[1]Table 45'!T$14:T$19,MATCH($B230,'[1]Table 45'!$B$14:$B$19,0))*1000,0)</f>
        <v>0</v>
      </c>
      <c r="U230" s="5">
        <f>IFERROR(INDEX('[1]Table 45'!U$14:U$19,MATCH($B230,'[1]Table 45'!$B$14:$B$19,0))*1000,0)</f>
        <v>0</v>
      </c>
      <c r="V230" s="5">
        <f>IFERROR(INDEX('[1]Table 45'!V$14:V$19,MATCH($B230,'[1]Table 45'!$B$14:$B$19,0))*1000,0)</f>
        <v>0</v>
      </c>
      <c r="W230" s="5">
        <f>IFERROR(INDEX('[1]Table 45'!W$14:W$19,MATCH($B230,'[1]Table 45'!$B$14:$B$19,0))*1000,0)</f>
        <v>0</v>
      </c>
      <c r="Z230" s="21" t="s">
        <v>26</v>
      </c>
    </row>
    <row r="231" spans="2:26" outlineLevel="1" x14ac:dyDescent="0.2">
      <c r="B231" s="15" t="s">
        <v>9</v>
      </c>
      <c r="C231" s="19">
        <f t="shared" ref="C231:W231" si="105">SUM(C221:C230)</f>
        <v>28452.196</v>
      </c>
      <c r="D231" s="19">
        <f t="shared" si="105"/>
        <v>27785.334999999995</v>
      </c>
      <c r="E231" s="19">
        <f t="shared" si="105"/>
        <v>32646.590000000004</v>
      </c>
      <c r="F231" s="19">
        <f t="shared" si="105"/>
        <v>33618.07</v>
      </c>
      <c r="G231" s="19">
        <f t="shared" si="105"/>
        <v>31634.226000000002</v>
      </c>
      <c r="H231" s="19">
        <f t="shared" si="105"/>
        <v>32097.953999999998</v>
      </c>
      <c r="I231" s="19">
        <f t="shared" si="105"/>
        <v>30540.607</v>
      </c>
      <c r="J231" s="19">
        <f t="shared" si="105"/>
        <v>34267.652000000002</v>
      </c>
      <c r="K231" s="19">
        <f t="shared" si="105"/>
        <v>35674.61299999999</v>
      </c>
      <c r="L231" s="19">
        <f t="shared" si="105"/>
        <v>36363.958999999995</v>
      </c>
      <c r="M231" s="19">
        <f t="shared" si="105"/>
        <v>39208.81</v>
      </c>
      <c r="N231" s="19">
        <f t="shared" si="105"/>
        <v>41130.797999999995</v>
      </c>
      <c r="O231" s="19">
        <f t="shared" si="105"/>
        <v>37898.618999999999</v>
      </c>
      <c r="P231" s="19">
        <f t="shared" si="105"/>
        <v>41916.159999999996</v>
      </c>
      <c r="Q231" s="19">
        <f t="shared" si="105"/>
        <v>40160.861000000004</v>
      </c>
      <c r="R231" s="19">
        <f t="shared" si="105"/>
        <v>39843.544000000002</v>
      </c>
      <c r="S231" s="19">
        <f t="shared" si="105"/>
        <v>35210.629999999997</v>
      </c>
      <c r="T231" s="19">
        <f t="shared" si="105"/>
        <v>37602.079999999994</v>
      </c>
      <c r="U231" s="19">
        <f t="shared" si="105"/>
        <v>38493.300999999999</v>
      </c>
      <c r="V231" s="19">
        <f t="shared" si="105"/>
        <v>39395.449000000001</v>
      </c>
      <c r="W231" s="19">
        <f t="shared" si="105"/>
        <v>30136.664000000001</v>
      </c>
    </row>
    <row r="232" spans="2:26" outlineLevel="1" x14ac:dyDescent="0.2">
      <c r="B232" s="26" t="s">
        <v>91</v>
      </c>
      <c r="C232" s="25">
        <f t="shared" ref="C232:W232" si="106">C231/C212/1000</f>
        <v>1.9499077642482054E-3</v>
      </c>
      <c r="D232" s="25">
        <f t="shared" si="106"/>
        <v>1.7455609632495276E-3</v>
      </c>
      <c r="E232" s="25">
        <f t="shared" si="106"/>
        <v>1.7516769312398317E-3</v>
      </c>
      <c r="F232" s="25">
        <f t="shared" si="106"/>
        <v>1.7448581016512403E-3</v>
      </c>
      <c r="G232" s="25">
        <f t="shared" si="106"/>
        <v>1.672988957512156E-3</v>
      </c>
      <c r="H232" s="25">
        <f t="shared" si="106"/>
        <v>1.5401470285268046E-3</v>
      </c>
      <c r="I232" s="25">
        <f t="shared" si="106"/>
        <v>1.4406428222103755E-3</v>
      </c>
      <c r="J232" s="25">
        <f t="shared" si="106"/>
        <v>1.8297400633837347E-3</v>
      </c>
      <c r="K232" s="25">
        <f t="shared" si="106"/>
        <v>1.7899592525647972E-3</v>
      </c>
      <c r="L232" s="25">
        <f t="shared" si="106"/>
        <v>1.6822535571409305E-3</v>
      </c>
      <c r="M232" s="25">
        <f t="shared" si="106"/>
        <v>1.6625467975200584E-3</v>
      </c>
      <c r="N232" s="25">
        <f t="shared" si="106"/>
        <v>1.538480548221189E-3</v>
      </c>
      <c r="O232" s="25">
        <f t="shared" si="106"/>
        <v>1.4979714848551817E-3</v>
      </c>
      <c r="P232" s="25">
        <f t="shared" si="106"/>
        <v>1.6691796796375086E-3</v>
      </c>
      <c r="Q232" s="25">
        <f t="shared" si="106"/>
        <v>1.6706462750127092E-3</v>
      </c>
      <c r="R232" s="25">
        <f t="shared" si="106"/>
        <v>1.6740064935638233E-3</v>
      </c>
      <c r="S232" s="25">
        <f t="shared" si="106"/>
        <v>1.8526833743852411E-3</v>
      </c>
      <c r="T232" s="25">
        <f t="shared" si="106"/>
        <v>1.6538146908537182E-3</v>
      </c>
      <c r="U232" s="25">
        <f t="shared" si="106"/>
        <v>1.7349537872528447E-3</v>
      </c>
      <c r="V232" s="25">
        <f t="shared" si="106"/>
        <v>1.7273471008942287E-3</v>
      </c>
      <c r="W232" s="25">
        <f t="shared" si="106"/>
        <v>1.340676163024714E-3</v>
      </c>
    </row>
    <row r="233" spans="2:26" outlineLevel="1" x14ac:dyDescent="0.2"/>
    <row r="234" spans="2:26" outlineLevel="1" x14ac:dyDescent="0.2">
      <c r="B234" s="4" t="s">
        <v>18</v>
      </c>
      <c r="C234" s="11">
        <f t="shared" ref="C234:W234" si="107">IFERROR(C221/C231,0)</f>
        <v>0</v>
      </c>
      <c r="D234" s="11">
        <f t="shared" si="107"/>
        <v>0</v>
      </c>
      <c r="E234" s="11">
        <f t="shared" si="107"/>
        <v>0</v>
      </c>
      <c r="F234" s="11">
        <f t="shared" si="107"/>
        <v>0</v>
      </c>
      <c r="G234" s="11">
        <f t="shared" si="107"/>
        <v>0</v>
      </c>
      <c r="H234" s="11">
        <f t="shared" si="107"/>
        <v>0</v>
      </c>
      <c r="I234" s="11">
        <f t="shared" si="107"/>
        <v>0</v>
      </c>
      <c r="J234" s="11">
        <f t="shared" si="107"/>
        <v>0</v>
      </c>
      <c r="K234" s="11">
        <f t="shared" si="107"/>
        <v>0</v>
      </c>
      <c r="L234" s="11">
        <f t="shared" si="107"/>
        <v>0</v>
      </c>
      <c r="M234" s="11">
        <f t="shared" si="107"/>
        <v>0</v>
      </c>
      <c r="N234" s="11">
        <f t="shared" si="107"/>
        <v>0</v>
      </c>
      <c r="O234" s="11">
        <f t="shared" si="107"/>
        <v>0</v>
      </c>
      <c r="P234" s="11">
        <f t="shared" si="107"/>
        <v>0</v>
      </c>
      <c r="Q234" s="11">
        <f t="shared" si="107"/>
        <v>0</v>
      </c>
      <c r="R234" s="11">
        <f t="shared" si="107"/>
        <v>0</v>
      </c>
      <c r="S234" s="11">
        <f t="shared" si="107"/>
        <v>0</v>
      </c>
      <c r="T234" s="11">
        <f t="shared" si="107"/>
        <v>0</v>
      </c>
      <c r="U234" s="11">
        <f t="shared" si="107"/>
        <v>0</v>
      </c>
      <c r="V234" s="11">
        <f t="shared" si="107"/>
        <v>0</v>
      </c>
      <c r="W234" s="11">
        <f t="shared" si="107"/>
        <v>0</v>
      </c>
    </row>
    <row r="235" spans="2:26" outlineLevel="1" x14ac:dyDescent="0.2">
      <c r="B235" s="4" t="s">
        <v>19</v>
      </c>
      <c r="C235" s="11">
        <f t="shared" ref="C235:W235" si="108">IFERROR(C222/C231,0)</f>
        <v>0</v>
      </c>
      <c r="D235" s="11">
        <f t="shared" si="108"/>
        <v>0</v>
      </c>
      <c r="E235" s="11">
        <f t="shared" si="108"/>
        <v>0</v>
      </c>
      <c r="F235" s="11">
        <f t="shared" si="108"/>
        <v>0</v>
      </c>
      <c r="G235" s="11">
        <f t="shared" si="108"/>
        <v>0</v>
      </c>
      <c r="H235" s="11">
        <f t="shared" si="108"/>
        <v>0</v>
      </c>
      <c r="I235" s="11">
        <f t="shared" si="108"/>
        <v>0</v>
      </c>
      <c r="J235" s="11">
        <f t="shared" si="108"/>
        <v>0</v>
      </c>
      <c r="K235" s="11">
        <f t="shared" si="108"/>
        <v>0</v>
      </c>
      <c r="L235" s="11">
        <f t="shared" si="108"/>
        <v>0</v>
      </c>
      <c r="M235" s="11">
        <f t="shared" si="108"/>
        <v>0</v>
      </c>
      <c r="N235" s="11">
        <f t="shared" si="108"/>
        <v>0</v>
      </c>
      <c r="O235" s="11">
        <f t="shared" si="108"/>
        <v>0</v>
      </c>
      <c r="P235" s="11">
        <f t="shared" si="108"/>
        <v>0</v>
      </c>
      <c r="Q235" s="11">
        <f t="shared" si="108"/>
        <v>0</v>
      </c>
      <c r="R235" s="11">
        <f t="shared" si="108"/>
        <v>0</v>
      </c>
      <c r="S235" s="11">
        <f t="shared" si="108"/>
        <v>0</v>
      </c>
      <c r="T235" s="11">
        <f t="shared" si="108"/>
        <v>0</v>
      </c>
      <c r="U235" s="11">
        <f t="shared" si="108"/>
        <v>0</v>
      </c>
      <c r="V235" s="11">
        <f t="shared" si="108"/>
        <v>0</v>
      </c>
      <c r="W235" s="11">
        <f t="shared" si="108"/>
        <v>0</v>
      </c>
    </row>
    <row r="236" spans="2:26" outlineLevel="1" x14ac:dyDescent="0.2">
      <c r="B236" s="4" t="s">
        <v>16</v>
      </c>
      <c r="C236" s="11">
        <f t="shared" ref="C236:W236" si="109">IFERROR(C223/C231,0)</f>
        <v>0.8512836408128216</v>
      </c>
      <c r="D236" s="11">
        <f t="shared" si="109"/>
        <v>0.86464312919027253</v>
      </c>
      <c r="E236" s="11">
        <f t="shared" si="109"/>
        <v>0.8757015970121228</v>
      </c>
      <c r="F236" s="11">
        <f t="shared" si="109"/>
        <v>0.87564318832104282</v>
      </c>
      <c r="G236" s="11">
        <f t="shared" si="109"/>
        <v>0.86916812821657141</v>
      </c>
      <c r="H236" s="11">
        <f t="shared" si="109"/>
        <v>0.86891678516331594</v>
      </c>
      <c r="I236" s="11">
        <f t="shared" si="109"/>
        <v>0.86697808592998826</v>
      </c>
      <c r="J236" s="11">
        <f t="shared" si="109"/>
        <v>0.88429601187732376</v>
      </c>
      <c r="K236" s="11">
        <f t="shared" si="109"/>
        <v>0.87458795979090254</v>
      </c>
      <c r="L236" s="11">
        <f t="shared" si="109"/>
        <v>0.8895671123157961</v>
      </c>
      <c r="M236" s="11">
        <f t="shared" si="109"/>
        <v>0.89201495786278651</v>
      </c>
      <c r="N236" s="11">
        <f t="shared" si="109"/>
        <v>0.89920027809817848</v>
      </c>
      <c r="O236" s="11">
        <f t="shared" si="109"/>
        <v>0.88384334004360432</v>
      </c>
      <c r="P236" s="11">
        <f t="shared" si="109"/>
        <v>0.88234155991388519</v>
      </c>
      <c r="Q236" s="11">
        <f t="shared" si="109"/>
        <v>0.82989284019583143</v>
      </c>
      <c r="R236" s="11">
        <f t="shared" si="109"/>
        <v>0.83551997784132848</v>
      </c>
      <c r="S236" s="11">
        <f t="shared" si="109"/>
        <v>0.81377484583490833</v>
      </c>
      <c r="T236" s="11">
        <f t="shared" si="109"/>
        <v>0.81701070791828545</v>
      </c>
      <c r="U236" s="11">
        <f t="shared" si="109"/>
        <v>0.8228051421207031</v>
      </c>
      <c r="V236" s="11">
        <f t="shared" si="109"/>
        <v>0.82008147692389555</v>
      </c>
      <c r="W236" s="11">
        <f t="shared" si="109"/>
        <v>0.78545760738481207</v>
      </c>
    </row>
    <row r="237" spans="2:26" outlineLevel="1" x14ac:dyDescent="0.2">
      <c r="B237" s="4" t="s">
        <v>21</v>
      </c>
      <c r="C237" s="11">
        <f t="shared" ref="C237:W237" si="110">IFERROR(C224/C231,0)</f>
        <v>0</v>
      </c>
      <c r="D237" s="11">
        <f t="shared" si="110"/>
        <v>0</v>
      </c>
      <c r="E237" s="11">
        <f t="shared" si="110"/>
        <v>0</v>
      </c>
      <c r="F237" s="11">
        <f t="shared" si="110"/>
        <v>0</v>
      </c>
      <c r="G237" s="11">
        <f t="shared" si="110"/>
        <v>0</v>
      </c>
      <c r="H237" s="11">
        <f t="shared" si="110"/>
        <v>0</v>
      </c>
      <c r="I237" s="11">
        <f t="shared" si="110"/>
        <v>0</v>
      </c>
      <c r="J237" s="11">
        <f t="shared" si="110"/>
        <v>0</v>
      </c>
      <c r="K237" s="11">
        <f t="shared" si="110"/>
        <v>0</v>
      </c>
      <c r="L237" s="11">
        <f t="shared" si="110"/>
        <v>0</v>
      </c>
      <c r="M237" s="11">
        <f t="shared" si="110"/>
        <v>0</v>
      </c>
      <c r="N237" s="11">
        <f t="shared" si="110"/>
        <v>0</v>
      </c>
      <c r="O237" s="11">
        <f t="shared" si="110"/>
        <v>0</v>
      </c>
      <c r="P237" s="11">
        <f t="shared" si="110"/>
        <v>0</v>
      </c>
      <c r="Q237" s="11">
        <f t="shared" si="110"/>
        <v>0</v>
      </c>
      <c r="R237" s="11">
        <f t="shared" si="110"/>
        <v>0</v>
      </c>
      <c r="S237" s="11">
        <f t="shared" si="110"/>
        <v>0</v>
      </c>
      <c r="T237" s="11">
        <f t="shared" si="110"/>
        <v>0</v>
      </c>
      <c r="U237" s="11">
        <f t="shared" si="110"/>
        <v>0</v>
      </c>
      <c r="V237" s="11">
        <f t="shared" si="110"/>
        <v>0</v>
      </c>
      <c r="W237" s="11">
        <f t="shared" si="110"/>
        <v>0</v>
      </c>
    </row>
    <row r="238" spans="2:26" outlineLevel="1" x14ac:dyDescent="0.2">
      <c r="B238" s="4" t="s">
        <v>20</v>
      </c>
      <c r="C238" s="11">
        <f t="shared" ref="C238:W238" si="111">IFERROR(C225/C231,0)</f>
        <v>1.6056054161865045E-3</v>
      </c>
      <c r="D238" s="11">
        <f t="shared" si="111"/>
        <v>3.0653580386919939E-3</v>
      </c>
      <c r="E238" s="11">
        <f t="shared" si="111"/>
        <v>3.5309353901892965E-3</v>
      </c>
      <c r="F238" s="11">
        <f t="shared" si="111"/>
        <v>3.8144961920776534E-3</v>
      </c>
      <c r="G238" s="11">
        <f t="shared" si="111"/>
        <v>2.2129828622960458E-3</v>
      </c>
      <c r="H238" s="11">
        <f t="shared" si="111"/>
        <v>1.4576630024455766E-3</v>
      </c>
      <c r="I238" s="11">
        <f t="shared" si="111"/>
        <v>7.2035241473753289E-4</v>
      </c>
      <c r="J238" s="11">
        <f t="shared" si="111"/>
        <v>9.8591522990836965E-4</v>
      </c>
      <c r="K238" s="11">
        <f t="shared" si="111"/>
        <v>1.4529099446712994E-3</v>
      </c>
      <c r="L238" s="11">
        <f t="shared" si="111"/>
        <v>1.238754009155054E-3</v>
      </c>
      <c r="M238" s="11">
        <f t="shared" si="111"/>
        <v>1.3245237486167014E-3</v>
      </c>
      <c r="N238" s="11">
        <f t="shared" si="111"/>
        <v>1.5183755977698271E-3</v>
      </c>
      <c r="O238" s="11">
        <f t="shared" si="111"/>
        <v>1.3853539095976032E-3</v>
      </c>
      <c r="P238" s="11">
        <f t="shared" si="111"/>
        <v>4.1401693284881056E-3</v>
      </c>
      <c r="Q238" s="11">
        <f t="shared" si="111"/>
        <v>4.9944148358771487E-3</v>
      </c>
      <c r="R238" s="11">
        <f t="shared" si="111"/>
        <v>6.0767686729875231E-3</v>
      </c>
      <c r="S238" s="11">
        <f t="shared" si="111"/>
        <v>8.7536349108209652E-3</v>
      </c>
      <c r="T238" s="11">
        <f t="shared" si="111"/>
        <v>1.3099594490517548E-2</v>
      </c>
      <c r="U238" s="11">
        <f t="shared" si="111"/>
        <v>1.6017098663479133E-2</v>
      </c>
      <c r="V238" s="11">
        <f t="shared" si="111"/>
        <v>1.7125429894199198E-2</v>
      </c>
      <c r="W238" s="11">
        <f t="shared" si="111"/>
        <v>2.2186662730818513E-2</v>
      </c>
    </row>
    <row r="239" spans="2:26" outlineLevel="1" x14ac:dyDescent="0.2">
      <c r="B239" s="4" t="s">
        <v>0</v>
      </c>
      <c r="C239" s="11">
        <f t="shared" ref="C239:W239" si="112">IFERROR(C226/C231,0)</f>
        <v>0</v>
      </c>
      <c r="D239" s="11">
        <f t="shared" si="112"/>
        <v>0</v>
      </c>
      <c r="E239" s="11">
        <f t="shared" si="112"/>
        <v>0</v>
      </c>
      <c r="F239" s="11">
        <f t="shared" si="112"/>
        <v>0</v>
      </c>
      <c r="G239" s="11">
        <f t="shared" si="112"/>
        <v>0</v>
      </c>
      <c r="H239" s="11">
        <f t="shared" si="112"/>
        <v>6.8540194181847233E-6</v>
      </c>
      <c r="I239" s="11">
        <f t="shared" si="112"/>
        <v>3.5035321989507281E-6</v>
      </c>
      <c r="J239" s="11">
        <f t="shared" si="112"/>
        <v>2.1798984068123487E-5</v>
      </c>
      <c r="K239" s="11">
        <f t="shared" si="112"/>
        <v>3.5879856636426595E-5</v>
      </c>
      <c r="L239" s="11">
        <f t="shared" si="112"/>
        <v>3.3687201110308146E-5</v>
      </c>
      <c r="M239" s="11">
        <f t="shared" si="112"/>
        <v>4.3153566762163912E-5</v>
      </c>
      <c r="N239" s="11">
        <f t="shared" si="112"/>
        <v>7.4080741151679087E-5</v>
      </c>
      <c r="O239" s="11">
        <f t="shared" si="112"/>
        <v>7.0714977767395696E-5</v>
      </c>
      <c r="P239" s="11">
        <f t="shared" si="112"/>
        <v>1.8933032033468717E-4</v>
      </c>
      <c r="Q239" s="11">
        <f t="shared" si="112"/>
        <v>2.4635926007662032E-4</v>
      </c>
      <c r="R239" s="11">
        <f t="shared" si="112"/>
        <v>0</v>
      </c>
      <c r="S239" s="11">
        <f t="shared" si="112"/>
        <v>0</v>
      </c>
      <c r="T239" s="11">
        <f t="shared" si="112"/>
        <v>0</v>
      </c>
      <c r="U239" s="11">
        <f t="shared" si="112"/>
        <v>0</v>
      </c>
      <c r="V239" s="11">
        <f t="shared" si="112"/>
        <v>0</v>
      </c>
      <c r="W239" s="11">
        <f t="shared" si="112"/>
        <v>0</v>
      </c>
    </row>
    <row r="240" spans="2:26" outlineLevel="1" x14ac:dyDescent="0.2">
      <c r="B240" s="4" t="s">
        <v>22</v>
      </c>
      <c r="C240" s="11">
        <f t="shared" ref="C240:W240" si="113">IFERROR(C227/C231,0)</f>
        <v>0.10972790993004547</v>
      </c>
      <c r="D240" s="11">
        <f t="shared" si="113"/>
        <v>0.11063390094091004</v>
      </c>
      <c r="E240" s="11">
        <f t="shared" si="113"/>
        <v>0.10261408618786831</v>
      </c>
      <c r="F240" s="11">
        <f t="shared" si="113"/>
        <v>0.10071964273975276</v>
      </c>
      <c r="G240" s="11">
        <f t="shared" si="113"/>
        <v>0.10918553847342431</v>
      </c>
      <c r="H240" s="11">
        <f t="shared" si="113"/>
        <v>0.11010047556302187</v>
      </c>
      <c r="I240" s="11">
        <f t="shared" si="113"/>
        <v>0.11447054736010977</v>
      </c>
      <c r="J240" s="11">
        <f t="shared" si="113"/>
        <v>9.5629545905275323E-2</v>
      </c>
      <c r="K240" s="11">
        <f t="shared" si="113"/>
        <v>0.10584557707745844</v>
      </c>
      <c r="L240" s="11">
        <f t="shared" si="113"/>
        <v>9.4214164084829174E-2</v>
      </c>
      <c r="M240" s="11">
        <f t="shared" si="113"/>
        <v>9.1586559245230861E-2</v>
      </c>
      <c r="N240" s="11">
        <f t="shared" si="113"/>
        <v>9.0321612529861456E-2</v>
      </c>
      <c r="O240" s="11">
        <f t="shared" si="113"/>
        <v>9.7153935872966779E-2</v>
      </c>
      <c r="P240" s="11">
        <f t="shared" si="113"/>
        <v>9.7361017803157562E-2</v>
      </c>
      <c r="Q240" s="11">
        <f t="shared" si="113"/>
        <v>0.11162609287684344</v>
      </c>
      <c r="R240" s="11">
        <f t="shared" si="113"/>
        <v>0.11005547096914872</v>
      </c>
      <c r="S240" s="11">
        <f t="shared" si="113"/>
        <v>0.1245362551025074</v>
      </c>
      <c r="T240" s="11">
        <f t="shared" si="113"/>
        <v>0.11688183206886429</v>
      </c>
      <c r="U240" s="11">
        <f t="shared" si="113"/>
        <v>0.1145394103768861</v>
      </c>
      <c r="V240" s="11">
        <f t="shared" si="113"/>
        <v>0.11752626553386915</v>
      </c>
      <c r="W240" s="11">
        <f t="shared" si="113"/>
        <v>0.15031524391684495</v>
      </c>
    </row>
    <row r="241" spans="1:28" outlineLevel="1" x14ac:dyDescent="0.2">
      <c r="B241" s="4" t="s">
        <v>23</v>
      </c>
      <c r="C241" s="11">
        <f t="shared" ref="C241:W241" si="114">IFERROR(C228/C231,0)</f>
        <v>3.7382843840946402E-2</v>
      </c>
      <c r="D241" s="11">
        <f t="shared" si="114"/>
        <v>2.16576118301255E-2</v>
      </c>
      <c r="E241" s="11">
        <f t="shared" si="114"/>
        <v>1.8153381409819522E-2</v>
      </c>
      <c r="F241" s="11">
        <f t="shared" si="114"/>
        <v>1.9822672747126766E-2</v>
      </c>
      <c r="G241" s="11">
        <f t="shared" si="114"/>
        <v>1.9433350447708123E-2</v>
      </c>
      <c r="H241" s="11">
        <f t="shared" si="114"/>
        <v>1.9518222251798355E-2</v>
      </c>
      <c r="I241" s="11">
        <f t="shared" si="114"/>
        <v>1.7827510762965518E-2</v>
      </c>
      <c r="J241" s="11">
        <f t="shared" si="114"/>
        <v>1.9066728003424335E-2</v>
      </c>
      <c r="K241" s="11">
        <f t="shared" si="114"/>
        <v>1.8077673330331577E-2</v>
      </c>
      <c r="L241" s="11">
        <f t="shared" si="114"/>
        <v>1.4946282389109507E-2</v>
      </c>
      <c r="M241" s="11">
        <f t="shared" si="114"/>
        <v>1.5030805576603828E-2</v>
      </c>
      <c r="N241" s="11">
        <f t="shared" si="114"/>
        <v>8.885653033038652E-3</v>
      </c>
      <c r="O241" s="11">
        <f t="shared" si="114"/>
        <v>1.7546655196064007E-2</v>
      </c>
      <c r="P241" s="11">
        <f t="shared" si="114"/>
        <v>1.5967922634134425E-2</v>
      </c>
      <c r="Q241" s="11">
        <f t="shared" si="114"/>
        <v>5.3240292831371314E-2</v>
      </c>
      <c r="R241" s="11">
        <f t="shared" si="114"/>
        <v>4.8347782516535175E-2</v>
      </c>
      <c r="S241" s="11">
        <f t="shared" si="114"/>
        <v>5.2935264151763264E-2</v>
      </c>
      <c r="T241" s="11">
        <f t="shared" si="114"/>
        <v>5.3007865522332817E-2</v>
      </c>
      <c r="U241" s="11">
        <f t="shared" si="114"/>
        <v>4.663834883893174E-2</v>
      </c>
      <c r="V241" s="11">
        <f t="shared" si="114"/>
        <v>4.5266827648036197E-2</v>
      </c>
      <c r="W241" s="11">
        <f t="shared" si="114"/>
        <v>4.2040485967524473E-2</v>
      </c>
    </row>
    <row r="242" spans="1:28" outlineLevel="1" x14ac:dyDescent="0.2">
      <c r="B242" s="4" t="s">
        <v>17</v>
      </c>
      <c r="C242" s="11">
        <f t="shared" ref="C242:W242" si="115">IFERROR(C229/C231,0)</f>
        <v>0</v>
      </c>
      <c r="D242" s="11">
        <f t="shared" si="115"/>
        <v>0</v>
      </c>
      <c r="E242" s="11">
        <f t="shared" si="115"/>
        <v>0</v>
      </c>
      <c r="F242" s="11">
        <f t="shared" si="115"/>
        <v>0</v>
      </c>
      <c r="G242" s="11">
        <f t="shared" si="115"/>
        <v>0</v>
      </c>
      <c r="H242" s="11">
        <f t="shared" si="115"/>
        <v>0</v>
      </c>
      <c r="I242" s="11">
        <f t="shared" si="115"/>
        <v>0</v>
      </c>
      <c r="J242" s="11">
        <f t="shared" si="115"/>
        <v>0</v>
      </c>
      <c r="K242" s="11">
        <f t="shared" si="115"/>
        <v>0</v>
      </c>
      <c r="L242" s="11">
        <f t="shared" si="115"/>
        <v>0</v>
      </c>
      <c r="M242" s="11">
        <f t="shared" si="115"/>
        <v>0</v>
      </c>
      <c r="N242" s="11">
        <f t="shared" si="115"/>
        <v>0</v>
      </c>
      <c r="O242" s="11">
        <f t="shared" si="115"/>
        <v>0</v>
      </c>
      <c r="P242" s="11">
        <f t="shared" si="115"/>
        <v>0</v>
      </c>
      <c r="Q242" s="11">
        <f t="shared" si="115"/>
        <v>0</v>
      </c>
      <c r="R242" s="11">
        <f t="shared" si="115"/>
        <v>0</v>
      </c>
      <c r="S242" s="11">
        <f t="shared" si="115"/>
        <v>0</v>
      </c>
      <c r="T242" s="11">
        <f t="shared" si="115"/>
        <v>0</v>
      </c>
      <c r="U242" s="11">
        <f t="shared" si="115"/>
        <v>0</v>
      </c>
      <c r="V242" s="11">
        <f t="shared" si="115"/>
        <v>0</v>
      </c>
      <c r="W242" s="11">
        <f t="shared" si="115"/>
        <v>0</v>
      </c>
    </row>
    <row r="243" spans="1:28" outlineLevel="1" x14ac:dyDescent="0.2">
      <c r="B243" s="4" t="s">
        <v>1</v>
      </c>
      <c r="C243" s="11">
        <f t="shared" ref="C243:W243" si="116">IFERROR(C230/C231,0)</f>
        <v>0</v>
      </c>
      <c r="D243" s="11">
        <f t="shared" si="116"/>
        <v>0</v>
      </c>
      <c r="E243" s="11">
        <f t="shared" si="116"/>
        <v>0</v>
      </c>
      <c r="F243" s="11">
        <f t="shared" si="116"/>
        <v>0</v>
      </c>
      <c r="G243" s="11">
        <f t="shared" si="116"/>
        <v>0</v>
      </c>
      <c r="H243" s="11">
        <f t="shared" si="116"/>
        <v>0</v>
      </c>
      <c r="I243" s="11">
        <f t="shared" si="116"/>
        <v>0</v>
      </c>
      <c r="J243" s="11">
        <f t="shared" si="116"/>
        <v>0</v>
      </c>
      <c r="K243" s="11">
        <f t="shared" si="116"/>
        <v>0</v>
      </c>
      <c r="L243" s="11">
        <f t="shared" si="116"/>
        <v>0</v>
      </c>
      <c r="M243" s="11">
        <f t="shared" si="116"/>
        <v>0</v>
      </c>
      <c r="N243" s="11">
        <f t="shared" si="116"/>
        <v>0</v>
      </c>
      <c r="O243" s="11">
        <f t="shared" si="116"/>
        <v>0</v>
      </c>
      <c r="P243" s="11">
        <f t="shared" si="116"/>
        <v>0</v>
      </c>
      <c r="Q243" s="11">
        <f t="shared" si="116"/>
        <v>0</v>
      </c>
      <c r="R243" s="11">
        <f t="shared" si="116"/>
        <v>0</v>
      </c>
      <c r="S243" s="11">
        <f t="shared" si="116"/>
        <v>0</v>
      </c>
      <c r="T243" s="11">
        <f t="shared" si="116"/>
        <v>0</v>
      </c>
      <c r="U243" s="11">
        <f t="shared" si="116"/>
        <v>0</v>
      </c>
      <c r="V243" s="11">
        <f t="shared" si="116"/>
        <v>0</v>
      </c>
      <c r="W243" s="11">
        <f t="shared" si="116"/>
        <v>0</v>
      </c>
    </row>
    <row r="246" spans="1:28" s="33" customFormat="1" x14ac:dyDescent="0.2">
      <c r="A246" s="32" t="s">
        <v>86</v>
      </c>
      <c r="Z246" s="34"/>
    </row>
    <row r="247" spans="1:28" outlineLevel="1" x14ac:dyDescent="0.2">
      <c r="B247" s="20" t="s">
        <v>88</v>
      </c>
      <c r="C247" s="5">
        <f>[1]Passenger1!C$38</f>
        <v>8974.4116740000009</v>
      </c>
      <c r="D247" s="5">
        <f>[1]Passenger1!D$38</f>
        <v>8797.1225680000007</v>
      </c>
      <c r="E247" s="5">
        <f>[1]Passenger1!E$38</f>
        <v>10681.24857</v>
      </c>
      <c r="F247" s="5">
        <f>[1]Passenger1!F$38</f>
        <v>9879.2648040000004</v>
      </c>
      <c r="G247" s="5">
        <f>[1]Passenger1!G$38</f>
        <v>8442.4822210000002</v>
      </c>
      <c r="H247" s="5">
        <f>[1]Passenger1!H$38</f>
        <v>9591.4451379999991</v>
      </c>
      <c r="I247" s="5">
        <f>[1]Passenger1!I$38</f>
        <v>7788.9344730000003</v>
      </c>
      <c r="J247" s="5">
        <f>[1]Passenger1!J$38</f>
        <v>9216.3843140000008</v>
      </c>
      <c r="K247" s="5">
        <f>[1]Passenger1!K$38</f>
        <v>8686.3214000000007</v>
      </c>
      <c r="L247" s="5">
        <f>[1]Passenger1!L$38</f>
        <v>7789.8079479999997</v>
      </c>
      <c r="M247" s="5">
        <f>[1]Passenger1!M$38</f>
        <v>7210.499245</v>
      </c>
      <c r="N247" s="5">
        <f>[1]Passenger1!N$38</f>
        <v>7719.5125939999998</v>
      </c>
      <c r="O247" s="5">
        <f>[1]Passenger1!O$38</f>
        <v>6724.0703949999997</v>
      </c>
      <c r="P247" s="5">
        <f>[1]Passenger1!P$38</f>
        <v>8220.9792269999998</v>
      </c>
      <c r="Q247" s="5">
        <f>[1]Passenger1!Q$38</f>
        <v>6782.42436</v>
      </c>
      <c r="R247" s="5">
        <f>[1]Passenger1!R$38</f>
        <v>6406.9552940000003</v>
      </c>
      <c r="S247" s="5">
        <f>[1]Passenger1!S$38</f>
        <v>5885.6524049999998</v>
      </c>
      <c r="T247" s="5">
        <f>[1]Passenger1!T$38</f>
        <v>5548.0363530000004</v>
      </c>
      <c r="U247" s="5">
        <f>[1]Passenger1!U$38</f>
        <v>5495.949901</v>
      </c>
      <c r="V247" s="5">
        <f>[1]Passenger1!V$38</f>
        <v>5359.116994</v>
      </c>
      <c r="W247" s="5">
        <f>[1]Passenger1!W$38</f>
        <v>4592.3982669999996</v>
      </c>
      <c r="Z247" s="21" t="s">
        <v>26</v>
      </c>
      <c r="AB247"/>
    </row>
    <row r="248" spans="1:28" outlineLevel="1" x14ac:dyDescent="0.2">
      <c r="B248" s="7" t="s">
        <v>89</v>
      </c>
      <c r="C248" s="5"/>
      <c r="D248" s="5"/>
      <c r="E248" s="5"/>
      <c r="F248" s="5"/>
      <c r="G248" s="5"/>
      <c r="H248" s="5"/>
      <c r="I248" s="5"/>
      <c r="J248" s="5"/>
      <c r="K248" s="5"/>
      <c r="L248" s="5"/>
      <c r="M248" s="5"/>
      <c r="N248" s="5"/>
      <c r="O248" s="5"/>
      <c r="P248" s="5"/>
      <c r="Q248" s="5"/>
      <c r="R248" s="5"/>
      <c r="S248" s="5"/>
      <c r="T248" s="5"/>
      <c r="U248" s="5"/>
      <c r="V248" s="5"/>
      <c r="W248" s="5"/>
      <c r="Z248" s="21" t="s">
        <v>26</v>
      </c>
      <c r="AB248"/>
    </row>
    <row r="249" spans="1:28" outlineLevel="1" x14ac:dyDescent="0.2">
      <c r="B249" s="7" t="s">
        <v>25</v>
      </c>
      <c r="C249" s="5">
        <f>[1]Passenger4!C$41</f>
        <v>6.944</v>
      </c>
      <c r="D249" s="5">
        <f>[1]Passenger4!D$41</f>
        <v>7.84</v>
      </c>
      <c r="E249" s="5">
        <f>[1]Passenger4!E$41</f>
        <v>8.2899999999999991</v>
      </c>
      <c r="F249" s="5">
        <f>[1]Passenger4!F$41</f>
        <v>8.2880000000000003</v>
      </c>
      <c r="G249" s="5">
        <f>[1]Passenger4!G$41</f>
        <v>7.4450000000000003</v>
      </c>
      <c r="H249" s="5">
        <f>[1]Passenger4!H$41</f>
        <v>8.0150000000000006</v>
      </c>
      <c r="I249" s="5">
        <f>[1]Passenger4!I$41</f>
        <v>8.2390000000000008</v>
      </c>
      <c r="J249" s="5">
        <f>[1]Passenger4!J$41</f>
        <v>8.7309999999999999</v>
      </c>
      <c r="K249" s="5">
        <f>[1]Passenger4!K$41</f>
        <v>8.6419999999999995</v>
      </c>
      <c r="L249" s="5">
        <f>[1]Passenger4!L$41</f>
        <v>8.0259999999999998</v>
      </c>
      <c r="M249" s="5">
        <f>[1]Passenger4!M$41</f>
        <v>8.0879999999999992</v>
      </c>
      <c r="N249" s="5">
        <f>[1]Passenger4!N$41</f>
        <v>7.9770000000000003</v>
      </c>
      <c r="O249" s="5">
        <f>[1]Passenger4!O$41</f>
        <v>8.2370000000000001</v>
      </c>
      <c r="P249" s="5">
        <f>[1]Passenger4!P$41</f>
        <v>9.7910000000000004</v>
      </c>
      <c r="Q249" s="5">
        <f>[1]Passenger4!Q$41</f>
        <v>9.2070000000000007</v>
      </c>
      <c r="R249" s="5">
        <f>[1]Passenger4!R$41</f>
        <v>9.1319999999999997</v>
      </c>
      <c r="S249" s="5">
        <f>[1]Passenger4!S$41</f>
        <v>10.760999999999999</v>
      </c>
      <c r="T249" s="5">
        <f>[1]Passenger4!T$41</f>
        <v>6.4029999999999996</v>
      </c>
      <c r="U249" s="5">
        <f>[1]Passenger4!U$41</f>
        <v>6.4669999999999996</v>
      </c>
      <c r="V249" s="5">
        <f>[1]Passenger4!V$41</f>
        <v>6.5309999999999997</v>
      </c>
      <c r="W249" s="5">
        <f>[1]Passenger4!W$41</f>
        <v>5.391</v>
      </c>
      <c r="Z249" s="21" t="s">
        <v>26</v>
      </c>
      <c r="AB249"/>
    </row>
    <row r="250" spans="1:28" outlineLevel="1" x14ac:dyDescent="0.2">
      <c r="B250" s="7" t="s">
        <v>30</v>
      </c>
      <c r="C250" s="5">
        <f>[1]Passenger4!C$45</f>
        <v>76563.862236999994</v>
      </c>
      <c r="D250" s="5">
        <f>[1]Passenger4!D$45</f>
        <v>66474.049771999998</v>
      </c>
      <c r="E250" s="5">
        <f>[1]Passenger4!E$45</f>
        <v>76329.962513999999</v>
      </c>
      <c r="F250" s="5">
        <f>[1]Passenger4!F$45</f>
        <v>70615.890761999995</v>
      </c>
      <c r="G250" s="5">
        <f>[1]Passenger4!G$45</f>
        <v>67178.918873000002</v>
      </c>
      <c r="H250" s="5">
        <f>[1]Passenger4!H$45</f>
        <v>70893.770992000005</v>
      </c>
      <c r="I250" s="5">
        <f>[1]Passenger4!I$45</f>
        <v>56005.554965000003</v>
      </c>
      <c r="J250" s="5">
        <f>[1]Passenger4!J$45</f>
        <v>62535.142752</v>
      </c>
      <c r="K250" s="5">
        <f>[1]Passenger4!K$45</f>
        <v>59545.533441</v>
      </c>
      <c r="L250" s="5">
        <f>[1]Passenger4!L$45</f>
        <v>57498.319650999998</v>
      </c>
      <c r="M250" s="5">
        <f>[1]Passenger4!M$45</f>
        <v>52814.327093</v>
      </c>
      <c r="N250" s="5">
        <f>[1]Passenger4!N$45</f>
        <v>57329.459294</v>
      </c>
      <c r="O250" s="5">
        <f>[1]Passenger4!O$45</f>
        <v>48360.495632999999</v>
      </c>
      <c r="P250" s="5">
        <f>[1]Passenger4!P$45</f>
        <v>49742.093321</v>
      </c>
      <c r="Q250" s="5">
        <f>[1]Passenger4!Q$45</f>
        <v>43640.967848</v>
      </c>
      <c r="R250" s="5">
        <f>[1]Passenger4!R$45</f>
        <v>41563.618368000003</v>
      </c>
      <c r="S250" s="5">
        <f>[1]Passenger4!S$45</f>
        <v>32401.829788999999</v>
      </c>
      <c r="T250" s="5">
        <f>[1]Passenger4!T$45</f>
        <v>51331.428925</v>
      </c>
      <c r="U250" s="5">
        <f>[1]Passenger4!U$45</f>
        <v>50346.288714000002</v>
      </c>
      <c r="V250" s="5">
        <f>[1]Passenger4!V$45</f>
        <v>48611.733921999999</v>
      </c>
      <c r="W250" s="5">
        <f>[1]Passenger4!W$45</f>
        <v>50465.870658</v>
      </c>
      <c r="Z250" s="21" t="s">
        <v>26</v>
      </c>
      <c r="AB250"/>
    </row>
    <row r="251" spans="1:28" outlineLevel="1" x14ac:dyDescent="0.2">
      <c r="B251" s="7" t="s">
        <v>31</v>
      </c>
      <c r="C251" s="5">
        <f t="shared" ref="C251:W251" si="117">C249*C250/1000</f>
        <v>531.65945937372794</v>
      </c>
      <c r="D251" s="5">
        <f t="shared" si="117"/>
        <v>521.15655021247994</v>
      </c>
      <c r="E251" s="5">
        <f t="shared" si="117"/>
        <v>632.77538924105988</v>
      </c>
      <c r="F251" s="5">
        <f t="shared" si="117"/>
        <v>585.26450263545587</v>
      </c>
      <c r="G251" s="5">
        <f t="shared" si="117"/>
        <v>500.14705100948504</v>
      </c>
      <c r="H251" s="5">
        <f t="shared" si="117"/>
        <v>568.2135745008801</v>
      </c>
      <c r="I251" s="5">
        <f t="shared" si="117"/>
        <v>461.42976735663507</v>
      </c>
      <c r="J251" s="5">
        <f t="shared" si="117"/>
        <v>545.99433136771199</v>
      </c>
      <c r="K251" s="5">
        <f t="shared" si="117"/>
        <v>514.59249999712199</v>
      </c>
      <c r="L251" s="5">
        <f t="shared" si="117"/>
        <v>461.48151351892596</v>
      </c>
      <c r="M251" s="5">
        <f t="shared" si="117"/>
        <v>427.16227752818395</v>
      </c>
      <c r="N251" s="5">
        <f t="shared" si="117"/>
        <v>457.31709678823802</v>
      </c>
      <c r="O251" s="5">
        <f t="shared" si="117"/>
        <v>398.34540252902099</v>
      </c>
      <c r="P251" s="5">
        <f t="shared" si="117"/>
        <v>487.02483570591102</v>
      </c>
      <c r="Q251" s="5">
        <f t="shared" si="117"/>
        <v>401.802390976536</v>
      </c>
      <c r="R251" s="5">
        <f t="shared" si="117"/>
        <v>379.55896293657599</v>
      </c>
      <c r="S251" s="5">
        <f t="shared" si="117"/>
        <v>348.67609035942894</v>
      </c>
      <c r="T251" s="5">
        <f t="shared" si="117"/>
        <v>328.67513940677503</v>
      </c>
      <c r="U251" s="5">
        <f t="shared" si="117"/>
        <v>325.58944911343804</v>
      </c>
      <c r="V251" s="5">
        <f t="shared" si="117"/>
        <v>317.48323424458204</v>
      </c>
      <c r="W251" s="5">
        <f t="shared" si="117"/>
        <v>272.061508717278</v>
      </c>
    </row>
    <row r="252" spans="1:28" outlineLevel="1" x14ac:dyDescent="0.2">
      <c r="B252" s="7" t="s">
        <v>140</v>
      </c>
      <c r="C252" s="14">
        <f t="shared" ref="C252:W252" si="118">C247/C251</f>
        <v>16.879999999570163</v>
      </c>
      <c r="D252" s="14">
        <f t="shared" si="118"/>
        <v>16.880000000793117</v>
      </c>
      <c r="E252" s="14">
        <f t="shared" si="118"/>
        <v>16.879999999385102</v>
      </c>
      <c r="F252" s="14">
        <f t="shared" si="118"/>
        <v>16.87999999916876</v>
      </c>
      <c r="G252" s="14">
        <f t="shared" si="118"/>
        <v>16.879999999919811</v>
      </c>
      <c r="H252" s="14">
        <f t="shared" si="118"/>
        <v>16.880000000748211</v>
      </c>
      <c r="I252" s="14">
        <f t="shared" si="118"/>
        <v>16.880000000043346</v>
      </c>
      <c r="J252" s="14">
        <f t="shared" si="118"/>
        <v>16.88000000093961</v>
      </c>
      <c r="K252" s="14">
        <f t="shared" si="118"/>
        <v>16.880000000094409</v>
      </c>
      <c r="L252" s="14">
        <f t="shared" si="118"/>
        <v>16.879999999567762</v>
      </c>
      <c r="M252" s="14">
        <f t="shared" si="118"/>
        <v>16.88000000075909</v>
      </c>
      <c r="N252" s="14">
        <f t="shared" si="118"/>
        <v>16.880000000469131</v>
      </c>
      <c r="O252" s="14">
        <f t="shared" si="118"/>
        <v>16.880000000778534</v>
      </c>
      <c r="P252" s="14">
        <f t="shared" si="118"/>
        <v>16.880000000583589</v>
      </c>
      <c r="Q252" s="14">
        <f t="shared" si="118"/>
        <v>16.880000000786637</v>
      </c>
      <c r="R252" s="14">
        <f t="shared" si="118"/>
        <v>16.879999999026758</v>
      </c>
      <c r="S252" s="14">
        <f t="shared" si="118"/>
        <v>16.879999999233785</v>
      </c>
      <c r="T252" s="14">
        <f t="shared" si="118"/>
        <v>16.879999999432989</v>
      </c>
      <c r="U252" s="14">
        <f t="shared" si="118"/>
        <v>16.879999999893013</v>
      </c>
      <c r="V252" s="14">
        <f t="shared" si="118"/>
        <v>16.879999999847094</v>
      </c>
      <c r="W252" s="14">
        <f t="shared" si="118"/>
        <v>16.879999999457279</v>
      </c>
    </row>
    <row r="253" spans="1:28" outlineLevel="1" x14ac:dyDescent="0.2">
      <c r="B253" s="7" t="s">
        <v>90</v>
      </c>
      <c r="C253" s="5">
        <f t="shared" ref="C253:W253" si="119">C250*C252</f>
        <v>1292397.9945276498</v>
      </c>
      <c r="D253" s="5">
        <f t="shared" si="119"/>
        <v>1122081.9602040816</v>
      </c>
      <c r="E253" s="5">
        <f t="shared" si="119"/>
        <v>1288449.7671893849</v>
      </c>
      <c r="F253" s="5">
        <f t="shared" si="119"/>
        <v>1191996.2360038611</v>
      </c>
      <c r="G253" s="5">
        <f t="shared" si="119"/>
        <v>1133980.1505708529</v>
      </c>
      <c r="H253" s="5">
        <f t="shared" si="119"/>
        <v>1196686.8543980035</v>
      </c>
      <c r="I253" s="5">
        <f t="shared" si="119"/>
        <v>945373.76781162759</v>
      </c>
      <c r="J253" s="5">
        <f t="shared" si="119"/>
        <v>1055593.2097125186</v>
      </c>
      <c r="K253" s="5">
        <f t="shared" si="119"/>
        <v>1005128.6044897016</v>
      </c>
      <c r="L253" s="5">
        <f t="shared" si="119"/>
        <v>970571.63568402699</v>
      </c>
      <c r="M253" s="5">
        <f t="shared" si="119"/>
        <v>891505.84136993077</v>
      </c>
      <c r="N253" s="5">
        <f t="shared" si="119"/>
        <v>967721.27290961507</v>
      </c>
      <c r="O253" s="5">
        <f t="shared" si="119"/>
        <v>816325.1663226902</v>
      </c>
      <c r="P253" s="5">
        <f t="shared" si="119"/>
        <v>839646.53528750897</v>
      </c>
      <c r="Q253" s="5">
        <f t="shared" si="119"/>
        <v>736659.53730856965</v>
      </c>
      <c r="R253" s="5">
        <f t="shared" si="119"/>
        <v>701593.87801138859</v>
      </c>
      <c r="S253" s="5">
        <f t="shared" si="119"/>
        <v>546942.88681349321</v>
      </c>
      <c r="T253" s="5">
        <f t="shared" si="119"/>
        <v>866474.52022489451</v>
      </c>
      <c r="U253" s="5">
        <f t="shared" si="119"/>
        <v>849845.35348693363</v>
      </c>
      <c r="V253" s="5">
        <f t="shared" si="119"/>
        <v>820566.06859592698</v>
      </c>
      <c r="W253" s="5">
        <f t="shared" si="119"/>
        <v>851863.89667965111</v>
      </c>
    </row>
    <row r="254" spans="1:28" outlineLevel="1" x14ac:dyDescent="0.2"/>
    <row r="255" spans="1:28" outlineLevel="1" x14ac:dyDescent="0.2">
      <c r="B255" s="8" t="s">
        <v>14</v>
      </c>
      <c r="C255" s="13"/>
      <c r="H255" s="5"/>
    </row>
    <row r="256" spans="1:28" outlineLevel="1" x14ac:dyDescent="0.2">
      <c r="B256" s="4" t="s">
        <v>18</v>
      </c>
      <c r="C256" s="5">
        <f>IFERROR(INDEX('[1]Table 47'!C$14:C$19,MATCH($B256,'[1]Table 47'!$B$14:$B$19,0))*1000,0)</f>
        <v>0</v>
      </c>
      <c r="D256" s="5">
        <f>IFERROR(INDEX('[1]Table 47'!D$14:D$19,MATCH($B256,'[1]Table 47'!$B$14:$B$19,0))*1000,0)</f>
        <v>0</v>
      </c>
      <c r="E256" s="5">
        <f>IFERROR(INDEX('[1]Table 47'!E$14:E$19,MATCH($B256,'[1]Table 47'!$B$14:$B$19,0))*1000,0)</f>
        <v>0</v>
      </c>
      <c r="F256" s="5">
        <f>IFERROR(INDEX('[1]Table 47'!F$14:F$19,MATCH($B256,'[1]Table 47'!$B$14:$B$19,0))*1000,0)</f>
        <v>0</v>
      </c>
      <c r="G256" s="5">
        <f>IFERROR(INDEX('[1]Table 47'!G$14:G$19,MATCH($B256,'[1]Table 47'!$B$14:$B$19,0))*1000,0)</f>
        <v>0</v>
      </c>
      <c r="H256" s="5">
        <f>IFERROR(INDEX('[1]Table 47'!H$14:H$19,MATCH($B256,'[1]Table 47'!$B$14:$B$19,0))*1000,0)</f>
        <v>0</v>
      </c>
      <c r="I256" s="5">
        <f>IFERROR(INDEX('[1]Table 47'!I$14:I$19,MATCH($B256,'[1]Table 47'!$B$14:$B$19,0))*1000,0)</f>
        <v>0</v>
      </c>
      <c r="J256" s="5">
        <f>IFERROR(INDEX('[1]Table 47'!J$14:J$19,MATCH($B256,'[1]Table 47'!$B$14:$B$19,0))*1000,0)</f>
        <v>0</v>
      </c>
      <c r="K256" s="5">
        <f>IFERROR(INDEX('[1]Table 47'!K$14:K$19,MATCH($B256,'[1]Table 47'!$B$14:$B$19,0))*1000,0)</f>
        <v>0</v>
      </c>
      <c r="L256" s="5">
        <f>IFERROR(INDEX('[1]Table 47'!L$14:L$19,MATCH($B256,'[1]Table 47'!$B$14:$B$19,0))*1000,0)</f>
        <v>0</v>
      </c>
      <c r="M256" s="5">
        <f>IFERROR(INDEX('[1]Table 47'!M$14:M$19,MATCH($B256,'[1]Table 47'!$B$14:$B$19,0))*1000,0)</f>
        <v>0</v>
      </c>
      <c r="N256" s="5">
        <f>IFERROR(INDEX('[1]Table 47'!N$14:N$19,MATCH($B256,'[1]Table 47'!$B$14:$B$19,0))*1000,0)</f>
        <v>0</v>
      </c>
      <c r="O256" s="5">
        <f>IFERROR(INDEX('[1]Table 47'!O$14:O$19,MATCH($B256,'[1]Table 47'!$B$14:$B$19,0))*1000,0)</f>
        <v>0</v>
      </c>
      <c r="P256" s="5">
        <f>IFERROR(INDEX('[1]Table 47'!P$14:P$19,MATCH($B256,'[1]Table 47'!$B$14:$B$19,0))*1000,0)</f>
        <v>0</v>
      </c>
      <c r="Q256" s="5">
        <f>IFERROR(INDEX('[1]Table 47'!Q$14:Q$19,MATCH($B256,'[1]Table 47'!$B$14:$B$19,0))*1000,0)</f>
        <v>0</v>
      </c>
      <c r="R256" s="5">
        <f>IFERROR(INDEX('[1]Table 47'!R$14:R$19,MATCH($B256,'[1]Table 47'!$B$14:$B$19,0))*1000,0)</f>
        <v>0</v>
      </c>
      <c r="S256" s="5">
        <f>IFERROR(INDEX('[1]Table 47'!S$14:S$19,MATCH($B256,'[1]Table 47'!$B$14:$B$19,0))*1000,0)</f>
        <v>0</v>
      </c>
      <c r="T256" s="5">
        <f>IFERROR(INDEX('[1]Table 47'!T$14:T$19,MATCH($B256,'[1]Table 47'!$B$14:$B$19,0))*1000,0)</f>
        <v>0</v>
      </c>
      <c r="U256" s="5">
        <f>IFERROR(INDEX('[1]Table 47'!U$14:U$19,MATCH($B256,'[1]Table 47'!$B$14:$B$19,0))*1000,0)</f>
        <v>0</v>
      </c>
      <c r="V256" s="5">
        <f>IFERROR(INDEX('[1]Table 47'!V$14:V$19,MATCH($B256,'[1]Table 47'!$B$14:$B$19,0))*1000,0)</f>
        <v>0</v>
      </c>
      <c r="W256" s="5">
        <f>IFERROR(INDEX('[1]Table 47'!W$14:W$19,MATCH($B256,'[1]Table 47'!$B$14:$B$19,0))*1000,0)</f>
        <v>0</v>
      </c>
      <c r="Z256" s="21" t="s">
        <v>26</v>
      </c>
    </row>
    <row r="257" spans="2:26" outlineLevel="1" x14ac:dyDescent="0.2">
      <c r="B257" s="4" t="s">
        <v>19</v>
      </c>
      <c r="C257" s="5">
        <f>IFERROR(INDEX('[1]Table 47'!C$14:C$19,MATCH($B257,'[1]Table 47'!$B$14:$B$19,0))*1000,0)</f>
        <v>0</v>
      </c>
      <c r="D257" s="5">
        <f>IFERROR(INDEX('[1]Table 47'!D$14:D$19,MATCH($B257,'[1]Table 47'!$B$14:$B$19,0))*1000,0)</f>
        <v>0</v>
      </c>
      <c r="E257" s="5">
        <f>IFERROR(INDEX('[1]Table 47'!E$14:E$19,MATCH($B257,'[1]Table 47'!$B$14:$B$19,0))*1000,0)</f>
        <v>0</v>
      </c>
      <c r="F257" s="5">
        <f>IFERROR(INDEX('[1]Table 47'!F$14:F$19,MATCH($B257,'[1]Table 47'!$B$14:$B$19,0))*1000,0)</f>
        <v>0</v>
      </c>
      <c r="G257" s="5">
        <f>IFERROR(INDEX('[1]Table 47'!G$14:G$19,MATCH($B257,'[1]Table 47'!$B$14:$B$19,0))*1000,0)</f>
        <v>0</v>
      </c>
      <c r="H257" s="5">
        <f>IFERROR(INDEX('[1]Table 47'!H$14:H$19,MATCH($B257,'[1]Table 47'!$B$14:$B$19,0))*1000,0)</f>
        <v>0</v>
      </c>
      <c r="I257" s="5">
        <f>IFERROR(INDEX('[1]Table 47'!I$14:I$19,MATCH($B257,'[1]Table 47'!$B$14:$B$19,0))*1000,0)</f>
        <v>0</v>
      </c>
      <c r="J257" s="5">
        <f>IFERROR(INDEX('[1]Table 47'!J$14:J$19,MATCH($B257,'[1]Table 47'!$B$14:$B$19,0))*1000,0)</f>
        <v>0</v>
      </c>
      <c r="K257" s="5">
        <f>IFERROR(INDEX('[1]Table 47'!K$14:K$19,MATCH($B257,'[1]Table 47'!$B$14:$B$19,0))*1000,0)</f>
        <v>0</v>
      </c>
      <c r="L257" s="5">
        <f>IFERROR(INDEX('[1]Table 47'!L$14:L$19,MATCH($B257,'[1]Table 47'!$B$14:$B$19,0))*1000,0)</f>
        <v>0</v>
      </c>
      <c r="M257" s="5">
        <f>IFERROR(INDEX('[1]Table 47'!M$14:M$19,MATCH($B257,'[1]Table 47'!$B$14:$B$19,0))*1000,0)</f>
        <v>0</v>
      </c>
      <c r="N257" s="5">
        <f>IFERROR(INDEX('[1]Table 47'!N$14:N$19,MATCH($B257,'[1]Table 47'!$B$14:$B$19,0))*1000,0)</f>
        <v>0</v>
      </c>
      <c r="O257" s="5">
        <f>IFERROR(INDEX('[1]Table 47'!O$14:O$19,MATCH($B257,'[1]Table 47'!$B$14:$B$19,0))*1000,0)</f>
        <v>0</v>
      </c>
      <c r="P257" s="5">
        <f>IFERROR(INDEX('[1]Table 47'!P$14:P$19,MATCH($B257,'[1]Table 47'!$B$14:$B$19,0))*1000,0)</f>
        <v>0</v>
      </c>
      <c r="Q257" s="5">
        <f>IFERROR(INDEX('[1]Table 47'!Q$14:Q$19,MATCH($B257,'[1]Table 47'!$B$14:$B$19,0))*1000,0)</f>
        <v>0</v>
      </c>
      <c r="R257" s="5">
        <f>IFERROR(INDEX('[1]Table 47'!R$14:R$19,MATCH($B257,'[1]Table 47'!$B$14:$B$19,0))*1000,0)</f>
        <v>0</v>
      </c>
      <c r="S257" s="5">
        <f>IFERROR(INDEX('[1]Table 47'!S$14:S$19,MATCH($B257,'[1]Table 47'!$B$14:$B$19,0))*1000,0)</f>
        <v>0</v>
      </c>
      <c r="T257" s="5">
        <f>IFERROR(INDEX('[1]Table 47'!T$14:T$19,MATCH($B257,'[1]Table 47'!$B$14:$B$19,0))*1000,0)</f>
        <v>0</v>
      </c>
      <c r="U257" s="5">
        <f>IFERROR(INDEX('[1]Table 47'!U$14:U$19,MATCH($B257,'[1]Table 47'!$B$14:$B$19,0))*1000,0)</f>
        <v>0</v>
      </c>
      <c r="V257" s="5">
        <f>IFERROR(INDEX('[1]Table 47'!V$14:V$19,MATCH($B257,'[1]Table 47'!$B$14:$B$19,0))*1000,0)</f>
        <v>0</v>
      </c>
      <c r="W257" s="5">
        <f>IFERROR(INDEX('[1]Table 47'!W$14:W$19,MATCH($B257,'[1]Table 47'!$B$14:$B$19,0))*1000,0)</f>
        <v>0</v>
      </c>
      <c r="Z257" s="21" t="s">
        <v>26</v>
      </c>
    </row>
    <row r="258" spans="2:26" outlineLevel="1" x14ac:dyDescent="0.2">
      <c r="B258" s="4" t="s">
        <v>16</v>
      </c>
      <c r="C258" s="5">
        <f>IFERROR(INDEX('[1]Table 47'!C$14:C$19,MATCH($B258,'[1]Table 47'!$B$14:$B$19,0))*1000,0)</f>
        <v>6319.2469999999994</v>
      </c>
      <c r="D258" s="5">
        <f>IFERROR(INDEX('[1]Table 47'!D$14:D$19,MATCH($B258,'[1]Table 47'!$B$14:$B$19,0))*1000,0)</f>
        <v>7033.9880000000003</v>
      </c>
      <c r="E258" s="5">
        <f>IFERROR(INDEX('[1]Table 47'!E$14:E$19,MATCH($B258,'[1]Table 47'!$B$14:$B$19,0))*1000,0)</f>
        <v>8115.2180000000008</v>
      </c>
      <c r="F258" s="5">
        <f>IFERROR(INDEX('[1]Table 47'!F$14:F$19,MATCH($B258,'[1]Table 47'!$B$14:$B$19,0))*1000,0)</f>
        <v>7521.5189999999993</v>
      </c>
      <c r="G258" s="5">
        <f>IFERROR(INDEX('[1]Table 47'!G$14:G$19,MATCH($B258,'[1]Table 47'!$B$14:$B$19,0))*1000,0)</f>
        <v>6293.7479999999996</v>
      </c>
      <c r="H258" s="5">
        <f>IFERROR(INDEX('[1]Table 47'!H$14:H$19,MATCH($B258,'[1]Table 47'!$B$14:$B$19,0))*1000,0)</f>
        <v>6951.1210000000001</v>
      </c>
      <c r="I258" s="5">
        <f>IFERROR(INDEX('[1]Table 47'!I$14:I$19,MATCH($B258,'[1]Table 47'!$B$14:$B$19,0))*1000,0)</f>
        <v>6436.7089999999998</v>
      </c>
      <c r="J258" s="5">
        <f>IFERROR(INDEX('[1]Table 47'!J$14:J$19,MATCH($B258,'[1]Table 47'!$B$14:$B$19,0))*1000,0)</f>
        <v>6916.0230000000001</v>
      </c>
      <c r="K258" s="5">
        <f>IFERROR(INDEX('[1]Table 47'!K$14:K$19,MATCH($B258,'[1]Table 47'!$B$14:$B$19,0))*1000,0)</f>
        <v>6953.1219999999994</v>
      </c>
      <c r="L258" s="5">
        <f>IFERROR(INDEX('[1]Table 47'!L$14:L$19,MATCH($B258,'[1]Table 47'!$B$14:$B$19,0))*1000,0)</f>
        <v>5194.241</v>
      </c>
      <c r="M258" s="5">
        <f>IFERROR(INDEX('[1]Table 47'!M$14:M$19,MATCH($B258,'[1]Table 47'!$B$14:$B$19,0))*1000,0)</f>
        <v>5356.893</v>
      </c>
      <c r="N258" s="5">
        <f>IFERROR(INDEX('[1]Table 47'!N$14:N$19,MATCH($B258,'[1]Table 47'!$B$14:$B$19,0))*1000,0)</f>
        <v>5265.3600000000006</v>
      </c>
      <c r="O258" s="5">
        <f>IFERROR(INDEX('[1]Table 47'!O$14:O$19,MATCH($B258,'[1]Table 47'!$B$14:$B$19,0))*1000,0)</f>
        <v>5052.5550000000003</v>
      </c>
      <c r="P258" s="5">
        <f>IFERROR(INDEX('[1]Table 47'!P$14:P$19,MATCH($B258,'[1]Table 47'!$B$14:$B$19,0))*1000,0)</f>
        <v>5733.5230000000001</v>
      </c>
      <c r="Q258" s="5">
        <f>IFERROR(INDEX('[1]Table 47'!Q$14:Q$19,MATCH($B258,'[1]Table 47'!$B$14:$B$19,0))*1000,0)</f>
        <v>5852.3710000000001</v>
      </c>
      <c r="R258" s="5">
        <f>IFERROR(INDEX('[1]Table 47'!R$14:R$19,MATCH($B258,'[1]Table 47'!$B$14:$B$19,0))*1000,0)</f>
        <v>4891.3539999999994</v>
      </c>
      <c r="S258" s="5">
        <f>IFERROR(INDEX('[1]Table 47'!S$14:S$19,MATCH($B258,'[1]Table 47'!$B$14:$B$19,0))*1000,0)</f>
        <v>4043.3620000000001</v>
      </c>
      <c r="T258" s="5">
        <f>IFERROR(INDEX('[1]Table 47'!T$14:T$19,MATCH($B258,'[1]Table 47'!$B$14:$B$19,0))*1000,0)</f>
        <v>2463.0800000000004</v>
      </c>
      <c r="U258" s="5">
        <f>IFERROR(INDEX('[1]Table 47'!U$14:U$19,MATCH($B258,'[1]Table 47'!$B$14:$B$19,0))*1000,0)</f>
        <v>2038.9680000000001</v>
      </c>
      <c r="V258" s="5">
        <f>IFERROR(INDEX('[1]Table 47'!V$14:V$19,MATCH($B258,'[1]Table 47'!$B$14:$B$19,0))*1000,0)</f>
        <v>1931.6489999999999</v>
      </c>
      <c r="W258" s="5">
        <f>IFERROR(INDEX('[1]Table 47'!W$14:W$19,MATCH($B258,'[1]Table 47'!$B$14:$B$19,0))*1000,0)</f>
        <v>1605.0540000000001</v>
      </c>
      <c r="Z258" s="21" t="s">
        <v>26</v>
      </c>
    </row>
    <row r="259" spans="2:26" outlineLevel="1" x14ac:dyDescent="0.2">
      <c r="B259" s="4" t="s">
        <v>21</v>
      </c>
      <c r="C259" s="5">
        <f>IFERROR(INDEX('[1]Table 47'!C$14:C$19,MATCH($B259,'[1]Table 47'!$B$14:$B$19,0))*1000,0)</f>
        <v>0</v>
      </c>
      <c r="D259" s="5">
        <f>IFERROR(INDEX('[1]Table 47'!D$14:D$19,MATCH($B259,'[1]Table 47'!$B$14:$B$19,0))*1000,0)</f>
        <v>0</v>
      </c>
      <c r="E259" s="5">
        <f>IFERROR(INDEX('[1]Table 47'!E$14:E$19,MATCH($B259,'[1]Table 47'!$B$14:$B$19,0))*1000,0)</f>
        <v>0</v>
      </c>
      <c r="F259" s="5">
        <f>IFERROR(INDEX('[1]Table 47'!F$14:F$19,MATCH($B259,'[1]Table 47'!$B$14:$B$19,0))*1000,0)</f>
        <v>0</v>
      </c>
      <c r="G259" s="5">
        <f>IFERROR(INDEX('[1]Table 47'!G$14:G$19,MATCH($B259,'[1]Table 47'!$B$14:$B$19,0))*1000,0)</f>
        <v>0</v>
      </c>
      <c r="H259" s="5">
        <f>IFERROR(INDEX('[1]Table 47'!H$14:H$19,MATCH($B259,'[1]Table 47'!$B$14:$B$19,0))*1000,0)</f>
        <v>0</v>
      </c>
      <c r="I259" s="5">
        <f>IFERROR(INDEX('[1]Table 47'!I$14:I$19,MATCH($B259,'[1]Table 47'!$B$14:$B$19,0))*1000,0)</f>
        <v>0</v>
      </c>
      <c r="J259" s="5">
        <f>IFERROR(INDEX('[1]Table 47'!J$14:J$19,MATCH($B259,'[1]Table 47'!$B$14:$B$19,0))*1000,0)</f>
        <v>0</v>
      </c>
      <c r="K259" s="5">
        <f>IFERROR(INDEX('[1]Table 47'!K$14:K$19,MATCH($B259,'[1]Table 47'!$B$14:$B$19,0))*1000,0)</f>
        <v>0</v>
      </c>
      <c r="L259" s="5">
        <f>IFERROR(INDEX('[1]Table 47'!L$14:L$19,MATCH($B259,'[1]Table 47'!$B$14:$B$19,0))*1000,0)</f>
        <v>0</v>
      </c>
      <c r="M259" s="5">
        <f>IFERROR(INDEX('[1]Table 47'!M$14:M$19,MATCH($B259,'[1]Table 47'!$B$14:$B$19,0))*1000,0)</f>
        <v>0</v>
      </c>
      <c r="N259" s="5">
        <f>IFERROR(INDEX('[1]Table 47'!N$14:N$19,MATCH($B259,'[1]Table 47'!$B$14:$B$19,0))*1000,0)</f>
        <v>0</v>
      </c>
      <c r="O259" s="5">
        <f>IFERROR(INDEX('[1]Table 47'!O$14:O$19,MATCH($B259,'[1]Table 47'!$B$14:$B$19,0))*1000,0)</f>
        <v>0</v>
      </c>
      <c r="P259" s="5">
        <f>IFERROR(INDEX('[1]Table 47'!P$14:P$19,MATCH($B259,'[1]Table 47'!$B$14:$B$19,0))*1000,0)</f>
        <v>0</v>
      </c>
      <c r="Q259" s="5">
        <f>IFERROR(INDEX('[1]Table 47'!Q$14:Q$19,MATCH($B259,'[1]Table 47'!$B$14:$B$19,0))*1000,0)</f>
        <v>0</v>
      </c>
      <c r="R259" s="5">
        <f>IFERROR(INDEX('[1]Table 47'!R$14:R$19,MATCH($B259,'[1]Table 47'!$B$14:$B$19,0))*1000,0)</f>
        <v>0</v>
      </c>
      <c r="S259" s="5">
        <f>IFERROR(INDEX('[1]Table 47'!S$14:S$19,MATCH($B259,'[1]Table 47'!$B$14:$B$19,0))*1000,0)</f>
        <v>0</v>
      </c>
      <c r="T259" s="5">
        <f>IFERROR(INDEX('[1]Table 47'!T$14:T$19,MATCH($B259,'[1]Table 47'!$B$14:$B$19,0))*1000,0)</f>
        <v>0</v>
      </c>
      <c r="U259" s="5">
        <f>IFERROR(INDEX('[1]Table 47'!U$14:U$19,MATCH($B259,'[1]Table 47'!$B$14:$B$19,0))*1000,0)</f>
        <v>0</v>
      </c>
      <c r="V259" s="5">
        <f>IFERROR(INDEX('[1]Table 47'!V$14:V$19,MATCH($B259,'[1]Table 47'!$B$14:$B$19,0))*1000,0)</f>
        <v>0</v>
      </c>
      <c r="W259" s="5">
        <f>IFERROR(INDEX('[1]Table 47'!W$14:W$19,MATCH($B259,'[1]Table 47'!$B$14:$B$19,0))*1000,0)</f>
        <v>0</v>
      </c>
      <c r="Z259" s="21" t="s">
        <v>26</v>
      </c>
    </row>
    <row r="260" spans="2:26" outlineLevel="1" x14ac:dyDescent="0.2">
      <c r="B260" s="4" t="s">
        <v>20</v>
      </c>
      <c r="C260" s="5">
        <f>IFERROR(INDEX('[1]Table 47'!C$14:C$19,MATCH($B260,'[1]Table 47'!$B$14:$B$19,0))*1000,0)</f>
        <v>815.91399999999999</v>
      </c>
      <c r="D260" s="5">
        <f>IFERROR(INDEX('[1]Table 47'!D$14:D$19,MATCH($B260,'[1]Table 47'!$B$14:$B$19,0))*1000,0)</f>
        <v>76.900999999999996</v>
      </c>
      <c r="E260" s="5">
        <f>IFERROR(INDEX('[1]Table 47'!E$14:E$19,MATCH($B260,'[1]Table 47'!$B$14:$B$19,0))*1000,0)</f>
        <v>184.25900000000001</v>
      </c>
      <c r="F260" s="5">
        <f>IFERROR(INDEX('[1]Table 47'!F$14:F$19,MATCH($B260,'[1]Table 47'!$B$14:$B$19,0))*1000,0)</f>
        <v>128.53400000000002</v>
      </c>
      <c r="G260" s="5">
        <f>IFERROR(INDEX('[1]Table 47'!G$14:G$19,MATCH($B260,'[1]Table 47'!$B$14:$B$19,0))*1000,0)</f>
        <v>117.467</v>
      </c>
      <c r="H260" s="5">
        <f>IFERROR(INDEX('[1]Table 47'!H$14:H$19,MATCH($B260,'[1]Table 47'!$B$14:$B$19,0))*1000,0)</f>
        <v>195.52600000000001</v>
      </c>
      <c r="I260" s="5">
        <f>IFERROR(INDEX('[1]Table 47'!I$14:I$19,MATCH($B260,'[1]Table 47'!$B$14:$B$19,0))*1000,0)</f>
        <v>157.41200000000001</v>
      </c>
      <c r="J260" s="5">
        <f>IFERROR(INDEX('[1]Table 47'!J$14:J$19,MATCH($B260,'[1]Table 47'!$B$14:$B$19,0))*1000,0)</f>
        <v>147.989</v>
      </c>
      <c r="K260" s="5">
        <f>IFERROR(INDEX('[1]Table 47'!K$14:K$19,MATCH($B260,'[1]Table 47'!$B$14:$B$19,0))*1000,0)</f>
        <v>162.82499999999999</v>
      </c>
      <c r="L260" s="5">
        <f>IFERROR(INDEX('[1]Table 47'!L$14:L$19,MATCH($B260,'[1]Table 47'!$B$14:$B$19,0))*1000,0)</f>
        <v>151.43799999999999</v>
      </c>
      <c r="M260" s="5">
        <f>IFERROR(INDEX('[1]Table 47'!M$14:M$19,MATCH($B260,'[1]Table 47'!$B$14:$B$19,0))*1000,0)</f>
        <v>150.79400000000001</v>
      </c>
      <c r="N260" s="5">
        <f>IFERROR(INDEX('[1]Table 47'!N$14:N$19,MATCH($B260,'[1]Table 47'!$B$14:$B$19,0))*1000,0)</f>
        <v>144.49699999999999</v>
      </c>
      <c r="O260" s="5">
        <f>IFERROR(INDEX('[1]Table 47'!O$14:O$19,MATCH($B260,'[1]Table 47'!$B$14:$B$19,0))*1000,0)</f>
        <v>183.75700000000001</v>
      </c>
      <c r="P260" s="5">
        <f>IFERROR(INDEX('[1]Table 47'!P$14:P$19,MATCH($B260,'[1]Table 47'!$B$14:$B$19,0))*1000,0)</f>
        <v>281.30399999999997</v>
      </c>
      <c r="Q260" s="5">
        <f>IFERROR(INDEX('[1]Table 47'!Q$14:Q$19,MATCH($B260,'[1]Table 47'!$B$14:$B$19,0))*1000,0)</f>
        <v>302.43900000000002</v>
      </c>
      <c r="R260" s="5">
        <f>IFERROR(INDEX('[1]Table 47'!R$14:R$19,MATCH($B260,'[1]Table 47'!$B$14:$B$19,0))*1000,0)</f>
        <v>272.49899999999997</v>
      </c>
      <c r="S260" s="5">
        <f>IFERROR(INDEX('[1]Table 47'!S$14:S$19,MATCH($B260,'[1]Table 47'!$B$14:$B$19,0))*1000,0)</f>
        <v>275.66500000000002</v>
      </c>
      <c r="T260" s="5">
        <f>IFERROR(INDEX('[1]Table 47'!T$14:T$19,MATCH($B260,'[1]Table 47'!$B$14:$B$19,0))*1000,0)</f>
        <v>383.85</v>
      </c>
      <c r="U260" s="5">
        <f>IFERROR(INDEX('[1]Table 47'!U$14:U$19,MATCH($B260,'[1]Table 47'!$B$14:$B$19,0))*1000,0)</f>
        <v>367.28399999999999</v>
      </c>
      <c r="V260" s="5">
        <f>IFERROR(INDEX('[1]Table 47'!V$14:V$19,MATCH($B260,'[1]Table 47'!$B$14:$B$19,0))*1000,0)</f>
        <v>465.59399999999999</v>
      </c>
      <c r="W260" s="5">
        <f>IFERROR(INDEX('[1]Table 47'!W$14:W$19,MATCH($B260,'[1]Table 47'!$B$14:$B$19,0))*1000,0)</f>
        <v>398.89599999999996</v>
      </c>
      <c r="Z260" s="21" t="s">
        <v>26</v>
      </c>
    </row>
    <row r="261" spans="2:26" outlineLevel="1" x14ac:dyDescent="0.2">
      <c r="B261" s="4" t="s">
        <v>0</v>
      </c>
      <c r="C261" s="5">
        <f>IFERROR(INDEX('[1]Table 47'!C$14:C$19,MATCH($B261,'[1]Table 47'!$B$14:$B$19,0))*1000,0)</f>
        <v>0</v>
      </c>
      <c r="D261" s="5">
        <f>IFERROR(INDEX('[1]Table 47'!D$14:D$19,MATCH($B261,'[1]Table 47'!$B$14:$B$19,0))*1000,0)</f>
        <v>0</v>
      </c>
      <c r="E261" s="5">
        <f>IFERROR(INDEX('[1]Table 47'!E$14:E$19,MATCH($B261,'[1]Table 47'!$B$14:$B$19,0))*1000,0)</f>
        <v>0</v>
      </c>
      <c r="F261" s="5">
        <f>IFERROR(INDEX('[1]Table 47'!F$14:F$19,MATCH($B261,'[1]Table 47'!$B$14:$B$19,0))*1000,0)</f>
        <v>0</v>
      </c>
      <c r="G261" s="5">
        <f>IFERROR(INDEX('[1]Table 47'!G$14:G$19,MATCH($B261,'[1]Table 47'!$B$14:$B$19,0))*1000,0)</f>
        <v>0</v>
      </c>
      <c r="H261" s="5">
        <f>IFERROR(INDEX('[1]Table 47'!H$14:H$19,MATCH($B261,'[1]Table 47'!$B$14:$B$19,0))*1000,0)</f>
        <v>0.92100000000000004</v>
      </c>
      <c r="I261" s="5">
        <f>IFERROR(INDEX('[1]Table 47'!I$14:I$19,MATCH($B261,'[1]Table 47'!$B$14:$B$19,0))*1000,0)</f>
        <v>0.76600000000000001</v>
      </c>
      <c r="J261" s="5">
        <f>IFERROR(INDEX('[1]Table 47'!J$14:J$19,MATCH($B261,'[1]Table 47'!$B$14:$B$19,0))*1000,0)</f>
        <v>3.2709999999999999</v>
      </c>
      <c r="K261" s="5">
        <f>IFERROR(INDEX('[1]Table 47'!K$14:K$19,MATCH($B261,'[1]Table 47'!$B$14:$B$19,0))*1000,0)</f>
        <v>4.0209999999999999</v>
      </c>
      <c r="L261" s="5">
        <f>IFERROR(INDEX('[1]Table 47'!L$14:L$19,MATCH($B261,'[1]Table 47'!$B$14:$B$19,0))*1000,0)</f>
        <v>4.117</v>
      </c>
      <c r="M261" s="5">
        <f>IFERROR(INDEX('[1]Table 47'!M$14:M$19,MATCH($B261,'[1]Table 47'!$B$14:$B$19,0))*1000,0)</f>
        <v>4.9139999999999997</v>
      </c>
      <c r="N261" s="5">
        <f>IFERROR(INDEX('[1]Table 47'!N$14:N$19,MATCH($B261,'[1]Table 47'!$B$14:$B$19,0))*1000,0)</f>
        <v>7.0510000000000002</v>
      </c>
      <c r="O261" s="5">
        <f>IFERROR(INDEX('[1]Table 47'!O$14:O$19,MATCH($B261,'[1]Table 47'!$B$14:$B$19,0))*1000,0)</f>
        <v>9.379999999999999</v>
      </c>
      <c r="P261" s="5">
        <f>IFERROR(INDEX('[1]Table 47'!P$14:P$19,MATCH($B261,'[1]Table 47'!$B$14:$B$19,0))*1000,0)</f>
        <v>12.863</v>
      </c>
      <c r="Q261" s="5">
        <f>IFERROR(INDEX('[1]Table 47'!Q$14:Q$19,MATCH($B261,'[1]Table 47'!$B$14:$B$19,0))*1000,0)</f>
        <v>14.919</v>
      </c>
      <c r="R261" s="5">
        <f>IFERROR(INDEX('[1]Table 47'!R$14:R$19,MATCH($B261,'[1]Table 47'!$B$14:$B$19,0))*1000,0)</f>
        <v>0</v>
      </c>
      <c r="S261" s="5">
        <f>IFERROR(INDEX('[1]Table 47'!S$14:S$19,MATCH($B261,'[1]Table 47'!$B$14:$B$19,0))*1000,0)</f>
        <v>0</v>
      </c>
      <c r="T261" s="5">
        <f>IFERROR(INDEX('[1]Table 47'!T$14:T$19,MATCH($B261,'[1]Table 47'!$B$14:$B$19,0))*1000,0)</f>
        <v>0</v>
      </c>
      <c r="U261" s="5">
        <f>IFERROR(INDEX('[1]Table 47'!U$14:U$19,MATCH($B261,'[1]Table 47'!$B$14:$B$19,0))*1000,0)</f>
        <v>0</v>
      </c>
      <c r="V261" s="5">
        <f>IFERROR(INDEX('[1]Table 47'!V$14:V$19,MATCH($B261,'[1]Table 47'!$B$14:$B$19,0))*1000,0)</f>
        <v>0</v>
      </c>
      <c r="W261" s="5">
        <f>IFERROR(INDEX('[1]Table 47'!W$14:W$19,MATCH($B261,'[1]Table 47'!$B$14:$B$19,0))*1000,0)</f>
        <v>0</v>
      </c>
      <c r="Z261" s="21" t="s">
        <v>26</v>
      </c>
    </row>
    <row r="262" spans="2:26" outlineLevel="1" x14ac:dyDescent="0.2">
      <c r="B262" s="4" t="s">
        <v>22</v>
      </c>
      <c r="C262" s="5">
        <f>IFERROR(INDEX('[1]Table 47'!C$14:C$19,MATCH($B262,'[1]Table 47'!$B$14:$B$19,0))*1000,0)</f>
        <v>0</v>
      </c>
      <c r="D262" s="5">
        <f>IFERROR(INDEX('[1]Table 47'!D$14:D$19,MATCH($B262,'[1]Table 47'!$B$14:$B$19,0))*1000,0)</f>
        <v>0</v>
      </c>
      <c r="E262" s="5">
        <f>IFERROR(INDEX('[1]Table 47'!E$14:E$19,MATCH($B262,'[1]Table 47'!$B$14:$B$19,0))*1000,0)</f>
        <v>0</v>
      </c>
      <c r="F262" s="5">
        <f>IFERROR(INDEX('[1]Table 47'!F$14:F$19,MATCH($B262,'[1]Table 47'!$B$14:$B$19,0))*1000,0)</f>
        <v>0</v>
      </c>
      <c r="G262" s="5">
        <f>IFERROR(INDEX('[1]Table 47'!G$14:G$19,MATCH($B262,'[1]Table 47'!$B$14:$B$19,0))*1000,0)</f>
        <v>0</v>
      </c>
      <c r="H262" s="5">
        <f>IFERROR(INDEX('[1]Table 47'!H$14:H$19,MATCH($B262,'[1]Table 47'!$B$14:$B$19,0))*1000,0)</f>
        <v>0</v>
      </c>
      <c r="I262" s="5">
        <f>IFERROR(INDEX('[1]Table 47'!I$14:I$19,MATCH($B262,'[1]Table 47'!$B$14:$B$19,0))*1000,0)</f>
        <v>0</v>
      </c>
      <c r="J262" s="5">
        <f>IFERROR(INDEX('[1]Table 47'!J$14:J$19,MATCH($B262,'[1]Table 47'!$B$14:$B$19,0))*1000,0)</f>
        <v>0</v>
      </c>
      <c r="K262" s="5">
        <f>IFERROR(INDEX('[1]Table 47'!K$14:K$19,MATCH($B262,'[1]Table 47'!$B$14:$B$19,0))*1000,0)</f>
        <v>0</v>
      </c>
      <c r="L262" s="5">
        <f>IFERROR(INDEX('[1]Table 47'!L$14:L$19,MATCH($B262,'[1]Table 47'!$B$14:$B$19,0))*1000,0)</f>
        <v>0</v>
      </c>
      <c r="M262" s="5">
        <f>IFERROR(INDEX('[1]Table 47'!M$14:M$19,MATCH($B262,'[1]Table 47'!$B$14:$B$19,0))*1000,0)</f>
        <v>0</v>
      </c>
      <c r="N262" s="5">
        <f>IFERROR(INDEX('[1]Table 47'!N$14:N$19,MATCH($B262,'[1]Table 47'!$B$14:$B$19,0))*1000,0)</f>
        <v>0</v>
      </c>
      <c r="O262" s="5">
        <f>IFERROR(INDEX('[1]Table 47'!O$14:O$19,MATCH($B262,'[1]Table 47'!$B$14:$B$19,0))*1000,0)</f>
        <v>0</v>
      </c>
      <c r="P262" s="5">
        <f>IFERROR(INDEX('[1]Table 47'!P$14:P$19,MATCH($B262,'[1]Table 47'!$B$14:$B$19,0))*1000,0)</f>
        <v>0</v>
      </c>
      <c r="Q262" s="5">
        <f>IFERROR(INDEX('[1]Table 47'!Q$14:Q$19,MATCH($B262,'[1]Table 47'!$B$14:$B$19,0))*1000,0)</f>
        <v>0</v>
      </c>
      <c r="R262" s="5">
        <f>IFERROR(INDEX('[1]Table 47'!R$14:R$19,MATCH($B262,'[1]Table 47'!$B$14:$B$19,0))*1000,0)</f>
        <v>0</v>
      </c>
      <c r="S262" s="5">
        <f>IFERROR(INDEX('[1]Table 47'!S$14:S$19,MATCH($B262,'[1]Table 47'!$B$14:$B$19,0))*1000,0)</f>
        <v>0</v>
      </c>
      <c r="T262" s="5">
        <f>IFERROR(INDEX('[1]Table 47'!T$14:T$19,MATCH($B262,'[1]Table 47'!$B$14:$B$19,0))*1000,0)</f>
        <v>0</v>
      </c>
      <c r="U262" s="5">
        <f>IFERROR(INDEX('[1]Table 47'!U$14:U$19,MATCH($B262,'[1]Table 47'!$B$14:$B$19,0))*1000,0)</f>
        <v>0</v>
      </c>
      <c r="V262" s="5">
        <f>IFERROR(INDEX('[1]Table 47'!V$14:V$19,MATCH($B262,'[1]Table 47'!$B$14:$B$19,0))*1000,0)</f>
        <v>0</v>
      </c>
      <c r="W262" s="5">
        <f>IFERROR(INDEX('[1]Table 47'!W$14:W$19,MATCH($B262,'[1]Table 47'!$B$14:$B$19,0))*1000,0)</f>
        <v>0</v>
      </c>
      <c r="Z262" s="21" t="s">
        <v>26</v>
      </c>
    </row>
    <row r="263" spans="2:26" outlineLevel="1" x14ac:dyDescent="0.2">
      <c r="B263" s="4" t="s">
        <v>23</v>
      </c>
      <c r="C263" s="5">
        <f>IFERROR(INDEX('[1]Table 47'!C$14:C$19,MATCH($B263,'[1]Table 47'!$B$14:$B$19,0))*1000,0)</f>
        <v>0</v>
      </c>
      <c r="D263" s="5">
        <f>IFERROR(INDEX('[1]Table 47'!D$14:D$19,MATCH($B263,'[1]Table 47'!$B$14:$B$19,0))*1000,0)</f>
        <v>0</v>
      </c>
      <c r="E263" s="5">
        <f>IFERROR(INDEX('[1]Table 47'!E$14:E$19,MATCH($B263,'[1]Table 47'!$B$14:$B$19,0))*1000,0)</f>
        <v>0</v>
      </c>
      <c r="F263" s="5">
        <f>IFERROR(INDEX('[1]Table 47'!F$14:F$19,MATCH($B263,'[1]Table 47'!$B$14:$B$19,0))*1000,0)</f>
        <v>0</v>
      </c>
      <c r="G263" s="5">
        <f>IFERROR(INDEX('[1]Table 47'!G$14:G$19,MATCH($B263,'[1]Table 47'!$B$14:$B$19,0))*1000,0)</f>
        <v>0</v>
      </c>
      <c r="H263" s="5">
        <f>IFERROR(INDEX('[1]Table 47'!H$14:H$19,MATCH($B263,'[1]Table 47'!$B$14:$B$19,0))*1000,0)</f>
        <v>0</v>
      </c>
      <c r="I263" s="5">
        <f>IFERROR(INDEX('[1]Table 47'!I$14:I$19,MATCH($B263,'[1]Table 47'!$B$14:$B$19,0))*1000,0)</f>
        <v>0</v>
      </c>
      <c r="J263" s="5">
        <f>IFERROR(INDEX('[1]Table 47'!J$14:J$19,MATCH($B263,'[1]Table 47'!$B$14:$B$19,0))*1000,0)</f>
        <v>0</v>
      </c>
      <c r="K263" s="5">
        <f>IFERROR(INDEX('[1]Table 47'!K$14:K$19,MATCH($B263,'[1]Table 47'!$B$14:$B$19,0))*1000,0)</f>
        <v>0</v>
      </c>
      <c r="L263" s="5">
        <f>IFERROR(INDEX('[1]Table 47'!L$14:L$19,MATCH($B263,'[1]Table 47'!$B$14:$B$19,0))*1000,0)</f>
        <v>0</v>
      </c>
      <c r="M263" s="5">
        <f>IFERROR(INDEX('[1]Table 47'!M$14:M$19,MATCH($B263,'[1]Table 47'!$B$14:$B$19,0))*1000,0)</f>
        <v>0</v>
      </c>
      <c r="N263" s="5">
        <f>IFERROR(INDEX('[1]Table 47'!N$14:N$19,MATCH($B263,'[1]Table 47'!$B$14:$B$19,0))*1000,0)</f>
        <v>0</v>
      </c>
      <c r="O263" s="5">
        <f>IFERROR(INDEX('[1]Table 47'!O$14:O$19,MATCH($B263,'[1]Table 47'!$B$14:$B$19,0))*1000,0)</f>
        <v>0</v>
      </c>
      <c r="P263" s="5">
        <f>IFERROR(INDEX('[1]Table 47'!P$14:P$19,MATCH($B263,'[1]Table 47'!$B$14:$B$19,0))*1000,0)</f>
        <v>0</v>
      </c>
      <c r="Q263" s="5">
        <f>IFERROR(INDEX('[1]Table 47'!Q$14:Q$19,MATCH($B263,'[1]Table 47'!$B$14:$B$19,0))*1000,0)</f>
        <v>0</v>
      </c>
      <c r="R263" s="5">
        <f>IFERROR(INDEX('[1]Table 47'!R$14:R$19,MATCH($B263,'[1]Table 47'!$B$14:$B$19,0))*1000,0)</f>
        <v>0</v>
      </c>
      <c r="S263" s="5">
        <f>IFERROR(INDEX('[1]Table 47'!S$14:S$19,MATCH($B263,'[1]Table 47'!$B$14:$B$19,0))*1000,0)</f>
        <v>0</v>
      </c>
      <c r="T263" s="5">
        <f>IFERROR(INDEX('[1]Table 47'!T$14:T$19,MATCH($B263,'[1]Table 47'!$B$14:$B$19,0))*1000,0)</f>
        <v>0</v>
      </c>
      <c r="U263" s="5">
        <f>IFERROR(INDEX('[1]Table 47'!U$14:U$19,MATCH($B263,'[1]Table 47'!$B$14:$B$19,0))*1000,0)</f>
        <v>0</v>
      </c>
      <c r="V263" s="5">
        <f>IFERROR(INDEX('[1]Table 47'!V$14:V$19,MATCH($B263,'[1]Table 47'!$B$14:$B$19,0))*1000,0)</f>
        <v>0</v>
      </c>
      <c r="W263" s="5">
        <f>IFERROR(INDEX('[1]Table 47'!W$14:W$19,MATCH($B263,'[1]Table 47'!$B$14:$B$19,0))*1000,0)</f>
        <v>0</v>
      </c>
      <c r="Z263" s="21" t="s">
        <v>26</v>
      </c>
    </row>
    <row r="264" spans="2:26" outlineLevel="1" x14ac:dyDescent="0.2">
      <c r="B264" s="4" t="s">
        <v>17</v>
      </c>
      <c r="C264" s="5">
        <f>IFERROR(INDEX('[1]Table 47'!C$14:C$19,MATCH($B264,'[1]Table 47'!$B$14:$B$19,0))*1000,0)</f>
        <v>0</v>
      </c>
      <c r="D264" s="5">
        <f>IFERROR(INDEX('[1]Table 47'!D$14:D$19,MATCH($B264,'[1]Table 47'!$B$14:$B$19,0))*1000,0)</f>
        <v>0</v>
      </c>
      <c r="E264" s="5">
        <f>IFERROR(INDEX('[1]Table 47'!E$14:E$19,MATCH($B264,'[1]Table 47'!$B$14:$B$19,0))*1000,0)</f>
        <v>0</v>
      </c>
      <c r="F264" s="5">
        <f>IFERROR(INDEX('[1]Table 47'!F$14:F$19,MATCH($B264,'[1]Table 47'!$B$14:$B$19,0))*1000,0)</f>
        <v>0</v>
      </c>
      <c r="G264" s="5">
        <f>IFERROR(INDEX('[1]Table 47'!G$14:G$19,MATCH($B264,'[1]Table 47'!$B$14:$B$19,0))*1000,0)</f>
        <v>0</v>
      </c>
      <c r="H264" s="5">
        <f>IFERROR(INDEX('[1]Table 47'!H$14:H$19,MATCH($B264,'[1]Table 47'!$B$14:$B$19,0))*1000,0)</f>
        <v>0</v>
      </c>
      <c r="I264" s="5">
        <f>IFERROR(INDEX('[1]Table 47'!I$14:I$19,MATCH($B264,'[1]Table 47'!$B$14:$B$19,0))*1000,0)</f>
        <v>0</v>
      </c>
      <c r="J264" s="5">
        <f>IFERROR(INDEX('[1]Table 47'!J$14:J$19,MATCH($B264,'[1]Table 47'!$B$14:$B$19,0))*1000,0)</f>
        <v>0</v>
      </c>
      <c r="K264" s="5">
        <f>IFERROR(INDEX('[1]Table 47'!K$14:K$19,MATCH($B264,'[1]Table 47'!$B$14:$B$19,0))*1000,0)</f>
        <v>0</v>
      </c>
      <c r="L264" s="5">
        <f>IFERROR(INDEX('[1]Table 47'!L$14:L$19,MATCH($B264,'[1]Table 47'!$B$14:$B$19,0))*1000,0)</f>
        <v>0</v>
      </c>
      <c r="M264" s="5">
        <f>IFERROR(INDEX('[1]Table 47'!M$14:M$19,MATCH($B264,'[1]Table 47'!$B$14:$B$19,0))*1000,0)</f>
        <v>0</v>
      </c>
      <c r="N264" s="5">
        <f>IFERROR(INDEX('[1]Table 47'!N$14:N$19,MATCH($B264,'[1]Table 47'!$B$14:$B$19,0))*1000,0)</f>
        <v>0</v>
      </c>
      <c r="O264" s="5">
        <f>IFERROR(INDEX('[1]Table 47'!O$14:O$19,MATCH($B264,'[1]Table 47'!$B$14:$B$19,0))*1000,0)</f>
        <v>0</v>
      </c>
      <c r="P264" s="5">
        <f>IFERROR(INDEX('[1]Table 47'!P$14:P$19,MATCH($B264,'[1]Table 47'!$B$14:$B$19,0))*1000,0)</f>
        <v>0</v>
      </c>
      <c r="Q264" s="5">
        <f>IFERROR(INDEX('[1]Table 47'!Q$14:Q$19,MATCH($B264,'[1]Table 47'!$B$14:$B$19,0))*1000,0)</f>
        <v>0</v>
      </c>
      <c r="R264" s="5">
        <f>IFERROR(INDEX('[1]Table 47'!R$14:R$19,MATCH($B264,'[1]Table 47'!$B$14:$B$19,0))*1000,0)</f>
        <v>0</v>
      </c>
      <c r="S264" s="5">
        <f>IFERROR(INDEX('[1]Table 47'!S$14:S$19,MATCH($B264,'[1]Table 47'!$B$14:$B$19,0))*1000,0)</f>
        <v>0</v>
      </c>
      <c r="T264" s="5">
        <f>IFERROR(INDEX('[1]Table 47'!T$14:T$19,MATCH($B264,'[1]Table 47'!$B$14:$B$19,0))*1000,0)</f>
        <v>0</v>
      </c>
      <c r="U264" s="5">
        <f>IFERROR(INDEX('[1]Table 47'!U$14:U$19,MATCH($B264,'[1]Table 47'!$B$14:$B$19,0))*1000,0)</f>
        <v>0</v>
      </c>
      <c r="V264" s="5">
        <f>IFERROR(INDEX('[1]Table 47'!V$14:V$19,MATCH($B264,'[1]Table 47'!$B$14:$B$19,0))*1000,0)</f>
        <v>0</v>
      </c>
      <c r="W264" s="5">
        <f>IFERROR(INDEX('[1]Table 47'!W$14:W$19,MATCH($B264,'[1]Table 47'!$B$14:$B$19,0))*1000,0)</f>
        <v>0</v>
      </c>
      <c r="Z264" s="21" t="s">
        <v>26</v>
      </c>
    </row>
    <row r="265" spans="2:26" outlineLevel="1" x14ac:dyDescent="0.2">
      <c r="B265" s="4" t="s">
        <v>1</v>
      </c>
      <c r="C265" s="5">
        <f>IFERROR(INDEX('[1]Table 47'!C$14:C$19,MATCH($B265,'[1]Table 47'!$B$14:$B$19,0))*1000,0)</f>
        <v>0</v>
      </c>
      <c r="D265" s="5">
        <f>IFERROR(INDEX('[1]Table 47'!D$14:D$19,MATCH($B265,'[1]Table 47'!$B$14:$B$19,0))*1000,0)</f>
        <v>0</v>
      </c>
      <c r="E265" s="5">
        <f>IFERROR(INDEX('[1]Table 47'!E$14:E$19,MATCH($B265,'[1]Table 47'!$B$14:$B$19,0))*1000,0)</f>
        <v>0</v>
      </c>
      <c r="F265" s="5">
        <f>IFERROR(INDEX('[1]Table 47'!F$14:F$19,MATCH($B265,'[1]Table 47'!$B$14:$B$19,0))*1000,0)</f>
        <v>0</v>
      </c>
      <c r="G265" s="5">
        <f>IFERROR(INDEX('[1]Table 47'!G$14:G$19,MATCH($B265,'[1]Table 47'!$B$14:$B$19,0))*1000,0)</f>
        <v>0</v>
      </c>
      <c r="H265" s="5">
        <f>IFERROR(INDEX('[1]Table 47'!H$14:H$19,MATCH($B265,'[1]Table 47'!$B$14:$B$19,0))*1000,0)</f>
        <v>0</v>
      </c>
      <c r="I265" s="5">
        <f>IFERROR(INDEX('[1]Table 47'!I$14:I$19,MATCH($B265,'[1]Table 47'!$B$14:$B$19,0))*1000,0)</f>
        <v>0</v>
      </c>
      <c r="J265" s="5">
        <f>IFERROR(INDEX('[1]Table 47'!J$14:J$19,MATCH($B265,'[1]Table 47'!$B$14:$B$19,0))*1000,0)</f>
        <v>0</v>
      </c>
      <c r="K265" s="5">
        <f>IFERROR(INDEX('[1]Table 47'!K$14:K$19,MATCH($B265,'[1]Table 47'!$B$14:$B$19,0))*1000,0)</f>
        <v>0</v>
      </c>
      <c r="L265" s="5">
        <f>IFERROR(INDEX('[1]Table 47'!L$14:L$19,MATCH($B265,'[1]Table 47'!$B$14:$B$19,0))*1000,0)</f>
        <v>0</v>
      </c>
      <c r="M265" s="5">
        <f>IFERROR(INDEX('[1]Table 47'!M$14:M$19,MATCH($B265,'[1]Table 47'!$B$14:$B$19,0))*1000,0)</f>
        <v>0</v>
      </c>
      <c r="N265" s="5">
        <f>IFERROR(INDEX('[1]Table 47'!N$14:N$19,MATCH($B265,'[1]Table 47'!$B$14:$B$19,0))*1000,0)</f>
        <v>0</v>
      </c>
      <c r="O265" s="5">
        <f>IFERROR(INDEX('[1]Table 47'!O$14:O$19,MATCH($B265,'[1]Table 47'!$B$14:$B$19,0))*1000,0)</f>
        <v>0</v>
      </c>
      <c r="P265" s="5">
        <f>IFERROR(INDEX('[1]Table 47'!P$14:P$19,MATCH($B265,'[1]Table 47'!$B$14:$B$19,0))*1000,0)</f>
        <v>0</v>
      </c>
      <c r="Q265" s="5">
        <f>IFERROR(INDEX('[1]Table 47'!Q$14:Q$19,MATCH($B265,'[1]Table 47'!$B$14:$B$19,0))*1000,0)</f>
        <v>0</v>
      </c>
      <c r="R265" s="5">
        <f>IFERROR(INDEX('[1]Table 47'!R$14:R$19,MATCH($B265,'[1]Table 47'!$B$14:$B$19,0))*1000,0)</f>
        <v>0</v>
      </c>
      <c r="S265" s="5">
        <f>IFERROR(INDEX('[1]Table 47'!S$14:S$19,MATCH($B265,'[1]Table 47'!$B$14:$B$19,0))*1000,0)</f>
        <v>0</v>
      </c>
      <c r="T265" s="5">
        <f>IFERROR(INDEX('[1]Table 47'!T$14:T$19,MATCH($B265,'[1]Table 47'!$B$14:$B$19,0))*1000,0)</f>
        <v>0</v>
      </c>
      <c r="U265" s="5">
        <f>IFERROR(INDEX('[1]Table 47'!U$14:U$19,MATCH($B265,'[1]Table 47'!$B$14:$B$19,0))*1000,0)</f>
        <v>0</v>
      </c>
      <c r="V265" s="5">
        <f>IFERROR(INDEX('[1]Table 47'!V$14:V$19,MATCH($B265,'[1]Table 47'!$B$14:$B$19,0))*1000,0)</f>
        <v>0</v>
      </c>
      <c r="W265" s="5">
        <f>IFERROR(INDEX('[1]Table 47'!W$14:W$19,MATCH($B265,'[1]Table 47'!$B$14:$B$19,0))*1000,0)</f>
        <v>0</v>
      </c>
      <c r="Z265" s="21" t="s">
        <v>26</v>
      </c>
    </row>
    <row r="266" spans="2:26" outlineLevel="1" x14ac:dyDescent="0.2">
      <c r="B266" s="15" t="s">
        <v>9</v>
      </c>
      <c r="C266" s="19">
        <f t="shared" ref="C266:W266" si="120">SUM(C256:C265)</f>
        <v>7135.1609999999991</v>
      </c>
      <c r="D266" s="19">
        <f t="shared" si="120"/>
        <v>7110.8890000000001</v>
      </c>
      <c r="E266" s="19">
        <f t="shared" si="120"/>
        <v>8299.4770000000008</v>
      </c>
      <c r="F266" s="19">
        <f t="shared" si="120"/>
        <v>7650.052999999999</v>
      </c>
      <c r="G266" s="19">
        <f t="shared" si="120"/>
        <v>6411.2149999999992</v>
      </c>
      <c r="H266" s="19">
        <f t="shared" si="120"/>
        <v>7147.5680000000002</v>
      </c>
      <c r="I266" s="19">
        <f t="shared" si="120"/>
        <v>6594.8869999999997</v>
      </c>
      <c r="J266" s="19">
        <f t="shared" si="120"/>
        <v>7067.2829999999994</v>
      </c>
      <c r="K266" s="19">
        <f t="shared" si="120"/>
        <v>7119.9679999999989</v>
      </c>
      <c r="L266" s="19">
        <f t="shared" si="120"/>
        <v>5349.7960000000003</v>
      </c>
      <c r="M266" s="19">
        <f t="shared" si="120"/>
        <v>5512.6009999999997</v>
      </c>
      <c r="N266" s="19">
        <f t="shared" si="120"/>
        <v>5416.9080000000013</v>
      </c>
      <c r="O266" s="19">
        <f t="shared" si="120"/>
        <v>5245.692</v>
      </c>
      <c r="P266" s="19">
        <f t="shared" si="120"/>
        <v>6027.6900000000005</v>
      </c>
      <c r="Q266" s="19">
        <f t="shared" si="120"/>
        <v>6169.7290000000003</v>
      </c>
      <c r="R266" s="19">
        <f t="shared" si="120"/>
        <v>5163.8529999999992</v>
      </c>
      <c r="S266" s="19">
        <f t="shared" si="120"/>
        <v>4319.027</v>
      </c>
      <c r="T266" s="19">
        <f t="shared" si="120"/>
        <v>2846.9300000000003</v>
      </c>
      <c r="U266" s="19">
        <f t="shared" si="120"/>
        <v>2406.252</v>
      </c>
      <c r="V266" s="19">
        <f t="shared" si="120"/>
        <v>2397.2429999999999</v>
      </c>
      <c r="W266" s="19">
        <f t="shared" si="120"/>
        <v>2003.95</v>
      </c>
    </row>
    <row r="267" spans="2:26" outlineLevel="1" x14ac:dyDescent="0.2">
      <c r="B267" s="26" t="s">
        <v>91</v>
      </c>
      <c r="C267" s="25">
        <f t="shared" ref="C267:W267" si="121">C266/C247/1000</f>
        <v>7.9505612837791446E-4</v>
      </c>
      <c r="D267" s="25">
        <f t="shared" si="121"/>
        <v>8.0831987334884208E-4</v>
      </c>
      <c r="E267" s="25">
        <f t="shared" si="121"/>
        <v>7.7701374943285313E-4</v>
      </c>
      <c r="F267" s="25">
        <f t="shared" si="121"/>
        <v>7.7435448404040963E-4</v>
      </c>
      <c r="G267" s="25">
        <f t="shared" si="121"/>
        <v>7.5939928947112427E-4</v>
      </c>
      <c r="H267" s="25">
        <f t="shared" si="121"/>
        <v>7.4520240664071669E-4</v>
      </c>
      <c r="I267" s="25">
        <f t="shared" si="121"/>
        <v>8.4669950978030263E-4</v>
      </c>
      <c r="J267" s="25">
        <f t="shared" si="121"/>
        <v>7.6681730700667034E-4</v>
      </c>
      <c r="K267" s="25">
        <f t="shared" si="121"/>
        <v>8.1967586416961246E-4</v>
      </c>
      <c r="L267" s="25">
        <f t="shared" si="121"/>
        <v>6.8676866435115865E-4</v>
      </c>
      <c r="M267" s="25">
        <f t="shared" si="121"/>
        <v>7.6452417685538498E-4</v>
      </c>
      <c r="N267" s="25">
        <f t="shared" si="121"/>
        <v>7.0171632393090458E-4</v>
      </c>
      <c r="O267" s="25">
        <f t="shared" si="121"/>
        <v>7.801363893960245E-4</v>
      </c>
      <c r="P267" s="25">
        <f t="shared" si="121"/>
        <v>7.3320827526280284E-4</v>
      </c>
      <c r="Q267" s="25">
        <f t="shared" si="121"/>
        <v>9.0966425462649764E-4</v>
      </c>
      <c r="R267" s="25">
        <f t="shared" si="121"/>
        <v>8.0597612485853543E-4</v>
      </c>
      <c r="S267" s="25">
        <f t="shared" si="121"/>
        <v>7.3382298219495348E-4</v>
      </c>
      <c r="T267" s="25">
        <f t="shared" si="121"/>
        <v>5.1314191524007844E-4</v>
      </c>
      <c r="U267" s="25">
        <f t="shared" si="121"/>
        <v>4.3782276828290906E-4</v>
      </c>
      <c r="V267" s="25">
        <f t="shared" si="121"/>
        <v>4.4732051990727632E-4</v>
      </c>
      <c r="W267" s="25">
        <f t="shared" si="121"/>
        <v>4.3636241534188353E-4</v>
      </c>
    </row>
    <row r="268" spans="2:26" outlineLevel="1" x14ac:dyDescent="0.2"/>
    <row r="269" spans="2:26" outlineLevel="1" x14ac:dyDescent="0.2">
      <c r="B269" s="4" t="s">
        <v>18</v>
      </c>
      <c r="C269" s="11">
        <f t="shared" ref="C269:W269" si="122">IFERROR(C256/C266,0)</f>
        <v>0</v>
      </c>
      <c r="D269" s="11">
        <f t="shared" si="122"/>
        <v>0</v>
      </c>
      <c r="E269" s="11">
        <f t="shared" si="122"/>
        <v>0</v>
      </c>
      <c r="F269" s="11">
        <f t="shared" si="122"/>
        <v>0</v>
      </c>
      <c r="G269" s="11">
        <f t="shared" si="122"/>
        <v>0</v>
      </c>
      <c r="H269" s="11">
        <f t="shared" si="122"/>
        <v>0</v>
      </c>
      <c r="I269" s="11">
        <f t="shared" si="122"/>
        <v>0</v>
      </c>
      <c r="J269" s="11">
        <f t="shared" si="122"/>
        <v>0</v>
      </c>
      <c r="K269" s="11">
        <f t="shared" si="122"/>
        <v>0</v>
      </c>
      <c r="L269" s="11">
        <f t="shared" si="122"/>
        <v>0</v>
      </c>
      <c r="M269" s="11">
        <f t="shared" si="122"/>
        <v>0</v>
      </c>
      <c r="N269" s="11">
        <f t="shared" si="122"/>
        <v>0</v>
      </c>
      <c r="O269" s="11">
        <f t="shared" si="122"/>
        <v>0</v>
      </c>
      <c r="P269" s="11">
        <f t="shared" si="122"/>
        <v>0</v>
      </c>
      <c r="Q269" s="11">
        <f t="shared" si="122"/>
        <v>0</v>
      </c>
      <c r="R269" s="11">
        <f t="shared" si="122"/>
        <v>0</v>
      </c>
      <c r="S269" s="11">
        <f t="shared" si="122"/>
        <v>0</v>
      </c>
      <c r="T269" s="11">
        <f t="shared" si="122"/>
        <v>0</v>
      </c>
      <c r="U269" s="11">
        <f t="shared" si="122"/>
        <v>0</v>
      </c>
      <c r="V269" s="11">
        <f t="shared" si="122"/>
        <v>0</v>
      </c>
      <c r="W269" s="11">
        <f t="shared" si="122"/>
        <v>0</v>
      </c>
    </row>
    <row r="270" spans="2:26" outlineLevel="1" x14ac:dyDescent="0.2">
      <c r="B270" s="4" t="s">
        <v>19</v>
      </c>
      <c r="C270" s="11">
        <f t="shared" ref="C270:W270" si="123">IFERROR(C257/C266,0)</f>
        <v>0</v>
      </c>
      <c r="D270" s="11">
        <f t="shared" si="123"/>
        <v>0</v>
      </c>
      <c r="E270" s="11">
        <f t="shared" si="123"/>
        <v>0</v>
      </c>
      <c r="F270" s="11">
        <f t="shared" si="123"/>
        <v>0</v>
      </c>
      <c r="G270" s="11">
        <f t="shared" si="123"/>
        <v>0</v>
      </c>
      <c r="H270" s="11">
        <f t="shared" si="123"/>
        <v>0</v>
      </c>
      <c r="I270" s="11">
        <f t="shared" si="123"/>
        <v>0</v>
      </c>
      <c r="J270" s="11">
        <f t="shared" si="123"/>
        <v>0</v>
      </c>
      <c r="K270" s="11">
        <f t="shared" si="123"/>
        <v>0</v>
      </c>
      <c r="L270" s="11">
        <f t="shared" si="123"/>
        <v>0</v>
      </c>
      <c r="M270" s="11">
        <f t="shared" si="123"/>
        <v>0</v>
      </c>
      <c r="N270" s="11">
        <f t="shared" si="123"/>
        <v>0</v>
      </c>
      <c r="O270" s="11">
        <f t="shared" si="123"/>
        <v>0</v>
      </c>
      <c r="P270" s="11">
        <f t="shared" si="123"/>
        <v>0</v>
      </c>
      <c r="Q270" s="11">
        <f t="shared" si="123"/>
        <v>0</v>
      </c>
      <c r="R270" s="11">
        <f t="shared" si="123"/>
        <v>0</v>
      </c>
      <c r="S270" s="11">
        <f t="shared" si="123"/>
        <v>0</v>
      </c>
      <c r="T270" s="11">
        <f t="shared" si="123"/>
        <v>0</v>
      </c>
      <c r="U270" s="11">
        <f t="shared" si="123"/>
        <v>0</v>
      </c>
      <c r="V270" s="11">
        <f t="shared" si="123"/>
        <v>0</v>
      </c>
      <c r="W270" s="11">
        <f t="shared" si="123"/>
        <v>0</v>
      </c>
    </row>
    <row r="271" spans="2:26" outlineLevel="1" x14ac:dyDescent="0.2">
      <c r="B271" s="4" t="s">
        <v>16</v>
      </c>
      <c r="C271" s="11">
        <f t="shared" ref="C271:W271" si="124">IFERROR(C258/C266,0)</f>
        <v>0.88564883118965365</v>
      </c>
      <c r="D271" s="11">
        <f t="shared" si="124"/>
        <v>0.98918545908957378</v>
      </c>
      <c r="E271" s="11">
        <f t="shared" si="124"/>
        <v>0.97779872153389902</v>
      </c>
      <c r="F271" s="11">
        <f t="shared" si="124"/>
        <v>0.9831982863386699</v>
      </c>
      <c r="G271" s="11">
        <f t="shared" si="124"/>
        <v>0.98167788788864518</v>
      </c>
      <c r="H271" s="11">
        <f t="shared" si="124"/>
        <v>0.97251554654674144</v>
      </c>
      <c r="I271" s="11">
        <f t="shared" si="124"/>
        <v>0.97601505529965871</v>
      </c>
      <c r="J271" s="11">
        <f t="shared" si="124"/>
        <v>0.97859714971085787</v>
      </c>
      <c r="K271" s="11">
        <f t="shared" si="124"/>
        <v>0.97656646771446165</v>
      </c>
      <c r="L271" s="11">
        <f t="shared" si="124"/>
        <v>0.97092319034221108</v>
      </c>
      <c r="M271" s="11">
        <f t="shared" si="124"/>
        <v>0.97175416831365091</v>
      </c>
      <c r="N271" s="11">
        <f t="shared" si="124"/>
        <v>0.97202315416839258</v>
      </c>
      <c r="O271" s="11">
        <f t="shared" si="124"/>
        <v>0.96318178802720411</v>
      </c>
      <c r="P271" s="11">
        <f t="shared" si="124"/>
        <v>0.9511973907085467</v>
      </c>
      <c r="Q271" s="11">
        <f t="shared" si="124"/>
        <v>0.94856208433141875</v>
      </c>
      <c r="R271" s="11">
        <f t="shared" si="124"/>
        <v>0.94722952028262619</v>
      </c>
      <c r="S271" s="11">
        <f t="shared" si="124"/>
        <v>0.9361742818463511</v>
      </c>
      <c r="T271" s="11">
        <f t="shared" si="124"/>
        <v>0.86517055213861949</v>
      </c>
      <c r="U271" s="11">
        <f t="shared" si="124"/>
        <v>0.84736262037392596</v>
      </c>
      <c r="V271" s="11">
        <f t="shared" si="124"/>
        <v>0.80577938907319779</v>
      </c>
      <c r="W271" s="11">
        <f t="shared" si="124"/>
        <v>0.80094513336161088</v>
      </c>
    </row>
    <row r="272" spans="2:26" outlineLevel="1" x14ac:dyDescent="0.2">
      <c r="B272" s="4" t="s">
        <v>21</v>
      </c>
      <c r="C272" s="11">
        <f t="shared" ref="C272:W272" si="125">IFERROR(C259/C266,0)</f>
        <v>0</v>
      </c>
      <c r="D272" s="11">
        <f t="shared" si="125"/>
        <v>0</v>
      </c>
      <c r="E272" s="11">
        <f t="shared" si="125"/>
        <v>0</v>
      </c>
      <c r="F272" s="11">
        <f t="shared" si="125"/>
        <v>0</v>
      </c>
      <c r="G272" s="11">
        <f t="shared" si="125"/>
        <v>0</v>
      </c>
      <c r="H272" s="11">
        <f t="shared" si="125"/>
        <v>0</v>
      </c>
      <c r="I272" s="11">
        <f t="shared" si="125"/>
        <v>0</v>
      </c>
      <c r="J272" s="11">
        <f t="shared" si="125"/>
        <v>0</v>
      </c>
      <c r="K272" s="11">
        <f t="shared" si="125"/>
        <v>0</v>
      </c>
      <c r="L272" s="11">
        <f t="shared" si="125"/>
        <v>0</v>
      </c>
      <c r="M272" s="11">
        <f t="shared" si="125"/>
        <v>0</v>
      </c>
      <c r="N272" s="11">
        <f t="shared" si="125"/>
        <v>0</v>
      </c>
      <c r="O272" s="11">
        <f t="shared" si="125"/>
        <v>0</v>
      </c>
      <c r="P272" s="11">
        <f t="shared" si="125"/>
        <v>0</v>
      </c>
      <c r="Q272" s="11">
        <f t="shared" si="125"/>
        <v>0</v>
      </c>
      <c r="R272" s="11">
        <f t="shared" si="125"/>
        <v>0</v>
      </c>
      <c r="S272" s="11">
        <f t="shared" si="125"/>
        <v>0</v>
      </c>
      <c r="T272" s="11">
        <f t="shared" si="125"/>
        <v>0</v>
      </c>
      <c r="U272" s="11">
        <f t="shared" si="125"/>
        <v>0</v>
      </c>
      <c r="V272" s="11">
        <f t="shared" si="125"/>
        <v>0</v>
      </c>
      <c r="W272" s="11">
        <f t="shared" si="125"/>
        <v>0</v>
      </c>
    </row>
    <row r="273" spans="1:28" outlineLevel="1" x14ac:dyDescent="0.2">
      <c r="B273" s="4" t="s">
        <v>20</v>
      </c>
      <c r="C273" s="11">
        <f t="shared" ref="C273:W273" si="126">IFERROR(C260/C266,0)</f>
        <v>0.1143511688103464</v>
      </c>
      <c r="D273" s="11">
        <f t="shared" si="126"/>
        <v>1.0814540910426249E-2</v>
      </c>
      <c r="E273" s="11">
        <f t="shared" si="126"/>
        <v>2.2201278466100937E-2</v>
      </c>
      <c r="F273" s="11">
        <f t="shared" si="126"/>
        <v>1.6801713661330195E-2</v>
      </c>
      <c r="G273" s="11">
        <f t="shared" si="126"/>
        <v>1.8322112111354871E-2</v>
      </c>
      <c r="H273" s="11">
        <f t="shared" si="126"/>
        <v>2.7355598435719674E-2</v>
      </c>
      <c r="I273" s="11">
        <f t="shared" si="126"/>
        <v>2.3868794112772519E-2</v>
      </c>
      <c r="J273" s="11">
        <f t="shared" si="126"/>
        <v>2.0940013297896805E-2</v>
      </c>
      <c r="K273" s="11">
        <f t="shared" si="126"/>
        <v>2.2868782556326097E-2</v>
      </c>
      <c r="L273" s="11">
        <f t="shared" si="126"/>
        <v>2.8307247603460015E-2</v>
      </c>
      <c r="M273" s="11">
        <f t="shared" si="126"/>
        <v>2.7354419447371579E-2</v>
      </c>
      <c r="N273" s="11">
        <f t="shared" si="126"/>
        <v>2.6675180748870011E-2</v>
      </c>
      <c r="O273" s="11">
        <f t="shared" si="126"/>
        <v>3.5030078014492656E-2</v>
      </c>
      <c r="P273" s="11">
        <f t="shared" si="126"/>
        <v>4.6668624298860747E-2</v>
      </c>
      <c r="Q273" s="11">
        <f t="shared" si="126"/>
        <v>4.9019819184926927E-2</v>
      </c>
      <c r="R273" s="11">
        <f t="shared" si="126"/>
        <v>5.2770479717373829E-2</v>
      </c>
      <c r="S273" s="11">
        <f t="shared" si="126"/>
        <v>6.3825718153648958E-2</v>
      </c>
      <c r="T273" s="11">
        <f t="shared" si="126"/>
        <v>0.13482944786138049</v>
      </c>
      <c r="U273" s="11">
        <f t="shared" si="126"/>
        <v>0.15263737962607407</v>
      </c>
      <c r="V273" s="11">
        <f t="shared" si="126"/>
        <v>0.19422061092680218</v>
      </c>
      <c r="W273" s="11">
        <f t="shared" si="126"/>
        <v>0.19905486663838914</v>
      </c>
    </row>
    <row r="274" spans="1:28" outlineLevel="1" x14ac:dyDescent="0.2">
      <c r="B274" s="4" t="s">
        <v>0</v>
      </c>
      <c r="C274" s="11">
        <f t="shared" ref="C274:W274" si="127">IFERROR(C261/C266,0)</f>
        <v>0</v>
      </c>
      <c r="D274" s="11">
        <f t="shared" si="127"/>
        <v>0</v>
      </c>
      <c r="E274" s="11">
        <f t="shared" si="127"/>
        <v>0</v>
      </c>
      <c r="F274" s="11">
        <f t="shared" si="127"/>
        <v>0</v>
      </c>
      <c r="G274" s="11">
        <f t="shared" si="127"/>
        <v>0</v>
      </c>
      <c r="H274" s="11">
        <f t="shared" si="127"/>
        <v>1.2885501753883278E-4</v>
      </c>
      <c r="I274" s="11">
        <f t="shared" si="127"/>
        <v>1.1615058756882415E-4</v>
      </c>
      <c r="J274" s="11">
        <f t="shared" si="127"/>
        <v>4.6283699124543339E-4</v>
      </c>
      <c r="K274" s="11">
        <f t="shared" si="127"/>
        <v>5.6474972921226622E-4</v>
      </c>
      <c r="L274" s="11">
        <f t="shared" si="127"/>
        <v>7.6956205432880058E-4</v>
      </c>
      <c r="M274" s="11">
        <f t="shared" si="127"/>
        <v>8.9141223897757152E-4</v>
      </c>
      <c r="N274" s="11">
        <f t="shared" si="127"/>
        <v>1.3016650827372366E-3</v>
      </c>
      <c r="O274" s="11">
        <f t="shared" si="127"/>
        <v>1.7881339583033086E-3</v>
      </c>
      <c r="P274" s="11">
        <f t="shared" si="127"/>
        <v>2.1339849925925184E-3</v>
      </c>
      <c r="Q274" s="11">
        <f t="shared" si="127"/>
        <v>2.4180964836543065E-3</v>
      </c>
      <c r="R274" s="11">
        <f t="shared" si="127"/>
        <v>0</v>
      </c>
      <c r="S274" s="11">
        <f t="shared" si="127"/>
        <v>0</v>
      </c>
      <c r="T274" s="11">
        <f t="shared" si="127"/>
        <v>0</v>
      </c>
      <c r="U274" s="11">
        <f t="shared" si="127"/>
        <v>0</v>
      </c>
      <c r="V274" s="11">
        <f t="shared" si="127"/>
        <v>0</v>
      </c>
      <c r="W274" s="11">
        <f t="shared" si="127"/>
        <v>0</v>
      </c>
    </row>
    <row r="275" spans="1:28" outlineLevel="1" x14ac:dyDescent="0.2">
      <c r="B275" s="4" t="s">
        <v>22</v>
      </c>
      <c r="C275" s="11">
        <f t="shared" ref="C275:W275" si="128">IFERROR(C262/C266,0)</f>
        <v>0</v>
      </c>
      <c r="D275" s="11">
        <f t="shared" si="128"/>
        <v>0</v>
      </c>
      <c r="E275" s="11">
        <f t="shared" si="128"/>
        <v>0</v>
      </c>
      <c r="F275" s="11">
        <f t="shared" si="128"/>
        <v>0</v>
      </c>
      <c r="G275" s="11">
        <f t="shared" si="128"/>
        <v>0</v>
      </c>
      <c r="H275" s="11">
        <f t="shared" si="128"/>
        <v>0</v>
      </c>
      <c r="I275" s="11">
        <f t="shared" si="128"/>
        <v>0</v>
      </c>
      <c r="J275" s="11">
        <f t="shared" si="128"/>
        <v>0</v>
      </c>
      <c r="K275" s="11">
        <f t="shared" si="128"/>
        <v>0</v>
      </c>
      <c r="L275" s="11">
        <f t="shared" si="128"/>
        <v>0</v>
      </c>
      <c r="M275" s="11">
        <f t="shared" si="128"/>
        <v>0</v>
      </c>
      <c r="N275" s="11">
        <f t="shared" si="128"/>
        <v>0</v>
      </c>
      <c r="O275" s="11">
        <f t="shared" si="128"/>
        <v>0</v>
      </c>
      <c r="P275" s="11">
        <f t="shared" si="128"/>
        <v>0</v>
      </c>
      <c r="Q275" s="11">
        <f t="shared" si="128"/>
        <v>0</v>
      </c>
      <c r="R275" s="11">
        <f t="shared" si="128"/>
        <v>0</v>
      </c>
      <c r="S275" s="11">
        <f t="shared" si="128"/>
        <v>0</v>
      </c>
      <c r="T275" s="11">
        <f t="shared" si="128"/>
        <v>0</v>
      </c>
      <c r="U275" s="11">
        <f t="shared" si="128"/>
        <v>0</v>
      </c>
      <c r="V275" s="11">
        <f t="shared" si="128"/>
        <v>0</v>
      </c>
      <c r="W275" s="11">
        <f t="shared" si="128"/>
        <v>0</v>
      </c>
    </row>
    <row r="276" spans="1:28" outlineLevel="1" x14ac:dyDescent="0.2">
      <c r="B276" s="4" t="s">
        <v>23</v>
      </c>
      <c r="C276" s="11">
        <f t="shared" ref="C276:W276" si="129">IFERROR(C263/C266,0)</f>
        <v>0</v>
      </c>
      <c r="D276" s="11">
        <f t="shared" si="129"/>
        <v>0</v>
      </c>
      <c r="E276" s="11">
        <f t="shared" si="129"/>
        <v>0</v>
      </c>
      <c r="F276" s="11">
        <f t="shared" si="129"/>
        <v>0</v>
      </c>
      <c r="G276" s="11">
        <f t="shared" si="129"/>
        <v>0</v>
      </c>
      <c r="H276" s="11">
        <f t="shared" si="129"/>
        <v>0</v>
      </c>
      <c r="I276" s="11">
        <f t="shared" si="129"/>
        <v>0</v>
      </c>
      <c r="J276" s="11">
        <f t="shared" si="129"/>
        <v>0</v>
      </c>
      <c r="K276" s="11">
        <f t="shared" si="129"/>
        <v>0</v>
      </c>
      <c r="L276" s="11">
        <f t="shared" si="129"/>
        <v>0</v>
      </c>
      <c r="M276" s="11">
        <f t="shared" si="129"/>
        <v>0</v>
      </c>
      <c r="N276" s="11">
        <f t="shared" si="129"/>
        <v>0</v>
      </c>
      <c r="O276" s="11">
        <f t="shared" si="129"/>
        <v>0</v>
      </c>
      <c r="P276" s="11">
        <f t="shared" si="129"/>
        <v>0</v>
      </c>
      <c r="Q276" s="11">
        <f t="shared" si="129"/>
        <v>0</v>
      </c>
      <c r="R276" s="11">
        <f t="shared" si="129"/>
        <v>0</v>
      </c>
      <c r="S276" s="11">
        <f t="shared" si="129"/>
        <v>0</v>
      </c>
      <c r="T276" s="11">
        <f t="shared" si="129"/>
        <v>0</v>
      </c>
      <c r="U276" s="11">
        <f t="shared" si="129"/>
        <v>0</v>
      </c>
      <c r="V276" s="11">
        <f t="shared" si="129"/>
        <v>0</v>
      </c>
      <c r="W276" s="11">
        <f t="shared" si="129"/>
        <v>0</v>
      </c>
    </row>
    <row r="277" spans="1:28" outlineLevel="1" x14ac:dyDescent="0.2">
      <c r="B277" s="4" t="s">
        <v>17</v>
      </c>
      <c r="C277" s="11">
        <f t="shared" ref="C277:W277" si="130">IFERROR(C264/C266,0)</f>
        <v>0</v>
      </c>
      <c r="D277" s="11">
        <f t="shared" si="130"/>
        <v>0</v>
      </c>
      <c r="E277" s="11">
        <f t="shared" si="130"/>
        <v>0</v>
      </c>
      <c r="F277" s="11">
        <f t="shared" si="130"/>
        <v>0</v>
      </c>
      <c r="G277" s="11">
        <f t="shared" si="130"/>
        <v>0</v>
      </c>
      <c r="H277" s="11">
        <f t="shared" si="130"/>
        <v>0</v>
      </c>
      <c r="I277" s="11">
        <f t="shared" si="130"/>
        <v>0</v>
      </c>
      <c r="J277" s="11">
        <f t="shared" si="130"/>
        <v>0</v>
      </c>
      <c r="K277" s="11">
        <f t="shared" si="130"/>
        <v>0</v>
      </c>
      <c r="L277" s="11">
        <f t="shared" si="130"/>
        <v>0</v>
      </c>
      <c r="M277" s="11">
        <f t="shared" si="130"/>
        <v>0</v>
      </c>
      <c r="N277" s="11">
        <f t="shared" si="130"/>
        <v>0</v>
      </c>
      <c r="O277" s="11">
        <f t="shared" si="130"/>
        <v>0</v>
      </c>
      <c r="P277" s="11">
        <f t="shared" si="130"/>
        <v>0</v>
      </c>
      <c r="Q277" s="11">
        <f t="shared" si="130"/>
        <v>0</v>
      </c>
      <c r="R277" s="11">
        <f t="shared" si="130"/>
        <v>0</v>
      </c>
      <c r="S277" s="11">
        <f t="shared" si="130"/>
        <v>0</v>
      </c>
      <c r="T277" s="11">
        <f t="shared" si="130"/>
        <v>0</v>
      </c>
      <c r="U277" s="11">
        <f t="shared" si="130"/>
        <v>0</v>
      </c>
      <c r="V277" s="11">
        <f t="shared" si="130"/>
        <v>0</v>
      </c>
      <c r="W277" s="11">
        <f t="shared" si="130"/>
        <v>0</v>
      </c>
    </row>
    <row r="278" spans="1:28" outlineLevel="1" x14ac:dyDescent="0.2">
      <c r="B278" s="4" t="s">
        <v>1</v>
      </c>
      <c r="C278" s="11">
        <f t="shared" ref="C278:W278" si="131">IFERROR(C265/C266,0)</f>
        <v>0</v>
      </c>
      <c r="D278" s="11">
        <f t="shared" si="131"/>
        <v>0</v>
      </c>
      <c r="E278" s="11">
        <f t="shared" si="131"/>
        <v>0</v>
      </c>
      <c r="F278" s="11">
        <f t="shared" si="131"/>
        <v>0</v>
      </c>
      <c r="G278" s="11">
        <f t="shared" si="131"/>
        <v>0</v>
      </c>
      <c r="H278" s="11">
        <f t="shared" si="131"/>
        <v>0</v>
      </c>
      <c r="I278" s="11">
        <f t="shared" si="131"/>
        <v>0</v>
      </c>
      <c r="J278" s="11">
        <f t="shared" si="131"/>
        <v>0</v>
      </c>
      <c r="K278" s="11">
        <f t="shared" si="131"/>
        <v>0</v>
      </c>
      <c r="L278" s="11">
        <f t="shared" si="131"/>
        <v>0</v>
      </c>
      <c r="M278" s="11">
        <f t="shared" si="131"/>
        <v>0</v>
      </c>
      <c r="N278" s="11">
        <f t="shared" si="131"/>
        <v>0</v>
      </c>
      <c r="O278" s="11">
        <f t="shared" si="131"/>
        <v>0</v>
      </c>
      <c r="P278" s="11">
        <f t="shared" si="131"/>
        <v>0</v>
      </c>
      <c r="Q278" s="11">
        <f t="shared" si="131"/>
        <v>0</v>
      </c>
      <c r="R278" s="11">
        <f t="shared" si="131"/>
        <v>0</v>
      </c>
      <c r="S278" s="11">
        <f t="shared" si="131"/>
        <v>0</v>
      </c>
      <c r="T278" s="11">
        <f t="shared" si="131"/>
        <v>0</v>
      </c>
      <c r="U278" s="11">
        <f t="shared" si="131"/>
        <v>0</v>
      </c>
      <c r="V278" s="11">
        <f t="shared" si="131"/>
        <v>0</v>
      </c>
      <c r="W278" s="11">
        <f t="shared" si="131"/>
        <v>0</v>
      </c>
    </row>
    <row r="281" spans="1:28" s="31" customFormat="1" x14ac:dyDescent="0.2">
      <c r="A281" s="30" t="s">
        <v>36</v>
      </c>
    </row>
    <row r="282" spans="1:28" outlineLevel="1" x14ac:dyDescent="0.2">
      <c r="B282" s="8" t="s">
        <v>2</v>
      </c>
      <c r="C282" s="13"/>
    </row>
    <row r="283" spans="1:28" outlineLevel="1" x14ac:dyDescent="0.2">
      <c r="B283" s="15" t="s">
        <v>5</v>
      </c>
    </row>
    <row r="284" spans="1:28" outlineLevel="1" x14ac:dyDescent="0.2">
      <c r="B284" s="9" t="s">
        <v>7</v>
      </c>
      <c r="C284" s="5">
        <f>[1]Freight1!C$36</f>
        <v>322511</v>
      </c>
      <c r="D284" s="5">
        <f>[1]Freight1!D$36</f>
        <v>323211</v>
      </c>
      <c r="E284" s="5">
        <f>[1]Freight1!E$36</f>
        <v>317807</v>
      </c>
      <c r="F284" s="5">
        <f>[1]Freight1!F$36</f>
        <v>318263</v>
      </c>
      <c r="G284" s="5">
        <f>[1]Freight1!G$36</f>
        <v>338898</v>
      </c>
      <c r="H284" s="5">
        <f>[1]Freight1!H$36</f>
        <v>352140</v>
      </c>
      <c r="I284" s="5">
        <f>[1]Freight1!I$36</f>
        <v>352477</v>
      </c>
      <c r="J284" s="5">
        <f>[1]Freight1!J$36</f>
        <v>358832</v>
      </c>
      <c r="K284" s="5">
        <f>[1]Freight1!K$36</f>
        <v>340092</v>
      </c>
      <c r="L284" s="5">
        <f>[1]Freight1!L$36</f>
        <v>299829</v>
      </c>
      <c r="M284" s="5">
        <f>[1]Freight1!M$36</f>
        <v>341325</v>
      </c>
      <c r="N284" s="5">
        <f>[1]Freight1!N$36</f>
        <v>352091</v>
      </c>
      <c r="O284" s="5">
        <f>[1]Freight1!O$36</f>
        <v>371074</v>
      </c>
      <c r="P284" s="5">
        <f>[1]Freight1!P$36</f>
        <v>386132</v>
      </c>
      <c r="Q284" s="5">
        <f>[1]Freight1!Q$36</f>
        <v>415462</v>
      </c>
      <c r="R284" s="5">
        <f>[1]Freight1!R$36</f>
        <v>411813</v>
      </c>
      <c r="S284" s="5">
        <f>[1]Freight1!S$36</f>
        <v>395889</v>
      </c>
      <c r="T284" s="5">
        <f>[1]Freight1!T$36</f>
        <v>423664</v>
      </c>
      <c r="U284" s="5">
        <f>[1]Freight1!U$36</f>
        <v>448319</v>
      </c>
      <c r="V284" s="5">
        <f>[1]Freight1!V$36</f>
        <v>451277</v>
      </c>
      <c r="W284" s="5">
        <f>[1]Freight1!W$36</f>
        <v>420233</v>
      </c>
      <c r="Z284" s="21" t="s">
        <v>26</v>
      </c>
    </row>
    <row r="285" spans="1:28" outlineLevel="1" x14ac:dyDescent="0.2">
      <c r="B285" s="9" t="s">
        <v>8</v>
      </c>
      <c r="C285" s="5">
        <f>C284/Inputs!D$7</f>
        <v>3225110</v>
      </c>
      <c r="D285" s="5">
        <f>D284/Inputs!E$7</f>
        <v>3232110</v>
      </c>
      <c r="E285" s="5">
        <f>E284/Inputs!F$7</f>
        <v>3178070</v>
      </c>
      <c r="F285" s="5">
        <f>F284/Inputs!G$7</f>
        <v>3182630</v>
      </c>
      <c r="G285" s="5">
        <f>G284/Inputs!H$7</f>
        <v>3388980</v>
      </c>
      <c r="H285" s="5">
        <f>H284/Inputs!I$7</f>
        <v>3521400</v>
      </c>
      <c r="I285" s="5">
        <f>I284/Inputs!J$7</f>
        <v>3524770</v>
      </c>
      <c r="J285" s="5">
        <f>J284/Inputs!K$7</f>
        <v>3588320</v>
      </c>
      <c r="K285" s="5">
        <f>K284/Inputs!L$7</f>
        <v>3400920</v>
      </c>
      <c r="L285" s="5">
        <f>L284/Inputs!M$7</f>
        <v>2998290</v>
      </c>
      <c r="M285" s="5">
        <f>M284/Inputs!N$7</f>
        <v>3413250</v>
      </c>
      <c r="N285" s="5">
        <f>N284/Inputs!O$7</f>
        <v>3520910</v>
      </c>
      <c r="O285" s="5">
        <f>O284/Inputs!P$7</f>
        <v>3710740</v>
      </c>
      <c r="P285" s="5">
        <f>P284/Inputs!Q$7</f>
        <v>3861320</v>
      </c>
      <c r="Q285" s="5">
        <f>Q284/Inputs!R$7</f>
        <v>4154620</v>
      </c>
      <c r="R285" s="5">
        <f>R284/Inputs!S$7</f>
        <v>4118130</v>
      </c>
      <c r="S285" s="5">
        <f>S284/Inputs!T$7</f>
        <v>3958890</v>
      </c>
      <c r="T285" s="5">
        <f>T284/Inputs!U$7</f>
        <v>4236640</v>
      </c>
      <c r="U285" s="5">
        <f>U284/Inputs!V$7</f>
        <v>4483190</v>
      </c>
      <c r="V285" s="5">
        <f>V284/Inputs!W$7</f>
        <v>4512770</v>
      </c>
      <c r="W285" s="5">
        <f>W284/Inputs!X$7</f>
        <v>4202330</v>
      </c>
      <c r="Z285" s="21" t="s">
        <v>26</v>
      </c>
      <c r="AB285"/>
    </row>
    <row r="286" spans="1:28" outlineLevel="1" x14ac:dyDescent="0.2">
      <c r="B286" s="16" t="s">
        <v>6</v>
      </c>
      <c r="C286" s="5"/>
      <c r="D286" s="5"/>
      <c r="E286" s="5"/>
      <c r="F286" s="5"/>
      <c r="G286" s="5"/>
      <c r="H286" s="5"/>
      <c r="I286" s="5"/>
      <c r="J286" s="5"/>
      <c r="K286" s="5"/>
      <c r="L286" s="5"/>
      <c r="M286" s="5"/>
      <c r="N286" s="5"/>
      <c r="O286" s="5"/>
      <c r="P286" s="5"/>
      <c r="Q286" s="5"/>
      <c r="R286" s="5"/>
      <c r="S286" s="5"/>
      <c r="T286" s="5"/>
      <c r="U286" s="5"/>
      <c r="V286" s="5"/>
      <c r="W286" s="5"/>
    </row>
    <row r="287" spans="1:28" outlineLevel="1" x14ac:dyDescent="0.2">
      <c r="B287" s="9" t="s">
        <v>8</v>
      </c>
      <c r="C287" s="5">
        <f>[1]Passenger1!C$40</f>
        <v>1548.5070000000001</v>
      </c>
      <c r="D287" s="5">
        <f>[1]Passenger1!D$40</f>
        <v>1553.059</v>
      </c>
      <c r="E287" s="5">
        <f>[1]Passenger1!E$40</f>
        <v>1596.9469999999999</v>
      </c>
      <c r="F287" s="5">
        <f>[1]Passenger1!F$40</f>
        <v>1433.643</v>
      </c>
      <c r="G287" s="5">
        <f>[1]Passenger1!G$40</f>
        <v>1420.8040000000001</v>
      </c>
      <c r="H287" s="5">
        <f>[1]Passenger1!H$40</f>
        <v>1478.454</v>
      </c>
      <c r="I287" s="5">
        <f>[1]Passenger1!I$40</f>
        <v>1450.481</v>
      </c>
      <c r="J287" s="5">
        <f>[1]Passenger1!J$40</f>
        <v>1453.0050000000001</v>
      </c>
      <c r="K287" s="5">
        <f>[1]Passenger1!K$40</f>
        <v>1574.2929999999999</v>
      </c>
      <c r="L287" s="5">
        <f>[1]Passenger1!L$40</f>
        <v>1413.3520000000001</v>
      </c>
      <c r="M287" s="5">
        <f>[1]Passenger1!M$40</f>
        <v>1403.8530000000001</v>
      </c>
      <c r="N287" s="5">
        <f>[1]Passenger1!N$40</f>
        <v>1404.39</v>
      </c>
      <c r="O287" s="5">
        <f>[1]Passenger1!O$40</f>
        <v>1373.8009999999999</v>
      </c>
      <c r="P287" s="5">
        <f>[1]Passenger1!P$40</f>
        <v>1365.414</v>
      </c>
      <c r="Q287" s="5">
        <f>[1]Passenger1!Q$40</f>
        <v>1327.2170000000001</v>
      </c>
      <c r="R287" s="5">
        <f>[1]Passenger1!R$40</f>
        <v>1349.3710000000001</v>
      </c>
      <c r="S287" s="5">
        <f>[1]Passenger1!S$40</f>
        <v>1408.145</v>
      </c>
      <c r="T287" s="5">
        <f>[1]Passenger1!T$40</f>
        <v>1528.6289999999999</v>
      </c>
      <c r="U287" s="5">
        <f>[1]Passenger1!U$40</f>
        <v>1529.5309999999999</v>
      </c>
      <c r="V287" s="5">
        <f>[1]Passenger1!V$40</f>
        <v>1729.2650000000001</v>
      </c>
      <c r="W287" s="5">
        <f>[1]Passenger1!W$40</f>
        <v>235.4</v>
      </c>
      <c r="Z287" s="21" t="s">
        <v>26</v>
      </c>
      <c r="AB287"/>
    </row>
    <row r="288" spans="1:28" outlineLevel="1" x14ac:dyDescent="0.2">
      <c r="B288" s="15" t="s">
        <v>9</v>
      </c>
    </row>
    <row r="289" spans="2:28" outlineLevel="1" x14ac:dyDescent="0.2">
      <c r="B289" s="9" t="s">
        <v>8</v>
      </c>
      <c r="C289" s="5">
        <f>C285+C287</f>
        <v>3226658.5070000002</v>
      </c>
      <c r="D289" s="5">
        <f t="shared" ref="D289:W289" si="132">D285+D287</f>
        <v>3233663.0589999999</v>
      </c>
      <c r="E289" s="5">
        <f t="shared" si="132"/>
        <v>3179666.9470000002</v>
      </c>
      <c r="F289" s="5">
        <f t="shared" si="132"/>
        <v>3184063.6430000002</v>
      </c>
      <c r="G289" s="5">
        <f t="shared" si="132"/>
        <v>3390400.804</v>
      </c>
      <c r="H289" s="5">
        <f t="shared" si="132"/>
        <v>3522878.4539999999</v>
      </c>
      <c r="I289" s="5">
        <f t="shared" si="132"/>
        <v>3526220.4810000001</v>
      </c>
      <c r="J289" s="5">
        <f t="shared" si="132"/>
        <v>3589773.0049999999</v>
      </c>
      <c r="K289" s="5">
        <f t="shared" si="132"/>
        <v>3402494.2930000001</v>
      </c>
      <c r="L289" s="5">
        <f t="shared" si="132"/>
        <v>2999703.352</v>
      </c>
      <c r="M289" s="5">
        <f t="shared" si="132"/>
        <v>3414653.8530000001</v>
      </c>
      <c r="N289" s="5">
        <f t="shared" si="132"/>
        <v>3522314.39</v>
      </c>
      <c r="O289" s="5">
        <f t="shared" si="132"/>
        <v>3712113.801</v>
      </c>
      <c r="P289" s="5">
        <f t="shared" si="132"/>
        <v>3862685.4139999999</v>
      </c>
      <c r="Q289" s="5">
        <f t="shared" si="132"/>
        <v>4155947.2170000002</v>
      </c>
      <c r="R289" s="5">
        <f t="shared" si="132"/>
        <v>4119479.3709999998</v>
      </c>
      <c r="S289" s="5">
        <f t="shared" si="132"/>
        <v>3960298.145</v>
      </c>
      <c r="T289" s="5">
        <f t="shared" si="132"/>
        <v>4238168.6289999997</v>
      </c>
      <c r="U289" s="5">
        <f t="shared" si="132"/>
        <v>4484719.5310000004</v>
      </c>
      <c r="V289" s="5">
        <f t="shared" si="132"/>
        <v>4514499.2649999997</v>
      </c>
      <c r="W289" s="5">
        <f t="shared" si="132"/>
        <v>4202565.4000000004</v>
      </c>
    </row>
    <row r="290" spans="2:28" outlineLevel="1" x14ac:dyDescent="0.2">
      <c r="B290" s="17" t="s">
        <v>10</v>
      </c>
      <c r="C290" s="12">
        <f>IFERROR(C285/C289,0)</f>
        <v>0.99952008959217686</v>
      </c>
      <c r="D290" s="12">
        <f t="shared" ref="D290:W290" si="133">IFERROR(D285/D289,0)</f>
        <v>0.99951972145159729</v>
      </c>
      <c r="E290" s="12">
        <f t="shared" si="133"/>
        <v>0.99949776280767177</v>
      </c>
      <c r="F290" s="12">
        <f t="shared" si="133"/>
        <v>0.99954974423857645</v>
      </c>
      <c r="G290" s="12">
        <f t="shared" si="133"/>
        <v>0.99958093332259601</v>
      </c>
      <c r="H290" s="12">
        <f t="shared" si="133"/>
        <v>0.99958032784289752</v>
      </c>
      <c r="I290" s="12">
        <f t="shared" si="133"/>
        <v>0.99958865844951683</v>
      </c>
      <c r="J290" s="12">
        <f t="shared" si="133"/>
        <v>0.99959523763815261</v>
      </c>
      <c r="K290" s="12">
        <f t="shared" si="133"/>
        <v>0.99953731208212782</v>
      </c>
      <c r="L290" s="12">
        <f t="shared" si="133"/>
        <v>0.99952883607672149</v>
      </c>
      <c r="M290" s="12">
        <f t="shared" si="133"/>
        <v>0.99958887399413365</v>
      </c>
      <c r="N290" s="12">
        <f t="shared" si="133"/>
        <v>0.99960128772037293</v>
      </c>
      <c r="O290" s="12">
        <f t="shared" si="133"/>
        <v>0.99962991409378943</v>
      </c>
      <c r="P290" s="12">
        <f t="shared" si="133"/>
        <v>0.99964651172599994</v>
      </c>
      <c r="Q290" s="12">
        <f t="shared" si="133"/>
        <v>0.99968064632905562</v>
      </c>
      <c r="R290" s="12">
        <f t="shared" si="133"/>
        <v>0.99967244137463118</v>
      </c>
      <c r="S290" s="12">
        <f t="shared" si="133"/>
        <v>0.99964443459849661</v>
      </c>
      <c r="T290" s="12">
        <f t="shared" si="133"/>
        <v>0.9996393185043323</v>
      </c>
      <c r="U290" s="12">
        <f t="shared" si="133"/>
        <v>0.9996589461192773</v>
      </c>
      <c r="V290" s="12">
        <f t="shared" si="133"/>
        <v>0.99961695308859477</v>
      </c>
      <c r="W290" s="12">
        <f t="shared" si="133"/>
        <v>0.99994398659447381</v>
      </c>
    </row>
    <row r="291" spans="2:28" outlineLevel="1" x14ac:dyDescent="0.2">
      <c r="B291" s="17" t="s">
        <v>11</v>
      </c>
      <c r="C291" s="12">
        <f>IFERROR(C287/C289,0)</f>
        <v>4.7991040782302405E-4</v>
      </c>
      <c r="D291" s="12">
        <f t="shared" ref="D291:W291" si="134">IFERROR(D287/D289,0)</f>
        <v>4.8027854840271408E-4</v>
      </c>
      <c r="E291" s="12">
        <f t="shared" si="134"/>
        <v>5.0223719232818126E-4</v>
      </c>
      <c r="F291" s="12">
        <f t="shared" si="134"/>
        <v>4.5025576142354763E-4</v>
      </c>
      <c r="G291" s="12">
        <f t="shared" si="134"/>
        <v>4.1906667740396159E-4</v>
      </c>
      <c r="H291" s="12">
        <f t="shared" si="134"/>
        <v>4.196721571024715E-4</v>
      </c>
      <c r="I291" s="12">
        <f t="shared" si="134"/>
        <v>4.1134155048315593E-4</v>
      </c>
      <c r="J291" s="12">
        <f t="shared" si="134"/>
        <v>4.0476236184744504E-4</v>
      </c>
      <c r="K291" s="12">
        <f t="shared" si="134"/>
        <v>4.6268791787213727E-4</v>
      </c>
      <c r="L291" s="12">
        <f t="shared" si="134"/>
        <v>4.711639232785043E-4</v>
      </c>
      <c r="M291" s="12">
        <f t="shared" si="134"/>
        <v>4.1112600586634045E-4</v>
      </c>
      <c r="N291" s="12">
        <f t="shared" si="134"/>
        <v>3.9871227962703237E-4</v>
      </c>
      <c r="O291" s="12">
        <f t="shared" si="134"/>
        <v>3.7008590621061082E-4</v>
      </c>
      <c r="P291" s="12">
        <f t="shared" si="134"/>
        <v>3.534882740000426E-4</v>
      </c>
      <c r="Q291" s="12">
        <f t="shared" si="134"/>
        <v>3.1935367094437284E-4</v>
      </c>
      <c r="R291" s="12">
        <f t="shared" si="134"/>
        <v>3.2755862536882702E-4</v>
      </c>
      <c r="S291" s="12">
        <f t="shared" si="134"/>
        <v>3.5556540150337597E-4</v>
      </c>
      <c r="T291" s="12">
        <f t="shared" si="134"/>
        <v>3.6068149566778363E-4</v>
      </c>
      <c r="U291" s="12">
        <f t="shared" si="134"/>
        <v>3.410538807226025E-4</v>
      </c>
      <c r="V291" s="12">
        <f t="shared" si="134"/>
        <v>3.8304691140535608E-4</v>
      </c>
      <c r="W291" s="12">
        <f t="shared" si="134"/>
        <v>5.6013405526062722E-5</v>
      </c>
    </row>
    <row r="292" spans="2:28" outlineLevel="1" x14ac:dyDescent="0.2"/>
    <row r="293" spans="2:28" outlineLevel="1" x14ac:dyDescent="0.2">
      <c r="B293" s="8" t="s">
        <v>14</v>
      </c>
      <c r="C293" s="13"/>
    </row>
    <row r="294" spans="2:28" outlineLevel="1" x14ac:dyDescent="0.2">
      <c r="B294" s="4" t="s">
        <v>18</v>
      </c>
      <c r="C294" s="5"/>
      <c r="D294" s="5"/>
      <c r="E294" s="5"/>
      <c r="F294" s="5"/>
      <c r="G294" s="5"/>
      <c r="H294" s="5"/>
      <c r="I294" s="5"/>
      <c r="J294" s="5"/>
      <c r="K294" s="5"/>
      <c r="L294" s="5"/>
      <c r="M294" s="5"/>
      <c r="N294" s="5"/>
      <c r="O294" s="5"/>
      <c r="P294" s="5"/>
      <c r="Q294" s="5"/>
      <c r="R294" s="5"/>
      <c r="S294" s="5"/>
      <c r="T294" s="5"/>
      <c r="U294" s="5"/>
      <c r="V294" s="5"/>
      <c r="W294" s="5"/>
      <c r="Z294" s="21"/>
      <c r="AB294"/>
    </row>
    <row r="295" spans="2:28" outlineLevel="1" x14ac:dyDescent="0.2">
      <c r="B295" s="4" t="s">
        <v>19</v>
      </c>
      <c r="C295" s="5"/>
      <c r="D295" s="5"/>
      <c r="E295" s="5"/>
      <c r="F295" s="5"/>
      <c r="G295" s="5"/>
      <c r="H295" s="5"/>
      <c r="I295" s="5"/>
      <c r="J295" s="5"/>
      <c r="K295" s="5"/>
      <c r="L295" s="5"/>
      <c r="M295" s="5"/>
      <c r="N295" s="5"/>
      <c r="O295" s="5"/>
      <c r="P295" s="5"/>
      <c r="Q295" s="5"/>
      <c r="R295" s="5"/>
      <c r="S295" s="5"/>
      <c r="T295" s="5"/>
      <c r="U295" s="5"/>
      <c r="V295" s="5"/>
      <c r="W295" s="5"/>
      <c r="Z295" s="21"/>
      <c r="AB295"/>
    </row>
    <row r="296" spans="2:28" outlineLevel="1" x14ac:dyDescent="0.2">
      <c r="B296" s="4" t="s">
        <v>16</v>
      </c>
      <c r="C296" s="5">
        <f>'[1]Table 26'!C$12*1000</f>
        <v>2973.8790000000004</v>
      </c>
      <c r="D296" s="5">
        <f>'[1]Table 26'!D$12*1000</f>
        <v>2960.5899999999997</v>
      </c>
      <c r="E296" s="5">
        <f>'[1]Table 26'!E$12*1000</f>
        <v>2751.4850000000001</v>
      </c>
      <c r="F296" s="5">
        <f>'[1]Table 26'!F$12*1000</f>
        <v>2607.752</v>
      </c>
      <c r="G296" s="5">
        <f>'[1]Table 26'!G$12*1000</f>
        <v>2542.1640000000002</v>
      </c>
      <c r="H296" s="5">
        <f>'[1]Table 26'!H$12*1000</f>
        <v>2667.902</v>
      </c>
      <c r="I296" s="5">
        <f>'[1]Table 26'!I$12*1000</f>
        <v>2698.3559999999998</v>
      </c>
      <c r="J296" s="5">
        <f>'[1]Table 26'!J$12*1000</f>
        <v>2804.297</v>
      </c>
      <c r="K296" s="5">
        <f>'[1]Table 26'!K$12*1000</f>
        <v>3152.37</v>
      </c>
      <c r="L296" s="5">
        <f>'[1]Table 26'!L$12*1000</f>
        <v>2994.1330000000003</v>
      </c>
      <c r="M296" s="5">
        <f>'[1]Table 26'!M$12*1000</f>
        <v>2471.8110000000001</v>
      </c>
      <c r="N296" s="5">
        <f>'[1]Table 26'!N$12*1000</f>
        <v>2763.1039999999998</v>
      </c>
      <c r="O296" s="5">
        <f>'[1]Table 26'!O$12*1000</f>
        <v>2378.8140000000003</v>
      </c>
      <c r="P296" s="5">
        <f>'[1]Table 26'!P$12*1000</f>
        <v>2099.5949999999998</v>
      </c>
      <c r="Q296" s="5">
        <f>'[1]Table 26'!Q$12*1000</f>
        <v>1983.3389999999999</v>
      </c>
      <c r="R296" s="5">
        <f>'[1]Table 26'!R$12*1000</f>
        <v>1999.704</v>
      </c>
      <c r="S296" s="5">
        <f>'[1]Table 26'!S$12*1000</f>
        <v>2021.1690000000001</v>
      </c>
      <c r="T296" s="5">
        <f>'[1]Table 26'!T$12*1000</f>
        <v>2285.5830000000001</v>
      </c>
      <c r="U296" s="5">
        <f>'[1]Table 26'!U$12*1000</f>
        <v>2233.433</v>
      </c>
      <c r="V296" s="5">
        <f>'[1]Table 26'!V$12*1000</f>
        <v>2288.8579999999997</v>
      </c>
      <c r="W296" s="5">
        <f>'[1]Table 26'!W$12*1000</f>
        <v>1093.433</v>
      </c>
      <c r="Z296" s="21" t="s">
        <v>26</v>
      </c>
      <c r="AB296"/>
    </row>
    <row r="297" spans="2:28" outlineLevel="1" x14ac:dyDescent="0.2">
      <c r="B297" s="4" t="s">
        <v>21</v>
      </c>
      <c r="C297" s="5"/>
      <c r="D297" s="5"/>
      <c r="E297" s="5"/>
      <c r="F297" s="5"/>
      <c r="G297" s="5"/>
      <c r="H297" s="5"/>
      <c r="I297" s="5"/>
      <c r="J297" s="5"/>
      <c r="K297" s="5"/>
      <c r="L297" s="5"/>
      <c r="M297" s="5"/>
      <c r="N297" s="5"/>
      <c r="O297" s="5"/>
      <c r="P297" s="5"/>
      <c r="Q297" s="5"/>
      <c r="R297" s="5"/>
      <c r="S297" s="5"/>
      <c r="T297" s="5"/>
      <c r="U297" s="5"/>
      <c r="V297" s="5"/>
      <c r="W297" s="5"/>
      <c r="Z297" s="21"/>
      <c r="AB297"/>
    </row>
    <row r="298" spans="2:28" outlineLevel="1" x14ac:dyDescent="0.2">
      <c r="B298" s="4" t="s">
        <v>20</v>
      </c>
      <c r="C298" s="5"/>
      <c r="D298" s="5"/>
      <c r="E298" s="5"/>
      <c r="F298" s="5"/>
      <c r="G298" s="5"/>
      <c r="H298" s="5"/>
      <c r="I298" s="5"/>
      <c r="J298" s="5"/>
      <c r="K298" s="5"/>
      <c r="L298" s="5"/>
      <c r="M298" s="5"/>
      <c r="N298" s="5"/>
      <c r="O298" s="5"/>
      <c r="P298" s="5"/>
      <c r="Q298" s="5"/>
      <c r="R298" s="5"/>
      <c r="S298" s="5"/>
      <c r="T298" s="5"/>
      <c r="U298" s="5"/>
      <c r="V298" s="5"/>
      <c r="W298" s="5"/>
      <c r="Z298" s="21"/>
      <c r="AB298"/>
    </row>
    <row r="299" spans="2:28" outlineLevel="1" x14ac:dyDescent="0.2">
      <c r="B299" s="4" t="s">
        <v>0</v>
      </c>
      <c r="C299" s="5"/>
      <c r="D299" s="5"/>
      <c r="E299" s="5"/>
      <c r="F299" s="5"/>
      <c r="G299" s="5"/>
      <c r="H299" s="5"/>
      <c r="I299" s="5"/>
      <c r="J299" s="5"/>
      <c r="K299" s="5"/>
      <c r="L299" s="5"/>
      <c r="M299" s="5"/>
      <c r="N299" s="5"/>
      <c r="O299" s="5"/>
      <c r="P299" s="5"/>
      <c r="Q299" s="5"/>
      <c r="R299" s="5"/>
      <c r="S299" s="5"/>
      <c r="T299" s="5"/>
      <c r="U299" s="5"/>
      <c r="V299" s="5"/>
      <c r="W299" s="5"/>
      <c r="Z299" s="21"/>
      <c r="AB299"/>
    </row>
    <row r="300" spans="2:28" outlineLevel="1" x14ac:dyDescent="0.2">
      <c r="B300" s="4" t="s">
        <v>22</v>
      </c>
      <c r="C300" s="5"/>
      <c r="D300" s="5"/>
      <c r="E300" s="5"/>
      <c r="F300" s="5"/>
      <c r="G300" s="5"/>
      <c r="H300" s="5"/>
      <c r="I300" s="5"/>
      <c r="J300" s="5"/>
      <c r="K300" s="5"/>
      <c r="L300" s="5"/>
      <c r="M300" s="5"/>
      <c r="N300" s="5"/>
      <c r="O300" s="5"/>
      <c r="P300" s="5"/>
      <c r="Q300" s="5"/>
      <c r="R300" s="5"/>
      <c r="S300" s="5"/>
      <c r="T300" s="5"/>
      <c r="U300" s="5"/>
      <c r="V300" s="5"/>
      <c r="W300" s="5"/>
      <c r="Z300" s="21"/>
      <c r="AB300"/>
    </row>
    <row r="301" spans="2:28" outlineLevel="1" x14ac:dyDescent="0.2">
      <c r="B301" s="4" t="s">
        <v>23</v>
      </c>
      <c r="C301" s="5"/>
      <c r="D301" s="5"/>
      <c r="E301" s="5"/>
      <c r="F301" s="5"/>
      <c r="G301" s="5"/>
      <c r="H301" s="5"/>
      <c r="I301" s="5"/>
      <c r="J301" s="5"/>
      <c r="K301" s="5"/>
      <c r="L301" s="5"/>
      <c r="M301" s="5"/>
      <c r="N301" s="5"/>
      <c r="O301" s="5"/>
      <c r="P301" s="5"/>
      <c r="Q301" s="5"/>
      <c r="R301" s="5"/>
      <c r="S301" s="5"/>
      <c r="T301" s="5"/>
      <c r="U301" s="5"/>
      <c r="V301" s="5"/>
      <c r="W301" s="5"/>
      <c r="Z301" s="21"/>
      <c r="AB301"/>
    </row>
    <row r="302" spans="2:28" outlineLevel="1" x14ac:dyDescent="0.2">
      <c r="B302" s="4" t="s">
        <v>17</v>
      </c>
      <c r="C302" s="5"/>
      <c r="D302" s="5"/>
      <c r="E302" s="5"/>
      <c r="F302" s="5"/>
      <c r="G302" s="5"/>
      <c r="H302" s="5"/>
      <c r="I302" s="5"/>
      <c r="J302" s="5"/>
      <c r="K302" s="5"/>
      <c r="L302" s="5"/>
      <c r="M302" s="5"/>
      <c r="N302" s="5"/>
      <c r="O302" s="5"/>
      <c r="P302" s="5"/>
      <c r="Q302" s="5"/>
      <c r="R302" s="5"/>
      <c r="S302" s="5"/>
      <c r="T302" s="5"/>
      <c r="U302" s="5"/>
      <c r="V302" s="5"/>
      <c r="W302" s="5"/>
      <c r="Z302" s="21"/>
      <c r="AB302"/>
    </row>
    <row r="303" spans="2:28" outlineLevel="1" x14ac:dyDescent="0.2">
      <c r="B303" s="4" t="s">
        <v>24</v>
      </c>
      <c r="C303" s="5"/>
      <c r="D303" s="5"/>
      <c r="E303" s="5"/>
      <c r="F303" s="5"/>
      <c r="G303" s="5"/>
      <c r="H303" s="5"/>
      <c r="I303" s="5"/>
      <c r="J303" s="5"/>
      <c r="K303" s="5"/>
      <c r="L303" s="5"/>
      <c r="M303" s="5"/>
      <c r="N303" s="5"/>
      <c r="O303" s="5"/>
      <c r="P303" s="5"/>
      <c r="Q303" s="5"/>
      <c r="R303" s="5"/>
      <c r="S303" s="5"/>
      <c r="T303" s="5"/>
      <c r="U303" s="5"/>
      <c r="V303" s="5"/>
      <c r="W303" s="5"/>
      <c r="Z303" s="21"/>
      <c r="AB303"/>
    </row>
    <row r="304" spans="2:28" outlineLevel="1" x14ac:dyDescent="0.2">
      <c r="B304" s="15" t="s">
        <v>9</v>
      </c>
      <c r="C304" s="19">
        <f t="shared" ref="C304:W304" si="135">SUM(C294:C303)</f>
        <v>2973.8790000000004</v>
      </c>
      <c r="D304" s="19">
        <f t="shared" si="135"/>
        <v>2960.5899999999997</v>
      </c>
      <c r="E304" s="19">
        <f t="shared" si="135"/>
        <v>2751.4850000000001</v>
      </c>
      <c r="F304" s="19">
        <f t="shared" si="135"/>
        <v>2607.752</v>
      </c>
      <c r="G304" s="19">
        <f t="shared" si="135"/>
        <v>2542.1640000000002</v>
      </c>
      <c r="H304" s="19">
        <f t="shared" si="135"/>
        <v>2667.902</v>
      </c>
      <c r="I304" s="19">
        <f t="shared" si="135"/>
        <v>2698.3559999999998</v>
      </c>
      <c r="J304" s="19">
        <f t="shared" si="135"/>
        <v>2804.297</v>
      </c>
      <c r="K304" s="19">
        <f t="shared" si="135"/>
        <v>3152.37</v>
      </c>
      <c r="L304" s="19">
        <f t="shared" si="135"/>
        <v>2994.1330000000003</v>
      </c>
      <c r="M304" s="19">
        <f t="shared" si="135"/>
        <v>2471.8110000000001</v>
      </c>
      <c r="N304" s="19">
        <f t="shared" si="135"/>
        <v>2763.1039999999998</v>
      </c>
      <c r="O304" s="19">
        <f t="shared" si="135"/>
        <v>2378.8140000000003</v>
      </c>
      <c r="P304" s="19">
        <f t="shared" si="135"/>
        <v>2099.5949999999998</v>
      </c>
      <c r="Q304" s="19">
        <f t="shared" si="135"/>
        <v>1983.3389999999999</v>
      </c>
      <c r="R304" s="19">
        <f t="shared" si="135"/>
        <v>1999.704</v>
      </c>
      <c r="S304" s="19">
        <f t="shared" si="135"/>
        <v>2021.1690000000001</v>
      </c>
      <c r="T304" s="19">
        <f t="shared" si="135"/>
        <v>2285.5830000000001</v>
      </c>
      <c r="U304" s="19">
        <f t="shared" si="135"/>
        <v>2233.433</v>
      </c>
      <c r="V304" s="19">
        <f t="shared" si="135"/>
        <v>2288.8579999999997</v>
      </c>
      <c r="W304" s="19">
        <f t="shared" si="135"/>
        <v>1093.433</v>
      </c>
    </row>
    <row r="305" spans="1:23" outlineLevel="1" x14ac:dyDescent="0.2">
      <c r="A305" s="3" t="s">
        <v>425</v>
      </c>
      <c r="B305" s="26" t="s">
        <v>91</v>
      </c>
      <c r="C305" s="25">
        <f t="shared" ref="C305:W305" si="136">C304/C289/1000</f>
        <v>9.2165904558799353E-7</v>
      </c>
      <c r="D305" s="25">
        <f t="shared" si="136"/>
        <v>9.1555302639216612E-7</v>
      </c>
      <c r="E305" s="25">
        <f t="shared" si="136"/>
        <v>8.6533748529732416E-7</v>
      </c>
      <c r="F305" s="25">
        <f t="shared" si="136"/>
        <v>8.1900121743263784E-7</v>
      </c>
      <c r="G305" s="25">
        <f t="shared" si="136"/>
        <v>7.4981223370427212E-7</v>
      </c>
      <c r="H305" s="25">
        <f t="shared" si="136"/>
        <v>7.5730742199486631E-7</v>
      </c>
      <c r="I305" s="25">
        <f t="shared" si="136"/>
        <v>7.6522611519594304E-7</v>
      </c>
      <c r="J305" s="25">
        <f t="shared" si="136"/>
        <v>7.8119062015733224E-7</v>
      </c>
      <c r="K305" s="25">
        <f t="shared" si="136"/>
        <v>9.2648796104828617E-7</v>
      </c>
      <c r="L305" s="25">
        <f t="shared" si="136"/>
        <v>9.9814303237808973E-7</v>
      </c>
      <c r="M305" s="25">
        <f t="shared" si="136"/>
        <v>7.2388332944153334E-7</v>
      </c>
      <c r="N305" s="25">
        <f t="shared" si="136"/>
        <v>7.8445694905729296E-7</v>
      </c>
      <c r="O305" s="25">
        <f t="shared" si="136"/>
        <v>6.4082464264947257E-7</v>
      </c>
      <c r="P305" s="25">
        <f t="shared" si="136"/>
        <v>5.4355837324732235E-7</v>
      </c>
      <c r="Q305" s="25">
        <f t="shared" si="136"/>
        <v>4.7722911202700193E-7</v>
      </c>
      <c r="R305" s="25">
        <f t="shared" si="136"/>
        <v>4.8542639006214359E-7</v>
      </c>
      <c r="S305" s="25">
        <f t="shared" si="136"/>
        <v>5.1035778772156057E-7</v>
      </c>
      <c r="T305" s="25">
        <f t="shared" si="136"/>
        <v>5.3928552638531654E-7</v>
      </c>
      <c r="U305" s="25">
        <f t="shared" si="136"/>
        <v>4.9800951532458275E-7</v>
      </c>
      <c r="V305" s="25">
        <f t="shared" si="136"/>
        <v>5.0700152234934518E-7</v>
      </c>
      <c r="W305" s="25">
        <f t="shared" si="136"/>
        <v>2.6018226866856132E-7</v>
      </c>
    </row>
    <row r="306" spans="1:23" outlineLevel="1" x14ac:dyDescent="0.2"/>
    <row r="307" spans="1:23" outlineLevel="1" x14ac:dyDescent="0.2">
      <c r="B307" s="4" t="s">
        <v>18</v>
      </c>
      <c r="C307" s="11">
        <f t="shared" ref="C307:W307" si="137">IFERROR(C294/C304,0)</f>
        <v>0</v>
      </c>
      <c r="D307" s="11">
        <f t="shared" si="137"/>
        <v>0</v>
      </c>
      <c r="E307" s="11">
        <f t="shared" si="137"/>
        <v>0</v>
      </c>
      <c r="F307" s="11">
        <f t="shared" si="137"/>
        <v>0</v>
      </c>
      <c r="G307" s="11">
        <f t="shared" si="137"/>
        <v>0</v>
      </c>
      <c r="H307" s="11">
        <f t="shared" si="137"/>
        <v>0</v>
      </c>
      <c r="I307" s="11">
        <f t="shared" si="137"/>
        <v>0</v>
      </c>
      <c r="J307" s="11">
        <f t="shared" si="137"/>
        <v>0</v>
      </c>
      <c r="K307" s="11">
        <f t="shared" si="137"/>
        <v>0</v>
      </c>
      <c r="L307" s="11">
        <f t="shared" si="137"/>
        <v>0</v>
      </c>
      <c r="M307" s="11">
        <f t="shared" si="137"/>
        <v>0</v>
      </c>
      <c r="N307" s="11">
        <f t="shared" si="137"/>
        <v>0</v>
      </c>
      <c r="O307" s="11">
        <f t="shared" si="137"/>
        <v>0</v>
      </c>
      <c r="P307" s="11">
        <f t="shared" si="137"/>
        <v>0</v>
      </c>
      <c r="Q307" s="11">
        <f t="shared" si="137"/>
        <v>0</v>
      </c>
      <c r="R307" s="11">
        <f t="shared" si="137"/>
        <v>0</v>
      </c>
      <c r="S307" s="11">
        <f t="shared" si="137"/>
        <v>0</v>
      </c>
      <c r="T307" s="11">
        <f t="shared" si="137"/>
        <v>0</v>
      </c>
      <c r="U307" s="11">
        <f t="shared" si="137"/>
        <v>0</v>
      </c>
      <c r="V307" s="11">
        <f t="shared" si="137"/>
        <v>0</v>
      </c>
      <c r="W307" s="11">
        <f t="shared" si="137"/>
        <v>0</v>
      </c>
    </row>
    <row r="308" spans="1:23" outlineLevel="1" x14ac:dyDescent="0.2">
      <c r="B308" s="4" t="s">
        <v>19</v>
      </c>
      <c r="C308" s="11">
        <f t="shared" ref="C308:W308" si="138">IFERROR(C295/C304,0)</f>
        <v>0</v>
      </c>
      <c r="D308" s="11">
        <f t="shared" si="138"/>
        <v>0</v>
      </c>
      <c r="E308" s="11">
        <f t="shared" si="138"/>
        <v>0</v>
      </c>
      <c r="F308" s="11">
        <f t="shared" si="138"/>
        <v>0</v>
      </c>
      <c r="G308" s="11">
        <f t="shared" si="138"/>
        <v>0</v>
      </c>
      <c r="H308" s="11">
        <f t="shared" si="138"/>
        <v>0</v>
      </c>
      <c r="I308" s="11">
        <f t="shared" si="138"/>
        <v>0</v>
      </c>
      <c r="J308" s="11">
        <f t="shared" si="138"/>
        <v>0</v>
      </c>
      <c r="K308" s="11">
        <f t="shared" si="138"/>
        <v>0</v>
      </c>
      <c r="L308" s="11">
        <f t="shared" si="138"/>
        <v>0</v>
      </c>
      <c r="M308" s="11">
        <f t="shared" si="138"/>
        <v>0</v>
      </c>
      <c r="N308" s="11">
        <f t="shared" si="138"/>
        <v>0</v>
      </c>
      <c r="O308" s="11">
        <f t="shared" si="138"/>
        <v>0</v>
      </c>
      <c r="P308" s="11">
        <f t="shared" si="138"/>
        <v>0</v>
      </c>
      <c r="Q308" s="11">
        <f t="shared" si="138"/>
        <v>0</v>
      </c>
      <c r="R308" s="11">
        <f t="shared" si="138"/>
        <v>0</v>
      </c>
      <c r="S308" s="11">
        <f t="shared" si="138"/>
        <v>0</v>
      </c>
      <c r="T308" s="11">
        <f t="shared" si="138"/>
        <v>0</v>
      </c>
      <c r="U308" s="11">
        <f t="shared" si="138"/>
        <v>0</v>
      </c>
      <c r="V308" s="11">
        <f t="shared" si="138"/>
        <v>0</v>
      </c>
      <c r="W308" s="11">
        <f t="shared" si="138"/>
        <v>0</v>
      </c>
    </row>
    <row r="309" spans="1:23" outlineLevel="1" x14ac:dyDescent="0.2">
      <c r="B309" s="4" t="s">
        <v>16</v>
      </c>
      <c r="C309" s="11">
        <f t="shared" ref="C309:W309" si="139">IFERROR(C296/C304,0)</f>
        <v>1</v>
      </c>
      <c r="D309" s="11">
        <f t="shared" si="139"/>
        <v>1</v>
      </c>
      <c r="E309" s="11">
        <f t="shared" si="139"/>
        <v>1</v>
      </c>
      <c r="F309" s="11">
        <f t="shared" si="139"/>
        <v>1</v>
      </c>
      <c r="G309" s="11">
        <f t="shared" si="139"/>
        <v>1</v>
      </c>
      <c r="H309" s="11">
        <f t="shared" si="139"/>
        <v>1</v>
      </c>
      <c r="I309" s="11">
        <f t="shared" si="139"/>
        <v>1</v>
      </c>
      <c r="J309" s="11">
        <f t="shared" si="139"/>
        <v>1</v>
      </c>
      <c r="K309" s="11">
        <f t="shared" si="139"/>
        <v>1</v>
      </c>
      <c r="L309" s="11">
        <f t="shared" si="139"/>
        <v>1</v>
      </c>
      <c r="M309" s="11">
        <f t="shared" si="139"/>
        <v>1</v>
      </c>
      <c r="N309" s="11">
        <f t="shared" si="139"/>
        <v>1</v>
      </c>
      <c r="O309" s="11">
        <f t="shared" si="139"/>
        <v>1</v>
      </c>
      <c r="P309" s="11">
        <f t="shared" si="139"/>
        <v>1</v>
      </c>
      <c r="Q309" s="11">
        <f t="shared" si="139"/>
        <v>1</v>
      </c>
      <c r="R309" s="11">
        <f t="shared" si="139"/>
        <v>1</v>
      </c>
      <c r="S309" s="11">
        <f t="shared" si="139"/>
        <v>1</v>
      </c>
      <c r="T309" s="11">
        <f t="shared" si="139"/>
        <v>1</v>
      </c>
      <c r="U309" s="11">
        <f t="shared" si="139"/>
        <v>1</v>
      </c>
      <c r="V309" s="11">
        <f t="shared" si="139"/>
        <v>1</v>
      </c>
      <c r="W309" s="11">
        <f t="shared" si="139"/>
        <v>1</v>
      </c>
    </row>
    <row r="310" spans="1:23" outlineLevel="1" x14ac:dyDescent="0.2">
      <c r="B310" s="4" t="s">
        <v>21</v>
      </c>
      <c r="C310" s="11">
        <f t="shared" ref="C310:W310" si="140">IFERROR(C297/C304,0)</f>
        <v>0</v>
      </c>
      <c r="D310" s="11">
        <f t="shared" si="140"/>
        <v>0</v>
      </c>
      <c r="E310" s="11">
        <f t="shared" si="140"/>
        <v>0</v>
      </c>
      <c r="F310" s="11">
        <f t="shared" si="140"/>
        <v>0</v>
      </c>
      <c r="G310" s="11">
        <f t="shared" si="140"/>
        <v>0</v>
      </c>
      <c r="H310" s="11">
        <f t="shared" si="140"/>
        <v>0</v>
      </c>
      <c r="I310" s="11">
        <f t="shared" si="140"/>
        <v>0</v>
      </c>
      <c r="J310" s="11">
        <f t="shared" si="140"/>
        <v>0</v>
      </c>
      <c r="K310" s="11">
        <f t="shared" si="140"/>
        <v>0</v>
      </c>
      <c r="L310" s="11">
        <f t="shared" si="140"/>
        <v>0</v>
      </c>
      <c r="M310" s="11">
        <f t="shared" si="140"/>
        <v>0</v>
      </c>
      <c r="N310" s="11">
        <f t="shared" si="140"/>
        <v>0</v>
      </c>
      <c r="O310" s="11">
        <f t="shared" si="140"/>
        <v>0</v>
      </c>
      <c r="P310" s="11">
        <f t="shared" si="140"/>
        <v>0</v>
      </c>
      <c r="Q310" s="11">
        <f t="shared" si="140"/>
        <v>0</v>
      </c>
      <c r="R310" s="11">
        <f t="shared" si="140"/>
        <v>0</v>
      </c>
      <c r="S310" s="11">
        <f t="shared" si="140"/>
        <v>0</v>
      </c>
      <c r="T310" s="11">
        <f t="shared" si="140"/>
        <v>0</v>
      </c>
      <c r="U310" s="11">
        <f t="shared" si="140"/>
        <v>0</v>
      </c>
      <c r="V310" s="11">
        <f t="shared" si="140"/>
        <v>0</v>
      </c>
      <c r="W310" s="11">
        <f t="shared" si="140"/>
        <v>0</v>
      </c>
    </row>
    <row r="311" spans="1:23" outlineLevel="1" x14ac:dyDescent="0.2">
      <c r="B311" s="4" t="s">
        <v>20</v>
      </c>
      <c r="C311" s="11">
        <f t="shared" ref="C311:W311" si="141">IFERROR(C298/C304,0)</f>
        <v>0</v>
      </c>
      <c r="D311" s="11">
        <f t="shared" si="141"/>
        <v>0</v>
      </c>
      <c r="E311" s="11">
        <f t="shared" si="141"/>
        <v>0</v>
      </c>
      <c r="F311" s="11">
        <f t="shared" si="141"/>
        <v>0</v>
      </c>
      <c r="G311" s="11">
        <f t="shared" si="141"/>
        <v>0</v>
      </c>
      <c r="H311" s="11">
        <f t="shared" si="141"/>
        <v>0</v>
      </c>
      <c r="I311" s="11">
        <f t="shared" si="141"/>
        <v>0</v>
      </c>
      <c r="J311" s="11">
        <f t="shared" si="141"/>
        <v>0</v>
      </c>
      <c r="K311" s="11">
        <f t="shared" si="141"/>
        <v>0</v>
      </c>
      <c r="L311" s="11">
        <f t="shared" si="141"/>
        <v>0</v>
      </c>
      <c r="M311" s="11">
        <f t="shared" si="141"/>
        <v>0</v>
      </c>
      <c r="N311" s="11">
        <f t="shared" si="141"/>
        <v>0</v>
      </c>
      <c r="O311" s="11">
        <f t="shared" si="141"/>
        <v>0</v>
      </c>
      <c r="P311" s="11">
        <f t="shared" si="141"/>
        <v>0</v>
      </c>
      <c r="Q311" s="11">
        <f t="shared" si="141"/>
        <v>0</v>
      </c>
      <c r="R311" s="11">
        <f t="shared" si="141"/>
        <v>0</v>
      </c>
      <c r="S311" s="11">
        <f t="shared" si="141"/>
        <v>0</v>
      </c>
      <c r="T311" s="11">
        <f t="shared" si="141"/>
        <v>0</v>
      </c>
      <c r="U311" s="11">
        <f t="shared" si="141"/>
        <v>0</v>
      </c>
      <c r="V311" s="11">
        <f t="shared" si="141"/>
        <v>0</v>
      </c>
      <c r="W311" s="11">
        <f t="shared" si="141"/>
        <v>0</v>
      </c>
    </row>
    <row r="312" spans="1:23" outlineLevel="1" x14ac:dyDescent="0.2">
      <c r="B312" s="4" t="s">
        <v>0</v>
      </c>
      <c r="C312" s="11">
        <f t="shared" ref="C312:W312" si="142">IFERROR(C299/C304,0)</f>
        <v>0</v>
      </c>
      <c r="D312" s="11">
        <f t="shared" si="142"/>
        <v>0</v>
      </c>
      <c r="E312" s="11">
        <f t="shared" si="142"/>
        <v>0</v>
      </c>
      <c r="F312" s="11">
        <f t="shared" si="142"/>
        <v>0</v>
      </c>
      <c r="G312" s="11">
        <f t="shared" si="142"/>
        <v>0</v>
      </c>
      <c r="H312" s="11">
        <f t="shared" si="142"/>
        <v>0</v>
      </c>
      <c r="I312" s="11">
        <f t="shared" si="142"/>
        <v>0</v>
      </c>
      <c r="J312" s="11">
        <f t="shared" si="142"/>
        <v>0</v>
      </c>
      <c r="K312" s="11">
        <f t="shared" si="142"/>
        <v>0</v>
      </c>
      <c r="L312" s="11">
        <f t="shared" si="142"/>
        <v>0</v>
      </c>
      <c r="M312" s="11">
        <f t="shared" si="142"/>
        <v>0</v>
      </c>
      <c r="N312" s="11">
        <f t="shared" si="142"/>
        <v>0</v>
      </c>
      <c r="O312" s="11">
        <f t="shared" si="142"/>
        <v>0</v>
      </c>
      <c r="P312" s="11">
        <f t="shared" si="142"/>
        <v>0</v>
      </c>
      <c r="Q312" s="11">
        <f t="shared" si="142"/>
        <v>0</v>
      </c>
      <c r="R312" s="11">
        <f t="shared" si="142"/>
        <v>0</v>
      </c>
      <c r="S312" s="11">
        <f t="shared" si="142"/>
        <v>0</v>
      </c>
      <c r="T312" s="11">
        <f t="shared" si="142"/>
        <v>0</v>
      </c>
      <c r="U312" s="11">
        <f t="shared" si="142"/>
        <v>0</v>
      </c>
      <c r="V312" s="11">
        <f t="shared" si="142"/>
        <v>0</v>
      </c>
      <c r="W312" s="11">
        <f t="shared" si="142"/>
        <v>0</v>
      </c>
    </row>
    <row r="313" spans="1:23" outlineLevel="1" x14ac:dyDescent="0.2">
      <c r="B313" s="4" t="s">
        <v>22</v>
      </c>
      <c r="C313" s="11">
        <f t="shared" ref="C313:W313" si="143">IFERROR(C300/C304,0)</f>
        <v>0</v>
      </c>
      <c r="D313" s="11">
        <f t="shared" si="143"/>
        <v>0</v>
      </c>
      <c r="E313" s="11">
        <f t="shared" si="143"/>
        <v>0</v>
      </c>
      <c r="F313" s="11">
        <f t="shared" si="143"/>
        <v>0</v>
      </c>
      <c r="G313" s="11">
        <f t="shared" si="143"/>
        <v>0</v>
      </c>
      <c r="H313" s="11">
        <f t="shared" si="143"/>
        <v>0</v>
      </c>
      <c r="I313" s="11">
        <f t="shared" si="143"/>
        <v>0</v>
      </c>
      <c r="J313" s="11">
        <f t="shared" si="143"/>
        <v>0</v>
      </c>
      <c r="K313" s="11">
        <f t="shared" si="143"/>
        <v>0</v>
      </c>
      <c r="L313" s="11">
        <f t="shared" si="143"/>
        <v>0</v>
      </c>
      <c r="M313" s="11">
        <f t="shared" si="143"/>
        <v>0</v>
      </c>
      <c r="N313" s="11">
        <f t="shared" si="143"/>
        <v>0</v>
      </c>
      <c r="O313" s="11">
        <f t="shared" si="143"/>
        <v>0</v>
      </c>
      <c r="P313" s="11">
        <f t="shared" si="143"/>
        <v>0</v>
      </c>
      <c r="Q313" s="11">
        <f t="shared" si="143"/>
        <v>0</v>
      </c>
      <c r="R313" s="11">
        <f t="shared" si="143"/>
        <v>0</v>
      </c>
      <c r="S313" s="11">
        <f t="shared" si="143"/>
        <v>0</v>
      </c>
      <c r="T313" s="11">
        <f t="shared" si="143"/>
        <v>0</v>
      </c>
      <c r="U313" s="11">
        <f t="shared" si="143"/>
        <v>0</v>
      </c>
      <c r="V313" s="11">
        <f t="shared" si="143"/>
        <v>0</v>
      </c>
      <c r="W313" s="11">
        <f t="shared" si="143"/>
        <v>0</v>
      </c>
    </row>
    <row r="314" spans="1:23" outlineLevel="1" x14ac:dyDescent="0.2">
      <c r="B314" s="4" t="s">
        <v>23</v>
      </c>
      <c r="C314" s="11">
        <f t="shared" ref="C314:W314" si="144">IFERROR(C301/C304,0)</f>
        <v>0</v>
      </c>
      <c r="D314" s="11">
        <f t="shared" si="144"/>
        <v>0</v>
      </c>
      <c r="E314" s="11">
        <f t="shared" si="144"/>
        <v>0</v>
      </c>
      <c r="F314" s="11">
        <f t="shared" si="144"/>
        <v>0</v>
      </c>
      <c r="G314" s="11">
        <f t="shared" si="144"/>
        <v>0</v>
      </c>
      <c r="H314" s="11">
        <f t="shared" si="144"/>
        <v>0</v>
      </c>
      <c r="I314" s="11">
        <f t="shared" si="144"/>
        <v>0</v>
      </c>
      <c r="J314" s="11">
        <f t="shared" si="144"/>
        <v>0</v>
      </c>
      <c r="K314" s="11">
        <f t="shared" si="144"/>
        <v>0</v>
      </c>
      <c r="L314" s="11">
        <f t="shared" si="144"/>
        <v>0</v>
      </c>
      <c r="M314" s="11">
        <f t="shared" si="144"/>
        <v>0</v>
      </c>
      <c r="N314" s="11">
        <f t="shared" si="144"/>
        <v>0</v>
      </c>
      <c r="O314" s="11">
        <f t="shared" si="144"/>
        <v>0</v>
      </c>
      <c r="P314" s="11">
        <f t="shared" si="144"/>
        <v>0</v>
      </c>
      <c r="Q314" s="11">
        <f t="shared" si="144"/>
        <v>0</v>
      </c>
      <c r="R314" s="11">
        <f t="shared" si="144"/>
        <v>0</v>
      </c>
      <c r="S314" s="11">
        <f t="shared" si="144"/>
        <v>0</v>
      </c>
      <c r="T314" s="11">
        <f t="shared" si="144"/>
        <v>0</v>
      </c>
      <c r="U314" s="11">
        <f t="shared" si="144"/>
        <v>0</v>
      </c>
      <c r="V314" s="11">
        <f t="shared" si="144"/>
        <v>0</v>
      </c>
      <c r="W314" s="11">
        <f t="shared" si="144"/>
        <v>0</v>
      </c>
    </row>
    <row r="315" spans="1:23" outlineLevel="1" x14ac:dyDescent="0.2">
      <c r="B315" s="4" t="s">
        <v>17</v>
      </c>
      <c r="C315" s="11">
        <f t="shared" ref="C315:W315" si="145">IFERROR(C302/C304,0)</f>
        <v>0</v>
      </c>
      <c r="D315" s="11">
        <f t="shared" si="145"/>
        <v>0</v>
      </c>
      <c r="E315" s="11">
        <f t="shared" si="145"/>
        <v>0</v>
      </c>
      <c r="F315" s="11">
        <f t="shared" si="145"/>
        <v>0</v>
      </c>
      <c r="G315" s="11">
        <f t="shared" si="145"/>
        <v>0</v>
      </c>
      <c r="H315" s="11">
        <f t="shared" si="145"/>
        <v>0</v>
      </c>
      <c r="I315" s="11">
        <f t="shared" si="145"/>
        <v>0</v>
      </c>
      <c r="J315" s="11">
        <f t="shared" si="145"/>
        <v>0</v>
      </c>
      <c r="K315" s="11">
        <f t="shared" si="145"/>
        <v>0</v>
      </c>
      <c r="L315" s="11">
        <f t="shared" si="145"/>
        <v>0</v>
      </c>
      <c r="M315" s="11">
        <f t="shared" si="145"/>
        <v>0</v>
      </c>
      <c r="N315" s="11">
        <f t="shared" si="145"/>
        <v>0</v>
      </c>
      <c r="O315" s="11">
        <f t="shared" si="145"/>
        <v>0</v>
      </c>
      <c r="P315" s="11">
        <f t="shared" si="145"/>
        <v>0</v>
      </c>
      <c r="Q315" s="11">
        <f t="shared" si="145"/>
        <v>0</v>
      </c>
      <c r="R315" s="11">
        <f t="shared" si="145"/>
        <v>0</v>
      </c>
      <c r="S315" s="11">
        <f t="shared" si="145"/>
        <v>0</v>
      </c>
      <c r="T315" s="11">
        <f t="shared" si="145"/>
        <v>0</v>
      </c>
      <c r="U315" s="11">
        <f t="shared" si="145"/>
        <v>0</v>
      </c>
      <c r="V315" s="11">
        <f t="shared" si="145"/>
        <v>0</v>
      </c>
      <c r="W315" s="11">
        <f t="shared" si="145"/>
        <v>0</v>
      </c>
    </row>
    <row r="316" spans="1:23" outlineLevel="1" x14ac:dyDescent="0.2">
      <c r="B316" s="4" t="s">
        <v>1</v>
      </c>
      <c r="C316" s="11">
        <f t="shared" ref="C316:W316" si="146">IFERROR(C303/C304,0)</f>
        <v>0</v>
      </c>
      <c r="D316" s="11">
        <f t="shared" si="146"/>
        <v>0</v>
      </c>
      <c r="E316" s="11">
        <f t="shared" si="146"/>
        <v>0</v>
      </c>
      <c r="F316" s="11">
        <f t="shared" si="146"/>
        <v>0</v>
      </c>
      <c r="G316" s="11">
        <f t="shared" si="146"/>
        <v>0</v>
      </c>
      <c r="H316" s="11">
        <f t="shared" si="146"/>
        <v>0</v>
      </c>
      <c r="I316" s="11">
        <f t="shared" si="146"/>
        <v>0</v>
      </c>
      <c r="J316" s="11">
        <f t="shared" si="146"/>
        <v>0</v>
      </c>
      <c r="K316" s="11">
        <f t="shared" si="146"/>
        <v>0</v>
      </c>
      <c r="L316" s="11">
        <f t="shared" si="146"/>
        <v>0</v>
      </c>
      <c r="M316" s="11">
        <f t="shared" si="146"/>
        <v>0</v>
      </c>
      <c r="N316" s="11">
        <f t="shared" si="146"/>
        <v>0</v>
      </c>
      <c r="O316" s="11">
        <f t="shared" si="146"/>
        <v>0</v>
      </c>
      <c r="P316" s="11">
        <f t="shared" si="146"/>
        <v>0</v>
      </c>
      <c r="Q316" s="11">
        <f t="shared" si="146"/>
        <v>0</v>
      </c>
      <c r="R316" s="11">
        <f t="shared" si="146"/>
        <v>0</v>
      </c>
      <c r="S316" s="11">
        <f t="shared" si="146"/>
        <v>0</v>
      </c>
      <c r="T316" s="11">
        <f t="shared" si="146"/>
        <v>0</v>
      </c>
      <c r="U316" s="11">
        <f t="shared" si="146"/>
        <v>0</v>
      </c>
      <c r="V316" s="11">
        <f t="shared" si="146"/>
        <v>0</v>
      </c>
      <c r="W316" s="11">
        <f t="shared" si="146"/>
        <v>0</v>
      </c>
    </row>
    <row r="319" spans="1:23" s="31" customFormat="1" x14ac:dyDescent="0.2">
      <c r="A319" s="30" t="s">
        <v>32</v>
      </c>
    </row>
    <row r="320" spans="1:23" outlineLevel="1" x14ac:dyDescent="0.2">
      <c r="B320" s="8" t="s">
        <v>2</v>
      </c>
      <c r="C320" s="13"/>
    </row>
    <row r="321" spans="2:26" outlineLevel="1" x14ac:dyDescent="0.2">
      <c r="B321" s="15" t="s">
        <v>5</v>
      </c>
    </row>
    <row r="322" spans="2:26" outlineLevel="1" x14ac:dyDescent="0.2">
      <c r="B322" s="9" t="s">
        <v>7</v>
      </c>
      <c r="C322" s="5">
        <f>[1]Freight1!C$35*Inputs!$D$28</f>
        <v>651.64456000000007</v>
      </c>
      <c r="D322" s="5">
        <f>[1]Freight1!D$35*Inputs!$D$28</f>
        <v>608.27872000000002</v>
      </c>
      <c r="E322" s="5">
        <f>[1]Freight1!E$35*Inputs!$D$28</f>
        <v>602.25592000000017</v>
      </c>
      <c r="F322" s="5">
        <f>[1]Freight1!F$35*Inputs!$D$28</f>
        <v>519.42156</v>
      </c>
      <c r="G322" s="5">
        <f>[1]Freight1!G$35*Inputs!$D$28</f>
        <v>563.62292000000002</v>
      </c>
      <c r="H322" s="5">
        <f>[1]Freight1!H$35*Inputs!$D$28</f>
        <v>625.95372000000009</v>
      </c>
      <c r="I322" s="5">
        <f>[1]Freight1!I$35*Inputs!$D$28</f>
        <v>623.55856892000008</v>
      </c>
      <c r="J322" s="5">
        <f>[1]Freight1!J$35*Inputs!$D$28</f>
        <v>559.20900000000006</v>
      </c>
      <c r="K322" s="5">
        <f>[1]Freight1!K$35*Inputs!$D$28</f>
        <v>506.65888000000007</v>
      </c>
      <c r="L322" s="5">
        <f>[1]Freight1!L$35*Inputs!$D$28</f>
        <v>455.86996000000005</v>
      </c>
      <c r="M322" s="5">
        <f>[1]Freight1!M$35*Inputs!$D$28</f>
        <v>583.86272000000008</v>
      </c>
      <c r="N322" s="5">
        <f>[1]Freight1!N$35*Inputs!$D$28</f>
        <v>619.31884000000002</v>
      </c>
      <c r="O322" s="5">
        <f>[1]Freight1!O$35*Inputs!$D$28</f>
        <v>639.19128000000012</v>
      </c>
      <c r="P322" s="5">
        <f>[1]Freight1!P$35*Inputs!$D$28</f>
        <v>636.45708000000013</v>
      </c>
      <c r="Q322" s="5">
        <f>[1]Freight1!Q$35*Inputs!$D$28</f>
        <v>665.30352000000005</v>
      </c>
      <c r="R322" s="5">
        <f>[1]Freight1!R$35*Inputs!$D$28</f>
        <v>639.45475999999996</v>
      </c>
      <c r="S322" s="5">
        <f>[1]Freight1!S$35*Inputs!$D$28</f>
        <v>713.09</v>
      </c>
      <c r="T322" s="5">
        <f>[1]Freight1!T$35*Inputs!$D$28</f>
        <v>865.1686400000001</v>
      </c>
      <c r="U322" s="5">
        <f>[1]Freight1!U$35*Inputs!$D$28</f>
        <v>938.5916400000001</v>
      </c>
      <c r="V322" s="5">
        <f>[1]Freight1!V$35*Inputs!$D$28</f>
        <v>911.95496000000003</v>
      </c>
      <c r="W322" s="5">
        <f>[1]Freight1!W$35*Inputs!$D$28</f>
        <v>690.30975999999998</v>
      </c>
      <c r="Z322" s="21" t="s">
        <v>26</v>
      </c>
    </row>
    <row r="323" spans="2:26" outlineLevel="1" x14ac:dyDescent="0.2">
      <c r="B323" s="9" t="s">
        <v>8</v>
      </c>
      <c r="C323" s="5">
        <f>C322/Inputs!D$7</f>
        <v>6516.4456</v>
      </c>
      <c r="D323" s="5">
        <f>D322/Inputs!E$7</f>
        <v>6082.7871999999998</v>
      </c>
      <c r="E323" s="5">
        <f>E322/Inputs!F$7</f>
        <v>6022.5592000000015</v>
      </c>
      <c r="F323" s="5">
        <f>F322/Inputs!G$7</f>
        <v>5194.2155999999995</v>
      </c>
      <c r="G323" s="5">
        <f>G322/Inputs!H$7</f>
        <v>5636.2291999999998</v>
      </c>
      <c r="H323" s="5">
        <f>H322/Inputs!I$7</f>
        <v>6259.5372000000007</v>
      </c>
      <c r="I323" s="5">
        <f>I322/Inputs!J$7</f>
        <v>6235.5856892000002</v>
      </c>
      <c r="J323" s="5">
        <f>J322/Inputs!K$7</f>
        <v>5592.09</v>
      </c>
      <c r="K323" s="5">
        <f>K322/Inputs!L$7</f>
        <v>5066.5888000000004</v>
      </c>
      <c r="L323" s="5">
        <f>L322/Inputs!M$7</f>
        <v>4558.6995999999999</v>
      </c>
      <c r="M323" s="5">
        <f>M322/Inputs!N$7</f>
        <v>5838.6272000000008</v>
      </c>
      <c r="N323" s="5">
        <f>N322/Inputs!O$7</f>
        <v>6193.1884</v>
      </c>
      <c r="O323" s="5">
        <f>O322/Inputs!P$7</f>
        <v>6391.912800000001</v>
      </c>
      <c r="P323" s="5">
        <f>P322/Inputs!Q$7</f>
        <v>6364.5708000000013</v>
      </c>
      <c r="Q323" s="5">
        <f>Q322/Inputs!R$7</f>
        <v>6653.0352000000003</v>
      </c>
      <c r="R323" s="5">
        <f>R322/Inputs!S$7</f>
        <v>6394.547599999999</v>
      </c>
      <c r="S323" s="5">
        <f>S322/Inputs!T$7</f>
        <v>7130.9</v>
      </c>
      <c r="T323" s="5">
        <f>T322/Inputs!U$7</f>
        <v>8651.6864000000005</v>
      </c>
      <c r="U323" s="5">
        <f>U322/Inputs!V$7</f>
        <v>9385.9164000000001</v>
      </c>
      <c r="V323" s="5">
        <f>V322/Inputs!W$7</f>
        <v>9119.5496000000003</v>
      </c>
      <c r="W323" s="5">
        <f>W322/Inputs!X$7</f>
        <v>6903.0975999999991</v>
      </c>
      <c r="Z323" s="21" t="s">
        <v>26</v>
      </c>
    </row>
    <row r="324" spans="2:26" outlineLevel="1" x14ac:dyDescent="0.2">
      <c r="B324" s="16" t="s">
        <v>6</v>
      </c>
      <c r="C324" s="5"/>
      <c r="D324" s="5"/>
      <c r="E324" s="5"/>
      <c r="F324" s="5"/>
      <c r="G324" s="5"/>
      <c r="H324" s="5"/>
      <c r="I324" s="5"/>
      <c r="J324" s="5"/>
      <c r="K324" s="5"/>
      <c r="L324" s="5"/>
      <c r="M324" s="5"/>
      <c r="N324" s="5"/>
      <c r="O324" s="5"/>
      <c r="P324" s="5"/>
      <c r="Q324" s="5"/>
      <c r="R324" s="5"/>
      <c r="S324" s="5"/>
      <c r="T324" s="5"/>
      <c r="U324" s="5"/>
      <c r="V324" s="5"/>
      <c r="W324" s="5"/>
    </row>
    <row r="325" spans="2:26" outlineLevel="1" x14ac:dyDescent="0.2">
      <c r="B325" s="9" t="s">
        <v>8</v>
      </c>
      <c r="C325" s="5">
        <f>[1]Passenger1!C$39*Inputs!$D$28</f>
        <v>29366.867880000002</v>
      </c>
      <c r="D325" s="5">
        <f>[1]Passenger1!D$39*Inputs!$D$28</f>
        <v>28709.735600000004</v>
      </c>
      <c r="E325" s="5">
        <f>[1]Passenger1!E$39*Inputs!$D$28</f>
        <v>26626.446</v>
      </c>
      <c r="F325" s="5">
        <f>[1]Passenger1!F$39*Inputs!$D$28</f>
        <v>25291.407400000004</v>
      </c>
      <c r="G325" s="5">
        <f>[1]Passenger1!G$39*Inputs!$D$28</f>
        <v>28550.253760000003</v>
      </c>
      <c r="H325" s="5">
        <f>[1]Passenger1!H$39*Inputs!$D$28</f>
        <v>30793.031640000001</v>
      </c>
      <c r="I325" s="5">
        <f>[1]Passenger1!I$39*Inputs!$D$28</f>
        <v>33244.044781920005</v>
      </c>
      <c r="J325" s="5">
        <f>[1]Passenger1!J$39*Inputs!$D$28</f>
        <v>35373.485840000001</v>
      </c>
      <c r="K325" s="5">
        <f>[1]Passenger1!K$39*Inputs!$D$28</f>
        <v>36288.130480000007</v>
      </c>
      <c r="L325" s="5">
        <f>[1]Passenger1!L$39*Inputs!$D$28</f>
        <v>34351.203600000001</v>
      </c>
      <c r="M325" s="5">
        <f>[1]Passenger1!M$39*Inputs!$D$28</f>
        <v>38160.216640000006</v>
      </c>
      <c r="N325" s="5">
        <f>[1]Passenger1!N$39*Inputs!$D$28</f>
        <v>41189.879639999999</v>
      </c>
      <c r="O325" s="5">
        <f>[1]Passenger1!O$39*Inputs!$D$28</f>
        <v>43686.428800000002</v>
      </c>
      <c r="P325" s="5">
        <f>[1]Passenger1!P$39*Inputs!$D$28</f>
        <v>43659.582120000006</v>
      </c>
      <c r="Q325" s="5">
        <f>[1]Passenger1!Q$39*Inputs!$D$28</f>
        <v>46677.235919999999</v>
      </c>
      <c r="R325" s="5">
        <f>[1]Passenger1!R$39*Inputs!$D$28</f>
        <v>49183.879920000007</v>
      </c>
      <c r="S325" s="5">
        <f>[1]Passenger1!S$39*Inputs!$D$28</f>
        <v>53940.399800000007</v>
      </c>
      <c r="T325" s="5">
        <f>[1]Passenger1!T$39*Inputs!$D$28</f>
        <v>58940.004480000003</v>
      </c>
      <c r="U325" s="5">
        <f>[1]Passenger1!U$39*Inputs!$D$28</f>
        <v>63887.195120000004</v>
      </c>
      <c r="V325" s="5">
        <f>[1]Passenger1!V$39*Inputs!$D$28</f>
        <v>65300.749360000009</v>
      </c>
      <c r="W325" s="5">
        <f>[1]Passenger1!W$39*Inputs!$D$28</f>
        <v>17370.782800000001</v>
      </c>
      <c r="Z325" s="21" t="s">
        <v>26</v>
      </c>
    </row>
    <row r="326" spans="2:26" outlineLevel="1" x14ac:dyDescent="0.2">
      <c r="B326" s="15" t="s">
        <v>9</v>
      </c>
    </row>
    <row r="327" spans="2:26" outlineLevel="1" x14ac:dyDescent="0.2">
      <c r="B327" s="9" t="s">
        <v>8</v>
      </c>
      <c r="C327" s="5">
        <f t="shared" ref="C327:W327" si="147">C323+C325</f>
        <v>35883.313480000004</v>
      </c>
      <c r="D327" s="5">
        <f t="shared" si="147"/>
        <v>34792.522800000006</v>
      </c>
      <c r="E327" s="5">
        <f t="shared" si="147"/>
        <v>32649.0052</v>
      </c>
      <c r="F327" s="5">
        <f t="shared" si="147"/>
        <v>30485.623000000003</v>
      </c>
      <c r="G327" s="5">
        <f t="shared" si="147"/>
        <v>34186.482960000001</v>
      </c>
      <c r="H327" s="5">
        <f t="shared" si="147"/>
        <v>37052.56884</v>
      </c>
      <c r="I327" s="5">
        <f t="shared" si="147"/>
        <v>39479.630471120006</v>
      </c>
      <c r="J327" s="5">
        <f t="shared" si="147"/>
        <v>40965.575840000005</v>
      </c>
      <c r="K327" s="5">
        <f t="shared" si="147"/>
        <v>41354.719280000005</v>
      </c>
      <c r="L327" s="5">
        <f t="shared" si="147"/>
        <v>38909.903200000001</v>
      </c>
      <c r="M327" s="5">
        <f t="shared" si="147"/>
        <v>43998.843840000009</v>
      </c>
      <c r="N327" s="5">
        <f t="shared" si="147"/>
        <v>47383.068039999998</v>
      </c>
      <c r="O327" s="5">
        <f t="shared" si="147"/>
        <v>50078.3416</v>
      </c>
      <c r="P327" s="5">
        <f t="shared" si="147"/>
        <v>50024.152920000008</v>
      </c>
      <c r="Q327" s="5">
        <f t="shared" si="147"/>
        <v>53330.271119999998</v>
      </c>
      <c r="R327" s="5">
        <f t="shared" si="147"/>
        <v>55578.427520000005</v>
      </c>
      <c r="S327" s="5">
        <f t="shared" si="147"/>
        <v>61071.299800000008</v>
      </c>
      <c r="T327" s="5">
        <f t="shared" si="147"/>
        <v>67591.690880000009</v>
      </c>
      <c r="U327" s="5">
        <f t="shared" si="147"/>
        <v>73273.111520000006</v>
      </c>
      <c r="V327" s="5">
        <f t="shared" si="147"/>
        <v>74420.298960000015</v>
      </c>
      <c r="W327" s="5">
        <f t="shared" si="147"/>
        <v>24273.880400000002</v>
      </c>
    </row>
    <row r="328" spans="2:26" outlineLevel="1" x14ac:dyDescent="0.2">
      <c r="B328" s="17" t="s">
        <v>10</v>
      </c>
      <c r="C328" s="12">
        <f>IFERROR(C323/C327,0)</f>
        <v>0.1816009996856065</v>
      </c>
      <c r="D328" s="12">
        <f t="shared" ref="D328:W328" si="148">IFERROR(D323/D327,0)</f>
        <v>0.17483030003216665</v>
      </c>
      <c r="E328" s="12">
        <f t="shared" si="148"/>
        <v>0.18446378880787467</v>
      </c>
      <c r="F328" s="12">
        <f t="shared" si="148"/>
        <v>0.17038246520335174</v>
      </c>
      <c r="G328" s="12">
        <f t="shared" si="148"/>
        <v>0.16486718468801506</v>
      </c>
      <c r="H328" s="12">
        <f t="shared" si="148"/>
        <v>0.16893665934553326</v>
      </c>
      <c r="I328" s="12">
        <f t="shared" si="148"/>
        <v>0.15794437827277621</v>
      </c>
      <c r="J328" s="12">
        <f t="shared" si="148"/>
        <v>0.13650705220991224</v>
      </c>
      <c r="K328" s="12">
        <f t="shared" si="148"/>
        <v>0.12251537159993024</v>
      </c>
      <c r="L328" s="12">
        <f t="shared" si="148"/>
        <v>0.11716039427206798</v>
      </c>
      <c r="M328" s="12">
        <f t="shared" si="148"/>
        <v>0.13269955958915486</v>
      </c>
      <c r="N328" s="12">
        <f t="shared" si="148"/>
        <v>0.13070467270654179</v>
      </c>
      <c r="O328" s="12">
        <f t="shared" si="148"/>
        <v>0.12763826827683927</v>
      </c>
      <c r="P328" s="12">
        <f t="shared" si="148"/>
        <v>0.12722995650078067</v>
      </c>
      <c r="Q328" s="12">
        <f t="shared" si="148"/>
        <v>0.1247515727986796</v>
      </c>
      <c r="R328" s="12">
        <f t="shared" si="148"/>
        <v>0.11505448940056659</v>
      </c>
      <c r="S328" s="12">
        <f t="shared" si="148"/>
        <v>0.11676352105412367</v>
      </c>
      <c r="T328" s="12">
        <f t="shared" si="148"/>
        <v>0.12799925978120463</v>
      </c>
      <c r="U328" s="12">
        <f t="shared" si="148"/>
        <v>0.12809496151174227</v>
      </c>
      <c r="V328" s="12">
        <f t="shared" si="148"/>
        <v>0.12254115782176103</v>
      </c>
      <c r="W328" s="12">
        <f t="shared" si="148"/>
        <v>0.28438376914800978</v>
      </c>
    </row>
    <row r="329" spans="2:26" outlineLevel="1" x14ac:dyDescent="0.2">
      <c r="B329" s="17" t="s">
        <v>11</v>
      </c>
      <c r="C329" s="12">
        <f t="shared" ref="C329:W329" si="149">IFERROR(C325/C327,0)</f>
        <v>0.81839900031439339</v>
      </c>
      <c r="D329" s="12">
        <f t="shared" si="149"/>
        <v>0.82516969996783329</v>
      </c>
      <c r="E329" s="12">
        <f t="shared" si="149"/>
        <v>0.81553621119212538</v>
      </c>
      <c r="F329" s="12">
        <f t="shared" si="149"/>
        <v>0.82961753479664824</v>
      </c>
      <c r="G329" s="12">
        <f t="shared" si="149"/>
        <v>0.83513281531198502</v>
      </c>
      <c r="H329" s="12">
        <f t="shared" si="149"/>
        <v>0.83106334065446674</v>
      </c>
      <c r="I329" s="12">
        <f t="shared" si="149"/>
        <v>0.84205562172722381</v>
      </c>
      <c r="J329" s="12">
        <f t="shared" si="149"/>
        <v>0.86349294779008767</v>
      </c>
      <c r="K329" s="12">
        <f t="shared" si="149"/>
        <v>0.8774846284000698</v>
      </c>
      <c r="L329" s="12">
        <f t="shared" si="149"/>
        <v>0.88283960572793196</v>
      </c>
      <c r="M329" s="12">
        <f t="shared" si="149"/>
        <v>0.86730044041084509</v>
      </c>
      <c r="N329" s="12">
        <f t="shared" si="149"/>
        <v>0.86929532729345826</v>
      </c>
      <c r="O329" s="12">
        <f t="shared" si="149"/>
        <v>0.87236173172316078</v>
      </c>
      <c r="P329" s="12">
        <f t="shared" si="149"/>
        <v>0.87277004349921938</v>
      </c>
      <c r="Q329" s="12">
        <f t="shared" si="149"/>
        <v>0.87524842720132046</v>
      </c>
      <c r="R329" s="12">
        <f t="shared" si="149"/>
        <v>0.88494551059943338</v>
      </c>
      <c r="S329" s="12">
        <f t="shared" si="149"/>
        <v>0.88323647894587631</v>
      </c>
      <c r="T329" s="12">
        <f t="shared" si="149"/>
        <v>0.87200074021879526</v>
      </c>
      <c r="U329" s="12">
        <f t="shared" si="149"/>
        <v>0.87190503848825773</v>
      </c>
      <c r="V329" s="12">
        <f t="shared" si="149"/>
        <v>0.87745884217823888</v>
      </c>
      <c r="W329" s="12">
        <f t="shared" si="149"/>
        <v>0.71561623085199022</v>
      </c>
    </row>
    <row r="330" spans="2:26" outlineLevel="1" x14ac:dyDescent="0.2"/>
    <row r="331" spans="2:26" outlineLevel="1" x14ac:dyDescent="0.2">
      <c r="B331" s="8" t="s">
        <v>14</v>
      </c>
      <c r="C331" s="13"/>
    </row>
    <row r="332" spans="2:26" outlineLevel="1" x14ac:dyDescent="0.2">
      <c r="B332" s="4" t="s">
        <v>18</v>
      </c>
      <c r="C332" s="5">
        <f>'[1]Table 20'!C$15*INDEX(Inputs!$D$30:$T$30,MATCH($A$1,Inputs!$D$27:$T$27,0))*1000</f>
        <v>91372.416799999992</v>
      </c>
      <c r="D332" s="5">
        <f>'[1]Table 20'!D$15*INDEX(Inputs!$D$30:$T$30,MATCH($A$1,Inputs!$D$27:$T$27,0))*1000</f>
        <v>83390.766400000008</v>
      </c>
      <c r="E332" s="5">
        <f>'[1]Table 20'!E$15*INDEX(Inputs!$D$30:$T$30,MATCH($A$1,Inputs!$D$27:$T$27,0))*1000</f>
        <v>83759.081600000005</v>
      </c>
      <c r="F332" s="5">
        <f>'[1]Table 20'!F$15*INDEX(Inputs!$D$30:$T$30,MATCH($A$1,Inputs!$D$27:$T$27,0))*1000</f>
        <v>83204.280000000013</v>
      </c>
      <c r="G332" s="5">
        <f>'[1]Table 20'!G$15*INDEX(Inputs!$D$30:$T$30,MATCH($A$1,Inputs!$D$27:$T$27,0))*1000</f>
        <v>93109.540800000002</v>
      </c>
      <c r="H332" s="5">
        <f>'[1]Table 20'!H$15*INDEX(Inputs!$D$30:$T$30,MATCH($A$1,Inputs!$D$27:$T$27,0))*1000</f>
        <v>98760.280000000013</v>
      </c>
      <c r="I332" s="5">
        <f>'[1]Table 20'!I$15*INDEX(Inputs!$D$30:$T$30,MATCH($A$1,Inputs!$D$27:$T$27,0))*1000</f>
        <v>98521.017600000006</v>
      </c>
      <c r="J332" s="5">
        <f>'[1]Table 20'!J$15*INDEX(Inputs!$D$30:$T$30,MATCH($A$1,Inputs!$D$27:$T$27,0))*1000</f>
        <v>100348.64079999999</v>
      </c>
      <c r="K332" s="5">
        <f>'[1]Table 20'!K$15*INDEX(Inputs!$D$30:$T$30,MATCH($A$1,Inputs!$D$27:$T$27,0))*1000</f>
        <v>94567.555200000017</v>
      </c>
      <c r="L332" s="5">
        <f>'[1]Table 20'!L$15*INDEX(Inputs!$D$30:$T$30,MATCH($A$1,Inputs!$D$27:$T$27,0))*1000</f>
        <v>85415.377599999993</v>
      </c>
      <c r="M332" s="5">
        <f>'[1]Table 20'!M$15*INDEX(Inputs!$D$30:$T$30,MATCH($A$1,Inputs!$D$27:$T$27,0))*1000</f>
        <v>88438.021600000007</v>
      </c>
      <c r="N332" s="5">
        <f>'[1]Table 20'!N$15*INDEX(Inputs!$D$30:$T$30,MATCH($A$1,Inputs!$D$27:$T$27,0))*1000</f>
        <v>89854.424800000008</v>
      </c>
      <c r="O332" s="5">
        <f>'[1]Table 20'!O$15*INDEX(Inputs!$D$30:$T$30,MATCH($A$1,Inputs!$D$27:$T$27,0))*1000</f>
        <v>102315.87000000001</v>
      </c>
      <c r="P332" s="5">
        <f>'[1]Table 20'!P$15*INDEX(Inputs!$D$30:$T$30,MATCH($A$1,Inputs!$D$27:$T$27,0))*1000</f>
        <v>106718.75</v>
      </c>
      <c r="Q332" s="5">
        <f>'[1]Table 20'!Q$15*INDEX(Inputs!$D$30:$T$30,MATCH($A$1,Inputs!$D$27:$T$27,0))*1000</f>
        <v>104660.79999999999</v>
      </c>
      <c r="R332" s="5">
        <f>'[1]Table 20'!R$15*INDEX(Inputs!$D$30:$T$30,MATCH($A$1,Inputs!$D$27:$T$27,0))*1000</f>
        <v>107054.99440000001</v>
      </c>
      <c r="S332" s="5">
        <f>'[1]Table 20'!S$15*INDEX(Inputs!$D$30:$T$30,MATCH($A$1,Inputs!$D$27:$T$27,0))*1000</f>
        <v>109943.59159999999</v>
      </c>
      <c r="T332" s="5">
        <f>'[1]Table 20'!T$15*INDEX(Inputs!$D$30:$T$30,MATCH($A$1,Inputs!$D$27:$T$27,0))*1000</f>
        <v>118512.59</v>
      </c>
      <c r="U332" s="5">
        <f>'[1]Table 20'!U$15*INDEX(Inputs!$D$30:$T$30,MATCH($A$1,Inputs!$D$27:$T$27,0))*1000</f>
        <v>133072.78</v>
      </c>
      <c r="V332" s="5">
        <f>'[1]Table 20'!V$15*INDEX(Inputs!$D$30:$T$30,MATCH($A$1,Inputs!$D$27:$T$27,0))*1000</f>
        <v>133742.62080000003</v>
      </c>
      <c r="W332" s="5">
        <f>'[1]Table 20'!W$15*INDEX(Inputs!$D$30:$T$30,MATCH($A$1,Inputs!$D$27:$T$27,0))*1000</f>
        <v>62014.378400000001</v>
      </c>
      <c r="Z332" s="21" t="s">
        <v>26</v>
      </c>
    </row>
    <row r="333" spans="2:26" outlineLevel="1" x14ac:dyDescent="0.2">
      <c r="B333" s="4" t="s">
        <v>19</v>
      </c>
      <c r="C333" s="5">
        <f>'[1]Table 20'!C$14*INDEX(Inputs!$D$30:$T$30,MATCH($A$1,Inputs!$D$27:$T$27,0))*1000</f>
        <v>1415.6224000000002</v>
      </c>
      <c r="D333" s="5">
        <f>'[1]Table 20'!D$14*INDEX(Inputs!$D$30:$T$30,MATCH($A$1,Inputs!$D$27:$T$27,0))*1000</f>
        <v>1381.0592000000001</v>
      </c>
      <c r="E333" s="5">
        <f>'[1]Table 20'!E$14*INDEX(Inputs!$D$30:$T$30,MATCH($A$1,Inputs!$D$27:$T$27,0))*1000</f>
        <v>1355.5448000000001</v>
      </c>
      <c r="F333" s="5">
        <f>'[1]Table 20'!F$14*INDEX(Inputs!$D$30:$T$30,MATCH($A$1,Inputs!$D$27:$T$27,0))*1000</f>
        <v>1244.546</v>
      </c>
      <c r="G333" s="5">
        <f>'[1]Table 20'!G$14*INDEX(Inputs!$D$30:$T$30,MATCH($A$1,Inputs!$D$27:$T$27,0))*1000</f>
        <v>1136.2608</v>
      </c>
      <c r="H333" s="5">
        <f>'[1]Table 20'!H$14*INDEX(Inputs!$D$30:$T$30,MATCH($A$1,Inputs!$D$27:$T$27,0))*1000</f>
        <v>1314.3520000000001</v>
      </c>
      <c r="I333" s="5">
        <f>'[1]Table 20'!I$14*INDEX(Inputs!$D$30:$T$30,MATCH($A$1,Inputs!$D$27:$T$27,0))*1000</f>
        <v>1176.8639999999998</v>
      </c>
      <c r="J333" s="5">
        <f>'[1]Table 20'!J$14*INDEX(Inputs!$D$30:$T$30,MATCH($A$1,Inputs!$D$27:$T$27,0))*1000</f>
        <v>1221.8312000000001</v>
      </c>
      <c r="K333" s="5">
        <f>'[1]Table 20'!K$14*INDEX(Inputs!$D$30:$T$30,MATCH($A$1,Inputs!$D$27:$T$27,0))*1000</f>
        <v>1190.8799999999999</v>
      </c>
      <c r="L333" s="5">
        <f>'[1]Table 20'!L$14*INDEX(Inputs!$D$30:$T$30,MATCH($A$1,Inputs!$D$27:$T$27,0))*1000</f>
        <v>1134.22</v>
      </c>
      <c r="M333" s="5">
        <f>'[1]Table 20'!M$14*INDEX(Inputs!$D$30:$T$30,MATCH($A$1,Inputs!$D$27:$T$27,0))*1000</f>
        <v>1025.2776000000001</v>
      </c>
      <c r="N333" s="5">
        <f>'[1]Table 20'!N$14*INDEX(Inputs!$D$30:$T$30,MATCH($A$1,Inputs!$D$27:$T$27,0))*1000</f>
        <v>841.19360000000006</v>
      </c>
      <c r="O333" s="5">
        <f>'[1]Table 20'!O$14*INDEX(Inputs!$D$30:$T$30,MATCH($A$1,Inputs!$D$27:$T$27,0))*1000</f>
        <v>1030.5899999999999</v>
      </c>
      <c r="P333" s="5">
        <f>'[1]Table 20'!P$14*INDEX(Inputs!$D$30:$T$30,MATCH($A$1,Inputs!$D$27:$T$27,0))*1000</f>
        <v>875.64</v>
      </c>
      <c r="Q333" s="5">
        <f>'[1]Table 20'!Q$14*INDEX(Inputs!$D$30:$T$30,MATCH($A$1,Inputs!$D$27:$T$27,0))*1000</f>
        <v>762.13</v>
      </c>
      <c r="R333" s="5">
        <f>'[1]Table 20'!R$14*INDEX(Inputs!$D$30:$T$30,MATCH($A$1,Inputs!$D$27:$T$27,0))*1000</f>
        <v>867.9896</v>
      </c>
      <c r="S333" s="5">
        <f>'[1]Table 20'!S$14*INDEX(Inputs!$D$30:$T$30,MATCH($A$1,Inputs!$D$27:$T$27,0))*1000</f>
        <v>908.79200000000003</v>
      </c>
      <c r="T333" s="5">
        <f>'[1]Table 20'!T$14*INDEX(Inputs!$D$30:$T$30,MATCH($A$1,Inputs!$D$27:$T$27,0))*1000</f>
        <v>879.08</v>
      </c>
      <c r="U333" s="5">
        <f>'[1]Table 20'!U$14*INDEX(Inputs!$D$30:$T$30,MATCH($A$1,Inputs!$D$27:$T$27,0))*1000</f>
        <v>728.51</v>
      </c>
      <c r="V333" s="5">
        <f>'[1]Table 20'!V$14*INDEX(Inputs!$D$30:$T$30,MATCH($A$1,Inputs!$D$27:$T$27,0))*1000</f>
        <v>869.6576</v>
      </c>
      <c r="W333" s="5">
        <f>'[1]Table 20'!W$14*INDEX(Inputs!$D$30:$T$30,MATCH($A$1,Inputs!$D$27:$T$27,0))*1000</f>
        <v>669.47040000000004</v>
      </c>
      <c r="Z333" s="21" t="s">
        <v>26</v>
      </c>
    </row>
    <row r="334" spans="2:26" outlineLevel="1" x14ac:dyDescent="0.2">
      <c r="B334" s="4" t="s">
        <v>16</v>
      </c>
      <c r="C334" s="5"/>
      <c r="D334" s="5"/>
      <c r="E334" s="5"/>
      <c r="F334" s="5"/>
      <c r="G334" s="5"/>
      <c r="H334" s="5"/>
      <c r="I334" s="5"/>
      <c r="J334" s="5"/>
      <c r="K334" s="5"/>
      <c r="L334" s="5"/>
      <c r="M334" s="5"/>
      <c r="N334" s="5"/>
      <c r="O334" s="5"/>
      <c r="P334" s="5"/>
      <c r="Q334" s="5"/>
      <c r="R334" s="5"/>
      <c r="S334" s="5"/>
      <c r="T334" s="5"/>
      <c r="U334" s="5"/>
      <c r="V334" s="5"/>
      <c r="W334" s="5"/>
    </row>
    <row r="335" spans="2:26" outlineLevel="1" x14ac:dyDescent="0.2">
      <c r="B335" s="4" t="s">
        <v>21</v>
      </c>
      <c r="C335" s="5"/>
      <c r="D335" s="5"/>
      <c r="E335" s="5"/>
      <c r="F335" s="5"/>
      <c r="G335" s="5"/>
      <c r="H335" s="5"/>
      <c r="I335" s="5"/>
      <c r="J335" s="5"/>
      <c r="K335" s="5"/>
      <c r="L335" s="5"/>
      <c r="M335" s="5"/>
      <c r="N335" s="5"/>
      <c r="O335" s="5"/>
      <c r="P335" s="5"/>
      <c r="Q335" s="5"/>
      <c r="R335" s="5"/>
      <c r="S335" s="5"/>
      <c r="T335" s="5"/>
      <c r="U335" s="5"/>
      <c r="V335" s="5"/>
      <c r="W335" s="5"/>
    </row>
    <row r="336" spans="2:26" outlineLevel="1" x14ac:dyDescent="0.2">
      <c r="B336" s="4" t="s">
        <v>20</v>
      </c>
      <c r="C336" s="5"/>
      <c r="D336" s="5"/>
      <c r="E336" s="5"/>
      <c r="F336" s="5"/>
      <c r="G336" s="5"/>
      <c r="H336" s="5"/>
      <c r="I336" s="5"/>
      <c r="J336" s="5"/>
      <c r="K336" s="5"/>
      <c r="L336" s="5"/>
      <c r="M336" s="5"/>
      <c r="N336" s="5"/>
      <c r="O336" s="5"/>
      <c r="P336" s="5"/>
      <c r="Q336" s="5"/>
      <c r="R336" s="5"/>
      <c r="S336" s="5"/>
      <c r="T336" s="5"/>
      <c r="U336" s="5"/>
      <c r="V336" s="5"/>
      <c r="W336" s="5"/>
    </row>
    <row r="337" spans="1:23" outlineLevel="1" x14ac:dyDescent="0.2">
      <c r="B337" s="4" t="s">
        <v>0</v>
      </c>
      <c r="C337" s="5"/>
      <c r="D337" s="5"/>
      <c r="E337" s="5"/>
      <c r="F337" s="5"/>
      <c r="G337" s="5"/>
      <c r="H337" s="5"/>
      <c r="I337" s="5"/>
      <c r="J337" s="5"/>
      <c r="K337" s="5"/>
      <c r="L337" s="5"/>
      <c r="M337" s="5"/>
      <c r="N337" s="5"/>
      <c r="O337" s="5"/>
      <c r="P337" s="5"/>
      <c r="Q337" s="5"/>
      <c r="R337" s="5"/>
      <c r="S337" s="5"/>
      <c r="T337" s="5"/>
      <c r="U337" s="5"/>
      <c r="V337" s="5"/>
      <c r="W337" s="5"/>
    </row>
    <row r="338" spans="1:23" outlineLevel="1" x14ac:dyDescent="0.2">
      <c r="B338" s="4" t="s">
        <v>22</v>
      </c>
      <c r="C338" s="5"/>
      <c r="D338" s="5"/>
      <c r="E338" s="5"/>
      <c r="F338" s="5"/>
      <c r="G338" s="5"/>
      <c r="H338" s="5"/>
      <c r="I338" s="5"/>
      <c r="J338" s="5"/>
      <c r="K338" s="5"/>
      <c r="L338" s="5"/>
      <c r="M338" s="5"/>
      <c r="N338" s="5"/>
      <c r="O338" s="5"/>
      <c r="P338" s="5"/>
      <c r="Q338" s="5"/>
      <c r="R338" s="5"/>
      <c r="S338" s="5"/>
      <c r="T338" s="5"/>
      <c r="U338" s="5"/>
      <c r="V338" s="5"/>
      <c r="W338" s="5"/>
    </row>
    <row r="339" spans="1:23" outlineLevel="1" x14ac:dyDescent="0.2">
      <c r="B339" s="4" t="s">
        <v>23</v>
      </c>
      <c r="C339" s="5"/>
      <c r="D339" s="5"/>
      <c r="E339" s="5"/>
      <c r="F339" s="5"/>
      <c r="G339" s="5"/>
      <c r="H339" s="5"/>
      <c r="I339" s="5"/>
      <c r="J339" s="5"/>
      <c r="K339" s="5"/>
      <c r="L339" s="5"/>
      <c r="M339" s="5"/>
      <c r="N339" s="5"/>
      <c r="O339" s="5"/>
      <c r="P339" s="5"/>
      <c r="Q339" s="5"/>
      <c r="R339" s="5"/>
      <c r="S339" s="5"/>
      <c r="T339" s="5"/>
      <c r="U339" s="5"/>
      <c r="V339" s="5"/>
      <c r="W339" s="5"/>
    </row>
    <row r="340" spans="1:23" outlineLevel="1" x14ac:dyDescent="0.2">
      <c r="B340" s="4" t="s">
        <v>17</v>
      </c>
      <c r="C340" s="5"/>
      <c r="D340" s="5"/>
      <c r="E340" s="5"/>
      <c r="F340" s="5"/>
      <c r="G340" s="5"/>
      <c r="H340" s="5"/>
      <c r="I340" s="5"/>
      <c r="J340" s="5"/>
      <c r="K340" s="5"/>
      <c r="L340" s="5"/>
      <c r="M340" s="5"/>
      <c r="N340" s="5"/>
      <c r="O340" s="5"/>
      <c r="P340" s="5"/>
      <c r="Q340" s="5"/>
      <c r="R340" s="5"/>
      <c r="S340" s="5"/>
      <c r="T340" s="5"/>
      <c r="U340" s="5"/>
      <c r="V340" s="5"/>
      <c r="W340" s="5"/>
    </row>
    <row r="341" spans="1:23" outlineLevel="1" x14ac:dyDescent="0.2">
      <c r="B341" s="4" t="s">
        <v>24</v>
      </c>
      <c r="C341" s="5"/>
      <c r="D341" s="5"/>
      <c r="E341" s="5"/>
      <c r="F341" s="5"/>
      <c r="G341" s="5"/>
      <c r="H341" s="5"/>
      <c r="I341" s="5"/>
      <c r="J341" s="5"/>
      <c r="K341" s="5"/>
      <c r="L341" s="5"/>
      <c r="M341" s="5"/>
      <c r="N341" s="5"/>
      <c r="O341" s="5"/>
      <c r="P341" s="5"/>
      <c r="Q341" s="5"/>
      <c r="R341" s="5"/>
      <c r="S341" s="5"/>
      <c r="T341" s="5"/>
      <c r="U341" s="5"/>
      <c r="V341" s="5"/>
      <c r="W341" s="5"/>
    </row>
    <row r="342" spans="1:23" outlineLevel="1" x14ac:dyDescent="0.2">
      <c r="B342" s="15" t="s">
        <v>9</v>
      </c>
      <c r="C342" s="19">
        <f t="shared" ref="C342:W342" si="150">SUM(C332:C341)</f>
        <v>92788.039199999999</v>
      </c>
      <c r="D342" s="19">
        <f t="shared" si="150"/>
        <v>84771.825600000011</v>
      </c>
      <c r="E342" s="19">
        <f t="shared" si="150"/>
        <v>85114.626400000008</v>
      </c>
      <c r="F342" s="19">
        <f t="shared" si="150"/>
        <v>84448.826000000015</v>
      </c>
      <c r="G342" s="19">
        <f t="shared" si="150"/>
        <v>94245.801600000006</v>
      </c>
      <c r="H342" s="19">
        <f t="shared" si="150"/>
        <v>100074.63200000001</v>
      </c>
      <c r="I342" s="19">
        <f t="shared" si="150"/>
        <v>99697.881600000008</v>
      </c>
      <c r="J342" s="19">
        <f t="shared" si="150"/>
        <v>101570.47199999999</v>
      </c>
      <c r="K342" s="19">
        <f t="shared" si="150"/>
        <v>95758.435200000022</v>
      </c>
      <c r="L342" s="19">
        <f t="shared" si="150"/>
        <v>86549.597599999994</v>
      </c>
      <c r="M342" s="19">
        <f t="shared" si="150"/>
        <v>89463.299200000009</v>
      </c>
      <c r="N342" s="19">
        <f t="shared" si="150"/>
        <v>90695.618400000007</v>
      </c>
      <c r="O342" s="19">
        <f t="shared" si="150"/>
        <v>103346.46</v>
      </c>
      <c r="P342" s="19">
        <f t="shared" si="150"/>
        <v>107594.39</v>
      </c>
      <c r="Q342" s="19">
        <f t="shared" si="150"/>
        <v>105422.93</v>
      </c>
      <c r="R342" s="19">
        <f t="shared" si="150"/>
        <v>107922.98400000001</v>
      </c>
      <c r="S342" s="19">
        <f t="shared" si="150"/>
        <v>110852.38359999999</v>
      </c>
      <c r="T342" s="19">
        <f t="shared" si="150"/>
        <v>119391.67</v>
      </c>
      <c r="U342" s="19">
        <f t="shared" si="150"/>
        <v>133801.29</v>
      </c>
      <c r="V342" s="19">
        <f t="shared" si="150"/>
        <v>134612.27840000004</v>
      </c>
      <c r="W342" s="19">
        <f t="shared" si="150"/>
        <v>62683.8488</v>
      </c>
    </row>
    <row r="343" spans="1:23" outlineLevel="1" x14ac:dyDescent="0.2">
      <c r="A343" s="3" t="s">
        <v>425</v>
      </c>
      <c r="B343" s="26" t="s">
        <v>91</v>
      </c>
      <c r="C343" s="25">
        <f>C342/C327/1000</f>
        <v>2.5858269541277597E-3</v>
      </c>
      <c r="D343" s="25">
        <f t="shared" ref="D343:W343" si="151">D342/D327/1000</f>
        <v>2.4364955104664043E-3</v>
      </c>
      <c r="E343" s="25">
        <f t="shared" si="151"/>
        <v>2.606959258899564E-3</v>
      </c>
      <c r="F343" s="25">
        <f t="shared" si="151"/>
        <v>2.770119738081128E-3</v>
      </c>
      <c r="G343" s="25">
        <f t="shared" si="151"/>
        <v>2.7568147829150074E-3</v>
      </c>
      <c r="H343" s="25">
        <f t="shared" si="151"/>
        <v>2.7008824255112026E-3</v>
      </c>
      <c r="I343" s="25">
        <f t="shared" si="151"/>
        <v>2.5252992596506351E-3</v>
      </c>
      <c r="J343" s="25">
        <f t="shared" si="151"/>
        <v>2.4794103321458395E-3</v>
      </c>
      <c r="K343" s="25">
        <f t="shared" si="151"/>
        <v>2.3155382715005098E-3</v>
      </c>
      <c r="L343" s="25">
        <f t="shared" si="151"/>
        <v>2.2243591086600289E-3</v>
      </c>
      <c r="M343" s="25">
        <f t="shared" si="151"/>
        <v>2.0333102279989365E-3</v>
      </c>
      <c r="N343" s="25">
        <f t="shared" si="151"/>
        <v>1.9140934125125937E-3</v>
      </c>
      <c r="O343" s="25">
        <f t="shared" si="151"/>
        <v>2.0636957354833812E-3</v>
      </c>
      <c r="P343" s="25">
        <f t="shared" si="151"/>
        <v>2.1508488144130677E-3</v>
      </c>
      <c r="Q343" s="25">
        <f t="shared" si="151"/>
        <v>1.9767934380604366E-3</v>
      </c>
      <c r="R343" s="25">
        <f t="shared" si="151"/>
        <v>1.9418142760725592E-3</v>
      </c>
      <c r="S343" s="25">
        <f t="shared" si="151"/>
        <v>1.8151305762776637E-3</v>
      </c>
      <c r="T343" s="25">
        <f t="shared" si="151"/>
        <v>1.7663660791082134E-3</v>
      </c>
      <c r="U343" s="25">
        <f t="shared" si="151"/>
        <v>1.8260626200305244E-3</v>
      </c>
      <c r="V343" s="25">
        <f t="shared" si="151"/>
        <v>1.8088113092954983E-3</v>
      </c>
      <c r="W343" s="25">
        <f t="shared" si="151"/>
        <v>2.5823579817918188E-3</v>
      </c>
    </row>
    <row r="344" spans="1:23" outlineLevel="1" x14ac:dyDescent="0.2"/>
    <row r="345" spans="1:23" outlineLevel="1" x14ac:dyDescent="0.2">
      <c r="B345" s="4" t="s">
        <v>18</v>
      </c>
      <c r="C345" s="11">
        <f t="shared" ref="C345:W345" si="152">IFERROR(C332/C342,0)</f>
        <v>0.98474348189480865</v>
      </c>
      <c r="D345" s="11">
        <f t="shared" si="152"/>
        <v>0.98370851175818019</v>
      </c>
      <c r="E345" s="11">
        <f t="shared" si="152"/>
        <v>0.98407389120608302</v>
      </c>
      <c r="F345" s="11">
        <f t="shared" si="152"/>
        <v>0.98526271993408177</v>
      </c>
      <c r="G345" s="11">
        <f t="shared" si="152"/>
        <v>0.98794364543873747</v>
      </c>
      <c r="H345" s="11">
        <f t="shared" si="152"/>
        <v>0.98686628195645032</v>
      </c>
      <c r="I345" s="11">
        <f t="shared" si="152"/>
        <v>0.988195697028732</v>
      </c>
      <c r="J345" s="11">
        <f t="shared" si="152"/>
        <v>0.98797060626044941</v>
      </c>
      <c r="K345" s="11">
        <f t="shared" si="152"/>
        <v>0.98756370655480386</v>
      </c>
      <c r="L345" s="11">
        <f t="shared" si="152"/>
        <v>0.98689514415489321</v>
      </c>
      <c r="M345" s="11">
        <f t="shared" si="152"/>
        <v>0.98853968488566535</v>
      </c>
      <c r="N345" s="11">
        <f t="shared" si="152"/>
        <v>0.99072509108113649</v>
      </c>
      <c r="O345" s="11">
        <f t="shared" si="152"/>
        <v>0.99002781517625282</v>
      </c>
      <c r="P345" s="11">
        <f t="shared" si="152"/>
        <v>0.99186165747117483</v>
      </c>
      <c r="Q345" s="11">
        <f t="shared" si="152"/>
        <v>0.99277073782715008</v>
      </c>
      <c r="R345" s="11">
        <f t="shared" si="152"/>
        <v>0.99195732393759606</v>
      </c>
      <c r="S345" s="11">
        <f t="shared" si="152"/>
        <v>0.99180178205928982</v>
      </c>
      <c r="T345" s="11">
        <f t="shared" si="152"/>
        <v>0.99263700725519621</v>
      </c>
      <c r="U345" s="11">
        <f t="shared" si="152"/>
        <v>0.994555284182985</v>
      </c>
      <c r="V345" s="11">
        <f t="shared" si="152"/>
        <v>0.99353953732648503</v>
      </c>
      <c r="W345" s="11">
        <f t="shared" si="152"/>
        <v>0.98931989000649878</v>
      </c>
    </row>
    <row r="346" spans="1:23" outlineLevel="1" x14ac:dyDescent="0.2">
      <c r="B346" s="4" t="s">
        <v>19</v>
      </c>
      <c r="C346" s="11">
        <f t="shared" ref="C346:W346" si="153">IFERROR(C333/C342,0)</f>
        <v>1.5256518105191302E-2</v>
      </c>
      <c r="D346" s="11">
        <f t="shared" si="153"/>
        <v>1.6291488241819814E-2</v>
      </c>
      <c r="E346" s="11">
        <f t="shared" si="153"/>
        <v>1.5926108793916999E-2</v>
      </c>
      <c r="F346" s="11">
        <f t="shared" si="153"/>
        <v>1.4737280065918262E-2</v>
      </c>
      <c r="G346" s="11">
        <f t="shared" si="153"/>
        <v>1.2056354561262493E-2</v>
      </c>
      <c r="H346" s="11">
        <f t="shared" si="153"/>
        <v>1.3133718043549738E-2</v>
      </c>
      <c r="I346" s="11">
        <f t="shared" si="153"/>
        <v>1.1804302971267944E-2</v>
      </c>
      <c r="J346" s="11">
        <f t="shared" si="153"/>
        <v>1.2029393739550606E-2</v>
      </c>
      <c r="K346" s="11">
        <f t="shared" si="153"/>
        <v>1.2436293445196143E-2</v>
      </c>
      <c r="L346" s="11">
        <f t="shared" si="153"/>
        <v>1.3104855845106783E-2</v>
      </c>
      <c r="M346" s="11">
        <f t="shared" si="153"/>
        <v>1.1460315114334617E-2</v>
      </c>
      <c r="N346" s="11">
        <f t="shared" si="153"/>
        <v>9.2749089188634941E-3</v>
      </c>
      <c r="O346" s="11">
        <f t="shared" si="153"/>
        <v>9.9721848237472269E-3</v>
      </c>
      <c r="P346" s="11">
        <f t="shared" si="153"/>
        <v>8.1383425288251553E-3</v>
      </c>
      <c r="Q346" s="11">
        <f t="shared" si="153"/>
        <v>7.2292621728498726E-3</v>
      </c>
      <c r="R346" s="11">
        <f t="shared" si="153"/>
        <v>8.042676062403907E-3</v>
      </c>
      <c r="S346" s="11">
        <f t="shared" si="153"/>
        <v>8.1982179407101181E-3</v>
      </c>
      <c r="T346" s="11">
        <f t="shared" si="153"/>
        <v>7.3629927448037209E-3</v>
      </c>
      <c r="U346" s="11">
        <f t="shared" si="153"/>
        <v>5.4447158170149177E-3</v>
      </c>
      <c r="V346" s="11">
        <f t="shared" si="153"/>
        <v>6.460462673514928E-3</v>
      </c>
      <c r="W346" s="11">
        <f t="shared" si="153"/>
        <v>1.0680109993501229E-2</v>
      </c>
    </row>
    <row r="347" spans="1:23" outlineLevel="1" x14ac:dyDescent="0.2">
      <c r="B347" s="4" t="s">
        <v>16</v>
      </c>
      <c r="C347" s="11">
        <f t="shared" ref="C347:W347" si="154">IFERROR(C334/C342,0)</f>
        <v>0</v>
      </c>
      <c r="D347" s="11">
        <f t="shared" si="154"/>
        <v>0</v>
      </c>
      <c r="E347" s="11">
        <f t="shared" si="154"/>
        <v>0</v>
      </c>
      <c r="F347" s="11">
        <f t="shared" si="154"/>
        <v>0</v>
      </c>
      <c r="G347" s="11">
        <f t="shared" si="154"/>
        <v>0</v>
      </c>
      <c r="H347" s="11">
        <f t="shared" si="154"/>
        <v>0</v>
      </c>
      <c r="I347" s="11">
        <f t="shared" si="154"/>
        <v>0</v>
      </c>
      <c r="J347" s="11">
        <f t="shared" si="154"/>
        <v>0</v>
      </c>
      <c r="K347" s="11">
        <f t="shared" si="154"/>
        <v>0</v>
      </c>
      <c r="L347" s="11">
        <f t="shared" si="154"/>
        <v>0</v>
      </c>
      <c r="M347" s="11">
        <f t="shared" si="154"/>
        <v>0</v>
      </c>
      <c r="N347" s="11">
        <f t="shared" si="154"/>
        <v>0</v>
      </c>
      <c r="O347" s="11">
        <f t="shared" si="154"/>
        <v>0</v>
      </c>
      <c r="P347" s="11">
        <f t="shared" si="154"/>
        <v>0</v>
      </c>
      <c r="Q347" s="11">
        <f t="shared" si="154"/>
        <v>0</v>
      </c>
      <c r="R347" s="11">
        <f t="shared" si="154"/>
        <v>0</v>
      </c>
      <c r="S347" s="11">
        <f t="shared" si="154"/>
        <v>0</v>
      </c>
      <c r="T347" s="11">
        <f t="shared" si="154"/>
        <v>0</v>
      </c>
      <c r="U347" s="11">
        <f t="shared" si="154"/>
        <v>0</v>
      </c>
      <c r="V347" s="11">
        <f t="shared" si="154"/>
        <v>0</v>
      </c>
      <c r="W347" s="11">
        <f t="shared" si="154"/>
        <v>0</v>
      </c>
    </row>
    <row r="348" spans="1:23" outlineLevel="1" x14ac:dyDescent="0.2">
      <c r="B348" s="4" t="s">
        <v>21</v>
      </c>
      <c r="C348" s="11">
        <f t="shared" ref="C348:W348" si="155">IFERROR(C335/C342,0)</f>
        <v>0</v>
      </c>
      <c r="D348" s="11">
        <f t="shared" si="155"/>
        <v>0</v>
      </c>
      <c r="E348" s="11">
        <f t="shared" si="155"/>
        <v>0</v>
      </c>
      <c r="F348" s="11">
        <f t="shared" si="155"/>
        <v>0</v>
      </c>
      <c r="G348" s="11">
        <f t="shared" si="155"/>
        <v>0</v>
      </c>
      <c r="H348" s="11">
        <f t="shared" si="155"/>
        <v>0</v>
      </c>
      <c r="I348" s="11">
        <f t="shared" si="155"/>
        <v>0</v>
      </c>
      <c r="J348" s="11">
        <f t="shared" si="155"/>
        <v>0</v>
      </c>
      <c r="K348" s="11">
        <f t="shared" si="155"/>
        <v>0</v>
      </c>
      <c r="L348" s="11">
        <f t="shared" si="155"/>
        <v>0</v>
      </c>
      <c r="M348" s="11">
        <f t="shared" si="155"/>
        <v>0</v>
      </c>
      <c r="N348" s="11">
        <f t="shared" si="155"/>
        <v>0</v>
      </c>
      <c r="O348" s="11">
        <f t="shared" si="155"/>
        <v>0</v>
      </c>
      <c r="P348" s="11">
        <f t="shared" si="155"/>
        <v>0</v>
      </c>
      <c r="Q348" s="11">
        <f t="shared" si="155"/>
        <v>0</v>
      </c>
      <c r="R348" s="11">
        <f t="shared" si="155"/>
        <v>0</v>
      </c>
      <c r="S348" s="11">
        <f t="shared" si="155"/>
        <v>0</v>
      </c>
      <c r="T348" s="11">
        <f t="shared" si="155"/>
        <v>0</v>
      </c>
      <c r="U348" s="11">
        <f t="shared" si="155"/>
        <v>0</v>
      </c>
      <c r="V348" s="11">
        <f t="shared" si="155"/>
        <v>0</v>
      </c>
      <c r="W348" s="11">
        <f t="shared" si="155"/>
        <v>0</v>
      </c>
    </row>
    <row r="349" spans="1:23" outlineLevel="1" x14ac:dyDescent="0.2">
      <c r="B349" s="4" t="s">
        <v>20</v>
      </c>
      <c r="C349" s="11">
        <f t="shared" ref="C349:W349" si="156">IFERROR(C336/C342,0)</f>
        <v>0</v>
      </c>
      <c r="D349" s="11">
        <f t="shared" si="156"/>
        <v>0</v>
      </c>
      <c r="E349" s="11">
        <f t="shared" si="156"/>
        <v>0</v>
      </c>
      <c r="F349" s="11">
        <f t="shared" si="156"/>
        <v>0</v>
      </c>
      <c r="G349" s="11">
        <f t="shared" si="156"/>
        <v>0</v>
      </c>
      <c r="H349" s="11">
        <f t="shared" si="156"/>
        <v>0</v>
      </c>
      <c r="I349" s="11">
        <f t="shared" si="156"/>
        <v>0</v>
      </c>
      <c r="J349" s="11">
        <f t="shared" si="156"/>
        <v>0</v>
      </c>
      <c r="K349" s="11">
        <f t="shared" si="156"/>
        <v>0</v>
      </c>
      <c r="L349" s="11">
        <f t="shared" si="156"/>
        <v>0</v>
      </c>
      <c r="M349" s="11">
        <f t="shared" si="156"/>
        <v>0</v>
      </c>
      <c r="N349" s="11">
        <f t="shared" si="156"/>
        <v>0</v>
      </c>
      <c r="O349" s="11">
        <f t="shared" si="156"/>
        <v>0</v>
      </c>
      <c r="P349" s="11">
        <f t="shared" si="156"/>
        <v>0</v>
      </c>
      <c r="Q349" s="11">
        <f t="shared" si="156"/>
        <v>0</v>
      </c>
      <c r="R349" s="11">
        <f t="shared" si="156"/>
        <v>0</v>
      </c>
      <c r="S349" s="11">
        <f t="shared" si="156"/>
        <v>0</v>
      </c>
      <c r="T349" s="11">
        <f t="shared" si="156"/>
        <v>0</v>
      </c>
      <c r="U349" s="11">
        <f t="shared" si="156"/>
        <v>0</v>
      </c>
      <c r="V349" s="11">
        <f t="shared" si="156"/>
        <v>0</v>
      </c>
      <c r="W349" s="11">
        <f t="shared" si="156"/>
        <v>0</v>
      </c>
    </row>
    <row r="350" spans="1:23" outlineLevel="1" x14ac:dyDescent="0.2">
      <c r="B350" s="4" t="s">
        <v>0</v>
      </c>
      <c r="C350" s="11">
        <f t="shared" ref="C350:W350" si="157">IFERROR(C337/C342,0)</f>
        <v>0</v>
      </c>
      <c r="D350" s="11">
        <f t="shared" si="157"/>
        <v>0</v>
      </c>
      <c r="E350" s="11">
        <f t="shared" si="157"/>
        <v>0</v>
      </c>
      <c r="F350" s="11">
        <f t="shared" si="157"/>
        <v>0</v>
      </c>
      <c r="G350" s="11">
        <f t="shared" si="157"/>
        <v>0</v>
      </c>
      <c r="H350" s="11">
        <f t="shared" si="157"/>
        <v>0</v>
      </c>
      <c r="I350" s="11">
        <f t="shared" si="157"/>
        <v>0</v>
      </c>
      <c r="J350" s="11">
        <f t="shared" si="157"/>
        <v>0</v>
      </c>
      <c r="K350" s="11">
        <f t="shared" si="157"/>
        <v>0</v>
      </c>
      <c r="L350" s="11">
        <f t="shared" si="157"/>
        <v>0</v>
      </c>
      <c r="M350" s="11">
        <f t="shared" si="157"/>
        <v>0</v>
      </c>
      <c r="N350" s="11">
        <f t="shared" si="157"/>
        <v>0</v>
      </c>
      <c r="O350" s="11">
        <f t="shared" si="157"/>
        <v>0</v>
      </c>
      <c r="P350" s="11">
        <f t="shared" si="157"/>
        <v>0</v>
      </c>
      <c r="Q350" s="11">
        <f t="shared" si="157"/>
        <v>0</v>
      </c>
      <c r="R350" s="11">
        <f t="shared" si="157"/>
        <v>0</v>
      </c>
      <c r="S350" s="11">
        <f t="shared" si="157"/>
        <v>0</v>
      </c>
      <c r="T350" s="11">
        <f t="shared" si="157"/>
        <v>0</v>
      </c>
      <c r="U350" s="11">
        <f t="shared" si="157"/>
        <v>0</v>
      </c>
      <c r="V350" s="11">
        <f t="shared" si="157"/>
        <v>0</v>
      </c>
      <c r="W350" s="11">
        <f t="shared" si="157"/>
        <v>0</v>
      </c>
    </row>
    <row r="351" spans="1:23" outlineLevel="1" x14ac:dyDescent="0.2">
      <c r="B351" s="4" t="s">
        <v>22</v>
      </c>
      <c r="C351" s="11">
        <f t="shared" ref="C351:W351" si="158">IFERROR(C338/C342,0)</f>
        <v>0</v>
      </c>
      <c r="D351" s="11">
        <f t="shared" si="158"/>
        <v>0</v>
      </c>
      <c r="E351" s="11">
        <f t="shared" si="158"/>
        <v>0</v>
      </c>
      <c r="F351" s="11">
        <f t="shared" si="158"/>
        <v>0</v>
      </c>
      <c r="G351" s="11">
        <f t="shared" si="158"/>
        <v>0</v>
      </c>
      <c r="H351" s="11">
        <f t="shared" si="158"/>
        <v>0</v>
      </c>
      <c r="I351" s="11">
        <f t="shared" si="158"/>
        <v>0</v>
      </c>
      <c r="J351" s="11">
        <f t="shared" si="158"/>
        <v>0</v>
      </c>
      <c r="K351" s="11">
        <f t="shared" si="158"/>
        <v>0</v>
      </c>
      <c r="L351" s="11">
        <f t="shared" si="158"/>
        <v>0</v>
      </c>
      <c r="M351" s="11">
        <f t="shared" si="158"/>
        <v>0</v>
      </c>
      <c r="N351" s="11">
        <f t="shared" si="158"/>
        <v>0</v>
      </c>
      <c r="O351" s="11">
        <f t="shared" si="158"/>
        <v>0</v>
      </c>
      <c r="P351" s="11">
        <f t="shared" si="158"/>
        <v>0</v>
      </c>
      <c r="Q351" s="11">
        <f t="shared" si="158"/>
        <v>0</v>
      </c>
      <c r="R351" s="11">
        <f t="shared" si="158"/>
        <v>0</v>
      </c>
      <c r="S351" s="11">
        <f t="shared" si="158"/>
        <v>0</v>
      </c>
      <c r="T351" s="11">
        <f t="shared" si="158"/>
        <v>0</v>
      </c>
      <c r="U351" s="11">
        <f t="shared" si="158"/>
        <v>0</v>
      </c>
      <c r="V351" s="11">
        <f t="shared" si="158"/>
        <v>0</v>
      </c>
      <c r="W351" s="11">
        <f t="shared" si="158"/>
        <v>0</v>
      </c>
    </row>
    <row r="352" spans="1:23" outlineLevel="1" x14ac:dyDescent="0.2">
      <c r="B352" s="4" t="s">
        <v>23</v>
      </c>
      <c r="C352" s="11">
        <f t="shared" ref="C352:W352" si="159">IFERROR(C339/C342,0)</f>
        <v>0</v>
      </c>
      <c r="D352" s="11">
        <f t="shared" si="159"/>
        <v>0</v>
      </c>
      <c r="E352" s="11">
        <f t="shared" si="159"/>
        <v>0</v>
      </c>
      <c r="F352" s="11">
        <f t="shared" si="159"/>
        <v>0</v>
      </c>
      <c r="G352" s="11">
        <f t="shared" si="159"/>
        <v>0</v>
      </c>
      <c r="H352" s="11">
        <f t="shared" si="159"/>
        <v>0</v>
      </c>
      <c r="I352" s="11">
        <f t="shared" si="159"/>
        <v>0</v>
      </c>
      <c r="J352" s="11">
        <f t="shared" si="159"/>
        <v>0</v>
      </c>
      <c r="K352" s="11">
        <f t="shared" si="159"/>
        <v>0</v>
      </c>
      <c r="L352" s="11">
        <f t="shared" si="159"/>
        <v>0</v>
      </c>
      <c r="M352" s="11">
        <f t="shared" si="159"/>
        <v>0</v>
      </c>
      <c r="N352" s="11">
        <f t="shared" si="159"/>
        <v>0</v>
      </c>
      <c r="O352" s="11">
        <f t="shared" si="159"/>
        <v>0</v>
      </c>
      <c r="P352" s="11">
        <f t="shared" si="159"/>
        <v>0</v>
      </c>
      <c r="Q352" s="11">
        <f t="shared" si="159"/>
        <v>0</v>
      </c>
      <c r="R352" s="11">
        <f t="shared" si="159"/>
        <v>0</v>
      </c>
      <c r="S352" s="11">
        <f t="shared" si="159"/>
        <v>0</v>
      </c>
      <c r="T352" s="11">
        <f t="shared" si="159"/>
        <v>0</v>
      </c>
      <c r="U352" s="11">
        <f t="shared" si="159"/>
        <v>0</v>
      </c>
      <c r="V352" s="11">
        <f t="shared" si="159"/>
        <v>0</v>
      </c>
      <c r="W352" s="11">
        <f t="shared" si="159"/>
        <v>0</v>
      </c>
    </row>
    <row r="353" spans="2:23" outlineLevel="1" x14ac:dyDescent="0.2">
      <c r="B353" s="4" t="s">
        <v>17</v>
      </c>
      <c r="C353" s="11">
        <f t="shared" ref="C353:W353" si="160">IFERROR(C340/C342,0)</f>
        <v>0</v>
      </c>
      <c r="D353" s="11">
        <f t="shared" si="160"/>
        <v>0</v>
      </c>
      <c r="E353" s="11">
        <f t="shared" si="160"/>
        <v>0</v>
      </c>
      <c r="F353" s="11">
        <f t="shared" si="160"/>
        <v>0</v>
      </c>
      <c r="G353" s="11">
        <f t="shared" si="160"/>
        <v>0</v>
      </c>
      <c r="H353" s="11">
        <f t="shared" si="160"/>
        <v>0</v>
      </c>
      <c r="I353" s="11">
        <f t="shared" si="160"/>
        <v>0</v>
      </c>
      <c r="J353" s="11">
        <f t="shared" si="160"/>
        <v>0</v>
      </c>
      <c r="K353" s="11">
        <f t="shared" si="160"/>
        <v>0</v>
      </c>
      <c r="L353" s="11">
        <f t="shared" si="160"/>
        <v>0</v>
      </c>
      <c r="M353" s="11">
        <f t="shared" si="160"/>
        <v>0</v>
      </c>
      <c r="N353" s="11">
        <f t="shared" si="160"/>
        <v>0</v>
      </c>
      <c r="O353" s="11">
        <f t="shared" si="160"/>
        <v>0</v>
      </c>
      <c r="P353" s="11">
        <f t="shared" si="160"/>
        <v>0</v>
      </c>
      <c r="Q353" s="11">
        <f t="shared" si="160"/>
        <v>0</v>
      </c>
      <c r="R353" s="11">
        <f t="shared" si="160"/>
        <v>0</v>
      </c>
      <c r="S353" s="11">
        <f t="shared" si="160"/>
        <v>0</v>
      </c>
      <c r="T353" s="11">
        <f t="shared" si="160"/>
        <v>0</v>
      </c>
      <c r="U353" s="11">
        <f t="shared" si="160"/>
        <v>0</v>
      </c>
      <c r="V353" s="11">
        <f t="shared" si="160"/>
        <v>0</v>
      </c>
      <c r="W353" s="11">
        <f t="shared" si="160"/>
        <v>0</v>
      </c>
    </row>
    <row r="354" spans="2:23" outlineLevel="1" x14ac:dyDescent="0.2">
      <c r="B354" s="4" t="s">
        <v>1</v>
      </c>
      <c r="C354" s="11">
        <f t="shared" ref="C354:W354" si="161">IFERROR(C341/C342,0)</f>
        <v>0</v>
      </c>
      <c r="D354" s="11">
        <f t="shared" si="161"/>
        <v>0</v>
      </c>
      <c r="E354" s="11">
        <f t="shared" si="161"/>
        <v>0</v>
      </c>
      <c r="F354" s="11">
        <f t="shared" si="161"/>
        <v>0</v>
      </c>
      <c r="G354" s="11">
        <f t="shared" si="161"/>
        <v>0</v>
      </c>
      <c r="H354" s="11">
        <f t="shared" si="161"/>
        <v>0</v>
      </c>
      <c r="I354" s="11">
        <f t="shared" si="161"/>
        <v>0</v>
      </c>
      <c r="J354" s="11">
        <f t="shared" si="161"/>
        <v>0</v>
      </c>
      <c r="K354" s="11">
        <f t="shared" si="161"/>
        <v>0</v>
      </c>
      <c r="L354" s="11">
        <f t="shared" si="161"/>
        <v>0</v>
      </c>
      <c r="M354" s="11">
        <f t="shared" si="161"/>
        <v>0</v>
      </c>
      <c r="N354" s="11">
        <f t="shared" si="161"/>
        <v>0</v>
      </c>
      <c r="O354" s="11">
        <f t="shared" si="161"/>
        <v>0</v>
      </c>
      <c r="P354" s="11">
        <f t="shared" si="161"/>
        <v>0</v>
      </c>
      <c r="Q354" s="11">
        <f t="shared" si="161"/>
        <v>0</v>
      </c>
      <c r="R354" s="11">
        <f t="shared" si="161"/>
        <v>0</v>
      </c>
      <c r="S354" s="11">
        <f t="shared" si="161"/>
        <v>0</v>
      </c>
      <c r="T354" s="11">
        <f t="shared" si="161"/>
        <v>0</v>
      </c>
      <c r="U354" s="11">
        <f t="shared" si="161"/>
        <v>0</v>
      </c>
      <c r="V354" s="11">
        <f t="shared" si="161"/>
        <v>0</v>
      </c>
      <c r="W354" s="11">
        <f t="shared" si="161"/>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647A8-2FB7-42D0-8A1C-76AEAB10E1E2}">
  <sheetPr codeName="Sheet5">
    <tabColor rgb="FFFF0000"/>
    <outlinePr summaryBelow="0"/>
  </sheetPr>
  <dimension ref="A1:AB354"/>
  <sheetViews>
    <sheetView zoomScale="85" zoomScaleNormal="85" workbookViewId="0">
      <pane xSplit="2" ySplit="1" topLeftCell="C89" activePane="bottomRight" state="frozen"/>
      <selection activeCell="A223" sqref="A223:A228"/>
      <selection pane="topRight" activeCell="A223" sqref="A223:A228"/>
      <selection pane="bottomLeft" activeCell="A223" sqref="A223:A228"/>
      <selection pane="bottomRight" activeCell="C120" sqref="C120"/>
    </sheetView>
  </sheetViews>
  <sheetFormatPr defaultColWidth="9.140625" defaultRowHeight="12.75" outlineLevelRow="1" x14ac:dyDescent="0.2"/>
  <cols>
    <col min="1" max="1" width="11.140625" style="1" customWidth="1"/>
    <col min="2" max="2" width="37.28515625" style="1" bestFit="1" customWidth="1"/>
    <col min="3" max="23" width="9.7109375" style="1" customWidth="1"/>
    <col min="24" max="24" width="4.7109375" style="1" customWidth="1"/>
    <col min="25" max="25" width="39.85546875" style="1" customWidth="1"/>
    <col min="26" max="26" width="46.42578125" bestFit="1" customWidth="1"/>
    <col min="27" max="27" width="4.7109375" style="1" customWidth="1"/>
    <col min="28" max="28" width="8.7109375" style="1" customWidth="1"/>
    <col min="29" max="16384" width="9.140625" style="1"/>
  </cols>
  <sheetData>
    <row r="1" spans="1:28" ht="46.9" customHeight="1" thickBot="1" x14ac:dyDescent="0.25">
      <c r="A1" s="27" t="s">
        <v>207</v>
      </c>
      <c r="B1" s="27" t="s">
        <v>39</v>
      </c>
      <c r="C1" s="2">
        <v>2000</v>
      </c>
      <c r="D1" s="2">
        <v>2001</v>
      </c>
      <c r="E1" s="2">
        <v>2002</v>
      </c>
      <c r="F1" s="2">
        <v>2003</v>
      </c>
      <c r="G1" s="2">
        <v>2004</v>
      </c>
      <c r="H1" s="2">
        <v>2005</v>
      </c>
      <c r="I1" s="2">
        <v>2006</v>
      </c>
      <c r="J1" s="2">
        <v>2007</v>
      </c>
      <c r="K1" s="2">
        <v>2008</v>
      </c>
      <c r="L1" s="2">
        <v>2009</v>
      </c>
      <c r="M1" s="2">
        <v>2010</v>
      </c>
      <c r="N1" s="2">
        <v>2011</v>
      </c>
      <c r="O1" s="2">
        <v>2012</v>
      </c>
      <c r="P1" s="2">
        <v>2013</v>
      </c>
      <c r="Q1" s="2">
        <v>2014</v>
      </c>
      <c r="R1" s="2">
        <v>2015</v>
      </c>
      <c r="S1" s="2">
        <v>2016</v>
      </c>
      <c r="T1" s="2">
        <v>2017</v>
      </c>
      <c r="U1" s="2">
        <v>2018</v>
      </c>
      <c r="V1" s="2">
        <v>2019</v>
      </c>
      <c r="W1" s="2">
        <v>2020</v>
      </c>
      <c r="X1" s="2"/>
      <c r="Y1" s="2" t="s">
        <v>34</v>
      </c>
      <c r="Z1" s="2" t="s">
        <v>33</v>
      </c>
      <c r="AA1" s="2"/>
      <c r="AB1" s="2" t="s">
        <v>35</v>
      </c>
    </row>
    <row r="2" spans="1:28" s="29" customFormat="1" ht="13.5" thickTop="1" x14ac:dyDescent="0.2">
      <c r="A2" s="28" t="s">
        <v>80</v>
      </c>
      <c r="C2" s="28"/>
      <c r="D2" s="28"/>
      <c r="E2" s="28"/>
      <c r="F2" s="28"/>
      <c r="G2" s="28"/>
      <c r="H2" s="28"/>
      <c r="I2" s="28"/>
      <c r="J2" s="28"/>
      <c r="K2" s="28"/>
      <c r="L2" s="28"/>
      <c r="M2" s="28"/>
      <c r="N2" s="28"/>
      <c r="O2" s="28"/>
      <c r="P2" s="28"/>
      <c r="Q2" s="28"/>
      <c r="R2" s="28"/>
      <c r="S2" s="28"/>
      <c r="T2" s="28"/>
      <c r="U2" s="28"/>
      <c r="V2" s="28"/>
      <c r="W2" s="28"/>
      <c r="X2" s="28"/>
      <c r="Y2" s="28"/>
      <c r="AA2" s="28"/>
      <c r="AB2" s="28"/>
    </row>
    <row r="3" spans="1:28" outlineLevel="1" x14ac:dyDescent="0.2">
      <c r="A3" s="6"/>
      <c r="B3" s="20" t="s">
        <v>88</v>
      </c>
      <c r="C3" s="5">
        <f>C37+C177+C212+C247+C287+C325</f>
        <v>69135.005446209238</v>
      </c>
      <c r="D3" s="5">
        <f t="shared" ref="D3:W3" si="0">D37+D177+D212+D247+D287+D325</f>
        <v>68183.352561177497</v>
      </c>
      <c r="E3" s="5">
        <f t="shared" si="0"/>
        <v>70195.033415895567</v>
      </c>
      <c r="F3" s="5">
        <f t="shared" si="0"/>
        <v>68836.809107676614</v>
      </c>
      <c r="G3" s="5">
        <f t="shared" si="0"/>
        <v>70199.931682763447</v>
      </c>
      <c r="H3" s="5">
        <f t="shared" si="0"/>
        <v>68452.27679969203</v>
      </c>
      <c r="I3" s="5">
        <f t="shared" si="0"/>
        <v>65589.853955767539</v>
      </c>
      <c r="J3" s="5">
        <f t="shared" si="0"/>
        <v>69160.900484608021</v>
      </c>
      <c r="K3" s="5">
        <f t="shared" si="0"/>
        <v>68206.046887320248</v>
      </c>
      <c r="L3" s="5">
        <f t="shared" si="0"/>
        <v>66789.263063572624</v>
      </c>
      <c r="M3" s="5">
        <f t="shared" si="0"/>
        <v>69468.653632831731</v>
      </c>
      <c r="N3" s="5">
        <f t="shared" si="0"/>
        <v>66830.220644966437</v>
      </c>
      <c r="O3" s="5">
        <f t="shared" si="0"/>
        <v>67405.680543611074</v>
      </c>
      <c r="P3" s="5">
        <f t="shared" si="0"/>
        <v>69084.826618951047</v>
      </c>
      <c r="Q3" s="5">
        <f t="shared" si="0"/>
        <v>69825.152318744469</v>
      </c>
      <c r="R3" s="5">
        <f t="shared" si="0"/>
        <v>71039.343144412967</v>
      </c>
      <c r="S3" s="5">
        <f t="shared" si="0"/>
        <v>77055.485391500173</v>
      </c>
      <c r="T3" s="5">
        <f t="shared" si="0"/>
        <v>80685.171621348418</v>
      </c>
      <c r="U3" s="5">
        <f t="shared" si="0"/>
        <v>84407.873815882776</v>
      </c>
      <c r="V3" s="5">
        <f t="shared" si="0"/>
        <v>84499.873057787918</v>
      </c>
      <c r="W3" s="5">
        <f t="shared" si="0"/>
        <v>70175.413742873527</v>
      </c>
      <c r="Z3" s="21"/>
    </row>
    <row r="4" spans="1:28" outlineLevel="1" x14ac:dyDescent="0.2">
      <c r="A4" s="6"/>
      <c r="B4" s="7" t="s">
        <v>25</v>
      </c>
      <c r="C4" s="5"/>
      <c r="D4" s="5"/>
      <c r="E4" s="5"/>
      <c r="F4" s="5"/>
      <c r="G4" s="5"/>
      <c r="H4" s="5"/>
      <c r="I4" s="5"/>
      <c r="J4" s="5"/>
      <c r="K4" s="5"/>
      <c r="L4" s="5"/>
      <c r="M4" s="5"/>
      <c r="N4" s="5"/>
      <c r="O4" s="5"/>
      <c r="P4" s="5"/>
      <c r="Q4" s="5"/>
      <c r="R4" s="5"/>
      <c r="S4" s="5"/>
      <c r="T4" s="5"/>
      <c r="U4" s="5"/>
      <c r="V4" s="5"/>
      <c r="W4" s="5"/>
    </row>
    <row r="5" spans="1:28" outlineLevel="1" x14ac:dyDescent="0.2">
      <c r="A5" s="6"/>
      <c r="B5" s="7" t="s">
        <v>30</v>
      </c>
      <c r="C5" s="5"/>
      <c r="D5" s="5"/>
      <c r="E5" s="5"/>
      <c r="F5" s="5"/>
      <c r="G5" s="5"/>
      <c r="H5" s="5"/>
      <c r="I5" s="5"/>
      <c r="J5" s="5"/>
      <c r="K5" s="5"/>
      <c r="L5" s="5"/>
      <c r="M5" s="5"/>
      <c r="N5" s="5"/>
      <c r="O5" s="5"/>
      <c r="P5" s="5"/>
      <c r="Q5" s="5"/>
      <c r="R5" s="5"/>
      <c r="S5" s="5"/>
      <c r="T5" s="5"/>
      <c r="U5" s="5"/>
      <c r="V5" s="5"/>
      <c r="W5" s="5"/>
    </row>
    <row r="6" spans="1:28" outlineLevel="1" x14ac:dyDescent="0.2">
      <c r="A6" s="6"/>
      <c r="B6" s="7" t="s">
        <v>31</v>
      </c>
      <c r="C6" s="5"/>
      <c r="D6" s="5"/>
      <c r="E6" s="5"/>
      <c r="F6" s="5"/>
      <c r="G6" s="5"/>
      <c r="H6" s="5"/>
      <c r="I6" s="5"/>
      <c r="J6" s="5"/>
      <c r="K6" s="5"/>
      <c r="L6" s="5"/>
      <c r="M6" s="5"/>
      <c r="N6" s="5"/>
      <c r="O6" s="5"/>
      <c r="P6" s="5"/>
      <c r="Q6" s="5"/>
      <c r="R6" s="5"/>
      <c r="S6" s="5"/>
      <c r="T6" s="5"/>
      <c r="U6" s="5"/>
      <c r="V6" s="5"/>
      <c r="W6" s="5"/>
    </row>
    <row r="7" spans="1:28" outlineLevel="1" x14ac:dyDescent="0.2">
      <c r="A7" s="6"/>
      <c r="B7" s="7" t="s">
        <v>140</v>
      </c>
      <c r="C7" s="14"/>
      <c r="D7" s="14"/>
      <c r="E7" s="14"/>
      <c r="F7" s="14"/>
      <c r="G7" s="14"/>
      <c r="H7" s="14"/>
      <c r="I7" s="14"/>
      <c r="J7" s="14"/>
      <c r="K7" s="14"/>
      <c r="L7" s="14"/>
      <c r="M7" s="14"/>
      <c r="N7" s="14"/>
      <c r="O7" s="14"/>
      <c r="P7" s="14"/>
      <c r="Q7" s="14"/>
      <c r="R7" s="14"/>
      <c r="S7" s="14"/>
      <c r="T7" s="14"/>
      <c r="U7" s="14"/>
      <c r="V7" s="14"/>
      <c r="W7" s="14"/>
    </row>
    <row r="8" spans="1:28" outlineLevel="1" x14ac:dyDescent="0.2">
      <c r="A8" s="6"/>
      <c r="B8" s="7" t="s">
        <v>90</v>
      </c>
      <c r="C8" s="5"/>
      <c r="D8" s="5"/>
      <c r="E8" s="5"/>
      <c r="F8" s="5"/>
      <c r="G8" s="5"/>
      <c r="H8" s="5"/>
      <c r="I8" s="5"/>
      <c r="J8" s="5"/>
      <c r="K8" s="5"/>
      <c r="L8" s="5"/>
      <c r="M8" s="5"/>
      <c r="N8" s="5"/>
      <c r="O8" s="5"/>
      <c r="P8" s="5"/>
      <c r="Q8" s="5"/>
      <c r="R8" s="5"/>
      <c r="S8" s="5"/>
      <c r="T8" s="5"/>
      <c r="U8" s="5"/>
      <c r="V8" s="5"/>
      <c r="W8" s="5"/>
    </row>
    <row r="9" spans="1:28" outlineLevel="1" x14ac:dyDescent="0.2"/>
    <row r="10" spans="1:28" outlineLevel="1" x14ac:dyDescent="0.2">
      <c r="B10" s="8" t="s">
        <v>14</v>
      </c>
      <c r="C10" s="13"/>
    </row>
    <row r="11" spans="1:28" outlineLevel="1" x14ac:dyDescent="0.2">
      <c r="B11" s="4" t="s">
        <v>18</v>
      </c>
      <c r="C11" s="5">
        <f>C46+C186+C221+C256+C294+C332</f>
        <v>18558.386999999999</v>
      </c>
      <c r="D11" s="5">
        <f t="shared" ref="D11:W11" si="1">D46+D186+D221+D256+D294+D332</f>
        <v>15143.761200000001</v>
      </c>
      <c r="E11" s="5">
        <f t="shared" si="1"/>
        <v>17652.653399999999</v>
      </c>
      <c r="F11" s="5">
        <f t="shared" si="1"/>
        <v>16234.375499999998</v>
      </c>
      <c r="G11" s="5">
        <f t="shared" si="1"/>
        <v>17318.706599999998</v>
      </c>
      <c r="H11" s="5">
        <f t="shared" si="1"/>
        <v>17384.919000000002</v>
      </c>
      <c r="I11" s="5">
        <f t="shared" si="1"/>
        <v>17899.257599999997</v>
      </c>
      <c r="J11" s="5">
        <f t="shared" si="1"/>
        <v>17933.384400000003</v>
      </c>
      <c r="K11" s="5">
        <f t="shared" si="1"/>
        <v>18730.6368</v>
      </c>
      <c r="L11" s="5">
        <f t="shared" si="1"/>
        <v>17144.229299999999</v>
      </c>
      <c r="M11" s="5">
        <f t="shared" si="1"/>
        <v>19276.875599999999</v>
      </c>
      <c r="N11" s="5">
        <f t="shared" si="1"/>
        <v>20215.123199999998</v>
      </c>
      <c r="O11" s="5">
        <f t="shared" si="1"/>
        <v>18034.0275</v>
      </c>
      <c r="P11" s="5">
        <f t="shared" si="1"/>
        <v>18598.7775</v>
      </c>
      <c r="Q11" s="5">
        <f t="shared" si="1"/>
        <v>17165.219999999998</v>
      </c>
      <c r="R11" s="5">
        <f t="shared" si="1"/>
        <v>14683.4238</v>
      </c>
      <c r="S11" s="5">
        <f t="shared" si="1"/>
        <v>14342.596500000001</v>
      </c>
      <c r="T11" s="5">
        <f t="shared" si="1"/>
        <v>17625.502499999999</v>
      </c>
      <c r="U11" s="5">
        <f t="shared" si="1"/>
        <v>23866.14</v>
      </c>
      <c r="V11" s="5">
        <f t="shared" si="1"/>
        <v>23963.280000000002</v>
      </c>
      <c r="W11" s="5">
        <f t="shared" si="1"/>
        <v>12288.158399999998</v>
      </c>
    </row>
    <row r="12" spans="1:28" outlineLevel="1" x14ac:dyDescent="0.2">
      <c r="B12" s="4" t="s">
        <v>19</v>
      </c>
      <c r="C12" s="5">
        <f t="shared" ref="C12:W12" si="2">C47+C187+C222+C257+C295+C333</f>
        <v>236.55359999999999</v>
      </c>
      <c r="D12" s="5">
        <f t="shared" si="2"/>
        <v>228.9084</v>
      </c>
      <c r="E12" s="5">
        <f t="shared" si="2"/>
        <v>223.87799999999999</v>
      </c>
      <c r="F12" s="5">
        <f t="shared" si="2"/>
        <v>197.364</v>
      </c>
      <c r="G12" s="5">
        <f t="shared" si="2"/>
        <v>211.82760000000002</v>
      </c>
      <c r="H12" s="5">
        <f t="shared" si="2"/>
        <v>210.92849999999999</v>
      </c>
      <c r="I12" s="5">
        <f t="shared" si="2"/>
        <v>169.11359999999999</v>
      </c>
      <c r="J12" s="5">
        <f t="shared" si="2"/>
        <v>171.99180000000001</v>
      </c>
      <c r="K12" s="5">
        <f t="shared" si="2"/>
        <v>143.376</v>
      </c>
      <c r="L12" s="5">
        <f t="shared" si="2"/>
        <v>131.14409999999998</v>
      </c>
      <c r="M12" s="5">
        <f t="shared" si="2"/>
        <v>104.1648</v>
      </c>
      <c r="N12" s="5">
        <f t="shared" si="2"/>
        <v>108.0102</v>
      </c>
      <c r="O12" s="5">
        <f t="shared" si="2"/>
        <v>120.38249999999999</v>
      </c>
      <c r="P12" s="5">
        <f t="shared" si="2"/>
        <v>103.08750000000001</v>
      </c>
      <c r="Q12" s="5">
        <f t="shared" si="2"/>
        <v>95.144999999999996</v>
      </c>
      <c r="R12" s="5">
        <f t="shared" si="2"/>
        <v>105.08459999999998</v>
      </c>
      <c r="S12" s="5">
        <f t="shared" si="2"/>
        <v>114.91319999999999</v>
      </c>
      <c r="T12" s="5">
        <f t="shared" si="2"/>
        <v>92.594999999999999</v>
      </c>
      <c r="U12" s="5">
        <f t="shared" si="2"/>
        <v>93.059999999999988</v>
      </c>
      <c r="V12" s="5">
        <f t="shared" si="2"/>
        <v>112.91279999999999</v>
      </c>
      <c r="W12" s="5">
        <f t="shared" si="2"/>
        <v>72.412199999999999</v>
      </c>
    </row>
    <row r="13" spans="1:28" outlineLevel="1" x14ac:dyDescent="0.2">
      <c r="B13" s="4" t="s">
        <v>16</v>
      </c>
      <c r="C13" s="5">
        <f t="shared" ref="C13:W13" si="3">C48+C188+C223+C258+C296+C334</f>
        <v>11475.65</v>
      </c>
      <c r="D13" s="5">
        <f t="shared" si="3"/>
        <v>13343.876000000002</v>
      </c>
      <c r="E13" s="5">
        <f t="shared" si="3"/>
        <v>14108.338000000002</v>
      </c>
      <c r="F13" s="5">
        <f t="shared" si="3"/>
        <v>13566.646000000002</v>
      </c>
      <c r="G13" s="5">
        <f t="shared" si="3"/>
        <v>11506.788999999999</v>
      </c>
      <c r="H13" s="5">
        <f t="shared" si="3"/>
        <v>11414.305</v>
      </c>
      <c r="I13" s="5">
        <f t="shared" si="3"/>
        <v>8983.9180000000015</v>
      </c>
      <c r="J13" s="5">
        <f t="shared" si="3"/>
        <v>10813.956000000002</v>
      </c>
      <c r="K13" s="5">
        <f t="shared" si="3"/>
        <v>11295.501999999999</v>
      </c>
      <c r="L13" s="5">
        <f t="shared" si="3"/>
        <v>8635.7819999999992</v>
      </c>
      <c r="M13" s="5">
        <f t="shared" si="3"/>
        <v>8956.4169999999995</v>
      </c>
      <c r="N13" s="5">
        <f t="shared" si="3"/>
        <v>8597.5360000000001</v>
      </c>
      <c r="O13" s="5">
        <f t="shared" si="3"/>
        <v>8585.3709999999992</v>
      </c>
      <c r="P13" s="5">
        <f t="shared" si="3"/>
        <v>9620.9799999999977</v>
      </c>
      <c r="Q13" s="5">
        <f t="shared" si="3"/>
        <v>9178.744999999999</v>
      </c>
      <c r="R13" s="5">
        <f t="shared" si="3"/>
        <v>9109.4520000000011</v>
      </c>
      <c r="S13" s="5">
        <f t="shared" si="3"/>
        <v>9122.8419999999987</v>
      </c>
      <c r="T13" s="5">
        <f t="shared" si="3"/>
        <v>8846.9519999999993</v>
      </c>
      <c r="U13" s="5">
        <f t="shared" si="3"/>
        <v>9681.9639999999981</v>
      </c>
      <c r="V13" s="5">
        <f t="shared" si="3"/>
        <v>9931.8709999999992</v>
      </c>
      <c r="W13" s="5">
        <f t="shared" si="3"/>
        <v>8176.3940000000002</v>
      </c>
    </row>
    <row r="14" spans="1:28" outlineLevel="1" x14ac:dyDescent="0.2">
      <c r="B14" s="4" t="s">
        <v>21</v>
      </c>
      <c r="C14" s="5">
        <f t="shared" ref="C14:W14" si="4">C49+C189+C224+C259+C297+C335</f>
        <v>0</v>
      </c>
      <c r="D14" s="5">
        <f t="shared" si="4"/>
        <v>0</v>
      </c>
      <c r="E14" s="5">
        <f t="shared" si="4"/>
        <v>0</v>
      </c>
      <c r="F14" s="5">
        <f t="shared" si="4"/>
        <v>0</v>
      </c>
      <c r="G14" s="5">
        <f t="shared" si="4"/>
        <v>0</v>
      </c>
      <c r="H14" s="5">
        <f t="shared" si="4"/>
        <v>0</v>
      </c>
      <c r="I14" s="5">
        <f t="shared" si="4"/>
        <v>0</v>
      </c>
      <c r="J14" s="5">
        <f t="shared" si="4"/>
        <v>0</v>
      </c>
      <c r="K14" s="5">
        <f t="shared" si="4"/>
        <v>0</v>
      </c>
      <c r="L14" s="5">
        <f t="shared" si="4"/>
        <v>0</v>
      </c>
      <c r="M14" s="5">
        <f t="shared" si="4"/>
        <v>0</v>
      </c>
      <c r="N14" s="5">
        <f t="shared" si="4"/>
        <v>0</v>
      </c>
      <c r="O14" s="5">
        <f t="shared" si="4"/>
        <v>0</v>
      </c>
      <c r="P14" s="5">
        <f t="shared" si="4"/>
        <v>0</v>
      </c>
      <c r="Q14" s="5">
        <f t="shared" si="4"/>
        <v>0</v>
      </c>
      <c r="R14" s="5">
        <f t="shared" si="4"/>
        <v>0</v>
      </c>
      <c r="S14" s="5">
        <f t="shared" si="4"/>
        <v>0</v>
      </c>
      <c r="T14" s="5">
        <f t="shared" si="4"/>
        <v>0</v>
      </c>
      <c r="U14" s="5">
        <f t="shared" si="4"/>
        <v>0</v>
      </c>
      <c r="V14" s="5">
        <f t="shared" si="4"/>
        <v>0</v>
      </c>
      <c r="W14" s="5">
        <f t="shared" si="4"/>
        <v>0</v>
      </c>
    </row>
    <row r="15" spans="1:28" outlineLevel="1" x14ac:dyDescent="0.2">
      <c r="B15" s="4" t="s">
        <v>20</v>
      </c>
      <c r="C15" s="5">
        <f t="shared" ref="C15:W15" si="5">C50+C190+C225+C260+C298+C336</f>
        <v>116058.21800000001</v>
      </c>
      <c r="D15" s="5">
        <f t="shared" si="5"/>
        <v>111930.211</v>
      </c>
      <c r="E15" s="5">
        <f t="shared" si="5"/>
        <v>113053.602</v>
      </c>
      <c r="F15" s="5">
        <f t="shared" si="5"/>
        <v>111536.871</v>
      </c>
      <c r="G15" s="5">
        <f t="shared" si="5"/>
        <v>116696.65399999999</v>
      </c>
      <c r="H15" s="5">
        <f t="shared" si="5"/>
        <v>110514.72799999999</v>
      </c>
      <c r="I15" s="5">
        <f t="shared" si="5"/>
        <v>103403.52100000002</v>
      </c>
      <c r="J15" s="5">
        <f t="shared" si="5"/>
        <v>108986.43400000001</v>
      </c>
      <c r="K15" s="5">
        <f t="shared" si="5"/>
        <v>103850.49600000001</v>
      </c>
      <c r="L15" s="5">
        <f t="shared" si="5"/>
        <v>104871.658</v>
      </c>
      <c r="M15" s="5">
        <f t="shared" si="5"/>
        <v>102044.802</v>
      </c>
      <c r="N15" s="5">
        <f t="shared" si="5"/>
        <v>94663.888999999996</v>
      </c>
      <c r="O15" s="5">
        <f t="shared" si="5"/>
        <v>97589.467000000004</v>
      </c>
      <c r="P15" s="5">
        <f t="shared" si="5"/>
        <v>100475.851</v>
      </c>
      <c r="Q15" s="5">
        <f t="shared" si="5"/>
        <v>103166.24199999998</v>
      </c>
      <c r="R15" s="5">
        <f t="shared" si="5"/>
        <v>111007.15299999999</v>
      </c>
      <c r="S15" s="5">
        <f t="shared" si="5"/>
        <v>122247.019</v>
      </c>
      <c r="T15" s="5">
        <f t="shared" si="5"/>
        <v>122759.85799999999</v>
      </c>
      <c r="U15" s="5">
        <f t="shared" si="5"/>
        <v>123782.255</v>
      </c>
      <c r="V15" s="5">
        <f t="shared" si="5"/>
        <v>121838.18500000001</v>
      </c>
      <c r="W15" s="5">
        <f t="shared" si="5"/>
        <v>109525.10799999999</v>
      </c>
    </row>
    <row r="16" spans="1:28" outlineLevel="1" x14ac:dyDescent="0.2">
      <c r="B16" s="4" t="s">
        <v>0</v>
      </c>
      <c r="C16" s="5">
        <f t="shared" ref="C16:W16" si="6">C51+C191+C226+C261+C299+C337</f>
        <v>0</v>
      </c>
      <c r="D16" s="5">
        <f t="shared" si="6"/>
        <v>0</v>
      </c>
      <c r="E16" s="5">
        <f t="shared" si="6"/>
        <v>0</v>
      </c>
      <c r="F16" s="5">
        <f t="shared" si="6"/>
        <v>0</v>
      </c>
      <c r="G16" s="5">
        <f t="shared" si="6"/>
        <v>0</v>
      </c>
      <c r="H16" s="5">
        <f t="shared" si="6"/>
        <v>0</v>
      </c>
      <c r="I16" s="5">
        <f t="shared" si="6"/>
        <v>0</v>
      </c>
      <c r="J16" s="5">
        <f t="shared" si="6"/>
        <v>0</v>
      </c>
      <c r="K16" s="5">
        <f t="shared" si="6"/>
        <v>0</v>
      </c>
      <c r="L16" s="5">
        <f t="shared" si="6"/>
        <v>0</v>
      </c>
      <c r="M16" s="5">
        <f t="shared" si="6"/>
        <v>3632.201</v>
      </c>
      <c r="N16" s="5">
        <f t="shared" si="6"/>
        <v>4026.6889999999994</v>
      </c>
      <c r="O16" s="5">
        <f t="shared" si="6"/>
        <v>3863.84</v>
      </c>
      <c r="P16" s="5">
        <f t="shared" si="6"/>
        <v>3587.9340000000002</v>
      </c>
      <c r="Q16" s="5">
        <f t="shared" si="6"/>
        <v>3773.8319999999999</v>
      </c>
      <c r="R16" s="5">
        <f t="shared" si="6"/>
        <v>0</v>
      </c>
      <c r="S16" s="5">
        <f t="shared" si="6"/>
        <v>0</v>
      </c>
      <c r="T16" s="5">
        <f t="shared" si="6"/>
        <v>0</v>
      </c>
      <c r="U16" s="5">
        <f t="shared" si="6"/>
        <v>0</v>
      </c>
      <c r="V16" s="5">
        <f t="shared" si="6"/>
        <v>0</v>
      </c>
      <c r="W16" s="5">
        <f t="shared" si="6"/>
        <v>0</v>
      </c>
    </row>
    <row r="17" spans="2:23" outlineLevel="1" x14ac:dyDescent="0.2">
      <c r="B17" s="4" t="s">
        <v>22</v>
      </c>
      <c r="C17" s="5">
        <f t="shared" ref="C17:W17" si="7">C52+C192+C227+C262+C300+C338</f>
        <v>424</v>
      </c>
      <c r="D17" s="5">
        <f t="shared" si="7"/>
        <v>416</v>
      </c>
      <c r="E17" s="5">
        <f t="shared" si="7"/>
        <v>520</v>
      </c>
      <c r="F17" s="5">
        <f t="shared" si="7"/>
        <v>536</v>
      </c>
      <c r="G17" s="5">
        <f t="shared" si="7"/>
        <v>497</v>
      </c>
      <c r="H17" s="5">
        <f t="shared" si="7"/>
        <v>507</v>
      </c>
      <c r="I17" s="5">
        <f t="shared" si="7"/>
        <v>424</v>
      </c>
      <c r="J17" s="5">
        <f t="shared" si="7"/>
        <v>514</v>
      </c>
      <c r="K17" s="5">
        <f t="shared" si="7"/>
        <v>611</v>
      </c>
      <c r="L17" s="5">
        <f t="shared" si="7"/>
        <v>674</v>
      </c>
      <c r="M17" s="5">
        <f t="shared" si="7"/>
        <v>774</v>
      </c>
      <c r="N17" s="5">
        <f t="shared" si="7"/>
        <v>734</v>
      </c>
      <c r="O17" s="5">
        <f t="shared" si="7"/>
        <v>797</v>
      </c>
      <c r="P17" s="5">
        <f t="shared" si="7"/>
        <v>756</v>
      </c>
      <c r="Q17" s="5">
        <f t="shared" si="7"/>
        <v>820</v>
      </c>
      <c r="R17" s="5">
        <f t="shared" si="7"/>
        <v>733</v>
      </c>
      <c r="S17" s="5">
        <f t="shared" si="7"/>
        <v>743</v>
      </c>
      <c r="T17" s="5">
        <f t="shared" si="7"/>
        <v>762</v>
      </c>
      <c r="U17" s="5">
        <f t="shared" si="7"/>
        <v>763</v>
      </c>
      <c r="V17" s="5">
        <f t="shared" si="7"/>
        <v>779</v>
      </c>
      <c r="W17" s="5">
        <f t="shared" si="7"/>
        <v>730</v>
      </c>
    </row>
    <row r="18" spans="2:23" outlineLevel="1" x14ac:dyDescent="0.2">
      <c r="B18" s="4" t="s">
        <v>23</v>
      </c>
      <c r="C18" s="5">
        <f t="shared" ref="C18:W18" si="8">C53+C193+C228+C263+C301+C339</f>
        <v>539.07500000000005</v>
      </c>
      <c r="D18" s="5">
        <f t="shared" si="8"/>
        <v>243.86900000000003</v>
      </c>
      <c r="E18" s="5">
        <f t="shared" si="8"/>
        <v>138.80599999999998</v>
      </c>
      <c r="F18" s="5">
        <f t="shared" si="8"/>
        <v>135.08099999999999</v>
      </c>
      <c r="G18" s="5">
        <f t="shared" si="8"/>
        <v>131.86699999999999</v>
      </c>
      <c r="H18" s="5">
        <f t="shared" si="8"/>
        <v>128.38800000000001</v>
      </c>
      <c r="I18" s="5">
        <f t="shared" si="8"/>
        <v>140.92700000000002</v>
      </c>
      <c r="J18" s="5">
        <f t="shared" si="8"/>
        <v>141.41199999999998</v>
      </c>
      <c r="K18" s="5">
        <f t="shared" si="8"/>
        <v>139.57499999999999</v>
      </c>
      <c r="L18" s="5">
        <f t="shared" si="8"/>
        <v>224.7</v>
      </c>
      <c r="M18" s="5">
        <f t="shared" si="8"/>
        <v>297.73699999999997</v>
      </c>
      <c r="N18" s="5">
        <f t="shared" si="8"/>
        <v>380.91399999999999</v>
      </c>
      <c r="O18" s="5">
        <f t="shared" si="8"/>
        <v>468.43299999999999</v>
      </c>
      <c r="P18" s="5">
        <f t="shared" si="8"/>
        <v>350.137</v>
      </c>
      <c r="Q18" s="5">
        <f t="shared" si="8"/>
        <v>341.86500000000001</v>
      </c>
      <c r="R18" s="5">
        <f t="shared" si="8"/>
        <v>398.13199999999995</v>
      </c>
      <c r="S18" s="5">
        <f t="shared" si="8"/>
        <v>413.89700000000005</v>
      </c>
      <c r="T18" s="5">
        <f t="shared" si="8"/>
        <v>514.81600000000003</v>
      </c>
      <c r="U18" s="5">
        <f t="shared" si="8"/>
        <v>488.87300000000005</v>
      </c>
      <c r="V18" s="5">
        <f t="shared" si="8"/>
        <v>530.22399999999993</v>
      </c>
      <c r="W18" s="5">
        <f t="shared" si="8"/>
        <v>592.67999999999995</v>
      </c>
    </row>
    <row r="19" spans="2:23" outlineLevel="1" x14ac:dyDescent="0.2">
      <c r="B19" s="4" t="s">
        <v>17</v>
      </c>
      <c r="C19" s="5">
        <f t="shared" ref="C19:W19" si="9">C54+C194+C229+C264+C302+C340</f>
        <v>0</v>
      </c>
      <c r="D19" s="5">
        <f t="shared" si="9"/>
        <v>0</v>
      </c>
      <c r="E19" s="5">
        <f t="shared" si="9"/>
        <v>0</v>
      </c>
      <c r="F19" s="5">
        <f t="shared" si="9"/>
        <v>0</v>
      </c>
      <c r="G19" s="5">
        <f t="shared" si="9"/>
        <v>0</v>
      </c>
      <c r="H19" s="5">
        <f t="shared" si="9"/>
        <v>0</v>
      </c>
      <c r="I19" s="5">
        <f t="shared" si="9"/>
        <v>0</v>
      </c>
      <c r="J19" s="5">
        <f t="shared" si="9"/>
        <v>0</v>
      </c>
      <c r="K19" s="5">
        <f t="shared" si="9"/>
        <v>0</v>
      </c>
      <c r="L19" s="5">
        <f t="shared" si="9"/>
        <v>0</v>
      </c>
      <c r="M19" s="5">
        <f t="shared" si="9"/>
        <v>0</v>
      </c>
      <c r="N19" s="5">
        <f t="shared" si="9"/>
        <v>0</v>
      </c>
      <c r="O19" s="5">
        <f t="shared" si="9"/>
        <v>0</v>
      </c>
      <c r="P19" s="5">
        <f t="shared" si="9"/>
        <v>0</v>
      </c>
      <c r="Q19" s="5">
        <f t="shared" si="9"/>
        <v>0</v>
      </c>
      <c r="R19" s="5">
        <f t="shared" si="9"/>
        <v>0</v>
      </c>
      <c r="S19" s="5">
        <f t="shared" si="9"/>
        <v>0</v>
      </c>
      <c r="T19" s="5">
        <f t="shared" si="9"/>
        <v>0</v>
      </c>
      <c r="U19" s="5">
        <f t="shared" si="9"/>
        <v>0</v>
      </c>
      <c r="V19" s="5">
        <f t="shared" si="9"/>
        <v>0</v>
      </c>
      <c r="W19" s="5">
        <f t="shared" si="9"/>
        <v>0</v>
      </c>
    </row>
    <row r="20" spans="2:23" outlineLevel="1" x14ac:dyDescent="0.2">
      <c r="B20" s="4" t="s">
        <v>1</v>
      </c>
      <c r="C20" s="5">
        <f t="shared" ref="C20:W20" si="10">C55+C195+C230+C265+C303+C341</f>
        <v>2512.9349999999999</v>
      </c>
      <c r="D20" s="5">
        <f t="shared" si="10"/>
        <v>2432.1039999999998</v>
      </c>
      <c r="E20" s="5">
        <f t="shared" si="10"/>
        <v>2214.6040000000003</v>
      </c>
      <c r="F20" s="5">
        <f t="shared" si="10"/>
        <v>1915.6800000000003</v>
      </c>
      <c r="G20" s="5">
        <f t="shared" si="10"/>
        <v>1680.5150000000001</v>
      </c>
      <c r="H20" s="5">
        <f t="shared" si="10"/>
        <v>1335.2</v>
      </c>
      <c r="I20" s="5">
        <f t="shared" si="10"/>
        <v>1523.8149999999998</v>
      </c>
      <c r="J20" s="5">
        <f t="shared" si="10"/>
        <v>2138.2389999999996</v>
      </c>
      <c r="K20" s="5">
        <f t="shared" si="10"/>
        <v>2578.9490000000001</v>
      </c>
      <c r="L20" s="5">
        <f t="shared" si="10"/>
        <v>1777.0529999999999</v>
      </c>
      <c r="M20" s="5">
        <f t="shared" si="10"/>
        <v>1925.019</v>
      </c>
      <c r="N20" s="5">
        <f t="shared" si="10"/>
        <v>1807.0650000000001</v>
      </c>
      <c r="O20" s="5">
        <f t="shared" si="10"/>
        <v>1720.2740000000001</v>
      </c>
      <c r="P20" s="5">
        <f t="shared" si="10"/>
        <v>1537.5230000000001</v>
      </c>
      <c r="Q20" s="5">
        <f t="shared" si="10"/>
        <v>1306.1680000000001</v>
      </c>
      <c r="R20" s="5">
        <f t="shared" si="10"/>
        <v>1368.8319999999999</v>
      </c>
      <c r="S20" s="5">
        <f t="shared" si="10"/>
        <v>1163.904</v>
      </c>
      <c r="T20" s="5">
        <f t="shared" si="10"/>
        <v>1262.1969999999999</v>
      </c>
      <c r="U20" s="5">
        <f t="shared" si="10"/>
        <v>2075.1709999999998</v>
      </c>
      <c r="V20" s="5">
        <f t="shared" si="10"/>
        <v>1971.8249999999998</v>
      </c>
      <c r="W20" s="5">
        <f t="shared" si="10"/>
        <v>1538.2640000000001</v>
      </c>
    </row>
    <row r="21" spans="2:23" outlineLevel="1" x14ac:dyDescent="0.2">
      <c r="B21" s="15" t="s">
        <v>9</v>
      </c>
      <c r="C21" s="19">
        <f t="shared" ref="C21:W21" si="11">SUM(C11:C20)</f>
        <v>149804.8186</v>
      </c>
      <c r="D21" s="19">
        <f t="shared" si="11"/>
        <v>143738.72959999999</v>
      </c>
      <c r="E21" s="19">
        <f t="shared" si="11"/>
        <v>147911.88140000001</v>
      </c>
      <c r="F21" s="19">
        <f t="shared" si="11"/>
        <v>144122.01750000002</v>
      </c>
      <c r="G21" s="19">
        <f t="shared" si="11"/>
        <v>148043.35920000001</v>
      </c>
      <c r="H21" s="19">
        <f t="shared" si="11"/>
        <v>141495.46850000002</v>
      </c>
      <c r="I21" s="19">
        <f t="shared" si="11"/>
        <v>132544.55220000001</v>
      </c>
      <c r="J21" s="19">
        <f t="shared" si="11"/>
        <v>140699.41720000003</v>
      </c>
      <c r="K21" s="19">
        <f t="shared" si="11"/>
        <v>137349.53480000002</v>
      </c>
      <c r="L21" s="19">
        <f t="shared" si="11"/>
        <v>133458.56640000001</v>
      </c>
      <c r="M21" s="19">
        <f t="shared" si="11"/>
        <v>137011.21639999998</v>
      </c>
      <c r="N21" s="19">
        <f t="shared" si="11"/>
        <v>130533.2264</v>
      </c>
      <c r="O21" s="19">
        <f t="shared" si="11"/>
        <v>131178.79500000001</v>
      </c>
      <c r="P21" s="19">
        <f t="shared" si="11"/>
        <v>135030.28999999998</v>
      </c>
      <c r="Q21" s="19">
        <f t="shared" si="11"/>
        <v>135847.21699999998</v>
      </c>
      <c r="R21" s="19">
        <f t="shared" si="11"/>
        <v>137405.07740000001</v>
      </c>
      <c r="S21" s="19">
        <f t="shared" si="11"/>
        <v>148148.17170000001</v>
      </c>
      <c r="T21" s="19">
        <f t="shared" si="11"/>
        <v>151863.92049999998</v>
      </c>
      <c r="U21" s="19">
        <f t="shared" si="11"/>
        <v>160750.46299999999</v>
      </c>
      <c r="V21" s="19">
        <f t="shared" si="11"/>
        <v>159127.2978</v>
      </c>
      <c r="W21" s="19">
        <f t="shared" si="11"/>
        <v>132923.01659999997</v>
      </c>
    </row>
    <row r="22" spans="2:23" outlineLevel="1" x14ac:dyDescent="0.2">
      <c r="B22" s="26" t="s">
        <v>91</v>
      </c>
      <c r="C22" s="25">
        <f t="shared" ref="C22:W22" si="12">C21/C3/1000</f>
        <v>2.1668446777885369E-3</v>
      </c>
      <c r="D22" s="25">
        <f t="shared" si="12"/>
        <v>2.1081205925013798E-3</v>
      </c>
      <c r="E22" s="25">
        <f t="shared" si="12"/>
        <v>2.1071559368544381E-3</v>
      </c>
      <c r="F22" s="25">
        <f t="shared" si="12"/>
        <v>2.0936766152911011E-3</v>
      </c>
      <c r="G22" s="25">
        <f t="shared" si="12"/>
        <v>2.10888181300538E-3</v>
      </c>
      <c r="H22" s="25">
        <f t="shared" si="12"/>
        <v>2.0670673805934913E-3</v>
      </c>
      <c r="I22" s="25">
        <f t="shared" si="12"/>
        <v>2.0208087715728922E-3</v>
      </c>
      <c r="J22" s="25">
        <f t="shared" si="12"/>
        <v>2.0343780403974513E-3</v>
      </c>
      <c r="K22" s="25">
        <f t="shared" si="12"/>
        <v>2.0137442509592768E-3</v>
      </c>
      <c r="L22" s="25">
        <f t="shared" si="12"/>
        <v>1.998203907010756E-3</v>
      </c>
      <c r="M22" s="25">
        <f t="shared" si="12"/>
        <v>1.9722739571743594E-3</v>
      </c>
      <c r="N22" s="25">
        <f t="shared" si="12"/>
        <v>1.9532065754122507E-3</v>
      </c>
      <c r="O22" s="25">
        <f t="shared" si="12"/>
        <v>1.9461089027226438E-3</v>
      </c>
      <c r="P22" s="25">
        <f t="shared" si="12"/>
        <v>1.9545578473371904E-3</v>
      </c>
      <c r="Q22" s="25">
        <f t="shared" si="12"/>
        <v>1.9455341304501811E-3</v>
      </c>
      <c r="R22" s="25">
        <f t="shared" si="12"/>
        <v>1.9342109782838908E-3</v>
      </c>
      <c r="S22" s="25">
        <f t="shared" si="12"/>
        <v>1.9226168123825994E-3</v>
      </c>
      <c r="T22" s="25">
        <f t="shared" si="12"/>
        <v>1.8821788123930623E-3</v>
      </c>
      <c r="U22" s="25">
        <f t="shared" si="12"/>
        <v>1.9044486696897706E-3</v>
      </c>
      <c r="V22" s="25">
        <f t="shared" si="12"/>
        <v>1.8831661166067758E-3</v>
      </c>
      <c r="W22" s="25">
        <f t="shared" si="12"/>
        <v>1.8941536573911343E-3</v>
      </c>
    </row>
    <row r="23" spans="2:23" outlineLevel="1" x14ac:dyDescent="0.2"/>
    <row r="24" spans="2:23" outlineLevel="1" x14ac:dyDescent="0.2">
      <c r="B24" s="4" t="s">
        <v>18</v>
      </c>
      <c r="C24" s="11">
        <f t="shared" ref="C24:W24" si="13">IFERROR(C11/C21,0)</f>
        <v>0.12388377872913094</v>
      </c>
      <c r="D24" s="11">
        <f t="shared" si="13"/>
        <v>0.10535616421643956</v>
      </c>
      <c r="E24" s="11">
        <f t="shared" si="13"/>
        <v>0.11934574310674678</v>
      </c>
      <c r="F24" s="11">
        <f t="shared" si="13"/>
        <v>0.11264327117818758</v>
      </c>
      <c r="G24" s="11">
        <f t="shared" si="13"/>
        <v>0.11698401531542657</v>
      </c>
      <c r="H24" s="11">
        <f t="shared" si="13"/>
        <v>0.12286555311133515</v>
      </c>
      <c r="I24" s="11">
        <f t="shared" si="13"/>
        <v>0.13504332922707626</v>
      </c>
      <c r="J24" s="11">
        <f t="shared" si="13"/>
        <v>0.12745883925381318</v>
      </c>
      <c r="K24" s="11">
        <f t="shared" si="13"/>
        <v>0.13637204397724687</v>
      </c>
      <c r="L24" s="11">
        <f t="shared" si="13"/>
        <v>0.12846106295354298</v>
      </c>
      <c r="M24" s="11">
        <f t="shared" si="13"/>
        <v>0.14069560220326605</v>
      </c>
      <c r="N24" s="11">
        <f t="shared" si="13"/>
        <v>0.15486572850083172</v>
      </c>
      <c r="O24" s="11">
        <f t="shared" si="13"/>
        <v>0.13747669735798379</v>
      </c>
      <c r="P24" s="11">
        <f t="shared" si="13"/>
        <v>0.13773781793699771</v>
      </c>
      <c r="Q24" s="11">
        <f t="shared" si="13"/>
        <v>0.12635680273082076</v>
      </c>
      <c r="R24" s="11">
        <f t="shared" si="13"/>
        <v>0.10686230871407376</v>
      </c>
      <c r="S24" s="11">
        <f t="shared" si="13"/>
        <v>9.6812510984231076E-2</v>
      </c>
      <c r="T24" s="11">
        <f t="shared" si="13"/>
        <v>0.1160611581866807</v>
      </c>
      <c r="U24" s="11">
        <f t="shared" si="13"/>
        <v>0.14846700628165532</v>
      </c>
      <c r="V24" s="11">
        <f t="shared" si="13"/>
        <v>0.1505918866926175</v>
      </c>
      <c r="W24" s="11">
        <f t="shared" si="13"/>
        <v>9.2445678064757383E-2</v>
      </c>
    </row>
    <row r="25" spans="2:23" outlineLevel="1" x14ac:dyDescent="0.2">
      <c r="B25" s="4" t="s">
        <v>19</v>
      </c>
      <c r="C25" s="11">
        <f t="shared" ref="C25:W25" si="14">IFERROR(C12/C21,0)</f>
        <v>1.5790787119580678E-3</v>
      </c>
      <c r="D25" s="11">
        <f t="shared" si="14"/>
        <v>1.5925311197407439E-3</v>
      </c>
      <c r="E25" s="11">
        <f t="shared" si="14"/>
        <v>1.5135903747621451E-3</v>
      </c>
      <c r="F25" s="11">
        <f t="shared" si="14"/>
        <v>1.3694229613459303E-3</v>
      </c>
      <c r="G25" s="11">
        <f t="shared" si="14"/>
        <v>1.4308483753994689E-3</v>
      </c>
      <c r="H25" s="11">
        <f t="shared" si="14"/>
        <v>1.4907085169303493E-3</v>
      </c>
      <c r="I25" s="11">
        <f t="shared" si="14"/>
        <v>1.2759000441211644E-3</v>
      </c>
      <c r="J25" s="11">
        <f t="shared" si="14"/>
        <v>1.2224059162627432E-3</v>
      </c>
      <c r="K25" s="11">
        <f t="shared" si="14"/>
        <v>1.0438768519221806E-3</v>
      </c>
      <c r="L25" s="11">
        <f t="shared" si="14"/>
        <v>9.8265779063546103E-4</v>
      </c>
      <c r="M25" s="11">
        <f t="shared" si="14"/>
        <v>7.6026476325773292E-4</v>
      </c>
      <c r="N25" s="11">
        <f t="shared" si="14"/>
        <v>8.2745369113162439E-4</v>
      </c>
      <c r="O25" s="11">
        <f t="shared" si="14"/>
        <v>9.176978642012985E-4</v>
      </c>
      <c r="P25" s="11">
        <f t="shared" si="14"/>
        <v>7.6343981783642779E-4</v>
      </c>
      <c r="Q25" s="11">
        <f t="shared" si="14"/>
        <v>7.0038240091440382E-4</v>
      </c>
      <c r="R25" s="11">
        <f t="shared" si="14"/>
        <v>7.6477959903976575E-4</v>
      </c>
      <c r="S25" s="11">
        <f t="shared" si="14"/>
        <v>7.7566397668881923E-4</v>
      </c>
      <c r="T25" s="11">
        <f t="shared" si="14"/>
        <v>6.0972349255266332E-4</v>
      </c>
      <c r="U25" s="11">
        <f t="shared" si="14"/>
        <v>5.7890968562871261E-4</v>
      </c>
      <c r="V25" s="11">
        <f t="shared" si="14"/>
        <v>7.0957529953103989E-4</v>
      </c>
      <c r="W25" s="11">
        <f t="shared" si="14"/>
        <v>5.4476795555962441E-4</v>
      </c>
    </row>
    <row r="26" spans="2:23" outlineLevel="1" x14ac:dyDescent="0.2">
      <c r="B26" s="4" t="s">
        <v>16</v>
      </c>
      <c r="C26" s="11">
        <f t="shared" ref="C26:W26" si="15">IFERROR(C13/C21,0)</f>
        <v>7.6604011187661483E-2</v>
      </c>
      <c r="D26" s="11">
        <f t="shared" si="15"/>
        <v>9.2834241941150447E-2</v>
      </c>
      <c r="E26" s="11">
        <f t="shared" si="15"/>
        <v>9.5383398997181582E-2</v>
      </c>
      <c r="F26" s="11">
        <f t="shared" si="15"/>
        <v>9.4133056387446151E-2</v>
      </c>
      <c r="G26" s="11">
        <f t="shared" si="15"/>
        <v>7.7725803184828024E-2</v>
      </c>
      <c r="H26" s="11">
        <f t="shared" si="15"/>
        <v>8.0669049836037676E-2</v>
      </c>
      <c r="I26" s="11">
        <f t="shared" si="15"/>
        <v>6.7780364042755434E-2</v>
      </c>
      <c r="J26" s="11">
        <f t="shared" si="15"/>
        <v>7.6858569958596815E-2</v>
      </c>
      <c r="K26" s="11">
        <f t="shared" si="15"/>
        <v>8.2239099072652963E-2</v>
      </c>
      <c r="L26" s="11">
        <f t="shared" si="15"/>
        <v>6.4707588526891277E-2</v>
      </c>
      <c r="M26" s="11">
        <f t="shared" si="15"/>
        <v>6.5369954630955324E-2</v>
      </c>
      <c r="N26" s="11">
        <f t="shared" si="15"/>
        <v>6.586473219970912E-2</v>
      </c>
      <c r="O26" s="11">
        <f t="shared" si="15"/>
        <v>6.5447856873513732E-2</v>
      </c>
      <c r="P26" s="11">
        <f t="shared" si="15"/>
        <v>7.1250532010262282E-2</v>
      </c>
      <c r="Q26" s="11">
        <f t="shared" si="15"/>
        <v>6.7566676761585773E-2</v>
      </c>
      <c r="R26" s="11">
        <f t="shared" si="15"/>
        <v>6.6296327416500558E-2</v>
      </c>
      <c r="S26" s="11">
        <f t="shared" si="15"/>
        <v>6.1579173710450845E-2</v>
      </c>
      <c r="T26" s="11">
        <f t="shared" si="15"/>
        <v>5.8255785645939522E-2</v>
      </c>
      <c r="U26" s="11">
        <f t="shared" si="15"/>
        <v>6.0229773646126285E-2</v>
      </c>
      <c r="V26" s="11">
        <f t="shared" si="15"/>
        <v>6.2414627391479523E-2</v>
      </c>
      <c r="W26" s="11">
        <f t="shared" si="15"/>
        <v>6.1512251295085356E-2</v>
      </c>
    </row>
    <row r="27" spans="2:23" outlineLevel="1" x14ac:dyDescent="0.2">
      <c r="B27" s="4" t="s">
        <v>21</v>
      </c>
      <c r="C27" s="11">
        <f t="shared" ref="C27:W27" si="16">IFERROR(C14/C21,0)</f>
        <v>0</v>
      </c>
      <c r="D27" s="11">
        <f t="shared" si="16"/>
        <v>0</v>
      </c>
      <c r="E27" s="11">
        <f t="shared" si="16"/>
        <v>0</v>
      </c>
      <c r="F27" s="11">
        <f t="shared" si="16"/>
        <v>0</v>
      </c>
      <c r="G27" s="11">
        <f t="shared" si="16"/>
        <v>0</v>
      </c>
      <c r="H27" s="11">
        <f t="shared" si="16"/>
        <v>0</v>
      </c>
      <c r="I27" s="11">
        <f t="shared" si="16"/>
        <v>0</v>
      </c>
      <c r="J27" s="11">
        <f t="shared" si="16"/>
        <v>0</v>
      </c>
      <c r="K27" s="11">
        <f t="shared" si="16"/>
        <v>0</v>
      </c>
      <c r="L27" s="11">
        <f t="shared" si="16"/>
        <v>0</v>
      </c>
      <c r="M27" s="11">
        <f t="shared" si="16"/>
        <v>0</v>
      </c>
      <c r="N27" s="11">
        <f t="shared" si="16"/>
        <v>0</v>
      </c>
      <c r="O27" s="11">
        <f t="shared" si="16"/>
        <v>0</v>
      </c>
      <c r="P27" s="11">
        <f t="shared" si="16"/>
        <v>0</v>
      </c>
      <c r="Q27" s="11">
        <f t="shared" si="16"/>
        <v>0</v>
      </c>
      <c r="R27" s="11">
        <f t="shared" si="16"/>
        <v>0</v>
      </c>
      <c r="S27" s="11">
        <f t="shared" si="16"/>
        <v>0</v>
      </c>
      <c r="T27" s="11">
        <f t="shared" si="16"/>
        <v>0</v>
      </c>
      <c r="U27" s="11">
        <f t="shared" si="16"/>
        <v>0</v>
      </c>
      <c r="V27" s="11">
        <f t="shared" si="16"/>
        <v>0</v>
      </c>
      <c r="W27" s="11">
        <f t="shared" si="16"/>
        <v>0</v>
      </c>
    </row>
    <row r="28" spans="2:23" outlineLevel="1" x14ac:dyDescent="0.2">
      <c r="B28" s="4" t="s">
        <v>20</v>
      </c>
      <c r="C28" s="11">
        <f t="shared" ref="C28:W28" si="17">IFERROR(C15/C21,0)</f>
        <v>0.77472953863982053</v>
      </c>
      <c r="D28" s="11">
        <f t="shared" si="17"/>
        <v>0.77870599880409686</v>
      </c>
      <c r="E28" s="11">
        <f t="shared" si="17"/>
        <v>0.76433076863019334</v>
      </c>
      <c r="F28" s="11">
        <f t="shared" si="17"/>
        <v>0.77390583989014716</v>
      </c>
      <c r="G28" s="11">
        <f t="shared" si="17"/>
        <v>0.78825997079914945</v>
      </c>
      <c r="H28" s="11">
        <f t="shared" si="17"/>
        <v>0.78104782557047026</v>
      </c>
      <c r="I28" s="11">
        <f t="shared" si="17"/>
        <v>0.78014161490373213</v>
      </c>
      <c r="J28" s="11">
        <f t="shared" si="17"/>
        <v>0.77460472949279557</v>
      </c>
      <c r="K28" s="11">
        <f t="shared" si="17"/>
        <v>0.75610373308668821</v>
      </c>
      <c r="L28" s="11">
        <f t="shared" si="17"/>
        <v>0.78579937450909099</v>
      </c>
      <c r="M28" s="11">
        <f t="shared" si="17"/>
        <v>0.74479159211376811</v>
      </c>
      <c r="N28" s="11">
        <f t="shared" si="17"/>
        <v>0.72520914108041989</v>
      </c>
      <c r="O28" s="11">
        <f t="shared" si="17"/>
        <v>0.74394239556782016</v>
      </c>
      <c r="P28" s="11">
        <f t="shared" si="17"/>
        <v>0.74409860928240623</v>
      </c>
      <c r="Q28" s="11">
        <f t="shared" si="17"/>
        <v>0.75942845409928417</v>
      </c>
      <c r="R28" s="11">
        <f t="shared" si="17"/>
        <v>0.80788246766782135</v>
      </c>
      <c r="S28" s="11">
        <f t="shared" si="17"/>
        <v>0.82516724706903688</v>
      </c>
      <c r="T28" s="11">
        <f t="shared" si="17"/>
        <v>0.80835433192968309</v>
      </c>
      <c r="U28" s="11">
        <f t="shared" si="17"/>
        <v>0.7700273622229008</v>
      </c>
      <c r="V28" s="11">
        <f t="shared" si="17"/>
        <v>0.7656648902134503</v>
      </c>
      <c r="W28" s="11">
        <f t="shared" si="17"/>
        <v>0.8239739873613432</v>
      </c>
    </row>
    <row r="29" spans="2:23" outlineLevel="1" x14ac:dyDescent="0.2">
      <c r="B29" s="4" t="s">
        <v>0</v>
      </c>
      <c r="C29" s="11">
        <f t="shared" ref="C29:W29" si="18">IFERROR(C16/C21,0)</f>
        <v>0</v>
      </c>
      <c r="D29" s="11">
        <f t="shared" si="18"/>
        <v>0</v>
      </c>
      <c r="E29" s="11">
        <f t="shared" si="18"/>
        <v>0</v>
      </c>
      <c r="F29" s="11">
        <f t="shared" si="18"/>
        <v>0</v>
      </c>
      <c r="G29" s="11">
        <f t="shared" si="18"/>
        <v>0</v>
      </c>
      <c r="H29" s="11">
        <f t="shared" si="18"/>
        <v>0</v>
      </c>
      <c r="I29" s="11">
        <f t="shared" si="18"/>
        <v>0</v>
      </c>
      <c r="J29" s="11">
        <f t="shared" si="18"/>
        <v>0</v>
      </c>
      <c r="K29" s="11">
        <f t="shared" si="18"/>
        <v>0</v>
      </c>
      <c r="L29" s="11">
        <f t="shared" si="18"/>
        <v>0</v>
      </c>
      <c r="M29" s="11">
        <f t="shared" si="18"/>
        <v>2.651024562394879E-2</v>
      </c>
      <c r="N29" s="11">
        <f t="shared" si="18"/>
        <v>3.0848000245246365E-2</v>
      </c>
      <c r="O29" s="11">
        <f t="shared" si="18"/>
        <v>2.9454760580778318E-2</v>
      </c>
      <c r="P29" s="11">
        <f t="shared" si="18"/>
        <v>2.6571327070392878E-2</v>
      </c>
      <c r="Q29" s="11">
        <f t="shared" si="18"/>
        <v>2.7779972849940684E-2</v>
      </c>
      <c r="R29" s="11">
        <f t="shared" si="18"/>
        <v>0</v>
      </c>
      <c r="S29" s="11">
        <f t="shared" si="18"/>
        <v>0</v>
      </c>
      <c r="T29" s="11">
        <f t="shared" si="18"/>
        <v>0</v>
      </c>
      <c r="U29" s="11">
        <f t="shared" si="18"/>
        <v>0</v>
      </c>
      <c r="V29" s="11">
        <f t="shared" si="18"/>
        <v>0</v>
      </c>
      <c r="W29" s="11">
        <f t="shared" si="18"/>
        <v>0</v>
      </c>
    </row>
    <row r="30" spans="2:23" outlineLevel="1" x14ac:dyDescent="0.2">
      <c r="B30" s="4" t="s">
        <v>22</v>
      </c>
      <c r="C30" s="11">
        <f t="shared" ref="C30:W30" si="19">IFERROR(C17/C21,0)</f>
        <v>2.8303495439097981E-3</v>
      </c>
      <c r="D30" s="11">
        <f t="shared" si="19"/>
        <v>2.8941399521037652E-3</v>
      </c>
      <c r="E30" s="11">
        <f t="shared" si="19"/>
        <v>3.5156066914851639E-3</v>
      </c>
      <c r="F30" s="11">
        <f t="shared" si="19"/>
        <v>3.7190708907471402E-3</v>
      </c>
      <c r="G30" s="11">
        <f t="shared" si="19"/>
        <v>3.3571245794860346E-3</v>
      </c>
      <c r="H30" s="11">
        <f t="shared" si="19"/>
        <v>3.5831536188029932E-3</v>
      </c>
      <c r="I30" s="11">
        <f t="shared" si="19"/>
        <v>3.1989243840079909E-3</v>
      </c>
      <c r="J30" s="11">
        <f t="shared" si="19"/>
        <v>3.6531778896380525E-3</v>
      </c>
      <c r="K30" s="11">
        <f t="shared" si="19"/>
        <v>4.4485043279520438E-3</v>
      </c>
      <c r="L30" s="11">
        <f t="shared" si="19"/>
        <v>5.0502565566296984E-3</v>
      </c>
      <c r="M30" s="11">
        <f t="shared" si="19"/>
        <v>5.6491725300819983E-3</v>
      </c>
      <c r="N30" s="11">
        <f t="shared" si="19"/>
        <v>5.6230893868413571E-3</v>
      </c>
      <c r="O30" s="11">
        <f t="shared" si="19"/>
        <v>6.0756770939998338E-3</v>
      </c>
      <c r="P30" s="11">
        <f t="shared" si="19"/>
        <v>5.5987438077782408E-3</v>
      </c>
      <c r="Q30" s="11">
        <f t="shared" si="19"/>
        <v>6.0361928503842675E-3</v>
      </c>
      <c r="R30" s="11">
        <f t="shared" si="19"/>
        <v>5.3345918059939171E-3</v>
      </c>
      <c r="S30" s="11">
        <f t="shared" si="19"/>
        <v>5.0152492027007575E-3</v>
      </c>
      <c r="T30" s="11">
        <f t="shared" si="19"/>
        <v>5.0176499954115179E-3</v>
      </c>
      <c r="U30" s="11">
        <f t="shared" si="19"/>
        <v>4.7464871065410249E-3</v>
      </c>
      <c r="V30" s="11">
        <f t="shared" si="19"/>
        <v>4.8954516966604328E-3</v>
      </c>
      <c r="W30" s="11">
        <f t="shared" si="19"/>
        <v>5.4919006404794465E-3</v>
      </c>
    </row>
    <row r="31" spans="2:23" outlineLevel="1" x14ac:dyDescent="0.2">
      <c r="B31" s="4" t="s">
        <v>23</v>
      </c>
      <c r="C31" s="11">
        <f t="shared" ref="C31:W31" si="20">IFERROR(C18/C21,0)</f>
        <v>3.5985157556206945E-3</v>
      </c>
      <c r="D31" s="11">
        <f t="shared" si="20"/>
        <v>1.6966130191817142E-3</v>
      </c>
      <c r="E31" s="11">
        <f t="shared" si="20"/>
        <v>9.3843712003517231E-4</v>
      </c>
      <c r="F31" s="11">
        <f t="shared" si="20"/>
        <v>9.3726831155413134E-4</v>
      </c>
      <c r="G31" s="11">
        <f t="shared" si="20"/>
        <v>8.9073228757159944E-4</v>
      </c>
      <c r="H31" s="11">
        <f t="shared" si="20"/>
        <v>9.0736474716149643E-4</v>
      </c>
      <c r="I31" s="11">
        <f t="shared" si="20"/>
        <v>1.063242492134656E-3</v>
      </c>
      <c r="J31" s="11">
        <f t="shared" si="20"/>
        <v>1.0050645753492144E-3</v>
      </c>
      <c r="K31" s="11">
        <f t="shared" si="20"/>
        <v>1.0162029321995197E-3</v>
      </c>
      <c r="L31" s="11">
        <f t="shared" si="20"/>
        <v>1.683668617618239E-3</v>
      </c>
      <c r="M31" s="11">
        <f t="shared" si="20"/>
        <v>2.1730848599341391E-3</v>
      </c>
      <c r="N31" s="11">
        <f t="shared" si="20"/>
        <v>2.918138243459521E-3</v>
      </c>
      <c r="O31" s="11">
        <f t="shared" si="20"/>
        <v>3.5709506250610088E-3</v>
      </c>
      <c r="P31" s="11">
        <f t="shared" si="20"/>
        <v>2.5930256092910713E-3</v>
      </c>
      <c r="Q31" s="11">
        <f t="shared" si="20"/>
        <v>2.5165403278007534E-3</v>
      </c>
      <c r="R31" s="11">
        <f t="shared" si="20"/>
        <v>2.8975057365674896E-3</v>
      </c>
      <c r="S31" s="11">
        <f t="shared" si="20"/>
        <v>2.7938043058549607E-3</v>
      </c>
      <c r="T31" s="11">
        <f t="shared" si="20"/>
        <v>3.389982283514142E-3</v>
      </c>
      <c r="U31" s="11">
        <f t="shared" si="20"/>
        <v>3.0411918626946665E-3</v>
      </c>
      <c r="V31" s="11">
        <f t="shared" si="20"/>
        <v>3.3320744292812338E-3</v>
      </c>
      <c r="W31" s="11">
        <f t="shared" si="20"/>
        <v>4.4588214679443265E-3</v>
      </c>
    </row>
    <row r="32" spans="2:23" outlineLevel="1" x14ac:dyDescent="0.2">
      <c r="B32" s="4" t="s">
        <v>17</v>
      </c>
      <c r="C32" s="11">
        <f t="shared" ref="C32:W32" si="21">IFERROR(C19/C21,0)</f>
        <v>0</v>
      </c>
      <c r="D32" s="11">
        <f t="shared" si="21"/>
        <v>0</v>
      </c>
      <c r="E32" s="11">
        <f t="shared" si="21"/>
        <v>0</v>
      </c>
      <c r="F32" s="11">
        <f t="shared" si="21"/>
        <v>0</v>
      </c>
      <c r="G32" s="11">
        <f t="shared" si="21"/>
        <v>0</v>
      </c>
      <c r="H32" s="11">
        <f t="shared" si="21"/>
        <v>0</v>
      </c>
      <c r="I32" s="11">
        <f t="shared" si="21"/>
        <v>0</v>
      </c>
      <c r="J32" s="11">
        <f t="shared" si="21"/>
        <v>0</v>
      </c>
      <c r="K32" s="11">
        <f t="shared" si="21"/>
        <v>0</v>
      </c>
      <c r="L32" s="11">
        <f t="shared" si="21"/>
        <v>0</v>
      </c>
      <c r="M32" s="11">
        <f t="shared" si="21"/>
        <v>0</v>
      </c>
      <c r="N32" s="11">
        <f t="shared" si="21"/>
        <v>0</v>
      </c>
      <c r="O32" s="11">
        <f t="shared" si="21"/>
        <v>0</v>
      </c>
      <c r="P32" s="11">
        <f t="shared" si="21"/>
        <v>0</v>
      </c>
      <c r="Q32" s="11">
        <f t="shared" si="21"/>
        <v>0</v>
      </c>
      <c r="R32" s="11">
        <f t="shared" si="21"/>
        <v>0</v>
      </c>
      <c r="S32" s="11">
        <f t="shared" si="21"/>
        <v>0</v>
      </c>
      <c r="T32" s="11">
        <f t="shared" si="21"/>
        <v>0</v>
      </c>
      <c r="U32" s="11">
        <f t="shared" si="21"/>
        <v>0</v>
      </c>
      <c r="V32" s="11">
        <f t="shared" si="21"/>
        <v>0</v>
      </c>
      <c r="W32" s="11">
        <f t="shared" si="21"/>
        <v>0</v>
      </c>
    </row>
    <row r="33" spans="1:28" outlineLevel="1" x14ac:dyDescent="0.2">
      <c r="B33" s="4" t="s">
        <v>1</v>
      </c>
      <c r="C33" s="11">
        <f t="shared" ref="C33:W33" si="22">IFERROR(C20/C21,0)</f>
        <v>1.677472743189851E-2</v>
      </c>
      <c r="D33" s="11">
        <f t="shared" si="22"/>
        <v>1.6920310947286958E-2</v>
      </c>
      <c r="E33" s="11">
        <f t="shared" si="22"/>
        <v>1.4972455079595791E-2</v>
      </c>
      <c r="F33" s="11">
        <f t="shared" si="22"/>
        <v>1.3292070380571796E-2</v>
      </c>
      <c r="G33" s="11">
        <f t="shared" si="22"/>
        <v>1.135150545813878E-2</v>
      </c>
      <c r="H33" s="11">
        <f t="shared" si="22"/>
        <v>9.4363445992618478E-3</v>
      </c>
      <c r="I33" s="11">
        <f t="shared" si="22"/>
        <v>1.149662490617249E-2</v>
      </c>
      <c r="J33" s="11">
        <f t="shared" si="22"/>
        <v>1.5197212913544316E-2</v>
      </c>
      <c r="K33" s="11">
        <f t="shared" si="22"/>
        <v>1.8776539751338129E-2</v>
      </c>
      <c r="L33" s="11">
        <f t="shared" si="22"/>
        <v>1.3315391045591209E-2</v>
      </c>
      <c r="M33" s="11">
        <f t="shared" si="22"/>
        <v>1.4050083274788008E-2</v>
      </c>
      <c r="N33" s="11">
        <f t="shared" si="22"/>
        <v>1.3843716652360323E-2</v>
      </c>
      <c r="O33" s="11">
        <f t="shared" si="22"/>
        <v>1.3113964036641746E-2</v>
      </c>
      <c r="P33" s="11">
        <f t="shared" si="22"/>
        <v>1.1386504465035219E-2</v>
      </c>
      <c r="Q33" s="11">
        <f t="shared" si="22"/>
        <v>9.6149779792691695E-3</v>
      </c>
      <c r="R33" s="11">
        <f t="shared" si="22"/>
        <v>9.9620190600030901E-3</v>
      </c>
      <c r="S33" s="11">
        <f t="shared" si="22"/>
        <v>7.8563507510366389E-3</v>
      </c>
      <c r="T33" s="11">
        <f t="shared" si="22"/>
        <v>8.3113684662184141E-3</v>
      </c>
      <c r="U33" s="11">
        <f t="shared" si="22"/>
        <v>1.2909269194453269E-2</v>
      </c>
      <c r="V33" s="11">
        <f t="shared" si="22"/>
        <v>1.2391494276980048E-2</v>
      </c>
      <c r="W33" s="11">
        <f t="shared" si="22"/>
        <v>1.1572593214830789E-2</v>
      </c>
    </row>
    <row r="34" spans="1:28" x14ac:dyDescent="0.2">
      <c r="B34" s="15"/>
      <c r="C34" s="10"/>
      <c r="D34" s="10"/>
      <c r="E34" s="10"/>
      <c r="F34" s="10"/>
      <c r="G34" s="10"/>
      <c r="H34" s="10"/>
      <c r="I34" s="10"/>
      <c r="J34" s="10"/>
      <c r="K34" s="10"/>
      <c r="L34" s="10"/>
      <c r="M34" s="10"/>
      <c r="N34" s="10"/>
      <c r="O34" s="10"/>
      <c r="P34" s="10"/>
      <c r="Q34" s="10"/>
      <c r="R34" s="10"/>
      <c r="S34" s="10"/>
      <c r="T34" s="10"/>
      <c r="U34" s="10"/>
      <c r="V34" s="10"/>
      <c r="W34" s="10"/>
    </row>
    <row r="36" spans="1:28" s="29" customFormat="1" x14ac:dyDescent="0.2">
      <c r="A36" s="28" t="s">
        <v>165</v>
      </c>
      <c r="C36" s="28"/>
      <c r="D36" s="28"/>
      <c r="E36" s="28"/>
      <c r="F36" s="28"/>
      <c r="G36" s="28"/>
      <c r="H36" s="28"/>
      <c r="I36" s="28"/>
      <c r="J36" s="28"/>
      <c r="K36" s="28"/>
      <c r="L36" s="28"/>
      <c r="M36" s="28"/>
      <c r="N36" s="28"/>
      <c r="O36" s="28"/>
      <c r="P36" s="28"/>
      <c r="Q36" s="28"/>
      <c r="R36" s="28"/>
      <c r="S36" s="28"/>
      <c r="T36" s="28"/>
      <c r="U36" s="28"/>
      <c r="V36" s="28"/>
      <c r="W36" s="28"/>
      <c r="X36" s="28"/>
      <c r="Y36" s="28"/>
      <c r="AA36" s="28"/>
      <c r="AB36" s="28"/>
    </row>
    <row r="37" spans="1:28" outlineLevel="1" x14ac:dyDescent="0.2">
      <c r="A37" s="6"/>
      <c r="B37" s="20" t="s">
        <v>88</v>
      </c>
      <c r="C37" s="5">
        <f>C72+C107+C142</f>
        <v>54544.073497958881</v>
      </c>
      <c r="D37" s="5">
        <f t="shared" ref="D37:W37" si="23">D72+D107+D142</f>
        <v>53304.725829374518</v>
      </c>
      <c r="E37" s="5">
        <f t="shared" si="23"/>
        <v>54118.107610856408</v>
      </c>
      <c r="F37" s="5">
        <f t="shared" si="23"/>
        <v>53534.285968644101</v>
      </c>
      <c r="G37" s="5">
        <f t="shared" si="23"/>
        <v>55919.037184341796</v>
      </c>
      <c r="H37" s="5">
        <f t="shared" si="23"/>
        <v>53336.700162880748</v>
      </c>
      <c r="I37" s="5">
        <f t="shared" si="23"/>
        <v>50067.321544345235</v>
      </c>
      <c r="J37" s="5">
        <f t="shared" si="23"/>
        <v>53356.906212795155</v>
      </c>
      <c r="K37" s="5">
        <f t="shared" si="23"/>
        <v>51206.910800423298</v>
      </c>
      <c r="L37" s="5">
        <f t="shared" si="23"/>
        <v>51447.615458754539</v>
      </c>
      <c r="M37" s="5">
        <f t="shared" si="23"/>
        <v>52290.523821214323</v>
      </c>
      <c r="N37" s="5">
        <f t="shared" si="23"/>
        <v>49030.67073925928</v>
      </c>
      <c r="O37" s="5">
        <f t="shared" si="23"/>
        <v>50910.265397429255</v>
      </c>
      <c r="P37" s="5">
        <f t="shared" si="23"/>
        <v>52469.840503555693</v>
      </c>
      <c r="Q37" s="5">
        <f t="shared" si="23"/>
        <v>53955.349095622958</v>
      </c>
      <c r="R37" s="5">
        <f t="shared" si="23"/>
        <v>56330.853634414714</v>
      </c>
      <c r="S37" s="5">
        <f t="shared" si="23"/>
        <v>62127.429743077024</v>
      </c>
      <c r="T37" s="5">
        <f t="shared" si="23"/>
        <v>62840.399429260317</v>
      </c>
      <c r="U37" s="5">
        <f t="shared" si="23"/>
        <v>64054.091569316537</v>
      </c>
      <c r="V37" s="5">
        <f t="shared" si="23"/>
        <v>63844.642713321969</v>
      </c>
      <c r="W37" s="5">
        <f t="shared" si="23"/>
        <v>57776.660072264458</v>
      </c>
      <c r="Z37" s="21"/>
    </row>
    <row r="38" spans="1:28" outlineLevel="1" x14ac:dyDescent="0.2">
      <c r="A38" s="6"/>
      <c r="B38" s="7" t="s">
        <v>89</v>
      </c>
      <c r="C38" s="5">
        <f>C73+C108</f>
        <v>130.40100000000001</v>
      </c>
      <c r="D38" s="5">
        <f t="shared" ref="D38:W41" si="24">D73+D108</f>
        <v>138.95099999999999</v>
      </c>
      <c r="E38" s="5">
        <f t="shared" si="24"/>
        <v>151.98400000000001</v>
      </c>
      <c r="F38" s="5">
        <f t="shared" si="24"/>
        <v>144.80799999999999</v>
      </c>
      <c r="G38" s="5">
        <f t="shared" si="24"/>
        <v>149.446</v>
      </c>
      <c r="H38" s="5">
        <f t="shared" si="24"/>
        <v>145.90700000000001</v>
      </c>
      <c r="I38" s="5">
        <f t="shared" si="24"/>
        <v>156.80599999999998</v>
      </c>
      <c r="J38" s="5">
        <f t="shared" si="24"/>
        <v>167.21799999999999</v>
      </c>
      <c r="K38" s="5">
        <f t="shared" si="24"/>
        <v>154.96699999999998</v>
      </c>
      <c r="L38" s="5">
        <f t="shared" si="24"/>
        <v>130.11700000000002</v>
      </c>
      <c r="M38" s="5">
        <f t="shared" si="24"/>
        <v>126.08199999999999</v>
      </c>
      <c r="N38" s="5">
        <f t="shared" si="24"/>
        <v>125.81399999999999</v>
      </c>
      <c r="O38" s="5">
        <f t="shared" si="24"/>
        <v>133.178</v>
      </c>
      <c r="P38" s="5">
        <f t="shared" si="24"/>
        <v>143.56399999999999</v>
      </c>
      <c r="Q38" s="5">
        <f t="shared" si="24"/>
        <v>148.78</v>
      </c>
      <c r="R38" s="5">
        <f t="shared" si="24"/>
        <v>152.89400000000001</v>
      </c>
      <c r="S38" s="5">
        <f t="shared" si="24"/>
        <v>163.803</v>
      </c>
      <c r="T38" s="5">
        <f t="shared" si="24"/>
        <v>177.245</v>
      </c>
      <c r="U38" s="5">
        <f t="shared" si="24"/>
        <v>163.80000000000001</v>
      </c>
      <c r="V38" s="5">
        <f t="shared" si="24"/>
        <v>160.08699999999999</v>
      </c>
      <c r="W38" s="5">
        <f t="shared" si="24"/>
        <v>128.75900000000001</v>
      </c>
      <c r="Z38" s="21"/>
    </row>
    <row r="39" spans="1:28" outlineLevel="1" x14ac:dyDescent="0.2">
      <c r="A39" s="6"/>
      <c r="B39" s="7" t="s">
        <v>25</v>
      </c>
      <c r="C39" s="5">
        <f>C74+C109</f>
        <v>1810.1979999999999</v>
      </c>
      <c r="D39" s="5">
        <f t="shared" si="24"/>
        <v>1922.9569999999999</v>
      </c>
      <c r="E39" s="5">
        <f t="shared" si="24"/>
        <v>1936.5610000000001</v>
      </c>
      <c r="F39" s="5">
        <f t="shared" si="24"/>
        <v>1971.15</v>
      </c>
      <c r="G39" s="5">
        <f t="shared" si="24"/>
        <v>2006.232</v>
      </c>
      <c r="H39" s="5">
        <f t="shared" si="24"/>
        <v>1985.6260000000002</v>
      </c>
      <c r="I39" s="5">
        <f t="shared" si="24"/>
        <v>2067.355</v>
      </c>
      <c r="J39" s="5">
        <f t="shared" si="24"/>
        <v>2209.7849999999999</v>
      </c>
      <c r="K39" s="5">
        <f t="shared" si="24"/>
        <v>2414.3940000000002</v>
      </c>
      <c r="L39" s="5">
        <f t="shared" si="24"/>
        <v>2464.0439999999999</v>
      </c>
      <c r="M39" s="5">
        <f t="shared" si="24"/>
        <v>2467.0080000000003</v>
      </c>
      <c r="N39" s="5">
        <f t="shared" si="24"/>
        <v>2479.2420000000002</v>
      </c>
      <c r="O39" s="5">
        <f t="shared" si="24"/>
        <v>2461.2110000000002</v>
      </c>
      <c r="P39" s="5">
        <f t="shared" si="24"/>
        <v>2590.241</v>
      </c>
      <c r="Q39" s="5">
        <f t="shared" si="24"/>
        <v>2666.9490000000001</v>
      </c>
      <c r="R39" s="5">
        <f t="shared" si="24"/>
        <v>2792.5789999999997</v>
      </c>
      <c r="S39" s="5">
        <f t="shared" si="24"/>
        <v>2911.1529999999998</v>
      </c>
      <c r="T39" s="5">
        <f t="shared" si="24"/>
        <v>2979.049</v>
      </c>
      <c r="U39" s="5">
        <f t="shared" si="24"/>
        <v>2979.6490000000003</v>
      </c>
      <c r="V39" s="5">
        <f t="shared" si="24"/>
        <v>3090.855</v>
      </c>
      <c r="W39" s="5">
        <f t="shared" si="24"/>
        <v>3049.5479999999998</v>
      </c>
    </row>
    <row r="40" spans="1:28" outlineLevel="1" x14ac:dyDescent="0.2">
      <c r="A40" s="6"/>
      <c r="B40" s="7" t="s">
        <v>30</v>
      </c>
      <c r="C40" s="5">
        <f>C41*1000/C39</f>
        <v>18433.963897237754</v>
      </c>
      <c r="D40" s="5">
        <f t="shared" ref="D40:W40" si="25">D41*1000/D39</f>
        <v>16980.745531467655</v>
      </c>
      <c r="E40" s="5">
        <f t="shared" si="25"/>
        <v>17105.667290419053</v>
      </c>
      <c r="F40" s="5">
        <f t="shared" si="25"/>
        <v>16609.615423724877</v>
      </c>
      <c r="G40" s="5">
        <f t="shared" si="25"/>
        <v>17030.714226403921</v>
      </c>
      <c r="H40" s="5">
        <f t="shared" si="25"/>
        <v>16394.548550828982</v>
      </c>
      <c r="I40" s="5">
        <f t="shared" si="25"/>
        <v>14784.853587308931</v>
      </c>
      <c r="J40" s="5">
        <f t="shared" si="25"/>
        <v>14733.343724443048</v>
      </c>
      <c r="K40" s="5">
        <f t="shared" si="25"/>
        <v>12932.066180607062</v>
      </c>
      <c r="L40" s="5">
        <f t="shared" si="25"/>
        <v>12730.198494703352</v>
      </c>
      <c r="M40" s="5">
        <f t="shared" si="25"/>
        <v>12907.834792066336</v>
      </c>
      <c r="N40" s="5">
        <f t="shared" si="25"/>
        <v>12032.640434728437</v>
      </c>
      <c r="O40" s="5">
        <f t="shared" si="25"/>
        <v>12576.836470430791</v>
      </c>
      <c r="P40" s="5">
        <f t="shared" si="25"/>
        <v>12305.486609091311</v>
      </c>
      <c r="Q40" s="5">
        <f t="shared" si="25"/>
        <v>12277.17566324821</v>
      </c>
      <c r="R40" s="5">
        <f t="shared" si="25"/>
        <v>12226.946714558429</v>
      </c>
      <c r="S40" s="5">
        <f t="shared" si="25"/>
        <v>12920.365898675806</v>
      </c>
      <c r="T40" s="5">
        <f t="shared" si="25"/>
        <v>12749.557596587219</v>
      </c>
      <c r="U40" s="5">
        <f t="shared" si="25"/>
        <v>12974.800207498572</v>
      </c>
      <c r="V40" s="5">
        <f t="shared" si="25"/>
        <v>12453.609838185235</v>
      </c>
      <c r="W40" s="5">
        <f t="shared" si="25"/>
        <v>11399.952667956795</v>
      </c>
    </row>
    <row r="41" spans="1:28" outlineLevel="1" x14ac:dyDescent="0.2">
      <c r="A41" s="6"/>
      <c r="B41" s="7" t="s">
        <v>31</v>
      </c>
      <c r="C41" s="5">
        <f>C76+C111</f>
        <v>33369.124578851988</v>
      </c>
      <c r="D41" s="5">
        <f t="shared" si="24"/>
        <v>32653.243484954444</v>
      </c>
      <c r="E41" s="5">
        <f t="shared" si="24"/>
        <v>33126.168153601211</v>
      </c>
      <c r="F41" s="5">
        <f t="shared" si="24"/>
        <v>32740.043442475297</v>
      </c>
      <c r="G41" s="5">
        <f t="shared" si="24"/>
        <v>34167.563863866788</v>
      </c>
      <c r="H41" s="5">
        <f t="shared" si="24"/>
        <v>32553.441860788353</v>
      </c>
      <c r="I41" s="5">
        <f t="shared" si="24"/>
        <v>30565.540987991059</v>
      </c>
      <c r="J41" s="5">
        <f t="shared" si="24"/>
        <v>32557.521962118379</v>
      </c>
      <c r="K41" s="5">
        <f t="shared" si="24"/>
        <v>31223.102994060609</v>
      </c>
      <c r="L41" s="5">
        <f t="shared" si="24"/>
        <v>31367.769219682828</v>
      </c>
      <c r="M41" s="5">
        <f t="shared" si="24"/>
        <v>31843.731694705992</v>
      </c>
      <c r="N41" s="5">
        <f t="shared" si="24"/>
        <v>29831.827536677003</v>
      </c>
      <c r="O41" s="5">
        <f t="shared" si="24"/>
        <v>30954.248266225441</v>
      </c>
      <c r="P41" s="5">
        <f t="shared" si="24"/>
        <v>31874.175939819288</v>
      </c>
      <c r="Q41" s="5">
        <f t="shared" si="24"/>
        <v>32742.601357924152</v>
      </c>
      <c r="R41" s="5">
        <f t="shared" si="24"/>
        <v>34144.714629194867</v>
      </c>
      <c r="S41" s="5">
        <f t="shared" si="24"/>
        <v>37613.161947027766</v>
      </c>
      <c r="T41" s="5">
        <f t="shared" si="24"/>
        <v>37981.556808555557</v>
      </c>
      <c r="U41" s="5">
        <f t="shared" si="24"/>
        <v>38660.350463472918</v>
      </c>
      <c r="V41" s="5">
        <f t="shared" si="24"/>
        <v>38492.302236404023</v>
      </c>
      <c r="W41" s="5">
        <f t="shared" si="24"/>
        <v>34764.702858662306</v>
      </c>
    </row>
    <row r="42" spans="1:28" outlineLevel="1" x14ac:dyDescent="0.2">
      <c r="A42" s="6"/>
      <c r="B42" s="7" t="s">
        <v>140</v>
      </c>
      <c r="C42" s="14"/>
      <c r="D42" s="14"/>
      <c r="E42" s="14"/>
      <c r="F42" s="14"/>
      <c r="G42" s="14"/>
      <c r="H42" s="14"/>
      <c r="I42" s="14"/>
      <c r="J42" s="14"/>
      <c r="K42" s="14"/>
      <c r="L42" s="14"/>
      <c r="M42" s="14"/>
      <c r="N42" s="14"/>
      <c r="O42" s="14"/>
      <c r="P42" s="14"/>
      <c r="Q42" s="14"/>
      <c r="R42" s="14"/>
      <c r="S42" s="14"/>
      <c r="T42" s="14"/>
      <c r="U42" s="14"/>
      <c r="V42" s="14"/>
      <c r="W42" s="14"/>
    </row>
    <row r="43" spans="1:28" outlineLevel="1" x14ac:dyDescent="0.2">
      <c r="A43" s="6"/>
      <c r="B43" s="7" t="s">
        <v>90</v>
      </c>
      <c r="C43" s="5"/>
      <c r="D43" s="5"/>
      <c r="E43" s="5"/>
      <c r="F43" s="5"/>
      <c r="G43" s="5"/>
      <c r="H43" s="5"/>
      <c r="I43" s="5"/>
      <c r="J43" s="5"/>
      <c r="K43" s="5"/>
      <c r="L43" s="5"/>
      <c r="M43" s="5"/>
      <c r="N43" s="5"/>
      <c r="O43" s="5"/>
      <c r="P43" s="5"/>
      <c r="Q43" s="5"/>
      <c r="R43" s="5"/>
      <c r="S43" s="5"/>
      <c r="T43" s="5"/>
      <c r="U43" s="5"/>
      <c r="V43" s="5"/>
      <c r="W43" s="5"/>
    </row>
    <row r="44" spans="1:28" outlineLevel="1" x14ac:dyDescent="0.2"/>
    <row r="45" spans="1:28" outlineLevel="1" x14ac:dyDescent="0.2">
      <c r="B45" s="8" t="s">
        <v>14</v>
      </c>
      <c r="C45" s="13"/>
    </row>
    <row r="46" spans="1:28" outlineLevel="1" x14ac:dyDescent="0.2">
      <c r="B46" s="4" t="s">
        <v>18</v>
      </c>
      <c r="C46" s="5">
        <f t="shared" ref="C46:W55" si="26">C81+C116</f>
        <v>0</v>
      </c>
      <c r="D46" s="5">
        <f t="shared" si="26"/>
        <v>0</v>
      </c>
      <c r="E46" s="5">
        <f t="shared" si="26"/>
        <v>0</v>
      </c>
      <c r="F46" s="5">
        <f t="shared" si="26"/>
        <v>0</v>
      </c>
      <c r="G46" s="5">
        <f t="shared" si="26"/>
        <v>0</v>
      </c>
      <c r="H46" s="5">
        <f t="shared" si="26"/>
        <v>0</v>
      </c>
      <c r="I46" s="5">
        <f t="shared" si="26"/>
        <v>0</v>
      </c>
      <c r="J46" s="5">
        <f t="shared" si="26"/>
        <v>0</v>
      </c>
      <c r="K46" s="5">
        <f t="shared" si="26"/>
        <v>0</v>
      </c>
      <c r="L46" s="5">
        <f t="shared" si="26"/>
        <v>0</v>
      </c>
      <c r="M46" s="5">
        <f t="shared" si="26"/>
        <v>0</v>
      </c>
      <c r="N46" s="5">
        <f t="shared" si="26"/>
        <v>0</v>
      </c>
      <c r="O46" s="5">
        <f t="shared" si="26"/>
        <v>0</v>
      </c>
      <c r="P46" s="5">
        <f t="shared" si="26"/>
        <v>0</v>
      </c>
      <c r="Q46" s="5">
        <f t="shared" si="26"/>
        <v>0</v>
      </c>
      <c r="R46" s="5">
        <f t="shared" si="26"/>
        <v>0</v>
      </c>
      <c r="S46" s="5">
        <f t="shared" si="26"/>
        <v>0</v>
      </c>
      <c r="T46" s="5">
        <f t="shared" si="26"/>
        <v>0</v>
      </c>
      <c r="U46" s="5">
        <f t="shared" si="26"/>
        <v>0</v>
      </c>
      <c r="V46" s="5">
        <f t="shared" si="26"/>
        <v>0</v>
      </c>
      <c r="W46" s="5">
        <f t="shared" si="26"/>
        <v>0</v>
      </c>
    </row>
    <row r="47" spans="1:28" outlineLevel="1" x14ac:dyDescent="0.2">
      <c r="B47" s="4" t="s">
        <v>19</v>
      </c>
      <c r="C47" s="5">
        <f t="shared" si="26"/>
        <v>0</v>
      </c>
      <c r="D47" s="5">
        <f t="shared" si="26"/>
        <v>0</v>
      </c>
      <c r="E47" s="5">
        <f t="shared" si="26"/>
        <v>0</v>
      </c>
      <c r="F47" s="5">
        <f t="shared" si="26"/>
        <v>0</v>
      </c>
      <c r="G47" s="5">
        <f t="shared" si="26"/>
        <v>0</v>
      </c>
      <c r="H47" s="5">
        <f t="shared" si="26"/>
        <v>0</v>
      </c>
      <c r="I47" s="5">
        <f t="shared" si="26"/>
        <v>0</v>
      </c>
      <c r="J47" s="5">
        <f t="shared" si="26"/>
        <v>0</v>
      </c>
      <c r="K47" s="5">
        <f t="shared" si="26"/>
        <v>0</v>
      </c>
      <c r="L47" s="5">
        <f t="shared" si="26"/>
        <v>0</v>
      </c>
      <c r="M47" s="5">
        <f t="shared" si="26"/>
        <v>0</v>
      </c>
      <c r="N47" s="5">
        <f t="shared" si="26"/>
        <v>0</v>
      </c>
      <c r="O47" s="5">
        <f t="shared" si="26"/>
        <v>0</v>
      </c>
      <c r="P47" s="5">
        <f t="shared" si="26"/>
        <v>0</v>
      </c>
      <c r="Q47" s="5">
        <f t="shared" si="26"/>
        <v>0</v>
      </c>
      <c r="R47" s="5">
        <f t="shared" si="26"/>
        <v>0</v>
      </c>
      <c r="S47" s="5">
        <f t="shared" si="26"/>
        <v>0</v>
      </c>
      <c r="T47" s="5">
        <f t="shared" si="26"/>
        <v>0</v>
      </c>
      <c r="U47" s="5">
        <f t="shared" si="26"/>
        <v>0</v>
      </c>
      <c r="V47" s="5">
        <f t="shared" si="26"/>
        <v>0</v>
      </c>
      <c r="W47" s="5">
        <f t="shared" si="26"/>
        <v>0</v>
      </c>
    </row>
    <row r="48" spans="1:28" outlineLevel="1" x14ac:dyDescent="0.2">
      <c r="B48" s="4" t="s">
        <v>16</v>
      </c>
      <c r="C48" s="5">
        <f t="shared" si="26"/>
        <v>3128.2560000000003</v>
      </c>
      <c r="D48" s="5">
        <f t="shared" si="26"/>
        <v>3842.6459999999997</v>
      </c>
      <c r="E48" s="5">
        <f t="shared" si="26"/>
        <v>4008.7830000000004</v>
      </c>
      <c r="F48" s="5">
        <f t="shared" si="26"/>
        <v>3911.27</v>
      </c>
      <c r="G48" s="5">
        <f t="shared" si="26"/>
        <v>3349.3599999999997</v>
      </c>
      <c r="H48" s="5">
        <f t="shared" si="26"/>
        <v>3298.1489999999999</v>
      </c>
      <c r="I48" s="5">
        <f t="shared" si="26"/>
        <v>1581.567</v>
      </c>
      <c r="J48" s="5">
        <f t="shared" si="26"/>
        <v>1849.5650000000001</v>
      </c>
      <c r="K48" s="5">
        <f t="shared" si="26"/>
        <v>1889.232</v>
      </c>
      <c r="L48" s="5">
        <f t="shared" si="26"/>
        <v>1587.1109999999999</v>
      </c>
      <c r="M48" s="5">
        <f t="shared" si="26"/>
        <v>1673.174</v>
      </c>
      <c r="N48" s="5">
        <f t="shared" si="26"/>
        <v>1649.1100000000001</v>
      </c>
      <c r="O48" s="5">
        <f t="shared" si="26"/>
        <v>1795.422</v>
      </c>
      <c r="P48" s="5">
        <f t="shared" si="26"/>
        <v>2097.4520000000002</v>
      </c>
      <c r="Q48" s="5">
        <f t="shared" si="26"/>
        <v>2229.5749999999998</v>
      </c>
      <c r="R48" s="5">
        <f t="shared" si="26"/>
        <v>2396.9429999999998</v>
      </c>
      <c r="S48" s="5">
        <f t="shared" si="26"/>
        <v>2638.5889999999999</v>
      </c>
      <c r="T48" s="5">
        <f t="shared" si="26"/>
        <v>2793.23</v>
      </c>
      <c r="U48" s="5">
        <f t="shared" si="26"/>
        <v>3060.373</v>
      </c>
      <c r="V48" s="5">
        <f t="shared" si="26"/>
        <v>3018.1860000000001</v>
      </c>
      <c r="W48" s="5">
        <f t="shared" si="26"/>
        <v>2998.0610000000001</v>
      </c>
    </row>
    <row r="49" spans="2:23" outlineLevel="1" x14ac:dyDescent="0.2">
      <c r="B49" s="4" t="s">
        <v>21</v>
      </c>
      <c r="C49" s="5">
        <f t="shared" si="26"/>
        <v>0</v>
      </c>
      <c r="D49" s="5">
        <f t="shared" si="26"/>
        <v>0</v>
      </c>
      <c r="E49" s="5">
        <f t="shared" si="26"/>
        <v>0</v>
      </c>
      <c r="F49" s="5">
        <f t="shared" si="26"/>
        <v>0</v>
      </c>
      <c r="G49" s="5">
        <f t="shared" si="26"/>
        <v>0</v>
      </c>
      <c r="H49" s="5">
        <f t="shared" si="26"/>
        <v>0</v>
      </c>
      <c r="I49" s="5">
        <f t="shared" si="26"/>
        <v>0</v>
      </c>
      <c r="J49" s="5">
        <f t="shared" si="26"/>
        <v>0</v>
      </c>
      <c r="K49" s="5">
        <f t="shared" si="26"/>
        <v>0</v>
      </c>
      <c r="L49" s="5">
        <f t="shared" si="26"/>
        <v>0</v>
      </c>
      <c r="M49" s="5">
        <f t="shared" si="26"/>
        <v>0</v>
      </c>
      <c r="N49" s="5">
        <f t="shared" si="26"/>
        <v>0</v>
      </c>
      <c r="O49" s="5">
        <f t="shared" si="26"/>
        <v>0</v>
      </c>
      <c r="P49" s="5">
        <f t="shared" si="26"/>
        <v>0</v>
      </c>
      <c r="Q49" s="5">
        <f t="shared" si="26"/>
        <v>0</v>
      </c>
      <c r="R49" s="5">
        <f t="shared" si="26"/>
        <v>0</v>
      </c>
      <c r="S49" s="5">
        <f t="shared" si="26"/>
        <v>0</v>
      </c>
      <c r="T49" s="5">
        <f t="shared" si="26"/>
        <v>0</v>
      </c>
      <c r="U49" s="5">
        <f t="shared" si="26"/>
        <v>0</v>
      </c>
      <c r="V49" s="5">
        <f t="shared" si="26"/>
        <v>0</v>
      </c>
      <c r="W49" s="5">
        <f t="shared" si="26"/>
        <v>0</v>
      </c>
    </row>
    <row r="50" spans="2:23" outlineLevel="1" x14ac:dyDescent="0.2">
      <c r="B50" s="4" t="s">
        <v>20</v>
      </c>
      <c r="C50" s="5">
        <f t="shared" si="26"/>
        <v>115710.15300000001</v>
      </c>
      <c r="D50" s="5">
        <f t="shared" si="26"/>
        <v>111848.916</v>
      </c>
      <c r="E50" s="5">
        <f t="shared" si="26"/>
        <v>112979.23999999999</v>
      </c>
      <c r="F50" s="5">
        <f t="shared" si="26"/>
        <v>111420.51199999999</v>
      </c>
      <c r="G50" s="5">
        <f t="shared" si="26"/>
        <v>116574.569</v>
      </c>
      <c r="H50" s="5">
        <f t="shared" si="26"/>
        <v>110452.163</v>
      </c>
      <c r="I50" s="5">
        <f t="shared" si="26"/>
        <v>103322.77000000002</v>
      </c>
      <c r="J50" s="5">
        <f t="shared" si="26"/>
        <v>108871.80500000001</v>
      </c>
      <c r="K50" s="5">
        <f t="shared" si="26"/>
        <v>103787.96400000001</v>
      </c>
      <c r="L50" s="5">
        <f t="shared" si="26"/>
        <v>104795.757</v>
      </c>
      <c r="M50" s="5">
        <f t="shared" si="26"/>
        <v>101974.557</v>
      </c>
      <c r="N50" s="5">
        <f t="shared" si="26"/>
        <v>94586.962</v>
      </c>
      <c r="O50" s="5">
        <f t="shared" si="26"/>
        <v>97491.01</v>
      </c>
      <c r="P50" s="5">
        <f t="shared" si="26"/>
        <v>100357.698</v>
      </c>
      <c r="Q50" s="5">
        <f t="shared" si="26"/>
        <v>103006.567</v>
      </c>
      <c r="R50" s="5">
        <f t="shared" si="26"/>
        <v>110845.80499999999</v>
      </c>
      <c r="S50" s="5">
        <f t="shared" si="26"/>
        <v>122053.22600000001</v>
      </c>
      <c r="T50" s="5">
        <f t="shared" si="26"/>
        <v>122537.02499999999</v>
      </c>
      <c r="U50" s="5">
        <f t="shared" si="26"/>
        <v>123559.69899999999</v>
      </c>
      <c r="V50" s="5">
        <f t="shared" si="26"/>
        <v>121588.83100000001</v>
      </c>
      <c r="W50" s="5">
        <f t="shared" si="26"/>
        <v>109269.00599999999</v>
      </c>
    </row>
    <row r="51" spans="2:23" outlineLevel="1" x14ac:dyDescent="0.2">
      <c r="B51" s="4" t="s">
        <v>0</v>
      </c>
      <c r="C51" s="5">
        <f t="shared" si="26"/>
        <v>0</v>
      </c>
      <c r="D51" s="5">
        <f t="shared" si="26"/>
        <v>0</v>
      </c>
      <c r="E51" s="5">
        <f t="shared" si="26"/>
        <v>0</v>
      </c>
      <c r="F51" s="5">
        <f t="shared" si="26"/>
        <v>0</v>
      </c>
      <c r="G51" s="5">
        <f t="shared" si="26"/>
        <v>0</v>
      </c>
      <c r="H51" s="5">
        <f t="shared" si="26"/>
        <v>0</v>
      </c>
      <c r="I51" s="5">
        <f t="shared" si="26"/>
        <v>0</v>
      </c>
      <c r="J51" s="5">
        <f t="shared" si="26"/>
        <v>0</v>
      </c>
      <c r="K51" s="5">
        <f t="shared" si="26"/>
        <v>0</v>
      </c>
      <c r="L51" s="5">
        <f t="shared" si="26"/>
        <v>0</v>
      </c>
      <c r="M51" s="5">
        <f t="shared" si="26"/>
        <v>3629.701</v>
      </c>
      <c r="N51" s="5">
        <f t="shared" si="26"/>
        <v>4023.4169999999995</v>
      </c>
      <c r="O51" s="5">
        <f t="shared" si="26"/>
        <v>3859.942</v>
      </c>
      <c r="P51" s="5">
        <f t="shared" si="26"/>
        <v>3583.7150000000001</v>
      </c>
      <c r="Q51" s="5">
        <f t="shared" si="26"/>
        <v>3767.991</v>
      </c>
      <c r="R51" s="5">
        <f t="shared" si="26"/>
        <v>0</v>
      </c>
      <c r="S51" s="5">
        <f t="shared" si="26"/>
        <v>0</v>
      </c>
      <c r="T51" s="5">
        <f t="shared" si="26"/>
        <v>0</v>
      </c>
      <c r="U51" s="5">
        <f t="shared" si="26"/>
        <v>0</v>
      </c>
      <c r="V51" s="5">
        <f t="shared" si="26"/>
        <v>0</v>
      </c>
      <c r="W51" s="5">
        <f t="shared" si="26"/>
        <v>0</v>
      </c>
    </row>
    <row r="52" spans="2:23" outlineLevel="1" x14ac:dyDescent="0.2">
      <c r="B52" s="4" t="s">
        <v>22</v>
      </c>
      <c r="C52" s="5">
        <f t="shared" si="26"/>
        <v>0</v>
      </c>
      <c r="D52" s="5">
        <f t="shared" si="26"/>
        <v>0</v>
      </c>
      <c r="E52" s="5">
        <f t="shared" si="26"/>
        <v>0</v>
      </c>
      <c r="F52" s="5">
        <f t="shared" si="26"/>
        <v>0</v>
      </c>
      <c r="G52" s="5">
        <f t="shared" si="26"/>
        <v>0</v>
      </c>
      <c r="H52" s="5">
        <f t="shared" si="26"/>
        <v>0</v>
      </c>
      <c r="I52" s="5">
        <f t="shared" si="26"/>
        <v>0</v>
      </c>
      <c r="J52" s="5">
        <f t="shared" si="26"/>
        <v>0</v>
      </c>
      <c r="K52" s="5">
        <f t="shared" si="26"/>
        <v>0</v>
      </c>
      <c r="L52" s="5">
        <f t="shared" si="26"/>
        <v>0</v>
      </c>
      <c r="M52" s="5">
        <f t="shared" si="26"/>
        <v>0</v>
      </c>
      <c r="N52" s="5">
        <f t="shared" si="26"/>
        <v>0</v>
      </c>
      <c r="O52" s="5">
        <f t="shared" si="26"/>
        <v>0</v>
      </c>
      <c r="P52" s="5">
        <f t="shared" si="26"/>
        <v>0</v>
      </c>
      <c r="Q52" s="5">
        <f t="shared" si="26"/>
        <v>0</v>
      </c>
      <c r="R52" s="5">
        <f t="shared" si="26"/>
        <v>0</v>
      </c>
      <c r="S52" s="5">
        <f t="shared" si="26"/>
        <v>0</v>
      </c>
      <c r="T52" s="5">
        <f t="shared" si="26"/>
        <v>0</v>
      </c>
      <c r="U52" s="5">
        <f t="shared" si="26"/>
        <v>0</v>
      </c>
      <c r="V52" s="5">
        <f t="shared" si="26"/>
        <v>0</v>
      </c>
      <c r="W52" s="5">
        <f t="shared" si="26"/>
        <v>0</v>
      </c>
    </row>
    <row r="53" spans="2:23" outlineLevel="1" x14ac:dyDescent="0.2">
      <c r="B53" s="4" t="s">
        <v>23</v>
      </c>
      <c r="C53" s="5">
        <f t="shared" si="26"/>
        <v>206.57300000000001</v>
      </c>
      <c r="D53" s="5">
        <f t="shared" si="26"/>
        <v>119.423</v>
      </c>
      <c r="E53" s="5">
        <f t="shared" si="26"/>
        <v>68.930999999999997</v>
      </c>
      <c r="F53" s="5">
        <f t="shared" si="26"/>
        <v>70.507000000000005</v>
      </c>
      <c r="G53" s="5">
        <f t="shared" si="26"/>
        <v>70.766000000000005</v>
      </c>
      <c r="H53" s="5">
        <f t="shared" si="26"/>
        <v>73.605000000000004</v>
      </c>
      <c r="I53" s="5">
        <f t="shared" si="26"/>
        <v>90.022000000000006</v>
      </c>
      <c r="J53" s="5">
        <f t="shared" si="26"/>
        <v>81.639999999999986</v>
      </c>
      <c r="K53" s="5">
        <f t="shared" si="26"/>
        <v>83.691999999999993</v>
      </c>
      <c r="L53" s="5">
        <f t="shared" si="26"/>
        <v>117.253</v>
      </c>
      <c r="M53" s="5">
        <f t="shared" si="26"/>
        <v>172.422</v>
      </c>
      <c r="N53" s="5">
        <f t="shared" si="26"/>
        <v>279.084</v>
      </c>
      <c r="O53" s="5">
        <f t="shared" si="26"/>
        <v>244.774</v>
      </c>
      <c r="P53" s="5">
        <f t="shared" si="26"/>
        <v>156.459</v>
      </c>
      <c r="Q53" s="5">
        <f t="shared" si="26"/>
        <v>120.24399999999999</v>
      </c>
      <c r="R53" s="5">
        <f t="shared" si="26"/>
        <v>81.128999999999991</v>
      </c>
      <c r="S53" s="5">
        <f t="shared" si="26"/>
        <v>59.149000000000001</v>
      </c>
      <c r="T53" s="5">
        <f t="shared" si="26"/>
        <v>44.19</v>
      </c>
      <c r="U53" s="5">
        <f t="shared" si="26"/>
        <v>31.742000000000001</v>
      </c>
      <c r="V53" s="5">
        <f t="shared" si="26"/>
        <v>24.34</v>
      </c>
      <c r="W53" s="5">
        <f t="shared" si="26"/>
        <v>14.646000000000001</v>
      </c>
    </row>
    <row r="54" spans="2:23" outlineLevel="1" x14ac:dyDescent="0.2">
      <c r="B54" s="4" t="s">
        <v>17</v>
      </c>
      <c r="C54" s="5">
        <f t="shared" si="26"/>
        <v>0</v>
      </c>
      <c r="D54" s="5">
        <f t="shared" si="26"/>
        <v>0</v>
      </c>
      <c r="E54" s="5">
        <f t="shared" si="26"/>
        <v>0</v>
      </c>
      <c r="F54" s="5">
        <f t="shared" si="26"/>
        <v>0</v>
      </c>
      <c r="G54" s="5">
        <f t="shared" si="26"/>
        <v>0</v>
      </c>
      <c r="H54" s="5">
        <f t="shared" si="26"/>
        <v>0</v>
      </c>
      <c r="I54" s="5">
        <f t="shared" si="26"/>
        <v>0</v>
      </c>
      <c r="J54" s="5">
        <f t="shared" si="26"/>
        <v>0</v>
      </c>
      <c r="K54" s="5">
        <f t="shared" si="26"/>
        <v>0</v>
      </c>
      <c r="L54" s="5">
        <f t="shared" si="26"/>
        <v>0</v>
      </c>
      <c r="M54" s="5">
        <f t="shared" si="26"/>
        <v>0</v>
      </c>
      <c r="N54" s="5">
        <f t="shared" si="26"/>
        <v>0</v>
      </c>
      <c r="O54" s="5">
        <f t="shared" si="26"/>
        <v>0</v>
      </c>
      <c r="P54" s="5">
        <f t="shared" si="26"/>
        <v>0</v>
      </c>
      <c r="Q54" s="5">
        <f t="shared" si="26"/>
        <v>0</v>
      </c>
      <c r="R54" s="5">
        <f t="shared" si="26"/>
        <v>0</v>
      </c>
      <c r="S54" s="5">
        <f t="shared" si="26"/>
        <v>0</v>
      </c>
      <c r="T54" s="5">
        <f t="shared" si="26"/>
        <v>0</v>
      </c>
      <c r="U54" s="5">
        <f t="shared" si="26"/>
        <v>0</v>
      </c>
      <c r="V54" s="5">
        <f t="shared" si="26"/>
        <v>0</v>
      </c>
      <c r="W54" s="5">
        <f t="shared" si="26"/>
        <v>0</v>
      </c>
    </row>
    <row r="55" spans="2:23" outlineLevel="1" x14ac:dyDescent="0.2">
      <c r="B55" s="4" t="s">
        <v>1</v>
      </c>
      <c r="C55" s="5">
        <f t="shared" si="26"/>
        <v>2512.9349999999999</v>
      </c>
      <c r="D55" s="5">
        <f t="shared" si="26"/>
        <v>2432.1039999999998</v>
      </c>
      <c r="E55" s="5">
        <f t="shared" si="26"/>
        <v>2214.6040000000003</v>
      </c>
      <c r="F55" s="5">
        <f t="shared" si="26"/>
        <v>1915.6800000000003</v>
      </c>
      <c r="G55" s="5">
        <f t="shared" si="26"/>
        <v>1680.5150000000001</v>
      </c>
      <c r="H55" s="5">
        <f t="shared" si="26"/>
        <v>1335.2</v>
      </c>
      <c r="I55" s="5">
        <f t="shared" si="26"/>
        <v>1523.8149999999998</v>
      </c>
      <c r="J55" s="5">
        <f t="shared" si="26"/>
        <v>2138.2389999999996</v>
      </c>
      <c r="K55" s="5">
        <f t="shared" si="26"/>
        <v>2578.9490000000001</v>
      </c>
      <c r="L55" s="5">
        <f t="shared" si="26"/>
        <v>1777.0529999999999</v>
      </c>
      <c r="M55" s="5">
        <f t="shared" si="26"/>
        <v>1925.019</v>
      </c>
      <c r="N55" s="5">
        <f t="shared" si="26"/>
        <v>1807.0650000000001</v>
      </c>
      <c r="O55" s="5">
        <f t="shared" si="26"/>
        <v>1720.2740000000001</v>
      </c>
      <c r="P55" s="5">
        <f t="shared" si="26"/>
        <v>1537.5230000000001</v>
      </c>
      <c r="Q55" s="5">
        <f t="shared" si="26"/>
        <v>1306.1680000000001</v>
      </c>
      <c r="R55" s="5">
        <f t="shared" si="26"/>
        <v>1368.8319999999999</v>
      </c>
      <c r="S55" s="5">
        <f t="shared" si="26"/>
        <v>1163.904</v>
      </c>
      <c r="T55" s="5">
        <f t="shared" si="26"/>
        <v>1262.1969999999999</v>
      </c>
      <c r="U55" s="5">
        <f t="shared" si="26"/>
        <v>2075.1709999999998</v>
      </c>
      <c r="V55" s="5">
        <f t="shared" si="26"/>
        <v>1971.8249999999998</v>
      </c>
      <c r="W55" s="5">
        <f t="shared" si="26"/>
        <v>1538.2640000000001</v>
      </c>
    </row>
    <row r="56" spans="2:23" outlineLevel="1" x14ac:dyDescent="0.2">
      <c r="B56" s="15" t="s">
        <v>9</v>
      </c>
      <c r="C56" s="19">
        <f t="shared" ref="C56:W56" si="27">SUM(C46:C55)</f>
        <v>121557.917</v>
      </c>
      <c r="D56" s="19">
        <f t="shared" si="27"/>
        <v>118243.08899999999</v>
      </c>
      <c r="E56" s="19">
        <f t="shared" si="27"/>
        <v>119271.55799999999</v>
      </c>
      <c r="F56" s="19">
        <f t="shared" si="27"/>
        <v>117317.96899999998</v>
      </c>
      <c r="G56" s="19">
        <f t="shared" si="27"/>
        <v>121675.21</v>
      </c>
      <c r="H56" s="19">
        <f t="shared" si="27"/>
        <v>115159.117</v>
      </c>
      <c r="I56" s="19">
        <f t="shared" si="27"/>
        <v>106518.17400000001</v>
      </c>
      <c r="J56" s="19">
        <f t="shared" si="27"/>
        <v>112941.24900000001</v>
      </c>
      <c r="K56" s="19">
        <f t="shared" si="27"/>
        <v>108339.837</v>
      </c>
      <c r="L56" s="19">
        <f t="shared" si="27"/>
        <v>108277.174</v>
      </c>
      <c r="M56" s="19">
        <f t="shared" si="27"/>
        <v>109374.87300000001</v>
      </c>
      <c r="N56" s="19">
        <f t="shared" si="27"/>
        <v>102345.63800000001</v>
      </c>
      <c r="O56" s="19">
        <f t="shared" si="27"/>
        <v>105111.42200000001</v>
      </c>
      <c r="P56" s="19">
        <f t="shared" si="27"/>
        <v>107732.84700000001</v>
      </c>
      <c r="Q56" s="19">
        <f t="shared" si="27"/>
        <v>110430.545</v>
      </c>
      <c r="R56" s="19">
        <f t="shared" si="27"/>
        <v>114692.70899999999</v>
      </c>
      <c r="S56" s="19">
        <f t="shared" si="27"/>
        <v>125914.868</v>
      </c>
      <c r="T56" s="19">
        <f t="shared" si="27"/>
        <v>126636.64199999999</v>
      </c>
      <c r="U56" s="19">
        <f t="shared" si="27"/>
        <v>128726.985</v>
      </c>
      <c r="V56" s="19">
        <f t="shared" si="27"/>
        <v>126603.182</v>
      </c>
      <c r="W56" s="19">
        <f t="shared" si="27"/>
        <v>113819.97699999998</v>
      </c>
    </row>
    <row r="57" spans="2:23" outlineLevel="1" x14ac:dyDescent="0.2">
      <c r="B57" s="26" t="s">
        <v>91</v>
      </c>
      <c r="C57" s="25">
        <f t="shared" ref="C57:W57" si="28">C56/C37/1000</f>
        <v>2.2286182385066796E-3</v>
      </c>
      <c r="D57" s="25">
        <f t="shared" si="28"/>
        <v>2.2182477662203836E-3</v>
      </c>
      <c r="E57" s="25">
        <f t="shared" si="28"/>
        <v>2.2039122073084726E-3</v>
      </c>
      <c r="F57" s="25">
        <f t="shared" si="28"/>
        <v>2.1914548196031794E-3</v>
      </c>
      <c r="G57" s="25">
        <f t="shared" si="28"/>
        <v>2.1759174715202533E-3</v>
      </c>
      <c r="H57" s="25">
        <f t="shared" si="28"/>
        <v>2.1590971441488626E-3</v>
      </c>
      <c r="I57" s="25">
        <f t="shared" si="28"/>
        <v>2.1274989497022637E-3</v>
      </c>
      <c r="J57" s="25">
        <f t="shared" si="28"/>
        <v>2.1167128496838586E-3</v>
      </c>
      <c r="K57" s="25">
        <f t="shared" si="28"/>
        <v>2.1157268678489469E-3</v>
      </c>
      <c r="L57" s="25">
        <f t="shared" si="28"/>
        <v>2.1046101560684696E-3</v>
      </c>
      <c r="M57" s="25">
        <f t="shared" si="28"/>
        <v>2.0916767514886987E-3</v>
      </c>
      <c r="N57" s="25">
        <f t="shared" si="28"/>
        <v>2.0873799288666671E-3</v>
      </c>
      <c r="O57" s="25">
        <f t="shared" si="28"/>
        <v>2.0646410145272521E-3</v>
      </c>
      <c r="P57" s="25">
        <f t="shared" si="28"/>
        <v>2.053233742776469E-3</v>
      </c>
      <c r="Q57" s="25">
        <f t="shared" si="28"/>
        <v>2.0467024465783412E-3</v>
      </c>
      <c r="R57" s="25">
        <f t="shared" si="28"/>
        <v>2.0360548722437562E-3</v>
      </c>
      <c r="S57" s="25">
        <f t="shared" si="28"/>
        <v>2.0267194139643434E-3</v>
      </c>
      <c r="T57" s="25">
        <f t="shared" si="28"/>
        <v>2.0152106471340203E-3</v>
      </c>
      <c r="U57" s="25">
        <f t="shared" si="28"/>
        <v>2.0096606141185732E-3</v>
      </c>
      <c r="V57" s="25">
        <f t="shared" si="28"/>
        <v>1.9829883388725218E-3</v>
      </c>
      <c r="W57" s="25">
        <f t="shared" si="28"/>
        <v>1.9699992498292398E-3</v>
      </c>
    </row>
    <row r="58" spans="2:23" outlineLevel="1" x14ac:dyDescent="0.2"/>
    <row r="59" spans="2:23" outlineLevel="1" x14ac:dyDescent="0.2">
      <c r="B59" s="4" t="s">
        <v>18</v>
      </c>
      <c r="C59" s="11">
        <f t="shared" ref="C59:W59" si="29">IFERROR(C46/C56,0)</f>
        <v>0</v>
      </c>
      <c r="D59" s="11">
        <f t="shared" si="29"/>
        <v>0</v>
      </c>
      <c r="E59" s="11">
        <f t="shared" si="29"/>
        <v>0</v>
      </c>
      <c r="F59" s="11">
        <f t="shared" si="29"/>
        <v>0</v>
      </c>
      <c r="G59" s="11">
        <f t="shared" si="29"/>
        <v>0</v>
      </c>
      <c r="H59" s="11">
        <f t="shared" si="29"/>
        <v>0</v>
      </c>
      <c r="I59" s="11">
        <f t="shared" si="29"/>
        <v>0</v>
      </c>
      <c r="J59" s="11">
        <f t="shared" si="29"/>
        <v>0</v>
      </c>
      <c r="K59" s="11">
        <f t="shared" si="29"/>
        <v>0</v>
      </c>
      <c r="L59" s="11">
        <f t="shared" si="29"/>
        <v>0</v>
      </c>
      <c r="M59" s="11">
        <f t="shared" si="29"/>
        <v>0</v>
      </c>
      <c r="N59" s="11">
        <f t="shared" si="29"/>
        <v>0</v>
      </c>
      <c r="O59" s="11">
        <f t="shared" si="29"/>
        <v>0</v>
      </c>
      <c r="P59" s="11">
        <f t="shared" si="29"/>
        <v>0</v>
      </c>
      <c r="Q59" s="11">
        <f t="shared" si="29"/>
        <v>0</v>
      </c>
      <c r="R59" s="11">
        <f t="shared" si="29"/>
        <v>0</v>
      </c>
      <c r="S59" s="11">
        <f t="shared" si="29"/>
        <v>0</v>
      </c>
      <c r="T59" s="11">
        <f t="shared" si="29"/>
        <v>0</v>
      </c>
      <c r="U59" s="11">
        <f t="shared" si="29"/>
        <v>0</v>
      </c>
      <c r="V59" s="11">
        <f t="shared" si="29"/>
        <v>0</v>
      </c>
      <c r="W59" s="11">
        <f t="shared" si="29"/>
        <v>0</v>
      </c>
    </row>
    <row r="60" spans="2:23" outlineLevel="1" x14ac:dyDescent="0.2">
      <c r="B60" s="4" t="s">
        <v>19</v>
      </c>
      <c r="C60" s="11">
        <f t="shared" ref="C60:W60" si="30">IFERROR(C47/C56,0)</f>
        <v>0</v>
      </c>
      <c r="D60" s="11">
        <f t="shared" si="30"/>
        <v>0</v>
      </c>
      <c r="E60" s="11">
        <f t="shared" si="30"/>
        <v>0</v>
      </c>
      <c r="F60" s="11">
        <f t="shared" si="30"/>
        <v>0</v>
      </c>
      <c r="G60" s="11">
        <f t="shared" si="30"/>
        <v>0</v>
      </c>
      <c r="H60" s="11">
        <f t="shared" si="30"/>
        <v>0</v>
      </c>
      <c r="I60" s="11">
        <f t="shared" si="30"/>
        <v>0</v>
      </c>
      <c r="J60" s="11">
        <f t="shared" si="30"/>
        <v>0</v>
      </c>
      <c r="K60" s="11">
        <f t="shared" si="30"/>
        <v>0</v>
      </c>
      <c r="L60" s="11">
        <f t="shared" si="30"/>
        <v>0</v>
      </c>
      <c r="M60" s="11">
        <f t="shared" si="30"/>
        <v>0</v>
      </c>
      <c r="N60" s="11">
        <f t="shared" si="30"/>
        <v>0</v>
      </c>
      <c r="O60" s="11">
        <f t="shared" si="30"/>
        <v>0</v>
      </c>
      <c r="P60" s="11">
        <f t="shared" si="30"/>
        <v>0</v>
      </c>
      <c r="Q60" s="11">
        <f t="shared" si="30"/>
        <v>0</v>
      </c>
      <c r="R60" s="11">
        <f t="shared" si="30"/>
        <v>0</v>
      </c>
      <c r="S60" s="11">
        <f t="shared" si="30"/>
        <v>0</v>
      </c>
      <c r="T60" s="11">
        <f t="shared" si="30"/>
        <v>0</v>
      </c>
      <c r="U60" s="11">
        <f t="shared" si="30"/>
        <v>0</v>
      </c>
      <c r="V60" s="11">
        <f t="shared" si="30"/>
        <v>0</v>
      </c>
      <c r="W60" s="11">
        <f t="shared" si="30"/>
        <v>0</v>
      </c>
    </row>
    <row r="61" spans="2:23" outlineLevel="1" x14ac:dyDescent="0.2">
      <c r="B61" s="4" t="s">
        <v>16</v>
      </c>
      <c r="C61" s="11">
        <f t="shared" ref="C61:W61" si="31">IFERROR(C48/C56,0)</f>
        <v>2.5734695667744951E-2</v>
      </c>
      <c r="D61" s="11">
        <f t="shared" si="31"/>
        <v>3.2497848563479259E-2</v>
      </c>
      <c r="E61" s="11">
        <f t="shared" si="31"/>
        <v>3.3610552819306687E-2</v>
      </c>
      <c r="F61" s="11">
        <f t="shared" si="31"/>
        <v>3.3339053116407093E-2</v>
      </c>
      <c r="G61" s="11">
        <f t="shared" si="31"/>
        <v>2.752705337430689E-2</v>
      </c>
      <c r="H61" s="11">
        <f t="shared" si="31"/>
        <v>2.8639929568060163E-2</v>
      </c>
      <c r="I61" s="11">
        <f t="shared" si="31"/>
        <v>1.4847860610152778E-2</v>
      </c>
      <c r="J61" s="11">
        <f t="shared" si="31"/>
        <v>1.6376346254148473E-2</v>
      </c>
      <c r="K61" s="11">
        <f t="shared" si="31"/>
        <v>1.7438017744110138E-2</v>
      </c>
      <c r="L61" s="11">
        <f t="shared" si="31"/>
        <v>1.4657853925888387E-2</v>
      </c>
      <c r="M61" s="11">
        <f t="shared" si="31"/>
        <v>1.5297608619851836E-2</v>
      </c>
      <c r="N61" s="11">
        <f t="shared" si="31"/>
        <v>1.6113143971998103E-2</v>
      </c>
      <c r="O61" s="11">
        <f t="shared" si="31"/>
        <v>1.7081131297034494E-2</v>
      </c>
      <c r="P61" s="11">
        <f t="shared" si="31"/>
        <v>1.9469011154973005E-2</v>
      </c>
      <c r="Q61" s="11">
        <f t="shared" si="31"/>
        <v>2.0189839686112206E-2</v>
      </c>
      <c r="R61" s="11">
        <f t="shared" si="31"/>
        <v>2.0898826271511295E-2</v>
      </c>
      <c r="S61" s="11">
        <f t="shared" si="31"/>
        <v>2.0955341032482359E-2</v>
      </c>
      <c r="T61" s="11">
        <f t="shared" si="31"/>
        <v>2.2057044121558435E-2</v>
      </c>
      <c r="U61" s="11">
        <f t="shared" si="31"/>
        <v>2.3774137178774132E-2</v>
      </c>
      <c r="V61" s="11">
        <f t="shared" si="31"/>
        <v>2.3839732559012616E-2</v>
      </c>
      <c r="W61" s="11">
        <f t="shared" si="31"/>
        <v>2.6340376083541121E-2</v>
      </c>
    </row>
    <row r="62" spans="2:23" outlineLevel="1" x14ac:dyDescent="0.2">
      <c r="B62" s="4" t="s">
        <v>21</v>
      </c>
      <c r="C62" s="11">
        <f t="shared" ref="C62:W62" si="32">IFERROR(C49/C56,0)</f>
        <v>0</v>
      </c>
      <c r="D62" s="11">
        <f t="shared" si="32"/>
        <v>0</v>
      </c>
      <c r="E62" s="11">
        <f t="shared" si="32"/>
        <v>0</v>
      </c>
      <c r="F62" s="11">
        <f t="shared" si="32"/>
        <v>0</v>
      </c>
      <c r="G62" s="11">
        <f t="shared" si="32"/>
        <v>0</v>
      </c>
      <c r="H62" s="11">
        <f t="shared" si="32"/>
        <v>0</v>
      </c>
      <c r="I62" s="11">
        <f t="shared" si="32"/>
        <v>0</v>
      </c>
      <c r="J62" s="11">
        <f t="shared" si="32"/>
        <v>0</v>
      </c>
      <c r="K62" s="11">
        <f t="shared" si="32"/>
        <v>0</v>
      </c>
      <c r="L62" s="11">
        <f t="shared" si="32"/>
        <v>0</v>
      </c>
      <c r="M62" s="11">
        <f t="shared" si="32"/>
        <v>0</v>
      </c>
      <c r="N62" s="11">
        <f t="shared" si="32"/>
        <v>0</v>
      </c>
      <c r="O62" s="11">
        <f t="shared" si="32"/>
        <v>0</v>
      </c>
      <c r="P62" s="11">
        <f t="shared" si="32"/>
        <v>0</v>
      </c>
      <c r="Q62" s="11">
        <f t="shared" si="32"/>
        <v>0</v>
      </c>
      <c r="R62" s="11">
        <f t="shared" si="32"/>
        <v>0</v>
      </c>
      <c r="S62" s="11">
        <f t="shared" si="32"/>
        <v>0</v>
      </c>
      <c r="T62" s="11">
        <f t="shared" si="32"/>
        <v>0</v>
      </c>
      <c r="U62" s="11">
        <f t="shared" si="32"/>
        <v>0</v>
      </c>
      <c r="V62" s="11">
        <f t="shared" si="32"/>
        <v>0</v>
      </c>
      <c r="W62" s="11">
        <f t="shared" si="32"/>
        <v>0</v>
      </c>
    </row>
    <row r="63" spans="2:23" outlineLevel="1" x14ac:dyDescent="0.2">
      <c r="B63" s="4" t="s">
        <v>20</v>
      </c>
      <c r="C63" s="11">
        <f t="shared" ref="C63:W63" si="33">IFERROR(C50/C56,0)</f>
        <v>0.95189318685018276</v>
      </c>
      <c r="D63" s="11">
        <f t="shared" si="33"/>
        <v>0.94592349494523109</v>
      </c>
      <c r="E63" s="11">
        <f t="shared" si="33"/>
        <v>0.94724376787297437</v>
      </c>
      <c r="F63" s="11">
        <f t="shared" si="33"/>
        <v>0.94973099986072895</v>
      </c>
      <c r="G63" s="11">
        <f t="shared" si="33"/>
        <v>0.9580798668849636</v>
      </c>
      <c r="H63" s="11">
        <f t="shared" si="33"/>
        <v>0.95912651883219979</v>
      </c>
      <c r="I63" s="11">
        <f t="shared" si="33"/>
        <v>0.97000132578314768</v>
      </c>
      <c r="J63" s="11">
        <f t="shared" si="33"/>
        <v>0.96396848772232013</v>
      </c>
      <c r="K63" s="11">
        <f t="shared" si="33"/>
        <v>0.95798523307728445</v>
      </c>
      <c r="L63" s="11">
        <f t="shared" si="33"/>
        <v>0.9678471752504364</v>
      </c>
      <c r="M63" s="11">
        <f t="shared" si="33"/>
        <v>0.9323398894369459</v>
      </c>
      <c r="N63" s="11">
        <f t="shared" si="33"/>
        <v>0.92419143451917307</v>
      </c>
      <c r="O63" s="11">
        <f t="shared" si="33"/>
        <v>0.92750158018031559</v>
      </c>
      <c r="P63" s="11">
        <f t="shared" si="33"/>
        <v>0.931542243564769</v>
      </c>
      <c r="Q63" s="11">
        <f t="shared" si="33"/>
        <v>0.93277242270243255</v>
      </c>
      <c r="R63" s="11">
        <f t="shared" si="33"/>
        <v>0.96645903620604168</v>
      </c>
      <c r="S63" s="11">
        <f t="shared" si="33"/>
        <v>0.9693313263053257</v>
      </c>
      <c r="T63" s="11">
        <f t="shared" si="33"/>
        <v>0.96762692902106484</v>
      </c>
      <c r="U63" s="11">
        <f t="shared" si="33"/>
        <v>0.95985856423188964</v>
      </c>
      <c r="V63" s="11">
        <f t="shared" si="33"/>
        <v>0.96039316768515348</v>
      </c>
      <c r="W63" s="11">
        <f t="shared" si="33"/>
        <v>0.96001606115242855</v>
      </c>
    </row>
    <row r="64" spans="2:23" outlineLevel="1" x14ac:dyDescent="0.2">
      <c r="B64" s="4" t="s">
        <v>0</v>
      </c>
      <c r="C64" s="11">
        <f t="shared" ref="C64:W64" si="34">IFERROR(C51/C56,0)</f>
        <v>0</v>
      </c>
      <c r="D64" s="11">
        <f t="shared" si="34"/>
        <v>0</v>
      </c>
      <c r="E64" s="11">
        <f t="shared" si="34"/>
        <v>0</v>
      </c>
      <c r="F64" s="11">
        <f t="shared" si="34"/>
        <v>0</v>
      </c>
      <c r="G64" s="11">
        <f t="shared" si="34"/>
        <v>0</v>
      </c>
      <c r="H64" s="11">
        <f t="shared" si="34"/>
        <v>0</v>
      </c>
      <c r="I64" s="11">
        <f t="shared" si="34"/>
        <v>0</v>
      </c>
      <c r="J64" s="11">
        <f t="shared" si="34"/>
        <v>0</v>
      </c>
      <c r="K64" s="11">
        <f t="shared" si="34"/>
        <v>0</v>
      </c>
      <c r="L64" s="11">
        <f t="shared" si="34"/>
        <v>0</v>
      </c>
      <c r="M64" s="11">
        <f t="shared" si="34"/>
        <v>3.3185876247828879E-2</v>
      </c>
      <c r="N64" s="11">
        <f t="shared" si="34"/>
        <v>3.9312051579569997E-2</v>
      </c>
      <c r="O64" s="11">
        <f t="shared" si="34"/>
        <v>3.6722383986014379E-2</v>
      </c>
      <c r="P64" s="11">
        <f t="shared" si="34"/>
        <v>3.3264831477070309E-2</v>
      </c>
      <c r="Q64" s="11">
        <f t="shared" si="34"/>
        <v>3.4120912832586309E-2</v>
      </c>
      <c r="R64" s="11">
        <f t="shared" si="34"/>
        <v>0</v>
      </c>
      <c r="S64" s="11">
        <f t="shared" si="34"/>
        <v>0</v>
      </c>
      <c r="T64" s="11">
        <f t="shared" si="34"/>
        <v>0</v>
      </c>
      <c r="U64" s="11">
        <f t="shared" si="34"/>
        <v>0</v>
      </c>
      <c r="V64" s="11">
        <f t="shared" si="34"/>
        <v>0</v>
      </c>
      <c r="W64" s="11">
        <f t="shared" si="34"/>
        <v>0</v>
      </c>
    </row>
    <row r="65" spans="1:28" outlineLevel="1" x14ac:dyDescent="0.2">
      <c r="B65" s="4" t="s">
        <v>22</v>
      </c>
      <c r="C65" s="11">
        <f t="shared" ref="C65:W65" si="35">IFERROR(C52/C56,0)</f>
        <v>0</v>
      </c>
      <c r="D65" s="11">
        <f t="shared" si="35"/>
        <v>0</v>
      </c>
      <c r="E65" s="11">
        <f t="shared" si="35"/>
        <v>0</v>
      </c>
      <c r="F65" s="11">
        <f t="shared" si="35"/>
        <v>0</v>
      </c>
      <c r="G65" s="11">
        <f t="shared" si="35"/>
        <v>0</v>
      </c>
      <c r="H65" s="11">
        <f t="shared" si="35"/>
        <v>0</v>
      </c>
      <c r="I65" s="11">
        <f t="shared" si="35"/>
        <v>0</v>
      </c>
      <c r="J65" s="11">
        <f t="shared" si="35"/>
        <v>0</v>
      </c>
      <c r="K65" s="11">
        <f t="shared" si="35"/>
        <v>0</v>
      </c>
      <c r="L65" s="11">
        <f t="shared" si="35"/>
        <v>0</v>
      </c>
      <c r="M65" s="11">
        <f t="shared" si="35"/>
        <v>0</v>
      </c>
      <c r="N65" s="11">
        <f t="shared" si="35"/>
        <v>0</v>
      </c>
      <c r="O65" s="11">
        <f t="shared" si="35"/>
        <v>0</v>
      </c>
      <c r="P65" s="11">
        <f t="shared" si="35"/>
        <v>0</v>
      </c>
      <c r="Q65" s="11">
        <f t="shared" si="35"/>
        <v>0</v>
      </c>
      <c r="R65" s="11">
        <f t="shared" si="35"/>
        <v>0</v>
      </c>
      <c r="S65" s="11">
        <f t="shared" si="35"/>
        <v>0</v>
      </c>
      <c r="T65" s="11">
        <f t="shared" si="35"/>
        <v>0</v>
      </c>
      <c r="U65" s="11">
        <f t="shared" si="35"/>
        <v>0</v>
      </c>
      <c r="V65" s="11">
        <f t="shared" si="35"/>
        <v>0</v>
      </c>
      <c r="W65" s="11">
        <f t="shared" si="35"/>
        <v>0</v>
      </c>
    </row>
    <row r="66" spans="1:28" outlineLevel="1" x14ac:dyDescent="0.2">
      <c r="B66" s="4" t="s">
        <v>23</v>
      </c>
      <c r="C66" s="11">
        <f t="shared" ref="C66:W66" si="36">IFERROR(C53/C56,0)</f>
        <v>1.6993792350028505E-3</v>
      </c>
      <c r="D66" s="11">
        <f t="shared" si="36"/>
        <v>1.0099786889024864E-3</v>
      </c>
      <c r="E66" s="11">
        <f t="shared" si="36"/>
        <v>5.7793325714752548E-4</v>
      </c>
      <c r="F66" s="11">
        <f t="shared" si="36"/>
        <v>6.0099062915076559E-4</v>
      </c>
      <c r="G66" s="11">
        <f t="shared" si="36"/>
        <v>5.8159751686477472E-4</v>
      </c>
      <c r="H66" s="11">
        <f t="shared" si="36"/>
        <v>6.3915912102729998E-4</v>
      </c>
      <c r="I66" s="11">
        <f t="shared" si="36"/>
        <v>8.4513277518257109E-4</v>
      </c>
      <c r="J66" s="11">
        <f t="shared" si="36"/>
        <v>7.2285370245905444E-4</v>
      </c>
      <c r="K66" s="11">
        <f t="shared" si="36"/>
        <v>7.7249516260579189E-4</v>
      </c>
      <c r="L66" s="11">
        <f t="shared" si="36"/>
        <v>1.0828967516274483E-3</v>
      </c>
      <c r="M66" s="11">
        <f t="shared" si="36"/>
        <v>1.5764315447479422E-3</v>
      </c>
      <c r="N66" s="11">
        <f t="shared" si="36"/>
        <v>2.7268773291539792E-3</v>
      </c>
      <c r="O66" s="11">
        <f t="shared" si="36"/>
        <v>2.3287098142388369E-3</v>
      </c>
      <c r="P66" s="11">
        <f t="shared" si="36"/>
        <v>1.4522868777430526E-3</v>
      </c>
      <c r="Q66" s="11">
        <f t="shared" si="36"/>
        <v>1.0888654040419703E-3</v>
      </c>
      <c r="R66" s="11">
        <f t="shared" si="36"/>
        <v>7.0735969799091589E-4</v>
      </c>
      <c r="S66" s="11">
        <f t="shared" si="36"/>
        <v>4.6975389753019475E-4</v>
      </c>
      <c r="T66" s="11">
        <f t="shared" si="36"/>
        <v>3.4895113532779873E-4</v>
      </c>
      <c r="U66" s="11">
        <f t="shared" si="36"/>
        <v>2.4658388449010906E-4</v>
      </c>
      <c r="V66" s="11">
        <f t="shared" si="36"/>
        <v>1.9225425155585741E-4</v>
      </c>
      <c r="W66" s="11">
        <f t="shared" si="36"/>
        <v>1.2867688419933526E-4</v>
      </c>
    </row>
    <row r="67" spans="1:28" outlineLevel="1" x14ac:dyDescent="0.2">
      <c r="B67" s="4" t="s">
        <v>17</v>
      </c>
      <c r="C67" s="11">
        <f t="shared" ref="C67:W67" si="37">IFERROR(C54/C56,0)</f>
        <v>0</v>
      </c>
      <c r="D67" s="11">
        <f t="shared" si="37"/>
        <v>0</v>
      </c>
      <c r="E67" s="11">
        <f t="shared" si="37"/>
        <v>0</v>
      </c>
      <c r="F67" s="11">
        <f t="shared" si="37"/>
        <v>0</v>
      </c>
      <c r="G67" s="11">
        <f t="shared" si="37"/>
        <v>0</v>
      </c>
      <c r="H67" s="11">
        <f t="shared" si="37"/>
        <v>0</v>
      </c>
      <c r="I67" s="11">
        <f t="shared" si="37"/>
        <v>0</v>
      </c>
      <c r="J67" s="11">
        <f t="shared" si="37"/>
        <v>0</v>
      </c>
      <c r="K67" s="11">
        <f t="shared" si="37"/>
        <v>0</v>
      </c>
      <c r="L67" s="11">
        <f t="shared" si="37"/>
        <v>0</v>
      </c>
      <c r="M67" s="11">
        <f t="shared" si="37"/>
        <v>0</v>
      </c>
      <c r="N67" s="11">
        <f t="shared" si="37"/>
        <v>0</v>
      </c>
      <c r="O67" s="11">
        <f t="shared" si="37"/>
        <v>0</v>
      </c>
      <c r="P67" s="11">
        <f t="shared" si="37"/>
        <v>0</v>
      </c>
      <c r="Q67" s="11">
        <f t="shared" si="37"/>
        <v>0</v>
      </c>
      <c r="R67" s="11">
        <f t="shared" si="37"/>
        <v>0</v>
      </c>
      <c r="S67" s="11">
        <f t="shared" si="37"/>
        <v>0</v>
      </c>
      <c r="T67" s="11">
        <f t="shared" si="37"/>
        <v>0</v>
      </c>
      <c r="U67" s="11">
        <f t="shared" si="37"/>
        <v>0</v>
      </c>
      <c r="V67" s="11">
        <f t="shared" si="37"/>
        <v>0</v>
      </c>
      <c r="W67" s="11">
        <f t="shared" si="37"/>
        <v>0</v>
      </c>
    </row>
    <row r="68" spans="1:28" x14ac:dyDescent="0.2">
      <c r="B68" s="4" t="s">
        <v>1</v>
      </c>
      <c r="C68" s="11">
        <f t="shared" ref="C68:W68" si="38">IFERROR(C55/C56,0)</f>
        <v>2.06727382470695E-2</v>
      </c>
      <c r="D68" s="11">
        <f t="shared" si="38"/>
        <v>2.0568677802387251E-2</v>
      </c>
      <c r="E68" s="11">
        <f t="shared" si="38"/>
        <v>1.8567746050571425E-2</v>
      </c>
      <c r="F68" s="11">
        <f t="shared" si="38"/>
        <v>1.6328956393713231E-2</v>
      </c>
      <c r="G68" s="11">
        <f t="shared" si="38"/>
        <v>1.3811482223864665E-2</v>
      </c>
      <c r="H68" s="11">
        <f t="shared" si="38"/>
        <v>1.1594392478712736E-2</v>
      </c>
      <c r="I68" s="11">
        <f t="shared" si="38"/>
        <v>1.4305680831517066E-2</v>
      </c>
      <c r="J68" s="11">
        <f t="shared" si="38"/>
        <v>1.8932312321072342E-2</v>
      </c>
      <c r="K68" s="11">
        <f t="shared" si="38"/>
        <v>2.3804254015999674E-2</v>
      </c>
      <c r="L68" s="11">
        <f t="shared" si="38"/>
        <v>1.6412074072047724E-2</v>
      </c>
      <c r="M68" s="11">
        <f t="shared" si="38"/>
        <v>1.7600194150625435E-2</v>
      </c>
      <c r="N68" s="11">
        <f t="shared" si="38"/>
        <v>1.7656492600104753E-2</v>
      </c>
      <c r="O68" s="11">
        <f t="shared" si="38"/>
        <v>1.6366194722396581E-2</v>
      </c>
      <c r="P68" s="11">
        <f t="shared" si="38"/>
        <v>1.4271626925444567E-2</v>
      </c>
      <c r="Q68" s="11">
        <f t="shared" si="38"/>
        <v>1.1827959374826957E-2</v>
      </c>
      <c r="R68" s="11">
        <f t="shared" si="38"/>
        <v>1.1934777824456131E-2</v>
      </c>
      <c r="S68" s="11">
        <f t="shared" si="38"/>
        <v>9.24357876466185E-3</v>
      </c>
      <c r="T68" s="11">
        <f t="shared" si="38"/>
        <v>9.9670757220489143E-3</v>
      </c>
      <c r="U68" s="11">
        <f t="shared" si="38"/>
        <v>1.6120714704846072E-2</v>
      </c>
      <c r="V68" s="11">
        <f t="shared" si="38"/>
        <v>1.5574845504278081E-2</v>
      </c>
      <c r="W68" s="11">
        <f t="shared" si="38"/>
        <v>1.3514885879831098E-2</v>
      </c>
    </row>
    <row r="69" spans="1:28" x14ac:dyDescent="0.2">
      <c r="B69" s="15"/>
      <c r="C69" s="10"/>
      <c r="D69" s="10"/>
      <c r="E69" s="10"/>
      <c r="F69" s="10"/>
      <c r="G69" s="10"/>
      <c r="H69" s="10"/>
      <c r="I69" s="10"/>
      <c r="J69" s="10"/>
      <c r="K69" s="10"/>
      <c r="L69" s="10"/>
      <c r="M69" s="10"/>
      <c r="N69" s="10"/>
      <c r="O69" s="10"/>
      <c r="P69" s="10"/>
      <c r="Q69" s="10"/>
      <c r="R69" s="10"/>
      <c r="S69" s="10"/>
      <c r="T69" s="10"/>
      <c r="U69" s="10"/>
      <c r="V69" s="10"/>
      <c r="W69" s="10"/>
    </row>
    <row r="70" spans="1:28" s="33" customFormat="1" x14ac:dyDescent="0.2">
      <c r="A70" s="1"/>
      <c r="B70" s="1"/>
      <c r="C70" s="1"/>
      <c r="D70" s="1"/>
      <c r="E70" s="1"/>
      <c r="F70" s="1"/>
      <c r="G70" s="1"/>
      <c r="H70" s="1"/>
      <c r="I70" s="1"/>
      <c r="J70" s="1"/>
      <c r="K70" s="1"/>
      <c r="L70" s="1"/>
      <c r="M70" s="1"/>
      <c r="N70" s="1"/>
      <c r="O70" s="1"/>
      <c r="P70" s="1"/>
      <c r="Q70" s="1"/>
      <c r="R70" s="1"/>
      <c r="S70" s="1"/>
      <c r="T70" s="1"/>
      <c r="U70" s="1"/>
      <c r="V70" s="1"/>
      <c r="W70" s="1"/>
      <c r="X70" s="1"/>
      <c r="Y70" s="1"/>
      <c r="Z70"/>
      <c r="AA70" s="1"/>
      <c r="AB70" s="1"/>
    </row>
    <row r="71" spans="1:28" outlineLevel="1" x14ac:dyDescent="0.2">
      <c r="A71" s="32" t="s">
        <v>84</v>
      </c>
      <c r="B71" s="33"/>
      <c r="C71" s="33"/>
      <c r="D71" s="33"/>
      <c r="E71" s="33"/>
      <c r="F71" s="33"/>
      <c r="G71" s="33"/>
      <c r="H71" s="33"/>
      <c r="I71" s="33"/>
      <c r="J71" s="33"/>
      <c r="K71" s="33"/>
      <c r="L71" s="33"/>
      <c r="M71" s="33"/>
      <c r="N71" s="33"/>
      <c r="O71" s="33"/>
      <c r="P71" s="33"/>
      <c r="Q71" s="33"/>
      <c r="R71" s="33"/>
      <c r="S71" s="33"/>
      <c r="T71" s="33"/>
      <c r="U71" s="33"/>
      <c r="V71" s="33"/>
      <c r="W71" s="33"/>
      <c r="X71" s="33"/>
      <c r="Y71" s="33"/>
      <c r="Z71" s="34"/>
      <c r="AA71" s="33"/>
      <c r="AB71" s="33"/>
    </row>
    <row r="72" spans="1:28" outlineLevel="1" x14ac:dyDescent="0.2">
      <c r="B72" s="20" t="s">
        <v>88</v>
      </c>
      <c r="C72" s="5">
        <f>C76*CAN!C77</f>
        <v>33891.854355198469</v>
      </c>
      <c r="D72" s="5">
        <f>D76*CAN!D77</f>
        <v>32919.233051882002</v>
      </c>
      <c r="E72" s="5">
        <f>E76*CAN!E77</f>
        <v>33196.43267402293</v>
      </c>
      <c r="F72" s="5">
        <f>F76*CAN!F77</f>
        <v>32511.183416344982</v>
      </c>
      <c r="G72" s="5">
        <f>G76*CAN!G77</f>
        <v>33766.780785442825</v>
      </c>
      <c r="H72" s="5">
        <f>H76*CAN!H77</f>
        <v>31915.163319368825</v>
      </c>
      <c r="I72" s="5">
        <f>I76*CAN!I77</f>
        <v>30412.993381284072</v>
      </c>
      <c r="J72" s="5">
        <f>J76*CAN!J77</f>
        <v>32175.680051466479</v>
      </c>
      <c r="K72" s="5">
        <f>K76*CAN!K77</f>
        <v>30614.851316572796</v>
      </c>
      <c r="L72" s="5">
        <f>L76*CAN!L77</f>
        <v>30402.396547694276</v>
      </c>
      <c r="M72" s="5">
        <f>M76*CAN!M77</f>
        <v>30320.788448032647</v>
      </c>
      <c r="N72" s="5">
        <f>N76*CAN!N77</f>
        <v>27942.423515657807</v>
      </c>
      <c r="O72" s="5">
        <f>O76*CAN!O77</f>
        <v>28779.206953899247</v>
      </c>
      <c r="P72" s="5">
        <f>P76*CAN!P77</f>
        <v>29159.557618821615</v>
      </c>
      <c r="Q72" s="5">
        <f>Q76*CAN!Q77</f>
        <v>29352.893581214463</v>
      </c>
      <c r="R72" s="5">
        <f>R76*CAN!R77</f>
        <v>30087.005056925242</v>
      </c>
      <c r="S72" s="5">
        <f>S76*CAN!S77</f>
        <v>32141.722320842695</v>
      </c>
      <c r="T72" s="5">
        <f>T76*CAN!T77</f>
        <v>31565.042901580007</v>
      </c>
      <c r="U72" s="5">
        <f>U76*CAN!U77</f>
        <v>31318.032190348826</v>
      </c>
      <c r="V72" s="5">
        <f>V76*CAN!V77</f>
        <v>30359.175389740816</v>
      </c>
      <c r="W72" s="5">
        <f>W76*CAN!W77</f>
        <v>26390.140373234048</v>
      </c>
      <c r="Z72" s="21"/>
      <c r="AB72"/>
    </row>
    <row r="73" spans="1:28" outlineLevel="1" x14ac:dyDescent="0.2">
      <c r="B73" s="7" t="s">
        <v>89</v>
      </c>
      <c r="C73" s="5">
        <f>'[2]Table 21'!C$13</f>
        <v>77.040000000000006</v>
      </c>
      <c r="D73" s="5">
        <f>'[2]Table 21'!D$13</f>
        <v>84.284999999999997</v>
      </c>
      <c r="E73" s="5">
        <f>'[2]Table 21'!E$13</f>
        <v>92.061000000000007</v>
      </c>
      <c r="F73" s="5">
        <f>'[2]Table 21'!F$13</f>
        <v>89.388000000000005</v>
      </c>
      <c r="G73" s="5">
        <f>'[2]Table 21'!G$13</f>
        <v>94.078999999999994</v>
      </c>
      <c r="H73" s="5">
        <f>'[2]Table 21'!H$13</f>
        <v>90.822000000000003</v>
      </c>
      <c r="I73" s="5">
        <f>'[2]Table 21'!I$13</f>
        <v>98.766999999999996</v>
      </c>
      <c r="J73" s="5">
        <f>'[2]Table 21'!J$13</f>
        <v>101.97199999999999</v>
      </c>
      <c r="K73" s="5">
        <f>'[2]Table 21'!K$13</f>
        <v>96.99</v>
      </c>
      <c r="L73" s="5">
        <f>'[2]Table 21'!L$13</f>
        <v>76.206000000000003</v>
      </c>
      <c r="M73" s="5">
        <f>'[2]Table 21'!M$13</f>
        <v>68.668999999999997</v>
      </c>
      <c r="N73" s="5">
        <f>'[2]Table 21'!N$13</f>
        <v>67.188000000000002</v>
      </c>
      <c r="O73" s="5">
        <f>'[2]Table 21'!O$13</f>
        <v>72.909000000000006</v>
      </c>
      <c r="P73" s="5">
        <f>'[2]Table 21'!P$13</f>
        <v>77.400999999999996</v>
      </c>
      <c r="Q73" s="5">
        <f>'[2]Table 21'!Q$13</f>
        <v>77.213999999999999</v>
      </c>
      <c r="R73" s="5">
        <f>'[2]Table 21'!R$13</f>
        <v>75.010999999999996</v>
      </c>
      <c r="S73" s="5">
        <f>'[2]Table 21'!S$13</f>
        <v>74.965000000000003</v>
      </c>
      <c r="T73" s="5">
        <f>'[2]Table 21'!T$13</f>
        <v>74.775000000000006</v>
      </c>
      <c r="U73" s="5">
        <f>'[2]Table 21'!U$13</f>
        <v>67.203999999999994</v>
      </c>
      <c r="V73" s="5">
        <f>'[2]Table 21'!V$13</f>
        <v>65.549000000000007</v>
      </c>
      <c r="W73" s="5">
        <f>'[2]Table 21'!W$13</f>
        <v>44.865000000000002</v>
      </c>
      <c r="Z73" s="21" t="s">
        <v>93</v>
      </c>
      <c r="AB73"/>
    </row>
    <row r="74" spans="1:28" outlineLevel="1" x14ac:dyDescent="0.2">
      <c r="B74" s="7" t="s">
        <v>25</v>
      </c>
      <c r="C74" s="5">
        <f>'[2]Table 21'!C$16</f>
        <v>1207.576</v>
      </c>
      <c r="D74" s="5">
        <f>'[2]Table 21'!D$16</f>
        <v>1278.239</v>
      </c>
      <c r="E74" s="5">
        <f>'[2]Table 21'!E$16</f>
        <v>1276.354</v>
      </c>
      <c r="F74" s="5">
        <f>'[2]Table 21'!F$16</f>
        <v>1284.3150000000001</v>
      </c>
      <c r="G74" s="5">
        <f>'[2]Table 21'!G$16</f>
        <v>1295.1869999999999</v>
      </c>
      <c r="H74" s="5">
        <f>'[2]Table 21'!H$16</f>
        <v>1270.5450000000001</v>
      </c>
      <c r="I74" s="5">
        <f>'[2]Table 21'!I$16</f>
        <v>1335.7750000000001</v>
      </c>
      <c r="J74" s="5">
        <f>'[2]Table 21'!J$16</f>
        <v>1415.2380000000001</v>
      </c>
      <c r="K74" s="5">
        <f>'[2]Table 21'!K$16</f>
        <v>1534.0650000000001</v>
      </c>
      <c r="L74" s="5">
        <f>'[2]Table 21'!L$16</f>
        <v>1551.422</v>
      </c>
      <c r="M74" s="5">
        <f>'[2]Table 21'!M$16</f>
        <v>1529.5050000000001</v>
      </c>
      <c r="N74" s="5">
        <f>'[2]Table 21'!N$16</f>
        <v>1515.538</v>
      </c>
      <c r="O74" s="5">
        <f>'[2]Table 21'!O$16</f>
        <v>1498.857</v>
      </c>
      <c r="P74" s="5">
        <f>'[2]Table 21'!P$16</f>
        <v>1557.2139999999999</v>
      </c>
      <c r="Q74" s="5">
        <f>'[2]Table 21'!Q$16</f>
        <v>1577.15</v>
      </c>
      <c r="R74" s="5">
        <f>'[2]Table 21'!R$16</f>
        <v>1630.846</v>
      </c>
      <c r="S74" s="5">
        <f>'[2]Table 21'!S$16</f>
        <v>1664.2159999999999</v>
      </c>
      <c r="T74" s="5">
        <f>'[2]Table 21'!T$16</f>
        <v>1666.383</v>
      </c>
      <c r="U74" s="5">
        <f>'[2]Table 21'!U$16</f>
        <v>1630.2570000000001</v>
      </c>
      <c r="V74" s="5">
        <f>'[2]Table 21'!V$16</f>
        <v>1651.345</v>
      </c>
      <c r="W74" s="5">
        <f>'[2]Table 21'!W$16</f>
        <v>1574.203</v>
      </c>
      <c r="Z74" s="21" t="s">
        <v>93</v>
      </c>
      <c r="AB74"/>
    </row>
    <row r="75" spans="1:28" outlineLevel="1" x14ac:dyDescent="0.2">
      <c r="B75" s="7" t="s">
        <v>30</v>
      </c>
      <c r="C75" s="5">
        <f>'[2]Table 21'!C$19</f>
        <v>17740.848000000002</v>
      </c>
      <c r="D75" s="5">
        <f>'[2]Table 21'!D$19</f>
        <v>16277.072</v>
      </c>
      <c r="E75" s="5">
        <f>'[2]Table 21'!E$19</f>
        <v>16436.296999999999</v>
      </c>
      <c r="F75" s="5">
        <f>'[2]Table 21'!F$19</f>
        <v>15995.215</v>
      </c>
      <c r="G75" s="5">
        <f>'[2]Table 21'!G$19</f>
        <v>16471.423999999999</v>
      </c>
      <c r="H75" s="5">
        <f>'[2]Table 21'!H$19</f>
        <v>15868.142</v>
      </c>
      <c r="I75" s="5">
        <f>'[2]Table 21'!I$19</f>
        <v>14381.032999999999</v>
      </c>
      <c r="J75" s="5">
        <f>'[2]Table 21'!J$19</f>
        <v>14358.45</v>
      </c>
      <c r="K75" s="5">
        <f>'[2]Table 21'!K$19</f>
        <v>12602.1</v>
      </c>
      <c r="L75" s="5">
        <f>'[2]Table 21'!L$19</f>
        <v>12373.072</v>
      </c>
      <c r="M75" s="5">
        <f>'[2]Table 21'!M$19</f>
        <v>12515.102999999999</v>
      </c>
      <c r="N75" s="5">
        <f>'[2]Table 21'!N$19</f>
        <v>11638.239</v>
      </c>
      <c r="O75" s="5">
        <f>'[2]Table 21'!O$19</f>
        <v>12118.638000000001</v>
      </c>
      <c r="P75" s="5">
        <f>'[2]Table 21'!P$19</f>
        <v>11817.156999999999</v>
      </c>
      <c r="Q75" s="5">
        <f>'[2]Table 21'!Q$19</f>
        <v>11743.66</v>
      </c>
      <c r="R75" s="5">
        <f>'[2]Table 21'!R$19</f>
        <v>11639.565000000001</v>
      </c>
      <c r="S75" s="5">
        <f>'[2]Table 21'!S$19</f>
        <v>12183.593000000001</v>
      </c>
      <c r="T75" s="5">
        <f>'[2]Table 21'!T$19</f>
        <v>11947.931</v>
      </c>
      <c r="U75" s="5">
        <f>'[2]Table 21'!U$19</f>
        <v>12115.594999999999</v>
      </c>
      <c r="V75" s="5">
        <f>'[2]Table 21'!V$19</f>
        <v>11593.210999999999</v>
      </c>
      <c r="W75" s="5">
        <f>'[2]Table 21'!W$19</f>
        <v>10570.067999999999</v>
      </c>
      <c r="Z75" s="21" t="s">
        <v>93</v>
      </c>
      <c r="AB75"/>
    </row>
    <row r="76" spans="1:28" outlineLevel="1" x14ac:dyDescent="0.2">
      <c r="B76" s="7" t="s">
        <v>31</v>
      </c>
      <c r="C76" s="5">
        <f t="shared" ref="C76:W76" si="39">C74*C75/1000</f>
        <v>21423.422264448003</v>
      </c>
      <c r="D76" s="5">
        <f t="shared" si="39"/>
        <v>20805.988236207999</v>
      </c>
      <c r="E76" s="5">
        <f t="shared" si="39"/>
        <v>20978.533421138</v>
      </c>
      <c r="F76" s="5">
        <f t="shared" si="39"/>
        <v>20542.894552725003</v>
      </c>
      <c r="G76" s="5">
        <f t="shared" si="39"/>
        <v>21333.574236287997</v>
      </c>
      <c r="H76" s="5">
        <f t="shared" si="39"/>
        <v>20161.188477390002</v>
      </c>
      <c r="I76" s="5">
        <f t="shared" si="39"/>
        <v>19209.824355574998</v>
      </c>
      <c r="J76" s="5">
        <f t="shared" si="39"/>
        <v>20320.624061100003</v>
      </c>
      <c r="K76" s="5">
        <f t="shared" si="39"/>
        <v>19332.440536499998</v>
      </c>
      <c r="L76" s="5">
        <f t="shared" si="39"/>
        <v>19195.856108384003</v>
      </c>
      <c r="M76" s="5">
        <f t="shared" si="39"/>
        <v>19141.912614015</v>
      </c>
      <c r="N76" s="5">
        <f t="shared" si="39"/>
        <v>17638.193457582001</v>
      </c>
      <c r="O76" s="5">
        <f t="shared" si="39"/>
        <v>18164.105396766001</v>
      </c>
      <c r="P76" s="5">
        <f t="shared" si="39"/>
        <v>18401.842320598</v>
      </c>
      <c r="Q76" s="5">
        <f t="shared" si="39"/>
        <v>18521.513369</v>
      </c>
      <c r="R76" s="5">
        <f t="shared" si="39"/>
        <v>18982.338021990003</v>
      </c>
      <c r="S76" s="5">
        <f t="shared" si="39"/>
        <v>20276.130408088</v>
      </c>
      <c r="T76" s="5">
        <f t="shared" si="39"/>
        <v>19909.829103573004</v>
      </c>
      <c r="U76" s="5">
        <f t="shared" si="39"/>
        <v>19751.533557914998</v>
      </c>
      <c r="V76" s="5">
        <f t="shared" si="39"/>
        <v>19144.391018794999</v>
      </c>
      <c r="W76" s="5">
        <f t="shared" si="39"/>
        <v>16639.432755803999</v>
      </c>
    </row>
    <row r="77" spans="1:28" outlineLevel="1" x14ac:dyDescent="0.2">
      <c r="B77" s="7" t="s">
        <v>140</v>
      </c>
      <c r="C77" s="14">
        <f t="shared" ref="C77:W77" si="40">C72/C76</f>
        <v>1.5820000155363472</v>
      </c>
      <c r="D77" s="14">
        <f t="shared" si="40"/>
        <v>1.5821999262017128</v>
      </c>
      <c r="E77" s="14">
        <f t="shared" si="40"/>
        <v>1.582400066182613</v>
      </c>
      <c r="F77" s="14">
        <f t="shared" si="40"/>
        <v>1.5825999268458686</v>
      </c>
      <c r="G77" s="14">
        <f t="shared" si="40"/>
        <v>1.5827999758243128</v>
      </c>
      <c r="H77" s="14">
        <f t="shared" si="40"/>
        <v>1.5830000971996494</v>
      </c>
      <c r="I77" s="14">
        <f t="shared" si="40"/>
        <v>1.5831999719694332</v>
      </c>
      <c r="J77" s="14">
        <f t="shared" si="40"/>
        <v>1.5834001925689252</v>
      </c>
      <c r="K77" s="14">
        <f t="shared" si="40"/>
        <v>1.5835999215293797</v>
      </c>
      <c r="L77" s="14">
        <f t="shared" si="40"/>
        <v>1.5837999814145143</v>
      </c>
      <c r="M77" s="14">
        <f t="shared" si="40"/>
        <v>1.5839999408331269</v>
      </c>
      <c r="N77" s="14">
        <f t="shared" si="40"/>
        <v>1.5841998548692866</v>
      </c>
      <c r="O77" s="14">
        <f t="shared" si="40"/>
        <v>1.5843999098916919</v>
      </c>
      <c r="P77" s="14">
        <f t="shared" si="40"/>
        <v>1.5845999064007861</v>
      </c>
      <c r="Q77" s="14">
        <f t="shared" si="40"/>
        <v>1.5847999564842936</v>
      </c>
      <c r="R77" s="14">
        <f t="shared" si="40"/>
        <v>1.5849999627059157</v>
      </c>
      <c r="S77" s="14">
        <f t="shared" si="40"/>
        <v>1.5852000196261116</v>
      </c>
      <c r="T77" s="14">
        <f t="shared" si="40"/>
        <v>1.5853999920027122</v>
      </c>
      <c r="U77" s="14">
        <f t="shared" si="40"/>
        <v>1.5856000294113266</v>
      </c>
      <c r="V77" s="14">
        <f t="shared" si="40"/>
        <v>1.585800005857366</v>
      </c>
      <c r="W77" s="14">
        <f t="shared" si="40"/>
        <v>1.5860000013539468</v>
      </c>
    </row>
    <row r="78" spans="1:28" outlineLevel="1" x14ac:dyDescent="0.2">
      <c r="B78" s="7" t="s">
        <v>90</v>
      </c>
      <c r="C78" s="5">
        <f t="shared" ref="C78:W78" si="41">C75*C77</f>
        <v>28066.021811627976</v>
      </c>
      <c r="D78" s="5">
        <f t="shared" si="41"/>
        <v>25753.582117179965</v>
      </c>
      <c r="E78" s="5">
        <f t="shared" si="41"/>
        <v>26008.797460597081</v>
      </c>
      <c r="F78" s="5">
        <f t="shared" si="41"/>
        <v>25314.02608888394</v>
      </c>
      <c r="G78" s="5">
        <f t="shared" si="41"/>
        <v>26070.969508992002</v>
      </c>
      <c r="H78" s="5">
        <f t="shared" si="41"/>
        <v>25119.270328377839</v>
      </c>
      <c r="I78" s="5">
        <f t="shared" si="41"/>
        <v>22768.051042491494</v>
      </c>
      <c r="J78" s="5">
        <f t="shared" si="41"/>
        <v>22735.172494991286</v>
      </c>
      <c r="K78" s="5">
        <f t="shared" si="41"/>
        <v>19956.684571105397</v>
      </c>
      <c r="L78" s="5">
        <f t="shared" si="41"/>
        <v>19596.471203640449</v>
      </c>
      <c r="M78" s="5">
        <f t="shared" si="41"/>
        <v>19823.922411520489</v>
      </c>
      <c r="N78" s="5">
        <f t="shared" si="41"/>
        <v>18437.296534734072</v>
      </c>
      <c r="O78" s="5">
        <f t="shared" si="41"/>
        <v>19200.768955210035</v>
      </c>
      <c r="P78" s="5">
        <f t="shared" si="41"/>
        <v>18725.465876123391</v>
      </c>
      <c r="Q78" s="5">
        <f t="shared" si="41"/>
        <v>18611.351856966339</v>
      </c>
      <c r="R78" s="5">
        <f t="shared" si="41"/>
        <v>18448.710090913082</v>
      </c>
      <c r="S78" s="5">
        <f t="shared" si="41"/>
        <v>19313.431862716556</v>
      </c>
      <c r="T78" s="5">
        <f t="shared" si="41"/>
        <v>18942.249711848959</v>
      </c>
      <c r="U78" s="5">
        <f t="shared" si="41"/>
        <v>19210.487788335722</v>
      </c>
      <c r="V78" s="5">
        <f t="shared" si="41"/>
        <v>18384.514071705678</v>
      </c>
      <c r="W78" s="5">
        <f t="shared" si="41"/>
        <v>16764.12786231131</v>
      </c>
    </row>
    <row r="79" spans="1:28" outlineLevel="1" x14ac:dyDescent="0.2"/>
    <row r="80" spans="1:28" outlineLevel="1" x14ac:dyDescent="0.2">
      <c r="B80" s="8" t="s">
        <v>14</v>
      </c>
      <c r="C80" s="13"/>
    </row>
    <row r="81" spans="2:26" outlineLevel="1" x14ac:dyDescent="0.2">
      <c r="B81" s="4" t="s">
        <v>18</v>
      </c>
      <c r="C81" s="5">
        <f>IFERROR(INDEX('[2]Table 20'!C$14:C$19,MATCH($B81,'[2]Table 20'!$B$14:$B$19,0))*1000,0)</f>
        <v>0</v>
      </c>
      <c r="D81" s="5">
        <f>IFERROR(INDEX('[2]Table 20'!D$14:D$19,MATCH($B81,'[2]Table 20'!$B$14:$B$19,0))*1000,0)</f>
        <v>0</v>
      </c>
      <c r="E81" s="5">
        <f>IFERROR(INDEX('[2]Table 20'!E$14:E$19,MATCH($B81,'[2]Table 20'!$B$14:$B$19,0))*1000,0)</f>
        <v>0</v>
      </c>
      <c r="F81" s="5">
        <f>IFERROR(INDEX('[2]Table 20'!F$14:F$19,MATCH($B81,'[2]Table 20'!$B$14:$B$19,0))*1000,0)</f>
        <v>0</v>
      </c>
      <c r="G81" s="5">
        <f>IFERROR(INDEX('[2]Table 20'!G$14:G$19,MATCH($B81,'[2]Table 20'!$B$14:$B$19,0))*1000,0)</f>
        <v>0</v>
      </c>
      <c r="H81" s="5">
        <f>IFERROR(INDEX('[2]Table 20'!H$14:H$19,MATCH($B81,'[2]Table 20'!$B$14:$B$19,0))*1000,0)</f>
        <v>0</v>
      </c>
      <c r="I81" s="5">
        <f>IFERROR(INDEX('[2]Table 20'!I$14:I$19,MATCH($B81,'[2]Table 20'!$B$14:$B$19,0))*1000,0)</f>
        <v>0</v>
      </c>
      <c r="J81" s="5">
        <f>IFERROR(INDEX('[2]Table 20'!J$14:J$19,MATCH($B81,'[2]Table 20'!$B$14:$B$19,0))*1000,0)</f>
        <v>0</v>
      </c>
      <c r="K81" s="5">
        <f>IFERROR(INDEX('[2]Table 20'!K$14:K$19,MATCH($B81,'[2]Table 20'!$B$14:$B$19,0))*1000,0)</f>
        <v>0</v>
      </c>
      <c r="L81" s="5">
        <f>IFERROR(INDEX('[2]Table 20'!L$14:L$19,MATCH($B81,'[2]Table 20'!$B$14:$B$19,0))*1000,0)</f>
        <v>0</v>
      </c>
      <c r="M81" s="5">
        <f>IFERROR(INDEX('[2]Table 20'!M$14:M$19,MATCH($B81,'[2]Table 20'!$B$14:$B$19,0))*1000,0)</f>
        <v>0</v>
      </c>
      <c r="N81" s="5">
        <f>IFERROR(INDEX('[2]Table 20'!N$14:N$19,MATCH($B81,'[2]Table 20'!$B$14:$B$19,0))*1000,0)</f>
        <v>0</v>
      </c>
      <c r="O81" s="5">
        <f>IFERROR(INDEX('[2]Table 20'!O$14:O$19,MATCH($B81,'[2]Table 20'!$B$14:$B$19,0))*1000,0)</f>
        <v>0</v>
      </c>
      <c r="P81" s="5">
        <f>IFERROR(INDEX('[2]Table 20'!P$14:P$19,MATCH($B81,'[2]Table 20'!$B$14:$B$19,0))*1000,0)</f>
        <v>0</v>
      </c>
      <c r="Q81" s="5">
        <f>IFERROR(INDEX('[2]Table 20'!Q$14:Q$19,MATCH($B81,'[2]Table 20'!$B$14:$B$19,0))*1000,0)</f>
        <v>0</v>
      </c>
      <c r="R81" s="5">
        <f>IFERROR(INDEX('[2]Table 20'!R$14:R$19,MATCH($B81,'[2]Table 20'!$B$14:$B$19,0))*1000,0)</f>
        <v>0</v>
      </c>
      <c r="S81" s="5">
        <f>IFERROR(INDEX('[2]Table 20'!S$14:S$19,MATCH($B81,'[2]Table 20'!$B$14:$B$19,0))*1000,0)</f>
        <v>0</v>
      </c>
      <c r="T81" s="5">
        <f>IFERROR(INDEX('[2]Table 20'!T$14:T$19,MATCH($B81,'[2]Table 20'!$B$14:$B$19,0))*1000,0)</f>
        <v>0</v>
      </c>
      <c r="U81" s="5">
        <f>IFERROR(INDEX('[2]Table 20'!U$14:U$19,MATCH($B81,'[2]Table 20'!$B$14:$B$19,0))*1000,0)</f>
        <v>0</v>
      </c>
      <c r="V81" s="5">
        <f>IFERROR(INDEX('[2]Table 20'!V$14:V$19,MATCH($B81,'[2]Table 20'!$B$14:$B$19,0))*1000,0)</f>
        <v>0</v>
      </c>
      <c r="W81" s="5">
        <f>IFERROR(INDEX('[2]Table 20'!W$14:W$19,MATCH($B81,'[2]Table 20'!$B$14:$B$19,0))*1000,0)</f>
        <v>0</v>
      </c>
      <c r="Z81" s="21" t="s">
        <v>93</v>
      </c>
    </row>
    <row r="82" spans="2:26" outlineLevel="1" x14ac:dyDescent="0.2">
      <c r="B82" s="4" t="s">
        <v>19</v>
      </c>
      <c r="C82" s="5">
        <f>IFERROR(INDEX('[2]Table 20'!C$14:C$19,MATCH($B82,'[2]Table 20'!$B$14:$B$19,0))*1000,0)</f>
        <v>0</v>
      </c>
      <c r="D82" s="5">
        <f>IFERROR(INDEX('[2]Table 20'!D$14:D$19,MATCH($B82,'[2]Table 20'!$B$14:$B$19,0))*1000,0)</f>
        <v>0</v>
      </c>
      <c r="E82" s="5">
        <f>IFERROR(INDEX('[2]Table 20'!E$14:E$19,MATCH($B82,'[2]Table 20'!$B$14:$B$19,0))*1000,0)</f>
        <v>0</v>
      </c>
      <c r="F82" s="5">
        <f>IFERROR(INDEX('[2]Table 20'!F$14:F$19,MATCH($B82,'[2]Table 20'!$B$14:$B$19,0))*1000,0)</f>
        <v>0</v>
      </c>
      <c r="G82" s="5">
        <f>IFERROR(INDEX('[2]Table 20'!G$14:G$19,MATCH($B82,'[2]Table 20'!$B$14:$B$19,0))*1000,0)</f>
        <v>0</v>
      </c>
      <c r="H82" s="5">
        <f>IFERROR(INDEX('[2]Table 20'!H$14:H$19,MATCH($B82,'[2]Table 20'!$B$14:$B$19,0))*1000,0)</f>
        <v>0</v>
      </c>
      <c r="I82" s="5">
        <f>IFERROR(INDEX('[2]Table 20'!I$14:I$19,MATCH($B82,'[2]Table 20'!$B$14:$B$19,0))*1000,0)</f>
        <v>0</v>
      </c>
      <c r="J82" s="5">
        <f>IFERROR(INDEX('[2]Table 20'!J$14:J$19,MATCH($B82,'[2]Table 20'!$B$14:$B$19,0))*1000,0)</f>
        <v>0</v>
      </c>
      <c r="K82" s="5">
        <f>IFERROR(INDEX('[2]Table 20'!K$14:K$19,MATCH($B82,'[2]Table 20'!$B$14:$B$19,0))*1000,0)</f>
        <v>0</v>
      </c>
      <c r="L82" s="5">
        <f>IFERROR(INDEX('[2]Table 20'!L$14:L$19,MATCH($B82,'[2]Table 20'!$B$14:$B$19,0))*1000,0)</f>
        <v>0</v>
      </c>
      <c r="M82" s="5">
        <f>IFERROR(INDEX('[2]Table 20'!M$14:M$19,MATCH($B82,'[2]Table 20'!$B$14:$B$19,0))*1000,0)</f>
        <v>0</v>
      </c>
      <c r="N82" s="5">
        <f>IFERROR(INDEX('[2]Table 20'!N$14:N$19,MATCH($B82,'[2]Table 20'!$B$14:$B$19,0))*1000,0)</f>
        <v>0</v>
      </c>
      <c r="O82" s="5">
        <f>IFERROR(INDEX('[2]Table 20'!O$14:O$19,MATCH($B82,'[2]Table 20'!$B$14:$B$19,0))*1000,0)</f>
        <v>0</v>
      </c>
      <c r="P82" s="5">
        <f>IFERROR(INDEX('[2]Table 20'!P$14:P$19,MATCH($B82,'[2]Table 20'!$B$14:$B$19,0))*1000,0)</f>
        <v>0</v>
      </c>
      <c r="Q82" s="5">
        <f>IFERROR(INDEX('[2]Table 20'!Q$14:Q$19,MATCH($B82,'[2]Table 20'!$B$14:$B$19,0))*1000,0)</f>
        <v>0</v>
      </c>
      <c r="R82" s="5">
        <f>IFERROR(INDEX('[2]Table 20'!R$14:R$19,MATCH($B82,'[2]Table 20'!$B$14:$B$19,0))*1000,0)</f>
        <v>0</v>
      </c>
      <c r="S82" s="5">
        <f>IFERROR(INDEX('[2]Table 20'!S$14:S$19,MATCH($B82,'[2]Table 20'!$B$14:$B$19,0))*1000,0)</f>
        <v>0</v>
      </c>
      <c r="T82" s="5">
        <f>IFERROR(INDEX('[2]Table 20'!T$14:T$19,MATCH($B82,'[2]Table 20'!$B$14:$B$19,0))*1000,0)</f>
        <v>0</v>
      </c>
      <c r="U82" s="5">
        <f>IFERROR(INDEX('[2]Table 20'!U$14:U$19,MATCH($B82,'[2]Table 20'!$B$14:$B$19,0))*1000,0)</f>
        <v>0</v>
      </c>
      <c r="V82" s="5">
        <f>IFERROR(INDEX('[2]Table 20'!V$14:V$19,MATCH($B82,'[2]Table 20'!$B$14:$B$19,0))*1000,0)</f>
        <v>0</v>
      </c>
      <c r="W82" s="5">
        <f>IFERROR(INDEX('[2]Table 20'!W$14:W$19,MATCH($B82,'[2]Table 20'!$B$14:$B$19,0))*1000,0)</f>
        <v>0</v>
      </c>
      <c r="Z82" s="21" t="s">
        <v>93</v>
      </c>
    </row>
    <row r="83" spans="2:26" outlineLevel="1" x14ac:dyDescent="0.2">
      <c r="B83" s="4" t="s">
        <v>16</v>
      </c>
      <c r="C83" s="5">
        <f>IFERROR(INDEX('[2]Table 20'!C$14:C$19,MATCH($B83,'[2]Table 20'!$B$14:$B$19,0))*1000,0)</f>
        <v>600.42499999999995</v>
      </c>
      <c r="D83" s="5">
        <f>IFERROR(INDEX('[2]Table 20'!D$14:D$19,MATCH($B83,'[2]Table 20'!$B$14:$B$19,0))*1000,0)</f>
        <v>806.85399999999993</v>
      </c>
      <c r="E83" s="5">
        <f>IFERROR(INDEX('[2]Table 20'!E$14:E$19,MATCH($B83,'[2]Table 20'!$B$14:$B$19,0))*1000,0)</f>
        <v>897.822</v>
      </c>
      <c r="F83" s="5">
        <f>IFERROR(INDEX('[2]Table 20'!F$14:F$19,MATCH($B83,'[2]Table 20'!$B$14:$B$19,0))*1000,0)</f>
        <v>958.5</v>
      </c>
      <c r="G83" s="5">
        <f>IFERROR(INDEX('[2]Table 20'!G$14:G$19,MATCH($B83,'[2]Table 20'!$B$14:$B$19,0))*1000,0)</f>
        <v>898.21199999999999</v>
      </c>
      <c r="H83" s="5">
        <f>IFERROR(INDEX('[2]Table 20'!H$14:H$19,MATCH($B83,'[2]Table 20'!$B$14:$B$19,0))*1000,0)</f>
        <v>950.88099999999997</v>
      </c>
      <c r="I83" s="5">
        <f>IFERROR(INDEX('[2]Table 20'!I$14:I$19,MATCH($B83,'[2]Table 20'!$B$14:$B$19,0))*1000,0)</f>
        <v>1109.2329999999999</v>
      </c>
      <c r="J83" s="5">
        <f>IFERROR(INDEX('[2]Table 20'!J$14:J$19,MATCH($B83,'[2]Table 20'!$B$14:$B$19,0))*1000,0)</f>
        <v>1313.8789999999999</v>
      </c>
      <c r="K83" s="5">
        <f>IFERROR(INDEX('[2]Table 20'!K$14:K$19,MATCH($B83,'[2]Table 20'!$B$14:$B$19,0))*1000,0)</f>
        <v>1251.9940000000001</v>
      </c>
      <c r="L83" s="5">
        <f>IFERROR(INDEX('[2]Table 20'!L$14:L$19,MATCH($B83,'[2]Table 20'!$B$14:$B$19,0))*1000,0)</f>
        <v>1027.4849999999999</v>
      </c>
      <c r="M83" s="5">
        <f>IFERROR(INDEX('[2]Table 20'!M$14:M$19,MATCH($B83,'[2]Table 20'!$B$14:$B$19,0))*1000,0)</f>
        <v>1087.086</v>
      </c>
      <c r="N83" s="5">
        <f>IFERROR(INDEX('[2]Table 20'!N$14:N$19,MATCH($B83,'[2]Table 20'!$B$14:$B$19,0))*1000,0)</f>
        <v>1070.2570000000001</v>
      </c>
      <c r="O83" s="5">
        <f>IFERROR(INDEX('[2]Table 20'!O$14:O$19,MATCH($B83,'[2]Table 20'!$B$14:$B$19,0))*1000,0)</f>
        <v>1180.5740000000001</v>
      </c>
      <c r="P83" s="5">
        <f>IFERROR(INDEX('[2]Table 20'!P$14:P$19,MATCH($B83,'[2]Table 20'!$B$14:$B$19,0))*1000,0)</f>
        <v>1339.2250000000001</v>
      </c>
      <c r="Q83" s="5">
        <f>IFERROR(INDEX('[2]Table 20'!Q$14:Q$19,MATCH($B83,'[2]Table 20'!$B$14:$B$19,0))*1000,0)</f>
        <v>1347.981</v>
      </c>
      <c r="R83" s="5">
        <f>IFERROR(INDEX('[2]Table 20'!R$14:R$19,MATCH($B83,'[2]Table 20'!$B$14:$B$19,0))*1000,0)</f>
        <v>1332.9949999999999</v>
      </c>
      <c r="S83" s="5">
        <f>IFERROR(INDEX('[2]Table 20'!S$14:S$19,MATCH($B83,'[2]Table 20'!$B$14:$B$19,0))*1000,0)</f>
        <v>1326.451</v>
      </c>
      <c r="T83" s="5">
        <f>IFERROR(INDEX('[2]Table 20'!T$14:T$19,MATCH($B83,'[2]Table 20'!$B$14:$B$19,0))*1000,0)</f>
        <v>1335.498</v>
      </c>
      <c r="U83" s="5">
        <f>IFERROR(INDEX('[2]Table 20'!U$14:U$19,MATCH($B83,'[2]Table 20'!$B$14:$B$19,0))*1000,0)</f>
        <v>1357.0640000000001</v>
      </c>
      <c r="V83" s="5">
        <f>IFERROR(INDEX('[2]Table 20'!V$14:V$19,MATCH($B83,'[2]Table 20'!$B$14:$B$19,0))*1000,0)</f>
        <v>1189.808</v>
      </c>
      <c r="W83" s="5">
        <f>IFERROR(INDEX('[2]Table 20'!W$14:W$19,MATCH($B83,'[2]Table 20'!$B$14:$B$19,0))*1000,0)</f>
        <v>1017.446</v>
      </c>
      <c r="Z83" s="21" t="s">
        <v>93</v>
      </c>
    </row>
    <row r="84" spans="2:26" outlineLevel="1" x14ac:dyDescent="0.2">
      <c r="B84" s="4" t="s">
        <v>21</v>
      </c>
      <c r="C84" s="5">
        <f>IFERROR(INDEX('[2]Table 20'!C$14:C$19,MATCH($B84,'[2]Table 20'!$B$14:$B$19,0))*1000,0)</f>
        <v>0</v>
      </c>
      <c r="D84" s="5">
        <f>IFERROR(INDEX('[2]Table 20'!D$14:D$19,MATCH($B84,'[2]Table 20'!$B$14:$B$19,0))*1000,0)</f>
        <v>0</v>
      </c>
      <c r="E84" s="5">
        <f>IFERROR(INDEX('[2]Table 20'!E$14:E$19,MATCH($B84,'[2]Table 20'!$B$14:$B$19,0))*1000,0)</f>
        <v>0</v>
      </c>
      <c r="F84" s="5">
        <f>IFERROR(INDEX('[2]Table 20'!F$14:F$19,MATCH($B84,'[2]Table 20'!$B$14:$B$19,0))*1000,0)</f>
        <v>0</v>
      </c>
      <c r="G84" s="5">
        <f>IFERROR(INDEX('[2]Table 20'!G$14:G$19,MATCH($B84,'[2]Table 20'!$B$14:$B$19,0))*1000,0)</f>
        <v>0</v>
      </c>
      <c r="H84" s="5">
        <f>IFERROR(INDEX('[2]Table 20'!H$14:H$19,MATCH($B84,'[2]Table 20'!$B$14:$B$19,0))*1000,0)</f>
        <v>0</v>
      </c>
      <c r="I84" s="5">
        <f>IFERROR(INDEX('[2]Table 20'!I$14:I$19,MATCH($B84,'[2]Table 20'!$B$14:$B$19,0))*1000,0)</f>
        <v>0</v>
      </c>
      <c r="J84" s="5">
        <f>IFERROR(INDEX('[2]Table 20'!J$14:J$19,MATCH($B84,'[2]Table 20'!$B$14:$B$19,0))*1000,0)</f>
        <v>0</v>
      </c>
      <c r="K84" s="5">
        <f>IFERROR(INDEX('[2]Table 20'!K$14:K$19,MATCH($B84,'[2]Table 20'!$B$14:$B$19,0))*1000,0)</f>
        <v>0</v>
      </c>
      <c r="L84" s="5">
        <f>IFERROR(INDEX('[2]Table 20'!L$14:L$19,MATCH($B84,'[2]Table 20'!$B$14:$B$19,0))*1000,0)</f>
        <v>0</v>
      </c>
      <c r="M84" s="5">
        <f>IFERROR(INDEX('[2]Table 20'!M$14:M$19,MATCH($B84,'[2]Table 20'!$B$14:$B$19,0))*1000,0)</f>
        <v>0</v>
      </c>
      <c r="N84" s="5">
        <f>IFERROR(INDEX('[2]Table 20'!N$14:N$19,MATCH($B84,'[2]Table 20'!$B$14:$B$19,0))*1000,0)</f>
        <v>0</v>
      </c>
      <c r="O84" s="5">
        <f>IFERROR(INDEX('[2]Table 20'!O$14:O$19,MATCH($B84,'[2]Table 20'!$B$14:$B$19,0))*1000,0)</f>
        <v>0</v>
      </c>
      <c r="P84" s="5">
        <f>IFERROR(INDEX('[2]Table 20'!P$14:P$19,MATCH($B84,'[2]Table 20'!$B$14:$B$19,0))*1000,0)</f>
        <v>0</v>
      </c>
      <c r="Q84" s="5">
        <f>IFERROR(INDEX('[2]Table 20'!Q$14:Q$19,MATCH($B84,'[2]Table 20'!$B$14:$B$19,0))*1000,0)</f>
        <v>0</v>
      </c>
      <c r="R84" s="5">
        <f>IFERROR(INDEX('[2]Table 20'!R$14:R$19,MATCH($B84,'[2]Table 20'!$B$14:$B$19,0))*1000,0)</f>
        <v>0</v>
      </c>
      <c r="S84" s="5">
        <f>IFERROR(INDEX('[2]Table 20'!S$14:S$19,MATCH($B84,'[2]Table 20'!$B$14:$B$19,0))*1000,0)</f>
        <v>0</v>
      </c>
      <c r="T84" s="5">
        <f>IFERROR(INDEX('[2]Table 20'!T$14:T$19,MATCH($B84,'[2]Table 20'!$B$14:$B$19,0))*1000,0)</f>
        <v>0</v>
      </c>
      <c r="U84" s="5">
        <f>IFERROR(INDEX('[2]Table 20'!U$14:U$19,MATCH($B84,'[2]Table 20'!$B$14:$B$19,0))*1000,0)</f>
        <v>0</v>
      </c>
      <c r="V84" s="5">
        <f>IFERROR(INDEX('[2]Table 20'!V$14:V$19,MATCH($B84,'[2]Table 20'!$B$14:$B$19,0))*1000,0)</f>
        <v>0</v>
      </c>
      <c r="W84" s="5">
        <f>IFERROR(INDEX('[2]Table 20'!W$14:W$19,MATCH($B84,'[2]Table 20'!$B$14:$B$19,0))*1000,0)</f>
        <v>0</v>
      </c>
      <c r="Z84" s="21" t="s">
        <v>93</v>
      </c>
    </row>
    <row r="85" spans="2:26" outlineLevel="1" x14ac:dyDescent="0.2">
      <c r="B85" s="4" t="s">
        <v>20</v>
      </c>
      <c r="C85" s="5">
        <f>IFERROR(INDEX('[2]Table 20'!C$14:C$19,MATCH($B85,'[2]Table 20'!$B$14:$B$19,0))*1000,0)</f>
        <v>66726.464000000007</v>
      </c>
      <c r="D85" s="5">
        <f>IFERROR(INDEX('[2]Table 20'!D$14:D$19,MATCH($B85,'[2]Table 20'!$B$14:$B$19,0))*1000,0)</f>
        <v>64335.402999999998</v>
      </c>
      <c r="E85" s="5">
        <f>IFERROR(INDEX('[2]Table 20'!E$14:E$19,MATCH($B85,'[2]Table 20'!$B$14:$B$19,0))*1000,0)</f>
        <v>64256.551999999996</v>
      </c>
      <c r="F85" s="5">
        <f>IFERROR(INDEX('[2]Table 20'!F$14:F$19,MATCH($B85,'[2]Table 20'!$B$14:$B$19,0))*1000,0)</f>
        <v>62336.315999999999</v>
      </c>
      <c r="G85" s="5">
        <f>IFERROR(INDEX('[2]Table 20'!G$14:G$19,MATCH($B85,'[2]Table 20'!$B$14:$B$19,0))*1000,0)</f>
        <v>64374.83</v>
      </c>
      <c r="H85" s="5">
        <f>IFERROR(INDEX('[2]Table 20'!H$14:H$19,MATCH($B85,'[2]Table 20'!$B$14:$B$19,0))*1000,0)</f>
        <v>60278.320999999996</v>
      </c>
      <c r="I85" s="5">
        <f>IFERROR(INDEX('[2]Table 20'!I$14:I$19,MATCH($B85,'[2]Table 20'!$B$14:$B$19,0))*1000,0)</f>
        <v>56287.941000000006</v>
      </c>
      <c r="J85" s="5">
        <f>IFERROR(INDEX('[2]Table 20'!J$14:J$19,MATCH($B85,'[2]Table 20'!$B$14:$B$19,0))*1000,0)</f>
        <v>58666.317000000003</v>
      </c>
      <c r="K85" s="5">
        <f>IFERROR(INDEX('[2]Table 20'!K$14:K$19,MATCH($B85,'[2]Table 20'!$B$14:$B$19,0))*1000,0)</f>
        <v>55444.645000000004</v>
      </c>
      <c r="L85" s="5">
        <f>IFERROR(INDEX('[2]Table 20'!L$14:L$19,MATCH($B85,'[2]Table 20'!$B$14:$B$19,0))*1000,0)</f>
        <v>55384.78</v>
      </c>
      <c r="M85" s="5">
        <f>IFERROR(INDEX('[2]Table 20'!M$14:M$19,MATCH($B85,'[2]Table 20'!$B$14:$B$19,0))*1000,0)</f>
        <v>52710.698000000004</v>
      </c>
      <c r="N85" s="5">
        <f>IFERROR(INDEX('[2]Table 20'!N$14:N$19,MATCH($B85,'[2]Table 20'!$B$14:$B$19,0))*1000,0)</f>
        <v>47900.959000000003</v>
      </c>
      <c r="O85" s="5">
        <f>IFERROR(INDEX('[2]Table 20'!O$14:O$19,MATCH($B85,'[2]Table 20'!$B$14:$B$19,0))*1000,0)</f>
        <v>48976.028999999995</v>
      </c>
      <c r="P85" s="5">
        <f>IFERROR(INDEX('[2]Table 20'!P$14:P$19,MATCH($B85,'[2]Table 20'!$B$14:$B$19,0))*1000,0)</f>
        <v>49464.016000000003</v>
      </c>
      <c r="Q85" s="5">
        <f>IFERROR(INDEX('[2]Table 20'!Q$14:Q$19,MATCH($B85,'[2]Table 20'!$B$14:$B$19,0))*1000,0)</f>
        <v>49704.932999999997</v>
      </c>
      <c r="R85" s="5">
        <f>IFERROR(INDEX('[2]Table 20'!R$14:R$19,MATCH($B85,'[2]Table 20'!$B$14:$B$19,0))*1000,0)</f>
        <v>52592.724999999999</v>
      </c>
      <c r="S85" s="5">
        <f>IFERROR(INDEX('[2]Table 20'!S$14:S$19,MATCH($B85,'[2]Table 20'!$B$14:$B$19,0))*1000,0)</f>
        <v>56186.179000000004</v>
      </c>
      <c r="T85" s="5">
        <f>IFERROR(INDEX('[2]Table 20'!T$14:T$19,MATCH($B85,'[2]Table 20'!$B$14:$B$19,0))*1000,0)</f>
        <v>54706.457000000002</v>
      </c>
      <c r="U85" s="5">
        <f>IFERROR(INDEX('[2]Table 20'!U$14:U$19,MATCH($B85,'[2]Table 20'!$B$14:$B$19,0))*1000,0)</f>
        <v>53479.720999999998</v>
      </c>
      <c r="V85" s="5">
        <f>IFERROR(INDEX('[2]Table 20'!V$14:V$19,MATCH($B85,'[2]Table 20'!$B$14:$B$19,0))*1000,0)</f>
        <v>51197.102999999996</v>
      </c>
      <c r="W85" s="5">
        <f>IFERROR(INDEX('[2]Table 20'!W$14:W$19,MATCH($B85,'[2]Table 20'!$B$14:$B$19,0))*1000,0)</f>
        <v>44169.147000000004</v>
      </c>
      <c r="Z85" s="21" t="s">
        <v>93</v>
      </c>
    </row>
    <row r="86" spans="2:26" outlineLevel="1" x14ac:dyDescent="0.2">
      <c r="B86" s="4" t="s">
        <v>0</v>
      </c>
      <c r="C86" s="5">
        <f>IFERROR(INDEX('[2]Table 20'!C$14:C$19,MATCH($B86,'[2]Table 20'!$B$14:$B$19,0))*1000,0)</f>
        <v>0</v>
      </c>
      <c r="D86" s="5">
        <f>IFERROR(INDEX('[2]Table 20'!D$14:D$19,MATCH($B86,'[2]Table 20'!$B$14:$B$19,0))*1000,0)</f>
        <v>0</v>
      </c>
      <c r="E86" s="5">
        <f>IFERROR(INDEX('[2]Table 20'!E$14:E$19,MATCH($B86,'[2]Table 20'!$B$14:$B$19,0))*1000,0)</f>
        <v>0</v>
      </c>
      <c r="F86" s="5">
        <f>IFERROR(INDEX('[2]Table 20'!F$14:F$19,MATCH($B86,'[2]Table 20'!$B$14:$B$19,0))*1000,0)</f>
        <v>0</v>
      </c>
      <c r="G86" s="5">
        <f>IFERROR(INDEX('[2]Table 20'!G$14:G$19,MATCH($B86,'[2]Table 20'!$B$14:$B$19,0))*1000,0)</f>
        <v>0</v>
      </c>
      <c r="H86" s="5">
        <f>IFERROR(INDEX('[2]Table 20'!H$14:H$19,MATCH($B86,'[2]Table 20'!$B$14:$B$19,0))*1000,0)</f>
        <v>0</v>
      </c>
      <c r="I86" s="5">
        <f>IFERROR(INDEX('[2]Table 20'!I$14:I$19,MATCH($B86,'[2]Table 20'!$B$14:$B$19,0))*1000,0)</f>
        <v>0</v>
      </c>
      <c r="J86" s="5">
        <f>IFERROR(INDEX('[2]Table 20'!J$14:J$19,MATCH($B86,'[2]Table 20'!$B$14:$B$19,0))*1000,0)</f>
        <v>0</v>
      </c>
      <c r="K86" s="5">
        <f>IFERROR(INDEX('[2]Table 20'!K$14:K$19,MATCH($B86,'[2]Table 20'!$B$14:$B$19,0))*1000,0)</f>
        <v>0</v>
      </c>
      <c r="L86" s="5">
        <f>IFERROR(INDEX('[2]Table 20'!L$14:L$19,MATCH($B86,'[2]Table 20'!$B$14:$B$19,0))*1000,0)</f>
        <v>0</v>
      </c>
      <c r="M86" s="5">
        <f>IFERROR(INDEX('[2]Table 20'!M$14:M$19,MATCH($B86,'[2]Table 20'!$B$14:$B$19,0))*1000,0)</f>
        <v>1876.194</v>
      </c>
      <c r="N86" s="5">
        <f>IFERROR(INDEX('[2]Table 20'!N$14:N$19,MATCH($B86,'[2]Table 20'!$B$14:$B$19,0))*1000,0)</f>
        <v>2037.5489999999998</v>
      </c>
      <c r="O86" s="5">
        <f>IFERROR(INDEX('[2]Table 20'!O$14:O$19,MATCH($B86,'[2]Table 20'!$B$14:$B$19,0))*1000,0)</f>
        <v>1939.098</v>
      </c>
      <c r="P86" s="5">
        <f>IFERROR(INDEX('[2]Table 20'!P$14:P$19,MATCH($B86,'[2]Table 20'!$B$14:$B$19,0))*1000,0)</f>
        <v>1766.3310000000001</v>
      </c>
      <c r="Q86" s="5">
        <f>IFERROR(INDEX('[2]Table 20'!Q$14:Q$19,MATCH($B86,'[2]Table 20'!$B$14:$B$19,0))*1000,0)</f>
        <v>1818.212</v>
      </c>
      <c r="R86" s="5">
        <f>IFERROR(INDEX('[2]Table 20'!R$14:R$19,MATCH($B86,'[2]Table 20'!$B$14:$B$19,0))*1000,0)</f>
        <v>0</v>
      </c>
      <c r="S86" s="5">
        <f>IFERROR(INDEX('[2]Table 20'!S$14:S$19,MATCH($B86,'[2]Table 20'!$B$14:$B$19,0))*1000,0)</f>
        <v>0</v>
      </c>
      <c r="T86" s="5">
        <f>IFERROR(INDEX('[2]Table 20'!T$14:T$19,MATCH($B86,'[2]Table 20'!$B$14:$B$19,0))*1000,0)</f>
        <v>0</v>
      </c>
      <c r="U86" s="5">
        <f>IFERROR(INDEX('[2]Table 20'!U$14:U$19,MATCH($B86,'[2]Table 20'!$B$14:$B$19,0))*1000,0)</f>
        <v>0</v>
      </c>
      <c r="V86" s="5">
        <f>IFERROR(INDEX('[2]Table 20'!V$14:V$19,MATCH($B86,'[2]Table 20'!$B$14:$B$19,0))*1000,0)</f>
        <v>0</v>
      </c>
      <c r="W86" s="5">
        <f>IFERROR(INDEX('[2]Table 20'!W$14:W$19,MATCH($B86,'[2]Table 20'!$B$14:$B$19,0))*1000,0)</f>
        <v>0</v>
      </c>
      <c r="Z86" s="21" t="s">
        <v>93</v>
      </c>
    </row>
    <row r="87" spans="2:26" outlineLevel="1" x14ac:dyDescent="0.2">
      <c r="B87" s="4" t="s">
        <v>22</v>
      </c>
      <c r="C87" s="5">
        <f>IFERROR(INDEX('[2]Table 20'!C$14:C$19,MATCH($B87,'[2]Table 20'!$B$14:$B$19,0))*1000,0)</f>
        <v>0</v>
      </c>
      <c r="D87" s="5">
        <f>IFERROR(INDEX('[2]Table 20'!D$14:D$19,MATCH($B87,'[2]Table 20'!$B$14:$B$19,0))*1000,0)</f>
        <v>0</v>
      </c>
      <c r="E87" s="5">
        <f>IFERROR(INDEX('[2]Table 20'!E$14:E$19,MATCH($B87,'[2]Table 20'!$B$14:$B$19,0))*1000,0)</f>
        <v>0</v>
      </c>
      <c r="F87" s="5">
        <f>IFERROR(INDEX('[2]Table 20'!F$14:F$19,MATCH($B87,'[2]Table 20'!$B$14:$B$19,0))*1000,0)</f>
        <v>0</v>
      </c>
      <c r="G87" s="5">
        <f>IFERROR(INDEX('[2]Table 20'!G$14:G$19,MATCH($B87,'[2]Table 20'!$B$14:$B$19,0))*1000,0)</f>
        <v>0</v>
      </c>
      <c r="H87" s="5">
        <f>IFERROR(INDEX('[2]Table 20'!H$14:H$19,MATCH($B87,'[2]Table 20'!$B$14:$B$19,0))*1000,0)</f>
        <v>0</v>
      </c>
      <c r="I87" s="5">
        <f>IFERROR(INDEX('[2]Table 20'!I$14:I$19,MATCH($B87,'[2]Table 20'!$B$14:$B$19,0))*1000,0)</f>
        <v>0</v>
      </c>
      <c r="J87" s="5">
        <f>IFERROR(INDEX('[2]Table 20'!J$14:J$19,MATCH($B87,'[2]Table 20'!$B$14:$B$19,0))*1000,0)</f>
        <v>0</v>
      </c>
      <c r="K87" s="5">
        <f>IFERROR(INDEX('[2]Table 20'!K$14:K$19,MATCH($B87,'[2]Table 20'!$B$14:$B$19,0))*1000,0)</f>
        <v>0</v>
      </c>
      <c r="L87" s="5">
        <f>IFERROR(INDEX('[2]Table 20'!L$14:L$19,MATCH($B87,'[2]Table 20'!$B$14:$B$19,0))*1000,0)</f>
        <v>0</v>
      </c>
      <c r="M87" s="5">
        <f>IFERROR(INDEX('[2]Table 20'!M$14:M$19,MATCH($B87,'[2]Table 20'!$B$14:$B$19,0))*1000,0)</f>
        <v>0</v>
      </c>
      <c r="N87" s="5">
        <f>IFERROR(INDEX('[2]Table 20'!N$14:N$19,MATCH($B87,'[2]Table 20'!$B$14:$B$19,0))*1000,0)</f>
        <v>0</v>
      </c>
      <c r="O87" s="5">
        <f>IFERROR(INDEX('[2]Table 20'!O$14:O$19,MATCH($B87,'[2]Table 20'!$B$14:$B$19,0))*1000,0)</f>
        <v>0</v>
      </c>
      <c r="P87" s="5">
        <f>IFERROR(INDEX('[2]Table 20'!P$14:P$19,MATCH($B87,'[2]Table 20'!$B$14:$B$19,0))*1000,0)</f>
        <v>0</v>
      </c>
      <c r="Q87" s="5">
        <f>IFERROR(INDEX('[2]Table 20'!Q$14:Q$19,MATCH($B87,'[2]Table 20'!$B$14:$B$19,0))*1000,0)</f>
        <v>0</v>
      </c>
      <c r="R87" s="5">
        <f>IFERROR(INDEX('[2]Table 20'!R$14:R$19,MATCH($B87,'[2]Table 20'!$B$14:$B$19,0))*1000,0)</f>
        <v>0</v>
      </c>
      <c r="S87" s="5">
        <f>IFERROR(INDEX('[2]Table 20'!S$14:S$19,MATCH($B87,'[2]Table 20'!$B$14:$B$19,0))*1000,0)</f>
        <v>0</v>
      </c>
      <c r="T87" s="5">
        <f>IFERROR(INDEX('[2]Table 20'!T$14:T$19,MATCH($B87,'[2]Table 20'!$B$14:$B$19,0))*1000,0)</f>
        <v>0</v>
      </c>
      <c r="U87" s="5">
        <f>IFERROR(INDEX('[2]Table 20'!U$14:U$19,MATCH($B87,'[2]Table 20'!$B$14:$B$19,0))*1000,0)</f>
        <v>0</v>
      </c>
      <c r="V87" s="5">
        <f>IFERROR(INDEX('[2]Table 20'!V$14:V$19,MATCH($B87,'[2]Table 20'!$B$14:$B$19,0))*1000,0)</f>
        <v>0</v>
      </c>
      <c r="W87" s="5">
        <f>IFERROR(INDEX('[2]Table 20'!W$14:W$19,MATCH($B87,'[2]Table 20'!$B$14:$B$19,0))*1000,0)</f>
        <v>0</v>
      </c>
      <c r="Z87" s="21" t="s">
        <v>93</v>
      </c>
    </row>
    <row r="88" spans="2:26" outlineLevel="1" x14ac:dyDescent="0.2">
      <c r="B88" s="4" t="s">
        <v>23</v>
      </c>
      <c r="C88" s="5">
        <f>IFERROR(INDEX('[2]Table 20'!C$14:C$19,MATCH($B88,'[2]Table 20'!$B$14:$B$19,0))*1000,0)</f>
        <v>205.65</v>
      </c>
      <c r="D88" s="5">
        <f>IFERROR(INDEX('[2]Table 20'!D$14:D$19,MATCH($B88,'[2]Table 20'!$B$14:$B$19,0))*1000,0)</f>
        <v>118.858</v>
      </c>
      <c r="E88" s="5">
        <f>IFERROR(INDEX('[2]Table 20'!E$14:E$19,MATCH($B88,'[2]Table 20'!$B$14:$B$19,0))*1000,0)</f>
        <v>68.567999999999998</v>
      </c>
      <c r="F88" s="5">
        <f>IFERROR(INDEX('[2]Table 20'!F$14:F$19,MATCH($B88,'[2]Table 20'!$B$14:$B$19,0))*1000,0)</f>
        <v>70.128</v>
      </c>
      <c r="G88" s="5">
        <f>IFERROR(INDEX('[2]Table 20'!G$14:G$19,MATCH($B88,'[2]Table 20'!$B$14:$B$19,0))*1000,0)</f>
        <v>70.374000000000009</v>
      </c>
      <c r="H88" s="5">
        <f>IFERROR(INDEX('[2]Table 20'!H$14:H$19,MATCH($B88,'[2]Table 20'!$B$14:$B$19,0))*1000,0)</f>
        <v>73.163000000000011</v>
      </c>
      <c r="I88" s="5">
        <f>IFERROR(INDEX('[2]Table 20'!I$14:I$19,MATCH($B88,'[2]Table 20'!$B$14:$B$19,0))*1000,0)</f>
        <v>88.960999999999999</v>
      </c>
      <c r="J88" s="5">
        <f>IFERROR(INDEX('[2]Table 20'!J$14:J$19,MATCH($B88,'[2]Table 20'!$B$14:$B$19,0))*1000,0)</f>
        <v>80.60499999999999</v>
      </c>
      <c r="K88" s="5">
        <f>IFERROR(INDEX('[2]Table 20'!K$14:K$19,MATCH($B88,'[2]Table 20'!$B$14:$B$19,0))*1000,0)</f>
        <v>82.559999999999988</v>
      </c>
      <c r="L88" s="5">
        <f>IFERROR(INDEX('[2]Table 20'!L$14:L$19,MATCH($B88,'[2]Table 20'!$B$14:$B$19,0))*1000,0)</f>
        <v>115.961</v>
      </c>
      <c r="M88" s="5">
        <f>IFERROR(INDEX('[2]Table 20'!M$14:M$19,MATCH($B88,'[2]Table 20'!$B$14:$B$19,0))*1000,0)</f>
        <v>170.28700000000001</v>
      </c>
      <c r="N88" s="5">
        <f>IFERROR(INDEX('[2]Table 20'!N$14:N$19,MATCH($B88,'[2]Table 20'!$B$14:$B$19,0))*1000,0)</f>
        <v>275.05900000000003</v>
      </c>
      <c r="O88" s="5">
        <f>IFERROR(INDEX('[2]Table 20'!O$14:O$19,MATCH($B88,'[2]Table 20'!$B$14:$B$19,0))*1000,0)</f>
        <v>240.40100000000001</v>
      </c>
      <c r="P88" s="5">
        <f>IFERROR(INDEX('[2]Table 20'!P$14:P$19,MATCH($B88,'[2]Table 20'!$B$14:$B$19,0))*1000,0)</f>
        <v>152.863</v>
      </c>
      <c r="Q88" s="5">
        <f>IFERROR(INDEX('[2]Table 20'!Q$14:Q$19,MATCH($B88,'[2]Table 20'!$B$14:$B$19,0))*1000,0)</f>
        <v>116.62599999999999</v>
      </c>
      <c r="R88" s="5">
        <f>IFERROR(INDEX('[2]Table 20'!R$14:R$19,MATCH($B88,'[2]Table 20'!$B$14:$B$19,0))*1000,0)</f>
        <v>78.131999999999991</v>
      </c>
      <c r="S88" s="5">
        <f>IFERROR(INDEX('[2]Table 20'!S$14:S$19,MATCH($B88,'[2]Table 20'!$B$14:$B$19,0))*1000,0)</f>
        <v>56.488999999999997</v>
      </c>
      <c r="T88" s="5">
        <f>IFERROR(INDEX('[2]Table 20'!T$14:T$19,MATCH($B88,'[2]Table 20'!$B$14:$B$19,0))*1000,0)</f>
        <v>42.04</v>
      </c>
      <c r="U88" s="5">
        <f>IFERROR(INDEX('[2]Table 20'!U$14:U$19,MATCH($B88,'[2]Table 20'!$B$14:$B$19,0))*1000,0)</f>
        <v>30.057000000000002</v>
      </c>
      <c r="V88" s="5">
        <f>IFERROR(INDEX('[2]Table 20'!V$14:V$19,MATCH($B88,'[2]Table 20'!$B$14:$B$19,0))*1000,0)</f>
        <v>22.956</v>
      </c>
      <c r="W88" s="5">
        <f>IFERROR(INDEX('[2]Table 20'!W$14:W$19,MATCH($B88,'[2]Table 20'!$B$14:$B$19,0))*1000,0)</f>
        <v>13.851000000000001</v>
      </c>
      <c r="Z88" s="21" t="s">
        <v>93</v>
      </c>
    </row>
    <row r="89" spans="2:26" outlineLevel="1" x14ac:dyDescent="0.2">
      <c r="B89" s="4" t="s">
        <v>17</v>
      </c>
      <c r="C89" s="5">
        <f>IFERROR(INDEX('[2]Table 20'!C$14:C$19,MATCH($B89,'[2]Table 20'!$B$14:$B$19,0))*1000,0)</f>
        <v>0</v>
      </c>
      <c r="D89" s="5">
        <f>IFERROR(INDEX('[2]Table 20'!D$14:D$19,MATCH($B89,'[2]Table 20'!$B$14:$B$19,0))*1000,0)</f>
        <v>0</v>
      </c>
      <c r="E89" s="5">
        <f>IFERROR(INDEX('[2]Table 20'!E$14:E$19,MATCH($B89,'[2]Table 20'!$B$14:$B$19,0))*1000,0)</f>
        <v>0</v>
      </c>
      <c r="F89" s="5">
        <f>IFERROR(INDEX('[2]Table 20'!F$14:F$19,MATCH($B89,'[2]Table 20'!$B$14:$B$19,0))*1000,0)</f>
        <v>0</v>
      </c>
      <c r="G89" s="5">
        <f>IFERROR(INDEX('[2]Table 20'!G$14:G$19,MATCH($B89,'[2]Table 20'!$B$14:$B$19,0))*1000,0)</f>
        <v>0</v>
      </c>
      <c r="H89" s="5">
        <f>IFERROR(INDEX('[2]Table 20'!H$14:H$19,MATCH($B89,'[2]Table 20'!$B$14:$B$19,0))*1000,0)</f>
        <v>0</v>
      </c>
      <c r="I89" s="5">
        <f>IFERROR(INDEX('[2]Table 20'!I$14:I$19,MATCH($B89,'[2]Table 20'!$B$14:$B$19,0))*1000,0)</f>
        <v>0</v>
      </c>
      <c r="J89" s="5">
        <f>IFERROR(INDEX('[2]Table 20'!J$14:J$19,MATCH($B89,'[2]Table 20'!$B$14:$B$19,0))*1000,0)</f>
        <v>0</v>
      </c>
      <c r="K89" s="5">
        <f>IFERROR(INDEX('[2]Table 20'!K$14:K$19,MATCH($B89,'[2]Table 20'!$B$14:$B$19,0))*1000,0)</f>
        <v>0</v>
      </c>
      <c r="L89" s="5">
        <f>IFERROR(INDEX('[2]Table 20'!L$14:L$19,MATCH($B89,'[2]Table 20'!$B$14:$B$19,0))*1000,0)</f>
        <v>0</v>
      </c>
      <c r="M89" s="5">
        <f>IFERROR(INDEX('[2]Table 20'!M$14:M$19,MATCH($B89,'[2]Table 20'!$B$14:$B$19,0))*1000,0)</f>
        <v>0</v>
      </c>
      <c r="N89" s="5">
        <f>IFERROR(INDEX('[2]Table 20'!N$14:N$19,MATCH($B89,'[2]Table 20'!$B$14:$B$19,0))*1000,0)</f>
        <v>0</v>
      </c>
      <c r="O89" s="5">
        <f>IFERROR(INDEX('[2]Table 20'!O$14:O$19,MATCH($B89,'[2]Table 20'!$B$14:$B$19,0))*1000,0)</f>
        <v>0</v>
      </c>
      <c r="P89" s="5">
        <f>IFERROR(INDEX('[2]Table 20'!P$14:P$19,MATCH($B89,'[2]Table 20'!$B$14:$B$19,0))*1000,0)</f>
        <v>0</v>
      </c>
      <c r="Q89" s="5">
        <f>IFERROR(INDEX('[2]Table 20'!Q$14:Q$19,MATCH($B89,'[2]Table 20'!$B$14:$B$19,0))*1000,0)</f>
        <v>0</v>
      </c>
      <c r="R89" s="5">
        <f>IFERROR(INDEX('[2]Table 20'!R$14:R$19,MATCH($B89,'[2]Table 20'!$B$14:$B$19,0))*1000,0)</f>
        <v>0</v>
      </c>
      <c r="S89" s="5">
        <f>IFERROR(INDEX('[2]Table 20'!S$14:S$19,MATCH($B89,'[2]Table 20'!$B$14:$B$19,0))*1000,0)</f>
        <v>0</v>
      </c>
      <c r="T89" s="5">
        <f>IFERROR(INDEX('[2]Table 20'!T$14:T$19,MATCH($B89,'[2]Table 20'!$B$14:$B$19,0))*1000,0)</f>
        <v>0</v>
      </c>
      <c r="U89" s="5">
        <f>IFERROR(INDEX('[2]Table 20'!U$14:U$19,MATCH($B89,'[2]Table 20'!$B$14:$B$19,0))*1000,0)</f>
        <v>0</v>
      </c>
      <c r="V89" s="5">
        <f>IFERROR(INDEX('[2]Table 20'!V$14:V$19,MATCH($B89,'[2]Table 20'!$B$14:$B$19,0))*1000,0)</f>
        <v>0</v>
      </c>
      <c r="W89" s="5">
        <f>IFERROR(INDEX('[2]Table 20'!W$14:W$19,MATCH($B89,'[2]Table 20'!$B$14:$B$19,0))*1000,0)</f>
        <v>0</v>
      </c>
      <c r="Z89" s="21" t="s">
        <v>93</v>
      </c>
    </row>
    <row r="90" spans="2:26" outlineLevel="1" x14ac:dyDescent="0.2">
      <c r="B90" s="4" t="s">
        <v>1</v>
      </c>
      <c r="C90" s="5">
        <f>IFERROR(INDEX('[2]Table 20'!C$14:C$19,MATCH($B90,'[2]Table 20'!$B$14:$B$19,0))*1000,0)</f>
        <v>1936.809</v>
      </c>
      <c r="D90" s="5">
        <f>IFERROR(INDEX('[2]Table 20'!D$14:D$19,MATCH($B90,'[2]Table 20'!$B$14:$B$19,0))*1000,0)</f>
        <v>1848.548</v>
      </c>
      <c r="E90" s="5">
        <f>IFERROR(INDEX('[2]Table 20'!E$14:E$19,MATCH($B90,'[2]Table 20'!$B$14:$B$19,0))*1000,0)</f>
        <v>1698.202</v>
      </c>
      <c r="F90" s="5">
        <f>IFERROR(INDEX('[2]Table 20'!F$14:F$19,MATCH($B90,'[2]Table 20'!$B$14:$B$19,0))*1000,0)</f>
        <v>1470.4250000000002</v>
      </c>
      <c r="G90" s="5">
        <f>IFERROR(INDEX('[2]Table 20'!G$14:G$19,MATCH($B90,'[2]Table 20'!$B$14:$B$19,0))*1000,0)</f>
        <v>1269.2360000000001</v>
      </c>
      <c r="H90" s="5">
        <f>IFERROR(INDEX('[2]Table 20'!H$14:H$19,MATCH($B90,'[2]Table 20'!$B$14:$B$19,0))*1000,0)</f>
        <v>1000.9570000000001</v>
      </c>
      <c r="I90" s="5">
        <f>IFERROR(INDEX('[2]Table 20'!I$14:I$19,MATCH($B90,'[2]Table 20'!$B$14:$B$19,0))*1000,0)</f>
        <v>1130.5149999999999</v>
      </c>
      <c r="J90" s="5">
        <f>IFERROR(INDEX('[2]Table 20'!J$14:J$19,MATCH($B90,'[2]Table 20'!$B$14:$B$19,0))*1000,0)</f>
        <v>1571.6319999999998</v>
      </c>
      <c r="K90" s="5">
        <f>IFERROR(INDEX('[2]Table 20'!K$14:K$19,MATCH($B90,'[2]Table 20'!$B$14:$B$19,0))*1000,0)</f>
        <v>1885.7860000000001</v>
      </c>
      <c r="L90" s="5">
        <f>IFERROR(INDEX('[2]Table 20'!L$14:L$19,MATCH($B90,'[2]Table 20'!$B$14:$B$19,0))*1000,0)</f>
        <v>1316.1659999999999</v>
      </c>
      <c r="M90" s="5">
        <f>IFERROR(INDEX('[2]Table 20'!M$14:M$19,MATCH($B90,'[2]Table 20'!$B$14:$B$19,0))*1000,0)</f>
        <v>1437.578</v>
      </c>
      <c r="N90" s="5">
        <f>IFERROR(INDEX('[2]Table 20'!N$14:N$19,MATCH($B90,'[2]Table 20'!$B$14:$B$19,0))*1000,0)</f>
        <v>1357.5609999999999</v>
      </c>
      <c r="O90" s="5">
        <f>IFERROR(INDEX('[2]Table 20'!O$14:O$19,MATCH($B90,'[2]Table 20'!$B$14:$B$19,0))*1000,0)</f>
        <v>1305.8590000000002</v>
      </c>
      <c r="P90" s="5">
        <f>IFERROR(INDEX('[2]Table 20'!P$14:P$19,MATCH($B90,'[2]Table 20'!$B$14:$B$19,0))*1000,0)</f>
        <v>1169.22</v>
      </c>
      <c r="Q90" s="5">
        <f>IFERROR(INDEX('[2]Table 20'!Q$14:Q$19,MATCH($B90,'[2]Table 20'!$B$14:$B$19,0))*1000,0)</f>
        <v>999.11300000000006</v>
      </c>
      <c r="R90" s="5">
        <f>IFERROR(INDEX('[2]Table 20'!R$14:R$19,MATCH($B90,'[2]Table 20'!$B$14:$B$19,0))*1000,0)</f>
        <v>1050.636</v>
      </c>
      <c r="S90" s="5">
        <f>IFERROR(INDEX('[2]Table 20'!S$14:S$19,MATCH($B90,'[2]Table 20'!$B$14:$B$19,0))*1000,0)</f>
        <v>898.78800000000001</v>
      </c>
      <c r="T90" s="5">
        <f>IFERROR(INDEX('[2]Table 20'!T$14:T$19,MATCH($B90,'[2]Table 20'!$B$14:$B$19,0))*1000,0)</f>
        <v>978.51099999999997</v>
      </c>
      <c r="U90" s="5">
        <f>IFERROR(INDEX('[2]Table 20'!U$14:U$19,MATCH($B90,'[2]Table 20'!$B$14:$B$19,0))*1000,0)</f>
        <v>1616.175</v>
      </c>
      <c r="V90" s="5">
        <f>IFERROR(INDEX('[2]Table 20'!V$14:V$19,MATCH($B90,'[2]Table 20'!$B$14:$B$19,0))*1000,0)</f>
        <v>1535.0919999999999</v>
      </c>
      <c r="W90" s="5">
        <f>IFERROR(INDEX('[2]Table 20'!W$14:W$19,MATCH($B90,'[2]Table 20'!$B$14:$B$19,0))*1000,0)</f>
        <v>1202.721</v>
      </c>
      <c r="Z90" s="21" t="s">
        <v>93</v>
      </c>
    </row>
    <row r="91" spans="2:26" outlineLevel="1" x14ac:dyDescent="0.2">
      <c r="B91" s="15" t="s">
        <v>9</v>
      </c>
      <c r="C91" s="19">
        <f t="shared" ref="C91:W91" si="42">SUM(C81:C90)</f>
        <v>69469.347999999998</v>
      </c>
      <c r="D91" s="19">
        <f t="shared" si="42"/>
        <v>67109.663</v>
      </c>
      <c r="E91" s="19">
        <f t="shared" si="42"/>
        <v>66921.144</v>
      </c>
      <c r="F91" s="19">
        <f t="shared" si="42"/>
        <v>64835.368999999999</v>
      </c>
      <c r="G91" s="19">
        <f t="shared" si="42"/>
        <v>66612.652000000002</v>
      </c>
      <c r="H91" s="19">
        <f t="shared" si="42"/>
        <v>62303.322</v>
      </c>
      <c r="I91" s="19">
        <f t="shared" si="42"/>
        <v>58616.650000000009</v>
      </c>
      <c r="J91" s="19">
        <f t="shared" si="42"/>
        <v>61632.433000000005</v>
      </c>
      <c r="K91" s="19">
        <f t="shared" si="42"/>
        <v>58664.985000000001</v>
      </c>
      <c r="L91" s="19">
        <f t="shared" si="42"/>
        <v>57844.392</v>
      </c>
      <c r="M91" s="19">
        <f t="shared" si="42"/>
        <v>57281.843000000008</v>
      </c>
      <c r="N91" s="19">
        <f t="shared" si="42"/>
        <v>52641.385000000002</v>
      </c>
      <c r="O91" s="19">
        <f t="shared" si="42"/>
        <v>53641.960999999988</v>
      </c>
      <c r="P91" s="19">
        <f t="shared" si="42"/>
        <v>53891.654999999999</v>
      </c>
      <c r="Q91" s="19">
        <f t="shared" si="42"/>
        <v>53986.864999999991</v>
      </c>
      <c r="R91" s="19">
        <f t="shared" si="42"/>
        <v>55054.487999999998</v>
      </c>
      <c r="S91" s="19">
        <f t="shared" si="42"/>
        <v>58467.907000000007</v>
      </c>
      <c r="T91" s="19">
        <f t="shared" si="42"/>
        <v>57062.506000000001</v>
      </c>
      <c r="U91" s="19">
        <f t="shared" si="42"/>
        <v>56483.017</v>
      </c>
      <c r="V91" s="19">
        <f t="shared" si="42"/>
        <v>53944.958999999988</v>
      </c>
      <c r="W91" s="19">
        <f t="shared" si="42"/>
        <v>46403.165000000008</v>
      </c>
    </row>
    <row r="92" spans="2:26" outlineLevel="1" x14ac:dyDescent="0.2">
      <c r="B92" s="26" t="s">
        <v>91</v>
      </c>
      <c r="C92" s="25">
        <f t="shared" ref="C92:W92" si="43">C91/C72/1000</f>
        <v>2.0497358235975218E-3</v>
      </c>
      <c r="D92" s="25">
        <f t="shared" si="43"/>
        <v>2.0386156291743655E-3</v>
      </c>
      <c r="E92" s="25">
        <f t="shared" si="43"/>
        <v>2.0159137175112048E-3</v>
      </c>
      <c r="F92" s="25">
        <f t="shared" si="43"/>
        <v>1.9942481997565196E-3</v>
      </c>
      <c r="G92" s="25">
        <f t="shared" si="43"/>
        <v>1.9727273506841771E-3</v>
      </c>
      <c r="H92" s="25">
        <f t="shared" si="43"/>
        <v>1.9521542589816254E-3</v>
      </c>
      <c r="I92" s="25">
        <f t="shared" si="43"/>
        <v>1.9273554978666539E-3</v>
      </c>
      <c r="J92" s="25">
        <f t="shared" si="43"/>
        <v>1.9154974471842117E-3</v>
      </c>
      <c r="K92" s="25">
        <f t="shared" si="43"/>
        <v>1.916226356723894E-3</v>
      </c>
      <c r="L92" s="25">
        <f t="shared" si="43"/>
        <v>1.9026260613782741E-3</v>
      </c>
      <c r="M92" s="25">
        <f t="shared" si="43"/>
        <v>1.8891937159937779E-3</v>
      </c>
      <c r="N92" s="25">
        <f t="shared" si="43"/>
        <v>1.8839233816101131E-3</v>
      </c>
      <c r="O92" s="25">
        <f t="shared" si="43"/>
        <v>1.8639138001935848E-3</v>
      </c>
      <c r="P92" s="25">
        <f t="shared" si="43"/>
        <v>1.848164355045447E-3</v>
      </c>
      <c r="Q92" s="25">
        <f t="shared" si="43"/>
        <v>1.8392348560331035E-3</v>
      </c>
      <c r="R92" s="25">
        <f t="shared" si="43"/>
        <v>1.8298427475860676E-3</v>
      </c>
      <c r="S92" s="25">
        <f t="shared" si="43"/>
        <v>1.8190657742720205E-3</v>
      </c>
      <c r="T92" s="25">
        <f t="shared" si="43"/>
        <v>1.8077753348196368E-3</v>
      </c>
      <c r="U92" s="25">
        <f t="shared" si="43"/>
        <v>1.8035302044745387E-3</v>
      </c>
      <c r="V92" s="25">
        <f t="shared" si="43"/>
        <v>1.77689144410126E-3</v>
      </c>
      <c r="W92" s="25">
        <f t="shared" si="43"/>
        <v>1.7583523370365997E-3</v>
      </c>
    </row>
    <row r="93" spans="2:26" outlineLevel="1" x14ac:dyDescent="0.2"/>
    <row r="94" spans="2:26" outlineLevel="1" x14ac:dyDescent="0.2">
      <c r="B94" s="4" t="s">
        <v>18</v>
      </c>
      <c r="C94" s="11">
        <f t="shared" ref="C94:W94" si="44">IFERROR(C81/C91,0)</f>
        <v>0</v>
      </c>
      <c r="D94" s="11">
        <f t="shared" si="44"/>
        <v>0</v>
      </c>
      <c r="E94" s="11">
        <f t="shared" si="44"/>
        <v>0</v>
      </c>
      <c r="F94" s="11">
        <f t="shared" si="44"/>
        <v>0</v>
      </c>
      <c r="G94" s="11">
        <f t="shared" si="44"/>
        <v>0</v>
      </c>
      <c r="H94" s="11">
        <f t="shared" si="44"/>
        <v>0</v>
      </c>
      <c r="I94" s="11">
        <f t="shared" si="44"/>
        <v>0</v>
      </c>
      <c r="J94" s="11">
        <f t="shared" si="44"/>
        <v>0</v>
      </c>
      <c r="K94" s="11">
        <f t="shared" si="44"/>
        <v>0</v>
      </c>
      <c r="L94" s="11">
        <f t="shared" si="44"/>
        <v>0</v>
      </c>
      <c r="M94" s="11">
        <f t="shared" si="44"/>
        <v>0</v>
      </c>
      <c r="N94" s="11">
        <f t="shared" si="44"/>
        <v>0</v>
      </c>
      <c r="O94" s="11">
        <f t="shared" si="44"/>
        <v>0</v>
      </c>
      <c r="P94" s="11">
        <f t="shared" si="44"/>
        <v>0</v>
      </c>
      <c r="Q94" s="11">
        <f t="shared" si="44"/>
        <v>0</v>
      </c>
      <c r="R94" s="11">
        <f t="shared" si="44"/>
        <v>0</v>
      </c>
      <c r="S94" s="11">
        <f t="shared" si="44"/>
        <v>0</v>
      </c>
      <c r="T94" s="11">
        <f t="shared" si="44"/>
        <v>0</v>
      </c>
      <c r="U94" s="11">
        <f t="shared" si="44"/>
        <v>0</v>
      </c>
      <c r="V94" s="11">
        <f t="shared" si="44"/>
        <v>0</v>
      </c>
      <c r="W94" s="11">
        <f t="shared" si="44"/>
        <v>0</v>
      </c>
    </row>
    <row r="95" spans="2:26" outlineLevel="1" x14ac:dyDescent="0.2">
      <c r="B95" s="4" t="s">
        <v>19</v>
      </c>
      <c r="C95" s="11">
        <f t="shared" ref="C95:W95" si="45">IFERROR(C82/C91,0)</f>
        <v>0</v>
      </c>
      <c r="D95" s="11">
        <f t="shared" si="45"/>
        <v>0</v>
      </c>
      <c r="E95" s="11">
        <f t="shared" si="45"/>
        <v>0</v>
      </c>
      <c r="F95" s="11">
        <f t="shared" si="45"/>
        <v>0</v>
      </c>
      <c r="G95" s="11">
        <f t="shared" si="45"/>
        <v>0</v>
      </c>
      <c r="H95" s="11">
        <f t="shared" si="45"/>
        <v>0</v>
      </c>
      <c r="I95" s="11">
        <f t="shared" si="45"/>
        <v>0</v>
      </c>
      <c r="J95" s="11">
        <f t="shared" si="45"/>
        <v>0</v>
      </c>
      <c r="K95" s="11">
        <f t="shared" si="45"/>
        <v>0</v>
      </c>
      <c r="L95" s="11">
        <f t="shared" si="45"/>
        <v>0</v>
      </c>
      <c r="M95" s="11">
        <f t="shared" si="45"/>
        <v>0</v>
      </c>
      <c r="N95" s="11">
        <f t="shared" si="45"/>
        <v>0</v>
      </c>
      <c r="O95" s="11">
        <f t="shared" si="45"/>
        <v>0</v>
      </c>
      <c r="P95" s="11">
        <f t="shared" si="45"/>
        <v>0</v>
      </c>
      <c r="Q95" s="11">
        <f t="shared" si="45"/>
        <v>0</v>
      </c>
      <c r="R95" s="11">
        <f t="shared" si="45"/>
        <v>0</v>
      </c>
      <c r="S95" s="11">
        <f t="shared" si="45"/>
        <v>0</v>
      </c>
      <c r="T95" s="11">
        <f t="shared" si="45"/>
        <v>0</v>
      </c>
      <c r="U95" s="11">
        <f t="shared" si="45"/>
        <v>0</v>
      </c>
      <c r="V95" s="11">
        <f t="shared" si="45"/>
        <v>0</v>
      </c>
      <c r="W95" s="11">
        <f t="shared" si="45"/>
        <v>0</v>
      </c>
    </row>
    <row r="96" spans="2:26" outlineLevel="1" x14ac:dyDescent="0.2">
      <c r="B96" s="4" t="s">
        <v>16</v>
      </c>
      <c r="C96" s="11">
        <f t="shared" ref="C96:W96" si="46">IFERROR(C83/C91,0)</f>
        <v>8.6430205160411173E-3</v>
      </c>
      <c r="D96" s="11">
        <f t="shared" si="46"/>
        <v>1.2022918368700494E-2</v>
      </c>
      <c r="E96" s="11">
        <f t="shared" si="46"/>
        <v>1.3416118528995859E-2</v>
      </c>
      <c r="F96" s="11">
        <f t="shared" si="46"/>
        <v>1.4783597514498606E-2</v>
      </c>
      <c r="G96" s="11">
        <f t="shared" si="46"/>
        <v>1.3484105091627337E-2</v>
      </c>
      <c r="H96" s="11">
        <f t="shared" si="46"/>
        <v>1.5262123583073146E-2</v>
      </c>
      <c r="I96" s="11">
        <f t="shared" si="46"/>
        <v>1.8923514052747809E-2</v>
      </c>
      <c r="J96" s="11">
        <f t="shared" si="46"/>
        <v>2.1317980421120156E-2</v>
      </c>
      <c r="K96" s="11">
        <f t="shared" si="46"/>
        <v>2.1341418565094666E-2</v>
      </c>
      <c r="L96" s="11">
        <f t="shared" si="46"/>
        <v>1.7762914683241895E-2</v>
      </c>
      <c r="M96" s="11">
        <f t="shared" si="46"/>
        <v>1.8977846086411707E-2</v>
      </c>
      <c r="N96" s="11">
        <f t="shared" si="46"/>
        <v>2.0331095012032833E-2</v>
      </c>
      <c r="O96" s="11">
        <f t="shared" si="46"/>
        <v>2.2008404949998013E-2</v>
      </c>
      <c r="P96" s="11">
        <f t="shared" si="46"/>
        <v>2.4850322373658782E-2</v>
      </c>
      <c r="Q96" s="11">
        <f t="shared" si="46"/>
        <v>2.4968684512427241E-2</v>
      </c>
      <c r="R96" s="11">
        <f t="shared" si="46"/>
        <v>2.4212285835806882E-2</v>
      </c>
      <c r="S96" s="11">
        <f t="shared" si="46"/>
        <v>2.2686822020155432E-2</v>
      </c>
      <c r="T96" s="11">
        <f t="shared" si="46"/>
        <v>2.3404124592775508E-2</v>
      </c>
      <c r="U96" s="11">
        <f t="shared" si="46"/>
        <v>2.4026053707435636E-2</v>
      </c>
      <c r="V96" s="11">
        <f t="shared" si="46"/>
        <v>2.2055962634061881E-2</v>
      </c>
      <c r="W96" s="11">
        <f t="shared" si="46"/>
        <v>2.192621990331909E-2</v>
      </c>
    </row>
    <row r="97" spans="1:28" outlineLevel="1" x14ac:dyDescent="0.2">
      <c r="B97" s="4" t="s">
        <v>21</v>
      </c>
      <c r="C97" s="11">
        <f t="shared" ref="C97:W97" si="47">IFERROR(C84/C91,0)</f>
        <v>0</v>
      </c>
      <c r="D97" s="11">
        <f t="shared" si="47"/>
        <v>0</v>
      </c>
      <c r="E97" s="11">
        <f t="shared" si="47"/>
        <v>0</v>
      </c>
      <c r="F97" s="11">
        <f t="shared" si="47"/>
        <v>0</v>
      </c>
      <c r="G97" s="11">
        <f t="shared" si="47"/>
        <v>0</v>
      </c>
      <c r="H97" s="11">
        <f t="shared" si="47"/>
        <v>0</v>
      </c>
      <c r="I97" s="11">
        <f t="shared" si="47"/>
        <v>0</v>
      </c>
      <c r="J97" s="11">
        <f t="shared" si="47"/>
        <v>0</v>
      </c>
      <c r="K97" s="11">
        <f t="shared" si="47"/>
        <v>0</v>
      </c>
      <c r="L97" s="11">
        <f t="shared" si="47"/>
        <v>0</v>
      </c>
      <c r="M97" s="11">
        <f t="shared" si="47"/>
        <v>0</v>
      </c>
      <c r="N97" s="11">
        <f t="shared" si="47"/>
        <v>0</v>
      </c>
      <c r="O97" s="11">
        <f t="shared" si="47"/>
        <v>0</v>
      </c>
      <c r="P97" s="11">
        <f t="shared" si="47"/>
        <v>0</v>
      </c>
      <c r="Q97" s="11">
        <f t="shared" si="47"/>
        <v>0</v>
      </c>
      <c r="R97" s="11">
        <f t="shared" si="47"/>
        <v>0</v>
      </c>
      <c r="S97" s="11">
        <f t="shared" si="47"/>
        <v>0</v>
      </c>
      <c r="T97" s="11">
        <f t="shared" si="47"/>
        <v>0</v>
      </c>
      <c r="U97" s="11">
        <f t="shared" si="47"/>
        <v>0</v>
      </c>
      <c r="V97" s="11">
        <f t="shared" si="47"/>
        <v>0</v>
      </c>
      <c r="W97" s="11">
        <f t="shared" si="47"/>
        <v>0</v>
      </c>
    </row>
    <row r="98" spans="1:28" outlineLevel="1" x14ac:dyDescent="0.2">
      <c r="B98" s="4" t="s">
        <v>20</v>
      </c>
      <c r="C98" s="11">
        <f t="shared" ref="C98:W98" si="48">IFERROR(C85/C91,0)</f>
        <v>0.96051662957884687</v>
      </c>
      <c r="D98" s="11">
        <f t="shared" si="48"/>
        <v>0.95866079673205928</v>
      </c>
      <c r="E98" s="11">
        <f t="shared" si="48"/>
        <v>0.9601831074495677</v>
      </c>
      <c r="F98" s="11">
        <f t="shared" si="48"/>
        <v>0.96145540561356257</v>
      </c>
      <c r="G98" s="11">
        <f t="shared" si="48"/>
        <v>0.96640545102452913</v>
      </c>
      <c r="H98" s="11">
        <f t="shared" si="48"/>
        <v>0.96749770421551518</v>
      </c>
      <c r="I98" s="11">
        <f t="shared" si="48"/>
        <v>0.96027222640666088</v>
      </c>
      <c r="J98" s="11">
        <f t="shared" si="48"/>
        <v>0.95187410498624969</v>
      </c>
      <c r="K98" s="11">
        <f t="shared" si="48"/>
        <v>0.94510626739272163</v>
      </c>
      <c r="L98" s="11">
        <f t="shared" si="48"/>
        <v>0.95747881661544643</v>
      </c>
      <c r="M98" s="11">
        <f t="shared" si="48"/>
        <v>0.9201990585393699</v>
      </c>
      <c r="N98" s="11">
        <f t="shared" si="48"/>
        <v>0.90994868391095718</v>
      </c>
      <c r="O98" s="11">
        <f t="shared" si="48"/>
        <v>0.9130171247840847</v>
      </c>
      <c r="P98" s="11">
        <f t="shared" si="48"/>
        <v>0.91784184397380275</v>
      </c>
      <c r="Q98" s="11">
        <f t="shared" si="48"/>
        <v>0.92068567048670091</v>
      </c>
      <c r="R98" s="11">
        <f t="shared" si="48"/>
        <v>0.95528497149950797</v>
      </c>
      <c r="S98" s="11">
        <f t="shared" si="48"/>
        <v>0.9609746933475829</v>
      </c>
      <c r="T98" s="11">
        <f t="shared" si="48"/>
        <v>0.95871108429762975</v>
      </c>
      <c r="U98" s="11">
        <f t="shared" si="48"/>
        <v>0.94682833602886329</v>
      </c>
      <c r="V98" s="11">
        <f t="shared" si="48"/>
        <v>0.94906185766125073</v>
      </c>
      <c r="W98" s="11">
        <f t="shared" si="48"/>
        <v>0.95185634428168853</v>
      </c>
    </row>
    <row r="99" spans="1:28" outlineLevel="1" x14ac:dyDescent="0.2">
      <c r="B99" s="4" t="s">
        <v>0</v>
      </c>
      <c r="C99" s="11">
        <f t="shared" ref="C99:W99" si="49">IFERROR(C86/C91,0)</f>
        <v>0</v>
      </c>
      <c r="D99" s="11">
        <f t="shared" si="49"/>
        <v>0</v>
      </c>
      <c r="E99" s="11">
        <f t="shared" si="49"/>
        <v>0</v>
      </c>
      <c r="F99" s="11">
        <f t="shared" si="49"/>
        <v>0</v>
      </c>
      <c r="G99" s="11">
        <f t="shared" si="49"/>
        <v>0</v>
      </c>
      <c r="H99" s="11">
        <f t="shared" si="49"/>
        <v>0</v>
      </c>
      <c r="I99" s="11">
        <f t="shared" si="49"/>
        <v>0</v>
      </c>
      <c r="J99" s="11">
        <f t="shared" si="49"/>
        <v>0</v>
      </c>
      <c r="K99" s="11">
        <f t="shared" si="49"/>
        <v>0</v>
      </c>
      <c r="L99" s="11">
        <f t="shared" si="49"/>
        <v>0</v>
      </c>
      <c r="M99" s="11">
        <f t="shared" si="49"/>
        <v>3.27537296591522E-2</v>
      </c>
      <c r="N99" s="11">
        <f t="shared" si="49"/>
        <v>3.8706219450723035E-2</v>
      </c>
      <c r="O99" s="11">
        <f t="shared" si="49"/>
        <v>3.6148902162618561E-2</v>
      </c>
      <c r="P99" s="11">
        <f t="shared" si="49"/>
        <v>3.2775593920802766E-2</v>
      </c>
      <c r="Q99" s="11">
        <f t="shared" si="49"/>
        <v>3.3678784645116921E-2</v>
      </c>
      <c r="R99" s="11">
        <f t="shared" si="49"/>
        <v>0</v>
      </c>
      <c r="S99" s="11">
        <f t="shared" si="49"/>
        <v>0</v>
      </c>
      <c r="T99" s="11">
        <f t="shared" si="49"/>
        <v>0</v>
      </c>
      <c r="U99" s="11">
        <f t="shared" si="49"/>
        <v>0</v>
      </c>
      <c r="V99" s="11">
        <f t="shared" si="49"/>
        <v>0</v>
      </c>
      <c r="W99" s="11">
        <f t="shared" si="49"/>
        <v>0</v>
      </c>
    </row>
    <row r="100" spans="1:28" outlineLevel="1" x14ac:dyDescent="0.2">
      <c r="B100" s="4" t="s">
        <v>22</v>
      </c>
      <c r="C100" s="11">
        <f t="shared" ref="C100:W100" si="50">IFERROR(C87/C91,0)</f>
        <v>0</v>
      </c>
      <c r="D100" s="11">
        <f t="shared" si="50"/>
        <v>0</v>
      </c>
      <c r="E100" s="11">
        <f t="shared" si="50"/>
        <v>0</v>
      </c>
      <c r="F100" s="11">
        <f t="shared" si="50"/>
        <v>0</v>
      </c>
      <c r="G100" s="11">
        <f t="shared" si="50"/>
        <v>0</v>
      </c>
      <c r="H100" s="11">
        <f t="shared" si="50"/>
        <v>0</v>
      </c>
      <c r="I100" s="11">
        <f t="shared" si="50"/>
        <v>0</v>
      </c>
      <c r="J100" s="11">
        <f t="shared" si="50"/>
        <v>0</v>
      </c>
      <c r="K100" s="11">
        <f t="shared" si="50"/>
        <v>0</v>
      </c>
      <c r="L100" s="11">
        <f t="shared" si="50"/>
        <v>0</v>
      </c>
      <c r="M100" s="11">
        <f t="shared" si="50"/>
        <v>0</v>
      </c>
      <c r="N100" s="11">
        <f t="shared" si="50"/>
        <v>0</v>
      </c>
      <c r="O100" s="11">
        <f t="shared" si="50"/>
        <v>0</v>
      </c>
      <c r="P100" s="11">
        <f t="shared" si="50"/>
        <v>0</v>
      </c>
      <c r="Q100" s="11">
        <f t="shared" si="50"/>
        <v>0</v>
      </c>
      <c r="R100" s="11">
        <f t="shared" si="50"/>
        <v>0</v>
      </c>
      <c r="S100" s="11">
        <f t="shared" si="50"/>
        <v>0</v>
      </c>
      <c r="T100" s="11">
        <f t="shared" si="50"/>
        <v>0</v>
      </c>
      <c r="U100" s="11">
        <f t="shared" si="50"/>
        <v>0</v>
      </c>
      <c r="V100" s="11">
        <f t="shared" si="50"/>
        <v>0</v>
      </c>
      <c r="W100" s="11">
        <f t="shared" si="50"/>
        <v>0</v>
      </c>
    </row>
    <row r="101" spans="1:28" outlineLevel="1" x14ac:dyDescent="0.2">
      <c r="B101" s="4" t="s">
        <v>23</v>
      </c>
      <c r="C101" s="11">
        <f t="shared" ref="C101:W101" si="51">IFERROR(C88/C91,0)</f>
        <v>2.960298403837042E-3</v>
      </c>
      <c r="D101" s="11">
        <f t="shared" si="51"/>
        <v>1.7711011303990604E-3</v>
      </c>
      <c r="E101" s="11">
        <f t="shared" si="51"/>
        <v>1.0246089038764789E-3</v>
      </c>
      <c r="F101" s="11">
        <f t="shared" si="51"/>
        <v>1.0816318481969309E-3</v>
      </c>
      <c r="G101" s="11">
        <f t="shared" si="51"/>
        <v>1.0564659698580985E-3</v>
      </c>
      <c r="H101" s="11">
        <f t="shared" si="51"/>
        <v>1.1743033541614363E-3</v>
      </c>
      <c r="I101" s="11">
        <f t="shared" si="51"/>
        <v>1.5176745856339451E-3</v>
      </c>
      <c r="J101" s="11">
        <f t="shared" si="51"/>
        <v>1.3078341398594468E-3</v>
      </c>
      <c r="K101" s="11">
        <f t="shared" si="51"/>
        <v>1.4073130675819655E-3</v>
      </c>
      <c r="L101" s="11">
        <f t="shared" si="51"/>
        <v>2.0047060050350255E-3</v>
      </c>
      <c r="M101" s="11">
        <f t="shared" si="51"/>
        <v>2.9727919194220058E-3</v>
      </c>
      <c r="N101" s="11">
        <f t="shared" si="51"/>
        <v>5.225147476647889E-3</v>
      </c>
      <c r="O101" s="11">
        <f t="shared" si="51"/>
        <v>4.4815848548117035E-3</v>
      </c>
      <c r="P101" s="11">
        <f t="shared" si="51"/>
        <v>2.8364873930852561E-3</v>
      </c>
      <c r="Q101" s="11">
        <f t="shared" si="51"/>
        <v>2.1602662054927622E-3</v>
      </c>
      <c r="R101" s="11">
        <f t="shared" si="51"/>
        <v>1.4191758535652896E-3</v>
      </c>
      <c r="S101" s="11">
        <f t="shared" si="51"/>
        <v>9.6615396203595912E-4</v>
      </c>
      <c r="T101" s="11">
        <f t="shared" si="51"/>
        <v>7.3673595758307563E-4</v>
      </c>
      <c r="U101" s="11">
        <f t="shared" si="51"/>
        <v>5.3214225437001712E-4</v>
      </c>
      <c r="V101" s="11">
        <f t="shared" si="51"/>
        <v>4.2554485952987759E-4</v>
      </c>
      <c r="W101" s="11">
        <f t="shared" si="51"/>
        <v>2.9849257049599954E-4</v>
      </c>
    </row>
    <row r="102" spans="1:28" x14ac:dyDescent="0.2">
      <c r="B102" s="4" t="s">
        <v>17</v>
      </c>
      <c r="C102" s="11">
        <f t="shared" ref="C102:W102" si="52">IFERROR(C89/C91,0)</f>
        <v>0</v>
      </c>
      <c r="D102" s="11">
        <f t="shared" si="52"/>
        <v>0</v>
      </c>
      <c r="E102" s="11">
        <f t="shared" si="52"/>
        <v>0</v>
      </c>
      <c r="F102" s="11">
        <f t="shared" si="52"/>
        <v>0</v>
      </c>
      <c r="G102" s="11">
        <f t="shared" si="52"/>
        <v>0</v>
      </c>
      <c r="H102" s="11">
        <f t="shared" si="52"/>
        <v>0</v>
      </c>
      <c r="I102" s="11">
        <f t="shared" si="52"/>
        <v>0</v>
      </c>
      <c r="J102" s="11">
        <f t="shared" si="52"/>
        <v>0</v>
      </c>
      <c r="K102" s="11">
        <f t="shared" si="52"/>
        <v>0</v>
      </c>
      <c r="L102" s="11">
        <f t="shared" si="52"/>
        <v>0</v>
      </c>
      <c r="M102" s="11">
        <f t="shared" si="52"/>
        <v>0</v>
      </c>
      <c r="N102" s="11">
        <f t="shared" si="52"/>
        <v>0</v>
      </c>
      <c r="O102" s="11">
        <f t="shared" si="52"/>
        <v>0</v>
      </c>
      <c r="P102" s="11">
        <f t="shared" si="52"/>
        <v>0</v>
      </c>
      <c r="Q102" s="11">
        <f t="shared" si="52"/>
        <v>0</v>
      </c>
      <c r="R102" s="11">
        <f t="shared" si="52"/>
        <v>0</v>
      </c>
      <c r="S102" s="11">
        <f t="shared" si="52"/>
        <v>0</v>
      </c>
      <c r="T102" s="11">
        <f t="shared" si="52"/>
        <v>0</v>
      </c>
      <c r="U102" s="11">
        <f t="shared" si="52"/>
        <v>0</v>
      </c>
      <c r="V102" s="11">
        <f t="shared" si="52"/>
        <v>0</v>
      </c>
      <c r="W102" s="11">
        <f t="shared" si="52"/>
        <v>0</v>
      </c>
    </row>
    <row r="103" spans="1:28" x14ac:dyDescent="0.2">
      <c r="B103" s="4" t="s">
        <v>1</v>
      </c>
      <c r="C103" s="11">
        <f t="shared" ref="C103:W103" si="53">IFERROR(C90/C91,0)</f>
        <v>2.7880051501275066E-2</v>
      </c>
      <c r="D103" s="11">
        <f t="shared" si="53"/>
        <v>2.7545183768841158E-2</v>
      </c>
      <c r="E103" s="11">
        <f t="shared" si="53"/>
        <v>2.5376165117559857E-2</v>
      </c>
      <c r="F103" s="11">
        <f t="shared" si="53"/>
        <v>2.2679365023741904E-2</v>
      </c>
      <c r="G103" s="11">
        <f t="shared" si="53"/>
        <v>1.905397791398547E-2</v>
      </c>
      <c r="H103" s="11">
        <f t="shared" si="53"/>
        <v>1.6065868847250232E-2</v>
      </c>
      <c r="I103" s="11">
        <f t="shared" si="53"/>
        <v>1.9286584954957331E-2</v>
      </c>
      <c r="J103" s="11">
        <f t="shared" si="53"/>
        <v>2.5500080452770697E-2</v>
      </c>
      <c r="K103" s="11">
        <f t="shared" si="53"/>
        <v>3.2145000974601802E-2</v>
      </c>
      <c r="L103" s="11">
        <f t="shared" si="53"/>
        <v>2.275356269627659E-2</v>
      </c>
      <c r="M103" s="11">
        <f t="shared" si="53"/>
        <v>2.5096573795644107E-2</v>
      </c>
      <c r="N103" s="11">
        <f t="shared" si="53"/>
        <v>2.5788854149639107E-2</v>
      </c>
      <c r="O103" s="11">
        <f t="shared" si="53"/>
        <v>2.434398324848714E-2</v>
      </c>
      <c r="P103" s="11">
        <f t="shared" si="53"/>
        <v>2.1695752338650579E-2</v>
      </c>
      <c r="Q103" s="11">
        <f t="shared" si="53"/>
        <v>1.8506594150262293E-2</v>
      </c>
      <c r="R103" s="11">
        <f t="shared" si="53"/>
        <v>1.9083566811119921E-2</v>
      </c>
      <c r="S103" s="11">
        <f t="shared" si="53"/>
        <v>1.5372330670225632E-2</v>
      </c>
      <c r="T103" s="11">
        <f t="shared" si="53"/>
        <v>1.7148055152011725E-2</v>
      </c>
      <c r="U103" s="11">
        <f t="shared" si="53"/>
        <v>2.8613468009331018E-2</v>
      </c>
      <c r="V103" s="11">
        <f t="shared" si="53"/>
        <v>2.845663484515764E-2</v>
      </c>
      <c r="W103" s="11">
        <f t="shared" si="53"/>
        <v>2.5918943244496357E-2</v>
      </c>
    </row>
    <row r="104" spans="1:28" s="33" customForma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c r="AA104" s="1"/>
      <c r="AB104" s="1"/>
    </row>
    <row r="105" spans="1:28" outlineLevel="1" x14ac:dyDescent="0.2"/>
    <row r="106" spans="1:28" outlineLevel="1" x14ac:dyDescent="0.2">
      <c r="A106" s="32" t="s">
        <v>83</v>
      </c>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4"/>
      <c r="AA106" s="33"/>
      <c r="AB106" s="33"/>
    </row>
    <row r="107" spans="1:28" outlineLevel="1" x14ac:dyDescent="0.2">
      <c r="B107" s="20" t="s">
        <v>88</v>
      </c>
      <c r="C107" s="5">
        <f>C111*CAN!C112</f>
        <v>20363.84037676041</v>
      </c>
      <c r="D107" s="5">
        <f>D111*CAN!D112</f>
        <v>20200.753134492512</v>
      </c>
      <c r="E107" s="5">
        <f>E111*CAN!E112</f>
        <v>20717.789791833478</v>
      </c>
      <c r="F107" s="5">
        <f>F111*CAN!F112</f>
        <v>20807.116492299116</v>
      </c>
      <c r="G107" s="5">
        <f>G111*CAN!G112</f>
        <v>21898.636491898968</v>
      </c>
      <c r="H107" s="5">
        <f>H111*CAN!H112</f>
        <v>21149.85793051192</v>
      </c>
      <c r="I107" s="5">
        <f>I111*CAN!I112</f>
        <v>19385.344190061161</v>
      </c>
      <c r="J107" s="5">
        <f>J111*CAN!J112</f>
        <v>20894.502661328679</v>
      </c>
      <c r="K107" s="5">
        <f>K111*CAN!K112</f>
        <v>20308.062536850503</v>
      </c>
      <c r="L107" s="5">
        <f>L111*CAN!L112</f>
        <v>20793.277715060263</v>
      </c>
      <c r="M107" s="5">
        <f>M111*CAN!M112</f>
        <v>21703.597263181677</v>
      </c>
      <c r="N107" s="5">
        <f>N111*CAN!N112</f>
        <v>20840.140822601476</v>
      </c>
      <c r="O107" s="5">
        <f>O111*CAN!O112</f>
        <v>21864.747740530005</v>
      </c>
      <c r="P107" s="5">
        <f>P111*CAN!P112</f>
        <v>23036.342909734078</v>
      </c>
      <c r="Q107" s="5">
        <f>Q111*CAN!Q112</f>
        <v>24322.325725408497</v>
      </c>
      <c r="R107" s="5">
        <f>R111*CAN!R112</f>
        <v>25938.277392489472</v>
      </c>
      <c r="S107" s="5">
        <f>S111*CAN!S112</f>
        <v>29665.395501234329</v>
      </c>
      <c r="T107" s="5">
        <f>T111*CAN!T112</f>
        <v>30929.762213680304</v>
      </c>
      <c r="U107" s="5">
        <f>U111*CAN!U112</f>
        <v>32370.004046967708</v>
      </c>
      <c r="V107" s="5">
        <f>V111*CAN!V112</f>
        <v>33129.42814258115</v>
      </c>
      <c r="W107" s="5">
        <f>W111*CAN!W112</f>
        <v>31043.15062903041</v>
      </c>
      <c r="Z107" s="21"/>
      <c r="AB107"/>
    </row>
    <row r="108" spans="1:28" outlineLevel="1" x14ac:dyDescent="0.2">
      <c r="B108" s="7" t="s">
        <v>89</v>
      </c>
      <c r="C108" s="5">
        <f>'[2]Table 37'!C$13</f>
        <v>53.360999999999997</v>
      </c>
      <c r="D108" s="5">
        <f>'[2]Table 37'!D$13</f>
        <v>54.665999999999997</v>
      </c>
      <c r="E108" s="5">
        <f>'[2]Table 37'!E$13</f>
        <v>59.923000000000002</v>
      </c>
      <c r="F108" s="5">
        <f>'[2]Table 37'!F$13</f>
        <v>55.42</v>
      </c>
      <c r="G108" s="5">
        <f>'[2]Table 37'!G$13</f>
        <v>55.366999999999997</v>
      </c>
      <c r="H108" s="5">
        <f>'[2]Table 37'!H$13</f>
        <v>55.085000000000001</v>
      </c>
      <c r="I108" s="5">
        <f>'[2]Table 37'!I$13</f>
        <v>58.039000000000001</v>
      </c>
      <c r="J108" s="5">
        <f>'[2]Table 37'!J$13</f>
        <v>65.245999999999995</v>
      </c>
      <c r="K108" s="5">
        <f>'[2]Table 37'!K$13</f>
        <v>57.976999999999997</v>
      </c>
      <c r="L108" s="5">
        <f>'[2]Table 37'!L$13</f>
        <v>53.911000000000001</v>
      </c>
      <c r="M108" s="5">
        <f>'[2]Table 37'!M$13</f>
        <v>57.412999999999997</v>
      </c>
      <c r="N108" s="5">
        <f>'[2]Table 37'!N$13</f>
        <v>58.625999999999998</v>
      </c>
      <c r="O108" s="5">
        <f>'[2]Table 37'!O$13</f>
        <v>60.268999999999998</v>
      </c>
      <c r="P108" s="5">
        <f>'[2]Table 37'!P$13</f>
        <v>66.162999999999997</v>
      </c>
      <c r="Q108" s="5">
        <f>'[2]Table 37'!Q$13</f>
        <v>71.566000000000003</v>
      </c>
      <c r="R108" s="5">
        <f>'[2]Table 37'!R$13</f>
        <v>77.882999999999996</v>
      </c>
      <c r="S108" s="5">
        <f>'[2]Table 37'!S$13</f>
        <v>88.837999999999994</v>
      </c>
      <c r="T108" s="5">
        <f>'[2]Table 37'!T$13</f>
        <v>102.47</v>
      </c>
      <c r="U108" s="5">
        <f>'[2]Table 37'!U$13</f>
        <v>96.596000000000004</v>
      </c>
      <c r="V108" s="5">
        <f>'[2]Table 37'!V$13</f>
        <v>94.537999999999997</v>
      </c>
      <c r="W108" s="5">
        <f>'[2]Table 37'!W$13</f>
        <v>83.894000000000005</v>
      </c>
      <c r="Z108" s="21" t="s">
        <v>93</v>
      </c>
      <c r="AB108"/>
    </row>
    <row r="109" spans="1:28" outlineLevel="1" x14ac:dyDescent="0.2">
      <c r="B109" s="7" t="s">
        <v>25</v>
      </c>
      <c r="C109" s="5">
        <f>'[2]Table 37'!C$25</f>
        <v>602.62199999999996</v>
      </c>
      <c r="D109" s="5">
        <f>'[2]Table 37'!D$25</f>
        <v>644.71799999999996</v>
      </c>
      <c r="E109" s="5">
        <f>'[2]Table 37'!E$25</f>
        <v>660.20699999999999</v>
      </c>
      <c r="F109" s="5">
        <f>'[2]Table 37'!F$25</f>
        <v>686.83500000000004</v>
      </c>
      <c r="G109" s="5">
        <f>'[2]Table 37'!G$25</f>
        <v>711.04499999999996</v>
      </c>
      <c r="H109" s="5">
        <f>'[2]Table 37'!H$25</f>
        <v>715.08100000000002</v>
      </c>
      <c r="I109" s="5">
        <f>'[2]Table 37'!I$25</f>
        <v>731.58</v>
      </c>
      <c r="J109" s="5">
        <f>'[2]Table 37'!J$25</f>
        <v>794.54700000000003</v>
      </c>
      <c r="K109" s="5">
        <f>'[2]Table 37'!K$25</f>
        <v>880.32899999999995</v>
      </c>
      <c r="L109" s="5">
        <f>'[2]Table 37'!L$25</f>
        <v>912.62199999999996</v>
      </c>
      <c r="M109" s="5">
        <f>'[2]Table 37'!M$25</f>
        <v>937.50300000000004</v>
      </c>
      <c r="N109" s="5">
        <f>'[2]Table 37'!N$25</f>
        <v>963.70399999999995</v>
      </c>
      <c r="O109" s="5">
        <f>'[2]Table 37'!O$25</f>
        <v>962.35400000000004</v>
      </c>
      <c r="P109" s="5">
        <f>'[2]Table 37'!P$25</f>
        <v>1033.027</v>
      </c>
      <c r="Q109" s="5">
        <f>'[2]Table 37'!Q$25</f>
        <v>1089.799</v>
      </c>
      <c r="R109" s="5">
        <f>'[2]Table 37'!R$25</f>
        <v>1161.7329999999999</v>
      </c>
      <c r="S109" s="5">
        <f>'[2]Table 37'!S$25</f>
        <v>1246.9369999999999</v>
      </c>
      <c r="T109" s="5">
        <f>'[2]Table 37'!T$25</f>
        <v>1312.6659999999999</v>
      </c>
      <c r="U109" s="5">
        <f>'[2]Table 37'!U$25</f>
        <v>1349.3920000000001</v>
      </c>
      <c r="V109" s="5">
        <f>'[2]Table 37'!V$25</f>
        <v>1439.51</v>
      </c>
      <c r="W109" s="5">
        <f>'[2]Table 37'!W$25</f>
        <v>1475.345</v>
      </c>
      <c r="Z109" s="21" t="s">
        <v>93</v>
      </c>
      <c r="AB109"/>
    </row>
    <row r="110" spans="1:28" outlineLevel="1" x14ac:dyDescent="0.2">
      <c r="B110" s="7" t="s">
        <v>30</v>
      </c>
      <c r="C110" s="5">
        <f>'[2]Table 37'!C$37</f>
        <v>19822.877881</v>
      </c>
      <c r="D110" s="5">
        <f>'[2]Table 37'!D$37</f>
        <v>18375.871696999999</v>
      </c>
      <c r="E110" s="5">
        <f>'[2]Table 37'!E$37</f>
        <v>18399.736344000001</v>
      </c>
      <c r="F110" s="5">
        <f>'[2]Table 37'!F$37</f>
        <v>17758.484774</v>
      </c>
      <c r="G110" s="5">
        <f>'[2]Table 37'!G$37</f>
        <v>18049.475951</v>
      </c>
      <c r="H110" s="5">
        <f>'[2]Table 37'!H$37</f>
        <v>17329.859670999998</v>
      </c>
      <c r="I110" s="5">
        <f>'[2]Table 37'!I$37</f>
        <v>15522.180257</v>
      </c>
      <c r="J110" s="5">
        <f>'[2]Table 37'!J$37</f>
        <v>15401.100125000001</v>
      </c>
      <c r="K110" s="5">
        <f>'[2]Table 37'!K$37</f>
        <v>13507.066628</v>
      </c>
      <c r="L110" s="5">
        <f>'[2]Table 37'!L$37</f>
        <v>13337.299682999999</v>
      </c>
      <c r="M110" s="5">
        <f>'[2]Table 37'!M$37</f>
        <v>13548.563663999999</v>
      </c>
      <c r="N110" s="5">
        <f>'[2]Table 37'!N$37</f>
        <v>12652.883125</v>
      </c>
      <c r="O110" s="5">
        <f>'[2]Table 37'!O$37</f>
        <v>13290.476134</v>
      </c>
      <c r="P110" s="5">
        <f>'[2]Table 37'!P$37</f>
        <v>13041.608418</v>
      </c>
      <c r="Q110" s="5">
        <f>'[2]Table 37'!Q$37</f>
        <v>13049.276049</v>
      </c>
      <c r="R110" s="5">
        <f>'[2]Table 37'!R$37</f>
        <v>13051.515802</v>
      </c>
      <c r="S110" s="5">
        <f>'[2]Table 37'!S$37</f>
        <v>13903.694845</v>
      </c>
      <c r="T110" s="5">
        <f>'[2]Table 37'!T$37</f>
        <v>13767.194172</v>
      </c>
      <c r="U110" s="5">
        <f>'[2]Table 37'!U$37</f>
        <v>14012.84201</v>
      </c>
      <c r="V110" s="5">
        <f>'[2]Table 37'!V$37</f>
        <v>13440.623002</v>
      </c>
      <c r="W110" s="5">
        <f>'[2]Table 37'!W$37</f>
        <v>12285.445169000001</v>
      </c>
      <c r="Z110" s="21" t="s">
        <v>93</v>
      </c>
      <c r="AB110"/>
    </row>
    <row r="111" spans="1:28" outlineLevel="1" x14ac:dyDescent="0.2">
      <c r="B111" s="7" t="s">
        <v>31</v>
      </c>
      <c r="C111" s="5">
        <f t="shared" ref="C111:W111" si="54">C109*C110/1000</f>
        <v>11945.702314403981</v>
      </c>
      <c r="D111" s="5">
        <f t="shared" si="54"/>
        <v>11847.255248746444</v>
      </c>
      <c r="E111" s="5">
        <f t="shared" si="54"/>
        <v>12147.63473246321</v>
      </c>
      <c r="F111" s="5">
        <f t="shared" si="54"/>
        <v>12197.148889750291</v>
      </c>
      <c r="G111" s="5">
        <f t="shared" si="54"/>
        <v>12833.989627578794</v>
      </c>
      <c r="H111" s="5">
        <f t="shared" si="54"/>
        <v>12392.253383398351</v>
      </c>
      <c r="I111" s="5">
        <f t="shared" si="54"/>
        <v>11355.716632416061</v>
      </c>
      <c r="J111" s="5">
        <f t="shared" si="54"/>
        <v>12236.897901018376</v>
      </c>
      <c r="K111" s="5">
        <f t="shared" si="54"/>
        <v>11890.662457560611</v>
      </c>
      <c r="L111" s="5">
        <f t="shared" si="54"/>
        <v>12171.913111298825</v>
      </c>
      <c r="M111" s="5">
        <f t="shared" si="54"/>
        <v>12701.819080690992</v>
      </c>
      <c r="N111" s="5">
        <f t="shared" si="54"/>
        <v>12193.634079095</v>
      </c>
      <c r="O111" s="5">
        <f t="shared" si="54"/>
        <v>12790.142869459438</v>
      </c>
      <c r="P111" s="5">
        <f t="shared" si="54"/>
        <v>13472.333619221286</v>
      </c>
      <c r="Q111" s="5">
        <f t="shared" si="54"/>
        <v>14221.087988924151</v>
      </c>
      <c r="R111" s="5">
        <f t="shared" si="54"/>
        <v>15162.376607204866</v>
      </c>
      <c r="S111" s="5">
        <f t="shared" si="54"/>
        <v>17337.031538939762</v>
      </c>
      <c r="T111" s="5">
        <f t="shared" si="54"/>
        <v>18071.72770498255</v>
      </c>
      <c r="U111" s="5">
        <f t="shared" si="54"/>
        <v>18908.81690555792</v>
      </c>
      <c r="V111" s="5">
        <f t="shared" si="54"/>
        <v>19347.91121760902</v>
      </c>
      <c r="W111" s="5">
        <f t="shared" si="54"/>
        <v>18125.270102858303</v>
      </c>
    </row>
    <row r="112" spans="1:28" outlineLevel="1" x14ac:dyDescent="0.2">
      <c r="B112" s="7" t="s">
        <v>140</v>
      </c>
      <c r="C112" s="14">
        <f t="shared" ref="C112:W112" si="55">C107/C111</f>
        <v>1.7047001374047253</v>
      </c>
      <c r="D112" s="14">
        <f t="shared" si="55"/>
        <v>1.7050998488979083</v>
      </c>
      <c r="E112" s="14">
        <f t="shared" si="55"/>
        <v>1.7054998975617432</v>
      </c>
      <c r="F112" s="14">
        <f t="shared" si="55"/>
        <v>1.7059000165017328</v>
      </c>
      <c r="G112" s="14">
        <f t="shared" si="55"/>
        <v>1.7062999992489687</v>
      </c>
      <c r="H112" s="14">
        <f t="shared" si="55"/>
        <v>1.7066999258460898</v>
      </c>
      <c r="I112" s="14">
        <f t="shared" si="55"/>
        <v>1.7071000287840665</v>
      </c>
      <c r="J112" s="14">
        <f t="shared" si="55"/>
        <v>1.7074999587591397</v>
      </c>
      <c r="K112" s="14">
        <f t="shared" si="55"/>
        <v>1.7079000105614581</v>
      </c>
      <c r="L112" s="14">
        <f t="shared" si="55"/>
        <v>1.7082998806291578</v>
      </c>
      <c r="M112" s="14">
        <f t="shared" si="55"/>
        <v>1.7086999212715113</v>
      </c>
      <c r="N112" s="14">
        <f t="shared" si="55"/>
        <v>1.7091000670858423</v>
      </c>
      <c r="O112" s="14">
        <f t="shared" si="55"/>
        <v>1.7094998831278962</v>
      </c>
      <c r="P112" s="14">
        <f t="shared" si="55"/>
        <v>1.7098999743346319</v>
      </c>
      <c r="Q112" s="14">
        <f t="shared" si="55"/>
        <v>1.7102999253187603</v>
      </c>
      <c r="R112" s="14">
        <f t="shared" si="55"/>
        <v>1.7106999822286506</v>
      </c>
      <c r="S112" s="14">
        <f t="shared" si="55"/>
        <v>1.7111000481601766</v>
      </c>
      <c r="T112" s="14">
        <f t="shared" si="55"/>
        <v>1.7115000136457716</v>
      </c>
      <c r="U112" s="14">
        <f t="shared" si="55"/>
        <v>1.7119000204319026</v>
      </c>
      <c r="V112" s="14">
        <f t="shared" si="55"/>
        <v>1.7122999878368899</v>
      </c>
      <c r="W112" s="14">
        <f t="shared" si="55"/>
        <v>1.7127000289024654</v>
      </c>
    </row>
    <row r="113" spans="2:26" outlineLevel="1" x14ac:dyDescent="0.2">
      <c r="B113" s="7" t="s">
        <v>90</v>
      </c>
      <c r="C113" s="5">
        <f t="shared" ref="C113:W113" si="56">C110*C112</f>
        <v>33792.062647497791</v>
      </c>
      <c r="D113" s="5">
        <f t="shared" si="56"/>
        <v>31332.696053922049</v>
      </c>
      <c r="E113" s="5">
        <f t="shared" si="56"/>
        <v>31380.748449855084</v>
      </c>
      <c r="F113" s="5">
        <f t="shared" si="56"/>
        <v>30294.199469012372</v>
      </c>
      <c r="G113" s="5">
        <f t="shared" si="56"/>
        <v>30797.820801635578</v>
      </c>
      <c r="H113" s="5">
        <f t="shared" si="56"/>
        <v>29576.87021541884</v>
      </c>
      <c r="I113" s="5">
        <f t="shared" si="56"/>
        <v>26497.914363516171</v>
      </c>
      <c r="J113" s="5">
        <f t="shared" si="56"/>
        <v>26297.377828282883</v>
      </c>
      <c r="K113" s="5">
        <f t="shared" si="56"/>
        <v>23068.719236615518</v>
      </c>
      <c r="L113" s="5">
        <f t="shared" si="56"/>
        <v>22784.107456384205</v>
      </c>
      <c r="M113" s="5">
        <f t="shared" si="56"/>
        <v>23150.429666018856</v>
      </c>
      <c r="N113" s="5">
        <f t="shared" si="56"/>
        <v>21625.043397766822</v>
      </c>
      <c r="O113" s="5">
        <f t="shared" si="56"/>
        <v>22720.067397787094</v>
      </c>
      <c r="P113" s="5">
        <f t="shared" si="56"/>
        <v>22299.84589922052</v>
      </c>
      <c r="Q113" s="5">
        <f t="shared" si="56"/>
        <v>22318.175852068587</v>
      </c>
      <c r="R113" s="5">
        <f t="shared" si="56"/>
        <v>22327.227850538351</v>
      </c>
      <c r="S113" s="5">
        <f t="shared" si="56"/>
        <v>23790.6129188839</v>
      </c>
      <c r="T113" s="5">
        <f t="shared" si="56"/>
        <v>23562.553013241988</v>
      </c>
      <c r="U113" s="5">
        <f t="shared" si="56"/>
        <v>23988.584523228023</v>
      </c>
      <c r="V113" s="5">
        <f t="shared" si="56"/>
        <v>23014.378602844823</v>
      </c>
      <c r="W113" s="5">
        <f t="shared" si="56"/>
        <v>21041.282296025955</v>
      </c>
    </row>
    <row r="114" spans="2:26" outlineLevel="1" x14ac:dyDescent="0.2"/>
    <row r="115" spans="2:26" outlineLevel="1" x14ac:dyDescent="0.2">
      <c r="B115" s="8" t="s">
        <v>14</v>
      </c>
      <c r="C115" s="13"/>
    </row>
    <row r="116" spans="2:26" outlineLevel="1" x14ac:dyDescent="0.2">
      <c r="B116" s="4" t="s">
        <v>18</v>
      </c>
      <c r="C116" s="5">
        <f>IFERROR(INDEX('[2]Table 25'!C$14:C$19,MATCH($B116,'[2]Table 25'!$B$14:$B$19,0))*1000,0)</f>
        <v>0</v>
      </c>
      <c r="D116" s="5">
        <f>IFERROR(INDEX('[2]Table 25'!D$14:D$19,MATCH($B116,'[2]Table 25'!$B$14:$B$19,0))*1000,0)</f>
        <v>0</v>
      </c>
      <c r="E116" s="5">
        <f>IFERROR(INDEX('[2]Table 25'!E$14:E$19,MATCH($B116,'[2]Table 25'!$B$14:$B$19,0))*1000,0)</f>
        <v>0</v>
      </c>
      <c r="F116" s="5">
        <f>IFERROR(INDEX('[2]Table 25'!F$14:F$19,MATCH($B116,'[2]Table 25'!$B$14:$B$19,0))*1000,0)</f>
        <v>0</v>
      </c>
      <c r="G116" s="5">
        <f>IFERROR(INDEX('[2]Table 25'!G$14:G$19,MATCH($B116,'[2]Table 25'!$B$14:$B$19,0))*1000,0)</f>
        <v>0</v>
      </c>
      <c r="H116" s="5">
        <f>IFERROR(INDEX('[2]Table 25'!H$14:H$19,MATCH($B116,'[2]Table 25'!$B$14:$B$19,0))*1000,0)</f>
        <v>0</v>
      </c>
      <c r="I116" s="5">
        <f>IFERROR(INDEX('[2]Table 25'!I$14:I$19,MATCH($B116,'[2]Table 25'!$B$14:$B$19,0))*1000,0)</f>
        <v>0</v>
      </c>
      <c r="J116" s="5">
        <f>IFERROR(INDEX('[2]Table 25'!J$14:J$19,MATCH($B116,'[2]Table 25'!$B$14:$B$19,0))*1000,0)</f>
        <v>0</v>
      </c>
      <c r="K116" s="5">
        <f>IFERROR(INDEX('[2]Table 25'!K$14:K$19,MATCH($B116,'[2]Table 25'!$B$14:$B$19,0))*1000,0)</f>
        <v>0</v>
      </c>
      <c r="L116" s="5">
        <f>IFERROR(INDEX('[2]Table 25'!L$14:L$19,MATCH($B116,'[2]Table 25'!$B$14:$B$19,0))*1000,0)</f>
        <v>0</v>
      </c>
      <c r="M116" s="5">
        <f>IFERROR(INDEX('[2]Table 25'!M$14:M$19,MATCH($B116,'[2]Table 25'!$B$14:$B$19,0))*1000,0)</f>
        <v>0</v>
      </c>
      <c r="N116" s="5">
        <f>IFERROR(INDEX('[2]Table 25'!N$14:N$19,MATCH($B116,'[2]Table 25'!$B$14:$B$19,0))*1000,0)</f>
        <v>0</v>
      </c>
      <c r="O116" s="5">
        <f>IFERROR(INDEX('[2]Table 25'!O$14:O$19,MATCH($B116,'[2]Table 25'!$B$14:$B$19,0))*1000,0)</f>
        <v>0</v>
      </c>
      <c r="P116" s="5">
        <f>IFERROR(INDEX('[2]Table 25'!P$14:P$19,MATCH($B116,'[2]Table 25'!$B$14:$B$19,0))*1000,0)</f>
        <v>0</v>
      </c>
      <c r="Q116" s="5">
        <f>IFERROR(INDEX('[2]Table 25'!Q$14:Q$19,MATCH($B116,'[2]Table 25'!$B$14:$B$19,0))*1000,0)</f>
        <v>0</v>
      </c>
      <c r="R116" s="5">
        <f>IFERROR(INDEX('[2]Table 25'!R$14:R$19,MATCH($B116,'[2]Table 25'!$B$14:$B$19,0))*1000,0)</f>
        <v>0</v>
      </c>
      <c r="S116" s="5">
        <f>IFERROR(INDEX('[2]Table 25'!S$14:S$19,MATCH($B116,'[2]Table 25'!$B$14:$B$19,0))*1000,0)</f>
        <v>0</v>
      </c>
      <c r="T116" s="5">
        <f>IFERROR(INDEX('[2]Table 25'!T$14:T$19,MATCH($B116,'[2]Table 25'!$B$14:$B$19,0))*1000,0)</f>
        <v>0</v>
      </c>
      <c r="U116" s="5">
        <f>IFERROR(INDEX('[2]Table 25'!U$14:U$19,MATCH($B116,'[2]Table 25'!$B$14:$B$19,0))*1000,0)</f>
        <v>0</v>
      </c>
      <c r="V116" s="5">
        <f>IFERROR(INDEX('[2]Table 25'!V$14:V$19,MATCH($B116,'[2]Table 25'!$B$14:$B$19,0))*1000,0)</f>
        <v>0</v>
      </c>
      <c r="W116" s="5">
        <f>IFERROR(INDEX('[2]Table 25'!W$14:W$19,MATCH($B116,'[2]Table 25'!$B$14:$B$19,0))*1000,0)</f>
        <v>0</v>
      </c>
      <c r="Z116" s="21" t="s">
        <v>26</v>
      </c>
    </row>
    <row r="117" spans="2:26" outlineLevel="1" x14ac:dyDescent="0.2">
      <c r="B117" s="4" t="s">
        <v>19</v>
      </c>
      <c r="C117" s="5">
        <f>IFERROR(INDEX('[2]Table 25'!C$14:C$19,MATCH($B117,'[2]Table 25'!$B$14:$B$19,0))*1000,0)</f>
        <v>0</v>
      </c>
      <c r="D117" s="5">
        <f>IFERROR(INDEX('[2]Table 25'!D$14:D$19,MATCH($B117,'[2]Table 25'!$B$14:$B$19,0))*1000,0)</f>
        <v>0</v>
      </c>
      <c r="E117" s="5">
        <f>IFERROR(INDEX('[2]Table 25'!E$14:E$19,MATCH($B117,'[2]Table 25'!$B$14:$B$19,0))*1000,0)</f>
        <v>0</v>
      </c>
      <c r="F117" s="5">
        <f>IFERROR(INDEX('[2]Table 25'!F$14:F$19,MATCH($B117,'[2]Table 25'!$B$14:$B$19,0))*1000,0)</f>
        <v>0</v>
      </c>
      <c r="G117" s="5">
        <f>IFERROR(INDEX('[2]Table 25'!G$14:G$19,MATCH($B117,'[2]Table 25'!$B$14:$B$19,0))*1000,0)</f>
        <v>0</v>
      </c>
      <c r="H117" s="5">
        <f>IFERROR(INDEX('[2]Table 25'!H$14:H$19,MATCH($B117,'[2]Table 25'!$B$14:$B$19,0))*1000,0)</f>
        <v>0</v>
      </c>
      <c r="I117" s="5">
        <f>IFERROR(INDEX('[2]Table 25'!I$14:I$19,MATCH($B117,'[2]Table 25'!$B$14:$B$19,0))*1000,0)</f>
        <v>0</v>
      </c>
      <c r="J117" s="5">
        <f>IFERROR(INDEX('[2]Table 25'!J$14:J$19,MATCH($B117,'[2]Table 25'!$B$14:$B$19,0))*1000,0)</f>
        <v>0</v>
      </c>
      <c r="K117" s="5">
        <f>IFERROR(INDEX('[2]Table 25'!K$14:K$19,MATCH($B117,'[2]Table 25'!$B$14:$B$19,0))*1000,0)</f>
        <v>0</v>
      </c>
      <c r="L117" s="5">
        <f>IFERROR(INDEX('[2]Table 25'!L$14:L$19,MATCH($B117,'[2]Table 25'!$B$14:$B$19,0))*1000,0)</f>
        <v>0</v>
      </c>
      <c r="M117" s="5">
        <f>IFERROR(INDEX('[2]Table 25'!M$14:M$19,MATCH($B117,'[2]Table 25'!$B$14:$B$19,0))*1000,0)</f>
        <v>0</v>
      </c>
      <c r="N117" s="5">
        <f>IFERROR(INDEX('[2]Table 25'!N$14:N$19,MATCH($B117,'[2]Table 25'!$B$14:$B$19,0))*1000,0)</f>
        <v>0</v>
      </c>
      <c r="O117" s="5">
        <f>IFERROR(INDEX('[2]Table 25'!O$14:O$19,MATCH($B117,'[2]Table 25'!$B$14:$B$19,0))*1000,0)</f>
        <v>0</v>
      </c>
      <c r="P117" s="5">
        <f>IFERROR(INDEX('[2]Table 25'!P$14:P$19,MATCH($B117,'[2]Table 25'!$B$14:$B$19,0))*1000,0)</f>
        <v>0</v>
      </c>
      <c r="Q117" s="5">
        <f>IFERROR(INDEX('[2]Table 25'!Q$14:Q$19,MATCH($B117,'[2]Table 25'!$B$14:$B$19,0))*1000,0)</f>
        <v>0</v>
      </c>
      <c r="R117" s="5">
        <f>IFERROR(INDEX('[2]Table 25'!R$14:R$19,MATCH($B117,'[2]Table 25'!$B$14:$B$19,0))*1000,0)</f>
        <v>0</v>
      </c>
      <c r="S117" s="5">
        <f>IFERROR(INDEX('[2]Table 25'!S$14:S$19,MATCH($B117,'[2]Table 25'!$B$14:$B$19,0))*1000,0)</f>
        <v>0</v>
      </c>
      <c r="T117" s="5">
        <f>IFERROR(INDEX('[2]Table 25'!T$14:T$19,MATCH($B117,'[2]Table 25'!$B$14:$B$19,0))*1000,0)</f>
        <v>0</v>
      </c>
      <c r="U117" s="5">
        <f>IFERROR(INDEX('[2]Table 25'!U$14:U$19,MATCH($B117,'[2]Table 25'!$B$14:$B$19,0))*1000,0)</f>
        <v>0</v>
      </c>
      <c r="V117" s="5">
        <f>IFERROR(INDEX('[2]Table 25'!V$14:V$19,MATCH($B117,'[2]Table 25'!$B$14:$B$19,0))*1000,0)</f>
        <v>0</v>
      </c>
      <c r="W117" s="5">
        <f>IFERROR(INDEX('[2]Table 25'!W$14:W$19,MATCH($B117,'[2]Table 25'!$B$14:$B$19,0))*1000,0)</f>
        <v>0</v>
      </c>
      <c r="Z117" s="21" t="s">
        <v>26</v>
      </c>
    </row>
    <row r="118" spans="2:26" outlineLevel="1" x14ac:dyDescent="0.2">
      <c r="B118" s="4" t="s">
        <v>16</v>
      </c>
      <c r="C118" s="5">
        <f>IFERROR(INDEX('[2]Table 25'!C$14:C$19,MATCH($B118,'[2]Table 25'!$B$14:$B$19,0))*1000,0)</f>
        <v>2527.8310000000001</v>
      </c>
      <c r="D118" s="5">
        <f>IFERROR(INDEX('[2]Table 25'!D$14:D$19,MATCH($B118,'[2]Table 25'!$B$14:$B$19,0))*1000,0)</f>
        <v>3035.7919999999999</v>
      </c>
      <c r="E118" s="5">
        <f>IFERROR(INDEX('[2]Table 25'!E$14:E$19,MATCH($B118,'[2]Table 25'!$B$14:$B$19,0))*1000,0)</f>
        <v>3110.9610000000002</v>
      </c>
      <c r="F118" s="5">
        <f>IFERROR(INDEX('[2]Table 25'!F$14:F$19,MATCH($B118,'[2]Table 25'!$B$14:$B$19,0))*1000,0)</f>
        <v>2952.77</v>
      </c>
      <c r="G118" s="5">
        <f>IFERROR(INDEX('[2]Table 25'!G$14:G$19,MATCH($B118,'[2]Table 25'!$B$14:$B$19,0))*1000,0)</f>
        <v>2451.1479999999997</v>
      </c>
      <c r="H118" s="5">
        <f>IFERROR(INDEX('[2]Table 25'!H$14:H$19,MATCH($B118,'[2]Table 25'!$B$14:$B$19,0))*1000,0)</f>
        <v>2347.268</v>
      </c>
      <c r="I118" s="5">
        <f>IFERROR(INDEX('[2]Table 25'!I$14:I$19,MATCH($B118,'[2]Table 25'!$B$14:$B$19,0))*1000,0)</f>
        <v>472.334</v>
      </c>
      <c r="J118" s="5">
        <f>IFERROR(INDEX('[2]Table 25'!J$14:J$19,MATCH($B118,'[2]Table 25'!$B$14:$B$19,0))*1000,0)</f>
        <v>535.68600000000004</v>
      </c>
      <c r="K118" s="5">
        <f>IFERROR(INDEX('[2]Table 25'!K$14:K$19,MATCH($B118,'[2]Table 25'!$B$14:$B$19,0))*1000,0)</f>
        <v>637.23799999999994</v>
      </c>
      <c r="L118" s="5">
        <f>IFERROR(INDEX('[2]Table 25'!L$14:L$19,MATCH($B118,'[2]Table 25'!$B$14:$B$19,0))*1000,0)</f>
        <v>559.62599999999998</v>
      </c>
      <c r="M118" s="5">
        <f>IFERROR(INDEX('[2]Table 25'!M$14:M$19,MATCH($B118,'[2]Table 25'!$B$14:$B$19,0))*1000,0)</f>
        <v>586.08800000000008</v>
      </c>
      <c r="N118" s="5">
        <f>IFERROR(INDEX('[2]Table 25'!N$14:N$19,MATCH($B118,'[2]Table 25'!$B$14:$B$19,0))*1000,0)</f>
        <v>578.85299999999995</v>
      </c>
      <c r="O118" s="5">
        <f>IFERROR(INDEX('[2]Table 25'!O$14:O$19,MATCH($B118,'[2]Table 25'!$B$14:$B$19,0))*1000,0)</f>
        <v>614.84799999999996</v>
      </c>
      <c r="P118" s="5">
        <f>IFERROR(INDEX('[2]Table 25'!P$14:P$19,MATCH($B118,'[2]Table 25'!$B$14:$B$19,0))*1000,0)</f>
        <v>758.22699999999998</v>
      </c>
      <c r="Q118" s="5">
        <f>IFERROR(INDEX('[2]Table 25'!Q$14:Q$19,MATCH($B118,'[2]Table 25'!$B$14:$B$19,0))*1000,0)</f>
        <v>881.59399999999994</v>
      </c>
      <c r="R118" s="5">
        <f>IFERROR(INDEX('[2]Table 25'!R$14:R$19,MATCH($B118,'[2]Table 25'!$B$14:$B$19,0))*1000,0)</f>
        <v>1063.9479999999999</v>
      </c>
      <c r="S118" s="5">
        <f>IFERROR(INDEX('[2]Table 25'!S$14:S$19,MATCH($B118,'[2]Table 25'!$B$14:$B$19,0))*1000,0)</f>
        <v>1312.1379999999999</v>
      </c>
      <c r="T118" s="5">
        <f>IFERROR(INDEX('[2]Table 25'!T$14:T$19,MATCH($B118,'[2]Table 25'!$B$14:$B$19,0))*1000,0)</f>
        <v>1457.732</v>
      </c>
      <c r="U118" s="5">
        <f>IFERROR(INDEX('[2]Table 25'!U$14:U$19,MATCH($B118,'[2]Table 25'!$B$14:$B$19,0))*1000,0)</f>
        <v>1703.309</v>
      </c>
      <c r="V118" s="5">
        <f>IFERROR(INDEX('[2]Table 25'!V$14:V$19,MATCH($B118,'[2]Table 25'!$B$14:$B$19,0))*1000,0)</f>
        <v>1828.3780000000002</v>
      </c>
      <c r="W118" s="5">
        <f>IFERROR(INDEX('[2]Table 25'!W$14:W$19,MATCH($B118,'[2]Table 25'!$B$14:$B$19,0))*1000,0)</f>
        <v>1980.615</v>
      </c>
      <c r="Z118" s="21" t="s">
        <v>26</v>
      </c>
    </row>
    <row r="119" spans="2:26" outlineLevel="1" x14ac:dyDescent="0.2">
      <c r="B119" s="4" t="s">
        <v>21</v>
      </c>
      <c r="C119" s="5">
        <f>IFERROR(INDEX('[2]Table 25'!C$14:C$19,MATCH($B119,'[2]Table 25'!$B$14:$B$19,0))*1000,0)</f>
        <v>0</v>
      </c>
      <c r="D119" s="5">
        <f>IFERROR(INDEX('[2]Table 25'!D$14:D$19,MATCH($B119,'[2]Table 25'!$B$14:$B$19,0))*1000,0)</f>
        <v>0</v>
      </c>
      <c r="E119" s="5">
        <f>IFERROR(INDEX('[2]Table 25'!E$14:E$19,MATCH($B119,'[2]Table 25'!$B$14:$B$19,0))*1000,0)</f>
        <v>0</v>
      </c>
      <c r="F119" s="5">
        <f>IFERROR(INDEX('[2]Table 25'!F$14:F$19,MATCH($B119,'[2]Table 25'!$B$14:$B$19,0))*1000,0)</f>
        <v>0</v>
      </c>
      <c r="G119" s="5">
        <f>IFERROR(INDEX('[2]Table 25'!G$14:G$19,MATCH($B119,'[2]Table 25'!$B$14:$B$19,0))*1000,0)</f>
        <v>0</v>
      </c>
      <c r="H119" s="5">
        <f>IFERROR(INDEX('[2]Table 25'!H$14:H$19,MATCH($B119,'[2]Table 25'!$B$14:$B$19,0))*1000,0)</f>
        <v>0</v>
      </c>
      <c r="I119" s="5">
        <f>IFERROR(INDEX('[2]Table 25'!I$14:I$19,MATCH($B119,'[2]Table 25'!$B$14:$B$19,0))*1000,0)</f>
        <v>0</v>
      </c>
      <c r="J119" s="5">
        <f>IFERROR(INDEX('[2]Table 25'!J$14:J$19,MATCH($B119,'[2]Table 25'!$B$14:$B$19,0))*1000,0)</f>
        <v>0</v>
      </c>
      <c r="K119" s="5">
        <f>IFERROR(INDEX('[2]Table 25'!K$14:K$19,MATCH($B119,'[2]Table 25'!$B$14:$B$19,0))*1000,0)</f>
        <v>0</v>
      </c>
      <c r="L119" s="5">
        <f>IFERROR(INDEX('[2]Table 25'!L$14:L$19,MATCH($B119,'[2]Table 25'!$B$14:$B$19,0))*1000,0)</f>
        <v>0</v>
      </c>
      <c r="M119" s="5">
        <f>IFERROR(INDEX('[2]Table 25'!M$14:M$19,MATCH($B119,'[2]Table 25'!$B$14:$B$19,0))*1000,0)</f>
        <v>0</v>
      </c>
      <c r="N119" s="5">
        <f>IFERROR(INDEX('[2]Table 25'!N$14:N$19,MATCH($B119,'[2]Table 25'!$B$14:$B$19,0))*1000,0)</f>
        <v>0</v>
      </c>
      <c r="O119" s="5">
        <f>IFERROR(INDEX('[2]Table 25'!O$14:O$19,MATCH($B119,'[2]Table 25'!$B$14:$B$19,0))*1000,0)</f>
        <v>0</v>
      </c>
      <c r="P119" s="5">
        <f>IFERROR(INDEX('[2]Table 25'!P$14:P$19,MATCH($B119,'[2]Table 25'!$B$14:$B$19,0))*1000,0)</f>
        <v>0</v>
      </c>
      <c r="Q119" s="5">
        <f>IFERROR(INDEX('[2]Table 25'!Q$14:Q$19,MATCH($B119,'[2]Table 25'!$B$14:$B$19,0))*1000,0)</f>
        <v>0</v>
      </c>
      <c r="R119" s="5">
        <f>IFERROR(INDEX('[2]Table 25'!R$14:R$19,MATCH($B119,'[2]Table 25'!$B$14:$B$19,0))*1000,0)</f>
        <v>0</v>
      </c>
      <c r="S119" s="5">
        <f>IFERROR(INDEX('[2]Table 25'!S$14:S$19,MATCH($B119,'[2]Table 25'!$B$14:$B$19,0))*1000,0)</f>
        <v>0</v>
      </c>
      <c r="T119" s="5">
        <f>IFERROR(INDEX('[2]Table 25'!T$14:T$19,MATCH($B119,'[2]Table 25'!$B$14:$B$19,0))*1000,0)</f>
        <v>0</v>
      </c>
      <c r="U119" s="5">
        <f>IFERROR(INDEX('[2]Table 25'!U$14:U$19,MATCH($B119,'[2]Table 25'!$B$14:$B$19,0))*1000,0)</f>
        <v>0</v>
      </c>
      <c r="V119" s="5">
        <f>IFERROR(INDEX('[2]Table 25'!V$14:V$19,MATCH($B119,'[2]Table 25'!$B$14:$B$19,0))*1000,0)</f>
        <v>0</v>
      </c>
      <c r="W119" s="5">
        <f>IFERROR(INDEX('[2]Table 25'!W$14:W$19,MATCH($B119,'[2]Table 25'!$B$14:$B$19,0))*1000,0)</f>
        <v>0</v>
      </c>
      <c r="Z119" s="21" t="s">
        <v>26</v>
      </c>
    </row>
    <row r="120" spans="2:26" outlineLevel="1" x14ac:dyDescent="0.2">
      <c r="B120" s="4" t="s">
        <v>20</v>
      </c>
      <c r="C120" s="5">
        <f>IFERROR(INDEX('[2]Table 25'!C$14:C$19,MATCH($B120,'[2]Table 25'!$B$14:$B$19,0))*1000,0)</f>
        <v>48983.688999999998</v>
      </c>
      <c r="D120" s="5">
        <f>IFERROR(INDEX('[2]Table 25'!D$14:D$19,MATCH($B120,'[2]Table 25'!$B$14:$B$19,0))*1000,0)</f>
        <v>47513.513000000006</v>
      </c>
      <c r="E120" s="5">
        <f>IFERROR(INDEX('[2]Table 25'!E$14:E$19,MATCH($B120,'[2]Table 25'!$B$14:$B$19,0))*1000,0)</f>
        <v>48722.687999999995</v>
      </c>
      <c r="F120" s="5">
        <f>IFERROR(INDEX('[2]Table 25'!F$14:F$19,MATCH($B120,'[2]Table 25'!$B$14:$B$19,0))*1000,0)</f>
        <v>49084.195999999996</v>
      </c>
      <c r="G120" s="5">
        <f>IFERROR(INDEX('[2]Table 25'!G$14:G$19,MATCH($B120,'[2]Table 25'!$B$14:$B$19,0))*1000,0)</f>
        <v>52199.739000000001</v>
      </c>
      <c r="H120" s="5">
        <f>IFERROR(INDEX('[2]Table 25'!H$14:H$19,MATCH($B120,'[2]Table 25'!$B$14:$B$19,0))*1000,0)</f>
        <v>50173.841999999997</v>
      </c>
      <c r="I120" s="5">
        <f>IFERROR(INDEX('[2]Table 25'!I$14:I$19,MATCH($B120,'[2]Table 25'!$B$14:$B$19,0))*1000,0)</f>
        <v>47034.829000000005</v>
      </c>
      <c r="J120" s="5">
        <f>IFERROR(INDEX('[2]Table 25'!J$14:J$19,MATCH($B120,'[2]Table 25'!$B$14:$B$19,0))*1000,0)</f>
        <v>50205.488000000005</v>
      </c>
      <c r="K120" s="5">
        <f>IFERROR(INDEX('[2]Table 25'!K$14:K$19,MATCH($B120,'[2]Table 25'!$B$14:$B$19,0))*1000,0)</f>
        <v>48343.319000000003</v>
      </c>
      <c r="L120" s="5">
        <f>IFERROR(INDEX('[2]Table 25'!L$14:L$19,MATCH($B120,'[2]Table 25'!$B$14:$B$19,0))*1000,0)</f>
        <v>49410.976999999999</v>
      </c>
      <c r="M120" s="5">
        <f>IFERROR(INDEX('[2]Table 25'!M$14:M$19,MATCH($B120,'[2]Table 25'!$B$14:$B$19,0))*1000,0)</f>
        <v>49263.858999999997</v>
      </c>
      <c r="N120" s="5">
        <f>IFERROR(INDEX('[2]Table 25'!N$14:N$19,MATCH($B120,'[2]Table 25'!$B$14:$B$19,0))*1000,0)</f>
        <v>46686.002999999997</v>
      </c>
      <c r="O120" s="5">
        <f>IFERROR(INDEX('[2]Table 25'!O$14:O$19,MATCH($B120,'[2]Table 25'!$B$14:$B$19,0))*1000,0)</f>
        <v>48514.981</v>
      </c>
      <c r="P120" s="5">
        <f>IFERROR(INDEX('[2]Table 25'!P$14:P$19,MATCH($B120,'[2]Table 25'!$B$14:$B$19,0))*1000,0)</f>
        <v>50893.682000000001</v>
      </c>
      <c r="Q120" s="5">
        <f>IFERROR(INDEX('[2]Table 25'!Q$14:Q$19,MATCH($B120,'[2]Table 25'!$B$14:$B$19,0))*1000,0)</f>
        <v>53301.633999999998</v>
      </c>
      <c r="R120" s="5">
        <f>IFERROR(INDEX('[2]Table 25'!R$14:R$19,MATCH($B120,'[2]Table 25'!$B$14:$B$19,0))*1000,0)</f>
        <v>58253.079999999994</v>
      </c>
      <c r="S120" s="5">
        <f>IFERROR(INDEX('[2]Table 25'!S$14:S$19,MATCH($B120,'[2]Table 25'!$B$14:$B$19,0))*1000,0)</f>
        <v>65867.047000000006</v>
      </c>
      <c r="T120" s="5">
        <f>IFERROR(INDEX('[2]Table 25'!T$14:T$19,MATCH($B120,'[2]Table 25'!$B$14:$B$19,0))*1000,0)</f>
        <v>67830.567999999999</v>
      </c>
      <c r="U120" s="5">
        <f>IFERROR(INDEX('[2]Table 25'!U$14:U$19,MATCH($B120,'[2]Table 25'!$B$14:$B$19,0))*1000,0)</f>
        <v>70079.978000000003</v>
      </c>
      <c r="V120" s="5">
        <f>IFERROR(INDEX('[2]Table 25'!V$14:V$19,MATCH($B120,'[2]Table 25'!$B$14:$B$19,0))*1000,0)</f>
        <v>70391.728000000003</v>
      </c>
      <c r="W120" s="5">
        <f>IFERROR(INDEX('[2]Table 25'!W$14:W$19,MATCH($B120,'[2]Table 25'!$B$14:$B$19,0))*1000,0)</f>
        <v>65099.858999999997</v>
      </c>
      <c r="Z120" s="21" t="s">
        <v>26</v>
      </c>
    </row>
    <row r="121" spans="2:26" outlineLevel="1" x14ac:dyDescent="0.2">
      <c r="B121" s="4" t="s">
        <v>0</v>
      </c>
      <c r="C121" s="5">
        <f>IFERROR(INDEX('[2]Table 25'!C$14:C$19,MATCH($B121,'[2]Table 25'!$B$14:$B$19,0))*1000,0)</f>
        <v>0</v>
      </c>
      <c r="D121" s="5">
        <f>IFERROR(INDEX('[2]Table 25'!D$14:D$19,MATCH($B121,'[2]Table 25'!$B$14:$B$19,0))*1000,0)</f>
        <v>0</v>
      </c>
      <c r="E121" s="5">
        <f>IFERROR(INDEX('[2]Table 25'!E$14:E$19,MATCH($B121,'[2]Table 25'!$B$14:$B$19,0))*1000,0)</f>
        <v>0</v>
      </c>
      <c r="F121" s="5">
        <f>IFERROR(INDEX('[2]Table 25'!F$14:F$19,MATCH($B121,'[2]Table 25'!$B$14:$B$19,0))*1000,0)</f>
        <v>0</v>
      </c>
      <c r="G121" s="5">
        <f>IFERROR(INDEX('[2]Table 25'!G$14:G$19,MATCH($B121,'[2]Table 25'!$B$14:$B$19,0))*1000,0)</f>
        <v>0</v>
      </c>
      <c r="H121" s="5">
        <f>IFERROR(INDEX('[2]Table 25'!H$14:H$19,MATCH($B121,'[2]Table 25'!$B$14:$B$19,0))*1000,0)</f>
        <v>0</v>
      </c>
      <c r="I121" s="5">
        <f>IFERROR(INDEX('[2]Table 25'!I$14:I$19,MATCH($B121,'[2]Table 25'!$B$14:$B$19,0))*1000,0)</f>
        <v>0</v>
      </c>
      <c r="J121" s="5">
        <f>IFERROR(INDEX('[2]Table 25'!J$14:J$19,MATCH($B121,'[2]Table 25'!$B$14:$B$19,0))*1000,0)</f>
        <v>0</v>
      </c>
      <c r="K121" s="5">
        <f>IFERROR(INDEX('[2]Table 25'!K$14:K$19,MATCH($B121,'[2]Table 25'!$B$14:$B$19,0))*1000,0)</f>
        <v>0</v>
      </c>
      <c r="L121" s="5">
        <f>IFERROR(INDEX('[2]Table 25'!L$14:L$19,MATCH($B121,'[2]Table 25'!$B$14:$B$19,0))*1000,0)</f>
        <v>0</v>
      </c>
      <c r="M121" s="5">
        <f>IFERROR(INDEX('[2]Table 25'!M$14:M$19,MATCH($B121,'[2]Table 25'!$B$14:$B$19,0))*1000,0)</f>
        <v>1753.5069999999998</v>
      </c>
      <c r="N121" s="5">
        <f>IFERROR(INDEX('[2]Table 25'!N$14:N$19,MATCH($B121,'[2]Table 25'!$B$14:$B$19,0))*1000,0)</f>
        <v>1985.8679999999999</v>
      </c>
      <c r="O121" s="5">
        <f>IFERROR(INDEX('[2]Table 25'!O$14:O$19,MATCH($B121,'[2]Table 25'!$B$14:$B$19,0))*1000,0)</f>
        <v>1920.8440000000001</v>
      </c>
      <c r="P121" s="5">
        <f>IFERROR(INDEX('[2]Table 25'!P$14:P$19,MATCH($B121,'[2]Table 25'!$B$14:$B$19,0))*1000,0)</f>
        <v>1817.384</v>
      </c>
      <c r="Q121" s="5">
        <f>IFERROR(INDEX('[2]Table 25'!Q$14:Q$19,MATCH($B121,'[2]Table 25'!$B$14:$B$19,0))*1000,0)</f>
        <v>1949.779</v>
      </c>
      <c r="R121" s="5">
        <f>IFERROR(INDEX('[2]Table 25'!R$14:R$19,MATCH($B121,'[2]Table 25'!$B$14:$B$19,0))*1000,0)</f>
        <v>0</v>
      </c>
      <c r="S121" s="5">
        <f>IFERROR(INDEX('[2]Table 25'!S$14:S$19,MATCH($B121,'[2]Table 25'!$B$14:$B$19,0))*1000,0)</f>
        <v>0</v>
      </c>
      <c r="T121" s="5">
        <f>IFERROR(INDEX('[2]Table 25'!T$14:T$19,MATCH($B121,'[2]Table 25'!$B$14:$B$19,0))*1000,0)</f>
        <v>0</v>
      </c>
      <c r="U121" s="5">
        <f>IFERROR(INDEX('[2]Table 25'!U$14:U$19,MATCH($B121,'[2]Table 25'!$B$14:$B$19,0))*1000,0)</f>
        <v>0</v>
      </c>
      <c r="V121" s="5">
        <f>IFERROR(INDEX('[2]Table 25'!V$14:V$19,MATCH($B121,'[2]Table 25'!$B$14:$B$19,0))*1000,0)</f>
        <v>0</v>
      </c>
      <c r="W121" s="5">
        <f>IFERROR(INDEX('[2]Table 25'!W$14:W$19,MATCH($B121,'[2]Table 25'!$B$14:$B$19,0))*1000,0)</f>
        <v>0</v>
      </c>
      <c r="Z121" s="21" t="s">
        <v>26</v>
      </c>
    </row>
    <row r="122" spans="2:26" outlineLevel="1" x14ac:dyDescent="0.2">
      <c r="B122" s="4" t="s">
        <v>22</v>
      </c>
      <c r="C122" s="5">
        <f>IFERROR(INDEX('[2]Table 25'!C$14:C$19,MATCH($B122,'[2]Table 25'!$B$14:$B$19,0))*1000,0)</f>
        <v>0</v>
      </c>
      <c r="D122" s="5">
        <f>IFERROR(INDEX('[2]Table 25'!D$14:D$19,MATCH($B122,'[2]Table 25'!$B$14:$B$19,0))*1000,0)</f>
        <v>0</v>
      </c>
      <c r="E122" s="5">
        <f>IFERROR(INDEX('[2]Table 25'!E$14:E$19,MATCH($B122,'[2]Table 25'!$B$14:$B$19,0))*1000,0)</f>
        <v>0</v>
      </c>
      <c r="F122" s="5">
        <f>IFERROR(INDEX('[2]Table 25'!F$14:F$19,MATCH($B122,'[2]Table 25'!$B$14:$B$19,0))*1000,0)</f>
        <v>0</v>
      </c>
      <c r="G122" s="5">
        <f>IFERROR(INDEX('[2]Table 25'!G$14:G$19,MATCH($B122,'[2]Table 25'!$B$14:$B$19,0))*1000,0)</f>
        <v>0</v>
      </c>
      <c r="H122" s="5">
        <f>IFERROR(INDEX('[2]Table 25'!H$14:H$19,MATCH($B122,'[2]Table 25'!$B$14:$B$19,0))*1000,0)</f>
        <v>0</v>
      </c>
      <c r="I122" s="5">
        <f>IFERROR(INDEX('[2]Table 25'!I$14:I$19,MATCH($B122,'[2]Table 25'!$B$14:$B$19,0))*1000,0)</f>
        <v>0</v>
      </c>
      <c r="J122" s="5">
        <f>IFERROR(INDEX('[2]Table 25'!J$14:J$19,MATCH($B122,'[2]Table 25'!$B$14:$B$19,0))*1000,0)</f>
        <v>0</v>
      </c>
      <c r="K122" s="5">
        <f>IFERROR(INDEX('[2]Table 25'!K$14:K$19,MATCH($B122,'[2]Table 25'!$B$14:$B$19,0))*1000,0)</f>
        <v>0</v>
      </c>
      <c r="L122" s="5">
        <f>IFERROR(INDEX('[2]Table 25'!L$14:L$19,MATCH($B122,'[2]Table 25'!$B$14:$B$19,0))*1000,0)</f>
        <v>0</v>
      </c>
      <c r="M122" s="5">
        <f>IFERROR(INDEX('[2]Table 25'!M$14:M$19,MATCH($B122,'[2]Table 25'!$B$14:$B$19,0))*1000,0)</f>
        <v>0</v>
      </c>
      <c r="N122" s="5">
        <f>IFERROR(INDEX('[2]Table 25'!N$14:N$19,MATCH($B122,'[2]Table 25'!$B$14:$B$19,0))*1000,0)</f>
        <v>0</v>
      </c>
      <c r="O122" s="5">
        <f>IFERROR(INDEX('[2]Table 25'!O$14:O$19,MATCH($B122,'[2]Table 25'!$B$14:$B$19,0))*1000,0)</f>
        <v>0</v>
      </c>
      <c r="P122" s="5">
        <f>IFERROR(INDEX('[2]Table 25'!P$14:P$19,MATCH($B122,'[2]Table 25'!$B$14:$B$19,0))*1000,0)</f>
        <v>0</v>
      </c>
      <c r="Q122" s="5">
        <f>IFERROR(INDEX('[2]Table 25'!Q$14:Q$19,MATCH($B122,'[2]Table 25'!$B$14:$B$19,0))*1000,0)</f>
        <v>0</v>
      </c>
      <c r="R122" s="5">
        <f>IFERROR(INDEX('[2]Table 25'!R$14:R$19,MATCH($B122,'[2]Table 25'!$B$14:$B$19,0))*1000,0)</f>
        <v>0</v>
      </c>
      <c r="S122" s="5">
        <f>IFERROR(INDEX('[2]Table 25'!S$14:S$19,MATCH($B122,'[2]Table 25'!$B$14:$B$19,0))*1000,0)</f>
        <v>0</v>
      </c>
      <c r="T122" s="5">
        <f>IFERROR(INDEX('[2]Table 25'!T$14:T$19,MATCH($B122,'[2]Table 25'!$B$14:$B$19,0))*1000,0)</f>
        <v>0</v>
      </c>
      <c r="U122" s="5">
        <f>IFERROR(INDEX('[2]Table 25'!U$14:U$19,MATCH($B122,'[2]Table 25'!$B$14:$B$19,0))*1000,0)</f>
        <v>0</v>
      </c>
      <c r="V122" s="5">
        <f>IFERROR(INDEX('[2]Table 25'!V$14:V$19,MATCH($B122,'[2]Table 25'!$B$14:$B$19,0))*1000,0)</f>
        <v>0</v>
      </c>
      <c r="W122" s="5">
        <f>IFERROR(INDEX('[2]Table 25'!W$14:W$19,MATCH($B122,'[2]Table 25'!$B$14:$B$19,0))*1000,0)</f>
        <v>0</v>
      </c>
      <c r="Z122" s="21" t="s">
        <v>26</v>
      </c>
    </row>
    <row r="123" spans="2:26" outlineLevel="1" x14ac:dyDescent="0.2">
      <c r="B123" s="4" t="s">
        <v>23</v>
      </c>
      <c r="C123" s="5">
        <f>IFERROR(INDEX('[2]Table 25'!C$14:C$19,MATCH($B123,'[2]Table 25'!$B$14:$B$19,0))*1000,0)</f>
        <v>0.92300000000000004</v>
      </c>
      <c r="D123" s="5">
        <f>IFERROR(INDEX('[2]Table 25'!D$14:D$19,MATCH($B123,'[2]Table 25'!$B$14:$B$19,0))*1000,0)</f>
        <v>0.56499999999999995</v>
      </c>
      <c r="E123" s="5">
        <f>IFERROR(INDEX('[2]Table 25'!E$14:E$19,MATCH($B123,'[2]Table 25'!$B$14:$B$19,0))*1000,0)</f>
        <v>0.36299999999999999</v>
      </c>
      <c r="F123" s="5">
        <f>IFERROR(INDEX('[2]Table 25'!F$14:F$19,MATCH($B123,'[2]Table 25'!$B$14:$B$19,0))*1000,0)</f>
        <v>0.379</v>
      </c>
      <c r="G123" s="5">
        <f>IFERROR(INDEX('[2]Table 25'!G$14:G$19,MATCH($B123,'[2]Table 25'!$B$14:$B$19,0))*1000,0)</f>
        <v>0.39200000000000002</v>
      </c>
      <c r="H123" s="5">
        <f>IFERROR(INDEX('[2]Table 25'!H$14:H$19,MATCH($B123,'[2]Table 25'!$B$14:$B$19,0))*1000,0)</f>
        <v>0.442</v>
      </c>
      <c r="I123" s="5">
        <f>IFERROR(INDEX('[2]Table 25'!I$14:I$19,MATCH($B123,'[2]Table 25'!$B$14:$B$19,0))*1000,0)</f>
        <v>1.0610000000000002</v>
      </c>
      <c r="J123" s="5">
        <f>IFERROR(INDEX('[2]Table 25'!J$14:J$19,MATCH($B123,'[2]Table 25'!$B$14:$B$19,0))*1000,0)</f>
        <v>1.0349999999999999</v>
      </c>
      <c r="K123" s="5">
        <f>IFERROR(INDEX('[2]Table 25'!K$14:K$19,MATCH($B123,'[2]Table 25'!$B$14:$B$19,0))*1000,0)</f>
        <v>1.1319999999999999</v>
      </c>
      <c r="L123" s="5">
        <f>IFERROR(INDEX('[2]Table 25'!L$14:L$19,MATCH($B123,'[2]Table 25'!$B$14:$B$19,0))*1000,0)</f>
        <v>1.292</v>
      </c>
      <c r="M123" s="5">
        <f>IFERROR(INDEX('[2]Table 25'!M$14:M$19,MATCH($B123,'[2]Table 25'!$B$14:$B$19,0))*1000,0)</f>
        <v>2.1350000000000002</v>
      </c>
      <c r="N123" s="5">
        <f>IFERROR(INDEX('[2]Table 25'!N$14:N$19,MATCH($B123,'[2]Table 25'!$B$14:$B$19,0))*1000,0)</f>
        <v>4.0250000000000004</v>
      </c>
      <c r="O123" s="5">
        <f>IFERROR(INDEX('[2]Table 25'!O$14:O$19,MATCH($B123,'[2]Table 25'!$B$14:$B$19,0))*1000,0)</f>
        <v>4.3730000000000002</v>
      </c>
      <c r="P123" s="5">
        <f>IFERROR(INDEX('[2]Table 25'!P$14:P$19,MATCH($B123,'[2]Table 25'!$B$14:$B$19,0))*1000,0)</f>
        <v>3.5959999999999996</v>
      </c>
      <c r="Q123" s="5">
        <f>IFERROR(INDEX('[2]Table 25'!Q$14:Q$19,MATCH($B123,'[2]Table 25'!$B$14:$B$19,0))*1000,0)</f>
        <v>3.6180000000000003</v>
      </c>
      <c r="R123" s="5">
        <f>IFERROR(INDEX('[2]Table 25'!R$14:R$19,MATCH($B123,'[2]Table 25'!$B$14:$B$19,0))*1000,0)</f>
        <v>2.9969999999999999</v>
      </c>
      <c r="S123" s="5">
        <f>IFERROR(INDEX('[2]Table 25'!S$14:S$19,MATCH($B123,'[2]Table 25'!$B$14:$B$19,0))*1000,0)</f>
        <v>2.66</v>
      </c>
      <c r="T123" s="5">
        <f>IFERROR(INDEX('[2]Table 25'!T$14:T$19,MATCH($B123,'[2]Table 25'!$B$14:$B$19,0))*1000,0)</f>
        <v>2.15</v>
      </c>
      <c r="U123" s="5">
        <f>IFERROR(INDEX('[2]Table 25'!U$14:U$19,MATCH($B123,'[2]Table 25'!$B$14:$B$19,0))*1000,0)</f>
        <v>1.6850000000000001</v>
      </c>
      <c r="V123" s="5">
        <f>IFERROR(INDEX('[2]Table 25'!V$14:V$19,MATCH($B123,'[2]Table 25'!$B$14:$B$19,0))*1000,0)</f>
        <v>1.3840000000000001</v>
      </c>
      <c r="W123" s="5">
        <f>IFERROR(INDEX('[2]Table 25'!W$14:W$19,MATCH($B123,'[2]Table 25'!$B$14:$B$19,0))*1000,0)</f>
        <v>0.79500000000000004</v>
      </c>
      <c r="Z123" s="21" t="s">
        <v>26</v>
      </c>
    </row>
    <row r="124" spans="2:26" outlineLevel="1" x14ac:dyDescent="0.2">
      <c r="B124" s="4" t="s">
        <v>17</v>
      </c>
      <c r="C124" s="5">
        <f>IFERROR(INDEX('[2]Table 25'!C$14:C$19,MATCH($B124,'[2]Table 25'!$B$14:$B$19,0))*1000,0)</f>
        <v>0</v>
      </c>
      <c r="D124" s="5">
        <f>IFERROR(INDEX('[2]Table 25'!D$14:D$19,MATCH($B124,'[2]Table 25'!$B$14:$B$19,0))*1000,0)</f>
        <v>0</v>
      </c>
      <c r="E124" s="5">
        <f>IFERROR(INDEX('[2]Table 25'!E$14:E$19,MATCH($B124,'[2]Table 25'!$B$14:$B$19,0))*1000,0)</f>
        <v>0</v>
      </c>
      <c r="F124" s="5">
        <f>IFERROR(INDEX('[2]Table 25'!F$14:F$19,MATCH($B124,'[2]Table 25'!$B$14:$B$19,0))*1000,0)</f>
        <v>0</v>
      </c>
      <c r="G124" s="5">
        <f>IFERROR(INDEX('[2]Table 25'!G$14:G$19,MATCH($B124,'[2]Table 25'!$B$14:$B$19,0))*1000,0)</f>
        <v>0</v>
      </c>
      <c r="H124" s="5">
        <f>IFERROR(INDEX('[2]Table 25'!H$14:H$19,MATCH($B124,'[2]Table 25'!$B$14:$B$19,0))*1000,0)</f>
        <v>0</v>
      </c>
      <c r="I124" s="5">
        <f>IFERROR(INDEX('[2]Table 25'!I$14:I$19,MATCH($B124,'[2]Table 25'!$B$14:$B$19,0))*1000,0)</f>
        <v>0</v>
      </c>
      <c r="J124" s="5">
        <f>IFERROR(INDEX('[2]Table 25'!J$14:J$19,MATCH($B124,'[2]Table 25'!$B$14:$B$19,0))*1000,0)</f>
        <v>0</v>
      </c>
      <c r="K124" s="5">
        <f>IFERROR(INDEX('[2]Table 25'!K$14:K$19,MATCH($B124,'[2]Table 25'!$B$14:$B$19,0))*1000,0)</f>
        <v>0</v>
      </c>
      <c r="L124" s="5">
        <f>IFERROR(INDEX('[2]Table 25'!L$14:L$19,MATCH($B124,'[2]Table 25'!$B$14:$B$19,0))*1000,0)</f>
        <v>0</v>
      </c>
      <c r="M124" s="5">
        <f>IFERROR(INDEX('[2]Table 25'!M$14:M$19,MATCH($B124,'[2]Table 25'!$B$14:$B$19,0))*1000,0)</f>
        <v>0</v>
      </c>
      <c r="N124" s="5">
        <f>IFERROR(INDEX('[2]Table 25'!N$14:N$19,MATCH($B124,'[2]Table 25'!$B$14:$B$19,0))*1000,0)</f>
        <v>0</v>
      </c>
      <c r="O124" s="5">
        <f>IFERROR(INDEX('[2]Table 25'!O$14:O$19,MATCH($B124,'[2]Table 25'!$B$14:$B$19,0))*1000,0)</f>
        <v>0</v>
      </c>
      <c r="P124" s="5">
        <f>IFERROR(INDEX('[2]Table 25'!P$14:P$19,MATCH($B124,'[2]Table 25'!$B$14:$B$19,0))*1000,0)</f>
        <v>0</v>
      </c>
      <c r="Q124" s="5">
        <f>IFERROR(INDEX('[2]Table 25'!Q$14:Q$19,MATCH($B124,'[2]Table 25'!$B$14:$B$19,0))*1000,0)</f>
        <v>0</v>
      </c>
      <c r="R124" s="5">
        <f>IFERROR(INDEX('[2]Table 25'!R$14:R$19,MATCH($B124,'[2]Table 25'!$B$14:$B$19,0))*1000,0)</f>
        <v>0</v>
      </c>
      <c r="S124" s="5">
        <f>IFERROR(INDEX('[2]Table 25'!S$14:S$19,MATCH($B124,'[2]Table 25'!$B$14:$B$19,0))*1000,0)</f>
        <v>0</v>
      </c>
      <c r="T124" s="5">
        <f>IFERROR(INDEX('[2]Table 25'!T$14:T$19,MATCH($B124,'[2]Table 25'!$B$14:$B$19,0))*1000,0)</f>
        <v>0</v>
      </c>
      <c r="U124" s="5">
        <f>IFERROR(INDEX('[2]Table 25'!U$14:U$19,MATCH($B124,'[2]Table 25'!$B$14:$B$19,0))*1000,0)</f>
        <v>0</v>
      </c>
      <c r="V124" s="5">
        <f>IFERROR(INDEX('[2]Table 25'!V$14:V$19,MATCH($B124,'[2]Table 25'!$B$14:$B$19,0))*1000,0)</f>
        <v>0</v>
      </c>
      <c r="W124" s="5">
        <f>IFERROR(INDEX('[2]Table 25'!W$14:W$19,MATCH($B124,'[2]Table 25'!$B$14:$B$19,0))*1000,0)</f>
        <v>0</v>
      </c>
      <c r="Z124" s="21" t="s">
        <v>26</v>
      </c>
    </row>
    <row r="125" spans="2:26" outlineLevel="1" x14ac:dyDescent="0.2">
      <c r="B125" s="4" t="s">
        <v>1</v>
      </c>
      <c r="C125" s="5">
        <f>IFERROR(INDEX('[2]Table 25'!C$14:C$19,MATCH($B125,'[2]Table 25'!$B$14:$B$19,0))*1000,0)</f>
        <v>576.12599999999998</v>
      </c>
      <c r="D125" s="5">
        <f>IFERROR(INDEX('[2]Table 25'!D$14:D$19,MATCH($B125,'[2]Table 25'!$B$14:$B$19,0))*1000,0)</f>
        <v>583.55599999999993</v>
      </c>
      <c r="E125" s="5">
        <f>IFERROR(INDEX('[2]Table 25'!E$14:E$19,MATCH($B125,'[2]Table 25'!$B$14:$B$19,0))*1000,0)</f>
        <v>516.40200000000004</v>
      </c>
      <c r="F125" s="5">
        <f>IFERROR(INDEX('[2]Table 25'!F$14:F$19,MATCH($B125,'[2]Table 25'!$B$14:$B$19,0))*1000,0)</f>
        <v>445.255</v>
      </c>
      <c r="G125" s="5">
        <f>IFERROR(INDEX('[2]Table 25'!G$14:G$19,MATCH($B125,'[2]Table 25'!$B$14:$B$19,0))*1000,0)</f>
        <v>411.279</v>
      </c>
      <c r="H125" s="5">
        <f>IFERROR(INDEX('[2]Table 25'!H$14:H$19,MATCH($B125,'[2]Table 25'!$B$14:$B$19,0))*1000,0)</f>
        <v>334.24299999999999</v>
      </c>
      <c r="I125" s="5">
        <f>IFERROR(INDEX('[2]Table 25'!I$14:I$19,MATCH($B125,'[2]Table 25'!$B$14:$B$19,0))*1000,0)</f>
        <v>393.29999999999995</v>
      </c>
      <c r="J125" s="5">
        <f>IFERROR(INDEX('[2]Table 25'!J$14:J$19,MATCH($B125,'[2]Table 25'!$B$14:$B$19,0))*1000,0)</f>
        <v>566.60699999999997</v>
      </c>
      <c r="K125" s="5">
        <f>IFERROR(INDEX('[2]Table 25'!K$14:K$19,MATCH($B125,'[2]Table 25'!$B$14:$B$19,0))*1000,0)</f>
        <v>693.16300000000001</v>
      </c>
      <c r="L125" s="5">
        <f>IFERROR(INDEX('[2]Table 25'!L$14:L$19,MATCH($B125,'[2]Table 25'!$B$14:$B$19,0))*1000,0)</f>
        <v>460.887</v>
      </c>
      <c r="M125" s="5">
        <f>IFERROR(INDEX('[2]Table 25'!M$14:M$19,MATCH($B125,'[2]Table 25'!$B$14:$B$19,0))*1000,0)</f>
        <v>487.44100000000003</v>
      </c>
      <c r="N125" s="5">
        <f>IFERROR(INDEX('[2]Table 25'!N$14:N$19,MATCH($B125,'[2]Table 25'!$B$14:$B$19,0))*1000,0)</f>
        <v>449.50400000000002</v>
      </c>
      <c r="O125" s="5">
        <f>IFERROR(INDEX('[2]Table 25'!O$14:O$19,MATCH($B125,'[2]Table 25'!$B$14:$B$19,0))*1000,0)</f>
        <v>414.41499999999996</v>
      </c>
      <c r="P125" s="5">
        <f>IFERROR(INDEX('[2]Table 25'!P$14:P$19,MATCH($B125,'[2]Table 25'!$B$14:$B$19,0))*1000,0)</f>
        <v>368.303</v>
      </c>
      <c r="Q125" s="5">
        <f>IFERROR(INDEX('[2]Table 25'!Q$14:Q$19,MATCH($B125,'[2]Table 25'!$B$14:$B$19,0))*1000,0)</f>
        <v>307.05500000000001</v>
      </c>
      <c r="R125" s="5">
        <f>IFERROR(INDEX('[2]Table 25'!R$14:R$19,MATCH($B125,'[2]Table 25'!$B$14:$B$19,0))*1000,0)</f>
        <v>318.19599999999997</v>
      </c>
      <c r="S125" s="5">
        <f>IFERROR(INDEX('[2]Table 25'!S$14:S$19,MATCH($B125,'[2]Table 25'!$B$14:$B$19,0))*1000,0)</f>
        <v>265.11600000000004</v>
      </c>
      <c r="T125" s="5">
        <f>IFERROR(INDEX('[2]Table 25'!T$14:T$19,MATCH($B125,'[2]Table 25'!$B$14:$B$19,0))*1000,0)</f>
        <v>283.68599999999998</v>
      </c>
      <c r="U125" s="5">
        <f>IFERROR(INDEX('[2]Table 25'!U$14:U$19,MATCH($B125,'[2]Table 25'!$B$14:$B$19,0))*1000,0)</f>
        <v>458.99600000000004</v>
      </c>
      <c r="V125" s="5">
        <f>IFERROR(INDEX('[2]Table 25'!V$14:V$19,MATCH($B125,'[2]Table 25'!$B$14:$B$19,0))*1000,0)</f>
        <v>436.733</v>
      </c>
      <c r="W125" s="5">
        <f>IFERROR(INDEX('[2]Table 25'!W$14:W$19,MATCH($B125,'[2]Table 25'!$B$14:$B$19,0))*1000,0)</f>
        <v>335.54300000000001</v>
      </c>
      <c r="Z125" s="21" t="s">
        <v>26</v>
      </c>
    </row>
    <row r="126" spans="2:26" outlineLevel="1" x14ac:dyDescent="0.2">
      <c r="B126" s="15" t="s">
        <v>9</v>
      </c>
      <c r="C126" s="19">
        <f t="shared" ref="C126:W126" si="57">SUM(C116:C125)</f>
        <v>52088.568999999996</v>
      </c>
      <c r="D126" s="19">
        <f t="shared" si="57"/>
        <v>51133.426000000007</v>
      </c>
      <c r="E126" s="19">
        <f t="shared" si="57"/>
        <v>52350.413999999997</v>
      </c>
      <c r="F126" s="19">
        <f t="shared" si="57"/>
        <v>52482.599999999991</v>
      </c>
      <c r="G126" s="19">
        <f t="shared" si="57"/>
        <v>55062.558000000005</v>
      </c>
      <c r="H126" s="19">
        <f t="shared" si="57"/>
        <v>52855.795000000006</v>
      </c>
      <c r="I126" s="19">
        <f t="shared" si="57"/>
        <v>47901.524000000012</v>
      </c>
      <c r="J126" s="19">
        <f t="shared" si="57"/>
        <v>51308.816000000006</v>
      </c>
      <c r="K126" s="19">
        <f t="shared" si="57"/>
        <v>49674.851999999999</v>
      </c>
      <c r="L126" s="19">
        <f t="shared" si="57"/>
        <v>50432.781999999999</v>
      </c>
      <c r="M126" s="19">
        <f t="shared" si="57"/>
        <v>52093.03</v>
      </c>
      <c r="N126" s="19">
        <f t="shared" si="57"/>
        <v>49704.253000000004</v>
      </c>
      <c r="O126" s="19">
        <f t="shared" si="57"/>
        <v>51469.460999999996</v>
      </c>
      <c r="P126" s="19">
        <f t="shared" si="57"/>
        <v>53841.191999999995</v>
      </c>
      <c r="Q126" s="19">
        <f t="shared" si="57"/>
        <v>56443.68</v>
      </c>
      <c r="R126" s="19">
        <f t="shared" si="57"/>
        <v>59638.220999999998</v>
      </c>
      <c r="S126" s="19">
        <f t="shared" si="57"/>
        <v>67446.96100000001</v>
      </c>
      <c r="T126" s="19">
        <f t="shared" si="57"/>
        <v>69574.135999999999</v>
      </c>
      <c r="U126" s="19">
        <f t="shared" si="57"/>
        <v>72243.967999999993</v>
      </c>
      <c r="V126" s="19">
        <f t="shared" si="57"/>
        <v>72658.222999999998</v>
      </c>
      <c r="W126" s="19">
        <f t="shared" si="57"/>
        <v>67416.812000000005</v>
      </c>
    </row>
    <row r="127" spans="2:26" outlineLevel="1" x14ac:dyDescent="0.2">
      <c r="B127" s="26" t="s">
        <v>91</v>
      </c>
      <c r="C127" s="25">
        <f t="shared" ref="C127:W127" si="58">C126/C107/1000</f>
        <v>2.5578951728301913E-3</v>
      </c>
      <c r="D127" s="25">
        <f t="shared" si="58"/>
        <v>2.5312633474387832E-3</v>
      </c>
      <c r="E127" s="25">
        <f t="shared" si="58"/>
        <v>2.5268339203168982E-3</v>
      </c>
      <c r="F127" s="25">
        <f t="shared" si="58"/>
        <v>2.5223389324236364E-3</v>
      </c>
      <c r="G127" s="25">
        <f t="shared" si="58"/>
        <v>2.5144286047384494E-3</v>
      </c>
      <c r="H127" s="25">
        <f t="shared" si="58"/>
        <v>2.4991087492718992E-3</v>
      </c>
      <c r="I127" s="25">
        <f t="shared" si="58"/>
        <v>2.4710174619731054E-3</v>
      </c>
      <c r="J127" s="25">
        <f t="shared" si="58"/>
        <v>2.4556131740317423E-3</v>
      </c>
      <c r="K127" s="25">
        <f t="shared" si="58"/>
        <v>2.4460655421885396E-3</v>
      </c>
      <c r="L127" s="25">
        <f t="shared" si="58"/>
        <v>2.4254368498850126E-3</v>
      </c>
      <c r="M127" s="25">
        <f t="shared" si="58"/>
        <v>2.4002025732559754E-3</v>
      </c>
      <c r="N127" s="25">
        <f t="shared" si="58"/>
        <v>2.3850248145202034E-3</v>
      </c>
      <c r="O127" s="25">
        <f t="shared" si="58"/>
        <v>2.3539929026755997E-3</v>
      </c>
      <c r="P127" s="25">
        <f t="shared" si="58"/>
        <v>2.3372282749467683E-3</v>
      </c>
      <c r="Q127" s="25">
        <f t="shared" si="58"/>
        <v>2.3206530755829693E-3</v>
      </c>
      <c r="R127" s="25">
        <f t="shared" si="58"/>
        <v>2.2992359938778539E-3</v>
      </c>
      <c r="S127" s="25">
        <f t="shared" si="58"/>
        <v>2.2735904868416011E-3</v>
      </c>
      <c r="T127" s="25">
        <f t="shared" si="58"/>
        <v>2.2494235655399638E-3</v>
      </c>
      <c r="U127" s="25">
        <f t="shared" si="58"/>
        <v>2.2318183184400161E-3</v>
      </c>
      <c r="V127" s="25">
        <f t="shared" si="58"/>
        <v>2.1931626071931077E-3</v>
      </c>
      <c r="W127" s="25">
        <f t="shared" si="58"/>
        <v>2.1717129425952754E-3</v>
      </c>
    </row>
    <row r="128" spans="2:26" outlineLevel="1" x14ac:dyDescent="0.2"/>
    <row r="129" spans="1:28" outlineLevel="1" x14ac:dyDescent="0.2">
      <c r="B129" s="4" t="s">
        <v>18</v>
      </c>
      <c r="C129" s="11">
        <f t="shared" ref="C129:W129" si="59">IFERROR(C116/C126,0)</f>
        <v>0</v>
      </c>
      <c r="D129" s="11">
        <f t="shared" si="59"/>
        <v>0</v>
      </c>
      <c r="E129" s="11">
        <f t="shared" si="59"/>
        <v>0</v>
      </c>
      <c r="F129" s="11">
        <f t="shared" si="59"/>
        <v>0</v>
      </c>
      <c r="G129" s="11">
        <f t="shared" si="59"/>
        <v>0</v>
      </c>
      <c r="H129" s="11">
        <f t="shared" si="59"/>
        <v>0</v>
      </c>
      <c r="I129" s="11">
        <f t="shared" si="59"/>
        <v>0</v>
      </c>
      <c r="J129" s="11">
        <f t="shared" si="59"/>
        <v>0</v>
      </c>
      <c r="K129" s="11">
        <f t="shared" si="59"/>
        <v>0</v>
      </c>
      <c r="L129" s="11">
        <f t="shared" si="59"/>
        <v>0</v>
      </c>
      <c r="M129" s="11">
        <f t="shared" si="59"/>
        <v>0</v>
      </c>
      <c r="N129" s="11">
        <f t="shared" si="59"/>
        <v>0</v>
      </c>
      <c r="O129" s="11">
        <f t="shared" si="59"/>
        <v>0</v>
      </c>
      <c r="P129" s="11">
        <f t="shared" si="59"/>
        <v>0</v>
      </c>
      <c r="Q129" s="11">
        <f t="shared" si="59"/>
        <v>0</v>
      </c>
      <c r="R129" s="11">
        <f t="shared" si="59"/>
        <v>0</v>
      </c>
      <c r="S129" s="11">
        <f t="shared" si="59"/>
        <v>0</v>
      </c>
      <c r="T129" s="11">
        <f t="shared" si="59"/>
        <v>0</v>
      </c>
      <c r="U129" s="11">
        <f t="shared" si="59"/>
        <v>0</v>
      </c>
      <c r="V129" s="11">
        <f t="shared" si="59"/>
        <v>0</v>
      </c>
      <c r="W129" s="11">
        <f t="shared" si="59"/>
        <v>0</v>
      </c>
    </row>
    <row r="130" spans="1:28" outlineLevel="1" x14ac:dyDescent="0.2">
      <c r="B130" s="4" t="s">
        <v>19</v>
      </c>
      <c r="C130" s="11">
        <f t="shared" ref="C130:W130" si="60">IFERROR(C117/C126,0)</f>
        <v>0</v>
      </c>
      <c r="D130" s="11">
        <f t="shared" si="60"/>
        <v>0</v>
      </c>
      <c r="E130" s="11">
        <f t="shared" si="60"/>
        <v>0</v>
      </c>
      <c r="F130" s="11">
        <f t="shared" si="60"/>
        <v>0</v>
      </c>
      <c r="G130" s="11">
        <f t="shared" si="60"/>
        <v>0</v>
      </c>
      <c r="H130" s="11">
        <f t="shared" si="60"/>
        <v>0</v>
      </c>
      <c r="I130" s="11">
        <f t="shared" si="60"/>
        <v>0</v>
      </c>
      <c r="J130" s="11">
        <f t="shared" si="60"/>
        <v>0</v>
      </c>
      <c r="K130" s="11">
        <f t="shared" si="60"/>
        <v>0</v>
      </c>
      <c r="L130" s="11">
        <f t="shared" si="60"/>
        <v>0</v>
      </c>
      <c r="M130" s="11">
        <f t="shared" si="60"/>
        <v>0</v>
      </c>
      <c r="N130" s="11">
        <f t="shared" si="60"/>
        <v>0</v>
      </c>
      <c r="O130" s="11">
        <f t="shared" si="60"/>
        <v>0</v>
      </c>
      <c r="P130" s="11">
        <f t="shared" si="60"/>
        <v>0</v>
      </c>
      <c r="Q130" s="11">
        <f t="shared" si="60"/>
        <v>0</v>
      </c>
      <c r="R130" s="11">
        <f t="shared" si="60"/>
        <v>0</v>
      </c>
      <c r="S130" s="11">
        <f t="shared" si="60"/>
        <v>0</v>
      </c>
      <c r="T130" s="11">
        <f t="shared" si="60"/>
        <v>0</v>
      </c>
      <c r="U130" s="11">
        <f t="shared" si="60"/>
        <v>0</v>
      </c>
      <c r="V130" s="11">
        <f t="shared" si="60"/>
        <v>0</v>
      </c>
      <c r="W130" s="11">
        <f t="shared" si="60"/>
        <v>0</v>
      </c>
    </row>
    <row r="131" spans="1:28" outlineLevel="1" x14ac:dyDescent="0.2">
      <c r="B131" s="4" t="s">
        <v>16</v>
      </c>
      <c r="C131" s="11">
        <f t="shared" ref="C131:W131" si="61">IFERROR(C118/C126,0)</f>
        <v>4.8529476784052186E-2</v>
      </c>
      <c r="D131" s="11">
        <f t="shared" si="61"/>
        <v>5.9370009746657688E-2</v>
      </c>
      <c r="E131" s="11">
        <f t="shared" si="61"/>
        <v>5.9425719154771163E-2</v>
      </c>
      <c r="F131" s="11">
        <f t="shared" si="61"/>
        <v>5.6261884891373529E-2</v>
      </c>
      <c r="G131" s="11">
        <f t="shared" si="61"/>
        <v>4.4515694312639804E-2</v>
      </c>
      <c r="H131" s="11">
        <f t="shared" si="61"/>
        <v>4.4408905400060671E-2</v>
      </c>
      <c r="I131" s="11">
        <f t="shared" si="61"/>
        <v>9.860521347922039E-3</v>
      </c>
      <c r="J131" s="11">
        <f t="shared" si="61"/>
        <v>1.0440428015333661E-2</v>
      </c>
      <c r="K131" s="11">
        <f t="shared" si="61"/>
        <v>1.2828181148883946E-2</v>
      </c>
      <c r="L131" s="11">
        <f t="shared" si="61"/>
        <v>1.1096472925090669E-2</v>
      </c>
      <c r="M131" s="11">
        <f t="shared" si="61"/>
        <v>1.1250794971995295E-2</v>
      </c>
      <c r="N131" s="11">
        <f t="shared" si="61"/>
        <v>1.1645945066310521E-2</v>
      </c>
      <c r="O131" s="11">
        <f t="shared" si="61"/>
        <v>1.1945879907310473E-2</v>
      </c>
      <c r="P131" s="11">
        <f t="shared" si="61"/>
        <v>1.4082656268085596E-2</v>
      </c>
      <c r="Q131" s="11">
        <f t="shared" si="61"/>
        <v>1.5619002871534952E-2</v>
      </c>
      <c r="R131" s="11">
        <f t="shared" si="61"/>
        <v>1.7840035838761856E-2</v>
      </c>
      <c r="S131" s="11">
        <f t="shared" si="61"/>
        <v>1.9454368003326342E-2</v>
      </c>
      <c r="T131" s="11">
        <f t="shared" si="61"/>
        <v>2.0952211321747495E-2</v>
      </c>
      <c r="U131" s="11">
        <f t="shared" si="61"/>
        <v>2.3577179481614301E-2</v>
      </c>
      <c r="V131" s="11">
        <f t="shared" si="61"/>
        <v>2.5164089135513268E-2</v>
      </c>
      <c r="W131" s="11">
        <f t="shared" si="61"/>
        <v>2.937865112933551E-2</v>
      </c>
    </row>
    <row r="132" spans="1:28" outlineLevel="1" x14ac:dyDescent="0.2">
      <c r="B132" s="4" t="s">
        <v>21</v>
      </c>
      <c r="C132" s="11">
        <f t="shared" ref="C132:W132" si="62">IFERROR(C119/C126,0)</f>
        <v>0</v>
      </c>
      <c r="D132" s="11">
        <f t="shared" si="62"/>
        <v>0</v>
      </c>
      <c r="E132" s="11">
        <f t="shared" si="62"/>
        <v>0</v>
      </c>
      <c r="F132" s="11">
        <f t="shared" si="62"/>
        <v>0</v>
      </c>
      <c r="G132" s="11">
        <f t="shared" si="62"/>
        <v>0</v>
      </c>
      <c r="H132" s="11">
        <f t="shared" si="62"/>
        <v>0</v>
      </c>
      <c r="I132" s="11">
        <f t="shared" si="62"/>
        <v>0</v>
      </c>
      <c r="J132" s="11">
        <f t="shared" si="62"/>
        <v>0</v>
      </c>
      <c r="K132" s="11">
        <f t="shared" si="62"/>
        <v>0</v>
      </c>
      <c r="L132" s="11">
        <f t="shared" si="62"/>
        <v>0</v>
      </c>
      <c r="M132" s="11">
        <f t="shared" si="62"/>
        <v>0</v>
      </c>
      <c r="N132" s="11">
        <f t="shared" si="62"/>
        <v>0</v>
      </c>
      <c r="O132" s="11">
        <f t="shared" si="62"/>
        <v>0</v>
      </c>
      <c r="P132" s="11">
        <f t="shared" si="62"/>
        <v>0</v>
      </c>
      <c r="Q132" s="11">
        <f t="shared" si="62"/>
        <v>0</v>
      </c>
      <c r="R132" s="11">
        <f t="shared" si="62"/>
        <v>0</v>
      </c>
      <c r="S132" s="11">
        <f t="shared" si="62"/>
        <v>0</v>
      </c>
      <c r="T132" s="11">
        <f t="shared" si="62"/>
        <v>0</v>
      </c>
      <c r="U132" s="11">
        <f t="shared" si="62"/>
        <v>0</v>
      </c>
      <c r="V132" s="11">
        <f t="shared" si="62"/>
        <v>0</v>
      </c>
      <c r="W132" s="11">
        <f t="shared" si="62"/>
        <v>0</v>
      </c>
    </row>
    <row r="133" spans="1:28" outlineLevel="1" x14ac:dyDescent="0.2">
      <c r="B133" s="4" t="s">
        <v>20</v>
      </c>
      <c r="C133" s="11">
        <f t="shared" ref="C133:W133" si="63">IFERROR(C120/C126,0)</f>
        <v>0.94039229605251784</v>
      </c>
      <c r="D133" s="11">
        <f t="shared" si="63"/>
        <v>0.92920652334150267</v>
      </c>
      <c r="E133" s="11">
        <f t="shared" si="63"/>
        <v>0.93070301220540486</v>
      </c>
      <c r="F133" s="11">
        <f t="shared" si="63"/>
        <v>0.93524703425516276</v>
      </c>
      <c r="G133" s="11">
        <f t="shared" si="63"/>
        <v>0.94800788223460297</v>
      </c>
      <c r="H133" s="11">
        <f t="shared" si="63"/>
        <v>0.94925905475454475</v>
      </c>
      <c r="I133" s="11">
        <f t="shared" si="63"/>
        <v>0.98190673432436082</v>
      </c>
      <c r="J133" s="11">
        <f t="shared" si="63"/>
        <v>0.97849632702496969</v>
      </c>
      <c r="K133" s="11">
        <f t="shared" si="63"/>
        <v>0.97319502834150373</v>
      </c>
      <c r="L133" s="11">
        <f t="shared" si="63"/>
        <v>0.97973926958857827</v>
      </c>
      <c r="M133" s="11">
        <f t="shared" si="63"/>
        <v>0.94569002801334456</v>
      </c>
      <c r="N133" s="11">
        <f t="shared" si="63"/>
        <v>0.93927582011945721</v>
      </c>
      <c r="O133" s="11">
        <f t="shared" si="63"/>
        <v>0.94259741713634815</v>
      </c>
      <c r="P133" s="11">
        <f t="shared" si="63"/>
        <v>0.94525548394248038</v>
      </c>
      <c r="Q133" s="11">
        <f t="shared" si="63"/>
        <v>0.9443330767944258</v>
      </c>
      <c r="R133" s="11">
        <f t="shared" si="63"/>
        <v>0.9767742736658761</v>
      </c>
      <c r="S133" s="11">
        <f t="shared" si="63"/>
        <v>0.97657546053112754</v>
      </c>
      <c r="T133" s="11">
        <f t="shared" si="63"/>
        <v>0.97493942289128821</v>
      </c>
      <c r="U133" s="11">
        <f t="shared" si="63"/>
        <v>0.97004608052536667</v>
      </c>
      <c r="V133" s="11">
        <f t="shared" si="63"/>
        <v>0.96880607718688638</v>
      </c>
      <c r="W133" s="11">
        <f t="shared" si="63"/>
        <v>0.96563241524977461</v>
      </c>
    </row>
    <row r="134" spans="1:28" outlineLevel="1" x14ac:dyDescent="0.2">
      <c r="B134" s="4" t="s">
        <v>0</v>
      </c>
      <c r="C134" s="11">
        <f t="shared" ref="C134:W134" si="64">IFERROR(C121/C126,0)</f>
        <v>0</v>
      </c>
      <c r="D134" s="11">
        <f t="shared" si="64"/>
        <v>0</v>
      </c>
      <c r="E134" s="11">
        <f t="shared" si="64"/>
        <v>0</v>
      </c>
      <c r="F134" s="11">
        <f t="shared" si="64"/>
        <v>0</v>
      </c>
      <c r="G134" s="11">
        <f t="shared" si="64"/>
        <v>0</v>
      </c>
      <c r="H134" s="11">
        <f t="shared" si="64"/>
        <v>0</v>
      </c>
      <c r="I134" s="11">
        <f t="shared" si="64"/>
        <v>0</v>
      </c>
      <c r="J134" s="11">
        <f t="shared" si="64"/>
        <v>0</v>
      </c>
      <c r="K134" s="11">
        <f t="shared" si="64"/>
        <v>0</v>
      </c>
      <c r="L134" s="11">
        <f t="shared" si="64"/>
        <v>0</v>
      </c>
      <c r="M134" s="11">
        <f t="shared" si="64"/>
        <v>3.3661067517093933E-2</v>
      </c>
      <c r="N134" s="11">
        <f t="shared" si="64"/>
        <v>3.9953683641518557E-2</v>
      </c>
      <c r="O134" s="11">
        <f t="shared" si="64"/>
        <v>3.7320072188049537E-2</v>
      </c>
      <c r="P134" s="11">
        <f t="shared" si="64"/>
        <v>3.3754527574352371E-2</v>
      </c>
      <c r="Q134" s="11">
        <f t="shared" si="64"/>
        <v>3.4543796577402468E-2</v>
      </c>
      <c r="R134" s="11">
        <f t="shared" si="64"/>
        <v>0</v>
      </c>
      <c r="S134" s="11">
        <f t="shared" si="64"/>
        <v>0</v>
      </c>
      <c r="T134" s="11">
        <f t="shared" si="64"/>
        <v>0</v>
      </c>
      <c r="U134" s="11">
        <f t="shared" si="64"/>
        <v>0</v>
      </c>
      <c r="V134" s="11">
        <f t="shared" si="64"/>
        <v>0</v>
      </c>
      <c r="W134" s="11">
        <f t="shared" si="64"/>
        <v>0</v>
      </c>
    </row>
    <row r="135" spans="1:28" outlineLevel="1" x14ac:dyDescent="0.2">
      <c r="B135" s="4" t="s">
        <v>22</v>
      </c>
      <c r="C135" s="11">
        <f t="shared" ref="C135:W135" si="65">IFERROR(C122/C126,0)</f>
        <v>0</v>
      </c>
      <c r="D135" s="11">
        <f t="shared" si="65"/>
        <v>0</v>
      </c>
      <c r="E135" s="11">
        <f t="shared" si="65"/>
        <v>0</v>
      </c>
      <c r="F135" s="11">
        <f t="shared" si="65"/>
        <v>0</v>
      </c>
      <c r="G135" s="11">
        <f t="shared" si="65"/>
        <v>0</v>
      </c>
      <c r="H135" s="11">
        <f t="shared" si="65"/>
        <v>0</v>
      </c>
      <c r="I135" s="11">
        <f t="shared" si="65"/>
        <v>0</v>
      </c>
      <c r="J135" s="11">
        <f t="shared" si="65"/>
        <v>0</v>
      </c>
      <c r="K135" s="11">
        <f t="shared" si="65"/>
        <v>0</v>
      </c>
      <c r="L135" s="11">
        <f t="shared" si="65"/>
        <v>0</v>
      </c>
      <c r="M135" s="11">
        <f t="shared" si="65"/>
        <v>0</v>
      </c>
      <c r="N135" s="11">
        <f t="shared" si="65"/>
        <v>0</v>
      </c>
      <c r="O135" s="11">
        <f t="shared" si="65"/>
        <v>0</v>
      </c>
      <c r="P135" s="11">
        <f t="shared" si="65"/>
        <v>0</v>
      </c>
      <c r="Q135" s="11">
        <f t="shared" si="65"/>
        <v>0</v>
      </c>
      <c r="R135" s="11">
        <f t="shared" si="65"/>
        <v>0</v>
      </c>
      <c r="S135" s="11">
        <f t="shared" si="65"/>
        <v>0</v>
      </c>
      <c r="T135" s="11">
        <f t="shared" si="65"/>
        <v>0</v>
      </c>
      <c r="U135" s="11">
        <f t="shared" si="65"/>
        <v>0</v>
      </c>
      <c r="V135" s="11">
        <f t="shared" si="65"/>
        <v>0</v>
      </c>
      <c r="W135" s="11">
        <f t="shared" si="65"/>
        <v>0</v>
      </c>
    </row>
    <row r="136" spans="1:28" x14ac:dyDescent="0.2">
      <c r="B136" s="4" t="s">
        <v>23</v>
      </c>
      <c r="C136" s="11">
        <f t="shared" ref="C136:W136" si="66">IFERROR(C123/C126,0)</f>
        <v>1.7719818718767262E-5</v>
      </c>
      <c r="D136" s="11">
        <f t="shared" si="66"/>
        <v>1.1049523652101853E-5</v>
      </c>
      <c r="E136" s="11">
        <f t="shared" si="66"/>
        <v>6.9340425846489013E-6</v>
      </c>
      <c r="F136" s="11">
        <f t="shared" si="66"/>
        <v>7.221441010925527E-6</v>
      </c>
      <c r="G136" s="11">
        <f t="shared" si="66"/>
        <v>7.1191752479062084E-6</v>
      </c>
      <c r="H136" s="11">
        <f t="shared" si="66"/>
        <v>8.3623754027349316E-6</v>
      </c>
      <c r="I136" s="11">
        <f t="shared" si="66"/>
        <v>2.2149608434170069E-5</v>
      </c>
      <c r="J136" s="11">
        <f t="shared" si="66"/>
        <v>2.0171972005746532E-5</v>
      </c>
      <c r="K136" s="11">
        <f t="shared" si="66"/>
        <v>2.2788190692545999E-5</v>
      </c>
      <c r="L136" s="11">
        <f t="shared" si="66"/>
        <v>2.5618257584917684E-5</v>
      </c>
      <c r="M136" s="11">
        <f t="shared" si="66"/>
        <v>4.0984369693987858E-5</v>
      </c>
      <c r="N136" s="11">
        <f t="shared" si="66"/>
        <v>8.097898584251935E-5</v>
      </c>
      <c r="O136" s="11">
        <f t="shared" si="66"/>
        <v>8.4963003595471895E-5</v>
      </c>
      <c r="P136" s="11">
        <f t="shared" si="66"/>
        <v>6.678901165486826E-5</v>
      </c>
      <c r="Q136" s="11">
        <f t="shared" si="66"/>
        <v>6.4099293313263771E-5</v>
      </c>
      <c r="R136" s="11">
        <f t="shared" si="66"/>
        <v>5.0253008049988615E-5</v>
      </c>
      <c r="S136" s="11">
        <f t="shared" si="66"/>
        <v>3.9438396638804819E-5</v>
      </c>
      <c r="T136" s="11">
        <f t="shared" si="66"/>
        <v>3.0902288172144889E-5</v>
      </c>
      <c r="U136" s="11">
        <f t="shared" si="66"/>
        <v>2.3323746558328582E-5</v>
      </c>
      <c r="V136" s="11">
        <f t="shared" si="66"/>
        <v>1.904808489467187E-5</v>
      </c>
      <c r="W136" s="11">
        <f t="shared" si="66"/>
        <v>1.1792310796304044E-5</v>
      </c>
    </row>
    <row r="137" spans="1:28" x14ac:dyDescent="0.2">
      <c r="B137" s="4" t="s">
        <v>17</v>
      </c>
      <c r="C137" s="11">
        <f t="shared" ref="C137:W137" si="67">IFERROR(C124/C126,0)</f>
        <v>0</v>
      </c>
      <c r="D137" s="11">
        <f t="shared" si="67"/>
        <v>0</v>
      </c>
      <c r="E137" s="11">
        <f t="shared" si="67"/>
        <v>0</v>
      </c>
      <c r="F137" s="11">
        <f t="shared" si="67"/>
        <v>0</v>
      </c>
      <c r="G137" s="11">
        <f t="shared" si="67"/>
        <v>0</v>
      </c>
      <c r="H137" s="11">
        <f t="shared" si="67"/>
        <v>0</v>
      </c>
      <c r="I137" s="11">
        <f t="shared" si="67"/>
        <v>0</v>
      </c>
      <c r="J137" s="11">
        <f t="shared" si="67"/>
        <v>0</v>
      </c>
      <c r="K137" s="11">
        <f t="shared" si="67"/>
        <v>0</v>
      </c>
      <c r="L137" s="11">
        <f t="shared" si="67"/>
        <v>0</v>
      </c>
      <c r="M137" s="11">
        <f t="shared" si="67"/>
        <v>0</v>
      </c>
      <c r="N137" s="11">
        <f t="shared" si="67"/>
        <v>0</v>
      </c>
      <c r="O137" s="11">
        <f t="shared" si="67"/>
        <v>0</v>
      </c>
      <c r="P137" s="11">
        <f t="shared" si="67"/>
        <v>0</v>
      </c>
      <c r="Q137" s="11">
        <f t="shared" si="67"/>
        <v>0</v>
      </c>
      <c r="R137" s="11">
        <f t="shared" si="67"/>
        <v>0</v>
      </c>
      <c r="S137" s="11">
        <f t="shared" si="67"/>
        <v>0</v>
      </c>
      <c r="T137" s="11">
        <f t="shared" si="67"/>
        <v>0</v>
      </c>
      <c r="U137" s="11">
        <f t="shared" si="67"/>
        <v>0</v>
      </c>
      <c r="V137" s="11">
        <f t="shared" si="67"/>
        <v>0</v>
      </c>
      <c r="W137" s="11">
        <f t="shared" si="67"/>
        <v>0</v>
      </c>
    </row>
    <row r="138" spans="1:28" s="31" customFormat="1" x14ac:dyDescent="0.2">
      <c r="A138" s="1"/>
      <c r="B138" s="4" t="s">
        <v>1</v>
      </c>
      <c r="C138" s="11">
        <f t="shared" ref="C138:W138" si="68">IFERROR(C125/C126,0)</f>
        <v>1.1060507344711274E-2</v>
      </c>
      <c r="D138" s="11">
        <f t="shared" si="68"/>
        <v>1.141241738818752E-2</v>
      </c>
      <c r="E138" s="11">
        <f t="shared" si="68"/>
        <v>9.8643345972392899E-3</v>
      </c>
      <c r="F138" s="11">
        <f t="shared" si="68"/>
        <v>8.4838594124528911E-3</v>
      </c>
      <c r="G138" s="11">
        <f t="shared" si="68"/>
        <v>7.4693042775092278E-3</v>
      </c>
      <c r="H138" s="11">
        <f t="shared" si="68"/>
        <v>6.3236774699916998E-3</v>
      </c>
      <c r="I138" s="11">
        <f t="shared" si="68"/>
        <v>8.2105947192828328E-3</v>
      </c>
      <c r="J138" s="11">
        <f t="shared" si="68"/>
        <v>1.1043072987690847E-2</v>
      </c>
      <c r="K138" s="11">
        <f t="shared" si="68"/>
        <v>1.3954002318919844E-2</v>
      </c>
      <c r="L138" s="11">
        <f t="shared" si="68"/>
        <v>9.1386392287460955E-3</v>
      </c>
      <c r="M138" s="11">
        <f t="shared" si="68"/>
        <v>9.3571251278721946E-3</v>
      </c>
      <c r="N138" s="11">
        <f t="shared" si="68"/>
        <v>9.0435721868710097E-3</v>
      </c>
      <c r="O138" s="11">
        <f t="shared" si="68"/>
        <v>8.0516677646964279E-3</v>
      </c>
      <c r="P138" s="11">
        <f t="shared" si="68"/>
        <v>6.8405432034268493E-3</v>
      </c>
      <c r="Q138" s="11">
        <f t="shared" si="68"/>
        <v>5.4400244633234403E-3</v>
      </c>
      <c r="R138" s="11">
        <f t="shared" si="68"/>
        <v>5.3354374873120372E-3</v>
      </c>
      <c r="S138" s="11">
        <f t="shared" si="68"/>
        <v>3.9307330689072858E-3</v>
      </c>
      <c r="T138" s="11">
        <f t="shared" si="68"/>
        <v>4.0774634987921369E-3</v>
      </c>
      <c r="U138" s="11">
        <f t="shared" si="68"/>
        <v>6.3534162464608818E-3</v>
      </c>
      <c r="V138" s="11">
        <f t="shared" si="68"/>
        <v>6.0107855927057285E-3</v>
      </c>
      <c r="W138" s="11">
        <f t="shared" si="68"/>
        <v>4.9771413100933928E-3</v>
      </c>
      <c r="X138" s="1"/>
      <c r="Y138" s="1"/>
      <c r="Z138"/>
      <c r="AA138" s="1"/>
      <c r="AB138" s="1"/>
    </row>
    <row r="139" spans="1:28" outlineLevel="1" x14ac:dyDescent="0.2"/>
    <row r="140" spans="1:28" outlineLevel="1" x14ac:dyDescent="0.2"/>
    <row r="141" spans="1:28" outlineLevel="1" x14ac:dyDescent="0.2">
      <c r="A141" s="32" t="s">
        <v>87</v>
      </c>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4"/>
      <c r="AA141" s="33"/>
      <c r="AB141" s="33"/>
    </row>
    <row r="142" spans="1:28" outlineLevel="1" x14ac:dyDescent="0.2">
      <c r="B142" s="20" t="s">
        <v>88</v>
      </c>
      <c r="C142" s="5">
        <f>'[2]Table 32'!C$15</f>
        <v>288.37876599999998</v>
      </c>
      <c r="D142" s="5">
        <f>'[2]Table 32'!D$15</f>
        <v>184.739643</v>
      </c>
      <c r="E142" s="5">
        <f>'[2]Table 32'!E$15</f>
        <v>203.88514499999999</v>
      </c>
      <c r="F142" s="5">
        <f>'[2]Table 32'!F$15</f>
        <v>215.98606000000001</v>
      </c>
      <c r="G142" s="5">
        <f>'[2]Table 32'!G$15</f>
        <v>253.61990700000001</v>
      </c>
      <c r="H142" s="5">
        <f>'[2]Table 32'!H$15</f>
        <v>271.67891300000002</v>
      </c>
      <c r="I142" s="5">
        <f>'[2]Table 32'!I$15</f>
        <v>268.98397299999999</v>
      </c>
      <c r="J142" s="5">
        <f>'[2]Table 32'!J$15</f>
        <v>286.7235</v>
      </c>
      <c r="K142" s="5">
        <f>'[2]Table 32'!K$15</f>
        <v>283.99694699999998</v>
      </c>
      <c r="L142" s="5">
        <f>'[2]Table 32'!L$15</f>
        <v>251.94119599999999</v>
      </c>
      <c r="M142" s="5">
        <f>'[2]Table 32'!M$15</f>
        <v>266.13810999999998</v>
      </c>
      <c r="N142" s="5">
        <f>'[2]Table 32'!N$15</f>
        <v>248.10640100000001</v>
      </c>
      <c r="O142" s="5">
        <f>'[2]Table 32'!O$15</f>
        <v>266.31070299999999</v>
      </c>
      <c r="P142" s="5">
        <f>'[2]Table 32'!P$15</f>
        <v>273.939975</v>
      </c>
      <c r="Q142" s="5">
        <f>'[2]Table 32'!Q$15</f>
        <v>280.12978900000002</v>
      </c>
      <c r="R142" s="5">
        <f>'[2]Table 32'!R$15</f>
        <v>305.57118500000001</v>
      </c>
      <c r="S142" s="5">
        <f>'[2]Table 32'!S$15</f>
        <v>320.31192099999998</v>
      </c>
      <c r="T142" s="5">
        <f>'[2]Table 32'!T$15</f>
        <v>345.594314</v>
      </c>
      <c r="U142" s="5">
        <f>'[2]Table 32'!U$15</f>
        <v>366.05533200000002</v>
      </c>
      <c r="V142" s="5">
        <f>'[2]Table 32'!V$15</f>
        <v>356.03918099999999</v>
      </c>
      <c r="W142" s="5">
        <f>'[2]Table 32'!W$15</f>
        <v>343.36907000000002</v>
      </c>
      <c r="Z142" s="21"/>
      <c r="AB142"/>
    </row>
    <row r="143" spans="1:28" outlineLevel="1" x14ac:dyDescent="0.2">
      <c r="B143" s="7" t="s">
        <v>89</v>
      </c>
      <c r="C143" s="5"/>
      <c r="D143" s="5"/>
      <c r="E143" s="5"/>
      <c r="F143" s="5"/>
      <c r="G143" s="5"/>
      <c r="H143" s="5"/>
      <c r="I143" s="5"/>
      <c r="J143" s="5"/>
      <c r="K143" s="5"/>
      <c r="L143" s="5"/>
      <c r="M143" s="5"/>
      <c r="N143" s="5"/>
      <c r="O143" s="5"/>
      <c r="P143" s="5"/>
      <c r="Q143" s="5"/>
      <c r="R143" s="5"/>
      <c r="S143" s="5"/>
      <c r="T143" s="5"/>
      <c r="U143" s="5"/>
      <c r="V143" s="5"/>
      <c r="W143" s="5"/>
      <c r="Z143" s="21"/>
      <c r="AB143"/>
    </row>
    <row r="144" spans="1:28" outlineLevel="1" x14ac:dyDescent="0.2">
      <c r="B144" s="7" t="s">
        <v>25</v>
      </c>
      <c r="C144" s="5">
        <f>'[2]Table 32'!C$26</f>
        <v>47.780999999999999</v>
      </c>
      <c r="D144" s="5">
        <f>'[2]Table 32'!D$26</f>
        <v>29.405999999999999</v>
      </c>
      <c r="E144" s="5">
        <f>'[2]Table 32'!E$26</f>
        <v>30.42</v>
      </c>
      <c r="F144" s="5">
        <f>'[2]Table 32'!F$26</f>
        <v>32.817999999999998</v>
      </c>
      <c r="G144" s="5">
        <f>'[2]Table 32'!G$26</f>
        <v>37.131999999999998</v>
      </c>
      <c r="H144" s="5">
        <f>'[2]Table 32'!H$26</f>
        <v>41.4</v>
      </c>
      <c r="I144" s="5">
        <f>'[2]Table 32'!I$26</f>
        <v>45.936999999999998</v>
      </c>
      <c r="J144" s="5">
        <f>'[2]Table 32'!J$26</f>
        <v>49.137</v>
      </c>
      <c r="K144" s="5">
        <f>'[2]Table 32'!K$26</f>
        <v>54.856999999999999</v>
      </c>
      <c r="L144" s="5">
        <f>'[2]Table 32'!L$26</f>
        <v>57.253999999999998</v>
      </c>
      <c r="M144" s="5">
        <f>'[2]Table 32'!M$26</f>
        <v>59.655999999999999</v>
      </c>
      <c r="N144" s="5">
        <f>'[2]Table 32'!N$26</f>
        <v>59.406999999999996</v>
      </c>
      <c r="O144" s="5">
        <f>'[2]Table 32'!O$26</f>
        <v>61.19</v>
      </c>
      <c r="P144" s="5">
        <f>'[2]Table 32'!P$26</f>
        <v>63.826999999999998</v>
      </c>
      <c r="Q144" s="5">
        <f>'[2]Table 32'!Q$26</f>
        <v>64.715999999999994</v>
      </c>
      <c r="R144" s="5">
        <f>'[2]Table 32'!R$26</f>
        <v>70.501000000000005</v>
      </c>
      <c r="S144" s="5">
        <f>'[2]Table 32'!S$26</f>
        <v>65.388000000000005</v>
      </c>
      <c r="T144" s="5">
        <f>'[2]Table 32'!T$26</f>
        <v>70.634</v>
      </c>
      <c r="U144" s="5">
        <f>'[2]Table 32'!U$26</f>
        <v>73.378</v>
      </c>
      <c r="V144" s="5">
        <f>'[2]Table 32'!V$26</f>
        <v>75.188999999999993</v>
      </c>
      <c r="W144" s="5">
        <f>'[2]Table 32'!W$26</f>
        <v>76.591999999999999</v>
      </c>
      <c r="Z144" s="21" t="s">
        <v>93</v>
      </c>
      <c r="AB144"/>
    </row>
    <row r="145" spans="2:28" outlineLevel="1" x14ac:dyDescent="0.2">
      <c r="B145" s="7" t="s">
        <v>30</v>
      </c>
      <c r="C145" s="5">
        <f>'[2]Table 32'!C$27</f>
        <v>5486.7024760000004</v>
      </c>
      <c r="D145" s="5">
        <f>'[2]Table 32'!D$27</f>
        <v>5149.305445</v>
      </c>
      <c r="E145" s="5">
        <f>'[2]Table 32'!E$27</f>
        <v>5277.4487209999998</v>
      </c>
      <c r="F145" s="5">
        <f>'[2]Table 32'!F$27</f>
        <v>5182.0591610000001</v>
      </c>
      <c r="G145" s="5">
        <f>'[2]Table 32'!G$27</f>
        <v>5378.1043470000004</v>
      </c>
      <c r="H145" s="5">
        <f>'[2]Table 32'!H$27</f>
        <v>5166.9967790000001</v>
      </c>
      <c r="I145" s="5">
        <f>'[2]Table 32'!I$27</f>
        <v>4610.3953410000004</v>
      </c>
      <c r="J145" s="5">
        <f>'[2]Table 32'!J$27</f>
        <v>4594.8113780000003</v>
      </c>
      <c r="K145" s="5">
        <f>'[2]Table 32'!K$27</f>
        <v>4076.3397519999999</v>
      </c>
      <c r="L145" s="5">
        <f>'[2]Table 32'!L$27</f>
        <v>4085.3120180000001</v>
      </c>
      <c r="M145" s="5">
        <f>'[2]Table 32'!M$27</f>
        <v>4141.7397019999999</v>
      </c>
      <c r="N145" s="5">
        <f>'[2]Table 32'!N$27</f>
        <v>3877.3539839999999</v>
      </c>
      <c r="O145" s="5">
        <f>'[2]Table 32'!O$27</f>
        <v>4040.620938</v>
      </c>
      <c r="P145" s="5">
        <f>'[2]Table 32'!P$27</f>
        <v>3984.5532170000001</v>
      </c>
      <c r="Q145" s="5">
        <f>'[2]Table 32'!Q$27</f>
        <v>4018.6959569999999</v>
      </c>
      <c r="R145" s="5">
        <f>'[2]Table 32'!R$27</f>
        <v>4023.9579549999999</v>
      </c>
      <c r="S145" s="5">
        <f>'[2]Table 32'!S$27</f>
        <v>4275.4568680000002</v>
      </c>
      <c r="T145" s="5">
        <f>'[2]Table 32'!T$27</f>
        <v>4216.2318359999999</v>
      </c>
      <c r="U145" s="5">
        <f>'[2]Table 32'!U$27</f>
        <v>4298.9082500000004</v>
      </c>
      <c r="V145" s="5">
        <f>'[2]Table 32'!V$27</f>
        <v>4073.5699679999998</v>
      </c>
      <c r="W145" s="5">
        <f>'[2]Table 32'!W$27</f>
        <v>3722.0834140000002</v>
      </c>
      <c r="Z145" s="21" t="s">
        <v>93</v>
      </c>
      <c r="AB145"/>
    </row>
    <row r="146" spans="2:28" outlineLevel="1" x14ac:dyDescent="0.2">
      <c r="B146" s="7" t="s">
        <v>31</v>
      </c>
      <c r="C146" s="5">
        <f t="shared" ref="C146:W146" si="69">C144*C145/1000</f>
        <v>262.16013100575606</v>
      </c>
      <c r="D146" s="5">
        <f t="shared" si="69"/>
        <v>151.42047591566998</v>
      </c>
      <c r="E146" s="5">
        <f t="shared" si="69"/>
        <v>160.53999009282001</v>
      </c>
      <c r="F146" s="5">
        <f t="shared" si="69"/>
        <v>170.06481754569799</v>
      </c>
      <c r="G146" s="5">
        <f t="shared" si="69"/>
        <v>199.699770612804</v>
      </c>
      <c r="H146" s="5">
        <f t="shared" si="69"/>
        <v>213.91366665059999</v>
      </c>
      <c r="I146" s="5">
        <f t="shared" si="69"/>
        <v>211.78773077951701</v>
      </c>
      <c r="J146" s="5">
        <f t="shared" si="69"/>
        <v>225.77524668078601</v>
      </c>
      <c r="K146" s="5">
        <f t="shared" si="69"/>
        <v>223.615769775464</v>
      </c>
      <c r="L146" s="5">
        <f t="shared" si="69"/>
        <v>233.900454278572</v>
      </c>
      <c r="M146" s="5">
        <f t="shared" si="69"/>
        <v>247.07962366251201</v>
      </c>
      <c r="N146" s="5">
        <f t="shared" si="69"/>
        <v>230.34196812748797</v>
      </c>
      <c r="O146" s="5">
        <f t="shared" si="69"/>
        <v>247.24559519621999</v>
      </c>
      <c r="P146" s="5">
        <f t="shared" si="69"/>
        <v>254.32207818145901</v>
      </c>
      <c r="Q146" s="5">
        <f t="shared" si="69"/>
        <v>260.073927553212</v>
      </c>
      <c r="R146" s="5">
        <f t="shared" si="69"/>
        <v>283.69305978545498</v>
      </c>
      <c r="S146" s="5">
        <f t="shared" si="69"/>
        <v>279.56357368478405</v>
      </c>
      <c r="T146" s="5">
        <f t="shared" si="69"/>
        <v>297.80931950402402</v>
      </c>
      <c r="U146" s="5">
        <f t="shared" si="69"/>
        <v>315.44528956850002</v>
      </c>
      <c r="V146" s="5">
        <f t="shared" si="69"/>
        <v>306.28765232395193</v>
      </c>
      <c r="W146" s="5">
        <f t="shared" si="69"/>
        <v>285.081812845088</v>
      </c>
    </row>
    <row r="147" spans="2:28" outlineLevel="1" x14ac:dyDescent="0.2">
      <c r="B147" s="7" t="s">
        <v>140</v>
      </c>
      <c r="C147" s="14">
        <f t="shared" ref="C147:W147" si="70">C142/C146</f>
        <v>1.1000100011151897</v>
      </c>
      <c r="D147" s="14">
        <f t="shared" si="70"/>
        <v>1.2200439992203322</v>
      </c>
      <c r="E147" s="14">
        <f t="shared" si="70"/>
        <v>1.2699959983934157</v>
      </c>
      <c r="F147" s="14">
        <f t="shared" si="70"/>
        <v>1.2700220017109802</v>
      </c>
      <c r="G147" s="14">
        <f t="shared" si="70"/>
        <v>1.2700060006165017</v>
      </c>
      <c r="H147" s="14">
        <f t="shared" si="70"/>
        <v>1.2700399990981035</v>
      </c>
      <c r="I147" s="14">
        <f t="shared" si="70"/>
        <v>1.2700640023383956</v>
      </c>
      <c r="J147" s="14">
        <f t="shared" si="70"/>
        <v>1.2699509986822697</v>
      </c>
      <c r="K147" s="14">
        <f t="shared" si="70"/>
        <v>1.270021999276552</v>
      </c>
      <c r="L147" s="14">
        <f t="shared" si="70"/>
        <v>1.0771299986443881</v>
      </c>
      <c r="M147" s="14">
        <f t="shared" si="70"/>
        <v>1.077134998244615</v>
      </c>
      <c r="N147" s="14">
        <f t="shared" si="70"/>
        <v>1.0771219982920346</v>
      </c>
      <c r="O147" s="14">
        <f t="shared" si="70"/>
        <v>1.0771099998309352</v>
      </c>
      <c r="P147" s="14">
        <f t="shared" si="70"/>
        <v>1.0771380013832053</v>
      </c>
      <c r="Q147" s="14">
        <f t="shared" si="70"/>
        <v>1.0771160017287182</v>
      </c>
      <c r="R147" s="14">
        <f t="shared" si="70"/>
        <v>1.077119000482742</v>
      </c>
      <c r="S147" s="14">
        <f t="shared" si="70"/>
        <v>1.1457569982316826</v>
      </c>
      <c r="T147" s="14">
        <f t="shared" si="70"/>
        <v>1.1604550004531684</v>
      </c>
      <c r="U147" s="14">
        <f t="shared" si="70"/>
        <v>1.1604400005488427</v>
      </c>
      <c r="V147" s="14">
        <f t="shared" si="70"/>
        <v>1.1624340005173543</v>
      </c>
      <c r="W147" s="14">
        <f t="shared" si="70"/>
        <v>1.2044579995237543</v>
      </c>
    </row>
    <row r="148" spans="2:28" outlineLevel="1" x14ac:dyDescent="0.2">
      <c r="B148" s="7" t="s">
        <v>90</v>
      </c>
      <c r="C148" s="5">
        <f t="shared" ref="C148:W148" si="71">C145*C147</f>
        <v>6035.4275967434742</v>
      </c>
      <c r="D148" s="5">
        <f t="shared" si="71"/>
        <v>6282.3792083248327</v>
      </c>
      <c r="E148" s="5">
        <f t="shared" si="71"/>
        <v>6702.3387573964492</v>
      </c>
      <c r="F148" s="5">
        <f t="shared" si="71"/>
        <v>6581.329148637943</v>
      </c>
      <c r="G148" s="5">
        <f t="shared" si="71"/>
        <v>6830.2247926316932</v>
      </c>
      <c r="H148" s="5">
        <f t="shared" si="71"/>
        <v>6562.2925845410637</v>
      </c>
      <c r="I148" s="5">
        <f t="shared" si="71"/>
        <v>5855.4971591527528</v>
      </c>
      <c r="J148" s="5">
        <f t="shared" si="71"/>
        <v>5835.1852982477558</v>
      </c>
      <c r="K148" s="5">
        <f t="shared" si="71"/>
        <v>5177.0411615655239</v>
      </c>
      <c r="L148" s="5">
        <f t="shared" si="71"/>
        <v>4400.4121284102421</v>
      </c>
      <c r="M148" s="5">
        <f t="shared" si="71"/>
        <v>4461.2127866434221</v>
      </c>
      <c r="N148" s="5">
        <f t="shared" si="71"/>
        <v>4176.3832713316615</v>
      </c>
      <c r="O148" s="5">
        <f t="shared" si="71"/>
        <v>4352.1932178460538</v>
      </c>
      <c r="P148" s="5">
        <f t="shared" si="71"/>
        <v>4291.9136885644011</v>
      </c>
      <c r="Q148" s="5">
        <f t="shared" si="71"/>
        <v>4328.6017213672048</v>
      </c>
      <c r="R148" s="5">
        <f t="shared" si="71"/>
        <v>4334.2815704741788</v>
      </c>
      <c r="S148" s="5">
        <f t="shared" si="71"/>
        <v>4898.6346271487118</v>
      </c>
      <c r="T148" s="5">
        <f t="shared" si="71"/>
        <v>4892.7473171560432</v>
      </c>
      <c r="U148" s="5">
        <f t="shared" si="71"/>
        <v>4988.6250919894246</v>
      </c>
      <c r="V148" s="5">
        <f t="shared" si="71"/>
        <v>4735.2562342895908</v>
      </c>
      <c r="W148" s="5">
        <f t="shared" si="71"/>
        <v>4483.0931428869862</v>
      </c>
    </row>
    <row r="149" spans="2:28" outlineLevel="1" x14ac:dyDescent="0.2"/>
    <row r="150" spans="2:28" outlineLevel="1" x14ac:dyDescent="0.2">
      <c r="B150" s="8" t="s">
        <v>14</v>
      </c>
      <c r="C150" s="13"/>
    </row>
    <row r="151" spans="2:28" outlineLevel="1" x14ac:dyDescent="0.2">
      <c r="B151" s="4" t="s">
        <v>18</v>
      </c>
      <c r="C151" s="5"/>
      <c r="D151" s="5"/>
      <c r="E151" s="5"/>
      <c r="F151" s="5"/>
      <c r="G151" s="5"/>
      <c r="H151" s="5"/>
      <c r="I151" s="5"/>
      <c r="J151" s="5"/>
      <c r="K151" s="5"/>
      <c r="L151" s="5"/>
      <c r="M151" s="5"/>
      <c r="N151" s="5"/>
      <c r="O151" s="5"/>
      <c r="P151" s="5"/>
      <c r="Q151" s="5"/>
      <c r="R151" s="5"/>
      <c r="S151" s="5"/>
      <c r="T151" s="5"/>
      <c r="U151" s="5"/>
      <c r="V151" s="5"/>
      <c r="W151" s="5"/>
      <c r="Z151" s="21"/>
    </row>
    <row r="152" spans="2:28" outlineLevel="1" x14ac:dyDescent="0.2">
      <c r="B152" s="4" t="s">
        <v>19</v>
      </c>
      <c r="C152" s="5"/>
      <c r="D152" s="5"/>
      <c r="E152" s="5"/>
      <c r="F152" s="5"/>
      <c r="G152" s="5"/>
      <c r="H152" s="5"/>
      <c r="I152" s="5"/>
      <c r="J152" s="5"/>
      <c r="K152" s="5"/>
      <c r="L152" s="5"/>
      <c r="M152" s="5"/>
      <c r="N152" s="5"/>
      <c r="O152" s="5"/>
      <c r="P152" s="5"/>
      <c r="Q152" s="5"/>
      <c r="R152" s="5"/>
      <c r="S152" s="5"/>
      <c r="T152" s="5"/>
      <c r="U152" s="5"/>
      <c r="V152" s="5"/>
      <c r="W152" s="5"/>
      <c r="Z152" s="21"/>
    </row>
    <row r="153" spans="2:28" outlineLevel="1" x14ac:dyDescent="0.2">
      <c r="B153" s="4" t="s">
        <v>16</v>
      </c>
      <c r="C153" s="5"/>
      <c r="D153" s="5"/>
      <c r="E153" s="5"/>
      <c r="F153" s="5"/>
      <c r="G153" s="5"/>
      <c r="H153" s="5"/>
      <c r="I153" s="5"/>
      <c r="J153" s="5"/>
      <c r="K153" s="5"/>
      <c r="L153" s="5"/>
      <c r="M153" s="5"/>
      <c r="N153" s="5"/>
      <c r="O153" s="5"/>
      <c r="P153" s="5"/>
      <c r="Q153" s="5"/>
      <c r="R153" s="5"/>
      <c r="S153" s="5"/>
      <c r="T153" s="5"/>
      <c r="U153" s="5"/>
      <c r="V153" s="5"/>
      <c r="W153" s="5"/>
      <c r="Z153" s="21"/>
    </row>
    <row r="154" spans="2:28" outlineLevel="1" x14ac:dyDescent="0.2">
      <c r="B154" s="4" t="s">
        <v>21</v>
      </c>
      <c r="C154" s="5"/>
      <c r="D154" s="5"/>
      <c r="E154" s="5"/>
      <c r="F154" s="5"/>
      <c r="G154" s="5"/>
      <c r="H154" s="5"/>
      <c r="I154" s="5"/>
      <c r="J154" s="5"/>
      <c r="K154" s="5"/>
      <c r="L154" s="5"/>
      <c r="M154" s="5"/>
      <c r="N154" s="5"/>
      <c r="O154" s="5"/>
      <c r="P154" s="5"/>
      <c r="Q154" s="5"/>
      <c r="R154" s="5"/>
      <c r="S154" s="5"/>
      <c r="T154" s="5"/>
      <c r="U154" s="5"/>
      <c r="V154" s="5"/>
      <c r="W154" s="5"/>
      <c r="Z154" s="21"/>
    </row>
    <row r="155" spans="2:28" outlineLevel="1" x14ac:dyDescent="0.2">
      <c r="B155" s="4" t="s">
        <v>20</v>
      </c>
      <c r="C155" s="5">
        <f>'[2]Table 32'!C$12*1000</f>
        <v>431.25299999999999</v>
      </c>
      <c r="D155" s="5">
        <f>'[2]Table 32'!D$12*1000</f>
        <v>249.08699999999999</v>
      </c>
      <c r="E155" s="5">
        <f>'[2]Table 32'!E$12*1000</f>
        <v>264.08799999999997</v>
      </c>
      <c r="F155" s="5">
        <f>'[2]Table 32'!F$12*1000</f>
        <v>279.75700000000001</v>
      </c>
      <c r="G155" s="5">
        <f>'[2]Table 32'!G$12*1000</f>
        <v>328.50600000000003</v>
      </c>
      <c r="H155" s="5">
        <f>'[2]Table 32'!H$12*1000</f>
        <v>321.94</v>
      </c>
      <c r="I155" s="5">
        <f>'[2]Table 32'!I$12*1000</f>
        <v>318.74099999999999</v>
      </c>
      <c r="J155" s="5">
        <f>'[2]Table 32'!J$12*1000</f>
        <v>331.89000000000004</v>
      </c>
      <c r="K155" s="5">
        <f>'[2]Table 32'!K$12*1000</f>
        <v>328.71499999999997</v>
      </c>
      <c r="L155" s="5">
        <f>'[2]Table 32'!L$12*1000</f>
        <v>442.072</v>
      </c>
      <c r="M155" s="5">
        <f>'[2]Table 32'!M$12*1000</f>
        <v>466.98</v>
      </c>
      <c r="N155" s="5">
        <f>'[2]Table 32'!N$12*1000</f>
        <v>435.346</v>
      </c>
      <c r="O155" s="5">
        <f>'[2]Table 32'!O$12*1000</f>
        <v>467.29399999999998</v>
      </c>
      <c r="P155" s="5">
        <f>'[2]Table 32'!P$12*1000</f>
        <v>480.66900000000004</v>
      </c>
      <c r="Q155" s="5">
        <f>'[2]Table 32'!Q$12*1000</f>
        <v>491.53999999999996</v>
      </c>
      <c r="R155" s="5">
        <f>'[2]Table 32'!R$12*1000</f>
        <v>536.17999999999995</v>
      </c>
      <c r="S155" s="5">
        <f>'[2]Table 32'!S$12*1000</f>
        <v>528.375</v>
      </c>
      <c r="T155" s="5">
        <f>'[2]Table 32'!T$12*1000</f>
        <v>552.43600000000004</v>
      </c>
      <c r="U155" s="5">
        <f>'[2]Table 32'!U$12*1000</f>
        <v>585.15099999999995</v>
      </c>
      <c r="V155" s="5">
        <f>'[2]Table 32'!V$12*1000</f>
        <v>568.16399999999999</v>
      </c>
      <c r="W155" s="5">
        <f>'[2]Table 32'!W$12*1000</f>
        <v>528.827</v>
      </c>
      <c r="Z155" s="21" t="s">
        <v>26</v>
      </c>
    </row>
    <row r="156" spans="2:28" outlineLevel="1" x14ac:dyDescent="0.2">
      <c r="B156" s="4" t="s">
        <v>0</v>
      </c>
      <c r="C156" s="5"/>
      <c r="D156" s="5"/>
      <c r="E156" s="5"/>
      <c r="F156" s="5"/>
      <c r="G156" s="5"/>
      <c r="H156" s="5"/>
      <c r="I156" s="5"/>
      <c r="J156" s="5"/>
      <c r="K156" s="5"/>
      <c r="L156" s="5"/>
      <c r="M156" s="5"/>
      <c r="N156" s="5"/>
      <c r="O156" s="5"/>
      <c r="P156" s="5"/>
      <c r="Q156" s="5"/>
      <c r="R156" s="5"/>
      <c r="S156" s="5"/>
      <c r="T156" s="5"/>
      <c r="U156" s="5"/>
      <c r="V156" s="5"/>
      <c r="W156" s="5"/>
      <c r="Z156" s="21"/>
    </row>
    <row r="157" spans="2:28" outlineLevel="1" x14ac:dyDescent="0.2">
      <c r="B157" s="4" t="s">
        <v>22</v>
      </c>
      <c r="C157" s="5"/>
      <c r="D157" s="5"/>
      <c r="E157" s="5"/>
      <c r="F157" s="5"/>
      <c r="G157" s="5"/>
      <c r="H157" s="5"/>
      <c r="I157" s="5"/>
      <c r="J157" s="5"/>
      <c r="K157" s="5"/>
      <c r="L157" s="5"/>
      <c r="M157" s="5"/>
      <c r="N157" s="5"/>
      <c r="O157" s="5"/>
      <c r="P157" s="5"/>
      <c r="Q157" s="5"/>
      <c r="R157" s="5"/>
      <c r="S157" s="5"/>
      <c r="T157" s="5"/>
      <c r="U157" s="5"/>
      <c r="V157" s="5"/>
      <c r="W157" s="5"/>
      <c r="Z157" s="21"/>
    </row>
    <row r="158" spans="2:28" outlineLevel="1" x14ac:dyDescent="0.2">
      <c r="B158" s="4" t="s">
        <v>23</v>
      </c>
      <c r="C158" s="5"/>
      <c r="D158" s="5"/>
      <c r="E158" s="5"/>
      <c r="F158" s="5"/>
      <c r="G158" s="5"/>
      <c r="H158" s="5"/>
      <c r="I158" s="5"/>
      <c r="J158" s="5"/>
      <c r="K158" s="5"/>
      <c r="L158" s="5"/>
      <c r="M158" s="5"/>
      <c r="N158" s="5"/>
      <c r="O158" s="5"/>
      <c r="P158" s="5"/>
      <c r="Q158" s="5"/>
      <c r="R158" s="5"/>
      <c r="S158" s="5"/>
      <c r="T158" s="5"/>
      <c r="U158" s="5"/>
      <c r="V158" s="5"/>
      <c r="W158" s="5"/>
      <c r="Z158" s="21"/>
    </row>
    <row r="159" spans="2:28" outlineLevel="1" x14ac:dyDescent="0.2">
      <c r="B159" s="4" t="s">
        <v>17</v>
      </c>
      <c r="C159" s="5"/>
      <c r="D159" s="5"/>
      <c r="E159" s="5"/>
      <c r="F159" s="5"/>
      <c r="G159" s="5"/>
      <c r="H159" s="5"/>
      <c r="I159" s="5"/>
      <c r="J159" s="5"/>
      <c r="K159" s="5"/>
      <c r="L159" s="5"/>
      <c r="M159" s="5"/>
      <c r="N159" s="5"/>
      <c r="O159" s="5"/>
      <c r="P159" s="5"/>
      <c r="Q159" s="5"/>
      <c r="R159" s="5"/>
      <c r="S159" s="5"/>
      <c r="T159" s="5"/>
      <c r="U159" s="5"/>
      <c r="V159" s="5"/>
      <c r="W159" s="5"/>
      <c r="Z159" s="21"/>
    </row>
    <row r="160" spans="2:28" outlineLevel="1" x14ac:dyDescent="0.2">
      <c r="B160" s="4" t="s">
        <v>1</v>
      </c>
      <c r="C160" s="5"/>
      <c r="D160" s="5"/>
      <c r="E160" s="5"/>
      <c r="F160" s="5"/>
      <c r="G160" s="5"/>
      <c r="H160" s="5"/>
      <c r="I160" s="5"/>
      <c r="J160" s="5"/>
      <c r="K160" s="5"/>
      <c r="L160" s="5"/>
      <c r="M160" s="5"/>
      <c r="N160" s="5"/>
      <c r="O160" s="5"/>
      <c r="P160" s="5"/>
      <c r="Q160" s="5"/>
      <c r="R160" s="5"/>
      <c r="S160" s="5"/>
      <c r="T160" s="5"/>
      <c r="U160" s="5"/>
      <c r="V160" s="5"/>
      <c r="W160" s="5"/>
      <c r="Z160" s="21"/>
    </row>
    <row r="161" spans="1:28" outlineLevel="1" x14ac:dyDescent="0.2">
      <c r="B161" s="15" t="s">
        <v>9</v>
      </c>
      <c r="C161" s="19">
        <f t="shared" ref="C161:W161" si="72">SUM(C151:C160)</f>
        <v>431.25299999999999</v>
      </c>
      <c r="D161" s="19">
        <f t="shared" si="72"/>
        <v>249.08699999999999</v>
      </c>
      <c r="E161" s="19">
        <f t="shared" si="72"/>
        <v>264.08799999999997</v>
      </c>
      <c r="F161" s="19">
        <f t="shared" si="72"/>
        <v>279.75700000000001</v>
      </c>
      <c r="G161" s="19">
        <f t="shared" si="72"/>
        <v>328.50600000000003</v>
      </c>
      <c r="H161" s="19">
        <f t="shared" si="72"/>
        <v>321.94</v>
      </c>
      <c r="I161" s="19">
        <f t="shared" si="72"/>
        <v>318.74099999999999</v>
      </c>
      <c r="J161" s="19">
        <f t="shared" si="72"/>
        <v>331.89000000000004</v>
      </c>
      <c r="K161" s="19">
        <f t="shared" si="72"/>
        <v>328.71499999999997</v>
      </c>
      <c r="L161" s="19">
        <f t="shared" si="72"/>
        <v>442.072</v>
      </c>
      <c r="M161" s="19">
        <f t="shared" si="72"/>
        <v>466.98</v>
      </c>
      <c r="N161" s="19">
        <f t="shared" si="72"/>
        <v>435.346</v>
      </c>
      <c r="O161" s="19">
        <f t="shared" si="72"/>
        <v>467.29399999999998</v>
      </c>
      <c r="P161" s="19">
        <f t="shared" si="72"/>
        <v>480.66900000000004</v>
      </c>
      <c r="Q161" s="19">
        <f t="shared" si="72"/>
        <v>491.53999999999996</v>
      </c>
      <c r="R161" s="19">
        <f t="shared" si="72"/>
        <v>536.17999999999995</v>
      </c>
      <c r="S161" s="19">
        <f t="shared" si="72"/>
        <v>528.375</v>
      </c>
      <c r="T161" s="19">
        <f t="shared" si="72"/>
        <v>552.43600000000004</v>
      </c>
      <c r="U161" s="19">
        <f t="shared" si="72"/>
        <v>585.15099999999995</v>
      </c>
      <c r="V161" s="19">
        <f t="shared" si="72"/>
        <v>568.16399999999999</v>
      </c>
      <c r="W161" s="19">
        <f t="shared" si="72"/>
        <v>528.827</v>
      </c>
    </row>
    <row r="162" spans="1:28" outlineLevel="1" x14ac:dyDescent="0.2">
      <c r="B162" s="26" t="s">
        <v>91</v>
      </c>
      <c r="C162" s="25">
        <f t="shared" ref="C162:W162" si="73">C161/C142/1000</f>
        <v>1.4954395081918064E-3</v>
      </c>
      <c r="D162" s="25">
        <f t="shared" si="73"/>
        <v>1.348313745523477E-3</v>
      </c>
      <c r="E162" s="25">
        <f t="shared" si="73"/>
        <v>1.2952782803278774E-3</v>
      </c>
      <c r="F162" s="25">
        <f t="shared" si="73"/>
        <v>1.295254888208989E-3</v>
      </c>
      <c r="G162" s="25">
        <f t="shared" si="73"/>
        <v>1.295268986909612E-3</v>
      </c>
      <c r="H162" s="25">
        <f t="shared" si="73"/>
        <v>1.1850017965877239E-3</v>
      </c>
      <c r="I162" s="25">
        <f t="shared" si="73"/>
        <v>1.1849813817717682E-3</v>
      </c>
      <c r="J162" s="25">
        <f t="shared" si="73"/>
        <v>1.1575263276292318E-3</v>
      </c>
      <c r="K162" s="25">
        <f t="shared" si="73"/>
        <v>1.1574596257895688E-3</v>
      </c>
      <c r="L162" s="25">
        <f t="shared" si="73"/>
        <v>1.7546634175698683E-3</v>
      </c>
      <c r="M162" s="25">
        <f t="shared" si="73"/>
        <v>1.7546528755314301E-3</v>
      </c>
      <c r="N162" s="25">
        <f t="shared" si="73"/>
        <v>1.7546746002736139E-3</v>
      </c>
      <c r="O162" s="25">
        <f t="shared" si="73"/>
        <v>1.75469477845207E-3</v>
      </c>
      <c r="P162" s="25">
        <f t="shared" si="73"/>
        <v>1.7546508135587004E-3</v>
      </c>
      <c r="Q162" s="25">
        <f t="shared" si="73"/>
        <v>1.7546866463387797E-3</v>
      </c>
      <c r="R162" s="25">
        <f t="shared" si="73"/>
        <v>1.7546811555546377E-3</v>
      </c>
      <c r="S162" s="25">
        <f t="shared" si="73"/>
        <v>1.6495639573776589E-3</v>
      </c>
      <c r="T162" s="25">
        <f t="shared" si="73"/>
        <v>1.5985100958576537E-3</v>
      </c>
      <c r="U162" s="25">
        <f t="shared" si="73"/>
        <v>1.5985315575187413E-3</v>
      </c>
      <c r="V162" s="25">
        <f t="shared" si="73"/>
        <v>1.5957906610283997E-3</v>
      </c>
      <c r="W162" s="25">
        <f t="shared" si="73"/>
        <v>1.5401125092600798E-3</v>
      </c>
    </row>
    <row r="163" spans="1:28" outlineLevel="1" x14ac:dyDescent="0.2"/>
    <row r="164" spans="1:28" outlineLevel="1" x14ac:dyDescent="0.2">
      <c r="B164" s="4" t="s">
        <v>18</v>
      </c>
      <c r="C164" s="11">
        <f t="shared" ref="C164:W164" si="74">IFERROR(C151/C161,0)</f>
        <v>0</v>
      </c>
      <c r="D164" s="11">
        <f t="shared" si="74"/>
        <v>0</v>
      </c>
      <c r="E164" s="11">
        <f t="shared" si="74"/>
        <v>0</v>
      </c>
      <c r="F164" s="11">
        <f t="shared" si="74"/>
        <v>0</v>
      </c>
      <c r="G164" s="11">
        <f t="shared" si="74"/>
        <v>0</v>
      </c>
      <c r="H164" s="11">
        <f t="shared" si="74"/>
        <v>0</v>
      </c>
      <c r="I164" s="11">
        <f t="shared" si="74"/>
        <v>0</v>
      </c>
      <c r="J164" s="11">
        <f t="shared" si="74"/>
        <v>0</v>
      </c>
      <c r="K164" s="11">
        <f t="shared" si="74"/>
        <v>0</v>
      </c>
      <c r="L164" s="11">
        <f t="shared" si="74"/>
        <v>0</v>
      </c>
      <c r="M164" s="11">
        <f t="shared" si="74"/>
        <v>0</v>
      </c>
      <c r="N164" s="11">
        <f t="shared" si="74"/>
        <v>0</v>
      </c>
      <c r="O164" s="11">
        <f t="shared" si="74"/>
        <v>0</v>
      </c>
      <c r="P164" s="11">
        <f t="shared" si="74"/>
        <v>0</v>
      </c>
      <c r="Q164" s="11">
        <f t="shared" si="74"/>
        <v>0</v>
      </c>
      <c r="R164" s="11">
        <f t="shared" si="74"/>
        <v>0</v>
      </c>
      <c r="S164" s="11">
        <f t="shared" si="74"/>
        <v>0</v>
      </c>
      <c r="T164" s="11">
        <f t="shared" si="74"/>
        <v>0</v>
      </c>
      <c r="U164" s="11">
        <f t="shared" si="74"/>
        <v>0</v>
      </c>
      <c r="V164" s="11">
        <f t="shared" si="74"/>
        <v>0</v>
      </c>
      <c r="W164" s="11">
        <f t="shared" si="74"/>
        <v>0</v>
      </c>
    </row>
    <row r="165" spans="1:28" outlineLevel="1" x14ac:dyDescent="0.2">
      <c r="B165" s="4" t="s">
        <v>19</v>
      </c>
      <c r="C165" s="11">
        <f t="shared" ref="C165:W165" si="75">IFERROR(C152/C161,0)</f>
        <v>0</v>
      </c>
      <c r="D165" s="11">
        <f t="shared" si="75"/>
        <v>0</v>
      </c>
      <c r="E165" s="11">
        <f t="shared" si="75"/>
        <v>0</v>
      </c>
      <c r="F165" s="11">
        <f t="shared" si="75"/>
        <v>0</v>
      </c>
      <c r="G165" s="11">
        <f t="shared" si="75"/>
        <v>0</v>
      </c>
      <c r="H165" s="11">
        <f t="shared" si="75"/>
        <v>0</v>
      </c>
      <c r="I165" s="11">
        <f t="shared" si="75"/>
        <v>0</v>
      </c>
      <c r="J165" s="11">
        <f t="shared" si="75"/>
        <v>0</v>
      </c>
      <c r="K165" s="11">
        <f t="shared" si="75"/>
        <v>0</v>
      </c>
      <c r="L165" s="11">
        <f t="shared" si="75"/>
        <v>0</v>
      </c>
      <c r="M165" s="11">
        <f t="shared" si="75"/>
        <v>0</v>
      </c>
      <c r="N165" s="11">
        <f t="shared" si="75"/>
        <v>0</v>
      </c>
      <c r="O165" s="11">
        <f t="shared" si="75"/>
        <v>0</v>
      </c>
      <c r="P165" s="11">
        <f t="shared" si="75"/>
        <v>0</v>
      </c>
      <c r="Q165" s="11">
        <f t="shared" si="75"/>
        <v>0</v>
      </c>
      <c r="R165" s="11">
        <f t="shared" si="75"/>
        <v>0</v>
      </c>
      <c r="S165" s="11">
        <f t="shared" si="75"/>
        <v>0</v>
      </c>
      <c r="T165" s="11">
        <f t="shared" si="75"/>
        <v>0</v>
      </c>
      <c r="U165" s="11">
        <f t="shared" si="75"/>
        <v>0</v>
      </c>
      <c r="V165" s="11">
        <f t="shared" si="75"/>
        <v>0</v>
      </c>
      <c r="W165" s="11">
        <f t="shared" si="75"/>
        <v>0</v>
      </c>
    </row>
    <row r="166" spans="1:28" outlineLevel="1" x14ac:dyDescent="0.2">
      <c r="B166" s="4" t="s">
        <v>16</v>
      </c>
      <c r="C166" s="11">
        <f t="shared" ref="C166:W166" si="76">IFERROR(C153/C161,0)</f>
        <v>0</v>
      </c>
      <c r="D166" s="11">
        <f t="shared" si="76"/>
        <v>0</v>
      </c>
      <c r="E166" s="11">
        <f t="shared" si="76"/>
        <v>0</v>
      </c>
      <c r="F166" s="11">
        <f t="shared" si="76"/>
        <v>0</v>
      </c>
      <c r="G166" s="11">
        <f t="shared" si="76"/>
        <v>0</v>
      </c>
      <c r="H166" s="11">
        <f t="shared" si="76"/>
        <v>0</v>
      </c>
      <c r="I166" s="11">
        <f t="shared" si="76"/>
        <v>0</v>
      </c>
      <c r="J166" s="11">
        <f t="shared" si="76"/>
        <v>0</v>
      </c>
      <c r="K166" s="11">
        <f t="shared" si="76"/>
        <v>0</v>
      </c>
      <c r="L166" s="11">
        <f t="shared" si="76"/>
        <v>0</v>
      </c>
      <c r="M166" s="11">
        <f t="shared" si="76"/>
        <v>0</v>
      </c>
      <c r="N166" s="11">
        <f t="shared" si="76"/>
        <v>0</v>
      </c>
      <c r="O166" s="11">
        <f t="shared" si="76"/>
        <v>0</v>
      </c>
      <c r="P166" s="11">
        <f t="shared" si="76"/>
        <v>0</v>
      </c>
      <c r="Q166" s="11">
        <f t="shared" si="76"/>
        <v>0</v>
      </c>
      <c r="R166" s="11">
        <f t="shared" si="76"/>
        <v>0</v>
      </c>
      <c r="S166" s="11">
        <f t="shared" si="76"/>
        <v>0</v>
      </c>
      <c r="T166" s="11">
        <f t="shared" si="76"/>
        <v>0</v>
      </c>
      <c r="U166" s="11">
        <f t="shared" si="76"/>
        <v>0</v>
      </c>
      <c r="V166" s="11">
        <f t="shared" si="76"/>
        <v>0</v>
      </c>
      <c r="W166" s="11">
        <f t="shared" si="76"/>
        <v>0</v>
      </c>
    </row>
    <row r="167" spans="1:28" outlineLevel="1" x14ac:dyDescent="0.2">
      <c r="B167" s="4" t="s">
        <v>21</v>
      </c>
      <c r="C167" s="11">
        <f t="shared" ref="C167:W167" si="77">IFERROR(C154/C161,0)</f>
        <v>0</v>
      </c>
      <c r="D167" s="11">
        <f t="shared" si="77"/>
        <v>0</v>
      </c>
      <c r="E167" s="11">
        <f t="shared" si="77"/>
        <v>0</v>
      </c>
      <c r="F167" s="11">
        <f t="shared" si="77"/>
        <v>0</v>
      </c>
      <c r="G167" s="11">
        <f t="shared" si="77"/>
        <v>0</v>
      </c>
      <c r="H167" s="11">
        <f t="shared" si="77"/>
        <v>0</v>
      </c>
      <c r="I167" s="11">
        <f t="shared" si="77"/>
        <v>0</v>
      </c>
      <c r="J167" s="11">
        <f t="shared" si="77"/>
        <v>0</v>
      </c>
      <c r="K167" s="11">
        <f t="shared" si="77"/>
        <v>0</v>
      </c>
      <c r="L167" s="11">
        <f t="shared" si="77"/>
        <v>0</v>
      </c>
      <c r="M167" s="11">
        <f t="shared" si="77"/>
        <v>0</v>
      </c>
      <c r="N167" s="11">
        <f t="shared" si="77"/>
        <v>0</v>
      </c>
      <c r="O167" s="11">
        <f t="shared" si="77"/>
        <v>0</v>
      </c>
      <c r="P167" s="11">
        <f t="shared" si="77"/>
        <v>0</v>
      </c>
      <c r="Q167" s="11">
        <f t="shared" si="77"/>
        <v>0</v>
      </c>
      <c r="R167" s="11">
        <f t="shared" si="77"/>
        <v>0</v>
      </c>
      <c r="S167" s="11">
        <f t="shared" si="77"/>
        <v>0</v>
      </c>
      <c r="T167" s="11">
        <f t="shared" si="77"/>
        <v>0</v>
      </c>
      <c r="U167" s="11">
        <f t="shared" si="77"/>
        <v>0</v>
      </c>
      <c r="V167" s="11">
        <f t="shared" si="77"/>
        <v>0</v>
      </c>
      <c r="W167" s="11">
        <f t="shared" si="77"/>
        <v>0</v>
      </c>
    </row>
    <row r="168" spans="1:28" outlineLevel="1" x14ac:dyDescent="0.2">
      <c r="B168" s="4" t="s">
        <v>20</v>
      </c>
      <c r="C168" s="11">
        <f t="shared" ref="C168:W168" si="78">IFERROR(C155/C161,0)</f>
        <v>1</v>
      </c>
      <c r="D168" s="11">
        <f t="shared" si="78"/>
        <v>1</v>
      </c>
      <c r="E168" s="11">
        <f t="shared" si="78"/>
        <v>1</v>
      </c>
      <c r="F168" s="11">
        <f t="shared" si="78"/>
        <v>1</v>
      </c>
      <c r="G168" s="11">
        <f t="shared" si="78"/>
        <v>1</v>
      </c>
      <c r="H168" s="11">
        <f t="shared" si="78"/>
        <v>1</v>
      </c>
      <c r="I168" s="11">
        <f t="shared" si="78"/>
        <v>1</v>
      </c>
      <c r="J168" s="11">
        <f t="shared" si="78"/>
        <v>1</v>
      </c>
      <c r="K168" s="11">
        <f t="shared" si="78"/>
        <v>1</v>
      </c>
      <c r="L168" s="11">
        <f t="shared" si="78"/>
        <v>1</v>
      </c>
      <c r="M168" s="11">
        <f t="shared" si="78"/>
        <v>1</v>
      </c>
      <c r="N168" s="11">
        <f t="shared" si="78"/>
        <v>1</v>
      </c>
      <c r="O168" s="11">
        <f t="shared" si="78"/>
        <v>1</v>
      </c>
      <c r="P168" s="11">
        <f t="shared" si="78"/>
        <v>1</v>
      </c>
      <c r="Q168" s="11">
        <f t="shared" si="78"/>
        <v>1</v>
      </c>
      <c r="R168" s="11">
        <f t="shared" si="78"/>
        <v>1</v>
      </c>
      <c r="S168" s="11">
        <f t="shared" si="78"/>
        <v>1</v>
      </c>
      <c r="T168" s="11">
        <f t="shared" si="78"/>
        <v>1</v>
      </c>
      <c r="U168" s="11">
        <f t="shared" si="78"/>
        <v>1</v>
      </c>
      <c r="V168" s="11">
        <f t="shared" si="78"/>
        <v>1</v>
      </c>
      <c r="W168" s="11">
        <f t="shared" si="78"/>
        <v>1</v>
      </c>
    </row>
    <row r="169" spans="1:28" outlineLevel="1" x14ac:dyDescent="0.2">
      <c r="B169" s="4" t="s">
        <v>0</v>
      </c>
      <c r="C169" s="11">
        <f t="shared" ref="C169:W169" si="79">IFERROR(C156/C161,0)</f>
        <v>0</v>
      </c>
      <c r="D169" s="11">
        <f t="shared" si="79"/>
        <v>0</v>
      </c>
      <c r="E169" s="11">
        <f t="shared" si="79"/>
        <v>0</v>
      </c>
      <c r="F169" s="11">
        <f t="shared" si="79"/>
        <v>0</v>
      </c>
      <c r="G169" s="11">
        <f t="shared" si="79"/>
        <v>0</v>
      </c>
      <c r="H169" s="11">
        <f t="shared" si="79"/>
        <v>0</v>
      </c>
      <c r="I169" s="11">
        <f t="shared" si="79"/>
        <v>0</v>
      </c>
      <c r="J169" s="11">
        <f t="shared" si="79"/>
        <v>0</v>
      </c>
      <c r="K169" s="11">
        <f t="shared" si="79"/>
        <v>0</v>
      </c>
      <c r="L169" s="11">
        <f t="shared" si="79"/>
        <v>0</v>
      </c>
      <c r="M169" s="11">
        <f t="shared" si="79"/>
        <v>0</v>
      </c>
      <c r="N169" s="11">
        <f t="shared" si="79"/>
        <v>0</v>
      </c>
      <c r="O169" s="11">
        <f t="shared" si="79"/>
        <v>0</v>
      </c>
      <c r="P169" s="11">
        <f t="shared" si="79"/>
        <v>0</v>
      </c>
      <c r="Q169" s="11">
        <f t="shared" si="79"/>
        <v>0</v>
      </c>
      <c r="R169" s="11">
        <f t="shared" si="79"/>
        <v>0</v>
      </c>
      <c r="S169" s="11">
        <f t="shared" si="79"/>
        <v>0</v>
      </c>
      <c r="T169" s="11">
        <f t="shared" si="79"/>
        <v>0</v>
      </c>
      <c r="U169" s="11">
        <f t="shared" si="79"/>
        <v>0</v>
      </c>
      <c r="V169" s="11">
        <f t="shared" si="79"/>
        <v>0</v>
      </c>
      <c r="W169" s="11">
        <f t="shared" si="79"/>
        <v>0</v>
      </c>
    </row>
    <row r="170" spans="1:28" x14ac:dyDescent="0.2">
      <c r="B170" s="4" t="s">
        <v>22</v>
      </c>
      <c r="C170" s="11">
        <f t="shared" ref="C170:W170" si="80">IFERROR(C157/C161,0)</f>
        <v>0</v>
      </c>
      <c r="D170" s="11">
        <f t="shared" si="80"/>
        <v>0</v>
      </c>
      <c r="E170" s="11">
        <f t="shared" si="80"/>
        <v>0</v>
      </c>
      <c r="F170" s="11">
        <f t="shared" si="80"/>
        <v>0</v>
      </c>
      <c r="G170" s="11">
        <f t="shared" si="80"/>
        <v>0</v>
      </c>
      <c r="H170" s="11">
        <f t="shared" si="80"/>
        <v>0</v>
      </c>
      <c r="I170" s="11">
        <f t="shared" si="80"/>
        <v>0</v>
      </c>
      <c r="J170" s="11">
        <f t="shared" si="80"/>
        <v>0</v>
      </c>
      <c r="K170" s="11">
        <f t="shared" si="80"/>
        <v>0</v>
      </c>
      <c r="L170" s="11">
        <f t="shared" si="80"/>
        <v>0</v>
      </c>
      <c r="M170" s="11">
        <f t="shared" si="80"/>
        <v>0</v>
      </c>
      <c r="N170" s="11">
        <f t="shared" si="80"/>
        <v>0</v>
      </c>
      <c r="O170" s="11">
        <f t="shared" si="80"/>
        <v>0</v>
      </c>
      <c r="P170" s="11">
        <f t="shared" si="80"/>
        <v>0</v>
      </c>
      <c r="Q170" s="11">
        <f t="shared" si="80"/>
        <v>0</v>
      </c>
      <c r="R170" s="11">
        <f t="shared" si="80"/>
        <v>0</v>
      </c>
      <c r="S170" s="11">
        <f t="shared" si="80"/>
        <v>0</v>
      </c>
      <c r="T170" s="11">
        <f t="shared" si="80"/>
        <v>0</v>
      </c>
      <c r="U170" s="11">
        <f t="shared" si="80"/>
        <v>0</v>
      </c>
      <c r="V170" s="11">
        <f t="shared" si="80"/>
        <v>0</v>
      </c>
      <c r="W170" s="11">
        <f t="shared" si="80"/>
        <v>0</v>
      </c>
    </row>
    <row r="171" spans="1:28" x14ac:dyDescent="0.2">
      <c r="B171" s="4" t="s">
        <v>23</v>
      </c>
      <c r="C171" s="11">
        <f t="shared" ref="C171:W171" si="81">IFERROR(C158/C161,0)</f>
        <v>0</v>
      </c>
      <c r="D171" s="11">
        <f t="shared" si="81"/>
        <v>0</v>
      </c>
      <c r="E171" s="11">
        <f t="shared" si="81"/>
        <v>0</v>
      </c>
      <c r="F171" s="11">
        <f t="shared" si="81"/>
        <v>0</v>
      </c>
      <c r="G171" s="11">
        <f t="shared" si="81"/>
        <v>0</v>
      </c>
      <c r="H171" s="11">
        <f t="shared" si="81"/>
        <v>0</v>
      </c>
      <c r="I171" s="11">
        <f t="shared" si="81"/>
        <v>0</v>
      </c>
      <c r="J171" s="11">
        <f t="shared" si="81"/>
        <v>0</v>
      </c>
      <c r="K171" s="11">
        <f t="shared" si="81"/>
        <v>0</v>
      </c>
      <c r="L171" s="11">
        <f t="shared" si="81"/>
        <v>0</v>
      </c>
      <c r="M171" s="11">
        <f t="shared" si="81"/>
        <v>0</v>
      </c>
      <c r="N171" s="11">
        <f t="shared" si="81"/>
        <v>0</v>
      </c>
      <c r="O171" s="11">
        <f t="shared" si="81"/>
        <v>0</v>
      </c>
      <c r="P171" s="11">
        <f t="shared" si="81"/>
        <v>0</v>
      </c>
      <c r="Q171" s="11">
        <f t="shared" si="81"/>
        <v>0</v>
      </c>
      <c r="R171" s="11">
        <f t="shared" si="81"/>
        <v>0</v>
      </c>
      <c r="S171" s="11">
        <f t="shared" si="81"/>
        <v>0</v>
      </c>
      <c r="T171" s="11">
        <f t="shared" si="81"/>
        <v>0</v>
      </c>
      <c r="U171" s="11">
        <f t="shared" si="81"/>
        <v>0</v>
      </c>
      <c r="V171" s="11">
        <f t="shared" si="81"/>
        <v>0</v>
      </c>
      <c r="W171" s="11">
        <f t="shared" si="81"/>
        <v>0</v>
      </c>
    </row>
    <row r="172" spans="1:28" s="33" customFormat="1" x14ac:dyDescent="0.2">
      <c r="A172" s="1"/>
      <c r="B172" s="4" t="s">
        <v>17</v>
      </c>
      <c r="C172" s="11">
        <f t="shared" ref="C172:W172" si="82">IFERROR(C159/C161,0)</f>
        <v>0</v>
      </c>
      <c r="D172" s="11">
        <f t="shared" si="82"/>
        <v>0</v>
      </c>
      <c r="E172" s="11">
        <f t="shared" si="82"/>
        <v>0</v>
      </c>
      <c r="F172" s="11">
        <f t="shared" si="82"/>
        <v>0</v>
      </c>
      <c r="G172" s="11">
        <f t="shared" si="82"/>
        <v>0</v>
      </c>
      <c r="H172" s="11">
        <f t="shared" si="82"/>
        <v>0</v>
      </c>
      <c r="I172" s="11">
        <f t="shared" si="82"/>
        <v>0</v>
      </c>
      <c r="J172" s="11">
        <f t="shared" si="82"/>
        <v>0</v>
      </c>
      <c r="K172" s="11">
        <f t="shared" si="82"/>
        <v>0</v>
      </c>
      <c r="L172" s="11">
        <f t="shared" si="82"/>
        <v>0</v>
      </c>
      <c r="M172" s="11">
        <f t="shared" si="82"/>
        <v>0</v>
      </c>
      <c r="N172" s="11">
        <f t="shared" si="82"/>
        <v>0</v>
      </c>
      <c r="O172" s="11">
        <f t="shared" si="82"/>
        <v>0</v>
      </c>
      <c r="P172" s="11">
        <f t="shared" si="82"/>
        <v>0</v>
      </c>
      <c r="Q172" s="11">
        <f t="shared" si="82"/>
        <v>0</v>
      </c>
      <c r="R172" s="11">
        <f t="shared" si="82"/>
        <v>0</v>
      </c>
      <c r="S172" s="11">
        <f t="shared" si="82"/>
        <v>0</v>
      </c>
      <c r="T172" s="11">
        <f t="shared" si="82"/>
        <v>0</v>
      </c>
      <c r="U172" s="11">
        <f t="shared" si="82"/>
        <v>0</v>
      </c>
      <c r="V172" s="11">
        <f t="shared" si="82"/>
        <v>0</v>
      </c>
      <c r="W172" s="11">
        <f t="shared" si="82"/>
        <v>0</v>
      </c>
      <c r="X172" s="1"/>
      <c r="Y172" s="1"/>
      <c r="Z172"/>
      <c r="AA172" s="1"/>
      <c r="AB172" s="1"/>
    </row>
    <row r="173" spans="1:28" outlineLevel="1" x14ac:dyDescent="0.2">
      <c r="B173" s="4" t="s">
        <v>1</v>
      </c>
      <c r="C173" s="11">
        <f t="shared" ref="C173:W173" si="83">IFERROR(C160/C161,0)</f>
        <v>0</v>
      </c>
      <c r="D173" s="11">
        <f t="shared" si="83"/>
        <v>0</v>
      </c>
      <c r="E173" s="11">
        <f t="shared" si="83"/>
        <v>0</v>
      </c>
      <c r="F173" s="11">
        <f t="shared" si="83"/>
        <v>0</v>
      </c>
      <c r="G173" s="11">
        <f t="shared" si="83"/>
        <v>0</v>
      </c>
      <c r="H173" s="11">
        <f t="shared" si="83"/>
        <v>0</v>
      </c>
      <c r="I173" s="11">
        <f t="shared" si="83"/>
        <v>0</v>
      </c>
      <c r="J173" s="11">
        <f t="shared" si="83"/>
        <v>0</v>
      </c>
      <c r="K173" s="11">
        <f t="shared" si="83"/>
        <v>0</v>
      </c>
      <c r="L173" s="11">
        <f t="shared" si="83"/>
        <v>0</v>
      </c>
      <c r="M173" s="11">
        <f t="shared" si="83"/>
        <v>0</v>
      </c>
      <c r="N173" s="11">
        <f t="shared" si="83"/>
        <v>0</v>
      </c>
      <c r="O173" s="11">
        <f t="shared" si="83"/>
        <v>0</v>
      </c>
      <c r="P173" s="11">
        <f t="shared" si="83"/>
        <v>0</v>
      </c>
      <c r="Q173" s="11">
        <f t="shared" si="83"/>
        <v>0</v>
      </c>
      <c r="R173" s="11">
        <f t="shared" si="83"/>
        <v>0</v>
      </c>
      <c r="S173" s="11">
        <f t="shared" si="83"/>
        <v>0</v>
      </c>
      <c r="T173" s="11">
        <f t="shared" si="83"/>
        <v>0</v>
      </c>
      <c r="U173" s="11">
        <f t="shared" si="83"/>
        <v>0</v>
      </c>
      <c r="V173" s="11">
        <f t="shared" si="83"/>
        <v>0</v>
      </c>
      <c r="W173" s="11">
        <f t="shared" si="83"/>
        <v>0</v>
      </c>
    </row>
    <row r="174" spans="1:28" outlineLevel="1" x14ac:dyDescent="0.2"/>
    <row r="175" spans="1:28" outlineLevel="1" x14ac:dyDescent="0.2"/>
    <row r="176" spans="1:28" outlineLevel="1" x14ac:dyDescent="0.2">
      <c r="A176" s="32" t="s">
        <v>82</v>
      </c>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4"/>
      <c r="AA176" s="33"/>
      <c r="AB176" s="33"/>
    </row>
    <row r="177" spans="2:28" outlineLevel="1" x14ac:dyDescent="0.2">
      <c r="B177" s="20" t="s">
        <v>88</v>
      </c>
      <c r="C177" s="5">
        <f>'[2]Table 28'!C$30</f>
        <v>4181.8943559999998</v>
      </c>
      <c r="D177" s="5">
        <f>'[2]Table 28'!D$30</f>
        <v>4397.3775530000003</v>
      </c>
      <c r="E177" s="5">
        <f>'[2]Table 28'!E$30</f>
        <v>4670.1796999999997</v>
      </c>
      <c r="F177" s="5">
        <f>'[2]Table 28'!F$30</f>
        <v>5049.250121</v>
      </c>
      <c r="G177" s="5">
        <f>'[2]Table 28'!G$30</f>
        <v>4127.6546369999996</v>
      </c>
      <c r="H177" s="5">
        <f>'[2]Table 28'!H$30</f>
        <v>4449.9263639999999</v>
      </c>
      <c r="I177" s="5">
        <f>'[2]Table 28'!I$30</f>
        <v>4974.9712600000003</v>
      </c>
      <c r="J177" s="5">
        <f>'[2]Table 28'!J$30</f>
        <v>4583.6737380000004</v>
      </c>
      <c r="K177" s="5">
        <f>'[2]Table 28'!K$30</f>
        <v>4828.8540009999997</v>
      </c>
      <c r="L177" s="5">
        <f>'[2]Table 28'!L$30</f>
        <v>4360.4940139999999</v>
      </c>
      <c r="M177" s="5">
        <f>'[2]Table 28'!M$30</f>
        <v>4650.922646</v>
      </c>
      <c r="N177" s="5">
        <f>'[2]Table 28'!N$30</f>
        <v>4230.5453699999998</v>
      </c>
      <c r="O177" s="5">
        <f>'[2]Table 28'!O$30</f>
        <v>4366.1690239999998</v>
      </c>
      <c r="P177" s="5">
        <f>'[2]Table 28'!P$30</f>
        <v>4308.2066690000001</v>
      </c>
      <c r="Q177" s="5">
        <f>'[2]Table 28'!Q$30</f>
        <v>3910.775306</v>
      </c>
      <c r="R177" s="5">
        <f>'[2]Table 28'!R$30</f>
        <v>3743.3980409999999</v>
      </c>
      <c r="S177" s="5">
        <f>'[2]Table 28'!S$30</f>
        <v>4164.1957119999997</v>
      </c>
      <c r="T177" s="5">
        <f>'[2]Table 28'!T$30</f>
        <v>4664.8203700000004</v>
      </c>
      <c r="U177" s="5">
        <f>'[2]Table 28'!U$30</f>
        <v>4545.5585520000004</v>
      </c>
      <c r="V177" s="5">
        <f>'[2]Table 28'!V$30</f>
        <v>4531.1152199999997</v>
      </c>
      <c r="W177" s="5">
        <f>'[2]Table 28'!W$30</f>
        <v>4784.0580799999998</v>
      </c>
      <c r="Z177" s="21" t="s">
        <v>26</v>
      </c>
      <c r="AB177"/>
    </row>
    <row r="178" spans="2:28" outlineLevel="1" x14ac:dyDescent="0.2">
      <c r="B178" s="7" t="s">
        <v>89</v>
      </c>
      <c r="C178" s="5"/>
      <c r="D178" s="5"/>
      <c r="E178" s="5"/>
      <c r="F178" s="5"/>
      <c r="G178" s="5"/>
      <c r="H178" s="5"/>
      <c r="I178" s="5"/>
      <c r="J178" s="5"/>
      <c r="K178" s="5"/>
      <c r="L178" s="5"/>
      <c r="M178" s="5"/>
      <c r="N178" s="5"/>
      <c r="O178" s="5"/>
      <c r="P178" s="5"/>
      <c r="Q178" s="5"/>
      <c r="R178" s="5"/>
      <c r="S178" s="5"/>
      <c r="T178" s="5"/>
      <c r="U178" s="5"/>
      <c r="V178" s="5"/>
      <c r="W178" s="5"/>
      <c r="Z178" s="21" t="s">
        <v>26</v>
      </c>
      <c r="AB178"/>
    </row>
    <row r="179" spans="2:28" outlineLevel="1" x14ac:dyDescent="0.2">
      <c r="B179" s="7" t="s">
        <v>25</v>
      </c>
      <c r="C179" s="5">
        <f>'[2]Table 31'!C$13</f>
        <v>5.4080000000000004</v>
      </c>
      <c r="D179" s="5">
        <f>'[2]Table 31'!D$13</f>
        <v>5.0540000000000003</v>
      </c>
      <c r="E179" s="5">
        <f>'[2]Table 31'!E$13</f>
        <v>5.1020000000000003</v>
      </c>
      <c r="F179" s="5">
        <f>'[2]Table 31'!F$13</f>
        <v>5.1980000000000004</v>
      </c>
      <c r="G179" s="5">
        <f>'[2]Table 31'!G$13</f>
        <v>5.407</v>
      </c>
      <c r="H179" s="5">
        <f>'[2]Table 31'!H$13</f>
        <v>5.4980000000000002</v>
      </c>
      <c r="I179" s="5">
        <f>'[2]Table 31'!I$13</f>
        <v>5.7679999999999998</v>
      </c>
      <c r="J179" s="5">
        <f>'[2]Table 31'!J$13</f>
        <v>5.7089999999999996</v>
      </c>
      <c r="K179" s="5">
        <f>'[2]Table 31'!K$13</f>
        <v>5.7949999999999999</v>
      </c>
      <c r="L179" s="5">
        <f>'[2]Table 31'!L$13</f>
        <v>5.8220000000000001</v>
      </c>
      <c r="M179" s="5">
        <f>'[2]Table 31'!M$13</f>
        <v>5.9050000000000002</v>
      </c>
      <c r="N179" s="5">
        <f>'[2]Table 31'!N$13</f>
        <v>5.8460000000000001</v>
      </c>
      <c r="O179" s="5">
        <f>'[2]Table 31'!O$13</f>
        <v>5.7910000000000004</v>
      </c>
      <c r="P179" s="5">
        <f>'[2]Table 31'!P$13</f>
        <v>5.8239999999999998</v>
      </c>
      <c r="Q179" s="5">
        <f>'[2]Table 31'!Q$13</f>
        <v>6.157</v>
      </c>
      <c r="R179" s="5">
        <f>'[2]Table 31'!R$13</f>
        <v>5.8780000000000001</v>
      </c>
      <c r="S179" s="5">
        <f>'[2]Table 31'!S$13</f>
        <v>5.8079999999999998</v>
      </c>
      <c r="T179" s="5">
        <f>'[2]Table 31'!T$13</f>
        <v>6.5019999999999998</v>
      </c>
      <c r="U179" s="5">
        <f>'[2]Table 31'!U$13</f>
        <v>6.4089999999999998</v>
      </c>
      <c r="V179" s="5">
        <f>'[2]Table 31'!V$13</f>
        <v>6.2110000000000003</v>
      </c>
      <c r="W179" s="5">
        <f>'[2]Table 31'!W$13</f>
        <v>6.5730000000000004</v>
      </c>
      <c r="Z179" s="21" t="s">
        <v>26</v>
      </c>
      <c r="AB179"/>
    </row>
    <row r="180" spans="2:28" outlineLevel="1" x14ac:dyDescent="0.2">
      <c r="B180" s="7" t="s">
        <v>30</v>
      </c>
      <c r="C180" s="5">
        <f>'[2]Table 31'!C$23</f>
        <v>39614.71731</v>
      </c>
      <c r="D180" s="5">
        <f>'[2]Table 31'!D$23</f>
        <v>44054.615753999999</v>
      </c>
      <c r="E180" s="5">
        <f>'[2]Table 31'!E$23</f>
        <v>45813.941144999997</v>
      </c>
      <c r="F180" s="5">
        <f>'[2]Table 31'!F$23</f>
        <v>48064.485285000002</v>
      </c>
      <c r="G180" s="5">
        <f>'[2]Table 31'!G$23</f>
        <v>37347.891756999998</v>
      </c>
      <c r="H180" s="5">
        <f>'[2]Table 31'!H$23</f>
        <v>39156.837817</v>
      </c>
      <c r="I180" s="5">
        <f>'[2]Table 31'!I$23</f>
        <v>41268.533705000002</v>
      </c>
      <c r="J180" s="5">
        <f>'[2]Table 31'!J$23</f>
        <v>37997.424195</v>
      </c>
      <c r="K180" s="5">
        <f>'[2]Table 31'!K$23</f>
        <v>39011.206878999998</v>
      </c>
      <c r="L180" s="5">
        <f>'[2]Table 31'!L$23</f>
        <v>34690.523305000002</v>
      </c>
      <c r="M180" s="5">
        <f>'[2]Table 31'!M$23</f>
        <v>36096.448005999999</v>
      </c>
      <c r="N180" s="5">
        <f>'[2]Table 31'!N$23</f>
        <v>32819.272670999999</v>
      </c>
      <c r="O180" s="5">
        <f>'[2]Table 31'!O$23</f>
        <v>33840.112080999999</v>
      </c>
      <c r="P180" s="5">
        <f>'[2]Table 31'!P$23</f>
        <v>33201.673606999997</v>
      </c>
      <c r="Q180" s="5">
        <f>'[2]Table 31'!Q$23</f>
        <v>28508.772883000001</v>
      </c>
      <c r="R180" s="5">
        <f>'[2]Table 31'!R$23</f>
        <v>28583.883985</v>
      </c>
      <c r="S180" s="5">
        <f>'[2]Table 31'!S$23</f>
        <v>32180.244426000001</v>
      </c>
      <c r="T180" s="5">
        <f>'[2]Table 31'!T$23</f>
        <v>32201.253156999999</v>
      </c>
      <c r="U180" s="5">
        <f>'[2]Table 31'!U$23</f>
        <v>31833.309979000001</v>
      </c>
      <c r="V180" s="5">
        <f>'[2]Table 31'!V$23</f>
        <v>32743.748058000001</v>
      </c>
      <c r="W180" s="5">
        <f>'[2]Table 31'!W$23</f>
        <v>32667.629752000001</v>
      </c>
      <c r="Z180" s="21" t="s">
        <v>26</v>
      </c>
      <c r="AB180"/>
    </row>
    <row r="181" spans="2:28" outlineLevel="1" x14ac:dyDescent="0.2">
      <c r="B181" s="7" t="s">
        <v>31</v>
      </c>
      <c r="C181" s="5">
        <f t="shared" ref="C181:W181" si="84">C179*C180/1000</f>
        <v>214.23639121248002</v>
      </c>
      <c r="D181" s="5">
        <f t="shared" si="84"/>
        <v>222.65202802071602</v>
      </c>
      <c r="E181" s="5">
        <f t="shared" si="84"/>
        <v>233.74272772179</v>
      </c>
      <c r="F181" s="5">
        <f t="shared" si="84"/>
        <v>249.83919451143001</v>
      </c>
      <c r="G181" s="5">
        <f t="shared" si="84"/>
        <v>201.94005073009899</v>
      </c>
      <c r="H181" s="5">
        <f t="shared" si="84"/>
        <v>215.284294317866</v>
      </c>
      <c r="I181" s="5">
        <f t="shared" si="84"/>
        <v>238.03690241044001</v>
      </c>
      <c r="J181" s="5">
        <f t="shared" si="84"/>
        <v>216.92729472925498</v>
      </c>
      <c r="K181" s="5">
        <f t="shared" si="84"/>
        <v>226.06994386380498</v>
      </c>
      <c r="L181" s="5">
        <f t="shared" si="84"/>
        <v>201.96822668171001</v>
      </c>
      <c r="M181" s="5">
        <f t="shared" si="84"/>
        <v>213.14952547543001</v>
      </c>
      <c r="N181" s="5">
        <f t="shared" si="84"/>
        <v>191.86146803466599</v>
      </c>
      <c r="O181" s="5">
        <f t="shared" si="84"/>
        <v>195.96808906107103</v>
      </c>
      <c r="P181" s="5">
        <f t="shared" si="84"/>
        <v>193.36654708716796</v>
      </c>
      <c r="Q181" s="5">
        <f t="shared" si="84"/>
        <v>175.52851464063102</v>
      </c>
      <c r="R181" s="5">
        <f t="shared" si="84"/>
        <v>168.01607006383</v>
      </c>
      <c r="S181" s="5">
        <f t="shared" si="84"/>
        <v>186.902859626208</v>
      </c>
      <c r="T181" s="5">
        <f t="shared" si="84"/>
        <v>209.37254802681397</v>
      </c>
      <c r="U181" s="5">
        <f t="shared" si="84"/>
        <v>204.019683655411</v>
      </c>
      <c r="V181" s="5">
        <f t="shared" si="84"/>
        <v>203.37141918823801</v>
      </c>
      <c r="W181" s="5">
        <f t="shared" si="84"/>
        <v>214.72433035989602</v>
      </c>
    </row>
    <row r="182" spans="2:28" outlineLevel="1" x14ac:dyDescent="0.2">
      <c r="B182" s="7" t="s">
        <v>140</v>
      </c>
      <c r="C182" s="14">
        <f t="shared" ref="C182:W182" si="85">C177/C181</f>
        <v>19.519999997817319</v>
      </c>
      <c r="D182" s="14">
        <f t="shared" si="85"/>
        <v>19.749999998162419</v>
      </c>
      <c r="E182" s="14">
        <f t="shared" si="85"/>
        <v>19.980000000507548</v>
      </c>
      <c r="F182" s="14">
        <f t="shared" si="85"/>
        <v>20.209999999695803</v>
      </c>
      <c r="G182" s="14">
        <f t="shared" si="85"/>
        <v>20.440000000380195</v>
      </c>
      <c r="H182" s="14">
        <f t="shared" si="85"/>
        <v>20.670000002088912</v>
      </c>
      <c r="I182" s="14">
        <f t="shared" si="85"/>
        <v>20.899999998411189</v>
      </c>
      <c r="J182" s="14">
        <f t="shared" si="85"/>
        <v>21.130000001709526</v>
      </c>
      <c r="K182" s="14">
        <f t="shared" si="85"/>
        <v>21.360000000305771</v>
      </c>
      <c r="L182" s="14">
        <f t="shared" si="85"/>
        <v>21.589999999712237</v>
      </c>
      <c r="M182" s="14">
        <f t="shared" si="85"/>
        <v>21.820000000591683</v>
      </c>
      <c r="N182" s="14">
        <f t="shared" si="85"/>
        <v>22.049999999143207</v>
      </c>
      <c r="O182" s="14">
        <f t="shared" si="85"/>
        <v>22.279999998567813</v>
      </c>
      <c r="P182" s="14">
        <f t="shared" si="85"/>
        <v>22.279999999471976</v>
      </c>
      <c r="Q182" s="14">
        <f t="shared" si="85"/>
        <v>22.279999998898987</v>
      </c>
      <c r="R182" s="14">
        <f t="shared" si="85"/>
        <v>22.27999999986827</v>
      </c>
      <c r="S182" s="14">
        <f t="shared" si="85"/>
        <v>22.27999999747508</v>
      </c>
      <c r="T182" s="14">
        <f t="shared" si="85"/>
        <v>22.2799999998213</v>
      </c>
      <c r="U182" s="14">
        <f t="shared" si="85"/>
        <v>22.280000000771707</v>
      </c>
      <c r="V182" s="14">
        <f t="shared" si="85"/>
        <v>22.280000002389997</v>
      </c>
      <c r="W182" s="14">
        <f t="shared" si="85"/>
        <v>22.279999998051068</v>
      </c>
    </row>
    <row r="183" spans="2:28" outlineLevel="1" x14ac:dyDescent="0.2">
      <c r="B183" s="7" t="s">
        <v>90</v>
      </c>
      <c r="C183" s="5">
        <f t="shared" ref="C183:W183" si="86">C180*C182</f>
        <v>773279.28180473368</v>
      </c>
      <c r="D183" s="5">
        <f t="shared" si="86"/>
        <v>870078.66106054606</v>
      </c>
      <c r="E183" s="5">
        <f t="shared" si="86"/>
        <v>915362.54410035268</v>
      </c>
      <c r="F183" s="5">
        <f t="shared" si="86"/>
        <v>971383.24759522895</v>
      </c>
      <c r="G183" s="5">
        <f t="shared" si="86"/>
        <v>763390.90752727946</v>
      </c>
      <c r="H183" s="5">
        <f t="shared" si="86"/>
        <v>809371.83775918523</v>
      </c>
      <c r="I183" s="5">
        <f t="shared" si="86"/>
        <v>862512.3543689322</v>
      </c>
      <c r="J183" s="5">
        <f t="shared" si="86"/>
        <v>802885.57330530754</v>
      </c>
      <c r="K183" s="5">
        <f t="shared" si="86"/>
        <v>833279.37894736847</v>
      </c>
      <c r="L183" s="5">
        <f t="shared" si="86"/>
        <v>748968.39814496739</v>
      </c>
      <c r="M183" s="5">
        <f t="shared" si="86"/>
        <v>787624.49551227759</v>
      </c>
      <c r="N183" s="5">
        <f t="shared" si="86"/>
        <v>723664.96236743068</v>
      </c>
      <c r="O183" s="5">
        <f t="shared" si="86"/>
        <v>753957.69711621467</v>
      </c>
      <c r="P183" s="5">
        <f t="shared" si="86"/>
        <v>739733.28794642864</v>
      </c>
      <c r="Q183" s="5">
        <f t="shared" si="86"/>
        <v>635175.45980185154</v>
      </c>
      <c r="R183" s="5">
        <f t="shared" si="86"/>
        <v>636848.93518203462</v>
      </c>
      <c r="S183" s="5">
        <f t="shared" si="86"/>
        <v>716975.84573002753</v>
      </c>
      <c r="T183" s="5">
        <f t="shared" si="86"/>
        <v>717443.9203322056</v>
      </c>
      <c r="U183" s="5">
        <f t="shared" si="86"/>
        <v>709246.14635668602</v>
      </c>
      <c r="V183" s="5">
        <f t="shared" si="86"/>
        <v>729530.70681049745</v>
      </c>
      <c r="W183" s="5">
        <f t="shared" si="86"/>
        <v>727834.79081089306</v>
      </c>
    </row>
    <row r="184" spans="2:28" outlineLevel="1" x14ac:dyDescent="0.2"/>
    <row r="185" spans="2:28" outlineLevel="1" x14ac:dyDescent="0.2">
      <c r="B185" s="8" t="s">
        <v>14</v>
      </c>
      <c r="C185" s="13"/>
      <c r="H185" s="5"/>
    </row>
    <row r="186" spans="2:28" outlineLevel="1" x14ac:dyDescent="0.2">
      <c r="B186" s="4" t="s">
        <v>18</v>
      </c>
      <c r="C186" s="5">
        <f>IFERROR(INDEX('[2]Table 28'!C$14:C$19,MATCH($B186,'[2]Table 28'!$B$14:$B$19,0))*1000,0)</f>
        <v>0</v>
      </c>
      <c r="D186" s="5">
        <f>IFERROR(INDEX('[2]Table 28'!D$14:D$19,MATCH($B186,'[2]Table 28'!$B$14:$B$19,0))*1000,0)</f>
        <v>0</v>
      </c>
      <c r="E186" s="5">
        <f>IFERROR(INDEX('[2]Table 28'!E$14:E$19,MATCH($B186,'[2]Table 28'!$B$14:$B$19,0))*1000,0)</f>
        <v>0</v>
      </c>
      <c r="F186" s="5">
        <f>IFERROR(INDEX('[2]Table 28'!F$14:F$19,MATCH($B186,'[2]Table 28'!$B$14:$B$19,0))*1000,0)</f>
        <v>0</v>
      </c>
      <c r="G186" s="5">
        <f>IFERROR(INDEX('[2]Table 28'!G$14:G$19,MATCH($B186,'[2]Table 28'!$B$14:$B$19,0))*1000,0)</f>
        <v>0</v>
      </c>
      <c r="H186" s="5">
        <f>IFERROR(INDEX('[2]Table 28'!H$14:H$19,MATCH($B186,'[2]Table 28'!$B$14:$B$19,0))*1000,0)</f>
        <v>0</v>
      </c>
      <c r="I186" s="5">
        <f>IFERROR(INDEX('[2]Table 28'!I$14:I$19,MATCH($B186,'[2]Table 28'!$B$14:$B$19,0))*1000,0)</f>
        <v>0</v>
      </c>
      <c r="J186" s="5">
        <f>IFERROR(INDEX('[2]Table 28'!J$14:J$19,MATCH($B186,'[2]Table 28'!$B$14:$B$19,0))*1000,0)</f>
        <v>0</v>
      </c>
      <c r="K186" s="5">
        <f>IFERROR(INDEX('[2]Table 28'!K$14:K$19,MATCH($B186,'[2]Table 28'!$B$14:$B$19,0))*1000,0)</f>
        <v>0</v>
      </c>
      <c r="L186" s="5">
        <f>IFERROR(INDEX('[2]Table 28'!L$14:L$19,MATCH($B186,'[2]Table 28'!$B$14:$B$19,0))*1000,0)</f>
        <v>0</v>
      </c>
      <c r="M186" s="5">
        <f>IFERROR(INDEX('[2]Table 28'!M$14:M$19,MATCH($B186,'[2]Table 28'!$B$14:$B$19,0))*1000,0)</f>
        <v>0</v>
      </c>
      <c r="N186" s="5">
        <f>IFERROR(INDEX('[2]Table 28'!N$14:N$19,MATCH($B186,'[2]Table 28'!$B$14:$B$19,0))*1000,0)</f>
        <v>0</v>
      </c>
      <c r="O186" s="5">
        <f>IFERROR(INDEX('[2]Table 28'!O$14:O$19,MATCH($B186,'[2]Table 28'!$B$14:$B$19,0))*1000,0)</f>
        <v>0</v>
      </c>
      <c r="P186" s="5">
        <f>IFERROR(INDEX('[2]Table 28'!P$14:P$19,MATCH($B186,'[2]Table 28'!$B$14:$B$19,0))*1000,0)</f>
        <v>0</v>
      </c>
      <c r="Q186" s="5">
        <f>IFERROR(INDEX('[2]Table 28'!Q$14:Q$19,MATCH($B186,'[2]Table 28'!$B$14:$B$19,0))*1000,0)</f>
        <v>0</v>
      </c>
      <c r="R186" s="5">
        <f>IFERROR(INDEX('[2]Table 28'!R$14:R$19,MATCH($B186,'[2]Table 28'!$B$14:$B$19,0))*1000,0)</f>
        <v>0</v>
      </c>
      <c r="S186" s="5">
        <f>IFERROR(INDEX('[2]Table 28'!S$14:S$19,MATCH($B186,'[2]Table 28'!$B$14:$B$19,0))*1000,0)</f>
        <v>0</v>
      </c>
      <c r="T186" s="5">
        <f>IFERROR(INDEX('[2]Table 28'!T$14:T$19,MATCH($B186,'[2]Table 28'!$B$14:$B$19,0))*1000,0)</f>
        <v>0</v>
      </c>
      <c r="U186" s="5">
        <f>IFERROR(INDEX('[2]Table 28'!U$14:U$19,MATCH($B186,'[2]Table 28'!$B$14:$B$19,0))*1000,0)</f>
        <v>0</v>
      </c>
      <c r="V186" s="5">
        <f>IFERROR(INDEX('[2]Table 28'!V$14:V$19,MATCH($B186,'[2]Table 28'!$B$14:$B$19,0))*1000,0)</f>
        <v>0</v>
      </c>
      <c r="W186" s="5">
        <f>IFERROR(INDEX('[2]Table 28'!W$14:W$19,MATCH($B186,'[2]Table 28'!$B$14:$B$19,0))*1000,0)</f>
        <v>0</v>
      </c>
      <c r="Z186" s="21" t="s">
        <v>26</v>
      </c>
    </row>
    <row r="187" spans="2:28" outlineLevel="1" x14ac:dyDescent="0.2">
      <c r="B187" s="4" t="s">
        <v>19</v>
      </c>
      <c r="C187" s="5">
        <f>IFERROR(INDEX('[2]Table 28'!C$14:C$19,MATCH($B187,'[2]Table 28'!$B$14:$B$19,0))*1000,0)</f>
        <v>0</v>
      </c>
      <c r="D187" s="5">
        <f>IFERROR(INDEX('[2]Table 28'!D$14:D$19,MATCH($B187,'[2]Table 28'!$B$14:$B$19,0))*1000,0)</f>
        <v>0</v>
      </c>
      <c r="E187" s="5">
        <f>IFERROR(INDEX('[2]Table 28'!E$14:E$19,MATCH($B187,'[2]Table 28'!$B$14:$B$19,0))*1000,0)</f>
        <v>0</v>
      </c>
      <c r="F187" s="5">
        <f>IFERROR(INDEX('[2]Table 28'!F$14:F$19,MATCH($B187,'[2]Table 28'!$B$14:$B$19,0))*1000,0)</f>
        <v>0</v>
      </c>
      <c r="G187" s="5">
        <f>IFERROR(INDEX('[2]Table 28'!G$14:G$19,MATCH($B187,'[2]Table 28'!$B$14:$B$19,0))*1000,0)</f>
        <v>0</v>
      </c>
      <c r="H187" s="5">
        <f>IFERROR(INDEX('[2]Table 28'!H$14:H$19,MATCH($B187,'[2]Table 28'!$B$14:$B$19,0))*1000,0)</f>
        <v>0</v>
      </c>
      <c r="I187" s="5">
        <f>IFERROR(INDEX('[2]Table 28'!I$14:I$19,MATCH($B187,'[2]Table 28'!$B$14:$B$19,0))*1000,0)</f>
        <v>0</v>
      </c>
      <c r="J187" s="5">
        <f>IFERROR(INDEX('[2]Table 28'!J$14:J$19,MATCH($B187,'[2]Table 28'!$B$14:$B$19,0))*1000,0)</f>
        <v>0</v>
      </c>
      <c r="K187" s="5">
        <f>IFERROR(INDEX('[2]Table 28'!K$14:K$19,MATCH($B187,'[2]Table 28'!$B$14:$B$19,0))*1000,0)</f>
        <v>0</v>
      </c>
      <c r="L187" s="5">
        <f>IFERROR(INDEX('[2]Table 28'!L$14:L$19,MATCH($B187,'[2]Table 28'!$B$14:$B$19,0))*1000,0)</f>
        <v>0</v>
      </c>
      <c r="M187" s="5">
        <f>IFERROR(INDEX('[2]Table 28'!M$14:M$19,MATCH($B187,'[2]Table 28'!$B$14:$B$19,0))*1000,0)</f>
        <v>0</v>
      </c>
      <c r="N187" s="5">
        <f>IFERROR(INDEX('[2]Table 28'!N$14:N$19,MATCH($B187,'[2]Table 28'!$B$14:$B$19,0))*1000,0)</f>
        <v>0</v>
      </c>
      <c r="O187" s="5">
        <f>IFERROR(INDEX('[2]Table 28'!O$14:O$19,MATCH($B187,'[2]Table 28'!$B$14:$B$19,0))*1000,0)</f>
        <v>0</v>
      </c>
      <c r="P187" s="5">
        <f>IFERROR(INDEX('[2]Table 28'!P$14:P$19,MATCH($B187,'[2]Table 28'!$B$14:$B$19,0))*1000,0)</f>
        <v>0</v>
      </c>
      <c r="Q187" s="5">
        <f>IFERROR(INDEX('[2]Table 28'!Q$14:Q$19,MATCH($B187,'[2]Table 28'!$B$14:$B$19,0))*1000,0)</f>
        <v>0</v>
      </c>
      <c r="R187" s="5">
        <f>IFERROR(INDEX('[2]Table 28'!R$14:R$19,MATCH($B187,'[2]Table 28'!$B$14:$B$19,0))*1000,0)</f>
        <v>0</v>
      </c>
      <c r="S187" s="5">
        <f>IFERROR(INDEX('[2]Table 28'!S$14:S$19,MATCH($B187,'[2]Table 28'!$B$14:$B$19,0))*1000,0)</f>
        <v>0</v>
      </c>
      <c r="T187" s="5">
        <f>IFERROR(INDEX('[2]Table 28'!T$14:T$19,MATCH($B187,'[2]Table 28'!$B$14:$B$19,0))*1000,0)</f>
        <v>0</v>
      </c>
      <c r="U187" s="5">
        <f>IFERROR(INDEX('[2]Table 28'!U$14:U$19,MATCH($B187,'[2]Table 28'!$B$14:$B$19,0))*1000,0)</f>
        <v>0</v>
      </c>
      <c r="V187" s="5">
        <f>IFERROR(INDEX('[2]Table 28'!V$14:V$19,MATCH($B187,'[2]Table 28'!$B$14:$B$19,0))*1000,0)</f>
        <v>0</v>
      </c>
      <c r="W187" s="5">
        <f>IFERROR(INDEX('[2]Table 28'!W$14:W$19,MATCH($B187,'[2]Table 28'!$B$14:$B$19,0))*1000,0)</f>
        <v>0</v>
      </c>
      <c r="Z187" s="21" t="s">
        <v>26</v>
      </c>
    </row>
    <row r="188" spans="2:28" outlineLevel="1" x14ac:dyDescent="0.2">
      <c r="B188" s="4" t="s">
        <v>16</v>
      </c>
      <c r="C188" s="5">
        <f>IFERROR(INDEX('[2]Table 28'!C$14:C$19,MATCH($B188,'[2]Table 28'!$B$14:$B$19,0))*1000,0)</f>
        <v>2274.8539999999998</v>
      </c>
      <c r="D188" s="5">
        <f>IFERROR(INDEX('[2]Table 28'!D$14:D$19,MATCH($B188,'[2]Table 28'!$B$14:$B$19,0))*1000,0)</f>
        <v>2508.951</v>
      </c>
      <c r="E188" s="5">
        <f>IFERROR(INDEX('[2]Table 28'!E$14:E$19,MATCH($B188,'[2]Table 28'!$B$14:$B$19,0))*1000,0)</f>
        <v>2576.248</v>
      </c>
      <c r="F188" s="5">
        <f>IFERROR(INDEX('[2]Table 28'!F$14:F$19,MATCH($B188,'[2]Table 28'!$B$14:$B$19,0))*1000,0)</f>
        <v>2711.4110000000001</v>
      </c>
      <c r="G188" s="5">
        <f>IFERROR(INDEX('[2]Table 28'!G$14:G$19,MATCH($B188,'[2]Table 28'!$B$14:$B$19,0))*1000,0)</f>
        <v>2053.5570000000002</v>
      </c>
      <c r="H188" s="5">
        <f>IFERROR(INDEX('[2]Table 28'!H$14:H$19,MATCH($B188,'[2]Table 28'!$B$14:$B$19,0))*1000,0)</f>
        <v>2158.6439999999998</v>
      </c>
      <c r="I188" s="5">
        <f>IFERROR(INDEX('[2]Table 28'!I$14:I$19,MATCH($B188,'[2]Table 28'!$B$14:$B$19,0))*1000,0)</f>
        <v>2066.087</v>
      </c>
      <c r="J188" s="5">
        <f>IFERROR(INDEX('[2]Table 28'!J$14:J$19,MATCH($B188,'[2]Table 28'!$B$14:$B$19,0))*1000,0)</f>
        <v>2265.3130000000001</v>
      </c>
      <c r="K188" s="5">
        <f>IFERROR(INDEX('[2]Table 28'!K$14:K$19,MATCH($B188,'[2]Table 28'!$B$14:$B$19,0))*1000,0)</f>
        <v>2533.1210000000001</v>
      </c>
      <c r="L188" s="5">
        <f>IFERROR(INDEX('[2]Table 28'!L$14:L$19,MATCH($B188,'[2]Table 28'!$B$14:$B$19,0))*1000,0)</f>
        <v>1863.471</v>
      </c>
      <c r="M188" s="5">
        <f>IFERROR(INDEX('[2]Table 28'!M$14:M$19,MATCH($B188,'[2]Table 28'!$B$14:$B$19,0))*1000,0)</f>
        <v>1922.973</v>
      </c>
      <c r="N188" s="5">
        <f>IFERROR(INDEX('[2]Table 28'!N$14:N$19,MATCH($B188,'[2]Table 28'!$B$14:$B$19,0))*1000,0)</f>
        <v>1818.6890000000001</v>
      </c>
      <c r="O188" s="5">
        <f>IFERROR(INDEX('[2]Table 28'!O$14:O$19,MATCH($B188,'[2]Table 28'!$B$14:$B$19,0))*1000,0)</f>
        <v>1725.895</v>
      </c>
      <c r="P188" s="5">
        <f>IFERROR(INDEX('[2]Table 28'!P$14:P$19,MATCH($B188,'[2]Table 28'!$B$14:$B$19,0))*1000,0)</f>
        <v>1664.566</v>
      </c>
      <c r="Q188" s="5">
        <f>IFERROR(INDEX('[2]Table 28'!Q$14:Q$19,MATCH($B188,'[2]Table 28'!$B$14:$B$19,0))*1000,0)</f>
        <v>1518.7750000000001</v>
      </c>
      <c r="R188" s="5">
        <f>IFERROR(INDEX('[2]Table 28'!R$14:R$19,MATCH($B188,'[2]Table 28'!$B$14:$B$19,0))*1000,0)</f>
        <v>1403.1690000000001</v>
      </c>
      <c r="S188" s="5">
        <f>IFERROR(INDEX('[2]Table 28'!S$14:S$19,MATCH($B188,'[2]Table 28'!$B$14:$B$19,0))*1000,0)</f>
        <v>1583.7349999999999</v>
      </c>
      <c r="T188" s="5">
        <f>IFERROR(INDEX('[2]Table 28'!T$14:T$19,MATCH($B188,'[2]Table 28'!$B$14:$B$19,0))*1000,0)</f>
        <v>771.303</v>
      </c>
      <c r="U188" s="5">
        <f>IFERROR(INDEX('[2]Table 28'!U$14:U$19,MATCH($B188,'[2]Table 28'!$B$14:$B$19,0))*1000,0)</f>
        <v>1246.673</v>
      </c>
      <c r="V188" s="5">
        <f>IFERROR(INDEX('[2]Table 28'!V$14:V$19,MATCH($B188,'[2]Table 28'!$B$14:$B$19,0))*1000,0)</f>
        <v>1449.0909999999999</v>
      </c>
      <c r="W188" s="5">
        <f>IFERROR(INDEX('[2]Table 28'!W$14:W$19,MATCH($B188,'[2]Table 28'!$B$14:$B$19,0))*1000,0)</f>
        <v>1115.4930000000002</v>
      </c>
      <c r="Z188" s="21" t="s">
        <v>26</v>
      </c>
    </row>
    <row r="189" spans="2:28" outlineLevel="1" x14ac:dyDescent="0.2">
      <c r="B189" s="4" t="s">
        <v>21</v>
      </c>
      <c r="C189" s="5">
        <f>IFERROR(INDEX('[2]Table 28'!C$14:C$19,MATCH($B189,'[2]Table 28'!$B$14:$B$19,0))*1000,0)</f>
        <v>0</v>
      </c>
      <c r="D189" s="5">
        <f>IFERROR(INDEX('[2]Table 28'!D$14:D$19,MATCH($B189,'[2]Table 28'!$B$14:$B$19,0))*1000,0)</f>
        <v>0</v>
      </c>
      <c r="E189" s="5">
        <f>IFERROR(INDEX('[2]Table 28'!E$14:E$19,MATCH($B189,'[2]Table 28'!$B$14:$B$19,0))*1000,0)</f>
        <v>0</v>
      </c>
      <c r="F189" s="5">
        <f>IFERROR(INDEX('[2]Table 28'!F$14:F$19,MATCH($B189,'[2]Table 28'!$B$14:$B$19,0))*1000,0)</f>
        <v>0</v>
      </c>
      <c r="G189" s="5">
        <f>IFERROR(INDEX('[2]Table 28'!G$14:G$19,MATCH($B189,'[2]Table 28'!$B$14:$B$19,0))*1000,0)</f>
        <v>0</v>
      </c>
      <c r="H189" s="5">
        <f>IFERROR(INDEX('[2]Table 28'!H$14:H$19,MATCH($B189,'[2]Table 28'!$B$14:$B$19,0))*1000,0)</f>
        <v>0</v>
      </c>
      <c r="I189" s="5">
        <f>IFERROR(INDEX('[2]Table 28'!I$14:I$19,MATCH($B189,'[2]Table 28'!$B$14:$B$19,0))*1000,0)</f>
        <v>0</v>
      </c>
      <c r="J189" s="5">
        <f>IFERROR(INDEX('[2]Table 28'!J$14:J$19,MATCH($B189,'[2]Table 28'!$B$14:$B$19,0))*1000,0)</f>
        <v>0</v>
      </c>
      <c r="K189" s="5">
        <f>IFERROR(INDEX('[2]Table 28'!K$14:K$19,MATCH($B189,'[2]Table 28'!$B$14:$B$19,0))*1000,0)</f>
        <v>0</v>
      </c>
      <c r="L189" s="5">
        <f>IFERROR(INDEX('[2]Table 28'!L$14:L$19,MATCH($B189,'[2]Table 28'!$B$14:$B$19,0))*1000,0)</f>
        <v>0</v>
      </c>
      <c r="M189" s="5">
        <f>IFERROR(INDEX('[2]Table 28'!M$14:M$19,MATCH($B189,'[2]Table 28'!$B$14:$B$19,0))*1000,0)</f>
        <v>0</v>
      </c>
      <c r="N189" s="5">
        <f>IFERROR(INDEX('[2]Table 28'!N$14:N$19,MATCH($B189,'[2]Table 28'!$B$14:$B$19,0))*1000,0)</f>
        <v>0</v>
      </c>
      <c r="O189" s="5">
        <f>IFERROR(INDEX('[2]Table 28'!O$14:O$19,MATCH($B189,'[2]Table 28'!$B$14:$B$19,0))*1000,0)</f>
        <v>0</v>
      </c>
      <c r="P189" s="5">
        <f>IFERROR(INDEX('[2]Table 28'!P$14:P$19,MATCH($B189,'[2]Table 28'!$B$14:$B$19,0))*1000,0)</f>
        <v>0</v>
      </c>
      <c r="Q189" s="5">
        <f>IFERROR(INDEX('[2]Table 28'!Q$14:Q$19,MATCH($B189,'[2]Table 28'!$B$14:$B$19,0))*1000,0)</f>
        <v>0</v>
      </c>
      <c r="R189" s="5">
        <f>IFERROR(INDEX('[2]Table 28'!R$14:R$19,MATCH($B189,'[2]Table 28'!$B$14:$B$19,0))*1000,0)</f>
        <v>0</v>
      </c>
      <c r="S189" s="5">
        <f>IFERROR(INDEX('[2]Table 28'!S$14:S$19,MATCH($B189,'[2]Table 28'!$B$14:$B$19,0))*1000,0)</f>
        <v>0</v>
      </c>
      <c r="T189" s="5">
        <f>IFERROR(INDEX('[2]Table 28'!T$14:T$19,MATCH($B189,'[2]Table 28'!$B$14:$B$19,0))*1000,0)</f>
        <v>0</v>
      </c>
      <c r="U189" s="5">
        <f>IFERROR(INDEX('[2]Table 28'!U$14:U$19,MATCH($B189,'[2]Table 28'!$B$14:$B$19,0))*1000,0)</f>
        <v>0</v>
      </c>
      <c r="V189" s="5">
        <f>IFERROR(INDEX('[2]Table 28'!V$14:V$19,MATCH($B189,'[2]Table 28'!$B$14:$B$19,0))*1000,0)</f>
        <v>0</v>
      </c>
      <c r="W189" s="5">
        <f>IFERROR(INDEX('[2]Table 28'!W$14:W$19,MATCH($B189,'[2]Table 28'!$B$14:$B$19,0))*1000,0)</f>
        <v>0</v>
      </c>
      <c r="Z189" s="21" t="s">
        <v>26</v>
      </c>
    </row>
    <row r="190" spans="2:28" outlineLevel="1" x14ac:dyDescent="0.2">
      <c r="B190" s="4" t="s">
        <v>20</v>
      </c>
      <c r="C190" s="5">
        <f>IFERROR(INDEX('[2]Table 28'!C$14:C$19,MATCH($B190,'[2]Table 28'!$B$14:$B$19,0))*1000,0)</f>
        <v>235.685</v>
      </c>
      <c r="D190" s="5">
        <f>IFERROR(INDEX('[2]Table 28'!D$14:D$19,MATCH($B190,'[2]Table 28'!$B$14:$B$19,0))*1000,0)</f>
        <v>60.903999999999996</v>
      </c>
      <c r="E190" s="5">
        <f>IFERROR(INDEX('[2]Table 28'!E$14:E$19,MATCH($B190,'[2]Table 28'!$B$14:$B$19,0))*1000,0)</f>
        <v>39.64</v>
      </c>
      <c r="F190" s="5">
        <f>IFERROR(INDEX('[2]Table 28'!F$14:F$19,MATCH($B190,'[2]Table 28'!$B$14:$B$19,0))*1000,0)</f>
        <v>87.414000000000001</v>
      </c>
      <c r="G190" s="5">
        <f>IFERROR(INDEX('[2]Table 28'!G$14:G$19,MATCH($B190,'[2]Table 28'!$B$14:$B$19,0))*1000,0)</f>
        <v>98.771000000000001</v>
      </c>
      <c r="H190" s="5">
        <f>IFERROR(INDEX('[2]Table 28'!H$14:H$19,MATCH($B190,'[2]Table 28'!$B$14:$B$19,0))*1000,0)</f>
        <v>33.109000000000002</v>
      </c>
      <c r="I190" s="5">
        <f>IFERROR(INDEX('[2]Table 28'!I$14:I$19,MATCH($B190,'[2]Table 28'!$B$14:$B$19,0))*1000,0)</f>
        <v>60.728999999999999</v>
      </c>
      <c r="J190" s="5">
        <f>IFERROR(INDEX('[2]Table 28'!J$14:J$19,MATCH($B190,'[2]Table 28'!$B$14:$B$19,0))*1000,0)</f>
        <v>93.769000000000005</v>
      </c>
      <c r="K190" s="5">
        <f>IFERROR(INDEX('[2]Table 28'!K$14:K$19,MATCH($B190,'[2]Table 28'!$B$14:$B$19,0))*1000,0)</f>
        <v>39.228999999999999</v>
      </c>
      <c r="L190" s="5">
        <f>IFERROR(INDEX('[2]Table 28'!L$14:L$19,MATCH($B190,'[2]Table 28'!$B$14:$B$19,0))*1000,0)</f>
        <v>54.794000000000004</v>
      </c>
      <c r="M190" s="5">
        <f>IFERROR(INDEX('[2]Table 28'!M$14:M$19,MATCH($B190,'[2]Table 28'!$B$14:$B$19,0))*1000,0)</f>
        <v>48.911000000000001</v>
      </c>
      <c r="N190" s="5">
        <f>IFERROR(INDEX('[2]Table 28'!N$14:N$19,MATCH($B190,'[2]Table 28'!$B$14:$B$19,0))*1000,0)</f>
        <v>56.124000000000002</v>
      </c>
      <c r="O190" s="5">
        <f>IFERROR(INDEX('[2]Table 28'!O$14:O$19,MATCH($B190,'[2]Table 28'!$B$14:$B$19,0))*1000,0)</f>
        <v>73.739999999999995</v>
      </c>
      <c r="P190" s="5">
        <f>IFERROR(INDEX('[2]Table 28'!P$14:P$19,MATCH($B190,'[2]Table 28'!$B$14:$B$19,0))*1000,0)</f>
        <v>71.576000000000008</v>
      </c>
      <c r="Q190" s="5">
        <f>IFERROR(INDEX('[2]Table 28'!Q$14:Q$19,MATCH($B190,'[2]Table 28'!$B$14:$B$19,0))*1000,0)</f>
        <v>105.48299999999999</v>
      </c>
      <c r="R190" s="5">
        <f>IFERROR(INDEX('[2]Table 28'!R$14:R$19,MATCH($B190,'[2]Table 28'!$B$14:$B$19,0))*1000,0)</f>
        <v>105.80499999999999</v>
      </c>
      <c r="S190" s="5">
        <f>IFERROR(INDEX('[2]Table 28'!S$14:S$19,MATCH($B190,'[2]Table 28'!$B$14:$B$19,0))*1000,0)</f>
        <v>128.81699999999998</v>
      </c>
      <c r="T190" s="5">
        <f>IFERROR(INDEX('[2]Table 28'!T$14:T$19,MATCH($B190,'[2]Table 28'!$B$14:$B$19,0))*1000,0)</f>
        <v>121.923</v>
      </c>
      <c r="U190" s="5">
        <f>IFERROR(INDEX('[2]Table 28'!U$14:U$19,MATCH($B190,'[2]Table 28'!$B$14:$B$19,0))*1000,0)</f>
        <v>105.24799999999999</v>
      </c>
      <c r="V190" s="5">
        <f>IFERROR(INDEX('[2]Table 28'!V$14:V$19,MATCH($B190,'[2]Table 28'!$B$14:$B$19,0))*1000,0)</f>
        <v>125.67200000000001</v>
      </c>
      <c r="W190" s="5">
        <f>IFERROR(INDEX('[2]Table 28'!W$14:W$19,MATCH($B190,'[2]Table 28'!$B$14:$B$19,0))*1000,0)</f>
        <v>131.52000000000001</v>
      </c>
      <c r="Z190" s="21" t="s">
        <v>26</v>
      </c>
    </row>
    <row r="191" spans="2:28" outlineLevel="1" x14ac:dyDescent="0.2">
      <c r="B191" s="4" t="s">
        <v>0</v>
      </c>
      <c r="C191" s="5">
        <f>IFERROR(INDEX('[2]Table 28'!C$14:C$19,MATCH($B191,'[2]Table 28'!$B$14:$B$19,0))*1000,0)</f>
        <v>0</v>
      </c>
      <c r="D191" s="5">
        <f>IFERROR(INDEX('[2]Table 28'!D$14:D$19,MATCH($B191,'[2]Table 28'!$B$14:$B$19,0))*1000,0)</f>
        <v>0</v>
      </c>
      <c r="E191" s="5">
        <f>IFERROR(INDEX('[2]Table 28'!E$14:E$19,MATCH($B191,'[2]Table 28'!$B$14:$B$19,0))*1000,0)</f>
        <v>0</v>
      </c>
      <c r="F191" s="5">
        <f>IFERROR(INDEX('[2]Table 28'!F$14:F$19,MATCH($B191,'[2]Table 28'!$B$14:$B$19,0))*1000,0)</f>
        <v>0</v>
      </c>
      <c r="G191" s="5">
        <f>IFERROR(INDEX('[2]Table 28'!G$14:G$19,MATCH($B191,'[2]Table 28'!$B$14:$B$19,0))*1000,0)</f>
        <v>0</v>
      </c>
      <c r="H191" s="5">
        <f>IFERROR(INDEX('[2]Table 28'!H$14:H$19,MATCH($B191,'[2]Table 28'!$B$14:$B$19,0))*1000,0)</f>
        <v>0</v>
      </c>
      <c r="I191" s="5">
        <f>IFERROR(INDEX('[2]Table 28'!I$14:I$19,MATCH($B191,'[2]Table 28'!$B$14:$B$19,0))*1000,0)</f>
        <v>0</v>
      </c>
      <c r="J191" s="5">
        <f>IFERROR(INDEX('[2]Table 28'!J$14:J$19,MATCH($B191,'[2]Table 28'!$B$14:$B$19,0))*1000,0)</f>
        <v>0</v>
      </c>
      <c r="K191" s="5">
        <f>IFERROR(INDEX('[2]Table 28'!K$14:K$19,MATCH($B191,'[2]Table 28'!$B$14:$B$19,0))*1000,0)</f>
        <v>0</v>
      </c>
      <c r="L191" s="5">
        <f>IFERROR(INDEX('[2]Table 28'!L$14:L$19,MATCH($B191,'[2]Table 28'!$B$14:$B$19,0))*1000,0)</f>
        <v>0</v>
      </c>
      <c r="M191" s="5">
        <f>IFERROR(INDEX('[2]Table 28'!M$14:M$19,MATCH($B191,'[2]Table 28'!$B$14:$B$19,0))*1000,0)</f>
        <v>1.7409999999999999</v>
      </c>
      <c r="N191" s="5">
        <f>IFERROR(INDEX('[2]Table 28'!N$14:N$19,MATCH($B191,'[2]Table 28'!$B$14:$B$19,0))*1000,0)</f>
        <v>2.387</v>
      </c>
      <c r="O191" s="5">
        <f>IFERROR(INDEX('[2]Table 28'!O$14:O$19,MATCH($B191,'[2]Table 28'!$B$14:$B$19,0))*1000,0)</f>
        <v>2.92</v>
      </c>
      <c r="P191" s="5">
        <f>IFERROR(INDEX('[2]Table 28'!P$14:P$19,MATCH($B191,'[2]Table 28'!$B$14:$B$19,0))*1000,0)</f>
        <v>2.556</v>
      </c>
      <c r="Q191" s="5">
        <f>IFERROR(INDEX('[2]Table 28'!Q$14:Q$19,MATCH($B191,'[2]Table 28'!$B$14:$B$19,0))*1000,0)</f>
        <v>3.859</v>
      </c>
      <c r="R191" s="5">
        <f>IFERROR(INDEX('[2]Table 28'!R$14:R$19,MATCH($B191,'[2]Table 28'!$B$14:$B$19,0))*1000,0)</f>
        <v>0</v>
      </c>
      <c r="S191" s="5">
        <f>IFERROR(INDEX('[2]Table 28'!S$14:S$19,MATCH($B191,'[2]Table 28'!$B$14:$B$19,0))*1000,0)</f>
        <v>0</v>
      </c>
      <c r="T191" s="5">
        <f>IFERROR(INDEX('[2]Table 28'!T$14:T$19,MATCH($B191,'[2]Table 28'!$B$14:$B$19,0))*1000,0)</f>
        <v>0</v>
      </c>
      <c r="U191" s="5">
        <f>IFERROR(INDEX('[2]Table 28'!U$14:U$19,MATCH($B191,'[2]Table 28'!$B$14:$B$19,0))*1000,0)</f>
        <v>0</v>
      </c>
      <c r="V191" s="5">
        <f>IFERROR(INDEX('[2]Table 28'!V$14:V$19,MATCH($B191,'[2]Table 28'!$B$14:$B$19,0))*1000,0)</f>
        <v>0</v>
      </c>
      <c r="W191" s="5">
        <f>IFERROR(INDEX('[2]Table 28'!W$14:W$19,MATCH($B191,'[2]Table 28'!$B$14:$B$19,0))*1000,0)</f>
        <v>0</v>
      </c>
      <c r="Z191" s="21" t="s">
        <v>26</v>
      </c>
    </row>
    <row r="192" spans="2:28" outlineLevel="1" x14ac:dyDescent="0.2">
      <c r="B192" s="4" t="s">
        <v>22</v>
      </c>
      <c r="C192" s="5">
        <f>IFERROR(INDEX('[2]Table 28'!C$14:C$19,MATCH($B192,'[2]Table 28'!$B$14:$B$19,0))*1000,0)</f>
        <v>0</v>
      </c>
      <c r="D192" s="5">
        <f>IFERROR(INDEX('[2]Table 28'!D$14:D$19,MATCH($B192,'[2]Table 28'!$B$14:$B$19,0))*1000,0)</f>
        <v>0</v>
      </c>
      <c r="E192" s="5">
        <f>IFERROR(INDEX('[2]Table 28'!E$14:E$19,MATCH($B192,'[2]Table 28'!$B$14:$B$19,0))*1000,0)</f>
        <v>0</v>
      </c>
      <c r="F192" s="5">
        <f>IFERROR(INDEX('[2]Table 28'!F$14:F$19,MATCH($B192,'[2]Table 28'!$B$14:$B$19,0))*1000,0)</f>
        <v>0</v>
      </c>
      <c r="G192" s="5">
        <f>IFERROR(INDEX('[2]Table 28'!G$14:G$19,MATCH($B192,'[2]Table 28'!$B$14:$B$19,0))*1000,0)</f>
        <v>0</v>
      </c>
      <c r="H192" s="5">
        <f>IFERROR(INDEX('[2]Table 28'!H$14:H$19,MATCH($B192,'[2]Table 28'!$B$14:$B$19,0))*1000,0)</f>
        <v>0</v>
      </c>
      <c r="I192" s="5">
        <f>IFERROR(INDEX('[2]Table 28'!I$14:I$19,MATCH($B192,'[2]Table 28'!$B$14:$B$19,0))*1000,0)</f>
        <v>0</v>
      </c>
      <c r="J192" s="5">
        <f>IFERROR(INDEX('[2]Table 28'!J$14:J$19,MATCH($B192,'[2]Table 28'!$B$14:$B$19,0))*1000,0)</f>
        <v>0</v>
      </c>
      <c r="K192" s="5">
        <f>IFERROR(INDEX('[2]Table 28'!K$14:K$19,MATCH($B192,'[2]Table 28'!$B$14:$B$19,0))*1000,0)</f>
        <v>0</v>
      </c>
      <c r="L192" s="5">
        <f>IFERROR(INDEX('[2]Table 28'!L$14:L$19,MATCH($B192,'[2]Table 28'!$B$14:$B$19,0))*1000,0)</f>
        <v>0</v>
      </c>
      <c r="M192" s="5">
        <f>IFERROR(INDEX('[2]Table 28'!M$14:M$19,MATCH($B192,'[2]Table 28'!$B$14:$B$19,0))*1000,0)</f>
        <v>0</v>
      </c>
      <c r="N192" s="5">
        <f>IFERROR(INDEX('[2]Table 28'!N$14:N$19,MATCH($B192,'[2]Table 28'!$B$14:$B$19,0))*1000,0)</f>
        <v>0</v>
      </c>
      <c r="O192" s="5">
        <f>IFERROR(INDEX('[2]Table 28'!O$14:O$19,MATCH($B192,'[2]Table 28'!$B$14:$B$19,0))*1000,0)</f>
        <v>0</v>
      </c>
      <c r="P192" s="5">
        <f>IFERROR(INDEX('[2]Table 28'!P$14:P$19,MATCH($B192,'[2]Table 28'!$B$14:$B$19,0))*1000,0)</f>
        <v>0</v>
      </c>
      <c r="Q192" s="5">
        <f>IFERROR(INDEX('[2]Table 28'!Q$14:Q$19,MATCH($B192,'[2]Table 28'!$B$14:$B$19,0))*1000,0)</f>
        <v>0</v>
      </c>
      <c r="R192" s="5">
        <f>IFERROR(INDEX('[2]Table 28'!R$14:R$19,MATCH($B192,'[2]Table 28'!$B$14:$B$19,0))*1000,0)</f>
        <v>0</v>
      </c>
      <c r="S192" s="5">
        <f>IFERROR(INDEX('[2]Table 28'!S$14:S$19,MATCH($B192,'[2]Table 28'!$B$14:$B$19,0))*1000,0)</f>
        <v>0</v>
      </c>
      <c r="T192" s="5">
        <f>IFERROR(INDEX('[2]Table 28'!T$14:T$19,MATCH($B192,'[2]Table 28'!$B$14:$B$19,0))*1000,0)</f>
        <v>0</v>
      </c>
      <c r="U192" s="5">
        <f>IFERROR(INDEX('[2]Table 28'!U$14:U$19,MATCH($B192,'[2]Table 28'!$B$14:$B$19,0))*1000,0)</f>
        <v>0</v>
      </c>
      <c r="V192" s="5">
        <f>IFERROR(INDEX('[2]Table 28'!V$14:V$19,MATCH($B192,'[2]Table 28'!$B$14:$B$19,0))*1000,0)</f>
        <v>0</v>
      </c>
      <c r="W192" s="5">
        <f>IFERROR(INDEX('[2]Table 28'!W$14:W$19,MATCH($B192,'[2]Table 28'!$B$14:$B$19,0))*1000,0)</f>
        <v>0</v>
      </c>
      <c r="Z192" s="21" t="s">
        <v>26</v>
      </c>
    </row>
    <row r="193" spans="1:28" outlineLevel="1" x14ac:dyDescent="0.2">
      <c r="B193" s="4" t="s">
        <v>23</v>
      </c>
      <c r="C193" s="5">
        <f>IFERROR(INDEX('[2]Table 28'!C$14:C$19,MATCH($B193,'[2]Table 28'!$B$14:$B$19,0))*1000,0)</f>
        <v>60.033000000000001</v>
      </c>
      <c r="D193" s="5">
        <f>IFERROR(INDEX('[2]Table 28'!D$14:D$19,MATCH($B193,'[2]Table 28'!$B$14:$B$19,0))*1000,0)</f>
        <v>34.317</v>
      </c>
      <c r="E193" s="5">
        <f>IFERROR(INDEX('[2]Table 28'!E$14:E$19,MATCH($B193,'[2]Table 28'!$B$14:$B$19,0))*1000,0)</f>
        <v>15.395000000000001</v>
      </c>
      <c r="F193" s="5">
        <f>IFERROR(INDEX('[2]Table 28'!F$14:F$19,MATCH($B193,'[2]Table 28'!$B$14:$B$19,0))*1000,0)</f>
        <v>5.4749999999999996</v>
      </c>
      <c r="G193" s="5">
        <f>IFERROR(INDEX('[2]Table 28'!G$14:G$19,MATCH($B193,'[2]Table 28'!$B$14:$B$19,0))*1000,0)</f>
        <v>4.3259999999999996</v>
      </c>
      <c r="H193" s="5">
        <f>IFERROR(INDEX('[2]Table 28'!H$14:H$19,MATCH($B193,'[2]Table 28'!$B$14:$B$19,0))*1000,0)</f>
        <v>0</v>
      </c>
      <c r="I193" s="5">
        <f>IFERROR(INDEX('[2]Table 28'!I$14:I$19,MATCH($B193,'[2]Table 28'!$B$14:$B$19,0))*1000,0)</f>
        <v>0</v>
      </c>
      <c r="J193" s="5">
        <f>IFERROR(INDEX('[2]Table 28'!J$14:J$19,MATCH($B193,'[2]Table 28'!$B$14:$B$19,0))*1000,0)</f>
        <v>0</v>
      </c>
      <c r="K193" s="5">
        <f>IFERROR(INDEX('[2]Table 28'!K$14:K$19,MATCH($B193,'[2]Table 28'!$B$14:$B$19,0))*1000,0)</f>
        <v>0</v>
      </c>
      <c r="L193" s="5">
        <f>IFERROR(INDEX('[2]Table 28'!L$14:L$19,MATCH($B193,'[2]Table 28'!$B$14:$B$19,0))*1000,0)</f>
        <v>32.4</v>
      </c>
      <c r="M193" s="5">
        <f>IFERROR(INDEX('[2]Table 28'!M$14:M$19,MATCH($B193,'[2]Table 28'!$B$14:$B$19,0))*1000,0)</f>
        <v>13.802</v>
      </c>
      <c r="N193" s="5">
        <f>IFERROR(INDEX('[2]Table 28'!N$14:N$19,MATCH($B193,'[2]Table 28'!$B$14:$B$19,0))*1000,0)</f>
        <v>0</v>
      </c>
      <c r="O193" s="5">
        <f>IFERROR(INDEX('[2]Table 28'!O$14:O$19,MATCH($B193,'[2]Table 28'!$B$14:$B$19,0))*1000,0)</f>
        <v>10.977</v>
      </c>
      <c r="P193" s="5">
        <f>IFERROR(INDEX('[2]Table 28'!P$14:P$19,MATCH($B193,'[2]Table 28'!$B$14:$B$19,0))*1000,0)</f>
        <v>10.718999999999999</v>
      </c>
      <c r="Q193" s="5">
        <f>IFERROR(INDEX('[2]Table 28'!Q$14:Q$19,MATCH($B193,'[2]Table 28'!$B$14:$B$19,0))*1000,0)</f>
        <v>21.98</v>
      </c>
      <c r="R193" s="5">
        <f>IFERROR(INDEX('[2]Table 28'!R$14:R$19,MATCH($B193,'[2]Table 28'!$B$14:$B$19,0))*1000,0)</f>
        <v>104.295</v>
      </c>
      <c r="S193" s="5">
        <f>IFERROR(INDEX('[2]Table 28'!S$14:S$19,MATCH($B193,'[2]Table 28'!$B$14:$B$19,0))*1000,0)</f>
        <v>150.65100000000001</v>
      </c>
      <c r="T193" s="5">
        <f>IFERROR(INDEX('[2]Table 28'!T$14:T$19,MATCH($B193,'[2]Table 28'!$B$14:$B$19,0))*1000,0)</f>
        <v>234.66699999999997</v>
      </c>
      <c r="U193" s="5">
        <f>IFERROR(INDEX('[2]Table 28'!U$14:U$19,MATCH($B193,'[2]Table 28'!$B$14:$B$19,0))*1000,0)</f>
        <v>228.93800000000002</v>
      </c>
      <c r="V193" s="5">
        <f>IFERROR(INDEX('[2]Table 28'!V$14:V$19,MATCH($B193,'[2]Table 28'!$B$14:$B$19,0))*1000,0)</f>
        <v>264.459</v>
      </c>
      <c r="W193" s="5">
        <f>IFERROR(INDEX('[2]Table 28'!W$14:W$19,MATCH($B193,'[2]Table 28'!$B$14:$B$19,0))*1000,0)</f>
        <v>390.29199999999997</v>
      </c>
      <c r="Z193" s="21" t="s">
        <v>26</v>
      </c>
    </row>
    <row r="194" spans="1:28" outlineLevel="1" x14ac:dyDescent="0.2">
      <c r="B194" s="4" t="s">
        <v>17</v>
      </c>
      <c r="C194" s="5">
        <f>IFERROR(INDEX('[2]Table 28'!C$14:C$19,MATCH($B194,'[2]Table 28'!$B$14:$B$19,0))*1000,0)</f>
        <v>0</v>
      </c>
      <c r="D194" s="5">
        <f>IFERROR(INDEX('[2]Table 28'!D$14:D$19,MATCH($B194,'[2]Table 28'!$B$14:$B$19,0))*1000,0)</f>
        <v>0</v>
      </c>
      <c r="E194" s="5">
        <f>IFERROR(INDEX('[2]Table 28'!E$14:E$19,MATCH($B194,'[2]Table 28'!$B$14:$B$19,0))*1000,0)</f>
        <v>0</v>
      </c>
      <c r="F194" s="5">
        <f>IFERROR(INDEX('[2]Table 28'!F$14:F$19,MATCH($B194,'[2]Table 28'!$B$14:$B$19,0))*1000,0)</f>
        <v>0</v>
      </c>
      <c r="G194" s="5">
        <f>IFERROR(INDEX('[2]Table 28'!G$14:G$19,MATCH($B194,'[2]Table 28'!$B$14:$B$19,0))*1000,0)</f>
        <v>0</v>
      </c>
      <c r="H194" s="5">
        <f>IFERROR(INDEX('[2]Table 28'!H$14:H$19,MATCH($B194,'[2]Table 28'!$B$14:$B$19,0))*1000,0)</f>
        <v>0</v>
      </c>
      <c r="I194" s="5">
        <f>IFERROR(INDEX('[2]Table 28'!I$14:I$19,MATCH($B194,'[2]Table 28'!$B$14:$B$19,0))*1000,0)</f>
        <v>0</v>
      </c>
      <c r="J194" s="5">
        <f>IFERROR(INDEX('[2]Table 28'!J$14:J$19,MATCH($B194,'[2]Table 28'!$B$14:$B$19,0))*1000,0)</f>
        <v>0</v>
      </c>
      <c r="K194" s="5">
        <f>IFERROR(INDEX('[2]Table 28'!K$14:K$19,MATCH($B194,'[2]Table 28'!$B$14:$B$19,0))*1000,0)</f>
        <v>0</v>
      </c>
      <c r="L194" s="5">
        <f>IFERROR(INDEX('[2]Table 28'!L$14:L$19,MATCH($B194,'[2]Table 28'!$B$14:$B$19,0))*1000,0)</f>
        <v>0</v>
      </c>
      <c r="M194" s="5">
        <f>IFERROR(INDEX('[2]Table 28'!M$14:M$19,MATCH($B194,'[2]Table 28'!$B$14:$B$19,0))*1000,0)</f>
        <v>0</v>
      </c>
      <c r="N194" s="5">
        <f>IFERROR(INDEX('[2]Table 28'!N$14:N$19,MATCH($B194,'[2]Table 28'!$B$14:$B$19,0))*1000,0)</f>
        <v>0</v>
      </c>
      <c r="O194" s="5">
        <f>IFERROR(INDEX('[2]Table 28'!O$14:O$19,MATCH($B194,'[2]Table 28'!$B$14:$B$19,0))*1000,0)</f>
        <v>0</v>
      </c>
      <c r="P194" s="5">
        <f>IFERROR(INDEX('[2]Table 28'!P$14:P$19,MATCH($B194,'[2]Table 28'!$B$14:$B$19,0))*1000,0)</f>
        <v>0</v>
      </c>
      <c r="Q194" s="5">
        <f>IFERROR(INDEX('[2]Table 28'!Q$14:Q$19,MATCH($B194,'[2]Table 28'!$B$14:$B$19,0))*1000,0)</f>
        <v>0</v>
      </c>
      <c r="R194" s="5">
        <f>IFERROR(INDEX('[2]Table 28'!R$14:R$19,MATCH($B194,'[2]Table 28'!$B$14:$B$19,0))*1000,0)</f>
        <v>0</v>
      </c>
      <c r="S194" s="5">
        <f>IFERROR(INDEX('[2]Table 28'!S$14:S$19,MATCH($B194,'[2]Table 28'!$B$14:$B$19,0))*1000,0)</f>
        <v>0</v>
      </c>
      <c r="T194" s="5">
        <f>IFERROR(INDEX('[2]Table 28'!T$14:T$19,MATCH($B194,'[2]Table 28'!$B$14:$B$19,0))*1000,0)</f>
        <v>0</v>
      </c>
      <c r="U194" s="5">
        <f>IFERROR(INDEX('[2]Table 28'!U$14:U$19,MATCH($B194,'[2]Table 28'!$B$14:$B$19,0))*1000,0)</f>
        <v>0</v>
      </c>
      <c r="V194" s="5">
        <f>IFERROR(INDEX('[2]Table 28'!V$14:V$19,MATCH($B194,'[2]Table 28'!$B$14:$B$19,0))*1000,0)</f>
        <v>0</v>
      </c>
      <c r="W194" s="5">
        <f>IFERROR(INDEX('[2]Table 28'!W$14:W$19,MATCH($B194,'[2]Table 28'!$B$14:$B$19,0))*1000,0)</f>
        <v>0</v>
      </c>
      <c r="Z194" s="21" t="s">
        <v>26</v>
      </c>
    </row>
    <row r="195" spans="1:28" outlineLevel="1" x14ac:dyDescent="0.2">
      <c r="B195" s="4" t="s">
        <v>1</v>
      </c>
      <c r="C195" s="5">
        <f>IFERROR(INDEX('[2]Table 28'!C$14:C$19,MATCH($B195,'[2]Table 28'!$B$14:$B$19,0))*1000,0)</f>
        <v>0</v>
      </c>
      <c r="D195" s="5">
        <f>IFERROR(INDEX('[2]Table 28'!D$14:D$19,MATCH($B195,'[2]Table 28'!$B$14:$B$19,0))*1000,0)</f>
        <v>0</v>
      </c>
      <c r="E195" s="5">
        <f>IFERROR(INDEX('[2]Table 28'!E$14:E$19,MATCH($B195,'[2]Table 28'!$B$14:$B$19,0))*1000,0)</f>
        <v>0</v>
      </c>
      <c r="F195" s="5">
        <f>IFERROR(INDEX('[2]Table 28'!F$14:F$19,MATCH($B195,'[2]Table 28'!$B$14:$B$19,0))*1000,0)</f>
        <v>0</v>
      </c>
      <c r="G195" s="5">
        <f>IFERROR(INDEX('[2]Table 28'!G$14:G$19,MATCH($B195,'[2]Table 28'!$B$14:$B$19,0))*1000,0)</f>
        <v>0</v>
      </c>
      <c r="H195" s="5">
        <f>IFERROR(INDEX('[2]Table 28'!H$14:H$19,MATCH($B195,'[2]Table 28'!$B$14:$B$19,0))*1000,0)</f>
        <v>0</v>
      </c>
      <c r="I195" s="5">
        <f>IFERROR(INDEX('[2]Table 28'!I$14:I$19,MATCH($B195,'[2]Table 28'!$B$14:$B$19,0))*1000,0)</f>
        <v>0</v>
      </c>
      <c r="J195" s="5">
        <f>IFERROR(INDEX('[2]Table 28'!J$14:J$19,MATCH($B195,'[2]Table 28'!$B$14:$B$19,0))*1000,0)</f>
        <v>0</v>
      </c>
      <c r="K195" s="5">
        <f>IFERROR(INDEX('[2]Table 28'!K$14:K$19,MATCH($B195,'[2]Table 28'!$B$14:$B$19,0))*1000,0)</f>
        <v>0</v>
      </c>
      <c r="L195" s="5">
        <f>IFERROR(INDEX('[2]Table 28'!L$14:L$19,MATCH($B195,'[2]Table 28'!$B$14:$B$19,0))*1000,0)</f>
        <v>0</v>
      </c>
      <c r="M195" s="5">
        <f>IFERROR(INDEX('[2]Table 28'!M$14:M$19,MATCH($B195,'[2]Table 28'!$B$14:$B$19,0))*1000,0)</f>
        <v>0</v>
      </c>
      <c r="N195" s="5">
        <f>IFERROR(INDEX('[2]Table 28'!N$14:N$19,MATCH($B195,'[2]Table 28'!$B$14:$B$19,0))*1000,0)</f>
        <v>0</v>
      </c>
      <c r="O195" s="5">
        <f>IFERROR(INDEX('[2]Table 28'!O$14:O$19,MATCH($B195,'[2]Table 28'!$B$14:$B$19,0))*1000,0)</f>
        <v>0</v>
      </c>
      <c r="P195" s="5">
        <f>IFERROR(INDEX('[2]Table 28'!P$14:P$19,MATCH($B195,'[2]Table 28'!$B$14:$B$19,0))*1000,0)</f>
        <v>0</v>
      </c>
      <c r="Q195" s="5">
        <f>IFERROR(INDEX('[2]Table 28'!Q$14:Q$19,MATCH($B195,'[2]Table 28'!$B$14:$B$19,0))*1000,0)</f>
        <v>0</v>
      </c>
      <c r="R195" s="5">
        <f>IFERROR(INDEX('[2]Table 28'!R$14:R$19,MATCH($B195,'[2]Table 28'!$B$14:$B$19,0))*1000,0)</f>
        <v>0</v>
      </c>
      <c r="S195" s="5">
        <f>IFERROR(INDEX('[2]Table 28'!S$14:S$19,MATCH($B195,'[2]Table 28'!$B$14:$B$19,0))*1000,0)</f>
        <v>0</v>
      </c>
      <c r="T195" s="5">
        <f>IFERROR(INDEX('[2]Table 28'!T$14:T$19,MATCH($B195,'[2]Table 28'!$B$14:$B$19,0))*1000,0)</f>
        <v>0</v>
      </c>
      <c r="U195" s="5">
        <f>IFERROR(INDEX('[2]Table 28'!U$14:U$19,MATCH($B195,'[2]Table 28'!$B$14:$B$19,0))*1000,0)</f>
        <v>0</v>
      </c>
      <c r="V195" s="5">
        <f>IFERROR(INDEX('[2]Table 28'!V$14:V$19,MATCH($B195,'[2]Table 28'!$B$14:$B$19,0))*1000,0)</f>
        <v>0</v>
      </c>
      <c r="W195" s="5">
        <f>IFERROR(INDEX('[2]Table 28'!W$14:W$19,MATCH($B195,'[2]Table 28'!$B$14:$B$19,0))*1000,0)</f>
        <v>0</v>
      </c>
      <c r="Z195" s="21" t="s">
        <v>26</v>
      </c>
    </row>
    <row r="196" spans="1:28" outlineLevel="1" x14ac:dyDescent="0.2">
      <c r="B196" s="15" t="s">
        <v>9</v>
      </c>
      <c r="C196" s="19">
        <f t="shared" ref="C196:W196" si="87">SUM(C186:C195)</f>
        <v>2570.5719999999997</v>
      </c>
      <c r="D196" s="19">
        <f t="shared" si="87"/>
        <v>2604.172</v>
      </c>
      <c r="E196" s="19">
        <f t="shared" si="87"/>
        <v>2631.2829999999999</v>
      </c>
      <c r="F196" s="19">
        <f t="shared" si="87"/>
        <v>2804.3</v>
      </c>
      <c r="G196" s="19">
        <f t="shared" si="87"/>
        <v>2156.6540000000005</v>
      </c>
      <c r="H196" s="19">
        <f t="shared" si="87"/>
        <v>2191.7529999999997</v>
      </c>
      <c r="I196" s="19">
        <f t="shared" si="87"/>
        <v>2126.8159999999998</v>
      </c>
      <c r="J196" s="19">
        <f t="shared" si="87"/>
        <v>2359.0820000000003</v>
      </c>
      <c r="K196" s="19">
        <f t="shared" si="87"/>
        <v>2572.35</v>
      </c>
      <c r="L196" s="19">
        <f t="shared" si="87"/>
        <v>1950.6650000000002</v>
      </c>
      <c r="M196" s="19">
        <f t="shared" si="87"/>
        <v>1987.4269999999999</v>
      </c>
      <c r="N196" s="19">
        <f t="shared" si="87"/>
        <v>1877.2</v>
      </c>
      <c r="O196" s="19">
        <f t="shared" si="87"/>
        <v>1813.5320000000002</v>
      </c>
      <c r="P196" s="19">
        <f t="shared" si="87"/>
        <v>1749.4170000000001</v>
      </c>
      <c r="Q196" s="19">
        <f t="shared" si="87"/>
        <v>1650.097</v>
      </c>
      <c r="R196" s="19">
        <f t="shared" si="87"/>
        <v>1613.2690000000002</v>
      </c>
      <c r="S196" s="19">
        <f t="shared" si="87"/>
        <v>1863.203</v>
      </c>
      <c r="T196" s="19">
        <f t="shared" si="87"/>
        <v>1127.893</v>
      </c>
      <c r="U196" s="19">
        <f t="shared" si="87"/>
        <v>1580.8590000000002</v>
      </c>
      <c r="V196" s="19">
        <f t="shared" si="87"/>
        <v>1839.222</v>
      </c>
      <c r="W196" s="19">
        <f t="shared" si="87"/>
        <v>1637.3050000000001</v>
      </c>
    </row>
    <row r="197" spans="1:28" outlineLevel="1" x14ac:dyDescent="0.2">
      <c r="B197" s="26" t="s">
        <v>91</v>
      </c>
      <c r="C197" s="25">
        <f t="shared" ref="C197:W197" si="88">C196/C177/1000</f>
        <v>6.1469080305958832E-4</v>
      </c>
      <c r="D197" s="25">
        <f t="shared" si="88"/>
        <v>5.9221023635402177E-4</v>
      </c>
      <c r="E197" s="25">
        <f t="shared" si="88"/>
        <v>5.634222169224024E-4</v>
      </c>
      <c r="F197" s="25">
        <f t="shared" si="88"/>
        <v>5.5538940096011937E-4</v>
      </c>
      <c r="G197" s="25">
        <f t="shared" si="88"/>
        <v>5.2248896520263807E-4</v>
      </c>
      <c r="H197" s="25">
        <f t="shared" si="88"/>
        <v>4.9253691425802651E-4</v>
      </c>
      <c r="I197" s="25">
        <f t="shared" si="88"/>
        <v>4.2750317315400928E-4</v>
      </c>
      <c r="J197" s="25">
        <f t="shared" si="88"/>
        <v>5.1467057536022209E-4</v>
      </c>
      <c r="K197" s="25">
        <f t="shared" si="88"/>
        <v>5.327040327720192E-4</v>
      </c>
      <c r="L197" s="25">
        <f t="shared" si="88"/>
        <v>4.4734954198701033E-4</v>
      </c>
      <c r="M197" s="25">
        <f t="shared" si="88"/>
        <v>4.2731886794747603E-4</v>
      </c>
      <c r="N197" s="25">
        <f t="shared" si="88"/>
        <v>4.4372529681675538E-4</v>
      </c>
      <c r="O197" s="25">
        <f t="shared" si="88"/>
        <v>4.1536000783097494E-4</v>
      </c>
      <c r="P197" s="25">
        <f t="shared" si="88"/>
        <v>4.0606617425947822E-4</v>
      </c>
      <c r="Q197" s="25">
        <f t="shared" si="88"/>
        <v>4.2193602825209211E-4</v>
      </c>
      <c r="R197" s="25">
        <f t="shared" si="88"/>
        <v>4.309637880691513E-4</v>
      </c>
      <c r="S197" s="25">
        <f t="shared" si="88"/>
        <v>4.4743406142770653E-4</v>
      </c>
      <c r="T197" s="25">
        <f t="shared" si="88"/>
        <v>2.4178701654914956E-4</v>
      </c>
      <c r="U197" s="25">
        <f t="shared" si="88"/>
        <v>3.4778102226940585E-4</v>
      </c>
      <c r="V197" s="25">
        <f t="shared" si="88"/>
        <v>4.0590934255695229E-4</v>
      </c>
      <c r="W197" s="25">
        <f t="shared" si="88"/>
        <v>3.4224187345150293E-4</v>
      </c>
    </row>
    <row r="198" spans="1:28" outlineLevel="1" x14ac:dyDescent="0.2"/>
    <row r="199" spans="1:28" outlineLevel="1" x14ac:dyDescent="0.2">
      <c r="B199" s="4" t="s">
        <v>18</v>
      </c>
      <c r="C199" s="11">
        <f t="shared" ref="C199:W199" si="89">IFERROR(C186/C196,0)</f>
        <v>0</v>
      </c>
      <c r="D199" s="11">
        <f t="shared" si="89"/>
        <v>0</v>
      </c>
      <c r="E199" s="11">
        <f t="shared" si="89"/>
        <v>0</v>
      </c>
      <c r="F199" s="11">
        <f t="shared" si="89"/>
        <v>0</v>
      </c>
      <c r="G199" s="11">
        <f t="shared" si="89"/>
        <v>0</v>
      </c>
      <c r="H199" s="11">
        <f t="shared" si="89"/>
        <v>0</v>
      </c>
      <c r="I199" s="11">
        <f t="shared" si="89"/>
        <v>0</v>
      </c>
      <c r="J199" s="11">
        <f t="shared" si="89"/>
        <v>0</v>
      </c>
      <c r="K199" s="11">
        <f t="shared" si="89"/>
        <v>0</v>
      </c>
      <c r="L199" s="11">
        <f t="shared" si="89"/>
        <v>0</v>
      </c>
      <c r="M199" s="11">
        <f t="shared" si="89"/>
        <v>0</v>
      </c>
      <c r="N199" s="11">
        <f t="shared" si="89"/>
        <v>0</v>
      </c>
      <c r="O199" s="11">
        <f t="shared" si="89"/>
        <v>0</v>
      </c>
      <c r="P199" s="11">
        <f t="shared" si="89"/>
        <v>0</v>
      </c>
      <c r="Q199" s="11">
        <f t="shared" si="89"/>
        <v>0</v>
      </c>
      <c r="R199" s="11">
        <f t="shared" si="89"/>
        <v>0</v>
      </c>
      <c r="S199" s="11">
        <f t="shared" si="89"/>
        <v>0</v>
      </c>
      <c r="T199" s="11">
        <f t="shared" si="89"/>
        <v>0</v>
      </c>
      <c r="U199" s="11">
        <f t="shared" si="89"/>
        <v>0</v>
      </c>
      <c r="V199" s="11">
        <f t="shared" si="89"/>
        <v>0</v>
      </c>
      <c r="W199" s="11">
        <f t="shared" si="89"/>
        <v>0</v>
      </c>
    </row>
    <row r="200" spans="1:28" outlineLevel="1" x14ac:dyDescent="0.2">
      <c r="B200" s="4" t="s">
        <v>19</v>
      </c>
      <c r="C200" s="11">
        <f t="shared" ref="C200:W200" si="90">IFERROR(C187/C196,0)</f>
        <v>0</v>
      </c>
      <c r="D200" s="11">
        <f t="shared" si="90"/>
        <v>0</v>
      </c>
      <c r="E200" s="11">
        <f t="shared" si="90"/>
        <v>0</v>
      </c>
      <c r="F200" s="11">
        <f t="shared" si="90"/>
        <v>0</v>
      </c>
      <c r="G200" s="11">
        <f t="shared" si="90"/>
        <v>0</v>
      </c>
      <c r="H200" s="11">
        <f t="shared" si="90"/>
        <v>0</v>
      </c>
      <c r="I200" s="11">
        <f t="shared" si="90"/>
        <v>0</v>
      </c>
      <c r="J200" s="11">
        <f t="shared" si="90"/>
        <v>0</v>
      </c>
      <c r="K200" s="11">
        <f t="shared" si="90"/>
        <v>0</v>
      </c>
      <c r="L200" s="11">
        <f t="shared" si="90"/>
        <v>0</v>
      </c>
      <c r="M200" s="11">
        <f t="shared" si="90"/>
        <v>0</v>
      </c>
      <c r="N200" s="11">
        <f t="shared" si="90"/>
        <v>0</v>
      </c>
      <c r="O200" s="11">
        <f t="shared" si="90"/>
        <v>0</v>
      </c>
      <c r="P200" s="11">
        <f t="shared" si="90"/>
        <v>0</v>
      </c>
      <c r="Q200" s="11">
        <f t="shared" si="90"/>
        <v>0</v>
      </c>
      <c r="R200" s="11">
        <f t="shared" si="90"/>
        <v>0</v>
      </c>
      <c r="S200" s="11">
        <f t="shared" si="90"/>
        <v>0</v>
      </c>
      <c r="T200" s="11">
        <f t="shared" si="90"/>
        <v>0</v>
      </c>
      <c r="U200" s="11">
        <f t="shared" si="90"/>
        <v>0</v>
      </c>
      <c r="V200" s="11">
        <f t="shared" si="90"/>
        <v>0</v>
      </c>
      <c r="W200" s="11">
        <f t="shared" si="90"/>
        <v>0</v>
      </c>
    </row>
    <row r="201" spans="1:28" outlineLevel="1" x14ac:dyDescent="0.2">
      <c r="B201" s="4" t="s">
        <v>16</v>
      </c>
      <c r="C201" s="11">
        <f t="shared" ref="C201:W201" si="91">IFERROR(C188/C196,0)</f>
        <v>0.88496023453145845</v>
      </c>
      <c r="D201" s="11">
        <f t="shared" si="91"/>
        <v>0.96343521088468809</v>
      </c>
      <c r="E201" s="11">
        <f t="shared" si="91"/>
        <v>0.97908434782575648</v>
      </c>
      <c r="F201" s="11">
        <f t="shared" si="91"/>
        <v>0.96687622579609878</v>
      </c>
      <c r="G201" s="11">
        <f t="shared" si="91"/>
        <v>0.95219585524613581</v>
      </c>
      <c r="H201" s="11">
        <f t="shared" si="91"/>
        <v>0.98489382699601646</v>
      </c>
      <c r="I201" s="11">
        <f t="shared" si="91"/>
        <v>0.97144604892947961</v>
      </c>
      <c r="J201" s="11">
        <f t="shared" si="91"/>
        <v>0.96025191154864464</v>
      </c>
      <c r="K201" s="11">
        <f t="shared" si="91"/>
        <v>0.98474974245339875</v>
      </c>
      <c r="L201" s="11">
        <f t="shared" si="91"/>
        <v>0.95530037192444617</v>
      </c>
      <c r="M201" s="11">
        <f t="shared" si="91"/>
        <v>0.96756912329358513</v>
      </c>
      <c r="N201" s="11">
        <f t="shared" si="91"/>
        <v>0.96883070530577453</v>
      </c>
      <c r="O201" s="11">
        <f t="shared" si="91"/>
        <v>0.95167606637213997</v>
      </c>
      <c r="P201" s="11">
        <f t="shared" si="91"/>
        <v>0.95149755604295594</v>
      </c>
      <c r="Q201" s="11">
        <f t="shared" si="91"/>
        <v>0.92041558768969345</v>
      </c>
      <c r="R201" s="11">
        <f t="shared" si="91"/>
        <v>0.86976753411861252</v>
      </c>
      <c r="S201" s="11">
        <f t="shared" si="91"/>
        <v>0.850006682041624</v>
      </c>
      <c r="T201" s="11">
        <f t="shared" si="91"/>
        <v>0.68384412351171608</v>
      </c>
      <c r="U201" s="11">
        <f t="shared" si="91"/>
        <v>0.78860480283187806</v>
      </c>
      <c r="V201" s="11">
        <f t="shared" si="91"/>
        <v>0.78788259383587189</v>
      </c>
      <c r="W201" s="11">
        <f t="shared" si="91"/>
        <v>0.68129823093437092</v>
      </c>
    </row>
    <row r="202" spans="1:28" outlineLevel="1" x14ac:dyDescent="0.2">
      <c r="B202" s="4" t="s">
        <v>21</v>
      </c>
      <c r="C202" s="11">
        <f t="shared" ref="C202:W202" si="92">IFERROR(C189/C196,0)</f>
        <v>0</v>
      </c>
      <c r="D202" s="11">
        <f t="shared" si="92"/>
        <v>0</v>
      </c>
      <c r="E202" s="11">
        <f t="shared" si="92"/>
        <v>0</v>
      </c>
      <c r="F202" s="11">
        <f t="shared" si="92"/>
        <v>0</v>
      </c>
      <c r="G202" s="11">
        <f t="shared" si="92"/>
        <v>0</v>
      </c>
      <c r="H202" s="11">
        <f t="shared" si="92"/>
        <v>0</v>
      </c>
      <c r="I202" s="11">
        <f t="shared" si="92"/>
        <v>0</v>
      </c>
      <c r="J202" s="11">
        <f t="shared" si="92"/>
        <v>0</v>
      </c>
      <c r="K202" s="11">
        <f t="shared" si="92"/>
        <v>0</v>
      </c>
      <c r="L202" s="11">
        <f t="shared" si="92"/>
        <v>0</v>
      </c>
      <c r="M202" s="11">
        <f t="shared" si="92"/>
        <v>0</v>
      </c>
      <c r="N202" s="11">
        <f t="shared" si="92"/>
        <v>0</v>
      </c>
      <c r="O202" s="11">
        <f t="shared" si="92"/>
        <v>0</v>
      </c>
      <c r="P202" s="11">
        <f t="shared" si="92"/>
        <v>0</v>
      </c>
      <c r="Q202" s="11">
        <f t="shared" si="92"/>
        <v>0</v>
      </c>
      <c r="R202" s="11">
        <f t="shared" si="92"/>
        <v>0</v>
      </c>
      <c r="S202" s="11">
        <f t="shared" si="92"/>
        <v>0</v>
      </c>
      <c r="T202" s="11">
        <f t="shared" si="92"/>
        <v>0</v>
      </c>
      <c r="U202" s="11">
        <f t="shared" si="92"/>
        <v>0</v>
      </c>
      <c r="V202" s="11">
        <f t="shared" si="92"/>
        <v>0</v>
      </c>
      <c r="W202" s="11">
        <f t="shared" si="92"/>
        <v>0</v>
      </c>
    </row>
    <row r="203" spans="1:28" outlineLevel="1" x14ac:dyDescent="0.2">
      <c r="B203" s="4" t="s">
        <v>20</v>
      </c>
      <c r="C203" s="11">
        <f t="shared" ref="C203:W203" si="93">IFERROR(C190/C196,0)</f>
        <v>9.1685819342932254E-2</v>
      </c>
      <c r="D203" s="11">
        <f t="shared" si="93"/>
        <v>2.3387088103243563E-2</v>
      </c>
      <c r="E203" s="11">
        <f t="shared" si="93"/>
        <v>1.5064894198001508E-2</v>
      </c>
      <c r="F203" s="11">
        <f t="shared" si="93"/>
        <v>3.1171415326462931E-2</v>
      </c>
      <c r="G203" s="11">
        <f t="shared" si="93"/>
        <v>4.5798259711571712E-2</v>
      </c>
      <c r="H203" s="11">
        <f t="shared" si="93"/>
        <v>1.5106173003983573E-2</v>
      </c>
      <c r="I203" s="11">
        <f t="shared" si="93"/>
        <v>2.8553951070520441E-2</v>
      </c>
      <c r="J203" s="11">
        <f t="shared" si="93"/>
        <v>3.9748088451355225E-2</v>
      </c>
      <c r="K203" s="11">
        <f t="shared" si="93"/>
        <v>1.5250257546601358E-2</v>
      </c>
      <c r="L203" s="11">
        <f t="shared" si="93"/>
        <v>2.8089907800673102E-2</v>
      </c>
      <c r="M203" s="11">
        <f t="shared" si="93"/>
        <v>2.4610212098356319E-2</v>
      </c>
      <c r="N203" s="11">
        <f t="shared" si="93"/>
        <v>2.9897720008523334E-2</v>
      </c>
      <c r="O203" s="11">
        <f t="shared" si="93"/>
        <v>4.0660986406636325E-2</v>
      </c>
      <c r="P203" s="11">
        <f t="shared" si="93"/>
        <v>4.0914201702624359E-2</v>
      </c>
      <c r="Q203" s="11">
        <f t="shared" si="93"/>
        <v>6.3925332874370411E-2</v>
      </c>
      <c r="R203" s="11">
        <f t="shared" si="93"/>
        <v>6.558422680904423E-2</v>
      </c>
      <c r="S203" s="11">
        <f t="shared" si="93"/>
        <v>6.9137394046703438E-2</v>
      </c>
      <c r="T203" s="11">
        <f t="shared" si="93"/>
        <v>0.10809801993628829</v>
      </c>
      <c r="U203" s="11">
        <f t="shared" si="93"/>
        <v>6.6576462543465276E-2</v>
      </c>
      <c r="V203" s="11">
        <f t="shared" si="93"/>
        <v>6.832889123770812E-2</v>
      </c>
      <c r="W203" s="11">
        <f t="shared" si="93"/>
        <v>8.0327122924562011E-2</v>
      </c>
    </row>
    <row r="204" spans="1:28" x14ac:dyDescent="0.2">
      <c r="B204" s="4" t="s">
        <v>0</v>
      </c>
      <c r="C204" s="11">
        <f t="shared" ref="C204:W204" si="94">IFERROR(C191/C196,0)</f>
        <v>0</v>
      </c>
      <c r="D204" s="11">
        <f t="shared" si="94"/>
        <v>0</v>
      </c>
      <c r="E204" s="11">
        <f t="shared" si="94"/>
        <v>0</v>
      </c>
      <c r="F204" s="11">
        <f t="shared" si="94"/>
        <v>0</v>
      </c>
      <c r="G204" s="11">
        <f t="shared" si="94"/>
        <v>0</v>
      </c>
      <c r="H204" s="11">
        <f t="shared" si="94"/>
        <v>0</v>
      </c>
      <c r="I204" s="11">
        <f t="shared" si="94"/>
        <v>0</v>
      </c>
      <c r="J204" s="11">
        <f t="shared" si="94"/>
        <v>0</v>
      </c>
      <c r="K204" s="11">
        <f t="shared" si="94"/>
        <v>0</v>
      </c>
      <c r="L204" s="11">
        <f t="shared" si="94"/>
        <v>0</v>
      </c>
      <c r="M204" s="11">
        <f t="shared" si="94"/>
        <v>8.760070181194076E-4</v>
      </c>
      <c r="N204" s="11">
        <f t="shared" si="94"/>
        <v>1.2715746857021096E-3</v>
      </c>
      <c r="O204" s="11">
        <f t="shared" si="94"/>
        <v>1.6101177150444545E-3</v>
      </c>
      <c r="P204" s="11">
        <f t="shared" si="94"/>
        <v>1.4610581696645223E-3</v>
      </c>
      <c r="Q204" s="11">
        <f t="shared" si="94"/>
        <v>2.3386503944919602E-3</v>
      </c>
      <c r="R204" s="11">
        <f t="shared" si="94"/>
        <v>0</v>
      </c>
      <c r="S204" s="11">
        <f t="shared" si="94"/>
        <v>0</v>
      </c>
      <c r="T204" s="11">
        <f t="shared" si="94"/>
        <v>0</v>
      </c>
      <c r="U204" s="11">
        <f t="shared" si="94"/>
        <v>0</v>
      </c>
      <c r="V204" s="11">
        <f t="shared" si="94"/>
        <v>0</v>
      </c>
      <c r="W204" s="11">
        <f t="shared" si="94"/>
        <v>0</v>
      </c>
    </row>
    <row r="205" spans="1:28" x14ac:dyDescent="0.2">
      <c r="B205" s="4" t="s">
        <v>22</v>
      </c>
      <c r="C205" s="11">
        <f t="shared" ref="C205:W205" si="95">IFERROR(C192/C196,0)</f>
        <v>0</v>
      </c>
      <c r="D205" s="11">
        <f t="shared" si="95"/>
        <v>0</v>
      </c>
      <c r="E205" s="11">
        <f t="shared" si="95"/>
        <v>0</v>
      </c>
      <c r="F205" s="11">
        <f t="shared" si="95"/>
        <v>0</v>
      </c>
      <c r="G205" s="11">
        <f t="shared" si="95"/>
        <v>0</v>
      </c>
      <c r="H205" s="11">
        <f t="shared" si="95"/>
        <v>0</v>
      </c>
      <c r="I205" s="11">
        <f t="shared" si="95"/>
        <v>0</v>
      </c>
      <c r="J205" s="11">
        <f t="shared" si="95"/>
        <v>0</v>
      </c>
      <c r="K205" s="11">
        <f t="shared" si="95"/>
        <v>0</v>
      </c>
      <c r="L205" s="11">
        <f t="shared" si="95"/>
        <v>0</v>
      </c>
      <c r="M205" s="11">
        <f t="shared" si="95"/>
        <v>0</v>
      </c>
      <c r="N205" s="11">
        <f t="shared" si="95"/>
        <v>0</v>
      </c>
      <c r="O205" s="11">
        <f t="shared" si="95"/>
        <v>0</v>
      </c>
      <c r="P205" s="11">
        <f t="shared" si="95"/>
        <v>0</v>
      </c>
      <c r="Q205" s="11">
        <f t="shared" si="95"/>
        <v>0</v>
      </c>
      <c r="R205" s="11">
        <f t="shared" si="95"/>
        <v>0</v>
      </c>
      <c r="S205" s="11">
        <f t="shared" si="95"/>
        <v>0</v>
      </c>
      <c r="T205" s="11">
        <f t="shared" si="95"/>
        <v>0</v>
      </c>
      <c r="U205" s="11">
        <f t="shared" si="95"/>
        <v>0</v>
      </c>
      <c r="V205" s="11">
        <f t="shared" si="95"/>
        <v>0</v>
      </c>
      <c r="W205" s="11">
        <f t="shared" si="95"/>
        <v>0</v>
      </c>
    </row>
    <row r="206" spans="1:28" s="33" customFormat="1" x14ac:dyDescent="0.2">
      <c r="A206" s="1"/>
      <c r="B206" s="4" t="s">
        <v>23</v>
      </c>
      <c r="C206" s="11">
        <f t="shared" ref="C206:W206" si="96">IFERROR(C193/C196,0)</f>
        <v>2.3353946125609402E-2</v>
      </c>
      <c r="D206" s="11">
        <f t="shared" si="96"/>
        <v>1.3177701012068327E-2</v>
      </c>
      <c r="E206" s="11">
        <f t="shared" si="96"/>
        <v>5.8507579762420089E-3</v>
      </c>
      <c r="F206" s="11">
        <f t="shared" si="96"/>
        <v>1.9523588774382197E-3</v>
      </c>
      <c r="G206" s="11">
        <f t="shared" si="96"/>
        <v>2.0058850422923651E-3</v>
      </c>
      <c r="H206" s="11">
        <f t="shared" si="96"/>
        <v>0</v>
      </c>
      <c r="I206" s="11">
        <f t="shared" si="96"/>
        <v>0</v>
      </c>
      <c r="J206" s="11">
        <f t="shared" si="96"/>
        <v>0</v>
      </c>
      <c r="K206" s="11">
        <f t="shared" si="96"/>
        <v>0</v>
      </c>
      <c r="L206" s="11">
        <f t="shared" si="96"/>
        <v>1.6609720274880616E-2</v>
      </c>
      <c r="M206" s="11">
        <f t="shared" si="96"/>
        <v>6.944657589939153E-3</v>
      </c>
      <c r="N206" s="11">
        <f t="shared" si="96"/>
        <v>0</v>
      </c>
      <c r="O206" s="11">
        <f t="shared" si="96"/>
        <v>6.0528295061791021E-3</v>
      </c>
      <c r="P206" s="11">
        <f t="shared" si="96"/>
        <v>6.1271840847550918E-3</v>
      </c>
      <c r="Q206" s="11">
        <f t="shared" si="96"/>
        <v>1.332042904144423E-2</v>
      </c>
      <c r="R206" s="11">
        <f t="shared" si="96"/>
        <v>6.4648239072343169E-2</v>
      </c>
      <c r="S206" s="11">
        <f t="shared" si="96"/>
        <v>8.0855923911672539E-2</v>
      </c>
      <c r="T206" s="11">
        <f t="shared" si="96"/>
        <v>0.2080578565519956</v>
      </c>
      <c r="U206" s="11">
        <f t="shared" si="96"/>
        <v>0.14481873462465658</v>
      </c>
      <c r="V206" s="11">
        <f t="shared" si="96"/>
        <v>0.14378851492641997</v>
      </c>
      <c r="W206" s="11">
        <f t="shared" si="96"/>
        <v>0.23837464614106715</v>
      </c>
      <c r="X206" s="1"/>
      <c r="Y206" s="1"/>
      <c r="Z206"/>
      <c r="AA206" s="1"/>
      <c r="AB206" s="1"/>
    </row>
    <row r="207" spans="1:28" outlineLevel="1" x14ac:dyDescent="0.2">
      <c r="B207" s="4" t="s">
        <v>17</v>
      </c>
      <c r="C207" s="11">
        <f t="shared" ref="C207:W207" si="97">IFERROR(C194/C196,0)</f>
        <v>0</v>
      </c>
      <c r="D207" s="11">
        <f t="shared" si="97"/>
        <v>0</v>
      </c>
      <c r="E207" s="11">
        <f t="shared" si="97"/>
        <v>0</v>
      </c>
      <c r="F207" s="11">
        <f t="shared" si="97"/>
        <v>0</v>
      </c>
      <c r="G207" s="11">
        <f t="shared" si="97"/>
        <v>0</v>
      </c>
      <c r="H207" s="11">
        <f t="shared" si="97"/>
        <v>0</v>
      </c>
      <c r="I207" s="11">
        <f t="shared" si="97"/>
        <v>0</v>
      </c>
      <c r="J207" s="11">
        <f t="shared" si="97"/>
        <v>0</v>
      </c>
      <c r="K207" s="11">
        <f t="shared" si="97"/>
        <v>0</v>
      </c>
      <c r="L207" s="11">
        <f t="shared" si="97"/>
        <v>0</v>
      </c>
      <c r="M207" s="11">
        <f t="shared" si="97"/>
        <v>0</v>
      </c>
      <c r="N207" s="11">
        <f t="shared" si="97"/>
        <v>0</v>
      </c>
      <c r="O207" s="11">
        <f t="shared" si="97"/>
        <v>0</v>
      </c>
      <c r="P207" s="11">
        <f t="shared" si="97"/>
        <v>0</v>
      </c>
      <c r="Q207" s="11">
        <f t="shared" si="97"/>
        <v>0</v>
      </c>
      <c r="R207" s="11">
        <f t="shared" si="97"/>
        <v>0</v>
      </c>
      <c r="S207" s="11">
        <f t="shared" si="97"/>
        <v>0</v>
      </c>
      <c r="T207" s="11">
        <f t="shared" si="97"/>
        <v>0</v>
      </c>
      <c r="U207" s="11">
        <f t="shared" si="97"/>
        <v>0</v>
      </c>
      <c r="V207" s="11">
        <f t="shared" si="97"/>
        <v>0</v>
      </c>
      <c r="W207" s="11">
        <f t="shared" si="97"/>
        <v>0</v>
      </c>
    </row>
    <row r="208" spans="1:28" outlineLevel="1" x14ac:dyDescent="0.2">
      <c r="B208" s="4" t="s">
        <v>1</v>
      </c>
      <c r="C208" s="11">
        <f t="shared" ref="C208:W208" si="98">IFERROR(C195/C196,0)</f>
        <v>0</v>
      </c>
      <c r="D208" s="11">
        <f t="shared" si="98"/>
        <v>0</v>
      </c>
      <c r="E208" s="11">
        <f t="shared" si="98"/>
        <v>0</v>
      </c>
      <c r="F208" s="11">
        <f t="shared" si="98"/>
        <v>0</v>
      </c>
      <c r="G208" s="11">
        <f t="shared" si="98"/>
        <v>0</v>
      </c>
      <c r="H208" s="11">
        <f t="shared" si="98"/>
        <v>0</v>
      </c>
      <c r="I208" s="11">
        <f t="shared" si="98"/>
        <v>0</v>
      </c>
      <c r="J208" s="11">
        <f t="shared" si="98"/>
        <v>0</v>
      </c>
      <c r="K208" s="11">
        <f t="shared" si="98"/>
        <v>0</v>
      </c>
      <c r="L208" s="11">
        <f t="shared" si="98"/>
        <v>0</v>
      </c>
      <c r="M208" s="11">
        <f t="shared" si="98"/>
        <v>0</v>
      </c>
      <c r="N208" s="11">
        <f t="shared" si="98"/>
        <v>0</v>
      </c>
      <c r="O208" s="11">
        <f t="shared" si="98"/>
        <v>0</v>
      </c>
      <c r="P208" s="11">
        <f t="shared" si="98"/>
        <v>0</v>
      </c>
      <c r="Q208" s="11">
        <f t="shared" si="98"/>
        <v>0</v>
      </c>
      <c r="R208" s="11">
        <f t="shared" si="98"/>
        <v>0</v>
      </c>
      <c r="S208" s="11">
        <f t="shared" si="98"/>
        <v>0</v>
      </c>
      <c r="T208" s="11">
        <f t="shared" si="98"/>
        <v>0</v>
      </c>
      <c r="U208" s="11">
        <f t="shared" si="98"/>
        <v>0</v>
      </c>
      <c r="V208" s="11">
        <f t="shared" si="98"/>
        <v>0</v>
      </c>
      <c r="W208" s="11">
        <f t="shared" si="98"/>
        <v>0</v>
      </c>
    </row>
    <row r="209" spans="1:28" outlineLevel="1" x14ac:dyDescent="0.2"/>
    <row r="210" spans="1:28" outlineLevel="1" x14ac:dyDescent="0.2"/>
    <row r="211" spans="1:28" outlineLevel="1" x14ac:dyDescent="0.2">
      <c r="A211" s="32" t="s">
        <v>85</v>
      </c>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4"/>
      <c r="AA211" s="33"/>
      <c r="AB211" s="33"/>
    </row>
    <row r="212" spans="1:28" outlineLevel="1" x14ac:dyDescent="0.2">
      <c r="B212" s="20" t="s">
        <v>88</v>
      </c>
      <c r="C212" s="5">
        <f>'[2]Table 29'!C$32</f>
        <v>2595.153871</v>
      </c>
      <c r="D212" s="5">
        <f>'[2]Table 29'!D$32</f>
        <v>3186.791866</v>
      </c>
      <c r="E212" s="5">
        <f>'[2]Table 29'!E$32</f>
        <v>3527.6580709999998</v>
      </c>
      <c r="F212" s="5">
        <f>'[2]Table 29'!F$32</f>
        <v>3417.3168430000001</v>
      </c>
      <c r="G212" s="5">
        <f>'[2]Table 29'!G$32</f>
        <v>3273.7638080000002</v>
      </c>
      <c r="H212" s="5">
        <f>'[2]Table 29'!H$32</f>
        <v>3574.467756</v>
      </c>
      <c r="I212" s="5">
        <f>'[2]Table 29'!I$32</f>
        <v>3218.547724</v>
      </c>
      <c r="J212" s="5">
        <f>'[2]Table 29'!J$32</f>
        <v>3225.2597479999999</v>
      </c>
      <c r="K212" s="5">
        <f>'[2]Table 29'!K$32</f>
        <v>3394.8057659999999</v>
      </c>
      <c r="L212" s="5">
        <f>'[2]Table 29'!L$32</f>
        <v>3002.3355959999999</v>
      </c>
      <c r="M212" s="5">
        <f>'[2]Table 29'!M$32</f>
        <v>3230.9967449999999</v>
      </c>
      <c r="N212" s="5">
        <f>'[2]Table 29'!N$32</f>
        <v>3323.6023049999999</v>
      </c>
      <c r="O212" s="5">
        <f>'[2]Table 29'!O$32</f>
        <v>3490.1404950000001</v>
      </c>
      <c r="P212" s="5">
        <f>'[2]Table 29'!P$32</f>
        <v>3532.668197</v>
      </c>
      <c r="Q212" s="5">
        <f>'[2]Table 29'!Q$32</f>
        <v>3298.8784289999999</v>
      </c>
      <c r="R212" s="5">
        <f>'[2]Table 29'!R$32</f>
        <v>3248.3542269999998</v>
      </c>
      <c r="S212" s="5">
        <f>'[2]Table 29'!S$32</f>
        <v>2732.3514620000001</v>
      </c>
      <c r="T212" s="5">
        <f>'[2]Table 29'!T$32</f>
        <v>3406.8623729999999</v>
      </c>
      <c r="U212" s="5">
        <f>'[2]Table 29'!U$32</f>
        <v>3365.436213</v>
      </c>
      <c r="V212" s="5">
        <f>'[2]Table 29'!V$32</f>
        <v>3458.3267040000001</v>
      </c>
      <c r="W212" s="5">
        <f>'[2]Table 29'!W$32</f>
        <v>3481.9562230000001</v>
      </c>
      <c r="Z212" s="21" t="s">
        <v>26</v>
      </c>
      <c r="AB212"/>
    </row>
    <row r="213" spans="1:28" outlineLevel="1" x14ac:dyDescent="0.2">
      <c r="B213" s="7" t="s">
        <v>89</v>
      </c>
      <c r="C213" s="5"/>
      <c r="D213" s="5"/>
      <c r="E213" s="5"/>
      <c r="F213" s="5"/>
      <c r="G213" s="5"/>
      <c r="H213" s="5"/>
      <c r="I213" s="5"/>
      <c r="J213" s="5"/>
      <c r="K213" s="5"/>
      <c r="L213" s="5"/>
      <c r="M213" s="5"/>
      <c r="N213" s="5"/>
      <c r="O213" s="5"/>
      <c r="P213" s="5"/>
      <c r="Q213" s="5"/>
      <c r="R213" s="5"/>
      <c r="S213" s="5"/>
      <c r="T213" s="5"/>
      <c r="U213" s="5"/>
      <c r="V213" s="5"/>
      <c r="W213" s="5"/>
      <c r="Z213" s="21" t="s">
        <v>26</v>
      </c>
      <c r="AB213"/>
    </row>
    <row r="214" spans="1:28" outlineLevel="1" x14ac:dyDescent="0.2">
      <c r="B214" s="7" t="s">
        <v>25</v>
      </c>
      <c r="C214" s="5">
        <f>'[2]Table 31'!C$14</f>
        <v>2.6970000000000001</v>
      </c>
      <c r="D214" s="5">
        <f>'[2]Table 31'!D$14</f>
        <v>2.7280000000000002</v>
      </c>
      <c r="E214" s="5">
        <f>'[2]Table 31'!E$14</f>
        <v>2.7330000000000001</v>
      </c>
      <c r="F214" s="5">
        <f>'[2]Table 31'!F$14</f>
        <v>2.6349999999999998</v>
      </c>
      <c r="G214" s="5">
        <f>'[2]Table 31'!G$14</f>
        <v>2.7109999999999999</v>
      </c>
      <c r="H214" s="5">
        <f>'[2]Table 31'!H$14</f>
        <v>2.8140000000000001</v>
      </c>
      <c r="I214" s="5">
        <f>'[2]Table 31'!I$14</f>
        <v>2.6949999999999998</v>
      </c>
      <c r="J214" s="5">
        <f>'[2]Table 31'!J$14</f>
        <v>3.08</v>
      </c>
      <c r="K214" s="5">
        <f>'[2]Table 31'!K$14</f>
        <v>3.238</v>
      </c>
      <c r="L214" s="5">
        <f>'[2]Table 31'!L$14</f>
        <v>3.3039999999999998</v>
      </c>
      <c r="M214" s="5">
        <f>'[2]Table 31'!M$14</f>
        <v>3.3279999999999998</v>
      </c>
      <c r="N214" s="5">
        <f>'[2]Table 31'!N$14</f>
        <v>3.3780000000000001</v>
      </c>
      <c r="O214" s="5">
        <f>'[2]Table 31'!O$14</f>
        <v>3.4319999999999999</v>
      </c>
      <c r="P214" s="5">
        <f>'[2]Table 31'!P$14</f>
        <v>3.375</v>
      </c>
      <c r="Q214" s="5">
        <f>'[2]Table 31'!Q$14</f>
        <v>3.2629999999999999</v>
      </c>
      <c r="R214" s="5">
        <f>'[2]Table 31'!R$14</f>
        <v>3.605</v>
      </c>
      <c r="S214" s="5">
        <f>'[2]Table 31'!S$14</f>
        <v>3.3279999999999998</v>
      </c>
      <c r="T214" s="5">
        <f>'[2]Table 31'!T$14</f>
        <v>3.49</v>
      </c>
      <c r="U214" s="5">
        <f>'[2]Table 31'!U$14</f>
        <v>3.8180000000000001</v>
      </c>
      <c r="V214" s="5">
        <f>'[2]Table 31'!V$14</f>
        <v>3.7440000000000002</v>
      </c>
      <c r="W214" s="5">
        <f>'[2]Table 31'!W$14</f>
        <v>3.7210000000000001</v>
      </c>
      <c r="Z214" s="21" t="s">
        <v>26</v>
      </c>
      <c r="AB214"/>
    </row>
    <row r="215" spans="1:28" outlineLevel="1" x14ac:dyDescent="0.2">
      <c r="B215" s="7" t="s">
        <v>30</v>
      </c>
      <c r="C215" s="5">
        <f>'[2]Table 31'!C$24</f>
        <v>85990.817964999995</v>
      </c>
      <c r="D215" s="5">
        <f>'[2]Table 31'!D$24</f>
        <v>103470.22466599999</v>
      </c>
      <c r="E215" s="5">
        <f>'[2]Table 31'!E$24</f>
        <v>113324.321474</v>
      </c>
      <c r="F215" s="5">
        <f>'[2]Table 31'!F$24</f>
        <v>112969.89874</v>
      </c>
      <c r="G215" s="5">
        <f>'[2]Table 31'!G$24</f>
        <v>104281.979439</v>
      </c>
      <c r="H215" s="5">
        <f>'[2]Table 31'!H$24</f>
        <v>108753.801806</v>
      </c>
      <c r="I215" s="5">
        <f>'[2]Table 31'!I$24</f>
        <v>101380.841843</v>
      </c>
      <c r="J215" s="5">
        <f>'[2]Table 31'!J$24</f>
        <v>88144.971019999997</v>
      </c>
      <c r="K215" s="5">
        <f>'[2]Table 31'!K$24</f>
        <v>87514.752462000004</v>
      </c>
      <c r="L215" s="5">
        <f>'[2]Table 31'!L$24</f>
        <v>75223.279326999997</v>
      </c>
      <c r="M215" s="5">
        <f>'[2]Table 31'!M$24</f>
        <v>79708.734582000005</v>
      </c>
      <c r="N215" s="5">
        <f>'[2]Table 31'!N$24</f>
        <v>80056.670364000005</v>
      </c>
      <c r="O215" s="5">
        <f>'[2]Table 31'!O$24</f>
        <v>82077.538631000003</v>
      </c>
      <c r="P215" s="5">
        <f>'[2]Table 31'!P$24</f>
        <v>84480.750828999997</v>
      </c>
      <c r="Q215" s="5">
        <f>'[2]Table 31'!Q$24</f>
        <v>81597.702544</v>
      </c>
      <c r="R215" s="5">
        <f>'[2]Table 31'!R$24</f>
        <v>72725.515234000006</v>
      </c>
      <c r="S215" s="5">
        <f>'[2]Table 31'!S$24</f>
        <v>66264.654483000006</v>
      </c>
      <c r="T215" s="5">
        <f>'[2]Table 31'!T$24</f>
        <v>78787.597278000001</v>
      </c>
      <c r="U215" s="5">
        <f>'[2]Table 31'!U$24</f>
        <v>71143.320785999997</v>
      </c>
      <c r="V215" s="5">
        <f>'[2]Table 31'!V$24</f>
        <v>74551.926709000007</v>
      </c>
      <c r="W215" s="5">
        <f>'[2]Table 31'!W$24</f>
        <v>75525.277600999994</v>
      </c>
      <c r="Z215" s="21" t="s">
        <v>26</v>
      </c>
      <c r="AB215"/>
    </row>
    <row r="216" spans="1:28" outlineLevel="1" x14ac:dyDescent="0.2">
      <c r="B216" s="7" t="s">
        <v>31</v>
      </c>
      <c r="C216" s="5">
        <f t="shared" ref="C216:W216" si="99">C214*C215/1000</f>
        <v>231.91723605160499</v>
      </c>
      <c r="D216" s="5">
        <f t="shared" si="99"/>
        <v>282.26677288884804</v>
      </c>
      <c r="E216" s="5">
        <f t="shared" si="99"/>
        <v>309.715370588442</v>
      </c>
      <c r="F216" s="5">
        <f t="shared" si="99"/>
        <v>297.67568317989998</v>
      </c>
      <c r="G216" s="5">
        <f t="shared" si="99"/>
        <v>282.708446259129</v>
      </c>
      <c r="H216" s="5">
        <f t="shared" si="99"/>
        <v>306.03319828208402</v>
      </c>
      <c r="I216" s="5">
        <f t="shared" si="99"/>
        <v>273.22136876688501</v>
      </c>
      <c r="J216" s="5">
        <f t="shared" si="99"/>
        <v>271.4865107416</v>
      </c>
      <c r="K216" s="5">
        <f t="shared" si="99"/>
        <v>283.37276847195602</v>
      </c>
      <c r="L216" s="5">
        <f t="shared" si="99"/>
        <v>248.53771489640798</v>
      </c>
      <c r="M216" s="5">
        <f t="shared" si="99"/>
        <v>265.27066868889602</v>
      </c>
      <c r="N216" s="5">
        <f t="shared" si="99"/>
        <v>270.431432489592</v>
      </c>
      <c r="O216" s="5">
        <f t="shared" si="99"/>
        <v>281.69011258159202</v>
      </c>
      <c r="P216" s="5">
        <f t="shared" si="99"/>
        <v>285.12253404787498</v>
      </c>
      <c r="Q216" s="5">
        <f t="shared" si="99"/>
        <v>266.253303401072</v>
      </c>
      <c r="R216" s="5">
        <f t="shared" si="99"/>
        <v>262.17548241857003</v>
      </c>
      <c r="S216" s="5">
        <f t="shared" si="99"/>
        <v>220.528770119424</v>
      </c>
      <c r="T216" s="5">
        <f t="shared" si="99"/>
        <v>274.96871450022002</v>
      </c>
      <c r="U216" s="5">
        <f t="shared" si="99"/>
        <v>271.62519876094797</v>
      </c>
      <c r="V216" s="5">
        <f t="shared" si="99"/>
        <v>279.12241359849605</v>
      </c>
      <c r="W216" s="5">
        <f t="shared" si="99"/>
        <v>281.02955795332099</v>
      </c>
    </row>
    <row r="217" spans="1:28" outlineLevel="1" x14ac:dyDescent="0.2">
      <c r="B217" s="7" t="s">
        <v>140</v>
      </c>
      <c r="C217" s="14">
        <f t="shared" ref="C217:W217" si="100">C212/C216</f>
        <v>11.189999998199962</v>
      </c>
      <c r="D217" s="14">
        <f t="shared" si="100"/>
        <v>11.290000000300799</v>
      </c>
      <c r="E217" s="14">
        <f t="shared" si="100"/>
        <v>11.389999999992398</v>
      </c>
      <c r="F217" s="14">
        <f t="shared" si="100"/>
        <v>11.480000000318293</v>
      </c>
      <c r="G217" s="14">
        <f t="shared" si="100"/>
        <v>11.580000001129383</v>
      </c>
      <c r="H217" s="14">
        <f t="shared" si="100"/>
        <v>11.680000000213241</v>
      </c>
      <c r="I217" s="14">
        <f t="shared" si="100"/>
        <v>11.779999999729503</v>
      </c>
      <c r="J217" s="14">
        <f t="shared" si="100"/>
        <v>11.88000000143577</v>
      </c>
      <c r="K217" s="14">
        <f t="shared" si="100"/>
        <v>11.979999998962381</v>
      </c>
      <c r="L217" s="14">
        <f t="shared" si="100"/>
        <v>12.080000000206775</v>
      </c>
      <c r="M217" s="14">
        <f t="shared" si="100"/>
        <v>12.18000000139196</v>
      </c>
      <c r="N217" s="14">
        <f t="shared" si="100"/>
        <v>12.289999998901438</v>
      </c>
      <c r="O217" s="14">
        <f t="shared" si="100"/>
        <v>12.390000000404966</v>
      </c>
      <c r="P217" s="14">
        <f t="shared" si="100"/>
        <v>12.390000000514968</v>
      </c>
      <c r="Q217" s="14">
        <f t="shared" si="100"/>
        <v>12.389999999476881</v>
      </c>
      <c r="R217" s="14">
        <f t="shared" si="100"/>
        <v>12.38999999936652</v>
      </c>
      <c r="S217" s="14">
        <f t="shared" si="100"/>
        <v>12.39000000099913</v>
      </c>
      <c r="T217" s="14">
        <f t="shared" si="100"/>
        <v>12.390000001244774</v>
      </c>
      <c r="U217" s="14">
        <f t="shared" si="100"/>
        <v>12.390000001295368</v>
      </c>
      <c r="V217" s="14">
        <f t="shared" si="100"/>
        <v>12.3899999982611</v>
      </c>
      <c r="W217" s="14">
        <f t="shared" si="100"/>
        <v>12.389999999851806</v>
      </c>
    </row>
    <row r="218" spans="1:28" outlineLevel="1" x14ac:dyDescent="0.2">
      <c r="B218" s="7" t="s">
        <v>90</v>
      </c>
      <c r="C218" s="5">
        <f t="shared" ref="C218:W218" si="101">C215*C217</f>
        <v>962237.25287356321</v>
      </c>
      <c r="D218" s="5">
        <f t="shared" si="101"/>
        <v>1168178.8365102636</v>
      </c>
      <c r="E218" s="5">
        <f t="shared" si="101"/>
        <v>1290764.0215879984</v>
      </c>
      <c r="F218" s="5">
        <f t="shared" si="101"/>
        <v>1296894.4375711577</v>
      </c>
      <c r="G218" s="5">
        <f t="shared" si="101"/>
        <v>1207585.3220213943</v>
      </c>
      <c r="H218" s="5">
        <f t="shared" si="101"/>
        <v>1270244.4051172708</v>
      </c>
      <c r="I218" s="5">
        <f t="shared" si="101"/>
        <v>1194266.3168831167</v>
      </c>
      <c r="J218" s="5">
        <f t="shared" si="101"/>
        <v>1047162.2558441558</v>
      </c>
      <c r="K218" s="5">
        <f t="shared" si="101"/>
        <v>1048426.7344039531</v>
      </c>
      <c r="L218" s="5">
        <f t="shared" si="101"/>
        <v>908697.2142857142</v>
      </c>
      <c r="M218" s="5">
        <f t="shared" si="101"/>
        <v>970852.38731971139</v>
      </c>
      <c r="N218" s="5">
        <f t="shared" si="101"/>
        <v>983896.47868561279</v>
      </c>
      <c r="O218" s="5">
        <f t="shared" si="101"/>
        <v>1016940.7036713286</v>
      </c>
      <c r="P218" s="5">
        <f t="shared" si="101"/>
        <v>1046716.5028148149</v>
      </c>
      <c r="Q218" s="5">
        <f t="shared" si="101"/>
        <v>1010995.5344774748</v>
      </c>
      <c r="R218" s="5">
        <f t="shared" si="101"/>
        <v>901069.1337031899</v>
      </c>
      <c r="S218" s="5">
        <f t="shared" si="101"/>
        <v>821019.06911057711</v>
      </c>
      <c r="T218" s="5">
        <f t="shared" si="101"/>
        <v>976178.33037249278</v>
      </c>
      <c r="U218" s="5">
        <f t="shared" si="101"/>
        <v>881465.74463069672</v>
      </c>
      <c r="V218" s="5">
        <f t="shared" si="101"/>
        <v>923698.37179487175</v>
      </c>
      <c r="W218" s="5">
        <f t="shared" si="101"/>
        <v>935758.1894651975</v>
      </c>
    </row>
    <row r="219" spans="1:28" outlineLevel="1" x14ac:dyDescent="0.2"/>
    <row r="220" spans="1:28" outlineLevel="1" x14ac:dyDescent="0.2">
      <c r="B220" s="8" t="s">
        <v>14</v>
      </c>
      <c r="C220" s="13"/>
      <c r="H220" s="5"/>
    </row>
    <row r="221" spans="1:28" outlineLevel="1" x14ac:dyDescent="0.2">
      <c r="B221" s="4" t="s">
        <v>18</v>
      </c>
      <c r="C221" s="5">
        <f>IFERROR(INDEX('[2]Table 29'!C$14:C$19,MATCH($B221,'[2]Table 29'!$B$14:$B$19,0))*1000,0)</f>
        <v>0</v>
      </c>
      <c r="D221" s="5">
        <f>IFERROR(INDEX('[2]Table 29'!D$14:D$19,MATCH($B221,'[2]Table 29'!$B$14:$B$19,0))*1000,0)</f>
        <v>0</v>
      </c>
      <c r="E221" s="5">
        <f>IFERROR(INDEX('[2]Table 29'!E$14:E$19,MATCH($B221,'[2]Table 29'!$B$14:$B$19,0))*1000,0)</f>
        <v>0</v>
      </c>
      <c r="F221" s="5">
        <f>IFERROR(INDEX('[2]Table 29'!F$14:F$19,MATCH($B221,'[2]Table 29'!$B$14:$B$19,0))*1000,0)</f>
        <v>0</v>
      </c>
      <c r="G221" s="5">
        <f>IFERROR(INDEX('[2]Table 29'!G$14:G$19,MATCH($B221,'[2]Table 29'!$B$14:$B$19,0))*1000,0)</f>
        <v>0</v>
      </c>
      <c r="H221" s="5">
        <f>IFERROR(INDEX('[2]Table 29'!H$14:H$19,MATCH($B221,'[2]Table 29'!$B$14:$B$19,0))*1000,0)</f>
        <v>0</v>
      </c>
      <c r="I221" s="5">
        <f>IFERROR(INDEX('[2]Table 29'!I$14:I$19,MATCH($B221,'[2]Table 29'!$B$14:$B$19,0))*1000,0)</f>
        <v>0</v>
      </c>
      <c r="J221" s="5">
        <f>IFERROR(INDEX('[2]Table 29'!J$14:J$19,MATCH($B221,'[2]Table 29'!$B$14:$B$19,0))*1000,0)</f>
        <v>0</v>
      </c>
      <c r="K221" s="5">
        <f>IFERROR(INDEX('[2]Table 29'!K$14:K$19,MATCH($B221,'[2]Table 29'!$B$14:$B$19,0))*1000,0)</f>
        <v>0</v>
      </c>
      <c r="L221" s="5">
        <f>IFERROR(INDEX('[2]Table 29'!L$14:L$19,MATCH($B221,'[2]Table 29'!$B$14:$B$19,0))*1000,0)</f>
        <v>0</v>
      </c>
      <c r="M221" s="5">
        <f>IFERROR(INDEX('[2]Table 29'!M$14:M$19,MATCH($B221,'[2]Table 29'!$B$14:$B$19,0))*1000,0)</f>
        <v>0</v>
      </c>
      <c r="N221" s="5">
        <f>IFERROR(INDEX('[2]Table 29'!N$14:N$19,MATCH($B221,'[2]Table 29'!$B$14:$B$19,0))*1000,0)</f>
        <v>0</v>
      </c>
      <c r="O221" s="5">
        <f>IFERROR(INDEX('[2]Table 29'!O$14:O$19,MATCH($B221,'[2]Table 29'!$B$14:$B$19,0))*1000,0)</f>
        <v>0</v>
      </c>
      <c r="P221" s="5">
        <f>IFERROR(INDEX('[2]Table 29'!P$14:P$19,MATCH($B221,'[2]Table 29'!$B$14:$B$19,0))*1000,0)</f>
        <v>0</v>
      </c>
      <c r="Q221" s="5">
        <f>IFERROR(INDEX('[2]Table 29'!Q$14:Q$19,MATCH($B221,'[2]Table 29'!$B$14:$B$19,0))*1000,0)</f>
        <v>0</v>
      </c>
      <c r="R221" s="5">
        <f>IFERROR(INDEX('[2]Table 29'!R$14:R$19,MATCH($B221,'[2]Table 29'!$B$14:$B$19,0))*1000,0)</f>
        <v>0</v>
      </c>
      <c r="S221" s="5">
        <f>IFERROR(INDEX('[2]Table 29'!S$14:S$19,MATCH($B221,'[2]Table 29'!$B$14:$B$19,0))*1000,0)</f>
        <v>0</v>
      </c>
      <c r="T221" s="5">
        <f>IFERROR(INDEX('[2]Table 29'!T$14:T$19,MATCH($B221,'[2]Table 29'!$B$14:$B$19,0))*1000,0)</f>
        <v>0</v>
      </c>
      <c r="U221" s="5">
        <f>IFERROR(INDEX('[2]Table 29'!U$14:U$19,MATCH($B221,'[2]Table 29'!$B$14:$B$19,0))*1000,0)</f>
        <v>0</v>
      </c>
      <c r="V221" s="5">
        <f>IFERROR(INDEX('[2]Table 29'!V$14:V$19,MATCH($B221,'[2]Table 29'!$B$14:$B$19,0))*1000,0)</f>
        <v>0</v>
      </c>
      <c r="W221" s="5">
        <f>IFERROR(INDEX('[2]Table 29'!W$14:W$19,MATCH($B221,'[2]Table 29'!$B$14:$B$19,0))*1000,0)</f>
        <v>0</v>
      </c>
      <c r="Z221" s="21" t="s">
        <v>26</v>
      </c>
    </row>
    <row r="222" spans="1:28" outlineLevel="1" x14ac:dyDescent="0.2">
      <c r="B222" s="4" t="s">
        <v>19</v>
      </c>
      <c r="C222" s="5">
        <f>IFERROR(INDEX('[2]Table 29'!C$14:C$19,MATCH($B222,'[2]Table 29'!$B$14:$B$19,0))*1000,0)</f>
        <v>0</v>
      </c>
      <c r="D222" s="5">
        <f>IFERROR(INDEX('[2]Table 29'!D$14:D$19,MATCH($B222,'[2]Table 29'!$B$14:$B$19,0))*1000,0)</f>
        <v>0</v>
      </c>
      <c r="E222" s="5">
        <f>IFERROR(INDEX('[2]Table 29'!E$14:E$19,MATCH($B222,'[2]Table 29'!$B$14:$B$19,0))*1000,0)</f>
        <v>0</v>
      </c>
      <c r="F222" s="5">
        <f>IFERROR(INDEX('[2]Table 29'!F$14:F$19,MATCH($B222,'[2]Table 29'!$B$14:$B$19,0))*1000,0)</f>
        <v>0</v>
      </c>
      <c r="G222" s="5">
        <f>IFERROR(INDEX('[2]Table 29'!G$14:G$19,MATCH($B222,'[2]Table 29'!$B$14:$B$19,0))*1000,0)</f>
        <v>0</v>
      </c>
      <c r="H222" s="5">
        <f>IFERROR(INDEX('[2]Table 29'!H$14:H$19,MATCH($B222,'[2]Table 29'!$B$14:$B$19,0))*1000,0)</f>
        <v>0</v>
      </c>
      <c r="I222" s="5">
        <f>IFERROR(INDEX('[2]Table 29'!I$14:I$19,MATCH($B222,'[2]Table 29'!$B$14:$B$19,0))*1000,0)</f>
        <v>0</v>
      </c>
      <c r="J222" s="5">
        <f>IFERROR(INDEX('[2]Table 29'!J$14:J$19,MATCH($B222,'[2]Table 29'!$B$14:$B$19,0))*1000,0)</f>
        <v>0</v>
      </c>
      <c r="K222" s="5">
        <f>IFERROR(INDEX('[2]Table 29'!K$14:K$19,MATCH($B222,'[2]Table 29'!$B$14:$B$19,0))*1000,0)</f>
        <v>0</v>
      </c>
      <c r="L222" s="5">
        <f>IFERROR(INDEX('[2]Table 29'!L$14:L$19,MATCH($B222,'[2]Table 29'!$B$14:$B$19,0))*1000,0)</f>
        <v>0</v>
      </c>
      <c r="M222" s="5">
        <f>IFERROR(INDEX('[2]Table 29'!M$14:M$19,MATCH($B222,'[2]Table 29'!$B$14:$B$19,0))*1000,0)</f>
        <v>0</v>
      </c>
      <c r="N222" s="5">
        <f>IFERROR(INDEX('[2]Table 29'!N$14:N$19,MATCH($B222,'[2]Table 29'!$B$14:$B$19,0))*1000,0)</f>
        <v>0</v>
      </c>
      <c r="O222" s="5">
        <f>IFERROR(INDEX('[2]Table 29'!O$14:O$19,MATCH($B222,'[2]Table 29'!$B$14:$B$19,0))*1000,0)</f>
        <v>0</v>
      </c>
      <c r="P222" s="5">
        <f>IFERROR(INDEX('[2]Table 29'!P$14:P$19,MATCH($B222,'[2]Table 29'!$B$14:$B$19,0))*1000,0)</f>
        <v>0</v>
      </c>
      <c r="Q222" s="5">
        <f>IFERROR(INDEX('[2]Table 29'!Q$14:Q$19,MATCH($B222,'[2]Table 29'!$B$14:$B$19,0))*1000,0)</f>
        <v>0</v>
      </c>
      <c r="R222" s="5">
        <f>IFERROR(INDEX('[2]Table 29'!R$14:R$19,MATCH($B222,'[2]Table 29'!$B$14:$B$19,0))*1000,0)</f>
        <v>0</v>
      </c>
      <c r="S222" s="5">
        <f>IFERROR(INDEX('[2]Table 29'!S$14:S$19,MATCH($B222,'[2]Table 29'!$B$14:$B$19,0))*1000,0)</f>
        <v>0</v>
      </c>
      <c r="T222" s="5">
        <f>IFERROR(INDEX('[2]Table 29'!T$14:T$19,MATCH($B222,'[2]Table 29'!$B$14:$B$19,0))*1000,0)</f>
        <v>0</v>
      </c>
      <c r="U222" s="5">
        <f>IFERROR(INDEX('[2]Table 29'!U$14:U$19,MATCH($B222,'[2]Table 29'!$B$14:$B$19,0))*1000,0)</f>
        <v>0</v>
      </c>
      <c r="V222" s="5">
        <f>IFERROR(INDEX('[2]Table 29'!V$14:V$19,MATCH($B222,'[2]Table 29'!$B$14:$B$19,0))*1000,0)</f>
        <v>0</v>
      </c>
      <c r="W222" s="5">
        <f>IFERROR(INDEX('[2]Table 29'!W$14:W$19,MATCH($B222,'[2]Table 29'!$B$14:$B$19,0))*1000,0)</f>
        <v>0</v>
      </c>
      <c r="Z222" s="21" t="s">
        <v>26</v>
      </c>
    </row>
    <row r="223" spans="1:28" outlineLevel="1" x14ac:dyDescent="0.2">
      <c r="A223" s="5"/>
      <c r="B223" s="4" t="s">
        <v>16</v>
      </c>
      <c r="C223" s="5">
        <f>IFERROR(INDEX('[2]Table 29'!C$14:C$19,MATCH($B223,'[2]Table 29'!$B$14:$B$19,0))*1000,0)</f>
        <v>4357.8869999999997</v>
      </c>
      <c r="D223" s="5">
        <f>IFERROR(INDEX('[2]Table 29'!D$14:D$19,MATCH($B223,'[2]Table 29'!$B$14:$B$19,0))*1000,0)</f>
        <v>5037.3530000000001</v>
      </c>
      <c r="E223" s="5">
        <f>IFERROR(INDEX('[2]Table 29'!E$14:E$19,MATCH($B223,'[2]Table 29'!$B$14:$B$19,0))*1000,0)</f>
        <v>5548.0720000000001</v>
      </c>
      <c r="F223" s="5">
        <f>IFERROR(INDEX('[2]Table 29'!F$14:F$19,MATCH($B223,'[2]Table 29'!$B$14:$B$19,0))*1000,0)</f>
        <v>5332.9500000000007</v>
      </c>
      <c r="G223" s="5">
        <f>IFERROR(INDEX('[2]Table 29'!G$14:G$19,MATCH($B223,'[2]Table 29'!$B$14:$B$19,0))*1000,0)</f>
        <v>4831.4849999999997</v>
      </c>
      <c r="H223" s="5">
        <f>IFERROR(INDEX('[2]Table 29'!H$14:H$19,MATCH($B223,'[2]Table 29'!$B$14:$B$19,0))*1000,0)</f>
        <v>4628.8739999999998</v>
      </c>
      <c r="I223" s="5">
        <f>IFERROR(INDEX('[2]Table 29'!I$14:I$19,MATCH($B223,'[2]Table 29'!$B$14:$B$19,0))*1000,0)</f>
        <v>4159.4179999999997</v>
      </c>
      <c r="J223" s="5">
        <f>IFERROR(INDEX('[2]Table 29'!J$14:J$19,MATCH($B223,'[2]Table 29'!$B$14:$B$19,0))*1000,0)</f>
        <v>5323.7370000000001</v>
      </c>
      <c r="K223" s="5">
        <f>IFERROR(INDEX('[2]Table 29'!K$14:K$19,MATCH($B223,'[2]Table 29'!$B$14:$B$19,0))*1000,0)</f>
        <v>5404.0549999999994</v>
      </c>
      <c r="L223" s="5">
        <f>IFERROR(INDEX('[2]Table 29'!L$14:L$19,MATCH($B223,'[2]Table 29'!$B$14:$B$19,0))*1000,0)</f>
        <v>4296.8060000000005</v>
      </c>
      <c r="M223" s="5">
        <f>IFERROR(INDEX('[2]Table 29'!M$14:M$19,MATCH($B223,'[2]Table 29'!$B$14:$B$19,0))*1000,0)</f>
        <v>4480.5129999999999</v>
      </c>
      <c r="N223" s="5">
        <f>IFERROR(INDEX('[2]Table 29'!N$14:N$19,MATCH($B223,'[2]Table 29'!$B$14:$B$19,0))*1000,0)</f>
        <v>4270.9229999999998</v>
      </c>
      <c r="O223" s="5">
        <f>IFERROR(INDEX('[2]Table 29'!O$14:O$19,MATCH($B223,'[2]Table 29'!$B$14:$B$19,0))*1000,0)</f>
        <v>4212.74</v>
      </c>
      <c r="P223" s="5">
        <f>IFERROR(INDEX('[2]Table 29'!P$14:P$19,MATCH($B223,'[2]Table 29'!$B$14:$B$19,0))*1000,0)</f>
        <v>4939.2959999999994</v>
      </c>
      <c r="Q223" s="5">
        <f>IFERROR(INDEX('[2]Table 29'!Q$14:Q$19,MATCH($B223,'[2]Table 29'!$B$14:$B$19,0))*1000,0)</f>
        <v>4469.2210000000005</v>
      </c>
      <c r="R223" s="5">
        <f>IFERROR(INDEX('[2]Table 29'!R$14:R$19,MATCH($B223,'[2]Table 29'!$B$14:$B$19,0))*1000,0)</f>
        <v>4465.933</v>
      </c>
      <c r="S223" s="5">
        <f>IFERROR(INDEX('[2]Table 29'!S$14:S$19,MATCH($B223,'[2]Table 29'!$B$14:$B$19,0))*1000,0)</f>
        <v>4080.7890000000002</v>
      </c>
      <c r="T223" s="5">
        <f>IFERROR(INDEX('[2]Table 29'!T$14:T$19,MATCH($B223,'[2]Table 29'!$B$14:$B$19,0))*1000,0)</f>
        <v>4579.6499999999996</v>
      </c>
      <c r="U223" s="5">
        <f>IFERROR(INDEX('[2]Table 29'!U$14:U$19,MATCH($B223,'[2]Table 29'!$B$14:$B$19,0))*1000,0)</f>
        <v>4774.1629999999996</v>
      </c>
      <c r="V223" s="5">
        <f>IFERROR(INDEX('[2]Table 29'!V$14:V$19,MATCH($B223,'[2]Table 29'!$B$14:$B$19,0))*1000,0)</f>
        <v>4880.13</v>
      </c>
      <c r="W223" s="5">
        <f>IFERROR(INDEX('[2]Table 29'!W$14:W$19,MATCH($B223,'[2]Table 29'!$B$14:$B$19,0))*1000,0)</f>
        <v>3672.384</v>
      </c>
      <c r="Z223" s="21" t="s">
        <v>26</v>
      </c>
    </row>
    <row r="224" spans="1:28" outlineLevel="1" x14ac:dyDescent="0.2">
      <c r="B224" s="4" t="s">
        <v>21</v>
      </c>
      <c r="C224" s="5">
        <f>IFERROR(INDEX('[2]Table 29'!C$14:C$19,MATCH($B224,'[2]Table 29'!$B$14:$B$19,0))*1000,0)</f>
        <v>0</v>
      </c>
      <c r="D224" s="5">
        <f>IFERROR(INDEX('[2]Table 29'!D$14:D$19,MATCH($B224,'[2]Table 29'!$B$14:$B$19,0))*1000,0)</f>
        <v>0</v>
      </c>
      <c r="E224" s="5">
        <f>IFERROR(INDEX('[2]Table 29'!E$14:E$19,MATCH($B224,'[2]Table 29'!$B$14:$B$19,0))*1000,0)</f>
        <v>0</v>
      </c>
      <c r="F224" s="5">
        <f>IFERROR(INDEX('[2]Table 29'!F$14:F$19,MATCH($B224,'[2]Table 29'!$B$14:$B$19,0))*1000,0)</f>
        <v>0</v>
      </c>
      <c r="G224" s="5">
        <f>IFERROR(INDEX('[2]Table 29'!G$14:G$19,MATCH($B224,'[2]Table 29'!$B$14:$B$19,0))*1000,0)</f>
        <v>0</v>
      </c>
      <c r="H224" s="5">
        <f>IFERROR(INDEX('[2]Table 29'!H$14:H$19,MATCH($B224,'[2]Table 29'!$B$14:$B$19,0))*1000,0)</f>
        <v>0</v>
      </c>
      <c r="I224" s="5">
        <f>IFERROR(INDEX('[2]Table 29'!I$14:I$19,MATCH($B224,'[2]Table 29'!$B$14:$B$19,0))*1000,0)</f>
        <v>0</v>
      </c>
      <c r="J224" s="5">
        <f>IFERROR(INDEX('[2]Table 29'!J$14:J$19,MATCH($B224,'[2]Table 29'!$B$14:$B$19,0))*1000,0)</f>
        <v>0</v>
      </c>
      <c r="K224" s="5">
        <f>IFERROR(INDEX('[2]Table 29'!K$14:K$19,MATCH($B224,'[2]Table 29'!$B$14:$B$19,0))*1000,0)</f>
        <v>0</v>
      </c>
      <c r="L224" s="5">
        <f>IFERROR(INDEX('[2]Table 29'!L$14:L$19,MATCH($B224,'[2]Table 29'!$B$14:$B$19,0))*1000,0)</f>
        <v>0</v>
      </c>
      <c r="M224" s="5">
        <f>IFERROR(INDEX('[2]Table 29'!M$14:M$19,MATCH($B224,'[2]Table 29'!$B$14:$B$19,0))*1000,0)</f>
        <v>0</v>
      </c>
      <c r="N224" s="5">
        <f>IFERROR(INDEX('[2]Table 29'!N$14:N$19,MATCH($B224,'[2]Table 29'!$B$14:$B$19,0))*1000,0)</f>
        <v>0</v>
      </c>
      <c r="O224" s="5">
        <f>IFERROR(INDEX('[2]Table 29'!O$14:O$19,MATCH($B224,'[2]Table 29'!$B$14:$B$19,0))*1000,0)</f>
        <v>0</v>
      </c>
      <c r="P224" s="5">
        <f>IFERROR(INDEX('[2]Table 29'!P$14:P$19,MATCH($B224,'[2]Table 29'!$B$14:$B$19,0))*1000,0)</f>
        <v>0</v>
      </c>
      <c r="Q224" s="5">
        <f>IFERROR(INDEX('[2]Table 29'!Q$14:Q$19,MATCH($B224,'[2]Table 29'!$B$14:$B$19,0))*1000,0)</f>
        <v>0</v>
      </c>
      <c r="R224" s="5">
        <f>IFERROR(INDEX('[2]Table 29'!R$14:R$19,MATCH($B224,'[2]Table 29'!$B$14:$B$19,0))*1000,0)</f>
        <v>0</v>
      </c>
      <c r="S224" s="5">
        <f>IFERROR(INDEX('[2]Table 29'!S$14:S$19,MATCH($B224,'[2]Table 29'!$B$14:$B$19,0))*1000,0)</f>
        <v>0</v>
      </c>
      <c r="T224" s="5">
        <f>IFERROR(INDEX('[2]Table 29'!T$14:T$19,MATCH($B224,'[2]Table 29'!$B$14:$B$19,0))*1000,0)</f>
        <v>0</v>
      </c>
      <c r="U224" s="5">
        <f>IFERROR(INDEX('[2]Table 29'!U$14:U$19,MATCH($B224,'[2]Table 29'!$B$14:$B$19,0))*1000,0)</f>
        <v>0</v>
      </c>
      <c r="V224" s="5">
        <f>IFERROR(INDEX('[2]Table 29'!V$14:V$19,MATCH($B224,'[2]Table 29'!$B$14:$B$19,0))*1000,0)</f>
        <v>0</v>
      </c>
      <c r="W224" s="5">
        <f>IFERROR(INDEX('[2]Table 29'!W$14:W$19,MATCH($B224,'[2]Table 29'!$B$14:$B$19,0))*1000,0)</f>
        <v>0</v>
      </c>
      <c r="Z224" s="21" t="s">
        <v>26</v>
      </c>
    </row>
    <row r="225" spans="1:26" outlineLevel="1" x14ac:dyDescent="0.2">
      <c r="B225" s="4" t="s">
        <v>20</v>
      </c>
      <c r="C225" s="5">
        <f>IFERROR(INDEX('[2]Table 29'!C$14:C$19,MATCH($B225,'[2]Table 29'!$B$14:$B$19,0))*1000,0)</f>
        <v>5.9550000000000001</v>
      </c>
      <c r="D225" s="5">
        <f>IFERROR(INDEX('[2]Table 29'!D$14:D$19,MATCH($B225,'[2]Table 29'!$B$14:$B$19,0))*1000,0)</f>
        <v>10.717000000000001</v>
      </c>
      <c r="E225" s="5">
        <f>IFERROR(INDEX('[2]Table 29'!E$14:E$19,MATCH($B225,'[2]Table 29'!$B$14:$B$19,0))*1000,0)</f>
        <v>13.360999999999999</v>
      </c>
      <c r="F225" s="5">
        <f>IFERROR(INDEX('[2]Table 29'!F$14:F$19,MATCH($B225,'[2]Table 29'!$B$14:$B$19,0))*1000,0)</f>
        <v>14.456</v>
      </c>
      <c r="G225" s="5">
        <f>IFERROR(INDEX('[2]Table 29'!G$14:G$19,MATCH($B225,'[2]Table 29'!$B$14:$B$19,0))*1000,0)</f>
        <v>8.7040000000000006</v>
      </c>
      <c r="H225" s="5">
        <f>IFERROR(INDEX('[2]Table 29'!H$14:H$19,MATCH($B225,'[2]Table 29'!$B$14:$B$19,0))*1000,0)</f>
        <v>5.6880000000000006</v>
      </c>
      <c r="I225" s="5">
        <f>IFERROR(INDEX('[2]Table 29'!I$14:I$19,MATCH($B225,'[2]Table 29'!$B$14:$B$19,0))*1000,0)</f>
        <v>2.4550000000000001</v>
      </c>
      <c r="J225" s="5">
        <f>IFERROR(INDEX('[2]Table 29'!J$14:J$19,MATCH($B225,'[2]Table 29'!$B$14:$B$19,0))*1000,0)</f>
        <v>3.8780000000000001</v>
      </c>
      <c r="K225" s="5">
        <f>IFERROR(INDEX('[2]Table 29'!K$14:K$19,MATCH($B225,'[2]Table 29'!$B$14:$B$19,0))*1000,0)</f>
        <v>5.6260000000000003</v>
      </c>
      <c r="L225" s="5">
        <f>IFERROR(INDEX('[2]Table 29'!L$14:L$19,MATCH($B225,'[2]Table 29'!$B$14:$B$19,0))*1000,0)</f>
        <v>4.8369999999999997</v>
      </c>
      <c r="M225" s="5">
        <f>IFERROR(INDEX('[2]Table 29'!M$14:M$19,MATCH($B225,'[2]Table 29'!$B$14:$B$19,0))*1000,0)</f>
        <v>5.4630000000000001</v>
      </c>
      <c r="N225" s="5">
        <f>IFERROR(INDEX('[2]Table 29'!N$14:N$19,MATCH($B225,'[2]Table 29'!$B$14:$B$19,0))*1000,0)</f>
        <v>6.2779999999999996</v>
      </c>
      <c r="O225" s="5">
        <f>IFERROR(INDEX('[2]Table 29'!O$14:O$19,MATCH($B225,'[2]Table 29'!$B$14:$B$19,0))*1000,0)</f>
        <v>5.492</v>
      </c>
      <c r="P225" s="5">
        <f>IFERROR(INDEX('[2]Table 29'!P$14:P$19,MATCH($B225,'[2]Table 29'!$B$14:$B$19,0))*1000,0)</f>
        <v>17.768000000000001</v>
      </c>
      <c r="Q225" s="5">
        <f>IFERROR(INDEX('[2]Table 29'!Q$14:Q$19,MATCH($B225,'[2]Table 29'!$B$14:$B$19,0))*1000,0)</f>
        <v>21.606000000000002</v>
      </c>
      <c r="R225" s="5">
        <f>IFERROR(INDEX('[2]Table 29'!R$14:R$19,MATCH($B225,'[2]Table 29'!$B$14:$B$19,0))*1000,0)</f>
        <v>26.126000000000001</v>
      </c>
      <c r="S225" s="5">
        <f>IFERROR(INDEX('[2]Table 29'!S$14:S$19,MATCH($B225,'[2]Table 29'!$B$14:$B$19,0))*1000,0)</f>
        <v>34.295999999999999</v>
      </c>
      <c r="T225" s="5">
        <f>IFERROR(INDEX('[2]Table 29'!T$14:T$19,MATCH($B225,'[2]Table 29'!$B$14:$B$19,0))*1000,0)</f>
        <v>56.71</v>
      </c>
      <c r="U225" s="5">
        <f>IFERROR(INDEX('[2]Table 29'!U$14:U$19,MATCH($B225,'[2]Table 29'!$B$14:$B$19,0))*1000,0)</f>
        <v>73.52</v>
      </c>
      <c r="V225" s="5">
        <f>IFERROR(INDEX('[2]Table 29'!V$14:V$19,MATCH($B225,'[2]Table 29'!$B$14:$B$19,0))*1000,0)</f>
        <v>73.176000000000002</v>
      </c>
      <c r="W225" s="5">
        <f>IFERROR(INDEX('[2]Table 29'!W$14:W$19,MATCH($B225,'[2]Table 29'!$B$14:$B$19,0))*1000,0)</f>
        <v>78.048999999999992</v>
      </c>
      <c r="Z225" s="21" t="s">
        <v>26</v>
      </c>
    </row>
    <row r="226" spans="1:26" outlineLevel="1" x14ac:dyDescent="0.2">
      <c r="A226" s="5"/>
      <c r="B226" s="4" t="s">
        <v>0</v>
      </c>
      <c r="C226" s="5">
        <f>IFERROR(INDEX('[2]Table 29'!C$14:C$19,MATCH($B226,'[2]Table 29'!$B$14:$B$19,0))*1000,0)</f>
        <v>0</v>
      </c>
      <c r="D226" s="5">
        <f>IFERROR(INDEX('[2]Table 29'!D$14:D$19,MATCH($B226,'[2]Table 29'!$B$14:$B$19,0))*1000,0)</f>
        <v>0</v>
      </c>
      <c r="E226" s="5">
        <f>IFERROR(INDEX('[2]Table 29'!E$14:E$19,MATCH($B226,'[2]Table 29'!$B$14:$B$19,0))*1000,0)</f>
        <v>0</v>
      </c>
      <c r="F226" s="5">
        <f>IFERROR(INDEX('[2]Table 29'!F$14:F$19,MATCH($B226,'[2]Table 29'!$B$14:$B$19,0))*1000,0)</f>
        <v>0</v>
      </c>
      <c r="G226" s="5">
        <f>IFERROR(INDEX('[2]Table 29'!G$14:G$19,MATCH($B226,'[2]Table 29'!$B$14:$B$19,0))*1000,0)</f>
        <v>0</v>
      </c>
      <c r="H226" s="5">
        <f>IFERROR(INDEX('[2]Table 29'!H$14:H$19,MATCH($B226,'[2]Table 29'!$B$14:$B$19,0))*1000,0)</f>
        <v>0</v>
      </c>
      <c r="I226" s="5">
        <f>IFERROR(INDEX('[2]Table 29'!I$14:I$19,MATCH($B226,'[2]Table 29'!$B$14:$B$19,0))*1000,0)</f>
        <v>0</v>
      </c>
      <c r="J226" s="5">
        <f>IFERROR(INDEX('[2]Table 29'!J$14:J$19,MATCH($B226,'[2]Table 29'!$B$14:$B$19,0))*1000,0)</f>
        <v>0</v>
      </c>
      <c r="K226" s="5">
        <f>IFERROR(INDEX('[2]Table 29'!K$14:K$19,MATCH($B226,'[2]Table 29'!$B$14:$B$19,0))*1000,0)</f>
        <v>0</v>
      </c>
      <c r="L226" s="5">
        <f>IFERROR(INDEX('[2]Table 29'!L$14:L$19,MATCH($B226,'[2]Table 29'!$B$14:$B$19,0))*1000,0)</f>
        <v>0</v>
      </c>
      <c r="M226" s="5">
        <f>IFERROR(INDEX('[2]Table 29'!M$14:M$19,MATCH($B226,'[2]Table 29'!$B$14:$B$19,0))*1000,0)</f>
        <v>0.19400000000000001</v>
      </c>
      <c r="N226" s="5">
        <f>IFERROR(INDEX('[2]Table 29'!N$14:N$19,MATCH($B226,'[2]Table 29'!$B$14:$B$19,0))*1000,0)</f>
        <v>0.26699999999999996</v>
      </c>
      <c r="O226" s="5">
        <f>IFERROR(INDEX('[2]Table 29'!O$14:O$19,MATCH($B226,'[2]Table 29'!$B$14:$B$19,0))*1000,0)</f>
        <v>0.217</v>
      </c>
      <c r="P226" s="5">
        <f>IFERROR(INDEX('[2]Table 29'!P$14:P$19,MATCH($B226,'[2]Table 29'!$B$14:$B$19,0))*1000,0)</f>
        <v>0.63400000000000001</v>
      </c>
      <c r="Q226" s="5">
        <f>IFERROR(INDEX('[2]Table 29'!Q$14:Q$19,MATCH($B226,'[2]Table 29'!$B$14:$B$19,0))*1000,0)</f>
        <v>0.79</v>
      </c>
      <c r="R226" s="5">
        <f>IFERROR(INDEX('[2]Table 29'!R$14:R$19,MATCH($B226,'[2]Table 29'!$B$14:$B$19,0))*1000,0)</f>
        <v>0</v>
      </c>
      <c r="S226" s="5">
        <f>IFERROR(INDEX('[2]Table 29'!S$14:S$19,MATCH($B226,'[2]Table 29'!$B$14:$B$19,0))*1000,0)</f>
        <v>0</v>
      </c>
      <c r="T226" s="5">
        <f>IFERROR(INDEX('[2]Table 29'!T$14:T$19,MATCH($B226,'[2]Table 29'!$B$14:$B$19,0))*1000,0)</f>
        <v>0</v>
      </c>
      <c r="U226" s="5">
        <f>IFERROR(INDEX('[2]Table 29'!U$14:U$19,MATCH($B226,'[2]Table 29'!$B$14:$B$19,0))*1000,0)</f>
        <v>0</v>
      </c>
      <c r="V226" s="5">
        <f>IFERROR(INDEX('[2]Table 29'!V$14:V$19,MATCH($B226,'[2]Table 29'!$B$14:$B$19,0))*1000,0)</f>
        <v>0</v>
      </c>
      <c r="W226" s="5">
        <f>IFERROR(INDEX('[2]Table 29'!W$14:W$19,MATCH($B226,'[2]Table 29'!$B$14:$B$19,0))*1000,0)</f>
        <v>0</v>
      </c>
      <c r="Z226" s="21" t="s">
        <v>26</v>
      </c>
    </row>
    <row r="227" spans="1:26" outlineLevel="1" x14ac:dyDescent="0.2">
      <c r="A227" s="5"/>
      <c r="B227" s="4" t="s">
        <v>22</v>
      </c>
      <c r="C227" s="5">
        <f>IFERROR(INDEX('[2]Table 29'!C$14:C$19,MATCH($B227,'[2]Table 29'!$B$14:$B$19,0))*1000,0)</f>
        <v>424</v>
      </c>
      <c r="D227" s="5">
        <f>IFERROR(INDEX('[2]Table 29'!D$14:D$19,MATCH($B227,'[2]Table 29'!$B$14:$B$19,0))*1000,0)</f>
        <v>416</v>
      </c>
      <c r="E227" s="5">
        <f>IFERROR(INDEX('[2]Table 29'!E$14:E$19,MATCH($B227,'[2]Table 29'!$B$14:$B$19,0))*1000,0)</f>
        <v>520</v>
      </c>
      <c r="F227" s="5">
        <f>IFERROR(INDEX('[2]Table 29'!F$14:F$19,MATCH($B227,'[2]Table 29'!$B$14:$B$19,0))*1000,0)</f>
        <v>536</v>
      </c>
      <c r="G227" s="5">
        <f>IFERROR(INDEX('[2]Table 29'!G$14:G$19,MATCH($B227,'[2]Table 29'!$B$14:$B$19,0))*1000,0)</f>
        <v>497</v>
      </c>
      <c r="H227" s="5">
        <f>IFERROR(INDEX('[2]Table 29'!H$14:H$19,MATCH($B227,'[2]Table 29'!$B$14:$B$19,0))*1000,0)</f>
        <v>507</v>
      </c>
      <c r="I227" s="5">
        <f>IFERROR(INDEX('[2]Table 29'!I$14:I$19,MATCH($B227,'[2]Table 29'!$B$14:$B$19,0))*1000,0)</f>
        <v>424</v>
      </c>
      <c r="J227" s="5">
        <f>IFERROR(INDEX('[2]Table 29'!J$14:J$19,MATCH($B227,'[2]Table 29'!$B$14:$B$19,0))*1000,0)</f>
        <v>514</v>
      </c>
      <c r="K227" s="5">
        <f>IFERROR(INDEX('[2]Table 29'!K$14:K$19,MATCH($B227,'[2]Table 29'!$B$14:$B$19,0))*1000,0)</f>
        <v>611</v>
      </c>
      <c r="L227" s="5">
        <f>IFERROR(INDEX('[2]Table 29'!L$14:L$19,MATCH($B227,'[2]Table 29'!$B$14:$B$19,0))*1000,0)</f>
        <v>674</v>
      </c>
      <c r="M227" s="5">
        <f>IFERROR(INDEX('[2]Table 29'!M$14:M$19,MATCH($B227,'[2]Table 29'!$B$14:$B$19,0))*1000,0)</f>
        <v>774</v>
      </c>
      <c r="N227" s="5">
        <f>IFERROR(INDEX('[2]Table 29'!N$14:N$19,MATCH($B227,'[2]Table 29'!$B$14:$B$19,0))*1000,0)</f>
        <v>734</v>
      </c>
      <c r="O227" s="5">
        <f>IFERROR(INDEX('[2]Table 29'!O$14:O$19,MATCH($B227,'[2]Table 29'!$B$14:$B$19,0))*1000,0)</f>
        <v>797</v>
      </c>
      <c r="P227" s="5">
        <f>IFERROR(INDEX('[2]Table 29'!P$14:P$19,MATCH($B227,'[2]Table 29'!$B$14:$B$19,0))*1000,0)</f>
        <v>756</v>
      </c>
      <c r="Q227" s="5">
        <f>IFERROR(INDEX('[2]Table 29'!Q$14:Q$19,MATCH($B227,'[2]Table 29'!$B$14:$B$19,0))*1000,0)</f>
        <v>820</v>
      </c>
      <c r="R227" s="5">
        <f>IFERROR(INDEX('[2]Table 29'!R$14:R$19,MATCH($B227,'[2]Table 29'!$B$14:$B$19,0))*1000,0)</f>
        <v>733</v>
      </c>
      <c r="S227" s="5">
        <f>IFERROR(INDEX('[2]Table 29'!S$14:S$19,MATCH($B227,'[2]Table 29'!$B$14:$B$19,0))*1000,0)</f>
        <v>743</v>
      </c>
      <c r="T227" s="5">
        <f>IFERROR(INDEX('[2]Table 29'!T$14:T$19,MATCH($B227,'[2]Table 29'!$B$14:$B$19,0))*1000,0)</f>
        <v>762</v>
      </c>
      <c r="U227" s="5">
        <f>IFERROR(INDEX('[2]Table 29'!U$14:U$19,MATCH($B227,'[2]Table 29'!$B$14:$B$19,0))*1000,0)</f>
        <v>763</v>
      </c>
      <c r="V227" s="5">
        <f>IFERROR(INDEX('[2]Table 29'!V$14:V$19,MATCH($B227,'[2]Table 29'!$B$14:$B$19,0))*1000,0)</f>
        <v>779</v>
      </c>
      <c r="W227" s="5">
        <f>IFERROR(INDEX('[2]Table 29'!W$14:W$19,MATCH($B227,'[2]Table 29'!$B$14:$B$19,0))*1000,0)</f>
        <v>730</v>
      </c>
      <c r="Z227" s="21" t="s">
        <v>26</v>
      </c>
    </row>
    <row r="228" spans="1:26" outlineLevel="1" x14ac:dyDescent="0.2">
      <c r="A228" s="5"/>
      <c r="B228" s="4" t="s">
        <v>23</v>
      </c>
      <c r="C228" s="5">
        <f>IFERROR(INDEX('[2]Table 29'!C$14:C$19,MATCH($B228,'[2]Table 29'!$B$14:$B$19,0))*1000,0)</f>
        <v>272.46899999999999</v>
      </c>
      <c r="D228" s="5">
        <f>IFERROR(INDEX('[2]Table 29'!D$14:D$19,MATCH($B228,'[2]Table 29'!$B$14:$B$19,0))*1000,0)</f>
        <v>90.129000000000005</v>
      </c>
      <c r="E228" s="5">
        <f>IFERROR(INDEX('[2]Table 29'!E$14:E$19,MATCH($B228,'[2]Table 29'!$B$14:$B$19,0))*1000,0)</f>
        <v>54.480000000000004</v>
      </c>
      <c r="F228" s="5">
        <f>IFERROR(INDEX('[2]Table 29'!F$14:F$19,MATCH($B228,'[2]Table 29'!$B$14:$B$19,0))*1000,0)</f>
        <v>59.098999999999997</v>
      </c>
      <c r="G228" s="5">
        <f>IFERROR(INDEX('[2]Table 29'!G$14:G$19,MATCH($B228,'[2]Table 29'!$B$14:$B$19,0))*1000,0)</f>
        <v>56.774999999999999</v>
      </c>
      <c r="H228" s="5">
        <f>IFERROR(INDEX('[2]Table 29'!H$14:H$19,MATCH($B228,'[2]Table 29'!$B$14:$B$19,0))*1000,0)</f>
        <v>54.783000000000001</v>
      </c>
      <c r="I228" s="5">
        <f>IFERROR(INDEX('[2]Table 29'!I$14:I$19,MATCH($B228,'[2]Table 29'!$B$14:$B$19,0))*1000,0)</f>
        <v>50.905000000000001</v>
      </c>
      <c r="J228" s="5">
        <f>IFERROR(INDEX('[2]Table 29'!J$14:J$19,MATCH($B228,'[2]Table 29'!$B$14:$B$19,0))*1000,0)</f>
        <v>59.771999999999998</v>
      </c>
      <c r="K228" s="5">
        <f>IFERROR(INDEX('[2]Table 29'!K$14:K$19,MATCH($B228,'[2]Table 29'!$B$14:$B$19,0))*1000,0)</f>
        <v>55.883000000000003</v>
      </c>
      <c r="L228" s="5">
        <f>IFERROR(INDEX('[2]Table 29'!L$14:L$19,MATCH($B228,'[2]Table 29'!$B$14:$B$19,0))*1000,0)</f>
        <v>75.046999999999997</v>
      </c>
      <c r="M228" s="5">
        <f>IFERROR(INDEX('[2]Table 29'!M$14:M$19,MATCH($B228,'[2]Table 29'!$B$14:$B$19,0))*1000,0)</f>
        <v>111.51300000000001</v>
      </c>
      <c r="N228" s="5">
        <f>IFERROR(INDEX('[2]Table 29'!N$14:N$19,MATCH($B228,'[2]Table 29'!$B$14:$B$19,0))*1000,0)</f>
        <v>101.83</v>
      </c>
      <c r="O228" s="5">
        <f>IFERROR(INDEX('[2]Table 29'!O$14:O$19,MATCH($B228,'[2]Table 29'!$B$14:$B$19,0))*1000,0)</f>
        <v>212.68200000000002</v>
      </c>
      <c r="P228" s="5">
        <f>IFERROR(INDEX('[2]Table 29'!P$14:P$19,MATCH($B228,'[2]Table 29'!$B$14:$B$19,0))*1000,0)</f>
        <v>182.959</v>
      </c>
      <c r="Q228" s="5">
        <f>IFERROR(INDEX('[2]Table 29'!Q$14:Q$19,MATCH($B228,'[2]Table 29'!$B$14:$B$19,0))*1000,0)</f>
        <v>199.64100000000002</v>
      </c>
      <c r="R228" s="5">
        <f>IFERROR(INDEX('[2]Table 29'!R$14:R$19,MATCH($B228,'[2]Table 29'!$B$14:$B$19,0))*1000,0)</f>
        <v>212.708</v>
      </c>
      <c r="S228" s="5">
        <f>IFERROR(INDEX('[2]Table 29'!S$14:S$19,MATCH($B228,'[2]Table 29'!$B$14:$B$19,0))*1000,0)</f>
        <v>204.09700000000001</v>
      </c>
      <c r="T228" s="5">
        <f>IFERROR(INDEX('[2]Table 29'!T$14:T$19,MATCH($B228,'[2]Table 29'!$B$14:$B$19,0))*1000,0)</f>
        <v>235.959</v>
      </c>
      <c r="U228" s="5">
        <f>IFERROR(INDEX('[2]Table 29'!U$14:U$19,MATCH($B228,'[2]Table 29'!$B$14:$B$19,0))*1000,0)</f>
        <v>228.19300000000001</v>
      </c>
      <c r="V228" s="5">
        <f>IFERROR(INDEX('[2]Table 29'!V$14:V$19,MATCH($B228,'[2]Table 29'!$B$14:$B$19,0))*1000,0)</f>
        <v>241.42500000000001</v>
      </c>
      <c r="W228" s="5">
        <f>IFERROR(INDEX('[2]Table 29'!W$14:W$19,MATCH($B228,'[2]Table 29'!$B$14:$B$19,0))*1000,0)</f>
        <v>187.74199999999999</v>
      </c>
      <c r="Z228" s="21" t="s">
        <v>26</v>
      </c>
    </row>
    <row r="229" spans="1:26" outlineLevel="1" x14ac:dyDescent="0.2">
      <c r="B229" s="4" t="s">
        <v>17</v>
      </c>
      <c r="C229" s="5">
        <f>IFERROR(INDEX('[2]Table 29'!C$14:C$19,MATCH($B229,'[2]Table 29'!$B$14:$B$19,0))*1000,0)</f>
        <v>0</v>
      </c>
      <c r="D229" s="5">
        <f>IFERROR(INDEX('[2]Table 29'!D$14:D$19,MATCH($B229,'[2]Table 29'!$B$14:$B$19,0))*1000,0)</f>
        <v>0</v>
      </c>
      <c r="E229" s="5">
        <f>IFERROR(INDEX('[2]Table 29'!E$14:E$19,MATCH($B229,'[2]Table 29'!$B$14:$B$19,0))*1000,0)</f>
        <v>0</v>
      </c>
      <c r="F229" s="5">
        <f>IFERROR(INDEX('[2]Table 29'!F$14:F$19,MATCH($B229,'[2]Table 29'!$B$14:$B$19,0))*1000,0)</f>
        <v>0</v>
      </c>
      <c r="G229" s="5">
        <f>IFERROR(INDEX('[2]Table 29'!G$14:G$19,MATCH($B229,'[2]Table 29'!$B$14:$B$19,0))*1000,0)</f>
        <v>0</v>
      </c>
      <c r="H229" s="5">
        <f>IFERROR(INDEX('[2]Table 29'!H$14:H$19,MATCH($B229,'[2]Table 29'!$B$14:$B$19,0))*1000,0)</f>
        <v>0</v>
      </c>
      <c r="I229" s="5">
        <f>IFERROR(INDEX('[2]Table 29'!I$14:I$19,MATCH($B229,'[2]Table 29'!$B$14:$B$19,0))*1000,0)</f>
        <v>0</v>
      </c>
      <c r="J229" s="5">
        <f>IFERROR(INDEX('[2]Table 29'!J$14:J$19,MATCH($B229,'[2]Table 29'!$B$14:$B$19,0))*1000,0)</f>
        <v>0</v>
      </c>
      <c r="K229" s="5">
        <f>IFERROR(INDEX('[2]Table 29'!K$14:K$19,MATCH($B229,'[2]Table 29'!$B$14:$B$19,0))*1000,0)</f>
        <v>0</v>
      </c>
      <c r="L229" s="5">
        <f>IFERROR(INDEX('[2]Table 29'!L$14:L$19,MATCH($B229,'[2]Table 29'!$B$14:$B$19,0))*1000,0)</f>
        <v>0</v>
      </c>
      <c r="M229" s="5">
        <f>IFERROR(INDEX('[2]Table 29'!M$14:M$19,MATCH($B229,'[2]Table 29'!$B$14:$B$19,0))*1000,0)</f>
        <v>0</v>
      </c>
      <c r="N229" s="5">
        <f>IFERROR(INDEX('[2]Table 29'!N$14:N$19,MATCH($B229,'[2]Table 29'!$B$14:$B$19,0))*1000,0)</f>
        <v>0</v>
      </c>
      <c r="O229" s="5">
        <f>IFERROR(INDEX('[2]Table 29'!O$14:O$19,MATCH($B229,'[2]Table 29'!$B$14:$B$19,0))*1000,0)</f>
        <v>0</v>
      </c>
      <c r="P229" s="5">
        <f>IFERROR(INDEX('[2]Table 29'!P$14:P$19,MATCH($B229,'[2]Table 29'!$B$14:$B$19,0))*1000,0)</f>
        <v>0</v>
      </c>
      <c r="Q229" s="5">
        <f>IFERROR(INDEX('[2]Table 29'!Q$14:Q$19,MATCH($B229,'[2]Table 29'!$B$14:$B$19,0))*1000,0)</f>
        <v>0</v>
      </c>
      <c r="R229" s="5">
        <f>IFERROR(INDEX('[2]Table 29'!R$14:R$19,MATCH($B229,'[2]Table 29'!$B$14:$B$19,0))*1000,0)</f>
        <v>0</v>
      </c>
      <c r="S229" s="5">
        <f>IFERROR(INDEX('[2]Table 29'!S$14:S$19,MATCH($B229,'[2]Table 29'!$B$14:$B$19,0))*1000,0)</f>
        <v>0</v>
      </c>
      <c r="T229" s="5">
        <f>IFERROR(INDEX('[2]Table 29'!T$14:T$19,MATCH($B229,'[2]Table 29'!$B$14:$B$19,0))*1000,0)</f>
        <v>0</v>
      </c>
      <c r="U229" s="5">
        <f>IFERROR(INDEX('[2]Table 29'!U$14:U$19,MATCH($B229,'[2]Table 29'!$B$14:$B$19,0))*1000,0)</f>
        <v>0</v>
      </c>
      <c r="V229" s="5">
        <f>IFERROR(INDEX('[2]Table 29'!V$14:V$19,MATCH($B229,'[2]Table 29'!$B$14:$B$19,0))*1000,0)</f>
        <v>0</v>
      </c>
      <c r="W229" s="5">
        <f>IFERROR(INDEX('[2]Table 29'!W$14:W$19,MATCH($B229,'[2]Table 29'!$B$14:$B$19,0))*1000,0)</f>
        <v>0</v>
      </c>
      <c r="Z229" s="21" t="s">
        <v>26</v>
      </c>
    </row>
    <row r="230" spans="1:26" outlineLevel="1" x14ac:dyDescent="0.2">
      <c r="B230" s="4" t="s">
        <v>1</v>
      </c>
      <c r="C230" s="5">
        <f>IFERROR(INDEX('[2]Table 29'!C$14:C$19,MATCH($B230,'[2]Table 29'!$B$14:$B$19,0))*1000,0)</f>
        <v>0</v>
      </c>
      <c r="D230" s="5">
        <f>IFERROR(INDEX('[2]Table 29'!D$14:D$19,MATCH($B230,'[2]Table 29'!$B$14:$B$19,0))*1000,0)</f>
        <v>0</v>
      </c>
      <c r="E230" s="5">
        <f>IFERROR(INDEX('[2]Table 29'!E$14:E$19,MATCH($B230,'[2]Table 29'!$B$14:$B$19,0))*1000,0)</f>
        <v>0</v>
      </c>
      <c r="F230" s="5">
        <f>IFERROR(INDEX('[2]Table 29'!F$14:F$19,MATCH($B230,'[2]Table 29'!$B$14:$B$19,0))*1000,0)</f>
        <v>0</v>
      </c>
      <c r="G230" s="5">
        <f>IFERROR(INDEX('[2]Table 29'!G$14:G$19,MATCH($B230,'[2]Table 29'!$B$14:$B$19,0))*1000,0)</f>
        <v>0</v>
      </c>
      <c r="H230" s="5">
        <f>IFERROR(INDEX('[2]Table 29'!H$14:H$19,MATCH($B230,'[2]Table 29'!$B$14:$B$19,0))*1000,0)</f>
        <v>0</v>
      </c>
      <c r="I230" s="5">
        <f>IFERROR(INDEX('[2]Table 29'!I$14:I$19,MATCH($B230,'[2]Table 29'!$B$14:$B$19,0))*1000,0)</f>
        <v>0</v>
      </c>
      <c r="J230" s="5">
        <f>IFERROR(INDEX('[2]Table 29'!J$14:J$19,MATCH($B230,'[2]Table 29'!$B$14:$B$19,0))*1000,0)</f>
        <v>0</v>
      </c>
      <c r="K230" s="5">
        <f>IFERROR(INDEX('[2]Table 29'!K$14:K$19,MATCH($B230,'[2]Table 29'!$B$14:$B$19,0))*1000,0)</f>
        <v>0</v>
      </c>
      <c r="L230" s="5">
        <f>IFERROR(INDEX('[2]Table 29'!L$14:L$19,MATCH($B230,'[2]Table 29'!$B$14:$B$19,0))*1000,0)</f>
        <v>0</v>
      </c>
      <c r="M230" s="5">
        <f>IFERROR(INDEX('[2]Table 29'!M$14:M$19,MATCH($B230,'[2]Table 29'!$B$14:$B$19,0))*1000,0)</f>
        <v>0</v>
      </c>
      <c r="N230" s="5">
        <f>IFERROR(INDEX('[2]Table 29'!N$14:N$19,MATCH($B230,'[2]Table 29'!$B$14:$B$19,0))*1000,0)</f>
        <v>0</v>
      </c>
      <c r="O230" s="5">
        <f>IFERROR(INDEX('[2]Table 29'!O$14:O$19,MATCH($B230,'[2]Table 29'!$B$14:$B$19,0))*1000,0)</f>
        <v>0</v>
      </c>
      <c r="P230" s="5">
        <f>IFERROR(INDEX('[2]Table 29'!P$14:P$19,MATCH($B230,'[2]Table 29'!$B$14:$B$19,0))*1000,0)</f>
        <v>0</v>
      </c>
      <c r="Q230" s="5">
        <f>IFERROR(INDEX('[2]Table 29'!Q$14:Q$19,MATCH($B230,'[2]Table 29'!$B$14:$B$19,0))*1000,0)</f>
        <v>0</v>
      </c>
      <c r="R230" s="5">
        <f>IFERROR(INDEX('[2]Table 29'!R$14:R$19,MATCH($B230,'[2]Table 29'!$B$14:$B$19,0))*1000,0)</f>
        <v>0</v>
      </c>
      <c r="S230" s="5">
        <f>IFERROR(INDEX('[2]Table 29'!S$14:S$19,MATCH($B230,'[2]Table 29'!$B$14:$B$19,0))*1000,0)</f>
        <v>0</v>
      </c>
      <c r="T230" s="5">
        <f>IFERROR(INDEX('[2]Table 29'!T$14:T$19,MATCH($B230,'[2]Table 29'!$B$14:$B$19,0))*1000,0)</f>
        <v>0</v>
      </c>
      <c r="U230" s="5">
        <f>IFERROR(INDEX('[2]Table 29'!U$14:U$19,MATCH($B230,'[2]Table 29'!$B$14:$B$19,0))*1000,0)</f>
        <v>0</v>
      </c>
      <c r="V230" s="5">
        <f>IFERROR(INDEX('[2]Table 29'!V$14:V$19,MATCH($B230,'[2]Table 29'!$B$14:$B$19,0))*1000,0)</f>
        <v>0</v>
      </c>
      <c r="W230" s="5">
        <f>IFERROR(INDEX('[2]Table 29'!W$14:W$19,MATCH($B230,'[2]Table 29'!$B$14:$B$19,0))*1000,0)</f>
        <v>0</v>
      </c>
      <c r="Z230" s="21" t="s">
        <v>26</v>
      </c>
    </row>
    <row r="231" spans="1:26" outlineLevel="1" x14ac:dyDescent="0.2">
      <c r="A231" s="5"/>
      <c r="B231" s="15" t="s">
        <v>9</v>
      </c>
      <c r="C231" s="19">
        <f t="shared" ref="C231:W231" si="102">SUM(C221:C230)</f>
        <v>5060.3109999999997</v>
      </c>
      <c r="D231" s="19">
        <f t="shared" si="102"/>
        <v>5554.1989999999996</v>
      </c>
      <c r="E231" s="19">
        <f t="shared" si="102"/>
        <v>6135.9129999999996</v>
      </c>
      <c r="F231" s="19">
        <f t="shared" si="102"/>
        <v>5942.505000000001</v>
      </c>
      <c r="G231" s="19">
        <f t="shared" si="102"/>
        <v>5393.963999999999</v>
      </c>
      <c r="H231" s="19">
        <f t="shared" si="102"/>
        <v>5196.3450000000003</v>
      </c>
      <c r="I231" s="19">
        <f t="shared" si="102"/>
        <v>4636.7779999999993</v>
      </c>
      <c r="J231" s="19">
        <f t="shared" si="102"/>
        <v>5901.3869999999997</v>
      </c>
      <c r="K231" s="19">
        <f t="shared" si="102"/>
        <v>6076.5639999999994</v>
      </c>
      <c r="L231" s="19">
        <f t="shared" si="102"/>
        <v>5050.6900000000005</v>
      </c>
      <c r="M231" s="19">
        <f t="shared" si="102"/>
        <v>5371.683</v>
      </c>
      <c r="N231" s="19">
        <f t="shared" si="102"/>
        <v>5113.2979999999998</v>
      </c>
      <c r="O231" s="19">
        <f t="shared" si="102"/>
        <v>5228.1309999999994</v>
      </c>
      <c r="P231" s="19">
        <f t="shared" si="102"/>
        <v>5896.6569999999992</v>
      </c>
      <c r="Q231" s="19">
        <f t="shared" si="102"/>
        <v>5511.2579999999998</v>
      </c>
      <c r="R231" s="19">
        <f t="shared" si="102"/>
        <v>5437.7669999999998</v>
      </c>
      <c r="S231" s="19">
        <f t="shared" si="102"/>
        <v>5062.1819999999998</v>
      </c>
      <c r="T231" s="19">
        <f t="shared" si="102"/>
        <v>5634.3189999999995</v>
      </c>
      <c r="U231" s="19">
        <f t="shared" si="102"/>
        <v>5838.8760000000002</v>
      </c>
      <c r="V231" s="19">
        <f t="shared" si="102"/>
        <v>5973.7310000000007</v>
      </c>
      <c r="W231" s="19">
        <f t="shared" si="102"/>
        <v>4668.1750000000002</v>
      </c>
    </row>
    <row r="232" spans="1:26" outlineLevel="1" x14ac:dyDescent="0.2">
      <c r="B232" s="26" t="s">
        <v>91</v>
      </c>
      <c r="C232" s="25">
        <f t="shared" ref="C232:W232" si="103">C231/C212/1000</f>
        <v>1.9499078865986826E-3</v>
      </c>
      <c r="D232" s="25">
        <f t="shared" si="103"/>
        <v>1.7428810018181463E-3</v>
      </c>
      <c r="E232" s="25">
        <f t="shared" si="103"/>
        <v>1.7393729427582041E-3</v>
      </c>
      <c r="F232" s="25">
        <f t="shared" si="103"/>
        <v>1.7389388438395967E-3</v>
      </c>
      <c r="G232" s="25">
        <f t="shared" si="103"/>
        <v>1.6476338295447364E-3</v>
      </c>
      <c r="H232" s="25">
        <f t="shared" si="103"/>
        <v>1.4537395088478735E-3</v>
      </c>
      <c r="I232" s="25">
        <f t="shared" si="103"/>
        <v>1.4406429227146668E-3</v>
      </c>
      <c r="J232" s="25">
        <f t="shared" si="103"/>
        <v>1.8297400709073059E-3</v>
      </c>
      <c r="K232" s="25">
        <f t="shared" si="103"/>
        <v>1.7899592550650802E-3</v>
      </c>
      <c r="L232" s="25">
        <f t="shared" si="103"/>
        <v>1.6822536450385543E-3</v>
      </c>
      <c r="M232" s="25">
        <f t="shared" si="103"/>
        <v>1.6625467073938512E-3</v>
      </c>
      <c r="N232" s="25">
        <f t="shared" si="103"/>
        <v>1.5384806997839652E-3</v>
      </c>
      <c r="O232" s="25">
        <f t="shared" si="103"/>
        <v>1.4979715021472221E-3</v>
      </c>
      <c r="P232" s="25">
        <f t="shared" si="103"/>
        <v>1.6691794052460227E-3</v>
      </c>
      <c r="Q232" s="25">
        <f t="shared" si="103"/>
        <v>1.6706459842688553E-3</v>
      </c>
      <c r="R232" s="25">
        <f t="shared" si="103"/>
        <v>1.6740067800493608E-3</v>
      </c>
      <c r="S232" s="25">
        <f t="shared" si="103"/>
        <v>1.852683328042518E-3</v>
      </c>
      <c r="T232" s="25">
        <f t="shared" si="103"/>
        <v>1.6538146784716037E-3</v>
      </c>
      <c r="U232" s="25">
        <f t="shared" si="103"/>
        <v>1.7349536970707102E-3</v>
      </c>
      <c r="V232" s="25">
        <f t="shared" si="103"/>
        <v>1.7273472147933888E-3</v>
      </c>
      <c r="W232" s="25">
        <f t="shared" si="103"/>
        <v>1.340675959440401E-3</v>
      </c>
    </row>
    <row r="233" spans="1:26" outlineLevel="1" x14ac:dyDescent="0.2"/>
    <row r="234" spans="1:26" outlineLevel="1" x14ac:dyDescent="0.2">
      <c r="B234" s="4" t="s">
        <v>18</v>
      </c>
      <c r="C234" s="11">
        <f t="shared" ref="C234:W234" si="104">IFERROR(C221/C231,0)</f>
        <v>0</v>
      </c>
      <c r="D234" s="11">
        <f t="shared" si="104"/>
        <v>0</v>
      </c>
      <c r="E234" s="11">
        <f t="shared" si="104"/>
        <v>0</v>
      </c>
      <c r="F234" s="11">
        <f t="shared" si="104"/>
        <v>0</v>
      </c>
      <c r="G234" s="11">
        <f t="shared" si="104"/>
        <v>0</v>
      </c>
      <c r="H234" s="11">
        <f t="shared" si="104"/>
        <v>0</v>
      </c>
      <c r="I234" s="11">
        <f t="shared" si="104"/>
        <v>0</v>
      </c>
      <c r="J234" s="11">
        <f t="shared" si="104"/>
        <v>0</v>
      </c>
      <c r="K234" s="11">
        <f t="shared" si="104"/>
        <v>0</v>
      </c>
      <c r="L234" s="11">
        <f t="shared" si="104"/>
        <v>0</v>
      </c>
      <c r="M234" s="11">
        <f t="shared" si="104"/>
        <v>0</v>
      </c>
      <c r="N234" s="11">
        <f t="shared" si="104"/>
        <v>0</v>
      </c>
      <c r="O234" s="11">
        <f t="shared" si="104"/>
        <v>0</v>
      </c>
      <c r="P234" s="11">
        <f t="shared" si="104"/>
        <v>0</v>
      </c>
      <c r="Q234" s="11">
        <f t="shared" si="104"/>
        <v>0</v>
      </c>
      <c r="R234" s="11">
        <f t="shared" si="104"/>
        <v>0</v>
      </c>
      <c r="S234" s="11">
        <f t="shared" si="104"/>
        <v>0</v>
      </c>
      <c r="T234" s="11">
        <f t="shared" si="104"/>
        <v>0</v>
      </c>
      <c r="U234" s="11">
        <f t="shared" si="104"/>
        <v>0</v>
      </c>
      <c r="V234" s="11">
        <f t="shared" si="104"/>
        <v>0</v>
      </c>
      <c r="W234" s="11">
        <f t="shared" si="104"/>
        <v>0</v>
      </c>
    </row>
    <row r="235" spans="1:26" outlineLevel="1" x14ac:dyDescent="0.2">
      <c r="B235" s="4" t="s">
        <v>19</v>
      </c>
      <c r="C235" s="11">
        <f t="shared" ref="C235:W235" si="105">IFERROR(C222/C231,0)</f>
        <v>0</v>
      </c>
      <c r="D235" s="11">
        <f t="shared" si="105"/>
        <v>0</v>
      </c>
      <c r="E235" s="11">
        <f t="shared" si="105"/>
        <v>0</v>
      </c>
      <c r="F235" s="11">
        <f t="shared" si="105"/>
        <v>0</v>
      </c>
      <c r="G235" s="11">
        <f t="shared" si="105"/>
        <v>0</v>
      </c>
      <c r="H235" s="11">
        <f t="shared" si="105"/>
        <v>0</v>
      </c>
      <c r="I235" s="11">
        <f t="shared" si="105"/>
        <v>0</v>
      </c>
      <c r="J235" s="11">
        <f t="shared" si="105"/>
        <v>0</v>
      </c>
      <c r="K235" s="11">
        <f t="shared" si="105"/>
        <v>0</v>
      </c>
      <c r="L235" s="11">
        <f t="shared" si="105"/>
        <v>0</v>
      </c>
      <c r="M235" s="11">
        <f t="shared" si="105"/>
        <v>0</v>
      </c>
      <c r="N235" s="11">
        <f t="shared" si="105"/>
        <v>0</v>
      </c>
      <c r="O235" s="11">
        <f t="shared" si="105"/>
        <v>0</v>
      </c>
      <c r="P235" s="11">
        <f t="shared" si="105"/>
        <v>0</v>
      </c>
      <c r="Q235" s="11">
        <f t="shared" si="105"/>
        <v>0</v>
      </c>
      <c r="R235" s="11">
        <f t="shared" si="105"/>
        <v>0</v>
      </c>
      <c r="S235" s="11">
        <f t="shared" si="105"/>
        <v>0</v>
      </c>
      <c r="T235" s="11">
        <f t="shared" si="105"/>
        <v>0</v>
      </c>
      <c r="U235" s="11">
        <f t="shared" si="105"/>
        <v>0</v>
      </c>
      <c r="V235" s="11">
        <f t="shared" si="105"/>
        <v>0</v>
      </c>
      <c r="W235" s="11">
        <f t="shared" si="105"/>
        <v>0</v>
      </c>
    </row>
    <row r="236" spans="1:26" outlineLevel="1" x14ac:dyDescent="0.2">
      <c r="B236" s="4" t="s">
        <v>16</v>
      </c>
      <c r="C236" s="11">
        <f t="shared" ref="C236:W236" si="106">IFERROR(C223/C231,0)</f>
        <v>0.86118955929783758</v>
      </c>
      <c r="D236" s="11">
        <f t="shared" si="106"/>
        <v>0.90694499782957005</v>
      </c>
      <c r="E236" s="11">
        <f t="shared" si="106"/>
        <v>0.90419665337497457</v>
      </c>
      <c r="F236" s="11">
        <f t="shared" si="106"/>
        <v>0.89742457095113926</v>
      </c>
      <c r="G236" s="11">
        <f t="shared" si="106"/>
        <v>0.89572066109451243</v>
      </c>
      <c r="H236" s="11">
        <f t="shared" si="106"/>
        <v>0.89079420246346219</v>
      </c>
      <c r="I236" s="11">
        <f t="shared" si="106"/>
        <v>0.89704920097533247</v>
      </c>
      <c r="J236" s="11">
        <f t="shared" si="106"/>
        <v>0.90211623131985752</v>
      </c>
      <c r="K236" s="11">
        <f t="shared" si="106"/>
        <v>0.88932742253681518</v>
      </c>
      <c r="L236" s="11">
        <f t="shared" si="106"/>
        <v>0.85073643403178578</v>
      </c>
      <c r="M236" s="11">
        <f t="shared" si="106"/>
        <v>0.83409854974688569</v>
      </c>
      <c r="N236" s="11">
        <f t="shared" si="106"/>
        <v>0.83525798809300766</v>
      </c>
      <c r="O236" s="11">
        <f t="shared" si="106"/>
        <v>0.80578317567023483</v>
      </c>
      <c r="P236" s="11">
        <f t="shared" si="106"/>
        <v>0.83764343084564696</v>
      </c>
      <c r="Q236" s="11">
        <f t="shared" si="106"/>
        <v>0.81092574508397186</v>
      </c>
      <c r="R236" s="11">
        <f t="shared" si="106"/>
        <v>0.82128068378067687</v>
      </c>
      <c r="S236" s="11">
        <f t="shared" si="106"/>
        <v>0.80613241483613196</v>
      </c>
      <c r="T236" s="11">
        <f t="shared" si="106"/>
        <v>0.8128134030039833</v>
      </c>
      <c r="U236" s="11">
        <f t="shared" si="106"/>
        <v>0.81765103420589846</v>
      </c>
      <c r="V236" s="11">
        <f t="shared" si="106"/>
        <v>0.81693166297578512</v>
      </c>
      <c r="W236" s="11">
        <f t="shared" si="106"/>
        <v>0.78668516068913441</v>
      </c>
    </row>
    <row r="237" spans="1:26" outlineLevel="1" x14ac:dyDescent="0.2">
      <c r="B237" s="4" t="s">
        <v>21</v>
      </c>
      <c r="C237" s="11">
        <f t="shared" ref="C237:W237" si="107">IFERROR(C224/C231,0)</f>
        <v>0</v>
      </c>
      <c r="D237" s="11">
        <f t="shared" si="107"/>
        <v>0</v>
      </c>
      <c r="E237" s="11">
        <f t="shared" si="107"/>
        <v>0</v>
      </c>
      <c r="F237" s="11">
        <f t="shared" si="107"/>
        <v>0</v>
      </c>
      <c r="G237" s="11">
        <f t="shared" si="107"/>
        <v>0</v>
      </c>
      <c r="H237" s="11">
        <f t="shared" si="107"/>
        <v>0</v>
      </c>
      <c r="I237" s="11">
        <f t="shared" si="107"/>
        <v>0</v>
      </c>
      <c r="J237" s="11">
        <f t="shared" si="107"/>
        <v>0</v>
      </c>
      <c r="K237" s="11">
        <f t="shared" si="107"/>
        <v>0</v>
      </c>
      <c r="L237" s="11">
        <f t="shared" si="107"/>
        <v>0</v>
      </c>
      <c r="M237" s="11">
        <f t="shared" si="107"/>
        <v>0</v>
      </c>
      <c r="N237" s="11">
        <f t="shared" si="107"/>
        <v>0</v>
      </c>
      <c r="O237" s="11">
        <f t="shared" si="107"/>
        <v>0</v>
      </c>
      <c r="P237" s="11">
        <f t="shared" si="107"/>
        <v>0</v>
      </c>
      <c r="Q237" s="11">
        <f t="shared" si="107"/>
        <v>0</v>
      </c>
      <c r="R237" s="11">
        <f t="shared" si="107"/>
        <v>0</v>
      </c>
      <c r="S237" s="11">
        <f t="shared" si="107"/>
        <v>0</v>
      </c>
      <c r="T237" s="11">
        <f t="shared" si="107"/>
        <v>0</v>
      </c>
      <c r="U237" s="11">
        <f t="shared" si="107"/>
        <v>0</v>
      </c>
      <c r="V237" s="11">
        <f t="shared" si="107"/>
        <v>0</v>
      </c>
      <c r="W237" s="11">
        <f t="shared" si="107"/>
        <v>0</v>
      </c>
    </row>
    <row r="238" spans="1:26" outlineLevel="1" x14ac:dyDescent="0.2">
      <c r="B238" s="4" t="s">
        <v>20</v>
      </c>
      <c r="C238" s="11">
        <f t="shared" ref="C238:W238" si="108">IFERROR(C225/C231,0)</f>
        <v>1.1768051410278935E-3</v>
      </c>
      <c r="D238" s="11">
        <f t="shared" si="108"/>
        <v>1.9295311529169195E-3</v>
      </c>
      <c r="E238" s="11">
        <f t="shared" si="108"/>
        <v>2.1775080578880436E-3</v>
      </c>
      <c r="F238" s="11">
        <f t="shared" si="108"/>
        <v>2.4326441458610462E-3</v>
      </c>
      <c r="G238" s="11">
        <f t="shared" si="108"/>
        <v>1.6136555601780067E-3</v>
      </c>
      <c r="H238" s="11">
        <f t="shared" si="108"/>
        <v>1.0946155422705767E-3</v>
      </c>
      <c r="I238" s="11">
        <f t="shared" si="108"/>
        <v>5.2946248450971779E-4</v>
      </c>
      <c r="J238" s="11">
        <f t="shared" si="108"/>
        <v>6.5713365349535631E-4</v>
      </c>
      <c r="K238" s="11">
        <f t="shared" si="108"/>
        <v>9.2585217567032964E-4</v>
      </c>
      <c r="L238" s="11">
        <f t="shared" si="108"/>
        <v>9.5769092935816679E-4</v>
      </c>
      <c r="M238" s="11">
        <f t="shared" si="108"/>
        <v>1.016999700093993E-3</v>
      </c>
      <c r="N238" s="11">
        <f t="shared" si="108"/>
        <v>1.2277790185512363E-3</v>
      </c>
      <c r="O238" s="11">
        <f t="shared" si="108"/>
        <v>1.0504710000571907E-3</v>
      </c>
      <c r="P238" s="11">
        <f t="shared" si="108"/>
        <v>3.0132327520491701E-3</v>
      </c>
      <c r="Q238" s="11">
        <f t="shared" si="108"/>
        <v>3.9203390587049273E-3</v>
      </c>
      <c r="R238" s="11">
        <f t="shared" si="108"/>
        <v>4.8045456894346529E-3</v>
      </c>
      <c r="S238" s="11">
        <f t="shared" si="108"/>
        <v>6.7749440853766222E-3</v>
      </c>
      <c r="T238" s="11">
        <f t="shared" si="108"/>
        <v>1.0065102810117781E-2</v>
      </c>
      <c r="U238" s="11">
        <f t="shared" si="108"/>
        <v>1.2591464521596278E-2</v>
      </c>
      <c r="V238" s="11">
        <f t="shared" si="108"/>
        <v>1.2249630925798298E-2</v>
      </c>
      <c r="W238" s="11">
        <f t="shared" si="108"/>
        <v>1.6719381771248935E-2</v>
      </c>
    </row>
    <row r="239" spans="1:26" outlineLevel="1" x14ac:dyDescent="0.2">
      <c r="B239" s="4" t="s">
        <v>0</v>
      </c>
      <c r="C239" s="11">
        <f t="shared" ref="C239:W239" si="109">IFERROR(C226/C231,0)</f>
        <v>0</v>
      </c>
      <c r="D239" s="11">
        <f t="shared" si="109"/>
        <v>0</v>
      </c>
      <c r="E239" s="11">
        <f t="shared" si="109"/>
        <v>0</v>
      </c>
      <c r="F239" s="11">
        <f t="shared" si="109"/>
        <v>0</v>
      </c>
      <c r="G239" s="11">
        <f t="shared" si="109"/>
        <v>0</v>
      </c>
      <c r="H239" s="11">
        <f t="shared" si="109"/>
        <v>0</v>
      </c>
      <c r="I239" s="11">
        <f t="shared" si="109"/>
        <v>0</v>
      </c>
      <c r="J239" s="11">
        <f t="shared" si="109"/>
        <v>0</v>
      </c>
      <c r="K239" s="11">
        <f t="shared" si="109"/>
        <v>0</v>
      </c>
      <c r="L239" s="11">
        <f t="shared" si="109"/>
        <v>0</v>
      </c>
      <c r="M239" s="11">
        <f t="shared" si="109"/>
        <v>3.6115310601910052E-5</v>
      </c>
      <c r="N239" s="11">
        <f t="shared" si="109"/>
        <v>5.2216788460207086E-5</v>
      </c>
      <c r="O239" s="11">
        <f t="shared" si="109"/>
        <v>4.1506228516462194E-5</v>
      </c>
      <c r="P239" s="11">
        <f t="shared" si="109"/>
        <v>1.0751854822147533E-4</v>
      </c>
      <c r="Q239" s="11">
        <f t="shared" si="109"/>
        <v>1.4334295364143722E-4</v>
      </c>
      <c r="R239" s="11">
        <f t="shared" si="109"/>
        <v>0</v>
      </c>
      <c r="S239" s="11">
        <f t="shared" si="109"/>
        <v>0</v>
      </c>
      <c r="T239" s="11">
        <f t="shared" si="109"/>
        <v>0</v>
      </c>
      <c r="U239" s="11">
        <f t="shared" si="109"/>
        <v>0</v>
      </c>
      <c r="V239" s="11">
        <f t="shared" si="109"/>
        <v>0</v>
      </c>
      <c r="W239" s="11">
        <f t="shared" si="109"/>
        <v>0</v>
      </c>
    </row>
    <row r="240" spans="1:26" outlineLevel="1" x14ac:dyDescent="0.2">
      <c r="B240" s="4" t="s">
        <v>22</v>
      </c>
      <c r="C240" s="11">
        <f t="shared" ref="C240:W240" si="110">IFERROR(C227/C231,0)</f>
        <v>8.3789316506436076E-2</v>
      </c>
      <c r="D240" s="11">
        <f t="shared" si="110"/>
        <v>7.4898288664126011E-2</v>
      </c>
      <c r="E240" s="11">
        <f t="shared" si="110"/>
        <v>8.4746964306697314E-2</v>
      </c>
      <c r="F240" s="11">
        <f t="shared" si="110"/>
        <v>9.0197652336851189E-2</v>
      </c>
      <c r="G240" s="11">
        <f t="shared" si="110"/>
        <v>9.214002911402451E-2</v>
      </c>
      <c r="H240" s="11">
        <f t="shared" si="110"/>
        <v>9.7568579453442758E-2</v>
      </c>
      <c r="I240" s="11">
        <f t="shared" si="110"/>
        <v>9.144280791532397E-2</v>
      </c>
      <c r="J240" s="11">
        <f t="shared" si="110"/>
        <v>8.7098168616970895E-2</v>
      </c>
      <c r="K240" s="11">
        <f t="shared" si="110"/>
        <v>0.10055024517144888</v>
      </c>
      <c r="L240" s="11">
        <f t="shared" si="110"/>
        <v>0.13344711316671581</v>
      </c>
      <c r="M240" s="11">
        <f t="shared" si="110"/>
        <v>0.1440889196179298</v>
      </c>
      <c r="N240" s="11">
        <f t="shared" si="110"/>
        <v>0.14354727614154308</v>
      </c>
      <c r="O240" s="11">
        <f t="shared" si="110"/>
        <v>0.1524445351503243</v>
      </c>
      <c r="P240" s="11">
        <f t="shared" si="110"/>
        <v>0.12820823731141223</v>
      </c>
      <c r="Q240" s="11">
        <f t="shared" si="110"/>
        <v>0.14878635694427661</v>
      </c>
      <c r="R240" s="11">
        <f t="shared" si="110"/>
        <v>0.13479797865557683</v>
      </c>
      <c r="S240" s="11">
        <f t="shared" si="110"/>
        <v>0.14677465172133283</v>
      </c>
      <c r="T240" s="11">
        <f t="shared" si="110"/>
        <v>0.13524260873408128</v>
      </c>
      <c r="U240" s="11">
        <f t="shared" si="110"/>
        <v>0.13067583555465126</v>
      </c>
      <c r="V240" s="11">
        <f t="shared" si="110"/>
        <v>0.13040426493928164</v>
      </c>
      <c r="W240" s="11">
        <f t="shared" si="110"/>
        <v>0.15637802781600946</v>
      </c>
    </row>
    <row r="241" spans="1:28" outlineLevel="1" x14ac:dyDescent="0.2">
      <c r="B241" s="4" t="s">
        <v>23</v>
      </c>
      <c r="C241" s="11">
        <f t="shared" ref="C241:W241" si="111">IFERROR(C228/C231,0)</f>
        <v>5.3844319054698421E-2</v>
      </c>
      <c r="D241" s="11">
        <f t="shared" si="111"/>
        <v>1.6227182353387052E-2</v>
      </c>
      <c r="E241" s="11">
        <f t="shared" si="111"/>
        <v>8.8788742604401349E-3</v>
      </c>
      <c r="F241" s="11">
        <f t="shared" si="111"/>
        <v>9.9451325661484482E-3</v>
      </c>
      <c r="G241" s="11">
        <f t="shared" si="111"/>
        <v>1.0525654231285193E-2</v>
      </c>
      <c r="H241" s="11">
        <f t="shared" si="111"/>
        <v>1.0542602540824368E-2</v>
      </c>
      <c r="I241" s="11">
        <f t="shared" si="111"/>
        <v>1.0978528624833884E-2</v>
      </c>
      <c r="J241" s="11">
        <f t="shared" si="111"/>
        <v>1.0128466409676235E-2</v>
      </c>
      <c r="K241" s="11">
        <f t="shared" si="111"/>
        <v>9.1964801160655928E-3</v>
      </c>
      <c r="L241" s="11">
        <f t="shared" si="111"/>
        <v>1.485876187214024E-2</v>
      </c>
      <c r="M241" s="11">
        <f t="shared" si="111"/>
        <v>2.0759415624488638E-2</v>
      </c>
      <c r="N241" s="11">
        <f t="shared" si="111"/>
        <v>1.9914739958437785E-2</v>
      </c>
      <c r="O241" s="11">
        <f t="shared" si="111"/>
        <v>4.0680311950867347E-2</v>
      </c>
      <c r="P241" s="11">
        <f t="shared" si="111"/>
        <v>3.1027580542670199E-2</v>
      </c>
      <c r="Q241" s="11">
        <f t="shared" si="111"/>
        <v>3.6224215959405281E-2</v>
      </c>
      <c r="R241" s="11">
        <f t="shared" si="111"/>
        <v>3.9116791874311642E-2</v>
      </c>
      <c r="S241" s="11">
        <f t="shared" si="111"/>
        <v>4.0317989357158635E-2</v>
      </c>
      <c r="T241" s="11">
        <f t="shared" si="111"/>
        <v>4.1878885451817692E-2</v>
      </c>
      <c r="U241" s="11">
        <f t="shared" si="111"/>
        <v>3.9081665717853917E-2</v>
      </c>
      <c r="V241" s="11">
        <f t="shared" si="111"/>
        <v>4.0414441159134881E-2</v>
      </c>
      <c r="W241" s="11">
        <f t="shared" si="111"/>
        <v>4.0217429723607187E-2</v>
      </c>
    </row>
    <row r="242" spans="1:28" x14ac:dyDescent="0.2">
      <c r="B242" s="4" t="s">
        <v>17</v>
      </c>
      <c r="C242" s="11">
        <f t="shared" ref="C242:W242" si="112">IFERROR(C229/C231,0)</f>
        <v>0</v>
      </c>
      <c r="D242" s="11">
        <f t="shared" si="112"/>
        <v>0</v>
      </c>
      <c r="E242" s="11">
        <f t="shared" si="112"/>
        <v>0</v>
      </c>
      <c r="F242" s="11">
        <f t="shared" si="112"/>
        <v>0</v>
      </c>
      <c r="G242" s="11">
        <f t="shared" si="112"/>
        <v>0</v>
      </c>
      <c r="H242" s="11">
        <f t="shared" si="112"/>
        <v>0</v>
      </c>
      <c r="I242" s="11">
        <f t="shared" si="112"/>
        <v>0</v>
      </c>
      <c r="J242" s="11">
        <f t="shared" si="112"/>
        <v>0</v>
      </c>
      <c r="K242" s="11">
        <f t="shared" si="112"/>
        <v>0</v>
      </c>
      <c r="L242" s="11">
        <f t="shared" si="112"/>
        <v>0</v>
      </c>
      <c r="M242" s="11">
        <f t="shared" si="112"/>
        <v>0</v>
      </c>
      <c r="N242" s="11">
        <f t="shared" si="112"/>
        <v>0</v>
      </c>
      <c r="O242" s="11">
        <f t="shared" si="112"/>
        <v>0</v>
      </c>
      <c r="P242" s="11">
        <f t="shared" si="112"/>
        <v>0</v>
      </c>
      <c r="Q242" s="11">
        <f t="shared" si="112"/>
        <v>0</v>
      </c>
      <c r="R242" s="11">
        <f t="shared" si="112"/>
        <v>0</v>
      </c>
      <c r="S242" s="11">
        <f t="shared" si="112"/>
        <v>0</v>
      </c>
      <c r="T242" s="11">
        <f t="shared" si="112"/>
        <v>0</v>
      </c>
      <c r="U242" s="11">
        <f t="shared" si="112"/>
        <v>0</v>
      </c>
      <c r="V242" s="11">
        <f t="shared" si="112"/>
        <v>0</v>
      </c>
      <c r="W242" s="11">
        <f t="shared" si="112"/>
        <v>0</v>
      </c>
    </row>
    <row r="243" spans="1:28" x14ac:dyDescent="0.2">
      <c r="B243" s="4" t="s">
        <v>1</v>
      </c>
      <c r="C243" s="11">
        <f t="shared" ref="C243:W243" si="113">IFERROR(C230/C231,0)</f>
        <v>0</v>
      </c>
      <c r="D243" s="11">
        <f t="shared" si="113"/>
        <v>0</v>
      </c>
      <c r="E243" s="11">
        <f t="shared" si="113"/>
        <v>0</v>
      </c>
      <c r="F243" s="11">
        <f t="shared" si="113"/>
        <v>0</v>
      </c>
      <c r="G243" s="11">
        <f t="shared" si="113"/>
        <v>0</v>
      </c>
      <c r="H243" s="11">
        <f t="shared" si="113"/>
        <v>0</v>
      </c>
      <c r="I243" s="11">
        <f t="shared" si="113"/>
        <v>0</v>
      </c>
      <c r="J243" s="11">
        <f t="shared" si="113"/>
        <v>0</v>
      </c>
      <c r="K243" s="11">
        <f t="shared" si="113"/>
        <v>0</v>
      </c>
      <c r="L243" s="11">
        <f t="shared" si="113"/>
        <v>0</v>
      </c>
      <c r="M243" s="11">
        <f t="shared" si="113"/>
        <v>0</v>
      </c>
      <c r="N243" s="11">
        <f t="shared" si="113"/>
        <v>0</v>
      </c>
      <c r="O243" s="11">
        <f t="shared" si="113"/>
        <v>0</v>
      </c>
      <c r="P243" s="11">
        <f t="shared" si="113"/>
        <v>0</v>
      </c>
      <c r="Q243" s="11">
        <f t="shared" si="113"/>
        <v>0</v>
      </c>
      <c r="R243" s="11">
        <f t="shared" si="113"/>
        <v>0</v>
      </c>
      <c r="S243" s="11">
        <f t="shared" si="113"/>
        <v>0</v>
      </c>
      <c r="T243" s="11">
        <f t="shared" si="113"/>
        <v>0</v>
      </c>
      <c r="U243" s="11">
        <f t="shared" si="113"/>
        <v>0</v>
      </c>
      <c r="V243" s="11">
        <f t="shared" si="113"/>
        <v>0</v>
      </c>
      <c r="W243" s="11">
        <f t="shared" si="113"/>
        <v>0</v>
      </c>
    </row>
    <row r="244" spans="1:28" s="31" customForma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c r="AA244" s="1"/>
      <c r="AB244" s="1"/>
    </row>
    <row r="245" spans="1:28" outlineLevel="1" x14ac:dyDescent="0.2"/>
    <row r="246" spans="1:28" outlineLevel="1" x14ac:dyDescent="0.2">
      <c r="A246" s="32" t="s">
        <v>86</v>
      </c>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4"/>
      <c r="AA246" s="33"/>
      <c r="AB246" s="33"/>
    </row>
    <row r="247" spans="1:28" outlineLevel="1" x14ac:dyDescent="0.2">
      <c r="B247" s="20" t="s">
        <v>88</v>
      </c>
      <c r="C247" s="5">
        <f>'[2]Table 30'!C$26</f>
        <v>1565.079367</v>
      </c>
      <c r="D247" s="5">
        <f>'[2]Table 30'!D$26</f>
        <v>1836.1939</v>
      </c>
      <c r="E247" s="5">
        <f>'[2]Table 30'!E$26</f>
        <v>2054.4607620000002</v>
      </c>
      <c r="F247" s="5">
        <f>'[2]Table 30'!F$26</f>
        <v>1778.21003</v>
      </c>
      <c r="G247" s="5">
        <f>'[2]Table 30'!G$26</f>
        <v>1476.063363</v>
      </c>
      <c r="H247" s="5">
        <f>'[2]Table 30'!H$26</f>
        <v>1579.92761</v>
      </c>
      <c r="I247" s="5">
        <f>'[2]Table 30'!I$26</f>
        <v>1215.1786970000001</v>
      </c>
      <c r="J247" s="5">
        <f>'[2]Table 30'!J$26</f>
        <v>1606.431439</v>
      </c>
      <c r="K247" s="5">
        <f>'[2]Table 30'!K$26</f>
        <v>1490.861641</v>
      </c>
      <c r="L247" s="5">
        <f>'[2]Table 30'!L$26</f>
        <v>1028.754619</v>
      </c>
      <c r="M247" s="5">
        <f>'[2]Table 30'!M$26</f>
        <v>919.62382200000002</v>
      </c>
      <c r="N247" s="5">
        <f>'[2]Table 30'!N$26</f>
        <v>888.08940199999995</v>
      </c>
      <c r="O247" s="5">
        <f>'[2]Table 30'!O$26</f>
        <v>840.31197899999995</v>
      </c>
      <c r="P247" s="5">
        <f>'[2]Table 30'!P$26</f>
        <v>1085.2830429999999</v>
      </c>
      <c r="Q247" s="5">
        <f>'[2]Table 30'!Q$26</f>
        <v>899.93588699999998</v>
      </c>
      <c r="R247" s="5">
        <f>'[2]Table 30'!R$26</f>
        <v>851.01776099999995</v>
      </c>
      <c r="S247" s="5">
        <f>'[2]Table 30'!S$26</f>
        <v>826.71509500000002</v>
      </c>
      <c r="T247" s="5">
        <f>'[2]Table 30'!T$26</f>
        <v>801.80061699999999</v>
      </c>
      <c r="U247" s="5">
        <f>'[2]Table 30'!U$26</f>
        <v>801.79370800000004</v>
      </c>
      <c r="V247" s="5">
        <f>'[2]Table 30'!V$26</f>
        <v>765.26569300000006</v>
      </c>
      <c r="W247" s="5">
        <f>'[2]Table 30'!W$26</f>
        <v>676.92540099999997</v>
      </c>
      <c r="Z247" s="21" t="s">
        <v>26</v>
      </c>
      <c r="AB247"/>
    </row>
    <row r="248" spans="1:28" outlineLevel="1" x14ac:dyDescent="0.2">
      <c r="B248" s="7" t="s">
        <v>89</v>
      </c>
      <c r="C248" s="5"/>
      <c r="D248" s="5"/>
      <c r="E248" s="5"/>
      <c r="F248" s="5"/>
      <c r="G248" s="5"/>
      <c r="H248" s="5"/>
      <c r="I248" s="5"/>
      <c r="J248" s="5"/>
      <c r="K248" s="5"/>
      <c r="L248" s="5"/>
      <c r="M248" s="5"/>
      <c r="N248" s="5"/>
      <c r="O248" s="5"/>
      <c r="P248" s="5"/>
      <c r="Q248" s="5"/>
      <c r="R248" s="5"/>
      <c r="S248" s="5"/>
      <c r="T248" s="5"/>
      <c r="U248" s="5"/>
      <c r="V248" s="5"/>
      <c r="W248" s="5"/>
      <c r="Z248" s="21" t="s">
        <v>26</v>
      </c>
      <c r="AB248"/>
    </row>
    <row r="249" spans="1:28" outlineLevel="1" x14ac:dyDescent="0.2">
      <c r="B249" s="7" t="s">
        <v>25</v>
      </c>
      <c r="C249" s="5">
        <f>'[2]Table 31'!C$15</f>
        <v>0.8</v>
      </c>
      <c r="D249" s="5">
        <f>'[2]Table 31'!D$15</f>
        <v>0.92100000000000004</v>
      </c>
      <c r="E249" s="5">
        <f>'[2]Table 31'!E$15</f>
        <v>0.91400000000000003</v>
      </c>
      <c r="F249" s="5">
        <f>'[2]Table 31'!F$15</f>
        <v>0.90600000000000003</v>
      </c>
      <c r="G249" s="5">
        <f>'[2]Table 31'!G$15</f>
        <v>0.85899999999999999</v>
      </c>
      <c r="H249" s="5">
        <f>'[2]Table 31'!H$15</f>
        <v>0.93899999999999995</v>
      </c>
      <c r="I249" s="5">
        <f>'[2]Table 31'!I$15</f>
        <v>0.96599999999999997</v>
      </c>
      <c r="J249" s="5">
        <f>'[2]Table 31'!J$15</f>
        <v>1.0389999999999999</v>
      </c>
      <c r="K249" s="5">
        <f>'[2]Table 31'!K$15</f>
        <v>1.034</v>
      </c>
      <c r="L249" s="5">
        <f>'[2]Table 31'!L$15</f>
        <v>0.94499999999999995</v>
      </c>
      <c r="M249" s="5">
        <f>'[2]Table 31'!M$15</f>
        <v>0.95499999999999996</v>
      </c>
      <c r="N249" s="5">
        <f>'[2]Table 31'!N$15</f>
        <v>0.93600000000000005</v>
      </c>
      <c r="O249" s="5">
        <f>'[2]Table 31'!O$15</f>
        <v>0.96</v>
      </c>
      <c r="P249" s="5">
        <f>'[2]Table 31'!P$15</f>
        <v>1.139</v>
      </c>
      <c r="Q249" s="5">
        <f>'[2]Table 31'!Q$15</f>
        <v>1.0649999999999999</v>
      </c>
      <c r="R249" s="5">
        <f>'[2]Table 31'!R$15</f>
        <v>1.0640000000000001</v>
      </c>
      <c r="S249" s="5">
        <f>'[2]Table 31'!S$15</f>
        <v>1.2310000000000001</v>
      </c>
      <c r="T249" s="5">
        <f>'[2]Table 31'!T$15</f>
        <v>0.75700000000000001</v>
      </c>
      <c r="U249" s="5">
        <f>'[2]Table 31'!U$15</f>
        <v>0.77400000000000002</v>
      </c>
      <c r="V249" s="5">
        <f>'[2]Table 31'!V$15</f>
        <v>0.76300000000000001</v>
      </c>
      <c r="W249" s="5">
        <f>'[2]Table 31'!W$15</f>
        <v>0.64</v>
      </c>
      <c r="Z249" s="21" t="s">
        <v>26</v>
      </c>
      <c r="AB249"/>
    </row>
    <row r="250" spans="1:28" outlineLevel="1" x14ac:dyDescent="0.2">
      <c r="B250" s="7" t="s">
        <v>30</v>
      </c>
      <c r="C250" s="5">
        <f>'[2]Table 31'!C$25</f>
        <v>115897.46494400001</v>
      </c>
      <c r="D250" s="5">
        <f>'[2]Table 31'!D$25</f>
        <v>118109.945163</v>
      </c>
      <c r="E250" s="5">
        <f>'[2]Table 31'!E$25</f>
        <v>133161.66389900001</v>
      </c>
      <c r="F250" s="5">
        <f>'[2]Table 31'!F$25</f>
        <v>116273.947115</v>
      </c>
      <c r="G250" s="5">
        <f>'[2]Table 31'!G$25</f>
        <v>101798.034944</v>
      </c>
      <c r="H250" s="5">
        <f>'[2]Table 31'!H$25</f>
        <v>99677.962994000001</v>
      </c>
      <c r="I250" s="5">
        <f>'[2]Table 31'!I$25</f>
        <v>74523.042763999998</v>
      </c>
      <c r="J250" s="5">
        <f>'[2]Table 31'!J$25</f>
        <v>91595.514240000004</v>
      </c>
      <c r="K250" s="5">
        <f>'[2]Table 31'!K$25</f>
        <v>85417.008961</v>
      </c>
      <c r="L250" s="5">
        <f>'[2]Table 31'!L$25</f>
        <v>64492.252770999999</v>
      </c>
      <c r="M250" s="5">
        <f>'[2]Table 31'!M$25</f>
        <v>57047.208628</v>
      </c>
      <c r="N250" s="5">
        <f>'[2]Table 31'!N$25</f>
        <v>56209.328415999997</v>
      </c>
      <c r="O250" s="5">
        <f>'[2]Table 31'!O$25</f>
        <v>51855.745159999999</v>
      </c>
      <c r="P250" s="5">
        <f>'[2]Table 31'!P$25</f>
        <v>56447.777985000001</v>
      </c>
      <c r="Q250" s="5">
        <f>'[2]Table 31'!Q$25</f>
        <v>50059.847329999997</v>
      </c>
      <c r="R250" s="5">
        <f>'[2]Table 31'!R$25</f>
        <v>47383.218196000002</v>
      </c>
      <c r="S250" s="5">
        <f>'[2]Table 31'!S$25</f>
        <v>39785.550576000001</v>
      </c>
      <c r="T250" s="5">
        <f>'[2]Table 31'!T$25</f>
        <v>62747.736532000003</v>
      </c>
      <c r="U250" s="5">
        <f>'[2]Table 31'!U$25</f>
        <v>61369.027440999998</v>
      </c>
      <c r="V250" s="5">
        <f>'[2]Table 31'!V$25</f>
        <v>59417.621630000001</v>
      </c>
      <c r="W250" s="5">
        <f>'[2]Table 31'!W$25</f>
        <v>62659.712005000001</v>
      </c>
      <c r="Z250" s="21" t="s">
        <v>26</v>
      </c>
      <c r="AB250"/>
    </row>
    <row r="251" spans="1:28" outlineLevel="1" x14ac:dyDescent="0.2">
      <c r="B251" s="7" t="s">
        <v>31</v>
      </c>
      <c r="C251" s="5">
        <f t="shared" ref="C251:W251" si="114">C249*C250/1000</f>
        <v>92.717971955200014</v>
      </c>
      <c r="D251" s="5">
        <f t="shared" si="114"/>
        <v>108.779259495123</v>
      </c>
      <c r="E251" s="5">
        <f t="shared" si="114"/>
        <v>121.70976080368601</v>
      </c>
      <c r="F251" s="5">
        <f t="shared" si="114"/>
        <v>105.34419608619</v>
      </c>
      <c r="G251" s="5">
        <f t="shared" si="114"/>
        <v>87.444512016895999</v>
      </c>
      <c r="H251" s="5">
        <f t="shared" si="114"/>
        <v>93.597607251365986</v>
      </c>
      <c r="I251" s="5">
        <f t="shared" si="114"/>
        <v>71.989259310023996</v>
      </c>
      <c r="J251" s="5">
        <f t="shared" si="114"/>
        <v>95.167739295359993</v>
      </c>
      <c r="K251" s="5">
        <f t="shared" si="114"/>
        <v>88.321187265673998</v>
      </c>
      <c r="L251" s="5">
        <f t="shared" si="114"/>
        <v>60.945178868594994</v>
      </c>
      <c r="M251" s="5">
        <f t="shared" si="114"/>
        <v>54.480084239739995</v>
      </c>
      <c r="N251" s="5">
        <f t="shared" si="114"/>
        <v>52.611931397375997</v>
      </c>
      <c r="O251" s="5">
        <f t="shared" si="114"/>
        <v>49.7815153536</v>
      </c>
      <c r="P251" s="5">
        <f t="shared" si="114"/>
        <v>64.294019124914996</v>
      </c>
      <c r="Q251" s="5">
        <f t="shared" si="114"/>
        <v>53.313737406449995</v>
      </c>
      <c r="R251" s="5">
        <f t="shared" si="114"/>
        <v>50.415744160544001</v>
      </c>
      <c r="S251" s="5">
        <f t="shared" si="114"/>
        <v>48.976012759056005</v>
      </c>
      <c r="T251" s="5">
        <f t="shared" si="114"/>
        <v>47.500036554723998</v>
      </c>
      <c r="U251" s="5">
        <f t="shared" si="114"/>
        <v>47.499627239333996</v>
      </c>
      <c r="V251" s="5">
        <f t="shared" si="114"/>
        <v>45.335645303690001</v>
      </c>
      <c r="W251" s="5">
        <f t="shared" si="114"/>
        <v>40.102215683200001</v>
      </c>
    </row>
    <row r="252" spans="1:28" outlineLevel="1" x14ac:dyDescent="0.2">
      <c r="B252" s="7" t="s">
        <v>140</v>
      </c>
      <c r="C252" s="14">
        <f t="shared" ref="C252:W252" si="115">C247/C251</f>
        <v>16.88000000427343</v>
      </c>
      <c r="D252" s="14">
        <f t="shared" si="115"/>
        <v>16.879999997447342</v>
      </c>
      <c r="E252" s="14">
        <f t="shared" si="115"/>
        <v>16.879999996991042</v>
      </c>
      <c r="F252" s="14">
        <f t="shared" si="115"/>
        <v>16.880000000618097</v>
      </c>
      <c r="G252" s="14">
        <f t="shared" si="115"/>
        <v>16.880000001770213</v>
      </c>
      <c r="H252" s="14">
        <f t="shared" si="115"/>
        <v>16.879999995693716</v>
      </c>
      <c r="I252" s="14">
        <f t="shared" si="115"/>
        <v>16.879999997871835</v>
      </c>
      <c r="J252" s="14">
        <f t="shared" si="115"/>
        <v>16.879999996788023</v>
      </c>
      <c r="K252" s="14">
        <f t="shared" si="115"/>
        <v>16.879999999495283</v>
      </c>
      <c r="L252" s="14">
        <f t="shared" si="115"/>
        <v>16.879999995046639</v>
      </c>
      <c r="M252" s="14">
        <f t="shared" si="115"/>
        <v>16.880000000609193</v>
      </c>
      <c r="N252" s="14">
        <f t="shared" si="115"/>
        <v>16.880000000233657</v>
      </c>
      <c r="O252" s="14">
        <f t="shared" si="115"/>
        <v>16.879999996609826</v>
      </c>
      <c r="P252" s="14">
        <f t="shared" si="115"/>
        <v>16.880000002666417</v>
      </c>
      <c r="Q252" s="14">
        <f t="shared" si="115"/>
        <v>16.879999992105677</v>
      </c>
      <c r="R252" s="14">
        <f t="shared" si="115"/>
        <v>16.879999991471259</v>
      </c>
      <c r="S252" s="14">
        <f t="shared" si="115"/>
        <v>16.879999992386775</v>
      </c>
      <c r="T252" s="14">
        <f t="shared" si="115"/>
        <v>16.879999999079136</v>
      </c>
      <c r="U252" s="14">
        <f t="shared" si="115"/>
        <v>16.880000004211446</v>
      </c>
      <c r="V252" s="14">
        <f t="shared" si="115"/>
        <v>16.880000006037477</v>
      </c>
      <c r="W252" s="14">
        <f t="shared" si="115"/>
        <v>16.88000000667255</v>
      </c>
    </row>
    <row r="253" spans="1:28" outlineLevel="1" x14ac:dyDescent="0.2">
      <c r="B253" s="7" t="s">
        <v>90</v>
      </c>
      <c r="C253" s="5">
        <f t="shared" ref="C253:W253" si="116">C250*C252</f>
        <v>1956349.2087499998</v>
      </c>
      <c r="D253" s="5">
        <f t="shared" si="116"/>
        <v>1993695.8740499457</v>
      </c>
      <c r="E253" s="5">
        <f t="shared" si="116"/>
        <v>2247768.8862144421</v>
      </c>
      <c r="F253" s="5">
        <f t="shared" si="116"/>
        <v>1962704.2273730687</v>
      </c>
      <c r="G253" s="5">
        <f t="shared" si="116"/>
        <v>1718350.8300349242</v>
      </c>
      <c r="H253" s="5">
        <f t="shared" si="116"/>
        <v>1682564.0149094784</v>
      </c>
      <c r="I253" s="5">
        <f t="shared" si="116"/>
        <v>1257948.9616977226</v>
      </c>
      <c r="J253" s="5">
        <f t="shared" si="116"/>
        <v>1546132.2800769974</v>
      </c>
      <c r="K253" s="5">
        <f t="shared" si="116"/>
        <v>1441839.1112185686</v>
      </c>
      <c r="L253" s="5">
        <f t="shared" si="116"/>
        <v>1088629.2264550265</v>
      </c>
      <c r="M253" s="5">
        <f t="shared" si="116"/>
        <v>962956.88167539274</v>
      </c>
      <c r="N253" s="5">
        <f t="shared" si="116"/>
        <v>948813.46367521363</v>
      </c>
      <c r="O253" s="5">
        <f t="shared" si="116"/>
        <v>875324.97812499991</v>
      </c>
      <c r="P253" s="5">
        <f t="shared" si="116"/>
        <v>952838.49253731337</v>
      </c>
      <c r="Q253" s="5">
        <f t="shared" si="116"/>
        <v>845010.22253521136</v>
      </c>
      <c r="R253" s="5">
        <f t="shared" si="116"/>
        <v>799828.7227443608</v>
      </c>
      <c r="S253" s="5">
        <f t="shared" si="116"/>
        <v>671580.09341998363</v>
      </c>
      <c r="T253" s="5">
        <f t="shared" si="116"/>
        <v>1059181.7926023779</v>
      </c>
      <c r="U253" s="5">
        <f t="shared" si="116"/>
        <v>1035909.1834625324</v>
      </c>
      <c r="V253" s="5">
        <f t="shared" si="116"/>
        <v>1002969.4534731326</v>
      </c>
      <c r="W253" s="5">
        <f t="shared" si="116"/>
        <v>1057695.9390625001</v>
      </c>
    </row>
    <row r="254" spans="1:28" outlineLevel="1" x14ac:dyDescent="0.2"/>
    <row r="255" spans="1:28" outlineLevel="1" x14ac:dyDescent="0.2">
      <c r="B255" s="8" t="s">
        <v>14</v>
      </c>
      <c r="C255" s="13"/>
      <c r="H255" s="5"/>
    </row>
    <row r="256" spans="1:28" outlineLevel="1" x14ac:dyDescent="0.2">
      <c r="B256" s="4" t="s">
        <v>18</v>
      </c>
      <c r="C256" s="5">
        <f>IFERROR(INDEX('[2]Table 30'!C$14:C$19,MATCH($B256,'[2]Table 30'!$B$14:$B$19,0))*1000,0)</f>
        <v>0</v>
      </c>
      <c r="D256" s="5">
        <f>IFERROR(INDEX('[2]Table 30'!D$14:D$19,MATCH($B256,'[2]Table 30'!$B$14:$B$19,0))*1000,0)</f>
        <v>0</v>
      </c>
      <c r="E256" s="5">
        <f>IFERROR(INDEX('[2]Table 30'!E$14:E$19,MATCH($B256,'[2]Table 30'!$B$14:$B$19,0))*1000,0)</f>
        <v>0</v>
      </c>
      <c r="F256" s="5">
        <f>IFERROR(INDEX('[2]Table 30'!F$14:F$19,MATCH($B256,'[2]Table 30'!$B$14:$B$19,0))*1000,0)</f>
        <v>0</v>
      </c>
      <c r="G256" s="5">
        <f>IFERROR(INDEX('[2]Table 30'!G$14:G$19,MATCH($B256,'[2]Table 30'!$B$14:$B$19,0))*1000,0)</f>
        <v>0</v>
      </c>
      <c r="H256" s="5">
        <f>IFERROR(INDEX('[2]Table 30'!H$14:H$19,MATCH($B256,'[2]Table 30'!$B$14:$B$19,0))*1000,0)</f>
        <v>0</v>
      </c>
      <c r="I256" s="5">
        <f>IFERROR(INDEX('[2]Table 30'!I$14:I$19,MATCH($B256,'[2]Table 30'!$B$14:$B$19,0))*1000,0)</f>
        <v>0</v>
      </c>
      <c r="J256" s="5">
        <f>IFERROR(INDEX('[2]Table 30'!J$14:J$19,MATCH($B256,'[2]Table 30'!$B$14:$B$19,0))*1000,0)</f>
        <v>0</v>
      </c>
      <c r="K256" s="5">
        <f>IFERROR(INDEX('[2]Table 30'!K$14:K$19,MATCH($B256,'[2]Table 30'!$B$14:$B$19,0))*1000,0)</f>
        <v>0</v>
      </c>
      <c r="L256" s="5">
        <f>IFERROR(INDEX('[2]Table 30'!L$14:L$19,MATCH($B256,'[2]Table 30'!$B$14:$B$19,0))*1000,0)</f>
        <v>0</v>
      </c>
      <c r="M256" s="5">
        <f>IFERROR(INDEX('[2]Table 30'!M$14:M$19,MATCH($B256,'[2]Table 30'!$B$14:$B$19,0))*1000,0)</f>
        <v>0</v>
      </c>
      <c r="N256" s="5">
        <f>IFERROR(INDEX('[2]Table 30'!N$14:N$19,MATCH($B256,'[2]Table 30'!$B$14:$B$19,0))*1000,0)</f>
        <v>0</v>
      </c>
      <c r="O256" s="5">
        <f>IFERROR(INDEX('[2]Table 30'!O$14:O$19,MATCH($B256,'[2]Table 30'!$B$14:$B$19,0))*1000,0)</f>
        <v>0</v>
      </c>
      <c r="P256" s="5">
        <f>IFERROR(INDEX('[2]Table 30'!P$14:P$19,MATCH($B256,'[2]Table 30'!$B$14:$B$19,0))*1000,0)</f>
        <v>0</v>
      </c>
      <c r="Q256" s="5">
        <f>IFERROR(INDEX('[2]Table 30'!Q$14:Q$19,MATCH($B256,'[2]Table 30'!$B$14:$B$19,0))*1000,0)</f>
        <v>0</v>
      </c>
      <c r="R256" s="5">
        <f>IFERROR(INDEX('[2]Table 30'!R$14:R$19,MATCH($B256,'[2]Table 30'!$B$14:$B$19,0))*1000,0)</f>
        <v>0</v>
      </c>
      <c r="S256" s="5">
        <f>IFERROR(INDEX('[2]Table 30'!S$14:S$19,MATCH($B256,'[2]Table 30'!$B$14:$B$19,0))*1000,0)</f>
        <v>0</v>
      </c>
      <c r="T256" s="5">
        <f>IFERROR(INDEX('[2]Table 30'!T$14:T$19,MATCH($B256,'[2]Table 30'!$B$14:$B$19,0))*1000,0)</f>
        <v>0</v>
      </c>
      <c r="U256" s="5">
        <f>IFERROR(INDEX('[2]Table 30'!U$14:U$19,MATCH($B256,'[2]Table 30'!$B$14:$B$19,0))*1000,0)</f>
        <v>0</v>
      </c>
      <c r="V256" s="5">
        <f>IFERROR(INDEX('[2]Table 30'!V$14:V$19,MATCH($B256,'[2]Table 30'!$B$14:$B$19,0))*1000,0)</f>
        <v>0</v>
      </c>
      <c r="W256" s="5">
        <f>IFERROR(INDEX('[2]Table 30'!W$14:W$19,MATCH($B256,'[2]Table 30'!$B$14:$B$19,0))*1000,0)</f>
        <v>0</v>
      </c>
      <c r="Z256" s="21" t="s">
        <v>26</v>
      </c>
    </row>
    <row r="257" spans="2:26" outlineLevel="1" x14ac:dyDescent="0.2">
      <c r="B257" s="4" t="s">
        <v>19</v>
      </c>
      <c r="C257" s="5">
        <f>IFERROR(INDEX('[2]Table 30'!C$14:C$19,MATCH($B257,'[2]Table 30'!$B$14:$B$19,0))*1000,0)</f>
        <v>0</v>
      </c>
      <c r="D257" s="5">
        <f>IFERROR(INDEX('[2]Table 30'!D$14:D$19,MATCH($B257,'[2]Table 30'!$B$14:$B$19,0))*1000,0)</f>
        <v>0</v>
      </c>
      <c r="E257" s="5">
        <f>IFERROR(INDEX('[2]Table 30'!E$14:E$19,MATCH($B257,'[2]Table 30'!$B$14:$B$19,0))*1000,0)</f>
        <v>0</v>
      </c>
      <c r="F257" s="5">
        <f>IFERROR(INDEX('[2]Table 30'!F$14:F$19,MATCH($B257,'[2]Table 30'!$B$14:$B$19,0))*1000,0)</f>
        <v>0</v>
      </c>
      <c r="G257" s="5">
        <f>IFERROR(INDEX('[2]Table 30'!G$14:G$19,MATCH($B257,'[2]Table 30'!$B$14:$B$19,0))*1000,0)</f>
        <v>0</v>
      </c>
      <c r="H257" s="5">
        <f>IFERROR(INDEX('[2]Table 30'!H$14:H$19,MATCH($B257,'[2]Table 30'!$B$14:$B$19,0))*1000,0)</f>
        <v>0</v>
      </c>
      <c r="I257" s="5">
        <f>IFERROR(INDEX('[2]Table 30'!I$14:I$19,MATCH($B257,'[2]Table 30'!$B$14:$B$19,0))*1000,0)</f>
        <v>0</v>
      </c>
      <c r="J257" s="5">
        <f>IFERROR(INDEX('[2]Table 30'!J$14:J$19,MATCH($B257,'[2]Table 30'!$B$14:$B$19,0))*1000,0)</f>
        <v>0</v>
      </c>
      <c r="K257" s="5">
        <f>IFERROR(INDEX('[2]Table 30'!K$14:K$19,MATCH($B257,'[2]Table 30'!$B$14:$B$19,0))*1000,0)</f>
        <v>0</v>
      </c>
      <c r="L257" s="5">
        <f>IFERROR(INDEX('[2]Table 30'!L$14:L$19,MATCH($B257,'[2]Table 30'!$B$14:$B$19,0))*1000,0)</f>
        <v>0</v>
      </c>
      <c r="M257" s="5">
        <f>IFERROR(INDEX('[2]Table 30'!M$14:M$19,MATCH($B257,'[2]Table 30'!$B$14:$B$19,0))*1000,0)</f>
        <v>0</v>
      </c>
      <c r="N257" s="5">
        <f>IFERROR(INDEX('[2]Table 30'!N$14:N$19,MATCH($B257,'[2]Table 30'!$B$14:$B$19,0))*1000,0)</f>
        <v>0</v>
      </c>
      <c r="O257" s="5">
        <f>IFERROR(INDEX('[2]Table 30'!O$14:O$19,MATCH($B257,'[2]Table 30'!$B$14:$B$19,0))*1000,0)</f>
        <v>0</v>
      </c>
      <c r="P257" s="5">
        <f>IFERROR(INDEX('[2]Table 30'!P$14:P$19,MATCH($B257,'[2]Table 30'!$B$14:$B$19,0))*1000,0)</f>
        <v>0</v>
      </c>
      <c r="Q257" s="5">
        <f>IFERROR(INDEX('[2]Table 30'!Q$14:Q$19,MATCH($B257,'[2]Table 30'!$B$14:$B$19,0))*1000,0)</f>
        <v>0</v>
      </c>
      <c r="R257" s="5">
        <f>IFERROR(INDEX('[2]Table 30'!R$14:R$19,MATCH($B257,'[2]Table 30'!$B$14:$B$19,0))*1000,0)</f>
        <v>0</v>
      </c>
      <c r="S257" s="5">
        <f>IFERROR(INDEX('[2]Table 30'!S$14:S$19,MATCH($B257,'[2]Table 30'!$B$14:$B$19,0))*1000,0)</f>
        <v>0</v>
      </c>
      <c r="T257" s="5">
        <f>IFERROR(INDEX('[2]Table 30'!T$14:T$19,MATCH($B257,'[2]Table 30'!$B$14:$B$19,0))*1000,0)</f>
        <v>0</v>
      </c>
      <c r="U257" s="5">
        <f>IFERROR(INDEX('[2]Table 30'!U$14:U$19,MATCH($B257,'[2]Table 30'!$B$14:$B$19,0))*1000,0)</f>
        <v>0</v>
      </c>
      <c r="V257" s="5">
        <f>IFERROR(INDEX('[2]Table 30'!V$14:V$19,MATCH($B257,'[2]Table 30'!$B$14:$B$19,0))*1000,0)</f>
        <v>0</v>
      </c>
      <c r="W257" s="5">
        <f>IFERROR(INDEX('[2]Table 30'!W$14:W$19,MATCH($B257,'[2]Table 30'!$B$14:$B$19,0))*1000,0)</f>
        <v>0</v>
      </c>
      <c r="Z257" s="21" t="s">
        <v>26</v>
      </c>
    </row>
    <row r="258" spans="2:26" outlineLevel="1" x14ac:dyDescent="0.2">
      <c r="B258" s="4" t="s">
        <v>16</v>
      </c>
      <c r="C258" s="5">
        <f>IFERROR(INDEX('[2]Table 30'!C$14:C$19,MATCH($B258,'[2]Table 30'!$B$14:$B$19,0))*1000,0)</f>
        <v>1137.9010000000001</v>
      </c>
      <c r="D258" s="5">
        <f>IFERROR(INDEX('[2]Table 30'!D$14:D$19,MATCH($B258,'[2]Table 30'!$B$14:$B$19,0))*1000,0)</f>
        <v>1474.558</v>
      </c>
      <c r="E258" s="5">
        <f>IFERROR(INDEX('[2]Table 30'!E$14:E$19,MATCH($B258,'[2]Table 30'!$B$14:$B$19,0))*1000,0)</f>
        <v>1574.9829999999999</v>
      </c>
      <c r="F258" s="5">
        <f>IFERROR(INDEX('[2]Table 30'!F$14:F$19,MATCH($B258,'[2]Table 30'!$B$14:$B$19,0))*1000,0)</f>
        <v>1362.4750000000001</v>
      </c>
      <c r="G258" s="5">
        <f>IFERROR(INDEX('[2]Table 30'!G$14:G$19,MATCH($B258,'[2]Table 30'!$B$14:$B$19,0))*1000,0)</f>
        <v>1106.3119999999999</v>
      </c>
      <c r="H258" s="5">
        <f>IFERROR(INDEX('[2]Table 30'!H$14:H$19,MATCH($B258,'[2]Table 30'!$B$14:$B$19,0))*1000,0)</f>
        <v>1153.598</v>
      </c>
      <c r="I258" s="5">
        <f>IFERROR(INDEX('[2]Table 30'!I$14:I$19,MATCH($B258,'[2]Table 30'!$B$14:$B$19,0))*1000,0)</f>
        <v>1011.3239999999998</v>
      </c>
      <c r="J258" s="5">
        <f>IFERROR(INDEX('[2]Table 30'!J$14:J$19,MATCH($B258,'[2]Table 30'!$B$14:$B$19,0))*1000,0)</f>
        <v>1214.857</v>
      </c>
      <c r="K258" s="5">
        <f>IFERROR(INDEX('[2]Table 30'!K$14:K$19,MATCH($B258,'[2]Table 30'!$B$14:$B$19,0))*1000,0)</f>
        <v>1204.347</v>
      </c>
      <c r="L258" s="5">
        <f>IFERROR(INDEX('[2]Table 30'!L$14:L$19,MATCH($B258,'[2]Table 30'!$B$14:$B$19,0))*1000,0)</f>
        <v>690.24599999999998</v>
      </c>
      <c r="M258" s="5">
        <f>IFERROR(INDEX('[2]Table 30'!M$14:M$19,MATCH($B258,'[2]Table 30'!$B$14:$B$19,0))*1000,0)</f>
        <v>686.63900000000001</v>
      </c>
      <c r="N258" s="5">
        <f>IFERROR(INDEX('[2]Table 30'!N$14:N$19,MATCH($B258,'[2]Table 30'!$B$14:$B$19,0))*1000,0)</f>
        <v>608.04399999999998</v>
      </c>
      <c r="O258" s="5">
        <f>IFERROR(INDEX('[2]Table 30'!O$14:O$19,MATCH($B258,'[2]Table 30'!$B$14:$B$19,0))*1000,0)</f>
        <v>635.572</v>
      </c>
      <c r="P258" s="5">
        <f>IFERROR(INDEX('[2]Table 30'!P$14:P$19,MATCH($B258,'[2]Table 30'!$B$14:$B$19,0))*1000,0)</f>
        <v>765.9</v>
      </c>
      <c r="Q258" s="5">
        <f>IFERROR(INDEX('[2]Table 30'!Q$14:Q$19,MATCH($B258,'[2]Table 30'!$B$14:$B$19,0))*1000,0)</f>
        <v>784.86199999999997</v>
      </c>
      <c r="R258" s="5">
        <f>IFERROR(INDEX('[2]Table 30'!R$14:R$19,MATCH($B258,'[2]Table 30'!$B$14:$B$19,0))*1000,0)</f>
        <v>656.48300000000006</v>
      </c>
      <c r="S258" s="5">
        <f>IFERROR(INDEX('[2]Table 30'!S$14:S$19,MATCH($B258,'[2]Table 30'!$B$14:$B$19,0))*1000,0)</f>
        <v>575.98300000000006</v>
      </c>
      <c r="T258" s="5">
        <f>IFERROR(INDEX('[2]Table 30'!T$14:T$19,MATCH($B258,'[2]Table 30'!$B$14:$B$19,0))*1000,0)</f>
        <v>367.238</v>
      </c>
      <c r="U258" s="5">
        <f>IFERROR(INDEX('[2]Table 30'!U$14:U$19,MATCH($B258,'[2]Table 30'!$B$14:$B$19,0))*1000,0)</f>
        <v>307.255</v>
      </c>
      <c r="V258" s="5">
        <f>IFERROR(INDEX('[2]Table 30'!V$14:V$19,MATCH($B258,'[2]Table 30'!$B$14:$B$19,0))*1000,0)</f>
        <v>291.81299999999999</v>
      </c>
      <c r="W258" s="5">
        <f>IFERROR(INDEX('[2]Table 30'!W$14:W$19,MATCH($B258,'[2]Table 30'!$B$14:$B$19,0))*1000,0)</f>
        <v>248.852</v>
      </c>
      <c r="Z258" s="21" t="s">
        <v>26</v>
      </c>
    </row>
    <row r="259" spans="2:26" outlineLevel="1" x14ac:dyDescent="0.2">
      <c r="B259" s="4" t="s">
        <v>21</v>
      </c>
      <c r="C259" s="5">
        <f>IFERROR(INDEX('[2]Table 30'!C$14:C$19,MATCH($B259,'[2]Table 30'!$B$14:$B$19,0))*1000,0)</f>
        <v>0</v>
      </c>
      <c r="D259" s="5">
        <f>IFERROR(INDEX('[2]Table 30'!D$14:D$19,MATCH($B259,'[2]Table 30'!$B$14:$B$19,0))*1000,0)</f>
        <v>0</v>
      </c>
      <c r="E259" s="5">
        <f>IFERROR(INDEX('[2]Table 30'!E$14:E$19,MATCH($B259,'[2]Table 30'!$B$14:$B$19,0))*1000,0)</f>
        <v>0</v>
      </c>
      <c r="F259" s="5">
        <f>IFERROR(INDEX('[2]Table 30'!F$14:F$19,MATCH($B259,'[2]Table 30'!$B$14:$B$19,0))*1000,0)</f>
        <v>0</v>
      </c>
      <c r="G259" s="5">
        <f>IFERROR(INDEX('[2]Table 30'!G$14:G$19,MATCH($B259,'[2]Table 30'!$B$14:$B$19,0))*1000,0)</f>
        <v>0</v>
      </c>
      <c r="H259" s="5">
        <f>IFERROR(INDEX('[2]Table 30'!H$14:H$19,MATCH($B259,'[2]Table 30'!$B$14:$B$19,0))*1000,0)</f>
        <v>0</v>
      </c>
      <c r="I259" s="5">
        <f>IFERROR(INDEX('[2]Table 30'!I$14:I$19,MATCH($B259,'[2]Table 30'!$B$14:$B$19,0))*1000,0)</f>
        <v>0</v>
      </c>
      <c r="J259" s="5">
        <f>IFERROR(INDEX('[2]Table 30'!J$14:J$19,MATCH($B259,'[2]Table 30'!$B$14:$B$19,0))*1000,0)</f>
        <v>0</v>
      </c>
      <c r="K259" s="5">
        <f>IFERROR(INDEX('[2]Table 30'!K$14:K$19,MATCH($B259,'[2]Table 30'!$B$14:$B$19,0))*1000,0)</f>
        <v>0</v>
      </c>
      <c r="L259" s="5">
        <f>IFERROR(INDEX('[2]Table 30'!L$14:L$19,MATCH($B259,'[2]Table 30'!$B$14:$B$19,0))*1000,0)</f>
        <v>0</v>
      </c>
      <c r="M259" s="5">
        <f>IFERROR(INDEX('[2]Table 30'!M$14:M$19,MATCH($B259,'[2]Table 30'!$B$14:$B$19,0))*1000,0)</f>
        <v>0</v>
      </c>
      <c r="N259" s="5">
        <f>IFERROR(INDEX('[2]Table 30'!N$14:N$19,MATCH($B259,'[2]Table 30'!$B$14:$B$19,0))*1000,0)</f>
        <v>0</v>
      </c>
      <c r="O259" s="5">
        <f>IFERROR(INDEX('[2]Table 30'!O$14:O$19,MATCH($B259,'[2]Table 30'!$B$14:$B$19,0))*1000,0)</f>
        <v>0</v>
      </c>
      <c r="P259" s="5">
        <f>IFERROR(INDEX('[2]Table 30'!P$14:P$19,MATCH($B259,'[2]Table 30'!$B$14:$B$19,0))*1000,0)</f>
        <v>0</v>
      </c>
      <c r="Q259" s="5">
        <f>IFERROR(INDEX('[2]Table 30'!Q$14:Q$19,MATCH($B259,'[2]Table 30'!$B$14:$B$19,0))*1000,0)</f>
        <v>0</v>
      </c>
      <c r="R259" s="5">
        <f>IFERROR(INDEX('[2]Table 30'!R$14:R$19,MATCH($B259,'[2]Table 30'!$B$14:$B$19,0))*1000,0)</f>
        <v>0</v>
      </c>
      <c r="S259" s="5">
        <f>IFERROR(INDEX('[2]Table 30'!S$14:S$19,MATCH($B259,'[2]Table 30'!$B$14:$B$19,0))*1000,0)</f>
        <v>0</v>
      </c>
      <c r="T259" s="5">
        <f>IFERROR(INDEX('[2]Table 30'!T$14:T$19,MATCH($B259,'[2]Table 30'!$B$14:$B$19,0))*1000,0)</f>
        <v>0</v>
      </c>
      <c r="U259" s="5">
        <f>IFERROR(INDEX('[2]Table 30'!U$14:U$19,MATCH($B259,'[2]Table 30'!$B$14:$B$19,0))*1000,0)</f>
        <v>0</v>
      </c>
      <c r="V259" s="5">
        <f>IFERROR(INDEX('[2]Table 30'!V$14:V$19,MATCH($B259,'[2]Table 30'!$B$14:$B$19,0))*1000,0)</f>
        <v>0</v>
      </c>
      <c r="W259" s="5">
        <f>IFERROR(INDEX('[2]Table 30'!W$14:W$19,MATCH($B259,'[2]Table 30'!$B$14:$B$19,0))*1000,0)</f>
        <v>0</v>
      </c>
      <c r="Z259" s="21" t="s">
        <v>26</v>
      </c>
    </row>
    <row r="260" spans="2:26" outlineLevel="1" x14ac:dyDescent="0.2">
      <c r="B260" s="4" t="s">
        <v>20</v>
      </c>
      <c r="C260" s="5">
        <f>IFERROR(INDEX('[2]Table 30'!C$14:C$19,MATCH($B260,'[2]Table 30'!$B$14:$B$19,0))*1000,0)</f>
        <v>106.42500000000001</v>
      </c>
      <c r="D260" s="5">
        <f>IFERROR(INDEX('[2]Table 30'!D$14:D$19,MATCH($B260,'[2]Table 30'!$B$14:$B$19,0))*1000,0)</f>
        <v>9.6739999999999995</v>
      </c>
      <c r="E260" s="5">
        <f>IFERROR(INDEX('[2]Table 30'!E$14:E$19,MATCH($B260,'[2]Table 30'!$B$14:$B$19,0))*1000,0)</f>
        <v>21.361000000000001</v>
      </c>
      <c r="F260" s="5">
        <f>IFERROR(INDEX('[2]Table 30'!F$14:F$19,MATCH($B260,'[2]Table 30'!$B$14:$B$19,0))*1000,0)</f>
        <v>14.489000000000001</v>
      </c>
      <c r="G260" s="5">
        <f>IFERROR(INDEX('[2]Table 30'!G$14:G$19,MATCH($B260,'[2]Table 30'!$B$14:$B$19,0))*1000,0)</f>
        <v>14.61</v>
      </c>
      <c r="H260" s="5">
        <f>IFERROR(INDEX('[2]Table 30'!H$14:H$19,MATCH($B260,'[2]Table 30'!$B$14:$B$19,0))*1000,0)</f>
        <v>23.768000000000001</v>
      </c>
      <c r="I260" s="5">
        <f>IFERROR(INDEX('[2]Table 30'!I$14:I$19,MATCH($B260,'[2]Table 30'!$B$14:$B$19,0))*1000,0)</f>
        <v>17.567</v>
      </c>
      <c r="J260" s="5">
        <f>IFERROR(INDEX('[2]Table 30'!J$14:J$19,MATCH($B260,'[2]Table 30'!$B$14:$B$19,0))*1000,0)</f>
        <v>16.981999999999999</v>
      </c>
      <c r="K260" s="5">
        <f>IFERROR(INDEX('[2]Table 30'!K$14:K$19,MATCH($B260,'[2]Table 30'!$B$14:$B$19,0))*1000,0)</f>
        <v>17.677</v>
      </c>
      <c r="L260" s="5">
        <f>IFERROR(INDEX('[2]Table 30'!L$14:L$19,MATCH($B260,'[2]Table 30'!$B$14:$B$19,0))*1000,0)</f>
        <v>16.27</v>
      </c>
      <c r="M260" s="5">
        <f>IFERROR(INDEX('[2]Table 30'!M$14:M$19,MATCH($B260,'[2]Table 30'!$B$14:$B$19,0))*1000,0)</f>
        <v>15.871</v>
      </c>
      <c r="N260" s="5">
        <f>IFERROR(INDEX('[2]Table 30'!N$14:N$19,MATCH($B260,'[2]Table 30'!$B$14:$B$19,0))*1000,0)</f>
        <v>14.525</v>
      </c>
      <c r="O260" s="5">
        <f>IFERROR(INDEX('[2]Table 30'!O$14:O$19,MATCH($B260,'[2]Table 30'!$B$14:$B$19,0))*1000,0)</f>
        <v>19.224999999999998</v>
      </c>
      <c r="P260" s="5">
        <f>IFERROR(INDEX('[2]Table 30'!P$14:P$19,MATCH($B260,'[2]Table 30'!$B$14:$B$19,0))*1000,0)</f>
        <v>28.809000000000001</v>
      </c>
      <c r="Q260" s="5">
        <f>IFERROR(INDEX('[2]Table 30'!Q$14:Q$19,MATCH($B260,'[2]Table 30'!$B$14:$B$19,0))*1000,0)</f>
        <v>32.585999999999999</v>
      </c>
      <c r="R260" s="5">
        <f>IFERROR(INDEX('[2]Table 30'!R$14:R$19,MATCH($B260,'[2]Table 30'!$B$14:$B$19,0))*1000,0)</f>
        <v>29.416999999999998</v>
      </c>
      <c r="S260" s="5">
        <f>IFERROR(INDEX('[2]Table 30'!S$14:S$19,MATCH($B260,'[2]Table 30'!$B$14:$B$19,0))*1000,0)</f>
        <v>30.68</v>
      </c>
      <c r="T260" s="5">
        <f>IFERROR(INDEX('[2]Table 30'!T$14:T$19,MATCH($B260,'[2]Table 30'!$B$14:$B$19,0))*1000,0)</f>
        <v>44.2</v>
      </c>
      <c r="U260" s="5">
        <f>IFERROR(INDEX('[2]Table 30'!U$14:U$19,MATCH($B260,'[2]Table 30'!$B$14:$B$19,0))*1000,0)</f>
        <v>43.788000000000004</v>
      </c>
      <c r="V260" s="5">
        <f>IFERROR(INDEX('[2]Table 30'!V$14:V$19,MATCH($B260,'[2]Table 30'!$B$14:$B$19,0))*1000,0)</f>
        <v>50.506</v>
      </c>
      <c r="W260" s="5">
        <f>IFERROR(INDEX('[2]Table 30'!W$14:W$19,MATCH($B260,'[2]Table 30'!$B$14:$B$19,0))*1000,0)</f>
        <v>46.533000000000001</v>
      </c>
      <c r="Z260" s="21" t="s">
        <v>26</v>
      </c>
    </row>
    <row r="261" spans="2:26" outlineLevel="1" x14ac:dyDescent="0.2">
      <c r="B261" s="4" t="s">
        <v>0</v>
      </c>
      <c r="C261" s="5">
        <f>IFERROR(INDEX('[2]Table 30'!C$14:C$19,MATCH($B261,'[2]Table 30'!$B$14:$B$19,0))*1000,0)</f>
        <v>0</v>
      </c>
      <c r="D261" s="5">
        <f>IFERROR(INDEX('[2]Table 30'!D$14:D$19,MATCH($B261,'[2]Table 30'!$B$14:$B$19,0))*1000,0)</f>
        <v>0</v>
      </c>
      <c r="E261" s="5">
        <f>IFERROR(INDEX('[2]Table 30'!E$14:E$19,MATCH($B261,'[2]Table 30'!$B$14:$B$19,0))*1000,0)</f>
        <v>0</v>
      </c>
      <c r="F261" s="5">
        <f>IFERROR(INDEX('[2]Table 30'!F$14:F$19,MATCH($B261,'[2]Table 30'!$B$14:$B$19,0))*1000,0)</f>
        <v>0</v>
      </c>
      <c r="G261" s="5">
        <f>IFERROR(INDEX('[2]Table 30'!G$14:G$19,MATCH($B261,'[2]Table 30'!$B$14:$B$19,0))*1000,0)</f>
        <v>0</v>
      </c>
      <c r="H261" s="5">
        <f>IFERROR(INDEX('[2]Table 30'!H$14:H$19,MATCH($B261,'[2]Table 30'!$B$14:$B$19,0))*1000,0)</f>
        <v>0</v>
      </c>
      <c r="I261" s="5">
        <f>IFERROR(INDEX('[2]Table 30'!I$14:I$19,MATCH($B261,'[2]Table 30'!$B$14:$B$19,0))*1000,0)</f>
        <v>0</v>
      </c>
      <c r="J261" s="5">
        <f>IFERROR(INDEX('[2]Table 30'!J$14:J$19,MATCH($B261,'[2]Table 30'!$B$14:$B$19,0))*1000,0)</f>
        <v>0</v>
      </c>
      <c r="K261" s="5">
        <f>IFERROR(INDEX('[2]Table 30'!K$14:K$19,MATCH($B261,'[2]Table 30'!$B$14:$B$19,0))*1000,0)</f>
        <v>0</v>
      </c>
      <c r="L261" s="5">
        <f>IFERROR(INDEX('[2]Table 30'!L$14:L$19,MATCH($B261,'[2]Table 30'!$B$14:$B$19,0))*1000,0)</f>
        <v>0</v>
      </c>
      <c r="M261" s="5">
        <f>IFERROR(INDEX('[2]Table 30'!M$14:M$19,MATCH($B261,'[2]Table 30'!$B$14:$B$19,0))*1000,0)</f>
        <v>0.56499999999999995</v>
      </c>
      <c r="N261" s="5">
        <f>IFERROR(INDEX('[2]Table 30'!N$14:N$19,MATCH($B261,'[2]Table 30'!$B$14:$B$19,0))*1000,0)</f>
        <v>0.61799999999999999</v>
      </c>
      <c r="O261" s="5">
        <f>IFERROR(INDEX('[2]Table 30'!O$14:O$19,MATCH($B261,'[2]Table 30'!$B$14:$B$19,0))*1000,0)</f>
        <v>0.76100000000000001</v>
      </c>
      <c r="P261" s="5">
        <f>IFERROR(INDEX('[2]Table 30'!P$14:P$19,MATCH($B261,'[2]Table 30'!$B$14:$B$19,0))*1000,0)</f>
        <v>1.0289999999999999</v>
      </c>
      <c r="Q261" s="5">
        <f>IFERROR(INDEX('[2]Table 30'!Q$14:Q$19,MATCH($B261,'[2]Table 30'!$B$14:$B$19,0))*1000,0)</f>
        <v>1.1919999999999999</v>
      </c>
      <c r="R261" s="5">
        <f>IFERROR(INDEX('[2]Table 30'!R$14:R$19,MATCH($B261,'[2]Table 30'!$B$14:$B$19,0))*1000,0)</f>
        <v>0</v>
      </c>
      <c r="S261" s="5">
        <f>IFERROR(INDEX('[2]Table 30'!S$14:S$19,MATCH($B261,'[2]Table 30'!$B$14:$B$19,0))*1000,0)</f>
        <v>0</v>
      </c>
      <c r="T261" s="5">
        <f>IFERROR(INDEX('[2]Table 30'!T$14:T$19,MATCH($B261,'[2]Table 30'!$B$14:$B$19,0))*1000,0)</f>
        <v>0</v>
      </c>
      <c r="U261" s="5">
        <f>IFERROR(INDEX('[2]Table 30'!U$14:U$19,MATCH($B261,'[2]Table 30'!$B$14:$B$19,0))*1000,0)</f>
        <v>0</v>
      </c>
      <c r="V261" s="5">
        <f>IFERROR(INDEX('[2]Table 30'!V$14:V$19,MATCH($B261,'[2]Table 30'!$B$14:$B$19,0))*1000,0)</f>
        <v>0</v>
      </c>
      <c r="W261" s="5">
        <f>IFERROR(INDEX('[2]Table 30'!W$14:W$19,MATCH($B261,'[2]Table 30'!$B$14:$B$19,0))*1000,0)</f>
        <v>0</v>
      </c>
      <c r="Z261" s="21" t="s">
        <v>26</v>
      </c>
    </row>
    <row r="262" spans="2:26" outlineLevel="1" x14ac:dyDescent="0.2">
      <c r="B262" s="4" t="s">
        <v>22</v>
      </c>
      <c r="C262" s="5">
        <f>IFERROR(INDEX('[2]Table 30'!C$14:C$19,MATCH($B262,'[2]Table 30'!$B$14:$B$19,0))*1000,0)</f>
        <v>0</v>
      </c>
      <c r="D262" s="5">
        <f>IFERROR(INDEX('[2]Table 30'!D$14:D$19,MATCH($B262,'[2]Table 30'!$B$14:$B$19,0))*1000,0)</f>
        <v>0</v>
      </c>
      <c r="E262" s="5">
        <f>IFERROR(INDEX('[2]Table 30'!E$14:E$19,MATCH($B262,'[2]Table 30'!$B$14:$B$19,0))*1000,0)</f>
        <v>0</v>
      </c>
      <c r="F262" s="5">
        <f>IFERROR(INDEX('[2]Table 30'!F$14:F$19,MATCH($B262,'[2]Table 30'!$B$14:$B$19,0))*1000,0)</f>
        <v>0</v>
      </c>
      <c r="G262" s="5">
        <f>IFERROR(INDEX('[2]Table 30'!G$14:G$19,MATCH($B262,'[2]Table 30'!$B$14:$B$19,0))*1000,0)</f>
        <v>0</v>
      </c>
      <c r="H262" s="5">
        <f>IFERROR(INDEX('[2]Table 30'!H$14:H$19,MATCH($B262,'[2]Table 30'!$B$14:$B$19,0))*1000,0)</f>
        <v>0</v>
      </c>
      <c r="I262" s="5">
        <f>IFERROR(INDEX('[2]Table 30'!I$14:I$19,MATCH($B262,'[2]Table 30'!$B$14:$B$19,0))*1000,0)</f>
        <v>0</v>
      </c>
      <c r="J262" s="5">
        <f>IFERROR(INDEX('[2]Table 30'!J$14:J$19,MATCH($B262,'[2]Table 30'!$B$14:$B$19,0))*1000,0)</f>
        <v>0</v>
      </c>
      <c r="K262" s="5">
        <f>IFERROR(INDEX('[2]Table 30'!K$14:K$19,MATCH($B262,'[2]Table 30'!$B$14:$B$19,0))*1000,0)</f>
        <v>0</v>
      </c>
      <c r="L262" s="5">
        <f>IFERROR(INDEX('[2]Table 30'!L$14:L$19,MATCH($B262,'[2]Table 30'!$B$14:$B$19,0))*1000,0)</f>
        <v>0</v>
      </c>
      <c r="M262" s="5">
        <f>IFERROR(INDEX('[2]Table 30'!M$14:M$19,MATCH($B262,'[2]Table 30'!$B$14:$B$19,0))*1000,0)</f>
        <v>0</v>
      </c>
      <c r="N262" s="5">
        <f>IFERROR(INDEX('[2]Table 30'!N$14:N$19,MATCH($B262,'[2]Table 30'!$B$14:$B$19,0))*1000,0)</f>
        <v>0</v>
      </c>
      <c r="O262" s="5">
        <f>IFERROR(INDEX('[2]Table 30'!O$14:O$19,MATCH($B262,'[2]Table 30'!$B$14:$B$19,0))*1000,0)</f>
        <v>0</v>
      </c>
      <c r="P262" s="5">
        <f>IFERROR(INDEX('[2]Table 30'!P$14:P$19,MATCH($B262,'[2]Table 30'!$B$14:$B$19,0))*1000,0)</f>
        <v>0</v>
      </c>
      <c r="Q262" s="5">
        <f>IFERROR(INDEX('[2]Table 30'!Q$14:Q$19,MATCH($B262,'[2]Table 30'!$B$14:$B$19,0))*1000,0)</f>
        <v>0</v>
      </c>
      <c r="R262" s="5">
        <f>IFERROR(INDEX('[2]Table 30'!R$14:R$19,MATCH($B262,'[2]Table 30'!$B$14:$B$19,0))*1000,0)</f>
        <v>0</v>
      </c>
      <c r="S262" s="5">
        <f>IFERROR(INDEX('[2]Table 30'!S$14:S$19,MATCH($B262,'[2]Table 30'!$B$14:$B$19,0))*1000,0)</f>
        <v>0</v>
      </c>
      <c r="T262" s="5">
        <f>IFERROR(INDEX('[2]Table 30'!T$14:T$19,MATCH($B262,'[2]Table 30'!$B$14:$B$19,0))*1000,0)</f>
        <v>0</v>
      </c>
      <c r="U262" s="5">
        <f>IFERROR(INDEX('[2]Table 30'!U$14:U$19,MATCH($B262,'[2]Table 30'!$B$14:$B$19,0))*1000,0)</f>
        <v>0</v>
      </c>
      <c r="V262" s="5">
        <f>IFERROR(INDEX('[2]Table 30'!V$14:V$19,MATCH($B262,'[2]Table 30'!$B$14:$B$19,0))*1000,0)</f>
        <v>0</v>
      </c>
      <c r="W262" s="5">
        <f>IFERROR(INDEX('[2]Table 30'!W$14:W$19,MATCH($B262,'[2]Table 30'!$B$14:$B$19,0))*1000,0)</f>
        <v>0</v>
      </c>
      <c r="Z262" s="21" t="s">
        <v>26</v>
      </c>
    </row>
    <row r="263" spans="2:26" outlineLevel="1" x14ac:dyDescent="0.2">
      <c r="B263" s="4" t="s">
        <v>23</v>
      </c>
      <c r="C263" s="5">
        <f>IFERROR(INDEX('[2]Table 30'!C$14:C$19,MATCH($B263,'[2]Table 30'!$B$14:$B$19,0))*1000,0)</f>
        <v>0</v>
      </c>
      <c r="D263" s="5">
        <f>IFERROR(INDEX('[2]Table 30'!D$14:D$19,MATCH($B263,'[2]Table 30'!$B$14:$B$19,0))*1000,0)</f>
        <v>0</v>
      </c>
      <c r="E263" s="5">
        <f>IFERROR(INDEX('[2]Table 30'!E$14:E$19,MATCH($B263,'[2]Table 30'!$B$14:$B$19,0))*1000,0)</f>
        <v>0</v>
      </c>
      <c r="F263" s="5">
        <f>IFERROR(INDEX('[2]Table 30'!F$14:F$19,MATCH($B263,'[2]Table 30'!$B$14:$B$19,0))*1000,0)</f>
        <v>0</v>
      </c>
      <c r="G263" s="5">
        <f>IFERROR(INDEX('[2]Table 30'!G$14:G$19,MATCH($B263,'[2]Table 30'!$B$14:$B$19,0))*1000,0)</f>
        <v>0</v>
      </c>
      <c r="H263" s="5">
        <f>IFERROR(INDEX('[2]Table 30'!H$14:H$19,MATCH($B263,'[2]Table 30'!$B$14:$B$19,0))*1000,0)</f>
        <v>0</v>
      </c>
      <c r="I263" s="5">
        <f>IFERROR(INDEX('[2]Table 30'!I$14:I$19,MATCH($B263,'[2]Table 30'!$B$14:$B$19,0))*1000,0)</f>
        <v>0</v>
      </c>
      <c r="J263" s="5">
        <f>IFERROR(INDEX('[2]Table 30'!J$14:J$19,MATCH($B263,'[2]Table 30'!$B$14:$B$19,0))*1000,0)</f>
        <v>0</v>
      </c>
      <c r="K263" s="5">
        <f>IFERROR(INDEX('[2]Table 30'!K$14:K$19,MATCH($B263,'[2]Table 30'!$B$14:$B$19,0))*1000,0)</f>
        <v>0</v>
      </c>
      <c r="L263" s="5">
        <f>IFERROR(INDEX('[2]Table 30'!L$14:L$19,MATCH($B263,'[2]Table 30'!$B$14:$B$19,0))*1000,0)</f>
        <v>0</v>
      </c>
      <c r="M263" s="5">
        <f>IFERROR(INDEX('[2]Table 30'!M$14:M$19,MATCH($B263,'[2]Table 30'!$B$14:$B$19,0))*1000,0)</f>
        <v>0</v>
      </c>
      <c r="N263" s="5">
        <f>IFERROR(INDEX('[2]Table 30'!N$14:N$19,MATCH($B263,'[2]Table 30'!$B$14:$B$19,0))*1000,0)</f>
        <v>0</v>
      </c>
      <c r="O263" s="5">
        <f>IFERROR(INDEX('[2]Table 30'!O$14:O$19,MATCH($B263,'[2]Table 30'!$B$14:$B$19,0))*1000,0)</f>
        <v>0</v>
      </c>
      <c r="P263" s="5">
        <f>IFERROR(INDEX('[2]Table 30'!P$14:P$19,MATCH($B263,'[2]Table 30'!$B$14:$B$19,0))*1000,0)</f>
        <v>0</v>
      </c>
      <c r="Q263" s="5">
        <f>IFERROR(INDEX('[2]Table 30'!Q$14:Q$19,MATCH($B263,'[2]Table 30'!$B$14:$B$19,0))*1000,0)</f>
        <v>0</v>
      </c>
      <c r="R263" s="5">
        <f>IFERROR(INDEX('[2]Table 30'!R$14:R$19,MATCH($B263,'[2]Table 30'!$B$14:$B$19,0))*1000,0)</f>
        <v>0</v>
      </c>
      <c r="S263" s="5">
        <f>IFERROR(INDEX('[2]Table 30'!S$14:S$19,MATCH($B263,'[2]Table 30'!$B$14:$B$19,0))*1000,0)</f>
        <v>0</v>
      </c>
      <c r="T263" s="5">
        <f>IFERROR(INDEX('[2]Table 30'!T$14:T$19,MATCH($B263,'[2]Table 30'!$B$14:$B$19,0))*1000,0)</f>
        <v>0</v>
      </c>
      <c r="U263" s="5">
        <f>IFERROR(INDEX('[2]Table 30'!U$14:U$19,MATCH($B263,'[2]Table 30'!$B$14:$B$19,0))*1000,0)</f>
        <v>0</v>
      </c>
      <c r="V263" s="5">
        <f>IFERROR(INDEX('[2]Table 30'!V$14:V$19,MATCH($B263,'[2]Table 30'!$B$14:$B$19,0))*1000,0)</f>
        <v>0</v>
      </c>
      <c r="W263" s="5">
        <f>IFERROR(INDEX('[2]Table 30'!W$14:W$19,MATCH($B263,'[2]Table 30'!$B$14:$B$19,0))*1000,0)</f>
        <v>0</v>
      </c>
      <c r="Z263" s="21" t="s">
        <v>26</v>
      </c>
    </row>
    <row r="264" spans="2:26" outlineLevel="1" x14ac:dyDescent="0.2">
      <c r="B264" s="4" t="s">
        <v>17</v>
      </c>
      <c r="C264" s="5">
        <f>IFERROR(INDEX('[2]Table 30'!C$14:C$19,MATCH($B264,'[2]Table 30'!$B$14:$B$19,0))*1000,0)</f>
        <v>0</v>
      </c>
      <c r="D264" s="5">
        <f>IFERROR(INDEX('[2]Table 30'!D$14:D$19,MATCH($B264,'[2]Table 30'!$B$14:$B$19,0))*1000,0)</f>
        <v>0</v>
      </c>
      <c r="E264" s="5">
        <f>IFERROR(INDEX('[2]Table 30'!E$14:E$19,MATCH($B264,'[2]Table 30'!$B$14:$B$19,0))*1000,0)</f>
        <v>0</v>
      </c>
      <c r="F264" s="5">
        <f>IFERROR(INDEX('[2]Table 30'!F$14:F$19,MATCH($B264,'[2]Table 30'!$B$14:$B$19,0))*1000,0)</f>
        <v>0</v>
      </c>
      <c r="G264" s="5">
        <f>IFERROR(INDEX('[2]Table 30'!G$14:G$19,MATCH($B264,'[2]Table 30'!$B$14:$B$19,0))*1000,0)</f>
        <v>0</v>
      </c>
      <c r="H264" s="5">
        <f>IFERROR(INDEX('[2]Table 30'!H$14:H$19,MATCH($B264,'[2]Table 30'!$B$14:$B$19,0))*1000,0)</f>
        <v>0</v>
      </c>
      <c r="I264" s="5">
        <f>IFERROR(INDEX('[2]Table 30'!I$14:I$19,MATCH($B264,'[2]Table 30'!$B$14:$B$19,0))*1000,0)</f>
        <v>0</v>
      </c>
      <c r="J264" s="5">
        <f>IFERROR(INDEX('[2]Table 30'!J$14:J$19,MATCH($B264,'[2]Table 30'!$B$14:$B$19,0))*1000,0)</f>
        <v>0</v>
      </c>
      <c r="K264" s="5">
        <f>IFERROR(INDEX('[2]Table 30'!K$14:K$19,MATCH($B264,'[2]Table 30'!$B$14:$B$19,0))*1000,0)</f>
        <v>0</v>
      </c>
      <c r="L264" s="5">
        <f>IFERROR(INDEX('[2]Table 30'!L$14:L$19,MATCH($B264,'[2]Table 30'!$B$14:$B$19,0))*1000,0)</f>
        <v>0</v>
      </c>
      <c r="M264" s="5">
        <f>IFERROR(INDEX('[2]Table 30'!M$14:M$19,MATCH($B264,'[2]Table 30'!$B$14:$B$19,0))*1000,0)</f>
        <v>0</v>
      </c>
      <c r="N264" s="5">
        <f>IFERROR(INDEX('[2]Table 30'!N$14:N$19,MATCH($B264,'[2]Table 30'!$B$14:$B$19,0))*1000,0)</f>
        <v>0</v>
      </c>
      <c r="O264" s="5">
        <f>IFERROR(INDEX('[2]Table 30'!O$14:O$19,MATCH($B264,'[2]Table 30'!$B$14:$B$19,0))*1000,0)</f>
        <v>0</v>
      </c>
      <c r="P264" s="5">
        <f>IFERROR(INDEX('[2]Table 30'!P$14:P$19,MATCH($B264,'[2]Table 30'!$B$14:$B$19,0))*1000,0)</f>
        <v>0</v>
      </c>
      <c r="Q264" s="5">
        <f>IFERROR(INDEX('[2]Table 30'!Q$14:Q$19,MATCH($B264,'[2]Table 30'!$B$14:$B$19,0))*1000,0)</f>
        <v>0</v>
      </c>
      <c r="R264" s="5">
        <f>IFERROR(INDEX('[2]Table 30'!R$14:R$19,MATCH($B264,'[2]Table 30'!$B$14:$B$19,0))*1000,0)</f>
        <v>0</v>
      </c>
      <c r="S264" s="5">
        <f>IFERROR(INDEX('[2]Table 30'!S$14:S$19,MATCH($B264,'[2]Table 30'!$B$14:$B$19,0))*1000,0)</f>
        <v>0</v>
      </c>
      <c r="T264" s="5">
        <f>IFERROR(INDEX('[2]Table 30'!T$14:T$19,MATCH($B264,'[2]Table 30'!$B$14:$B$19,0))*1000,0)</f>
        <v>0</v>
      </c>
      <c r="U264" s="5">
        <f>IFERROR(INDEX('[2]Table 30'!U$14:U$19,MATCH($B264,'[2]Table 30'!$B$14:$B$19,0))*1000,0)</f>
        <v>0</v>
      </c>
      <c r="V264" s="5">
        <f>IFERROR(INDEX('[2]Table 30'!V$14:V$19,MATCH($B264,'[2]Table 30'!$B$14:$B$19,0))*1000,0)</f>
        <v>0</v>
      </c>
      <c r="W264" s="5">
        <f>IFERROR(INDEX('[2]Table 30'!W$14:W$19,MATCH($B264,'[2]Table 30'!$B$14:$B$19,0))*1000,0)</f>
        <v>0</v>
      </c>
      <c r="Z264" s="21" t="s">
        <v>26</v>
      </c>
    </row>
    <row r="265" spans="2:26" outlineLevel="1" x14ac:dyDescent="0.2">
      <c r="B265" s="4" t="s">
        <v>1</v>
      </c>
      <c r="C265" s="5">
        <f>IFERROR(INDEX('[2]Table 30'!C$14:C$19,MATCH($B265,'[2]Table 30'!$B$14:$B$19,0))*1000,0)</f>
        <v>0</v>
      </c>
      <c r="D265" s="5">
        <f>IFERROR(INDEX('[2]Table 30'!D$14:D$19,MATCH($B265,'[2]Table 30'!$B$14:$B$19,0))*1000,0)</f>
        <v>0</v>
      </c>
      <c r="E265" s="5">
        <f>IFERROR(INDEX('[2]Table 30'!E$14:E$19,MATCH($B265,'[2]Table 30'!$B$14:$B$19,0))*1000,0)</f>
        <v>0</v>
      </c>
      <c r="F265" s="5">
        <f>IFERROR(INDEX('[2]Table 30'!F$14:F$19,MATCH($B265,'[2]Table 30'!$B$14:$B$19,0))*1000,0)</f>
        <v>0</v>
      </c>
      <c r="G265" s="5">
        <f>IFERROR(INDEX('[2]Table 30'!G$14:G$19,MATCH($B265,'[2]Table 30'!$B$14:$B$19,0))*1000,0)</f>
        <v>0</v>
      </c>
      <c r="H265" s="5">
        <f>IFERROR(INDEX('[2]Table 30'!H$14:H$19,MATCH($B265,'[2]Table 30'!$B$14:$B$19,0))*1000,0)</f>
        <v>0</v>
      </c>
      <c r="I265" s="5">
        <f>IFERROR(INDEX('[2]Table 30'!I$14:I$19,MATCH($B265,'[2]Table 30'!$B$14:$B$19,0))*1000,0)</f>
        <v>0</v>
      </c>
      <c r="J265" s="5">
        <f>IFERROR(INDEX('[2]Table 30'!J$14:J$19,MATCH($B265,'[2]Table 30'!$B$14:$B$19,0))*1000,0)</f>
        <v>0</v>
      </c>
      <c r="K265" s="5">
        <f>IFERROR(INDEX('[2]Table 30'!K$14:K$19,MATCH($B265,'[2]Table 30'!$B$14:$B$19,0))*1000,0)</f>
        <v>0</v>
      </c>
      <c r="L265" s="5">
        <f>IFERROR(INDEX('[2]Table 30'!L$14:L$19,MATCH($B265,'[2]Table 30'!$B$14:$B$19,0))*1000,0)</f>
        <v>0</v>
      </c>
      <c r="M265" s="5">
        <f>IFERROR(INDEX('[2]Table 30'!M$14:M$19,MATCH($B265,'[2]Table 30'!$B$14:$B$19,0))*1000,0)</f>
        <v>0</v>
      </c>
      <c r="N265" s="5">
        <f>IFERROR(INDEX('[2]Table 30'!N$14:N$19,MATCH($B265,'[2]Table 30'!$B$14:$B$19,0))*1000,0)</f>
        <v>0</v>
      </c>
      <c r="O265" s="5">
        <f>IFERROR(INDEX('[2]Table 30'!O$14:O$19,MATCH($B265,'[2]Table 30'!$B$14:$B$19,0))*1000,0)</f>
        <v>0</v>
      </c>
      <c r="P265" s="5">
        <f>IFERROR(INDEX('[2]Table 30'!P$14:P$19,MATCH($B265,'[2]Table 30'!$B$14:$B$19,0))*1000,0)</f>
        <v>0</v>
      </c>
      <c r="Q265" s="5">
        <f>IFERROR(INDEX('[2]Table 30'!Q$14:Q$19,MATCH($B265,'[2]Table 30'!$B$14:$B$19,0))*1000,0)</f>
        <v>0</v>
      </c>
      <c r="R265" s="5">
        <f>IFERROR(INDEX('[2]Table 30'!R$14:R$19,MATCH($B265,'[2]Table 30'!$B$14:$B$19,0))*1000,0)</f>
        <v>0</v>
      </c>
      <c r="S265" s="5">
        <f>IFERROR(INDEX('[2]Table 30'!S$14:S$19,MATCH($B265,'[2]Table 30'!$B$14:$B$19,0))*1000,0)</f>
        <v>0</v>
      </c>
      <c r="T265" s="5">
        <f>IFERROR(INDEX('[2]Table 30'!T$14:T$19,MATCH($B265,'[2]Table 30'!$B$14:$B$19,0))*1000,0)</f>
        <v>0</v>
      </c>
      <c r="U265" s="5">
        <f>IFERROR(INDEX('[2]Table 30'!U$14:U$19,MATCH($B265,'[2]Table 30'!$B$14:$B$19,0))*1000,0)</f>
        <v>0</v>
      </c>
      <c r="V265" s="5">
        <f>IFERROR(INDEX('[2]Table 30'!V$14:V$19,MATCH($B265,'[2]Table 30'!$B$14:$B$19,0))*1000,0)</f>
        <v>0</v>
      </c>
      <c r="W265" s="5">
        <f>IFERROR(INDEX('[2]Table 30'!W$14:W$19,MATCH($B265,'[2]Table 30'!$B$14:$B$19,0))*1000,0)</f>
        <v>0</v>
      </c>
      <c r="Z265" s="21" t="s">
        <v>26</v>
      </c>
    </row>
    <row r="266" spans="2:26" outlineLevel="1" x14ac:dyDescent="0.2">
      <c r="B266" s="15" t="s">
        <v>9</v>
      </c>
      <c r="C266" s="19">
        <f t="shared" ref="C266:W266" si="117">SUM(C256:C265)</f>
        <v>1244.326</v>
      </c>
      <c r="D266" s="19">
        <f t="shared" si="117"/>
        <v>1484.232</v>
      </c>
      <c r="E266" s="19">
        <f t="shared" si="117"/>
        <v>1596.3440000000001</v>
      </c>
      <c r="F266" s="19">
        <f t="shared" si="117"/>
        <v>1376.9640000000002</v>
      </c>
      <c r="G266" s="19">
        <f t="shared" si="117"/>
        <v>1120.9219999999998</v>
      </c>
      <c r="H266" s="19">
        <f t="shared" si="117"/>
        <v>1177.366</v>
      </c>
      <c r="I266" s="19">
        <f t="shared" si="117"/>
        <v>1028.8909999999998</v>
      </c>
      <c r="J266" s="19">
        <f t="shared" si="117"/>
        <v>1231.8389999999999</v>
      </c>
      <c r="K266" s="19">
        <f t="shared" si="117"/>
        <v>1222.0239999999999</v>
      </c>
      <c r="L266" s="19">
        <f t="shared" si="117"/>
        <v>706.51599999999996</v>
      </c>
      <c r="M266" s="19">
        <f t="shared" si="117"/>
        <v>703.07500000000005</v>
      </c>
      <c r="N266" s="19">
        <f t="shared" si="117"/>
        <v>623.18700000000001</v>
      </c>
      <c r="O266" s="19">
        <f t="shared" si="117"/>
        <v>655.55799999999999</v>
      </c>
      <c r="P266" s="19">
        <f t="shared" si="117"/>
        <v>795.73799999999994</v>
      </c>
      <c r="Q266" s="19">
        <f t="shared" si="117"/>
        <v>818.64</v>
      </c>
      <c r="R266" s="19">
        <f t="shared" si="117"/>
        <v>685.90000000000009</v>
      </c>
      <c r="S266" s="19">
        <f t="shared" si="117"/>
        <v>606.66300000000001</v>
      </c>
      <c r="T266" s="19">
        <f t="shared" si="117"/>
        <v>411.43799999999999</v>
      </c>
      <c r="U266" s="19">
        <f t="shared" si="117"/>
        <v>351.04300000000001</v>
      </c>
      <c r="V266" s="19">
        <f t="shared" si="117"/>
        <v>342.31899999999996</v>
      </c>
      <c r="W266" s="19">
        <f t="shared" si="117"/>
        <v>295.38499999999999</v>
      </c>
    </row>
    <row r="267" spans="2:26" outlineLevel="1" x14ac:dyDescent="0.2">
      <c r="B267" s="26" t="s">
        <v>91</v>
      </c>
      <c r="C267" s="25">
        <f t="shared" ref="C267:W267" si="118">C266/C247/1000</f>
        <v>7.9505616535292302E-4</v>
      </c>
      <c r="D267" s="25">
        <f t="shared" si="118"/>
        <v>8.0831986207992518E-4</v>
      </c>
      <c r="E267" s="25">
        <f t="shared" si="118"/>
        <v>7.770136230034262E-4</v>
      </c>
      <c r="F267" s="25">
        <f t="shared" si="118"/>
        <v>7.7435397212330436E-4</v>
      </c>
      <c r="G267" s="25">
        <f t="shared" si="118"/>
        <v>7.5939964915991203E-4</v>
      </c>
      <c r="H267" s="25">
        <f t="shared" si="118"/>
        <v>7.4520249696756675E-4</v>
      </c>
      <c r="I267" s="25">
        <f t="shared" si="118"/>
        <v>8.4669933939765215E-4</v>
      </c>
      <c r="J267" s="25">
        <f t="shared" si="118"/>
        <v>7.6681703936696925E-4</v>
      </c>
      <c r="K267" s="25">
        <f t="shared" si="118"/>
        <v>8.1967633105129963E-4</v>
      </c>
      <c r="L267" s="25">
        <f t="shared" si="118"/>
        <v>6.8676824089185435E-4</v>
      </c>
      <c r="M267" s="25">
        <f t="shared" si="118"/>
        <v>7.645245623052161E-4</v>
      </c>
      <c r="N267" s="25">
        <f t="shared" si="118"/>
        <v>7.0171651479745956E-4</v>
      </c>
      <c r="O267" s="25">
        <f t="shared" si="118"/>
        <v>7.8013644501431052E-4</v>
      </c>
      <c r="P267" s="25">
        <f t="shared" si="118"/>
        <v>7.3320780706236468E-4</v>
      </c>
      <c r="Q267" s="25">
        <f t="shared" si="118"/>
        <v>9.0966480148824201E-4</v>
      </c>
      <c r="R267" s="25">
        <f t="shared" si="118"/>
        <v>8.0597612815274733E-4</v>
      </c>
      <c r="S267" s="25">
        <f t="shared" si="118"/>
        <v>7.338235429220027E-4</v>
      </c>
      <c r="T267" s="25">
        <f t="shared" si="118"/>
        <v>5.1314253353835972E-4</v>
      </c>
      <c r="U267" s="25">
        <f t="shared" si="118"/>
        <v>4.3782209375980784E-4</v>
      </c>
      <c r="V267" s="25">
        <f t="shared" si="118"/>
        <v>4.4732045762830235E-4</v>
      </c>
      <c r="W267" s="25">
        <f t="shared" si="118"/>
        <v>4.3636270638335815E-4</v>
      </c>
    </row>
    <row r="268" spans="2:26" outlineLevel="1" x14ac:dyDescent="0.2"/>
    <row r="269" spans="2:26" outlineLevel="1" x14ac:dyDescent="0.2">
      <c r="B269" s="4" t="s">
        <v>18</v>
      </c>
      <c r="C269" s="11">
        <f t="shared" ref="C269:W269" si="119">IFERROR(C256/C266,0)</f>
        <v>0</v>
      </c>
      <c r="D269" s="11">
        <f t="shared" si="119"/>
        <v>0</v>
      </c>
      <c r="E269" s="11">
        <f t="shared" si="119"/>
        <v>0</v>
      </c>
      <c r="F269" s="11">
        <f t="shared" si="119"/>
        <v>0</v>
      </c>
      <c r="G269" s="11">
        <f t="shared" si="119"/>
        <v>0</v>
      </c>
      <c r="H269" s="11">
        <f t="shared" si="119"/>
        <v>0</v>
      </c>
      <c r="I269" s="11">
        <f t="shared" si="119"/>
        <v>0</v>
      </c>
      <c r="J269" s="11">
        <f t="shared" si="119"/>
        <v>0</v>
      </c>
      <c r="K269" s="11">
        <f t="shared" si="119"/>
        <v>0</v>
      </c>
      <c r="L269" s="11">
        <f t="shared" si="119"/>
        <v>0</v>
      </c>
      <c r="M269" s="11">
        <f t="shared" si="119"/>
        <v>0</v>
      </c>
      <c r="N269" s="11">
        <f t="shared" si="119"/>
        <v>0</v>
      </c>
      <c r="O269" s="11">
        <f t="shared" si="119"/>
        <v>0</v>
      </c>
      <c r="P269" s="11">
        <f t="shared" si="119"/>
        <v>0</v>
      </c>
      <c r="Q269" s="11">
        <f t="shared" si="119"/>
        <v>0</v>
      </c>
      <c r="R269" s="11">
        <f t="shared" si="119"/>
        <v>0</v>
      </c>
      <c r="S269" s="11">
        <f t="shared" si="119"/>
        <v>0</v>
      </c>
      <c r="T269" s="11">
        <f t="shared" si="119"/>
        <v>0</v>
      </c>
      <c r="U269" s="11">
        <f t="shared" si="119"/>
        <v>0</v>
      </c>
      <c r="V269" s="11">
        <f t="shared" si="119"/>
        <v>0</v>
      </c>
      <c r="W269" s="11">
        <f t="shared" si="119"/>
        <v>0</v>
      </c>
    </row>
    <row r="270" spans="2:26" outlineLevel="1" x14ac:dyDescent="0.2">
      <c r="B270" s="4" t="s">
        <v>19</v>
      </c>
      <c r="C270" s="11">
        <f t="shared" ref="C270:W270" si="120">IFERROR(C257/C266,0)</f>
        <v>0</v>
      </c>
      <c r="D270" s="11">
        <f t="shared" si="120"/>
        <v>0</v>
      </c>
      <c r="E270" s="11">
        <f t="shared" si="120"/>
        <v>0</v>
      </c>
      <c r="F270" s="11">
        <f t="shared" si="120"/>
        <v>0</v>
      </c>
      <c r="G270" s="11">
        <f t="shared" si="120"/>
        <v>0</v>
      </c>
      <c r="H270" s="11">
        <f t="shared" si="120"/>
        <v>0</v>
      </c>
      <c r="I270" s="11">
        <f t="shared" si="120"/>
        <v>0</v>
      </c>
      <c r="J270" s="11">
        <f t="shared" si="120"/>
        <v>0</v>
      </c>
      <c r="K270" s="11">
        <f t="shared" si="120"/>
        <v>0</v>
      </c>
      <c r="L270" s="11">
        <f t="shared" si="120"/>
        <v>0</v>
      </c>
      <c r="M270" s="11">
        <f t="shared" si="120"/>
        <v>0</v>
      </c>
      <c r="N270" s="11">
        <f t="shared" si="120"/>
        <v>0</v>
      </c>
      <c r="O270" s="11">
        <f t="shared" si="120"/>
        <v>0</v>
      </c>
      <c r="P270" s="11">
        <f t="shared" si="120"/>
        <v>0</v>
      </c>
      <c r="Q270" s="11">
        <f t="shared" si="120"/>
        <v>0</v>
      </c>
      <c r="R270" s="11">
        <f t="shared" si="120"/>
        <v>0</v>
      </c>
      <c r="S270" s="11">
        <f t="shared" si="120"/>
        <v>0</v>
      </c>
      <c r="T270" s="11">
        <f t="shared" si="120"/>
        <v>0</v>
      </c>
      <c r="U270" s="11">
        <f t="shared" si="120"/>
        <v>0</v>
      </c>
      <c r="V270" s="11">
        <f t="shared" si="120"/>
        <v>0</v>
      </c>
      <c r="W270" s="11">
        <f t="shared" si="120"/>
        <v>0</v>
      </c>
    </row>
    <row r="271" spans="2:26" outlineLevel="1" x14ac:dyDescent="0.2">
      <c r="B271" s="4" t="s">
        <v>16</v>
      </c>
      <c r="C271" s="11">
        <f t="shared" ref="C271:W271" si="121">IFERROR(C258/C266,0)</f>
        <v>0.91447177025956228</v>
      </c>
      <c r="D271" s="11">
        <f t="shared" si="121"/>
        <v>0.99348215103838211</v>
      </c>
      <c r="E271" s="11">
        <f t="shared" si="121"/>
        <v>0.98661879895561355</v>
      </c>
      <c r="F271" s="11">
        <f t="shared" si="121"/>
        <v>0.98947757530334846</v>
      </c>
      <c r="G271" s="11">
        <f t="shared" si="121"/>
        <v>0.98696608684636411</v>
      </c>
      <c r="H271" s="11">
        <f t="shared" si="121"/>
        <v>0.97981256465703948</v>
      </c>
      <c r="I271" s="11">
        <f t="shared" si="121"/>
        <v>0.98292627693312506</v>
      </c>
      <c r="J271" s="11">
        <f t="shared" si="121"/>
        <v>0.98621410752541527</v>
      </c>
      <c r="K271" s="11">
        <f t="shared" si="121"/>
        <v>0.98553465398388251</v>
      </c>
      <c r="L271" s="11">
        <f t="shared" si="121"/>
        <v>0.97697150524545806</v>
      </c>
      <c r="M271" s="11">
        <f t="shared" si="121"/>
        <v>0.97662269316929196</v>
      </c>
      <c r="N271" s="11">
        <f t="shared" si="121"/>
        <v>0.97570071262718894</v>
      </c>
      <c r="O271" s="11">
        <f t="shared" si="121"/>
        <v>0.96951299503628974</v>
      </c>
      <c r="P271" s="11">
        <f t="shared" si="121"/>
        <v>0.96250273331171821</v>
      </c>
      <c r="Q271" s="11">
        <f t="shared" si="121"/>
        <v>0.95873888400273621</v>
      </c>
      <c r="R271" s="11">
        <f t="shared" si="121"/>
        <v>0.95711182388103222</v>
      </c>
      <c r="S271" s="11">
        <f t="shared" si="121"/>
        <v>0.94942826577523276</v>
      </c>
      <c r="T271" s="11">
        <f t="shared" si="121"/>
        <v>0.89257190633825756</v>
      </c>
      <c r="U271" s="11">
        <f t="shared" si="121"/>
        <v>0.87526314440111319</v>
      </c>
      <c r="V271" s="11">
        <f t="shared" si="121"/>
        <v>0.85245925584031279</v>
      </c>
      <c r="W271" s="11">
        <f t="shared" si="121"/>
        <v>0.84246661137159984</v>
      </c>
    </row>
    <row r="272" spans="2:26" outlineLevel="1" x14ac:dyDescent="0.2">
      <c r="B272" s="4" t="s">
        <v>21</v>
      </c>
      <c r="C272" s="11">
        <f t="shared" ref="C272:W272" si="122">IFERROR(C259/C266,0)</f>
        <v>0</v>
      </c>
      <c r="D272" s="11">
        <f t="shared" si="122"/>
        <v>0</v>
      </c>
      <c r="E272" s="11">
        <f t="shared" si="122"/>
        <v>0</v>
      </c>
      <c r="F272" s="11">
        <f t="shared" si="122"/>
        <v>0</v>
      </c>
      <c r="G272" s="11">
        <f t="shared" si="122"/>
        <v>0</v>
      </c>
      <c r="H272" s="11">
        <f t="shared" si="122"/>
        <v>0</v>
      </c>
      <c r="I272" s="11">
        <f t="shared" si="122"/>
        <v>0</v>
      </c>
      <c r="J272" s="11">
        <f t="shared" si="122"/>
        <v>0</v>
      </c>
      <c r="K272" s="11">
        <f t="shared" si="122"/>
        <v>0</v>
      </c>
      <c r="L272" s="11">
        <f t="shared" si="122"/>
        <v>0</v>
      </c>
      <c r="M272" s="11">
        <f t="shared" si="122"/>
        <v>0</v>
      </c>
      <c r="N272" s="11">
        <f t="shared" si="122"/>
        <v>0</v>
      </c>
      <c r="O272" s="11">
        <f t="shared" si="122"/>
        <v>0</v>
      </c>
      <c r="P272" s="11">
        <f t="shared" si="122"/>
        <v>0</v>
      </c>
      <c r="Q272" s="11">
        <f t="shared" si="122"/>
        <v>0</v>
      </c>
      <c r="R272" s="11">
        <f t="shared" si="122"/>
        <v>0</v>
      </c>
      <c r="S272" s="11">
        <f t="shared" si="122"/>
        <v>0</v>
      </c>
      <c r="T272" s="11">
        <f t="shared" si="122"/>
        <v>0</v>
      </c>
      <c r="U272" s="11">
        <f t="shared" si="122"/>
        <v>0</v>
      </c>
      <c r="V272" s="11">
        <f t="shared" si="122"/>
        <v>0</v>
      </c>
      <c r="W272" s="11">
        <f t="shared" si="122"/>
        <v>0</v>
      </c>
    </row>
    <row r="273" spans="1:28" outlineLevel="1" x14ac:dyDescent="0.2">
      <c r="B273" s="4" t="s">
        <v>20</v>
      </c>
      <c r="C273" s="11">
        <f t="shared" ref="C273:W273" si="123">IFERROR(C260/C266,0)</f>
        <v>8.5528229740437806E-2</v>
      </c>
      <c r="D273" s="11">
        <f t="shared" si="123"/>
        <v>6.5178489616178597E-3</v>
      </c>
      <c r="E273" s="11">
        <f t="shared" si="123"/>
        <v>1.3381201044386422E-2</v>
      </c>
      <c r="F273" s="11">
        <f t="shared" si="123"/>
        <v>1.0522424696651473E-2</v>
      </c>
      <c r="G273" s="11">
        <f t="shared" si="123"/>
        <v>1.3033913153636027E-2</v>
      </c>
      <c r="H273" s="11">
        <f t="shared" si="123"/>
        <v>2.0187435342960473E-2</v>
      </c>
      <c r="I273" s="11">
        <f t="shared" si="123"/>
        <v>1.7073723066874918E-2</v>
      </c>
      <c r="J273" s="11">
        <f t="shared" si="123"/>
        <v>1.3785892474584747E-2</v>
      </c>
      <c r="K273" s="11">
        <f t="shared" si="123"/>
        <v>1.4465346016117524E-2</v>
      </c>
      <c r="L273" s="11">
        <f t="shared" si="123"/>
        <v>2.3028494754542005E-2</v>
      </c>
      <c r="M273" s="11">
        <f t="shared" si="123"/>
        <v>2.2573694129360309E-2</v>
      </c>
      <c r="N273" s="11">
        <f t="shared" si="123"/>
        <v>2.3307610717168362E-2</v>
      </c>
      <c r="O273" s="11">
        <f t="shared" si="123"/>
        <v>2.9326161834650782E-2</v>
      </c>
      <c r="P273" s="11">
        <f t="shared" si="123"/>
        <v>3.6204127489198712E-2</v>
      </c>
      <c r="Q273" s="11">
        <f t="shared" si="123"/>
        <v>3.9805042509527995E-2</v>
      </c>
      <c r="R273" s="11">
        <f t="shared" si="123"/>
        <v>4.2888176118967773E-2</v>
      </c>
      <c r="S273" s="11">
        <f t="shared" si="123"/>
        <v>5.0571734224767288E-2</v>
      </c>
      <c r="T273" s="11">
        <f t="shared" si="123"/>
        <v>0.10742809366174248</v>
      </c>
      <c r="U273" s="11">
        <f t="shared" si="123"/>
        <v>0.12473685559888675</v>
      </c>
      <c r="V273" s="11">
        <f t="shared" si="123"/>
        <v>0.14754074415968732</v>
      </c>
      <c r="W273" s="11">
        <f t="shared" si="123"/>
        <v>0.15753338862840024</v>
      </c>
    </row>
    <row r="274" spans="1:28" outlineLevel="1" x14ac:dyDescent="0.2">
      <c r="B274" s="4" t="s">
        <v>0</v>
      </c>
      <c r="C274" s="11">
        <f t="shared" ref="C274:W274" si="124">IFERROR(C261/C266,0)</f>
        <v>0</v>
      </c>
      <c r="D274" s="11">
        <f t="shared" si="124"/>
        <v>0</v>
      </c>
      <c r="E274" s="11">
        <f t="shared" si="124"/>
        <v>0</v>
      </c>
      <c r="F274" s="11">
        <f t="shared" si="124"/>
        <v>0</v>
      </c>
      <c r="G274" s="11">
        <f t="shared" si="124"/>
        <v>0</v>
      </c>
      <c r="H274" s="11">
        <f t="shared" si="124"/>
        <v>0</v>
      </c>
      <c r="I274" s="11">
        <f t="shared" si="124"/>
        <v>0</v>
      </c>
      <c r="J274" s="11">
        <f t="shared" si="124"/>
        <v>0</v>
      </c>
      <c r="K274" s="11">
        <f t="shared" si="124"/>
        <v>0</v>
      </c>
      <c r="L274" s="11">
        <f t="shared" si="124"/>
        <v>0</v>
      </c>
      <c r="M274" s="11">
        <f t="shared" si="124"/>
        <v>8.0361270134765128E-4</v>
      </c>
      <c r="N274" s="11">
        <f t="shared" si="124"/>
        <v>9.9167665564268829E-4</v>
      </c>
      <c r="O274" s="11">
        <f t="shared" si="124"/>
        <v>1.1608431290595189E-3</v>
      </c>
      <c r="P274" s="11">
        <f t="shared" si="124"/>
        <v>1.2931391990831152E-3</v>
      </c>
      <c r="Q274" s="11">
        <f t="shared" si="124"/>
        <v>1.4560734877357567E-3</v>
      </c>
      <c r="R274" s="11">
        <f t="shared" si="124"/>
        <v>0</v>
      </c>
      <c r="S274" s="11">
        <f t="shared" si="124"/>
        <v>0</v>
      </c>
      <c r="T274" s="11">
        <f t="shared" si="124"/>
        <v>0</v>
      </c>
      <c r="U274" s="11">
        <f t="shared" si="124"/>
        <v>0</v>
      </c>
      <c r="V274" s="11">
        <f t="shared" si="124"/>
        <v>0</v>
      </c>
      <c r="W274" s="11">
        <f t="shared" si="124"/>
        <v>0</v>
      </c>
    </row>
    <row r="275" spans="1:28" outlineLevel="1" x14ac:dyDescent="0.2">
      <c r="B275" s="4" t="s">
        <v>22</v>
      </c>
      <c r="C275" s="11">
        <f t="shared" ref="C275:W275" si="125">IFERROR(C262/C266,0)</f>
        <v>0</v>
      </c>
      <c r="D275" s="11">
        <f t="shared" si="125"/>
        <v>0</v>
      </c>
      <c r="E275" s="11">
        <f t="shared" si="125"/>
        <v>0</v>
      </c>
      <c r="F275" s="11">
        <f t="shared" si="125"/>
        <v>0</v>
      </c>
      <c r="G275" s="11">
        <f t="shared" si="125"/>
        <v>0</v>
      </c>
      <c r="H275" s="11">
        <f t="shared" si="125"/>
        <v>0</v>
      </c>
      <c r="I275" s="11">
        <f t="shared" si="125"/>
        <v>0</v>
      </c>
      <c r="J275" s="11">
        <f t="shared" si="125"/>
        <v>0</v>
      </c>
      <c r="K275" s="11">
        <f t="shared" si="125"/>
        <v>0</v>
      </c>
      <c r="L275" s="11">
        <f t="shared" si="125"/>
        <v>0</v>
      </c>
      <c r="M275" s="11">
        <f t="shared" si="125"/>
        <v>0</v>
      </c>
      <c r="N275" s="11">
        <f t="shared" si="125"/>
        <v>0</v>
      </c>
      <c r="O275" s="11">
        <f t="shared" si="125"/>
        <v>0</v>
      </c>
      <c r="P275" s="11">
        <f t="shared" si="125"/>
        <v>0</v>
      </c>
      <c r="Q275" s="11">
        <f t="shared" si="125"/>
        <v>0</v>
      </c>
      <c r="R275" s="11">
        <f t="shared" si="125"/>
        <v>0</v>
      </c>
      <c r="S275" s="11">
        <f t="shared" si="125"/>
        <v>0</v>
      </c>
      <c r="T275" s="11">
        <f t="shared" si="125"/>
        <v>0</v>
      </c>
      <c r="U275" s="11">
        <f t="shared" si="125"/>
        <v>0</v>
      </c>
      <c r="V275" s="11">
        <f t="shared" si="125"/>
        <v>0</v>
      </c>
      <c r="W275" s="11">
        <f t="shared" si="125"/>
        <v>0</v>
      </c>
    </row>
    <row r="276" spans="1:28" outlineLevel="1" x14ac:dyDescent="0.2">
      <c r="B276" s="4" t="s">
        <v>23</v>
      </c>
      <c r="C276" s="11">
        <f t="shared" ref="C276:W276" si="126">IFERROR(C263/C266,0)</f>
        <v>0</v>
      </c>
      <c r="D276" s="11">
        <f t="shared" si="126"/>
        <v>0</v>
      </c>
      <c r="E276" s="11">
        <f t="shared" si="126"/>
        <v>0</v>
      </c>
      <c r="F276" s="11">
        <f t="shared" si="126"/>
        <v>0</v>
      </c>
      <c r="G276" s="11">
        <f t="shared" si="126"/>
        <v>0</v>
      </c>
      <c r="H276" s="11">
        <f t="shared" si="126"/>
        <v>0</v>
      </c>
      <c r="I276" s="11">
        <f t="shared" si="126"/>
        <v>0</v>
      </c>
      <c r="J276" s="11">
        <f t="shared" si="126"/>
        <v>0</v>
      </c>
      <c r="K276" s="11">
        <f t="shared" si="126"/>
        <v>0</v>
      </c>
      <c r="L276" s="11">
        <f t="shared" si="126"/>
        <v>0</v>
      </c>
      <c r="M276" s="11">
        <f t="shared" si="126"/>
        <v>0</v>
      </c>
      <c r="N276" s="11">
        <f t="shared" si="126"/>
        <v>0</v>
      </c>
      <c r="O276" s="11">
        <f t="shared" si="126"/>
        <v>0</v>
      </c>
      <c r="P276" s="11">
        <f t="shared" si="126"/>
        <v>0</v>
      </c>
      <c r="Q276" s="11">
        <f t="shared" si="126"/>
        <v>0</v>
      </c>
      <c r="R276" s="11">
        <f t="shared" si="126"/>
        <v>0</v>
      </c>
      <c r="S276" s="11">
        <f t="shared" si="126"/>
        <v>0</v>
      </c>
      <c r="T276" s="11">
        <f t="shared" si="126"/>
        <v>0</v>
      </c>
      <c r="U276" s="11">
        <f t="shared" si="126"/>
        <v>0</v>
      </c>
      <c r="V276" s="11">
        <f t="shared" si="126"/>
        <v>0</v>
      </c>
      <c r="W276" s="11">
        <f t="shared" si="126"/>
        <v>0</v>
      </c>
    </row>
    <row r="277" spans="1:28" outlineLevel="1" x14ac:dyDescent="0.2">
      <c r="B277" s="4" t="s">
        <v>17</v>
      </c>
      <c r="C277" s="11">
        <f t="shared" ref="C277:W277" si="127">IFERROR(C264/C266,0)</f>
        <v>0</v>
      </c>
      <c r="D277" s="11">
        <f t="shared" si="127"/>
        <v>0</v>
      </c>
      <c r="E277" s="11">
        <f t="shared" si="127"/>
        <v>0</v>
      </c>
      <c r="F277" s="11">
        <f t="shared" si="127"/>
        <v>0</v>
      </c>
      <c r="G277" s="11">
        <f t="shared" si="127"/>
        <v>0</v>
      </c>
      <c r="H277" s="11">
        <f t="shared" si="127"/>
        <v>0</v>
      </c>
      <c r="I277" s="11">
        <f t="shared" si="127"/>
        <v>0</v>
      </c>
      <c r="J277" s="11">
        <f t="shared" si="127"/>
        <v>0</v>
      </c>
      <c r="K277" s="11">
        <f t="shared" si="127"/>
        <v>0</v>
      </c>
      <c r="L277" s="11">
        <f t="shared" si="127"/>
        <v>0</v>
      </c>
      <c r="M277" s="11">
        <f t="shared" si="127"/>
        <v>0</v>
      </c>
      <c r="N277" s="11">
        <f t="shared" si="127"/>
        <v>0</v>
      </c>
      <c r="O277" s="11">
        <f t="shared" si="127"/>
        <v>0</v>
      </c>
      <c r="P277" s="11">
        <f t="shared" si="127"/>
        <v>0</v>
      </c>
      <c r="Q277" s="11">
        <f t="shared" si="127"/>
        <v>0</v>
      </c>
      <c r="R277" s="11">
        <f t="shared" si="127"/>
        <v>0</v>
      </c>
      <c r="S277" s="11">
        <f t="shared" si="127"/>
        <v>0</v>
      </c>
      <c r="T277" s="11">
        <f t="shared" si="127"/>
        <v>0</v>
      </c>
      <c r="U277" s="11">
        <f t="shared" si="127"/>
        <v>0</v>
      </c>
      <c r="V277" s="11">
        <f t="shared" si="127"/>
        <v>0</v>
      </c>
      <c r="W277" s="11">
        <f t="shared" si="127"/>
        <v>0</v>
      </c>
    </row>
    <row r="278" spans="1:28" outlineLevel="1" x14ac:dyDescent="0.2">
      <c r="B278" s="4" t="s">
        <v>1</v>
      </c>
      <c r="C278" s="11">
        <f t="shared" ref="C278:W278" si="128">IFERROR(C265/C266,0)</f>
        <v>0</v>
      </c>
      <c r="D278" s="11">
        <f t="shared" si="128"/>
        <v>0</v>
      </c>
      <c r="E278" s="11">
        <f t="shared" si="128"/>
        <v>0</v>
      </c>
      <c r="F278" s="11">
        <f t="shared" si="128"/>
        <v>0</v>
      </c>
      <c r="G278" s="11">
        <f t="shared" si="128"/>
        <v>0</v>
      </c>
      <c r="H278" s="11">
        <f t="shared" si="128"/>
        <v>0</v>
      </c>
      <c r="I278" s="11">
        <f t="shared" si="128"/>
        <v>0</v>
      </c>
      <c r="J278" s="11">
        <f t="shared" si="128"/>
        <v>0</v>
      </c>
      <c r="K278" s="11">
        <f t="shared" si="128"/>
        <v>0</v>
      </c>
      <c r="L278" s="11">
        <f t="shared" si="128"/>
        <v>0</v>
      </c>
      <c r="M278" s="11">
        <f t="shared" si="128"/>
        <v>0</v>
      </c>
      <c r="N278" s="11">
        <f t="shared" si="128"/>
        <v>0</v>
      </c>
      <c r="O278" s="11">
        <f t="shared" si="128"/>
        <v>0</v>
      </c>
      <c r="P278" s="11">
        <f t="shared" si="128"/>
        <v>0</v>
      </c>
      <c r="Q278" s="11">
        <f t="shared" si="128"/>
        <v>0</v>
      </c>
      <c r="R278" s="11">
        <f t="shared" si="128"/>
        <v>0</v>
      </c>
      <c r="S278" s="11">
        <f t="shared" si="128"/>
        <v>0</v>
      </c>
      <c r="T278" s="11">
        <f t="shared" si="128"/>
        <v>0</v>
      </c>
      <c r="U278" s="11">
        <f t="shared" si="128"/>
        <v>0</v>
      </c>
      <c r="V278" s="11">
        <f t="shared" si="128"/>
        <v>0</v>
      </c>
      <c r="W278" s="11">
        <f t="shared" si="128"/>
        <v>0</v>
      </c>
    </row>
    <row r="279" spans="1:28" outlineLevel="1" x14ac:dyDescent="0.2"/>
    <row r="281" spans="1:28" x14ac:dyDescent="0.2">
      <c r="A281" s="30" t="s">
        <v>36</v>
      </c>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row>
    <row r="282" spans="1:28" s="31" customFormat="1" x14ac:dyDescent="0.2">
      <c r="A282" s="1"/>
      <c r="B282" s="8" t="s">
        <v>2</v>
      </c>
      <c r="C282" s="13"/>
      <c r="D282" s="1"/>
      <c r="E282" s="1"/>
      <c r="F282" s="1"/>
      <c r="G282" s="1"/>
      <c r="H282" s="1"/>
      <c r="I282" s="1"/>
      <c r="J282" s="1"/>
      <c r="K282" s="1"/>
      <c r="L282" s="1"/>
      <c r="M282" s="1"/>
      <c r="N282" s="1"/>
      <c r="O282" s="1"/>
      <c r="P282" s="1"/>
      <c r="Q282" s="1"/>
      <c r="R282" s="1"/>
      <c r="S282" s="1"/>
      <c r="T282" s="1"/>
      <c r="U282" s="1"/>
      <c r="V282" s="1"/>
      <c r="W282" s="1"/>
      <c r="X282" s="1"/>
      <c r="Y282" s="1"/>
      <c r="Z282"/>
      <c r="AA282" s="1"/>
      <c r="AB282" s="1"/>
    </row>
    <row r="283" spans="1:28" outlineLevel="1" x14ac:dyDescent="0.2">
      <c r="B283" s="15" t="s">
        <v>5</v>
      </c>
    </row>
    <row r="284" spans="1:28" outlineLevel="1" x14ac:dyDescent="0.2">
      <c r="B284" s="9" t="s">
        <v>7</v>
      </c>
      <c r="C284" s="5">
        <f>C285*Inputs!D$7</f>
        <v>62547.556330301268</v>
      </c>
      <c r="D284" s="5">
        <f>D285*Inputs!E$7</f>
        <v>52442.324552876285</v>
      </c>
      <c r="E284" s="5">
        <f>E285*Inputs!F$7</f>
        <v>46230.630864424122</v>
      </c>
      <c r="F284" s="5">
        <f>F285*Inputs!G$7</f>
        <v>30333.055451592023</v>
      </c>
      <c r="G284" s="5">
        <f>G285*Inputs!H$7</f>
        <v>22139.596560253387</v>
      </c>
      <c r="H284" s="5">
        <f>H285*Inputs!I$7</f>
        <v>23103.766780039146</v>
      </c>
      <c r="I284" s="5">
        <f>I285*Inputs!J$7</f>
        <v>21621.571799273341</v>
      </c>
      <c r="J284" s="5">
        <f>J285*Inputs!K$7</f>
        <v>20535.198193343997</v>
      </c>
      <c r="K284" s="5">
        <f>K285*Inputs!L$7</f>
        <v>28562.109372947973</v>
      </c>
      <c r="L284" s="5">
        <f>L285*Inputs!M$7</f>
        <v>19842.310509252595</v>
      </c>
      <c r="M284" s="5">
        <f>M285*Inputs!N$7</f>
        <v>26667.087956967585</v>
      </c>
      <c r="N284" s="5">
        <f>N285*Inputs!O$7</f>
        <v>31954.591672988056</v>
      </c>
      <c r="O284" s="5">
        <f>O285*Inputs!P$7</f>
        <v>33653.848896130592</v>
      </c>
      <c r="P284" s="5">
        <f>P285*Inputs!Q$7</f>
        <v>28278.774293137489</v>
      </c>
      <c r="Q284" s="5">
        <f>Q285*Inputs!R$7</f>
        <v>36933.139591365871</v>
      </c>
      <c r="R284" s="5">
        <f>R285*Inputs!S$7</f>
        <v>38494.563801442622</v>
      </c>
      <c r="S284" s="5">
        <f>S285*Inputs!T$7</f>
        <v>47742.845944104622</v>
      </c>
      <c r="T284" s="5">
        <f>T285*Inputs!U$7</f>
        <v>62195.249782659397</v>
      </c>
      <c r="U284" s="5">
        <f>U285*Inputs!V$7</f>
        <v>58914.517023792519</v>
      </c>
      <c r="V284" s="5">
        <f>V285*Inputs!W$7</f>
        <v>57699.807208223501</v>
      </c>
      <c r="W284" s="5">
        <f>W285*Inputs!X$7</f>
        <v>54421.874712030825</v>
      </c>
      <c r="Z284" s="21" t="s">
        <v>26</v>
      </c>
    </row>
    <row r="285" spans="1:28" outlineLevel="1" x14ac:dyDescent="0.2">
      <c r="B285" s="9" t="s">
        <v>8</v>
      </c>
      <c r="C285" s="5">
        <f>C289*CAN!C290</f>
        <v>625475.56330301263</v>
      </c>
      <c r="D285" s="5">
        <f>D289*CAN!D290</f>
        <v>524423.24552876281</v>
      </c>
      <c r="E285" s="5">
        <f>E289*CAN!E290</f>
        <v>462306.30864424119</v>
      </c>
      <c r="F285" s="5">
        <f>F289*CAN!F290</f>
        <v>303330.55451592023</v>
      </c>
      <c r="G285" s="5">
        <f>G289*CAN!G290</f>
        <v>221395.96560253386</v>
      </c>
      <c r="H285" s="5">
        <f>H289*CAN!H290</f>
        <v>231037.66780039144</v>
      </c>
      <c r="I285" s="5">
        <f>I289*CAN!I290</f>
        <v>216215.71799273338</v>
      </c>
      <c r="J285" s="5">
        <f>J289*CAN!J290</f>
        <v>205351.98193343997</v>
      </c>
      <c r="K285" s="5">
        <f>K289*CAN!K290</f>
        <v>285621.0937294797</v>
      </c>
      <c r="L285" s="5">
        <f>L289*CAN!L290</f>
        <v>198423.10509252592</v>
      </c>
      <c r="M285" s="5">
        <f>M289*CAN!M290</f>
        <v>266670.87956967583</v>
      </c>
      <c r="N285" s="5">
        <f>N289*CAN!N290</f>
        <v>319545.91672988056</v>
      </c>
      <c r="O285" s="5">
        <f>O289*CAN!O290</f>
        <v>336538.48896130588</v>
      </c>
      <c r="P285" s="5">
        <f>P289*CAN!P290</f>
        <v>282787.74293137487</v>
      </c>
      <c r="Q285" s="5">
        <f>Q289*CAN!Q290</f>
        <v>369331.39591365866</v>
      </c>
      <c r="R285" s="5">
        <f>R289*CAN!R290</f>
        <v>384945.63801442622</v>
      </c>
      <c r="S285" s="5">
        <f>S289*CAN!S290</f>
        <v>477428.45944104617</v>
      </c>
      <c r="T285" s="5">
        <f>T289*CAN!T290</f>
        <v>621952.49782659393</v>
      </c>
      <c r="U285" s="5">
        <f>U289*CAN!U290</f>
        <v>589145.17023792514</v>
      </c>
      <c r="V285" s="5">
        <f>V289*CAN!V290</f>
        <v>576998.07208223501</v>
      </c>
      <c r="W285" s="5">
        <f>W289*CAN!W290</f>
        <v>544218.74712030822</v>
      </c>
      <c r="Z285" s="21" t="s">
        <v>26</v>
      </c>
      <c r="AB285"/>
    </row>
    <row r="286" spans="1:28" outlineLevel="1" x14ac:dyDescent="0.2">
      <c r="B286" s="16" t="s">
        <v>6</v>
      </c>
      <c r="C286" s="5"/>
      <c r="D286" s="5"/>
      <c r="E286" s="5"/>
      <c r="F286" s="5"/>
      <c r="G286" s="5"/>
      <c r="H286" s="5"/>
      <c r="I286" s="5"/>
      <c r="J286" s="5"/>
      <c r="K286" s="5"/>
      <c r="L286" s="5"/>
      <c r="M286" s="5"/>
      <c r="N286" s="5"/>
      <c r="O286" s="5"/>
      <c r="P286" s="5"/>
      <c r="Q286" s="5"/>
      <c r="R286" s="5"/>
      <c r="S286" s="5"/>
      <c r="T286" s="5"/>
      <c r="U286" s="5"/>
      <c r="V286" s="5"/>
      <c r="W286" s="5"/>
    </row>
    <row r="287" spans="1:28" outlineLevel="1" x14ac:dyDescent="0.2">
      <c r="B287" s="9" t="s">
        <v>8</v>
      </c>
      <c r="C287" s="5">
        <f>C289*CAN!C291</f>
        <v>300.31635761374287</v>
      </c>
      <c r="D287" s="5">
        <f>D289*CAN!D291</f>
        <v>251.99026062778026</v>
      </c>
      <c r="E287" s="5">
        <f>E289*CAN!E291</f>
        <v>232.30409420512922</v>
      </c>
      <c r="F287" s="5">
        <f>F289*CAN!F291</f>
        <v>136.63785176657905</v>
      </c>
      <c r="G287" s="5">
        <f>G289*CAN!G291</f>
        <v>92.81856886495126</v>
      </c>
      <c r="H287" s="5">
        <f>H289*CAN!H291</f>
        <v>97.000784946373571</v>
      </c>
      <c r="I287" s="5">
        <f>I289*CAN!I291</f>
        <v>88.975107836771727</v>
      </c>
      <c r="J287" s="5">
        <f>J289*CAN!J291</f>
        <v>83.152410183372155</v>
      </c>
      <c r="K287" s="5">
        <f>K289*CAN!K291</f>
        <v>132.21460325754904</v>
      </c>
      <c r="L287" s="5">
        <f>L289*CAN!L291</f>
        <v>93.533878453629143</v>
      </c>
      <c r="M287" s="5">
        <f>M289*CAN!M291</f>
        <v>109.68042607383818</v>
      </c>
      <c r="N287" s="5">
        <f>N289*CAN!N291</f>
        <v>127.45769985494573</v>
      </c>
      <c r="O287" s="5">
        <f>O289*CAN!O291</f>
        <v>124.59426224244517</v>
      </c>
      <c r="P287" s="5">
        <f>P289*CAN!P291</f>
        <v>99.997499100540836</v>
      </c>
      <c r="Q287" s="5">
        <f>Q289*CAN!Q291</f>
        <v>117.98501602802142</v>
      </c>
      <c r="R287" s="5">
        <f>R289*CAN!R291</f>
        <v>126.13358017186547</v>
      </c>
      <c r="S287" s="5">
        <f>S289*CAN!S291</f>
        <v>169.81742307051016</v>
      </c>
      <c r="T287" s="5">
        <f>T289*CAN!T291</f>
        <v>224.40769685415054</v>
      </c>
      <c r="U287" s="5">
        <f>U289*CAN!U291</f>
        <v>200.99879803871437</v>
      </c>
      <c r="V287" s="5">
        <f>V289*CAN!V291</f>
        <v>221.10202184451813</v>
      </c>
      <c r="W287" s="5">
        <f>W289*CAN!W291</f>
        <v>30.485252960172229</v>
      </c>
      <c r="Z287" s="21" t="s">
        <v>26</v>
      </c>
      <c r="AB287"/>
    </row>
    <row r="288" spans="1:28" outlineLevel="1" x14ac:dyDescent="0.2">
      <c r="B288" s="15" t="s">
        <v>9</v>
      </c>
    </row>
    <row r="289" spans="2:28" outlineLevel="1" x14ac:dyDescent="0.2">
      <c r="B289" s="9" t="s">
        <v>8</v>
      </c>
      <c r="C289" s="5">
        <f>C304/CAN!C305/1000</f>
        <v>625775.87966062641</v>
      </c>
      <c r="D289" s="5">
        <f>D304/CAN!D305/1000</f>
        <v>524675.23578939063</v>
      </c>
      <c r="E289" s="5">
        <f>E304/CAN!E305/1000</f>
        <v>462538.61273844633</v>
      </c>
      <c r="F289" s="5">
        <f>F304/CAN!F305/1000</f>
        <v>303467.19236768683</v>
      </c>
      <c r="G289" s="5">
        <f>G304/CAN!G305/1000</f>
        <v>221488.78417139882</v>
      </c>
      <c r="H289" s="5">
        <f>H304/CAN!H305/1000</f>
        <v>231134.66858533781</v>
      </c>
      <c r="I289" s="5">
        <f>I304/CAN!I305/1000</f>
        <v>216304.69310057015</v>
      </c>
      <c r="J289" s="5">
        <f>J304/CAN!J305/1000</f>
        <v>205435.13434362333</v>
      </c>
      <c r="K289" s="5">
        <f>K304/CAN!K305/1000</f>
        <v>285753.30833273724</v>
      </c>
      <c r="L289" s="5">
        <f>L304/CAN!L305/1000</f>
        <v>198516.63897097955</v>
      </c>
      <c r="M289" s="5">
        <f>M304/CAN!M305/1000</f>
        <v>266780.55999574967</v>
      </c>
      <c r="N289" s="5">
        <f>N304/CAN!N305/1000</f>
        <v>319673.37442973553</v>
      </c>
      <c r="O289" s="5">
        <f>O304/CAN!O305/1000</f>
        <v>336663.08322354831</v>
      </c>
      <c r="P289" s="5">
        <f>P304/CAN!P305/1000</f>
        <v>282887.74043047545</v>
      </c>
      <c r="Q289" s="5">
        <f>Q304/CAN!Q305/1000</f>
        <v>369449.38092968671</v>
      </c>
      <c r="R289" s="5">
        <f>R304/CAN!R305/1000</f>
        <v>385071.77159459807</v>
      </c>
      <c r="S289" s="5">
        <f>S304/CAN!S305/1000</f>
        <v>477598.27686411666</v>
      </c>
      <c r="T289" s="5">
        <f>T304/CAN!T305/1000</f>
        <v>622176.90552344802</v>
      </c>
      <c r="U289" s="5">
        <f>U304/CAN!U305/1000</f>
        <v>589346.16903596395</v>
      </c>
      <c r="V289" s="5">
        <f>V304/CAN!V305/1000</f>
        <v>577219.17410407949</v>
      </c>
      <c r="W289" s="5">
        <f>W304/CAN!W305/1000</f>
        <v>544249.23237326846</v>
      </c>
    </row>
    <row r="290" spans="2:28" outlineLevel="1" x14ac:dyDescent="0.2">
      <c r="B290" s="17" t="s">
        <v>10</v>
      </c>
      <c r="C290" s="12">
        <f>IFERROR(C285/C289,0)</f>
        <v>0.99952008959217697</v>
      </c>
      <c r="D290" s="12">
        <f t="shared" ref="D290:W290" si="129">IFERROR(D285/D289,0)</f>
        <v>0.99951972145159718</v>
      </c>
      <c r="E290" s="12">
        <f t="shared" si="129"/>
        <v>0.99949776280767177</v>
      </c>
      <c r="F290" s="12">
        <f t="shared" si="129"/>
        <v>0.99954974423857634</v>
      </c>
      <c r="G290" s="12">
        <f t="shared" si="129"/>
        <v>0.99958093332259601</v>
      </c>
      <c r="H290" s="12">
        <f t="shared" si="129"/>
        <v>0.99958032784289752</v>
      </c>
      <c r="I290" s="12">
        <f t="shared" si="129"/>
        <v>0.99958865844951683</v>
      </c>
      <c r="J290" s="12">
        <f t="shared" si="129"/>
        <v>0.99959523763815261</v>
      </c>
      <c r="K290" s="12">
        <f t="shared" si="129"/>
        <v>0.99953731208212793</v>
      </c>
      <c r="L290" s="12">
        <f t="shared" si="129"/>
        <v>0.99952883607672149</v>
      </c>
      <c r="M290" s="12">
        <f t="shared" si="129"/>
        <v>0.99958887399413365</v>
      </c>
      <c r="N290" s="12">
        <f t="shared" si="129"/>
        <v>0.99960128772037282</v>
      </c>
      <c r="O290" s="12">
        <f t="shared" si="129"/>
        <v>0.99962991409378943</v>
      </c>
      <c r="P290" s="12">
        <f t="shared" si="129"/>
        <v>0.99964651172599983</v>
      </c>
      <c r="Q290" s="12">
        <f t="shared" si="129"/>
        <v>0.99968064632905551</v>
      </c>
      <c r="R290" s="12">
        <f t="shared" si="129"/>
        <v>0.99967244137463118</v>
      </c>
      <c r="S290" s="12">
        <f t="shared" si="129"/>
        <v>0.99964443459849661</v>
      </c>
      <c r="T290" s="12">
        <f t="shared" si="129"/>
        <v>0.9996393185043323</v>
      </c>
      <c r="U290" s="12">
        <f t="shared" si="129"/>
        <v>0.99965894611927719</v>
      </c>
      <c r="V290" s="12">
        <f t="shared" si="129"/>
        <v>0.99961695308859477</v>
      </c>
      <c r="W290" s="12">
        <f t="shared" si="129"/>
        <v>0.99994398659447381</v>
      </c>
    </row>
    <row r="291" spans="2:28" outlineLevel="1" x14ac:dyDescent="0.2">
      <c r="B291" s="17" t="s">
        <v>11</v>
      </c>
      <c r="C291" s="12">
        <f t="shared" ref="C291:W291" si="130">IFERROR(C287/C289,0)</f>
        <v>4.7991040782302411E-4</v>
      </c>
      <c r="D291" s="12">
        <f t="shared" si="130"/>
        <v>4.8027854840271408E-4</v>
      </c>
      <c r="E291" s="12">
        <f t="shared" si="130"/>
        <v>5.0223719232818126E-4</v>
      </c>
      <c r="F291" s="12">
        <f t="shared" si="130"/>
        <v>4.5025576142354768E-4</v>
      </c>
      <c r="G291" s="12">
        <f t="shared" si="130"/>
        <v>4.1906667740396159E-4</v>
      </c>
      <c r="H291" s="12">
        <f t="shared" si="130"/>
        <v>4.196721571024715E-4</v>
      </c>
      <c r="I291" s="12">
        <f t="shared" si="130"/>
        <v>4.1134155048315593E-4</v>
      </c>
      <c r="J291" s="12">
        <f t="shared" si="130"/>
        <v>4.0476236184744504E-4</v>
      </c>
      <c r="K291" s="12">
        <f t="shared" si="130"/>
        <v>4.6268791787213727E-4</v>
      </c>
      <c r="L291" s="12">
        <f t="shared" si="130"/>
        <v>4.711639232785043E-4</v>
      </c>
      <c r="M291" s="12">
        <f t="shared" si="130"/>
        <v>4.1112600586634045E-4</v>
      </c>
      <c r="N291" s="12">
        <f t="shared" si="130"/>
        <v>3.9871227962703237E-4</v>
      </c>
      <c r="O291" s="12">
        <f t="shared" si="130"/>
        <v>3.7008590621061082E-4</v>
      </c>
      <c r="P291" s="12">
        <f t="shared" si="130"/>
        <v>3.534882740000426E-4</v>
      </c>
      <c r="Q291" s="12">
        <f t="shared" si="130"/>
        <v>3.1935367094437284E-4</v>
      </c>
      <c r="R291" s="12">
        <f t="shared" si="130"/>
        <v>3.2755862536882702E-4</v>
      </c>
      <c r="S291" s="12">
        <f t="shared" si="130"/>
        <v>3.5556540150337597E-4</v>
      </c>
      <c r="T291" s="12">
        <f t="shared" si="130"/>
        <v>3.6068149566778363E-4</v>
      </c>
      <c r="U291" s="12">
        <f t="shared" si="130"/>
        <v>3.410538807226025E-4</v>
      </c>
      <c r="V291" s="12">
        <f t="shared" si="130"/>
        <v>3.8304691140535608E-4</v>
      </c>
      <c r="W291" s="12">
        <f t="shared" si="130"/>
        <v>5.6013405526062722E-5</v>
      </c>
    </row>
    <row r="292" spans="2:28" outlineLevel="1" x14ac:dyDescent="0.2"/>
    <row r="293" spans="2:28" outlineLevel="1" x14ac:dyDescent="0.2">
      <c r="B293" s="8" t="s">
        <v>14</v>
      </c>
      <c r="C293" s="13"/>
    </row>
    <row r="294" spans="2:28" outlineLevel="1" x14ac:dyDescent="0.2">
      <c r="B294" s="4" t="s">
        <v>18</v>
      </c>
      <c r="C294" s="5"/>
      <c r="D294" s="5"/>
      <c r="E294" s="5"/>
      <c r="F294" s="5"/>
      <c r="G294" s="5"/>
      <c r="H294" s="5"/>
      <c r="I294" s="5"/>
      <c r="J294" s="5"/>
      <c r="K294" s="5"/>
      <c r="L294" s="5"/>
      <c r="M294" s="5"/>
      <c r="N294" s="5"/>
      <c r="O294" s="5"/>
      <c r="P294" s="5"/>
      <c r="Q294" s="5"/>
      <c r="R294" s="5"/>
      <c r="S294" s="5"/>
      <c r="T294" s="5"/>
      <c r="U294" s="5"/>
      <c r="V294" s="5"/>
      <c r="W294" s="5"/>
      <c r="Z294" s="21"/>
      <c r="AB294"/>
    </row>
    <row r="295" spans="2:28" outlineLevel="1" x14ac:dyDescent="0.2">
      <c r="B295" s="4" t="s">
        <v>19</v>
      </c>
      <c r="C295" s="5"/>
      <c r="D295" s="5"/>
      <c r="E295" s="5"/>
      <c r="F295" s="5"/>
      <c r="G295" s="5"/>
      <c r="H295" s="5"/>
      <c r="I295" s="5"/>
      <c r="J295" s="5"/>
      <c r="K295" s="5"/>
      <c r="L295" s="5"/>
      <c r="M295" s="5"/>
      <c r="N295" s="5"/>
      <c r="O295" s="5"/>
      <c r="P295" s="5"/>
      <c r="Q295" s="5"/>
      <c r="R295" s="5"/>
      <c r="S295" s="5"/>
      <c r="T295" s="5"/>
      <c r="U295" s="5"/>
      <c r="V295" s="5"/>
      <c r="W295" s="5"/>
      <c r="Z295" s="21"/>
      <c r="AB295"/>
    </row>
    <row r="296" spans="2:28" outlineLevel="1" x14ac:dyDescent="0.2">
      <c r="B296" s="4" t="s">
        <v>16</v>
      </c>
      <c r="C296" s="5">
        <f>'[2]Table 17'!C$12*1000</f>
        <v>576.75200000000007</v>
      </c>
      <c r="D296" s="5">
        <f>'[2]Table 17'!D$12*1000</f>
        <v>480.36799999999999</v>
      </c>
      <c r="E296" s="5">
        <f>'[2]Table 17'!E$12*1000</f>
        <v>400.25200000000001</v>
      </c>
      <c r="F296" s="5">
        <f>'[2]Table 17'!F$12*1000</f>
        <v>248.54000000000002</v>
      </c>
      <c r="G296" s="5">
        <f>'[2]Table 17'!G$12*1000</f>
        <v>166.07499999999999</v>
      </c>
      <c r="H296" s="5">
        <f>'[2]Table 17'!H$12*1000</f>
        <v>175.04</v>
      </c>
      <c r="I296" s="5">
        <f>'[2]Table 17'!I$12*1000</f>
        <v>165.52199999999999</v>
      </c>
      <c r="J296" s="5">
        <f>'[2]Table 17'!J$12*1000</f>
        <v>160.48399999999998</v>
      </c>
      <c r="K296" s="5">
        <f>'[2]Table 17'!K$12*1000</f>
        <v>264.74700000000001</v>
      </c>
      <c r="L296" s="5">
        <f>'[2]Table 17'!L$12*1000</f>
        <v>198.148</v>
      </c>
      <c r="M296" s="5">
        <f>'[2]Table 17'!M$12*1000</f>
        <v>193.11800000000002</v>
      </c>
      <c r="N296" s="5">
        <f>'[2]Table 17'!N$12*1000</f>
        <v>250.76999999999998</v>
      </c>
      <c r="O296" s="5">
        <f>'[2]Table 17'!O$12*1000</f>
        <v>215.74199999999999</v>
      </c>
      <c r="P296" s="5">
        <f>'[2]Table 17'!P$12*1000</f>
        <v>153.76600000000002</v>
      </c>
      <c r="Q296" s="5">
        <f>'[2]Table 17'!Q$12*1000</f>
        <v>176.31199999999998</v>
      </c>
      <c r="R296" s="5">
        <f>'[2]Table 17'!R$12*1000</f>
        <v>186.92400000000001</v>
      </c>
      <c r="S296" s="5">
        <f>'[2]Table 17'!S$12*1000</f>
        <v>243.74599999999998</v>
      </c>
      <c r="T296" s="5">
        <f>'[2]Table 17'!T$12*1000</f>
        <v>335.53100000000001</v>
      </c>
      <c r="U296" s="5">
        <f>'[2]Table 17'!U$12*1000</f>
        <v>293.5</v>
      </c>
      <c r="V296" s="5">
        <f>'[2]Table 17'!V$12*1000</f>
        <v>292.65100000000001</v>
      </c>
      <c r="W296" s="5">
        <f>'[2]Table 17'!W$12*1000</f>
        <v>141.60400000000001</v>
      </c>
      <c r="Z296" s="21" t="s">
        <v>26</v>
      </c>
      <c r="AB296"/>
    </row>
    <row r="297" spans="2:28" outlineLevel="1" x14ac:dyDescent="0.2">
      <c r="B297" s="4" t="s">
        <v>21</v>
      </c>
      <c r="C297" s="5"/>
      <c r="D297" s="5"/>
      <c r="E297" s="5"/>
      <c r="F297" s="5"/>
      <c r="G297" s="5"/>
      <c r="H297" s="5"/>
      <c r="I297" s="5"/>
      <c r="J297" s="5"/>
      <c r="K297" s="5"/>
      <c r="L297" s="5"/>
      <c r="M297" s="5"/>
      <c r="N297" s="5"/>
      <c r="O297" s="5"/>
      <c r="P297" s="5"/>
      <c r="Q297" s="5"/>
      <c r="R297" s="5"/>
      <c r="S297" s="5"/>
      <c r="T297" s="5"/>
      <c r="U297" s="5"/>
      <c r="V297" s="5"/>
      <c r="W297" s="5"/>
      <c r="Z297" s="21"/>
      <c r="AB297"/>
    </row>
    <row r="298" spans="2:28" outlineLevel="1" x14ac:dyDescent="0.2">
      <c r="B298" s="4" t="s">
        <v>20</v>
      </c>
      <c r="C298" s="5"/>
      <c r="D298" s="5"/>
      <c r="E298" s="5"/>
      <c r="F298" s="5"/>
      <c r="G298" s="5"/>
      <c r="H298" s="5"/>
      <c r="I298" s="5"/>
      <c r="J298" s="5"/>
      <c r="K298" s="5"/>
      <c r="L298" s="5"/>
      <c r="M298" s="5"/>
      <c r="N298" s="5"/>
      <c r="O298" s="5"/>
      <c r="P298" s="5"/>
      <c r="Q298" s="5"/>
      <c r="R298" s="5"/>
      <c r="S298" s="5"/>
      <c r="T298" s="5"/>
      <c r="U298" s="5"/>
      <c r="V298" s="5"/>
      <c r="W298" s="5"/>
      <c r="Z298" s="21"/>
      <c r="AB298"/>
    </row>
    <row r="299" spans="2:28" outlineLevel="1" x14ac:dyDescent="0.2">
      <c r="B299" s="4" t="s">
        <v>0</v>
      </c>
      <c r="C299" s="5"/>
      <c r="D299" s="5"/>
      <c r="E299" s="5"/>
      <c r="F299" s="5"/>
      <c r="G299" s="5"/>
      <c r="H299" s="5"/>
      <c r="I299" s="5"/>
      <c r="J299" s="5"/>
      <c r="K299" s="5"/>
      <c r="L299" s="5"/>
      <c r="M299" s="5"/>
      <c r="N299" s="5"/>
      <c r="O299" s="5"/>
      <c r="P299" s="5"/>
      <c r="Q299" s="5"/>
      <c r="R299" s="5"/>
      <c r="S299" s="5"/>
      <c r="T299" s="5"/>
      <c r="U299" s="5"/>
      <c r="V299" s="5"/>
      <c r="W299" s="5"/>
      <c r="Z299" s="21"/>
      <c r="AB299"/>
    </row>
    <row r="300" spans="2:28" outlineLevel="1" x14ac:dyDescent="0.2">
      <c r="B300" s="4" t="s">
        <v>22</v>
      </c>
      <c r="C300" s="5"/>
      <c r="D300" s="5"/>
      <c r="E300" s="5"/>
      <c r="F300" s="5"/>
      <c r="G300" s="5"/>
      <c r="H300" s="5"/>
      <c r="I300" s="5"/>
      <c r="J300" s="5"/>
      <c r="K300" s="5"/>
      <c r="L300" s="5"/>
      <c r="M300" s="5"/>
      <c r="N300" s="5"/>
      <c r="O300" s="5"/>
      <c r="P300" s="5"/>
      <c r="Q300" s="5"/>
      <c r="R300" s="5"/>
      <c r="S300" s="5"/>
      <c r="T300" s="5"/>
      <c r="U300" s="5"/>
      <c r="V300" s="5"/>
      <c r="W300" s="5"/>
      <c r="Z300" s="21"/>
      <c r="AB300"/>
    </row>
    <row r="301" spans="2:28" outlineLevel="1" x14ac:dyDescent="0.2">
      <c r="B301" s="4" t="s">
        <v>23</v>
      </c>
      <c r="C301" s="5"/>
      <c r="D301" s="5"/>
      <c r="E301" s="5"/>
      <c r="F301" s="5"/>
      <c r="G301" s="5"/>
      <c r="H301" s="5"/>
      <c r="I301" s="5"/>
      <c r="J301" s="5"/>
      <c r="K301" s="5"/>
      <c r="L301" s="5"/>
      <c r="M301" s="5"/>
      <c r="N301" s="5"/>
      <c r="O301" s="5"/>
      <c r="P301" s="5"/>
      <c r="Q301" s="5"/>
      <c r="R301" s="5"/>
      <c r="S301" s="5"/>
      <c r="T301" s="5"/>
      <c r="U301" s="5"/>
      <c r="V301" s="5"/>
      <c r="W301" s="5"/>
      <c r="Z301" s="21"/>
      <c r="AB301"/>
    </row>
    <row r="302" spans="2:28" outlineLevel="1" x14ac:dyDescent="0.2">
      <c r="B302" s="4" t="s">
        <v>17</v>
      </c>
      <c r="C302" s="5"/>
      <c r="D302" s="5"/>
      <c r="E302" s="5"/>
      <c r="F302" s="5"/>
      <c r="G302" s="5"/>
      <c r="H302" s="5"/>
      <c r="I302" s="5"/>
      <c r="J302" s="5"/>
      <c r="K302" s="5"/>
      <c r="L302" s="5"/>
      <c r="M302" s="5"/>
      <c r="N302" s="5"/>
      <c r="O302" s="5"/>
      <c r="P302" s="5"/>
      <c r="Q302" s="5"/>
      <c r="R302" s="5"/>
      <c r="S302" s="5"/>
      <c r="T302" s="5"/>
      <c r="U302" s="5"/>
      <c r="V302" s="5"/>
      <c r="W302" s="5"/>
      <c r="Z302" s="21"/>
      <c r="AB302"/>
    </row>
    <row r="303" spans="2:28" outlineLevel="1" x14ac:dyDescent="0.2">
      <c r="B303" s="4" t="s">
        <v>1</v>
      </c>
      <c r="C303" s="5"/>
      <c r="D303" s="5"/>
      <c r="E303" s="5"/>
      <c r="F303" s="5"/>
      <c r="G303" s="5"/>
      <c r="H303" s="5"/>
      <c r="I303" s="5"/>
      <c r="J303" s="5"/>
      <c r="K303" s="5"/>
      <c r="L303" s="5"/>
      <c r="M303" s="5"/>
      <c r="N303" s="5"/>
      <c r="O303" s="5"/>
      <c r="P303" s="5"/>
      <c r="Q303" s="5"/>
      <c r="R303" s="5"/>
      <c r="S303" s="5"/>
      <c r="T303" s="5"/>
      <c r="U303" s="5"/>
      <c r="V303" s="5"/>
      <c r="W303" s="5"/>
      <c r="Z303" s="21"/>
      <c r="AB303"/>
    </row>
    <row r="304" spans="2:28" outlineLevel="1" x14ac:dyDescent="0.2">
      <c r="B304" s="15" t="s">
        <v>9</v>
      </c>
      <c r="C304" s="19">
        <f t="shared" ref="C304:W304" si="131">SUM(C294:C303)</f>
        <v>576.75200000000007</v>
      </c>
      <c r="D304" s="19">
        <f t="shared" si="131"/>
        <v>480.36799999999999</v>
      </c>
      <c r="E304" s="19">
        <f t="shared" si="131"/>
        <v>400.25200000000001</v>
      </c>
      <c r="F304" s="19">
        <f t="shared" si="131"/>
        <v>248.54000000000002</v>
      </c>
      <c r="G304" s="19">
        <f t="shared" si="131"/>
        <v>166.07499999999999</v>
      </c>
      <c r="H304" s="19">
        <f t="shared" si="131"/>
        <v>175.04</v>
      </c>
      <c r="I304" s="19">
        <f t="shared" si="131"/>
        <v>165.52199999999999</v>
      </c>
      <c r="J304" s="19">
        <f t="shared" si="131"/>
        <v>160.48399999999998</v>
      </c>
      <c r="K304" s="19">
        <f t="shared" si="131"/>
        <v>264.74700000000001</v>
      </c>
      <c r="L304" s="19">
        <f t="shared" si="131"/>
        <v>198.148</v>
      </c>
      <c r="M304" s="19">
        <f t="shared" si="131"/>
        <v>193.11800000000002</v>
      </c>
      <c r="N304" s="19">
        <f t="shared" si="131"/>
        <v>250.76999999999998</v>
      </c>
      <c r="O304" s="19">
        <f t="shared" si="131"/>
        <v>215.74199999999999</v>
      </c>
      <c r="P304" s="19">
        <f t="shared" si="131"/>
        <v>153.76600000000002</v>
      </c>
      <c r="Q304" s="19">
        <f t="shared" si="131"/>
        <v>176.31199999999998</v>
      </c>
      <c r="R304" s="19">
        <f t="shared" si="131"/>
        <v>186.92400000000001</v>
      </c>
      <c r="S304" s="19">
        <f t="shared" si="131"/>
        <v>243.74599999999998</v>
      </c>
      <c r="T304" s="19">
        <f t="shared" si="131"/>
        <v>335.53100000000001</v>
      </c>
      <c r="U304" s="19">
        <f t="shared" si="131"/>
        <v>293.5</v>
      </c>
      <c r="V304" s="19">
        <f t="shared" si="131"/>
        <v>292.65100000000001</v>
      </c>
      <c r="W304" s="19">
        <f t="shared" si="131"/>
        <v>141.60400000000001</v>
      </c>
    </row>
    <row r="305" spans="1:28" outlineLevel="1" x14ac:dyDescent="0.2">
      <c r="A305" s="3" t="s">
        <v>80</v>
      </c>
      <c r="B305" s="26" t="s">
        <v>91</v>
      </c>
      <c r="C305" s="25">
        <f>IFERROR(C304/C287/1000,0)</f>
        <v>1.9204814702161504E-3</v>
      </c>
      <c r="D305" s="25">
        <f t="shared" ref="D305:W305" si="132">IFERROR(D304/D287/1000,0)</f>
        <v>1.9062958973226388E-3</v>
      </c>
      <c r="E305" s="25">
        <f t="shared" si="132"/>
        <v>1.7229657590389664E-3</v>
      </c>
      <c r="F305" s="25">
        <f t="shared" si="132"/>
        <v>1.8189688785841384E-3</v>
      </c>
      <c r="G305" s="25">
        <f t="shared" si="132"/>
        <v>1.7892432735268202E-3</v>
      </c>
      <c r="H305" s="25">
        <f t="shared" si="132"/>
        <v>1.8045214798701891E-3</v>
      </c>
      <c r="I305" s="25">
        <f t="shared" si="132"/>
        <v>1.860318060009059E-3</v>
      </c>
      <c r="J305" s="25">
        <f t="shared" si="132"/>
        <v>1.9299981761934748E-3</v>
      </c>
      <c r="K305" s="25">
        <f t="shared" si="132"/>
        <v>2.0024036186402409E-3</v>
      </c>
      <c r="L305" s="25">
        <f t="shared" si="132"/>
        <v>2.1184623504972573E-3</v>
      </c>
      <c r="M305" s="25">
        <f t="shared" si="132"/>
        <v>1.7607334956010353E-3</v>
      </c>
      <c r="N305" s="25">
        <f t="shared" si="132"/>
        <v>1.9674762708364484E-3</v>
      </c>
      <c r="O305" s="25">
        <f t="shared" si="132"/>
        <v>1.7315564626900113E-3</v>
      </c>
      <c r="P305" s="25">
        <f t="shared" si="132"/>
        <v>1.5376984562923772E-3</v>
      </c>
      <c r="Q305" s="25">
        <f t="shared" si="132"/>
        <v>1.494359249467118E-3</v>
      </c>
      <c r="R305" s="25">
        <f t="shared" si="132"/>
        <v>1.4819527024072694E-3</v>
      </c>
      <c r="S305" s="25">
        <f t="shared" si="132"/>
        <v>1.4353415308792773E-3</v>
      </c>
      <c r="T305" s="25">
        <f t="shared" si="132"/>
        <v>1.4951849009798978E-3</v>
      </c>
      <c r="U305" s="25">
        <f t="shared" si="132"/>
        <v>1.4602077368814363E-3</v>
      </c>
      <c r="V305" s="25">
        <f t="shared" si="132"/>
        <v>1.3236016457859262E-3</v>
      </c>
      <c r="W305" s="25">
        <f t="shared" si="132"/>
        <v>4.6450000000000007E-3</v>
      </c>
    </row>
    <row r="306" spans="1:28" outlineLevel="1" x14ac:dyDescent="0.2"/>
    <row r="307" spans="1:28" outlineLevel="1" x14ac:dyDescent="0.2">
      <c r="B307" s="4" t="s">
        <v>18</v>
      </c>
      <c r="C307" s="11">
        <f t="shared" ref="C307:W307" si="133">IFERROR(C294/C304,0)</f>
        <v>0</v>
      </c>
      <c r="D307" s="11">
        <f t="shared" si="133"/>
        <v>0</v>
      </c>
      <c r="E307" s="11">
        <f t="shared" si="133"/>
        <v>0</v>
      </c>
      <c r="F307" s="11">
        <f t="shared" si="133"/>
        <v>0</v>
      </c>
      <c r="G307" s="11">
        <f t="shared" si="133"/>
        <v>0</v>
      </c>
      <c r="H307" s="11">
        <f t="shared" si="133"/>
        <v>0</v>
      </c>
      <c r="I307" s="11">
        <f t="shared" si="133"/>
        <v>0</v>
      </c>
      <c r="J307" s="11">
        <f t="shared" si="133"/>
        <v>0</v>
      </c>
      <c r="K307" s="11">
        <f t="shared" si="133"/>
        <v>0</v>
      </c>
      <c r="L307" s="11">
        <f t="shared" si="133"/>
        <v>0</v>
      </c>
      <c r="M307" s="11">
        <f t="shared" si="133"/>
        <v>0</v>
      </c>
      <c r="N307" s="11">
        <f t="shared" si="133"/>
        <v>0</v>
      </c>
      <c r="O307" s="11">
        <f t="shared" si="133"/>
        <v>0</v>
      </c>
      <c r="P307" s="11">
        <f t="shared" si="133"/>
        <v>0</v>
      </c>
      <c r="Q307" s="11">
        <f t="shared" si="133"/>
        <v>0</v>
      </c>
      <c r="R307" s="11">
        <f t="shared" si="133"/>
        <v>0</v>
      </c>
      <c r="S307" s="11">
        <f t="shared" si="133"/>
        <v>0</v>
      </c>
      <c r="T307" s="11">
        <f t="shared" si="133"/>
        <v>0</v>
      </c>
      <c r="U307" s="11">
        <f t="shared" si="133"/>
        <v>0</v>
      </c>
      <c r="V307" s="11">
        <f t="shared" si="133"/>
        <v>0</v>
      </c>
      <c r="W307" s="11">
        <f t="shared" si="133"/>
        <v>0</v>
      </c>
    </row>
    <row r="308" spans="1:28" outlineLevel="1" x14ac:dyDescent="0.2">
      <c r="B308" s="4" t="s">
        <v>19</v>
      </c>
      <c r="C308" s="11">
        <f t="shared" ref="C308:W308" si="134">IFERROR(C295/C304,0)</f>
        <v>0</v>
      </c>
      <c r="D308" s="11">
        <f t="shared" si="134"/>
        <v>0</v>
      </c>
      <c r="E308" s="11">
        <f t="shared" si="134"/>
        <v>0</v>
      </c>
      <c r="F308" s="11">
        <f t="shared" si="134"/>
        <v>0</v>
      </c>
      <c r="G308" s="11">
        <f t="shared" si="134"/>
        <v>0</v>
      </c>
      <c r="H308" s="11">
        <f t="shared" si="134"/>
        <v>0</v>
      </c>
      <c r="I308" s="11">
        <f t="shared" si="134"/>
        <v>0</v>
      </c>
      <c r="J308" s="11">
        <f t="shared" si="134"/>
        <v>0</v>
      </c>
      <c r="K308" s="11">
        <f t="shared" si="134"/>
        <v>0</v>
      </c>
      <c r="L308" s="11">
        <f t="shared" si="134"/>
        <v>0</v>
      </c>
      <c r="M308" s="11">
        <f t="shared" si="134"/>
        <v>0</v>
      </c>
      <c r="N308" s="11">
        <f t="shared" si="134"/>
        <v>0</v>
      </c>
      <c r="O308" s="11">
        <f t="shared" si="134"/>
        <v>0</v>
      </c>
      <c r="P308" s="11">
        <f t="shared" si="134"/>
        <v>0</v>
      </c>
      <c r="Q308" s="11">
        <f t="shared" si="134"/>
        <v>0</v>
      </c>
      <c r="R308" s="11">
        <f t="shared" si="134"/>
        <v>0</v>
      </c>
      <c r="S308" s="11">
        <f t="shared" si="134"/>
        <v>0</v>
      </c>
      <c r="T308" s="11">
        <f t="shared" si="134"/>
        <v>0</v>
      </c>
      <c r="U308" s="11">
        <f t="shared" si="134"/>
        <v>0</v>
      </c>
      <c r="V308" s="11">
        <f t="shared" si="134"/>
        <v>0</v>
      </c>
      <c r="W308" s="11">
        <f t="shared" si="134"/>
        <v>0</v>
      </c>
    </row>
    <row r="309" spans="1:28" outlineLevel="1" x14ac:dyDescent="0.2">
      <c r="B309" s="4" t="s">
        <v>16</v>
      </c>
      <c r="C309" s="11">
        <f t="shared" ref="C309:W309" si="135">IFERROR(C296/C304,0)</f>
        <v>1</v>
      </c>
      <c r="D309" s="11">
        <f t="shared" si="135"/>
        <v>1</v>
      </c>
      <c r="E309" s="11">
        <f t="shared" si="135"/>
        <v>1</v>
      </c>
      <c r="F309" s="11">
        <f t="shared" si="135"/>
        <v>1</v>
      </c>
      <c r="G309" s="11">
        <f t="shared" si="135"/>
        <v>1</v>
      </c>
      <c r="H309" s="11">
        <f t="shared" si="135"/>
        <v>1</v>
      </c>
      <c r="I309" s="11">
        <f t="shared" si="135"/>
        <v>1</v>
      </c>
      <c r="J309" s="11">
        <f t="shared" si="135"/>
        <v>1</v>
      </c>
      <c r="K309" s="11">
        <f t="shared" si="135"/>
        <v>1</v>
      </c>
      <c r="L309" s="11">
        <f t="shared" si="135"/>
        <v>1</v>
      </c>
      <c r="M309" s="11">
        <f t="shared" si="135"/>
        <v>1</v>
      </c>
      <c r="N309" s="11">
        <f t="shared" si="135"/>
        <v>1</v>
      </c>
      <c r="O309" s="11">
        <f t="shared" si="135"/>
        <v>1</v>
      </c>
      <c r="P309" s="11">
        <f t="shared" si="135"/>
        <v>1</v>
      </c>
      <c r="Q309" s="11">
        <f t="shared" si="135"/>
        <v>1</v>
      </c>
      <c r="R309" s="11">
        <f t="shared" si="135"/>
        <v>1</v>
      </c>
      <c r="S309" s="11">
        <f t="shared" si="135"/>
        <v>1</v>
      </c>
      <c r="T309" s="11">
        <f t="shared" si="135"/>
        <v>1</v>
      </c>
      <c r="U309" s="11">
        <f t="shared" si="135"/>
        <v>1</v>
      </c>
      <c r="V309" s="11">
        <f t="shared" si="135"/>
        <v>1</v>
      </c>
      <c r="W309" s="11">
        <f t="shared" si="135"/>
        <v>1</v>
      </c>
    </row>
    <row r="310" spans="1:28" outlineLevel="1" x14ac:dyDescent="0.2">
      <c r="B310" s="4" t="s">
        <v>21</v>
      </c>
      <c r="C310" s="11">
        <f t="shared" ref="C310:W310" si="136">IFERROR(C297/C304,0)</f>
        <v>0</v>
      </c>
      <c r="D310" s="11">
        <f t="shared" si="136"/>
        <v>0</v>
      </c>
      <c r="E310" s="11">
        <f t="shared" si="136"/>
        <v>0</v>
      </c>
      <c r="F310" s="11">
        <f t="shared" si="136"/>
        <v>0</v>
      </c>
      <c r="G310" s="11">
        <f t="shared" si="136"/>
        <v>0</v>
      </c>
      <c r="H310" s="11">
        <f t="shared" si="136"/>
        <v>0</v>
      </c>
      <c r="I310" s="11">
        <f t="shared" si="136"/>
        <v>0</v>
      </c>
      <c r="J310" s="11">
        <f t="shared" si="136"/>
        <v>0</v>
      </c>
      <c r="K310" s="11">
        <f t="shared" si="136"/>
        <v>0</v>
      </c>
      <c r="L310" s="11">
        <f t="shared" si="136"/>
        <v>0</v>
      </c>
      <c r="M310" s="11">
        <f t="shared" si="136"/>
        <v>0</v>
      </c>
      <c r="N310" s="11">
        <f t="shared" si="136"/>
        <v>0</v>
      </c>
      <c r="O310" s="11">
        <f t="shared" si="136"/>
        <v>0</v>
      </c>
      <c r="P310" s="11">
        <f t="shared" si="136"/>
        <v>0</v>
      </c>
      <c r="Q310" s="11">
        <f t="shared" si="136"/>
        <v>0</v>
      </c>
      <c r="R310" s="11">
        <f t="shared" si="136"/>
        <v>0</v>
      </c>
      <c r="S310" s="11">
        <f t="shared" si="136"/>
        <v>0</v>
      </c>
      <c r="T310" s="11">
        <f t="shared" si="136"/>
        <v>0</v>
      </c>
      <c r="U310" s="11">
        <f t="shared" si="136"/>
        <v>0</v>
      </c>
      <c r="V310" s="11">
        <f t="shared" si="136"/>
        <v>0</v>
      </c>
      <c r="W310" s="11">
        <f t="shared" si="136"/>
        <v>0</v>
      </c>
    </row>
    <row r="311" spans="1:28" outlineLevel="1" x14ac:dyDescent="0.2">
      <c r="B311" s="4" t="s">
        <v>20</v>
      </c>
      <c r="C311" s="11">
        <f t="shared" ref="C311:W311" si="137">IFERROR(C298/C304,0)</f>
        <v>0</v>
      </c>
      <c r="D311" s="11">
        <f t="shared" si="137"/>
        <v>0</v>
      </c>
      <c r="E311" s="11">
        <f t="shared" si="137"/>
        <v>0</v>
      </c>
      <c r="F311" s="11">
        <f t="shared" si="137"/>
        <v>0</v>
      </c>
      <c r="G311" s="11">
        <f t="shared" si="137"/>
        <v>0</v>
      </c>
      <c r="H311" s="11">
        <f t="shared" si="137"/>
        <v>0</v>
      </c>
      <c r="I311" s="11">
        <f t="shared" si="137"/>
        <v>0</v>
      </c>
      <c r="J311" s="11">
        <f t="shared" si="137"/>
        <v>0</v>
      </c>
      <c r="K311" s="11">
        <f t="shared" si="137"/>
        <v>0</v>
      </c>
      <c r="L311" s="11">
        <f t="shared" si="137"/>
        <v>0</v>
      </c>
      <c r="M311" s="11">
        <f t="shared" si="137"/>
        <v>0</v>
      </c>
      <c r="N311" s="11">
        <f t="shared" si="137"/>
        <v>0</v>
      </c>
      <c r="O311" s="11">
        <f t="shared" si="137"/>
        <v>0</v>
      </c>
      <c r="P311" s="11">
        <f t="shared" si="137"/>
        <v>0</v>
      </c>
      <c r="Q311" s="11">
        <f t="shared" si="137"/>
        <v>0</v>
      </c>
      <c r="R311" s="11">
        <f t="shared" si="137"/>
        <v>0</v>
      </c>
      <c r="S311" s="11">
        <f t="shared" si="137"/>
        <v>0</v>
      </c>
      <c r="T311" s="11">
        <f t="shared" si="137"/>
        <v>0</v>
      </c>
      <c r="U311" s="11">
        <f t="shared" si="137"/>
        <v>0</v>
      </c>
      <c r="V311" s="11">
        <f t="shared" si="137"/>
        <v>0</v>
      </c>
      <c r="W311" s="11">
        <f t="shared" si="137"/>
        <v>0</v>
      </c>
    </row>
    <row r="312" spans="1:28" outlineLevel="1" x14ac:dyDescent="0.2">
      <c r="B312" s="4" t="s">
        <v>0</v>
      </c>
      <c r="C312" s="11">
        <f t="shared" ref="C312:W312" si="138">IFERROR(C299/C304,0)</f>
        <v>0</v>
      </c>
      <c r="D312" s="11">
        <f t="shared" si="138"/>
        <v>0</v>
      </c>
      <c r="E312" s="11">
        <f t="shared" si="138"/>
        <v>0</v>
      </c>
      <c r="F312" s="11">
        <f t="shared" si="138"/>
        <v>0</v>
      </c>
      <c r="G312" s="11">
        <f t="shared" si="138"/>
        <v>0</v>
      </c>
      <c r="H312" s="11">
        <f t="shared" si="138"/>
        <v>0</v>
      </c>
      <c r="I312" s="11">
        <f t="shared" si="138"/>
        <v>0</v>
      </c>
      <c r="J312" s="11">
        <f t="shared" si="138"/>
        <v>0</v>
      </c>
      <c r="K312" s="11">
        <f t="shared" si="138"/>
        <v>0</v>
      </c>
      <c r="L312" s="11">
        <f t="shared" si="138"/>
        <v>0</v>
      </c>
      <c r="M312" s="11">
        <f t="shared" si="138"/>
        <v>0</v>
      </c>
      <c r="N312" s="11">
        <f t="shared" si="138"/>
        <v>0</v>
      </c>
      <c r="O312" s="11">
        <f t="shared" si="138"/>
        <v>0</v>
      </c>
      <c r="P312" s="11">
        <f t="shared" si="138"/>
        <v>0</v>
      </c>
      <c r="Q312" s="11">
        <f t="shared" si="138"/>
        <v>0</v>
      </c>
      <c r="R312" s="11">
        <f t="shared" si="138"/>
        <v>0</v>
      </c>
      <c r="S312" s="11">
        <f t="shared" si="138"/>
        <v>0</v>
      </c>
      <c r="T312" s="11">
        <f t="shared" si="138"/>
        <v>0</v>
      </c>
      <c r="U312" s="11">
        <f t="shared" si="138"/>
        <v>0</v>
      </c>
      <c r="V312" s="11">
        <f t="shared" si="138"/>
        <v>0</v>
      </c>
      <c r="W312" s="11">
        <f t="shared" si="138"/>
        <v>0</v>
      </c>
    </row>
    <row r="313" spans="1:28" outlineLevel="1" x14ac:dyDescent="0.2">
      <c r="B313" s="4" t="s">
        <v>22</v>
      </c>
      <c r="C313" s="11">
        <f t="shared" ref="C313:W313" si="139">IFERROR(C300/C304,0)</f>
        <v>0</v>
      </c>
      <c r="D313" s="11">
        <f t="shared" si="139"/>
        <v>0</v>
      </c>
      <c r="E313" s="11">
        <f t="shared" si="139"/>
        <v>0</v>
      </c>
      <c r="F313" s="11">
        <f t="shared" si="139"/>
        <v>0</v>
      </c>
      <c r="G313" s="11">
        <f t="shared" si="139"/>
        <v>0</v>
      </c>
      <c r="H313" s="11">
        <f t="shared" si="139"/>
        <v>0</v>
      </c>
      <c r="I313" s="11">
        <f t="shared" si="139"/>
        <v>0</v>
      </c>
      <c r="J313" s="11">
        <f t="shared" si="139"/>
        <v>0</v>
      </c>
      <c r="K313" s="11">
        <f t="shared" si="139"/>
        <v>0</v>
      </c>
      <c r="L313" s="11">
        <f t="shared" si="139"/>
        <v>0</v>
      </c>
      <c r="M313" s="11">
        <f t="shared" si="139"/>
        <v>0</v>
      </c>
      <c r="N313" s="11">
        <f t="shared" si="139"/>
        <v>0</v>
      </c>
      <c r="O313" s="11">
        <f t="shared" si="139"/>
        <v>0</v>
      </c>
      <c r="P313" s="11">
        <f t="shared" si="139"/>
        <v>0</v>
      </c>
      <c r="Q313" s="11">
        <f t="shared" si="139"/>
        <v>0</v>
      </c>
      <c r="R313" s="11">
        <f t="shared" si="139"/>
        <v>0</v>
      </c>
      <c r="S313" s="11">
        <f t="shared" si="139"/>
        <v>0</v>
      </c>
      <c r="T313" s="11">
        <f t="shared" si="139"/>
        <v>0</v>
      </c>
      <c r="U313" s="11">
        <f t="shared" si="139"/>
        <v>0</v>
      </c>
      <c r="V313" s="11">
        <f t="shared" si="139"/>
        <v>0</v>
      </c>
      <c r="W313" s="11">
        <f t="shared" si="139"/>
        <v>0</v>
      </c>
    </row>
    <row r="314" spans="1:28" outlineLevel="1" x14ac:dyDescent="0.2">
      <c r="B314" s="4" t="s">
        <v>23</v>
      </c>
      <c r="C314" s="11">
        <f t="shared" ref="C314:W314" si="140">IFERROR(C301/C304,0)</f>
        <v>0</v>
      </c>
      <c r="D314" s="11">
        <f t="shared" si="140"/>
        <v>0</v>
      </c>
      <c r="E314" s="11">
        <f t="shared" si="140"/>
        <v>0</v>
      </c>
      <c r="F314" s="11">
        <f t="shared" si="140"/>
        <v>0</v>
      </c>
      <c r="G314" s="11">
        <f t="shared" si="140"/>
        <v>0</v>
      </c>
      <c r="H314" s="11">
        <f t="shared" si="140"/>
        <v>0</v>
      </c>
      <c r="I314" s="11">
        <f t="shared" si="140"/>
        <v>0</v>
      </c>
      <c r="J314" s="11">
        <f t="shared" si="140"/>
        <v>0</v>
      </c>
      <c r="K314" s="11">
        <f t="shared" si="140"/>
        <v>0</v>
      </c>
      <c r="L314" s="11">
        <f t="shared" si="140"/>
        <v>0</v>
      </c>
      <c r="M314" s="11">
        <f t="shared" si="140"/>
        <v>0</v>
      </c>
      <c r="N314" s="11">
        <f t="shared" si="140"/>
        <v>0</v>
      </c>
      <c r="O314" s="11">
        <f t="shared" si="140"/>
        <v>0</v>
      </c>
      <c r="P314" s="11">
        <f t="shared" si="140"/>
        <v>0</v>
      </c>
      <c r="Q314" s="11">
        <f t="shared" si="140"/>
        <v>0</v>
      </c>
      <c r="R314" s="11">
        <f t="shared" si="140"/>
        <v>0</v>
      </c>
      <c r="S314" s="11">
        <f t="shared" si="140"/>
        <v>0</v>
      </c>
      <c r="T314" s="11">
        <f t="shared" si="140"/>
        <v>0</v>
      </c>
      <c r="U314" s="11">
        <f t="shared" si="140"/>
        <v>0</v>
      </c>
      <c r="V314" s="11">
        <f t="shared" si="140"/>
        <v>0</v>
      </c>
      <c r="W314" s="11">
        <f t="shared" si="140"/>
        <v>0</v>
      </c>
    </row>
    <row r="315" spans="1:28" outlineLevel="1" x14ac:dyDescent="0.2">
      <c r="B315" s="4" t="s">
        <v>17</v>
      </c>
      <c r="C315" s="11">
        <f t="shared" ref="C315:W315" si="141">IFERROR(C302/C304,0)</f>
        <v>0</v>
      </c>
      <c r="D315" s="11">
        <f t="shared" si="141"/>
        <v>0</v>
      </c>
      <c r="E315" s="11">
        <f t="shared" si="141"/>
        <v>0</v>
      </c>
      <c r="F315" s="11">
        <f t="shared" si="141"/>
        <v>0</v>
      </c>
      <c r="G315" s="11">
        <f t="shared" si="141"/>
        <v>0</v>
      </c>
      <c r="H315" s="11">
        <f t="shared" si="141"/>
        <v>0</v>
      </c>
      <c r="I315" s="11">
        <f t="shared" si="141"/>
        <v>0</v>
      </c>
      <c r="J315" s="11">
        <f t="shared" si="141"/>
        <v>0</v>
      </c>
      <c r="K315" s="11">
        <f t="shared" si="141"/>
        <v>0</v>
      </c>
      <c r="L315" s="11">
        <f t="shared" si="141"/>
        <v>0</v>
      </c>
      <c r="M315" s="11">
        <f t="shared" si="141"/>
        <v>0</v>
      </c>
      <c r="N315" s="11">
        <f t="shared" si="141"/>
        <v>0</v>
      </c>
      <c r="O315" s="11">
        <f t="shared" si="141"/>
        <v>0</v>
      </c>
      <c r="P315" s="11">
        <f t="shared" si="141"/>
        <v>0</v>
      </c>
      <c r="Q315" s="11">
        <f t="shared" si="141"/>
        <v>0</v>
      </c>
      <c r="R315" s="11">
        <f t="shared" si="141"/>
        <v>0</v>
      </c>
      <c r="S315" s="11">
        <f t="shared" si="141"/>
        <v>0</v>
      </c>
      <c r="T315" s="11">
        <f t="shared" si="141"/>
        <v>0</v>
      </c>
      <c r="U315" s="11">
        <f t="shared" si="141"/>
        <v>0</v>
      </c>
      <c r="V315" s="11">
        <f t="shared" si="141"/>
        <v>0</v>
      </c>
      <c r="W315" s="11">
        <f t="shared" si="141"/>
        <v>0</v>
      </c>
    </row>
    <row r="316" spans="1:28" outlineLevel="1" x14ac:dyDescent="0.2">
      <c r="B316" s="4" t="s">
        <v>24</v>
      </c>
      <c r="C316" s="11">
        <f t="shared" ref="C316:W316" si="142">IFERROR(C303/C304,0)</f>
        <v>0</v>
      </c>
      <c r="D316" s="11">
        <f t="shared" si="142"/>
        <v>0</v>
      </c>
      <c r="E316" s="11">
        <f t="shared" si="142"/>
        <v>0</v>
      </c>
      <c r="F316" s="11">
        <f t="shared" si="142"/>
        <v>0</v>
      </c>
      <c r="G316" s="11">
        <f t="shared" si="142"/>
        <v>0</v>
      </c>
      <c r="H316" s="11">
        <f t="shared" si="142"/>
        <v>0</v>
      </c>
      <c r="I316" s="11">
        <f t="shared" si="142"/>
        <v>0</v>
      </c>
      <c r="J316" s="11">
        <f t="shared" si="142"/>
        <v>0</v>
      </c>
      <c r="K316" s="11">
        <f t="shared" si="142"/>
        <v>0</v>
      </c>
      <c r="L316" s="11">
        <f t="shared" si="142"/>
        <v>0</v>
      </c>
      <c r="M316" s="11">
        <f t="shared" si="142"/>
        <v>0</v>
      </c>
      <c r="N316" s="11">
        <f t="shared" si="142"/>
        <v>0</v>
      </c>
      <c r="O316" s="11">
        <f t="shared" si="142"/>
        <v>0</v>
      </c>
      <c r="P316" s="11">
        <f t="shared" si="142"/>
        <v>0</v>
      </c>
      <c r="Q316" s="11">
        <f t="shared" si="142"/>
        <v>0</v>
      </c>
      <c r="R316" s="11">
        <f t="shared" si="142"/>
        <v>0</v>
      </c>
      <c r="S316" s="11">
        <f t="shared" si="142"/>
        <v>0</v>
      </c>
      <c r="T316" s="11">
        <f t="shared" si="142"/>
        <v>0</v>
      </c>
      <c r="U316" s="11">
        <f t="shared" si="142"/>
        <v>0</v>
      </c>
      <c r="V316" s="11">
        <f t="shared" si="142"/>
        <v>0</v>
      </c>
      <c r="W316" s="11">
        <f t="shared" si="142"/>
        <v>0</v>
      </c>
    </row>
    <row r="317" spans="1:28" outlineLevel="1" x14ac:dyDescent="0.2"/>
    <row r="319" spans="1:28" x14ac:dyDescent="0.2">
      <c r="A319" s="30" t="s">
        <v>32</v>
      </c>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row>
    <row r="320" spans="1:28" x14ac:dyDescent="0.2">
      <c r="B320" s="8" t="s">
        <v>2</v>
      </c>
      <c r="C320" s="13"/>
    </row>
    <row r="321" spans="2:26" x14ac:dyDescent="0.2">
      <c r="B321" s="15" t="s">
        <v>5</v>
      </c>
    </row>
    <row r="322" spans="2:26" x14ac:dyDescent="0.2">
      <c r="B322" s="9" t="s">
        <v>7</v>
      </c>
      <c r="C322" s="5">
        <f>C323*Inputs!D$7</f>
        <v>131.99568503774501</v>
      </c>
      <c r="D322" s="5">
        <f>D323*Inputs!E$7</f>
        <v>110.30631605591975</v>
      </c>
      <c r="E322" s="5">
        <f>E323*Inputs!F$7</f>
        <v>126.49114870245015</v>
      </c>
      <c r="F322" s="5">
        <f>F323*Inputs!G$7</f>
        <v>101.06712157968447</v>
      </c>
      <c r="G322" s="5">
        <f>G323*Inputs!H$7</f>
        <v>104.83873771798727</v>
      </c>
      <c r="H322" s="5">
        <f>H323*Inputs!I$7</f>
        <v>110.05972221988986</v>
      </c>
      <c r="I322" s="5">
        <f>I323*Inputs!J$7</f>
        <v>113.00829573682077</v>
      </c>
      <c r="J322" s="5">
        <f>J323*Inputs!K$7</f>
        <v>99.681424335862133</v>
      </c>
      <c r="K322" s="5">
        <f>K323*Inputs!L$7</f>
        <v>99.862598698288494</v>
      </c>
      <c r="L322" s="5">
        <f>L323*Inputs!M$7</f>
        <v>90.992032305451914</v>
      </c>
      <c r="M322" s="5">
        <f>M323*Inputs!N$7</f>
        <v>126.48613527069529</v>
      </c>
      <c r="N322" s="5">
        <f>N323*Inputs!O$7</f>
        <v>138.77737011442281</v>
      </c>
      <c r="O322" s="5">
        <f>O323*Inputs!P$7</f>
        <v>112.2838708316163</v>
      </c>
      <c r="P322" s="5">
        <f>P323*Inputs!Q$7</f>
        <v>110.62783467106604</v>
      </c>
      <c r="Q322" s="5">
        <f>Q323*Inputs!R$7</f>
        <v>108.92679221669135</v>
      </c>
      <c r="R322" s="5">
        <f>R323*Inputs!S$7</f>
        <v>87.623430516709789</v>
      </c>
      <c r="S322" s="5">
        <f>S323*Inputs!T$7</f>
        <v>93.002110168184103</v>
      </c>
      <c r="T322" s="5">
        <f>T323*Inputs!U$7</f>
        <v>128.39373398045612</v>
      </c>
      <c r="U322" s="5">
        <f>U323*Inputs!V$7</f>
        <v>168.06941712660617</v>
      </c>
      <c r="V322" s="5">
        <f>V323*Inputs!W$7</f>
        <v>163.10847496862726</v>
      </c>
      <c r="W322" s="5">
        <f>W323*Inputs!X$7</f>
        <v>136.1215478579397</v>
      </c>
      <c r="Z322" s="21" t="s">
        <v>26</v>
      </c>
    </row>
    <row r="323" spans="2:26" x14ac:dyDescent="0.2">
      <c r="B323" s="9" t="s">
        <v>8</v>
      </c>
      <c r="C323" s="5">
        <f>C327*CAN!C328</f>
        <v>1319.9568503774499</v>
      </c>
      <c r="D323" s="5">
        <f>D327*CAN!D328</f>
        <v>1103.0631605591975</v>
      </c>
      <c r="E323" s="5">
        <f>E327*CAN!E328</f>
        <v>1264.9114870245014</v>
      </c>
      <c r="F323" s="5">
        <f>F327*CAN!F328</f>
        <v>1010.6712157968446</v>
      </c>
      <c r="G323" s="5">
        <f>G327*CAN!G328</f>
        <v>1048.3873771798726</v>
      </c>
      <c r="H323" s="5">
        <f>H327*CAN!H328</f>
        <v>1100.5972221988986</v>
      </c>
      <c r="I323" s="5">
        <f>I327*CAN!I328</f>
        <v>1130.0829573682076</v>
      </c>
      <c r="J323" s="5">
        <f>J327*CAN!J328</f>
        <v>996.8142433586213</v>
      </c>
      <c r="K323" s="5">
        <f>K327*CAN!K328</f>
        <v>998.62598698288491</v>
      </c>
      <c r="L323" s="5">
        <f>L327*CAN!L328</f>
        <v>909.92032305451914</v>
      </c>
      <c r="M323" s="5">
        <f>M327*CAN!M328</f>
        <v>1264.8613527069529</v>
      </c>
      <c r="N323" s="5">
        <f>N327*CAN!N328</f>
        <v>1387.773701144228</v>
      </c>
      <c r="O323" s="5">
        <f>O327*CAN!O328</f>
        <v>1122.8387083161629</v>
      </c>
      <c r="P323" s="5">
        <f>P327*CAN!P328</f>
        <v>1106.2783467106603</v>
      </c>
      <c r="Q323" s="5">
        <f>Q327*CAN!Q328</f>
        <v>1089.2679221669134</v>
      </c>
      <c r="R323" s="5">
        <f>R327*CAN!R328</f>
        <v>876.23430516709789</v>
      </c>
      <c r="S323" s="5">
        <f>S327*CAN!S328</f>
        <v>930.02110168184095</v>
      </c>
      <c r="T323" s="5">
        <f>T327*CAN!T328</f>
        <v>1283.9373398045611</v>
      </c>
      <c r="U323" s="5">
        <f>U327*CAN!U328</f>
        <v>1680.6941712660616</v>
      </c>
      <c r="V323" s="5">
        <f>V327*CAN!V328</f>
        <v>1631.0847496862725</v>
      </c>
      <c r="W323" s="5">
        <f>W327*CAN!W328</f>
        <v>1361.2154785793969</v>
      </c>
      <c r="Z323" s="21" t="s">
        <v>26</v>
      </c>
    </row>
    <row r="324" spans="2:26" x14ac:dyDescent="0.2">
      <c r="B324" s="16" t="s">
        <v>6</v>
      </c>
      <c r="C324" s="5"/>
      <c r="D324" s="5"/>
      <c r="E324" s="5"/>
      <c r="F324" s="5"/>
      <c r="G324" s="5"/>
      <c r="H324" s="5"/>
      <c r="I324" s="5"/>
      <c r="J324" s="5"/>
      <c r="K324" s="5"/>
      <c r="L324" s="5"/>
      <c r="M324" s="5"/>
      <c r="N324" s="5"/>
      <c r="O324" s="5"/>
      <c r="P324" s="5"/>
      <c r="Q324" s="5"/>
      <c r="R324" s="5"/>
      <c r="S324" s="5"/>
      <c r="T324" s="5"/>
      <c r="U324" s="5"/>
      <c r="V324" s="5"/>
      <c r="W324" s="5"/>
    </row>
    <row r="325" spans="2:26" x14ac:dyDescent="0.2">
      <c r="B325" s="9" t="s">
        <v>8</v>
      </c>
      <c r="C325" s="5">
        <f>C327*CAN!C329</f>
        <v>5948.487996636617</v>
      </c>
      <c r="D325" s="5">
        <f>D327*CAN!D329</f>
        <v>5206.273152175193</v>
      </c>
      <c r="E325" s="5">
        <f>E327*CAN!E329</f>
        <v>5592.3231778340305</v>
      </c>
      <c r="F325" s="5">
        <f>F327*CAN!F329</f>
        <v>4921.1082932659392</v>
      </c>
      <c r="G325" s="5">
        <f>G327*CAN!G329</f>
        <v>5310.5941215566963</v>
      </c>
      <c r="H325" s="5">
        <f>H327*CAN!H329</f>
        <v>5414.2541218649194</v>
      </c>
      <c r="I325" s="5">
        <f>I327*CAN!I329</f>
        <v>6024.8596225855372</v>
      </c>
      <c r="J325" s="5">
        <f>J327*CAN!J329</f>
        <v>6305.4769366295077</v>
      </c>
      <c r="K325" s="5">
        <f>K327*CAN!K329</f>
        <v>7152.4000756393953</v>
      </c>
      <c r="L325" s="5">
        <f>L327*CAN!L329</f>
        <v>6856.5294973644586</v>
      </c>
      <c r="M325" s="5">
        <f>M327*CAN!M329</f>
        <v>8266.9061725435695</v>
      </c>
      <c r="N325" s="5">
        <f>N327*CAN!N329</f>
        <v>9229.8551288522194</v>
      </c>
      <c r="O325" s="5">
        <f>O327*CAN!O329</f>
        <v>7674.1993859393724</v>
      </c>
      <c r="P325" s="5">
        <f>P327*CAN!P329</f>
        <v>7588.8307072948119</v>
      </c>
      <c r="Q325" s="5">
        <f>Q327*CAN!Q329</f>
        <v>7642.228585093495</v>
      </c>
      <c r="R325" s="5">
        <f>R327*CAN!R329</f>
        <v>6739.5859008263842</v>
      </c>
      <c r="S325" s="5">
        <f>S327*CAN!S329</f>
        <v>7034.9759563526286</v>
      </c>
      <c r="T325" s="5">
        <f>T327*CAN!T329</f>
        <v>8746.8811352339471</v>
      </c>
      <c r="U325" s="5">
        <f>U327*CAN!U329</f>
        <v>11439.994975527547</v>
      </c>
      <c r="V325" s="5">
        <f>V327*CAN!V329</f>
        <v>11679.420705621431</v>
      </c>
      <c r="W325" s="5">
        <f>W327*CAN!W329</f>
        <v>3425.328713648893</v>
      </c>
      <c r="Z325" s="21" t="s">
        <v>26</v>
      </c>
    </row>
    <row r="326" spans="2:26" x14ac:dyDescent="0.2">
      <c r="B326" s="15" t="s">
        <v>9</v>
      </c>
    </row>
    <row r="327" spans="2:26" x14ac:dyDescent="0.2">
      <c r="B327" s="9" t="s">
        <v>8</v>
      </c>
      <c r="C327" s="5">
        <f>C342/CAN!C343/1000</f>
        <v>7268.4448470140678</v>
      </c>
      <c r="D327" s="5">
        <f>D342/CAN!D343/1000</f>
        <v>6309.336312734391</v>
      </c>
      <c r="E327" s="5">
        <f>E342/CAN!E343/1000</f>
        <v>6857.2346648585317</v>
      </c>
      <c r="F327" s="5">
        <f>F342/CAN!F343/1000</f>
        <v>5931.7795090627842</v>
      </c>
      <c r="G327" s="5">
        <f>G342/CAN!G343/1000</f>
        <v>6358.981498736568</v>
      </c>
      <c r="H327" s="5">
        <f>H342/CAN!H343/1000</f>
        <v>6514.851344063818</v>
      </c>
      <c r="I327" s="5">
        <f>I342/CAN!I343/1000</f>
        <v>7154.9425799537448</v>
      </c>
      <c r="J327" s="5">
        <f>J342/CAN!J343/1000</f>
        <v>7302.2911799881294</v>
      </c>
      <c r="K327" s="5">
        <f>K342/CAN!K343/1000</f>
        <v>8151.0260626222798</v>
      </c>
      <c r="L327" s="5">
        <f>L342/CAN!L343/1000</f>
        <v>7766.4498204189786</v>
      </c>
      <c r="M327" s="5">
        <f>M342/CAN!M343/1000</f>
        <v>9531.7675252505232</v>
      </c>
      <c r="N327" s="5">
        <f>N342/CAN!N343/1000</f>
        <v>10617.628829996447</v>
      </c>
      <c r="O327" s="5">
        <f>O342/CAN!O343/1000</f>
        <v>8797.0380942555348</v>
      </c>
      <c r="P327" s="5">
        <f>P342/CAN!P343/1000</f>
        <v>8695.109054005472</v>
      </c>
      <c r="Q327" s="5">
        <f>Q342/CAN!Q343/1000</f>
        <v>8731.4965072604082</v>
      </c>
      <c r="R327" s="5">
        <f>R342/CAN!R343/1000</f>
        <v>7615.820205993482</v>
      </c>
      <c r="S327" s="5">
        <f>S342/CAN!S343/1000</f>
        <v>7964.9970580344698</v>
      </c>
      <c r="T327" s="5">
        <f>T342/CAN!T343/1000</f>
        <v>10030.81847503851</v>
      </c>
      <c r="U327" s="5">
        <f>U342/CAN!U343/1000</f>
        <v>13120.689146793608</v>
      </c>
      <c r="V327" s="5">
        <f>V342/CAN!V343/1000</f>
        <v>13310.505455307704</v>
      </c>
      <c r="W327" s="5">
        <f>W342/CAN!W343/1000</f>
        <v>4786.5441922282898</v>
      </c>
    </row>
    <row r="328" spans="2:26" x14ac:dyDescent="0.2">
      <c r="B328" s="17" t="s">
        <v>10</v>
      </c>
      <c r="C328" s="12">
        <f>IFERROR(C323/C327,0)</f>
        <v>0.1816009996856065</v>
      </c>
      <c r="D328" s="12">
        <f t="shared" ref="D328:W328" si="143">IFERROR(D323/D327,0)</f>
        <v>0.17483030003216662</v>
      </c>
      <c r="E328" s="12">
        <f t="shared" si="143"/>
        <v>0.18446378880787467</v>
      </c>
      <c r="F328" s="12">
        <f t="shared" si="143"/>
        <v>0.17038246520335174</v>
      </c>
      <c r="G328" s="12">
        <f t="shared" si="143"/>
        <v>0.16486718468801506</v>
      </c>
      <c r="H328" s="12">
        <f t="shared" si="143"/>
        <v>0.16893665934553326</v>
      </c>
      <c r="I328" s="12">
        <f t="shared" si="143"/>
        <v>0.15794437827277621</v>
      </c>
      <c r="J328" s="12">
        <f t="shared" si="143"/>
        <v>0.13650705220991224</v>
      </c>
      <c r="K328" s="12">
        <f t="shared" si="143"/>
        <v>0.12251537159993024</v>
      </c>
      <c r="L328" s="12">
        <f t="shared" si="143"/>
        <v>0.11716039427206799</v>
      </c>
      <c r="M328" s="12">
        <f t="shared" si="143"/>
        <v>0.13269955958915486</v>
      </c>
      <c r="N328" s="12">
        <f t="shared" si="143"/>
        <v>0.13070467270654179</v>
      </c>
      <c r="O328" s="12">
        <f t="shared" si="143"/>
        <v>0.12763826827683927</v>
      </c>
      <c r="P328" s="12">
        <f t="shared" si="143"/>
        <v>0.12722995650078067</v>
      </c>
      <c r="Q328" s="12">
        <f t="shared" si="143"/>
        <v>0.1247515727986796</v>
      </c>
      <c r="R328" s="12">
        <f t="shared" si="143"/>
        <v>0.11505448940056659</v>
      </c>
      <c r="S328" s="12">
        <f t="shared" si="143"/>
        <v>0.11676352105412367</v>
      </c>
      <c r="T328" s="12">
        <f t="shared" si="143"/>
        <v>0.12799925978120463</v>
      </c>
      <c r="U328" s="12">
        <f t="shared" si="143"/>
        <v>0.12809496151174227</v>
      </c>
      <c r="V328" s="12">
        <f t="shared" si="143"/>
        <v>0.12254115782176103</v>
      </c>
      <c r="W328" s="12">
        <f t="shared" si="143"/>
        <v>0.28438376914800978</v>
      </c>
    </row>
    <row r="329" spans="2:26" x14ac:dyDescent="0.2">
      <c r="B329" s="17" t="s">
        <v>11</v>
      </c>
      <c r="C329" s="12">
        <f t="shared" ref="C329:W329" si="144">IFERROR(C325/C327,0)</f>
        <v>0.81839900031439339</v>
      </c>
      <c r="D329" s="12">
        <f t="shared" si="144"/>
        <v>0.82516969996783329</v>
      </c>
      <c r="E329" s="12">
        <f t="shared" si="144"/>
        <v>0.81553621119212538</v>
      </c>
      <c r="F329" s="12">
        <f t="shared" si="144"/>
        <v>0.82961753479664824</v>
      </c>
      <c r="G329" s="12">
        <f t="shared" si="144"/>
        <v>0.83513281531198513</v>
      </c>
      <c r="H329" s="12">
        <f t="shared" si="144"/>
        <v>0.83106334065446674</v>
      </c>
      <c r="I329" s="12">
        <f t="shared" si="144"/>
        <v>0.84205562172722381</v>
      </c>
      <c r="J329" s="12">
        <f t="shared" si="144"/>
        <v>0.86349294779008767</v>
      </c>
      <c r="K329" s="12">
        <f t="shared" si="144"/>
        <v>0.8774846284000698</v>
      </c>
      <c r="L329" s="12">
        <f t="shared" si="144"/>
        <v>0.88283960572793196</v>
      </c>
      <c r="M329" s="12">
        <f t="shared" si="144"/>
        <v>0.86730044041084509</v>
      </c>
      <c r="N329" s="12">
        <f t="shared" si="144"/>
        <v>0.86929532729345826</v>
      </c>
      <c r="O329" s="12">
        <f t="shared" si="144"/>
        <v>0.87236173172316078</v>
      </c>
      <c r="P329" s="12">
        <f t="shared" si="144"/>
        <v>0.87277004349921938</v>
      </c>
      <c r="Q329" s="12">
        <f t="shared" si="144"/>
        <v>0.87524842720132046</v>
      </c>
      <c r="R329" s="12">
        <f t="shared" si="144"/>
        <v>0.88494551059943338</v>
      </c>
      <c r="S329" s="12">
        <f t="shared" si="144"/>
        <v>0.88323647894587631</v>
      </c>
      <c r="T329" s="12">
        <f t="shared" si="144"/>
        <v>0.87200074021879526</v>
      </c>
      <c r="U329" s="12">
        <f t="shared" si="144"/>
        <v>0.87190503848825773</v>
      </c>
      <c r="V329" s="12">
        <f t="shared" si="144"/>
        <v>0.87745884217823888</v>
      </c>
      <c r="W329" s="12">
        <f t="shared" si="144"/>
        <v>0.71561623085199022</v>
      </c>
    </row>
    <row r="331" spans="2:26" x14ac:dyDescent="0.2">
      <c r="B331" s="8" t="s">
        <v>14</v>
      </c>
      <c r="C331" s="13"/>
    </row>
    <row r="332" spans="2:26" x14ac:dyDescent="0.2">
      <c r="B332" s="4" t="s">
        <v>18</v>
      </c>
      <c r="C332" s="5">
        <f>'[2]Table 14'!C$15*INDEX(Inputs!$D$30:$T$30,MATCH($A$1,Inputs!$D$27:$T$27,0))*1000</f>
        <v>18558.386999999999</v>
      </c>
      <c r="D332" s="5">
        <f>'[2]Table 14'!D$15*INDEX(Inputs!$D$30:$T$30,MATCH($A$1,Inputs!$D$27:$T$27,0))*1000</f>
        <v>15143.761200000001</v>
      </c>
      <c r="E332" s="5">
        <f>'[2]Table 14'!E$15*INDEX(Inputs!$D$30:$T$30,MATCH($A$1,Inputs!$D$27:$T$27,0))*1000</f>
        <v>17652.653399999999</v>
      </c>
      <c r="F332" s="5">
        <f>'[2]Table 14'!F$15*INDEX(Inputs!$D$30:$T$30,MATCH($A$1,Inputs!$D$27:$T$27,0))*1000</f>
        <v>16234.375499999998</v>
      </c>
      <c r="G332" s="5">
        <f>'[2]Table 14'!G$15*INDEX(Inputs!$D$30:$T$30,MATCH($A$1,Inputs!$D$27:$T$27,0))*1000</f>
        <v>17318.706599999998</v>
      </c>
      <c r="H332" s="5">
        <f>'[2]Table 14'!H$15*INDEX(Inputs!$D$30:$T$30,MATCH($A$1,Inputs!$D$27:$T$27,0))*1000</f>
        <v>17384.919000000002</v>
      </c>
      <c r="I332" s="5">
        <f>'[2]Table 14'!I$15*INDEX(Inputs!$D$30:$T$30,MATCH($A$1,Inputs!$D$27:$T$27,0))*1000</f>
        <v>17899.257599999997</v>
      </c>
      <c r="J332" s="5">
        <f>'[2]Table 14'!J$15*INDEX(Inputs!$D$30:$T$30,MATCH($A$1,Inputs!$D$27:$T$27,0))*1000</f>
        <v>17933.384400000003</v>
      </c>
      <c r="K332" s="5">
        <f>'[2]Table 14'!K$15*INDEX(Inputs!$D$30:$T$30,MATCH($A$1,Inputs!$D$27:$T$27,0))*1000</f>
        <v>18730.6368</v>
      </c>
      <c r="L332" s="5">
        <f>'[2]Table 14'!L$15*INDEX(Inputs!$D$30:$T$30,MATCH($A$1,Inputs!$D$27:$T$27,0))*1000</f>
        <v>17144.229299999999</v>
      </c>
      <c r="M332" s="5">
        <f>'[2]Table 14'!M$15*INDEX(Inputs!$D$30:$T$30,MATCH($A$1,Inputs!$D$27:$T$27,0))*1000</f>
        <v>19276.875599999999</v>
      </c>
      <c r="N332" s="5">
        <f>'[2]Table 14'!N$15*INDEX(Inputs!$D$30:$T$30,MATCH($A$1,Inputs!$D$27:$T$27,0))*1000</f>
        <v>20215.123199999998</v>
      </c>
      <c r="O332" s="5">
        <f>'[2]Table 14'!O$15*INDEX(Inputs!$D$30:$T$30,MATCH($A$1,Inputs!$D$27:$T$27,0))*1000</f>
        <v>18034.0275</v>
      </c>
      <c r="P332" s="5">
        <f>'[2]Table 14'!P$15*INDEX(Inputs!$D$30:$T$30,MATCH($A$1,Inputs!$D$27:$T$27,0))*1000</f>
        <v>18598.7775</v>
      </c>
      <c r="Q332" s="5">
        <f>'[2]Table 14'!Q$15*INDEX(Inputs!$D$30:$T$30,MATCH($A$1,Inputs!$D$27:$T$27,0))*1000</f>
        <v>17165.219999999998</v>
      </c>
      <c r="R332" s="5">
        <f>'[2]Table 14'!R$15*INDEX(Inputs!$D$30:$T$30,MATCH($A$1,Inputs!$D$27:$T$27,0))*1000</f>
        <v>14683.4238</v>
      </c>
      <c r="S332" s="5">
        <f>'[2]Table 14'!S$15*INDEX(Inputs!$D$30:$T$30,MATCH($A$1,Inputs!$D$27:$T$27,0))*1000</f>
        <v>14342.596500000001</v>
      </c>
      <c r="T332" s="5">
        <f>'[2]Table 14'!T$15*INDEX(Inputs!$D$30:$T$30,MATCH($A$1,Inputs!$D$27:$T$27,0))*1000</f>
        <v>17625.502499999999</v>
      </c>
      <c r="U332" s="5">
        <f>'[2]Table 14'!U$15*INDEX(Inputs!$D$30:$T$30,MATCH($A$1,Inputs!$D$27:$T$27,0))*1000</f>
        <v>23866.14</v>
      </c>
      <c r="V332" s="5">
        <f>'[2]Table 14'!V$15*INDEX(Inputs!$D$30:$T$30,MATCH($A$1,Inputs!$D$27:$T$27,0))*1000</f>
        <v>23963.280000000002</v>
      </c>
      <c r="W332" s="5">
        <f>'[2]Table 14'!W$15*INDEX(Inputs!$D$30:$T$30,MATCH($A$1,Inputs!$D$27:$T$27,0))*1000</f>
        <v>12288.158399999998</v>
      </c>
      <c r="Z332" s="21" t="s">
        <v>26</v>
      </c>
    </row>
    <row r="333" spans="2:26" x14ac:dyDescent="0.2">
      <c r="B333" s="4" t="s">
        <v>19</v>
      </c>
      <c r="C333" s="5">
        <f>'[2]Table 14'!C$14*INDEX(Inputs!$D$30:$T$30,MATCH($A$1,Inputs!$D$27:$T$27,0))*1000</f>
        <v>236.55359999999999</v>
      </c>
      <c r="D333" s="5">
        <f>'[2]Table 14'!D$14*INDEX(Inputs!$D$30:$T$30,MATCH($A$1,Inputs!$D$27:$T$27,0))*1000</f>
        <v>228.9084</v>
      </c>
      <c r="E333" s="5">
        <f>'[2]Table 14'!E$14*INDEX(Inputs!$D$30:$T$30,MATCH($A$1,Inputs!$D$27:$T$27,0))*1000</f>
        <v>223.87799999999999</v>
      </c>
      <c r="F333" s="5">
        <f>'[2]Table 14'!F$14*INDEX(Inputs!$D$30:$T$30,MATCH($A$1,Inputs!$D$27:$T$27,0))*1000</f>
        <v>197.364</v>
      </c>
      <c r="G333" s="5">
        <f>'[2]Table 14'!G$14*INDEX(Inputs!$D$30:$T$30,MATCH($A$1,Inputs!$D$27:$T$27,0))*1000</f>
        <v>211.82760000000002</v>
      </c>
      <c r="H333" s="5">
        <f>'[2]Table 14'!H$14*INDEX(Inputs!$D$30:$T$30,MATCH($A$1,Inputs!$D$27:$T$27,0))*1000</f>
        <v>210.92849999999999</v>
      </c>
      <c r="I333" s="5">
        <f>'[2]Table 14'!I$14*INDEX(Inputs!$D$30:$T$30,MATCH($A$1,Inputs!$D$27:$T$27,0))*1000</f>
        <v>169.11359999999999</v>
      </c>
      <c r="J333" s="5">
        <f>'[2]Table 14'!J$14*INDEX(Inputs!$D$30:$T$30,MATCH($A$1,Inputs!$D$27:$T$27,0))*1000</f>
        <v>171.99180000000001</v>
      </c>
      <c r="K333" s="5">
        <f>'[2]Table 14'!K$14*INDEX(Inputs!$D$30:$T$30,MATCH($A$1,Inputs!$D$27:$T$27,0))*1000</f>
        <v>143.376</v>
      </c>
      <c r="L333" s="5">
        <f>'[2]Table 14'!L$14*INDEX(Inputs!$D$30:$T$30,MATCH($A$1,Inputs!$D$27:$T$27,0))*1000</f>
        <v>131.14409999999998</v>
      </c>
      <c r="M333" s="5">
        <f>'[2]Table 14'!M$14*INDEX(Inputs!$D$30:$T$30,MATCH($A$1,Inputs!$D$27:$T$27,0))*1000</f>
        <v>104.1648</v>
      </c>
      <c r="N333" s="5">
        <f>'[2]Table 14'!N$14*INDEX(Inputs!$D$30:$T$30,MATCH($A$1,Inputs!$D$27:$T$27,0))*1000</f>
        <v>108.0102</v>
      </c>
      <c r="O333" s="5">
        <f>'[2]Table 14'!O$14*INDEX(Inputs!$D$30:$T$30,MATCH($A$1,Inputs!$D$27:$T$27,0))*1000</f>
        <v>120.38249999999999</v>
      </c>
      <c r="P333" s="5">
        <f>'[2]Table 14'!P$14*INDEX(Inputs!$D$30:$T$30,MATCH($A$1,Inputs!$D$27:$T$27,0))*1000</f>
        <v>103.08750000000001</v>
      </c>
      <c r="Q333" s="5">
        <f>'[2]Table 14'!Q$14*INDEX(Inputs!$D$30:$T$30,MATCH($A$1,Inputs!$D$27:$T$27,0))*1000</f>
        <v>95.144999999999996</v>
      </c>
      <c r="R333" s="5">
        <f>'[2]Table 14'!R$14*INDEX(Inputs!$D$30:$T$30,MATCH($A$1,Inputs!$D$27:$T$27,0))*1000</f>
        <v>105.08459999999998</v>
      </c>
      <c r="S333" s="5">
        <f>'[2]Table 14'!S$14*INDEX(Inputs!$D$30:$T$30,MATCH($A$1,Inputs!$D$27:$T$27,0))*1000</f>
        <v>114.91319999999999</v>
      </c>
      <c r="T333" s="5">
        <f>'[2]Table 14'!T$14*INDEX(Inputs!$D$30:$T$30,MATCH($A$1,Inputs!$D$27:$T$27,0))*1000</f>
        <v>92.594999999999999</v>
      </c>
      <c r="U333" s="5">
        <f>'[2]Table 14'!U$14*INDEX(Inputs!$D$30:$T$30,MATCH($A$1,Inputs!$D$27:$T$27,0))*1000</f>
        <v>93.059999999999988</v>
      </c>
      <c r="V333" s="5">
        <f>'[2]Table 14'!V$14*INDEX(Inputs!$D$30:$T$30,MATCH($A$1,Inputs!$D$27:$T$27,0))*1000</f>
        <v>112.91279999999999</v>
      </c>
      <c r="W333" s="5">
        <f>'[2]Table 14'!W$14*INDEX(Inputs!$D$30:$T$30,MATCH($A$1,Inputs!$D$27:$T$27,0))*1000</f>
        <v>72.412199999999999</v>
      </c>
      <c r="Z333" s="21" t="s">
        <v>26</v>
      </c>
    </row>
    <row r="334" spans="2:26" x14ac:dyDescent="0.2">
      <c r="B334" s="4" t="s">
        <v>16</v>
      </c>
      <c r="C334" s="5"/>
      <c r="D334" s="5"/>
      <c r="E334" s="5"/>
      <c r="F334" s="5"/>
      <c r="G334" s="5"/>
      <c r="H334" s="5"/>
      <c r="I334" s="5"/>
      <c r="J334" s="5"/>
      <c r="K334" s="5"/>
      <c r="L334" s="5"/>
      <c r="M334" s="5"/>
      <c r="N334" s="5"/>
      <c r="O334" s="5"/>
      <c r="P334" s="5"/>
      <c r="Q334" s="5"/>
      <c r="R334" s="5"/>
      <c r="S334" s="5"/>
      <c r="T334" s="5"/>
      <c r="U334" s="5"/>
      <c r="V334" s="5"/>
      <c r="W334" s="5"/>
    </row>
    <row r="335" spans="2:26" x14ac:dyDescent="0.2">
      <c r="B335" s="4" t="s">
        <v>21</v>
      </c>
      <c r="C335" s="5"/>
      <c r="D335" s="5"/>
      <c r="E335" s="5"/>
      <c r="F335" s="5"/>
      <c r="G335" s="5"/>
      <c r="H335" s="5"/>
      <c r="I335" s="5"/>
      <c r="J335" s="5"/>
      <c r="K335" s="5"/>
      <c r="L335" s="5"/>
      <c r="M335" s="5"/>
      <c r="N335" s="5"/>
      <c r="O335" s="5"/>
      <c r="P335" s="5"/>
      <c r="Q335" s="5"/>
      <c r="R335" s="5"/>
      <c r="S335" s="5"/>
      <c r="T335" s="5"/>
      <c r="U335" s="5"/>
      <c r="V335" s="5"/>
      <c r="W335" s="5"/>
    </row>
    <row r="336" spans="2:26" x14ac:dyDescent="0.2">
      <c r="B336" s="4" t="s">
        <v>20</v>
      </c>
      <c r="C336" s="5"/>
      <c r="D336" s="5"/>
      <c r="E336" s="5"/>
      <c r="F336" s="5"/>
      <c r="G336" s="5"/>
      <c r="H336" s="5"/>
      <c r="I336" s="5"/>
      <c r="J336" s="5"/>
      <c r="K336" s="5"/>
      <c r="L336" s="5"/>
      <c r="M336" s="5"/>
      <c r="N336" s="5"/>
      <c r="O336" s="5"/>
      <c r="P336" s="5"/>
      <c r="Q336" s="5"/>
      <c r="R336" s="5"/>
      <c r="S336" s="5"/>
      <c r="T336" s="5"/>
      <c r="U336" s="5"/>
      <c r="V336" s="5"/>
      <c r="W336" s="5"/>
    </row>
    <row r="337" spans="1:23" x14ac:dyDescent="0.2">
      <c r="B337" s="4" t="s">
        <v>0</v>
      </c>
      <c r="C337" s="5"/>
      <c r="D337" s="5"/>
      <c r="E337" s="5"/>
      <c r="F337" s="5"/>
      <c r="G337" s="5"/>
      <c r="H337" s="5"/>
      <c r="I337" s="5"/>
      <c r="J337" s="5"/>
      <c r="K337" s="5"/>
      <c r="L337" s="5"/>
      <c r="M337" s="5"/>
      <c r="N337" s="5"/>
      <c r="O337" s="5"/>
      <c r="P337" s="5"/>
      <c r="Q337" s="5"/>
      <c r="R337" s="5"/>
      <c r="S337" s="5"/>
      <c r="T337" s="5"/>
      <c r="U337" s="5"/>
      <c r="V337" s="5"/>
      <c r="W337" s="5"/>
    </row>
    <row r="338" spans="1:23" x14ac:dyDescent="0.2">
      <c r="B338" s="4" t="s">
        <v>22</v>
      </c>
      <c r="C338" s="5"/>
      <c r="D338" s="5"/>
      <c r="E338" s="5"/>
      <c r="F338" s="5"/>
      <c r="G338" s="5"/>
      <c r="H338" s="5"/>
      <c r="I338" s="5"/>
      <c r="J338" s="5"/>
      <c r="K338" s="5"/>
      <c r="L338" s="5"/>
      <c r="M338" s="5"/>
      <c r="N338" s="5"/>
      <c r="O338" s="5"/>
      <c r="P338" s="5"/>
      <c r="Q338" s="5"/>
      <c r="R338" s="5"/>
      <c r="S338" s="5"/>
      <c r="T338" s="5"/>
      <c r="U338" s="5"/>
      <c r="V338" s="5"/>
      <c r="W338" s="5"/>
    </row>
    <row r="339" spans="1:23" x14ac:dyDescent="0.2">
      <c r="B339" s="4" t="s">
        <v>23</v>
      </c>
      <c r="C339" s="5"/>
      <c r="D339" s="5"/>
      <c r="E339" s="5"/>
      <c r="F339" s="5"/>
      <c r="G339" s="5"/>
      <c r="H339" s="5"/>
      <c r="I339" s="5"/>
      <c r="J339" s="5"/>
      <c r="K339" s="5"/>
      <c r="L339" s="5"/>
      <c r="M339" s="5"/>
      <c r="N339" s="5"/>
      <c r="O339" s="5"/>
      <c r="P339" s="5"/>
      <c r="Q339" s="5"/>
      <c r="R339" s="5"/>
      <c r="S339" s="5"/>
      <c r="T339" s="5"/>
      <c r="U339" s="5"/>
      <c r="V339" s="5"/>
      <c r="W339" s="5"/>
    </row>
    <row r="340" spans="1:23" x14ac:dyDescent="0.2">
      <c r="B340" s="4" t="s">
        <v>17</v>
      </c>
      <c r="C340" s="5"/>
      <c r="D340" s="5"/>
      <c r="E340" s="5"/>
      <c r="F340" s="5"/>
      <c r="G340" s="5"/>
      <c r="H340" s="5"/>
      <c r="I340" s="5"/>
      <c r="J340" s="5"/>
      <c r="K340" s="5"/>
      <c r="L340" s="5"/>
      <c r="M340" s="5"/>
      <c r="N340" s="5"/>
      <c r="O340" s="5"/>
      <c r="P340" s="5"/>
      <c r="Q340" s="5"/>
      <c r="R340" s="5"/>
      <c r="S340" s="5"/>
      <c r="T340" s="5"/>
      <c r="U340" s="5"/>
      <c r="V340" s="5"/>
      <c r="W340" s="5"/>
    </row>
    <row r="341" spans="1:23" x14ac:dyDescent="0.2">
      <c r="B341" s="4" t="s">
        <v>1</v>
      </c>
      <c r="C341" s="5"/>
      <c r="D341" s="5"/>
      <c r="E341" s="5"/>
      <c r="F341" s="5"/>
      <c r="G341" s="5"/>
      <c r="H341" s="5"/>
      <c r="I341" s="5"/>
      <c r="J341" s="5"/>
      <c r="K341" s="5"/>
      <c r="L341" s="5"/>
      <c r="M341" s="5"/>
      <c r="N341" s="5"/>
      <c r="O341" s="5"/>
      <c r="P341" s="5"/>
      <c r="Q341" s="5"/>
      <c r="R341" s="5"/>
      <c r="S341" s="5"/>
      <c r="T341" s="5"/>
      <c r="U341" s="5"/>
      <c r="V341" s="5"/>
      <c r="W341" s="5"/>
    </row>
    <row r="342" spans="1:23" x14ac:dyDescent="0.2">
      <c r="B342" s="15" t="s">
        <v>9</v>
      </c>
      <c r="C342" s="19">
        <f t="shared" ref="C342:W342" si="145">SUM(C332:C341)</f>
        <v>18794.940599999998</v>
      </c>
      <c r="D342" s="19">
        <f t="shared" si="145"/>
        <v>15372.669600000001</v>
      </c>
      <c r="E342" s="19">
        <f t="shared" si="145"/>
        <v>17876.5314</v>
      </c>
      <c r="F342" s="19">
        <f t="shared" si="145"/>
        <v>16431.7395</v>
      </c>
      <c r="G342" s="19">
        <f t="shared" si="145"/>
        <v>17530.534199999998</v>
      </c>
      <c r="H342" s="19">
        <f t="shared" si="145"/>
        <v>17595.847500000003</v>
      </c>
      <c r="I342" s="19">
        <f t="shared" si="145"/>
        <v>18068.371199999998</v>
      </c>
      <c r="J342" s="19">
        <f t="shared" si="145"/>
        <v>18105.376200000002</v>
      </c>
      <c r="K342" s="19">
        <f t="shared" si="145"/>
        <v>18874.0128</v>
      </c>
      <c r="L342" s="19">
        <f t="shared" si="145"/>
        <v>17275.3734</v>
      </c>
      <c r="M342" s="19">
        <f t="shared" si="145"/>
        <v>19381.040399999998</v>
      </c>
      <c r="N342" s="19">
        <f t="shared" si="145"/>
        <v>20323.133399999999</v>
      </c>
      <c r="O342" s="19">
        <f t="shared" si="145"/>
        <v>18154.41</v>
      </c>
      <c r="P342" s="19">
        <f t="shared" si="145"/>
        <v>18701.865000000002</v>
      </c>
      <c r="Q342" s="19">
        <f t="shared" si="145"/>
        <v>17260.364999999998</v>
      </c>
      <c r="R342" s="19">
        <f t="shared" si="145"/>
        <v>14788.508400000001</v>
      </c>
      <c r="S342" s="19">
        <f t="shared" si="145"/>
        <v>14457.509700000002</v>
      </c>
      <c r="T342" s="19">
        <f t="shared" si="145"/>
        <v>17718.0975</v>
      </c>
      <c r="U342" s="19">
        <f t="shared" si="145"/>
        <v>23959.200000000001</v>
      </c>
      <c r="V342" s="19">
        <f t="shared" si="145"/>
        <v>24076.192800000001</v>
      </c>
      <c r="W342" s="19">
        <f t="shared" si="145"/>
        <v>12360.570599999999</v>
      </c>
    </row>
    <row r="343" spans="1:23" x14ac:dyDescent="0.2">
      <c r="A343" s="3" t="s">
        <v>80</v>
      </c>
      <c r="B343" s="26" t="s">
        <v>91</v>
      </c>
      <c r="C343" s="25">
        <f>C342/C325/1000</f>
        <v>3.1596164623055468E-3</v>
      </c>
      <c r="D343" s="25">
        <f t="shared" ref="D343:W343" si="146">D342/D325/1000</f>
        <v>2.9527205259250108E-3</v>
      </c>
      <c r="E343" s="25">
        <f t="shared" si="146"/>
        <v>3.1966198718371961E-3</v>
      </c>
      <c r="F343" s="25">
        <f t="shared" si="146"/>
        <v>3.3390322912595209E-3</v>
      </c>
      <c r="G343" s="25">
        <f t="shared" si="146"/>
        <v>3.3010495245419484E-3</v>
      </c>
      <c r="H343" s="25">
        <f t="shared" si="146"/>
        <v>3.2499116413728987E-3</v>
      </c>
      <c r="I343" s="25">
        <f t="shared" si="146"/>
        <v>2.9989696576940414E-3</v>
      </c>
      <c r="J343" s="25">
        <f t="shared" si="146"/>
        <v>2.8713729955656521E-3</v>
      </c>
      <c r="K343" s="25">
        <f t="shared" si="146"/>
        <v>2.6388362787875428E-3</v>
      </c>
      <c r="L343" s="25">
        <f t="shared" si="146"/>
        <v>2.519550657025596E-3</v>
      </c>
      <c r="M343" s="25">
        <f t="shared" si="146"/>
        <v>2.3444127700843155E-3</v>
      </c>
      <c r="N343" s="25">
        <f t="shared" si="146"/>
        <v>2.2018908332017651E-3</v>
      </c>
      <c r="O343" s="25">
        <f t="shared" si="146"/>
        <v>2.3656422106079775E-3</v>
      </c>
      <c r="P343" s="25">
        <f t="shared" si="146"/>
        <v>2.4643934910845641E-3</v>
      </c>
      <c r="Q343" s="25">
        <f t="shared" si="146"/>
        <v>2.2585512599907183E-3</v>
      </c>
      <c r="R343" s="25">
        <f t="shared" si="146"/>
        <v>2.1942755263623368E-3</v>
      </c>
      <c r="S343" s="25">
        <f t="shared" si="146"/>
        <v>2.0550901367253115E-3</v>
      </c>
      <c r="T343" s="25">
        <f t="shared" si="146"/>
        <v>2.0256474537682289E-3</v>
      </c>
      <c r="U343" s="25">
        <f t="shared" si="146"/>
        <v>2.0943365841727692E-3</v>
      </c>
      <c r="V343" s="25">
        <f t="shared" si="146"/>
        <v>2.061420117216248E-3</v>
      </c>
      <c r="W343" s="25">
        <f t="shared" si="146"/>
        <v>3.6085793899858091E-3</v>
      </c>
    </row>
    <row r="345" spans="1:23" x14ac:dyDescent="0.2">
      <c r="B345" s="4" t="s">
        <v>18</v>
      </c>
      <c r="C345" s="11">
        <f t="shared" ref="C345:W345" si="147">IFERROR(C332/C342,0)</f>
        <v>0.98741397458845925</v>
      </c>
      <c r="D345" s="11">
        <f t="shared" si="147"/>
        <v>0.98510939180010737</v>
      </c>
      <c r="E345" s="11">
        <f t="shared" si="147"/>
        <v>0.98747642957179038</v>
      </c>
      <c r="F345" s="11">
        <f t="shared" si="147"/>
        <v>0.98798885534912473</v>
      </c>
      <c r="G345" s="11">
        <f t="shared" si="147"/>
        <v>0.98791664888340935</v>
      </c>
      <c r="H345" s="11">
        <f t="shared" si="147"/>
        <v>0.98801259785867079</v>
      </c>
      <c r="I345" s="11">
        <f t="shared" si="147"/>
        <v>0.99064035168814768</v>
      </c>
      <c r="J345" s="11">
        <f t="shared" si="147"/>
        <v>0.99050051221802282</v>
      </c>
      <c r="K345" s="11">
        <f t="shared" si="147"/>
        <v>0.99240352321897329</v>
      </c>
      <c r="L345" s="11">
        <f t="shared" si="147"/>
        <v>0.99240860981910806</v>
      </c>
      <c r="M345" s="11">
        <f t="shared" si="147"/>
        <v>0.99462542784854835</v>
      </c>
      <c r="N345" s="11">
        <f t="shared" si="147"/>
        <v>0.99468535693418214</v>
      </c>
      <c r="O345" s="11">
        <f t="shared" si="147"/>
        <v>0.99336896654862372</v>
      </c>
      <c r="P345" s="11">
        <f t="shared" si="147"/>
        <v>0.99448784920648281</v>
      </c>
      <c r="Q345" s="11">
        <f t="shared" si="147"/>
        <v>0.99448766002341205</v>
      </c>
      <c r="R345" s="11">
        <f t="shared" si="147"/>
        <v>0.99289417180166728</v>
      </c>
      <c r="S345" s="11">
        <f t="shared" si="147"/>
        <v>0.99205166018321944</v>
      </c>
      <c r="T345" s="11">
        <f t="shared" si="147"/>
        <v>0.99477398744419365</v>
      </c>
      <c r="U345" s="11">
        <f t="shared" si="147"/>
        <v>0.9961158970249423</v>
      </c>
      <c r="V345" s="11">
        <f t="shared" si="147"/>
        <v>0.99531018874379518</v>
      </c>
      <c r="W345" s="11">
        <f t="shared" si="147"/>
        <v>0.99414167821669974</v>
      </c>
    </row>
    <row r="346" spans="1:23" x14ac:dyDescent="0.2">
      <c r="B346" s="4" t="s">
        <v>19</v>
      </c>
      <c r="C346" s="11">
        <f t="shared" ref="C346:W346" si="148">IFERROR(C333/C342,0)</f>
        <v>1.2586025411540807E-2</v>
      </c>
      <c r="D346" s="11">
        <f t="shared" si="148"/>
        <v>1.4890608199892619E-2</v>
      </c>
      <c r="E346" s="11">
        <f t="shared" si="148"/>
        <v>1.2523570428209578E-2</v>
      </c>
      <c r="F346" s="11">
        <f t="shared" si="148"/>
        <v>1.2011144650875216E-2</v>
      </c>
      <c r="G346" s="11">
        <f t="shared" si="148"/>
        <v>1.208335111659062E-2</v>
      </c>
      <c r="H346" s="11">
        <f t="shared" si="148"/>
        <v>1.198740214132908E-2</v>
      </c>
      <c r="I346" s="11">
        <f t="shared" si="148"/>
        <v>9.359648311852261E-3</v>
      </c>
      <c r="J346" s="11">
        <f t="shared" si="148"/>
        <v>9.4994877819771558E-3</v>
      </c>
      <c r="K346" s="11">
        <f t="shared" si="148"/>
        <v>7.5964767810266613E-3</v>
      </c>
      <c r="L346" s="11">
        <f t="shared" si="148"/>
        <v>7.5913901808918336E-3</v>
      </c>
      <c r="M346" s="11">
        <f t="shared" si="148"/>
        <v>5.3745721514516839E-3</v>
      </c>
      <c r="N346" s="11">
        <f t="shared" si="148"/>
        <v>5.3146430658177939E-3</v>
      </c>
      <c r="O346" s="11">
        <f t="shared" si="148"/>
        <v>6.6310334513762772E-3</v>
      </c>
      <c r="P346" s="11">
        <f t="shared" si="148"/>
        <v>5.512150793517117E-3</v>
      </c>
      <c r="Q346" s="11">
        <f t="shared" si="148"/>
        <v>5.5123399765879813E-3</v>
      </c>
      <c r="R346" s="11">
        <f t="shared" si="148"/>
        <v>7.1058281983326982E-3</v>
      </c>
      <c r="S346" s="11">
        <f t="shared" si="148"/>
        <v>7.948339816780477E-3</v>
      </c>
      <c r="T346" s="11">
        <f t="shared" si="148"/>
        <v>5.2260125558062876E-3</v>
      </c>
      <c r="U346" s="11">
        <f t="shared" si="148"/>
        <v>3.8841029750575971E-3</v>
      </c>
      <c r="V346" s="11">
        <f t="shared" si="148"/>
        <v>4.6898112562049257E-3</v>
      </c>
      <c r="W346" s="11">
        <f t="shared" si="148"/>
        <v>5.8583217833001987E-3</v>
      </c>
    </row>
    <row r="347" spans="1:23" x14ac:dyDescent="0.2">
      <c r="B347" s="4" t="s">
        <v>16</v>
      </c>
      <c r="C347" s="11">
        <f t="shared" ref="C347:W347" si="149">IFERROR(C334/C342,0)</f>
        <v>0</v>
      </c>
      <c r="D347" s="11">
        <f t="shared" si="149"/>
        <v>0</v>
      </c>
      <c r="E347" s="11">
        <f t="shared" si="149"/>
        <v>0</v>
      </c>
      <c r="F347" s="11">
        <f t="shared" si="149"/>
        <v>0</v>
      </c>
      <c r="G347" s="11">
        <f t="shared" si="149"/>
        <v>0</v>
      </c>
      <c r="H347" s="11">
        <f t="shared" si="149"/>
        <v>0</v>
      </c>
      <c r="I347" s="11">
        <f t="shared" si="149"/>
        <v>0</v>
      </c>
      <c r="J347" s="11">
        <f t="shared" si="149"/>
        <v>0</v>
      </c>
      <c r="K347" s="11">
        <f t="shared" si="149"/>
        <v>0</v>
      </c>
      <c r="L347" s="11">
        <f t="shared" si="149"/>
        <v>0</v>
      </c>
      <c r="M347" s="11">
        <f t="shared" si="149"/>
        <v>0</v>
      </c>
      <c r="N347" s="11">
        <f t="shared" si="149"/>
        <v>0</v>
      </c>
      <c r="O347" s="11">
        <f t="shared" si="149"/>
        <v>0</v>
      </c>
      <c r="P347" s="11">
        <f t="shared" si="149"/>
        <v>0</v>
      </c>
      <c r="Q347" s="11">
        <f t="shared" si="149"/>
        <v>0</v>
      </c>
      <c r="R347" s="11">
        <f t="shared" si="149"/>
        <v>0</v>
      </c>
      <c r="S347" s="11">
        <f t="shared" si="149"/>
        <v>0</v>
      </c>
      <c r="T347" s="11">
        <f t="shared" si="149"/>
        <v>0</v>
      </c>
      <c r="U347" s="11">
        <f t="shared" si="149"/>
        <v>0</v>
      </c>
      <c r="V347" s="11">
        <f t="shared" si="149"/>
        <v>0</v>
      </c>
      <c r="W347" s="11">
        <f t="shared" si="149"/>
        <v>0</v>
      </c>
    </row>
    <row r="348" spans="1:23" x14ac:dyDescent="0.2">
      <c r="B348" s="4" t="s">
        <v>21</v>
      </c>
      <c r="C348" s="11">
        <f t="shared" ref="C348:W348" si="150">IFERROR(C335/C342,0)</f>
        <v>0</v>
      </c>
      <c r="D348" s="11">
        <f t="shared" si="150"/>
        <v>0</v>
      </c>
      <c r="E348" s="11">
        <f t="shared" si="150"/>
        <v>0</v>
      </c>
      <c r="F348" s="11">
        <f t="shared" si="150"/>
        <v>0</v>
      </c>
      <c r="G348" s="11">
        <f t="shared" si="150"/>
        <v>0</v>
      </c>
      <c r="H348" s="11">
        <f t="shared" si="150"/>
        <v>0</v>
      </c>
      <c r="I348" s="11">
        <f t="shared" si="150"/>
        <v>0</v>
      </c>
      <c r="J348" s="11">
        <f t="shared" si="150"/>
        <v>0</v>
      </c>
      <c r="K348" s="11">
        <f t="shared" si="150"/>
        <v>0</v>
      </c>
      <c r="L348" s="11">
        <f t="shared" si="150"/>
        <v>0</v>
      </c>
      <c r="M348" s="11">
        <f t="shared" si="150"/>
        <v>0</v>
      </c>
      <c r="N348" s="11">
        <f t="shared" si="150"/>
        <v>0</v>
      </c>
      <c r="O348" s="11">
        <f t="shared" si="150"/>
        <v>0</v>
      </c>
      <c r="P348" s="11">
        <f t="shared" si="150"/>
        <v>0</v>
      </c>
      <c r="Q348" s="11">
        <f t="shared" si="150"/>
        <v>0</v>
      </c>
      <c r="R348" s="11">
        <f t="shared" si="150"/>
        <v>0</v>
      </c>
      <c r="S348" s="11">
        <f t="shared" si="150"/>
        <v>0</v>
      </c>
      <c r="T348" s="11">
        <f t="shared" si="150"/>
        <v>0</v>
      </c>
      <c r="U348" s="11">
        <f t="shared" si="150"/>
        <v>0</v>
      </c>
      <c r="V348" s="11">
        <f t="shared" si="150"/>
        <v>0</v>
      </c>
      <c r="W348" s="11">
        <f t="shared" si="150"/>
        <v>0</v>
      </c>
    </row>
    <row r="349" spans="1:23" x14ac:dyDescent="0.2">
      <c r="B349" s="4" t="s">
        <v>20</v>
      </c>
      <c r="C349" s="11">
        <f t="shared" ref="C349:W349" si="151">IFERROR(C336/C342,0)</f>
        <v>0</v>
      </c>
      <c r="D349" s="11">
        <f t="shared" si="151"/>
        <v>0</v>
      </c>
      <c r="E349" s="11">
        <f t="shared" si="151"/>
        <v>0</v>
      </c>
      <c r="F349" s="11">
        <f t="shared" si="151"/>
        <v>0</v>
      </c>
      <c r="G349" s="11">
        <f t="shared" si="151"/>
        <v>0</v>
      </c>
      <c r="H349" s="11">
        <f t="shared" si="151"/>
        <v>0</v>
      </c>
      <c r="I349" s="11">
        <f t="shared" si="151"/>
        <v>0</v>
      </c>
      <c r="J349" s="11">
        <f t="shared" si="151"/>
        <v>0</v>
      </c>
      <c r="K349" s="11">
        <f t="shared" si="151"/>
        <v>0</v>
      </c>
      <c r="L349" s="11">
        <f t="shared" si="151"/>
        <v>0</v>
      </c>
      <c r="M349" s="11">
        <f t="shared" si="151"/>
        <v>0</v>
      </c>
      <c r="N349" s="11">
        <f t="shared" si="151"/>
        <v>0</v>
      </c>
      <c r="O349" s="11">
        <f t="shared" si="151"/>
        <v>0</v>
      </c>
      <c r="P349" s="11">
        <f t="shared" si="151"/>
        <v>0</v>
      </c>
      <c r="Q349" s="11">
        <f t="shared" si="151"/>
        <v>0</v>
      </c>
      <c r="R349" s="11">
        <f t="shared" si="151"/>
        <v>0</v>
      </c>
      <c r="S349" s="11">
        <f t="shared" si="151"/>
        <v>0</v>
      </c>
      <c r="T349" s="11">
        <f t="shared" si="151"/>
        <v>0</v>
      </c>
      <c r="U349" s="11">
        <f t="shared" si="151"/>
        <v>0</v>
      </c>
      <c r="V349" s="11">
        <f t="shared" si="151"/>
        <v>0</v>
      </c>
      <c r="W349" s="11">
        <f t="shared" si="151"/>
        <v>0</v>
      </c>
    </row>
    <row r="350" spans="1:23" x14ac:dyDescent="0.2">
      <c r="B350" s="4" t="s">
        <v>0</v>
      </c>
      <c r="C350" s="11">
        <f t="shared" ref="C350:W350" si="152">IFERROR(C337/C342,0)</f>
        <v>0</v>
      </c>
      <c r="D350" s="11">
        <f t="shared" si="152"/>
        <v>0</v>
      </c>
      <c r="E350" s="11">
        <f t="shared" si="152"/>
        <v>0</v>
      </c>
      <c r="F350" s="11">
        <f t="shared" si="152"/>
        <v>0</v>
      </c>
      <c r="G350" s="11">
        <f t="shared" si="152"/>
        <v>0</v>
      </c>
      <c r="H350" s="11">
        <f t="shared" si="152"/>
        <v>0</v>
      </c>
      <c r="I350" s="11">
        <f t="shared" si="152"/>
        <v>0</v>
      </c>
      <c r="J350" s="11">
        <f t="shared" si="152"/>
        <v>0</v>
      </c>
      <c r="K350" s="11">
        <f t="shared" si="152"/>
        <v>0</v>
      </c>
      <c r="L350" s="11">
        <f t="shared" si="152"/>
        <v>0</v>
      </c>
      <c r="M350" s="11">
        <f t="shared" si="152"/>
        <v>0</v>
      </c>
      <c r="N350" s="11">
        <f t="shared" si="152"/>
        <v>0</v>
      </c>
      <c r="O350" s="11">
        <f t="shared" si="152"/>
        <v>0</v>
      </c>
      <c r="P350" s="11">
        <f t="shared" si="152"/>
        <v>0</v>
      </c>
      <c r="Q350" s="11">
        <f t="shared" si="152"/>
        <v>0</v>
      </c>
      <c r="R350" s="11">
        <f t="shared" si="152"/>
        <v>0</v>
      </c>
      <c r="S350" s="11">
        <f t="shared" si="152"/>
        <v>0</v>
      </c>
      <c r="T350" s="11">
        <f t="shared" si="152"/>
        <v>0</v>
      </c>
      <c r="U350" s="11">
        <f t="shared" si="152"/>
        <v>0</v>
      </c>
      <c r="V350" s="11">
        <f t="shared" si="152"/>
        <v>0</v>
      </c>
      <c r="W350" s="11">
        <f t="shared" si="152"/>
        <v>0</v>
      </c>
    </row>
    <row r="351" spans="1:23" x14ac:dyDescent="0.2">
      <c r="B351" s="4" t="s">
        <v>22</v>
      </c>
      <c r="C351" s="11">
        <f t="shared" ref="C351:W351" si="153">IFERROR(C338/C342,0)</f>
        <v>0</v>
      </c>
      <c r="D351" s="11">
        <f t="shared" si="153"/>
        <v>0</v>
      </c>
      <c r="E351" s="11">
        <f t="shared" si="153"/>
        <v>0</v>
      </c>
      <c r="F351" s="11">
        <f t="shared" si="153"/>
        <v>0</v>
      </c>
      <c r="G351" s="11">
        <f t="shared" si="153"/>
        <v>0</v>
      </c>
      <c r="H351" s="11">
        <f t="shared" si="153"/>
        <v>0</v>
      </c>
      <c r="I351" s="11">
        <f t="shared" si="153"/>
        <v>0</v>
      </c>
      <c r="J351" s="11">
        <f t="shared" si="153"/>
        <v>0</v>
      </c>
      <c r="K351" s="11">
        <f t="shared" si="153"/>
        <v>0</v>
      </c>
      <c r="L351" s="11">
        <f t="shared" si="153"/>
        <v>0</v>
      </c>
      <c r="M351" s="11">
        <f t="shared" si="153"/>
        <v>0</v>
      </c>
      <c r="N351" s="11">
        <f t="shared" si="153"/>
        <v>0</v>
      </c>
      <c r="O351" s="11">
        <f t="shared" si="153"/>
        <v>0</v>
      </c>
      <c r="P351" s="11">
        <f t="shared" si="153"/>
        <v>0</v>
      </c>
      <c r="Q351" s="11">
        <f t="shared" si="153"/>
        <v>0</v>
      </c>
      <c r="R351" s="11">
        <f t="shared" si="153"/>
        <v>0</v>
      </c>
      <c r="S351" s="11">
        <f t="shared" si="153"/>
        <v>0</v>
      </c>
      <c r="T351" s="11">
        <f t="shared" si="153"/>
        <v>0</v>
      </c>
      <c r="U351" s="11">
        <f t="shared" si="153"/>
        <v>0</v>
      </c>
      <c r="V351" s="11">
        <f t="shared" si="153"/>
        <v>0</v>
      </c>
      <c r="W351" s="11">
        <f t="shared" si="153"/>
        <v>0</v>
      </c>
    </row>
    <row r="352" spans="1:23" x14ac:dyDescent="0.2">
      <c r="B352" s="4" t="s">
        <v>23</v>
      </c>
      <c r="C352" s="11">
        <f t="shared" ref="C352:W352" si="154">IFERROR(C339/C342,0)</f>
        <v>0</v>
      </c>
      <c r="D352" s="11">
        <f t="shared" si="154"/>
        <v>0</v>
      </c>
      <c r="E352" s="11">
        <f t="shared" si="154"/>
        <v>0</v>
      </c>
      <c r="F352" s="11">
        <f t="shared" si="154"/>
        <v>0</v>
      </c>
      <c r="G352" s="11">
        <f t="shared" si="154"/>
        <v>0</v>
      </c>
      <c r="H352" s="11">
        <f t="shared" si="154"/>
        <v>0</v>
      </c>
      <c r="I352" s="11">
        <f t="shared" si="154"/>
        <v>0</v>
      </c>
      <c r="J352" s="11">
        <f t="shared" si="154"/>
        <v>0</v>
      </c>
      <c r="K352" s="11">
        <f t="shared" si="154"/>
        <v>0</v>
      </c>
      <c r="L352" s="11">
        <f t="shared" si="154"/>
        <v>0</v>
      </c>
      <c r="M352" s="11">
        <f t="shared" si="154"/>
        <v>0</v>
      </c>
      <c r="N352" s="11">
        <f t="shared" si="154"/>
        <v>0</v>
      </c>
      <c r="O352" s="11">
        <f t="shared" si="154"/>
        <v>0</v>
      </c>
      <c r="P352" s="11">
        <f t="shared" si="154"/>
        <v>0</v>
      </c>
      <c r="Q352" s="11">
        <f t="shared" si="154"/>
        <v>0</v>
      </c>
      <c r="R352" s="11">
        <f t="shared" si="154"/>
        <v>0</v>
      </c>
      <c r="S352" s="11">
        <f t="shared" si="154"/>
        <v>0</v>
      </c>
      <c r="T352" s="11">
        <f t="shared" si="154"/>
        <v>0</v>
      </c>
      <c r="U352" s="11">
        <f t="shared" si="154"/>
        <v>0</v>
      </c>
      <c r="V352" s="11">
        <f t="shared" si="154"/>
        <v>0</v>
      </c>
      <c r="W352" s="11">
        <f t="shared" si="154"/>
        <v>0</v>
      </c>
    </row>
    <row r="353" spans="2:23" x14ac:dyDescent="0.2">
      <c r="B353" s="4" t="s">
        <v>17</v>
      </c>
      <c r="C353" s="11">
        <f t="shared" ref="C353:W353" si="155">IFERROR(C340/C342,0)</f>
        <v>0</v>
      </c>
      <c r="D353" s="11">
        <f t="shared" si="155"/>
        <v>0</v>
      </c>
      <c r="E353" s="11">
        <f t="shared" si="155"/>
        <v>0</v>
      </c>
      <c r="F353" s="11">
        <f t="shared" si="155"/>
        <v>0</v>
      </c>
      <c r="G353" s="11">
        <f t="shared" si="155"/>
        <v>0</v>
      </c>
      <c r="H353" s="11">
        <f t="shared" si="155"/>
        <v>0</v>
      </c>
      <c r="I353" s="11">
        <f t="shared" si="155"/>
        <v>0</v>
      </c>
      <c r="J353" s="11">
        <f t="shared" si="155"/>
        <v>0</v>
      </c>
      <c r="K353" s="11">
        <f t="shared" si="155"/>
        <v>0</v>
      </c>
      <c r="L353" s="11">
        <f t="shared" si="155"/>
        <v>0</v>
      </c>
      <c r="M353" s="11">
        <f t="shared" si="155"/>
        <v>0</v>
      </c>
      <c r="N353" s="11">
        <f t="shared" si="155"/>
        <v>0</v>
      </c>
      <c r="O353" s="11">
        <f t="shared" si="155"/>
        <v>0</v>
      </c>
      <c r="P353" s="11">
        <f t="shared" si="155"/>
        <v>0</v>
      </c>
      <c r="Q353" s="11">
        <f t="shared" si="155"/>
        <v>0</v>
      </c>
      <c r="R353" s="11">
        <f t="shared" si="155"/>
        <v>0</v>
      </c>
      <c r="S353" s="11">
        <f t="shared" si="155"/>
        <v>0</v>
      </c>
      <c r="T353" s="11">
        <f t="shared" si="155"/>
        <v>0</v>
      </c>
      <c r="U353" s="11">
        <f t="shared" si="155"/>
        <v>0</v>
      </c>
      <c r="V353" s="11">
        <f t="shared" si="155"/>
        <v>0</v>
      </c>
      <c r="W353" s="11">
        <f t="shared" si="155"/>
        <v>0</v>
      </c>
    </row>
    <row r="354" spans="2:23" x14ac:dyDescent="0.2">
      <c r="B354" s="4" t="s">
        <v>24</v>
      </c>
      <c r="C354" s="11">
        <f t="shared" ref="C354:W354" si="156">IFERROR(C341/C342,0)</f>
        <v>0</v>
      </c>
      <c r="D354" s="11">
        <f t="shared" si="156"/>
        <v>0</v>
      </c>
      <c r="E354" s="11">
        <f t="shared" si="156"/>
        <v>0</v>
      </c>
      <c r="F354" s="11">
        <f t="shared" si="156"/>
        <v>0</v>
      </c>
      <c r="G354" s="11">
        <f t="shared" si="156"/>
        <v>0</v>
      </c>
      <c r="H354" s="11">
        <f t="shared" si="156"/>
        <v>0</v>
      </c>
      <c r="I354" s="11">
        <f t="shared" si="156"/>
        <v>0</v>
      </c>
      <c r="J354" s="11">
        <f t="shared" si="156"/>
        <v>0</v>
      </c>
      <c r="K354" s="11">
        <f t="shared" si="156"/>
        <v>0</v>
      </c>
      <c r="L354" s="11">
        <f t="shared" si="156"/>
        <v>0</v>
      </c>
      <c r="M354" s="11">
        <f t="shared" si="156"/>
        <v>0</v>
      </c>
      <c r="N354" s="11">
        <f t="shared" si="156"/>
        <v>0</v>
      </c>
      <c r="O354" s="11">
        <f t="shared" si="156"/>
        <v>0</v>
      </c>
      <c r="P354" s="11">
        <f t="shared" si="156"/>
        <v>0</v>
      </c>
      <c r="Q354" s="11">
        <f t="shared" si="156"/>
        <v>0</v>
      </c>
      <c r="R354" s="11">
        <f t="shared" si="156"/>
        <v>0</v>
      </c>
      <c r="S354" s="11">
        <f t="shared" si="156"/>
        <v>0</v>
      </c>
      <c r="T354" s="11">
        <f t="shared" si="156"/>
        <v>0</v>
      </c>
      <c r="U354" s="11">
        <f t="shared" si="156"/>
        <v>0</v>
      </c>
      <c r="V354" s="11">
        <f t="shared" si="156"/>
        <v>0</v>
      </c>
      <c r="W354" s="11">
        <f t="shared" si="156"/>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36236-4755-4A1B-8328-F41786A6751B}">
  <sheetPr codeName="Sheet6">
    <tabColor rgb="FF0070C0"/>
    <outlinePr summaryBelow="0"/>
  </sheetPr>
  <dimension ref="A1:AB354"/>
  <sheetViews>
    <sheetView zoomScale="85" zoomScaleNormal="85" workbookViewId="0">
      <pane xSplit="2" ySplit="1" topLeftCell="C87" activePane="bottomRight" state="frozen"/>
      <selection activeCell="A223" sqref="A223:A236"/>
      <selection pane="topRight" activeCell="A223" sqref="A223:A236"/>
      <selection pane="bottomLeft" activeCell="A223" sqref="A223:A236"/>
      <selection pane="bottomRight" activeCell="C127" sqref="C127"/>
    </sheetView>
  </sheetViews>
  <sheetFormatPr defaultColWidth="9.140625" defaultRowHeight="12.75" outlineLevelRow="1" x14ac:dyDescent="0.2"/>
  <cols>
    <col min="1" max="1" width="11.7109375" style="1" customWidth="1"/>
    <col min="2" max="2" width="37.28515625" style="1" bestFit="1" customWidth="1"/>
    <col min="3" max="23" width="9.7109375" style="1" customWidth="1"/>
    <col min="24" max="24" width="4.7109375" style="1" customWidth="1"/>
    <col min="25" max="25" width="39.85546875" style="1" customWidth="1"/>
    <col min="26" max="26" width="46.42578125" bestFit="1" customWidth="1"/>
    <col min="27" max="27" width="4.7109375" style="1" customWidth="1"/>
    <col min="28" max="28" width="8.7109375" style="1" customWidth="1"/>
    <col min="29" max="16384" width="9.140625" style="1"/>
  </cols>
  <sheetData>
    <row r="1" spans="1:28" ht="46.9" customHeight="1" thickBot="1" x14ac:dyDescent="0.25">
      <c r="A1" s="27" t="s">
        <v>206</v>
      </c>
      <c r="B1" s="27" t="s">
        <v>38</v>
      </c>
      <c r="C1" s="2">
        <v>2000</v>
      </c>
      <c r="D1" s="2">
        <v>2001</v>
      </c>
      <c r="E1" s="2">
        <v>2002</v>
      </c>
      <c r="F1" s="2">
        <v>2003</v>
      </c>
      <c r="G1" s="2">
        <v>2004</v>
      </c>
      <c r="H1" s="2">
        <v>2005</v>
      </c>
      <c r="I1" s="2">
        <v>2006</v>
      </c>
      <c r="J1" s="2">
        <v>2007</v>
      </c>
      <c r="K1" s="2">
        <v>2008</v>
      </c>
      <c r="L1" s="2">
        <v>2009</v>
      </c>
      <c r="M1" s="2">
        <v>2010</v>
      </c>
      <c r="N1" s="2">
        <v>2011</v>
      </c>
      <c r="O1" s="2">
        <v>2012</v>
      </c>
      <c r="P1" s="2">
        <v>2013</v>
      </c>
      <c r="Q1" s="2">
        <v>2014</v>
      </c>
      <c r="R1" s="2">
        <v>2015</v>
      </c>
      <c r="S1" s="2">
        <v>2016</v>
      </c>
      <c r="T1" s="2">
        <v>2017</v>
      </c>
      <c r="U1" s="2">
        <v>2018</v>
      </c>
      <c r="V1" s="2">
        <v>2019</v>
      </c>
      <c r="W1" s="2">
        <v>2020</v>
      </c>
      <c r="X1" s="2"/>
      <c r="Y1" s="2" t="s">
        <v>34</v>
      </c>
      <c r="Z1" s="2" t="s">
        <v>33</v>
      </c>
      <c r="AA1" s="2"/>
      <c r="AB1" s="2" t="s">
        <v>35</v>
      </c>
    </row>
    <row r="2" spans="1:28" s="29" customFormat="1" ht="13.5" thickTop="1" x14ac:dyDescent="0.2">
      <c r="A2" s="28" t="s">
        <v>80</v>
      </c>
      <c r="C2" s="28"/>
      <c r="D2" s="28"/>
      <c r="E2" s="28"/>
      <c r="F2" s="28"/>
      <c r="G2" s="28"/>
      <c r="H2" s="28"/>
      <c r="I2" s="28"/>
      <c r="J2" s="28"/>
      <c r="K2" s="28"/>
      <c r="L2" s="28"/>
      <c r="M2" s="28"/>
      <c r="N2" s="28"/>
      <c r="O2" s="28"/>
      <c r="P2" s="28"/>
      <c r="Q2" s="28"/>
      <c r="R2" s="28"/>
      <c r="S2" s="28"/>
      <c r="T2" s="28"/>
      <c r="U2" s="28"/>
      <c r="V2" s="28"/>
      <c r="W2" s="28"/>
      <c r="X2" s="28"/>
      <c r="Y2" s="28"/>
      <c r="AA2" s="28"/>
      <c r="AB2" s="28"/>
    </row>
    <row r="3" spans="1:28" outlineLevel="1" x14ac:dyDescent="0.2">
      <c r="A3" s="6"/>
      <c r="B3" s="20" t="s">
        <v>88</v>
      </c>
      <c r="C3" s="5">
        <f>C37+C177+C212+C247+C287+C325</f>
        <v>58272.887776568226</v>
      </c>
      <c r="D3" s="5">
        <f t="shared" ref="D3:W3" si="0">D37+D177+D212+D247+D287+D325</f>
        <v>62973.41831342259</v>
      </c>
      <c r="E3" s="5">
        <f t="shared" si="0"/>
        <v>65264.822652967901</v>
      </c>
      <c r="F3" s="5">
        <f t="shared" si="0"/>
        <v>60524.269068269881</v>
      </c>
      <c r="G3" s="5">
        <f t="shared" si="0"/>
        <v>57706.38868442738</v>
      </c>
      <c r="H3" s="5">
        <f t="shared" si="0"/>
        <v>61813.572378495039</v>
      </c>
      <c r="I3" s="5">
        <f t="shared" si="0"/>
        <v>62258.128226318069</v>
      </c>
      <c r="J3" s="5">
        <f t="shared" si="0"/>
        <v>66409.727033899515</v>
      </c>
      <c r="K3" s="5">
        <f t="shared" si="0"/>
        <v>65407.897600545904</v>
      </c>
      <c r="L3" s="5">
        <f t="shared" si="0"/>
        <v>65739.143841394369</v>
      </c>
      <c r="M3" s="5">
        <f t="shared" si="0"/>
        <v>66592.970677102116</v>
      </c>
      <c r="N3" s="5">
        <f t="shared" si="0"/>
        <v>62344.967379080335</v>
      </c>
      <c r="O3" s="5">
        <f t="shared" si="0"/>
        <v>65290.334928148208</v>
      </c>
      <c r="P3" s="5">
        <f t="shared" si="0"/>
        <v>68881.006021306152</v>
      </c>
      <c r="Q3" s="5">
        <f t="shared" si="0"/>
        <v>71892.162174458135</v>
      </c>
      <c r="R3" s="5">
        <f t="shared" si="0"/>
        <v>68868.900530648956</v>
      </c>
      <c r="S3" s="5">
        <f t="shared" si="0"/>
        <v>69843.049758856214</v>
      </c>
      <c r="T3" s="5">
        <f t="shared" si="0"/>
        <v>73583.863383062257</v>
      </c>
      <c r="U3" s="5">
        <f t="shared" si="0"/>
        <v>73553.319521873636</v>
      </c>
      <c r="V3" s="5">
        <f t="shared" si="0"/>
        <v>75959.749258991927</v>
      </c>
      <c r="W3" s="5">
        <f t="shared" si="0"/>
        <v>61286.682298084896</v>
      </c>
      <c r="Z3" s="21"/>
    </row>
    <row r="4" spans="1:28" outlineLevel="1" x14ac:dyDescent="0.2">
      <c r="A4" s="6"/>
      <c r="B4" s="7" t="s">
        <v>25</v>
      </c>
      <c r="C4" s="5"/>
      <c r="D4" s="5"/>
      <c r="E4" s="5"/>
      <c r="F4" s="5"/>
      <c r="G4" s="5"/>
      <c r="H4" s="5"/>
      <c r="I4" s="5"/>
      <c r="J4" s="5"/>
      <c r="K4" s="5"/>
      <c r="L4" s="5"/>
      <c r="M4" s="5"/>
      <c r="N4" s="5"/>
      <c r="O4" s="5"/>
      <c r="P4" s="5"/>
      <c r="Q4" s="5"/>
      <c r="R4" s="5"/>
      <c r="S4" s="5"/>
      <c r="T4" s="5"/>
      <c r="U4" s="5"/>
      <c r="V4" s="5"/>
      <c r="W4" s="5"/>
    </row>
    <row r="5" spans="1:28" outlineLevel="1" x14ac:dyDescent="0.2">
      <c r="A5" s="6"/>
      <c r="B5" s="7" t="s">
        <v>30</v>
      </c>
      <c r="C5" s="5"/>
      <c r="D5" s="5"/>
      <c r="E5" s="5"/>
      <c r="F5" s="5"/>
      <c r="G5" s="5"/>
      <c r="H5" s="5"/>
      <c r="I5" s="5"/>
      <c r="J5" s="5"/>
      <c r="K5" s="5"/>
      <c r="L5" s="5"/>
      <c r="M5" s="5"/>
      <c r="N5" s="5"/>
      <c r="O5" s="5"/>
      <c r="P5" s="5"/>
      <c r="Q5" s="5"/>
      <c r="R5" s="5"/>
      <c r="S5" s="5"/>
      <c r="T5" s="5"/>
      <c r="U5" s="5"/>
      <c r="V5" s="5"/>
      <c r="W5" s="5"/>
    </row>
    <row r="6" spans="1:28" outlineLevel="1" x14ac:dyDescent="0.2">
      <c r="A6" s="6"/>
      <c r="B6" s="7" t="s">
        <v>31</v>
      </c>
      <c r="C6" s="5"/>
      <c r="D6" s="5"/>
      <c r="E6" s="5"/>
      <c r="F6" s="5"/>
      <c r="G6" s="5"/>
      <c r="H6" s="5"/>
      <c r="I6" s="5"/>
      <c r="J6" s="5"/>
      <c r="K6" s="5"/>
      <c r="L6" s="5"/>
      <c r="M6" s="5"/>
      <c r="N6" s="5"/>
      <c r="O6" s="5"/>
      <c r="P6" s="5"/>
      <c r="Q6" s="5"/>
      <c r="R6" s="5"/>
      <c r="S6" s="5"/>
      <c r="T6" s="5"/>
      <c r="U6" s="5"/>
      <c r="V6" s="5"/>
      <c r="W6" s="5"/>
    </row>
    <row r="7" spans="1:28" outlineLevel="1" x14ac:dyDescent="0.2">
      <c r="A7" s="6"/>
      <c r="B7" s="7" t="s">
        <v>140</v>
      </c>
      <c r="C7" s="14"/>
      <c r="D7" s="14"/>
      <c r="E7" s="14"/>
      <c r="F7" s="14"/>
      <c r="G7" s="14"/>
      <c r="H7" s="14"/>
      <c r="I7" s="14"/>
      <c r="J7" s="14"/>
      <c r="K7" s="14"/>
      <c r="L7" s="14"/>
      <c r="M7" s="14"/>
      <c r="N7" s="14"/>
      <c r="O7" s="14"/>
      <c r="P7" s="14"/>
      <c r="Q7" s="14"/>
      <c r="R7" s="14"/>
      <c r="S7" s="14"/>
      <c r="T7" s="14"/>
      <c r="U7" s="14"/>
      <c r="V7" s="14"/>
      <c r="W7" s="14"/>
    </row>
    <row r="8" spans="1:28" outlineLevel="1" x14ac:dyDescent="0.2">
      <c r="A8" s="6"/>
      <c r="B8" s="7" t="s">
        <v>90</v>
      </c>
      <c r="C8" s="5"/>
      <c r="D8" s="5"/>
      <c r="E8" s="5"/>
      <c r="F8" s="5"/>
      <c r="G8" s="5"/>
      <c r="H8" s="5"/>
      <c r="I8" s="5"/>
      <c r="J8" s="5"/>
      <c r="K8" s="5"/>
      <c r="L8" s="5"/>
      <c r="M8" s="5"/>
      <c r="N8" s="5"/>
      <c r="O8" s="5"/>
      <c r="P8" s="5"/>
      <c r="Q8" s="5"/>
      <c r="R8" s="5"/>
      <c r="S8" s="5"/>
      <c r="T8" s="5"/>
      <c r="U8" s="5"/>
      <c r="V8" s="5"/>
      <c r="W8" s="5"/>
    </row>
    <row r="9" spans="1:28" outlineLevel="1" x14ac:dyDescent="0.2"/>
    <row r="10" spans="1:28" outlineLevel="1" x14ac:dyDescent="0.2">
      <c r="B10" s="8" t="s">
        <v>14</v>
      </c>
      <c r="C10" s="13"/>
    </row>
    <row r="11" spans="1:28" outlineLevel="1" x14ac:dyDescent="0.2">
      <c r="B11" s="4" t="s">
        <v>18</v>
      </c>
      <c r="C11" s="5">
        <f>C46+C186+C221+C256+C294+C332</f>
        <v>12281.624800000001</v>
      </c>
      <c r="D11" s="5">
        <f t="shared" ref="D11:W11" si="1">D46+D186+D221+D256+D294+D332</f>
        <v>12240.385600000001</v>
      </c>
      <c r="E11" s="5">
        <f t="shared" si="1"/>
        <v>10573.176800000001</v>
      </c>
      <c r="F11" s="5">
        <f t="shared" si="1"/>
        <v>10739.344000000001</v>
      </c>
      <c r="G11" s="5">
        <f t="shared" si="1"/>
        <v>11599.638400000002</v>
      </c>
      <c r="H11" s="5">
        <f t="shared" si="1"/>
        <v>12559.480000000001</v>
      </c>
      <c r="I11" s="5">
        <f t="shared" si="1"/>
        <v>13164.889600000002</v>
      </c>
      <c r="J11" s="5">
        <f t="shared" si="1"/>
        <v>14117.678400000001</v>
      </c>
      <c r="K11" s="5">
        <f t="shared" si="1"/>
        <v>13958.153600000001</v>
      </c>
      <c r="L11" s="5">
        <f t="shared" si="1"/>
        <v>12874.8336</v>
      </c>
      <c r="M11" s="5">
        <f t="shared" si="1"/>
        <v>13380.24</v>
      </c>
      <c r="N11" s="5">
        <f t="shared" si="1"/>
        <v>12533.416800000001</v>
      </c>
      <c r="O11" s="5">
        <f t="shared" si="1"/>
        <v>13438.550000000001</v>
      </c>
      <c r="P11" s="5">
        <f t="shared" si="1"/>
        <v>14783.230000000001</v>
      </c>
      <c r="Q11" s="5">
        <f t="shared" si="1"/>
        <v>15784.460000000003</v>
      </c>
      <c r="R11" s="5">
        <f t="shared" si="1"/>
        <v>16252.845600000001</v>
      </c>
      <c r="S11" s="5">
        <f t="shared" si="1"/>
        <v>15372.6908</v>
      </c>
      <c r="T11" s="5">
        <f t="shared" si="1"/>
        <v>16004.000000000002</v>
      </c>
      <c r="U11" s="5">
        <f t="shared" si="1"/>
        <v>16033.820000000002</v>
      </c>
      <c r="V11" s="5">
        <f t="shared" si="1"/>
        <v>15842.243199999999</v>
      </c>
      <c r="W11" s="5">
        <f t="shared" si="1"/>
        <v>7643.5832000000009</v>
      </c>
    </row>
    <row r="12" spans="1:28" outlineLevel="1" x14ac:dyDescent="0.2">
      <c r="B12" s="4" t="s">
        <v>19</v>
      </c>
      <c r="C12" s="5">
        <f t="shared" ref="C12:W20" si="2">C47+C187+C222+C257+C295+C333</f>
        <v>314.83440000000002</v>
      </c>
      <c r="D12" s="5">
        <f t="shared" si="2"/>
        <v>300.42400000000004</v>
      </c>
      <c r="E12" s="5">
        <f t="shared" si="2"/>
        <v>316.75279999999998</v>
      </c>
      <c r="F12" s="5">
        <f t="shared" si="2"/>
        <v>293.27800000000002</v>
      </c>
      <c r="G12" s="5">
        <f t="shared" si="2"/>
        <v>240.22399999999999</v>
      </c>
      <c r="H12" s="5">
        <f t="shared" si="2"/>
        <v>295.43</v>
      </c>
      <c r="I12" s="5">
        <f t="shared" si="2"/>
        <v>244.2688</v>
      </c>
      <c r="J12" s="5">
        <f t="shared" si="2"/>
        <v>247.64520000000002</v>
      </c>
      <c r="K12" s="5">
        <f t="shared" si="2"/>
        <v>255.79519999999999</v>
      </c>
      <c r="L12" s="5">
        <f t="shared" si="2"/>
        <v>213.96720000000002</v>
      </c>
      <c r="M12" s="5">
        <f t="shared" si="2"/>
        <v>195.24</v>
      </c>
      <c r="N12" s="5">
        <f t="shared" si="2"/>
        <v>183.30080000000001</v>
      </c>
      <c r="O12" s="5">
        <f t="shared" si="2"/>
        <v>312.55000000000007</v>
      </c>
      <c r="P12" s="5">
        <f t="shared" si="2"/>
        <v>247.07000000000002</v>
      </c>
      <c r="Q12" s="5">
        <f t="shared" si="2"/>
        <v>175.61</v>
      </c>
      <c r="R12" s="5">
        <f t="shared" si="2"/>
        <v>219.74160000000001</v>
      </c>
      <c r="S12" s="5">
        <f t="shared" si="2"/>
        <v>219.61200000000002</v>
      </c>
      <c r="T12" s="5">
        <f t="shared" si="2"/>
        <v>229.58</v>
      </c>
      <c r="U12" s="5">
        <f t="shared" si="2"/>
        <v>206.72000000000003</v>
      </c>
      <c r="V12" s="5">
        <f t="shared" si="2"/>
        <v>188.27199999999999</v>
      </c>
      <c r="W12" s="5">
        <f t="shared" si="2"/>
        <v>154.78479999999999</v>
      </c>
    </row>
    <row r="13" spans="1:28" outlineLevel="1" x14ac:dyDescent="0.2">
      <c r="B13" s="4" t="s">
        <v>16</v>
      </c>
      <c r="C13" s="5">
        <f t="shared" si="2"/>
        <v>10752.053999999996</v>
      </c>
      <c r="D13" s="5">
        <f t="shared" si="2"/>
        <v>13512.234999999999</v>
      </c>
      <c r="E13" s="5">
        <f t="shared" si="2"/>
        <v>15846.992</v>
      </c>
      <c r="F13" s="5">
        <f t="shared" si="2"/>
        <v>13044.592000000001</v>
      </c>
      <c r="G13" s="5">
        <f t="shared" si="2"/>
        <v>10706.59</v>
      </c>
      <c r="H13" s="5">
        <f t="shared" si="2"/>
        <v>12151.642999999998</v>
      </c>
      <c r="I13" s="5">
        <f t="shared" si="2"/>
        <v>9858.521999999999</v>
      </c>
      <c r="J13" s="5">
        <f t="shared" si="2"/>
        <v>11498.798999999999</v>
      </c>
      <c r="K13" s="5">
        <f t="shared" si="2"/>
        <v>11992.106000000002</v>
      </c>
      <c r="L13" s="5">
        <f t="shared" si="2"/>
        <v>12764.857999999998</v>
      </c>
      <c r="M13" s="5">
        <f t="shared" si="2"/>
        <v>13503.298999999999</v>
      </c>
      <c r="N13" s="5">
        <f t="shared" si="2"/>
        <v>13162.381000000001</v>
      </c>
      <c r="O13" s="5">
        <f t="shared" si="2"/>
        <v>12106.565999999999</v>
      </c>
      <c r="P13" s="5">
        <f t="shared" si="2"/>
        <v>12935.424999999999</v>
      </c>
      <c r="Q13" s="5">
        <f t="shared" si="2"/>
        <v>13093.247999999998</v>
      </c>
      <c r="R13" s="5">
        <f t="shared" si="2"/>
        <v>11879.370999999999</v>
      </c>
      <c r="S13" s="5">
        <f t="shared" si="2"/>
        <v>9965.4360000000015</v>
      </c>
      <c r="T13" s="5">
        <f t="shared" si="2"/>
        <v>9054.012999999999</v>
      </c>
      <c r="U13" s="5">
        <f t="shared" si="2"/>
        <v>9935.7749999999996</v>
      </c>
      <c r="V13" s="5">
        <f t="shared" si="2"/>
        <v>10319.475999999999</v>
      </c>
      <c r="W13" s="5">
        <f t="shared" si="2"/>
        <v>8152.7359999999999</v>
      </c>
    </row>
    <row r="14" spans="1:28" outlineLevel="1" x14ac:dyDescent="0.2">
      <c r="B14" s="4" t="s">
        <v>21</v>
      </c>
      <c r="C14" s="5">
        <f t="shared" si="2"/>
        <v>0</v>
      </c>
      <c r="D14" s="5">
        <f t="shared" si="2"/>
        <v>0</v>
      </c>
      <c r="E14" s="5">
        <f t="shared" si="2"/>
        <v>0</v>
      </c>
      <c r="F14" s="5">
        <f t="shared" si="2"/>
        <v>0</v>
      </c>
      <c r="G14" s="5">
        <f t="shared" si="2"/>
        <v>0</v>
      </c>
      <c r="H14" s="5">
        <f t="shared" si="2"/>
        <v>0</v>
      </c>
      <c r="I14" s="5">
        <f t="shared" si="2"/>
        <v>0</v>
      </c>
      <c r="J14" s="5">
        <f t="shared" si="2"/>
        <v>0</v>
      </c>
      <c r="K14" s="5">
        <f t="shared" si="2"/>
        <v>0</v>
      </c>
      <c r="L14" s="5">
        <f t="shared" si="2"/>
        <v>0</v>
      </c>
      <c r="M14" s="5">
        <f t="shared" si="2"/>
        <v>0</v>
      </c>
      <c r="N14" s="5">
        <f t="shared" si="2"/>
        <v>0</v>
      </c>
      <c r="O14" s="5">
        <f t="shared" si="2"/>
        <v>0</v>
      </c>
      <c r="P14" s="5">
        <f t="shared" si="2"/>
        <v>0</v>
      </c>
      <c r="Q14" s="5">
        <f t="shared" si="2"/>
        <v>0</v>
      </c>
      <c r="R14" s="5">
        <f t="shared" si="2"/>
        <v>0</v>
      </c>
      <c r="S14" s="5">
        <f t="shared" si="2"/>
        <v>0</v>
      </c>
      <c r="T14" s="5">
        <f t="shared" si="2"/>
        <v>0</v>
      </c>
      <c r="U14" s="5">
        <f t="shared" si="2"/>
        <v>0</v>
      </c>
      <c r="V14" s="5">
        <f t="shared" si="2"/>
        <v>0</v>
      </c>
      <c r="W14" s="5">
        <f t="shared" si="2"/>
        <v>0</v>
      </c>
    </row>
    <row r="15" spans="1:28" outlineLevel="1" x14ac:dyDescent="0.2">
      <c r="B15" s="4" t="s">
        <v>20</v>
      </c>
      <c r="C15" s="5">
        <f t="shared" si="2"/>
        <v>105765.567</v>
      </c>
      <c r="D15" s="5">
        <f t="shared" si="2"/>
        <v>109665.08399999999</v>
      </c>
      <c r="E15" s="5">
        <f t="shared" si="2"/>
        <v>110998.45400000001</v>
      </c>
      <c r="F15" s="5">
        <f t="shared" si="2"/>
        <v>103883.98899999997</v>
      </c>
      <c r="G15" s="5">
        <f t="shared" si="2"/>
        <v>101188.568</v>
      </c>
      <c r="H15" s="5">
        <f t="shared" si="2"/>
        <v>105125.45800000001</v>
      </c>
      <c r="I15" s="5">
        <f t="shared" si="2"/>
        <v>104547.47100000002</v>
      </c>
      <c r="J15" s="5">
        <f t="shared" si="2"/>
        <v>112033.09699999999</v>
      </c>
      <c r="K15" s="5">
        <f t="shared" si="2"/>
        <v>108480.12499999999</v>
      </c>
      <c r="L15" s="5">
        <f t="shared" si="2"/>
        <v>104937.44399999999</v>
      </c>
      <c r="M15" s="5">
        <f t="shared" si="2"/>
        <v>102437.20199999999</v>
      </c>
      <c r="N15" s="5">
        <f t="shared" si="2"/>
        <v>89888.773000000016</v>
      </c>
      <c r="O15" s="5">
        <f t="shared" si="2"/>
        <v>95784.005000000005</v>
      </c>
      <c r="P15" s="5">
        <f t="shared" si="2"/>
        <v>103397.74900000003</v>
      </c>
      <c r="Q15" s="5">
        <f t="shared" si="2"/>
        <v>106414.985</v>
      </c>
      <c r="R15" s="5">
        <f t="shared" si="2"/>
        <v>105904.76999999999</v>
      </c>
      <c r="S15" s="5">
        <f t="shared" si="2"/>
        <v>111175.19</v>
      </c>
      <c r="T15" s="5">
        <f t="shared" si="2"/>
        <v>113771.35100000002</v>
      </c>
      <c r="U15" s="5">
        <f t="shared" si="2"/>
        <v>115812.76999999999</v>
      </c>
      <c r="V15" s="5">
        <f t="shared" si="2"/>
        <v>120715.46400000001</v>
      </c>
      <c r="W15" s="5">
        <f t="shared" si="2"/>
        <v>100531.6</v>
      </c>
    </row>
    <row r="16" spans="1:28" outlineLevel="1" x14ac:dyDescent="0.2">
      <c r="B16" s="4" t="s">
        <v>0</v>
      </c>
      <c r="C16" s="5">
        <f t="shared" si="2"/>
        <v>0</v>
      </c>
      <c r="D16" s="5">
        <f t="shared" si="2"/>
        <v>0</v>
      </c>
      <c r="E16" s="5">
        <f t="shared" si="2"/>
        <v>0</v>
      </c>
      <c r="F16" s="5">
        <f t="shared" si="2"/>
        <v>0</v>
      </c>
      <c r="G16" s="5">
        <f t="shared" si="2"/>
        <v>0</v>
      </c>
      <c r="H16" s="5">
        <f t="shared" si="2"/>
        <v>0</v>
      </c>
      <c r="I16" s="5">
        <f t="shared" si="2"/>
        <v>0</v>
      </c>
      <c r="J16" s="5">
        <f t="shared" si="2"/>
        <v>0</v>
      </c>
      <c r="K16" s="5">
        <f t="shared" si="2"/>
        <v>0</v>
      </c>
      <c r="L16" s="5">
        <f t="shared" si="2"/>
        <v>0</v>
      </c>
      <c r="M16" s="5">
        <f t="shared" si="2"/>
        <v>0</v>
      </c>
      <c r="N16" s="5">
        <f t="shared" si="2"/>
        <v>3598.9459999999995</v>
      </c>
      <c r="O16" s="5">
        <f t="shared" si="2"/>
        <v>5297.3540000000003</v>
      </c>
      <c r="P16" s="5">
        <f t="shared" si="2"/>
        <v>4013.1199999999994</v>
      </c>
      <c r="Q16" s="5">
        <f t="shared" si="2"/>
        <v>4770.1259999999993</v>
      </c>
      <c r="R16" s="5">
        <f t="shared" si="2"/>
        <v>0</v>
      </c>
      <c r="S16" s="5">
        <f t="shared" si="2"/>
        <v>0</v>
      </c>
      <c r="T16" s="5">
        <f t="shared" si="2"/>
        <v>0</v>
      </c>
      <c r="U16" s="5">
        <f t="shared" si="2"/>
        <v>0</v>
      </c>
      <c r="V16" s="5">
        <f t="shared" si="2"/>
        <v>0</v>
      </c>
      <c r="W16" s="5">
        <f t="shared" si="2"/>
        <v>0</v>
      </c>
    </row>
    <row r="17" spans="2:23" outlineLevel="1" x14ac:dyDescent="0.2">
      <c r="B17" s="4" t="s">
        <v>22</v>
      </c>
      <c r="C17" s="5">
        <f t="shared" si="2"/>
        <v>257</v>
      </c>
      <c r="D17" s="5">
        <f t="shared" si="2"/>
        <v>259</v>
      </c>
      <c r="E17" s="5">
        <f t="shared" si="2"/>
        <v>404</v>
      </c>
      <c r="F17" s="5">
        <f t="shared" si="2"/>
        <v>432</v>
      </c>
      <c r="G17" s="5">
        <f t="shared" si="2"/>
        <v>523</v>
      </c>
      <c r="H17" s="5">
        <f t="shared" si="2"/>
        <v>542</v>
      </c>
      <c r="I17" s="5">
        <f t="shared" si="2"/>
        <v>364</v>
      </c>
      <c r="J17" s="5">
        <f t="shared" si="2"/>
        <v>441</v>
      </c>
      <c r="K17" s="5">
        <f t="shared" si="2"/>
        <v>320</v>
      </c>
      <c r="L17" s="5">
        <f t="shared" si="2"/>
        <v>346</v>
      </c>
      <c r="M17" s="5">
        <f t="shared" si="2"/>
        <v>392</v>
      </c>
      <c r="N17" s="5">
        <f t="shared" si="2"/>
        <v>509</v>
      </c>
      <c r="O17" s="5">
        <f t="shared" si="2"/>
        <v>376</v>
      </c>
      <c r="P17" s="5">
        <f t="shared" si="2"/>
        <v>383</v>
      </c>
      <c r="Q17" s="5">
        <f t="shared" si="2"/>
        <v>424</v>
      </c>
      <c r="R17" s="5">
        <f t="shared" si="2"/>
        <v>382</v>
      </c>
      <c r="S17" s="5">
        <f t="shared" si="2"/>
        <v>375</v>
      </c>
      <c r="T17" s="5">
        <f t="shared" si="2"/>
        <v>414</v>
      </c>
      <c r="U17" s="5">
        <f t="shared" si="2"/>
        <v>417</v>
      </c>
      <c r="V17" s="5">
        <f t="shared" si="2"/>
        <v>407</v>
      </c>
      <c r="W17" s="5">
        <f t="shared" si="2"/>
        <v>390</v>
      </c>
    </row>
    <row r="18" spans="2:23" outlineLevel="1" x14ac:dyDescent="0.2">
      <c r="B18" s="4" t="s">
        <v>23</v>
      </c>
      <c r="C18" s="5">
        <f t="shared" si="2"/>
        <v>104.211</v>
      </c>
      <c r="D18" s="5">
        <f t="shared" si="2"/>
        <v>89.036000000000001</v>
      </c>
      <c r="E18" s="5">
        <f t="shared" si="2"/>
        <v>91.823000000000008</v>
      </c>
      <c r="F18" s="5">
        <f t="shared" si="2"/>
        <v>88.864000000000004</v>
      </c>
      <c r="G18" s="5">
        <f t="shared" si="2"/>
        <v>88.448999999999998</v>
      </c>
      <c r="H18" s="5">
        <f t="shared" si="2"/>
        <v>88.020999999999987</v>
      </c>
      <c r="I18" s="5">
        <f t="shared" si="2"/>
        <v>87.579000000000008</v>
      </c>
      <c r="J18" s="5">
        <f t="shared" si="2"/>
        <v>88.031000000000006</v>
      </c>
      <c r="K18" s="5">
        <f t="shared" si="2"/>
        <v>87.700999999999993</v>
      </c>
      <c r="L18" s="5">
        <f t="shared" si="2"/>
        <v>88.016999999999996</v>
      </c>
      <c r="M18" s="5">
        <f t="shared" si="2"/>
        <v>87.056999999999988</v>
      </c>
      <c r="N18" s="5">
        <f t="shared" si="2"/>
        <v>292.33100000000002</v>
      </c>
      <c r="O18" s="5">
        <f t="shared" si="2"/>
        <v>313.71600000000001</v>
      </c>
      <c r="P18" s="5">
        <f t="shared" si="2"/>
        <v>288.66499999999996</v>
      </c>
      <c r="Q18" s="5">
        <f t="shared" si="2"/>
        <v>1100.9540000000002</v>
      </c>
      <c r="R18" s="5">
        <f t="shared" si="2"/>
        <v>968.78600000000006</v>
      </c>
      <c r="S18" s="5">
        <f t="shared" si="2"/>
        <v>1102.7830000000001</v>
      </c>
      <c r="T18" s="5">
        <f t="shared" si="2"/>
        <v>1417.5929999999998</v>
      </c>
      <c r="U18" s="5">
        <f t="shared" si="2"/>
        <v>1299.761</v>
      </c>
      <c r="V18" s="5">
        <f t="shared" si="2"/>
        <v>1251.7080000000001</v>
      </c>
      <c r="W18" s="5">
        <f t="shared" si="2"/>
        <v>1348.867</v>
      </c>
    </row>
    <row r="19" spans="2:23" outlineLevel="1" x14ac:dyDescent="0.2">
      <c r="B19" s="4" t="s">
        <v>17</v>
      </c>
      <c r="C19" s="5">
        <f t="shared" si="2"/>
        <v>0</v>
      </c>
      <c r="D19" s="5">
        <f t="shared" si="2"/>
        <v>0</v>
      </c>
      <c r="E19" s="5">
        <f t="shared" si="2"/>
        <v>0</v>
      </c>
      <c r="F19" s="5">
        <f t="shared" si="2"/>
        <v>0</v>
      </c>
      <c r="G19" s="5">
        <f t="shared" si="2"/>
        <v>0</v>
      </c>
      <c r="H19" s="5">
        <f t="shared" si="2"/>
        <v>0</v>
      </c>
      <c r="I19" s="5">
        <f t="shared" si="2"/>
        <v>0</v>
      </c>
      <c r="J19" s="5">
        <f t="shared" si="2"/>
        <v>0</v>
      </c>
      <c r="K19" s="5">
        <f t="shared" si="2"/>
        <v>0</v>
      </c>
      <c r="L19" s="5">
        <f t="shared" si="2"/>
        <v>0</v>
      </c>
      <c r="M19" s="5">
        <f t="shared" si="2"/>
        <v>0</v>
      </c>
      <c r="N19" s="5">
        <f t="shared" si="2"/>
        <v>0</v>
      </c>
      <c r="O19" s="5">
        <f t="shared" si="2"/>
        <v>0</v>
      </c>
      <c r="P19" s="5">
        <f t="shared" si="2"/>
        <v>0</v>
      </c>
      <c r="Q19" s="5">
        <f t="shared" si="2"/>
        <v>0</v>
      </c>
      <c r="R19" s="5">
        <f t="shared" si="2"/>
        <v>0</v>
      </c>
      <c r="S19" s="5">
        <f t="shared" si="2"/>
        <v>0</v>
      </c>
      <c r="T19" s="5">
        <f t="shared" si="2"/>
        <v>0</v>
      </c>
      <c r="U19" s="5">
        <f t="shared" si="2"/>
        <v>0</v>
      </c>
      <c r="V19" s="5">
        <f t="shared" si="2"/>
        <v>0</v>
      </c>
      <c r="W19" s="5">
        <f t="shared" si="2"/>
        <v>0</v>
      </c>
    </row>
    <row r="20" spans="2:23" outlineLevel="1" x14ac:dyDescent="0.2">
      <c r="B20" s="4" t="s">
        <v>1</v>
      </c>
      <c r="C20" s="5">
        <f t="shared" si="2"/>
        <v>1941.5120000000002</v>
      </c>
      <c r="D20" s="5">
        <f t="shared" si="2"/>
        <v>1795.9970000000001</v>
      </c>
      <c r="E20" s="5">
        <f t="shared" si="2"/>
        <v>1390.8139999999999</v>
      </c>
      <c r="F20" s="5">
        <f t="shared" si="2"/>
        <v>1232.1880000000001</v>
      </c>
      <c r="G20" s="5">
        <f t="shared" si="2"/>
        <v>1033.453</v>
      </c>
      <c r="H20" s="5">
        <f t="shared" si="2"/>
        <v>642.60500000000002</v>
      </c>
      <c r="I20" s="5">
        <f t="shared" si="2"/>
        <v>1042.9069999999999</v>
      </c>
      <c r="J20" s="5">
        <f t="shared" si="2"/>
        <v>1045.1479999999999</v>
      </c>
      <c r="K20" s="5">
        <f t="shared" si="2"/>
        <v>711.16700000000003</v>
      </c>
      <c r="L20" s="5">
        <f t="shared" si="2"/>
        <v>573.66700000000003</v>
      </c>
      <c r="M20" s="5">
        <f t="shared" si="2"/>
        <v>476.79999999999995</v>
      </c>
      <c r="N20" s="5">
        <f t="shared" si="2"/>
        <v>614.471</v>
      </c>
      <c r="O20" s="5">
        <f t="shared" si="2"/>
        <v>535.21100000000001</v>
      </c>
      <c r="P20" s="5">
        <f t="shared" si="2"/>
        <v>645.12300000000005</v>
      </c>
      <c r="Q20" s="5">
        <f t="shared" si="2"/>
        <v>506.62400000000002</v>
      </c>
      <c r="R20" s="5">
        <f t="shared" si="2"/>
        <v>592.29399999999998</v>
      </c>
      <c r="S20" s="5">
        <f t="shared" si="2"/>
        <v>539.15</v>
      </c>
      <c r="T20" s="5">
        <f t="shared" si="2"/>
        <v>454.71800000000002</v>
      </c>
      <c r="U20" s="5">
        <f t="shared" si="2"/>
        <v>439.04399999999998</v>
      </c>
      <c r="V20" s="5">
        <f t="shared" si="2"/>
        <v>439.75100000000003</v>
      </c>
      <c r="W20" s="5">
        <f t="shared" si="2"/>
        <v>416.43600000000004</v>
      </c>
    </row>
    <row r="21" spans="2:23" outlineLevel="1" x14ac:dyDescent="0.2">
      <c r="B21" s="15" t="s">
        <v>9</v>
      </c>
      <c r="C21" s="19">
        <f t="shared" ref="C21:W21" si="3">SUM(C11:C20)</f>
        <v>131416.80319999999</v>
      </c>
      <c r="D21" s="19">
        <f t="shared" si="3"/>
        <v>137862.16159999999</v>
      </c>
      <c r="E21" s="19">
        <f t="shared" si="3"/>
        <v>139622.01260000005</v>
      </c>
      <c r="F21" s="19">
        <f t="shared" si="3"/>
        <v>129714.25499999998</v>
      </c>
      <c r="G21" s="19">
        <f t="shared" si="3"/>
        <v>125379.9224</v>
      </c>
      <c r="H21" s="19">
        <f t="shared" si="3"/>
        <v>131404.63700000002</v>
      </c>
      <c r="I21" s="19">
        <f t="shared" si="3"/>
        <v>129309.63740000002</v>
      </c>
      <c r="J21" s="19">
        <f t="shared" si="3"/>
        <v>139471.39859999999</v>
      </c>
      <c r="K21" s="19">
        <f t="shared" si="3"/>
        <v>135805.04779999997</v>
      </c>
      <c r="L21" s="19">
        <f t="shared" si="3"/>
        <v>131798.78679999997</v>
      </c>
      <c r="M21" s="19">
        <f t="shared" si="3"/>
        <v>130471.83799999999</v>
      </c>
      <c r="N21" s="19">
        <f t="shared" si="3"/>
        <v>120782.61960000002</v>
      </c>
      <c r="O21" s="19">
        <f t="shared" si="3"/>
        <v>128163.952</v>
      </c>
      <c r="P21" s="19">
        <f t="shared" si="3"/>
        <v>136693.38200000001</v>
      </c>
      <c r="Q21" s="19">
        <f t="shared" si="3"/>
        <v>142270.00700000001</v>
      </c>
      <c r="R21" s="19">
        <f t="shared" si="3"/>
        <v>136199.80819999997</v>
      </c>
      <c r="S21" s="19">
        <f t="shared" si="3"/>
        <v>138749.86179999998</v>
      </c>
      <c r="T21" s="19">
        <f t="shared" si="3"/>
        <v>141345.255</v>
      </c>
      <c r="U21" s="19">
        <f t="shared" si="3"/>
        <v>144144.88999999998</v>
      </c>
      <c r="V21" s="19">
        <f t="shared" si="3"/>
        <v>149163.9142</v>
      </c>
      <c r="W21" s="19">
        <f t="shared" si="3"/>
        <v>118638.00700000001</v>
      </c>
    </row>
    <row r="22" spans="2:23" outlineLevel="1" x14ac:dyDescent="0.2">
      <c r="B22" s="26" t="s">
        <v>91</v>
      </c>
      <c r="C22" s="25">
        <f t="shared" ref="C22:W22" si="4">C21/C3/1000</f>
        <v>2.2551963394002801E-3</v>
      </c>
      <c r="D22" s="25">
        <f t="shared" si="4"/>
        <v>2.1892119769305121E-3</v>
      </c>
      <c r="E22" s="25">
        <f t="shared" si="4"/>
        <v>2.1393149774176358E-3</v>
      </c>
      <c r="F22" s="25">
        <f t="shared" si="4"/>
        <v>2.1431775550017052E-3</v>
      </c>
      <c r="G22" s="25">
        <f t="shared" si="4"/>
        <v>2.1727216909318563E-3</v>
      </c>
      <c r="H22" s="25">
        <f t="shared" si="4"/>
        <v>2.1258217563512915E-3</v>
      </c>
      <c r="I22" s="25">
        <f t="shared" si="4"/>
        <v>2.076992050418528E-3</v>
      </c>
      <c r="J22" s="25">
        <f t="shared" si="4"/>
        <v>2.1001652141832386E-3</v>
      </c>
      <c r="K22" s="25">
        <f t="shared" si="4"/>
        <v>2.0762790547003687E-3</v>
      </c>
      <c r="L22" s="25">
        <f t="shared" si="4"/>
        <v>2.0048753162649102E-3</v>
      </c>
      <c r="M22" s="25">
        <f t="shared" si="4"/>
        <v>1.9592433957126725E-3</v>
      </c>
      <c r="N22" s="25">
        <f t="shared" si="4"/>
        <v>1.9373274969509129E-3</v>
      </c>
      <c r="O22" s="25">
        <f t="shared" si="4"/>
        <v>1.9629850595964012E-3</v>
      </c>
      <c r="P22" s="25">
        <f t="shared" si="4"/>
        <v>1.9844858531496805E-3</v>
      </c>
      <c r="Q22" s="25">
        <f t="shared" si="4"/>
        <v>1.9789362664424876E-3</v>
      </c>
      <c r="R22" s="25">
        <f t="shared" si="4"/>
        <v>1.977667817411816E-3</v>
      </c>
      <c r="S22" s="25">
        <f t="shared" si="4"/>
        <v>1.9865951197585879E-3</v>
      </c>
      <c r="T22" s="25">
        <f t="shared" si="4"/>
        <v>1.920872980862476E-3</v>
      </c>
      <c r="U22" s="25">
        <f t="shared" si="4"/>
        <v>1.9597333055394392E-3</v>
      </c>
      <c r="V22" s="25">
        <f t="shared" si="4"/>
        <v>1.9637230988139727E-3</v>
      </c>
      <c r="W22" s="25">
        <f t="shared" si="4"/>
        <v>1.9357877201276932E-3</v>
      </c>
    </row>
    <row r="23" spans="2:23" outlineLevel="1" x14ac:dyDescent="0.2"/>
    <row r="24" spans="2:23" outlineLevel="1" x14ac:dyDescent="0.2">
      <c r="B24" s="4" t="s">
        <v>18</v>
      </c>
      <c r="C24" s="11">
        <f t="shared" ref="C24:W24" si="5">IFERROR(C11/C21,0)</f>
        <v>9.3455513305318344E-2</v>
      </c>
      <c r="D24" s="11">
        <f t="shared" si="5"/>
        <v>8.878712953533148E-2</v>
      </c>
      <c r="E24" s="11">
        <f t="shared" si="5"/>
        <v>7.5727147912491827E-2</v>
      </c>
      <c r="F24" s="11">
        <f t="shared" si="5"/>
        <v>8.2792319163379563E-2</v>
      </c>
      <c r="G24" s="11">
        <f t="shared" si="5"/>
        <v>9.251591624848543E-2</v>
      </c>
      <c r="H24" s="11">
        <f t="shared" si="5"/>
        <v>9.5578666679776297E-2</v>
      </c>
      <c r="I24" s="11">
        <f t="shared" si="5"/>
        <v>0.10180903654749557</v>
      </c>
      <c r="J24" s="11">
        <f t="shared" si="5"/>
        <v>0.10122274919239249</v>
      </c>
      <c r="K24" s="11">
        <f t="shared" si="5"/>
        <v>0.10278081578054571</v>
      </c>
      <c r="L24" s="11">
        <f t="shared" si="5"/>
        <v>9.7685524370851054E-2</v>
      </c>
      <c r="M24" s="11">
        <f t="shared" si="5"/>
        <v>0.10255270566511067</v>
      </c>
      <c r="N24" s="11">
        <f t="shared" si="5"/>
        <v>0.10376838026453931</v>
      </c>
      <c r="O24" s="11">
        <f t="shared" si="5"/>
        <v>0.10485436653826032</v>
      </c>
      <c r="P24" s="11">
        <f t="shared" si="5"/>
        <v>0.10814883488653459</v>
      </c>
      <c r="Q24" s="11">
        <f t="shared" si="5"/>
        <v>0.11094720758676846</v>
      </c>
      <c r="R24" s="11">
        <f t="shared" si="5"/>
        <v>0.11933089932207411</v>
      </c>
      <c r="S24" s="11">
        <f t="shared" si="5"/>
        <v>0.1107942782830217</v>
      </c>
      <c r="T24" s="11">
        <f t="shared" si="5"/>
        <v>0.11322629825811982</v>
      </c>
      <c r="U24" s="11">
        <f t="shared" si="5"/>
        <v>0.11123405068330902</v>
      </c>
      <c r="V24" s="11">
        <f t="shared" si="5"/>
        <v>0.10620694210771789</v>
      </c>
      <c r="W24" s="11">
        <f t="shared" si="5"/>
        <v>6.4427778190845705E-2</v>
      </c>
    </row>
    <row r="25" spans="2:23" outlineLevel="1" x14ac:dyDescent="0.2">
      <c r="B25" s="4" t="s">
        <v>19</v>
      </c>
      <c r="C25" s="11">
        <f t="shared" ref="C25:W25" si="6">IFERROR(C12/C21,0)</f>
        <v>2.3956936429267825E-3</v>
      </c>
      <c r="D25" s="11">
        <f t="shared" si="6"/>
        <v>2.1791621175334891E-3</v>
      </c>
      <c r="E25" s="11">
        <f t="shared" si="6"/>
        <v>2.2686451376937099E-3</v>
      </c>
      <c r="F25" s="11">
        <f t="shared" si="6"/>
        <v>2.2609542798515095E-3</v>
      </c>
      <c r="G25" s="11">
        <f t="shared" si="6"/>
        <v>1.9159686447532847E-3</v>
      </c>
      <c r="H25" s="11">
        <f t="shared" si="6"/>
        <v>2.2482463841820132E-3</v>
      </c>
      <c r="I25" s="11">
        <f t="shared" si="6"/>
        <v>1.8890223877466379E-3</v>
      </c>
      <c r="J25" s="11">
        <f t="shared" si="6"/>
        <v>1.7755984559260027E-3</v>
      </c>
      <c r="K25" s="11">
        <f t="shared" si="6"/>
        <v>1.8835470709211743E-3</v>
      </c>
      <c r="L25" s="11">
        <f t="shared" si="6"/>
        <v>1.6234383122561494E-3</v>
      </c>
      <c r="M25" s="11">
        <f t="shared" si="6"/>
        <v>1.4964148815010947E-3</v>
      </c>
      <c r="N25" s="11">
        <f t="shared" si="6"/>
        <v>1.5176090782518512E-3</v>
      </c>
      <c r="O25" s="11">
        <f t="shared" si="6"/>
        <v>2.4386732394144654E-3</v>
      </c>
      <c r="P25" s="11">
        <f t="shared" si="6"/>
        <v>1.8074759464214588E-3</v>
      </c>
      <c r="Q25" s="11">
        <f t="shared" si="6"/>
        <v>1.2343430896155083E-3</v>
      </c>
      <c r="R25" s="11">
        <f t="shared" si="6"/>
        <v>1.6133767213337387E-3</v>
      </c>
      <c r="S25" s="11">
        <f t="shared" si="6"/>
        <v>1.5827907657058296E-3</v>
      </c>
      <c r="T25" s="11">
        <f t="shared" si="6"/>
        <v>1.6242497846850254E-3</v>
      </c>
      <c r="U25" s="11">
        <f t="shared" si="6"/>
        <v>1.4341125793637226E-3</v>
      </c>
      <c r="V25" s="11">
        <f t="shared" si="6"/>
        <v>1.2621819493658741E-3</v>
      </c>
      <c r="W25" s="11">
        <f t="shared" si="6"/>
        <v>1.3046813910149381E-3</v>
      </c>
    </row>
    <row r="26" spans="2:23" outlineLevel="1" x14ac:dyDescent="0.2">
      <c r="B26" s="4" t="s">
        <v>16</v>
      </c>
      <c r="C26" s="11">
        <f t="shared" ref="C26:W26" si="7">IFERROR(C13/C21,0)</f>
        <v>8.1816432436244174E-2</v>
      </c>
      <c r="D26" s="11">
        <f t="shared" si="7"/>
        <v>9.8012644246831537E-2</v>
      </c>
      <c r="E26" s="11">
        <f t="shared" si="7"/>
        <v>0.11349923772693128</v>
      </c>
      <c r="F26" s="11">
        <f t="shared" si="7"/>
        <v>0.1005640590542651</v>
      </c>
      <c r="G26" s="11">
        <f t="shared" si="7"/>
        <v>8.5393177751719521E-2</v>
      </c>
      <c r="H26" s="11">
        <f t="shared" si="7"/>
        <v>9.2474993861898475E-2</v>
      </c>
      <c r="I26" s="11">
        <f t="shared" si="7"/>
        <v>7.6239653889865422E-2</v>
      </c>
      <c r="J26" s="11">
        <f t="shared" si="7"/>
        <v>8.2445570313510866E-2</v>
      </c>
      <c r="K26" s="11">
        <f t="shared" si="7"/>
        <v>8.8303831074532449E-2</v>
      </c>
      <c r="L26" s="11">
        <f t="shared" si="7"/>
        <v>9.6851103943545569E-2</v>
      </c>
      <c r="M26" s="11">
        <f t="shared" si="7"/>
        <v>0.10349589004793509</v>
      </c>
      <c r="N26" s="11">
        <f t="shared" si="7"/>
        <v>0.10897578677785193</v>
      </c>
      <c r="O26" s="11">
        <f t="shared" si="7"/>
        <v>9.4461553432746814E-2</v>
      </c>
      <c r="P26" s="11">
        <f t="shared" si="7"/>
        <v>9.463095294547616E-2</v>
      </c>
      <c r="Q26" s="11">
        <f t="shared" si="7"/>
        <v>9.2030978813405107E-2</v>
      </c>
      <c r="R26" s="11">
        <f t="shared" si="7"/>
        <v>8.7220174220480298E-2</v>
      </c>
      <c r="S26" s="11">
        <f t="shared" si="7"/>
        <v>7.1823033700491964E-2</v>
      </c>
      <c r="T26" s="11">
        <f t="shared" si="7"/>
        <v>6.4056009520800677E-2</v>
      </c>
      <c r="U26" s="11">
        <f t="shared" si="7"/>
        <v>6.8929082397579278E-2</v>
      </c>
      <c r="V26" s="11">
        <f t="shared" si="7"/>
        <v>6.9182121261336535E-2</v>
      </c>
      <c r="W26" s="11">
        <f t="shared" si="7"/>
        <v>6.871942816773717E-2</v>
      </c>
    </row>
    <row r="27" spans="2:23" outlineLevel="1" x14ac:dyDescent="0.2">
      <c r="B27" s="4" t="s">
        <v>21</v>
      </c>
      <c r="C27" s="11">
        <f t="shared" ref="C27:W27" si="8">IFERROR(C14/C21,0)</f>
        <v>0</v>
      </c>
      <c r="D27" s="11">
        <f t="shared" si="8"/>
        <v>0</v>
      </c>
      <c r="E27" s="11">
        <f t="shared" si="8"/>
        <v>0</v>
      </c>
      <c r="F27" s="11">
        <f t="shared" si="8"/>
        <v>0</v>
      </c>
      <c r="G27" s="11">
        <f t="shared" si="8"/>
        <v>0</v>
      </c>
      <c r="H27" s="11">
        <f t="shared" si="8"/>
        <v>0</v>
      </c>
      <c r="I27" s="11">
        <f t="shared" si="8"/>
        <v>0</v>
      </c>
      <c r="J27" s="11">
        <f t="shared" si="8"/>
        <v>0</v>
      </c>
      <c r="K27" s="11">
        <f t="shared" si="8"/>
        <v>0</v>
      </c>
      <c r="L27" s="11">
        <f t="shared" si="8"/>
        <v>0</v>
      </c>
      <c r="M27" s="11">
        <f t="shared" si="8"/>
        <v>0</v>
      </c>
      <c r="N27" s="11">
        <f t="shared" si="8"/>
        <v>0</v>
      </c>
      <c r="O27" s="11">
        <f t="shared" si="8"/>
        <v>0</v>
      </c>
      <c r="P27" s="11">
        <f t="shared" si="8"/>
        <v>0</v>
      </c>
      <c r="Q27" s="11">
        <f t="shared" si="8"/>
        <v>0</v>
      </c>
      <c r="R27" s="11">
        <f t="shared" si="8"/>
        <v>0</v>
      </c>
      <c r="S27" s="11">
        <f t="shared" si="8"/>
        <v>0</v>
      </c>
      <c r="T27" s="11">
        <f t="shared" si="8"/>
        <v>0</v>
      </c>
      <c r="U27" s="11">
        <f t="shared" si="8"/>
        <v>0</v>
      </c>
      <c r="V27" s="11">
        <f t="shared" si="8"/>
        <v>0</v>
      </c>
      <c r="W27" s="11">
        <f t="shared" si="8"/>
        <v>0</v>
      </c>
    </row>
    <row r="28" spans="2:23" outlineLevel="1" x14ac:dyDescent="0.2">
      <c r="B28" s="4" t="s">
        <v>20</v>
      </c>
      <c r="C28" s="11">
        <f t="shared" ref="C28:W28" si="9">IFERROR(C15/C21,0)</f>
        <v>0.80481007317639575</v>
      </c>
      <c r="D28" s="11">
        <f t="shared" si="9"/>
        <v>0.79546905929262601</v>
      </c>
      <c r="E28" s="11">
        <f t="shared" si="9"/>
        <v>0.79499250822287582</v>
      </c>
      <c r="F28" s="11">
        <f t="shared" si="9"/>
        <v>0.80086794624075819</v>
      </c>
      <c r="G28" s="11">
        <f t="shared" si="9"/>
        <v>0.80705559600824894</v>
      </c>
      <c r="H28" s="11">
        <f t="shared" si="9"/>
        <v>0.80001330546653393</v>
      </c>
      <c r="I28" s="11">
        <f t="shared" si="9"/>
        <v>0.8085048655468583</v>
      </c>
      <c r="J28" s="11">
        <f t="shared" si="9"/>
        <v>0.80326933066260942</v>
      </c>
      <c r="K28" s="11">
        <f t="shared" si="9"/>
        <v>0.79879302542390485</v>
      </c>
      <c r="L28" s="11">
        <f t="shared" si="9"/>
        <v>0.79619430912697908</v>
      </c>
      <c r="M28" s="11">
        <f t="shared" si="9"/>
        <v>0.78512883370279496</v>
      </c>
      <c r="N28" s="11">
        <f t="shared" si="9"/>
        <v>0.7442194356910603</v>
      </c>
      <c r="O28" s="11">
        <f t="shared" si="9"/>
        <v>0.74735527038055127</v>
      </c>
      <c r="P28" s="11">
        <f t="shared" si="9"/>
        <v>0.75642103141467387</v>
      </c>
      <c r="Q28" s="11">
        <f t="shared" si="9"/>
        <v>0.74797905225378947</v>
      </c>
      <c r="R28" s="11">
        <f t="shared" si="9"/>
        <v>0.77756915666493587</v>
      </c>
      <c r="S28" s="11">
        <f t="shared" si="9"/>
        <v>0.80126342871788014</v>
      </c>
      <c r="T28" s="11">
        <f t="shared" si="9"/>
        <v>0.80491807807768301</v>
      </c>
      <c r="U28" s="11">
        <f t="shared" si="9"/>
        <v>0.80344693453926808</v>
      </c>
      <c r="V28" s="11">
        <f t="shared" si="9"/>
        <v>0.80928061352790648</v>
      </c>
      <c r="W28" s="11">
        <f t="shared" si="9"/>
        <v>0.84738105892153093</v>
      </c>
    </row>
    <row r="29" spans="2:23" outlineLevel="1" x14ac:dyDescent="0.2">
      <c r="B29" s="4" t="s">
        <v>0</v>
      </c>
      <c r="C29" s="11">
        <f t="shared" ref="C29:W29" si="10">IFERROR(C16/C21,0)</f>
        <v>0</v>
      </c>
      <c r="D29" s="11">
        <f t="shared" si="10"/>
        <v>0</v>
      </c>
      <c r="E29" s="11">
        <f t="shared" si="10"/>
        <v>0</v>
      </c>
      <c r="F29" s="11">
        <f t="shared" si="10"/>
        <v>0</v>
      </c>
      <c r="G29" s="11">
        <f t="shared" si="10"/>
        <v>0</v>
      </c>
      <c r="H29" s="11">
        <f t="shared" si="10"/>
        <v>0</v>
      </c>
      <c r="I29" s="11">
        <f t="shared" si="10"/>
        <v>0</v>
      </c>
      <c r="J29" s="11">
        <f t="shared" si="10"/>
        <v>0</v>
      </c>
      <c r="K29" s="11">
        <f t="shared" si="10"/>
        <v>0</v>
      </c>
      <c r="L29" s="11">
        <f t="shared" si="10"/>
        <v>0</v>
      </c>
      <c r="M29" s="11">
        <f t="shared" si="10"/>
        <v>0</v>
      </c>
      <c r="N29" s="11">
        <f t="shared" si="10"/>
        <v>2.9796886438783605E-2</v>
      </c>
      <c r="O29" s="11">
        <f t="shared" si="10"/>
        <v>4.1332636184627014E-2</v>
      </c>
      <c r="P29" s="11">
        <f t="shared" si="10"/>
        <v>2.9358553730128641E-2</v>
      </c>
      <c r="Q29" s="11">
        <f t="shared" si="10"/>
        <v>3.3528683245232421E-2</v>
      </c>
      <c r="R29" s="11">
        <f t="shared" si="10"/>
        <v>0</v>
      </c>
      <c r="S29" s="11">
        <f t="shared" si="10"/>
        <v>0</v>
      </c>
      <c r="T29" s="11">
        <f t="shared" si="10"/>
        <v>0</v>
      </c>
      <c r="U29" s="11">
        <f t="shared" si="10"/>
        <v>0</v>
      </c>
      <c r="V29" s="11">
        <f t="shared" si="10"/>
        <v>0</v>
      </c>
      <c r="W29" s="11">
        <f t="shared" si="10"/>
        <v>0</v>
      </c>
    </row>
    <row r="30" spans="2:23" outlineLevel="1" x14ac:dyDescent="0.2">
      <c r="B30" s="4" t="s">
        <v>22</v>
      </c>
      <c r="C30" s="11">
        <f t="shared" ref="C30:W30" si="11">IFERROR(C17/C21,0)</f>
        <v>1.9556098896187425E-3</v>
      </c>
      <c r="D30" s="11">
        <f t="shared" si="11"/>
        <v>1.8786880823142412E-3</v>
      </c>
      <c r="E30" s="11">
        <f t="shared" si="11"/>
        <v>2.8935265469737246E-3</v>
      </c>
      <c r="F30" s="11">
        <f t="shared" si="11"/>
        <v>3.3303972643561812E-3</v>
      </c>
      <c r="G30" s="11">
        <f t="shared" si="11"/>
        <v>4.1713217713715859E-3</v>
      </c>
      <c r="H30" s="11">
        <f t="shared" si="11"/>
        <v>4.124664185176357E-3</v>
      </c>
      <c r="I30" s="11">
        <f t="shared" si="11"/>
        <v>2.8149487332797974E-3</v>
      </c>
      <c r="J30" s="11">
        <f t="shared" si="11"/>
        <v>3.1619386083936497E-3</v>
      </c>
      <c r="K30" s="11">
        <f t="shared" si="11"/>
        <v>2.356318893766481E-3</v>
      </c>
      <c r="L30" s="11">
        <f t="shared" si="11"/>
        <v>2.6252138460503651E-3</v>
      </c>
      <c r="M30" s="11">
        <f t="shared" si="11"/>
        <v>3.0044797866647668E-3</v>
      </c>
      <c r="N30" s="11">
        <f t="shared" si="11"/>
        <v>4.2141824849110986E-3</v>
      </c>
      <c r="O30" s="11">
        <f t="shared" si="11"/>
        <v>2.9337422429046196E-3</v>
      </c>
      <c r="P30" s="11">
        <f t="shared" si="11"/>
        <v>2.8018913161428692E-3</v>
      </c>
      <c r="Q30" s="11">
        <f t="shared" si="11"/>
        <v>2.9802486760262827E-3</v>
      </c>
      <c r="R30" s="11">
        <f t="shared" si="11"/>
        <v>2.8047029217475807E-3</v>
      </c>
      <c r="S30" s="11">
        <f t="shared" si="11"/>
        <v>2.7027053946946707E-3</v>
      </c>
      <c r="T30" s="11">
        <f t="shared" si="11"/>
        <v>2.9289982178743812E-3</v>
      </c>
      <c r="U30" s="11">
        <f t="shared" si="11"/>
        <v>2.8929225309339791E-3</v>
      </c>
      <c r="V30" s="11">
        <f t="shared" si="11"/>
        <v>2.7285419679607737E-3</v>
      </c>
      <c r="W30" s="11">
        <f t="shared" si="11"/>
        <v>3.2873107856574153E-3</v>
      </c>
    </row>
    <row r="31" spans="2:23" outlineLevel="1" x14ac:dyDescent="0.2">
      <c r="B31" s="4" t="s">
        <v>23</v>
      </c>
      <c r="C31" s="11">
        <f t="shared" ref="C31:W31" si="12">IFERROR(C18/C21,0)</f>
        <v>7.9298078679789408E-4</v>
      </c>
      <c r="D31" s="11">
        <f t="shared" si="12"/>
        <v>6.4583348299973272E-4</v>
      </c>
      <c r="E31" s="11">
        <f t="shared" si="12"/>
        <v>6.5765417852170385E-4</v>
      </c>
      <c r="F31" s="11">
        <f t="shared" si="12"/>
        <v>6.850750520827493E-4</v>
      </c>
      <c r="G31" s="11">
        <f t="shared" si="12"/>
        <v>7.0544787639779233E-4</v>
      </c>
      <c r="H31" s="11">
        <f t="shared" si="12"/>
        <v>6.6984698568894473E-4</v>
      </c>
      <c r="I31" s="11">
        <f t="shared" si="12"/>
        <v>6.7728130525250389E-4</v>
      </c>
      <c r="J31" s="11">
        <f t="shared" si="12"/>
        <v>6.3117600370862E-4</v>
      </c>
      <c r="K31" s="11">
        <f t="shared" si="12"/>
        <v>6.4578601031941912E-4</v>
      </c>
      <c r="L31" s="11">
        <f t="shared" si="12"/>
        <v>6.678134308896386E-4</v>
      </c>
      <c r="M31" s="11">
        <f t="shared" si="12"/>
        <v>6.6724744078488411E-4</v>
      </c>
      <c r="N31" s="11">
        <f t="shared" si="12"/>
        <v>2.4203068369283817E-3</v>
      </c>
      <c r="O31" s="11">
        <f t="shared" si="12"/>
        <v>2.4477709613698554E-3</v>
      </c>
      <c r="P31" s="11">
        <f t="shared" si="12"/>
        <v>2.1117701221263214E-3</v>
      </c>
      <c r="Q31" s="11">
        <f t="shared" si="12"/>
        <v>7.7384827850609447E-3</v>
      </c>
      <c r="R31" s="11">
        <f t="shared" si="12"/>
        <v>7.1129762427962085E-3</v>
      </c>
      <c r="S31" s="11">
        <f t="shared" si="12"/>
        <v>7.947993502073529E-3</v>
      </c>
      <c r="T31" s="11">
        <f t="shared" si="12"/>
        <v>1.0029293165872458E-2</v>
      </c>
      <c r="U31" s="11">
        <f t="shared" si="12"/>
        <v>9.01704527992633E-3</v>
      </c>
      <c r="V31" s="11">
        <f t="shared" si="12"/>
        <v>8.3914933897598146E-3</v>
      </c>
      <c r="W31" s="11">
        <f t="shared" si="12"/>
        <v>1.1369602660300926E-2</v>
      </c>
    </row>
    <row r="32" spans="2:23" outlineLevel="1" x14ac:dyDescent="0.2">
      <c r="B32" s="4" t="s">
        <v>17</v>
      </c>
      <c r="C32" s="11">
        <f t="shared" ref="C32:W32" si="13">IFERROR(C19/C21,0)</f>
        <v>0</v>
      </c>
      <c r="D32" s="11">
        <f t="shared" si="13"/>
        <v>0</v>
      </c>
      <c r="E32" s="11">
        <f t="shared" si="13"/>
        <v>0</v>
      </c>
      <c r="F32" s="11">
        <f t="shared" si="13"/>
        <v>0</v>
      </c>
      <c r="G32" s="11">
        <f t="shared" si="13"/>
        <v>0</v>
      </c>
      <c r="H32" s="11">
        <f t="shared" si="13"/>
        <v>0</v>
      </c>
      <c r="I32" s="11">
        <f t="shared" si="13"/>
        <v>0</v>
      </c>
      <c r="J32" s="11">
        <f t="shared" si="13"/>
        <v>0</v>
      </c>
      <c r="K32" s="11">
        <f t="shared" si="13"/>
        <v>0</v>
      </c>
      <c r="L32" s="11">
        <f t="shared" si="13"/>
        <v>0</v>
      </c>
      <c r="M32" s="11">
        <f t="shared" si="13"/>
        <v>0</v>
      </c>
      <c r="N32" s="11">
        <f t="shared" si="13"/>
        <v>0</v>
      </c>
      <c r="O32" s="11">
        <f t="shared" si="13"/>
        <v>0</v>
      </c>
      <c r="P32" s="11">
        <f t="shared" si="13"/>
        <v>0</v>
      </c>
      <c r="Q32" s="11">
        <f t="shared" si="13"/>
        <v>0</v>
      </c>
      <c r="R32" s="11">
        <f t="shared" si="13"/>
        <v>0</v>
      </c>
      <c r="S32" s="11">
        <f t="shared" si="13"/>
        <v>0</v>
      </c>
      <c r="T32" s="11">
        <f t="shared" si="13"/>
        <v>0</v>
      </c>
      <c r="U32" s="11">
        <f t="shared" si="13"/>
        <v>0</v>
      </c>
      <c r="V32" s="11">
        <f t="shared" si="13"/>
        <v>0</v>
      </c>
      <c r="W32" s="11">
        <f t="shared" si="13"/>
        <v>0</v>
      </c>
    </row>
    <row r="33" spans="1:28" outlineLevel="1" x14ac:dyDescent="0.2">
      <c r="B33" s="4" t="s">
        <v>1</v>
      </c>
      <c r="C33" s="11">
        <f t="shared" ref="C33:W33" si="14">IFERROR(C20/C21,0)</f>
        <v>1.4773696762698305E-2</v>
      </c>
      <c r="D33" s="11">
        <f t="shared" si="14"/>
        <v>1.3027483242363438E-2</v>
      </c>
      <c r="E33" s="11">
        <f t="shared" si="14"/>
        <v>9.9612802745116663E-3</v>
      </c>
      <c r="F33" s="11">
        <f t="shared" si="14"/>
        <v>9.4992489453067461E-3</v>
      </c>
      <c r="G33" s="11">
        <f t="shared" si="14"/>
        <v>8.2425716990234786E-3</v>
      </c>
      <c r="H33" s="11">
        <f t="shared" si="14"/>
        <v>4.8902764367440088E-3</v>
      </c>
      <c r="I33" s="11">
        <f t="shared" si="14"/>
        <v>8.0651915895017402E-3</v>
      </c>
      <c r="J33" s="11">
        <f t="shared" si="14"/>
        <v>7.4936367634589711E-3</v>
      </c>
      <c r="K33" s="11">
        <f t="shared" si="14"/>
        <v>5.2366757460100841E-3</v>
      </c>
      <c r="L33" s="11">
        <f t="shared" si="14"/>
        <v>4.3525969694282506E-3</v>
      </c>
      <c r="M33" s="11">
        <f t="shared" si="14"/>
        <v>3.6544284752085734E-3</v>
      </c>
      <c r="N33" s="11">
        <f t="shared" si="14"/>
        <v>5.0874124276734925E-3</v>
      </c>
      <c r="O33" s="11">
        <f t="shared" si="14"/>
        <v>4.1759870201255964E-3</v>
      </c>
      <c r="P33" s="11">
        <f t="shared" si="14"/>
        <v>4.7194896384961781E-3</v>
      </c>
      <c r="Q33" s="11">
        <f t="shared" si="14"/>
        <v>3.5610035501017442E-3</v>
      </c>
      <c r="R33" s="11">
        <f t="shared" si="14"/>
        <v>4.34871390663236E-3</v>
      </c>
      <c r="S33" s="11">
        <f t="shared" si="14"/>
        <v>3.8857696361323515E-3</v>
      </c>
      <c r="T33" s="11">
        <f t="shared" si="14"/>
        <v>3.2170729749647414E-3</v>
      </c>
      <c r="U33" s="11">
        <f t="shared" si="14"/>
        <v>3.0458519896196115E-3</v>
      </c>
      <c r="V33" s="11">
        <f t="shared" si="14"/>
        <v>2.9481057959526249E-3</v>
      </c>
      <c r="W33" s="11">
        <f t="shared" si="14"/>
        <v>3.5101398829129014E-3</v>
      </c>
    </row>
    <row r="34" spans="1:28" x14ac:dyDescent="0.2">
      <c r="B34" s="15"/>
      <c r="C34" s="10"/>
      <c r="D34" s="10"/>
      <c r="E34" s="10"/>
      <c r="F34" s="10"/>
      <c r="G34" s="10"/>
      <c r="H34" s="10"/>
      <c r="I34" s="10"/>
      <c r="J34" s="10"/>
      <c r="K34" s="10"/>
      <c r="L34" s="10"/>
      <c r="M34" s="10"/>
      <c r="N34" s="10"/>
      <c r="O34" s="10"/>
      <c r="P34" s="10"/>
      <c r="Q34" s="10"/>
      <c r="R34" s="10"/>
      <c r="S34" s="10"/>
      <c r="T34" s="10"/>
      <c r="U34" s="10"/>
      <c r="V34" s="10"/>
      <c r="W34" s="10"/>
    </row>
    <row r="36" spans="1:28" s="29" customFormat="1" x14ac:dyDescent="0.2">
      <c r="A36" s="28" t="s">
        <v>165</v>
      </c>
      <c r="C36" s="28"/>
      <c r="D36" s="28"/>
      <c r="E36" s="28"/>
      <c r="F36" s="28"/>
      <c r="G36" s="28"/>
      <c r="H36" s="28"/>
      <c r="I36" s="28"/>
      <c r="J36" s="28"/>
      <c r="K36" s="28"/>
      <c r="L36" s="28"/>
      <c r="M36" s="28"/>
      <c r="N36" s="28"/>
      <c r="O36" s="28"/>
      <c r="P36" s="28"/>
      <c r="Q36" s="28"/>
      <c r="R36" s="28"/>
      <c r="S36" s="28"/>
      <c r="T36" s="28"/>
      <c r="U36" s="28"/>
      <c r="V36" s="28"/>
      <c r="W36" s="28"/>
      <c r="X36" s="28"/>
      <c r="Y36" s="28"/>
      <c r="AA36" s="28"/>
      <c r="AB36" s="28"/>
    </row>
    <row r="37" spans="1:28" outlineLevel="1" x14ac:dyDescent="0.2">
      <c r="A37" s="6"/>
      <c r="B37" s="20" t="s">
        <v>88</v>
      </c>
      <c r="C37" s="5">
        <f>C72+C107+C142</f>
        <v>45944.282524321679</v>
      </c>
      <c r="D37" s="5">
        <f t="shared" ref="D37:W37" si="15">D72+D107+D142</f>
        <v>48502.447517601002</v>
      </c>
      <c r="E37" s="5">
        <f t="shared" si="15"/>
        <v>49572.608967113658</v>
      </c>
      <c r="F37" s="5">
        <f t="shared" si="15"/>
        <v>46681.992209222306</v>
      </c>
      <c r="G37" s="5">
        <f t="shared" si="15"/>
        <v>45351.028848542264</v>
      </c>
      <c r="H37" s="5">
        <f t="shared" si="15"/>
        <v>47501.975158658948</v>
      </c>
      <c r="I37" s="5">
        <f t="shared" si="15"/>
        <v>47279.042714654126</v>
      </c>
      <c r="J37" s="5">
        <f t="shared" si="15"/>
        <v>51135.620732185213</v>
      </c>
      <c r="K37" s="5">
        <f t="shared" si="15"/>
        <v>49555.131045336595</v>
      </c>
      <c r="L37" s="5">
        <f t="shared" si="15"/>
        <v>48210.868058915461</v>
      </c>
      <c r="M37" s="5">
        <f t="shared" si="15"/>
        <v>47266.12782045739</v>
      </c>
      <c r="N37" s="5">
        <f t="shared" si="15"/>
        <v>43203.827169296914</v>
      </c>
      <c r="O37" s="5">
        <f t="shared" si="15"/>
        <v>46826.125402721322</v>
      </c>
      <c r="P37" s="5">
        <f t="shared" si="15"/>
        <v>49959.497294613138</v>
      </c>
      <c r="Q37" s="5">
        <f t="shared" si="15"/>
        <v>51806.230177241894</v>
      </c>
      <c r="R37" s="5">
        <f t="shared" si="15"/>
        <v>49484.052871273569</v>
      </c>
      <c r="S37" s="5">
        <f t="shared" si="15"/>
        <v>51727.648550264224</v>
      </c>
      <c r="T37" s="5">
        <f t="shared" si="15"/>
        <v>52904.125582405177</v>
      </c>
      <c r="U37" s="5">
        <f t="shared" si="15"/>
        <v>54009.344081938711</v>
      </c>
      <c r="V37" s="5">
        <f t="shared" si="15"/>
        <v>56458.956261746571</v>
      </c>
      <c r="W37" s="5">
        <f t="shared" si="15"/>
        <v>47182.906034194515</v>
      </c>
      <c r="Z37" s="21"/>
    </row>
    <row r="38" spans="1:28" outlineLevel="1" x14ac:dyDescent="0.2">
      <c r="A38" s="6"/>
      <c r="B38" s="7" t="s">
        <v>89</v>
      </c>
      <c r="C38" s="5">
        <f>C73+C108</f>
        <v>125.88800000000001</v>
      </c>
      <c r="D38" s="5">
        <f t="shared" ref="D38:W41" si="16">D73+D108</f>
        <v>136.636</v>
      </c>
      <c r="E38" s="5">
        <f t="shared" si="16"/>
        <v>148.27800000000002</v>
      </c>
      <c r="F38" s="5">
        <f t="shared" si="16"/>
        <v>139.834</v>
      </c>
      <c r="G38" s="5">
        <f t="shared" si="16"/>
        <v>140.23399999999998</v>
      </c>
      <c r="H38" s="5">
        <f t="shared" si="16"/>
        <v>152.834</v>
      </c>
      <c r="I38" s="5">
        <f t="shared" si="16"/>
        <v>164.703</v>
      </c>
      <c r="J38" s="5">
        <f t="shared" si="16"/>
        <v>177.88499999999999</v>
      </c>
      <c r="K38" s="5">
        <f t="shared" si="16"/>
        <v>170.98899999999998</v>
      </c>
      <c r="L38" s="5">
        <f t="shared" si="16"/>
        <v>129.70499999999998</v>
      </c>
      <c r="M38" s="5">
        <f t="shared" si="16"/>
        <v>137.501</v>
      </c>
      <c r="N38" s="5">
        <f t="shared" si="16"/>
        <v>144.36200000000002</v>
      </c>
      <c r="O38" s="5">
        <f t="shared" si="16"/>
        <v>160.25299999999999</v>
      </c>
      <c r="P38" s="5">
        <f t="shared" si="16"/>
        <v>172.55200000000002</v>
      </c>
      <c r="Q38" s="5">
        <f t="shared" si="16"/>
        <v>181.38</v>
      </c>
      <c r="R38" s="5">
        <f t="shared" si="16"/>
        <v>161.91399999999999</v>
      </c>
      <c r="S38" s="5">
        <f t="shared" si="16"/>
        <v>149.411</v>
      </c>
      <c r="T38" s="5">
        <f t="shared" si="16"/>
        <v>161.80000000000001</v>
      </c>
      <c r="U38" s="5">
        <f t="shared" si="16"/>
        <v>155.69499999999999</v>
      </c>
      <c r="V38" s="5">
        <f t="shared" si="16"/>
        <v>145.27600000000001</v>
      </c>
      <c r="W38" s="5">
        <f t="shared" si="16"/>
        <v>113.31299999999999</v>
      </c>
      <c r="Z38" s="21"/>
    </row>
    <row r="39" spans="1:28" outlineLevel="1" x14ac:dyDescent="0.2">
      <c r="A39" s="6"/>
      <c r="B39" s="7" t="s">
        <v>25</v>
      </c>
      <c r="C39" s="5">
        <f>C74+C109</f>
        <v>1574.02</v>
      </c>
      <c r="D39" s="5">
        <f t="shared" si="16"/>
        <v>1643.818</v>
      </c>
      <c r="E39" s="5">
        <f t="shared" si="16"/>
        <v>1676.3779999999999</v>
      </c>
      <c r="F39" s="5">
        <f t="shared" si="16"/>
        <v>1629.184</v>
      </c>
      <c r="G39" s="5">
        <f t="shared" si="16"/>
        <v>1692.1089999999999</v>
      </c>
      <c r="H39" s="5">
        <f t="shared" si="16"/>
        <v>1747.5700000000002</v>
      </c>
      <c r="I39" s="5">
        <f t="shared" si="16"/>
        <v>1782.0610000000001</v>
      </c>
      <c r="J39" s="5">
        <f t="shared" si="16"/>
        <v>1950.1889999999999</v>
      </c>
      <c r="K39" s="5">
        <f t="shared" si="16"/>
        <v>2206.0940000000001</v>
      </c>
      <c r="L39" s="5">
        <f t="shared" si="16"/>
        <v>2294.7159999999999</v>
      </c>
      <c r="M39" s="5">
        <f t="shared" si="16"/>
        <v>2298.5419999999999</v>
      </c>
      <c r="N39" s="5">
        <f t="shared" si="16"/>
        <v>2324.404</v>
      </c>
      <c r="O39" s="5">
        <f t="shared" si="16"/>
        <v>2344.7619999999997</v>
      </c>
      <c r="P39" s="5">
        <f t="shared" si="16"/>
        <v>2413.7259999999997</v>
      </c>
      <c r="Q39" s="5">
        <f t="shared" si="16"/>
        <v>2509.058</v>
      </c>
      <c r="R39" s="5">
        <f t="shared" si="16"/>
        <v>2580.0569999999998</v>
      </c>
      <c r="S39" s="5">
        <f t="shared" si="16"/>
        <v>2614.4749999999999</v>
      </c>
      <c r="T39" s="5">
        <f t="shared" si="16"/>
        <v>2630.877</v>
      </c>
      <c r="U39" s="5">
        <f t="shared" si="16"/>
        <v>2647.4989999999998</v>
      </c>
      <c r="V39" s="5">
        <f t="shared" si="16"/>
        <v>2631.9549999999999</v>
      </c>
      <c r="W39" s="5">
        <f t="shared" si="16"/>
        <v>2650.5879999999997</v>
      </c>
    </row>
    <row r="40" spans="1:28" outlineLevel="1" x14ac:dyDescent="0.2">
      <c r="A40" s="6"/>
      <c r="B40" s="7" t="s">
        <v>30</v>
      </c>
      <c r="C40" s="5">
        <f>C41*1000/C39</f>
        <v>17866.152405963618</v>
      </c>
      <c r="D40" s="5">
        <f t="shared" ref="D40:W40" si="17">D41*1000/D39</f>
        <v>18027.583235558908</v>
      </c>
      <c r="E40" s="5">
        <f t="shared" si="17"/>
        <v>18038.819779246413</v>
      </c>
      <c r="F40" s="5">
        <f t="shared" si="17"/>
        <v>17455.82149523087</v>
      </c>
      <c r="G40" s="5">
        <f t="shared" si="17"/>
        <v>16310.154453576495</v>
      </c>
      <c r="H40" s="5">
        <f t="shared" si="17"/>
        <v>16521.001507303932</v>
      </c>
      <c r="I40" s="5">
        <f t="shared" si="17"/>
        <v>16121.726642588885</v>
      </c>
      <c r="J40" s="5">
        <f t="shared" si="17"/>
        <v>15913.904086872108</v>
      </c>
      <c r="K40" s="5">
        <f t="shared" si="17"/>
        <v>13617.492966698765</v>
      </c>
      <c r="L40" s="5">
        <f t="shared" si="17"/>
        <v>12742.115861431679</v>
      </c>
      <c r="M40" s="5">
        <f t="shared" si="17"/>
        <v>12452.286315743324</v>
      </c>
      <c r="N40" s="5">
        <f t="shared" si="17"/>
        <v>11239.513611620092</v>
      </c>
      <c r="O40" s="5">
        <f t="shared" si="17"/>
        <v>12056.69393987918</v>
      </c>
      <c r="P40" s="5">
        <f t="shared" si="17"/>
        <v>12475.639380516443</v>
      </c>
      <c r="Q40" s="5">
        <f t="shared" si="17"/>
        <v>12423.09458326087</v>
      </c>
      <c r="R40" s="5">
        <f t="shared" si="17"/>
        <v>11519.536217263456</v>
      </c>
      <c r="S40" s="5">
        <f t="shared" si="17"/>
        <v>11856.121826452885</v>
      </c>
      <c r="T40" s="5">
        <f t="shared" si="17"/>
        <v>12036.952534608949</v>
      </c>
      <c r="U40" s="5">
        <f t="shared" si="17"/>
        <v>12197.558083672258</v>
      </c>
      <c r="V40" s="5">
        <f t="shared" si="17"/>
        <v>12807.001506198018</v>
      </c>
      <c r="W40" s="5">
        <f t="shared" si="17"/>
        <v>10612.708064627976</v>
      </c>
    </row>
    <row r="41" spans="1:28" outlineLevel="1" x14ac:dyDescent="0.2">
      <c r="A41" s="6"/>
      <c r="B41" s="7" t="s">
        <v>31</v>
      </c>
      <c r="C41" s="5">
        <f>C76+C111</f>
        <v>28121.681210034854</v>
      </c>
      <c r="D41" s="5">
        <f t="shared" si="16"/>
        <v>29634.065819109972</v>
      </c>
      <c r="E41" s="5">
        <f t="shared" si="16"/>
        <v>30239.880623893543</v>
      </c>
      <c r="F41" s="5">
        <f t="shared" si="16"/>
        <v>28438.745086886207</v>
      </c>
      <c r="G41" s="5">
        <f t="shared" si="16"/>
        <v>27598.559142286867</v>
      </c>
      <c r="H41" s="5">
        <f t="shared" si="16"/>
        <v>28871.606604119137</v>
      </c>
      <c r="I41" s="5">
        <f t="shared" si="16"/>
        <v>28729.900302418595</v>
      </c>
      <c r="J41" s="5">
        <f t="shared" si="16"/>
        <v>31035.120697273029</v>
      </c>
      <c r="K41" s="5">
        <f t="shared" si="16"/>
        <v>30041.469528876347</v>
      </c>
      <c r="L41" s="5">
        <f t="shared" si="16"/>
        <v>29239.537141081055</v>
      </c>
      <c r="M41" s="5">
        <f t="shared" si="16"/>
        <v>28622.103092761288</v>
      </c>
      <c r="N41" s="5">
        <f t="shared" si="16"/>
        <v>26125.170396904188</v>
      </c>
      <c r="O41" s="5">
        <f t="shared" si="16"/>
        <v>28270.077795858982</v>
      </c>
      <c r="P41" s="5">
        <f t="shared" si="16"/>
        <v>30112.775139376427</v>
      </c>
      <c r="Q41" s="5">
        <f t="shared" si="16"/>
        <v>31170.264848887353</v>
      </c>
      <c r="R41" s="5">
        <f t="shared" si="16"/>
        <v>29721.060054104099</v>
      </c>
      <c r="S41" s="5">
        <f t="shared" si="16"/>
        <v>30997.534112215406</v>
      </c>
      <c r="T41" s="5">
        <f t="shared" si="16"/>
        <v>31667.741573394385</v>
      </c>
      <c r="U41" s="5">
        <f t="shared" si="16"/>
        <v>32293.022828964218</v>
      </c>
      <c r="V41" s="5">
        <f t="shared" si="16"/>
        <v>33707.451649245406</v>
      </c>
      <c r="W41" s="5">
        <f t="shared" si="16"/>
        <v>28129.916643606135</v>
      </c>
    </row>
    <row r="42" spans="1:28" outlineLevel="1" x14ac:dyDescent="0.2">
      <c r="A42" s="6"/>
      <c r="B42" s="7" t="s">
        <v>140</v>
      </c>
      <c r="C42" s="14"/>
      <c r="D42" s="14"/>
      <c r="E42" s="14"/>
      <c r="F42" s="14"/>
      <c r="G42" s="14"/>
      <c r="H42" s="14"/>
      <c r="I42" s="14"/>
      <c r="J42" s="14"/>
      <c r="K42" s="14"/>
      <c r="L42" s="14"/>
      <c r="M42" s="14"/>
      <c r="N42" s="14"/>
      <c r="O42" s="14"/>
      <c r="P42" s="14"/>
      <c r="Q42" s="14"/>
      <c r="R42" s="14"/>
      <c r="S42" s="14"/>
      <c r="T42" s="14"/>
      <c r="U42" s="14"/>
      <c r="V42" s="14"/>
      <c r="W42" s="14"/>
    </row>
    <row r="43" spans="1:28" outlineLevel="1" x14ac:dyDescent="0.2">
      <c r="A43" s="6"/>
      <c r="B43" s="7" t="s">
        <v>90</v>
      </c>
      <c r="C43" s="5"/>
      <c r="D43" s="5"/>
      <c r="E43" s="5"/>
      <c r="F43" s="5"/>
      <c r="G43" s="5"/>
      <c r="H43" s="5"/>
      <c r="I43" s="5"/>
      <c r="J43" s="5"/>
      <c r="K43" s="5"/>
      <c r="L43" s="5"/>
      <c r="M43" s="5"/>
      <c r="N43" s="5"/>
      <c r="O43" s="5"/>
      <c r="P43" s="5"/>
      <c r="Q43" s="5"/>
      <c r="R43" s="5"/>
      <c r="S43" s="5"/>
      <c r="T43" s="5"/>
      <c r="U43" s="5"/>
      <c r="V43" s="5"/>
      <c r="W43" s="5"/>
    </row>
    <row r="44" spans="1:28" outlineLevel="1" x14ac:dyDescent="0.2"/>
    <row r="45" spans="1:28" outlineLevel="1" x14ac:dyDescent="0.2">
      <c r="B45" s="8" t="s">
        <v>14</v>
      </c>
      <c r="C45" s="13"/>
    </row>
    <row r="46" spans="1:28" outlineLevel="1" x14ac:dyDescent="0.2">
      <c r="B46" s="4" t="s">
        <v>18</v>
      </c>
      <c r="C46" s="5">
        <f t="shared" ref="C46:W46" si="18">C81+C116</f>
        <v>0</v>
      </c>
      <c r="D46" s="5">
        <f t="shared" si="18"/>
        <v>0</v>
      </c>
      <c r="E46" s="5">
        <f t="shared" si="18"/>
        <v>0</v>
      </c>
      <c r="F46" s="5">
        <f t="shared" si="18"/>
        <v>0</v>
      </c>
      <c r="G46" s="5">
        <f t="shared" si="18"/>
        <v>0</v>
      </c>
      <c r="H46" s="5">
        <f t="shared" si="18"/>
        <v>0</v>
      </c>
      <c r="I46" s="5">
        <f t="shared" si="18"/>
        <v>0</v>
      </c>
      <c r="J46" s="5">
        <f t="shared" si="18"/>
        <v>0</v>
      </c>
      <c r="K46" s="5">
        <f t="shared" si="18"/>
        <v>0</v>
      </c>
      <c r="L46" s="5">
        <f t="shared" si="18"/>
        <v>0</v>
      </c>
      <c r="M46" s="5">
        <f t="shared" si="18"/>
        <v>0</v>
      </c>
      <c r="N46" s="5">
        <f t="shared" si="18"/>
        <v>0</v>
      </c>
      <c r="O46" s="5">
        <f t="shared" si="18"/>
        <v>0</v>
      </c>
      <c r="P46" s="5">
        <f t="shared" si="18"/>
        <v>0</v>
      </c>
      <c r="Q46" s="5">
        <f t="shared" si="18"/>
        <v>0</v>
      </c>
      <c r="R46" s="5">
        <f t="shared" si="18"/>
        <v>0</v>
      </c>
      <c r="S46" s="5">
        <f t="shared" si="18"/>
        <v>0</v>
      </c>
      <c r="T46" s="5">
        <f t="shared" si="18"/>
        <v>0</v>
      </c>
      <c r="U46" s="5">
        <f t="shared" si="18"/>
        <v>0</v>
      </c>
      <c r="V46" s="5">
        <f t="shared" si="18"/>
        <v>0</v>
      </c>
      <c r="W46" s="5">
        <f t="shared" si="18"/>
        <v>0</v>
      </c>
    </row>
    <row r="47" spans="1:28" outlineLevel="1" x14ac:dyDescent="0.2">
      <c r="B47" s="4" t="s">
        <v>19</v>
      </c>
      <c r="C47" s="5">
        <f t="shared" ref="C47:W47" si="19">C82+C117</f>
        <v>0</v>
      </c>
      <c r="D47" s="5">
        <f t="shared" si="19"/>
        <v>0</v>
      </c>
      <c r="E47" s="5">
        <f t="shared" si="19"/>
        <v>0</v>
      </c>
      <c r="F47" s="5">
        <f t="shared" si="19"/>
        <v>0</v>
      </c>
      <c r="G47" s="5">
        <f t="shared" si="19"/>
        <v>0</v>
      </c>
      <c r="H47" s="5">
        <f t="shared" si="19"/>
        <v>0</v>
      </c>
      <c r="I47" s="5">
        <f t="shared" si="19"/>
        <v>0</v>
      </c>
      <c r="J47" s="5">
        <f t="shared" si="19"/>
        <v>0</v>
      </c>
      <c r="K47" s="5">
        <f t="shared" si="19"/>
        <v>0</v>
      </c>
      <c r="L47" s="5">
        <f t="shared" si="19"/>
        <v>0</v>
      </c>
      <c r="M47" s="5">
        <f t="shared" si="19"/>
        <v>0</v>
      </c>
      <c r="N47" s="5">
        <f t="shared" si="19"/>
        <v>0</v>
      </c>
      <c r="O47" s="5">
        <f t="shared" si="19"/>
        <v>0</v>
      </c>
      <c r="P47" s="5">
        <f t="shared" si="19"/>
        <v>0</v>
      </c>
      <c r="Q47" s="5">
        <f t="shared" si="19"/>
        <v>0</v>
      </c>
      <c r="R47" s="5">
        <f t="shared" si="19"/>
        <v>0</v>
      </c>
      <c r="S47" s="5">
        <f t="shared" si="19"/>
        <v>0</v>
      </c>
      <c r="T47" s="5">
        <f t="shared" si="19"/>
        <v>0</v>
      </c>
      <c r="U47" s="5">
        <f t="shared" si="19"/>
        <v>0</v>
      </c>
      <c r="V47" s="5">
        <f t="shared" si="19"/>
        <v>0</v>
      </c>
      <c r="W47" s="5">
        <f t="shared" si="19"/>
        <v>0</v>
      </c>
    </row>
    <row r="48" spans="1:28" outlineLevel="1" x14ac:dyDescent="0.2">
      <c r="B48" s="4" t="s">
        <v>16</v>
      </c>
      <c r="C48" s="5">
        <f t="shared" ref="C48:W48" si="20">C83+C118</f>
        <v>2451.944</v>
      </c>
      <c r="D48" s="5">
        <f t="shared" si="20"/>
        <v>3106.4490000000001</v>
      </c>
      <c r="E48" s="5">
        <f t="shared" si="20"/>
        <v>3656.4479999999999</v>
      </c>
      <c r="F48" s="5">
        <f t="shared" si="20"/>
        <v>2851.5309999999999</v>
      </c>
      <c r="G48" s="5">
        <f t="shared" si="20"/>
        <v>2394.4289999999996</v>
      </c>
      <c r="H48" s="5">
        <f t="shared" si="20"/>
        <v>2900.7079999999996</v>
      </c>
      <c r="I48" s="5">
        <f t="shared" si="20"/>
        <v>1052.673</v>
      </c>
      <c r="J48" s="5">
        <f t="shared" si="20"/>
        <v>1224.626</v>
      </c>
      <c r="K48" s="5">
        <f t="shared" si="20"/>
        <v>1249.173</v>
      </c>
      <c r="L48" s="5">
        <f t="shared" si="20"/>
        <v>1493.2359999999999</v>
      </c>
      <c r="M48" s="5">
        <f t="shared" si="20"/>
        <v>1639.538</v>
      </c>
      <c r="N48" s="5">
        <f t="shared" si="20"/>
        <v>1573.931</v>
      </c>
      <c r="O48" s="5">
        <f t="shared" si="20"/>
        <v>1491.3720000000001</v>
      </c>
      <c r="P48" s="5">
        <f t="shared" si="20"/>
        <v>1560.4770000000001</v>
      </c>
      <c r="Q48" s="5">
        <f t="shared" si="20"/>
        <v>1747.356</v>
      </c>
      <c r="R48" s="5">
        <f t="shared" si="20"/>
        <v>1702.069</v>
      </c>
      <c r="S48" s="5">
        <f t="shared" si="20"/>
        <v>1560.819</v>
      </c>
      <c r="T48" s="5">
        <f t="shared" si="20"/>
        <v>1596.5309999999999</v>
      </c>
      <c r="U48" s="5">
        <f t="shared" si="20"/>
        <v>1792.8829999999998</v>
      </c>
      <c r="V48" s="5">
        <f t="shared" si="20"/>
        <v>1758.8819999999998</v>
      </c>
      <c r="W48" s="5">
        <f t="shared" si="20"/>
        <v>1760.7950000000001</v>
      </c>
    </row>
    <row r="49" spans="2:23" outlineLevel="1" x14ac:dyDescent="0.2">
      <c r="B49" s="4" t="s">
        <v>21</v>
      </c>
      <c r="C49" s="5">
        <f t="shared" ref="C49:W49" si="21">C84+C119</f>
        <v>0</v>
      </c>
      <c r="D49" s="5">
        <f t="shared" si="21"/>
        <v>0</v>
      </c>
      <c r="E49" s="5">
        <f t="shared" si="21"/>
        <v>0</v>
      </c>
      <c r="F49" s="5">
        <f t="shared" si="21"/>
        <v>0</v>
      </c>
      <c r="G49" s="5">
        <f t="shared" si="21"/>
        <v>0</v>
      </c>
      <c r="H49" s="5">
        <f t="shared" si="21"/>
        <v>0</v>
      </c>
      <c r="I49" s="5">
        <f t="shared" si="21"/>
        <v>0</v>
      </c>
      <c r="J49" s="5">
        <f t="shared" si="21"/>
        <v>0</v>
      </c>
      <c r="K49" s="5">
        <f t="shared" si="21"/>
        <v>0</v>
      </c>
      <c r="L49" s="5">
        <f t="shared" si="21"/>
        <v>0</v>
      </c>
      <c r="M49" s="5">
        <f t="shared" si="21"/>
        <v>0</v>
      </c>
      <c r="N49" s="5">
        <f t="shared" si="21"/>
        <v>0</v>
      </c>
      <c r="O49" s="5">
        <f t="shared" si="21"/>
        <v>0</v>
      </c>
      <c r="P49" s="5">
        <f t="shared" si="21"/>
        <v>0</v>
      </c>
      <c r="Q49" s="5">
        <f t="shared" si="21"/>
        <v>0</v>
      </c>
      <c r="R49" s="5">
        <f t="shared" si="21"/>
        <v>0</v>
      </c>
      <c r="S49" s="5">
        <f t="shared" si="21"/>
        <v>0</v>
      </c>
      <c r="T49" s="5">
        <f t="shared" si="21"/>
        <v>0</v>
      </c>
      <c r="U49" s="5">
        <f t="shared" si="21"/>
        <v>0</v>
      </c>
      <c r="V49" s="5">
        <f t="shared" si="21"/>
        <v>0</v>
      </c>
      <c r="W49" s="5">
        <f t="shared" si="21"/>
        <v>0</v>
      </c>
    </row>
    <row r="50" spans="2:23" outlineLevel="1" x14ac:dyDescent="0.2">
      <c r="B50" s="4" t="s">
        <v>20</v>
      </c>
      <c r="C50" s="5">
        <f t="shared" ref="C50:W50" si="22">C85+C120</f>
        <v>105339.844</v>
      </c>
      <c r="D50" s="5">
        <f t="shared" si="22"/>
        <v>109550.12299999999</v>
      </c>
      <c r="E50" s="5">
        <f t="shared" si="22"/>
        <v>110893.27800000001</v>
      </c>
      <c r="F50" s="5">
        <f t="shared" si="22"/>
        <v>103720.30299999999</v>
      </c>
      <c r="G50" s="5">
        <f t="shared" si="22"/>
        <v>101033.958</v>
      </c>
      <c r="H50" s="5">
        <f t="shared" si="22"/>
        <v>105041.409</v>
      </c>
      <c r="I50" s="5">
        <f t="shared" si="22"/>
        <v>104429.99300000002</v>
      </c>
      <c r="J50" s="5">
        <f t="shared" si="22"/>
        <v>111868.99299999999</v>
      </c>
      <c r="K50" s="5">
        <f t="shared" si="22"/>
        <v>108390.67499999999</v>
      </c>
      <c r="L50" s="5">
        <f t="shared" si="22"/>
        <v>104832.31299999999</v>
      </c>
      <c r="M50" s="5">
        <f t="shared" si="22"/>
        <v>102340.66</v>
      </c>
      <c r="N50" s="5">
        <f t="shared" si="22"/>
        <v>89789.77900000001</v>
      </c>
      <c r="O50" s="5">
        <f t="shared" si="22"/>
        <v>95654.964999999997</v>
      </c>
      <c r="P50" s="5">
        <f t="shared" si="22"/>
        <v>103230.33300000001</v>
      </c>
      <c r="Q50" s="5">
        <f t="shared" si="22"/>
        <v>106188.283</v>
      </c>
      <c r="R50" s="5">
        <f t="shared" si="22"/>
        <v>105691.424</v>
      </c>
      <c r="S50" s="5">
        <f t="shared" si="22"/>
        <v>110927.965</v>
      </c>
      <c r="T50" s="5">
        <f t="shared" si="22"/>
        <v>113486.65900000001</v>
      </c>
      <c r="U50" s="5">
        <f t="shared" si="22"/>
        <v>115540.42799999999</v>
      </c>
      <c r="V50" s="5">
        <f t="shared" si="22"/>
        <v>120378.077</v>
      </c>
      <c r="W50" s="5">
        <f t="shared" si="22"/>
        <v>100223.41</v>
      </c>
    </row>
    <row r="51" spans="2:23" outlineLevel="1" x14ac:dyDescent="0.2">
      <c r="B51" s="4" t="s">
        <v>0</v>
      </c>
      <c r="C51" s="5">
        <f t="shared" ref="C51:W51" si="23">C86+C121</f>
        <v>0</v>
      </c>
      <c r="D51" s="5">
        <f t="shared" si="23"/>
        <v>0</v>
      </c>
      <c r="E51" s="5">
        <f t="shared" si="23"/>
        <v>0</v>
      </c>
      <c r="F51" s="5">
        <f t="shared" si="23"/>
        <v>0</v>
      </c>
      <c r="G51" s="5">
        <f t="shared" si="23"/>
        <v>0</v>
      </c>
      <c r="H51" s="5">
        <f t="shared" si="23"/>
        <v>0</v>
      </c>
      <c r="I51" s="5">
        <f t="shared" si="23"/>
        <v>0</v>
      </c>
      <c r="J51" s="5">
        <f t="shared" si="23"/>
        <v>0</v>
      </c>
      <c r="K51" s="5">
        <f t="shared" si="23"/>
        <v>0</v>
      </c>
      <c r="L51" s="5">
        <f t="shared" si="23"/>
        <v>0</v>
      </c>
      <c r="M51" s="5">
        <f t="shared" si="23"/>
        <v>0</v>
      </c>
      <c r="N51" s="5">
        <f t="shared" si="23"/>
        <v>3594.982</v>
      </c>
      <c r="O51" s="5">
        <f t="shared" si="23"/>
        <v>5290.2169999999996</v>
      </c>
      <c r="P51" s="5">
        <f t="shared" si="23"/>
        <v>4006.6229999999996</v>
      </c>
      <c r="Q51" s="5">
        <f t="shared" si="23"/>
        <v>4759.9639999999999</v>
      </c>
      <c r="R51" s="5">
        <f t="shared" si="23"/>
        <v>0</v>
      </c>
      <c r="S51" s="5">
        <f t="shared" si="23"/>
        <v>0</v>
      </c>
      <c r="T51" s="5">
        <f t="shared" si="23"/>
        <v>0</v>
      </c>
      <c r="U51" s="5">
        <f t="shared" si="23"/>
        <v>0</v>
      </c>
      <c r="V51" s="5">
        <f t="shared" si="23"/>
        <v>0</v>
      </c>
      <c r="W51" s="5">
        <f t="shared" si="23"/>
        <v>0</v>
      </c>
    </row>
    <row r="52" spans="2:23" outlineLevel="1" x14ac:dyDescent="0.2">
      <c r="B52" s="4" t="s">
        <v>22</v>
      </c>
      <c r="C52" s="5">
        <f t="shared" ref="C52:W52" si="24">C87+C122</f>
        <v>0</v>
      </c>
      <c r="D52" s="5">
        <f t="shared" si="24"/>
        <v>0</v>
      </c>
      <c r="E52" s="5">
        <f t="shared" si="24"/>
        <v>0</v>
      </c>
      <c r="F52" s="5">
        <f t="shared" si="24"/>
        <v>0</v>
      </c>
      <c r="G52" s="5">
        <f t="shared" si="24"/>
        <v>0</v>
      </c>
      <c r="H52" s="5">
        <f t="shared" si="24"/>
        <v>0</v>
      </c>
      <c r="I52" s="5">
        <f t="shared" si="24"/>
        <v>0</v>
      </c>
      <c r="J52" s="5">
        <f t="shared" si="24"/>
        <v>0</v>
      </c>
      <c r="K52" s="5">
        <f t="shared" si="24"/>
        <v>0</v>
      </c>
      <c r="L52" s="5">
        <f t="shared" si="24"/>
        <v>0</v>
      </c>
      <c r="M52" s="5">
        <f t="shared" si="24"/>
        <v>0</v>
      </c>
      <c r="N52" s="5">
        <f t="shared" si="24"/>
        <v>0</v>
      </c>
      <c r="O52" s="5">
        <f t="shared" si="24"/>
        <v>0</v>
      </c>
      <c r="P52" s="5">
        <f t="shared" si="24"/>
        <v>0</v>
      </c>
      <c r="Q52" s="5">
        <f t="shared" si="24"/>
        <v>0</v>
      </c>
      <c r="R52" s="5">
        <f t="shared" si="24"/>
        <v>0</v>
      </c>
      <c r="S52" s="5">
        <f t="shared" si="24"/>
        <v>0</v>
      </c>
      <c r="T52" s="5">
        <f t="shared" si="24"/>
        <v>0</v>
      </c>
      <c r="U52" s="5">
        <f t="shared" si="24"/>
        <v>0</v>
      </c>
      <c r="V52" s="5">
        <f t="shared" si="24"/>
        <v>0</v>
      </c>
      <c r="W52" s="5">
        <f t="shared" si="24"/>
        <v>0</v>
      </c>
    </row>
    <row r="53" spans="2:23" outlineLevel="1" x14ac:dyDescent="0.2">
      <c r="B53" s="4" t="s">
        <v>23</v>
      </c>
      <c r="C53" s="5">
        <f t="shared" ref="C53:W53" si="25">C88+C123</f>
        <v>30.032</v>
      </c>
      <c r="D53" s="5">
        <f t="shared" si="25"/>
        <v>32.442</v>
      </c>
      <c r="E53" s="5">
        <f t="shared" si="25"/>
        <v>33.859000000000002</v>
      </c>
      <c r="F53" s="5">
        <f t="shared" si="25"/>
        <v>33.161000000000001</v>
      </c>
      <c r="G53" s="5">
        <f t="shared" si="25"/>
        <v>35.01</v>
      </c>
      <c r="H53" s="5">
        <f t="shared" si="25"/>
        <v>39.226999999999997</v>
      </c>
      <c r="I53" s="5">
        <f t="shared" si="25"/>
        <v>44.881</v>
      </c>
      <c r="J53" s="5">
        <f t="shared" si="25"/>
        <v>39.844999999999999</v>
      </c>
      <c r="K53" s="5">
        <f t="shared" si="25"/>
        <v>41.71</v>
      </c>
      <c r="L53" s="5">
        <f t="shared" si="25"/>
        <v>34.683</v>
      </c>
      <c r="M53" s="5">
        <f t="shared" si="25"/>
        <v>39.259</v>
      </c>
      <c r="N53" s="5">
        <f t="shared" si="25"/>
        <v>180.73400000000001</v>
      </c>
      <c r="O53" s="5">
        <f t="shared" si="25"/>
        <v>122.541</v>
      </c>
      <c r="P53" s="5">
        <f t="shared" si="25"/>
        <v>86.847000000000008</v>
      </c>
      <c r="Q53" s="5">
        <f t="shared" si="25"/>
        <v>242.74600000000001</v>
      </c>
      <c r="R53" s="5">
        <f t="shared" si="25"/>
        <v>107.84100000000001</v>
      </c>
      <c r="S53" s="5">
        <f t="shared" si="25"/>
        <v>74.206000000000003</v>
      </c>
      <c r="T53" s="5">
        <f t="shared" si="25"/>
        <v>52.915000000000006</v>
      </c>
      <c r="U53" s="5">
        <f t="shared" si="25"/>
        <v>34.419999999999995</v>
      </c>
      <c r="V53" s="5">
        <f t="shared" si="25"/>
        <v>19.184000000000001</v>
      </c>
      <c r="W53" s="5">
        <f t="shared" si="25"/>
        <v>9.9269999999999996</v>
      </c>
    </row>
    <row r="54" spans="2:23" outlineLevel="1" x14ac:dyDescent="0.2">
      <c r="B54" s="4" t="s">
        <v>17</v>
      </c>
      <c r="C54" s="5">
        <f t="shared" ref="C54:W54" si="26">C89+C124</f>
        <v>0</v>
      </c>
      <c r="D54" s="5">
        <f t="shared" si="26"/>
        <v>0</v>
      </c>
      <c r="E54" s="5">
        <f t="shared" si="26"/>
        <v>0</v>
      </c>
      <c r="F54" s="5">
        <f t="shared" si="26"/>
        <v>0</v>
      </c>
      <c r="G54" s="5">
        <f t="shared" si="26"/>
        <v>0</v>
      </c>
      <c r="H54" s="5">
        <f t="shared" si="26"/>
        <v>0</v>
      </c>
      <c r="I54" s="5">
        <f t="shared" si="26"/>
        <v>0</v>
      </c>
      <c r="J54" s="5">
        <f t="shared" si="26"/>
        <v>0</v>
      </c>
      <c r="K54" s="5">
        <f t="shared" si="26"/>
        <v>0</v>
      </c>
      <c r="L54" s="5">
        <f t="shared" si="26"/>
        <v>0</v>
      </c>
      <c r="M54" s="5">
        <f t="shared" si="26"/>
        <v>0</v>
      </c>
      <c r="N54" s="5">
        <f t="shared" si="26"/>
        <v>0</v>
      </c>
      <c r="O54" s="5">
        <f t="shared" si="26"/>
        <v>0</v>
      </c>
      <c r="P54" s="5">
        <f t="shared" si="26"/>
        <v>0</v>
      </c>
      <c r="Q54" s="5">
        <f t="shared" si="26"/>
        <v>0</v>
      </c>
      <c r="R54" s="5">
        <f t="shared" si="26"/>
        <v>0</v>
      </c>
      <c r="S54" s="5">
        <f t="shared" si="26"/>
        <v>0</v>
      </c>
      <c r="T54" s="5">
        <f t="shared" si="26"/>
        <v>0</v>
      </c>
      <c r="U54" s="5">
        <f t="shared" si="26"/>
        <v>0</v>
      </c>
      <c r="V54" s="5">
        <f t="shared" si="26"/>
        <v>0</v>
      </c>
      <c r="W54" s="5">
        <f t="shared" si="26"/>
        <v>0</v>
      </c>
    </row>
    <row r="55" spans="2:23" outlineLevel="1" x14ac:dyDescent="0.2">
      <c r="B55" s="4" t="s">
        <v>1</v>
      </c>
      <c r="C55" s="5">
        <f t="shared" ref="C55:W55" si="27">C90+C125</f>
        <v>1941.5120000000002</v>
      </c>
      <c r="D55" s="5">
        <f t="shared" si="27"/>
        <v>1795.9970000000001</v>
      </c>
      <c r="E55" s="5">
        <f t="shared" si="27"/>
        <v>1390.8139999999999</v>
      </c>
      <c r="F55" s="5">
        <f t="shared" si="27"/>
        <v>1232.1880000000001</v>
      </c>
      <c r="G55" s="5">
        <f t="shared" si="27"/>
        <v>1033.453</v>
      </c>
      <c r="H55" s="5">
        <f t="shared" si="27"/>
        <v>642.60500000000002</v>
      </c>
      <c r="I55" s="5">
        <f t="shared" si="27"/>
        <v>1042.9069999999999</v>
      </c>
      <c r="J55" s="5">
        <f t="shared" si="27"/>
        <v>1045.1479999999999</v>
      </c>
      <c r="K55" s="5">
        <f t="shared" si="27"/>
        <v>711.16700000000003</v>
      </c>
      <c r="L55" s="5">
        <f t="shared" si="27"/>
        <v>573.66700000000003</v>
      </c>
      <c r="M55" s="5">
        <f t="shared" si="27"/>
        <v>476.79999999999995</v>
      </c>
      <c r="N55" s="5">
        <f t="shared" si="27"/>
        <v>614.471</v>
      </c>
      <c r="O55" s="5">
        <f t="shared" si="27"/>
        <v>535.21100000000001</v>
      </c>
      <c r="P55" s="5">
        <f t="shared" si="27"/>
        <v>645.12300000000005</v>
      </c>
      <c r="Q55" s="5">
        <f t="shared" si="27"/>
        <v>506.62400000000002</v>
      </c>
      <c r="R55" s="5">
        <f t="shared" si="27"/>
        <v>592.29399999999998</v>
      </c>
      <c r="S55" s="5">
        <f t="shared" si="27"/>
        <v>539.15</v>
      </c>
      <c r="T55" s="5">
        <f t="shared" si="27"/>
        <v>454.71800000000002</v>
      </c>
      <c r="U55" s="5">
        <f t="shared" si="27"/>
        <v>439.04399999999998</v>
      </c>
      <c r="V55" s="5">
        <f t="shared" si="27"/>
        <v>439.75100000000003</v>
      </c>
      <c r="W55" s="5">
        <f t="shared" si="27"/>
        <v>416.43600000000004</v>
      </c>
    </row>
    <row r="56" spans="2:23" outlineLevel="1" x14ac:dyDescent="0.2">
      <c r="B56" s="15" t="s">
        <v>9</v>
      </c>
      <c r="C56" s="19">
        <f t="shared" ref="C56:W56" si="28">SUM(C46:C55)</f>
        <v>109763.33200000001</v>
      </c>
      <c r="D56" s="19">
        <f t="shared" si="28"/>
        <v>114485.01099999998</v>
      </c>
      <c r="E56" s="19">
        <f t="shared" si="28"/>
        <v>115974.399</v>
      </c>
      <c r="F56" s="19">
        <f t="shared" si="28"/>
        <v>107837.18299999998</v>
      </c>
      <c r="G56" s="19">
        <f t="shared" si="28"/>
        <v>104496.84999999999</v>
      </c>
      <c r="H56" s="19">
        <f t="shared" si="28"/>
        <v>108623.94899999999</v>
      </c>
      <c r="I56" s="19">
        <f t="shared" si="28"/>
        <v>106570.45400000001</v>
      </c>
      <c r="J56" s="19">
        <f t="shared" si="28"/>
        <v>114178.61199999999</v>
      </c>
      <c r="K56" s="19">
        <f t="shared" si="28"/>
        <v>110392.72499999999</v>
      </c>
      <c r="L56" s="19">
        <f t="shared" si="28"/>
        <v>106933.899</v>
      </c>
      <c r="M56" s="19">
        <f t="shared" si="28"/>
        <v>104496.25700000001</v>
      </c>
      <c r="N56" s="19">
        <f t="shared" si="28"/>
        <v>95753.897000000012</v>
      </c>
      <c r="O56" s="19">
        <f t="shared" si="28"/>
        <v>103094.306</v>
      </c>
      <c r="P56" s="19">
        <f t="shared" si="28"/>
        <v>109529.40300000002</v>
      </c>
      <c r="Q56" s="19">
        <f t="shared" si="28"/>
        <v>113444.973</v>
      </c>
      <c r="R56" s="19">
        <f t="shared" si="28"/>
        <v>108093.628</v>
      </c>
      <c r="S56" s="19">
        <f t="shared" si="28"/>
        <v>113102.14</v>
      </c>
      <c r="T56" s="19">
        <f t="shared" si="28"/>
        <v>115590.823</v>
      </c>
      <c r="U56" s="19">
        <f t="shared" si="28"/>
        <v>117806.77499999998</v>
      </c>
      <c r="V56" s="19">
        <f t="shared" si="28"/>
        <v>122595.894</v>
      </c>
      <c r="W56" s="19">
        <f t="shared" si="28"/>
        <v>102410.568</v>
      </c>
    </row>
    <row r="57" spans="2:23" outlineLevel="1" x14ac:dyDescent="0.2">
      <c r="B57" s="26" t="s">
        <v>91</v>
      </c>
      <c r="C57" s="25">
        <f t="shared" ref="C57:W57" si="29">C56/C37/1000</f>
        <v>2.3890531306456735E-3</v>
      </c>
      <c r="D57" s="25">
        <f t="shared" si="29"/>
        <v>2.3603965750069547E-3</v>
      </c>
      <c r="E57" s="25">
        <f t="shared" si="29"/>
        <v>2.3394854823343496E-3</v>
      </c>
      <c r="F57" s="25">
        <f t="shared" si="29"/>
        <v>2.310038151685739E-3</v>
      </c>
      <c r="G57" s="25">
        <f t="shared" si="29"/>
        <v>2.3041781554501354E-3</v>
      </c>
      <c r="H57" s="25">
        <f t="shared" si="29"/>
        <v>2.2867248916953586E-3</v>
      </c>
      <c r="I57" s="25">
        <f t="shared" si="29"/>
        <v>2.2540738534659148E-3</v>
      </c>
      <c r="J57" s="25">
        <f t="shared" si="29"/>
        <v>2.232858628977881E-3</v>
      </c>
      <c r="K57" s="25">
        <f t="shared" si="29"/>
        <v>2.2276749686930462E-3</v>
      </c>
      <c r="L57" s="25">
        <f t="shared" si="29"/>
        <v>2.2180455010543027E-3</v>
      </c>
      <c r="M57" s="25">
        <f t="shared" si="29"/>
        <v>2.2108063811982644E-3</v>
      </c>
      <c r="N57" s="25">
        <f t="shared" si="29"/>
        <v>2.2163290447575939E-3</v>
      </c>
      <c r="O57" s="25">
        <f t="shared" si="29"/>
        <v>2.2016407531768286E-3</v>
      </c>
      <c r="P57" s="25">
        <f t="shared" si="29"/>
        <v>2.1923639934585564E-3</v>
      </c>
      <c r="Q57" s="25">
        <f t="shared" si="29"/>
        <v>2.1897940192111402E-3</v>
      </c>
      <c r="R57" s="25">
        <f t="shared" si="29"/>
        <v>2.1844133963964461E-3</v>
      </c>
      <c r="S57" s="25">
        <f t="shared" si="29"/>
        <v>2.1864929717440688E-3</v>
      </c>
      <c r="T57" s="25">
        <f t="shared" si="29"/>
        <v>2.1849113226519922E-3</v>
      </c>
      <c r="U57" s="25">
        <f t="shared" si="29"/>
        <v>2.1812295076435819E-3</v>
      </c>
      <c r="V57" s="25">
        <f t="shared" si="29"/>
        <v>2.1714162307861174E-3</v>
      </c>
      <c r="W57" s="25">
        <f t="shared" si="29"/>
        <v>2.170501493184433E-3</v>
      </c>
    </row>
    <row r="58" spans="2:23" outlineLevel="1" x14ac:dyDescent="0.2"/>
    <row r="59" spans="2:23" outlineLevel="1" x14ac:dyDescent="0.2">
      <c r="B59" s="4" t="s">
        <v>18</v>
      </c>
      <c r="C59" s="11">
        <f t="shared" ref="C59:W59" si="30">IFERROR(C46/C56,0)</f>
        <v>0</v>
      </c>
      <c r="D59" s="11">
        <f t="shared" si="30"/>
        <v>0</v>
      </c>
      <c r="E59" s="11">
        <f t="shared" si="30"/>
        <v>0</v>
      </c>
      <c r="F59" s="11">
        <f t="shared" si="30"/>
        <v>0</v>
      </c>
      <c r="G59" s="11">
        <f t="shared" si="30"/>
        <v>0</v>
      </c>
      <c r="H59" s="11">
        <f t="shared" si="30"/>
        <v>0</v>
      </c>
      <c r="I59" s="11">
        <f t="shared" si="30"/>
        <v>0</v>
      </c>
      <c r="J59" s="11">
        <f t="shared" si="30"/>
        <v>0</v>
      </c>
      <c r="K59" s="11">
        <f t="shared" si="30"/>
        <v>0</v>
      </c>
      <c r="L59" s="11">
        <f t="shared" si="30"/>
        <v>0</v>
      </c>
      <c r="M59" s="11">
        <f t="shared" si="30"/>
        <v>0</v>
      </c>
      <c r="N59" s="11">
        <f t="shared" si="30"/>
        <v>0</v>
      </c>
      <c r="O59" s="11">
        <f t="shared" si="30"/>
        <v>0</v>
      </c>
      <c r="P59" s="11">
        <f t="shared" si="30"/>
        <v>0</v>
      </c>
      <c r="Q59" s="11">
        <f t="shared" si="30"/>
        <v>0</v>
      </c>
      <c r="R59" s="11">
        <f t="shared" si="30"/>
        <v>0</v>
      </c>
      <c r="S59" s="11">
        <f t="shared" si="30"/>
        <v>0</v>
      </c>
      <c r="T59" s="11">
        <f t="shared" si="30"/>
        <v>0</v>
      </c>
      <c r="U59" s="11">
        <f t="shared" si="30"/>
        <v>0</v>
      </c>
      <c r="V59" s="11">
        <f t="shared" si="30"/>
        <v>0</v>
      </c>
      <c r="W59" s="11">
        <f t="shared" si="30"/>
        <v>0</v>
      </c>
    </row>
    <row r="60" spans="2:23" outlineLevel="1" x14ac:dyDescent="0.2">
      <c r="B60" s="4" t="s">
        <v>19</v>
      </c>
      <c r="C60" s="11">
        <f t="shared" ref="C60:W60" si="31">IFERROR(C47/C56,0)</f>
        <v>0</v>
      </c>
      <c r="D60" s="11">
        <f t="shared" si="31"/>
        <v>0</v>
      </c>
      <c r="E60" s="11">
        <f t="shared" si="31"/>
        <v>0</v>
      </c>
      <c r="F60" s="11">
        <f t="shared" si="31"/>
        <v>0</v>
      </c>
      <c r="G60" s="11">
        <f t="shared" si="31"/>
        <v>0</v>
      </c>
      <c r="H60" s="11">
        <f t="shared" si="31"/>
        <v>0</v>
      </c>
      <c r="I60" s="11">
        <f t="shared" si="31"/>
        <v>0</v>
      </c>
      <c r="J60" s="11">
        <f t="shared" si="31"/>
        <v>0</v>
      </c>
      <c r="K60" s="11">
        <f t="shared" si="31"/>
        <v>0</v>
      </c>
      <c r="L60" s="11">
        <f t="shared" si="31"/>
        <v>0</v>
      </c>
      <c r="M60" s="11">
        <f t="shared" si="31"/>
        <v>0</v>
      </c>
      <c r="N60" s="11">
        <f t="shared" si="31"/>
        <v>0</v>
      </c>
      <c r="O60" s="11">
        <f t="shared" si="31"/>
        <v>0</v>
      </c>
      <c r="P60" s="11">
        <f t="shared" si="31"/>
        <v>0</v>
      </c>
      <c r="Q60" s="11">
        <f t="shared" si="31"/>
        <v>0</v>
      </c>
      <c r="R60" s="11">
        <f t="shared" si="31"/>
        <v>0</v>
      </c>
      <c r="S60" s="11">
        <f t="shared" si="31"/>
        <v>0</v>
      </c>
      <c r="T60" s="11">
        <f t="shared" si="31"/>
        <v>0</v>
      </c>
      <c r="U60" s="11">
        <f t="shared" si="31"/>
        <v>0</v>
      </c>
      <c r="V60" s="11">
        <f t="shared" si="31"/>
        <v>0</v>
      </c>
      <c r="W60" s="11">
        <f t="shared" si="31"/>
        <v>0</v>
      </c>
    </row>
    <row r="61" spans="2:23" outlineLevel="1" x14ac:dyDescent="0.2">
      <c r="B61" s="4" t="s">
        <v>16</v>
      </c>
      <c r="C61" s="11">
        <f t="shared" ref="C61:W61" si="32">IFERROR(C48/C56,0)</f>
        <v>2.2338461809814591E-2</v>
      </c>
      <c r="D61" s="11">
        <f t="shared" si="32"/>
        <v>2.7134111032229367E-2</v>
      </c>
      <c r="E61" s="11">
        <f t="shared" si="32"/>
        <v>3.1528061637120443E-2</v>
      </c>
      <c r="F61" s="11">
        <f t="shared" si="32"/>
        <v>2.6442929244544534E-2</v>
      </c>
      <c r="G61" s="11">
        <f t="shared" si="32"/>
        <v>2.291388687792981E-2</v>
      </c>
      <c r="H61" s="11">
        <f t="shared" si="32"/>
        <v>2.6704129491738511E-2</v>
      </c>
      <c r="I61" s="11">
        <f t="shared" si="32"/>
        <v>9.8777190158165218E-3</v>
      </c>
      <c r="J61" s="11">
        <f t="shared" si="32"/>
        <v>1.0725528875758273E-2</v>
      </c>
      <c r="K61" s="11">
        <f t="shared" si="32"/>
        <v>1.1315718495036698E-2</v>
      </c>
      <c r="L61" s="11">
        <f t="shared" si="32"/>
        <v>1.3964103188643667E-2</v>
      </c>
      <c r="M61" s="11">
        <f t="shared" si="32"/>
        <v>1.568992083611186E-2</v>
      </c>
      <c r="N61" s="11">
        <f t="shared" si="32"/>
        <v>1.6437252679125946E-2</v>
      </c>
      <c r="O61" s="11">
        <f t="shared" si="32"/>
        <v>1.4466094761819339E-2</v>
      </c>
      <c r="P61" s="11">
        <f t="shared" si="32"/>
        <v>1.4247105866175494E-2</v>
      </c>
      <c r="Q61" s="11">
        <f t="shared" si="32"/>
        <v>1.5402674563640648E-2</v>
      </c>
      <c r="R61" s="11">
        <f t="shared" si="32"/>
        <v>1.5746247318112035E-2</v>
      </c>
      <c r="S61" s="11">
        <f t="shared" si="32"/>
        <v>1.3800083711943911E-2</v>
      </c>
      <c r="T61" s="11">
        <f t="shared" si="32"/>
        <v>1.381191826967094E-2</v>
      </c>
      <c r="U61" s="11">
        <f t="shared" si="32"/>
        <v>1.5218844586824485E-2</v>
      </c>
      <c r="V61" s="11">
        <f t="shared" si="32"/>
        <v>1.4346989467689674E-2</v>
      </c>
      <c r="W61" s="11">
        <f t="shared" si="32"/>
        <v>1.719348925005474E-2</v>
      </c>
    </row>
    <row r="62" spans="2:23" outlineLevel="1" x14ac:dyDescent="0.2">
      <c r="B62" s="4" t="s">
        <v>21</v>
      </c>
      <c r="C62" s="11">
        <f t="shared" ref="C62:W62" si="33">IFERROR(C49/C56,0)</f>
        <v>0</v>
      </c>
      <c r="D62" s="11">
        <f t="shared" si="33"/>
        <v>0</v>
      </c>
      <c r="E62" s="11">
        <f t="shared" si="33"/>
        <v>0</v>
      </c>
      <c r="F62" s="11">
        <f t="shared" si="33"/>
        <v>0</v>
      </c>
      <c r="G62" s="11">
        <f t="shared" si="33"/>
        <v>0</v>
      </c>
      <c r="H62" s="11">
        <f t="shared" si="33"/>
        <v>0</v>
      </c>
      <c r="I62" s="11">
        <f t="shared" si="33"/>
        <v>0</v>
      </c>
      <c r="J62" s="11">
        <f t="shared" si="33"/>
        <v>0</v>
      </c>
      <c r="K62" s="11">
        <f t="shared" si="33"/>
        <v>0</v>
      </c>
      <c r="L62" s="11">
        <f t="shared" si="33"/>
        <v>0</v>
      </c>
      <c r="M62" s="11">
        <f t="shared" si="33"/>
        <v>0</v>
      </c>
      <c r="N62" s="11">
        <f t="shared" si="33"/>
        <v>0</v>
      </c>
      <c r="O62" s="11">
        <f t="shared" si="33"/>
        <v>0</v>
      </c>
      <c r="P62" s="11">
        <f t="shared" si="33"/>
        <v>0</v>
      </c>
      <c r="Q62" s="11">
        <f t="shared" si="33"/>
        <v>0</v>
      </c>
      <c r="R62" s="11">
        <f t="shared" si="33"/>
        <v>0</v>
      </c>
      <c r="S62" s="11">
        <f t="shared" si="33"/>
        <v>0</v>
      </c>
      <c r="T62" s="11">
        <f t="shared" si="33"/>
        <v>0</v>
      </c>
      <c r="U62" s="11">
        <f t="shared" si="33"/>
        <v>0</v>
      </c>
      <c r="V62" s="11">
        <f t="shared" si="33"/>
        <v>0</v>
      </c>
      <c r="W62" s="11">
        <f t="shared" si="33"/>
        <v>0</v>
      </c>
    </row>
    <row r="63" spans="2:23" outlineLevel="1" x14ac:dyDescent="0.2">
      <c r="B63" s="4" t="s">
        <v>20</v>
      </c>
      <c r="C63" s="11">
        <f t="shared" ref="C63:W63" si="34">IFERROR(C50/C56,0)</f>
        <v>0.95969976567402293</v>
      </c>
      <c r="D63" s="11">
        <f t="shared" si="34"/>
        <v>0.95689489866931143</v>
      </c>
      <c r="E63" s="11">
        <f t="shared" si="34"/>
        <v>0.95618756342940825</v>
      </c>
      <c r="F63" s="11">
        <f t="shared" si="34"/>
        <v>0.96182318672029854</v>
      </c>
      <c r="G63" s="11">
        <f t="shared" si="34"/>
        <v>0.9668612785935653</v>
      </c>
      <c r="H63" s="11">
        <f t="shared" si="34"/>
        <v>0.96701887536789888</v>
      </c>
      <c r="I63" s="11">
        <f t="shared" si="34"/>
        <v>0.97991506163612674</v>
      </c>
      <c r="J63" s="11">
        <f t="shared" si="34"/>
        <v>0.97977187706573277</v>
      </c>
      <c r="K63" s="11">
        <f t="shared" si="34"/>
        <v>0.98186429404655062</v>
      </c>
      <c r="L63" s="11">
        <f t="shared" si="34"/>
        <v>0.98034686830225826</v>
      </c>
      <c r="M63" s="11">
        <f t="shared" si="34"/>
        <v>0.97937153863798199</v>
      </c>
      <c r="N63" s="11">
        <f t="shared" si="34"/>
        <v>0.93771409637771708</v>
      </c>
      <c r="O63" s="11">
        <f t="shared" si="34"/>
        <v>0.92783945798131662</v>
      </c>
      <c r="P63" s="11">
        <f t="shared" si="34"/>
        <v>0.94248968927549071</v>
      </c>
      <c r="Q63" s="11">
        <f t="shared" si="34"/>
        <v>0.93603339303540578</v>
      </c>
      <c r="R63" s="11">
        <f t="shared" si="34"/>
        <v>0.97777663638045342</v>
      </c>
      <c r="S63" s="11">
        <f t="shared" si="34"/>
        <v>0.98077688892535542</v>
      </c>
      <c r="T63" s="11">
        <f t="shared" si="34"/>
        <v>0.9817964441692747</v>
      </c>
      <c r="U63" s="11">
        <f t="shared" si="34"/>
        <v>0.98076216754087364</v>
      </c>
      <c r="V63" s="11">
        <f t="shared" si="34"/>
        <v>0.98190953279397764</v>
      </c>
      <c r="W63" s="11">
        <f t="shared" si="34"/>
        <v>0.97864323924070029</v>
      </c>
    </row>
    <row r="64" spans="2:23" outlineLevel="1" x14ac:dyDescent="0.2">
      <c r="B64" s="4" t="s">
        <v>0</v>
      </c>
      <c r="C64" s="11">
        <f t="shared" ref="C64:W64" si="35">IFERROR(C51/C56,0)</f>
        <v>0</v>
      </c>
      <c r="D64" s="11">
        <f t="shared" si="35"/>
        <v>0</v>
      </c>
      <c r="E64" s="11">
        <f t="shared" si="35"/>
        <v>0</v>
      </c>
      <c r="F64" s="11">
        <f t="shared" si="35"/>
        <v>0</v>
      </c>
      <c r="G64" s="11">
        <f t="shared" si="35"/>
        <v>0</v>
      </c>
      <c r="H64" s="11">
        <f t="shared" si="35"/>
        <v>0</v>
      </c>
      <c r="I64" s="11">
        <f t="shared" si="35"/>
        <v>0</v>
      </c>
      <c r="J64" s="11">
        <f t="shared" si="35"/>
        <v>0</v>
      </c>
      <c r="K64" s="11">
        <f t="shared" si="35"/>
        <v>0</v>
      </c>
      <c r="L64" s="11">
        <f t="shared" si="35"/>
        <v>0</v>
      </c>
      <c r="M64" s="11">
        <f t="shared" si="35"/>
        <v>0</v>
      </c>
      <c r="N64" s="11">
        <f t="shared" si="35"/>
        <v>3.7543975886433108E-2</v>
      </c>
      <c r="O64" s="11">
        <f t="shared" si="35"/>
        <v>5.1314347079459456E-2</v>
      </c>
      <c r="P64" s="11">
        <f t="shared" si="35"/>
        <v>3.6580341810134753E-2</v>
      </c>
      <c r="Q64" s="11">
        <f t="shared" si="35"/>
        <v>4.1958351032442838E-2</v>
      </c>
      <c r="R64" s="11">
        <f t="shared" si="35"/>
        <v>0</v>
      </c>
      <c r="S64" s="11">
        <f t="shared" si="35"/>
        <v>0</v>
      </c>
      <c r="T64" s="11">
        <f t="shared" si="35"/>
        <v>0</v>
      </c>
      <c r="U64" s="11">
        <f t="shared" si="35"/>
        <v>0</v>
      </c>
      <c r="V64" s="11">
        <f t="shared" si="35"/>
        <v>0</v>
      </c>
      <c r="W64" s="11">
        <f t="shared" si="35"/>
        <v>0</v>
      </c>
    </row>
    <row r="65" spans="1:28" outlineLevel="1" x14ac:dyDescent="0.2">
      <c r="B65" s="4" t="s">
        <v>22</v>
      </c>
      <c r="C65" s="11">
        <f t="shared" ref="C65:W65" si="36">IFERROR(C52/C56,0)</f>
        <v>0</v>
      </c>
      <c r="D65" s="11">
        <f t="shared" si="36"/>
        <v>0</v>
      </c>
      <c r="E65" s="11">
        <f t="shared" si="36"/>
        <v>0</v>
      </c>
      <c r="F65" s="11">
        <f t="shared" si="36"/>
        <v>0</v>
      </c>
      <c r="G65" s="11">
        <f t="shared" si="36"/>
        <v>0</v>
      </c>
      <c r="H65" s="11">
        <f t="shared" si="36"/>
        <v>0</v>
      </c>
      <c r="I65" s="11">
        <f t="shared" si="36"/>
        <v>0</v>
      </c>
      <c r="J65" s="11">
        <f t="shared" si="36"/>
        <v>0</v>
      </c>
      <c r="K65" s="11">
        <f t="shared" si="36"/>
        <v>0</v>
      </c>
      <c r="L65" s="11">
        <f t="shared" si="36"/>
        <v>0</v>
      </c>
      <c r="M65" s="11">
        <f t="shared" si="36"/>
        <v>0</v>
      </c>
      <c r="N65" s="11">
        <f t="shared" si="36"/>
        <v>0</v>
      </c>
      <c r="O65" s="11">
        <f t="shared" si="36"/>
        <v>0</v>
      </c>
      <c r="P65" s="11">
        <f t="shared" si="36"/>
        <v>0</v>
      </c>
      <c r="Q65" s="11">
        <f t="shared" si="36"/>
        <v>0</v>
      </c>
      <c r="R65" s="11">
        <f t="shared" si="36"/>
        <v>0</v>
      </c>
      <c r="S65" s="11">
        <f t="shared" si="36"/>
        <v>0</v>
      </c>
      <c r="T65" s="11">
        <f t="shared" si="36"/>
        <v>0</v>
      </c>
      <c r="U65" s="11">
        <f t="shared" si="36"/>
        <v>0</v>
      </c>
      <c r="V65" s="11">
        <f t="shared" si="36"/>
        <v>0</v>
      </c>
      <c r="W65" s="11">
        <f t="shared" si="36"/>
        <v>0</v>
      </c>
    </row>
    <row r="66" spans="1:28" outlineLevel="1" x14ac:dyDescent="0.2">
      <c r="B66" s="4" t="s">
        <v>23</v>
      </c>
      <c r="C66" s="11">
        <f t="shared" ref="C66:W66" si="37">IFERROR(C53/C56,0)</f>
        <v>2.7360685442748766E-4</v>
      </c>
      <c r="D66" s="11">
        <f t="shared" si="37"/>
        <v>2.8337334046288386E-4</v>
      </c>
      <c r="E66" s="11">
        <f t="shared" si="37"/>
        <v>2.9195236441794368E-4</v>
      </c>
      <c r="F66" s="11">
        <f t="shared" si="37"/>
        <v>3.0750988738272223E-4</v>
      </c>
      <c r="G66" s="11">
        <f t="shared" si="37"/>
        <v>3.3503402255666081E-4</v>
      </c>
      <c r="H66" s="11">
        <f t="shared" si="37"/>
        <v>3.6112662411122616E-4</v>
      </c>
      <c r="I66" s="11">
        <f t="shared" si="37"/>
        <v>4.2113923996232573E-4</v>
      </c>
      <c r="J66" s="11">
        <f t="shared" si="37"/>
        <v>3.4897078622745916E-4</v>
      </c>
      <c r="K66" s="11">
        <f t="shared" si="37"/>
        <v>3.778328689684941E-4</v>
      </c>
      <c r="L66" s="11">
        <f t="shared" si="37"/>
        <v>3.243405535975079E-4</v>
      </c>
      <c r="M66" s="11">
        <f t="shared" si="37"/>
        <v>3.75697667333673E-4</v>
      </c>
      <c r="N66" s="11">
        <f t="shared" si="37"/>
        <v>1.8874845375744863E-3</v>
      </c>
      <c r="O66" s="11">
        <f t="shared" si="37"/>
        <v>1.1886301460722769E-3</v>
      </c>
      <c r="P66" s="11">
        <f t="shared" si="37"/>
        <v>7.9291037494288172E-4</v>
      </c>
      <c r="Q66" s="11">
        <f t="shared" si="37"/>
        <v>2.1397686788642454E-3</v>
      </c>
      <c r="R66" s="11">
        <f t="shared" si="37"/>
        <v>9.9766287796353745E-4</v>
      </c>
      <c r="S66" s="11">
        <f t="shared" si="37"/>
        <v>6.5609722327093019E-4</v>
      </c>
      <c r="T66" s="11">
        <f t="shared" si="37"/>
        <v>4.577785556557548E-4</v>
      </c>
      <c r="U66" s="11">
        <f t="shared" si="37"/>
        <v>2.921733491134105E-4</v>
      </c>
      <c r="V66" s="11">
        <f t="shared" si="37"/>
        <v>1.5648158656928594E-4</v>
      </c>
      <c r="W66" s="11">
        <f t="shared" si="37"/>
        <v>9.6933355549790525E-5</v>
      </c>
    </row>
    <row r="67" spans="1:28" outlineLevel="1" x14ac:dyDescent="0.2">
      <c r="B67" s="4" t="s">
        <v>17</v>
      </c>
      <c r="C67" s="11">
        <f t="shared" ref="C67:W67" si="38">IFERROR(C54/C56,0)</f>
        <v>0</v>
      </c>
      <c r="D67" s="11">
        <f t="shared" si="38"/>
        <v>0</v>
      </c>
      <c r="E67" s="11">
        <f t="shared" si="38"/>
        <v>0</v>
      </c>
      <c r="F67" s="11">
        <f t="shared" si="38"/>
        <v>0</v>
      </c>
      <c r="G67" s="11">
        <f t="shared" si="38"/>
        <v>0</v>
      </c>
      <c r="H67" s="11">
        <f t="shared" si="38"/>
        <v>0</v>
      </c>
      <c r="I67" s="11">
        <f t="shared" si="38"/>
        <v>0</v>
      </c>
      <c r="J67" s="11">
        <f t="shared" si="38"/>
        <v>0</v>
      </c>
      <c r="K67" s="11">
        <f t="shared" si="38"/>
        <v>0</v>
      </c>
      <c r="L67" s="11">
        <f t="shared" si="38"/>
        <v>0</v>
      </c>
      <c r="M67" s="11">
        <f t="shared" si="38"/>
        <v>0</v>
      </c>
      <c r="N67" s="11">
        <f t="shared" si="38"/>
        <v>0</v>
      </c>
      <c r="O67" s="11">
        <f t="shared" si="38"/>
        <v>0</v>
      </c>
      <c r="P67" s="11">
        <f t="shared" si="38"/>
        <v>0</v>
      </c>
      <c r="Q67" s="11">
        <f t="shared" si="38"/>
        <v>0</v>
      </c>
      <c r="R67" s="11">
        <f t="shared" si="38"/>
        <v>0</v>
      </c>
      <c r="S67" s="11">
        <f t="shared" si="38"/>
        <v>0</v>
      </c>
      <c r="T67" s="11">
        <f t="shared" si="38"/>
        <v>0</v>
      </c>
      <c r="U67" s="11">
        <f t="shared" si="38"/>
        <v>0</v>
      </c>
      <c r="V67" s="11">
        <f t="shared" si="38"/>
        <v>0</v>
      </c>
      <c r="W67" s="11">
        <f t="shared" si="38"/>
        <v>0</v>
      </c>
    </row>
    <row r="68" spans="1:28" outlineLevel="1" x14ac:dyDescent="0.2">
      <c r="B68" s="4" t="s">
        <v>1</v>
      </c>
      <c r="C68" s="11">
        <f t="shared" ref="C68:W68" si="39">IFERROR(C55/C56,0)</f>
        <v>1.7688165661734832E-2</v>
      </c>
      <c r="D68" s="11">
        <f t="shared" si="39"/>
        <v>1.5687616957996364E-2</v>
      </c>
      <c r="E68" s="11">
        <f t="shared" si="39"/>
        <v>1.1992422569053363E-2</v>
      </c>
      <c r="F68" s="11">
        <f t="shared" si="39"/>
        <v>1.1426374147774246E-2</v>
      </c>
      <c r="G68" s="11">
        <f t="shared" si="39"/>
        <v>9.8898005059482666E-3</v>
      </c>
      <c r="H68" s="11">
        <f t="shared" si="39"/>
        <v>5.9158685162514213E-3</v>
      </c>
      <c r="I68" s="11">
        <f t="shared" si="39"/>
        <v>9.7860801080944994E-3</v>
      </c>
      <c r="J68" s="11">
        <f t="shared" si="39"/>
        <v>9.1536232722815025E-3</v>
      </c>
      <c r="K68" s="11">
        <f t="shared" si="39"/>
        <v>6.4421545894441873E-3</v>
      </c>
      <c r="L68" s="11">
        <f t="shared" si="39"/>
        <v>5.3646879555004348E-3</v>
      </c>
      <c r="M68" s="11">
        <f t="shared" si="39"/>
        <v>4.5628428585724355E-3</v>
      </c>
      <c r="N68" s="11">
        <f t="shared" si="39"/>
        <v>6.4171905191493135E-3</v>
      </c>
      <c r="O68" s="11">
        <f t="shared" si="39"/>
        <v>5.1914700313322832E-3</v>
      </c>
      <c r="P68" s="11">
        <f t="shared" si="39"/>
        <v>5.8899526732561474E-3</v>
      </c>
      <c r="Q68" s="11">
        <f t="shared" si="39"/>
        <v>4.4658126896464602E-3</v>
      </c>
      <c r="R68" s="11">
        <f t="shared" si="39"/>
        <v>5.4794534234709931E-3</v>
      </c>
      <c r="S68" s="11">
        <f t="shared" si="39"/>
        <v>4.7669301394297221E-3</v>
      </c>
      <c r="T68" s="11">
        <f t="shared" si="39"/>
        <v>3.9338590053987245E-3</v>
      </c>
      <c r="U68" s="11">
        <f t="shared" si="39"/>
        <v>3.7268145231885014E-3</v>
      </c>
      <c r="V68" s="11">
        <f t="shared" si="39"/>
        <v>3.5869961517634515E-3</v>
      </c>
      <c r="W68" s="11">
        <f t="shared" si="39"/>
        <v>4.066338153695232E-3</v>
      </c>
    </row>
    <row r="69" spans="1:28" x14ac:dyDescent="0.2">
      <c r="B69" s="15"/>
      <c r="C69" s="10"/>
      <c r="D69" s="10"/>
      <c r="E69" s="10"/>
      <c r="F69" s="10"/>
      <c r="G69" s="10"/>
      <c r="H69" s="10"/>
      <c r="I69" s="10"/>
      <c r="J69" s="10"/>
      <c r="K69" s="10"/>
      <c r="L69" s="10"/>
      <c r="M69" s="10"/>
      <c r="N69" s="10"/>
      <c r="O69" s="10"/>
      <c r="P69" s="10"/>
      <c r="Q69" s="10"/>
      <c r="R69" s="10"/>
      <c r="S69" s="10"/>
      <c r="T69" s="10"/>
      <c r="U69" s="10"/>
      <c r="V69" s="10"/>
      <c r="W69" s="10"/>
    </row>
    <row r="71" spans="1:28" s="33" customFormat="1" x14ac:dyDescent="0.2">
      <c r="A71" s="32" t="s">
        <v>84</v>
      </c>
      <c r="Z71" s="34"/>
    </row>
    <row r="72" spans="1:28" outlineLevel="1" x14ac:dyDescent="0.2">
      <c r="B72" s="20" t="s">
        <v>88</v>
      </c>
      <c r="C72" s="5">
        <f>C76*CAN!C77</f>
        <v>28329.728353393049</v>
      </c>
      <c r="D72" s="5">
        <f>D76*CAN!D77</f>
        <v>29675.238365740232</v>
      </c>
      <c r="E72" s="5">
        <f>E76*CAN!E77</f>
        <v>29896.519136581825</v>
      </c>
      <c r="F72" s="5">
        <f>F76*CAN!F77</f>
        <v>27862.10954383542</v>
      </c>
      <c r="G72" s="5">
        <f>G76*CAN!G77</f>
        <v>26868.671701083174</v>
      </c>
      <c r="H72" s="5">
        <f>H76*CAN!H77</f>
        <v>27685.258523323442</v>
      </c>
      <c r="I72" s="5">
        <f>I76*CAN!I77</f>
        <v>27939.061520548868</v>
      </c>
      <c r="J72" s="5">
        <f>J76*CAN!J77</f>
        <v>29744.31405971534</v>
      </c>
      <c r="K72" s="5">
        <f>K76*CAN!K77</f>
        <v>28475.710906591063</v>
      </c>
      <c r="L72" s="5">
        <f>L76*CAN!L77</f>
        <v>27402.519732230146</v>
      </c>
      <c r="M72" s="5">
        <f>M76*CAN!M77</f>
        <v>26211.015424952293</v>
      </c>
      <c r="N72" s="5">
        <f>N76*CAN!N77</f>
        <v>23228.760427084821</v>
      </c>
      <c r="O72" s="5">
        <f>O76*CAN!O77</f>
        <v>24479.439614051964</v>
      </c>
      <c r="P72" s="5">
        <f>P76*CAN!P77</f>
        <v>25219.696170044113</v>
      </c>
      <c r="Q72" s="5">
        <f>Q76*CAN!Q77</f>
        <v>25131.323199333314</v>
      </c>
      <c r="R72" s="5">
        <f>R76*CAN!R77</f>
        <v>23180.69352347705</v>
      </c>
      <c r="S72" s="5">
        <f>S76*CAN!S77</f>
        <v>23194.417852881204</v>
      </c>
      <c r="T72" s="5">
        <f>T76*CAN!T77</f>
        <v>22936.93168548591</v>
      </c>
      <c r="U72" s="5">
        <f>U76*CAN!U77</f>
        <v>22635.902083986759</v>
      </c>
      <c r="V72" s="5">
        <f>V76*CAN!V77</f>
        <v>23039.029911852616</v>
      </c>
      <c r="W72" s="5">
        <f>W76*CAN!W77</f>
        <v>18676.7438010154</v>
      </c>
      <c r="Z72" s="21"/>
      <c r="AB72"/>
    </row>
    <row r="73" spans="1:28" outlineLevel="1" x14ac:dyDescent="0.2">
      <c r="B73" s="7" t="s">
        <v>89</v>
      </c>
      <c r="C73" s="5">
        <f>'[3]Table 21'!C$13</f>
        <v>64.134</v>
      </c>
      <c r="D73" s="5">
        <f>'[3]Table 21'!D$13</f>
        <v>71.207999999999998</v>
      </c>
      <c r="E73" s="5">
        <f>'[3]Table 21'!E$13</f>
        <v>77.917000000000002</v>
      </c>
      <c r="F73" s="5">
        <f>'[3]Table 21'!F$13</f>
        <v>72.150000000000006</v>
      </c>
      <c r="G73" s="5">
        <f>'[3]Table 21'!G$13</f>
        <v>72.942999999999998</v>
      </c>
      <c r="H73" s="5">
        <f>'[3]Table 21'!H$13</f>
        <v>79.902000000000001</v>
      </c>
      <c r="I73" s="5">
        <f>'[3]Table 21'!I$13</f>
        <v>86.399000000000001</v>
      </c>
      <c r="J73" s="5">
        <f>'[3]Table 21'!J$13</f>
        <v>91.323999999999998</v>
      </c>
      <c r="K73" s="5">
        <f>'[3]Table 21'!K$13</f>
        <v>90.334999999999994</v>
      </c>
      <c r="L73" s="5">
        <f>'[3]Table 21'!L$13</f>
        <v>64.734999999999999</v>
      </c>
      <c r="M73" s="5">
        <f>'[3]Table 21'!M$13</f>
        <v>58.820999999999998</v>
      </c>
      <c r="N73" s="5">
        <f>'[3]Table 21'!N$13</f>
        <v>55.453000000000003</v>
      </c>
      <c r="O73" s="5">
        <f>'[3]Table 21'!O$13</f>
        <v>62.576999999999998</v>
      </c>
      <c r="P73" s="5">
        <f>'[3]Table 21'!P$13</f>
        <v>66.491</v>
      </c>
      <c r="Q73" s="5">
        <f>'[3]Table 21'!Q$13</f>
        <v>63.837000000000003</v>
      </c>
      <c r="R73" s="5">
        <f>'[3]Table 21'!R$13</f>
        <v>55.134999999999998</v>
      </c>
      <c r="S73" s="5">
        <f>'[3]Table 21'!S$13</f>
        <v>49.703000000000003</v>
      </c>
      <c r="T73" s="5">
        <f>'[3]Table 21'!T$13</f>
        <v>51.530999999999999</v>
      </c>
      <c r="U73" s="5">
        <f>'[3]Table 21'!U$13</f>
        <v>45.426000000000002</v>
      </c>
      <c r="V73" s="5">
        <f>'[3]Table 21'!V$13</f>
        <v>39.703000000000003</v>
      </c>
      <c r="W73" s="5">
        <f>'[3]Table 21'!W$13</f>
        <v>26.030999999999999</v>
      </c>
      <c r="Z73" s="21" t="s">
        <v>92</v>
      </c>
      <c r="AB73"/>
    </row>
    <row r="74" spans="1:28" outlineLevel="1" x14ac:dyDescent="0.2">
      <c r="B74" s="7" t="s">
        <v>25</v>
      </c>
      <c r="C74" s="5">
        <f>'[3]Table 21'!C$16</f>
        <v>983.846</v>
      </c>
      <c r="D74" s="5">
        <f>'[3]Table 21'!D$16</f>
        <v>1023.689</v>
      </c>
      <c r="E74" s="5">
        <f>'[3]Table 21'!E$16</f>
        <v>1030.2929999999999</v>
      </c>
      <c r="F74" s="5">
        <f>'[3]Table 21'!F$16</f>
        <v>985.28</v>
      </c>
      <c r="G74" s="5">
        <f>'[3]Table 21'!G$16</f>
        <v>1014.845</v>
      </c>
      <c r="H74" s="5">
        <f>'[3]Table 21'!H$16</f>
        <v>1033.4870000000001</v>
      </c>
      <c r="I74" s="5">
        <f>'[3]Table 21'!I$16</f>
        <v>1068.6610000000001</v>
      </c>
      <c r="J74" s="5">
        <f>'[3]Table 21'!J$16</f>
        <v>1152.7929999999999</v>
      </c>
      <c r="K74" s="5">
        <f>'[3]Table 21'!K$16</f>
        <v>1294.4580000000001</v>
      </c>
      <c r="L74" s="5">
        <f>'[3]Table 21'!L$16</f>
        <v>1331.498</v>
      </c>
      <c r="M74" s="5">
        <f>'[3]Table 21'!M$16</f>
        <v>1305.623</v>
      </c>
      <c r="N74" s="5">
        <f>'[3]Table 21'!N$16</f>
        <v>1284.8309999999999</v>
      </c>
      <c r="O74" s="5">
        <f>'[3]Table 21'!O$16</f>
        <v>1272.1279999999999</v>
      </c>
      <c r="P74" s="5">
        <f>'[3]Table 21'!P$16</f>
        <v>1269.0989999999999</v>
      </c>
      <c r="Q74" s="5">
        <f>'[3]Table 21'!Q$16</f>
        <v>1271.692</v>
      </c>
      <c r="R74" s="5">
        <f>'[3]Table 21'!R$16</f>
        <v>1269.539</v>
      </c>
      <c r="S74" s="5">
        <f>'[3]Table 21'!S$16</f>
        <v>1242.0229999999999</v>
      </c>
      <c r="T74" s="5">
        <f>'[3]Table 21'!T$16</f>
        <v>1214.6179999999999</v>
      </c>
      <c r="U74" s="5">
        <f>'[3]Table 21'!U$16</f>
        <v>1188.442</v>
      </c>
      <c r="V74" s="5">
        <f>'[3]Table 21'!V$16</f>
        <v>1153.499</v>
      </c>
      <c r="W74" s="5">
        <f>'[3]Table 21'!W$16</f>
        <v>1131.8699999999999</v>
      </c>
      <c r="Z74" s="21" t="s">
        <v>92</v>
      </c>
      <c r="AB74"/>
    </row>
    <row r="75" spans="1:28" outlineLevel="1" x14ac:dyDescent="0.2">
      <c r="B75" s="7" t="s">
        <v>30</v>
      </c>
      <c r="C75" s="5">
        <f>'[3]Table 21'!C$19</f>
        <v>18201.567999999999</v>
      </c>
      <c r="D75" s="5">
        <f>'[3]Table 21'!D$19</f>
        <v>18321.66</v>
      </c>
      <c r="E75" s="5">
        <f>'[3]Table 21'!E$19</f>
        <v>18337.646000000001</v>
      </c>
      <c r="F75" s="5">
        <f>'[3]Table 21'!F$19</f>
        <v>17868.297999999999</v>
      </c>
      <c r="G75" s="5">
        <f>'[3]Table 21'!G$19</f>
        <v>16727.092000000001</v>
      </c>
      <c r="H75" s="5">
        <f>'[3]Table 21'!H$19</f>
        <v>16922.425999999999</v>
      </c>
      <c r="I75" s="5">
        <f>'[3]Table 21'!I$19</f>
        <v>16513.383999999998</v>
      </c>
      <c r="J75" s="5">
        <f>'[3]Table 21'!J$19</f>
        <v>16295.284</v>
      </c>
      <c r="K75" s="5">
        <f>'[3]Table 21'!K$19</f>
        <v>13891.244000000001</v>
      </c>
      <c r="L75" s="5">
        <f>'[3]Table 21'!L$19</f>
        <v>12994.203</v>
      </c>
      <c r="M75" s="5">
        <f>'[3]Table 21'!M$19</f>
        <v>12673.918</v>
      </c>
      <c r="N75" s="5">
        <f>'[3]Table 21'!N$19</f>
        <v>11412.218000000001</v>
      </c>
      <c r="O75" s="5">
        <f>'[3]Table 21'!O$19</f>
        <v>12145.233</v>
      </c>
      <c r="P75" s="5">
        <f>'[3]Table 21'!P$19</f>
        <v>12540.785</v>
      </c>
      <c r="Q75" s="5">
        <f>'[3]Table 21'!Q$19</f>
        <v>12469.785</v>
      </c>
      <c r="R75" s="5">
        <f>'[3]Table 21'!R$19</f>
        <v>11519.964</v>
      </c>
      <c r="S75" s="5">
        <f>'[3]Table 21'!S$19</f>
        <v>11780.664000000001</v>
      </c>
      <c r="T75" s="5">
        <f>'[3]Table 21'!T$19</f>
        <v>11911.234</v>
      </c>
      <c r="U75" s="5">
        <f>'[3]Table 21'!U$19</f>
        <v>12012.3</v>
      </c>
      <c r="V75" s="5">
        <f>'[3]Table 21'!V$19</f>
        <v>12595.011</v>
      </c>
      <c r="W75" s="5">
        <f>'[3]Table 21'!W$19</f>
        <v>10404.026</v>
      </c>
      <c r="Z75" s="21" t="s">
        <v>92</v>
      </c>
      <c r="AB75"/>
    </row>
    <row r="76" spans="1:28" outlineLevel="1" x14ac:dyDescent="0.2">
      <c r="B76" s="7" t="s">
        <v>31</v>
      </c>
      <c r="C76" s="5">
        <f t="shared" ref="C76:W76" si="40">C74*C75/1000</f>
        <v>17907.539870527999</v>
      </c>
      <c r="D76" s="5">
        <f t="shared" si="40"/>
        <v>18755.681803739997</v>
      </c>
      <c r="E76" s="5">
        <f t="shared" si="40"/>
        <v>18893.148310277997</v>
      </c>
      <c r="F76" s="5">
        <f t="shared" si="40"/>
        <v>17605.27665344</v>
      </c>
      <c r="G76" s="5">
        <f t="shared" si="40"/>
        <v>16975.405680740001</v>
      </c>
      <c r="H76" s="5">
        <f t="shared" si="40"/>
        <v>17489.107279462001</v>
      </c>
      <c r="I76" s="5">
        <f t="shared" si="40"/>
        <v>17647.209458823996</v>
      </c>
      <c r="J76" s="5">
        <f t="shared" si="40"/>
        <v>18785.089328211998</v>
      </c>
      <c r="K76" s="5">
        <f t="shared" si="40"/>
        <v>17981.631925752004</v>
      </c>
      <c r="L76" s="5">
        <f t="shared" si="40"/>
        <v>17301.755306093997</v>
      </c>
      <c r="M76" s="5">
        <f t="shared" si="40"/>
        <v>16547.358840913999</v>
      </c>
      <c r="N76" s="5">
        <f t="shared" si="40"/>
        <v>14662.771465158001</v>
      </c>
      <c r="O76" s="5">
        <f t="shared" si="40"/>
        <v>15450.290965823999</v>
      </c>
      <c r="P76" s="5">
        <f t="shared" si="40"/>
        <v>15915.497702714998</v>
      </c>
      <c r="Q76" s="5">
        <f t="shared" si="40"/>
        <v>15857.725826219999</v>
      </c>
      <c r="R76" s="5">
        <f t="shared" si="40"/>
        <v>14625.043576595999</v>
      </c>
      <c r="S76" s="5">
        <f t="shared" si="40"/>
        <v>14631.855643272</v>
      </c>
      <c r="T76" s="5">
        <f t="shared" si="40"/>
        <v>14467.599218612</v>
      </c>
      <c r="U76" s="5">
        <f t="shared" si="40"/>
        <v>14275.9218366</v>
      </c>
      <c r="V76" s="5">
        <f t="shared" si="40"/>
        <v>14528.332593489</v>
      </c>
      <c r="W76" s="5">
        <f t="shared" si="40"/>
        <v>11776.004908619998</v>
      </c>
    </row>
    <row r="77" spans="1:28" outlineLevel="1" x14ac:dyDescent="0.2">
      <c r="B77" s="7" t="s">
        <v>140</v>
      </c>
      <c r="C77" s="14">
        <f t="shared" ref="C77:W77" si="41">C72/C76</f>
        <v>1.5820000155363472</v>
      </c>
      <c r="D77" s="14">
        <f t="shared" si="41"/>
        <v>1.5821999262017128</v>
      </c>
      <c r="E77" s="14">
        <f t="shared" si="41"/>
        <v>1.582400066182613</v>
      </c>
      <c r="F77" s="14">
        <f t="shared" si="41"/>
        <v>1.5825999268458686</v>
      </c>
      <c r="G77" s="14">
        <f t="shared" si="41"/>
        <v>1.5827999758243128</v>
      </c>
      <c r="H77" s="14">
        <f t="shared" si="41"/>
        <v>1.5830000971996494</v>
      </c>
      <c r="I77" s="14">
        <f t="shared" si="41"/>
        <v>1.5831999719694332</v>
      </c>
      <c r="J77" s="14">
        <f t="shared" si="41"/>
        <v>1.5834001925689252</v>
      </c>
      <c r="K77" s="14">
        <f t="shared" si="41"/>
        <v>1.5835999215293797</v>
      </c>
      <c r="L77" s="14">
        <f t="shared" si="41"/>
        <v>1.5837999814145143</v>
      </c>
      <c r="M77" s="14">
        <f t="shared" si="41"/>
        <v>1.5839999408331269</v>
      </c>
      <c r="N77" s="14">
        <f t="shared" si="41"/>
        <v>1.5841998548692866</v>
      </c>
      <c r="O77" s="14">
        <f t="shared" si="41"/>
        <v>1.5843999098916919</v>
      </c>
      <c r="P77" s="14">
        <f t="shared" si="41"/>
        <v>1.5845999064007861</v>
      </c>
      <c r="Q77" s="14">
        <f t="shared" si="41"/>
        <v>1.5847999564842936</v>
      </c>
      <c r="R77" s="14">
        <f t="shared" si="41"/>
        <v>1.5849999627059157</v>
      </c>
      <c r="S77" s="14">
        <f t="shared" si="41"/>
        <v>1.5852000196261116</v>
      </c>
      <c r="T77" s="14">
        <f t="shared" si="41"/>
        <v>1.5853999920027122</v>
      </c>
      <c r="U77" s="14">
        <f t="shared" si="41"/>
        <v>1.5856000294113266</v>
      </c>
      <c r="V77" s="14">
        <f t="shared" si="41"/>
        <v>1.585800005857366</v>
      </c>
      <c r="W77" s="14">
        <f t="shared" si="41"/>
        <v>1.5860000013539468</v>
      </c>
    </row>
    <row r="78" spans="1:28" outlineLevel="1" x14ac:dyDescent="0.2">
      <c r="B78" s="7" t="s">
        <v>90</v>
      </c>
      <c r="C78" s="5">
        <f t="shared" ref="C78:W78" si="42">C75*C77</f>
        <v>28794.880858785877</v>
      </c>
      <c r="D78" s="5">
        <f t="shared" si="42"/>
        <v>28988.529099892872</v>
      </c>
      <c r="E78" s="5">
        <f t="shared" si="42"/>
        <v>29017.492244033328</v>
      </c>
      <c r="F78" s="5">
        <f t="shared" si="42"/>
        <v>28278.367107660179</v>
      </c>
      <c r="G78" s="5">
        <f t="shared" si="42"/>
        <v>26475.640813211056</v>
      </c>
      <c r="H78" s="5">
        <f t="shared" si="42"/>
        <v>26788.202002853872</v>
      </c>
      <c r="I78" s="5">
        <f t="shared" si="42"/>
        <v>26143.989085920482</v>
      </c>
      <c r="J78" s="5">
        <f t="shared" si="42"/>
        <v>25801.955823565324</v>
      </c>
      <c r="K78" s="5">
        <f t="shared" si="42"/>
        <v>21998.172908345467</v>
      </c>
      <c r="L78" s="5">
        <f t="shared" si="42"/>
        <v>20580.218469896427</v>
      </c>
      <c r="M78" s="5">
        <f t="shared" si="42"/>
        <v>20075.485362123902</v>
      </c>
      <c r="N78" s="5">
        <f t="shared" si="42"/>
        <v>18079.23409933666</v>
      </c>
      <c r="O78" s="5">
        <f t="shared" si="42"/>
        <v>19242.906070813602</v>
      </c>
      <c r="P78" s="5">
        <f t="shared" si="42"/>
        <v>19872.126737192382</v>
      </c>
      <c r="Q78" s="5">
        <f t="shared" si="42"/>
        <v>19762.114725368498</v>
      </c>
      <c r="R78" s="5">
        <f t="shared" si="42"/>
        <v>18259.142510373491</v>
      </c>
      <c r="S78" s="5">
        <f t="shared" si="42"/>
        <v>18674.708804008627</v>
      </c>
      <c r="T78" s="5">
        <f t="shared" si="42"/>
        <v>18884.070288342435</v>
      </c>
      <c r="U78" s="5">
        <f t="shared" si="42"/>
        <v>19046.703233297678</v>
      </c>
      <c r="V78" s="5">
        <f t="shared" si="42"/>
        <v>19973.168517573591</v>
      </c>
      <c r="W78" s="5">
        <f t="shared" si="42"/>
        <v>16500.785250086497</v>
      </c>
    </row>
    <row r="79" spans="1:28" outlineLevel="1" x14ac:dyDescent="0.2"/>
    <row r="80" spans="1:28" outlineLevel="1" x14ac:dyDescent="0.2">
      <c r="B80" s="8" t="s">
        <v>14</v>
      </c>
      <c r="C80" s="13"/>
    </row>
    <row r="81" spans="2:26" outlineLevel="1" x14ac:dyDescent="0.2">
      <c r="B81" s="4" t="s">
        <v>18</v>
      </c>
      <c r="C81" s="5">
        <f>IFERROR(INDEX('[3]Table 20'!C$14:C$19,MATCH($B81,'[3]Table 20'!$B$14:$B$19,0))*1000,0)</f>
        <v>0</v>
      </c>
      <c r="D81" s="5">
        <f>IFERROR(INDEX('[3]Table 20'!D$14:D$19,MATCH($B81,'[3]Table 20'!$B$14:$B$19,0))*1000,0)</f>
        <v>0</v>
      </c>
      <c r="E81" s="5">
        <f>IFERROR(INDEX('[3]Table 20'!E$14:E$19,MATCH($B81,'[3]Table 20'!$B$14:$B$19,0))*1000,0)</f>
        <v>0</v>
      </c>
      <c r="F81" s="5">
        <f>IFERROR(INDEX('[3]Table 20'!F$14:F$19,MATCH($B81,'[3]Table 20'!$B$14:$B$19,0))*1000,0)</f>
        <v>0</v>
      </c>
      <c r="G81" s="5">
        <f>IFERROR(INDEX('[3]Table 20'!G$14:G$19,MATCH($B81,'[3]Table 20'!$B$14:$B$19,0))*1000,0)</f>
        <v>0</v>
      </c>
      <c r="H81" s="5">
        <f>IFERROR(INDEX('[3]Table 20'!H$14:H$19,MATCH($B81,'[3]Table 20'!$B$14:$B$19,0))*1000,0)</f>
        <v>0</v>
      </c>
      <c r="I81" s="5">
        <f>IFERROR(INDEX('[3]Table 20'!I$14:I$19,MATCH($B81,'[3]Table 20'!$B$14:$B$19,0))*1000,0)</f>
        <v>0</v>
      </c>
      <c r="J81" s="5">
        <f>IFERROR(INDEX('[3]Table 20'!J$14:J$19,MATCH($B81,'[3]Table 20'!$B$14:$B$19,0))*1000,0)</f>
        <v>0</v>
      </c>
      <c r="K81" s="5">
        <f>IFERROR(INDEX('[3]Table 20'!K$14:K$19,MATCH($B81,'[3]Table 20'!$B$14:$B$19,0))*1000,0)</f>
        <v>0</v>
      </c>
      <c r="L81" s="5">
        <f>IFERROR(INDEX('[3]Table 20'!L$14:L$19,MATCH($B81,'[3]Table 20'!$B$14:$B$19,0))*1000,0)</f>
        <v>0</v>
      </c>
      <c r="M81" s="5">
        <f>IFERROR(INDEX('[3]Table 20'!M$14:M$19,MATCH($B81,'[3]Table 20'!$B$14:$B$19,0))*1000,0)</f>
        <v>0</v>
      </c>
      <c r="N81" s="5">
        <f>IFERROR(INDEX('[3]Table 20'!N$14:N$19,MATCH($B81,'[3]Table 20'!$B$14:$B$19,0))*1000,0)</f>
        <v>0</v>
      </c>
      <c r="O81" s="5">
        <f>IFERROR(INDEX('[3]Table 20'!O$14:O$19,MATCH($B81,'[3]Table 20'!$B$14:$B$19,0))*1000,0)</f>
        <v>0</v>
      </c>
      <c r="P81" s="5">
        <f>IFERROR(INDEX('[3]Table 20'!P$14:P$19,MATCH($B81,'[3]Table 20'!$B$14:$B$19,0))*1000,0)</f>
        <v>0</v>
      </c>
      <c r="Q81" s="5">
        <f>IFERROR(INDEX('[3]Table 20'!Q$14:Q$19,MATCH($B81,'[3]Table 20'!$B$14:$B$19,0))*1000,0)</f>
        <v>0</v>
      </c>
      <c r="R81" s="5">
        <f>IFERROR(INDEX('[3]Table 20'!R$14:R$19,MATCH($B81,'[3]Table 20'!$B$14:$B$19,0))*1000,0)</f>
        <v>0</v>
      </c>
      <c r="S81" s="5">
        <f>IFERROR(INDEX('[3]Table 20'!S$14:S$19,MATCH($B81,'[3]Table 20'!$B$14:$B$19,0))*1000,0)</f>
        <v>0</v>
      </c>
      <c r="T81" s="5">
        <f>IFERROR(INDEX('[3]Table 20'!T$14:T$19,MATCH($B81,'[3]Table 20'!$B$14:$B$19,0))*1000,0)</f>
        <v>0</v>
      </c>
      <c r="U81" s="5">
        <f>IFERROR(INDEX('[3]Table 20'!U$14:U$19,MATCH($B81,'[3]Table 20'!$B$14:$B$19,0))*1000,0)</f>
        <v>0</v>
      </c>
      <c r="V81" s="5">
        <f>IFERROR(INDEX('[3]Table 20'!V$14:V$19,MATCH($B81,'[3]Table 20'!$B$14:$B$19,0))*1000,0)</f>
        <v>0</v>
      </c>
      <c r="W81" s="5">
        <f>IFERROR(INDEX('[3]Table 20'!W$14:W$19,MATCH($B81,'[3]Table 20'!$B$14:$B$19,0))*1000,0)</f>
        <v>0</v>
      </c>
      <c r="Z81" s="21" t="s">
        <v>92</v>
      </c>
    </row>
    <row r="82" spans="2:26" outlineLevel="1" x14ac:dyDescent="0.2">
      <c r="B82" s="4" t="s">
        <v>19</v>
      </c>
      <c r="C82" s="5">
        <f>IFERROR(INDEX('[3]Table 20'!C$14:C$19,MATCH($B82,'[3]Table 20'!$B$14:$B$19,0))*1000,0)</f>
        <v>0</v>
      </c>
      <c r="D82" s="5">
        <f>IFERROR(INDEX('[3]Table 20'!D$14:D$19,MATCH($B82,'[3]Table 20'!$B$14:$B$19,0))*1000,0)</f>
        <v>0</v>
      </c>
      <c r="E82" s="5">
        <f>IFERROR(INDEX('[3]Table 20'!E$14:E$19,MATCH($B82,'[3]Table 20'!$B$14:$B$19,0))*1000,0)</f>
        <v>0</v>
      </c>
      <c r="F82" s="5">
        <f>IFERROR(INDEX('[3]Table 20'!F$14:F$19,MATCH($B82,'[3]Table 20'!$B$14:$B$19,0))*1000,0)</f>
        <v>0</v>
      </c>
      <c r="G82" s="5">
        <f>IFERROR(INDEX('[3]Table 20'!G$14:G$19,MATCH($B82,'[3]Table 20'!$B$14:$B$19,0))*1000,0)</f>
        <v>0</v>
      </c>
      <c r="H82" s="5">
        <f>IFERROR(INDEX('[3]Table 20'!H$14:H$19,MATCH($B82,'[3]Table 20'!$B$14:$B$19,0))*1000,0)</f>
        <v>0</v>
      </c>
      <c r="I82" s="5">
        <f>IFERROR(INDEX('[3]Table 20'!I$14:I$19,MATCH($B82,'[3]Table 20'!$B$14:$B$19,0))*1000,0)</f>
        <v>0</v>
      </c>
      <c r="J82" s="5">
        <f>IFERROR(INDEX('[3]Table 20'!J$14:J$19,MATCH($B82,'[3]Table 20'!$B$14:$B$19,0))*1000,0)</f>
        <v>0</v>
      </c>
      <c r="K82" s="5">
        <f>IFERROR(INDEX('[3]Table 20'!K$14:K$19,MATCH($B82,'[3]Table 20'!$B$14:$B$19,0))*1000,0)</f>
        <v>0</v>
      </c>
      <c r="L82" s="5">
        <f>IFERROR(INDEX('[3]Table 20'!L$14:L$19,MATCH($B82,'[3]Table 20'!$B$14:$B$19,0))*1000,0)</f>
        <v>0</v>
      </c>
      <c r="M82" s="5">
        <f>IFERROR(INDEX('[3]Table 20'!M$14:M$19,MATCH($B82,'[3]Table 20'!$B$14:$B$19,0))*1000,0)</f>
        <v>0</v>
      </c>
      <c r="N82" s="5">
        <f>IFERROR(INDEX('[3]Table 20'!N$14:N$19,MATCH($B82,'[3]Table 20'!$B$14:$B$19,0))*1000,0)</f>
        <v>0</v>
      </c>
      <c r="O82" s="5">
        <f>IFERROR(INDEX('[3]Table 20'!O$14:O$19,MATCH($B82,'[3]Table 20'!$B$14:$B$19,0))*1000,0)</f>
        <v>0</v>
      </c>
      <c r="P82" s="5">
        <f>IFERROR(INDEX('[3]Table 20'!P$14:P$19,MATCH($B82,'[3]Table 20'!$B$14:$B$19,0))*1000,0)</f>
        <v>0</v>
      </c>
      <c r="Q82" s="5">
        <f>IFERROR(INDEX('[3]Table 20'!Q$14:Q$19,MATCH($B82,'[3]Table 20'!$B$14:$B$19,0))*1000,0)</f>
        <v>0</v>
      </c>
      <c r="R82" s="5">
        <f>IFERROR(INDEX('[3]Table 20'!R$14:R$19,MATCH($B82,'[3]Table 20'!$B$14:$B$19,0))*1000,0)</f>
        <v>0</v>
      </c>
      <c r="S82" s="5">
        <f>IFERROR(INDEX('[3]Table 20'!S$14:S$19,MATCH($B82,'[3]Table 20'!$B$14:$B$19,0))*1000,0)</f>
        <v>0</v>
      </c>
      <c r="T82" s="5">
        <f>IFERROR(INDEX('[3]Table 20'!T$14:T$19,MATCH($B82,'[3]Table 20'!$B$14:$B$19,0))*1000,0)</f>
        <v>0</v>
      </c>
      <c r="U82" s="5">
        <f>IFERROR(INDEX('[3]Table 20'!U$14:U$19,MATCH($B82,'[3]Table 20'!$B$14:$B$19,0))*1000,0)</f>
        <v>0</v>
      </c>
      <c r="V82" s="5">
        <f>IFERROR(INDEX('[3]Table 20'!V$14:V$19,MATCH($B82,'[3]Table 20'!$B$14:$B$19,0))*1000,0)</f>
        <v>0</v>
      </c>
      <c r="W82" s="5">
        <f>IFERROR(INDEX('[3]Table 20'!W$14:W$19,MATCH($B82,'[3]Table 20'!$B$14:$B$19,0))*1000,0)</f>
        <v>0</v>
      </c>
      <c r="Z82" s="21" t="s">
        <v>92</v>
      </c>
    </row>
    <row r="83" spans="2:26" outlineLevel="1" x14ac:dyDescent="0.2">
      <c r="B83" s="4" t="s">
        <v>16</v>
      </c>
      <c r="C83" s="5">
        <f>IFERROR(INDEX('[3]Table 20'!C$14:C$19,MATCH($B83,'[3]Table 20'!$B$14:$B$19,0))*1000,0)</f>
        <v>263.31700000000001</v>
      </c>
      <c r="D83" s="5">
        <f>IFERROR(INDEX('[3]Table 20'!D$14:D$19,MATCH($B83,'[3]Table 20'!$B$14:$B$19,0))*1000,0)</f>
        <v>371.82799999999997</v>
      </c>
      <c r="E83" s="5">
        <f>IFERROR(INDEX('[3]Table 20'!E$14:E$19,MATCH($B83,'[3]Table 20'!$B$14:$B$19,0))*1000,0)</f>
        <v>477.089</v>
      </c>
      <c r="F83" s="5">
        <f>IFERROR(INDEX('[3]Table 20'!F$14:F$19,MATCH($B83,'[3]Table 20'!$B$14:$B$19,0))*1000,0)</f>
        <v>439.56400000000002</v>
      </c>
      <c r="G83" s="5">
        <f>IFERROR(INDEX('[3]Table 20'!G$14:G$19,MATCH($B83,'[3]Table 20'!$B$14:$B$19,0))*1000,0)</f>
        <v>408.911</v>
      </c>
      <c r="H83" s="5">
        <f>IFERROR(INDEX('[3]Table 20'!H$14:H$19,MATCH($B83,'[3]Table 20'!$B$14:$B$19,0))*1000,0)</f>
        <v>529.64599999999996</v>
      </c>
      <c r="I83" s="5">
        <f>IFERROR(INDEX('[3]Table 20'!I$14:I$19,MATCH($B83,'[3]Table 20'!$B$14:$B$19,0))*1000,0)</f>
        <v>635.24099999999999</v>
      </c>
      <c r="J83" s="5">
        <f>IFERROR(INDEX('[3]Table 20'!J$14:J$19,MATCH($B83,'[3]Table 20'!$B$14:$B$19,0))*1000,0)</f>
        <v>774.20999999999992</v>
      </c>
      <c r="K83" s="5">
        <f>IFERROR(INDEX('[3]Table 20'!K$14:K$19,MATCH($B83,'[3]Table 20'!$B$14:$B$19,0))*1000,0)</f>
        <v>733.30399999999997</v>
      </c>
      <c r="L83" s="5">
        <f>IFERROR(INDEX('[3]Table 20'!L$14:L$19,MATCH($B83,'[3]Table 20'!$B$14:$B$19,0))*1000,0)</f>
        <v>853.62400000000002</v>
      </c>
      <c r="M83" s="5">
        <f>IFERROR(INDEX('[3]Table 20'!M$14:M$19,MATCH($B83,'[3]Table 20'!$B$14:$B$19,0))*1000,0)</f>
        <v>957.05799999999999</v>
      </c>
      <c r="N83" s="5">
        <f>IFERROR(INDEX('[3]Table 20'!N$14:N$19,MATCH($B83,'[3]Table 20'!$B$14:$B$19,0))*1000,0)</f>
        <v>931.92499999999995</v>
      </c>
      <c r="O83" s="5">
        <f>IFERROR(INDEX('[3]Table 20'!O$14:O$19,MATCH($B83,'[3]Table 20'!$B$14:$B$19,0))*1000,0)</f>
        <v>920.29000000000008</v>
      </c>
      <c r="P83" s="5">
        <f>IFERROR(INDEX('[3]Table 20'!P$14:P$19,MATCH($B83,'[3]Table 20'!$B$14:$B$19,0))*1000,0)</f>
        <v>957.4430000000001</v>
      </c>
      <c r="Q83" s="5">
        <f>IFERROR(INDEX('[3]Table 20'!Q$14:Q$19,MATCH($B83,'[3]Table 20'!$B$14:$B$19,0))*1000,0)</f>
        <v>1028.6500000000001</v>
      </c>
      <c r="R83" s="5">
        <f>IFERROR(INDEX('[3]Table 20'!R$14:R$19,MATCH($B83,'[3]Table 20'!$B$14:$B$19,0))*1000,0)</f>
        <v>914.47800000000007</v>
      </c>
      <c r="S83" s="5">
        <f>IFERROR(INDEX('[3]Table 20'!S$14:S$19,MATCH($B83,'[3]Table 20'!$B$14:$B$19,0))*1000,0)</f>
        <v>772.74900000000002</v>
      </c>
      <c r="T83" s="5">
        <f>IFERROR(INDEX('[3]Table 20'!T$14:T$19,MATCH($B83,'[3]Table 20'!$B$14:$B$19,0))*1000,0)</f>
        <v>753.44599999999991</v>
      </c>
      <c r="U83" s="5">
        <f>IFERROR(INDEX('[3]Table 20'!U$14:U$19,MATCH($B83,'[3]Table 20'!$B$14:$B$19,0))*1000,0)</f>
        <v>797.27199999999993</v>
      </c>
      <c r="V83" s="5">
        <f>IFERROR(INDEX('[3]Table 20'!V$14:V$19,MATCH($B83,'[3]Table 20'!$B$14:$B$19,0))*1000,0)</f>
        <v>723.78</v>
      </c>
      <c r="W83" s="5">
        <f>IFERROR(INDEX('[3]Table 20'!W$14:W$19,MATCH($B83,'[3]Table 20'!$B$14:$B$19,0))*1000,0)</f>
        <v>638.10199999999998</v>
      </c>
      <c r="Z83" s="21" t="s">
        <v>92</v>
      </c>
    </row>
    <row r="84" spans="2:26" outlineLevel="1" x14ac:dyDescent="0.2">
      <c r="B84" s="4" t="s">
        <v>21</v>
      </c>
      <c r="C84" s="5">
        <f>IFERROR(INDEX('[3]Table 20'!C$14:C$19,MATCH($B84,'[3]Table 20'!$B$14:$B$19,0))*1000,0)</f>
        <v>0</v>
      </c>
      <c r="D84" s="5">
        <f>IFERROR(INDEX('[3]Table 20'!D$14:D$19,MATCH($B84,'[3]Table 20'!$B$14:$B$19,0))*1000,0)</f>
        <v>0</v>
      </c>
      <c r="E84" s="5">
        <f>IFERROR(INDEX('[3]Table 20'!E$14:E$19,MATCH($B84,'[3]Table 20'!$B$14:$B$19,0))*1000,0)</f>
        <v>0</v>
      </c>
      <c r="F84" s="5">
        <f>IFERROR(INDEX('[3]Table 20'!F$14:F$19,MATCH($B84,'[3]Table 20'!$B$14:$B$19,0))*1000,0)</f>
        <v>0</v>
      </c>
      <c r="G84" s="5">
        <f>IFERROR(INDEX('[3]Table 20'!G$14:G$19,MATCH($B84,'[3]Table 20'!$B$14:$B$19,0))*1000,0)</f>
        <v>0</v>
      </c>
      <c r="H84" s="5">
        <f>IFERROR(INDEX('[3]Table 20'!H$14:H$19,MATCH($B84,'[3]Table 20'!$B$14:$B$19,0))*1000,0)</f>
        <v>0</v>
      </c>
      <c r="I84" s="5">
        <f>IFERROR(INDEX('[3]Table 20'!I$14:I$19,MATCH($B84,'[3]Table 20'!$B$14:$B$19,0))*1000,0)</f>
        <v>0</v>
      </c>
      <c r="J84" s="5">
        <f>IFERROR(INDEX('[3]Table 20'!J$14:J$19,MATCH($B84,'[3]Table 20'!$B$14:$B$19,0))*1000,0)</f>
        <v>0</v>
      </c>
      <c r="K84" s="5">
        <f>IFERROR(INDEX('[3]Table 20'!K$14:K$19,MATCH($B84,'[3]Table 20'!$B$14:$B$19,0))*1000,0)</f>
        <v>0</v>
      </c>
      <c r="L84" s="5">
        <f>IFERROR(INDEX('[3]Table 20'!L$14:L$19,MATCH($B84,'[3]Table 20'!$B$14:$B$19,0))*1000,0)</f>
        <v>0</v>
      </c>
      <c r="M84" s="5">
        <f>IFERROR(INDEX('[3]Table 20'!M$14:M$19,MATCH($B84,'[3]Table 20'!$B$14:$B$19,0))*1000,0)</f>
        <v>0</v>
      </c>
      <c r="N84" s="5">
        <f>IFERROR(INDEX('[3]Table 20'!N$14:N$19,MATCH($B84,'[3]Table 20'!$B$14:$B$19,0))*1000,0)</f>
        <v>0</v>
      </c>
      <c r="O84" s="5">
        <f>IFERROR(INDEX('[3]Table 20'!O$14:O$19,MATCH($B84,'[3]Table 20'!$B$14:$B$19,0))*1000,0)</f>
        <v>0</v>
      </c>
      <c r="P84" s="5">
        <f>IFERROR(INDEX('[3]Table 20'!P$14:P$19,MATCH($B84,'[3]Table 20'!$B$14:$B$19,0))*1000,0)</f>
        <v>0</v>
      </c>
      <c r="Q84" s="5">
        <f>IFERROR(INDEX('[3]Table 20'!Q$14:Q$19,MATCH($B84,'[3]Table 20'!$B$14:$B$19,0))*1000,0)</f>
        <v>0</v>
      </c>
      <c r="R84" s="5">
        <f>IFERROR(INDEX('[3]Table 20'!R$14:R$19,MATCH($B84,'[3]Table 20'!$B$14:$B$19,0))*1000,0)</f>
        <v>0</v>
      </c>
      <c r="S84" s="5">
        <f>IFERROR(INDEX('[3]Table 20'!S$14:S$19,MATCH($B84,'[3]Table 20'!$B$14:$B$19,0))*1000,0)</f>
        <v>0</v>
      </c>
      <c r="T84" s="5">
        <f>IFERROR(INDEX('[3]Table 20'!T$14:T$19,MATCH($B84,'[3]Table 20'!$B$14:$B$19,0))*1000,0)</f>
        <v>0</v>
      </c>
      <c r="U84" s="5">
        <f>IFERROR(INDEX('[3]Table 20'!U$14:U$19,MATCH($B84,'[3]Table 20'!$B$14:$B$19,0))*1000,0)</f>
        <v>0</v>
      </c>
      <c r="V84" s="5">
        <f>IFERROR(INDEX('[3]Table 20'!V$14:V$19,MATCH($B84,'[3]Table 20'!$B$14:$B$19,0))*1000,0)</f>
        <v>0</v>
      </c>
      <c r="W84" s="5">
        <f>IFERROR(INDEX('[3]Table 20'!W$14:W$19,MATCH($B84,'[3]Table 20'!$B$14:$B$19,0))*1000,0)</f>
        <v>0</v>
      </c>
      <c r="Z84" s="21" t="s">
        <v>92</v>
      </c>
    </row>
    <row r="85" spans="2:26" outlineLevel="1" x14ac:dyDescent="0.2">
      <c r="B85" s="4" t="s">
        <v>20</v>
      </c>
      <c r="C85" s="5">
        <f>IFERROR(INDEX('[3]Table 20'!C$14:C$19,MATCH($B85,'[3]Table 20'!$B$14:$B$19,0))*1000,0)</f>
        <v>56791.714</v>
      </c>
      <c r="D85" s="5">
        <f>IFERROR(INDEX('[3]Table 20'!D$14:D$19,MATCH($B85,'[3]Table 20'!$B$14:$B$19,0))*1000,0)</f>
        <v>58897.7</v>
      </c>
      <c r="E85" s="5">
        <f>IFERROR(INDEX('[3]Table 20'!E$14:E$19,MATCH($B85,'[3]Table 20'!$B$14:$B$19,0))*1000,0)</f>
        <v>58532.380000000005</v>
      </c>
      <c r="F85" s="5">
        <f>IFERROR(INDEX('[3]Table 20'!F$14:F$19,MATCH($B85,'[3]Table 20'!$B$14:$B$19,0))*1000,0)</f>
        <v>53499.474999999999</v>
      </c>
      <c r="G85" s="5">
        <f>IFERROR(INDEX('[3]Table 20'!G$14:G$19,MATCH($B85,'[3]Table 20'!$B$14:$B$19,0))*1000,0)</f>
        <v>51502.597000000002</v>
      </c>
      <c r="H85" s="5">
        <f>IFERROR(INDEX('[3]Table 20'!H$14:H$19,MATCH($B85,'[3]Table 20'!$B$14:$B$19,0))*1000,0)</f>
        <v>52683.559000000001</v>
      </c>
      <c r="I85" s="5">
        <f>IFERROR(INDEX('[3]Table 20'!I$14:I$19,MATCH($B85,'[3]Table 20'!$B$14:$B$19,0))*1000,0)</f>
        <v>52191.122000000003</v>
      </c>
      <c r="J85" s="5">
        <f>IFERROR(INDEX('[3]Table 20'!J$14:J$19,MATCH($B85,'[3]Table 20'!$B$14:$B$19,0))*1000,0)</f>
        <v>54793.256000000001</v>
      </c>
      <c r="K85" s="5">
        <f>IFERROR(INDEX('[3]Table 20'!K$14:K$19,MATCH($B85,'[3]Table 20'!$B$14:$B$19,0))*1000,0)</f>
        <v>52634.57</v>
      </c>
      <c r="L85" s="5">
        <f>IFERROR(INDEX('[3]Table 20'!L$14:L$19,MATCH($B85,'[3]Table 20'!$B$14:$B$19,0))*1000,0)</f>
        <v>50244.027999999998</v>
      </c>
      <c r="M85" s="5">
        <f>IFERROR(INDEX('[3]Table 20'!M$14:M$19,MATCH($B85,'[3]Table 20'!$B$14:$B$19,0))*1000,0)</f>
        <v>47626.863999999994</v>
      </c>
      <c r="N85" s="5">
        <f>IFERROR(INDEX('[3]Table 20'!N$14:N$19,MATCH($B85,'[3]Table 20'!$B$14:$B$19,0))*1000,0)</f>
        <v>40170.25</v>
      </c>
      <c r="O85" s="5">
        <f>IFERROR(INDEX('[3]Table 20'!O$14:O$19,MATCH($B85,'[3]Table 20'!$B$14:$B$19,0))*1000,0)</f>
        <v>41505.031000000003</v>
      </c>
      <c r="P85" s="5">
        <f>IFERROR(INDEX('[3]Table 20'!P$14:P$19,MATCH($B85,'[3]Table 20'!$B$14:$B$19,0))*1000,0)</f>
        <v>42982.137000000002</v>
      </c>
      <c r="Q85" s="5">
        <f>IFERROR(INDEX('[3]Table 20'!Q$14:Q$19,MATCH($B85,'[3]Table 20'!$B$14:$B$19,0))*1000,0)</f>
        <v>42211.851999999999</v>
      </c>
      <c r="R85" s="5">
        <f>IFERROR(INDEX('[3]Table 20'!R$14:R$19,MATCH($B85,'[3]Table 20'!$B$14:$B$19,0))*1000,0)</f>
        <v>40475.794000000002</v>
      </c>
      <c r="S85" s="5">
        <f>IFERROR(INDEX('[3]Table 20'!S$14:S$19,MATCH($B85,'[3]Table 20'!$B$14:$B$19,0))*1000,0)</f>
        <v>40583.831000000006</v>
      </c>
      <c r="T85" s="5">
        <f>IFERROR(INDEX('[3]Table 20'!T$14:T$19,MATCH($B85,'[3]Table 20'!$B$14:$B$19,0))*1000,0)</f>
        <v>40023.752</v>
      </c>
      <c r="U85" s="5">
        <f>IFERROR(INDEX('[3]Table 20'!U$14:U$19,MATCH($B85,'[3]Table 20'!$B$14:$B$19,0))*1000,0)</f>
        <v>39278.523999999998</v>
      </c>
      <c r="V85" s="5">
        <f>IFERROR(INDEX('[3]Table 20'!V$14:V$19,MATCH($B85,'[3]Table 20'!$B$14:$B$19,0))*1000,0)</f>
        <v>39825.542000000001</v>
      </c>
      <c r="W85" s="5">
        <f>IFERROR(INDEX('[3]Table 20'!W$14:W$19,MATCH($B85,'[3]Table 20'!$B$14:$B$19,0))*1000,0)</f>
        <v>32104.09</v>
      </c>
      <c r="Z85" s="21" t="s">
        <v>92</v>
      </c>
    </row>
    <row r="86" spans="2:26" outlineLevel="1" x14ac:dyDescent="0.2">
      <c r="B86" s="4" t="s">
        <v>0</v>
      </c>
      <c r="C86" s="5">
        <f>IFERROR(INDEX('[3]Table 20'!C$14:C$19,MATCH($B86,'[3]Table 20'!$B$14:$B$19,0))*1000,0)</f>
        <v>0</v>
      </c>
      <c r="D86" s="5">
        <f>IFERROR(INDEX('[3]Table 20'!D$14:D$19,MATCH($B86,'[3]Table 20'!$B$14:$B$19,0))*1000,0)</f>
        <v>0</v>
      </c>
      <c r="E86" s="5">
        <f>IFERROR(INDEX('[3]Table 20'!E$14:E$19,MATCH($B86,'[3]Table 20'!$B$14:$B$19,0))*1000,0)</f>
        <v>0</v>
      </c>
      <c r="F86" s="5">
        <f>IFERROR(INDEX('[3]Table 20'!F$14:F$19,MATCH($B86,'[3]Table 20'!$B$14:$B$19,0))*1000,0)</f>
        <v>0</v>
      </c>
      <c r="G86" s="5">
        <f>IFERROR(INDEX('[3]Table 20'!G$14:G$19,MATCH($B86,'[3]Table 20'!$B$14:$B$19,0))*1000,0)</f>
        <v>0</v>
      </c>
      <c r="H86" s="5">
        <f>IFERROR(INDEX('[3]Table 20'!H$14:H$19,MATCH($B86,'[3]Table 20'!$B$14:$B$19,0))*1000,0)</f>
        <v>0</v>
      </c>
      <c r="I86" s="5">
        <f>IFERROR(INDEX('[3]Table 20'!I$14:I$19,MATCH($B86,'[3]Table 20'!$B$14:$B$19,0))*1000,0)</f>
        <v>0</v>
      </c>
      <c r="J86" s="5">
        <f>IFERROR(INDEX('[3]Table 20'!J$14:J$19,MATCH($B86,'[3]Table 20'!$B$14:$B$19,0))*1000,0)</f>
        <v>0</v>
      </c>
      <c r="K86" s="5">
        <f>IFERROR(INDEX('[3]Table 20'!K$14:K$19,MATCH($B86,'[3]Table 20'!$B$14:$B$19,0))*1000,0)</f>
        <v>0</v>
      </c>
      <c r="L86" s="5">
        <f>IFERROR(INDEX('[3]Table 20'!L$14:L$19,MATCH($B86,'[3]Table 20'!$B$14:$B$19,0))*1000,0)</f>
        <v>0</v>
      </c>
      <c r="M86" s="5">
        <f>IFERROR(INDEX('[3]Table 20'!M$14:M$19,MATCH($B86,'[3]Table 20'!$B$14:$B$19,0))*1000,0)</f>
        <v>0</v>
      </c>
      <c r="N86" s="5">
        <f>IFERROR(INDEX('[3]Table 20'!N$14:N$19,MATCH($B86,'[3]Table 20'!$B$14:$B$19,0))*1000,0)</f>
        <v>1608.327</v>
      </c>
      <c r="O86" s="5">
        <f>IFERROR(INDEX('[3]Table 20'!O$14:O$19,MATCH($B86,'[3]Table 20'!$B$14:$B$19,0))*1000,0)</f>
        <v>2295.444</v>
      </c>
      <c r="P86" s="5">
        <f>IFERROR(INDEX('[3]Table 20'!P$14:P$19,MATCH($B86,'[3]Table 20'!$B$14:$B$19,0))*1000,0)</f>
        <v>1668.242</v>
      </c>
      <c r="Q86" s="5">
        <f>IFERROR(INDEX('[3]Table 20'!Q$14:Q$19,MATCH($B86,'[3]Table 20'!$B$14:$B$19,0))*1000,0)</f>
        <v>1892.1760000000002</v>
      </c>
      <c r="R86" s="5">
        <f>IFERROR(INDEX('[3]Table 20'!R$14:R$19,MATCH($B86,'[3]Table 20'!$B$14:$B$19,0))*1000,0)</f>
        <v>0</v>
      </c>
      <c r="S86" s="5">
        <f>IFERROR(INDEX('[3]Table 20'!S$14:S$19,MATCH($B86,'[3]Table 20'!$B$14:$B$19,0))*1000,0)</f>
        <v>0</v>
      </c>
      <c r="T86" s="5">
        <f>IFERROR(INDEX('[3]Table 20'!T$14:T$19,MATCH($B86,'[3]Table 20'!$B$14:$B$19,0))*1000,0)</f>
        <v>0</v>
      </c>
      <c r="U86" s="5">
        <f>IFERROR(INDEX('[3]Table 20'!U$14:U$19,MATCH($B86,'[3]Table 20'!$B$14:$B$19,0))*1000,0)</f>
        <v>0</v>
      </c>
      <c r="V86" s="5">
        <f>IFERROR(INDEX('[3]Table 20'!V$14:V$19,MATCH($B86,'[3]Table 20'!$B$14:$B$19,0))*1000,0)</f>
        <v>0</v>
      </c>
      <c r="W86" s="5">
        <f>IFERROR(INDEX('[3]Table 20'!W$14:W$19,MATCH($B86,'[3]Table 20'!$B$14:$B$19,0))*1000,0)</f>
        <v>0</v>
      </c>
      <c r="Z86" s="21" t="s">
        <v>92</v>
      </c>
    </row>
    <row r="87" spans="2:26" outlineLevel="1" x14ac:dyDescent="0.2">
      <c r="B87" s="4" t="s">
        <v>22</v>
      </c>
      <c r="C87" s="5">
        <f>IFERROR(INDEX('[3]Table 20'!C$14:C$19,MATCH($B87,'[3]Table 20'!$B$14:$B$19,0))*1000,0)</f>
        <v>0</v>
      </c>
      <c r="D87" s="5">
        <f>IFERROR(INDEX('[3]Table 20'!D$14:D$19,MATCH($B87,'[3]Table 20'!$B$14:$B$19,0))*1000,0)</f>
        <v>0</v>
      </c>
      <c r="E87" s="5">
        <f>IFERROR(INDEX('[3]Table 20'!E$14:E$19,MATCH($B87,'[3]Table 20'!$B$14:$B$19,0))*1000,0)</f>
        <v>0</v>
      </c>
      <c r="F87" s="5">
        <f>IFERROR(INDEX('[3]Table 20'!F$14:F$19,MATCH($B87,'[3]Table 20'!$B$14:$B$19,0))*1000,0)</f>
        <v>0</v>
      </c>
      <c r="G87" s="5">
        <f>IFERROR(INDEX('[3]Table 20'!G$14:G$19,MATCH($B87,'[3]Table 20'!$B$14:$B$19,0))*1000,0)</f>
        <v>0</v>
      </c>
      <c r="H87" s="5">
        <f>IFERROR(INDEX('[3]Table 20'!H$14:H$19,MATCH($B87,'[3]Table 20'!$B$14:$B$19,0))*1000,0)</f>
        <v>0</v>
      </c>
      <c r="I87" s="5">
        <f>IFERROR(INDEX('[3]Table 20'!I$14:I$19,MATCH($B87,'[3]Table 20'!$B$14:$B$19,0))*1000,0)</f>
        <v>0</v>
      </c>
      <c r="J87" s="5">
        <f>IFERROR(INDEX('[3]Table 20'!J$14:J$19,MATCH($B87,'[3]Table 20'!$B$14:$B$19,0))*1000,0)</f>
        <v>0</v>
      </c>
      <c r="K87" s="5">
        <f>IFERROR(INDEX('[3]Table 20'!K$14:K$19,MATCH($B87,'[3]Table 20'!$B$14:$B$19,0))*1000,0)</f>
        <v>0</v>
      </c>
      <c r="L87" s="5">
        <f>IFERROR(INDEX('[3]Table 20'!L$14:L$19,MATCH($B87,'[3]Table 20'!$B$14:$B$19,0))*1000,0)</f>
        <v>0</v>
      </c>
      <c r="M87" s="5">
        <f>IFERROR(INDEX('[3]Table 20'!M$14:M$19,MATCH($B87,'[3]Table 20'!$B$14:$B$19,0))*1000,0)</f>
        <v>0</v>
      </c>
      <c r="N87" s="5">
        <f>IFERROR(INDEX('[3]Table 20'!N$14:N$19,MATCH($B87,'[3]Table 20'!$B$14:$B$19,0))*1000,0)</f>
        <v>0</v>
      </c>
      <c r="O87" s="5">
        <f>IFERROR(INDEX('[3]Table 20'!O$14:O$19,MATCH($B87,'[3]Table 20'!$B$14:$B$19,0))*1000,0)</f>
        <v>0</v>
      </c>
      <c r="P87" s="5">
        <f>IFERROR(INDEX('[3]Table 20'!P$14:P$19,MATCH($B87,'[3]Table 20'!$B$14:$B$19,0))*1000,0)</f>
        <v>0</v>
      </c>
      <c r="Q87" s="5">
        <f>IFERROR(INDEX('[3]Table 20'!Q$14:Q$19,MATCH($B87,'[3]Table 20'!$B$14:$B$19,0))*1000,0)</f>
        <v>0</v>
      </c>
      <c r="R87" s="5">
        <f>IFERROR(INDEX('[3]Table 20'!R$14:R$19,MATCH($B87,'[3]Table 20'!$B$14:$B$19,0))*1000,0)</f>
        <v>0</v>
      </c>
      <c r="S87" s="5">
        <f>IFERROR(INDEX('[3]Table 20'!S$14:S$19,MATCH($B87,'[3]Table 20'!$B$14:$B$19,0))*1000,0)</f>
        <v>0</v>
      </c>
      <c r="T87" s="5">
        <f>IFERROR(INDEX('[3]Table 20'!T$14:T$19,MATCH($B87,'[3]Table 20'!$B$14:$B$19,0))*1000,0)</f>
        <v>0</v>
      </c>
      <c r="U87" s="5">
        <f>IFERROR(INDEX('[3]Table 20'!U$14:U$19,MATCH($B87,'[3]Table 20'!$B$14:$B$19,0))*1000,0)</f>
        <v>0</v>
      </c>
      <c r="V87" s="5">
        <f>IFERROR(INDEX('[3]Table 20'!V$14:V$19,MATCH($B87,'[3]Table 20'!$B$14:$B$19,0))*1000,0)</f>
        <v>0</v>
      </c>
      <c r="W87" s="5">
        <f>IFERROR(INDEX('[3]Table 20'!W$14:W$19,MATCH($B87,'[3]Table 20'!$B$14:$B$19,0))*1000,0)</f>
        <v>0</v>
      </c>
      <c r="Z87" s="21" t="s">
        <v>92</v>
      </c>
    </row>
    <row r="88" spans="2:26" outlineLevel="1" x14ac:dyDescent="0.2">
      <c r="B88" s="4" t="s">
        <v>23</v>
      </c>
      <c r="C88" s="5">
        <f>IFERROR(INDEX('[3]Table 20'!C$14:C$19,MATCH($B88,'[3]Table 20'!$B$14:$B$19,0))*1000,0)</f>
        <v>29.907</v>
      </c>
      <c r="D88" s="5">
        <f>IFERROR(INDEX('[3]Table 20'!D$14:D$19,MATCH($B88,'[3]Table 20'!$B$14:$B$19,0))*1000,0)</f>
        <v>32.308999999999997</v>
      </c>
      <c r="E88" s="5">
        <f>IFERROR(INDEX('[3]Table 20'!E$14:E$19,MATCH($B88,'[3]Table 20'!$B$14:$B$19,0))*1000,0)</f>
        <v>33.716999999999999</v>
      </c>
      <c r="F88" s="5">
        <f>IFERROR(INDEX('[3]Table 20'!F$14:F$19,MATCH($B88,'[3]Table 20'!$B$14:$B$19,0))*1000,0)</f>
        <v>33.021000000000001</v>
      </c>
      <c r="G88" s="5">
        <f>IFERROR(INDEX('[3]Table 20'!G$14:G$19,MATCH($B88,'[3]Table 20'!$B$14:$B$19,0))*1000,0)</f>
        <v>34.850999999999999</v>
      </c>
      <c r="H88" s="5">
        <f>IFERROR(INDEX('[3]Table 20'!H$14:H$19,MATCH($B88,'[3]Table 20'!$B$14:$B$19,0))*1000,0)</f>
        <v>39.048999999999999</v>
      </c>
      <c r="I88" s="5">
        <f>IFERROR(INDEX('[3]Table 20'!I$14:I$19,MATCH($B88,'[3]Table 20'!$B$14:$B$19,0))*1000,0)</f>
        <v>44.683</v>
      </c>
      <c r="J88" s="5">
        <f>IFERROR(INDEX('[3]Table 20'!J$14:J$19,MATCH($B88,'[3]Table 20'!$B$14:$B$19,0))*1000,0)</f>
        <v>39.667000000000002</v>
      </c>
      <c r="K88" s="5">
        <f>IFERROR(INDEX('[3]Table 20'!K$14:K$19,MATCH($B88,'[3]Table 20'!$B$14:$B$19,0))*1000,0)</f>
        <v>41.518000000000001</v>
      </c>
      <c r="L88" s="5">
        <f>IFERROR(INDEX('[3]Table 20'!L$14:L$19,MATCH($B88,'[3]Table 20'!$B$14:$B$19,0))*1000,0)</f>
        <v>34.53</v>
      </c>
      <c r="M88" s="5">
        <f>IFERROR(INDEX('[3]Table 20'!M$14:M$19,MATCH($B88,'[3]Table 20'!$B$14:$B$19,0))*1000,0)</f>
        <v>39.08</v>
      </c>
      <c r="N88" s="5">
        <f>IFERROR(INDEX('[3]Table 20'!N$14:N$19,MATCH($B88,'[3]Table 20'!$B$14:$B$19,0))*1000,0)</f>
        <v>179.863</v>
      </c>
      <c r="O88" s="5">
        <f>IFERROR(INDEX('[3]Table 20'!O$14:O$19,MATCH($B88,'[3]Table 20'!$B$14:$B$19,0))*1000,0)</f>
        <v>121.86499999999999</v>
      </c>
      <c r="P88" s="5">
        <f>IFERROR(INDEX('[3]Table 20'!P$14:P$19,MATCH($B88,'[3]Table 20'!$B$14:$B$19,0))*1000,0)</f>
        <v>86.325000000000003</v>
      </c>
      <c r="Q88" s="5">
        <f>IFERROR(INDEX('[3]Table 20'!Q$14:Q$19,MATCH($B88,'[3]Table 20'!$B$14:$B$19,0))*1000,0)</f>
        <v>240.999</v>
      </c>
      <c r="R88" s="5">
        <f>IFERROR(INDEX('[3]Table 20'!R$14:R$19,MATCH($B88,'[3]Table 20'!$B$14:$B$19,0))*1000,0)</f>
        <v>106.944</v>
      </c>
      <c r="S88" s="5">
        <f>IFERROR(INDEX('[3]Table 20'!S$14:S$19,MATCH($B88,'[3]Table 20'!$B$14:$B$19,0))*1000,0)</f>
        <v>73.394000000000005</v>
      </c>
      <c r="T88" s="5">
        <f>IFERROR(INDEX('[3]Table 20'!T$14:T$19,MATCH($B88,'[3]Table 20'!$B$14:$B$19,0))*1000,0)</f>
        <v>52.142000000000003</v>
      </c>
      <c r="U88" s="5">
        <f>IFERROR(INDEX('[3]Table 20'!U$14:U$19,MATCH($B88,'[3]Table 20'!$B$14:$B$19,0))*1000,0)</f>
        <v>33.745999999999995</v>
      </c>
      <c r="V88" s="5">
        <f>IFERROR(INDEX('[3]Table 20'!V$14:V$19,MATCH($B88,'[3]Table 20'!$B$14:$B$19,0))*1000,0)</f>
        <v>18.699000000000002</v>
      </c>
      <c r="W88" s="5">
        <f>IFERROR(INDEX('[3]Table 20'!W$14:W$19,MATCH($B88,'[3]Table 20'!$B$14:$B$19,0))*1000,0)</f>
        <v>9.625</v>
      </c>
      <c r="Z88" s="21" t="s">
        <v>92</v>
      </c>
    </row>
    <row r="89" spans="2:26" outlineLevel="1" x14ac:dyDescent="0.2">
      <c r="B89" s="4" t="s">
        <v>17</v>
      </c>
      <c r="C89" s="5">
        <f>IFERROR(INDEX('[3]Table 20'!C$14:C$19,MATCH($B89,'[3]Table 20'!$B$14:$B$19,0))*1000,0)</f>
        <v>0</v>
      </c>
      <c r="D89" s="5">
        <f>IFERROR(INDEX('[3]Table 20'!D$14:D$19,MATCH($B89,'[3]Table 20'!$B$14:$B$19,0))*1000,0)</f>
        <v>0</v>
      </c>
      <c r="E89" s="5">
        <f>IFERROR(INDEX('[3]Table 20'!E$14:E$19,MATCH($B89,'[3]Table 20'!$B$14:$B$19,0))*1000,0)</f>
        <v>0</v>
      </c>
      <c r="F89" s="5">
        <f>IFERROR(INDEX('[3]Table 20'!F$14:F$19,MATCH($B89,'[3]Table 20'!$B$14:$B$19,0))*1000,0)</f>
        <v>0</v>
      </c>
      <c r="G89" s="5">
        <f>IFERROR(INDEX('[3]Table 20'!G$14:G$19,MATCH($B89,'[3]Table 20'!$B$14:$B$19,0))*1000,0)</f>
        <v>0</v>
      </c>
      <c r="H89" s="5">
        <f>IFERROR(INDEX('[3]Table 20'!H$14:H$19,MATCH($B89,'[3]Table 20'!$B$14:$B$19,0))*1000,0)</f>
        <v>0</v>
      </c>
      <c r="I89" s="5">
        <f>IFERROR(INDEX('[3]Table 20'!I$14:I$19,MATCH($B89,'[3]Table 20'!$B$14:$B$19,0))*1000,0)</f>
        <v>0</v>
      </c>
      <c r="J89" s="5">
        <f>IFERROR(INDEX('[3]Table 20'!J$14:J$19,MATCH($B89,'[3]Table 20'!$B$14:$B$19,0))*1000,0)</f>
        <v>0</v>
      </c>
      <c r="K89" s="5">
        <f>IFERROR(INDEX('[3]Table 20'!K$14:K$19,MATCH($B89,'[3]Table 20'!$B$14:$B$19,0))*1000,0)</f>
        <v>0</v>
      </c>
      <c r="L89" s="5">
        <f>IFERROR(INDEX('[3]Table 20'!L$14:L$19,MATCH($B89,'[3]Table 20'!$B$14:$B$19,0))*1000,0)</f>
        <v>0</v>
      </c>
      <c r="M89" s="5">
        <f>IFERROR(INDEX('[3]Table 20'!M$14:M$19,MATCH($B89,'[3]Table 20'!$B$14:$B$19,0))*1000,0)</f>
        <v>0</v>
      </c>
      <c r="N89" s="5">
        <f>IFERROR(INDEX('[3]Table 20'!N$14:N$19,MATCH($B89,'[3]Table 20'!$B$14:$B$19,0))*1000,0)</f>
        <v>0</v>
      </c>
      <c r="O89" s="5">
        <f>IFERROR(INDEX('[3]Table 20'!O$14:O$19,MATCH($B89,'[3]Table 20'!$B$14:$B$19,0))*1000,0)</f>
        <v>0</v>
      </c>
      <c r="P89" s="5">
        <f>IFERROR(INDEX('[3]Table 20'!P$14:P$19,MATCH($B89,'[3]Table 20'!$B$14:$B$19,0))*1000,0)</f>
        <v>0</v>
      </c>
      <c r="Q89" s="5">
        <f>IFERROR(INDEX('[3]Table 20'!Q$14:Q$19,MATCH($B89,'[3]Table 20'!$B$14:$B$19,0))*1000,0)</f>
        <v>0</v>
      </c>
      <c r="R89" s="5">
        <f>IFERROR(INDEX('[3]Table 20'!R$14:R$19,MATCH($B89,'[3]Table 20'!$B$14:$B$19,0))*1000,0)</f>
        <v>0</v>
      </c>
      <c r="S89" s="5">
        <f>IFERROR(INDEX('[3]Table 20'!S$14:S$19,MATCH($B89,'[3]Table 20'!$B$14:$B$19,0))*1000,0)</f>
        <v>0</v>
      </c>
      <c r="T89" s="5">
        <f>IFERROR(INDEX('[3]Table 20'!T$14:T$19,MATCH($B89,'[3]Table 20'!$B$14:$B$19,0))*1000,0)</f>
        <v>0</v>
      </c>
      <c r="U89" s="5">
        <f>IFERROR(INDEX('[3]Table 20'!U$14:U$19,MATCH($B89,'[3]Table 20'!$B$14:$B$19,0))*1000,0)</f>
        <v>0</v>
      </c>
      <c r="V89" s="5">
        <f>IFERROR(INDEX('[3]Table 20'!V$14:V$19,MATCH($B89,'[3]Table 20'!$B$14:$B$19,0))*1000,0)</f>
        <v>0</v>
      </c>
      <c r="W89" s="5">
        <f>IFERROR(INDEX('[3]Table 20'!W$14:W$19,MATCH($B89,'[3]Table 20'!$B$14:$B$19,0))*1000,0)</f>
        <v>0</v>
      </c>
      <c r="Z89" s="21" t="s">
        <v>92</v>
      </c>
    </row>
    <row r="90" spans="2:26" outlineLevel="1" x14ac:dyDescent="0.2">
      <c r="B90" s="4" t="s">
        <v>1</v>
      </c>
      <c r="C90" s="5">
        <f>IFERROR(INDEX('[3]Table 20'!C$14:C$19,MATCH($B90,'[3]Table 20'!$B$14:$B$19,0))*1000,0)</f>
        <v>1425.3880000000001</v>
      </c>
      <c r="D90" s="5">
        <f>IFERROR(INDEX('[3]Table 20'!D$14:D$19,MATCH($B90,'[3]Table 20'!$B$14:$B$19,0))*1000,0)</f>
        <v>1287.701</v>
      </c>
      <c r="E90" s="5">
        <f>IFERROR(INDEX('[3]Table 20'!E$14:E$19,MATCH($B90,'[3]Table 20'!$B$14:$B$19,0))*1000,0)</f>
        <v>1007.963</v>
      </c>
      <c r="F90" s="5">
        <f>IFERROR(INDEX('[3]Table 20'!F$14:F$19,MATCH($B90,'[3]Table 20'!$B$14:$B$19,0))*1000,0)</f>
        <v>898.05900000000008</v>
      </c>
      <c r="G90" s="5">
        <f>IFERROR(INDEX('[3]Table 20'!G$14:G$19,MATCH($B90,'[3]Table 20'!$B$14:$B$19,0))*1000,0)</f>
        <v>733.14400000000001</v>
      </c>
      <c r="H90" s="5">
        <f>IFERROR(INDEX('[3]Table 20'!H$14:H$19,MATCH($B90,'[3]Table 20'!$B$14:$B$19,0))*1000,0)</f>
        <v>451.29</v>
      </c>
      <c r="I90" s="5">
        <f>IFERROR(INDEX('[3]Table 20'!I$14:I$19,MATCH($B90,'[3]Table 20'!$B$14:$B$19,0))*1000,0)</f>
        <v>738.38499999999999</v>
      </c>
      <c r="J90" s="5">
        <f>IFERROR(INDEX('[3]Table 20'!J$14:J$19,MATCH($B90,'[3]Table 20'!$B$14:$B$19,0))*1000,0)</f>
        <v>735.57399999999996</v>
      </c>
      <c r="K90" s="5">
        <f>IFERROR(INDEX('[3]Table 20'!K$14:K$19,MATCH($B90,'[3]Table 20'!$B$14:$B$19,0))*1000,0)</f>
        <v>498.13600000000002</v>
      </c>
      <c r="L90" s="5">
        <f>IFERROR(INDEX('[3]Table 20'!L$14:L$19,MATCH($B90,'[3]Table 20'!$B$14:$B$19,0))*1000,0)</f>
        <v>406.464</v>
      </c>
      <c r="M90" s="5">
        <f>IFERROR(INDEX('[3]Table 20'!M$14:M$19,MATCH($B90,'[3]Table 20'!$B$14:$B$19,0))*1000,0)</f>
        <v>340.71499999999997</v>
      </c>
      <c r="N90" s="5">
        <f>IFERROR(INDEX('[3]Table 20'!N$14:N$19,MATCH($B90,'[3]Table 20'!$B$14:$B$19,0))*1000,0)</f>
        <v>441.23099999999999</v>
      </c>
      <c r="O90" s="5">
        <f>IFERROR(INDEX('[3]Table 20'!O$14:O$19,MATCH($B90,'[3]Table 20'!$B$14:$B$19,0))*1000,0)</f>
        <v>386.16699999999997</v>
      </c>
      <c r="P90" s="5">
        <f>IFERROR(INDEX('[3]Table 20'!P$14:P$19,MATCH($B90,'[3]Table 20'!$B$14:$B$19,0))*1000,0)</f>
        <v>465.25600000000003</v>
      </c>
      <c r="Q90" s="5">
        <f>IFERROR(INDEX('[3]Table 20'!Q$14:Q$19,MATCH($B90,'[3]Table 20'!$B$14:$B$19,0))*1000,0)</f>
        <v>365.63400000000001</v>
      </c>
      <c r="R90" s="5">
        <f>IFERROR(INDEX('[3]Table 20'!R$14:R$19,MATCH($B90,'[3]Table 20'!$B$14:$B$19,0))*1000,0)</f>
        <v>428.55399999999997</v>
      </c>
      <c r="S90" s="5">
        <f>IFERROR(INDEX('[3]Table 20'!S$14:S$19,MATCH($B90,'[3]Table 20'!$B$14:$B$19,0))*1000,0)</f>
        <v>391.53800000000001</v>
      </c>
      <c r="T90" s="5">
        <f>IFERROR(INDEX('[3]Table 20'!T$14:T$19,MATCH($B90,'[3]Table 20'!$B$14:$B$19,0))*1000,0)</f>
        <v>330.95400000000001</v>
      </c>
      <c r="U90" s="5">
        <f>IFERROR(INDEX('[3]Table 20'!U$14:U$19,MATCH($B90,'[3]Table 20'!$B$14:$B$19,0))*1000,0)</f>
        <v>321.596</v>
      </c>
      <c r="V90" s="5">
        <f>IFERROR(INDEX('[3]Table 20'!V$14:V$19,MATCH($B90,'[3]Table 20'!$B$14:$B$19,0))*1000,0)</f>
        <v>323.43300000000005</v>
      </c>
      <c r="W90" s="5">
        <f>IFERROR(INDEX('[3]Table 20'!W$14:W$19,MATCH($B90,'[3]Table 20'!$B$14:$B$19,0))*1000,0)</f>
        <v>307.84800000000001</v>
      </c>
      <c r="Z90" s="21" t="s">
        <v>92</v>
      </c>
    </row>
    <row r="91" spans="2:26" outlineLevel="1" x14ac:dyDescent="0.2">
      <c r="B91" s="15" t="s">
        <v>9</v>
      </c>
      <c r="C91" s="19">
        <f t="shared" ref="C91:W91" si="43">SUM(C81:C90)</f>
        <v>58510.326000000001</v>
      </c>
      <c r="D91" s="19">
        <f t="shared" si="43"/>
        <v>60589.538</v>
      </c>
      <c r="E91" s="19">
        <f t="shared" si="43"/>
        <v>60051.149000000005</v>
      </c>
      <c r="F91" s="19">
        <f t="shared" si="43"/>
        <v>54870.118999999999</v>
      </c>
      <c r="G91" s="19">
        <f t="shared" si="43"/>
        <v>52679.503000000004</v>
      </c>
      <c r="H91" s="19">
        <f t="shared" si="43"/>
        <v>53703.544000000002</v>
      </c>
      <c r="I91" s="19">
        <f t="shared" si="43"/>
        <v>53609.431000000004</v>
      </c>
      <c r="J91" s="19">
        <f t="shared" si="43"/>
        <v>56342.707000000002</v>
      </c>
      <c r="K91" s="19">
        <f t="shared" si="43"/>
        <v>53907.527999999991</v>
      </c>
      <c r="L91" s="19">
        <f t="shared" si="43"/>
        <v>51538.646000000001</v>
      </c>
      <c r="M91" s="19">
        <f t="shared" si="43"/>
        <v>48963.71699999999</v>
      </c>
      <c r="N91" s="19">
        <f t="shared" si="43"/>
        <v>43331.595999999998</v>
      </c>
      <c r="O91" s="19">
        <f t="shared" si="43"/>
        <v>45228.797000000006</v>
      </c>
      <c r="P91" s="19">
        <f t="shared" si="43"/>
        <v>46159.402999999998</v>
      </c>
      <c r="Q91" s="19">
        <f t="shared" si="43"/>
        <v>45739.311000000002</v>
      </c>
      <c r="R91" s="19">
        <f t="shared" si="43"/>
        <v>41925.770000000004</v>
      </c>
      <c r="S91" s="19">
        <f t="shared" si="43"/>
        <v>41821.51200000001</v>
      </c>
      <c r="T91" s="19">
        <f t="shared" si="43"/>
        <v>41160.294000000002</v>
      </c>
      <c r="U91" s="19">
        <f t="shared" si="43"/>
        <v>40431.137999999992</v>
      </c>
      <c r="V91" s="19">
        <f t="shared" si="43"/>
        <v>40891.453999999998</v>
      </c>
      <c r="W91" s="19">
        <f t="shared" si="43"/>
        <v>33059.665000000001</v>
      </c>
    </row>
    <row r="92" spans="2:26" outlineLevel="1" x14ac:dyDescent="0.2">
      <c r="B92" s="26" t="s">
        <v>91</v>
      </c>
      <c r="C92" s="25">
        <f t="shared" ref="C92:W92" si="44">C91/C72/1000</f>
        <v>2.0653331112153862E-3</v>
      </c>
      <c r="D92" s="25">
        <f t="shared" si="44"/>
        <v>2.0417540460247836E-3</v>
      </c>
      <c r="E92" s="25">
        <f t="shared" si="44"/>
        <v>2.0086334708618479E-3</v>
      </c>
      <c r="F92" s="25">
        <f t="shared" si="44"/>
        <v>1.9693454622907469E-3</v>
      </c>
      <c r="G92" s="25">
        <f t="shared" si="44"/>
        <v>1.9606292259649106E-3</v>
      </c>
      <c r="H92" s="25">
        <f t="shared" si="44"/>
        <v>1.9397884240364763E-3</v>
      </c>
      <c r="I92" s="25">
        <f t="shared" si="44"/>
        <v>1.9187985595210798E-3</v>
      </c>
      <c r="J92" s="25">
        <f t="shared" si="44"/>
        <v>1.8942345379653115E-3</v>
      </c>
      <c r="K92" s="25">
        <f t="shared" si="44"/>
        <v>1.8931056076820338E-3</v>
      </c>
      <c r="L92" s="25">
        <f t="shared" si="44"/>
        <v>1.8807995214900459E-3</v>
      </c>
      <c r="M92" s="25">
        <f t="shared" si="44"/>
        <v>1.8680587610271535E-3</v>
      </c>
      <c r="N92" s="25">
        <f t="shared" si="44"/>
        <v>1.8654286842390091E-3</v>
      </c>
      <c r="O92" s="25">
        <f t="shared" si="44"/>
        <v>1.8476238718323137E-3</v>
      </c>
      <c r="P92" s="25">
        <f t="shared" si="44"/>
        <v>1.8302917960934047E-3</v>
      </c>
      <c r="Q92" s="25">
        <f t="shared" si="44"/>
        <v>1.8200120478022973E-3</v>
      </c>
      <c r="R92" s="25">
        <f t="shared" si="44"/>
        <v>1.8086503735333988E-3</v>
      </c>
      <c r="S92" s="25">
        <f t="shared" si="44"/>
        <v>1.8030852192655895E-3</v>
      </c>
      <c r="T92" s="25">
        <f t="shared" si="44"/>
        <v>1.7944986960067339E-3</v>
      </c>
      <c r="U92" s="25">
        <f t="shared" si="44"/>
        <v>1.7861509494954946E-3</v>
      </c>
      <c r="V92" s="25">
        <f t="shared" si="44"/>
        <v>1.7748774213346135E-3</v>
      </c>
      <c r="W92" s="25">
        <f t="shared" si="44"/>
        <v>1.7700979010164845E-3</v>
      </c>
    </row>
    <row r="93" spans="2:26" outlineLevel="1" x14ac:dyDescent="0.2"/>
    <row r="94" spans="2:26" outlineLevel="1" x14ac:dyDescent="0.2">
      <c r="B94" s="4" t="s">
        <v>18</v>
      </c>
      <c r="C94" s="11">
        <f t="shared" ref="C94:W94" si="45">IFERROR(C81/C91,0)</f>
        <v>0</v>
      </c>
      <c r="D94" s="11">
        <f t="shared" si="45"/>
        <v>0</v>
      </c>
      <c r="E94" s="11">
        <f t="shared" si="45"/>
        <v>0</v>
      </c>
      <c r="F94" s="11">
        <f t="shared" si="45"/>
        <v>0</v>
      </c>
      <c r="G94" s="11">
        <f t="shared" si="45"/>
        <v>0</v>
      </c>
      <c r="H94" s="11">
        <f t="shared" si="45"/>
        <v>0</v>
      </c>
      <c r="I94" s="11">
        <f t="shared" si="45"/>
        <v>0</v>
      </c>
      <c r="J94" s="11">
        <f t="shared" si="45"/>
        <v>0</v>
      </c>
      <c r="K94" s="11">
        <f t="shared" si="45"/>
        <v>0</v>
      </c>
      <c r="L94" s="11">
        <f t="shared" si="45"/>
        <v>0</v>
      </c>
      <c r="M94" s="11">
        <f t="shared" si="45"/>
        <v>0</v>
      </c>
      <c r="N94" s="11">
        <f t="shared" si="45"/>
        <v>0</v>
      </c>
      <c r="O94" s="11">
        <f t="shared" si="45"/>
        <v>0</v>
      </c>
      <c r="P94" s="11">
        <f t="shared" si="45"/>
        <v>0</v>
      </c>
      <c r="Q94" s="11">
        <f t="shared" si="45"/>
        <v>0</v>
      </c>
      <c r="R94" s="11">
        <f t="shared" si="45"/>
        <v>0</v>
      </c>
      <c r="S94" s="11">
        <f t="shared" si="45"/>
        <v>0</v>
      </c>
      <c r="T94" s="11">
        <f t="shared" si="45"/>
        <v>0</v>
      </c>
      <c r="U94" s="11">
        <f t="shared" si="45"/>
        <v>0</v>
      </c>
      <c r="V94" s="11">
        <f t="shared" si="45"/>
        <v>0</v>
      </c>
      <c r="W94" s="11">
        <f t="shared" si="45"/>
        <v>0</v>
      </c>
    </row>
    <row r="95" spans="2:26" outlineLevel="1" x14ac:dyDescent="0.2">
      <c r="B95" s="4" t="s">
        <v>19</v>
      </c>
      <c r="C95" s="11">
        <f t="shared" ref="C95:W95" si="46">IFERROR(C82/C91,0)</f>
        <v>0</v>
      </c>
      <c r="D95" s="11">
        <f t="shared" si="46"/>
        <v>0</v>
      </c>
      <c r="E95" s="11">
        <f t="shared" si="46"/>
        <v>0</v>
      </c>
      <c r="F95" s="11">
        <f t="shared" si="46"/>
        <v>0</v>
      </c>
      <c r="G95" s="11">
        <f t="shared" si="46"/>
        <v>0</v>
      </c>
      <c r="H95" s="11">
        <f t="shared" si="46"/>
        <v>0</v>
      </c>
      <c r="I95" s="11">
        <f t="shared" si="46"/>
        <v>0</v>
      </c>
      <c r="J95" s="11">
        <f t="shared" si="46"/>
        <v>0</v>
      </c>
      <c r="K95" s="11">
        <f t="shared" si="46"/>
        <v>0</v>
      </c>
      <c r="L95" s="11">
        <f t="shared" si="46"/>
        <v>0</v>
      </c>
      <c r="M95" s="11">
        <f t="shared" si="46"/>
        <v>0</v>
      </c>
      <c r="N95" s="11">
        <f t="shared" si="46"/>
        <v>0</v>
      </c>
      <c r="O95" s="11">
        <f t="shared" si="46"/>
        <v>0</v>
      </c>
      <c r="P95" s="11">
        <f t="shared" si="46"/>
        <v>0</v>
      </c>
      <c r="Q95" s="11">
        <f t="shared" si="46"/>
        <v>0</v>
      </c>
      <c r="R95" s="11">
        <f t="shared" si="46"/>
        <v>0</v>
      </c>
      <c r="S95" s="11">
        <f t="shared" si="46"/>
        <v>0</v>
      </c>
      <c r="T95" s="11">
        <f t="shared" si="46"/>
        <v>0</v>
      </c>
      <c r="U95" s="11">
        <f t="shared" si="46"/>
        <v>0</v>
      </c>
      <c r="V95" s="11">
        <f t="shared" si="46"/>
        <v>0</v>
      </c>
      <c r="W95" s="11">
        <f t="shared" si="46"/>
        <v>0</v>
      </c>
    </row>
    <row r="96" spans="2:26" outlineLevel="1" x14ac:dyDescent="0.2">
      <c r="B96" s="4" t="s">
        <v>16</v>
      </c>
      <c r="C96" s="11">
        <f t="shared" ref="C96:W96" si="47">IFERROR(C83/C91,0)</f>
        <v>4.500350929509434E-3</v>
      </c>
      <c r="D96" s="11">
        <f t="shared" si="47"/>
        <v>6.1368350423797579E-3</v>
      </c>
      <c r="E96" s="11">
        <f t="shared" si="47"/>
        <v>7.9447105999587118E-3</v>
      </c>
      <c r="F96" s="11">
        <f t="shared" si="47"/>
        <v>8.0109904627689993E-3</v>
      </c>
      <c r="G96" s="11">
        <f t="shared" si="47"/>
        <v>7.762241037087992E-3</v>
      </c>
      <c r="H96" s="11">
        <f t="shared" si="47"/>
        <v>9.8624031218498345E-3</v>
      </c>
      <c r="I96" s="11">
        <f t="shared" si="47"/>
        <v>1.1849426269791968E-2</v>
      </c>
      <c r="J96" s="11">
        <f t="shared" si="47"/>
        <v>1.374108631308751E-2</v>
      </c>
      <c r="K96" s="11">
        <f t="shared" si="47"/>
        <v>1.3602998082197353E-2</v>
      </c>
      <c r="L96" s="11">
        <f t="shared" si="47"/>
        <v>1.6562794451371501E-2</v>
      </c>
      <c r="M96" s="11">
        <f t="shared" si="47"/>
        <v>1.9546269332452848E-2</v>
      </c>
      <c r="N96" s="11">
        <f t="shared" si="47"/>
        <v>2.1506823796658678E-2</v>
      </c>
      <c r="O96" s="11">
        <f t="shared" si="47"/>
        <v>2.0347434843336645E-2</v>
      </c>
      <c r="P96" s="11">
        <f t="shared" si="47"/>
        <v>2.0742101018940824E-2</v>
      </c>
      <c r="Q96" s="11">
        <f t="shared" si="47"/>
        <v>2.2489407415865973E-2</v>
      </c>
      <c r="R96" s="11">
        <f t="shared" si="47"/>
        <v>2.1811835536950184E-2</v>
      </c>
      <c r="S96" s="11">
        <f t="shared" si="47"/>
        <v>1.8477308998297332E-2</v>
      </c>
      <c r="T96" s="11">
        <f t="shared" si="47"/>
        <v>1.8305165653092755E-2</v>
      </c>
      <c r="U96" s="11">
        <f t="shared" si="47"/>
        <v>1.9719256974661464E-2</v>
      </c>
      <c r="V96" s="11">
        <f t="shared" si="47"/>
        <v>1.7700030915995309E-2</v>
      </c>
      <c r="W96" s="11">
        <f t="shared" si="47"/>
        <v>1.9301526497621797E-2</v>
      </c>
    </row>
    <row r="97" spans="1:28" outlineLevel="1" x14ac:dyDescent="0.2">
      <c r="B97" s="4" t="s">
        <v>21</v>
      </c>
      <c r="C97" s="11">
        <f t="shared" ref="C97:W97" si="48">IFERROR(C84/C91,0)</f>
        <v>0</v>
      </c>
      <c r="D97" s="11">
        <f t="shared" si="48"/>
        <v>0</v>
      </c>
      <c r="E97" s="11">
        <f t="shared" si="48"/>
        <v>0</v>
      </c>
      <c r="F97" s="11">
        <f t="shared" si="48"/>
        <v>0</v>
      </c>
      <c r="G97" s="11">
        <f t="shared" si="48"/>
        <v>0</v>
      </c>
      <c r="H97" s="11">
        <f t="shared" si="48"/>
        <v>0</v>
      </c>
      <c r="I97" s="11">
        <f t="shared" si="48"/>
        <v>0</v>
      </c>
      <c r="J97" s="11">
        <f t="shared" si="48"/>
        <v>0</v>
      </c>
      <c r="K97" s="11">
        <f t="shared" si="48"/>
        <v>0</v>
      </c>
      <c r="L97" s="11">
        <f t="shared" si="48"/>
        <v>0</v>
      </c>
      <c r="M97" s="11">
        <f t="shared" si="48"/>
        <v>0</v>
      </c>
      <c r="N97" s="11">
        <f t="shared" si="48"/>
        <v>0</v>
      </c>
      <c r="O97" s="11">
        <f t="shared" si="48"/>
        <v>0</v>
      </c>
      <c r="P97" s="11">
        <f t="shared" si="48"/>
        <v>0</v>
      </c>
      <c r="Q97" s="11">
        <f t="shared" si="48"/>
        <v>0</v>
      </c>
      <c r="R97" s="11">
        <f t="shared" si="48"/>
        <v>0</v>
      </c>
      <c r="S97" s="11">
        <f t="shared" si="48"/>
        <v>0</v>
      </c>
      <c r="T97" s="11">
        <f t="shared" si="48"/>
        <v>0</v>
      </c>
      <c r="U97" s="11">
        <f t="shared" si="48"/>
        <v>0</v>
      </c>
      <c r="V97" s="11">
        <f t="shared" si="48"/>
        <v>0</v>
      </c>
      <c r="W97" s="11">
        <f t="shared" si="48"/>
        <v>0</v>
      </c>
    </row>
    <row r="98" spans="1:28" outlineLevel="1" x14ac:dyDescent="0.2">
      <c r="B98" s="4" t="s">
        <v>20</v>
      </c>
      <c r="C98" s="11">
        <f t="shared" ref="C98:W98" si="49">IFERROR(C85/C91,0)</f>
        <v>0.97062720176947914</v>
      </c>
      <c r="D98" s="11">
        <f t="shared" si="49"/>
        <v>0.97207706056448218</v>
      </c>
      <c r="E98" s="11">
        <f t="shared" si="49"/>
        <v>0.97470874370780147</v>
      </c>
      <c r="F98" s="11">
        <f t="shared" si="49"/>
        <v>0.97502021090932933</v>
      </c>
      <c r="G98" s="11">
        <f t="shared" si="49"/>
        <v>0.97765912863680582</v>
      </c>
      <c r="H98" s="11">
        <f t="shared" si="49"/>
        <v>0.98100711938117158</v>
      </c>
      <c r="I98" s="11">
        <f t="shared" si="49"/>
        <v>0.97354366622544453</v>
      </c>
      <c r="J98" s="11">
        <f t="shared" si="49"/>
        <v>0.97249952864352074</v>
      </c>
      <c r="K98" s="11">
        <f t="shared" si="49"/>
        <v>0.97638626649695393</v>
      </c>
      <c r="L98" s="11">
        <f t="shared" si="49"/>
        <v>0.97488063617348419</v>
      </c>
      <c r="M98" s="11">
        <f t="shared" si="49"/>
        <v>0.97269706872948403</v>
      </c>
      <c r="N98" s="11">
        <f t="shared" si="49"/>
        <v>0.92704293652142433</v>
      </c>
      <c r="O98" s="11">
        <f t="shared" si="49"/>
        <v>0.91766825016371756</v>
      </c>
      <c r="P98" s="11">
        <f t="shared" si="49"/>
        <v>0.93116752398205849</v>
      </c>
      <c r="Q98" s="11">
        <f t="shared" si="49"/>
        <v>0.92287905255066038</v>
      </c>
      <c r="R98" s="11">
        <f t="shared" si="49"/>
        <v>0.96541563816239984</v>
      </c>
      <c r="S98" s="11">
        <f t="shared" si="49"/>
        <v>0.97040563717543249</v>
      </c>
      <c r="T98" s="11">
        <f t="shared" si="49"/>
        <v>0.9723874178352564</v>
      </c>
      <c r="U98" s="11">
        <f t="shared" si="49"/>
        <v>0.97149192288379327</v>
      </c>
      <c r="V98" s="11">
        <f t="shared" si="49"/>
        <v>0.97393313527075864</v>
      </c>
      <c r="W98" s="11">
        <f t="shared" si="49"/>
        <v>0.97109544213469801</v>
      </c>
    </row>
    <row r="99" spans="1:28" outlineLevel="1" x14ac:dyDescent="0.2">
      <c r="B99" s="4" t="s">
        <v>0</v>
      </c>
      <c r="C99" s="11">
        <f t="shared" ref="C99:W99" si="50">IFERROR(C86/C91,0)</f>
        <v>0</v>
      </c>
      <c r="D99" s="11">
        <f t="shared" si="50"/>
        <v>0</v>
      </c>
      <c r="E99" s="11">
        <f t="shared" si="50"/>
        <v>0</v>
      </c>
      <c r="F99" s="11">
        <f t="shared" si="50"/>
        <v>0</v>
      </c>
      <c r="G99" s="11">
        <f t="shared" si="50"/>
        <v>0</v>
      </c>
      <c r="H99" s="11">
        <f t="shared" si="50"/>
        <v>0</v>
      </c>
      <c r="I99" s="11">
        <f t="shared" si="50"/>
        <v>0</v>
      </c>
      <c r="J99" s="11">
        <f t="shared" si="50"/>
        <v>0</v>
      </c>
      <c r="K99" s="11">
        <f t="shared" si="50"/>
        <v>0</v>
      </c>
      <c r="L99" s="11">
        <f t="shared" si="50"/>
        <v>0</v>
      </c>
      <c r="M99" s="11">
        <f t="shared" si="50"/>
        <v>0</v>
      </c>
      <c r="N99" s="11">
        <f t="shared" si="50"/>
        <v>3.7116726556760106E-2</v>
      </c>
      <c r="O99" s="11">
        <f t="shared" si="50"/>
        <v>5.0751825214365082E-2</v>
      </c>
      <c r="P99" s="11">
        <f t="shared" si="50"/>
        <v>3.6140892030167723E-2</v>
      </c>
      <c r="Q99" s="11">
        <f t="shared" si="50"/>
        <v>4.1368703608150113E-2</v>
      </c>
      <c r="R99" s="11">
        <f t="shared" si="50"/>
        <v>0</v>
      </c>
      <c r="S99" s="11">
        <f t="shared" si="50"/>
        <v>0</v>
      </c>
      <c r="T99" s="11">
        <f t="shared" si="50"/>
        <v>0</v>
      </c>
      <c r="U99" s="11">
        <f t="shared" si="50"/>
        <v>0</v>
      </c>
      <c r="V99" s="11">
        <f t="shared" si="50"/>
        <v>0</v>
      </c>
      <c r="W99" s="11">
        <f t="shared" si="50"/>
        <v>0</v>
      </c>
    </row>
    <row r="100" spans="1:28" outlineLevel="1" x14ac:dyDescent="0.2">
      <c r="B100" s="4" t="s">
        <v>22</v>
      </c>
      <c r="C100" s="11">
        <f t="shared" ref="C100:W100" si="51">IFERROR(C87/C91,0)</f>
        <v>0</v>
      </c>
      <c r="D100" s="11">
        <f t="shared" si="51"/>
        <v>0</v>
      </c>
      <c r="E100" s="11">
        <f t="shared" si="51"/>
        <v>0</v>
      </c>
      <c r="F100" s="11">
        <f t="shared" si="51"/>
        <v>0</v>
      </c>
      <c r="G100" s="11">
        <f t="shared" si="51"/>
        <v>0</v>
      </c>
      <c r="H100" s="11">
        <f t="shared" si="51"/>
        <v>0</v>
      </c>
      <c r="I100" s="11">
        <f t="shared" si="51"/>
        <v>0</v>
      </c>
      <c r="J100" s="11">
        <f t="shared" si="51"/>
        <v>0</v>
      </c>
      <c r="K100" s="11">
        <f t="shared" si="51"/>
        <v>0</v>
      </c>
      <c r="L100" s="11">
        <f t="shared" si="51"/>
        <v>0</v>
      </c>
      <c r="M100" s="11">
        <f t="shared" si="51"/>
        <v>0</v>
      </c>
      <c r="N100" s="11">
        <f t="shared" si="51"/>
        <v>0</v>
      </c>
      <c r="O100" s="11">
        <f t="shared" si="51"/>
        <v>0</v>
      </c>
      <c r="P100" s="11">
        <f t="shared" si="51"/>
        <v>0</v>
      </c>
      <c r="Q100" s="11">
        <f t="shared" si="51"/>
        <v>0</v>
      </c>
      <c r="R100" s="11">
        <f t="shared" si="51"/>
        <v>0</v>
      </c>
      <c r="S100" s="11">
        <f t="shared" si="51"/>
        <v>0</v>
      </c>
      <c r="T100" s="11">
        <f t="shared" si="51"/>
        <v>0</v>
      </c>
      <c r="U100" s="11">
        <f t="shared" si="51"/>
        <v>0</v>
      </c>
      <c r="V100" s="11">
        <f t="shared" si="51"/>
        <v>0</v>
      </c>
      <c r="W100" s="11">
        <f t="shared" si="51"/>
        <v>0</v>
      </c>
    </row>
    <row r="101" spans="1:28" outlineLevel="1" x14ac:dyDescent="0.2">
      <c r="B101" s="4" t="s">
        <v>23</v>
      </c>
      <c r="C101" s="11">
        <f t="shared" ref="C101:W101" si="52">IFERROR(C88/C91,0)</f>
        <v>5.1114054637125075E-4</v>
      </c>
      <c r="D101" s="11">
        <f t="shared" si="52"/>
        <v>5.3324387454481003E-4</v>
      </c>
      <c r="E101" s="11">
        <f t="shared" si="52"/>
        <v>5.6147135502769476E-4</v>
      </c>
      <c r="F101" s="11">
        <f t="shared" si="52"/>
        <v>6.0180295945776977E-4</v>
      </c>
      <c r="G101" s="11">
        <f t="shared" si="52"/>
        <v>6.615666058960351E-4</v>
      </c>
      <c r="H101" s="11">
        <f t="shared" si="52"/>
        <v>7.2712147265364827E-4</v>
      </c>
      <c r="I101" s="11">
        <f t="shared" si="52"/>
        <v>8.3349140564465231E-4</v>
      </c>
      <c r="J101" s="11">
        <f t="shared" si="52"/>
        <v>7.0403078077167997E-4</v>
      </c>
      <c r="K101" s="11">
        <f t="shared" si="52"/>
        <v>7.7017072643360699E-4</v>
      </c>
      <c r="L101" s="11">
        <f t="shared" si="52"/>
        <v>6.6998267668886766E-4</v>
      </c>
      <c r="M101" s="11">
        <f t="shared" si="52"/>
        <v>7.9814202014115898E-4</v>
      </c>
      <c r="N101" s="11">
        <f t="shared" si="52"/>
        <v>4.1508510325813991E-3</v>
      </c>
      <c r="O101" s="11">
        <f t="shared" si="52"/>
        <v>2.694411704118506E-3</v>
      </c>
      <c r="P101" s="11">
        <f t="shared" si="52"/>
        <v>1.8701498370765324E-3</v>
      </c>
      <c r="Q101" s="11">
        <f t="shared" si="52"/>
        <v>5.2689687433201604E-3</v>
      </c>
      <c r="R101" s="11">
        <f t="shared" si="52"/>
        <v>2.5507939389067869E-3</v>
      </c>
      <c r="S101" s="11">
        <f t="shared" si="52"/>
        <v>1.754934159243214E-3</v>
      </c>
      <c r="T101" s="11">
        <f t="shared" si="52"/>
        <v>1.2668033906657712E-3</v>
      </c>
      <c r="U101" s="11">
        <f t="shared" si="52"/>
        <v>8.346537265411625E-4</v>
      </c>
      <c r="V101" s="11">
        <f t="shared" si="52"/>
        <v>4.5728381289645512E-4</v>
      </c>
      <c r="W101" s="11">
        <f t="shared" si="52"/>
        <v>2.9114027622481956E-4</v>
      </c>
    </row>
    <row r="102" spans="1:28" outlineLevel="1" x14ac:dyDescent="0.2">
      <c r="B102" s="4" t="s">
        <v>17</v>
      </c>
      <c r="C102" s="11">
        <f t="shared" ref="C102:W102" si="53">IFERROR(C89/C91,0)</f>
        <v>0</v>
      </c>
      <c r="D102" s="11">
        <f t="shared" si="53"/>
        <v>0</v>
      </c>
      <c r="E102" s="11">
        <f t="shared" si="53"/>
        <v>0</v>
      </c>
      <c r="F102" s="11">
        <f t="shared" si="53"/>
        <v>0</v>
      </c>
      <c r="G102" s="11">
        <f t="shared" si="53"/>
        <v>0</v>
      </c>
      <c r="H102" s="11">
        <f t="shared" si="53"/>
        <v>0</v>
      </c>
      <c r="I102" s="11">
        <f t="shared" si="53"/>
        <v>0</v>
      </c>
      <c r="J102" s="11">
        <f t="shared" si="53"/>
        <v>0</v>
      </c>
      <c r="K102" s="11">
        <f t="shared" si="53"/>
        <v>0</v>
      </c>
      <c r="L102" s="11">
        <f t="shared" si="53"/>
        <v>0</v>
      </c>
      <c r="M102" s="11">
        <f t="shared" si="53"/>
        <v>0</v>
      </c>
      <c r="N102" s="11">
        <f t="shared" si="53"/>
        <v>0</v>
      </c>
      <c r="O102" s="11">
        <f t="shared" si="53"/>
        <v>0</v>
      </c>
      <c r="P102" s="11">
        <f t="shared" si="53"/>
        <v>0</v>
      </c>
      <c r="Q102" s="11">
        <f t="shared" si="53"/>
        <v>0</v>
      </c>
      <c r="R102" s="11">
        <f t="shared" si="53"/>
        <v>0</v>
      </c>
      <c r="S102" s="11">
        <f t="shared" si="53"/>
        <v>0</v>
      </c>
      <c r="T102" s="11">
        <f t="shared" si="53"/>
        <v>0</v>
      </c>
      <c r="U102" s="11">
        <f t="shared" si="53"/>
        <v>0</v>
      </c>
      <c r="V102" s="11">
        <f t="shared" si="53"/>
        <v>0</v>
      </c>
      <c r="W102" s="11">
        <f t="shared" si="53"/>
        <v>0</v>
      </c>
    </row>
    <row r="103" spans="1:28" outlineLevel="1" x14ac:dyDescent="0.2">
      <c r="B103" s="4" t="s">
        <v>1</v>
      </c>
      <c r="C103" s="11">
        <f t="shared" ref="C103:W103" si="54">IFERROR(C90/C91,0)</f>
        <v>2.43613067546402E-2</v>
      </c>
      <c r="D103" s="11">
        <f t="shared" si="54"/>
        <v>2.125286051859316E-2</v>
      </c>
      <c r="E103" s="11">
        <f t="shared" si="54"/>
        <v>1.6785074337212096E-2</v>
      </c>
      <c r="F103" s="11">
        <f t="shared" si="54"/>
        <v>1.6366995668443879E-2</v>
      </c>
      <c r="G103" s="11">
        <f t="shared" si="54"/>
        <v>1.3917063720210116E-2</v>
      </c>
      <c r="H103" s="11">
        <f t="shared" si="54"/>
        <v>8.403356024324949E-3</v>
      </c>
      <c r="I103" s="11">
        <f t="shared" si="54"/>
        <v>1.3773416099118828E-2</v>
      </c>
      <c r="J103" s="11">
        <f t="shared" si="54"/>
        <v>1.3055354262620004E-2</v>
      </c>
      <c r="K103" s="11">
        <f t="shared" si="54"/>
        <v>9.240564694415223E-3</v>
      </c>
      <c r="L103" s="11">
        <f t="shared" si="54"/>
        <v>7.8865866984553692E-3</v>
      </c>
      <c r="M103" s="11">
        <f t="shared" si="54"/>
        <v>6.9585199179220819E-3</v>
      </c>
      <c r="N103" s="11">
        <f t="shared" si="54"/>
        <v>1.0182662092575588E-2</v>
      </c>
      <c r="O103" s="11">
        <f t="shared" si="54"/>
        <v>8.5380780744621597E-3</v>
      </c>
      <c r="P103" s="11">
        <f t="shared" si="54"/>
        <v>1.0079333131756492E-2</v>
      </c>
      <c r="Q103" s="11">
        <f t="shared" si="54"/>
        <v>7.9938676820033427E-3</v>
      </c>
      <c r="R103" s="11">
        <f t="shared" si="54"/>
        <v>1.0221732361743147E-2</v>
      </c>
      <c r="S103" s="11">
        <f t="shared" si="54"/>
        <v>9.3621196670268629E-3</v>
      </c>
      <c r="T103" s="11">
        <f t="shared" si="54"/>
        <v>8.0406131209849966E-3</v>
      </c>
      <c r="U103" s="11">
        <f t="shared" si="54"/>
        <v>7.9541664150041998E-3</v>
      </c>
      <c r="V103" s="11">
        <f t="shared" si="54"/>
        <v>7.9095500003497077E-3</v>
      </c>
      <c r="W103" s="11">
        <f t="shared" si="54"/>
        <v>9.3118910914554032E-3</v>
      </c>
    </row>
    <row r="106" spans="1:28" s="33" customFormat="1" x14ac:dyDescent="0.2">
      <c r="A106" s="32" t="s">
        <v>83</v>
      </c>
      <c r="Z106" s="34"/>
    </row>
    <row r="107" spans="1:28" outlineLevel="1" x14ac:dyDescent="0.2">
      <c r="B107" s="20" t="s">
        <v>88</v>
      </c>
      <c r="C107" s="5">
        <f>C111*CAN!C112</f>
        <v>17412.048144928624</v>
      </c>
      <c r="D107" s="5">
        <f>D111*CAN!D112</f>
        <v>18548.730940860769</v>
      </c>
      <c r="E107" s="5">
        <f>E111*CAN!E112</f>
        <v>19351.850798531836</v>
      </c>
      <c r="F107" s="5">
        <f>F111*CAN!F112</f>
        <v>18480.813979386887</v>
      </c>
      <c r="G107" s="5">
        <f>G111*CAN!G112</f>
        <v>18126.286743459095</v>
      </c>
      <c r="H107" s="5">
        <f>H111*CAN!H112</f>
        <v>19426.510753335504</v>
      </c>
      <c r="I107" s="5">
        <f>I111*CAN!I112</f>
        <v>18919.261858105252</v>
      </c>
      <c r="J107" s="5">
        <f>J111*CAN!J112</f>
        <v>20916.928057469871</v>
      </c>
      <c r="K107" s="5">
        <f>K111*CAN!K112</f>
        <v>20596.996769745536</v>
      </c>
      <c r="L107" s="5">
        <f>L111*CAN!L112</f>
        <v>20393.311283685318</v>
      </c>
      <c r="M107" s="5">
        <f>M111*CAN!M112</f>
        <v>20632.1145525051</v>
      </c>
      <c r="N107" s="5">
        <f>N111*CAN!N112</f>
        <v>19590.386783212092</v>
      </c>
      <c r="O107" s="5">
        <f>O111*CAN!O112</f>
        <v>21915.424087669351</v>
      </c>
      <c r="P107" s="5">
        <f>P111*CAN!P112</f>
        <v>24275.924324569027</v>
      </c>
      <c r="Q107" s="5">
        <f>Q111*CAN!Q112</f>
        <v>26189.034346908578</v>
      </c>
      <c r="R107" s="5">
        <f>R111*CAN!R112</f>
        <v>25824.755119796522</v>
      </c>
      <c r="S107" s="5">
        <f>S111*CAN!S112</f>
        <v>28003.313216383023</v>
      </c>
      <c r="T107" s="5">
        <f>T111*CAN!T112</f>
        <v>29438.043874919269</v>
      </c>
      <c r="U107" s="5">
        <f>U111*CAN!U112</f>
        <v>30843.475556951955</v>
      </c>
      <c r="V107" s="5">
        <f>V111*CAN!V112</f>
        <v>32840.405325893953</v>
      </c>
      <c r="W107" s="5">
        <f>W111*CAN!W112</f>
        <v>28009.345101179122</v>
      </c>
      <c r="Z107" s="21"/>
      <c r="AB107"/>
    </row>
    <row r="108" spans="1:28" outlineLevel="1" x14ac:dyDescent="0.2">
      <c r="B108" s="7" t="s">
        <v>89</v>
      </c>
      <c r="C108" s="5">
        <f>'[3]Table 37'!C$13</f>
        <v>61.753999999999998</v>
      </c>
      <c r="D108" s="5">
        <f>'[3]Table 37'!D$13</f>
        <v>65.427999999999997</v>
      </c>
      <c r="E108" s="5">
        <f>'[3]Table 37'!E$13</f>
        <v>70.361000000000004</v>
      </c>
      <c r="F108" s="5">
        <f>'[3]Table 37'!F$13</f>
        <v>67.683999999999997</v>
      </c>
      <c r="G108" s="5">
        <f>'[3]Table 37'!G$13</f>
        <v>67.290999999999997</v>
      </c>
      <c r="H108" s="5">
        <f>'[3]Table 37'!H$13</f>
        <v>72.932000000000002</v>
      </c>
      <c r="I108" s="5">
        <f>'[3]Table 37'!I$13</f>
        <v>78.304000000000002</v>
      </c>
      <c r="J108" s="5">
        <f>'[3]Table 37'!J$13</f>
        <v>86.561000000000007</v>
      </c>
      <c r="K108" s="5">
        <f>'[3]Table 37'!K$13</f>
        <v>80.653999999999996</v>
      </c>
      <c r="L108" s="5">
        <f>'[3]Table 37'!L$13</f>
        <v>64.97</v>
      </c>
      <c r="M108" s="5">
        <f>'[3]Table 37'!M$13</f>
        <v>78.680000000000007</v>
      </c>
      <c r="N108" s="5">
        <f>'[3]Table 37'!N$13</f>
        <v>88.909000000000006</v>
      </c>
      <c r="O108" s="5">
        <f>'[3]Table 37'!O$13</f>
        <v>97.676000000000002</v>
      </c>
      <c r="P108" s="5">
        <f>'[3]Table 37'!P$13</f>
        <v>106.06100000000001</v>
      </c>
      <c r="Q108" s="5">
        <f>'[3]Table 37'!Q$13</f>
        <v>117.54300000000001</v>
      </c>
      <c r="R108" s="5">
        <f>'[3]Table 37'!R$13</f>
        <v>106.779</v>
      </c>
      <c r="S108" s="5">
        <f>'[3]Table 37'!S$13</f>
        <v>99.707999999999998</v>
      </c>
      <c r="T108" s="5">
        <f>'[3]Table 37'!T$13</f>
        <v>110.26900000000001</v>
      </c>
      <c r="U108" s="5">
        <f>'[3]Table 37'!U$13</f>
        <v>110.26900000000001</v>
      </c>
      <c r="V108" s="5">
        <f>'[3]Table 37'!V$13</f>
        <v>105.57299999999999</v>
      </c>
      <c r="W108" s="5">
        <f>'[3]Table 37'!W$13</f>
        <v>87.281999999999996</v>
      </c>
      <c r="Z108" s="21" t="s">
        <v>92</v>
      </c>
      <c r="AB108"/>
    </row>
    <row r="109" spans="1:28" outlineLevel="1" x14ac:dyDescent="0.2">
      <c r="B109" s="7" t="s">
        <v>25</v>
      </c>
      <c r="C109" s="5">
        <f>'[3]Table 37'!C$25</f>
        <v>590.17399999999998</v>
      </c>
      <c r="D109" s="5">
        <f>'[3]Table 37'!D$25</f>
        <v>620.12900000000002</v>
      </c>
      <c r="E109" s="5">
        <f>'[3]Table 37'!E$25</f>
        <v>646.08500000000004</v>
      </c>
      <c r="F109" s="5">
        <f>'[3]Table 37'!F$25</f>
        <v>643.904</v>
      </c>
      <c r="G109" s="5">
        <f>'[3]Table 37'!G$25</f>
        <v>677.26400000000001</v>
      </c>
      <c r="H109" s="5">
        <f>'[3]Table 37'!H$25</f>
        <v>714.08299999999997</v>
      </c>
      <c r="I109" s="5">
        <f>'[3]Table 37'!I$25</f>
        <v>713.4</v>
      </c>
      <c r="J109" s="5">
        <f>'[3]Table 37'!J$25</f>
        <v>797.39599999999996</v>
      </c>
      <c r="K109" s="5">
        <f>'[3]Table 37'!K$25</f>
        <v>911.63599999999997</v>
      </c>
      <c r="L109" s="5">
        <f>'[3]Table 37'!L$25</f>
        <v>963.21799999999996</v>
      </c>
      <c r="M109" s="5">
        <f>'[3]Table 37'!M$25</f>
        <v>992.91899999999998</v>
      </c>
      <c r="N109" s="5">
        <f>'[3]Table 37'!N$25</f>
        <v>1039.5730000000001</v>
      </c>
      <c r="O109" s="5">
        <f>'[3]Table 37'!O$25</f>
        <v>1072.634</v>
      </c>
      <c r="P109" s="5">
        <f>'[3]Table 37'!P$25</f>
        <v>1144.627</v>
      </c>
      <c r="Q109" s="5">
        <f>'[3]Table 37'!Q$25</f>
        <v>1237.366</v>
      </c>
      <c r="R109" s="5">
        <f>'[3]Table 37'!R$25</f>
        <v>1310.518</v>
      </c>
      <c r="S109" s="5">
        <f>'[3]Table 37'!S$25</f>
        <v>1372.452</v>
      </c>
      <c r="T109" s="5">
        <f>'[3]Table 37'!T$25</f>
        <v>1416.259</v>
      </c>
      <c r="U109" s="5">
        <f>'[3]Table 37'!U$25</f>
        <v>1459.057</v>
      </c>
      <c r="V109" s="5">
        <f>'[3]Table 37'!V$25</f>
        <v>1478.4559999999999</v>
      </c>
      <c r="W109" s="5">
        <f>'[3]Table 37'!W$25</f>
        <v>1518.7180000000001</v>
      </c>
      <c r="Z109" s="21" t="s">
        <v>92</v>
      </c>
      <c r="AB109"/>
    </row>
    <row r="110" spans="1:28" outlineLevel="1" x14ac:dyDescent="0.2">
      <c r="B110" s="7" t="s">
        <v>30</v>
      </c>
      <c r="C110" s="5">
        <f>'[3]Table 37'!C$37</f>
        <v>17306.999866999999</v>
      </c>
      <c r="D110" s="5">
        <f>'[3]Table 37'!D$37</f>
        <v>17542.130775000001</v>
      </c>
      <c r="E110" s="5">
        <f>'[3]Table 37'!E$37</f>
        <v>17562.290277</v>
      </c>
      <c r="F110" s="5">
        <f>'[3]Table 37'!F$37</f>
        <v>16824.663977</v>
      </c>
      <c r="G110" s="5">
        <f>'[3]Table 37'!G$37</f>
        <v>15685.395151000001</v>
      </c>
      <c r="H110" s="5">
        <f>'[3]Table 37'!H$37</f>
        <v>15940.022833000001</v>
      </c>
      <c r="I110" s="5">
        <f>'[3]Table 37'!I$37</f>
        <v>15535.030618999999</v>
      </c>
      <c r="J110" s="5">
        <f>'[3]Table 37'!J$37</f>
        <v>15362.544293000001</v>
      </c>
      <c r="K110" s="5">
        <f>'[3]Table 37'!K$37</f>
        <v>13228.786054</v>
      </c>
      <c r="L110" s="5">
        <f>'[3]Table 37'!L$37</f>
        <v>12393.644881</v>
      </c>
      <c r="M110" s="5">
        <f>'[3]Table 37'!M$37</f>
        <v>12160.855267999999</v>
      </c>
      <c r="N110" s="5">
        <f>'[3]Table 37'!N$37</f>
        <v>11026.064482</v>
      </c>
      <c r="O110" s="5">
        <f>'[3]Table 37'!O$37</f>
        <v>11951.687929</v>
      </c>
      <c r="P110" s="5">
        <f>'[3]Table 37'!P$37</f>
        <v>12403.409527</v>
      </c>
      <c r="Q110" s="5">
        <f>'[3]Table 37'!Q$37</f>
        <v>12375.108919</v>
      </c>
      <c r="R110" s="5">
        <f>'[3]Table 37'!R$37</f>
        <v>11519.121811000001</v>
      </c>
      <c r="S110" s="5">
        <f>'[3]Table 37'!S$37</f>
        <v>11924.408627000001</v>
      </c>
      <c r="T110" s="5">
        <f>'[3]Table 37'!T$37</f>
        <v>12144.771793</v>
      </c>
      <c r="U110" s="5">
        <f>'[3]Table 37'!U$37</f>
        <v>12348.455881</v>
      </c>
      <c r="V110" s="5">
        <f>'[3]Table 37'!V$37</f>
        <v>12972.397593</v>
      </c>
      <c r="W110" s="5">
        <f>'[3]Table 37'!W$37</f>
        <v>10768.234613000001</v>
      </c>
      <c r="Z110" s="21" t="s">
        <v>92</v>
      </c>
      <c r="AB110"/>
    </row>
    <row r="111" spans="1:28" outlineLevel="1" x14ac:dyDescent="0.2">
      <c r="B111" s="7" t="s">
        <v>31</v>
      </c>
      <c r="C111" s="5">
        <f t="shared" ref="C111:W111" si="55">C109*C110/1000</f>
        <v>10214.141339506858</v>
      </c>
      <c r="D111" s="5">
        <f t="shared" si="55"/>
        <v>10878.384015369977</v>
      </c>
      <c r="E111" s="5">
        <f t="shared" si="55"/>
        <v>11346.732313615546</v>
      </c>
      <c r="F111" s="5">
        <f t="shared" si="55"/>
        <v>10833.468433446207</v>
      </c>
      <c r="G111" s="5">
        <f t="shared" si="55"/>
        <v>10623.153461546864</v>
      </c>
      <c r="H111" s="5">
        <f t="shared" si="55"/>
        <v>11382.499324657138</v>
      </c>
      <c r="I111" s="5">
        <f t="shared" si="55"/>
        <v>11082.690843594599</v>
      </c>
      <c r="J111" s="5">
        <f t="shared" si="55"/>
        <v>12250.031369061029</v>
      </c>
      <c r="K111" s="5">
        <f t="shared" si="55"/>
        <v>12059.837603124342</v>
      </c>
      <c r="L111" s="5">
        <f t="shared" si="55"/>
        <v>11937.781834987058</v>
      </c>
      <c r="M111" s="5">
        <f t="shared" si="55"/>
        <v>12074.744251847291</v>
      </c>
      <c r="N111" s="5">
        <f t="shared" si="55"/>
        <v>11462.398931746187</v>
      </c>
      <c r="O111" s="5">
        <f t="shared" si="55"/>
        <v>12819.786830034986</v>
      </c>
      <c r="P111" s="5">
        <f t="shared" si="55"/>
        <v>14197.277436661429</v>
      </c>
      <c r="Q111" s="5">
        <f t="shared" si="55"/>
        <v>15312.539022667353</v>
      </c>
      <c r="R111" s="5">
        <f t="shared" si="55"/>
        <v>15096.016477508099</v>
      </c>
      <c r="S111" s="5">
        <f t="shared" si="55"/>
        <v>16365.678468943404</v>
      </c>
      <c r="T111" s="5">
        <f t="shared" si="55"/>
        <v>17200.142354782387</v>
      </c>
      <c r="U111" s="5">
        <f t="shared" si="55"/>
        <v>18017.100992364216</v>
      </c>
      <c r="V111" s="5">
        <f t="shared" si="55"/>
        <v>19179.119055756404</v>
      </c>
      <c r="W111" s="5">
        <f t="shared" si="55"/>
        <v>16353.911734986135</v>
      </c>
    </row>
    <row r="112" spans="1:28" outlineLevel="1" x14ac:dyDescent="0.2">
      <c r="B112" s="7" t="s">
        <v>140</v>
      </c>
      <c r="C112" s="14">
        <f t="shared" ref="C112:W112" si="56">C107/C111</f>
        <v>1.7047001374047253</v>
      </c>
      <c r="D112" s="14">
        <f t="shared" si="56"/>
        <v>1.7050998488979083</v>
      </c>
      <c r="E112" s="14">
        <f t="shared" si="56"/>
        <v>1.7054998975617432</v>
      </c>
      <c r="F112" s="14">
        <f t="shared" si="56"/>
        <v>1.7059000165017328</v>
      </c>
      <c r="G112" s="14">
        <f t="shared" si="56"/>
        <v>1.7062999992489689</v>
      </c>
      <c r="H112" s="14">
        <f t="shared" si="56"/>
        <v>1.7066999258460898</v>
      </c>
      <c r="I112" s="14">
        <f t="shared" si="56"/>
        <v>1.7071000287840667</v>
      </c>
      <c r="J112" s="14">
        <f t="shared" si="56"/>
        <v>1.7074999587591395</v>
      </c>
      <c r="K112" s="14">
        <f t="shared" si="56"/>
        <v>1.7079000105614583</v>
      </c>
      <c r="L112" s="14">
        <f t="shared" si="56"/>
        <v>1.7082998806291576</v>
      </c>
      <c r="M112" s="14">
        <f t="shared" si="56"/>
        <v>1.7086999212715113</v>
      </c>
      <c r="N112" s="14">
        <f t="shared" si="56"/>
        <v>1.7091000670858421</v>
      </c>
      <c r="O112" s="14">
        <f t="shared" si="56"/>
        <v>1.7094998831278962</v>
      </c>
      <c r="P112" s="14">
        <f t="shared" si="56"/>
        <v>1.7098999743346319</v>
      </c>
      <c r="Q112" s="14">
        <f t="shared" si="56"/>
        <v>1.7102999253187603</v>
      </c>
      <c r="R112" s="14">
        <f t="shared" si="56"/>
        <v>1.7106999822286506</v>
      </c>
      <c r="S112" s="14">
        <f t="shared" si="56"/>
        <v>1.7111000481601766</v>
      </c>
      <c r="T112" s="14">
        <f t="shared" si="56"/>
        <v>1.7115000136457716</v>
      </c>
      <c r="U112" s="14">
        <f t="shared" si="56"/>
        <v>1.7119000204319026</v>
      </c>
      <c r="V112" s="14">
        <f t="shared" si="56"/>
        <v>1.7122999878368899</v>
      </c>
      <c r="W112" s="14">
        <f t="shared" si="56"/>
        <v>1.7127000289024654</v>
      </c>
    </row>
    <row r="113" spans="2:26" outlineLevel="1" x14ac:dyDescent="0.2">
      <c r="B113" s="7" t="s">
        <v>90</v>
      </c>
      <c r="C113" s="5">
        <f t="shared" ref="C113:W113" si="57">C110*C112</f>
        <v>29503.245051338461</v>
      </c>
      <c r="D113" s="5">
        <f t="shared" si="57"/>
        <v>29911.084533799851</v>
      </c>
      <c r="E113" s="5">
        <f t="shared" si="57"/>
        <v>29952.4842683731</v>
      </c>
      <c r="F113" s="5">
        <f t="shared" si="57"/>
        <v>28701.19455600041</v>
      </c>
      <c r="G113" s="5">
        <f t="shared" si="57"/>
        <v>26763.98973437108</v>
      </c>
      <c r="H113" s="5">
        <f t="shared" si="57"/>
        <v>27204.83578706608</v>
      </c>
      <c r="I113" s="5">
        <f t="shared" si="57"/>
        <v>26519.851216856256</v>
      </c>
      <c r="J113" s="5">
        <f t="shared" si="57"/>
        <v>26231.543746732954</v>
      </c>
      <c r="K113" s="5">
        <f t="shared" si="57"/>
        <v>22593.443841341872</v>
      </c>
      <c r="L113" s="5">
        <f t="shared" si="57"/>
        <v>21172.06207077247</v>
      </c>
      <c r="M113" s="5">
        <f t="shared" si="57"/>
        <v>20779.25243902584</v>
      </c>
      <c r="N113" s="5">
        <f t="shared" si="57"/>
        <v>18844.647545879019</v>
      </c>
      <c r="O113" s="5">
        <f t="shared" si="57"/>
        <v>20431.409117806586</v>
      </c>
      <c r="P113" s="5">
        <f t="shared" si="57"/>
        <v>21208.589631879229</v>
      </c>
      <c r="Q113" s="5">
        <f t="shared" si="57"/>
        <v>21165.147859977224</v>
      </c>
      <c r="R113" s="5">
        <f t="shared" si="57"/>
        <v>19705.761477367363</v>
      </c>
      <c r="S113" s="5">
        <f t="shared" si="57"/>
        <v>20403.856175941328</v>
      </c>
      <c r="T113" s="5">
        <f t="shared" si="57"/>
        <v>20785.777089444284</v>
      </c>
      <c r="U113" s="5">
        <f t="shared" si="57"/>
        <v>21139.321874986348</v>
      </c>
      <c r="V113" s="5">
        <f t="shared" si="57"/>
        <v>22212.636240709198</v>
      </c>
      <c r="W113" s="5">
        <f t="shared" si="57"/>
        <v>18442.755732913629</v>
      </c>
    </row>
    <row r="114" spans="2:26" outlineLevel="1" x14ac:dyDescent="0.2"/>
    <row r="115" spans="2:26" outlineLevel="1" x14ac:dyDescent="0.2">
      <c r="B115" s="8" t="s">
        <v>14</v>
      </c>
      <c r="C115" s="13"/>
    </row>
    <row r="116" spans="2:26" outlineLevel="1" x14ac:dyDescent="0.2">
      <c r="B116" s="4" t="s">
        <v>18</v>
      </c>
      <c r="C116" s="5">
        <f>IFERROR(INDEX('[3]Table 25'!C$14:C$19,MATCH($B116,'[3]Table 25'!$B$14:$B$19,0))*1000,0)</f>
        <v>0</v>
      </c>
      <c r="D116" s="5">
        <f>IFERROR(INDEX('[3]Table 25'!D$14:D$19,MATCH($B116,'[3]Table 25'!$B$14:$B$19,0))*1000,0)</f>
        <v>0</v>
      </c>
      <c r="E116" s="5">
        <f>IFERROR(INDEX('[3]Table 25'!E$14:E$19,MATCH($B116,'[3]Table 25'!$B$14:$B$19,0))*1000,0)</f>
        <v>0</v>
      </c>
      <c r="F116" s="5">
        <f>IFERROR(INDEX('[3]Table 25'!F$14:F$19,MATCH($B116,'[3]Table 25'!$B$14:$B$19,0))*1000,0)</f>
        <v>0</v>
      </c>
      <c r="G116" s="5">
        <f>IFERROR(INDEX('[3]Table 25'!G$14:G$19,MATCH($B116,'[3]Table 25'!$B$14:$B$19,0))*1000,0)</f>
        <v>0</v>
      </c>
      <c r="H116" s="5">
        <f>IFERROR(INDEX('[3]Table 25'!H$14:H$19,MATCH($B116,'[3]Table 25'!$B$14:$B$19,0))*1000,0)</f>
        <v>0</v>
      </c>
      <c r="I116" s="5">
        <f>IFERROR(INDEX('[3]Table 25'!I$14:I$19,MATCH($B116,'[3]Table 25'!$B$14:$B$19,0))*1000,0)</f>
        <v>0</v>
      </c>
      <c r="J116" s="5">
        <f>IFERROR(INDEX('[3]Table 25'!J$14:J$19,MATCH($B116,'[3]Table 25'!$B$14:$B$19,0))*1000,0)</f>
        <v>0</v>
      </c>
      <c r="K116" s="5">
        <f>IFERROR(INDEX('[3]Table 25'!K$14:K$19,MATCH($B116,'[3]Table 25'!$B$14:$B$19,0))*1000,0)</f>
        <v>0</v>
      </c>
      <c r="L116" s="5">
        <f>IFERROR(INDEX('[3]Table 25'!L$14:L$19,MATCH($B116,'[3]Table 25'!$B$14:$B$19,0))*1000,0)</f>
        <v>0</v>
      </c>
      <c r="M116" s="5">
        <f>IFERROR(INDEX('[3]Table 25'!M$14:M$19,MATCH($B116,'[3]Table 25'!$B$14:$B$19,0))*1000,0)</f>
        <v>0</v>
      </c>
      <c r="N116" s="5">
        <f>IFERROR(INDEX('[3]Table 25'!N$14:N$19,MATCH($B116,'[3]Table 25'!$B$14:$B$19,0))*1000,0)</f>
        <v>0</v>
      </c>
      <c r="O116" s="5">
        <f>IFERROR(INDEX('[3]Table 25'!O$14:O$19,MATCH($B116,'[3]Table 25'!$B$14:$B$19,0))*1000,0)</f>
        <v>0</v>
      </c>
      <c r="P116" s="5">
        <f>IFERROR(INDEX('[3]Table 25'!P$14:P$19,MATCH($B116,'[3]Table 25'!$B$14:$B$19,0))*1000,0)</f>
        <v>0</v>
      </c>
      <c r="Q116" s="5">
        <f>IFERROR(INDEX('[3]Table 25'!Q$14:Q$19,MATCH($B116,'[3]Table 25'!$B$14:$B$19,0))*1000,0)</f>
        <v>0</v>
      </c>
      <c r="R116" s="5">
        <f>IFERROR(INDEX('[3]Table 25'!R$14:R$19,MATCH($B116,'[3]Table 25'!$B$14:$B$19,0))*1000,0)</f>
        <v>0</v>
      </c>
      <c r="S116" s="5">
        <f>IFERROR(INDEX('[3]Table 25'!S$14:S$19,MATCH($B116,'[3]Table 25'!$B$14:$B$19,0))*1000,0)</f>
        <v>0</v>
      </c>
      <c r="T116" s="5">
        <f>IFERROR(INDEX('[3]Table 25'!T$14:T$19,MATCH($B116,'[3]Table 25'!$B$14:$B$19,0))*1000,0)</f>
        <v>0</v>
      </c>
      <c r="U116" s="5">
        <f>IFERROR(INDEX('[3]Table 25'!U$14:U$19,MATCH($B116,'[3]Table 25'!$B$14:$B$19,0))*1000,0)</f>
        <v>0</v>
      </c>
      <c r="V116" s="5">
        <f>IFERROR(INDEX('[3]Table 25'!V$14:V$19,MATCH($B116,'[3]Table 25'!$B$14:$B$19,0))*1000,0)</f>
        <v>0</v>
      </c>
      <c r="W116" s="5">
        <f>IFERROR(INDEX('[3]Table 25'!W$14:W$19,MATCH($B116,'[3]Table 25'!$B$14:$B$19,0))*1000,0)</f>
        <v>0</v>
      </c>
      <c r="Z116" s="21" t="s">
        <v>26</v>
      </c>
    </row>
    <row r="117" spans="2:26" outlineLevel="1" x14ac:dyDescent="0.2">
      <c r="B117" s="4" t="s">
        <v>19</v>
      </c>
      <c r="C117" s="5">
        <f>IFERROR(INDEX('[3]Table 25'!C$14:C$19,MATCH($B117,'[3]Table 25'!$B$14:$B$19,0))*1000,0)</f>
        <v>0</v>
      </c>
      <c r="D117" s="5">
        <f>IFERROR(INDEX('[3]Table 25'!D$14:D$19,MATCH($B117,'[3]Table 25'!$B$14:$B$19,0))*1000,0)</f>
        <v>0</v>
      </c>
      <c r="E117" s="5">
        <f>IFERROR(INDEX('[3]Table 25'!E$14:E$19,MATCH($B117,'[3]Table 25'!$B$14:$B$19,0))*1000,0)</f>
        <v>0</v>
      </c>
      <c r="F117" s="5">
        <f>IFERROR(INDEX('[3]Table 25'!F$14:F$19,MATCH($B117,'[3]Table 25'!$B$14:$B$19,0))*1000,0)</f>
        <v>0</v>
      </c>
      <c r="G117" s="5">
        <f>IFERROR(INDEX('[3]Table 25'!G$14:G$19,MATCH($B117,'[3]Table 25'!$B$14:$B$19,0))*1000,0)</f>
        <v>0</v>
      </c>
      <c r="H117" s="5">
        <f>IFERROR(INDEX('[3]Table 25'!H$14:H$19,MATCH($B117,'[3]Table 25'!$B$14:$B$19,0))*1000,0)</f>
        <v>0</v>
      </c>
      <c r="I117" s="5">
        <f>IFERROR(INDEX('[3]Table 25'!I$14:I$19,MATCH($B117,'[3]Table 25'!$B$14:$B$19,0))*1000,0)</f>
        <v>0</v>
      </c>
      <c r="J117" s="5">
        <f>IFERROR(INDEX('[3]Table 25'!J$14:J$19,MATCH($B117,'[3]Table 25'!$B$14:$B$19,0))*1000,0)</f>
        <v>0</v>
      </c>
      <c r="K117" s="5">
        <f>IFERROR(INDEX('[3]Table 25'!K$14:K$19,MATCH($B117,'[3]Table 25'!$B$14:$B$19,0))*1000,0)</f>
        <v>0</v>
      </c>
      <c r="L117" s="5">
        <f>IFERROR(INDEX('[3]Table 25'!L$14:L$19,MATCH($B117,'[3]Table 25'!$B$14:$B$19,0))*1000,0)</f>
        <v>0</v>
      </c>
      <c r="M117" s="5">
        <f>IFERROR(INDEX('[3]Table 25'!M$14:M$19,MATCH($B117,'[3]Table 25'!$B$14:$B$19,0))*1000,0)</f>
        <v>0</v>
      </c>
      <c r="N117" s="5">
        <f>IFERROR(INDEX('[3]Table 25'!N$14:N$19,MATCH($B117,'[3]Table 25'!$B$14:$B$19,0))*1000,0)</f>
        <v>0</v>
      </c>
      <c r="O117" s="5">
        <f>IFERROR(INDEX('[3]Table 25'!O$14:O$19,MATCH($B117,'[3]Table 25'!$B$14:$B$19,0))*1000,0)</f>
        <v>0</v>
      </c>
      <c r="P117" s="5">
        <f>IFERROR(INDEX('[3]Table 25'!P$14:P$19,MATCH($B117,'[3]Table 25'!$B$14:$B$19,0))*1000,0)</f>
        <v>0</v>
      </c>
      <c r="Q117" s="5">
        <f>IFERROR(INDEX('[3]Table 25'!Q$14:Q$19,MATCH($B117,'[3]Table 25'!$B$14:$B$19,0))*1000,0)</f>
        <v>0</v>
      </c>
      <c r="R117" s="5">
        <f>IFERROR(INDEX('[3]Table 25'!R$14:R$19,MATCH($B117,'[3]Table 25'!$B$14:$B$19,0))*1000,0)</f>
        <v>0</v>
      </c>
      <c r="S117" s="5">
        <f>IFERROR(INDEX('[3]Table 25'!S$14:S$19,MATCH($B117,'[3]Table 25'!$B$14:$B$19,0))*1000,0)</f>
        <v>0</v>
      </c>
      <c r="T117" s="5">
        <f>IFERROR(INDEX('[3]Table 25'!T$14:T$19,MATCH($B117,'[3]Table 25'!$B$14:$B$19,0))*1000,0)</f>
        <v>0</v>
      </c>
      <c r="U117" s="5">
        <f>IFERROR(INDEX('[3]Table 25'!U$14:U$19,MATCH($B117,'[3]Table 25'!$B$14:$B$19,0))*1000,0)</f>
        <v>0</v>
      </c>
      <c r="V117" s="5">
        <f>IFERROR(INDEX('[3]Table 25'!V$14:V$19,MATCH($B117,'[3]Table 25'!$B$14:$B$19,0))*1000,0)</f>
        <v>0</v>
      </c>
      <c r="W117" s="5">
        <f>IFERROR(INDEX('[3]Table 25'!W$14:W$19,MATCH($B117,'[3]Table 25'!$B$14:$B$19,0))*1000,0)</f>
        <v>0</v>
      </c>
      <c r="Z117" s="21" t="s">
        <v>26</v>
      </c>
    </row>
    <row r="118" spans="2:26" outlineLevel="1" x14ac:dyDescent="0.2">
      <c r="B118" s="4" t="s">
        <v>16</v>
      </c>
      <c r="C118" s="5">
        <f>IFERROR(INDEX('[3]Table 25'!C$14:C$19,MATCH($B118,'[3]Table 25'!$B$14:$B$19,0))*1000,0)</f>
        <v>2188.627</v>
      </c>
      <c r="D118" s="5">
        <f>IFERROR(INDEX('[3]Table 25'!D$14:D$19,MATCH($B118,'[3]Table 25'!$B$14:$B$19,0))*1000,0)</f>
        <v>2734.6210000000001</v>
      </c>
      <c r="E118" s="5">
        <f>IFERROR(INDEX('[3]Table 25'!E$14:E$19,MATCH($B118,'[3]Table 25'!$B$14:$B$19,0))*1000,0)</f>
        <v>3179.3589999999999</v>
      </c>
      <c r="F118" s="5">
        <f>IFERROR(INDEX('[3]Table 25'!F$14:F$19,MATCH($B118,'[3]Table 25'!$B$14:$B$19,0))*1000,0)</f>
        <v>2411.9670000000001</v>
      </c>
      <c r="G118" s="5">
        <f>IFERROR(INDEX('[3]Table 25'!G$14:G$19,MATCH($B118,'[3]Table 25'!$B$14:$B$19,0))*1000,0)</f>
        <v>1985.5179999999998</v>
      </c>
      <c r="H118" s="5">
        <f>IFERROR(INDEX('[3]Table 25'!H$14:H$19,MATCH($B118,'[3]Table 25'!$B$14:$B$19,0))*1000,0)</f>
        <v>2371.0619999999999</v>
      </c>
      <c r="I118" s="5">
        <f>IFERROR(INDEX('[3]Table 25'!I$14:I$19,MATCH($B118,'[3]Table 25'!$B$14:$B$19,0))*1000,0)</f>
        <v>417.43200000000002</v>
      </c>
      <c r="J118" s="5">
        <f>IFERROR(INDEX('[3]Table 25'!J$14:J$19,MATCH($B118,'[3]Table 25'!$B$14:$B$19,0))*1000,0)</f>
        <v>450.416</v>
      </c>
      <c r="K118" s="5">
        <f>IFERROR(INDEX('[3]Table 25'!K$14:K$19,MATCH($B118,'[3]Table 25'!$B$14:$B$19,0))*1000,0)</f>
        <v>515.86900000000003</v>
      </c>
      <c r="L118" s="5">
        <f>IFERROR(INDEX('[3]Table 25'!L$14:L$19,MATCH($B118,'[3]Table 25'!$B$14:$B$19,0))*1000,0)</f>
        <v>639.61199999999997</v>
      </c>
      <c r="M118" s="5">
        <f>IFERROR(INDEX('[3]Table 25'!M$14:M$19,MATCH($B118,'[3]Table 25'!$B$14:$B$19,0))*1000,0)</f>
        <v>682.48</v>
      </c>
      <c r="N118" s="5">
        <f>IFERROR(INDEX('[3]Table 25'!N$14:N$19,MATCH($B118,'[3]Table 25'!$B$14:$B$19,0))*1000,0)</f>
        <v>642.00599999999997</v>
      </c>
      <c r="O118" s="5">
        <f>IFERROR(INDEX('[3]Table 25'!O$14:O$19,MATCH($B118,'[3]Table 25'!$B$14:$B$19,0))*1000,0)</f>
        <v>571.08199999999999</v>
      </c>
      <c r="P118" s="5">
        <f>IFERROR(INDEX('[3]Table 25'!P$14:P$19,MATCH($B118,'[3]Table 25'!$B$14:$B$19,0))*1000,0)</f>
        <v>603.03399999999999</v>
      </c>
      <c r="Q118" s="5">
        <f>IFERROR(INDEX('[3]Table 25'!Q$14:Q$19,MATCH($B118,'[3]Table 25'!$B$14:$B$19,0))*1000,0)</f>
        <v>718.7059999999999</v>
      </c>
      <c r="R118" s="5">
        <f>IFERROR(INDEX('[3]Table 25'!R$14:R$19,MATCH($B118,'[3]Table 25'!$B$14:$B$19,0))*1000,0)</f>
        <v>787.59100000000001</v>
      </c>
      <c r="S118" s="5">
        <f>IFERROR(INDEX('[3]Table 25'!S$14:S$19,MATCH($B118,'[3]Table 25'!$B$14:$B$19,0))*1000,0)</f>
        <v>788.07</v>
      </c>
      <c r="T118" s="5">
        <f>IFERROR(INDEX('[3]Table 25'!T$14:T$19,MATCH($B118,'[3]Table 25'!$B$14:$B$19,0))*1000,0)</f>
        <v>843.08499999999992</v>
      </c>
      <c r="U118" s="5">
        <f>IFERROR(INDEX('[3]Table 25'!U$14:U$19,MATCH($B118,'[3]Table 25'!$B$14:$B$19,0))*1000,0)</f>
        <v>995.61099999999999</v>
      </c>
      <c r="V118" s="5">
        <f>IFERROR(INDEX('[3]Table 25'!V$14:V$19,MATCH($B118,'[3]Table 25'!$B$14:$B$19,0))*1000,0)</f>
        <v>1035.1019999999999</v>
      </c>
      <c r="W118" s="5">
        <f>IFERROR(INDEX('[3]Table 25'!W$14:W$19,MATCH($B118,'[3]Table 25'!$B$14:$B$19,0))*1000,0)</f>
        <v>1122.693</v>
      </c>
      <c r="Z118" s="21" t="s">
        <v>26</v>
      </c>
    </row>
    <row r="119" spans="2:26" outlineLevel="1" x14ac:dyDescent="0.2">
      <c r="B119" s="4" t="s">
        <v>21</v>
      </c>
      <c r="C119" s="5">
        <f>IFERROR(INDEX('[3]Table 25'!C$14:C$19,MATCH($B119,'[3]Table 25'!$B$14:$B$19,0))*1000,0)</f>
        <v>0</v>
      </c>
      <c r="D119" s="5">
        <f>IFERROR(INDEX('[3]Table 25'!D$14:D$19,MATCH($B119,'[3]Table 25'!$B$14:$B$19,0))*1000,0)</f>
        <v>0</v>
      </c>
      <c r="E119" s="5">
        <f>IFERROR(INDEX('[3]Table 25'!E$14:E$19,MATCH($B119,'[3]Table 25'!$B$14:$B$19,0))*1000,0)</f>
        <v>0</v>
      </c>
      <c r="F119" s="5">
        <f>IFERROR(INDEX('[3]Table 25'!F$14:F$19,MATCH($B119,'[3]Table 25'!$B$14:$B$19,0))*1000,0)</f>
        <v>0</v>
      </c>
      <c r="G119" s="5">
        <f>IFERROR(INDEX('[3]Table 25'!G$14:G$19,MATCH($B119,'[3]Table 25'!$B$14:$B$19,0))*1000,0)</f>
        <v>0</v>
      </c>
      <c r="H119" s="5">
        <f>IFERROR(INDEX('[3]Table 25'!H$14:H$19,MATCH($B119,'[3]Table 25'!$B$14:$B$19,0))*1000,0)</f>
        <v>0</v>
      </c>
      <c r="I119" s="5">
        <f>IFERROR(INDEX('[3]Table 25'!I$14:I$19,MATCH($B119,'[3]Table 25'!$B$14:$B$19,0))*1000,0)</f>
        <v>0</v>
      </c>
      <c r="J119" s="5">
        <f>IFERROR(INDEX('[3]Table 25'!J$14:J$19,MATCH($B119,'[3]Table 25'!$B$14:$B$19,0))*1000,0)</f>
        <v>0</v>
      </c>
      <c r="K119" s="5">
        <f>IFERROR(INDEX('[3]Table 25'!K$14:K$19,MATCH($B119,'[3]Table 25'!$B$14:$B$19,0))*1000,0)</f>
        <v>0</v>
      </c>
      <c r="L119" s="5">
        <f>IFERROR(INDEX('[3]Table 25'!L$14:L$19,MATCH($B119,'[3]Table 25'!$B$14:$B$19,0))*1000,0)</f>
        <v>0</v>
      </c>
      <c r="M119" s="5">
        <f>IFERROR(INDEX('[3]Table 25'!M$14:M$19,MATCH($B119,'[3]Table 25'!$B$14:$B$19,0))*1000,0)</f>
        <v>0</v>
      </c>
      <c r="N119" s="5">
        <f>IFERROR(INDEX('[3]Table 25'!N$14:N$19,MATCH($B119,'[3]Table 25'!$B$14:$B$19,0))*1000,0)</f>
        <v>0</v>
      </c>
      <c r="O119" s="5">
        <f>IFERROR(INDEX('[3]Table 25'!O$14:O$19,MATCH($B119,'[3]Table 25'!$B$14:$B$19,0))*1000,0)</f>
        <v>0</v>
      </c>
      <c r="P119" s="5">
        <f>IFERROR(INDEX('[3]Table 25'!P$14:P$19,MATCH($B119,'[3]Table 25'!$B$14:$B$19,0))*1000,0)</f>
        <v>0</v>
      </c>
      <c r="Q119" s="5">
        <f>IFERROR(INDEX('[3]Table 25'!Q$14:Q$19,MATCH($B119,'[3]Table 25'!$B$14:$B$19,0))*1000,0)</f>
        <v>0</v>
      </c>
      <c r="R119" s="5">
        <f>IFERROR(INDEX('[3]Table 25'!R$14:R$19,MATCH($B119,'[3]Table 25'!$B$14:$B$19,0))*1000,0)</f>
        <v>0</v>
      </c>
      <c r="S119" s="5">
        <f>IFERROR(INDEX('[3]Table 25'!S$14:S$19,MATCH($B119,'[3]Table 25'!$B$14:$B$19,0))*1000,0)</f>
        <v>0</v>
      </c>
      <c r="T119" s="5">
        <f>IFERROR(INDEX('[3]Table 25'!T$14:T$19,MATCH($B119,'[3]Table 25'!$B$14:$B$19,0))*1000,0)</f>
        <v>0</v>
      </c>
      <c r="U119" s="5">
        <f>IFERROR(INDEX('[3]Table 25'!U$14:U$19,MATCH($B119,'[3]Table 25'!$B$14:$B$19,0))*1000,0)</f>
        <v>0</v>
      </c>
      <c r="V119" s="5">
        <f>IFERROR(INDEX('[3]Table 25'!V$14:V$19,MATCH($B119,'[3]Table 25'!$B$14:$B$19,0))*1000,0)</f>
        <v>0</v>
      </c>
      <c r="W119" s="5">
        <f>IFERROR(INDEX('[3]Table 25'!W$14:W$19,MATCH($B119,'[3]Table 25'!$B$14:$B$19,0))*1000,0)</f>
        <v>0</v>
      </c>
      <c r="Z119" s="21" t="s">
        <v>26</v>
      </c>
    </row>
    <row r="120" spans="2:26" outlineLevel="1" x14ac:dyDescent="0.2">
      <c r="B120" s="4" t="s">
        <v>20</v>
      </c>
      <c r="C120" s="5">
        <f>IFERROR(INDEX('[3]Table 25'!C$14:C$19,MATCH($B120,'[3]Table 25'!$B$14:$B$19,0))*1000,0)</f>
        <v>48548.13</v>
      </c>
      <c r="D120" s="5">
        <f>IFERROR(INDEX('[3]Table 25'!D$14:D$19,MATCH($B120,'[3]Table 25'!$B$14:$B$19,0))*1000,0)</f>
        <v>50652.422999999995</v>
      </c>
      <c r="E120" s="5">
        <f>IFERROR(INDEX('[3]Table 25'!E$14:E$19,MATCH($B120,'[3]Table 25'!$B$14:$B$19,0))*1000,0)</f>
        <v>52360.898000000001</v>
      </c>
      <c r="F120" s="5">
        <f>IFERROR(INDEX('[3]Table 25'!F$14:F$19,MATCH($B120,'[3]Table 25'!$B$14:$B$19,0))*1000,0)</f>
        <v>50220.827999999994</v>
      </c>
      <c r="G120" s="5">
        <f>IFERROR(INDEX('[3]Table 25'!G$14:G$19,MATCH($B120,'[3]Table 25'!$B$14:$B$19,0))*1000,0)</f>
        <v>49531.360999999997</v>
      </c>
      <c r="H120" s="5">
        <f>IFERROR(INDEX('[3]Table 25'!H$14:H$19,MATCH($B120,'[3]Table 25'!$B$14:$B$19,0))*1000,0)</f>
        <v>52357.85</v>
      </c>
      <c r="I120" s="5">
        <f>IFERROR(INDEX('[3]Table 25'!I$14:I$19,MATCH($B120,'[3]Table 25'!$B$14:$B$19,0))*1000,0)</f>
        <v>52238.871000000006</v>
      </c>
      <c r="J120" s="5">
        <f>IFERROR(INDEX('[3]Table 25'!J$14:J$19,MATCH($B120,'[3]Table 25'!$B$14:$B$19,0))*1000,0)</f>
        <v>57075.736999999994</v>
      </c>
      <c r="K120" s="5">
        <f>IFERROR(INDEX('[3]Table 25'!K$14:K$19,MATCH($B120,'[3]Table 25'!$B$14:$B$19,0))*1000,0)</f>
        <v>55756.104999999996</v>
      </c>
      <c r="L120" s="5">
        <f>IFERROR(INDEX('[3]Table 25'!L$14:L$19,MATCH($B120,'[3]Table 25'!$B$14:$B$19,0))*1000,0)</f>
        <v>54588.284999999996</v>
      </c>
      <c r="M120" s="5">
        <f>IFERROR(INDEX('[3]Table 25'!M$14:M$19,MATCH($B120,'[3]Table 25'!$B$14:$B$19,0))*1000,0)</f>
        <v>54713.796000000002</v>
      </c>
      <c r="N120" s="5">
        <f>IFERROR(INDEX('[3]Table 25'!N$14:N$19,MATCH($B120,'[3]Table 25'!$B$14:$B$19,0))*1000,0)</f>
        <v>49619.529000000002</v>
      </c>
      <c r="O120" s="5">
        <f>IFERROR(INDEX('[3]Table 25'!O$14:O$19,MATCH($B120,'[3]Table 25'!$B$14:$B$19,0))*1000,0)</f>
        <v>54149.934000000001</v>
      </c>
      <c r="P120" s="5">
        <f>IFERROR(INDEX('[3]Table 25'!P$14:P$19,MATCH($B120,'[3]Table 25'!$B$14:$B$19,0))*1000,0)</f>
        <v>60248.196000000004</v>
      </c>
      <c r="Q120" s="5">
        <f>IFERROR(INDEX('[3]Table 25'!Q$14:Q$19,MATCH($B120,'[3]Table 25'!$B$14:$B$19,0))*1000,0)</f>
        <v>63976.430999999997</v>
      </c>
      <c r="R120" s="5">
        <f>IFERROR(INDEX('[3]Table 25'!R$14:R$19,MATCH($B120,'[3]Table 25'!$B$14:$B$19,0))*1000,0)</f>
        <v>65215.630000000005</v>
      </c>
      <c r="S120" s="5">
        <f>IFERROR(INDEX('[3]Table 25'!S$14:S$19,MATCH($B120,'[3]Table 25'!$B$14:$B$19,0))*1000,0)</f>
        <v>70344.133999999991</v>
      </c>
      <c r="T120" s="5">
        <f>IFERROR(INDEX('[3]Table 25'!T$14:T$19,MATCH($B120,'[3]Table 25'!$B$14:$B$19,0))*1000,0)</f>
        <v>73462.907000000007</v>
      </c>
      <c r="U120" s="5">
        <f>IFERROR(INDEX('[3]Table 25'!U$14:U$19,MATCH($B120,'[3]Table 25'!$B$14:$B$19,0))*1000,0)</f>
        <v>76261.903999999995</v>
      </c>
      <c r="V120" s="5">
        <f>IFERROR(INDEX('[3]Table 25'!V$14:V$19,MATCH($B120,'[3]Table 25'!$B$14:$B$19,0))*1000,0)</f>
        <v>80552.535000000003</v>
      </c>
      <c r="W120" s="5">
        <f>IFERROR(INDEX('[3]Table 25'!W$14:W$19,MATCH($B120,'[3]Table 25'!$B$14:$B$19,0))*1000,0)</f>
        <v>68119.320000000007</v>
      </c>
      <c r="Z120" s="21" t="s">
        <v>26</v>
      </c>
    </row>
    <row r="121" spans="2:26" outlineLevel="1" x14ac:dyDescent="0.2">
      <c r="B121" s="4" t="s">
        <v>0</v>
      </c>
      <c r="C121" s="5">
        <f>IFERROR(INDEX('[3]Table 25'!C$14:C$19,MATCH($B121,'[3]Table 25'!$B$14:$B$19,0))*1000,0)</f>
        <v>0</v>
      </c>
      <c r="D121" s="5">
        <f>IFERROR(INDEX('[3]Table 25'!D$14:D$19,MATCH($B121,'[3]Table 25'!$B$14:$B$19,0))*1000,0)</f>
        <v>0</v>
      </c>
      <c r="E121" s="5">
        <f>IFERROR(INDEX('[3]Table 25'!E$14:E$19,MATCH($B121,'[3]Table 25'!$B$14:$B$19,0))*1000,0)</f>
        <v>0</v>
      </c>
      <c r="F121" s="5">
        <f>IFERROR(INDEX('[3]Table 25'!F$14:F$19,MATCH($B121,'[3]Table 25'!$B$14:$B$19,0))*1000,0)</f>
        <v>0</v>
      </c>
      <c r="G121" s="5">
        <f>IFERROR(INDEX('[3]Table 25'!G$14:G$19,MATCH($B121,'[3]Table 25'!$B$14:$B$19,0))*1000,0)</f>
        <v>0</v>
      </c>
      <c r="H121" s="5">
        <f>IFERROR(INDEX('[3]Table 25'!H$14:H$19,MATCH($B121,'[3]Table 25'!$B$14:$B$19,0))*1000,0)</f>
        <v>0</v>
      </c>
      <c r="I121" s="5">
        <f>IFERROR(INDEX('[3]Table 25'!I$14:I$19,MATCH($B121,'[3]Table 25'!$B$14:$B$19,0))*1000,0)</f>
        <v>0</v>
      </c>
      <c r="J121" s="5">
        <f>IFERROR(INDEX('[3]Table 25'!J$14:J$19,MATCH($B121,'[3]Table 25'!$B$14:$B$19,0))*1000,0)</f>
        <v>0</v>
      </c>
      <c r="K121" s="5">
        <f>IFERROR(INDEX('[3]Table 25'!K$14:K$19,MATCH($B121,'[3]Table 25'!$B$14:$B$19,0))*1000,0)</f>
        <v>0</v>
      </c>
      <c r="L121" s="5">
        <f>IFERROR(INDEX('[3]Table 25'!L$14:L$19,MATCH($B121,'[3]Table 25'!$B$14:$B$19,0))*1000,0)</f>
        <v>0</v>
      </c>
      <c r="M121" s="5">
        <f>IFERROR(INDEX('[3]Table 25'!M$14:M$19,MATCH($B121,'[3]Table 25'!$B$14:$B$19,0))*1000,0)</f>
        <v>0</v>
      </c>
      <c r="N121" s="5">
        <f>IFERROR(INDEX('[3]Table 25'!N$14:N$19,MATCH($B121,'[3]Table 25'!$B$14:$B$19,0))*1000,0)</f>
        <v>1986.655</v>
      </c>
      <c r="O121" s="5">
        <f>IFERROR(INDEX('[3]Table 25'!O$14:O$19,MATCH($B121,'[3]Table 25'!$B$14:$B$19,0))*1000,0)</f>
        <v>2994.7729999999997</v>
      </c>
      <c r="P121" s="5">
        <f>IFERROR(INDEX('[3]Table 25'!P$14:P$19,MATCH($B121,'[3]Table 25'!$B$14:$B$19,0))*1000,0)</f>
        <v>2338.3809999999999</v>
      </c>
      <c r="Q121" s="5">
        <f>IFERROR(INDEX('[3]Table 25'!Q$14:Q$19,MATCH($B121,'[3]Table 25'!$B$14:$B$19,0))*1000,0)</f>
        <v>2867.788</v>
      </c>
      <c r="R121" s="5">
        <f>IFERROR(INDEX('[3]Table 25'!R$14:R$19,MATCH($B121,'[3]Table 25'!$B$14:$B$19,0))*1000,0)</f>
        <v>0</v>
      </c>
      <c r="S121" s="5">
        <f>IFERROR(INDEX('[3]Table 25'!S$14:S$19,MATCH($B121,'[3]Table 25'!$B$14:$B$19,0))*1000,0)</f>
        <v>0</v>
      </c>
      <c r="T121" s="5">
        <f>IFERROR(INDEX('[3]Table 25'!T$14:T$19,MATCH($B121,'[3]Table 25'!$B$14:$B$19,0))*1000,0)</f>
        <v>0</v>
      </c>
      <c r="U121" s="5">
        <f>IFERROR(INDEX('[3]Table 25'!U$14:U$19,MATCH($B121,'[3]Table 25'!$B$14:$B$19,0))*1000,0)</f>
        <v>0</v>
      </c>
      <c r="V121" s="5">
        <f>IFERROR(INDEX('[3]Table 25'!V$14:V$19,MATCH($B121,'[3]Table 25'!$B$14:$B$19,0))*1000,0)</f>
        <v>0</v>
      </c>
      <c r="W121" s="5">
        <f>IFERROR(INDEX('[3]Table 25'!W$14:W$19,MATCH($B121,'[3]Table 25'!$B$14:$B$19,0))*1000,0)</f>
        <v>0</v>
      </c>
      <c r="Z121" s="21" t="s">
        <v>26</v>
      </c>
    </row>
    <row r="122" spans="2:26" outlineLevel="1" x14ac:dyDescent="0.2">
      <c r="B122" s="4" t="s">
        <v>22</v>
      </c>
      <c r="C122" s="5">
        <f>IFERROR(INDEX('[3]Table 25'!C$14:C$19,MATCH($B122,'[3]Table 25'!$B$14:$B$19,0))*1000,0)</f>
        <v>0</v>
      </c>
      <c r="D122" s="5">
        <f>IFERROR(INDEX('[3]Table 25'!D$14:D$19,MATCH($B122,'[3]Table 25'!$B$14:$B$19,0))*1000,0)</f>
        <v>0</v>
      </c>
      <c r="E122" s="5">
        <f>IFERROR(INDEX('[3]Table 25'!E$14:E$19,MATCH($B122,'[3]Table 25'!$B$14:$B$19,0))*1000,0)</f>
        <v>0</v>
      </c>
      <c r="F122" s="5">
        <f>IFERROR(INDEX('[3]Table 25'!F$14:F$19,MATCH($B122,'[3]Table 25'!$B$14:$B$19,0))*1000,0)</f>
        <v>0</v>
      </c>
      <c r="G122" s="5">
        <f>IFERROR(INDEX('[3]Table 25'!G$14:G$19,MATCH($B122,'[3]Table 25'!$B$14:$B$19,0))*1000,0)</f>
        <v>0</v>
      </c>
      <c r="H122" s="5">
        <f>IFERROR(INDEX('[3]Table 25'!H$14:H$19,MATCH($B122,'[3]Table 25'!$B$14:$B$19,0))*1000,0)</f>
        <v>0</v>
      </c>
      <c r="I122" s="5">
        <f>IFERROR(INDEX('[3]Table 25'!I$14:I$19,MATCH($B122,'[3]Table 25'!$B$14:$B$19,0))*1000,0)</f>
        <v>0</v>
      </c>
      <c r="J122" s="5">
        <f>IFERROR(INDEX('[3]Table 25'!J$14:J$19,MATCH($B122,'[3]Table 25'!$B$14:$B$19,0))*1000,0)</f>
        <v>0</v>
      </c>
      <c r="K122" s="5">
        <f>IFERROR(INDEX('[3]Table 25'!K$14:K$19,MATCH($B122,'[3]Table 25'!$B$14:$B$19,0))*1000,0)</f>
        <v>0</v>
      </c>
      <c r="L122" s="5">
        <f>IFERROR(INDEX('[3]Table 25'!L$14:L$19,MATCH($B122,'[3]Table 25'!$B$14:$B$19,0))*1000,0)</f>
        <v>0</v>
      </c>
      <c r="M122" s="5">
        <f>IFERROR(INDEX('[3]Table 25'!M$14:M$19,MATCH($B122,'[3]Table 25'!$B$14:$B$19,0))*1000,0)</f>
        <v>0</v>
      </c>
      <c r="N122" s="5">
        <f>IFERROR(INDEX('[3]Table 25'!N$14:N$19,MATCH($B122,'[3]Table 25'!$B$14:$B$19,0))*1000,0)</f>
        <v>0</v>
      </c>
      <c r="O122" s="5">
        <f>IFERROR(INDEX('[3]Table 25'!O$14:O$19,MATCH($B122,'[3]Table 25'!$B$14:$B$19,0))*1000,0)</f>
        <v>0</v>
      </c>
      <c r="P122" s="5">
        <f>IFERROR(INDEX('[3]Table 25'!P$14:P$19,MATCH($B122,'[3]Table 25'!$B$14:$B$19,0))*1000,0)</f>
        <v>0</v>
      </c>
      <c r="Q122" s="5">
        <f>IFERROR(INDEX('[3]Table 25'!Q$14:Q$19,MATCH($B122,'[3]Table 25'!$B$14:$B$19,0))*1000,0)</f>
        <v>0</v>
      </c>
      <c r="R122" s="5">
        <f>IFERROR(INDEX('[3]Table 25'!R$14:R$19,MATCH($B122,'[3]Table 25'!$B$14:$B$19,0))*1000,0)</f>
        <v>0</v>
      </c>
      <c r="S122" s="5">
        <f>IFERROR(INDEX('[3]Table 25'!S$14:S$19,MATCH($B122,'[3]Table 25'!$B$14:$B$19,0))*1000,0)</f>
        <v>0</v>
      </c>
      <c r="T122" s="5">
        <f>IFERROR(INDEX('[3]Table 25'!T$14:T$19,MATCH($B122,'[3]Table 25'!$B$14:$B$19,0))*1000,0)</f>
        <v>0</v>
      </c>
      <c r="U122" s="5">
        <f>IFERROR(INDEX('[3]Table 25'!U$14:U$19,MATCH($B122,'[3]Table 25'!$B$14:$B$19,0))*1000,0)</f>
        <v>0</v>
      </c>
      <c r="V122" s="5">
        <f>IFERROR(INDEX('[3]Table 25'!V$14:V$19,MATCH($B122,'[3]Table 25'!$B$14:$B$19,0))*1000,0)</f>
        <v>0</v>
      </c>
      <c r="W122" s="5">
        <f>IFERROR(INDEX('[3]Table 25'!W$14:W$19,MATCH($B122,'[3]Table 25'!$B$14:$B$19,0))*1000,0)</f>
        <v>0</v>
      </c>
      <c r="Z122" s="21" t="s">
        <v>26</v>
      </c>
    </row>
    <row r="123" spans="2:26" outlineLevel="1" x14ac:dyDescent="0.2">
      <c r="B123" s="4" t="s">
        <v>23</v>
      </c>
      <c r="C123" s="5">
        <f>IFERROR(INDEX('[3]Table 25'!C$14:C$19,MATCH($B123,'[3]Table 25'!$B$14:$B$19,0))*1000,0)</f>
        <v>0.125</v>
      </c>
      <c r="D123" s="5">
        <f>IFERROR(INDEX('[3]Table 25'!D$14:D$19,MATCH($B123,'[3]Table 25'!$B$14:$B$19,0))*1000,0)</f>
        <v>0.13300000000000001</v>
      </c>
      <c r="E123" s="5">
        <f>IFERROR(INDEX('[3]Table 25'!E$14:E$19,MATCH($B123,'[3]Table 25'!$B$14:$B$19,0))*1000,0)</f>
        <v>0.14200000000000002</v>
      </c>
      <c r="F123" s="5">
        <f>IFERROR(INDEX('[3]Table 25'!F$14:F$19,MATCH($B123,'[3]Table 25'!$B$14:$B$19,0))*1000,0)</f>
        <v>0.13999999999999999</v>
      </c>
      <c r="G123" s="5">
        <f>IFERROR(INDEX('[3]Table 25'!G$14:G$19,MATCH($B123,'[3]Table 25'!$B$14:$B$19,0))*1000,0)</f>
        <v>0.159</v>
      </c>
      <c r="H123" s="5">
        <f>IFERROR(INDEX('[3]Table 25'!H$14:H$19,MATCH($B123,'[3]Table 25'!$B$14:$B$19,0))*1000,0)</f>
        <v>0.17799999999999999</v>
      </c>
      <c r="I123" s="5">
        <f>IFERROR(INDEX('[3]Table 25'!I$14:I$19,MATCH($B123,'[3]Table 25'!$B$14:$B$19,0))*1000,0)</f>
        <v>0.19799999999999998</v>
      </c>
      <c r="J123" s="5">
        <f>IFERROR(INDEX('[3]Table 25'!J$14:J$19,MATCH($B123,'[3]Table 25'!$B$14:$B$19,0))*1000,0)</f>
        <v>0.17799999999999999</v>
      </c>
      <c r="K123" s="5">
        <f>IFERROR(INDEX('[3]Table 25'!K$14:K$19,MATCH($B123,'[3]Table 25'!$B$14:$B$19,0))*1000,0)</f>
        <v>0.192</v>
      </c>
      <c r="L123" s="5">
        <f>IFERROR(INDEX('[3]Table 25'!L$14:L$19,MATCH($B123,'[3]Table 25'!$B$14:$B$19,0))*1000,0)</f>
        <v>0.153</v>
      </c>
      <c r="M123" s="5">
        <f>IFERROR(INDEX('[3]Table 25'!M$14:M$19,MATCH($B123,'[3]Table 25'!$B$14:$B$19,0))*1000,0)</f>
        <v>0.17899999999999999</v>
      </c>
      <c r="N123" s="5">
        <f>IFERROR(INDEX('[3]Table 25'!N$14:N$19,MATCH($B123,'[3]Table 25'!$B$14:$B$19,0))*1000,0)</f>
        <v>0.871</v>
      </c>
      <c r="O123" s="5">
        <f>IFERROR(INDEX('[3]Table 25'!O$14:O$19,MATCH($B123,'[3]Table 25'!$B$14:$B$19,0))*1000,0)</f>
        <v>0.67599999999999993</v>
      </c>
      <c r="P123" s="5">
        <f>IFERROR(INDEX('[3]Table 25'!P$14:P$19,MATCH($B123,'[3]Table 25'!$B$14:$B$19,0))*1000,0)</f>
        <v>0.52200000000000002</v>
      </c>
      <c r="Q123" s="5">
        <f>IFERROR(INDEX('[3]Table 25'!Q$14:Q$19,MATCH($B123,'[3]Table 25'!$B$14:$B$19,0))*1000,0)</f>
        <v>1.7470000000000001</v>
      </c>
      <c r="R123" s="5">
        <f>IFERROR(INDEX('[3]Table 25'!R$14:R$19,MATCH($B123,'[3]Table 25'!$B$14:$B$19,0))*1000,0)</f>
        <v>0.89700000000000002</v>
      </c>
      <c r="S123" s="5">
        <f>IFERROR(INDEX('[3]Table 25'!S$14:S$19,MATCH($B123,'[3]Table 25'!$B$14:$B$19,0))*1000,0)</f>
        <v>0.81200000000000006</v>
      </c>
      <c r="T123" s="5">
        <f>IFERROR(INDEX('[3]Table 25'!T$14:T$19,MATCH($B123,'[3]Table 25'!$B$14:$B$19,0))*1000,0)</f>
        <v>0.77300000000000002</v>
      </c>
      <c r="U123" s="5">
        <f>IFERROR(INDEX('[3]Table 25'!U$14:U$19,MATCH($B123,'[3]Table 25'!$B$14:$B$19,0))*1000,0)</f>
        <v>0.67400000000000004</v>
      </c>
      <c r="V123" s="5">
        <f>IFERROR(INDEX('[3]Table 25'!V$14:V$19,MATCH($B123,'[3]Table 25'!$B$14:$B$19,0))*1000,0)</f>
        <v>0.48500000000000004</v>
      </c>
      <c r="W123" s="5">
        <f>IFERROR(INDEX('[3]Table 25'!W$14:W$19,MATCH($B123,'[3]Table 25'!$B$14:$B$19,0))*1000,0)</f>
        <v>0.30200000000000005</v>
      </c>
      <c r="Z123" s="21" t="s">
        <v>26</v>
      </c>
    </row>
    <row r="124" spans="2:26" outlineLevel="1" x14ac:dyDescent="0.2">
      <c r="B124" s="4" t="s">
        <v>17</v>
      </c>
      <c r="C124" s="5">
        <f>IFERROR(INDEX('[3]Table 25'!C$14:C$19,MATCH($B124,'[3]Table 25'!$B$14:$B$19,0))*1000,0)</f>
        <v>0</v>
      </c>
      <c r="D124" s="5">
        <f>IFERROR(INDEX('[3]Table 25'!D$14:D$19,MATCH($B124,'[3]Table 25'!$B$14:$B$19,0))*1000,0)</f>
        <v>0</v>
      </c>
      <c r="E124" s="5">
        <f>IFERROR(INDEX('[3]Table 25'!E$14:E$19,MATCH($B124,'[3]Table 25'!$B$14:$B$19,0))*1000,0)</f>
        <v>0</v>
      </c>
      <c r="F124" s="5">
        <f>IFERROR(INDEX('[3]Table 25'!F$14:F$19,MATCH($B124,'[3]Table 25'!$B$14:$B$19,0))*1000,0)</f>
        <v>0</v>
      </c>
      <c r="G124" s="5">
        <f>IFERROR(INDEX('[3]Table 25'!G$14:G$19,MATCH($B124,'[3]Table 25'!$B$14:$B$19,0))*1000,0)</f>
        <v>0</v>
      </c>
      <c r="H124" s="5">
        <f>IFERROR(INDEX('[3]Table 25'!H$14:H$19,MATCH($B124,'[3]Table 25'!$B$14:$B$19,0))*1000,0)</f>
        <v>0</v>
      </c>
      <c r="I124" s="5">
        <f>IFERROR(INDEX('[3]Table 25'!I$14:I$19,MATCH($B124,'[3]Table 25'!$B$14:$B$19,0))*1000,0)</f>
        <v>0</v>
      </c>
      <c r="J124" s="5">
        <f>IFERROR(INDEX('[3]Table 25'!J$14:J$19,MATCH($B124,'[3]Table 25'!$B$14:$B$19,0))*1000,0)</f>
        <v>0</v>
      </c>
      <c r="K124" s="5">
        <f>IFERROR(INDEX('[3]Table 25'!K$14:K$19,MATCH($B124,'[3]Table 25'!$B$14:$B$19,0))*1000,0)</f>
        <v>0</v>
      </c>
      <c r="L124" s="5">
        <f>IFERROR(INDEX('[3]Table 25'!L$14:L$19,MATCH($B124,'[3]Table 25'!$B$14:$B$19,0))*1000,0)</f>
        <v>0</v>
      </c>
      <c r="M124" s="5">
        <f>IFERROR(INDEX('[3]Table 25'!M$14:M$19,MATCH($B124,'[3]Table 25'!$B$14:$B$19,0))*1000,0)</f>
        <v>0</v>
      </c>
      <c r="N124" s="5">
        <f>IFERROR(INDEX('[3]Table 25'!N$14:N$19,MATCH($B124,'[3]Table 25'!$B$14:$B$19,0))*1000,0)</f>
        <v>0</v>
      </c>
      <c r="O124" s="5">
        <f>IFERROR(INDEX('[3]Table 25'!O$14:O$19,MATCH($B124,'[3]Table 25'!$B$14:$B$19,0))*1000,0)</f>
        <v>0</v>
      </c>
      <c r="P124" s="5">
        <f>IFERROR(INDEX('[3]Table 25'!P$14:P$19,MATCH($B124,'[3]Table 25'!$B$14:$B$19,0))*1000,0)</f>
        <v>0</v>
      </c>
      <c r="Q124" s="5">
        <f>IFERROR(INDEX('[3]Table 25'!Q$14:Q$19,MATCH($B124,'[3]Table 25'!$B$14:$B$19,0))*1000,0)</f>
        <v>0</v>
      </c>
      <c r="R124" s="5">
        <f>IFERROR(INDEX('[3]Table 25'!R$14:R$19,MATCH($B124,'[3]Table 25'!$B$14:$B$19,0))*1000,0)</f>
        <v>0</v>
      </c>
      <c r="S124" s="5">
        <f>IFERROR(INDEX('[3]Table 25'!S$14:S$19,MATCH($B124,'[3]Table 25'!$B$14:$B$19,0))*1000,0)</f>
        <v>0</v>
      </c>
      <c r="T124" s="5">
        <f>IFERROR(INDEX('[3]Table 25'!T$14:T$19,MATCH($B124,'[3]Table 25'!$B$14:$B$19,0))*1000,0)</f>
        <v>0</v>
      </c>
      <c r="U124" s="5">
        <f>IFERROR(INDEX('[3]Table 25'!U$14:U$19,MATCH($B124,'[3]Table 25'!$B$14:$B$19,0))*1000,0)</f>
        <v>0</v>
      </c>
      <c r="V124" s="5">
        <f>IFERROR(INDEX('[3]Table 25'!V$14:V$19,MATCH($B124,'[3]Table 25'!$B$14:$B$19,0))*1000,0)</f>
        <v>0</v>
      </c>
      <c r="W124" s="5">
        <f>IFERROR(INDEX('[3]Table 25'!W$14:W$19,MATCH($B124,'[3]Table 25'!$B$14:$B$19,0))*1000,0)</f>
        <v>0</v>
      </c>
      <c r="Z124" s="21" t="s">
        <v>26</v>
      </c>
    </row>
    <row r="125" spans="2:26" outlineLevel="1" x14ac:dyDescent="0.2">
      <c r="B125" s="4" t="s">
        <v>1</v>
      </c>
      <c r="C125" s="5">
        <f>IFERROR(INDEX('[3]Table 25'!C$14:C$19,MATCH($B125,'[3]Table 25'!$B$14:$B$19,0))*1000,0)</f>
        <v>516.12400000000002</v>
      </c>
      <c r="D125" s="5">
        <f>IFERROR(INDEX('[3]Table 25'!D$14:D$19,MATCH($B125,'[3]Table 25'!$B$14:$B$19,0))*1000,0)</f>
        <v>508.29599999999999</v>
      </c>
      <c r="E125" s="5">
        <f>IFERROR(INDEX('[3]Table 25'!E$14:E$19,MATCH($B125,'[3]Table 25'!$B$14:$B$19,0))*1000,0)</f>
        <v>382.851</v>
      </c>
      <c r="F125" s="5">
        <f>IFERROR(INDEX('[3]Table 25'!F$14:F$19,MATCH($B125,'[3]Table 25'!$B$14:$B$19,0))*1000,0)</f>
        <v>334.12900000000002</v>
      </c>
      <c r="G125" s="5">
        <f>IFERROR(INDEX('[3]Table 25'!G$14:G$19,MATCH($B125,'[3]Table 25'!$B$14:$B$19,0))*1000,0)</f>
        <v>300.30899999999997</v>
      </c>
      <c r="H125" s="5">
        <f>IFERROR(INDEX('[3]Table 25'!H$14:H$19,MATCH($B125,'[3]Table 25'!$B$14:$B$19,0))*1000,0)</f>
        <v>191.31500000000003</v>
      </c>
      <c r="I125" s="5">
        <f>IFERROR(INDEX('[3]Table 25'!I$14:I$19,MATCH($B125,'[3]Table 25'!$B$14:$B$19,0))*1000,0)</f>
        <v>304.52199999999999</v>
      </c>
      <c r="J125" s="5">
        <f>IFERROR(INDEX('[3]Table 25'!J$14:J$19,MATCH($B125,'[3]Table 25'!$B$14:$B$19,0))*1000,0)</f>
        <v>309.57400000000001</v>
      </c>
      <c r="K125" s="5">
        <f>IFERROR(INDEX('[3]Table 25'!K$14:K$19,MATCH($B125,'[3]Table 25'!$B$14:$B$19,0))*1000,0)</f>
        <v>213.03100000000001</v>
      </c>
      <c r="L125" s="5">
        <f>IFERROR(INDEX('[3]Table 25'!L$14:L$19,MATCH($B125,'[3]Table 25'!$B$14:$B$19,0))*1000,0)</f>
        <v>167.203</v>
      </c>
      <c r="M125" s="5">
        <f>IFERROR(INDEX('[3]Table 25'!M$14:M$19,MATCH($B125,'[3]Table 25'!$B$14:$B$19,0))*1000,0)</f>
        <v>136.08500000000001</v>
      </c>
      <c r="N125" s="5">
        <f>IFERROR(INDEX('[3]Table 25'!N$14:N$19,MATCH($B125,'[3]Table 25'!$B$14:$B$19,0))*1000,0)</f>
        <v>173.24</v>
      </c>
      <c r="O125" s="5">
        <f>IFERROR(INDEX('[3]Table 25'!O$14:O$19,MATCH($B125,'[3]Table 25'!$B$14:$B$19,0))*1000,0)</f>
        <v>149.04400000000001</v>
      </c>
      <c r="P125" s="5">
        <f>IFERROR(INDEX('[3]Table 25'!P$14:P$19,MATCH($B125,'[3]Table 25'!$B$14:$B$19,0))*1000,0)</f>
        <v>179.86699999999999</v>
      </c>
      <c r="Q125" s="5">
        <f>IFERROR(INDEX('[3]Table 25'!Q$14:Q$19,MATCH($B125,'[3]Table 25'!$B$14:$B$19,0))*1000,0)</f>
        <v>140.99</v>
      </c>
      <c r="R125" s="5">
        <f>IFERROR(INDEX('[3]Table 25'!R$14:R$19,MATCH($B125,'[3]Table 25'!$B$14:$B$19,0))*1000,0)</f>
        <v>163.74</v>
      </c>
      <c r="S125" s="5">
        <f>IFERROR(INDEX('[3]Table 25'!S$14:S$19,MATCH($B125,'[3]Table 25'!$B$14:$B$19,0))*1000,0)</f>
        <v>147.61199999999999</v>
      </c>
      <c r="T125" s="5">
        <f>IFERROR(INDEX('[3]Table 25'!T$14:T$19,MATCH($B125,'[3]Table 25'!$B$14:$B$19,0))*1000,0)</f>
        <v>123.764</v>
      </c>
      <c r="U125" s="5">
        <f>IFERROR(INDEX('[3]Table 25'!U$14:U$19,MATCH($B125,'[3]Table 25'!$B$14:$B$19,0))*1000,0)</f>
        <v>117.44799999999999</v>
      </c>
      <c r="V125" s="5">
        <f>IFERROR(INDEX('[3]Table 25'!V$14:V$19,MATCH($B125,'[3]Table 25'!$B$14:$B$19,0))*1000,0)</f>
        <v>116.318</v>
      </c>
      <c r="W125" s="5">
        <f>IFERROR(INDEX('[3]Table 25'!W$14:W$19,MATCH($B125,'[3]Table 25'!$B$14:$B$19,0))*1000,0)</f>
        <v>108.58800000000001</v>
      </c>
      <c r="Z125" s="21" t="s">
        <v>26</v>
      </c>
    </row>
    <row r="126" spans="2:26" outlineLevel="1" x14ac:dyDescent="0.2">
      <c r="B126" s="15" t="s">
        <v>9</v>
      </c>
      <c r="C126" s="19">
        <f t="shared" ref="C126:W126" si="58">SUM(C116:C125)</f>
        <v>51253.006000000001</v>
      </c>
      <c r="D126" s="19">
        <f t="shared" si="58"/>
        <v>53895.472999999998</v>
      </c>
      <c r="E126" s="19">
        <f t="shared" si="58"/>
        <v>55923.25</v>
      </c>
      <c r="F126" s="19">
        <f t="shared" si="58"/>
        <v>52967.063999999991</v>
      </c>
      <c r="G126" s="19">
        <f t="shared" si="58"/>
        <v>51817.346999999994</v>
      </c>
      <c r="H126" s="19">
        <f t="shared" si="58"/>
        <v>54920.404999999999</v>
      </c>
      <c r="I126" s="19">
        <f t="shared" si="58"/>
        <v>52961.023000000001</v>
      </c>
      <c r="J126" s="19">
        <f t="shared" si="58"/>
        <v>57835.904999999992</v>
      </c>
      <c r="K126" s="19">
        <f t="shared" si="58"/>
        <v>56485.197</v>
      </c>
      <c r="L126" s="19">
        <f t="shared" si="58"/>
        <v>55395.252999999997</v>
      </c>
      <c r="M126" s="19">
        <f t="shared" si="58"/>
        <v>55532.54</v>
      </c>
      <c r="N126" s="19">
        <f t="shared" si="58"/>
        <v>52422.300999999999</v>
      </c>
      <c r="O126" s="19">
        <f t="shared" si="58"/>
        <v>57865.509000000005</v>
      </c>
      <c r="P126" s="19">
        <f t="shared" si="58"/>
        <v>63370</v>
      </c>
      <c r="Q126" s="19">
        <f t="shared" si="58"/>
        <v>67705.661999999997</v>
      </c>
      <c r="R126" s="19">
        <f t="shared" si="58"/>
        <v>66167.858000000007</v>
      </c>
      <c r="S126" s="19">
        <f t="shared" si="58"/>
        <v>71280.627999999997</v>
      </c>
      <c r="T126" s="19">
        <f t="shared" si="58"/>
        <v>74430.52900000001</v>
      </c>
      <c r="U126" s="19">
        <f t="shared" si="58"/>
        <v>77375.637000000002</v>
      </c>
      <c r="V126" s="19">
        <f t="shared" si="58"/>
        <v>81704.44</v>
      </c>
      <c r="W126" s="19">
        <f t="shared" si="58"/>
        <v>69350.903000000006</v>
      </c>
    </row>
    <row r="127" spans="2:26" outlineLevel="1" x14ac:dyDescent="0.2">
      <c r="B127" s="26" t="s">
        <v>91</v>
      </c>
      <c r="C127" s="25">
        <f t="shared" ref="C127:W127" si="59">C126/C107/1000</f>
        <v>2.943536887412512E-3</v>
      </c>
      <c r="D127" s="25">
        <f t="shared" si="59"/>
        <v>2.90561511576376E-3</v>
      </c>
      <c r="E127" s="25">
        <f t="shared" si="59"/>
        <v>2.889814032890473E-3</v>
      </c>
      <c r="F127" s="25">
        <f t="shared" si="59"/>
        <v>2.8660568770985059E-3</v>
      </c>
      <c r="G127" s="25">
        <f t="shared" si="59"/>
        <v>2.8586851644448567E-3</v>
      </c>
      <c r="H127" s="25">
        <f t="shared" si="59"/>
        <v>2.8270854039277355E-3</v>
      </c>
      <c r="I127" s="25">
        <f t="shared" si="59"/>
        <v>2.799317615941281E-3</v>
      </c>
      <c r="J127" s="25">
        <f t="shared" si="59"/>
        <v>2.7650286333200627E-3</v>
      </c>
      <c r="K127" s="25">
        <f t="shared" si="59"/>
        <v>2.742399662992123E-3</v>
      </c>
      <c r="L127" s="25">
        <f t="shared" si="59"/>
        <v>2.7163442086188469E-3</v>
      </c>
      <c r="M127" s="25">
        <f t="shared" si="59"/>
        <v>2.6915583402117829E-3</v>
      </c>
      <c r="N127" s="25">
        <f t="shared" si="59"/>
        <v>2.6759196528433576E-3</v>
      </c>
      <c r="O127" s="25">
        <f t="shared" si="59"/>
        <v>2.6404010603909719E-3</v>
      </c>
      <c r="P127" s="25">
        <f t="shared" si="59"/>
        <v>2.6104052374172578E-3</v>
      </c>
      <c r="Q127" s="25">
        <f t="shared" si="59"/>
        <v>2.5852676010557885E-3</v>
      </c>
      <c r="R127" s="25">
        <f t="shared" si="59"/>
        <v>2.5621872382936019E-3</v>
      </c>
      <c r="S127" s="25">
        <f t="shared" si="59"/>
        <v>2.5454355150482002E-3</v>
      </c>
      <c r="T127" s="25">
        <f t="shared" si="59"/>
        <v>2.5283789003186317E-3</v>
      </c>
      <c r="U127" s="25">
        <f t="shared" si="59"/>
        <v>2.5086549295369517E-3</v>
      </c>
      <c r="V127" s="25">
        <f t="shared" si="59"/>
        <v>2.4879242259405921E-3</v>
      </c>
      <c r="W127" s="25">
        <f t="shared" si="59"/>
        <v>2.475991593144408E-3</v>
      </c>
    </row>
    <row r="128" spans="2:26" outlineLevel="1" x14ac:dyDescent="0.2"/>
    <row r="129" spans="1:28" outlineLevel="1" x14ac:dyDescent="0.2">
      <c r="B129" s="4" t="s">
        <v>18</v>
      </c>
      <c r="C129" s="11">
        <f t="shared" ref="C129:W129" si="60">IFERROR(C116/C126,0)</f>
        <v>0</v>
      </c>
      <c r="D129" s="11">
        <f t="shared" si="60"/>
        <v>0</v>
      </c>
      <c r="E129" s="11">
        <f t="shared" si="60"/>
        <v>0</v>
      </c>
      <c r="F129" s="11">
        <f t="shared" si="60"/>
        <v>0</v>
      </c>
      <c r="G129" s="11">
        <f t="shared" si="60"/>
        <v>0</v>
      </c>
      <c r="H129" s="11">
        <f t="shared" si="60"/>
        <v>0</v>
      </c>
      <c r="I129" s="11">
        <f t="shared" si="60"/>
        <v>0</v>
      </c>
      <c r="J129" s="11">
        <f t="shared" si="60"/>
        <v>0</v>
      </c>
      <c r="K129" s="11">
        <f t="shared" si="60"/>
        <v>0</v>
      </c>
      <c r="L129" s="11">
        <f t="shared" si="60"/>
        <v>0</v>
      </c>
      <c r="M129" s="11">
        <f t="shared" si="60"/>
        <v>0</v>
      </c>
      <c r="N129" s="11">
        <f t="shared" si="60"/>
        <v>0</v>
      </c>
      <c r="O129" s="11">
        <f t="shared" si="60"/>
        <v>0</v>
      </c>
      <c r="P129" s="11">
        <f t="shared" si="60"/>
        <v>0</v>
      </c>
      <c r="Q129" s="11">
        <f t="shared" si="60"/>
        <v>0</v>
      </c>
      <c r="R129" s="11">
        <f t="shared" si="60"/>
        <v>0</v>
      </c>
      <c r="S129" s="11">
        <f t="shared" si="60"/>
        <v>0</v>
      </c>
      <c r="T129" s="11">
        <f t="shared" si="60"/>
        <v>0</v>
      </c>
      <c r="U129" s="11">
        <f t="shared" si="60"/>
        <v>0</v>
      </c>
      <c r="V129" s="11">
        <f t="shared" si="60"/>
        <v>0</v>
      </c>
      <c r="W129" s="11">
        <f t="shared" si="60"/>
        <v>0</v>
      </c>
    </row>
    <row r="130" spans="1:28" outlineLevel="1" x14ac:dyDescent="0.2">
      <c r="B130" s="4" t="s">
        <v>19</v>
      </c>
      <c r="C130" s="11">
        <f t="shared" ref="C130:W130" si="61">IFERROR(C117/C126,0)</f>
        <v>0</v>
      </c>
      <c r="D130" s="11">
        <f t="shared" si="61"/>
        <v>0</v>
      </c>
      <c r="E130" s="11">
        <f t="shared" si="61"/>
        <v>0</v>
      </c>
      <c r="F130" s="11">
        <f t="shared" si="61"/>
        <v>0</v>
      </c>
      <c r="G130" s="11">
        <f t="shared" si="61"/>
        <v>0</v>
      </c>
      <c r="H130" s="11">
        <f t="shared" si="61"/>
        <v>0</v>
      </c>
      <c r="I130" s="11">
        <f t="shared" si="61"/>
        <v>0</v>
      </c>
      <c r="J130" s="11">
        <f t="shared" si="61"/>
        <v>0</v>
      </c>
      <c r="K130" s="11">
        <f t="shared" si="61"/>
        <v>0</v>
      </c>
      <c r="L130" s="11">
        <f t="shared" si="61"/>
        <v>0</v>
      </c>
      <c r="M130" s="11">
        <f t="shared" si="61"/>
        <v>0</v>
      </c>
      <c r="N130" s="11">
        <f t="shared" si="61"/>
        <v>0</v>
      </c>
      <c r="O130" s="11">
        <f t="shared" si="61"/>
        <v>0</v>
      </c>
      <c r="P130" s="11">
        <f t="shared" si="61"/>
        <v>0</v>
      </c>
      <c r="Q130" s="11">
        <f t="shared" si="61"/>
        <v>0</v>
      </c>
      <c r="R130" s="11">
        <f t="shared" si="61"/>
        <v>0</v>
      </c>
      <c r="S130" s="11">
        <f t="shared" si="61"/>
        <v>0</v>
      </c>
      <c r="T130" s="11">
        <f t="shared" si="61"/>
        <v>0</v>
      </c>
      <c r="U130" s="11">
        <f t="shared" si="61"/>
        <v>0</v>
      </c>
      <c r="V130" s="11">
        <f t="shared" si="61"/>
        <v>0</v>
      </c>
      <c r="W130" s="11">
        <f t="shared" si="61"/>
        <v>0</v>
      </c>
    </row>
    <row r="131" spans="1:28" outlineLevel="1" x14ac:dyDescent="0.2">
      <c r="B131" s="4" t="s">
        <v>16</v>
      </c>
      <c r="C131" s="11">
        <f t="shared" ref="C131:W131" si="62">IFERROR(C118/C126,0)</f>
        <v>4.2702412420453931E-2</v>
      </c>
      <c r="D131" s="11">
        <f t="shared" si="62"/>
        <v>5.0739345028106536E-2</v>
      </c>
      <c r="E131" s="11">
        <f t="shared" si="62"/>
        <v>5.6852185808228241E-2</v>
      </c>
      <c r="F131" s="11">
        <f t="shared" si="62"/>
        <v>4.5537109627220428E-2</v>
      </c>
      <c r="G131" s="11">
        <f t="shared" si="62"/>
        <v>3.8317631352295982E-2</v>
      </c>
      <c r="H131" s="11">
        <f t="shared" si="62"/>
        <v>4.3172696923848251E-2</v>
      </c>
      <c r="I131" s="11">
        <f t="shared" si="62"/>
        <v>7.8818719192792035E-3</v>
      </c>
      <c r="J131" s="11">
        <f t="shared" si="62"/>
        <v>7.7878266104766591E-3</v>
      </c>
      <c r="K131" s="11">
        <f t="shared" si="62"/>
        <v>9.1328175769662279E-3</v>
      </c>
      <c r="L131" s="11">
        <f t="shared" si="62"/>
        <v>1.1546332318402805E-2</v>
      </c>
      <c r="M131" s="11">
        <f t="shared" si="62"/>
        <v>1.2289731389920216E-2</v>
      </c>
      <c r="N131" s="11">
        <f t="shared" si="62"/>
        <v>1.2246810760939319E-2</v>
      </c>
      <c r="O131" s="11">
        <f t="shared" si="62"/>
        <v>9.8691260107985901E-3</v>
      </c>
      <c r="P131" s="11">
        <f t="shared" si="62"/>
        <v>9.5160801641155125E-3</v>
      </c>
      <c r="Q131" s="11">
        <f t="shared" si="62"/>
        <v>1.0615153574600598E-2</v>
      </c>
      <c r="R131" s="11">
        <f t="shared" si="62"/>
        <v>1.190292422644239E-2</v>
      </c>
      <c r="S131" s="11">
        <f t="shared" si="62"/>
        <v>1.1055879025083787E-2</v>
      </c>
      <c r="T131" s="11">
        <f t="shared" si="62"/>
        <v>1.1327139700968668E-2</v>
      </c>
      <c r="U131" s="11">
        <f t="shared" si="62"/>
        <v>1.2867241403130548E-2</v>
      </c>
      <c r="V131" s="11">
        <f t="shared" si="62"/>
        <v>1.2668858632407244E-2</v>
      </c>
      <c r="W131" s="11">
        <f t="shared" si="62"/>
        <v>1.6188585172423782E-2</v>
      </c>
    </row>
    <row r="132" spans="1:28" outlineLevel="1" x14ac:dyDescent="0.2">
      <c r="B132" s="4" t="s">
        <v>21</v>
      </c>
      <c r="C132" s="11">
        <f t="shared" ref="C132:W132" si="63">IFERROR(C119/C126,0)</f>
        <v>0</v>
      </c>
      <c r="D132" s="11">
        <f t="shared" si="63"/>
        <v>0</v>
      </c>
      <c r="E132" s="11">
        <f t="shared" si="63"/>
        <v>0</v>
      </c>
      <c r="F132" s="11">
        <f t="shared" si="63"/>
        <v>0</v>
      </c>
      <c r="G132" s="11">
        <f t="shared" si="63"/>
        <v>0</v>
      </c>
      <c r="H132" s="11">
        <f t="shared" si="63"/>
        <v>0</v>
      </c>
      <c r="I132" s="11">
        <f t="shared" si="63"/>
        <v>0</v>
      </c>
      <c r="J132" s="11">
        <f t="shared" si="63"/>
        <v>0</v>
      </c>
      <c r="K132" s="11">
        <f t="shared" si="63"/>
        <v>0</v>
      </c>
      <c r="L132" s="11">
        <f t="shared" si="63"/>
        <v>0</v>
      </c>
      <c r="M132" s="11">
        <f t="shared" si="63"/>
        <v>0</v>
      </c>
      <c r="N132" s="11">
        <f t="shared" si="63"/>
        <v>0</v>
      </c>
      <c r="O132" s="11">
        <f t="shared" si="63"/>
        <v>0</v>
      </c>
      <c r="P132" s="11">
        <f t="shared" si="63"/>
        <v>0</v>
      </c>
      <c r="Q132" s="11">
        <f t="shared" si="63"/>
        <v>0</v>
      </c>
      <c r="R132" s="11">
        <f t="shared" si="63"/>
        <v>0</v>
      </c>
      <c r="S132" s="11">
        <f t="shared" si="63"/>
        <v>0</v>
      </c>
      <c r="T132" s="11">
        <f t="shared" si="63"/>
        <v>0</v>
      </c>
      <c r="U132" s="11">
        <f t="shared" si="63"/>
        <v>0</v>
      </c>
      <c r="V132" s="11">
        <f t="shared" si="63"/>
        <v>0</v>
      </c>
      <c r="W132" s="11">
        <f t="shared" si="63"/>
        <v>0</v>
      </c>
    </row>
    <row r="133" spans="1:28" outlineLevel="1" x14ac:dyDescent="0.2">
      <c r="B133" s="4" t="s">
        <v>20</v>
      </c>
      <c r="C133" s="11">
        <f t="shared" ref="C133:W133" si="64">IFERROR(C120/C126,0)</f>
        <v>0.94722502715255363</v>
      </c>
      <c r="D133" s="11">
        <f t="shared" si="64"/>
        <v>0.93982704261636218</v>
      </c>
      <c r="E133" s="11">
        <f t="shared" si="64"/>
        <v>0.93629926729937907</v>
      </c>
      <c r="F133" s="11">
        <f t="shared" si="64"/>
        <v>0.94815200631094076</v>
      </c>
      <c r="G133" s="11">
        <f t="shared" si="64"/>
        <v>0.9558837699660695</v>
      </c>
      <c r="H133" s="11">
        <f t="shared" si="64"/>
        <v>0.95334056622488494</v>
      </c>
      <c r="I133" s="11">
        <f t="shared" si="64"/>
        <v>0.98636446278615131</v>
      </c>
      <c r="J133" s="11">
        <f t="shared" si="64"/>
        <v>0.98685646917775394</v>
      </c>
      <c r="K133" s="11">
        <f t="shared" si="64"/>
        <v>0.98709233500593074</v>
      </c>
      <c r="L133" s="11">
        <f t="shared" si="64"/>
        <v>0.98543254238770239</v>
      </c>
      <c r="M133" s="11">
        <f t="shared" si="64"/>
        <v>0.98525650006284604</v>
      </c>
      <c r="N133" s="11">
        <f t="shared" si="64"/>
        <v>0.94653473909891905</v>
      </c>
      <c r="O133" s="11">
        <f t="shared" si="64"/>
        <v>0.93578947002781909</v>
      </c>
      <c r="P133" s="11">
        <f t="shared" si="64"/>
        <v>0.9507368786492032</v>
      </c>
      <c r="Q133" s="11">
        <f t="shared" si="64"/>
        <v>0.94491995366650428</v>
      </c>
      <c r="R133" s="11">
        <f t="shared" si="64"/>
        <v>0.9856089039485002</v>
      </c>
      <c r="S133" s="11">
        <f t="shared" si="64"/>
        <v>0.98686187220460508</v>
      </c>
      <c r="T133" s="11">
        <f t="shared" si="64"/>
        <v>0.98699966246377202</v>
      </c>
      <c r="U133" s="11">
        <f t="shared" si="64"/>
        <v>0.9856061540404506</v>
      </c>
      <c r="V133" s="11">
        <f t="shared" si="64"/>
        <v>0.98590156177559019</v>
      </c>
      <c r="W133" s="11">
        <f t="shared" si="64"/>
        <v>0.98224128386619569</v>
      </c>
    </row>
    <row r="134" spans="1:28" outlineLevel="1" x14ac:dyDescent="0.2">
      <c r="B134" s="4" t="s">
        <v>0</v>
      </c>
      <c r="C134" s="11">
        <f t="shared" ref="C134:W134" si="65">IFERROR(C121/C126,0)</f>
        <v>0</v>
      </c>
      <c r="D134" s="11">
        <f t="shared" si="65"/>
        <v>0</v>
      </c>
      <c r="E134" s="11">
        <f t="shared" si="65"/>
        <v>0</v>
      </c>
      <c r="F134" s="11">
        <f t="shared" si="65"/>
        <v>0</v>
      </c>
      <c r="G134" s="11">
        <f t="shared" si="65"/>
        <v>0</v>
      </c>
      <c r="H134" s="11">
        <f t="shared" si="65"/>
        <v>0</v>
      </c>
      <c r="I134" s="11">
        <f t="shared" si="65"/>
        <v>0</v>
      </c>
      <c r="J134" s="11">
        <f t="shared" si="65"/>
        <v>0</v>
      </c>
      <c r="K134" s="11">
        <f t="shared" si="65"/>
        <v>0</v>
      </c>
      <c r="L134" s="11">
        <f t="shared" si="65"/>
        <v>0</v>
      </c>
      <c r="M134" s="11">
        <f t="shared" si="65"/>
        <v>0</v>
      </c>
      <c r="N134" s="11">
        <f t="shared" si="65"/>
        <v>3.7897134656489036E-2</v>
      </c>
      <c r="O134" s="11">
        <f t="shared" si="65"/>
        <v>5.1754025009958855E-2</v>
      </c>
      <c r="P134" s="11">
        <f t="shared" si="65"/>
        <v>3.6900441849455574E-2</v>
      </c>
      <c r="Q134" s="11">
        <f t="shared" si="65"/>
        <v>4.2356693890682293E-2</v>
      </c>
      <c r="R134" s="11">
        <f t="shared" si="65"/>
        <v>0</v>
      </c>
      <c r="S134" s="11">
        <f t="shared" si="65"/>
        <v>0</v>
      </c>
      <c r="T134" s="11">
        <f t="shared" si="65"/>
        <v>0</v>
      </c>
      <c r="U134" s="11">
        <f t="shared" si="65"/>
        <v>0</v>
      </c>
      <c r="V134" s="11">
        <f t="shared" si="65"/>
        <v>0</v>
      </c>
      <c r="W134" s="11">
        <f t="shared" si="65"/>
        <v>0</v>
      </c>
    </row>
    <row r="135" spans="1:28" outlineLevel="1" x14ac:dyDescent="0.2">
      <c r="B135" s="4" t="s">
        <v>22</v>
      </c>
      <c r="C135" s="11">
        <f t="shared" ref="C135:W135" si="66">IFERROR(C122/C126,0)</f>
        <v>0</v>
      </c>
      <c r="D135" s="11">
        <f t="shared" si="66"/>
        <v>0</v>
      </c>
      <c r="E135" s="11">
        <f t="shared" si="66"/>
        <v>0</v>
      </c>
      <c r="F135" s="11">
        <f t="shared" si="66"/>
        <v>0</v>
      </c>
      <c r="G135" s="11">
        <f t="shared" si="66"/>
        <v>0</v>
      </c>
      <c r="H135" s="11">
        <f t="shared" si="66"/>
        <v>0</v>
      </c>
      <c r="I135" s="11">
        <f t="shared" si="66"/>
        <v>0</v>
      </c>
      <c r="J135" s="11">
        <f t="shared" si="66"/>
        <v>0</v>
      </c>
      <c r="K135" s="11">
        <f t="shared" si="66"/>
        <v>0</v>
      </c>
      <c r="L135" s="11">
        <f t="shared" si="66"/>
        <v>0</v>
      </c>
      <c r="M135" s="11">
        <f t="shared" si="66"/>
        <v>0</v>
      </c>
      <c r="N135" s="11">
        <f t="shared" si="66"/>
        <v>0</v>
      </c>
      <c r="O135" s="11">
        <f t="shared" si="66"/>
        <v>0</v>
      </c>
      <c r="P135" s="11">
        <f t="shared" si="66"/>
        <v>0</v>
      </c>
      <c r="Q135" s="11">
        <f t="shared" si="66"/>
        <v>0</v>
      </c>
      <c r="R135" s="11">
        <f t="shared" si="66"/>
        <v>0</v>
      </c>
      <c r="S135" s="11">
        <f t="shared" si="66"/>
        <v>0</v>
      </c>
      <c r="T135" s="11">
        <f t="shared" si="66"/>
        <v>0</v>
      </c>
      <c r="U135" s="11">
        <f t="shared" si="66"/>
        <v>0</v>
      </c>
      <c r="V135" s="11">
        <f t="shared" si="66"/>
        <v>0</v>
      </c>
      <c r="W135" s="11">
        <f t="shared" si="66"/>
        <v>0</v>
      </c>
    </row>
    <row r="136" spans="1:28" outlineLevel="1" x14ac:dyDescent="0.2">
      <c r="B136" s="4" t="s">
        <v>23</v>
      </c>
      <c r="C136" s="11">
        <f t="shared" ref="C136:W136" si="67">IFERROR(C123/C126,0)</f>
        <v>2.43888134093052E-6</v>
      </c>
      <c r="D136" s="11">
        <f t="shared" si="67"/>
        <v>2.4677397301996033E-6</v>
      </c>
      <c r="E136" s="11">
        <f t="shared" si="67"/>
        <v>2.539194342245846E-6</v>
      </c>
      <c r="F136" s="11">
        <f t="shared" si="67"/>
        <v>2.6431519783690485E-6</v>
      </c>
      <c r="G136" s="11">
        <f t="shared" si="67"/>
        <v>3.0684704873061144E-6</v>
      </c>
      <c r="H136" s="11">
        <f t="shared" si="67"/>
        <v>3.2410540308287964E-6</v>
      </c>
      <c r="I136" s="11">
        <f t="shared" si="67"/>
        <v>3.7385984783564317E-6</v>
      </c>
      <c r="J136" s="11">
        <f t="shared" si="67"/>
        <v>3.0776729438227002E-6</v>
      </c>
      <c r="K136" s="11">
        <f t="shared" si="67"/>
        <v>3.3991206581079996E-6</v>
      </c>
      <c r="L136" s="11">
        <f t="shared" si="67"/>
        <v>2.7619695138859641E-6</v>
      </c>
      <c r="M136" s="11">
        <f t="shared" si="67"/>
        <v>3.2233353633743383E-6</v>
      </c>
      <c r="N136" s="11">
        <f t="shared" si="67"/>
        <v>1.6615066171933201E-5</v>
      </c>
      <c r="O136" s="11">
        <f t="shared" si="67"/>
        <v>1.1682261362290962E-5</v>
      </c>
      <c r="P136" s="11">
        <f t="shared" si="67"/>
        <v>8.2373362789963712E-6</v>
      </c>
      <c r="Q136" s="11">
        <f t="shared" si="67"/>
        <v>2.5802864168140033E-5</v>
      </c>
      <c r="R136" s="11">
        <f t="shared" si="67"/>
        <v>1.3556430978920307E-5</v>
      </c>
      <c r="S136" s="11">
        <f t="shared" si="67"/>
        <v>1.1391594361374033E-5</v>
      </c>
      <c r="T136" s="11">
        <f t="shared" si="67"/>
        <v>1.038552339188668E-5</v>
      </c>
      <c r="U136" s="11">
        <f t="shared" si="67"/>
        <v>8.7107521971030761E-6</v>
      </c>
      <c r="V136" s="11">
        <f t="shared" si="67"/>
        <v>5.9360299146533532E-6</v>
      </c>
      <c r="W136" s="11">
        <f t="shared" si="67"/>
        <v>4.3546657207909756E-6</v>
      </c>
    </row>
    <row r="137" spans="1:28" outlineLevel="1" x14ac:dyDescent="0.2">
      <c r="B137" s="4" t="s">
        <v>17</v>
      </c>
      <c r="C137" s="11">
        <f t="shared" ref="C137:W137" si="68">IFERROR(C124/C126,0)</f>
        <v>0</v>
      </c>
      <c r="D137" s="11">
        <f t="shared" si="68"/>
        <v>0</v>
      </c>
      <c r="E137" s="11">
        <f t="shared" si="68"/>
        <v>0</v>
      </c>
      <c r="F137" s="11">
        <f t="shared" si="68"/>
        <v>0</v>
      </c>
      <c r="G137" s="11">
        <f t="shared" si="68"/>
        <v>0</v>
      </c>
      <c r="H137" s="11">
        <f t="shared" si="68"/>
        <v>0</v>
      </c>
      <c r="I137" s="11">
        <f t="shared" si="68"/>
        <v>0</v>
      </c>
      <c r="J137" s="11">
        <f t="shared" si="68"/>
        <v>0</v>
      </c>
      <c r="K137" s="11">
        <f t="shared" si="68"/>
        <v>0</v>
      </c>
      <c r="L137" s="11">
        <f t="shared" si="68"/>
        <v>0</v>
      </c>
      <c r="M137" s="11">
        <f t="shared" si="68"/>
        <v>0</v>
      </c>
      <c r="N137" s="11">
        <f t="shared" si="68"/>
        <v>0</v>
      </c>
      <c r="O137" s="11">
        <f t="shared" si="68"/>
        <v>0</v>
      </c>
      <c r="P137" s="11">
        <f t="shared" si="68"/>
        <v>0</v>
      </c>
      <c r="Q137" s="11">
        <f t="shared" si="68"/>
        <v>0</v>
      </c>
      <c r="R137" s="11">
        <f t="shared" si="68"/>
        <v>0</v>
      </c>
      <c r="S137" s="11">
        <f t="shared" si="68"/>
        <v>0</v>
      </c>
      <c r="T137" s="11">
        <f t="shared" si="68"/>
        <v>0</v>
      </c>
      <c r="U137" s="11">
        <f t="shared" si="68"/>
        <v>0</v>
      </c>
      <c r="V137" s="11">
        <f t="shared" si="68"/>
        <v>0</v>
      </c>
      <c r="W137" s="11">
        <f t="shared" si="68"/>
        <v>0</v>
      </c>
    </row>
    <row r="138" spans="1:28" outlineLevel="1" x14ac:dyDescent="0.2">
      <c r="B138" s="4" t="s">
        <v>1</v>
      </c>
      <c r="C138" s="11">
        <f t="shared" ref="C138:W138" si="69">IFERROR(C125/C126,0)</f>
        <v>1.0070121545651392E-2</v>
      </c>
      <c r="D138" s="11">
        <f t="shared" si="69"/>
        <v>9.4311446158010341E-3</v>
      </c>
      <c r="E138" s="11">
        <f t="shared" si="69"/>
        <v>6.8460076980504528E-3</v>
      </c>
      <c r="F138" s="11">
        <f t="shared" si="69"/>
        <v>6.3082409098605139E-3</v>
      </c>
      <c r="G138" s="11">
        <f t="shared" si="69"/>
        <v>5.7955302111472439E-3</v>
      </c>
      <c r="H138" s="11">
        <f t="shared" si="69"/>
        <v>3.4834957972360186E-3</v>
      </c>
      <c r="I138" s="11">
        <f t="shared" si="69"/>
        <v>5.7499266960911984E-3</v>
      </c>
      <c r="J138" s="11">
        <f t="shared" si="69"/>
        <v>5.3526265388256665E-3</v>
      </c>
      <c r="K138" s="11">
        <f t="shared" si="69"/>
        <v>3.7714482964448189E-3</v>
      </c>
      <c r="L138" s="11">
        <f t="shared" si="69"/>
        <v>3.0183633243808816E-3</v>
      </c>
      <c r="M138" s="11">
        <f t="shared" si="69"/>
        <v>2.4505452118703738E-3</v>
      </c>
      <c r="N138" s="11">
        <f t="shared" si="69"/>
        <v>3.3047004174807208E-3</v>
      </c>
      <c r="O138" s="11">
        <f t="shared" si="69"/>
        <v>2.5756966900610861E-3</v>
      </c>
      <c r="P138" s="11">
        <f t="shared" si="69"/>
        <v>2.83836200094682E-3</v>
      </c>
      <c r="Q138" s="11">
        <f t="shared" si="69"/>
        <v>2.0823960040446841E-3</v>
      </c>
      <c r="R138" s="11">
        <f t="shared" si="69"/>
        <v>2.4746153940784963E-3</v>
      </c>
      <c r="S138" s="11">
        <f t="shared" si="69"/>
        <v>2.0708571759496842E-3</v>
      </c>
      <c r="T138" s="11">
        <f t="shared" si="69"/>
        <v>1.6628123118673519E-3</v>
      </c>
      <c r="U138" s="11">
        <f t="shared" si="69"/>
        <v>1.5178938042216051E-3</v>
      </c>
      <c r="V138" s="11">
        <f t="shared" si="69"/>
        <v>1.4236435620879355E-3</v>
      </c>
      <c r="W138" s="11">
        <f t="shared" si="69"/>
        <v>1.5657762956597695E-3</v>
      </c>
    </row>
    <row r="141" spans="1:28" s="33" customFormat="1" x14ac:dyDescent="0.2">
      <c r="A141" s="32" t="s">
        <v>87</v>
      </c>
      <c r="Z141" s="34"/>
    </row>
    <row r="142" spans="1:28" outlineLevel="1" x14ac:dyDescent="0.2">
      <c r="B142" s="20" t="s">
        <v>88</v>
      </c>
      <c r="C142" s="5">
        <f>'[3]Table 32'!C$15</f>
        <v>202.50602599999999</v>
      </c>
      <c r="D142" s="5">
        <f>'[3]Table 32'!D$15</f>
        <v>278.47821099999999</v>
      </c>
      <c r="E142" s="5">
        <f>'[3]Table 32'!E$15</f>
        <v>324.23903200000001</v>
      </c>
      <c r="F142" s="5">
        <f>'[3]Table 32'!F$15</f>
        <v>339.06868600000001</v>
      </c>
      <c r="G142" s="5">
        <f>'[3]Table 32'!G$15</f>
        <v>356.070404</v>
      </c>
      <c r="H142" s="5">
        <f>'[3]Table 32'!H$15</f>
        <v>390.20588199999997</v>
      </c>
      <c r="I142" s="5">
        <f>'[3]Table 32'!I$15</f>
        <v>420.719336</v>
      </c>
      <c r="J142" s="5">
        <f>'[3]Table 32'!J$15</f>
        <v>474.37861500000002</v>
      </c>
      <c r="K142" s="5">
        <f>'[3]Table 32'!K$15</f>
        <v>482.42336899999998</v>
      </c>
      <c r="L142" s="5">
        <f>'[3]Table 32'!L$15</f>
        <v>415.03704299999998</v>
      </c>
      <c r="M142" s="5">
        <f>'[3]Table 32'!M$15</f>
        <v>422.99784299999999</v>
      </c>
      <c r="N142" s="5">
        <f>'[3]Table 32'!N$15</f>
        <v>384.679959</v>
      </c>
      <c r="O142" s="5">
        <f>'[3]Table 32'!O$15</f>
        <v>431.26170100000002</v>
      </c>
      <c r="P142" s="5">
        <f>'[3]Table 32'!P$15</f>
        <v>463.8768</v>
      </c>
      <c r="Q142" s="5">
        <f>'[3]Table 32'!Q$15</f>
        <v>485.87263100000001</v>
      </c>
      <c r="R142" s="5">
        <f>'[3]Table 32'!R$15</f>
        <v>478.60422799999998</v>
      </c>
      <c r="S142" s="5">
        <f>'[3]Table 32'!S$15</f>
        <v>529.91748099999995</v>
      </c>
      <c r="T142" s="5">
        <f>'[3]Table 32'!T$15</f>
        <v>529.15002200000004</v>
      </c>
      <c r="U142" s="5">
        <f>'[3]Table 32'!U$15</f>
        <v>529.96644100000003</v>
      </c>
      <c r="V142" s="5">
        <f>'[3]Table 32'!V$15</f>
        <v>579.52102400000001</v>
      </c>
      <c r="W142" s="5">
        <f>'[3]Table 32'!W$15</f>
        <v>496.81713200000002</v>
      </c>
      <c r="Z142" s="21"/>
      <c r="AB142"/>
    </row>
    <row r="143" spans="1:28" outlineLevel="1" x14ac:dyDescent="0.2">
      <c r="B143" s="7" t="s">
        <v>89</v>
      </c>
      <c r="C143" s="5"/>
      <c r="D143" s="5"/>
      <c r="E143" s="5"/>
      <c r="F143" s="5"/>
      <c r="G143" s="5"/>
      <c r="H143" s="5"/>
      <c r="I143" s="5"/>
      <c r="J143" s="5"/>
      <c r="K143" s="5"/>
      <c r="L143" s="5"/>
      <c r="M143" s="5"/>
      <c r="N143" s="5"/>
      <c r="O143" s="5"/>
      <c r="P143" s="5"/>
      <c r="Q143" s="5"/>
      <c r="R143" s="5"/>
      <c r="S143" s="5"/>
      <c r="T143" s="5"/>
      <c r="U143" s="5"/>
      <c r="V143" s="5"/>
      <c r="W143" s="5"/>
      <c r="Z143" s="21"/>
      <c r="AB143"/>
    </row>
    <row r="144" spans="1:28" outlineLevel="1" x14ac:dyDescent="0.2">
      <c r="B144" s="7" t="s">
        <v>25</v>
      </c>
      <c r="C144" s="5">
        <f>'[3]Table 32'!C$26</f>
        <v>36.668999999999997</v>
      </c>
      <c r="D144" s="5">
        <f>'[3]Table 32'!D$26</f>
        <v>44.386000000000003</v>
      </c>
      <c r="E144" s="5">
        <f>'[3]Table 32'!E$26</f>
        <v>49.17</v>
      </c>
      <c r="F144" s="5">
        <f>'[3]Table 32'!F$26</f>
        <v>53.231999999999999</v>
      </c>
      <c r="G144" s="5">
        <f>'[3]Table 32'!G$26</f>
        <v>58.646000000000001</v>
      </c>
      <c r="H144" s="5">
        <f>'[3]Table 32'!H$26</f>
        <v>63.496000000000002</v>
      </c>
      <c r="I144" s="5">
        <f>'[3]Table 32'!I$26</f>
        <v>71.119</v>
      </c>
      <c r="J144" s="5">
        <f>'[3]Table 32'!J$26</f>
        <v>81.694999999999993</v>
      </c>
      <c r="K144" s="5">
        <f>'[3]Table 32'!K$26</f>
        <v>95.53</v>
      </c>
      <c r="L144" s="5">
        <f>'[3]Table 32'!L$26</f>
        <v>102.77800000000001</v>
      </c>
      <c r="M144" s="5">
        <f>'[3]Table 32'!M$26</f>
        <v>106.672</v>
      </c>
      <c r="N144" s="5">
        <f>'[3]Table 32'!N$26</f>
        <v>107.28400000000001</v>
      </c>
      <c r="O144" s="5">
        <f>'[3]Table 32'!O$26</f>
        <v>112.255</v>
      </c>
      <c r="P144" s="5">
        <f>'[3]Table 32'!P$26</f>
        <v>116.605</v>
      </c>
      <c r="Q144" s="5">
        <f>'[3]Table 32'!Q$26</f>
        <v>122.175</v>
      </c>
      <c r="R144" s="5">
        <f>'[3]Table 32'!R$26</f>
        <v>129.21299999999999</v>
      </c>
      <c r="S144" s="5">
        <f>'[3]Table 32'!S$26</f>
        <v>129.17699999999999</v>
      </c>
      <c r="T144" s="5">
        <f>'[3]Table 32'!T$26</f>
        <v>124.32899999999999</v>
      </c>
      <c r="U144" s="5">
        <f>'[3]Table 32'!U$26</f>
        <v>121.93</v>
      </c>
      <c r="V144" s="5">
        <f>'[3]Table 32'!V$26</f>
        <v>126.014</v>
      </c>
      <c r="W144" s="5">
        <f>'[3]Table 32'!W$26</f>
        <v>124.723</v>
      </c>
      <c r="Z144" s="21" t="s">
        <v>92</v>
      </c>
      <c r="AB144"/>
    </row>
    <row r="145" spans="2:28" outlineLevel="1" x14ac:dyDescent="0.2">
      <c r="B145" s="7" t="s">
        <v>30</v>
      </c>
      <c r="C145" s="5">
        <f>'[3]Table 32'!C$27</f>
        <v>5020.4454299999998</v>
      </c>
      <c r="D145" s="5">
        <f>'[3]Table 32'!D$27</f>
        <v>5142.4457469999998</v>
      </c>
      <c r="E145" s="5">
        <f>'[3]Table 32'!E$27</f>
        <v>5192.3353360000001</v>
      </c>
      <c r="F145" s="5">
        <f>'[3]Table 32'!F$27</f>
        <v>5015.3778300000004</v>
      </c>
      <c r="G145" s="5">
        <f>'[3]Table 32'!G$27</f>
        <v>4780.7023870000003</v>
      </c>
      <c r="H145" s="5">
        <f>'[3]Table 32'!H$27</f>
        <v>4838.7150179999999</v>
      </c>
      <c r="I145" s="5">
        <f>'[3]Table 32'!I$27</f>
        <v>4657.8041649999996</v>
      </c>
      <c r="J145" s="5">
        <f>'[3]Table 32'!J$27</f>
        <v>4572.3836339999998</v>
      </c>
      <c r="K145" s="5">
        <f>'[3]Table 32'!K$27</f>
        <v>3976.2832619999999</v>
      </c>
      <c r="L145" s="5">
        <f>'[3]Table 32'!L$27</f>
        <v>3749.0270690000002</v>
      </c>
      <c r="M145" s="5">
        <f>'[3]Table 32'!M$27</f>
        <v>3681.4387339999998</v>
      </c>
      <c r="N145" s="5">
        <f>'[3]Table 32'!N$27</f>
        <v>3328.8920149999999</v>
      </c>
      <c r="O145" s="5">
        <f>'[3]Table 32'!O$27</f>
        <v>3566.7702789999998</v>
      </c>
      <c r="P145" s="5">
        <f>'[3]Table 32'!P$27</f>
        <v>3693.2961359999999</v>
      </c>
      <c r="Q145" s="5">
        <f>'[3]Table 32'!Q$27</f>
        <v>3692.1353279999998</v>
      </c>
      <c r="R145" s="5">
        <f>'[3]Table 32'!R$27</f>
        <v>3438.7977559999999</v>
      </c>
      <c r="S145" s="5">
        <f>'[3]Table 32'!S$27</f>
        <v>3580.391627</v>
      </c>
      <c r="T145" s="5">
        <f>'[3]Table 32'!T$27</f>
        <v>3667.5671499999999</v>
      </c>
      <c r="U145" s="5">
        <f>'[3]Table 32'!U$27</f>
        <v>3745.5457459999998</v>
      </c>
      <c r="V145" s="5">
        <f>'[3]Table 32'!V$27</f>
        <v>3956.235126</v>
      </c>
      <c r="W145" s="5">
        <f>'[3]Table 32'!W$27</f>
        <v>3307.1839719999998</v>
      </c>
      <c r="Z145" s="21" t="s">
        <v>92</v>
      </c>
      <c r="AB145"/>
    </row>
    <row r="146" spans="2:28" outlineLevel="1" x14ac:dyDescent="0.2">
      <c r="B146" s="7" t="s">
        <v>31</v>
      </c>
      <c r="C146" s="5">
        <f t="shared" ref="C146:W146" si="70">C144*C145/1000</f>
        <v>184.09471347266998</v>
      </c>
      <c r="D146" s="5">
        <f t="shared" si="70"/>
        <v>228.25259692634199</v>
      </c>
      <c r="E146" s="5">
        <f t="shared" si="70"/>
        <v>255.30712847112002</v>
      </c>
      <c r="F146" s="5">
        <f t="shared" si="70"/>
        <v>266.97859264656</v>
      </c>
      <c r="G146" s="5">
        <f t="shared" si="70"/>
        <v>280.36907218800201</v>
      </c>
      <c r="H146" s="5">
        <f t="shared" si="70"/>
        <v>307.23904878292797</v>
      </c>
      <c r="I146" s="5">
        <f t="shared" si="70"/>
        <v>331.25837441063499</v>
      </c>
      <c r="J146" s="5">
        <f t="shared" si="70"/>
        <v>373.54088097962995</v>
      </c>
      <c r="K146" s="5">
        <f t="shared" si="70"/>
        <v>379.85434001886</v>
      </c>
      <c r="L146" s="5">
        <f t="shared" si="70"/>
        <v>385.31750409768199</v>
      </c>
      <c r="M146" s="5">
        <f t="shared" si="70"/>
        <v>392.70643263324797</v>
      </c>
      <c r="N146" s="5">
        <f t="shared" si="70"/>
        <v>357.13685093726002</v>
      </c>
      <c r="O146" s="5">
        <f t="shared" si="70"/>
        <v>400.38779766914502</v>
      </c>
      <c r="P146" s="5">
        <f t="shared" si="70"/>
        <v>430.65679593828003</v>
      </c>
      <c r="Q146" s="5">
        <f t="shared" si="70"/>
        <v>451.08663369840002</v>
      </c>
      <c r="R146" s="5">
        <f t="shared" si="70"/>
        <v>444.33737444602798</v>
      </c>
      <c r="S146" s="5">
        <f t="shared" si="70"/>
        <v>462.50424920097896</v>
      </c>
      <c r="T146" s="5">
        <f t="shared" si="70"/>
        <v>455.98495619234996</v>
      </c>
      <c r="U146" s="5">
        <f t="shared" si="70"/>
        <v>456.69439280978003</v>
      </c>
      <c r="V146" s="5">
        <f t="shared" si="70"/>
        <v>498.54101316776399</v>
      </c>
      <c r="W146" s="5">
        <f t="shared" si="70"/>
        <v>412.48190653975598</v>
      </c>
    </row>
    <row r="147" spans="2:28" outlineLevel="1" x14ac:dyDescent="0.2">
      <c r="B147" s="7" t="s">
        <v>140</v>
      </c>
      <c r="C147" s="14">
        <f t="shared" ref="C147:W147" si="71">C142/C146</f>
        <v>1.1000100012652634</v>
      </c>
      <c r="D147" s="14">
        <f t="shared" si="71"/>
        <v>1.2200439984035143</v>
      </c>
      <c r="E147" s="14">
        <f t="shared" si="71"/>
        <v>1.2699960002749295</v>
      </c>
      <c r="F147" s="14">
        <f t="shared" si="71"/>
        <v>1.270021999287698</v>
      </c>
      <c r="G147" s="14">
        <f t="shared" si="71"/>
        <v>1.2700060003809419</v>
      </c>
      <c r="H147" s="14">
        <f t="shared" si="71"/>
        <v>1.2700400015744422</v>
      </c>
      <c r="I147" s="14">
        <f t="shared" si="71"/>
        <v>1.2700639998868897</v>
      </c>
      <c r="J147" s="14">
        <f t="shared" si="71"/>
        <v>1.2699509990872164</v>
      </c>
      <c r="K147" s="14">
        <f t="shared" si="71"/>
        <v>1.270022001001877</v>
      </c>
      <c r="L147" s="14">
        <f t="shared" si="71"/>
        <v>1.07712999951018</v>
      </c>
      <c r="M147" s="14">
        <f t="shared" si="71"/>
        <v>1.0771349991993675</v>
      </c>
      <c r="N147" s="14">
        <f t="shared" si="71"/>
        <v>1.0771219995653112</v>
      </c>
      <c r="O147" s="14">
        <f t="shared" si="71"/>
        <v>1.0771100006308565</v>
      </c>
      <c r="P147" s="14">
        <f t="shared" si="71"/>
        <v>1.0771380003172664</v>
      </c>
      <c r="Q147" s="14">
        <f t="shared" si="71"/>
        <v>1.0771160010138057</v>
      </c>
      <c r="R147" s="14">
        <f t="shared" si="71"/>
        <v>1.0771189990414238</v>
      </c>
      <c r="S147" s="14">
        <f t="shared" si="71"/>
        <v>1.1457569998880743</v>
      </c>
      <c r="T147" s="14">
        <f t="shared" si="71"/>
        <v>1.1604549992583233</v>
      </c>
      <c r="U147" s="14">
        <f t="shared" si="71"/>
        <v>1.160439999579191</v>
      </c>
      <c r="V147" s="14">
        <f t="shared" si="71"/>
        <v>1.1624339997980977</v>
      </c>
      <c r="W147" s="14">
        <f t="shared" si="71"/>
        <v>1.2044579995464979</v>
      </c>
    </row>
    <row r="148" spans="2:28" outlineLevel="1" x14ac:dyDescent="0.2">
      <c r="B148" s="7" t="s">
        <v>90</v>
      </c>
      <c r="C148" s="5">
        <f t="shared" ref="C148:W148" si="72">C145*C147</f>
        <v>5522.5401838064854</v>
      </c>
      <c r="D148" s="5">
        <f t="shared" si="72"/>
        <v>6274.0100707430265</v>
      </c>
      <c r="E148" s="5">
        <f t="shared" si="72"/>
        <v>6594.2451088061825</v>
      </c>
      <c r="F148" s="5">
        <f t="shared" si="72"/>
        <v>6369.640178839797</v>
      </c>
      <c r="G148" s="5">
        <f t="shared" si="72"/>
        <v>6071.5207175254918</v>
      </c>
      <c r="H148" s="5">
        <f t="shared" si="72"/>
        <v>6145.3616290789969</v>
      </c>
      <c r="I148" s="5">
        <f t="shared" si="72"/>
        <v>5915.709388489714</v>
      </c>
      <c r="J148" s="5">
        <f t="shared" si="72"/>
        <v>5806.7031642083375</v>
      </c>
      <c r="K148" s="5">
        <f t="shared" si="72"/>
        <v>5049.9672249555106</v>
      </c>
      <c r="L148" s="5">
        <f t="shared" si="72"/>
        <v>4038.1895249956215</v>
      </c>
      <c r="M148" s="5">
        <f t="shared" si="72"/>
        <v>3965.4065077996102</v>
      </c>
      <c r="N148" s="5">
        <f t="shared" si="72"/>
        <v>3585.6228235337976</v>
      </c>
      <c r="O148" s="5">
        <f t="shared" si="72"/>
        <v>3841.8039374638101</v>
      </c>
      <c r="P148" s="5">
        <f t="shared" si="72"/>
        <v>3978.1896145105266</v>
      </c>
      <c r="Q148" s="5">
        <f t="shared" si="72"/>
        <v>3976.8580396971556</v>
      </c>
      <c r="R148" s="5">
        <f t="shared" si="72"/>
        <v>3703.9943968486145</v>
      </c>
      <c r="S148" s="5">
        <f t="shared" si="72"/>
        <v>4102.2587689759011</v>
      </c>
      <c r="T148" s="5">
        <f t="shared" si="72"/>
        <v>4256.0466343331009</v>
      </c>
      <c r="U148" s="5">
        <f t="shared" si="72"/>
        <v>4346.4811039120805</v>
      </c>
      <c r="V148" s="5">
        <f t="shared" si="72"/>
        <v>4598.8622216579115</v>
      </c>
      <c r="W148" s="5">
        <f t="shared" si="72"/>
        <v>3983.3641910473607</v>
      </c>
    </row>
    <row r="149" spans="2:28" outlineLevel="1" x14ac:dyDescent="0.2"/>
    <row r="150" spans="2:28" outlineLevel="1" x14ac:dyDescent="0.2">
      <c r="B150" s="8" t="s">
        <v>14</v>
      </c>
      <c r="C150" s="13"/>
    </row>
    <row r="151" spans="2:28" outlineLevel="1" x14ac:dyDescent="0.2">
      <c r="B151" s="4" t="s">
        <v>18</v>
      </c>
      <c r="C151" s="5"/>
      <c r="D151" s="5"/>
      <c r="E151" s="5"/>
      <c r="F151" s="5"/>
      <c r="G151" s="5"/>
      <c r="H151" s="5"/>
      <c r="I151" s="5"/>
      <c r="J151" s="5"/>
      <c r="K151" s="5"/>
      <c r="L151" s="5"/>
      <c r="M151" s="5"/>
      <c r="N151" s="5"/>
      <c r="O151" s="5"/>
      <c r="P151" s="5"/>
      <c r="Q151" s="5"/>
      <c r="R151" s="5"/>
      <c r="S151" s="5"/>
      <c r="T151" s="5"/>
      <c r="U151" s="5"/>
      <c r="V151" s="5"/>
      <c r="W151" s="5"/>
      <c r="Z151" s="21"/>
    </row>
    <row r="152" spans="2:28" outlineLevel="1" x14ac:dyDescent="0.2">
      <c r="B152" s="4" t="s">
        <v>19</v>
      </c>
      <c r="C152" s="5"/>
      <c r="D152" s="5"/>
      <c r="E152" s="5"/>
      <c r="F152" s="5"/>
      <c r="G152" s="5"/>
      <c r="H152" s="5"/>
      <c r="I152" s="5"/>
      <c r="J152" s="5"/>
      <c r="K152" s="5"/>
      <c r="L152" s="5"/>
      <c r="M152" s="5"/>
      <c r="N152" s="5"/>
      <c r="O152" s="5"/>
      <c r="P152" s="5"/>
      <c r="Q152" s="5"/>
      <c r="R152" s="5"/>
      <c r="S152" s="5"/>
      <c r="T152" s="5"/>
      <c r="U152" s="5"/>
      <c r="V152" s="5"/>
      <c r="W152" s="5"/>
      <c r="Z152" s="21"/>
    </row>
    <row r="153" spans="2:28" outlineLevel="1" x14ac:dyDescent="0.2">
      <c r="B153" s="4" t="s">
        <v>16</v>
      </c>
      <c r="C153" s="5"/>
      <c r="D153" s="5"/>
      <c r="E153" s="5"/>
      <c r="F153" s="5"/>
      <c r="G153" s="5"/>
      <c r="H153" s="5"/>
      <c r="I153" s="5"/>
      <c r="J153" s="5"/>
      <c r="K153" s="5"/>
      <c r="L153" s="5"/>
      <c r="M153" s="5"/>
      <c r="N153" s="5"/>
      <c r="O153" s="5"/>
      <c r="P153" s="5"/>
      <c r="Q153" s="5"/>
      <c r="R153" s="5"/>
      <c r="S153" s="5"/>
      <c r="T153" s="5"/>
      <c r="U153" s="5"/>
      <c r="V153" s="5"/>
      <c r="W153" s="5"/>
      <c r="Z153" s="21"/>
    </row>
    <row r="154" spans="2:28" outlineLevel="1" x14ac:dyDescent="0.2">
      <c r="B154" s="4" t="s">
        <v>21</v>
      </c>
      <c r="C154" s="5"/>
      <c r="D154" s="5"/>
      <c r="E154" s="5"/>
      <c r="F154" s="5"/>
      <c r="G154" s="5"/>
      <c r="H154" s="5"/>
      <c r="I154" s="5"/>
      <c r="J154" s="5"/>
      <c r="K154" s="5"/>
      <c r="L154" s="5"/>
      <c r="M154" s="5"/>
      <c r="N154" s="5"/>
      <c r="O154" s="5"/>
      <c r="P154" s="5"/>
      <c r="Q154" s="5"/>
      <c r="R154" s="5"/>
      <c r="S154" s="5"/>
      <c r="T154" s="5"/>
      <c r="U154" s="5"/>
      <c r="V154" s="5"/>
      <c r="W154" s="5"/>
      <c r="Z154" s="21"/>
    </row>
    <row r="155" spans="2:28" outlineLevel="1" x14ac:dyDescent="0.2">
      <c r="B155" s="4" t="s">
        <v>20</v>
      </c>
      <c r="C155" s="5">
        <f>'[3]Table 32'!C$12*1000</f>
        <v>302.83600000000001</v>
      </c>
      <c r="D155" s="5">
        <f>'[3]Table 32'!D$12*1000</f>
        <v>375.476</v>
      </c>
      <c r="E155" s="5">
        <f>'[3]Table 32'!E$12*1000</f>
        <v>419.98</v>
      </c>
      <c r="F155" s="5">
        <f>'[3]Table 32'!F$12*1000</f>
        <v>439.18</v>
      </c>
      <c r="G155" s="5">
        <f>'[3]Table 32'!G$12*1000</f>
        <v>461.20699999999999</v>
      </c>
      <c r="H155" s="5">
        <f>'[3]Table 32'!H$12*1000</f>
        <v>462.39499999999998</v>
      </c>
      <c r="I155" s="5">
        <f>'[3]Table 32'!I$12*1000</f>
        <v>498.54399999999998</v>
      </c>
      <c r="J155" s="5">
        <f>'[3]Table 32'!J$12*1000</f>
        <v>549.1049999999999</v>
      </c>
      <c r="K155" s="5">
        <f>'[3]Table 32'!K$12*1000</f>
        <v>558.38600000000008</v>
      </c>
      <c r="L155" s="5">
        <f>'[3]Table 32'!L$12*1000</f>
        <v>728.25</v>
      </c>
      <c r="M155" s="5">
        <f>'[3]Table 32'!M$12*1000</f>
        <v>742.21499999999992</v>
      </c>
      <c r="N155" s="5">
        <f>'[3]Table 32'!N$12*1000</f>
        <v>674.98899999999992</v>
      </c>
      <c r="O155" s="5">
        <f>'[3]Table 32'!O$12*1000</f>
        <v>756.73299999999995</v>
      </c>
      <c r="P155" s="5">
        <f>'[3]Table 32'!P$12*1000</f>
        <v>813.94100000000003</v>
      </c>
      <c r="Q155" s="5">
        <f>'[3]Table 32'!Q$12*1000</f>
        <v>852.55400000000009</v>
      </c>
      <c r="R155" s="5">
        <f>'[3]Table 32'!R$12*1000</f>
        <v>839.798</v>
      </c>
      <c r="S155" s="5">
        <f>'[3]Table 32'!S$12*1000</f>
        <v>874.13300000000004</v>
      </c>
      <c r="T155" s="5">
        <f>'[3]Table 32'!T$12*1000</f>
        <v>845.85200000000009</v>
      </c>
      <c r="U155" s="5">
        <f>'[3]Table 32'!U$12*1000</f>
        <v>847.16800000000001</v>
      </c>
      <c r="V155" s="5">
        <f>'[3]Table 32'!V$12*1000</f>
        <v>924.79399999999998</v>
      </c>
      <c r="W155" s="5">
        <f>'[3]Table 32'!W$12*1000</f>
        <v>765.154</v>
      </c>
      <c r="Z155" s="21" t="s">
        <v>26</v>
      </c>
    </row>
    <row r="156" spans="2:28" outlineLevel="1" x14ac:dyDescent="0.2">
      <c r="B156" s="4" t="s">
        <v>0</v>
      </c>
      <c r="C156" s="5"/>
      <c r="D156" s="5"/>
      <c r="E156" s="5"/>
      <c r="F156" s="5"/>
      <c r="G156" s="5"/>
      <c r="H156" s="5"/>
      <c r="I156" s="5"/>
      <c r="J156" s="5"/>
      <c r="K156" s="5"/>
      <c r="L156" s="5"/>
      <c r="M156" s="5"/>
      <c r="N156" s="5"/>
      <c r="O156" s="5"/>
      <c r="P156" s="5"/>
      <c r="Q156" s="5"/>
      <c r="R156" s="5"/>
      <c r="S156" s="5"/>
      <c r="T156" s="5"/>
      <c r="U156" s="5"/>
      <c r="V156" s="5"/>
      <c r="W156" s="5"/>
      <c r="Z156" s="21"/>
    </row>
    <row r="157" spans="2:28" outlineLevel="1" x14ac:dyDescent="0.2">
      <c r="B157" s="4" t="s">
        <v>22</v>
      </c>
      <c r="C157" s="5"/>
      <c r="D157" s="5"/>
      <c r="E157" s="5"/>
      <c r="F157" s="5"/>
      <c r="G157" s="5"/>
      <c r="H157" s="5"/>
      <c r="I157" s="5"/>
      <c r="J157" s="5"/>
      <c r="K157" s="5"/>
      <c r="L157" s="5"/>
      <c r="M157" s="5"/>
      <c r="N157" s="5"/>
      <c r="O157" s="5"/>
      <c r="P157" s="5"/>
      <c r="Q157" s="5"/>
      <c r="R157" s="5"/>
      <c r="S157" s="5"/>
      <c r="T157" s="5"/>
      <c r="U157" s="5"/>
      <c r="V157" s="5"/>
      <c r="W157" s="5"/>
      <c r="Z157" s="21"/>
    </row>
    <row r="158" spans="2:28" outlineLevel="1" x14ac:dyDescent="0.2">
      <c r="B158" s="4" t="s">
        <v>23</v>
      </c>
      <c r="C158" s="5"/>
      <c r="D158" s="5"/>
      <c r="E158" s="5"/>
      <c r="F158" s="5"/>
      <c r="G158" s="5"/>
      <c r="H158" s="5"/>
      <c r="I158" s="5"/>
      <c r="J158" s="5"/>
      <c r="K158" s="5"/>
      <c r="L158" s="5"/>
      <c r="M158" s="5"/>
      <c r="N158" s="5"/>
      <c r="O158" s="5"/>
      <c r="P158" s="5"/>
      <c r="Q158" s="5"/>
      <c r="R158" s="5"/>
      <c r="S158" s="5"/>
      <c r="T158" s="5"/>
      <c r="U158" s="5"/>
      <c r="V158" s="5"/>
      <c r="W158" s="5"/>
      <c r="Z158" s="21"/>
    </row>
    <row r="159" spans="2:28" outlineLevel="1" x14ac:dyDescent="0.2">
      <c r="B159" s="4" t="s">
        <v>17</v>
      </c>
      <c r="C159" s="5"/>
      <c r="D159" s="5"/>
      <c r="E159" s="5"/>
      <c r="F159" s="5"/>
      <c r="G159" s="5"/>
      <c r="H159" s="5"/>
      <c r="I159" s="5"/>
      <c r="J159" s="5"/>
      <c r="K159" s="5"/>
      <c r="L159" s="5"/>
      <c r="M159" s="5"/>
      <c r="N159" s="5"/>
      <c r="O159" s="5"/>
      <c r="P159" s="5"/>
      <c r="Q159" s="5"/>
      <c r="R159" s="5"/>
      <c r="S159" s="5"/>
      <c r="T159" s="5"/>
      <c r="U159" s="5"/>
      <c r="V159" s="5"/>
      <c r="W159" s="5"/>
      <c r="Z159" s="21"/>
    </row>
    <row r="160" spans="2:28" outlineLevel="1" x14ac:dyDescent="0.2">
      <c r="B160" s="4" t="s">
        <v>1</v>
      </c>
      <c r="C160" s="5"/>
      <c r="D160" s="5"/>
      <c r="E160" s="5"/>
      <c r="F160" s="5"/>
      <c r="G160" s="5"/>
      <c r="H160" s="5"/>
      <c r="I160" s="5"/>
      <c r="J160" s="5"/>
      <c r="K160" s="5"/>
      <c r="L160" s="5"/>
      <c r="M160" s="5"/>
      <c r="N160" s="5"/>
      <c r="O160" s="5"/>
      <c r="P160" s="5"/>
      <c r="Q160" s="5"/>
      <c r="R160" s="5"/>
      <c r="S160" s="5"/>
      <c r="T160" s="5"/>
      <c r="U160" s="5"/>
      <c r="V160" s="5"/>
      <c r="W160" s="5"/>
      <c r="Z160" s="21"/>
    </row>
    <row r="161" spans="1:26" outlineLevel="1" x14ac:dyDescent="0.2">
      <c r="B161" s="15" t="s">
        <v>9</v>
      </c>
      <c r="C161" s="19">
        <f t="shared" ref="C161:W161" si="73">SUM(C151:C160)</f>
        <v>302.83600000000001</v>
      </c>
      <c r="D161" s="19">
        <f t="shared" si="73"/>
        <v>375.476</v>
      </c>
      <c r="E161" s="19">
        <f t="shared" si="73"/>
        <v>419.98</v>
      </c>
      <c r="F161" s="19">
        <f t="shared" si="73"/>
        <v>439.18</v>
      </c>
      <c r="G161" s="19">
        <f t="shared" si="73"/>
        <v>461.20699999999999</v>
      </c>
      <c r="H161" s="19">
        <f t="shared" si="73"/>
        <v>462.39499999999998</v>
      </c>
      <c r="I161" s="19">
        <f t="shared" si="73"/>
        <v>498.54399999999998</v>
      </c>
      <c r="J161" s="19">
        <f t="shared" si="73"/>
        <v>549.1049999999999</v>
      </c>
      <c r="K161" s="19">
        <f t="shared" si="73"/>
        <v>558.38600000000008</v>
      </c>
      <c r="L161" s="19">
        <f t="shared" si="73"/>
        <v>728.25</v>
      </c>
      <c r="M161" s="19">
        <f t="shared" si="73"/>
        <v>742.21499999999992</v>
      </c>
      <c r="N161" s="19">
        <f t="shared" si="73"/>
        <v>674.98899999999992</v>
      </c>
      <c r="O161" s="19">
        <f t="shared" si="73"/>
        <v>756.73299999999995</v>
      </c>
      <c r="P161" s="19">
        <f t="shared" si="73"/>
        <v>813.94100000000003</v>
      </c>
      <c r="Q161" s="19">
        <f t="shared" si="73"/>
        <v>852.55400000000009</v>
      </c>
      <c r="R161" s="19">
        <f t="shared" si="73"/>
        <v>839.798</v>
      </c>
      <c r="S161" s="19">
        <f t="shared" si="73"/>
        <v>874.13300000000004</v>
      </c>
      <c r="T161" s="19">
        <f t="shared" si="73"/>
        <v>845.85200000000009</v>
      </c>
      <c r="U161" s="19">
        <f t="shared" si="73"/>
        <v>847.16800000000001</v>
      </c>
      <c r="V161" s="19">
        <f t="shared" si="73"/>
        <v>924.79399999999998</v>
      </c>
      <c r="W161" s="19">
        <f t="shared" si="73"/>
        <v>765.154</v>
      </c>
    </row>
    <row r="162" spans="1:26" outlineLevel="1" x14ac:dyDescent="0.2">
      <c r="B162" s="26" t="s">
        <v>91</v>
      </c>
      <c r="C162" s="25">
        <f t="shared" ref="C162:W162" si="74">C161/C142/1000</f>
        <v>1.4954419183555556E-3</v>
      </c>
      <c r="D162" s="25">
        <f t="shared" si="74"/>
        <v>1.3483137465286287E-3</v>
      </c>
      <c r="E162" s="25">
        <f t="shared" si="74"/>
        <v>1.2952789718419836E-3</v>
      </c>
      <c r="F162" s="25">
        <f t="shared" si="74"/>
        <v>1.295253788195587E-3</v>
      </c>
      <c r="G162" s="25">
        <f t="shared" si="74"/>
        <v>1.2952691232377741E-3</v>
      </c>
      <c r="H162" s="25">
        <f t="shared" si="74"/>
        <v>1.1850026391965049E-3</v>
      </c>
      <c r="I162" s="25">
        <f t="shared" si="74"/>
        <v>1.1849800029157681E-3</v>
      </c>
      <c r="J162" s="25">
        <f t="shared" si="74"/>
        <v>1.1575247758586248E-3</v>
      </c>
      <c r="K162" s="25">
        <f t="shared" si="74"/>
        <v>1.1574605126560527E-3</v>
      </c>
      <c r="L162" s="25">
        <f t="shared" si="74"/>
        <v>1.7546626554969939E-3</v>
      </c>
      <c r="M162" s="25">
        <f t="shared" si="74"/>
        <v>1.7546543375636077E-3</v>
      </c>
      <c r="N162" s="25">
        <f t="shared" si="74"/>
        <v>1.7546768013459205E-3</v>
      </c>
      <c r="O162" s="25">
        <f t="shared" si="74"/>
        <v>1.7546955786829767E-3</v>
      </c>
      <c r="P162" s="25">
        <f t="shared" si="74"/>
        <v>1.7546490792382805E-3</v>
      </c>
      <c r="Q162" s="25">
        <f t="shared" si="74"/>
        <v>1.7546861988198715E-3</v>
      </c>
      <c r="R162" s="25">
        <f t="shared" si="74"/>
        <v>1.7546815319817862E-3</v>
      </c>
      <c r="S162" s="25">
        <f t="shared" si="74"/>
        <v>1.6495643781187135E-3</v>
      </c>
      <c r="T162" s="25">
        <f t="shared" si="74"/>
        <v>1.5985107527785383E-3</v>
      </c>
      <c r="U162" s="25">
        <f t="shared" si="74"/>
        <v>1.5985314058782072E-3</v>
      </c>
      <c r="V162" s="25">
        <f t="shared" si="74"/>
        <v>1.5957902503982322E-3</v>
      </c>
      <c r="W162" s="25">
        <f t="shared" si="74"/>
        <v>1.5401119460590582E-3</v>
      </c>
    </row>
    <row r="163" spans="1:26" outlineLevel="1" x14ac:dyDescent="0.2"/>
    <row r="164" spans="1:26" outlineLevel="1" x14ac:dyDescent="0.2">
      <c r="B164" s="4" t="s">
        <v>18</v>
      </c>
      <c r="C164" s="11">
        <f t="shared" ref="C164:W164" si="75">IFERROR(C151/C161,0)</f>
        <v>0</v>
      </c>
      <c r="D164" s="11">
        <f t="shared" si="75"/>
        <v>0</v>
      </c>
      <c r="E164" s="11">
        <f t="shared" si="75"/>
        <v>0</v>
      </c>
      <c r="F164" s="11">
        <f t="shared" si="75"/>
        <v>0</v>
      </c>
      <c r="G164" s="11">
        <f t="shared" si="75"/>
        <v>0</v>
      </c>
      <c r="H164" s="11">
        <f t="shared" si="75"/>
        <v>0</v>
      </c>
      <c r="I164" s="11">
        <f t="shared" si="75"/>
        <v>0</v>
      </c>
      <c r="J164" s="11">
        <f t="shared" si="75"/>
        <v>0</v>
      </c>
      <c r="K164" s="11">
        <f t="shared" si="75"/>
        <v>0</v>
      </c>
      <c r="L164" s="11">
        <f t="shared" si="75"/>
        <v>0</v>
      </c>
      <c r="M164" s="11">
        <f t="shared" si="75"/>
        <v>0</v>
      </c>
      <c r="N164" s="11">
        <f t="shared" si="75"/>
        <v>0</v>
      </c>
      <c r="O164" s="11">
        <f t="shared" si="75"/>
        <v>0</v>
      </c>
      <c r="P164" s="11">
        <f t="shared" si="75"/>
        <v>0</v>
      </c>
      <c r="Q164" s="11">
        <f t="shared" si="75"/>
        <v>0</v>
      </c>
      <c r="R164" s="11">
        <f t="shared" si="75"/>
        <v>0</v>
      </c>
      <c r="S164" s="11">
        <f t="shared" si="75"/>
        <v>0</v>
      </c>
      <c r="T164" s="11">
        <f t="shared" si="75"/>
        <v>0</v>
      </c>
      <c r="U164" s="11">
        <f t="shared" si="75"/>
        <v>0</v>
      </c>
      <c r="V164" s="11">
        <f t="shared" si="75"/>
        <v>0</v>
      </c>
      <c r="W164" s="11">
        <f t="shared" si="75"/>
        <v>0</v>
      </c>
    </row>
    <row r="165" spans="1:26" outlineLevel="1" x14ac:dyDescent="0.2">
      <c r="B165" s="4" t="s">
        <v>19</v>
      </c>
      <c r="C165" s="11">
        <f t="shared" ref="C165:W165" si="76">IFERROR(C152/C161,0)</f>
        <v>0</v>
      </c>
      <c r="D165" s="11">
        <f t="shared" si="76"/>
        <v>0</v>
      </c>
      <c r="E165" s="11">
        <f t="shared" si="76"/>
        <v>0</v>
      </c>
      <c r="F165" s="11">
        <f t="shared" si="76"/>
        <v>0</v>
      </c>
      <c r="G165" s="11">
        <f t="shared" si="76"/>
        <v>0</v>
      </c>
      <c r="H165" s="11">
        <f t="shared" si="76"/>
        <v>0</v>
      </c>
      <c r="I165" s="11">
        <f t="shared" si="76"/>
        <v>0</v>
      </c>
      <c r="J165" s="11">
        <f t="shared" si="76"/>
        <v>0</v>
      </c>
      <c r="K165" s="11">
        <f t="shared" si="76"/>
        <v>0</v>
      </c>
      <c r="L165" s="11">
        <f t="shared" si="76"/>
        <v>0</v>
      </c>
      <c r="M165" s="11">
        <f t="shared" si="76"/>
        <v>0</v>
      </c>
      <c r="N165" s="11">
        <f t="shared" si="76"/>
        <v>0</v>
      </c>
      <c r="O165" s="11">
        <f t="shared" si="76"/>
        <v>0</v>
      </c>
      <c r="P165" s="11">
        <f t="shared" si="76"/>
        <v>0</v>
      </c>
      <c r="Q165" s="11">
        <f t="shared" si="76"/>
        <v>0</v>
      </c>
      <c r="R165" s="11">
        <f t="shared" si="76"/>
        <v>0</v>
      </c>
      <c r="S165" s="11">
        <f t="shared" si="76"/>
        <v>0</v>
      </c>
      <c r="T165" s="11">
        <f t="shared" si="76"/>
        <v>0</v>
      </c>
      <c r="U165" s="11">
        <f t="shared" si="76"/>
        <v>0</v>
      </c>
      <c r="V165" s="11">
        <f t="shared" si="76"/>
        <v>0</v>
      </c>
      <c r="W165" s="11">
        <f t="shared" si="76"/>
        <v>0</v>
      </c>
    </row>
    <row r="166" spans="1:26" outlineLevel="1" x14ac:dyDescent="0.2">
      <c r="B166" s="4" t="s">
        <v>16</v>
      </c>
      <c r="C166" s="11">
        <f t="shared" ref="C166:W166" si="77">IFERROR(C153/C161,0)</f>
        <v>0</v>
      </c>
      <c r="D166" s="11">
        <f t="shared" si="77"/>
        <v>0</v>
      </c>
      <c r="E166" s="11">
        <f t="shared" si="77"/>
        <v>0</v>
      </c>
      <c r="F166" s="11">
        <f t="shared" si="77"/>
        <v>0</v>
      </c>
      <c r="G166" s="11">
        <f t="shared" si="77"/>
        <v>0</v>
      </c>
      <c r="H166" s="11">
        <f t="shared" si="77"/>
        <v>0</v>
      </c>
      <c r="I166" s="11">
        <f t="shared" si="77"/>
        <v>0</v>
      </c>
      <c r="J166" s="11">
        <f t="shared" si="77"/>
        <v>0</v>
      </c>
      <c r="K166" s="11">
        <f t="shared" si="77"/>
        <v>0</v>
      </c>
      <c r="L166" s="11">
        <f t="shared" si="77"/>
        <v>0</v>
      </c>
      <c r="M166" s="11">
        <f t="shared" si="77"/>
        <v>0</v>
      </c>
      <c r="N166" s="11">
        <f t="shared" si="77"/>
        <v>0</v>
      </c>
      <c r="O166" s="11">
        <f t="shared" si="77"/>
        <v>0</v>
      </c>
      <c r="P166" s="11">
        <f t="shared" si="77"/>
        <v>0</v>
      </c>
      <c r="Q166" s="11">
        <f t="shared" si="77"/>
        <v>0</v>
      </c>
      <c r="R166" s="11">
        <f t="shared" si="77"/>
        <v>0</v>
      </c>
      <c r="S166" s="11">
        <f t="shared" si="77"/>
        <v>0</v>
      </c>
      <c r="T166" s="11">
        <f t="shared" si="77"/>
        <v>0</v>
      </c>
      <c r="U166" s="11">
        <f t="shared" si="77"/>
        <v>0</v>
      </c>
      <c r="V166" s="11">
        <f t="shared" si="77"/>
        <v>0</v>
      </c>
      <c r="W166" s="11">
        <f t="shared" si="77"/>
        <v>0</v>
      </c>
    </row>
    <row r="167" spans="1:26" outlineLevel="1" x14ac:dyDescent="0.2">
      <c r="B167" s="4" t="s">
        <v>21</v>
      </c>
      <c r="C167" s="11">
        <f t="shared" ref="C167:W167" si="78">IFERROR(C154/C161,0)</f>
        <v>0</v>
      </c>
      <c r="D167" s="11">
        <f t="shared" si="78"/>
        <v>0</v>
      </c>
      <c r="E167" s="11">
        <f t="shared" si="78"/>
        <v>0</v>
      </c>
      <c r="F167" s="11">
        <f t="shared" si="78"/>
        <v>0</v>
      </c>
      <c r="G167" s="11">
        <f t="shared" si="78"/>
        <v>0</v>
      </c>
      <c r="H167" s="11">
        <f t="shared" si="78"/>
        <v>0</v>
      </c>
      <c r="I167" s="11">
        <f t="shared" si="78"/>
        <v>0</v>
      </c>
      <c r="J167" s="11">
        <f t="shared" si="78"/>
        <v>0</v>
      </c>
      <c r="K167" s="11">
        <f t="shared" si="78"/>
        <v>0</v>
      </c>
      <c r="L167" s="11">
        <f t="shared" si="78"/>
        <v>0</v>
      </c>
      <c r="M167" s="11">
        <f t="shared" si="78"/>
        <v>0</v>
      </c>
      <c r="N167" s="11">
        <f t="shared" si="78"/>
        <v>0</v>
      </c>
      <c r="O167" s="11">
        <f t="shared" si="78"/>
        <v>0</v>
      </c>
      <c r="P167" s="11">
        <f t="shared" si="78"/>
        <v>0</v>
      </c>
      <c r="Q167" s="11">
        <f t="shared" si="78"/>
        <v>0</v>
      </c>
      <c r="R167" s="11">
        <f t="shared" si="78"/>
        <v>0</v>
      </c>
      <c r="S167" s="11">
        <f t="shared" si="78"/>
        <v>0</v>
      </c>
      <c r="T167" s="11">
        <f t="shared" si="78"/>
        <v>0</v>
      </c>
      <c r="U167" s="11">
        <f t="shared" si="78"/>
        <v>0</v>
      </c>
      <c r="V167" s="11">
        <f t="shared" si="78"/>
        <v>0</v>
      </c>
      <c r="W167" s="11">
        <f t="shared" si="78"/>
        <v>0</v>
      </c>
    </row>
    <row r="168" spans="1:26" outlineLevel="1" x14ac:dyDescent="0.2">
      <c r="B168" s="4" t="s">
        <v>20</v>
      </c>
      <c r="C168" s="11">
        <f t="shared" ref="C168:W168" si="79">IFERROR(C155/C161,0)</f>
        <v>1</v>
      </c>
      <c r="D168" s="11">
        <f t="shared" si="79"/>
        <v>1</v>
      </c>
      <c r="E168" s="11">
        <f t="shared" si="79"/>
        <v>1</v>
      </c>
      <c r="F168" s="11">
        <f t="shared" si="79"/>
        <v>1</v>
      </c>
      <c r="G168" s="11">
        <f t="shared" si="79"/>
        <v>1</v>
      </c>
      <c r="H168" s="11">
        <f t="shared" si="79"/>
        <v>1</v>
      </c>
      <c r="I168" s="11">
        <f t="shared" si="79"/>
        <v>1</v>
      </c>
      <c r="J168" s="11">
        <f t="shared" si="79"/>
        <v>1</v>
      </c>
      <c r="K168" s="11">
        <f t="shared" si="79"/>
        <v>1</v>
      </c>
      <c r="L168" s="11">
        <f t="shared" si="79"/>
        <v>1</v>
      </c>
      <c r="M168" s="11">
        <f t="shared" si="79"/>
        <v>1</v>
      </c>
      <c r="N168" s="11">
        <f t="shared" si="79"/>
        <v>1</v>
      </c>
      <c r="O168" s="11">
        <f t="shared" si="79"/>
        <v>1</v>
      </c>
      <c r="P168" s="11">
        <f t="shared" si="79"/>
        <v>1</v>
      </c>
      <c r="Q168" s="11">
        <f t="shared" si="79"/>
        <v>1</v>
      </c>
      <c r="R168" s="11">
        <f t="shared" si="79"/>
        <v>1</v>
      </c>
      <c r="S168" s="11">
        <f t="shared" si="79"/>
        <v>1</v>
      </c>
      <c r="T168" s="11">
        <f t="shared" si="79"/>
        <v>1</v>
      </c>
      <c r="U168" s="11">
        <f t="shared" si="79"/>
        <v>1</v>
      </c>
      <c r="V168" s="11">
        <f t="shared" si="79"/>
        <v>1</v>
      </c>
      <c r="W168" s="11">
        <f t="shared" si="79"/>
        <v>1</v>
      </c>
    </row>
    <row r="169" spans="1:26" outlineLevel="1" x14ac:dyDescent="0.2">
      <c r="B169" s="4" t="s">
        <v>0</v>
      </c>
      <c r="C169" s="11">
        <f t="shared" ref="C169:W169" si="80">IFERROR(C156/C161,0)</f>
        <v>0</v>
      </c>
      <c r="D169" s="11">
        <f t="shared" si="80"/>
        <v>0</v>
      </c>
      <c r="E169" s="11">
        <f t="shared" si="80"/>
        <v>0</v>
      </c>
      <c r="F169" s="11">
        <f t="shared" si="80"/>
        <v>0</v>
      </c>
      <c r="G169" s="11">
        <f t="shared" si="80"/>
        <v>0</v>
      </c>
      <c r="H169" s="11">
        <f t="shared" si="80"/>
        <v>0</v>
      </c>
      <c r="I169" s="11">
        <f t="shared" si="80"/>
        <v>0</v>
      </c>
      <c r="J169" s="11">
        <f t="shared" si="80"/>
        <v>0</v>
      </c>
      <c r="K169" s="11">
        <f t="shared" si="80"/>
        <v>0</v>
      </c>
      <c r="L169" s="11">
        <f t="shared" si="80"/>
        <v>0</v>
      </c>
      <c r="M169" s="11">
        <f t="shared" si="80"/>
        <v>0</v>
      </c>
      <c r="N169" s="11">
        <f t="shared" si="80"/>
        <v>0</v>
      </c>
      <c r="O169" s="11">
        <f t="shared" si="80"/>
        <v>0</v>
      </c>
      <c r="P169" s="11">
        <f t="shared" si="80"/>
        <v>0</v>
      </c>
      <c r="Q169" s="11">
        <f t="shared" si="80"/>
        <v>0</v>
      </c>
      <c r="R169" s="11">
        <f t="shared" si="80"/>
        <v>0</v>
      </c>
      <c r="S169" s="11">
        <f t="shared" si="80"/>
        <v>0</v>
      </c>
      <c r="T169" s="11">
        <f t="shared" si="80"/>
        <v>0</v>
      </c>
      <c r="U169" s="11">
        <f t="shared" si="80"/>
        <v>0</v>
      </c>
      <c r="V169" s="11">
        <f t="shared" si="80"/>
        <v>0</v>
      </c>
      <c r="W169" s="11">
        <f t="shared" si="80"/>
        <v>0</v>
      </c>
    </row>
    <row r="170" spans="1:26" outlineLevel="1" x14ac:dyDescent="0.2">
      <c r="B170" s="4" t="s">
        <v>22</v>
      </c>
      <c r="C170" s="11">
        <f t="shared" ref="C170:W170" si="81">IFERROR(C157/C161,0)</f>
        <v>0</v>
      </c>
      <c r="D170" s="11">
        <f t="shared" si="81"/>
        <v>0</v>
      </c>
      <c r="E170" s="11">
        <f t="shared" si="81"/>
        <v>0</v>
      </c>
      <c r="F170" s="11">
        <f t="shared" si="81"/>
        <v>0</v>
      </c>
      <c r="G170" s="11">
        <f t="shared" si="81"/>
        <v>0</v>
      </c>
      <c r="H170" s="11">
        <f t="shared" si="81"/>
        <v>0</v>
      </c>
      <c r="I170" s="11">
        <f t="shared" si="81"/>
        <v>0</v>
      </c>
      <c r="J170" s="11">
        <f t="shared" si="81"/>
        <v>0</v>
      </c>
      <c r="K170" s="11">
        <f t="shared" si="81"/>
        <v>0</v>
      </c>
      <c r="L170" s="11">
        <f t="shared" si="81"/>
        <v>0</v>
      </c>
      <c r="M170" s="11">
        <f t="shared" si="81"/>
        <v>0</v>
      </c>
      <c r="N170" s="11">
        <f t="shared" si="81"/>
        <v>0</v>
      </c>
      <c r="O170" s="11">
        <f t="shared" si="81"/>
        <v>0</v>
      </c>
      <c r="P170" s="11">
        <f t="shared" si="81"/>
        <v>0</v>
      </c>
      <c r="Q170" s="11">
        <f t="shared" si="81"/>
        <v>0</v>
      </c>
      <c r="R170" s="11">
        <f t="shared" si="81"/>
        <v>0</v>
      </c>
      <c r="S170" s="11">
        <f t="shared" si="81"/>
        <v>0</v>
      </c>
      <c r="T170" s="11">
        <f t="shared" si="81"/>
        <v>0</v>
      </c>
      <c r="U170" s="11">
        <f t="shared" si="81"/>
        <v>0</v>
      </c>
      <c r="V170" s="11">
        <f t="shared" si="81"/>
        <v>0</v>
      </c>
      <c r="W170" s="11">
        <f t="shared" si="81"/>
        <v>0</v>
      </c>
    </row>
    <row r="171" spans="1:26" outlineLevel="1" x14ac:dyDescent="0.2">
      <c r="B171" s="4" t="s">
        <v>23</v>
      </c>
      <c r="C171" s="11">
        <f t="shared" ref="C171:W171" si="82">IFERROR(C158/C161,0)</f>
        <v>0</v>
      </c>
      <c r="D171" s="11">
        <f t="shared" si="82"/>
        <v>0</v>
      </c>
      <c r="E171" s="11">
        <f t="shared" si="82"/>
        <v>0</v>
      </c>
      <c r="F171" s="11">
        <f t="shared" si="82"/>
        <v>0</v>
      </c>
      <c r="G171" s="11">
        <f t="shared" si="82"/>
        <v>0</v>
      </c>
      <c r="H171" s="11">
        <f t="shared" si="82"/>
        <v>0</v>
      </c>
      <c r="I171" s="11">
        <f t="shared" si="82"/>
        <v>0</v>
      </c>
      <c r="J171" s="11">
        <f t="shared" si="82"/>
        <v>0</v>
      </c>
      <c r="K171" s="11">
        <f t="shared" si="82"/>
        <v>0</v>
      </c>
      <c r="L171" s="11">
        <f t="shared" si="82"/>
        <v>0</v>
      </c>
      <c r="M171" s="11">
        <f t="shared" si="82"/>
        <v>0</v>
      </c>
      <c r="N171" s="11">
        <f t="shared" si="82"/>
        <v>0</v>
      </c>
      <c r="O171" s="11">
        <f t="shared" si="82"/>
        <v>0</v>
      </c>
      <c r="P171" s="11">
        <f t="shared" si="82"/>
        <v>0</v>
      </c>
      <c r="Q171" s="11">
        <f t="shared" si="82"/>
        <v>0</v>
      </c>
      <c r="R171" s="11">
        <f t="shared" si="82"/>
        <v>0</v>
      </c>
      <c r="S171" s="11">
        <f t="shared" si="82"/>
        <v>0</v>
      </c>
      <c r="T171" s="11">
        <f t="shared" si="82"/>
        <v>0</v>
      </c>
      <c r="U171" s="11">
        <f t="shared" si="82"/>
        <v>0</v>
      </c>
      <c r="V171" s="11">
        <f t="shared" si="82"/>
        <v>0</v>
      </c>
      <c r="W171" s="11">
        <f t="shared" si="82"/>
        <v>0</v>
      </c>
    </row>
    <row r="172" spans="1:26" outlineLevel="1" x14ac:dyDescent="0.2">
      <c r="B172" s="4" t="s">
        <v>17</v>
      </c>
      <c r="C172" s="11">
        <f t="shared" ref="C172:W172" si="83">IFERROR(C159/C161,0)</f>
        <v>0</v>
      </c>
      <c r="D172" s="11">
        <f t="shared" si="83"/>
        <v>0</v>
      </c>
      <c r="E172" s="11">
        <f t="shared" si="83"/>
        <v>0</v>
      </c>
      <c r="F172" s="11">
        <f t="shared" si="83"/>
        <v>0</v>
      </c>
      <c r="G172" s="11">
        <f t="shared" si="83"/>
        <v>0</v>
      </c>
      <c r="H172" s="11">
        <f t="shared" si="83"/>
        <v>0</v>
      </c>
      <c r="I172" s="11">
        <f t="shared" si="83"/>
        <v>0</v>
      </c>
      <c r="J172" s="11">
        <f t="shared" si="83"/>
        <v>0</v>
      </c>
      <c r="K172" s="11">
        <f t="shared" si="83"/>
        <v>0</v>
      </c>
      <c r="L172" s="11">
        <f t="shared" si="83"/>
        <v>0</v>
      </c>
      <c r="M172" s="11">
        <f t="shared" si="83"/>
        <v>0</v>
      </c>
      <c r="N172" s="11">
        <f t="shared" si="83"/>
        <v>0</v>
      </c>
      <c r="O172" s="11">
        <f t="shared" si="83"/>
        <v>0</v>
      </c>
      <c r="P172" s="11">
        <f t="shared" si="83"/>
        <v>0</v>
      </c>
      <c r="Q172" s="11">
        <f t="shared" si="83"/>
        <v>0</v>
      </c>
      <c r="R172" s="11">
        <f t="shared" si="83"/>
        <v>0</v>
      </c>
      <c r="S172" s="11">
        <f t="shared" si="83"/>
        <v>0</v>
      </c>
      <c r="T172" s="11">
        <f t="shared" si="83"/>
        <v>0</v>
      </c>
      <c r="U172" s="11">
        <f t="shared" si="83"/>
        <v>0</v>
      </c>
      <c r="V172" s="11">
        <f t="shared" si="83"/>
        <v>0</v>
      </c>
      <c r="W172" s="11">
        <f t="shared" si="83"/>
        <v>0</v>
      </c>
    </row>
    <row r="173" spans="1:26" outlineLevel="1" x14ac:dyDescent="0.2">
      <c r="B173" s="4" t="s">
        <v>1</v>
      </c>
      <c r="C173" s="11">
        <f t="shared" ref="C173:W173" si="84">IFERROR(C160/C161,0)</f>
        <v>0</v>
      </c>
      <c r="D173" s="11">
        <f t="shared" si="84"/>
        <v>0</v>
      </c>
      <c r="E173" s="11">
        <f t="shared" si="84"/>
        <v>0</v>
      </c>
      <c r="F173" s="11">
        <f t="shared" si="84"/>
        <v>0</v>
      </c>
      <c r="G173" s="11">
        <f t="shared" si="84"/>
        <v>0</v>
      </c>
      <c r="H173" s="11">
        <f t="shared" si="84"/>
        <v>0</v>
      </c>
      <c r="I173" s="11">
        <f t="shared" si="84"/>
        <v>0</v>
      </c>
      <c r="J173" s="11">
        <f t="shared" si="84"/>
        <v>0</v>
      </c>
      <c r="K173" s="11">
        <f t="shared" si="84"/>
        <v>0</v>
      </c>
      <c r="L173" s="11">
        <f t="shared" si="84"/>
        <v>0</v>
      </c>
      <c r="M173" s="11">
        <f t="shared" si="84"/>
        <v>0</v>
      </c>
      <c r="N173" s="11">
        <f t="shared" si="84"/>
        <v>0</v>
      </c>
      <c r="O173" s="11">
        <f t="shared" si="84"/>
        <v>0</v>
      </c>
      <c r="P173" s="11">
        <f t="shared" si="84"/>
        <v>0</v>
      </c>
      <c r="Q173" s="11">
        <f t="shared" si="84"/>
        <v>0</v>
      </c>
      <c r="R173" s="11">
        <f t="shared" si="84"/>
        <v>0</v>
      </c>
      <c r="S173" s="11">
        <f t="shared" si="84"/>
        <v>0</v>
      </c>
      <c r="T173" s="11">
        <f t="shared" si="84"/>
        <v>0</v>
      </c>
      <c r="U173" s="11">
        <f t="shared" si="84"/>
        <v>0</v>
      </c>
      <c r="V173" s="11">
        <f t="shared" si="84"/>
        <v>0</v>
      </c>
      <c r="W173" s="11">
        <f t="shared" si="84"/>
        <v>0</v>
      </c>
    </row>
    <row r="176" spans="1:26" s="33" customFormat="1" x14ac:dyDescent="0.2">
      <c r="A176" s="32" t="s">
        <v>82</v>
      </c>
      <c r="Z176" s="34"/>
    </row>
    <row r="177" spans="2:28" outlineLevel="1" x14ac:dyDescent="0.2">
      <c r="B177" s="20" t="s">
        <v>88</v>
      </c>
      <c r="C177" s="5">
        <f>'[3]Table 28'!C$30</f>
        <v>4056.17479</v>
      </c>
      <c r="D177" s="5">
        <f>'[3]Table 28'!D$30</f>
        <v>4578.2750379999998</v>
      </c>
      <c r="E177" s="5">
        <f>'[3]Table 28'!E$30</f>
        <v>5387.4899779999996</v>
      </c>
      <c r="F177" s="5">
        <f>'[3]Table 28'!F$30</f>
        <v>4939.3078429999996</v>
      </c>
      <c r="G177" s="5">
        <f>'[3]Table 28'!G$30</f>
        <v>3800.0393589999999</v>
      </c>
      <c r="H177" s="5">
        <f>'[3]Table 28'!H$30</f>
        <v>4573.0939609999996</v>
      </c>
      <c r="I177" s="5">
        <f>'[3]Table 28'!I$30</f>
        <v>5259.2898050000003</v>
      </c>
      <c r="J177" s="5">
        <f>'[3]Table 28'!J$30</f>
        <v>4714.0640700000004</v>
      </c>
      <c r="K177" s="5">
        <f>'[3]Table 28'!K$30</f>
        <v>4940.0004200000003</v>
      </c>
      <c r="L177" s="5">
        <f>'[3]Table 28'!L$30</f>
        <v>6274.1862350000001</v>
      </c>
      <c r="M177" s="5">
        <f>'[3]Table 28'!M$30</f>
        <v>7180.1726749999998</v>
      </c>
      <c r="N177" s="5">
        <f>'[3]Table 28'!N$30</f>
        <v>6661.4652269999997</v>
      </c>
      <c r="O177" s="5">
        <f>'[3]Table 28'!O$30</f>
        <v>6358.0501889999996</v>
      </c>
      <c r="P177" s="5">
        <f>'[3]Table 28'!P$30</f>
        <v>6133.5965640000004</v>
      </c>
      <c r="Q177" s="5">
        <f>'[3]Table 28'!Q$30</f>
        <v>6189.7685410000004</v>
      </c>
      <c r="R177" s="5">
        <f>'[3]Table 28'!R$30</f>
        <v>5704.148185</v>
      </c>
      <c r="S177" s="5">
        <f>'[3]Table 28'!S$30</f>
        <v>5778.2857190000004</v>
      </c>
      <c r="T177" s="5">
        <f>'[3]Table 28'!T$30</f>
        <v>7265.2842259999998</v>
      </c>
      <c r="U177" s="5">
        <f>'[3]Table 28'!U$30</f>
        <v>6489.3126789999997</v>
      </c>
      <c r="V177" s="5">
        <f>'[3]Table 28'!V$30</f>
        <v>6307.9980580000001</v>
      </c>
      <c r="W177" s="5">
        <f>'[3]Table 28'!W$30</f>
        <v>7055.4453979999998</v>
      </c>
      <c r="Z177" s="21" t="s">
        <v>26</v>
      </c>
      <c r="AB177"/>
    </row>
    <row r="178" spans="2:28" outlineLevel="1" x14ac:dyDescent="0.2">
      <c r="B178" s="7" t="s">
        <v>89</v>
      </c>
      <c r="C178" s="5"/>
      <c r="D178" s="5"/>
      <c r="E178" s="5"/>
      <c r="F178" s="5"/>
      <c r="G178" s="5"/>
      <c r="H178" s="5"/>
      <c r="I178" s="5"/>
      <c r="J178" s="5"/>
      <c r="K178" s="5"/>
      <c r="L178" s="5"/>
      <c r="M178" s="5"/>
      <c r="N178" s="5"/>
      <c r="O178" s="5"/>
      <c r="P178" s="5"/>
      <c r="Q178" s="5"/>
      <c r="R178" s="5"/>
      <c r="S178" s="5"/>
      <c r="T178" s="5"/>
      <c r="U178" s="5"/>
      <c r="V178" s="5"/>
      <c r="W178" s="5"/>
      <c r="Z178" s="21" t="s">
        <v>26</v>
      </c>
      <c r="AB178"/>
    </row>
    <row r="179" spans="2:28" outlineLevel="1" x14ac:dyDescent="0.2">
      <c r="B179" s="7" t="s">
        <v>25</v>
      </c>
      <c r="C179" s="5">
        <f>'[3]Table 31'!C$13</f>
        <v>7.23</v>
      </c>
      <c r="D179" s="5">
        <f>'[3]Table 31'!D$13</f>
        <v>7.157</v>
      </c>
      <c r="E179" s="5">
        <f>'[3]Table 31'!E$13</f>
        <v>7.3339999999999996</v>
      </c>
      <c r="F179" s="5">
        <f>'[3]Table 31'!F$13</f>
        <v>7.5549999999999997</v>
      </c>
      <c r="G179" s="5">
        <f>'[3]Table 31'!G$13</f>
        <v>7.7039999999999997</v>
      </c>
      <c r="H179" s="5">
        <f>'[3]Table 31'!H$13</f>
        <v>7.8869999999999996</v>
      </c>
      <c r="I179" s="5">
        <f>'[3]Table 31'!I$13</f>
        <v>8.3059999999999992</v>
      </c>
      <c r="J179" s="5">
        <f>'[3]Table 31'!J$13</f>
        <v>8.2129999999999992</v>
      </c>
      <c r="K179" s="5">
        <f>'[3]Table 31'!K$13</f>
        <v>8.4990000000000006</v>
      </c>
      <c r="L179" s="5">
        <f>'[3]Table 31'!L$13</f>
        <v>8.7880000000000003</v>
      </c>
      <c r="M179" s="5">
        <f>'[3]Table 31'!M$13</f>
        <v>8.8179999999999996</v>
      </c>
      <c r="N179" s="5">
        <f>'[3]Table 31'!N$13</f>
        <v>8.7409999999999997</v>
      </c>
      <c r="O179" s="5">
        <f>'[3]Table 31'!O$13</f>
        <v>8.7279999999999998</v>
      </c>
      <c r="P179" s="5">
        <f>'[3]Table 31'!P$13</f>
        <v>8.93</v>
      </c>
      <c r="Q179" s="5">
        <f>'[3]Table 31'!Q$13</f>
        <v>9.59</v>
      </c>
      <c r="R179" s="5">
        <f>'[3]Table 31'!R$13</f>
        <v>9.0950000000000006</v>
      </c>
      <c r="S179" s="5">
        <f>'[3]Table 31'!S$13</f>
        <v>8.8480000000000008</v>
      </c>
      <c r="T179" s="5">
        <f>'[3]Table 31'!T$13</f>
        <v>9.5489999999999995</v>
      </c>
      <c r="U179" s="5">
        <f>'[3]Table 31'!U$13</f>
        <v>9.0020000000000007</v>
      </c>
      <c r="V179" s="5">
        <f>'[3]Table 31'!V$13</f>
        <v>8.6519999999999992</v>
      </c>
      <c r="W179" s="5">
        <f>'[3]Table 31'!W$13</f>
        <v>8.9019999999999992</v>
      </c>
      <c r="Z179" s="21" t="s">
        <v>26</v>
      </c>
      <c r="AB179"/>
    </row>
    <row r="180" spans="2:28" outlineLevel="1" x14ac:dyDescent="0.2">
      <c r="B180" s="7" t="s">
        <v>30</v>
      </c>
      <c r="C180" s="5">
        <f>'[3]Table 31'!C$23</f>
        <v>28740.780038000001</v>
      </c>
      <c r="D180" s="5">
        <f>'[3]Table 31'!D$23</f>
        <v>32389.464067000001</v>
      </c>
      <c r="E180" s="5">
        <f>'[3]Table 31'!E$23</f>
        <v>36766.313475000003</v>
      </c>
      <c r="F180" s="5">
        <f>'[3]Table 31'!F$23</f>
        <v>32349.33164</v>
      </c>
      <c r="G180" s="5">
        <f>'[3]Table 31'!G$23</f>
        <v>24131.867345999999</v>
      </c>
      <c r="H180" s="5">
        <f>'[3]Table 31'!H$23</f>
        <v>28051.610967000001</v>
      </c>
      <c r="I180" s="5">
        <f>'[3]Table 31'!I$23</f>
        <v>30296.250964999999</v>
      </c>
      <c r="J180" s="5">
        <f>'[3]Table 31'!J$23</f>
        <v>27164.027466</v>
      </c>
      <c r="K180" s="5">
        <f>'[3]Table 31'!K$23</f>
        <v>27211.839969000001</v>
      </c>
      <c r="L180" s="5">
        <f>'[3]Table 31'!L$23</f>
        <v>33068.516706000002</v>
      </c>
      <c r="M180" s="5">
        <f>'[3]Table 31'!M$23</f>
        <v>37317.285734999998</v>
      </c>
      <c r="N180" s="5">
        <f>'[3]Table 31'!N$23</f>
        <v>34562.094329</v>
      </c>
      <c r="O180" s="5">
        <f>'[3]Table 31'!O$23</f>
        <v>32695.955054999999</v>
      </c>
      <c r="P180" s="5">
        <f>'[3]Table 31'!P$23</f>
        <v>30828.227948</v>
      </c>
      <c r="Q180" s="5">
        <f>'[3]Table 31'!Q$23</f>
        <v>28969.474396000001</v>
      </c>
      <c r="R180" s="5">
        <f>'[3]Table 31'!R$23</f>
        <v>28149.644166999999</v>
      </c>
      <c r="S180" s="5">
        <f>'[3]Table 31'!S$23</f>
        <v>29311.545107999998</v>
      </c>
      <c r="T180" s="5">
        <f>'[3]Table 31'!T$23</f>
        <v>34149.120983000001</v>
      </c>
      <c r="U180" s="5">
        <f>'[3]Table 31'!U$23</f>
        <v>32355.231049999999</v>
      </c>
      <c r="V180" s="5">
        <f>'[3]Table 31'!V$23</f>
        <v>32723.507948999999</v>
      </c>
      <c r="W180" s="5">
        <f>'[3]Table 31'!W$23</f>
        <v>35573.095542000003</v>
      </c>
      <c r="Z180" s="21" t="s">
        <v>26</v>
      </c>
      <c r="AB180"/>
    </row>
    <row r="181" spans="2:28" outlineLevel="1" x14ac:dyDescent="0.2">
      <c r="B181" s="7" t="s">
        <v>31</v>
      </c>
      <c r="C181" s="5">
        <f t="shared" ref="C181:W181" si="85">C179*C180/1000</f>
        <v>207.79583967474002</v>
      </c>
      <c r="D181" s="5">
        <f t="shared" si="85"/>
        <v>231.811394327519</v>
      </c>
      <c r="E181" s="5">
        <f t="shared" si="85"/>
        <v>269.64414302565001</v>
      </c>
      <c r="F181" s="5">
        <f t="shared" si="85"/>
        <v>244.39920054019998</v>
      </c>
      <c r="G181" s="5">
        <f t="shared" si="85"/>
        <v>185.91190603358399</v>
      </c>
      <c r="H181" s="5">
        <f t="shared" si="85"/>
        <v>221.24305569672899</v>
      </c>
      <c r="I181" s="5">
        <f t="shared" si="85"/>
        <v>251.64066051528997</v>
      </c>
      <c r="J181" s="5">
        <f t="shared" si="85"/>
        <v>223.09815757825797</v>
      </c>
      <c r="K181" s="5">
        <f t="shared" si="85"/>
        <v>231.27342789653102</v>
      </c>
      <c r="L181" s="5">
        <f t="shared" si="85"/>
        <v>290.60612481232801</v>
      </c>
      <c r="M181" s="5">
        <f t="shared" si="85"/>
        <v>329.06382561122996</v>
      </c>
      <c r="N181" s="5">
        <f t="shared" si="85"/>
        <v>302.10726652978894</v>
      </c>
      <c r="O181" s="5">
        <f t="shared" si="85"/>
        <v>285.37029572003996</v>
      </c>
      <c r="P181" s="5">
        <f t="shared" si="85"/>
        <v>275.29607557564003</v>
      </c>
      <c r="Q181" s="5">
        <f t="shared" si="85"/>
        <v>277.81725945763998</v>
      </c>
      <c r="R181" s="5">
        <f t="shared" si="85"/>
        <v>256.02101369886503</v>
      </c>
      <c r="S181" s="5">
        <f t="shared" si="85"/>
        <v>259.34855111558403</v>
      </c>
      <c r="T181" s="5">
        <f t="shared" si="85"/>
        <v>326.089956266667</v>
      </c>
      <c r="U181" s="5">
        <f t="shared" si="85"/>
        <v>291.26178991210003</v>
      </c>
      <c r="V181" s="5">
        <f t="shared" si="85"/>
        <v>283.12379077474799</v>
      </c>
      <c r="W181" s="5">
        <f t="shared" si="85"/>
        <v>316.67169651488399</v>
      </c>
    </row>
    <row r="182" spans="2:28" outlineLevel="1" x14ac:dyDescent="0.2">
      <c r="B182" s="7" t="s">
        <v>140</v>
      </c>
      <c r="C182" s="14">
        <f t="shared" ref="C182:W182" si="86">C177/C181</f>
        <v>19.519999997829959</v>
      </c>
      <c r="D182" s="14">
        <f t="shared" si="86"/>
        <v>19.750000000135884</v>
      </c>
      <c r="E182" s="14">
        <f t="shared" si="86"/>
        <v>19.980000001288783</v>
      </c>
      <c r="F182" s="14">
        <f t="shared" si="86"/>
        <v>20.2100000003378</v>
      </c>
      <c r="G182" s="14">
        <f t="shared" si="86"/>
        <v>20.439999998244023</v>
      </c>
      <c r="H182" s="14">
        <f t="shared" si="86"/>
        <v>20.669999998863744</v>
      </c>
      <c r="I182" s="14">
        <f t="shared" si="86"/>
        <v>20.90000000091575</v>
      </c>
      <c r="J182" s="14">
        <f t="shared" si="86"/>
        <v>21.130000001664779</v>
      </c>
      <c r="K182" s="14">
        <f t="shared" si="86"/>
        <v>21.360000000562529</v>
      </c>
      <c r="L182" s="14">
        <f t="shared" si="86"/>
        <v>21.59000000103865</v>
      </c>
      <c r="M182" s="14">
        <f t="shared" si="86"/>
        <v>21.820000000495231</v>
      </c>
      <c r="N182" s="14">
        <f t="shared" si="86"/>
        <v>22.050000000060088</v>
      </c>
      <c r="O182" s="14">
        <f t="shared" si="86"/>
        <v>22.280000001252791</v>
      </c>
      <c r="P182" s="14">
        <f t="shared" si="86"/>
        <v>22.280000000634736</v>
      </c>
      <c r="Q182" s="14">
        <f t="shared" si="86"/>
        <v>22.28000000102147</v>
      </c>
      <c r="R182" s="14">
        <f t="shared" si="86"/>
        <v>22.279999999176969</v>
      </c>
      <c r="S182" s="14">
        <f t="shared" si="86"/>
        <v>22.280000000558278</v>
      </c>
      <c r="T182" s="14">
        <f t="shared" si="86"/>
        <v>22.280000001161209</v>
      </c>
      <c r="U182" s="14">
        <f t="shared" si="86"/>
        <v>22.279999999170542</v>
      </c>
      <c r="V182" s="14">
        <f t="shared" si="86"/>
        <v>22.279999998370378</v>
      </c>
      <c r="W182" s="14">
        <f t="shared" si="86"/>
        <v>22.279999998889654</v>
      </c>
    </row>
    <row r="183" spans="2:28" outlineLevel="1" x14ac:dyDescent="0.2">
      <c r="B183" s="7" t="s">
        <v>90</v>
      </c>
      <c r="C183" s="5">
        <f t="shared" ref="C183:W183" si="87">C180*C182</f>
        <v>561020.02627939137</v>
      </c>
      <c r="D183" s="5">
        <f t="shared" si="87"/>
        <v>639691.91532765119</v>
      </c>
      <c r="E183" s="5">
        <f t="shared" si="87"/>
        <v>734590.94327788381</v>
      </c>
      <c r="F183" s="5">
        <f t="shared" si="87"/>
        <v>653779.99245532765</v>
      </c>
      <c r="G183" s="5">
        <f t="shared" si="87"/>
        <v>493255.36850986496</v>
      </c>
      <c r="H183" s="5">
        <f t="shared" si="87"/>
        <v>579826.79865601624</v>
      </c>
      <c r="I183" s="5">
        <f t="shared" si="87"/>
        <v>633191.64519624377</v>
      </c>
      <c r="J183" s="5">
        <f t="shared" si="87"/>
        <v>573975.90040180215</v>
      </c>
      <c r="K183" s="5">
        <f t="shared" si="87"/>
        <v>581244.90175314748</v>
      </c>
      <c r="L183" s="5">
        <f t="shared" si="87"/>
        <v>713949.27571688662</v>
      </c>
      <c r="M183" s="5">
        <f t="shared" si="87"/>
        <v>814263.17475618061</v>
      </c>
      <c r="N183" s="5">
        <f t="shared" si="87"/>
        <v>762094.17995652673</v>
      </c>
      <c r="O183" s="5">
        <f t="shared" si="87"/>
        <v>728465.87866636121</v>
      </c>
      <c r="P183" s="5">
        <f t="shared" si="87"/>
        <v>686852.91870100773</v>
      </c>
      <c r="Q183" s="5">
        <f t="shared" si="87"/>
        <v>645439.8895724715</v>
      </c>
      <c r="R183" s="5">
        <f t="shared" si="87"/>
        <v>627174.07201759191</v>
      </c>
      <c r="S183" s="5">
        <f t="shared" si="87"/>
        <v>653061.22502260399</v>
      </c>
      <c r="T183" s="5">
        <f t="shared" si="87"/>
        <v>760842.41554089426</v>
      </c>
      <c r="U183" s="5">
        <f t="shared" si="87"/>
        <v>720874.54776716267</v>
      </c>
      <c r="V183" s="5">
        <f t="shared" si="87"/>
        <v>729079.75705039303</v>
      </c>
      <c r="W183" s="5">
        <f t="shared" si="87"/>
        <v>792568.56863626163</v>
      </c>
    </row>
    <row r="184" spans="2:28" outlineLevel="1" x14ac:dyDescent="0.2"/>
    <row r="185" spans="2:28" outlineLevel="1" x14ac:dyDescent="0.2">
      <c r="B185" s="8" t="s">
        <v>14</v>
      </c>
      <c r="C185" s="13"/>
      <c r="H185" s="5"/>
    </row>
    <row r="186" spans="2:28" outlineLevel="1" x14ac:dyDescent="0.2">
      <c r="B186" s="4" t="s">
        <v>18</v>
      </c>
      <c r="C186" s="5">
        <f>IFERROR(INDEX('[3]Table 28'!C$14:C$19,MATCH($B186,'[3]Table 28'!$B$14:$B$19,0))*1000,0)</f>
        <v>0</v>
      </c>
      <c r="D186" s="5">
        <f>IFERROR(INDEX('[3]Table 28'!D$14:D$19,MATCH($B186,'[3]Table 28'!$B$14:$B$19,0))*1000,0)</f>
        <v>0</v>
      </c>
      <c r="E186" s="5">
        <f>IFERROR(INDEX('[3]Table 28'!E$14:E$19,MATCH($B186,'[3]Table 28'!$B$14:$B$19,0))*1000,0)</f>
        <v>0</v>
      </c>
      <c r="F186" s="5">
        <f>IFERROR(INDEX('[3]Table 28'!F$14:F$19,MATCH($B186,'[3]Table 28'!$B$14:$B$19,0))*1000,0)</f>
        <v>0</v>
      </c>
      <c r="G186" s="5">
        <f>IFERROR(INDEX('[3]Table 28'!G$14:G$19,MATCH($B186,'[3]Table 28'!$B$14:$B$19,0))*1000,0)</f>
        <v>0</v>
      </c>
      <c r="H186" s="5">
        <f>IFERROR(INDEX('[3]Table 28'!H$14:H$19,MATCH($B186,'[3]Table 28'!$B$14:$B$19,0))*1000,0)</f>
        <v>0</v>
      </c>
      <c r="I186" s="5">
        <f>IFERROR(INDEX('[3]Table 28'!I$14:I$19,MATCH($B186,'[3]Table 28'!$B$14:$B$19,0))*1000,0)</f>
        <v>0</v>
      </c>
      <c r="J186" s="5">
        <f>IFERROR(INDEX('[3]Table 28'!J$14:J$19,MATCH($B186,'[3]Table 28'!$B$14:$B$19,0))*1000,0)</f>
        <v>0</v>
      </c>
      <c r="K186" s="5">
        <f>IFERROR(INDEX('[3]Table 28'!K$14:K$19,MATCH($B186,'[3]Table 28'!$B$14:$B$19,0))*1000,0)</f>
        <v>0</v>
      </c>
      <c r="L186" s="5">
        <f>IFERROR(INDEX('[3]Table 28'!L$14:L$19,MATCH($B186,'[3]Table 28'!$B$14:$B$19,0))*1000,0)</f>
        <v>0</v>
      </c>
      <c r="M186" s="5">
        <f>IFERROR(INDEX('[3]Table 28'!M$14:M$19,MATCH($B186,'[3]Table 28'!$B$14:$B$19,0))*1000,0)</f>
        <v>0</v>
      </c>
      <c r="N186" s="5">
        <f>IFERROR(INDEX('[3]Table 28'!N$14:N$19,MATCH($B186,'[3]Table 28'!$B$14:$B$19,0))*1000,0)</f>
        <v>0</v>
      </c>
      <c r="O186" s="5">
        <f>IFERROR(INDEX('[3]Table 28'!O$14:O$19,MATCH($B186,'[3]Table 28'!$B$14:$B$19,0))*1000,0)</f>
        <v>0</v>
      </c>
      <c r="P186" s="5">
        <f>IFERROR(INDEX('[3]Table 28'!P$14:P$19,MATCH($B186,'[3]Table 28'!$B$14:$B$19,0))*1000,0)</f>
        <v>0</v>
      </c>
      <c r="Q186" s="5">
        <f>IFERROR(INDEX('[3]Table 28'!Q$14:Q$19,MATCH($B186,'[3]Table 28'!$B$14:$B$19,0))*1000,0)</f>
        <v>0</v>
      </c>
      <c r="R186" s="5">
        <f>IFERROR(INDEX('[3]Table 28'!R$14:R$19,MATCH($B186,'[3]Table 28'!$B$14:$B$19,0))*1000,0)</f>
        <v>0</v>
      </c>
      <c r="S186" s="5">
        <f>IFERROR(INDEX('[3]Table 28'!S$14:S$19,MATCH($B186,'[3]Table 28'!$B$14:$B$19,0))*1000,0)</f>
        <v>0</v>
      </c>
      <c r="T186" s="5">
        <f>IFERROR(INDEX('[3]Table 28'!T$14:T$19,MATCH($B186,'[3]Table 28'!$B$14:$B$19,0))*1000,0)</f>
        <v>0</v>
      </c>
      <c r="U186" s="5">
        <f>IFERROR(INDEX('[3]Table 28'!U$14:U$19,MATCH($B186,'[3]Table 28'!$B$14:$B$19,0))*1000,0)</f>
        <v>0</v>
      </c>
      <c r="V186" s="5">
        <f>IFERROR(INDEX('[3]Table 28'!V$14:V$19,MATCH($B186,'[3]Table 28'!$B$14:$B$19,0))*1000,0)</f>
        <v>0</v>
      </c>
      <c r="W186" s="5">
        <f>IFERROR(INDEX('[3]Table 28'!W$14:W$19,MATCH($B186,'[3]Table 28'!$B$14:$B$19,0))*1000,0)</f>
        <v>0</v>
      </c>
      <c r="Z186" s="21" t="s">
        <v>26</v>
      </c>
    </row>
    <row r="187" spans="2:28" outlineLevel="1" x14ac:dyDescent="0.2">
      <c r="B187" s="4" t="s">
        <v>19</v>
      </c>
      <c r="C187" s="5">
        <f>IFERROR(INDEX('[3]Table 28'!C$14:C$19,MATCH($B187,'[3]Table 28'!$B$14:$B$19,0))*1000,0)</f>
        <v>0</v>
      </c>
      <c r="D187" s="5">
        <f>IFERROR(INDEX('[3]Table 28'!D$14:D$19,MATCH($B187,'[3]Table 28'!$B$14:$B$19,0))*1000,0)</f>
        <v>0</v>
      </c>
      <c r="E187" s="5">
        <f>IFERROR(INDEX('[3]Table 28'!E$14:E$19,MATCH($B187,'[3]Table 28'!$B$14:$B$19,0))*1000,0)</f>
        <v>0</v>
      </c>
      <c r="F187" s="5">
        <f>IFERROR(INDEX('[3]Table 28'!F$14:F$19,MATCH($B187,'[3]Table 28'!$B$14:$B$19,0))*1000,0)</f>
        <v>0</v>
      </c>
      <c r="G187" s="5">
        <f>IFERROR(INDEX('[3]Table 28'!G$14:G$19,MATCH($B187,'[3]Table 28'!$B$14:$B$19,0))*1000,0)</f>
        <v>0</v>
      </c>
      <c r="H187" s="5">
        <f>IFERROR(INDEX('[3]Table 28'!H$14:H$19,MATCH($B187,'[3]Table 28'!$B$14:$B$19,0))*1000,0)</f>
        <v>0</v>
      </c>
      <c r="I187" s="5">
        <f>IFERROR(INDEX('[3]Table 28'!I$14:I$19,MATCH($B187,'[3]Table 28'!$B$14:$B$19,0))*1000,0)</f>
        <v>0</v>
      </c>
      <c r="J187" s="5">
        <f>IFERROR(INDEX('[3]Table 28'!J$14:J$19,MATCH($B187,'[3]Table 28'!$B$14:$B$19,0))*1000,0)</f>
        <v>0</v>
      </c>
      <c r="K187" s="5">
        <f>IFERROR(INDEX('[3]Table 28'!K$14:K$19,MATCH($B187,'[3]Table 28'!$B$14:$B$19,0))*1000,0)</f>
        <v>0</v>
      </c>
      <c r="L187" s="5">
        <f>IFERROR(INDEX('[3]Table 28'!L$14:L$19,MATCH($B187,'[3]Table 28'!$B$14:$B$19,0))*1000,0)</f>
        <v>0</v>
      </c>
      <c r="M187" s="5">
        <f>IFERROR(INDEX('[3]Table 28'!M$14:M$19,MATCH($B187,'[3]Table 28'!$B$14:$B$19,0))*1000,0)</f>
        <v>0</v>
      </c>
      <c r="N187" s="5">
        <f>IFERROR(INDEX('[3]Table 28'!N$14:N$19,MATCH($B187,'[3]Table 28'!$B$14:$B$19,0))*1000,0)</f>
        <v>0</v>
      </c>
      <c r="O187" s="5">
        <f>IFERROR(INDEX('[3]Table 28'!O$14:O$19,MATCH($B187,'[3]Table 28'!$B$14:$B$19,0))*1000,0)</f>
        <v>0</v>
      </c>
      <c r="P187" s="5">
        <f>IFERROR(INDEX('[3]Table 28'!P$14:P$19,MATCH($B187,'[3]Table 28'!$B$14:$B$19,0))*1000,0)</f>
        <v>0</v>
      </c>
      <c r="Q187" s="5">
        <f>IFERROR(INDEX('[3]Table 28'!Q$14:Q$19,MATCH($B187,'[3]Table 28'!$B$14:$B$19,0))*1000,0)</f>
        <v>0</v>
      </c>
      <c r="R187" s="5">
        <f>IFERROR(INDEX('[3]Table 28'!R$14:R$19,MATCH($B187,'[3]Table 28'!$B$14:$B$19,0))*1000,0)</f>
        <v>0</v>
      </c>
      <c r="S187" s="5">
        <f>IFERROR(INDEX('[3]Table 28'!S$14:S$19,MATCH($B187,'[3]Table 28'!$B$14:$B$19,0))*1000,0)</f>
        <v>0</v>
      </c>
      <c r="T187" s="5">
        <f>IFERROR(INDEX('[3]Table 28'!T$14:T$19,MATCH($B187,'[3]Table 28'!$B$14:$B$19,0))*1000,0)</f>
        <v>0</v>
      </c>
      <c r="U187" s="5">
        <f>IFERROR(INDEX('[3]Table 28'!U$14:U$19,MATCH($B187,'[3]Table 28'!$B$14:$B$19,0))*1000,0)</f>
        <v>0</v>
      </c>
      <c r="V187" s="5">
        <f>IFERROR(INDEX('[3]Table 28'!V$14:V$19,MATCH($B187,'[3]Table 28'!$B$14:$B$19,0))*1000,0)</f>
        <v>0</v>
      </c>
      <c r="W187" s="5">
        <f>IFERROR(INDEX('[3]Table 28'!W$14:W$19,MATCH($B187,'[3]Table 28'!$B$14:$B$19,0))*1000,0)</f>
        <v>0</v>
      </c>
      <c r="Z187" s="21" t="s">
        <v>26</v>
      </c>
    </row>
    <row r="188" spans="2:28" outlineLevel="1" x14ac:dyDescent="0.2">
      <c r="B188" s="4" t="s">
        <v>16</v>
      </c>
      <c r="C188" s="5">
        <f>IFERROR(INDEX('[3]Table 28'!C$14:C$19,MATCH($B188,'[3]Table 28'!$B$14:$B$19,0))*1000,0)</f>
        <v>2191.5879999999997</v>
      </c>
      <c r="D188" s="5">
        <f>IFERROR(INDEX('[3]Table 28'!D$14:D$19,MATCH($B188,'[3]Table 28'!$B$14:$B$19,0))*1000,0)</f>
        <v>2609.56</v>
      </c>
      <c r="E188" s="5">
        <f>IFERROR(INDEX('[3]Table 28'!E$14:E$19,MATCH($B188,'[3]Table 28'!$B$14:$B$19,0))*1000,0)</f>
        <v>2966.5990000000002</v>
      </c>
      <c r="F188" s="5">
        <f>IFERROR(INDEX('[3]Table 28'!F$14:F$19,MATCH($B188,'[3]Table 28'!$B$14:$B$19,0))*1000,0)</f>
        <v>2615.5520000000001</v>
      </c>
      <c r="G188" s="5">
        <f>IFERROR(INDEX('[3]Table 28'!G$14:G$19,MATCH($B188,'[3]Table 28'!$B$14:$B$19,0))*1000,0)</f>
        <v>1856.597</v>
      </c>
      <c r="H188" s="5">
        <f>IFERROR(INDEX('[3]Table 28'!H$14:H$19,MATCH($B188,'[3]Table 28'!$B$14:$B$19,0))*1000,0)</f>
        <v>2207.9399999999996</v>
      </c>
      <c r="I188" s="5">
        <f>IFERROR(INDEX('[3]Table 28'!I$14:I$19,MATCH($B188,'[3]Table 28'!$B$14:$B$19,0))*1000,0)</f>
        <v>2160.0130000000004</v>
      </c>
      <c r="J188" s="5">
        <f>IFERROR(INDEX('[3]Table 28'!J$14:J$19,MATCH($B188,'[3]Table 28'!$B$14:$B$19,0))*1000,0)</f>
        <v>2291.9520000000002</v>
      </c>
      <c r="K188" s="5">
        <f>IFERROR(INDEX('[3]Table 28'!K$14:K$19,MATCH($B188,'[3]Table 28'!$B$14:$B$19,0))*1000,0)</f>
        <v>2575.4369999999999</v>
      </c>
      <c r="L188" s="5">
        <f>IFERROR(INDEX('[3]Table 28'!L$14:L$19,MATCH($B188,'[3]Table 28'!$B$14:$B$19,0))*1000,0)</f>
        <v>2714.77</v>
      </c>
      <c r="M188" s="5">
        <f>IFERROR(INDEX('[3]Table 28'!M$14:M$19,MATCH($B188,'[3]Table 28'!$B$14:$B$19,0))*1000,0)</f>
        <v>2995.7260000000001</v>
      </c>
      <c r="N188" s="5">
        <f>IFERROR(INDEX('[3]Table 28'!N$14:N$19,MATCH($B188,'[3]Table 28'!$B$14:$B$19,0))*1000,0)</f>
        <v>2880.7489999999998</v>
      </c>
      <c r="O188" s="5">
        <f>IFERROR(INDEX('[3]Table 28'!O$14:O$19,MATCH($B188,'[3]Table 28'!$B$14:$B$19,0))*1000,0)</f>
        <v>2529.5079999999998</v>
      </c>
      <c r="P188" s="5">
        <f>IFERROR(INDEX('[3]Table 28'!P$14:P$19,MATCH($B188,'[3]Table 28'!$B$14:$B$19,0))*1000,0)</f>
        <v>2374.1210000000001</v>
      </c>
      <c r="Q188" s="5">
        <f>IFERROR(INDEX('[3]Table 28'!Q$14:Q$19,MATCH($B188,'[3]Table 28'!$B$14:$B$19,0))*1000,0)</f>
        <v>2370.1109999999999</v>
      </c>
      <c r="R188" s="5">
        <f>IFERROR(INDEX('[3]Table 28'!R$14:R$19,MATCH($B188,'[3]Table 28'!$B$14:$B$19,0))*1000,0)</f>
        <v>2035.1569999999999</v>
      </c>
      <c r="S188" s="5">
        <f>IFERROR(INDEX('[3]Table 28'!S$14:S$19,MATCH($B188,'[3]Table 28'!$B$14:$B$19,0))*1000,0)</f>
        <v>1984.261</v>
      </c>
      <c r="T188" s="5">
        <f>IFERROR(INDEX('[3]Table 28'!T$14:T$19,MATCH($B188,'[3]Table 28'!$B$14:$B$19,0))*1000,0)</f>
        <v>920.46100000000001</v>
      </c>
      <c r="U188" s="5">
        <f>IFERROR(INDEX('[3]Table 28'!U$14:U$19,MATCH($B188,'[3]Table 28'!$B$14:$B$19,0))*1000,0)</f>
        <v>1494.3150000000001</v>
      </c>
      <c r="V188" s="5">
        <f>IFERROR(INDEX('[3]Table 28'!V$14:V$19,MATCH($B188,'[3]Table 28'!$B$14:$B$19,0))*1000,0)</f>
        <v>1746.2249999999999</v>
      </c>
      <c r="W188" s="5">
        <f>IFERROR(INDEX('[3]Table 28'!W$14:W$19,MATCH($B188,'[3]Table 28'!$B$14:$B$19,0))*1000,0)</f>
        <v>1352.317</v>
      </c>
      <c r="Z188" s="21" t="s">
        <v>26</v>
      </c>
    </row>
    <row r="189" spans="2:28" outlineLevel="1" x14ac:dyDescent="0.2">
      <c r="B189" s="4" t="s">
        <v>21</v>
      </c>
      <c r="C189" s="5">
        <f>IFERROR(INDEX('[3]Table 28'!C$14:C$19,MATCH($B189,'[3]Table 28'!$B$14:$B$19,0))*1000,0)</f>
        <v>0</v>
      </c>
      <c r="D189" s="5">
        <f>IFERROR(INDEX('[3]Table 28'!D$14:D$19,MATCH($B189,'[3]Table 28'!$B$14:$B$19,0))*1000,0)</f>
        <v>0</v>
      </c>
      <c r="E189" s="5">
        <f>IFERROR(INDEX('[3]Table 28'!E$14:E$19,MATCH($B189,'[3]Table 28'!$B$14:$B$19,0))*1000,0)</f>
        <v>0</v>
      </c>
      <c r="F189" s="5">
        <f>IFERROR(INDEX('[3]Table 28'!F$14:F$19,MATCH($B189,'[3]Table 28'!$B$14:$B$19,0))*1000,0)</f>
        <v>0</v>
      </c>
      <c r="G189" s="5">
        <f>IFERROR(INDEX('[3]Table 28'!G$14:G$19,MATCH($B189,'[3]Table 28'!$B$14:$B$19,0))*1000,0)</f>
        <v>0</v>
      </c>
      <c r="H189" s="5">
        <f>IFERROR(INDEX('[3]Table 28'!H$14:H$19,MATCH($B189,'[3]Table 28'!$B$14:$B$19,0))*1000,0)</f>
        <v>0</v>
      </c>
      <c r="I189" s="5">
        <f>IFERROR(INDEX('[3]Table 28'!I$14:I$19,MATCH($B189,'[3]Table 28'!$B$14:$B$19,0))*1000,0)</f>
        <v>0</v>
      </c>
      <c r="J189" s="5">
        <f>IFERROR(INDEX('[3]Table 28'!J$14:J$19,MATCH($B189,'[3]Table 28'!$B$14:$B$19,0))*1000,0)</f>
        <v>0</v>
      </c>
      <c r="K189" s="5">
        <f>IFERROR(INDEX('[3]Table 28'!K$14:K$19,MATCH($B189,'[3]Table 28'!$B$14:$B$19,0))*1000,0)</f>
        <v>0</v>
      </c>
      <c r="L189" s="5">
        <f>IFERROR(INDEX('[3]Table 28'!L$14:L$19,MATCH($B189,'[3]Table 28'!$B$14:$B$19,0))*1000,0)</f>
        <v>0</v>
      </c>
      <c r="M189" s="5">
        <f>IFERROR(INDEX('[3]Table 28'!M$14:M$19,MATCH($B189,'[3]Table 28'!$B$14:$B$19,0))*1000,0)</f>
        <v>0</v>
      </c>
      <c r="N189" s="5">
        <f>IFERROR(INDEX('[3]Table 28'!N$14:N$19,MATCH($B189,'[3]Table 28'!$B$14:$B$19,0))*1000,0)</f>
        <v>0</v>
      </c>
      <c r="O189" s="5">
        <f>IFERROR(INDEX('[3]Table 28'!O$14:O$19,MATCH($B189,'[3]Table 28'!$B$14:$B$19,0))*1000,0)</f>
        <v>0</v>
      </c>
      <c r="P189" s="5">
        <f>IFERROR(INDEX('[3]Table 28'!P$14:P$19,MATCH($B189,'[3]Table 28'!$B$14:$B$19,0))*1000,0)</f>
        <v>0</v>
      </c>
      <c r="Q189" s="5">
        <f>IFERROR(INDEX('[3]Table 28'!Q$14:Q$19,MATCH($B189,'[3]Table 28'!$B$14:$B$19,0))*1000,0)</f>
        <v>0</v>
      </c>
      <c r="R189" s="5">
        <f>IFERROR(INDEX('[3]Table 28'!R$14:R$19,MATCH($B189,'[3]Table 28'!$B$14:$B$19,0))*1000,0)</f>
        <v>0</v>
      </c>
      <c r="S189" s="5">
        <f>IFERROR(INDEX('[3]Table 28'!S$14:S$19,MATCH($B189,'[3]Table 28'!$B$14:$B$19,0))*1000,0)</f>
        <v>0</v>
      </c>
      <c r="T189" s="5">
        <f>IFERROR(INDEX('[3]Table 28'!T$14:T$19,MATCH($B189,'[3]Table 28'!$B$14:$B$19,0))*1000,0)</f>
        <v>0</v>
      </c>
      <c r="U189" s="5">
        <f>IFERROR(INDEX('[3]Table 28'!U$14:U$19,MATCH($B189,'[3]Table 28'!$B$14:$B$19,0))*1000,0)</f>
        <v>0</v>
      </c>
      <c r="V189" s="5">
        <f>IFERROR(INDEX('[3]Table 28'!V$14:V$19,MATCH($B189,'[3]Table 28'!$B$14:$B$19,0))*1000,0)</f>
        <v>0</v>
      </c>
      <c r="W189" s="5">
        <f>IFERROR(INDEX('[3]Table 28'!W$14:W$19,MATCH($B189,'[3]Table 28'!$B$14:$B$19,0))*1000,0)</f>
        <v>0</v>
      </c>
      <c r="Z189" s="21" t="s">
        <v>26</v>
      </c>
    </row>
    <row r="190" spans="2:28" outlineLevel="1" x14ac:dyDescent="0.2">
      <c r="B190" s="4" t="s">
        <v>20</v>
      </c>
      <c r="C190" s="5">
        <f>IFERROR(INDEX('[3]Table 28'!C$14:C$19,MATCH($B190,'[3]Table 28'!$B$14:$B$19,0))*1000,0)</f>
        <v>288.31299999999999</v>
      </c>
      <c r="D190" s="5">
        <f>IFERROR(INDEX('[3]Table 28'!D$14:D$19,MATCH($B190,'[3]Table 28'!$B$14:$B$19,0))*1000,0)</f>
        <v>86.131</v>
      </c>
      <c r="E190" s="5">
        <f>IFERROR(INDEX('[3]Table 28'!E$14:E$19,MATCH($B190,'[3]Table 28'!$B$14:$B$19,0))*1000,0)</f>
        <v>56.063000000000002</v>
      </c>
      <c r="F190" s="5">
        <f>IFERROR(INDEX('[3]Table 28'!F$14:F$19,MATCH($B190,'[3]Table 28'!$B$14:$B$19,0))*1000,0)</f>
        <v>122.965</v>
      </c>
      <c r="G190" s="5">
        <f>IFERROR(INDEX('[3]Table 28'!G$14:G$19,MATCH($B190,'[3]Table 28'!$B$14:$B$19,0))*1000,0)</f>
        <v>125.09799999999998</v>
      </c>
      <c r="H190" s="5">
        <f>IFERROR(INDEX('[3]Table 28'!H$14:H$19,MATCH($B190,'[3]Table 28'!$B$14:$B$19,0))*1000,0)</f>
        <v>44.477999999999994</v>
      </c>
      <c r="I190" s="5">
        <f>IFERROR(INDEX('[3]Table 28'!I$14:I$19,MATCH($B190,'[3]Table 28'!$B$14:$B$19,0))*1000,0)</f>
        <v>88.35</v>
      </c>
      <c r="J190" s="5">
        <f>IFERROR(INDEX('[3]Table 28'!J$14:J$19,MATCH($B190,'[3]Table 28'!$B$14:$B$19,0))*1000,0)</f>
        <v>134.238</v>
      </c>
      <c r="K190" s="5">
        <f>IFERROR(INDEX('[3]Table 28'!K$14:K$19,MATCH($B190,'[3]Table 28'!$B$14:$B$19,0))*1000,0)</f>
        <v>56.122</v>
      </c>
      <c r="L190" s="5">
        <f>IFERROR(INDEX('[3]Table 28'!L$14:L$19,MATCH($B190,'[3]Table 28'!$B$14:$B$19,0))*1000,0)</f>
        <v>75.899999999999991</v>
      </c>
      <c r="M190" s="5">
        <f>IFERROR(INDEX('[3]Table 28'!M$14:M$19,MATCH($B190,'[3]Table 28'!$B$14:$B$19,0))*1000,0)</f>
        <v>67.233000000000004</v>
      </c>
      <c r="N190" s="5">
        <f>IFERROR(INDEX('[3]Table 28'!N$14:N$19,MATCH($B190,'[3]Table 28'!$B$14:$B$19,0))*1000,0)</f>
        <v>72.220000000000013</v>
      </c>
      <c r="O190" s="5">
        <f>IFERROR(INDEX('[3]Table 28'!O$14:O$19,MATCH($B190,'[3]Table 28'!$B$14:$B$19,0))*1000,0)</f>
        <v>96.643999999999991</v>
      </c>
      <c r="P190" s="5">
        <f>IFERROR(INDEX('[3]Table 28'!P$14:P$19,MATCH($B190,'[3]Table 28'!$B$14:$B$19,0))*1000,0)</f>
        <v>101.42099999999999</v>
      </c>
      <c r="Q190" s="5">
        <f>IFERROR(INDEX('[3]Table 28'!Q$14:Q$19,MATCH($B190,'[3]Table 28'!$B$14:$B$19,0))*1000,0)</f>
        <v>149.756</v>
      </c>
      <c r="R190" s="5">
        <f>IFERROR(INDEX('[3]Table 28'!R$14:R$19,MATCH($B190,'[3]Table 28'!$B$14:$B$19,0))*1000,0)</f>
        <v>139.904</v>
      </c>
      <c r="S190" s="5">
        <f>IFERROR(INDEX('[3]Table 28'!S$14:S$19,MATCH($B190,'[3]Table 28'!$B$14:$B$19,0))*1000,0)</f>
        <v>164.339</v>
      </c>
      <c r="T190" s="5">
        <f>IFERROR(INDEX('[3]Table 28'!T$14:T$19,MATCH($B190,'[3]Table 28'!$B$14:$B$19,0))*1000,0)</f>
        <v>155.75800000000001</v>
      </c>
      <c r="U190" s="5">
        <f>IFERROR(INDEX('[3]Table 28'!U$14:U$19,MATCH($B190,'[3]Table 28'!$B$14:$B$19,0))*1000,0)</f>
        <v>128.80099999999999</v>
      </c>
      <c r="V190" s="5">
        <f>IFERROR(INDEX('[3]Table 28'!V$14:V$19,MATCH($B190,'[3]Table 28'!$B$14:$B$19,0))*1000,0)</f>
        <v>170.02100000000002</v>
      </c>
      <c r="W190" s="5">
        <f>IFERROR(INDEX('[3]Table 28'!W$14:W$19,MATCH($B190,'[3]Table 28'!$B$14:$B$19,0))*1000,0)</f>
        <v>158.26599999999999</v>
      </c>
      <c r="Z190" s="21" t="s">
        <v>26</v>
      </c>
    </row>
    <row r="191" spans="2:28" outlineLevel="1" x14ac:dyDescent="0.2">
      <c r="B191" s="4" t="s">
        <v>0</v>
      </c>
      <c r="C191" s="5">
        <f>IFERROR(INDEX('[3]Table 28'!C$14:C$19,MATCH($B191,'[3]Table 28'!$B$14:$B$19,0))*1000,0)</f>
        <v>0</v>
      </c>
      <c r="D191" s="5">
        <f>IFERROR(INDEX('[3]Table 28'!D$14:D$19,MATCH($B191,'[3]Table 28'!$B$14:$B$19,0))*1000,0)</f>
        <v>0</v>
      </c>
      <c r="E191" s="5">
        <f>IFERROR(INDEX('[3]Table 28'!E$14:E$19,MATCH($B191,'[3]Table 28'!$B$14:$B$19,0))*1000,0)</f>
        <v>0</v>
      </c>
      <c r="F191" s="5">
        <f>IFERROR(INDEX('[3]Table 28'!F$14:F$19,MATCH($B191,'[3]Table 28'!$B$14:$B$19,0))*1000,0)</f>
        <v>0</v>
      </c>
      <c r="G191" s="5">
        <f>IFERROR(INDEX('[3]Table 28'!G$14:G$19,MATCH($B191,'[3]Table 28'!$B$14:$B$19,0))*1000,0)</f>
        <v>0</v>
      </c>
      <c r="H191" s="5">
        <f>IFERROR(INDEX('[3]Table 28'!H$14:H$19,MATCH($B191,'[3]Table 28'!$B$14:$B$19,0))*1000,0)</f>
        <v>0</v>
      </c>
      <c r="I191" s="5">
        <f>IFERROR(INDEX('[3]Table 28'!I$14:I$19,MATCH($B191,'[3]Table 28'!$B$14:$B$19,0))*1000,0)</f>
        <v>0</v>
      </c>
      <c r="J191" s="5">
        <f>IFERROR(INDEX('[3]Table 28'!J$14:J$19,MATCH($B191,'[3]Table 28'!$B$14:$B$19,0))*1000,0)</f>
        <v>0</v>
      </c>
      <c r="K191" s="5">
        <f>IFERROR(INDEX('[3]Table 28'!K$14:K$19,MATCH($B191,'[3]Table 28'!$B$14:$B$19,0))*1000,0)</f>
        <v>0</v>
      </c>
      <c r="L191" s="5">
        <f>IFERROR(INDEX('[3]Table 28'!L$14:L$19,MATCH($B191,'[3]Table 28'!$B$14:$B$19,0))*1000,0)</f>
        <v>0</v>
      </c>
      <c r="M191" s="5">
        <f>IFERROR(INDEX('[3]Table 28'!M$14:M$19,MATCH($B191,'[3]Table 28'!$B$14:$B$19,0))*1000,0)</f>
        <v>0</v>
      </c>
      <c r="N191" s="5">
        <f>IFERROR(INDEX('[3]Table 28'!N$14:N$19,MATCH($B191,'[3]Table 28'!$B$14:$B$19,0))*1000,0)</f>
        <v>2.8919999999999999</v>
      </c>
      <c r="O191" s="5">
        <f>IFERROR(INDEX('[3]Table 28'!O$14:O$19,MATCH($B191,'[3]Table 28'!$B$14:$B$19,0))*1000,0)</f>
        <v>5.3449999999999998</v>
      </c>
      <c r="P191" s="5">
        <f>IFERROR(INDEX('[3]Table 28'!P$14:P$19,MATCH($B191,'[3]Table 28'!$B$14:$B$19,0))*1000,0)</f>
        <v>3.9360000000000004</v>
      </c>
      <c r="Q191" s="5">
        <f>IFERROR(INDEX('[3]Table 28'!Q$14:Q$19,MATCH($B191,'[3]Table 28'!$B$14:$B$19,0))*1000,0)</f>
        <v>6.7130000000000001</v>
      </c>
      <c r="R191" s="5">
        <f>IFERROR(INDEX('[3]Table 28'!R$14:R$19,MATCH($B191,'[3]Table 28'!$B$14:$B$19,0))*1000,0)</f>
        <v>0</v>
      </c>
      <c r="S191" s="5">
        <f>IFERROR(INDEX('[3]Table 28'!S$14:S$19,MATCH($B191,'[3]Table 28'!$B$14:$B$19,0))*1000,0)</f>
        <v>0</v>
      </c>
      <c r="T191" s="5">
        <f>IFERROR(INDEX('[3]Table 28'!T$14:T$19,MATCH($B191,'[3]Table 28'!$B$14:$B$19,0))*1000,0)</f>
        <v>0</v>
      </c>
      <c r="U191" s="5">
        <f>IFERROR(INDEX('[3]Table 28'!U$14:U$19,MATCH($B191,'[3]Table 28'!$B$14:$B$19,0))*1000,0)</f>
        <v>0</v>
      </c>
      <c r="V191" s="5">
        <f>IFERROR(INDEX('[3]Table 28'!V$14:V$19,MATCH($B191,'[3]Table 28'!$B$14:$B$19,0))*1000,0)</f>
        <v>0</v>
      </c>
      <c r="W191" s="5">
        <f>IFERROR(INDEX('[3]Table 28'!W$14:W$19,MATCH($B191,'[3]Table 28'!$B$14:$B$19,0))*1000,0)</f>
        <v>0</v>
      </c>
      <c r="Z191" s="21" t="s">
        <v>26</v>
      </c>
    </row>
    <row r="192" spans="2:28" outlineLevel="1" x14ac:dyDescent="0.2">
      <c r="B192" s="4" t="s">
        <v>22</v>
      </c>
      <c r="C192" s="5">
        <f>IFERROR(INDEX('[3]Table 28'!C$14:C$19,MATCH($B192,'[3]Table 28'!$B$14:$B$19,0))*1000,0)</f>
        <v>0</v>
      </c>
      <c r="D192" s="5">
        <f>IFERROR(INDEX('[3]Table 28'!D$14:D$19,MATCH($B192,'[3]Table 28'!$B$14:$B$19,0))*1000,0)</f>
        <v>0</v>
      </c>
      <c r="E192" s="5">
        <f>IFERROR(INDEX('[3]Table 28'!E$14:E$19,MATCH($B192,'[3]Table 28'!$B$14:$B$19,0))*1000,0)</f>
        <v>0</v>
      </c>
      <c r="F192" s="5">
        <f>IFERROR(INDEX('[3]Table 28'!F$14:F$19,MATCH($B192,'[3]Table 28'!$B$14:$B$19,0))*1000,0)</f>
        <v>0</v>
      </c>
      <c r="G192" s="5">
        <f>IFERROR(INDEX('[3]Table 28'!G$14:G$19,MATCH($B192,'[3]Table 28'!$B$14:$B$19,0))*1000,0)</f>
        <v>0</v>
      </c>
      <c r="H192" s="5">
        <f>IFERROR(INDEX('[3]Table 28'!H$14:H$19,MATCH($B192,'[3]Table 28'!$B$14:$B$19,0))*1000,0)</f>
        <v>0</v>
      </c>
      <c r="I192" s="5">
        <f>IFERROR(INDEX('[3]Table 28'!I$14:I$19,MATCH($B192,'[3]Table 28'!$B$14:$B$19,0))*1000,0)</f>
        <v>0</v>
      </c>
      <c r="J192" s="5">
        <f>IFERROR(INDEX('[3]Table 28'!J$14:J$19,MATCH($B192,'[3]Table 28'!$B$14:$B$19,0))*1000,0)</f>
        <v>0</v>
      </c>
      <c r="K192" s="5">
        <f>IFERROR(INDEX('[3]Table 28'!K$14:K$19,MATCH($B192,'[3]Table 28'!$B$14:$B$19,0))*1000,0)</f>
        <v>0</v>
      </c>
      <c r="L192" s="5">
        <f>IFERROR(INDEX('[3]Table 28'!L$14:L$19,MATCH($B192,'[3]Table 28'!$B$14:$B$19,0))*1000,0)</f>
        <v>0</v>
      </c>
      <c r="M192" s="5">
        <f>IFERROR(INDEX('[3]Table 28'!M$14:M$19,MATCH($B192,'[3]Table 28'!$B$14:$B$19,0))*1000,0)</f>
        <v>0</v>
      </c>
      <c r="N192" s="5">
        <f>IFERROR(INDEX('[3]Table 28'!N$14:N$19,MATCH($B192,'[3]Table 28'!$B$14:$B$19,0))*1000,0)</f>
        <v>0</v>
      </c>
      <c r="O192" s="5">
        <f>IFERROR(INDEX('[3]Table 28'!O$14:O$19,MATCH($B192,'[3]Table 28'!$B$14:$B$19,0))*1000,0)</f>
        <v>0</v>
      </c>
      <c r="P192" s="5">
        <f>IFERROR(INDEX('[3]Table 28'!P$14:P$19,MATCH($B192,'[3]Table 28'!$B$14:$B$19,0))*1000,0)</f>
        <v>0</v>
      </c>
      <c r="Q192" s="5">
        <f>IFERROR(INDEX('[3]Table 28'!Q$14:Q$19,MATCH($B192,'[3]Table 28'!$B$14:$B$19,0))*1000,0)</f>
        <v>0</v>
      </c>
      <c r="R192" s="5">
        <f>IFERROR(INDEX('[3]Table 28'!R$14:R$19,MATCH($B192,'[3]Table 28'!$B$14:$B$19,0))*1000,0)</f>
        <v>0</v>
      </c>
      <c r="S192" s="5">
        <f>IFERROR(INDEX('[3]Table 28'!S$14:S$19,MATCH($B192,'[3]Table 28'!$B$14:$B$19,0))*1000,0)</f>
        <v>0</v>
      </c>
      <c r="T192" s="5">
        <f>IFERROR(INDEX('[3]Table 28'!T$14:T$19,MATCH($B192,'[3]Table 28'!$B$14:$B$19,0))*1000,0)</f>
        <v>0</v>
      </c>
      <c r="U192" s="5">
        <f>IFERROR(INDEX('[3]Table 28'!U$14:U$19,MATCH($B192,'[3]Table 28'!$B$14:$B$19,0))*1000,0)</f>
        <v>0</v>
      </c>
      <c r="V192" s="5">
        <f>IFERROR(INDEX('[3]Table 28'!V$14:V$19,MATCH($B192,'[3]Table 28'!$B$14:$B$19,0))*1000,0)</f>
        <v>0</v>
      </c>
      <c r="W192" s="5">
        <f>IFERROR(INDEX('[3]Table 28'!W$14:W$19,MATCH($B192,'[3]Table 28'!$B$14:$B$19,0))*1000,0)</f>
        <v>0</v>
      </c>
      <c r="Z192" s="21" t="s">
        <v>26</v>
      </c>
    </row>
    <row r="193" spans="2:26" outlineLevel="1" x14ac:dyDescent="0.2">
      <c r="B193" s="4" t="s">
        <v>23</v>
      </c>
      <c r="C193" s="5">
        <f>IFERROR(INDEX('[3]Table 28'!C$14:C$19,MATCH($B193,'[3]Table 28'!$B$14:$B$19,0))*1000,0)</f>
        <v>13.391999999999999</v>
      </c>
      <c r="D193" s="5">
        <f>IFERROR(INDEX('[3]Table 28'!D$14:D$19,MATCH($B193,'[3]Table 28'!$B$14:$B$19,0))*1000,0)</f>
        <v>15.609</v>
      </c>
      <c r="E193" s="5">
        <f>IFERROR(INDEX('[3]Table 28'!E$14:E$19,MATCH($B193,'[3]Table 28'!$B$14:$B$19,0))*1000,0)</f>
        <v>12.77</v>
      </c>
      <c r="F193" s="5">
        <f>IFERROR(INDEX('[3]Table 28'!F$14:F$19,MATCH($B193,'[3]Table 28'!$B$14:$B$19,0))*1000,0)</f>
        <v>4.7229999999999999</v>
      </c>
      <c r="G193" s="5">
        <f>IFERROR(INDEX('[3]Table 28'!G$14:G$19,MATCH($B193,'[3]Table 28'!$B$14:$B$19,0))*1000,0)</f>
        <v>3.7840000000000003</v>
      </c>
      <c r="H193" s="5">
        <f>IFERROR(INDEX('[3]Table 28'!H$14:H$19,MATCH($B193,'[3]Table 28'!$B$14:$B$19,0))*1000,0)</f>
        <v>0</v>
      </c>
      <c r="I193" s="5">
        <f>IFERROR(INDEX('[3]Table 28'!I$14:I$19,MATCH($B193,'[3]Table 28'!$B$14:$B$19,0))*1000,0)</f>
        <v>0</v>
      </c>
      <c r="J193" s="5">
        <f>IFERROR(INDEX('[3]Table 28'!J$14:J$19,MATCH($B193,'[3]Table 28'!$B$14:$B$19,0))*1000,0)</f>
        <v>0</v>
      </c>
      <c r="K193" s="5">
        <f>IFERROR(INDEX('[3]Table 28'!K$14:K$19,MATCH($B193,'[3]Table 28'!$B$14:$B$19,0))*1000,0)</f>
        <v>0</v>
      </c>
      <c r="L193" s="5">
        <f>IFERROR(INDEX('[3]Table 28'!L$14:L$19,MATCH($B193,'[3]Table 28'!$B$14:$B$19,0))*1000,0)</f>
        <v>16.082999999999998</v>
      </c>
      <c r="M193" s="5">
        <f>IFERROR(INDEX('[3]Table 28'!M$14:M$19,MATCH($B193,'[3]Table 28'!$B$14:$B$19,0))*1000,0)</f>
        <v>5.2639999999999993</v>
      </c>
      <c r="N193" s="5">
        <f>IFERROR(INDEX('[3]Table 28'!N$14:N$19,MATCH($B193,'[3]Table 28'!$B$14:$B$19,0))*1000,0)</f>
        <v>0</v>
      </c>
      <c r="O193" s="5">
        <f>IFERROR(INDEX('[3]Table 28'!O$14:O$19,MATCH($B193,'[3]Table 28'!$B$14:$B$19,0))*1000,0)</f>
        <v>9.3819999999999997</v>
      </c>
      <c r="P193" s="5">
        <f>IFERROR(INDEX('[3]Table 28'!P$14:P$19,MATCH($B193,'[3]Table 28'!$B$14:$B$19,0))*1000,0)</f>
        <v>11.167</v>
      </c>
      <c r="Q193" s="5">
        <f>IFERROR(INDEX('[3]Table 28'!Q$14:Q$19,MATCH($B193,'[3]Table 28'!$B$14:$B$19,0))*1000,0)</f>
        <v>85.108000000000004</v>
      </c>
      <c r="R193" s="5">
        <f>IFERROR(INDEX('[3]Table 28'!R$14:R$19,MATCH($B193,'[3]Table 28'!$B$14:$B$19,0))*1000,0)</f>
        <v>283.22000000000003</v>
      </c>
      <c r="S193" s="5">
        <f>IFERROR(INDEX('[3]Table 28'!S$14:S$19,MATCH($B193,'[3]Table 28'!$B$14:$B$19,0))*1000,0)</f>
        <v>436.80200000000002</v>
      </c>
      <c r="T193" s="5">
        <f>IFERROR(INDEX('[3]Table 28'!T$14:T$19,MATCH($B193,'[3]Table 28'!$B$14:$B$19,0))*1000,0)</f>
        <v>680.43299999999999</v>
      </c>
      <c r="U193" s="5">
        <f>IFERROR(INDEX('[3]Table 28'!U$14:U$19,MATCH($B193,'[3]Table 28'!$B$14:$B$19,0))*1000,0)</f>
        <v>633.74400000000003</v>
      </c>
      <c r="V193" s="5">
        <f>IFERROR(INDEX('[3]Table 28'!V$14:V$19,MATCH($B193,'[3]Table 28'!$B$14:$B$19,0))*1000,0)</f>
        <v>644.23</v>
      </c>
      <c r="W193" s="5">
        <f>IFERROR(INDEX('[3]Table 28'!W$14:W$19,MATCH($B193,'[3]Table 28'!$B$14:$B$19,0))*1000,0)</f>
        <v>904.08699999999999</v>
      </c>
      <c r="Z193" s="21" t="s">
        <v>26</v>
      </c>
    </row>
    <row r="194" spans="2:26" outlineLevel="1" x14ac:dyDescent="0.2">
      <c r="B194" s="4" t="s">
        <v>17</v>
      </c>
      <c r="C194" s="5">
        <f>IFERROR(INDEX('[3]Table 28'!C$14:C$19,MATCH($B194,'[3]Table 28'!$B$14:$B$19,0))*1000,0)</f>
        <v>0</v>
      </c>
      <c r="D194" s="5">
        <f>IFERROR(INDEX('[3]Table 28'!D$14:D$19,MATCH($B194,'[3]Table 28'!$B$14:$B$19,0))*1000,0)</f>
        <v>0</v>
      </c>
      <c r="E194" s="5">
        <f>IFERROR(INDEX('[3]Table 28'!E$14:E$19,MATCH($B194,'[3]Table 28'!$B$14:$B$19,0))*1000,0)</f>
        <v>0</v>
      </c>
      <c r="F194" s="5">
        <f>IFERROR(INDEX('[3]Table 28'!F$14:F$19,MATCH($B194,'[3]Table 28'!$B$14:$B$19,0))*1000,0)</f>
        <v>0</v>
      </c>
      <c r="G194" s="5">
        <f>IFERROR(INDEX('[3]Table 28'!G$14:G$19,MATCH($B194,'[3]Table 28'!$B$14:$B$19,0))*1000,0)</f>
        <v>0</v>
      </c>
      <c r="H194" s="5">
        <f>IFERROR(INDEX('[3]Table 28'!H$14:H$19,MATCH($B194,'[3]Table 28'!$B$14:$B$19,0))*1000,0)</f>
        <v>0</v>
      </c>
      <c r="I194" s="5">
        <f>IFERROR(INDEX('[3]Table 28'!I$14:I$19,MATCH($B194,'[3]Table 28'!$B$14:$B$19,0))*1000,0)</f>
        <v>0</v>
      </c>
      <c r="J194" s="5">
        <f>IFERROR(INDEX('[3]Table 28'!J$14:J$19,MATCH($B194,'[3]Table 28'!$B$14:$B$19,0))*1000,0)</f>
        <v>0</v>
      </c>
      <c r="K194" s="5">
        <f>IFERROR(INDEX('[3]Table 28'!K$14:K$19,MATCH($B194,'[3]Table 28'!$B$14:$B$19,0))*1000,0)</f>
        <v>0</v>
      </c>
      <c r="L194" s="5">
        <f>IFERROR(INDEX('[3]Table 28'!L$14:L$19,MATCH($B194,'[3]Table 28'!$B$14:$B$19,0))*1000,0)</f>
        <v>0</v>
      </c>
      <c r="M194" s="5">
        <f>IFERROR(INDEX('[3]Table 28'!M$14:M$19,MATCH($B194,'[3]Table 28'!$B$14:$B$19,0))*1000,0)</f>
        <v>0</v>
      </c>
      <c r="N194" s="5">
        <f>IFERROR(INDEX('[3]Table 28'!N$14:N$19,MATCH($B194,'[3]Table 28'!$B$14:$B$19,0))*1000,0)</f>
        <v>0</v>
      </c>
      <c r="O194" s="5">
        <f>IFERROR(INDEX('[3]Table 28'!O$14:O$19,MATCH($B194,'[3]Table 28'!$B$14:$B$19,0))*1000,0)</f>
        <v>0</v>
      </c>
      <c r="P194" s="5">
        <f>IFERROR(INDEX('[3]Table 28'!P$14:P$19,MATCH($B194,'[3]Table 28'!$B$14:$B$19,0))*1000,0)</f>
        <v>0</v>
      </c>
      <c r="Q194" s="5">
        <f>IFERROR(INDEX('[3]Table 28'!Q$14:Q$19,MATCH($B194,'[3]Table 28'!$B$14:$B$19,0))*1000,0)</f>
        <v>0</v>
      </c>
      <c r="R194" s="5">
        <f>IFERROR(INDEX('[3]Table 28'!R$14:R$19,MATCH($B194,'[3]Table 28'!$B$14:$B$19,0))*1000,0)</f>
        <v>0</v>
      </c>
      <c r="S194" s="5">
        <f>IFERROR(INDEX('[3]Table 28'!S$14:S$19,MATCH($B194,'[3]Table 28'!$B$14:$B$19,0))*1000,0)</f>
        <v>0</v>
      </c>
      <c r="T194" s="5">
        <f>IFERROR(INDEX('[3]Table 28'!T$14:T$19,MATCH($B194,'[3]Table 28'!$B$14:$B$19,0))*1000,0)</f>
        <v>0</v>
      </c>
      <c r="U194" s="5">
        <f>IFERROR(INDEX('[3]Table 28'!U$14:U$19,MATCH($B194,'[3]Table 28'!$B$14:$B$19,0))*1000,0)</f>
        <v>0</v>
      </c>
      <c r="V194" s="5">
        <f>IFERROR(INDEX('[3]Table 28'!V$14:V$19,MATCH($B194,'[3]Table 28'!$B$14:$B$19,0))*1000,0)</f>
        <v>0</v>
      </c>
      <c r="W194" s="5">
        <f>IFERROR(INDEX('[3]Table 28'!W$14:W$19,MATCH($B194,'[3]Table 28'!$B$14:$B$19,0))*1000,0)</f>
        <v>0</v>
      </c>
      <c r="Z194" s="21" t="s">
        <v>26</v>
      </c>
    </row>
    <row r="195" spans="2:26" outlineLevel="1" x14ac:dyDescent="0.2">
      <c r="B195" s="4" t="s">
        <v>1</v>
      </c>
      <c r="C195" s="5">
        <f>IFERROR(INDEX('[3]Table 28'!C$14:C$19,MATCH($B195,'[3]Table 28'!$B$14:$B$19,0))*1000,0)</f>
        <v>0</v>
      </c>
      <c r="D195" s="5">
        <f>IFERROR(INDEX('[3]Table 28'!D$14:D$19,MATCH($B195,'[3]Table 28'!$B$14:$B$19,0))*1000,0)</f>
        <v>0</v>
      </c>
      <c r="E195" s="5">
        <f>IFERROR(INDEX('[3]Table 28'!E$14:E$19,MATCH($B195,'[3]Table 28'!$B$14:$B$19,0))*1000,0)</f>
        <v>0</v>
      </c>
      <c r="F195" s="5">
        <f>IFERROR(INDEX('[3]Table 28'!F$14:F$19,MATCH($B195,'[3]Table 28'!$B$14:$B$19,0))*1000,0)</f>
        <v>0</v>
      </c>
      <c r="G195" s="5">
        <f>IFERROR(INDEX('[3]Table 28'!G$14:G$19,MATCH($B195,'[3]Table 28'!$B$14:$B$19,0))*1000,0)</f>
        <v>0</v>
      </c>
      <c r="H195" s="5">
        <f>IFERROR(INDEX('[3]Table 28'!H$14:H$19,MATCH($B195,'[3]Table 28'!$B$14:$B$19,0))*1000,0)</f>
        <v>0</v>
      </c>
      <c r="I195" s="5">
        <f>IFERROR(INDEX('[3]Table 28'!I$14:I$19,MATCH($B195,'[3]Table 28'!$B$14:$B$19,0))*1000,0)</f>
        <v>0</v>
      </c>
      <c r="J195" s="5">
        <f>IFERROR(INDEX('[3]Table 28'!J$14:J$19,MATCH($B195,'[3]Table 28'!$B$14:$B$19,0))*1000,0)</f>
        <v>0</v>
      </c>
      <c r="K195" s="5">
        <f>IFERROR(INDEX('[3]Table 28'!K$14:K$19,MATCH($B195,'[3]Table 28'!$B$14:$B$19,0))*1000,0)</f>
        <v>0</v>
      </c>
      <c r="L195" s="5">
        <f>IFERROR(INDEX('[3]Table 28'!L$14:L$19,MATCH($B195,'[3]Table 28'!$B$14:$B$19,0))*1000,0)</f>
        <v>0</v>
      </c>
      <c r="M195" s="5">
        <f>IFERROR(INDEX('[3]Table 28'!M$14:M$19,MATCH($B195,'[3]Table 28'!$B$14:$B$19,0))*1000,0)</f>
        <v>0</v>
      </c>
      <c r="N195" s="5">
        <f>IFERROR(INDEX('[3]Table 28'!N$14:N$19,MATCH($B195,'[3]Table 28'!$B$14:$B$19,0))*1000,0)</f>
        <v>0</v>
      </c>
      <c r="O195" s="5">
        <f>IFERROR(INDEX('[3]Table 28'!O$14:O$19,MATCH($B195,'[3]Table 28'!$B$14:$B$19,0))*1000,0)</f>
        <v>0</v>
      </c>
      <c r="P195" s="5">
        <f>IFERROR(INDEX('[3]Table 28'!P$14:P$19,MATCH($B195,'[3]Table 28'!$B$14:$B$19,0))*1000,0)</f>
        <v>0</v>
      </c>
      <c r="Q195" s="5">
        <f>IFERROR(INDEX('[3]Table 28'!Q$14:Q$19,MATCH($B195,'[3]Table 28'!$B$14:$B$19,0))*1000,0)</f>
        <v>0</v>
      </c>
      <c r="R195" s="5">
        <f>IFERROR(INDEX('[3]Table 28'!R$14:R$19,MATCH($B195,'[3]Table 28'!$B$14:$B$19,0))*1000,0)</f>
        <v>0</v>
      </c>
      <c r="S195" s="5">
        <f>IFERROR(INDEX('[3]Table 28'!S$14:S$19,MATCH($B195,'[3]Table 28'!$B$14:$B$19,0))*1000,0)</f>
        <v>0</v>
      </c>
      <c r="T195" s="5">
        <f>IFERROR(INDEX('[3]Table 28'!T$14:T$19,MATCH($B195,'[3]Table 28'!$B$14:$B$19,0))*1000,0)</f>
        <v>0</v>
      </c>
      <c r="U195" s="5">
        <f>IFERROR(INDEX('[3]Table 28'!U$14:U$19,MATCH($B195,'[3]Table 28'!$B$14:$B$19,0))*1000,0)</f>
        <v>0</v>
      </c>
      <c r="V195" s="5">
        <f>IFERROR(INDEX('[3]Table 28'!V$14:V$19,MATCH($B195,'[3]Table 28'!$B$14:$B$19,0))*1000,0)</f>
        <v>0</v>
      </c>
      <c r="W195" s="5">
        <f>IFERROR(INDEX('[3]Table 28'!W$14:W$19,MATCH($B195,'[3]Table 28'!$B$14:$B$19,0))*1000,0)</f>
        <v>0</v>
      </c>
      <c r="Z195" s="21" t="s">
        <v>26</v>
      </c>
    </row>
    <row r="196" spans="2:26" outlineLevel="1" x14ac:dyDescent="0.2">
      <c r="B196" s="15" t="s">
        <v>9</v>
      </c>
      <c r="C196" s="19">
        <f t="shared" ref="C196:W196" si="88">SUM(C186:C195)</f>
        <v>2493.2929999999997</v>
      </c>
      <c r="D196" s="19">
        <f t="shared" si="88"/>
        <v>2711.2999999999997</v>
      </c>
      <c r="E196" s="19">
        <f t="shared" si="88"/>
        <v>3035.4320000000002</v>
      </c>
      <c r="F196" s="19">
        <f t="shared" si="88"/>
        <v>2743.2400000000002</v>
      </c>
      <c r="G196" s="19">
        <f t="shared" si="88"/>
        <v>1985.479</v>
      </c>
      <c r="H196" s="19">
        <f t="shared" si="88"/>
        <v>2252.4179999999997</v>
      </c>
      <c r="I196" s="19">
        <f t="shared" si="88"/>
        <v>2248.3630000000003</v>
      </c>
      <c r="J196" s="19">
        <f t="shared" si="88"/>
        <v>2426.19</v>
      </c>
      <c r="K196" s="19">
        <f t="shared" si="88"/>
        <v>2631.5589999999997</v>
      </c>
      <c r="L196" s="19">
        <f t="shared" si="88"/>
        <v>2806.7530000000002</v>
      </c>
      <c r="M196" s="19">
        <f t="shared" si="88"/>
        <v>3068.2230000000004</v>
      </c>
      <c r="N196" s="19">
        <f t="shared" si="88"/>
        <v>2955.8609999999994</v>
      </c>
      <c r="O196" s="19">
        <f t="shared" si="88"/>
        <v>2640.8789999999995</v>
      </c>
      <c r="P196" s="19">
        <f t="shared" si="88"/>
        <v>2490.645</v>
      </c>
      <c r="Q196" s="19">
        <f t="shared" si="88"/>
        <v>2611.6880000000001</v>
      </c>
      <c r="R196" s="19">
        <f t="shared" si="88"/>
        <v>2458.2809999999999</v>
      </c>
      <c r="S196" s="19">
        <f t="shared" si="88"/>
        <v>2585.402</v>
      </c>
      <c r="T196" s="19">
        <f t="shared" si="88"/>
        <v>1756.652</v>
      </c>
      <c r="U196" s="19">
        <f t="shared" si="88"/>
        <v>2256.86</v>
      </c>
      <c r="V196" s="19">
        <f t="shared" si="88"/>
        <v>2560.4759999999997</v>
      </c>
      <c r="W196" s="19">
        <f t="shared" si="88"/>
        <v>2414.67</v>
      </c>
    </row>
    <row r="197" spans="2:26" outlineLevel="1" x14ac:dyDescent="0.2">
      <c r="B197" s="26" t="s">
        <v>91</v>
      </c>
      <c r="C197" s="25">
        <f t="shared" ref="C197:W197" si="89">C196/C177/1000</f>
        <v>6.1469071947957139E-4</v>
      </c>
      <c r="D197" s="25">
        <f t="shared" si="89"/>
        <v>5.9220994315457723E-4</v>
      </c>
      <c r="E197" s="25">
        <f t="shared" si="89"/>
        <v>5.6342230099643638E-4</v>
      </c>
      <c r="F197" s="25">
        <f t="shared" si="89"/>
        <v>5.5538955805067446E-4</v>
      </c>
      <c r="G197" s="25">
        <f t="shared" si="89"/>
        <v>5.2248906193500303E-4</v>
      </c>
      <c r="H197" s="25">
        <f t="shared" si="89"/>
        <v>4.9253700431457195E-4</v>
      </c>
      <c r="I197" s="25">
        <f t="shared" si="89"/>
        <v>4.2750315790973989E-4</v>
      </c>
      <c r="J197" s="25">
        <f t="shared" si="89"/>
        <v>5.1467056110673524E-4</v>
      </c>
      <c r="K197" s="25">
        <f t="shared" si="89"/>
        <v>5.3270420572150467E-4</v>
      </c>
      <c r="L197" s="25">
        <f t="shared" si="89"/>
        <v>4.4734932864166086E-4</v>
      </c>
      <c r="M197" s="25">
        <f t="shared" si="89"/>
        <v>4.273188318552521E-4</v>
      </c>
      <c r="N197" s="25">
        <f t="shared" si="89"/>
        <v>4.4372535159673503E-4</v>
      </c>
      <c r="O197" s="25">
        <f t="shared" si="89"/>
        <v>4.1535988573493149E-4</v>
      </c>
      <c r="P197" s="25">
        <f t="shared" si="89"/>
        <v>4.0606599635495681E-4</v>
      </c>
      <c r="Q197" s="25">
        <f t="shared" si="89"/>
        <v>4.2193629417652887E-4</v>
      </c>
      <c r="R197" s="25">
        <f t="shared" si="89"/>
        <v>4.3096373380769736E-4</v>
      </c>
      <c r="S197" s="25">
        <f t="shared" si="89"/>
        <v>4.4743408784698069E-4</v>
      </c>
      <c r="T197" s="25">
        <f t="shared" si="89"/>
        <v>2.4178709949344246E-4</v>
      </c>
      <c r="U197" s="25">
        <f t="shared" si="89"/>
        <v>3.4778105350099749E-4</v>
      </c>
      <c r="V197" s="25">
        <f t="shared" si="89"/>
        <v>4.0590944646102481E-4</v>
      </c>
      <c r="W197" s="25">
        <f t="shared" si="89"/>
        <v>3.4224203629787625E-4</v>
      </c>
    </row>
    <row r="198" spans="2:26" outlineLevel="1" x14ac:dyDescent="0.2"/>
    <row r="199" spans="2:26" outlineLevel="1" x14ac:dyDescent="0.2">
      <c r="B199" s="4" t="s">
        <v>18</v>
      </c>
      <c r="C199" s="11">
        <f t="shared" ref="C199:W199" si="90">IFERROR(C186/C196,0)</f>
        <v>0</v>
      </c>
      <c r="D199" s="11">
        <f t="shared" si="90"/>
        <v>0</v>
      </c>
      <c r="E199" s="11">
        <f t="shared" si="90"/>
        <v>0</v>
      </c>
      <c r="F199" s="11">
        <f t="shared" si="90"/>
        <v>0</v>
      </c>
      <c r="G199" s="11">
        <f t="shared" si="90"/>
        <v>0</v>
      </c>
      <c r="H199" s="11">
        <f t="shared" si="90"/>
        <v>0</v>
      </c>
      <c r="I199" s="11">
        <f t="shared" si="90"/>
        <v>0</v>
      </c>
      <c r="J199" s="11">
        <f t="shared" si="90"/>
        <v>0</v>
      </c>
      <c r="K199" s="11">
        <f t="shared" si="90"/>
        <v>0</v>
      </c>
      <c r="L199" s="11">
        <f t="shared" si="90"/>
        <v>0</v>
      </c>
      <c r="M199" s="11">
        <f t="shared" si="90"/>
        <v>0</v>
      </c>
      <c r="N199" s="11">
        <f t="shared" si="90"/>
        <v>0</v>
      </c>
      <c r="O199" s="11">
        <f t="shared" si="90"/>
        <v>0</v>
      </c>
      <c r="P199" s="11">
        <f t="shared" si="90"/>
        <v>0</v>
      </c>
      <c r="Q199" s="11">
        <f t="shared" si="90"/>
        <v>0</v>
      </c>
      <c r="R199" s="11">
        <f t="shared" si="90"/>
        <v>0</v>
      </c>
      <c r="S199" s="11">
        <f t="shared" si="90"/>
        <v>0</v>
      </c>
      <c r="T199" s="11">
        <f t="shared" si="90"/>
        <v>0</v>
      </c>
      <c r="U199" s="11">
        <f t="shared" si="90"/>
        <v>0</v>
      </c>
      <c r="V199" s="11">
        <f t="shared" si="90"/>
        <v>0</v>
      </c>
      <c r="W199" s="11">
        <f t="shared" si="90"/>
        <v>0</v>
      </c>
    </row>
    <row r="200" spans="2:26" outlineLevel="1" x14ac:dyDescent="0.2">
      <c r="B200" s="4" t="s">
        <v>19</v>
      </c>
      <c r="C200" s="11">
        <f t="shared" ref="C200:W200" si="91">IFERROR(C187/C196,0)</f>
        <v>0</v>
      </c>
      <c r="D200" s="11">
        <f t="shared" si="91"/>
        <v>0</v>
      </c>
      <c r="E200" s="11">
        <f t="shared" si="91"/>
        <v>0</v>
      </c>
      <c r="F200" s="11">
        <f t="shared" si="91"/>
        <v>0</v>
      </c>
      <c r="G200" s="11">
        <f t="shared" si="91"/>
        <v>0</v>
      </c>
      <c r="H200" s="11">
        <f t="shared" si="91"/>
        <v>0</v>
      </c>
      <c r="I200" s="11">
        <f t="shared" si="91"/>
        <v>0</v>
      </c>
      <c r="J200" s="11">
        <f t="shared" si="91"/>
        <v>0</v>
      </c>
      <c r="K200" s="11">
        <f t="shared" si="91"/>
        <v>0</v>
      </c>
      <c r="L200" s="11">
        <f t="shared" si="91"/>
        <v>0</v>
      </c>
      <c r="M200" s="11">
        <f t="shared" si="91"/>
        <v>0</v>
      </c>
      <c r="N200" s="11">
        <f t="shared" si="91"/>
        <v>0</v>
      </c>
      <c r="O200" s="11">
        <f t="shared" si="91"/>
        <v>0</v>
      </c>
      <c r="P200" s="11">
        <f t="shared" si="91"/>
        <v>0</v>
      </c>
      <c r="Q200" s="11">
        <f t="shared" si="91"/>
        <v>0</v>
      </c>
      <c r="R200" s="11">
        <f t="shared" si="91"/>
        <v>0</v>
      </c>
      <c r="S200" s="11">
        <f t="shared" si="91"/>
        <v>0</v>
      </c>
      <c r="T200" s="11">
        <f t="shared" si="91"/>
        <v>0</v>
      </c>
      <c r="U200" s="11">
        <f t="shared" si="91"/>
        <v>0</v>
      </c>
      <c r="V200" s="11">
        <f t="shared" si="91"/>
        <v>0</v>
      </c>
      <c r="W200" s="11">
        <f t="shared" si="91"/>
        <v>0</v>
      </c>
    </row>
    <row r="201" spans="2:26" outlineLevel="1" x14ac:dyDescent="0.2">
      <c r="B201" s="4" t="s">
        <v>16</v>
      </c>
      <c r="C201" s="11">
        <f t="shared" ref="C201:W201" si="92">IFERROR(C188/C196,0)</f>
        <v>0.87899336339531697</v>
      </c>
      <c r="D201" s="11">
        <f t="shared" si="92"/>
        <v>0.96247556522701294</v>
      </c>
      <c r="E201" s="11">
        <f t="shared" si="92"/>
        <v>0.97732349135147811</v>
      </c>
      <c r="F201" s="11">
        <f t="shared" si="92"/>
        <v>0.95345358043773054</v>
      </c>
      <c r="G201" s="11">
        <f t="shared" si="92"/>
        <v>0.93508770427690246</v>
      </c>
      <c r="H201" s="11">
        <f t="shared" si="92"/>
        <v>0.98025322120494507</v>
      </c>
      <c r="I201" s="11">
        <f t="shared" si="92"/>
        <v>0.96070474385141547</v>
      </c>
      <c r="J201" s="11">
        <f t="shared" si="92"/>
        <v>0.94467127471467616</v>
      </c>
      <c r="K201" s="11">
        <f t="shared" si="92"/>
        <v>0.97867347834496587</v>
      </c>
      <c r="L201" s="11">
        <f t="shared" si="92"/>
        <v>0.96722796769078001</v>
      </c>
      <c r="M201" s="11">
        <f t="shared" si="92"/>
        <v>0.9763716652929072</v>
      </c>
      <c r="N201" s="11">
        <f t="shared" si="92"/>
        <v>0.97458879155684264</v>
      </c>
      <c r="O201" s="11">
        <f t="shared" si="92"/>
        <v>0.95782805649179703</v>
      </c>
      <c r="P201" s="11">
        <f t="shared" si="92"/>
        <v>0.95321533177148898</v>
      </c>
      <c r="Q201" s="11">
        <f t="shared" si="92"/>
        <v>0.90750158518169088</v>
      </c>
      <c r="R201" s="11">
        <f t="shared" si="92"/>
        <v>0.82787809855748795</v>
      </c>
      <c r="S201" s="11">
        <f t="shared" si="92"/>
        <v>0.76748644891587459</v>
      </c>
      <c r="T201" s="11">
        <f t="shared" si="92"/>
        <v>0.52398596876330661</v>
      </c>
      <c r="U201" s="11">
        <f t="shared" si="92"/>
        <v>0.66212126582951536</v>
      </c>
      <c r="V201" s="11">
        <f t="shared" si="92"/>
        <v>0.68199233267564319</v>
      </c>
      <c r="W201" s="11">
        <f t="shared" si="92"/>
        <v>0.56004215896996279</v>
      </c>
    </row>
    <row r="202" spans="2:26" outlineLevel="1" x14ac:dyDescent="0.2">
      <c r="B202" s="4" t="s">
        <v>21</v>
      </c>
      <c r="C202" s="11">
        <f t="shared" ref="C202:W202" si="93">IFERROR(C189/C196,0)</f>
        <v>0</v>
      </c>
      <c r="D202" s="11">
        <f t="shared" si="93"/>
        <v>0</v>
      </c>
      <c r="E202" s="11">
        <f t="shared" si="93"/>
        <v>0</v>
      </c>
      <c r="F202" s="11">
        <f t="shared" si="93"/>
        <v>0</v>
      </c>
      <c r="G202" s="11">
        <f t="shared" si="93"/>
        <v>0</v>
      </c>
      <c r="H202" s="11">
        <f t="shared" si="93"/>
        <v>0</v>
      </c>
      <c r="I202" s="11">
        <f t="shared" si="93"/>
        <v>0</v>
      </c>
      <c r="J202" s="11">
        <f t="shared" si="93"/>
        <v>0</v>
      </c>
      <c r="K202" s="11">
        <f t="shared" si="93"/>
        <v>0</v>
      </c>
      <c r="L202" s="11">
        <f t="shared" si="93"/>
        <v>0</v>
      </c>
      <c r="M202" s="11">
        <f t="shared" si="93"/>
        <v>0</v>
      </c>
      <c r="N202" s="11">
        <f t="shared" si="93"/>
        <v>0</v>
      </c>
      <c r="O202" s="11">
        <f t="shared" si="93"/>
        <v>0</v>
      </c>
      <c r="P202" s="11">
        <f t="shared" si="93"/>
        <v>0</v>
      </c>
      <c r="Q202" s="11">
        <f t="shared" si="93"/>
        <v>0</v>
      </c>
      <c r="R202" s="11">
        <f t="shared" si="93"/>
        <v>0</v>
      </c>
      <c r="S202" s="11">
        <f t="shared" si="93"/>
        <v>0</v>
      </c>
      <c r="T202" s="11">
        <f t="shared" si="93"/>
        <v>0</v>
      </c>
      <c r="U202" s="11">
        <f t="shared" si="93"/>
        <v>0</v>
      </c>
      <c r="V202" s="11">
        <f t="shared" si="93"/>
        <v>0</v>
      </c>
      <c r="W202" s="11">
        <f t="shared" si="93"/>
        <v>0</v>
      </c>
    </row>
    <row r="203" spans="2:26" outlineLevel="1" x14ac:dyDescent="0.2">
      <c r="B203" s="4" t="s">
        <v>20</v>
      </c>
      <c r="C203" s="11">
        <f t="shared" ref="C203:W203" si="94">IFERROR(C190/C196,0)</f>
        <v>0.11563542672281198</v>
      </c>
      <c r="D203" s="11">
        <f t="shared" si="94"/>
        <v>3.1767417843838755E-2</v>
      </c>
      <c r="E203" s="11">
        <f t="shared" si="94"/>
        <v>1.8469529213634171E-2</v>
      </c>
      <c r="F203" s="11">
        <f t="shared" si="94"/>
        <v>4.4824732797713651E-2</v>
      </c>
      <c r="G203" s="11">
        <f t="shared" si="94"/>
        <v>6.3006458391148934E-2</v>
      </c>
      <c r="H203" s="11">
        <f t="shared" si="94"/>
        <v>1.9746778795054914E-2</v>
      </c>
      <c r="I203" s="11">
        <f t="shared" si="94"/>
        <v>3.9295256148584541E-2</v>
      </c>
      <c r="J203" s="11">
        <f t="shared" si="94"/>
        <v>5.5328725285323899E-2</v>
      </c>
      <c r="K203" s="11">
        <f t="shared" si="94"/>
        <v>2.1326521655034146E-2</v>
      </c>
      <c r="L203" s="11">
        <f t="shared" si="94"/>
        <v>2.7041923532280892E-2</v>
      </c>
      <c r="M203" s="11">
        <f t="shared" si="94"/>
        <v>2.1912683660868196E-2</v>
      </c>
      <c r="N203" s="11">
        <f t="shared" si="94"/>
        <v>2.4432813315646448E-2</v>
      </c>
      <c r="O203" s="11">
        <f t="shared" si="94"/>
        <v>3.6595391155747767E-2</v>
      </c>
      <c r="P203" s="11">
        <f t="shared" si="94"/>
        <v>4.0720777148088146E-2</v>
      </c>
      <c r="Q203" s="11">
        <f t="shared" si="94"/>
        <v>5.7340693069003648E-2</v>
      </c>
      <c r="R203" s="11">
        <f t="shared" si="94"/>
        <v>5.6911313230668094E-2</v>
      </c>
      <c r="S203" s="11">
        <f t="shared" si="94"/>
        <v>6.3564196206237947E-2</v>
      </c>
      <c r="T203" s="11">
        <f t="shared" si="94"/>
        <v>8.8667533467072596E-2</v>
      </c>
      <c r="U203" s="11">
        <f t="shared" si="94"/>
        <v>5.7070886098384475E-2</v>
      </c>
      <c r="V203" s="11">
        <f t="shared" si="94"/>
        <v>6.6402106483325771E-2</v>
      </c>
      <c r="W203" s="11">
        <f t="shared" si="94"/>
        <v>6.5543531828365781E-2</v>
      </c>
    </row>
    <row r="204" spans="2:26" outlineLevel="1" x14ac:dyDescent="0.2">
      <c r="B204" s="4" t="s">
        <v>0</v>
      </c>
      <c r="C204" s="11">
        <f t="shared" ref="C204:W204" si="95">IFERROR(C191/C196,0)</f>
        <v>0</v>
      </c>
      <c r="D204" s="11">
        <f t="shared" si="95"/>
        <v>0</v>
      </c>
      <c r="E204" s="11">
        <f t="shared" si="95"/>
        <v>0</v>
      </c>
      <c r="F204" s="11">
        <f t="shared" si="95"/>
        <v>0</v>
      </c>
      <c r="G204" s="11">
        <f t="shared" si="95"/>
        <v>0</v>
      </c>
      <c r="H204" s="11">
        <f t="shared" si="95"/>
        <v>0</v>
      </c>
      <c r="I204" s="11">
        <f t="shared" si="95"/>
        <v>0</v>
      </c>
      <c r="J204" s="11">
        <f t="shared" si="95"/>
        <v>0</v>
      </c>
      <c r="K204" s="11">
        <f t="shared" si="95"/>
        <v>0</v>
      </c>
      <c r="L204" s="11">
        <f t="shared" si="95"/>
        <v>0</v>
      </c>
      <c r="M204" s="11">
        <f t="shared" si="95"/>
        <v>0</v>
      </c>
      <c r="N204" s="11">
        <f t="shared" si="95"/>
        <v>9.7839512751107045E-4</v>
      </c>
      <c r="O204" s="11">
        <f t="shared" si="95"/>
        <v>2.0239473296580421E-3</v>
      </c>
      <c r="P204" s="11">
        <f t="shared" si="95"/>
        <v>1.5803135332413895E-3</v>
      </c>
      <c r="Q204" s="11">
        <f t="shared" si="95"/>
        <v>2.5703682828883082E-3</v>
      </c>
      <c r="R204" s="11">
        <f t="shared" si="95"/>
        <v>0</v>
      </c>
      <c r="S204" s="11">
        <f t="shared" si="95"/>
        <v>0</v>
      </c>
      <c r="T204" s="11">
        <f t="shared" si="95"/>
        <v>0</v>
      </c>
      <c r="U204" s="11">
        <f t="shared" si="95"/>
        <v>0</v>
      </c>
      <c r="V204" s="11">
        <f t="shared" si="95"/>
        <v>0</v>
      </c>
      <c r="W204" s="11">
        <f t="shared" si="95"/>
        <v>0</v>
      </c>
    </row>
    <row r="205" spans="2:26" outlineLevel="1" x14ac:dyDescent="0.2">
      <c r="B205" s="4" t="s">
        <v>22</v>
      </c>
      <c r="C205" s="11">
        <f t="shared" ref="C205:W205" si="96">IFERROR(C192/C196,0)</f>
        <v>0</v>
      </c>
      <c r="D205" s="11">
        <f t="shared" si="96"/>
        <v>0</v>
      </c>
      <c r="E205" s="11">
        <f t="shared" si="96"/>
        <v>0</v>
      </c>
      <c r="F205" s="11">
        <f t="shared" si="96"/>
        <v>0</v>
      </c>
      <c r="G205" s="11">
        <f t="shared" si="96"/>
        <v>0</v>
      </c>
      <c r="H205" s="11">
        <f t="shared" si="96"/>
        <v>0</v>
      </c>
      <c r="I205" s="11">
        <f t="shared" si="96"/>
        <v>0</v>
      </c>
      <c r="J205" s="11">
        <f t="shared" si="96"/>
        <v>0</v>
      </c>
      <c r="K205" s="11">
        <f t="shared" si="96"/>
        <v>0</v>
      </c>
      <c r="L205" s="11">
        <f t="shared" si="96"/>
        <v>0</v>
      </c>
      <c r="M205" s="11">
        <f t="shared" si="96"/>
        <v>0</v>
      </c>
      <c r="N205" s="11">
        <f t="shared" si="96"/>
        <v>0</v>
      </c>
      <c r="O205" s="11">
        <f t="shared" si="96"/>
        <v>0</v>
      </c>
      <c r="P205" s="11">
        <f t="shared" si="96"/>
        <v>0</v>
      </c>
      <c r="Q205" s="11">
        <f t="shared" si="96"/>
        <v>0</v>
      </c>
      <c r="R205" s="11">
        <f t="shared" si="96"/>
        <v>0</v>
      </c>
      <c r="S205" s="11">
        <f t="shared" si="96"/>
        <v>0</v>
      </c>
      <c r="T205" s="11">
        <f t="shared" si="96"/>
        <v>0</v>
      </c>
      <c r="U205" s="11">
        <f t="shared" si="96"/>
        <v>0</v>
      </c>
      <c r="V205" s="11">
        <f t="shared" si="96"/>
        <v>0</v>
      </c>
      <c r="W205" s="11">
        <f t="shared" si="96"/>
        <v>0</v>
      </c>
    </row>
    <row r="206" spans="2:26" outlineLevel="1" x14ac:dyDescent="0.2">
      <c r="B206" s="4" t="s">
        <v>23</v>
      </c>
      <c r="C206" s="11">
        <f t="shared" ref="C206:W206" si="97">IFERROR(C193/C196,0)</f>
        <v>5.371209881871084E-3</v>
      </c>
      <c r="D206" s="11">
        <f t="shared" si="97"/>
        <v>5.75701692914838E-3</v>
      </c>
      <c r="E206" s="11">
        <f t="shared" si="97"/>
        <v>4.2069794348876862E-3</v>
      </c>
      <c r="F206" s="11">
        <f t="shared" si="97"/>
        <v>1.7216867645557805E-3</v>
      </c>
      <c r="G206" s="11">
        <f t="shared" si="97"/>
        <v>1.905837331948613E-3</v>
      </c>
      <c r="H206" s="11">
        <f t="shared" si="97"/>
        <v>0</v>
      </c>
      <c r="I206" s="11">
        <f t="shared" si="97"/>
        <v>0</v>
      </c>
      <c r="J206" s="11">
        <f t="shared" si="97"/>
        <v>0</v>
      </c>
      <c r="K206" s="11">
        <f t="shared" si="97"/>
        <v>0</v>
      </c>
      <c r="L206" s="11">
        <f t="shared" si="97"/>
        <v>5.7301087769390455E-3</v>
      </c>
      <c r="M206" s="11">
        <f t="shared" si="97"/>
        <v>1.7156510462244753E-3</v>
      </c>
      <c r="N206" s="11">
        <f t="shared" si="97"/>
        <v>0</v>
      </c>
      <c r="O206" s="11">
        <f t="shared" si="97"/>
        <v>3.5526050227973342E-3</v>
      </c>
      <c r="P206" s="11">
        <f t="shared" si="97"/>
        <v>4.4835775471815534E-3</v>
      </c>
      <c r="Q206" s="11">
        <f t="shared" si="97"/>
        <v>3.258735346641712E-2</v>
      </c>
      <c r="R206" s="11">
        <f t="shared" si="97"/>
        <v>0.11521058821184398</v>
      </c>
      <c r="S206" s="11">
        <f t="shared" si="97"/>
        <v>0.16894935487788748</v>
      </c>
      <c r="T206" s="11">
        <f t="shared" si="97"/>
        <v>0.38734649776962082</v>
      </c>
      <c r="U206" s="11">
        <f t="shared" si="97"/>
        <v>0.28080784807210019</v>
      </c>
      <c r="V206" s="11">
        <f t="shared" si="97"/>
        <v>0.25160556084103114</v>
      </c>
      <c r="W206" s="11">
        <f t="shared" si="97"/>
        <v>0.37441430920167146</v>
      </c>
    </row>
    <row r="207" spans="2:26" outlineLevel="1" x14ac:dyDescent="0.2">
      <c r="B207" s="4" t="s">
        <v>17</v>
      </c>
      <c r="C207" s="11">
        <f t="shared" ref="C207:W207" si="98">IFERROR(C194/C196,0)</f>
        <v>0</v>
      </c>
      <c r="D207" s="11">
        <f t="shared" si="98"/>
        <v>0</v>
      </c>
      <c r="E207" s="11">
        <f t="shared" si="98"/>
        <v>0</v>
      </c>
      <c r="F207" s="11">
        <f t="shared" si="98"/>
        <v>0</v>
      </c>
      <c r="G207" s="11">
        <f t="shared" si="98"/>
        <v>0</v>
      </c>
      <c r="H207" s="11">
        <f t="shared" si="98"/>
        <v>0</v>
      </c>
      <c r="I207" s="11">
        <f t="shared" si="98"/>
        <v>0</v>
      </c>
      <c r="J207" s="11">
        <f t="shared" si="98"/>
        <v>0</v>
      </c>
      <c r="K207" s="11">
        <f t="shared" si="98"/>
        <v>0</v>
      </c>
      <c r="L207" s="11">
        <f t="shared" si="98"/>
        <v>0</v>
      </c>
      <c r="M207" s="11">
        <f t="shared" si="98"/>
        <v>0</v>
      </c>
      <c r="N207" s="11">
        <f t="shared" si="98"/>
        <v>0</v>
      </c>
      <c r="O207" s="11">
        <f t="shared" si="98"/>
        <v>0</v>
      </c>
      <c r="P207" s="11">
        <f t="shared" si="98"/>
        <v>0</v>
      </c>
      <c r="Q207" s="11">
        <f t="shared" si="98"/>
        <v>0</v>
      </c>
      <c r="R207" s="11">
        <f t="shared" si="98"/>
        <v>0</v>
      </c>
      <c r="S207" s="11">
        <f t="shared" si="98"/>
        <v>0</v>
      </c>
      <c r="T207" s="11">
        <f t="shared" si="98"/>
        <v>0</v>
      </c>
      <c r="U207" s="11">
        <f t="shared" si="98"/>
        <v>0</v>
      </c>
      <c r="V207" s="11">
        <f t="shared" si="98"/>
        <v>0</v>
      </c>
      <c r="W207" s="11">
        <f t="shared" si="98"/>
        <v>0</v>
      </c>
    </row>
    <row r="208" spans="2:26" outlineLevel="1" x14ac:dyDescent="0.2">
      <c r="B208" s="4" t="s">
        <v>1</v>
      </c>
      <c r="C208" s="11">
        <f t="shared" ref="C208:W208" si="99">IFERROR(C195/C196,0)</f>
        <v>0</v>
      </c>
      <c r="D208" s="11">
        <f t="shared" si="99"/>
        <v>0</v>
      </c>
      <c r="E208" s="11">
        <f t="shared" si="99"/>
        <v>0</v>
      </c>
      <c r="F208" s="11">
        <f t="shared" si="99"/>
        <v>0</v>
      </c>
      <c r="G208" s="11">
        <f t="shared" si="99"/>
        <v>0</v>
      </c>
      <c r="H208" s="11">
        <f t="shared" si="99"/>
        <v>0</v>
      </c>
      <c r="I208" s="11">
        <f t="shared" si="99"/>
        <v>0</v>
      </c>
      <c r="J208" s="11">
        <f t="shared" si="99"/>
        <v>0</v>
      </c>
      <c r="K208" s="11">
        <f t="shared" si="99"/>
        <v>0</v>
      </c>
      <c r="L208" s="11">
        <f t="shared" si="99"/>
        <v>0</v>
      </c>
      <c r="M208" s="11">
        <f t="shared" si="99"/>
        <v>0</v>
      </c>
      <c r="N208" s="11">
        <f t="shared" si="99"/>
        <v>0</v>
      </c>
      <c r="O208" s="11">
        <f t="shared" si="99"/>
        <v>0</v>
      </c>
      <c r="P208" s="11">
        <f t="shared" si="99"/>
        <v>0</v>
      </c>
      <c r="Q208" s="11">
        <f t="shared" si="99"/>
        <v>0</v>
      </c>
      <c r="R208" s="11">
        <f t="shared" si="99"/>
        <v>0</v>
      </c>
      <c r="S208" s="11">
        <f t="shared" si="99"/>
        <v>0</v>
      </c>
      <c r="T208" s="11">
        <f t="shared" si="99"/>
        <v>0</v>
      </c>
      <c r="U208" s="11">
        <f t="shared" si="99"/>
        <v>0</v>
      </c>
      <c r="V208" s="11">
        <f t="shared" si="99"/>
        <v>0</v>
      </c>
      <c r="W208" s="11">
        <f t="shared" si="99"/>
        <v>0</v>
      </c>
    </row>
    <row r="211" spans="1:28" s="33" customFormat="1" x14ac:dyDescent="0.2">
      <c r="A211" s="32" t="s">
        <v>85</v>
      </c>
      <c r="Z211" s="34"/>
    </row>
    <row r="212" spans="1:28" outlineLevel="1" x14ac:dyDescent="0.2">
      <c r="B212" s="20" t="s">
        <v>88</v>
      </c>
      <c r="C212" s="5">
        <f>'[3]Table 29'!C$32</f>
        <v>2320.041581</v>
      </c>
      <c r="D212" s="5">
        <f>'[3]Table 29'!D$32</f>
        <v>3193.836182</v>
      </c>
      <c r="E212" s="5">
        <f>'[3]Table 29'!E$32</f>
        <v>3932.3204420000002</v>
      </c>
      <c r="F212" s="5">
        <f>'[3]Table 29'!F$32</f>
        <v>3260.1393579999999</v>
      </c>
      <c r="G212" s="5">
        <f>'[3]Table 29'!G$32</f>
        <v>3019.642112</v>
      </c>
      <c r="H212" s="5">
        <f>'[3]Table 29'!H$32</f>
        <v>3531.6273460000002</v>
      </c>
      <c r="I212" s="5">
        <f>'[3]Table 29'!I$32</f>
        <v>3302.5808689999999</v>
      </c>
      <c r="J212" s="5">
        <f>'[3]Table 29'!J$32</f>
        <v>3213.5589799999998</v>
      </c>
      <c r="K212" s="5">
        <f>'[3]Table 29'!K$32</f>
        <v>3277.9236089999999</v>
      </c>
      <c r="L212" s="5">
        <f>'[3]Table 29'!L$32</f>
        <v>3952.688212</v>
      </c>
      <c r="M212" s="5">
        <f>'[3]Table 29'!M$32</f>
        <v>4464.4951090000004</v>
      </c>
      <c r="N212" s="5">
        <f>'[3]Table 29'!N$32</f>
        <v>4805.3342979999998</v>
      </c>
      <c r="O212" s="5">
        <f>'[3]Table 29'!O$32</f>
        <v>4499.5204599999997</v>
      </c>
      <c r="P212" s="5">
        <f>'[3]Table 29'!P$32</f>
        <v>4580.7205809999996</v>
      </c>
      <c r="Q212" s="5">
        <f>'[3]Table 29'!Q$32</f>
        <v>4910.9235170000002</v>
      </c>
      <c r="R212" s="5">
        <f>'[3]Table 29'!R$32</f>
        <v>4464.0391810000001</v>
      </c>
      <c r="S212" s="5">
        <f>'[3]Table 29'!S$32</f>
        <v>3305.1627389999999</v>
      </c>
      <c r="T212" s="5">
        <f>'[3]Table 29'!T$32</f>
        <v>4012.851334</v>
      </c>
      <c r="U212" s="5">
        <f>'[3]Table 29'!U$32</f>
        <v>3954.174231</v>
      </c>
      <c r="V212" s="5">
        <f>'[3]Table 29'!V$32</f>
        <v>4039.0703290000001</v>
      </c>
      <c r="W212" s="5">
        <f>'[3]Table 29'!W$32</f>
        <v>4005.7464110000001</v>
      </c>
      <c r="Z212" s="21" t="s">
        <v>26</v>
      </c>
      <c r="AB212"/>
    </row>
    <row r="213" spans="1:28" outlineLevel="1" x14ac:dyDescent="0.2">
      <c r="B213" s="7" t="s">
        <v>89</v>
      </c>
      <c r="C213" s="5"/>
      <c r="D213" s="5"/>
      <c r="E213" s="5"/>
      <c r="F213" s="5"/>
      <c r="G213" s="5"/>
      <c r="H213" s="5"/>
      <c r="I213" s="5"/>
      <c r="J213" s="5"/>
      <c r="K213" s="5"/>
      <c r="L213" s="5"/>
      <c r="M213" s="5"/>
      <c r="N213" s="5"/>
      <c r="O213" s="5"/>
      <c r="P213" s="5"/>
      <c r="Q213" s="5"/>
      <c r="R213" s="5"/>
      <c r="S213" s="5"/>
      <c r="T213" s="5"/>
      <c r="U213" s="5"/>
      <c r="V213" s="5"/>
      <c r="W213" s="5"/>
      <c r="Z213" s="21" t="s">
        <v>26</v>
      </c>
      <c r="AB213"/>
    </row>
    <row r="214" spans="1:28" outlineLevel="1" x14ac:dyDescent="0.2">
      <c r="B214" s="7" t="s">
        <v>25</v>
      </c>
      <c r="C214" s="5">
        <f>'[3]Table 31'!C$14</f>
        <v>3.6059999999999999</v>
      </c>
      <c r="D214" s="5">
        <f>'[3]Table 31'!D$14</f>
        <v>3.8620000000000001</v>
      </c>
      <c r="E214" s="5">
        <f>'[3]Table 31'!E$14</f>
        <v>3.9289999999999998</v>
      </c>
      <c r="F214" s="5">
        <f>'[3]Table 31'!F$14</f>
        <v>3.83</v>
      </c>
      <c r="G214" s="5">
        <f>'[3]Table 31'!G$14</f>
        <v>3.8620000000000001</v>
      </c>
      <c r="H214" s="5">
        <f>'[3]Table 31'!H$14</f>
        <v>4.0369999999999999</v>
      </c>
      <c r="I214" s="5">
        <f>'[3]Table 31'!I$14</f>
        <v>3.88</v>
      </c>
      <c r="J214" s="5">
        <f>'[3]Table 31'!J$14</f>
        <v>4.43</v>
      </c>
      <c r="K214" s="5">
        <f>'[3]Table 31'!K$14</f>
        <v>4.7480000000000002</v>
      </c>
      <c r="L214" s="5">
        <f>'[3]Table 31'!L$14</f>
        <v>4.9870000000000001</v>
      </c>
      <c r="M214" s="5">
        <f>'[3]Table 31'!M$14</f>
        <v>4.97</v>
      </c>
      <c r="N214" s="5">
        <f>'[3]Table 31'!N$14</f>
        <v>5.05</v>
      </c>
      <c r="O214" s="5">
        <f>'[3]Table 31'!O$14</f>
        <v>5.173</v>
      </c>
      <c r="P214" s="5">
        <f>'[3]Table 31'!P$14</f>
        <v>5.1760000000000002</v>
      </c>
      <c r="Q214" s="5">
        <f>'[3]Table 31'!Q$14</f>
        <v>5.0830000000000002</v>
      </c>
      <c r="R214" s="5">
        <f>'[3]Table 31'!R$14</f>
        <v>5.5789999999999997</v>
      </c>
      <c r="S214" s="5">
        <f>'[3]Table 31'!S$14</f>
        <v>5.07</v>
      </c>
      <c r="T214" s="5">
        <f>'[3]Table 31'!T$14</f>
        <v>5.1260000000000003</v>
      </c>
      <c r="U214" s="5">
        <f>'[3]Table 31'!U$14</f>
        <v>5.3620000000000001</v>
      </c>
      <c r="V214" s="5">
        <f>'[3]Table 31'!V$14</f>
        <v>5.2169999999999996</v>
      </c>
      <c r="W214" s="5">
        <f>'[3]Table 31'!W$14</f>
        <v>5.0389999999999997</v>
      </c>
      <c r="Z214" s="21" t="s">
        <v>26</v>
      </c>
      <c r="AB214"/>
    </row>
    <row r="215" spans="1:28" outlineLevel="1" x14ac:dyDescent="0.2">
      <c r="B215" s="7" t="s">
        <v>30</v>
      </c>
      <c r="C215" s="5">
        <f>'[3]Table 31'!C$24</f>
        <v>57496.308193999997</v>
      </c>
      <c r="D215" s="5">
        <f>'[3]Table 31'!D$24</f>
        <v>73249.796952999997</v>
      </c>
      <c r="E215" s="5">
        <f>'[3]Table 31'!E$24</f>
        <v>87870.510198000004</v>
      </c>
      <c r="F215" s="5">
        <f>'[3]Table 31'!F$24</f>
        <v>74147.327583000006</v>
      </c>
      <c r="G215" s="5">
        <f>'[3]Table 31'!G$24</f>
        <v>67520.343735999995</v>
      </c>
      <c r="H215" s="5">
        <f>'[3]Table 31'!H$24</f>
        <v>74898.527358000007</v>
      </c>
      <c r="I215" s="5">
        <f>'[3]Table 31'!I$24</f>
        <v>72256.420750999998</v>
      </c>
      <c r="J215" s="5">
        <f>'[3]Table 31'!J$24</f>
        <v>61061.308725000003</v>
      </c>
      <c r="K215" s="5">
        <f>'[3]Table 31'!K$24</f>
        <v>57627.701763999998</v>
      </c>
      <c r="L215" s="5">
        <f>'[3]Table 31'!L$24</f>
        <v>65612.450188000003</v>
      </c>
      <c r="M215" s="5">
        <f>'[3]Table 31'!M$24</f>
        <v>73751.129247000004</v>
      </c>
      <c r="N215" s="5">
        <f>'[3]Table 31'!N$24</f>
        <v>77424.845088999995</v>
      </c>
      <c r="O215" s="5">
        <f>'[3]Table 31'!O$24</f>
        <v>70202.478663000002</v>
      </c>
      <c r="P215" s="5">
        <f>'[3]Table 31'!P$24</f>
        <v>71427.956762000002</v>
      </c>
      <c r="Q215" s="5">
        <f>'[3]Table 31'!Q$24</f>
        <v>77977.939364999998</v>
      </c>
      <c r="R215" s="5">
        <f>'[3]Table 31'!R$24</f>
        <v>64580.340428000003</v>
      </c>
      <c r="S215" s="5">
        <f>'[3]Table 31'!S$24</f>
        <v>52615.485529999998</v>
      </c>
      <c r="T215" s="5">
        <f>'[3]Table 31'!T$24</f>
        <v>63183.424738000002</v>
      </c>
      <c r="U215" s="5">
        <f>'[3]Table 31'!U$24</f>
        <v>59519.282275999998</v>
      </c>
      <c r="V215" s="5">
        <f>'[3]Table 31'!V$24</f>
        <v>62486.942079</v>
      </c>
      <c r="W215" s="5">
        <f>'[3]Table 31'!W$24</f>
        <v>64160.507054000002</v>
      </c>
      <c r="Z215" s="21" t="s">
        <v>26</v>
      </c>
      <c r="AB215"/>
    </row>
    <row r="216" spans="1:28" outlineLevel="1" x14ac:dyDescent="0.2">
      <c r="B216" s="7" t="s">
        <v>31</v>
      </c>
      <c r="C216" s="5">
        <f t="shared" ref="C216:W216" si="100">C214*C215/1000</f>
        <v>207.33168734756399</v>
      </c>
      <c r="D216" s="5">
        <f t="shared" si="100"/>
        <v>282.89071583248597</v>
      </c>
      <c r="E216" s="5">
        <f t="shared" si="100"/>
        <v>345.24323456794195</v>
      </c>
      <c r="F216" s="5">
        <f t="shared" si="100"/>
        <v>283.98426464289003</v>
      </c>
      <c r="G216" s="5">
        <f t="shared" si="100"/>
        <v>260.763567508432</v>
      </c>
      <c r="H216" s="5">
        <f t="shared" si="100"/>
        <v>302.36535494424601</v>
      </c>
      <c r="I216" s="5">
        <f t="shared" si="100"/>
        <v>280.35491251387998</v>
      </c>
      <c r="J216" s="5">
        <f t="shared" si="100"/>
        <v>270.50159765174999</v>
      </c>
      <c r="K216" s="5">
        <f t="shared" si="100"/>
        <v>273.61632797547202</v>
      </c>
      <c r="L216" s="5">
        <f t="shared" si="100"/>
        <v>327.20928908755599</v>
      </c>
      <c r="M216" s="5">
        <f t="shared" si="100"/>
        <v>366.54311235759002</v>
      </c>
      <c r="N216" s="5">
        <f t="shared" si="100"/>
        <v>390.99546769944999</v>
      </c>
      <c r="O216" s="5">
        <f t="shared" si="100"/>
        <v>363.15742212369901</v>
      </c>
      <c r="P216" s="5">
        <f t="shared" si="100"/>
        <v>369.711104200112</v>
      </c>
      <c r="Q216" s="5">
        <f t="shared" si="100"/>
        <v>396.36186579229502</v>
      </c>
      <c r="R216" s="5">
        <f t="shared" si="100"/>
        <v>360.29371924781202</v>
      </c>
      <c r="S216" s="5">
        <f t="shared" si="100"/>
        <v>266.76051163710002</v>
      </c>
      <c r="T216" s="5">
        <f t="shared" si="100"/>
        <v>323.87823520698799</v>
      </c>
      <c r="U216" s="5">
        <f t="shared" si="100"/>
        <v>319.14239156391199</v>
      </c>
      <c r="V216" s="5">
        <f t="shared" si="100"/>
        <v>325.99437682614297</v>
      </c>
      <c r="W216" s="5">
        <f t="shared" si="100"/>
        <v>323.30479504510595</v>
      </c>
    </row>
    <row r="217" spans="1:28" outlineLevel="1" x14ac:dyDescent="0.2">
      <c r="B217" s="7" t="s">
        <v>140</v>
      </c>
      <c r="C217" s="14">
        <f t="shared" ref="C217:W217" si="101">C212/C216</f>
        <v>11.189999997977921</v>
      </c>
      <c r="D217" s="14">
        <f t="shared" si="101"/>
        <v>11.290000000888094</v>
      </c>
      <c r="E217" s="14">
        <f t="shared" si="101"/>
        <v>11.390000000785363</v>
      </c>
      <c r="F217" s="14">
        <f t="shared" si="101"/>
        <v>11.479999999646537</v>
      </c>
      <c r="G217" s="14">
        <f t="shared" si="101"/>
        <v>11.580000000967763</v>
      </c>
      <c r="H217" s="14">
        <f t="shared" si="101"/>
        <v>11.680000000830805</v>
      </c>
      <c r="I217" s="14">
        <f t="shared" si="101"/>
        <v>11.779999998525062</v>
      </c>
      <c r="J217" s="14">
        <f t="shared" si="101"/>
        <v>11.879999999620003</v>
      </c>
      <c r="K217" s="14">
        <f t="shared" si="101"/>
        <v>11.979999999465841</v>
      </c>
      <c r="L217" s="14">
        <f t="shared" si="101"/>
        <v>12.079999999456994</v>
      </c>
      <c r="M217" s="14">
        <f t="shared" si="101"/>
        <v>12.180000001321956</v>
      </c>
      <c r="N217" s="14">
        <f t="shared" si="101"/>
        <v>12.289999999932888</v>
      </c>
      <c r="O217" s="14">
        <f t="shared" si="101"/>
        <v>12.389999999689856</v>
      </c>
      <c r="P217" s="14">
        <f t="shared" si="101"/>
        <v>12.389999999893462</v>
      </c>
      <c r="Q217" s="14">
        <f t="shared" si="101"/>
        <v>12.389999999579841</v>
      </c>
      <c r="R217" s="14">
        <f t="shared" si="101"/>
        <v>12.389999998666669</v>
      </c>
      <c r="S217" s="14">
        <f t="shared" si="101"/>
        <v>12.389999999311481</v>
      </c>
      <c r="T217" s="14">
        <f t="shared" si="101"/>
        <v>12.389999999337464</v>
      </c>
      <c r="U217" s="14">
        <f t="shared" si="101"/>
        <v>12.389999998505779</v>
      </c>
      <c r="V217" s="14">
        <f t="shared" si="101"/>
        <v>12.390000000380647</v>
      </c>
      <c r="W217" s="14">
        <f t="shared" si="101"/>
        <v>12.39000000120981</v>
      </c>
    </row>
    <row r="218" spans="1:28" outlineLevel="1" x14ac:dyDescent="0.2">
      <c r="B218" s="7" t="s">
        <v>90</v>
      </c>
      <c r="C218" s="5">
        <f t="shared" ref="C218:W218" si="102">C215*C217</f>
        <v>643383.68857459794</v>
      </c>
      <c r="D218" s="5">
        <f t="shared" si="102"/>
        <v>826990.20766442269</v>
      </c>
      <c r="E218" s="5">
        <f t="shared" si="102"/>
        <v>1000845.1112242304</v>
      </c>
      <c r="F218" s="5">
        <f t="shared" si="102"/>
        <v>851211.32062663173</v>
      </c>
      <c r="G218" s="5">
        <f t="shared" si="102"/>
        <v>781885.58052822365</v>
      </c>
      <c r="H218" s="5">
        <f t="shared" si="102"/>
        <v>874814.79960366618</v>
      </c>
      <c r="I218" s="5">
        <f t="shared" si="102"/>
        <v>851180.63634020626</v>
      </c>
      <c r="J218" s="5">
        <f t="shared" si="102"/>
        <v>725408.34762979683</v>
      </c>
      <c r="K218" s="5">
        <f t="shared" si="102"/>
        <v>690379.86710193765</v>
      </c>
      <c r="L218" s="5">
        <f t="shared" si="102"/>
        <v>792598.39823541208</v>
      </c>
      <c r="M218" s="5">
        <f t="shared" si="102"/>
        <v>898288.75432595576</v>
      </c>
      <c r="N218" s="5">
        <f t="shared" si="102"/>
        <v>951551.34613861388</v>
      </c>
      <c r="O218" s="5">
        <f t="shared" si="102"/>
        <v>869808.71061279718</v>
      </c>
      <c r="P218" s="5">
        <f t="shared" si="102"/>
        <v>884992.38427357026</v>
      </c>
      <c r="Q218" s="5">
        <f t="shared" si="102"/>
        <v>966146.66869958676</v>
      </c>
      <c r="R218" s="5">
        <f t="shared" si="102"/>
        <v>800150.4178168131</v>
      </c>
      <c r="S218" s="5">
        <f t="shared" si="102"/>
        <v>651905.86568047327</v>
      </c>
      <c r="T218" s="5">
        <f t="shared" si="102"/>
        <v>782842.63246195868</v>
      </c>
      <c r="U218" s="5">
        <f t="shared" si="102"/>
        <v>737443.90731070505</v>
      </c>
      <c r="V218" s="5">
        <f t="shared" si="102"/>
        <v>774213.21238259552</v>
      </c>
      <c r="W218" s="5">
        <f t="shared" si="102"/>
        <v>794948.68247668201</v>
      </c>
    </row>
    <row r="219" spans="1:28" outlineLevel="1" x14ac:dyDescent="0.2"/>
    <row r="220" spans="1:28" outlineLevel="1" x14ac:dyDescent="0.2">
      <c r="B220" s="8" t="s">
        <v>14</v>
      </c>
      <c r="C220" s="13"/>
      <c r="H220" s="5"/>
    </row>
    <row r="221" spans="1:28" outlineLevel="1" x14ac:dyDescent="0.2">
      <c r="B221" s="4" t="s">
        <v>18</v>
      </c>
      <c r="C221" s="5">
        <f>IFERROR(INDEX('[3]Table 29'!C$14:C$19,MATCH($B221,'[3]Table 29'!$B$14:$B$19,0))*1000,0)</f>
        <v>0</v>
      </c>
      <c r="D221" s="5">
        <f>IFERROR(INDEX('[3]Table 29'!D$14:D$19,MATCH($B221,'[3]Table 29'!$B$14:$B$19,0))*1000,0)</f>
        <v>0</v>
      </c>
      <c r="E221" s="5">
        <f>IFERROR(INDEX('[3]Table 29'!E$14:E$19,MATCH($B221,'[3]Table 29'!$B$14:$B$19,0))*1000,0)</f>
        <v>0</v>
      </c>
      <c r="F221" s="5">
        <f>IFERROR(INDEX('[3]Table 29'!F$14:F$19,MATCH($B221,'[3]Table 29'!$B$14:$B$19,0))*1000,0)</f>
        <v>0</v>
      </c>
      <c r="G221" s="5">
        <f>IFERROR(INDEX('[3]Table 29'!G$14:G$19,MATCH($B221,'[3]Table 29'!$B$14:$B$19,0))*1000,0)</f>
        <v>0</v>
      </c>
      <c r="H221" s="5">
        <f>IFERROR(INDEX('[3]Table 29'!H$14:H$19,MATCH($B221,'[3]Table 29'!$B$14:$B$19,0))*1000,0)</f>
        <v>0</v>
      </c>
      <c r="I221" s="5">
        <f>IFERROR(INDEX('[3]Table 29'!I$14:I$19,MATCH($B221,'[3]Table 29'!$B$14:$B$19,0))*1000,0)</f>
        <v>0</v>
      </c>
      <c r="J221" s="5">
        <f>IFERROR(INDEX('[3]Table 29'!J$14:J$19,MATCH($B221,'[3]Table 29'!$B$14:$B$19,0))*1000,0)</f>
        <v>0</v>
      </c>
      <c r="K221" s="5">
        <f>IFERROR(INDEX('[3]Table 29'!K$14:K$19,MATCH($B221,'[3]Table 29'!$B$14:$B$19,0))*1000,0)</f>
        <v>0</v>
      </c>
      <c r="L221" s="5">
        <f>IFERROR(INDEX('[3]Table 29'!L$14:L$19,MATCH($B221,'[3]Table 29'!$B$14:$B$19,0))*1000,0)</f>
        <v>0</v>
      </c>
      <c r="M221" s="5">
        <f>IFERROR(INDEX('[3]Table 29'!M$14:M$19,MATCH($B221,'[3]Table 29'!$B$14:$B$19,0))*1000,0)</f>
        <v>0</v>
      </c>
      <c r="N221" s="5">
        <f>IFERROR(INDEX('[3]Table 29'!N$14:N$19,MATCH($B221,'[3]Table 29'!$B$14:$B$19,0))*1000,0)</f>
        <v>0</v>
      </c>
      <c r="O221" s="5">
        <f>IFERROR(INDEX('[3]Table 29'!O$14:O$19,MATCH($B221,'[3]Table 29'!$B$14:$B$19,0))*1000,0)</f>
        <v>0</v>
      </c>
      <c r="P221" s="5">
        <f>IFERROR(INDEX('[3]Table 29'!P$14:P$19,MATCH($B221,'[3]Table 29'!$B$14:$B$19,0))*1000,0)</f>
        <v>0</v>
      </c>
      <c r="Q221" s="5">
        <f>IFERROR(INDEX('[3]Table 29'!Q$14:Q$19,MATCH($B221,'[3]Table 29'!$B$14:$B$19,0))*1000,0)</f>
        <v>0</v>
      </c>
      <c r="R221" s="5">
        <f>IFERROR(INDEX('[3]Table 29'!R$14:R$19,MATCH($B221,'[3]Table 29'!$B$14:$B$19,0))*1000,0)</f>
        <v>0</v>
      </c>
      <c r="S221" s="5">
        <f>IFERROR(INDEX('[3]Table 29'!S$14:S$19,MATCH($B221,'[3]Table 29'!$B$14:$B$19,0))*1000,0)</f>
        <v>0</v>
      </c>
      <c r="T221" s="5">
        <f>IFERROR(INDEX('[3]Table 29'!T$14:T$19,MATCH($B221,'[3]Table 29'!$B$14:$B$19,0))*1000,0)</f>
        <v>0</v>
      </c>
      <c r="U221" s="5">
        <f>IFERROR(INDEX('[3]Table 29'!U$14:U$19,MATCH($B221,'[3]Table 29'!$B$14:$B$19,0))*1000,0)</f>
        <v>0</v>
      </c>
      <c r="V221" s="5">
        <f>IFERROR(INDEX('[3]Table 29'!V$14:V$19,MATCH($B221,'[3]Table 29'!$B$14:$B$19,0))*1000,0)</f>
        <v>0</v>
      </c>
      <c r="W221" s="5">
        <f>IFERROR(INDEX('[3]Table 29'!W$14:W$19,MATCH($B221,'[3]Table 29'!$B$14:$B$19,0))*1000,0)</f>
        <v>0</v>
      </c>
      <c r="Z221" s="21" t="s">
        <v>26</v>
      </c>
    </row>
    <row r="222" spans="1:28" outlineLevel="1" x14ac:dyDescent="0.2">
      <c r="B222" s="4" t="s">
        <v>19</v>
      </c>
      <c r="C222" s="5">
        <f>IFERROR(INDEX('[3]Table 29'!C$14:C$19,MATCH($B222,'[3]Table 29'!$B$14:$B$19,0))*1000,0)</f>
        <v>0</v>
      </c>
      <c r="D222" s="5">
        <f>IFERROR(INDEX('[3]Table 29'!D$14:D$19,MATCH($B222,'[3]Table 29'!$B$14:$B$19,0))*1000,0)</f>
        <v>0</v>
      </c>
      <c r="E222" s="5">
        <f>IFERROR(INDEX('[3]Table 29'!E$14:E$19,MATCH($B222,'[3]Table 29'!$B$14:$B$19,0))*1000,0)</f>
        <v>0</v>
      </c>
      <c r="F222" s="5">
        <f>IFERROR(INDEX('[3]Table 29'!F$14:F$19,MATCH($B222,'[3]Table 29'!$B$14:$B$19,0))*1000,0)</f>
        <v>0</v>
      </c>
      <c r="G222" s="5">
        <f>IFERROR(INDEX('[3]Table 29'!G$14:G$19,MATCH($B222,'[3]Table 29'!$B$14:$B$19,0))*1000,0)</f>
        <v>0</v>
      </c>
      <c r="H222" s="5">
        <f>IFERROR(INDEX('[3]Table 29'!H$14:H$19,MATCH($B222,'[3]Table 29'!$B$14:$B$19,0))*1000,0)</f>
        <v>0</v>
      </c>
      <c r="I222" s="5">
        <f>IFERROR(INDEX('[3]Table 29'!I$14:I$19,MATCH($B222,'[3]Table 29'!$B$14:$B$19,0))*1000,0)</f>
        <v>0</v>
      </c>
      <c r="J222" s="5">
        <f>IFERROR(INDEX('[3]Table 29'!J$14:J$19,MATCH($B222,'[3]Table 29'!$B$14:$B$19,0))*1000,0)</f>
        <v>0</v>
      </c>
      <c r="K222" s="5">
        <f>IFERROR(INDEX('[3]Table 29'!K$14:K$19,MATCH($B222,'[3]Table 29'!$B$14:$B$19,0))*1000,0)</f>
        <v>0</v>
      </c>
      <c r="L222" s="5">
        <f>IFERROR(INDEX('[3]Table 29'!L$14:L$19,MATCH($B222,'[3]Table 29'!$B$14:$B$19,0))*1000,0)</f>
        <v>0</v>
      </c>
      <c r="M222" s="5">
        <f>IFERROR(INDEX('[3]Table 29'!M$14:M$19,MATCH($B222,'[3]Table 29'!$B$14:$B$19,0))*1000,0)</f>
        <v>0</v>
      </c>
      <c r="N222" s="5">
        <f>IFERROR(INDEX('[3]Table 29'!N$14:N$19,MATCH($B222,'[3]Table 29'!$B$14:$B$19,0))*1000,0)</f>
        <v>0</v>
      </c>
      <c r="O222" s="5">
        <f>IFERROR(INDEX('[3]Table 29'!O$14:O$19,MATCH($B222,'[3]Table 29'!$B$14:$B$19,0))*1000,0)</f>
        <v>0</v>
      </c>
      <c r="P222" s="5">
        <f>IFERROR(INDEX('[3]Table 29'!P$14:P$19,MATCH($B222,'[3]Table 29'!$B$14:$B$19,0))*1000,0)</f>
        <v>0</v>
      </c>
      <c r="Q222" s="5">
        <f>IFERROR(INDEX('[3]Table 29'!Q$14:Q$19,MATCH($B222,'[3]Table 29'!$B$14:$B$19,0))*1000,0)</f>
        <v>0</v>
      </c>
      <c r="R222" s="5">
        <f>IFERROR(INDEX('[3]Table 29'!R$14:R$19,MATCH($B222,'[3]Table 29'!$B$14:$B$19,0))*1000,0)</f>
        <v>0</v>
      </c>
      <c r="S222" s="5">
        <f>IFERROR(INDEX('[3]Table 29'!S$14:S$19,MATCH($B222,'[3]Table 29'!$B$14:$B$19,0))*1000,0)</f>
        <v>0</v>
      </c>
      <c r="T222" s="5">
        <f>IFERROR(INDEX('[3]Table 29'!T$14:T$19,MATCH($B222,'[3]Table 29'!$B$14:$B$19,0))*1000,0)</f>
        <v>0</v>
      </c>
      <c r="U222" s="5">
        <f>IFERROR(INDEX('[3]Table 29'!U$14:U$19,MATCH($B222,'[3]Table 29'!$B$14:$B$19,0))*1000,0)</f>
        <v>0</v>
      </c>
      <c r="V222" s="5">
        <f>IFERROR(INDEX('[3]Table 29'!V$14:V$19,MATCH($B222,'[3]Table 29'!$B$14:$B$19,0))*1000,0)</f>
        <v>0</v>
      </c>
      <c r="W222" s="5">
        <f>IFERROR(INDEX('[3]Table 29'!W$14:W$19,MATCH($B222,'[3]Table 29'!$B$14:$B$19,0))*1000,0)</f>
        <v>0</v>
      </c>
      <c r="Z222" s="21" t="s">
        <v>26</v>
      </c>
    </row>
    <row r="223" spans="1:28" outlineLevel="1" x14ac:dyDescent="0.2">
      <c r="A223" s="5"/>
      <c r="B223" s="4" t="s">
        <v>16</v>
      </c>
      <c r="C223" s="5">
        <f>IFERROR(INDEX('[3]Table 29'!C$14:C$19,MATCH($B223,'[3]Table 29'!$B$14:$B$19,0))*1000,0)</f>
        <v>4198.7949999999992</v>
      </c>
      <c r="D223" s="5">
        <f>IFERROR(INDEX('[3]Table 29'!D$14:D$19,MATCH($B223,'[3]Table 29'!$B$14:$B$19,0))*1000,0)</f>
        <v>5237.808</v>
      </c>
      <c r="E223" s="5">
        <f>IFERROR(INDEX('[3]Table 29'!E$14:E$19,MATCH($B223,'[3]Table 29'!$B$14:$B$19,0))*1000,0)</f>
        <v>6389.3289999999997</v>
      </c>
      <c r="F223" s="5">
        <f>IFERROR(INDEX('[3]Table 29'!F$14:F$19,MATCH($B223,'[3]Table 29'!$B$14:$B$19,0))*1000,0)</f>
        <v>5144.6449999999995</v>
      </c>
      <c r="G223" s="5">
        <f>IFERROR(INDEX('[3]Table 29'!G$14:G$19,MATCH($B223,'[3]Table 29'!$B$14:$B$19,0))*1000,0)</f>
        <v>4367.3119999999999</v>
      </c>
      <c r="H223" s="5">
        <f>IFERROR(INDEX('[3]Table 29'!H$14:H$19,MATCH($B223,'[3]Table 29'!$B$14:$B$19,0))*1000,0)</f>
        <v>4734.8809999999994</v>
      </c>
      <c r="I223" s="5">
        <f>IFERROR(INDEX('[3]Table 29'!I$14:I$19,MATCH($B223,'[3]Table 29'!$B$14:$B$19,0))*1000,0)</f>
        <v>4347.5709999999999</v>
      </c>
      <c r="J223" s="5">
        <f>IFERROR(INDEX('[3]Table 29'!J$14:J$19,MATCH($B223,'[3]Table 29'!$B$14:$B$19,0))*1000,0)</f>
        <v>5385.241</v>
      </c>
      <c r="K223" s="5">
        <f>IFERROR(INDEX('[3]Table 29'!K$14:K$19,MATCH($B223,'[3]Table 29'!$B$14:$B$19,0))*1000,0)</f>
        <v>5493.3110000000006</v>
      </c>
      <c r="L223" s="5">
        <f>IFERROR(INDEX('[3]Table 29'!L$14:L$19,MATCH($B223,'[3]Table 29'!$B$14:$B$19,0))*1000,0)</f>
        <v>6259.473</v>
      </c>
      <c r="M223" s="5">
        <f>IFERROR(INDEX('[3]Table 29'!M$14:M$19,MATCH($B223,'[3]Table 29'!$B$14:$B$19,0))*1000,0)</f>
        <v>6980.3879999999999</v>
      </c>
      <c r="N223" s="5">
        <f>IFERROR(INDEX('[3]Table 29'!N$14:N$19,MATCH($B223,'[3]Table 29'!$B$14:$B$19,0))*1000,0)</f>
        <v>6763.9160000000002</v>
      </c>
      <c r="O223" s="5">
        <f>IFERROR(INDEX('[3]Table 29'!O$14:O$19,MATCH($B223,'[3]Table 29'!$B$14:$B$19,0))*1000,0)</f>
        <v>6174.7649999999994</v>
      </c>
      <c r="P223" s="5">
        <f>IFERROR(INDEX('[3]Table 29'!P$14:P$19,MATCH($B223,'[3]Table 29'!$B$14:$B$19,0))*1000,0)</f>
        <v>7046.2340000000004</v>
      </c>
      <c r="Q223" s="5">
        <f>IFERROR(INDEX('[3]Table 29'!Q$14:Q$19,MATCH($B223,'[3]Table 29'!$B$14:$B$19,0))*1000,0)</f>
        <v>6975.2619999999997</v>
      </c>
      <c r="R223" s="5">
        <f>IFERROR(INDEX('[3]Table 29'!R$14:R$19,MATCH($B223,'[3]Table 29'!$B$14:$B$19,0))*1000,0)</f>
        <v>6478.5540000000001</v>
      </c>
      <c r="S223" s="5">
        <f>IFERROR(INDEX('[3]Table 29'!S$14:S$19,MATCH($B223,'[3]Table 29'!$B$14:$B$19,0))*1000,0)</f>
        <v>5112.8920000000007</v>
      </c>
      <c r="T223" s="5">
        <f>IFERROR(INDEX('[3]Table 29'!T$14:T$19,MATCH($B223,'[3]Table 29'!$B$14:$B$19,0))*1000,0)</f>
        <v>5465.8119999999999</v>
      </c>
      <c r="U223" s="5">
        <f>IFERROR(INDEX('[3]Table 29'!U$14:U$19,MATCH($B223,'[3]Table 29'!$B$14:$B$19,0))*1000,0)</f>
        <v>5721.7510000000002</v>
      </c>
      <c r="V223" s="5">
        <f>IFERROR(INDEX('[3]Table 29'!V$14:V$19,MATCH($B223,'[3]Table 29'!$B$14:$B$19,0))*1000,0)</f>
        <v>5882.5540000000001</v>
      </c>
      <c r="W223" s="5">
        <f>IFERROR(INDEX('[3]Table 29'!W$14:W$19,MATCH($B223,'[3]Table 29'!$B$14:$B$19,0))*1000,0)</f>
        <v>4451.643</v>
      </c>
      <c r="Z223" s="21" t="s">
        <v>26</v>
      </c>
    </row>
    <row r="224" spans="1:28" outlineLevel="1" x14ac:dyDescent="0.2">
      <c r="B224" s="4" t="s">
        <v>21</v>
      </c>
      <c r="C224" s="5">
        <f>IFERROR(INDEX('[3]Table 29'!C$14:C$19,MATCH($B224,'[3]Table 29'!$B$14:$B$19,0))*1000,0)</f>
        <v>0</v>
      </c>
      <c r="D224" s="5">
        <f>IFERROR(INDEX('[3]Table 29'!D$14:D$19,MATCH($B224,'[3]Table 29'!$B$14:$B$19,0))*1000,0)</f>
        <v>0</v>
      </c>
      <c r="E224" s="5">
        <f>IFERROR(INDEX('[3]Table 29'!E$14:E$19,MATCH($B224,'[3]Table 29'!$B$14:$B$19,0))*1000,0)</f>
        <v>0</v>
      </c>
      <c r="F224" s="5">
        <f>IFERROR(INDEX('[3]Table 29'!F$14:F$19,MATCH($B224,'[3]Table 29'!$B$14:$B$19,0))*1000,0)</f>
        <v>0</v>
      </c>
      <c r="G224" s="5">
        <f>IFERROR(INDEX('[3]Table 29'!G$14:G$19,MATCH($B224,'[3]Table 29'!$B$14:$B$19,0))*1000,0)</f>
        <v>0</v>
      </c>
      <c r="H224" s="5">
        <f>IFERROR(INDEX('[3]Table 29'!H$14:H$19,MATCH($B224,'[3]Table 29'!$B$14:$B$19,0))*1000,0)</f>
        <v>0</v>
      </c>
      <c r="I224" s="5">
        <f>IFERROR(INDEX('[3]Table 29'!I$14:I$19,MATCH($B224,'[3]Table 29'!$B$14:$B$19,0))*1000,0)</f>
        <v>0</v>
      </c>
      <c r="J224" s="5">
        <f>IFERROR(INDEX('[3]Table 29'!J$14:J$19,MATCH($B224,'[3]Table 29'!$B$14:$B$19,0))*1000,0)</f>
        <v>0</v>
      </c>
      <c r="K224" s="5">
        <f>IFERROR(INDEX('[3]Table 29'!K$14:K$19,MATCH($B224,'[3]Table 29'!$B$14:$B$19,0))*1000,0)</f>
        <v>0</v>
      </c>
      <c r="L224" s="5">
        <f>IFERROR(INDEX('[3]Table 29'!L$14:L$19,MATCH($B224,'[3]Table 29'!$B$14:$B$19,0))*1000,0)</f>
        <v>0</v>
      </c>
      <c r="M224" s="5">
        <f>IFERROR(INDEX('[3]Table 29'!M$14:M$19,MATCH($B224,'[3]Table 29'!$B$14:$B$19,0))*1000,0)</f>
        <v>0</v>
      </c>
      <c r="N224" s="5">
        <f>IFERROR(INDEX('[3]Table 29'!N$14:N$19,MATCH($B224,'[3]Table 29'!$B$14:$B$19,0))*1000,0)</f>
        <v>0</v>
      </c>
      <c r="O224" s="5">
        <f>IFERROR(INDEX('[3]Table 29'!O$14:O$19,MATCH($B224,'[3]Table 29'!$B$14:$B$19,0))*1000,0)</f>
        <v>0</v>
      </c>
      <c r="P224" s="5">
        <f>IFERROR(INDEX('[3]Table 29'!P$14:P$19,MATCH($B224,'[3]Table 29'!$B$14:$B$19,0))*1000,0)</f>
        <v>0</v>
      </c>
      <c r="Q224" s="5">
        <f>IFERROR(INDEX('[3]Table 29'!Q$14:Q$19,MATCH($B224,'[3]Table 29'!$B$14:$B$19,0))*1000,0)</f>
        <v>0</v>
      </c>
      <c r="R224" s="5">
        <f>IFERROR(INDEX('[3]Table 29'!R$14:R$19,MATCH($B224,'[3]Table 29'!$B$14:$B$19,0))*1000,0)</f>
        <v>0</v>
      </c>
      <c r="S224" s="5">
        <f>IFERROR(INDEX('[3]Table 29'!S$14:S$19,MATCH($B224,'[3]Table 29'!$B$14:$B$19,0))*1000,0)</f>
        <v>0</v>
      </c>
      <c r="T224" s="5">
        <f>IFERROR(INDEX('[3]Table 29'!T$14:T$19,MATCH($B224,'[3]Table 29'!$B$14:$B$19,0))*1000,0)</f>
        <v>0</v>
      </c>
      <c r="U224" s="5">
        <f>IFERROR(INDEX('[3]Table 29'!U$14:U$19,MATCH($B224,'[3]Table 29'!$B$14:$B$19,0))*1000,0)</f>
        <v>0</v>
      </c>
      <c r="V224" s="5">
        <f>IFERROR(INDEX('[3]Table 29'!V$14:V$19,MATCH($B224,'[3]Table 29'!$B$14:$B$19,0))*1000,0)</f>
        <v>0</v>
      </c>
      <c r="W224" s="5">
        <f>IFERROR(INDEX('[3]Table 29'!W$14:W$19,MATCH($B224,'[3]Table 29'!$B$14:$B$19,0))*1000,0)</f>
        <v>0</v>
      </c>
      <c r="Z224" s="21" t="s">
        <v>26</v>
      </c>
    </row>
    <row r="225" spans="1:26" outlineLevel="1" x14ac:dyDescent="0.2">
      <c r="B225" s="4" t="s">
        <v>20</v>
      </c>
      <c r="C225" s="5">
        <f>IFERROR(INDEX('[3]Table 29'!C$14:C$19,MATCH($B225,'[3]Table 29'!$B$14:$B$19,0))*1000,0)</f>
        <v>7.2850000000000001</v>
      </c>
      <c r="D225" s="5">
        <f>IFERROR(INDEX('[3]Table 29'!D$14:D$19,MATCH($B225,'[3]Table 29'!$B$14:$B$19,0))*1000,0)</f>
        <v>15.151</v>
      </c>
      <c r="E225" s="5">
        <f>IFERROR(INDEX('[3]Table 29'!E$14:E$19,MATCH($B225,'[3]Table 29'!$B$14:$B$19,0))*1000,0)</f>
        <v>18.899000000000001</v>
      </c>
      <c r="F225" s="5">
        <f>IFERROR(INDEX('[3]Table 29'!F$14:F$19,MATCH($B225,'[3]Table 29'!$B$14:$B$19,0))*1000,0)</f>
        <v>20.335999999999999</v>
      </c>
      <c r="G225" s="5">
        <f>IFERROR(INDEX('[3]Table 29'!G$14:G$19,MATCH($B225,'[3]Table 29'!$B$14:$B$19,0))*1000,0)</f>
        <v>11.022</v>
      </c>
      <c r="H225" s="5">
        <f>IFERROR(INDEX('[3]Table 29'!H$14:H$19,MATCH($B225,'[3]Table 29'!$B$14:$B$19,0))*1000,0)</f>
        <v>7.6420000000000003</v>
      </c>
      <c r="I225" s="5">
        <f>IFERROR(INDEX('[3]Table 29'!I$14:I$19,MATCH($B225,'[3]Table 29'!$B$14:$B$19,0))*1000,0)</f>
        <v>3.5710000000000002</v>
      </c>
      <c r="J225" s="5">
        <f>IFERROR(INDEX('[3]Table 29'!J$14:J$19,MATCH($B225,'[3]Table 29'!$B$14:$B$19,0))*1000,0)</f>
        <v>5.55</v>
      </c>
      <c r="K225" s="5">
        <f>IFERROR(INDEX('[3]Table 29'!K$14:K$19,MATCH($B225,'[3]Table 29'!$B$14:$B$19,0))*1000,0)</f>
        <v>8.048</v>
      </c>
      <c r="L225" s="5">
        <f>IFERROR(INDEX('[3]Table 29'!L$14:L$19,MATCH($B225,'[3]Table 29'!$B$14:$B$19,0))*1000,0)</f>
        <v>6.7</v>
      </c>
      <c r="M225" s="5">
        <f>IFERROR(INDEX('[3]Table 29'!M$14:M$19,MATCH($B225,'[3]Table 29'!$B$14:$B$19,0))*1000,0)</f>
        <v>7.51</v>
      </c>
      <c r="N225" s="5">
        <f>IFERROR(INDEX('[3]Table 29'!N$14:N$19,MATCH($B225,'[3]Table 29'!$B$14:$B$19,0))*1000,0)</f>
        <v>8.0770000000000017</v>
      </c>
      <c r="O225" s="5">
        <f>IFERROR(INDEX('[3]Table 29'!O$14:O$19,MATCH($B225,'[3]Table 29'!$B$14:$B$19,0))*1000,0)</f>
        <v>7.1980000000000004</v>
      </c>
      <c r="P225" s="5">
        <f>IFERROR(INDEX('[3]Table 29'!P$14:P$19,MATCH($B225,'[3]Table 29'!$B$14:$B$19,0))*1000,0)</f>
        <v>25.183</v>
      </c>
      <c r="Q225" s="5">
        <f>IFERROR(INDEX('[3]Table 29'!Q$14:Q$19,MATCH($B225,'[3]Table 29'!$B$14:$B$19,0))*1000,0)</f>
        <v>30.679000000000002</v>
      </c>
      <c r="R225" s="5">
        <f>IFERROR(INDEX('[3]Table 29'!R$14:R$19,MATCH($B225,'[3]Table 29'!$B$14:$B$19,0))*1000,0)</f>
        <v>34.552</v>
      </c>
      <c r="S225" s="5">
        <f>IFERROR(INDEX('[3]Table 29'!S$14:S$19,MATCH($B225,'[3]Table 29'!$B$14:$B$19,0))*1000,0)</f>
        <v>43.753</v>
      </c>
      <c r="T225" s="5">
        <f>IFERROR(INDEX('[3]Table 29'!T$14:T$19,MATCH($B225,'[3]Table 29'!$B$14:$B$19,0))*1000,0)</f>
        <v>72.455000000000013</v>
      </c>
      <c r="U225" s="5">
        <f>IFERROR(INDEX('[3]Table 29'!U$14:U$19,MATCH($B225,'[3]Table 29'!$B$14:$B$19,0))*1000,0)</f>
        <v>89.960999999999999</v>
      </c>
      <c r="V225" s="5">
        <f>IFERROR(INDEX('[3]Table 29'!V$14:V$19,MATCH($B225,'[3]Table 29'!$B$14:$B$19,0))*1000,0)</f>
        <v>99.028000000000006</v>
      </c>
      <c r="W225" s="5">
        <f>IFERROR(INDEX('[3]Table 29'!W$14:W$19,MATCH($B225,'[3]Table 29'!$B$14:$B$19,0))*1000,0)</f>
        <v>93.912999999999997</v>
      </c>
      <c r="Z225" s="21" t="s">
        <v>26</v>
      </c>
    </row>
    <row r="226" spans="1:26" outlineLevel="1" x14ac:dyDescent="0.2">
      <c r="B226" s="4" t="s">
        <v>0</v>
      </c>
      <c r="C226" s="5">
        <f>IFERROR(INDEX('[3]Table 29'!C$14:C$19,MATCH($B226,'[3]Table 29'!$B$14:$B$19,0))*1000,0)</f>
        <v>0</v>
      </c>
      <c r="D226" s="5">
        <f>IFERROR(INDEX('[3]Table 29'!D$14:D$19,MATCH($B226,'[3]Table 29'!$B$14:$B$19,0))*1000,0)</f>
        <v>0</v>
      </c>
      <c r="E226" s="5">
        <f>IFERROR(INDEX('[3]Table 29'!E$14:E$19,MATCH($B226,'[3]Table 29'!$B$14:$B$19,0))*1000,0)</f>
        <v>0</v>
      </c>
      <c r="F226" s="5">
        <f>IFERROR(INDEX('[3]Table 29'!F$14:F$19,MATCH($B226,'[3]Table 29'!$B$14:$B$19,0))*1000,0)</f>
        <v>0</v>
      </c>
      <c r="G226" s="5">
        <f>IFERROR(INDEX('[3]Table 29'!G$14:G$19,MATCH($B226,'[3]Table 29'!$B$14:$B$19,0))*1000,0)</f>
        <v>0</v>
      </c>
      <c r="H226" s="5">
        <f>IFERROR(INDEX('[3]Table 29'!H$14:H$19,MATCH($B226,'[3]Table 29'!$B$14:$B$19,0))*1000,0)</f>
        <v>0</v>
      </c>
      <c r="I226" s="5">
        <f>IFERROR(INDEX('[3]Table 29'!I$14:I$19,MATCH($B226,'[3]Table 29'!$B$14:$B$19,0))*1000,0)</f>
        <v>0</v>
      </c>
      <c r="J226" s="5">
        <f>IFERROR(INDEX('[3]Table 29'!J$14:J$19,MATCH($B226,'[3]Table 29'!$B$14:$B$19,0))*1000,0)</f>
        <v>0</v>
      </c>
      <c r="K226" s="5">
        <f>IFERROR(INDEX('[3]Table 29'!K$14:K$19,MATCH($B226,'[3]Table 29'!$B$14:$B$19,0))*1000,0)</f>
        <v>0</v>
      </c>
      <c r="L226" s="5">
        <f>IFERROR(INDEX('[3]Table 29'!L$14:L$19,MATCH($B226,'[3]Table 29'!$B$14:$B$19,0))*1000,0)</f>
        <v>0</v>
      </c>
      <c r="M226" s="5">
        <f>IFERROR(INDEX('[3]Table 29'!M$14:M$19,MATCH($B226,'[3]Table 29'!$B$14:$B$19,0))*1000,0)</f>
        <v>0</v>
      </c>
      <c r="N226" s="5">
        <f>IFERROR(INDEX('[3]Table 29'!N$14:N$19,MATCH($B226,'[3]Table 29'!$B$14:$B$19,0))*1000,0)</f>
        <v>0.32300000000000001</v>
      </c>
      <c r="O226" s="5">
        <f>IFERROR(INDEX('[3]Table 29'!O$14:O$19,MATCH($B226,'[3]Table 29'!$B$14:$B$19,0))*1000,0)</f>
        <v>0.39800000000000002</v>
      </c>
      <c r="P226" s="5">
        <f>IFERROR(INDEX('[3]Table 29'!P$14:P$19,MATCH($B226,'[3]Table 29'!$B$14:$B$19,0))*1000,0)</f>
        <v>0.97699999999999998</v>
      </c>
      <c r="Q226" s="5">
        <f>IFERROR(INDEX('[3]Table 29'!Q$14:Q$19,MATCH($B226,'[3]Table 29'!$B$14:$B$19,0))*1000,0)</f>
        <v>1.375</v>
      </c>
      <c r="R226" s="5">
        <f>IFERROR(INDEX('[3]Table 29'!R$14:R$19,MATCH($B226,'[3]Table 29'!$B$14:$B$19,0))*1000,0)</f>
        <v>0</v>
      </c>
      <c r="S226" s="5">
        <f>IFERROR(INDEX('[3]Table 29'!S$14:S$19,MATCH($B226,'[3]Table 29'!$B$14:$B$19,0))*1000,0)</f>
        <v>0</v>
      </c>
      <c r="T226" s="5">
        <f>IFERROR(INDEX('[3]Table 29'!T$14:T$19,MATCH($B226,'[3]Table 29'!$B$14:$B$19,0))*1000,0)</f>
        <v>0</v>
      </c>
      <c r="U226" s="5">
        <f>IFERROR(INDEX('[3]Table 29'!U$14:U$19,MATCH($B226,'[3]Table 29'!$B$14:$B$19,0))*1000,0)</f>
        <v>0</v>
      </c>
      <c r="V226" s="5">
        <f>IFERROR(INDEX('[3]Table 29'!V$14:V$19,MATCH($B226,'[3]Table 29'!$B$14:$B$19,0))*1000,0)</f>
        <v>0</v>
      </c>
      <c r="W226" s="5">
        <f>IFERROR(INDEX('[3]Table 29'!W$14:W$19,MATCH($B226,'[3]Table 29'!$B$14:$B$19,0))*1000,0)</f>
        <v>0</v>
      </c>
      <c r="Z226" s="21" t="s">
        <v>26</v>
      </c>
    </row>
    <row r="227" spans="1:26" outlineLevel="1" x14ac:dyDescent="0.2">
      <c r="A227" s="5"/>
      <c r="B227" s="4" t="s">
        <v>22</v>
      </c>
      <c r="C227" s="5">
        <f>IFERROR(INDEX('[3]Table 29'!C$14:C$19,MATCH($B227,'[3]Table 29'!$B$14:$B$19,0))*1000,0)</f>
        <v>257</v>
      </c>
      <c r="D227" s="5">
        <f>IFERROR(INDEX('[3]Table 29'!D$14:D$19,MATCH($B227,'[3]Table 29'!$B$14:$B$19,0))*1000,0)</f>
        <v>259</v>
      </c>
      <c r="E227" s="5">
        <f>IFERROR(INDEX('[3]Table 29'!E$14:E$19,MATCH($B227,'[3]Table 29'!$B$14:$B$19,0))*1000,0)</f>
        <v>404</v>
      </c>
      <c r="F227" s="5">
        <f>IFERROR(INDEX('[3]Table 29'!F$14:F$19,MATCH($B227,'[3]Table 29'!$B$14:$B$19,0))*1000,0)</f>
        <v>432</v>
      </c>
      <c r="G227" s="5">
        <f>IFERROR(INDEX('[3]Table 29'!G$14:G$19,MATCH($B227,'[3]Table 29'!$B$14:$B$19,0))*1000,0)</f>
        <v>523</v>
      </c>
      <c r="H227" s="5">
        <f>IFERROR(INDEX('[3]Table 29'!H$14:H$19,MATCH($B227,'[3]Table 29'!$B$14:$B$19,0))*1000,0)</f>
        <v>542</v>
      </c>
      <c r="I227" s="5">
        <f>IFERROR(INDEX('[3]Table 29'!I$14:I$19,MATCH($B227,'[3]Table 29'!$B$14:$B$19,0))*1000,0)</f>
        <v>364</v>
      </c>
      <c r="J227" s="5">
        <f>IFERROR(INDEX('[3]Table 29'!J$14:J$19,MATCH($B227,'[3]Table 29'!$B$14:$B$19,0))*1000,0)</f>
        <v>441</v>
      </c>
      <c r="K227" s="5">
        <f>IFERROR(INDEX('[3]Table 29'!K$14:K$19,MATCH($B227,'[3]Table 29'!$B$14:$B$19,0))*1000,0)</f>
        <v>320</v>
      </c>
      <c r="L227" s="5">
        <f>IFERROR(INDEX('[3]Table 29'!L$14:L$19,MATCH($B227,'[3]Table 29'!$B$14:$B$19,0))*1000,0)</f>
        <v>346</v>
      </c>
      <c r="M227" s="5">
        <f>IFERROR(INDEX('[3]Table 29'!M$14:M$19,MATCH($B227,'[3]Table 29'!$B$14:$B$19,0))*1000,0)</f>
        <v>392</v>
      </c>
      <c r="N227" s="5">
        <f>IFERROR(INDEX('[3]Table 29'!N$14:N$19,MATCH($B227,'[3]Table 29'!$B$14:$B$19,0))*1000,0)</f>
        <v>509</v>
      </c>
      <c r="O227" s="5">
        <f>IFERROR(INDEX('[3]Table 29'!O$14:O$19,MATCH($B227,'[3]Table 29'!$B$14:$B$19,0))*1000,0)</f>
        <v>376</v>
      </c>
      <c r="P227" s="5">
        <f>IFERROR(INDEX('[3]Table 29'!P$14:P$19,MATCH($B227,'[3]Table 29'!$B$14:$B$19,0))*1000,0)</f>
        <v>383</v>
      </c>
      <c r="Q227" s="5">
        <f>IFERROR(INDEX('[3]Table 29'!Q$14:Q$19,MATCH($B227,'[3]Table 29'!$B$14:$B$19,0))*1000,0)</f>
        <v>424</v>
      </c>
      <c r="R227" s="5">
        <f>IFERROR(INDEX('[3]Table 29'!R$14:R$19,MATCH($B227,'[3]Table 29'!$B$14:$B$19,0))*1000,0)</f>
        <v>382</v>
      </c>
      <c r="S227" s="5">
        <f>IFERROR(INDEX('[3]Table 29'!S$14:S$19,MATCH($B227,'[3]Table 29'!$B$14:$B$19,0))*1000,0)</f>
        <v>375</v>
      </c>
      <c r="T227" s="5">
        <f>IFERROR(INDEX('[3]Table 29'!T$14:T$19,MATCH($B227,'[3]Table 29'!$B$14:$B$19,0))*1000,0)</f>
        <v>414</v>
      </c>
      <c r="U227" s="5">
        <f>IFERROR(INDEX('[3]Table 29'!U$14:U$19,MATCH($B227,'[3]Table 29'!$B$14:$B$19,0))*1000,0)</f>
        <v>417</v>
      </c>
      <c r="V227" s="5">
        <f>IFERROR(INDEX('[3]Table 29'!V$14:V$19,MATCH($B227,'[3]Table 29'!$B$14:$B$19,0))*1000,0)</f>
        <v>407</v>
      </c>
      <c r="W227" s="5">
        <f>IFERROR(INDEX('[3]Table 29'!W$14:W$19,MATCH($B227,'[3]Table 29'!$B$14:$B$19,0))*1000,0)</f>
        <v>390</v>
      </c>
      <c r="Z227" s="21" t="s">
        <v>26</v>
      </c>
    </row>
    <row r="228" spans="1:26" outlineLevel="1" x14ac:dyDescent="0.2">
      <c r="A228" s="5"/>
      <c r="B228" s="4" t="s">
        <v>23</v>
      </c>
      <c r="C228" s="5">
        <f>IFERROR(INDEX('[3]Table 29'!C$14:C$19,MATCH($B228,'[3]Table 29'!$B$14:$B$19,0))*1000,0)</f>
        <v>60.786999999999999</v>
      </c>
      <c r="D228" s="5">
        <f>IFERROR(INDEX('[3]Table 29'!D$14:D$19,MATCH($B228,'[3]Table 29'!$B$14:$B$19,0))*1000,0)</f>
        <v>40.984999999999999</v>
      </c>
      <c r="E228" s="5">
        <f>IFERROR(INDEX('[3]Table 29'!E$14:E$19,MATCH($B228,'[3]Table 29'!$B$14:$B$19,0))*1000,0)</f>
        <v>45.193999999999996</v>
      </c>
      <c r="F228" s="5">
        <f>IFERROR(INDEX('[3]Table 29'!F$14:F$19,MATCH($B228,'[3]Table 29'!$B$14:$B$19,0))*1000,0)</f>
        <v>50.98</v>
      </c>
      <c r="G228" s="5">
        <f>IFERROR(INDEX('[3]Table 29'!G$14:G$19,MATCH($B228,'[3]Table 29'!$B$14:$B$19,0))*1000,0)</f>
        <v>49.655000000000001</v>
      </c>
      <c r="H228" s="5">
        <f>IFERROR(INDEX('[3]Table 29'!H$14:H$19,MATCH($B228,'[3]Table 29'!$B$14:$B$19,0))*1000,0)</f>
        <v>48.793999999999997</v>
      </c>
      <c r="I228" s="5">
        <f>IFERROR(INDEX('[3]Table 29'!I$14:I$19,MATCH($B228,'[3]Table 29'!$B$14:$B$19,0))*1000,0)</f>
        <v>42.698</v>
      </c>
      <c r="J228" s="5">
        <f>IFERROR(INDEX('[3]Table 29'!J$14:J$19,MATCH($B228,'[3]Table 29'!$B$14:$B$19,0))*1000,0)</f>
        <v>48.186</v>
      </c>
      <c r="K228" s="5">
        <f>IFERROR(INDEX('[3]Table 29'!K$14:K$19,MATCH($B228,'[3]Table 29'!$B$14:$B$19,0))*1000,0)</f>
        <v>45.991</v>
      </c>
      <c r="L228" s="5">
        <f>IFERROR(INDEX('[3]Table 29'!L$14:L$19,MATCH($B228,'[3]Table 29'!$B$14:$B$19,0))*1000,0)</f>
        <v>37.250999999999998</v>
      </c>
      <c r="M228" s="5">
        <f>IFERROR(INDEX('[3]Table 29'!M$14:M$19,MATCH($B228,'[3]Table 29'!$B$14:$B$19,0))*1000,0)</f>
        <v>42.533999999999999</v>
      </c>
      <c r="N228" s="5">
        <f>IFERROR(INDEX('[3]Table 29'!N$14:N$19,MATCH($B228,'[3]Table 29'!$B$14:$B$19,0))*1000,0)</f>
        <v>111.59700000000001</v>
      </c>
      <c r="O228" s="5">
        <f>IFERROR(INDEX('[3]Table 29'!O$14:O$19,MATCH($B228,'[3]Table 29'!$B$14:$B$19,0))*1000,0)</f>
        <v>181.79300000000001</v>
      </c>
      <c r="P228" s="5">
        <f>IFERROR(INDEX('[3]Table 29'!P$14:P$19,MATCH($B228,'[3]Table 29'!$B$14:$B$19,0))*1000,0)</f>
        <v>190.65099999999998</v>
      </c>
      <c r="Q228" s="5">
        <f>IFERROR(INDEX('[3]Table 29'!Q$14:Q$19,MATCH($B228,'[3]Table 29'!$B$14:$B$19,0))*1000,0)</f>
        <v>773.1</v>
      </c>
      <c r="R228" s="5">
        <f>IFERROR(INDEX('[3]Table 29'!R$14:R$19,MATCH($B228,'[3]Table 29'!$B$14:$B$19,0))*1000,0)</f>
        <v>577.72500000000002</v>
      </c>
      <c r="S228" s="5">
        <f>IFERROR(INDEX('[3]Table 29'!S$14:S$19,MATCH($B228,'[3]Table 29'!$B$14:$B$19,0))*1000,0)</f>
        <v>591.77500000000009</v>
      </c>
      <c r="T228" s="5">
        <f>IFERROR(INDEX('[3]Table 29'!T$14:T$19,MATCH($B228,'[3]Table 29'!$B$14:$B$19,0))*1000,0)</f>
        <v>684.245</v>
      </c>
      <c r="U228" s="5">
        <f>IFERROR(INDEX('[3]Table 29'!U$14:U$19,MATCH($B228,'[3]Table 29'!$B$14:$B$19,0))*1000,0)</f>
        <v>631.59699999999998</v>
      </c>
      <c r="V228" s="5">
        <f>IFERROR(INDEX('[3]Table 29'!V$14:V$19,MATCH($B228,'[3]Table 29'!$B$14:$B$19,0))*1000,0)</f>
        <v>588.29399999999998</v>
      </c>
      <c r="W228" s="5">
        <f>IFERROR(INDEX('[3]Table 29'!W$14:W$19,MATCH($B228,'[3]Table 29'!$B$14:$B$19,0))*1000,0)</f>
        <v>434.85300000000001</v>
      </c>
      <c r="Z228" s="21" t="s">
        <v>26</v>
      </c>
    </row>
    <row r="229" spans="1:26" outlineLevel="1" x14ac:dyDescent="0.2">
      <c r="B229" s="4" t="s">
        <v>17</v>
      </c>
      <c r="C229" s="5">
        <f>IFERROR(INDEX('[3]Table 29'!C$14:C$19,MATCH($B229,'[3]Table 29'!$B$14:$B$19,0))*1000,0)</f>
        <v>0</v>
      </c>
      <c r="D229" s="5">
        <f>IFERROR(INDEX('[3]Table 29'!D$14:D$19,MATCH($B229,'[3]Table 29'!$B$14:$B$19,0))*1000,0)</f>
        <v>0</v>
      </c>
      <c r="E229" s="5">
        <f>IFERROR(INDEX('[3]Table 29'!E$14:E$19,MATCH($B229,'[3]Table 29'!$B$14:$B$19,0))*1000,0)</f>
        <v>0</v>
      </c>
      <c r="F229" s="5">
        <f>IFERROR(INDEX('[3]Table 29'!F$14:F$19,MATCH($B229,'[3]Table 29'!$B$14:$B$19,0))*1000,0)</f>
        <v>0</v>
      </c>
      <c r="G229" s="5">
        <f>IFERROR(INDEX('[3]Table 29'!G$14:G$19,MATCH($B229,'[3]Table 29'!$B$14:$B$19,0))*1000,0)</f>
        <v>0</v>
      </c>
      <c r="H229" s="5">
        <f>IFERROR(INDEX('[3]Table 29'!H$14:H$19,MATCH($B229,'[3]Table 29'!$B$14:$B$19,0))*1000,0)</f>
        <v>0</v>
      </c>
      <c r="I229" s="5">
        <f>IFERROR(INDEX('[3]Table 29'!I$14:I$19,MATCH($B229,'[3]Table 29'!$B$14:$B$19,0))*1000,0)</f>
        <v>0</v>
      </c>
      <c r="J229" s="5">
        <f>IFERROR(INDEX('[3]Table 29'!J$14:J$19,MATCH($B229,'[3]Table 29'!$B$14:$B$19,0))*1000,0)</f>
        <v>0</v>
      </c>
      <c r="K229" s="5">
        <f>IFERROR(INDEX('[3]Table 29'!K$14:K$19,MATCH($B229,'[3]Table 29'!$B$14:$B$19,0))*1000,0)</f>
        <v>0</v>
      </c>
      <c r="L229" s="5">
        <f>IFERROR(INDEX('[3]Table 29'!L$14:L$19,MATCH($B229,'[3]Table 29'!$B$14:$B$19,0))*1000,0)</f>
        <v>0</v>
      </c>
      <c r="M229" s="5">
        <f>IFERROR(INDEX('[3]Table 29'!M$14:M$19,MATCH($B229,'[3]Table 29'!$B$14:$B$19,0))*1000,0)</f>
        <v>0</v>
      </c>
      <c r="N229" s="5">
        <f>IFERROR(INDEX('[3]Table 29'!N$14:N$19,MATCH($B229,'[3]Table 29'!$B$14:$B$19,0))*1000,0)</f>
        <v>0</v>
      </c>
      <c r="O229" s="5">
        <f>IFERROR(INDEX('[3]Table 29'!O$14:O$19,MATCH($B229,'[3]Table 29'!$B$14:$B$19,0))*1000,0)</f>
        <v>0</v>
      </c>
      <c r="P229" s="5">
        <f>IFERROR(INDEX('[3]Table 29'!P$14:P$19,MATCH($B229,'[3]Table 29'!$B$14:$B$19,0))*1000,0)</f>
        <v>0</v>
      </c>
      <c r="Q229" s="5">
        <f>IFERROR(INDEX('[3]Table 29'!Q$14:Q$19,MATCH($B229,'[3]Table 29'!$B$14:$B$19,0))*1000,0)</f>
        <v>0</v>
      </c>
      <c r="R229" s="5">
        <f>IFERROR(INDEX('[3]Table 29'!R$14:R$19,MATCH($B229,'[3]Table 29'!$B$14:$B$19,0))*1000,0)</f>
        <v>0</v>
      </c>
      <c r="S229" s="5">
        <f>IFERROR(INDEX('[3]Table 29'!S$14:S$19,MATCH($B229,'[3]Table 29'!$B$14:$B$19,0))*1000,0)</f>
        <v>0</v>
      </c>
      <c r="T229" s="5">
        <f>IFERROR(INDEX('[3]Table 29'!T$14:T$19,MATCH($B229,'[3]Table 29'!$B$14:$B$19,0))*1000,0)</f>
        <v>0</v>
      </c>
      <c r="U229" s="5">
        <f>IFERROR(INDEX('[3]Table 29'!U$14:U$19,MATCH($B229,'[3]Table 29'!$B$14:$B$19,0))*1000,0)</f>
        <v>0</v>
      </c>
      <c r="V229" s="5">
        <f>IFERROR(INDEX('[3]Table 29'!V$14:V$19,MATCH($B229,'[3]Table 29'!$B$14:$B$19,0))*1000,0)</f>
        <v>0</v>
      </c>
      <c r="W229" s="5">
        <f>IFERROR(INDEX('[3]Table 29'!W$14:W$19,MATCH($B229,'[3]Table 29'!$B$14:$B$19,0))*1000,0)</f>
        <v>0</v>
      </c>
      <c r="Z229" s="21" t="s">
        <v>26</v>
      </c>
    </row>
    <row r="230" spans="1:26" outlineLevel="1" x14ac:dyDescent="0.2">
      <c r="B230" s="4" t="s">
        <v>1</v>
      </c>
      <c r="C230" s="5">
        <f>IFERROR(INDEX('[3]Table 29'!C$14:C$19,MATCH($B230,'[3]Table 29'!$B$14:$B$19,0))*1000,0)</f>
        <v>0</v>
      </c>
      <c r="D230" s="5">
        <f>IFERROR(INDEX('[3]Table 29'!D$14:D$19,MATCH($B230,'[3]Table 29'!$B$14:$B$19,0))*1000,0)</f>
        <v>0</v>
      </c>
      <c r="E230" s="5">
        <f>IFERROR(INDEX('[3]Table 29'!E$14:E$19,MATCH($B230,'[3]Table 29'!$B$14:$B$19,0))*1000,0)</f>
        <v>0</v>
      </c>
      <c r="F230" s="5">
        <f>IFERROR(INDEX('[3]Table 29'!F$14:F$19,MATCH($B230,'[3]Table 29'!$B$14:$B$19,0))*1000,0)</f>
        <v>0</v>
      </c>
      <c r="G230" s="5">
        <f>IFERROR(INDEX('[3]Table 29'!G$14:G$19,MATCH($B230,'[3]Table 29'!$B$14:$B$19,0))*1000,0)</f>
        <v>0</v>
      </c>
      <c r="H230" s="5">
        <f>IFERROR(INDEX('[3]Table 29'!H$14:H$19,MATCH($B230,'[3]Table 29'!$B$14:$B$19,0))*1000,0)</f>
        <v>0</v>
      </c>
      <c r="I230" s="5">
        <f>IFERROR(INDEX('[3]Table 29'!I$14:I$19,MATCH($B230,'[3]Table 29'!$B$14:$B$19,0))*1000,0)</f>
        <v>0</v>
      </c>
      <c r="J230" s="5">
        <f>IFERROR(INDEX('[3]Table 29'!J$14:J$19,MATCH($B230,'[3]Table 29'!$B$14:$B$19,0))*1000,0)</f>
        <v>0</v>
      </c>
      <c r="K230" s="5">
        <f>IFERROR(INDEX('[3]Table 29'!K$14:K$19,MATCH($B230,'[3]Table 29'!$B$14:$B$19,0))*1000,0)</f>
        <v>0</v>
      </c>
      <c r="L230" s="5">
        <f>IFERROR(INDEX('[3]Table 29'!L$14:L$19,MATCH($B230,'[3]Table 29'!$B$14:$B$19,0))*1000,0)</f>
        <v>0</v>
      </c>
      <c r="M230" s="5">
        <f>IFERROR(INDEX('[3]Table 29'!M$14:M$19,MATCH($B230,'[3]Table 29'!$B$14:$B$19,0))*1000,0)</f>
        <v>0</v>
      </c>
      <c r="N230" s="5">
        <f>IFERROR(INDEX('[3]Table 29'!N$14:N$19,MATCH($B230,'[3]Table 29'!$B$14:$B$19,0))*1000,0)</f>
        <v>0</v>
      </c>
      <c r="O230" s="5">
        <f>IFERROR(INDEX('[3]Table 29'!O$14:O$19,MATCH($B230,'[3]Table 29'!$B$14:$B$19,0))*1000,0)</f>
        <v>0</v>
      </c>
      <c r="P230" s="5">
        <f>IFERROR(INDEX('[3]Table 29'!P$14:P$19,MATCH($B230,'[3]Table 29'!$B$14:$B$19,0))*1000,0)</f>
        <v>0</v>
      </c>
      <c r="Q230" s="5">
        <f>IFERROR(INDEX('[3]Table 29'!Q$14:Q$19,MATCH($B230,'[3]Table 29'!$B$14:$B$19,0))*1000,0)</f>
        <v>0</v>
      </c>
      <c r="R230" s="5">
        <f>IFERROR(INDEX('[3]Table 29'!R$14:R$19,MATCH($B230,'[3]Table 29'!$B$14:$B$19,0))*1000,0)</f>
        <v>0</v>
      </c>
      <c r="S230" s="5">
        <f>IFERROR(INDEX('[3]Table 29'!S$14:S$19,MATCH($B230,'[3]Table 29'!$B$14:$B$19,0))*1000,0)</f>
        <v>0</v>
      </c>
      <c r="T230" s="5">
        <f>IFERROR(INDEX('[3]Table 29'!T$14:T$19,MATCH($B230,'[3]Table 29'!$B$14:$B$19,0))*1000,0)</f>
        <v>0</v>
      </c>
      <c r="U230" s="5">
        <f>IFERROR(INDEX('[3]Table 29'!U$14:U$19,MATCH($B230,'[3]Table 29'!$B$14:$B$19,0))*1000,0)</f>
        <v>0</v>
      </c>
      <c r="V230" s="5">
        <f>IFERROR(INDEX('[3]Table 29'!V$14:V$19,MATCH($B230,'[3]Table 29'!$B$14:$B$19,0))*1000,0)</f>
        <v>0</v>
      </c>
      <c r="W230" s="5">
        <f>IFERROR(INDEX('[3]Table 29'!W$14:W$19,MATCH($B230,'[3]Table 29'!$B$14:$B$19,0))*1000,0)</f>
        <v>0</v>
      </c>
      <c r="Z230" s="21" t="s">
        <v>26</v>
      </c>
    </row>
    <row r="231" spans="1:26" outlineLevel="1" x14ac:dyDescent="0.2">
      <c r="A231" s="5"/>
      <c r="B231" s="15" t="s">
        <v>9</v>
      </c>
      <c r="C231" s="19">
        <f t="shared" ref="C231:W231" si="103">SUM(C221:C230)</f>
        <v>4523.8669999999993</v>
      </c>
      <c r="D231" s="19">
        <f t="shared" si="103"/>
        <v>5552.9439999999995</v>
      </c>
      <c r="E231" s="19">
        <f t="shared" si="103"/>
        <v>6857.4220000000005</v>
      </c>
      <c r="F231" s="19">
        <f t="shared" si="103"/>
        <v>5647.9609999999993</v>
      </c>
      <c r="G231" s="19">
        <f t="shared" si="103"/>
        <v>4950.9889999999996</v>
      </c>
      <c r="H231" s="19">
        <f t="shared" si="103"/>
        <v>5333.3169999999991</v>
      </c>
      <c r="I231" s="19">
        <f t="shared" si="103"/>
        <v>4757.84</v>
      </c>
      <c r="J231" s="19">
        <f t="shared" si="103"/>
        <v>5879.9769999999999</v>
      </c>
      <c r="K231" s="19">
        <f t="shared" si="103"/>
        <v>5867.35</v>
      </c>
      <c r="L231" s="19">
        <f t="shared" si="103"/>
        <v>6649.424</v>
      </c>
      <c r="M231" s="19">
        <f t="shared" si="103"/>
        <v>7422.4319999999998</v>
      </c>
      <c r="N231" s="19">
        <f t="shared" si="103"/>
        <v>7392.9130000000005</v>
      </c>
      <c r="O231" s="19">
        <f t="shared" si="103"/>
        <v>6740.1539999999995</v>
      </c>
      <c r="P231" s="19">
        <f t="shared" si="103"/>
        <v>7646.0450000000001</v>
      </c>
      <c r="Q231" s="19">
        <f t="shared" si="103"/>
        <v>8204.4159999999993</v>
      </c>
      <c r="R231" s="19">
        <f t="shared" si="103"/>
        <v>7472.8310000000001</v>
      </c>
      <c r="S231" s="19">
        <f t="shared" si="103"/>
        <v>6123.42</v>
      </c>
      <c r="T231" s="19">
        <f t="shared" si="103"/>
        <v>6636.5119999999997</v>
      </c>
      <c r="U231" s="19">
        <f t="shared" si="103"/>
        <v>6860.3090000000002</v>
      </c>
      <c r="V231" s="19">
        <f t="shared" si="103"/>
        <v>6976.8760000000002</v>
      </c>
      <c r="W231" s="19">
        <f t="shared" si="103"/>
        <v>5370.4089999999997</v>
      </c>
    </row>
    <row r="232" spans="1:26" outlineLevel="1" x14ac:dyDescent="0.2">
      <c r="B232" s="26" t="s">
        <v>91</v>
      </c>
      <c r="C232" s="25">
        <f t="shared" ref="C232:W232" si="104">C231/C212/1000</f>
        <v>1.9499077245202182E-3</v>
      </c>
      <c r="D232" s="25">
        <f t="shared" si="104"/>
        <v>1.7386439640503764E-3</v>
      </c>
      <c r="E232" s="25">
        <f t="shared" si="104"/>
        <v>1.7438614429174744E-3</v>
      </c>
      <c r="F232" s="25">
        <f t="shared" si="104"/>
        <v>1.7324293165997843E-3</v>
      </c>
      <c r="G232" s="25">
        <f t="shared" si="104"/>
        <v>1.6395946328622401E-3</v>
      </c>
      <c r="H232" s="25">
        <f t="shared" si="104"/>
        <v>1.5101584843147829E-3</v>
      </c>
      <c r="I232" s="25">
        <f t="shared" si="104"/>
        <v>1.440642996712036E-3</v>
      </c>
      <c r="J232" s="25">
        <f t="shared" si="104"/>
        <v>1.8297398730176722E-3</v>
      </c>
      <c r="K232" s="25">
        <f t="shared" si="104"/>
        <v>1.7899593461819447E-3</v>
      </c>
      <c r="L232" s="25">
        <f t="shared" si="104"/>
        <v>1.6822536064982198E-3</v>
      </c>
      <c r="M232" s="25">
        <f t="shared" si="104"/>
        <v>1.6625467872138729E-3</v>
      </c>
      <c r="N232" s="25">
        <f t="shared" si="104"/>
        <v>1.5384804763899488E-3</v>
      </c>
      <c r="O232" s="25">
        <f t="shared" si="104"/>
        <v>1.4979716305145994E-3</v>
      </c>
      <c r="P232" s="25">
        <f t="shared" si="104"/>
        <v>1.6691795242247283E-3</v>
      </c>
      <c r="Q232" s="25">
        <f t="shared" si="104"/>
        <v>1.6706462586108322E-3</v>
      </c>
      <c r="R232" s="25">
        <f t="shared" si="104"/>
        <v>1.67400658842918E-3</v>
      </c>
      <c r="S232" s="25">
        <f t="shared" si="104"/>
        <v>1.8526833573867178E-3</v>
      </c>
      <c r="T232" s="25">
        <f t="shared" si="104"/>
        <v>1.6538145691494485E-3</v>
      </c>
      <c r="U232" s="25">
        <f t="shared" si="104"/>
        <v>1.7349536462547446E-3</v>
      </c>
      <c r="V232" s="25">
        <f t="shared" si="104"/>
        <v>1.7273469961409033E-3</v>
      </c>
      <c r="W232" s="25">
        <f t="shared" si="104"/>
        <v>1.3406762308399156E-3</v>
      </c>
    </row>
    <row r="233" spans="1:26" outlineLevel="1" x14ac:dyDescent="0.2"/>
    <row r="234" spans="1:26" outlineLevel="1" x14ac:dyDescent="0.2">
      <c r="B234" s="4" t="s">
        <v>18</v>
      </c>
      <c r="C234" s="11">
        <f t="shared" ref="C234:W234" si="105">IFERROR(C221/C231,0)</f>
        <v>0</v>
      </c>
      <c r="D234" s="11">
        <f t="shared" si="105"/>
        <v>0</v>
      </c>
      <c r="E234" s="11">
        <f t="shared" si="105"/>
        <v>0</v>
      </c>
      <c r="F234" s="11">
        <f t="shared" si="105"/>
        <v>0</v>
      </c>
      <c r="G234" s="11">
        <f t="shared" si="105"/>
        <v>0</v>
      </c>
      <c r="H234" s="11">
        <f t="shared" si="105"/>
        <v>0</v>
      </c>
      <c r="I234" s="11">
        <f t="shared" si="105"/>
        <v>0</v>
      </c>
      <c r="J234" s="11">
        <f t="shared" si="105"/>
        <v>0</v>
      </c>
      <c r="K234" s="11">
        <f t="shared" si="105"/>
        <v>0</v>
      </c>
      <c r="L234" s="11">
        <f t="shared" si="105"/>
        <v>0</v>
      </c>
      <c r="M234" s="11">
        <f t="shared" si="105"/>
        <v>0</v>
      </c>
      <c r="N234" s="11">
        <f t="shared" si="105"/>
        <v>0</v>
      </c>
      <c r="O234" s="11">
        <f t="shared" si="105"/>
        <v>0</v>
      </c>
      <c r="P234" s="11">
        <f t="shared" si="105"/>
        <v>0</v>
      </c>
      <c r="Q234" s="11">
        <f t="shared" si="105"/>
        <v>0</v>
      </c>
      <c r="R234" s="11">
        <f t="shared" si="105"/>
        <v>0</v>
      </c>
      <c r="S234" s="11">
        <f t="shared" si="105"/>
        <v>0</v>
      </c>
      <c r="T234" s="11">
        <f t="shared" si="105"/>
        <v>0</v>
      </c>
      <c r="U234" s="11">
        <f t="shared" si="105"/>
        <v>0</v>
      </c>
      <c r="V234" s="11">
        <f t="shared" si="105"/>
        <v>0</v>
      </c>
      <c r="W234" s="11">
        <f t="shared" si="105"/>
        <v>0</v>
      </c>
    </row>
    <row r="235" spans="1:26" outlineLevel="1" x14ac:dyDescent="0.2">
      <c r="B235" s="4" t="s">
        <v>19</v>
      </c>
      <c r="C235" s="11">
        <f t="shared" ref="C235:W235" si="106">IFERROR(C222/C231,0)</f>
        <v>0</v>
      </c>
      <c r="D235" s="11">
        <f t="shared" si="106"/>
        <v>0</v>
      </c>
      <c r="E235" s="11">
        <f t="shared" si="106"/>
        <v>0</v>
      </c>
      <c r="F235" s="11">
        <f t="shared" si="106"/>
        <v>0</v>
      </c>
      <c r="G235" s="11">
        <f t="shared" si="106"/>
        <v>0</v>
      </c>
      <c r="H235" s="11">
        <f t="shared" si="106"/>
        <v>0</v>
      </c>
      <c r="I235" s="11">
        <f t="shared" si="106"/>
        <v>0</v>
      </c>
      <c r="J235" s="11">
        <f t="shared" si="106"/>
        <v>0</v>
      </c>
      <c r="K235" s="11">
        <f t="shared" si="106"/>
        <v>0</v>
      </c>
      <c r="L235" s="11">
        <f t="shared" si="106"/>
        <v>0</v>
      </c>
      <c r="M235" s="11">
        <f t="shared" si="106"/>
        <v>0</v>
      </c>
      <c r="N235" s="11">
        <f t="shared" si="106"/>
        <v>0</v>
      </c>
      <c r="O235" s="11">
        <f t="shared" si="106"/>
        <v>0</v>
      </c>
      <c r="P235" s="11">
        <f t="shared" si="106"/>
        <v>0</v>
      </c>
      <c r="Q235" s="11">
        <f t="shared" si="106"/>
        <v>0</v>
      </c>
      <c r="R235" s="11">
        <f t="shared" si="106"/>
        <v>0</v>
      </c>
      <c r="S235" s="11">
        <f t="shared" si="106"/>
        <v>0</v>
      </c>
      <c r="T235" s="11">
        <f t="shared" si="106"/>
        <v>0</v>
      </c>
      <c r="U235" s="11">
        <f t="shared" si="106"/>
        <v>0</v>
      </c>
      <c r="V235" s="11">
        <f t="shared" si="106"/>
        <v>0</v>
      </c>
      <c r="W235" s="11">
        <f t="shared" si="106"/>
        <v>0</v>
      </c>
    </row>
    <row r="236" spans="1:26" outlineLevel="1" x14ac:dyDescent="0.2">
      <c r="B236" s="4" t="s">
        <v>16</v>
      </c>
      <c r="C236" s="11">
        <f t="shared" ref="C236:W236" si="107">IFERROR(C223/C231,0)</f>
        <v>0.92814289191083643</v>
      </c>
      <c r="D236" s="11">
        <f t="shared" si="107"/>
        <v>0.94324884241584295</v>
      </c>
      <c r="E236" s="11">
        <f t="shared" si="107"/>
        <v>0.93173921628273704</v>
      </c>
      <c r="F236" s="11">
        <f t="shared" si="107"/>
        <v>0.91088536199169934</v>
      </c>
      <c r="G236" s="11">
        <f t="shared" si="107"/>
        <v>0.88210900892730726</v>
      </c>
      <c r="H236" s="11">
        <f t="shared" si="107"/>
        <v>0.88779290636577579</v>
      </c>
      <c r="I236" s="11">
        <f t="shared" si="107"/>
        <v>0.91376990399004587</v>
      </c>
      <c r="J236" s="11">
        <f t="shared" si="107"/>
        <v>0.91586089537425064</v>
      </c>
      <c r="K236" s="11">
        <f t="shared" si="107"/>
        <v>0.93625077760829001</v>
      </c>
      <c r="L236" s="11">
        <f t="shared" si="107"/>
        <v>0.94135567231086481</v>
      </c>
      <c r="M236" s="11">
        <f t="shared" si="107"/>
        <v>0.94044485688787716</v>
      </c>
      <c r="N236" s="11">
        <f t="shared" si="107"/>
        <v>0.91491892302804045</v>
      </c>
      <c r="O236" s="11">
        <f t="shared" si="107"/>
        <v>0.91611630832173863</v>
      </c>
      <c r="P236" s="11">
        <f t="shared" si="107"/>
        <v>0.92155277663157886</v>
      </c>
      <c r="Q236" s="11">
        <f t="shared" si="107"/>
        <v>0.85018385220837178</v>
      </c>
      <c r="R236" s="11">
        <f t="shared" si="107"/>
        <v>0.86694774711217204</v>
      </c>
      <c r="S236" s="11">
        <f t="shared" si="107"/>
        <v>0.83497326657325488</v>
      </c>
      <c r="T236" s="11">
        <f t="shared" si="107"/>
        <v>0.82359709437728734</v>
      </c>
      <c r="U236" s="11">
        <f t="shared" si="107"/>
        <v>0.83403692166052579</v>
      </c>
      <c r="V236" s="11">
        <f t="shared" si="107"/>
        <v>0.84315014341662375</v>
      </c>
      <c r="W236" s="11">
        <f t="shared" si="107"/>
        <v>0.82892066507411266</v>
      </c>
    </row>
    <row r="237" spans="1:26" outlineLevel="1" x14ac:dyDescent="0.2">
      <c r="B237" s="4" t="s">
        <v>21</v>
      </c>
      <c r="C237" s="11">
        <f t="shared" ref="C237:W237" si="108">IFERROR(C224/C231,0)</f>
        <v>0</v>
      </c>
      <c r="D237" s="11">
        <f t="shared" si="108"/>
        <v>0</v>
      </c>
      <c r="E237" s="11">
        <f t="shared" si="108"/>
        <v>0</v>
      </c>
      <c r="F237" s="11">
        <f t="shared" si="108"/>
        <v>0</v>
      </c>
      <c r="G237" s="11">
        <f t="shared" si="108"/>
        <v>0</v>
      </c>
      <c r="H237" s="11">
        <f t="shared" si="108"/>
        <v>0</v>
      </c>
      <c r="I237" s="11">
        <f t="shared" si="108"/>
        <v>0</v>
      </c>
      <c r="J237" s="11">
        <f t="shared" si="108"/>
        <v>0</v>
      </c>
      <c r="K237" s="11">
        <f t="shared" si="108"/>
        <v>0</v>
      </c>
      <c r="L237" s="11">
        <f t="shared" si="108"/>
        <v>0</v>
      </c>
      <c r="M237" s="11">
        <f t="shared" si="108"/>
        <v>0</v>
      </c>
      <c r="N237" s="11">
        <f t="shared" si="108"/>
        <v>0</v>
      </c>
      <c r="O237" s="11">
        <f t="shared" si="108"/>
        <v>0</v>
      </c>
      <c r="P237" s="11">
        <f t="shared" si="108"/>
        <v>0</v>
      </c>
      <c r="Q237" s="11">
        <f t="shared" si="108"/>
        <v>0</v>
      </c>
      <c r="R237" s="11">
        <f t="shared" si="108"/>
        <v>0</v>
      </c>
      <c r="S237" s="11">
        <f t="shared" si="108"/>
        <v>0</v>
      </c>
      <c r="T237" s="11">
        <f t="shared" si="108"/>
        <v>0</v>
      </c>
      <c r="U237" s="11">
        <f t="shared" si="108"/>
        <v>0</v>
      </c>
      <c r="V237" s="11">
        <f t="shared" si="108"/>
        <v>0</v>
      </c>
      <c r="W237" s="11">
        <f t="shared" si="108"/>
        <v>0</v>
      </c>
    </row>
    <row r="238" spans="1:26" outlineLevel="1" x14ac:dyDescent="0.2">
      <c r="B238" s="4" t="s">
        <v>20</v>
      </c>
      <c r="C238" s="11">
        <f t="shared" ref="C238:W238" si="109">IFERROR(C225/C231,0)</f>
        <v>1.6103479611580096E-3</v>
      </c>
      <c r="D238" s="11">
        <f t="shared" si="109"/>
        <v>2.7284625956969853E-3</v>
      </c>
      <c r="E238" s="11">
        <f t="shared" si="109"/>
        <v>2.7559919748266913E-3</v>
      </c>
      <c r="F238" s="11">
        <f t="shared" si="109"/>
        <v>3.6005914346788162E-3</v>
      </c>
      <c r="G238" s="11">
        <f t="shared" si="109"/>
        <v>2.2262218720340526E-3</v>
      </c>
      <c r="H238" s="11">
        <f t="shared" si="109"/>
        <v>1.4328793881931267E-3</v>
      </c>
      <c r="I238" s="11">
        <f t="shared" si="109"/>
        <v>7.5055067005195641E-4</v>
      </c>
      <c r="J238" s="11">
        <f t="shared" si="109"/>
        <v>9.4388124307288955E-4</v>
      </c>
      <c r="K238" s="11">
        <f t="shared" si="109"/>
        <v>1.371658414786914E-3</v>
      </c>
      <c r="L238" s="11">
        <f t="shared" si="109"/>
        <v>1.0076060723455144E-3</v>
      </c>
      <c r="M238" s="11">
        <f t="shared" si="109"/>
        <v>1.0117977503869351E-3</v>
      </c>
      <c r="N238" s="11">
        <f t="shared" si="109"/>
        <v>1.0925328081096046E-3</v>
      </c>
      <c r="O238" s="11">
        <f t="shared" si="109"/>
        <v>1.0679281215236331E-3</v>
      </c>
      <c r="P238" s="11">
        <f t="shared" si="109"/>
        <v>3.2935981935758945E-3</v>
      </c>
      <c r="Q238" s="11">
        <f t="shared" si="109"/>
        <v>3.7393276986442429E-3</v>
      </c>
      <c r="R238" s="11">
        <f t="shared" si="109"/>
        <v>4.6236827783205587E-3</v>
      </c>
      <c r="S238" s="11">
        <f t="shared" si="109"/>
        <v>7.1451901061824925E-3</v>
      </c>
      <c r="T238" s="11">
        <f t="shared" si="109"/>
        <v>1.0917632635938881E-2</v>
      </c>
      <c r="U238" s="11">
        <f t="shared" si="109"/>
        <v>1.3113257726437686E-2</v>
      </c>
      <c r="V238" s="11">
        <f t="shared" si="109"/>
        <v>1.4193745166174662E-2</v>
      </c>
      <c r="W238" s="11">
        <f t="shared" si="109"/>
        <v>1.7487122489180992E-2</v>
      </c>
    </row>
    <row r="239" spans="1:26" outlineLevel="1" x14ac:dyDescent="0.2">
      <c r="B239" s="4" t="s">
        <v>0</v>
      </c>
      <c r="C239" s="11">
        <f t="shared" ref="C239:W239" si="110">IFERROR(C226/C231,0)</f>
        <v>0</v>
      </c>
      <c r="D239" s="11">
        <f t="shared" si="110"/>
        <v>0</v>
      </c>
      <c r="E239" s="11">
        <f t="shared" si="110"/>
        <v>0</v>
      </c>
      <c r="F239" s="11">
        <f t="shared" si="110"/>
        <v>0</v>
      </c>
      <c r="G239" s="11">
        <f t="shared" si="110"/>
        <v>0</v>
      </c>
      <c r="H239" s="11">
        <f t="shared" si="110"/>
        <v>0</v>
      </c>
      <c r="I239" s="11">
        <f t="shared" si="110"/>
        <v>0</v>
      </c>
      <c r="J239" s="11">
        <f t="shared" si="110"/>
        <v>0</v>
      </c>
      <c r="K239" s="11">
        <f t="shared" si="110"/>
        <v>0</v>
      </c>
      <c r="L239" s="11">
        <f t="shared" si="110"/>
        <v>0</v>
      </c>
      <c r="M239" s="11">
        <f t="shared" si="110"/>
        <v>0</v>
      </c>
      <c r="N239" s="11">
        <f t="shared" si="110"/>
        <v>4.3690491150105514E-5</v>
      </c>
      <c r="O239" s="11">
        <f t="shared" si="110"/>
        <v>5.9049095910864954E-5</v>
      </c>
      <c r="P239" s="11">
        <f t="shared" si="110"/>
        <v>1.2777847893911165E-4</v>
      </c>
      <c r="Q239" s="11">
        <f t="shared" si="110"/>
        <v>1.6759267204393343E-4</v>
      </c>
      <c r="R239" s="11">
        <f t="shared" si="110"/>
        <v>0</v>
      </c>
      <c r="S239" s="11">
        <f t="shared" si="110"/>
        <v>0</v>
      </c>
      <c r="T239" s="11">
        <f t="shared" si="110"/>
        <v>0</v>
      </c>
      <c r="U239" s="11">
        <f t="shared" si="110"/>
        <v>0</v>
      </c>
      <c r="V239" s="11">
        <f t="shared" si="110"/>
        <v>0</v>
      </c>
      <c r="W239" s="11">
        <f t="shared" si="110"/>
        <v>0</v>
      </c>
    </row>
    <row r="240" spans="1:26" outlineLevel="1" x14ac:dyDescent="0.2">
      <c r="B240" s="4" t="s">
        <v>22</v>
      </c>
      <c r="C240" s="11">
        <f t="shared" ref="C240:W240" si="111">IFERROR(C227/C231,0)</f>
        <v>5.6809804532272953E-2</v>
      </c>
      <c r="D240" s="11">
        <f t="shared" si="111"/>
        <v>4.6641925436309108E-2</v>
      </c>
      <c r="E240" s="11">
        <f t="shared" si="111"/>
        <v>5.8914268364991973E-2</v>
      </c>
      <c r="F240" s="11">
        <f t="shared" si="111"/>
        <v>7.648778028035251E-2</v>
      </c>
      <c r="G240" s="11">
        <f t="shared" si="111"/>
        <v>0.10563545990508159</v>
      </c>
      <c r="H240" s="11">
        <f t="shared" si="111"/>
        <v>0.10162531122751566</v>
      </c>
      <c r="I240" s="11">
        <f t="shared" si="111"/>
        <v>7.6505304928286777E-2</v>
      </c>
      <c r="J240" s="11">
        <f t="shared" si="111"/>
        <v>7.5000293368494467E-2</v>
      </c>
      <c r="K240" s="11">
        <f t="shared" si="111"/>
        <v>5.4539101979598964E-2</v>
      </c>
      <c r="L240" s="11">
        <f t="shared" si="111"/>
        <v>5.2034582243514628E-2</v>
      </c>
      <c r="M240" s="11">
        <f t="shared" si="111"/>
        <v>5.281287858211433E-2</v>
      </c>
      <c r="N240" s="11">
        <f t="shared" si="111"/>
        <v>6.884972134799909E-2</v>
      </c>
      <c r="O240" s="11">
        <f t="shared" si="111"/>
        <v>5.5785075533882462E-2</v>
      </c>
      <c r="P240" s="11">
        <f t="shared" si="111"/>
        <v>5.0091256329252577E-2</v>
      </c>
      <c r="Q240" s="11">
        <f t="shared" si="111"/>
        <v>5.1679485779365653E-2</v>
      </c>
      <c r="R240" s="11">
        <f t="shared" si="111"/>
        <v>5.111851184644748E-2</v>
      </c>
      <c r="S240" s="11">
        <f t="shared" si="111"/>
        <v>6.1240287290435735E-2</v>
      </c>
      <c r="T240" s="11">
        <f t="shared" si="111"/>
        <v>6.2382167017855164E-2</v>
      </c>
      <c r="U240" s="11">
        <f t="shared" si="111"/>
        <v>6.0784434053917979E-2</v>
      </c>
      <c r="V240" s="11">
        <f t="shared" si="111"/>
        <v>5.8335564513401127E-2</v>
      </c>
      <c r="W240" s="11">
        <f t="shared" si="111"/>
        <v>7.2620167290796664E-2</v>
      </c>
    </row>
    <row r="241" spans="1:28" outlineLevel="1" x14ac:dyDescent="0.2">
      <c r="B241" s="4" t="s">
        <v>23</v>
      </c>
      <c r="C241" s="11">
        <f t="shared" ref="C241:W241" si="112">IFERROR(C228/C231,0)</f>
        <v>1.343695559573259E-2</v>
      </c>
      <c r="D241" s="11">
        <f t="shared" si="112"/>
        <v>7.3807695521510754E-3</v>
      </c>
      <c r="E241" s="11">
        <f t="shared" si="112"/>
        <v>6.5905233774441758E-3</v>
      </c>
      <c r="F241" s="11">
        <f t="shared" si="112"/>
        <v>9.0262662932693773E-3</v>
      </c>
      <c r="G241" s="11">
        <f t="shared" si="112"/>
        <v>1.0029309295577106E-2</v>
      </c>
      <c r="H241" s="11">
        <f t="shared" si="112"/>
        <v>9.1489030185154946E-3</v>
      </c>
      <c r="I241" s="11">
        <f t="shared" si="112"/>
        <v>8.9742404116153543E-3</v>
      </c>
      <c r="J241" s="11">
        <f t="shared" si="112"/>
        <v>8.1949300141820284E-3</v>
      </c>
      <c r="K241" s="11">
        <f t="shared" si="112"/>
        <v>7.8384619973241743E-3</v>
      </c>
      <c r="L241" s="11">
        <f t="shared" si="112"/>
        <v>5.6021393732750384E-3</v>
      </c>
      <c r="M241" s="11">
        <f t="shared" si="112"/>
        <v>5.7304667796215583E-3</v>
      </c>
      <c r="N241" s="11">
        <f t="shared" si="112"/>
        <v>1.5095132324700696E-2</v>
      </c>
      <c r="O241" s="11">
        <f t="shared" si="112"/>
        <v>2.6971638926944402E-2</v>
      </c>
      <c r="P241" s="11">
        <f t="shared" si="112"/>
        <v>2.4934590366653606E-2</v>
      </c>
      <c r="Q241" s="11">
        <f t="shared" si="112"/>
        <v>9.4229741641574494E-2</v>
      </c>
      <c r="R241" s="11">
        <f t="shared" si="112"/>
        <v>7.731005826305988E-2</v>
      </c>
      <c r="S241" s="11">
        <f t="shared" si="112"/>
        <v>9.6641256030126965E-2</v>
      </c>
      <c r="T241" s="11">
        <f t="shared" si="112"/>
        <v>0.10310310596891861</v>
      </c>
      <c r="U241" s="11">
        <f t="shared" si="112"/>
        <v>9.2065386559118542E-2</v>
      </c>
      <c r="V241" s="11">
        <f t="shared" si="112"/>
        <v>8.4320546903800489E-2</v>
      </c>
      <c r="W241" s="11">
        <f t="shared" si="112"/>
        <v>8.0972045145909749E-2</v>
      </c>
    </row>
    <row r="242" spans="1:28" outlineLevel="1" x14ac:dyDescent="0.2">
      <c r="B242" s="4" t="s">
        <v>17</v>
      </c>
      <c r="C242" s="11">
        <f t="shared" ref="C242:W242" si="113">IFERROR(C229/C231,0)</f>
        <v>0</v>
      </c>
      <c r="D242" s="11">
        <f t="shared" si="113"/>
        <v>0</v>
      </c>
      <c r="E242" s="11">
        <f t="shared" si="113"/>
        <v>0</v>
      </c>
      <c r="F242" s="11">
        <f t="shared" si="113"/>
        <v>0</v>
      </c>
      <c r="G242" s="11">
        <f t="shared" si="113"/>
        <v>0</v>
      </c>
      <c r="H242" s="11">
        <f t="shared" si="113"/>
        <v>0</v>
      </c>
      <c r="I242" s="11">
        <f t="shared" si="113"/>
        <v>0</v>
      </c>
      <c r="J242" s="11">
        <f t="shared" si="113"/>
        <v>0</v>
      </c>
      <c r="K242" s="11">
        <f t="shared" si="113"/>
        <v>0</v>
      </c>
      <c r="L242" s="11">
        <f t="shared" si="113"/>
        <v>0</v>
      </c>
      <c r="M242" s="11">
        <f t="shared" si="113"/>
        <v>0</v>
      </c>
      <c r="N242" s="11">
        <f t="shared" si="113"/>
        <v>0</v>
      </c>
      <c r="O242" s="11">
        <f t="shared" si="113"/>
        <v>0</v>
      </c>
      <c r="P242" s="11">
        <f t="shared" si="113"/>
        <v>0</v>
      </c>
      <c r="Q242" s="11">
        <f t="shared" si="113"/>
        <v>0</v>
      </c>
      <c r="R242" s="11">
        <f t="shared" si="113"/>
        <v>0</v>
      </c>
      <c r="S242" s="11">
        <f t="shared" si="113"/>
        <v>0</v>
      </c>
      <c r="T242" s="11">
        <f t="shared" si="113"/>
        <v>0</v>
      </c>
      <c r="U242" s="11">
        <f t="shared" si="113"/>
        <v>0</v>
      </c>
      <c r="V242" s="11">
        <f t="shared" si="113"/>
        <v>0</v>
      </c>
      <c r="W242" s="11">
        <f t="shared" si="113"/>
        <v>0</v>
      </c>
    </row>
    <row r="243" spans="1:28" outlineLevel="1" x14ac:dyDescent="0.2">
      <c r="B243" s="4" t="s">
        <v>1</v>
      </c>
      <c r="C243" s="11">
        <f t="shared" ref="C243:W243" si="114">IFERROR(C230/C231,0)</f>
        <v>0</v>
      </c>
      <c r="D243" s="11">
        <f t="shared" si="114"/>
        <v>0</v>
      </c>
      <c r="E243" s="11">
        <f t="shared" si="114"/>
        <v>0</v>
      </c>
      <c r="F243" s="11">
        <f t="shared" si="114"/>
        <v>0</v>
      </c>
      <c r="G243" s="11">
        <f t="shared" si="114"/>
        <v>0</v>
      </c>
      <c r="H243" s="11">
        <f t="shared" si="114"/>
        <v>0</v>
      </c>
      <c r="I243" s="11">
        <f t="shared" si="114"/>
        <v>0</v>
      </c>
      <c r="J243" s="11">
        <f t="shared" si="114"/>
        <v>0</v>
      </c>
      <c r="K243" s="11">
        <f t="shared" si="114"/>
        <v>0</v>
      </c>
      <c r="L243" s="11">
        <f t="shared" si="114"/>
        <v>0</v>
      </c>
      <c r="M243" s="11">
        <f t="shared" si="114"/>
        <v>0</v>
      </c>
      <c r="N243" s="11">
        <f t="shared" si="114"/>
        <v>0</v>
      </c>
      <c r="O243" s="11">
        <f t="shared" si="114"/>
        <v>0</v>
      </c>
      <c r="P243" s="11">
        <f t="shared" si="114"/>
        <v>0</v>
      </c>
      <c r="Q243" s="11">
        <f t="shared" si="114"/>
        <v>0</v>
      </c>
      <c r="R243" s="11">
        <f t="shared" si="114"/>
        <v>0</v>
      </c>
      <c r="S243" s="11">
        <f t="shared" si="114"/>
        <v>0</v>
      </c>
      <c r="T243" s="11">
        <f t="shared" si="114"/>
        <v>0</v>
      </c>
      <c r="U243" s="11">
        <f t="shared" si="114"/>
        <v>0</v>
      </c>
      <c r="V243" s="11">
        <f t="shared" si="114"/>
        <v>0</v>
      </c>
      <c r="W243" s="11">
        <f t="shared" si="114"/>
        <v>0</v>
      </c>
    </row>
    <row r="246" spans="1:28" s="33" customFormat="1" x14ac:dyDescent="0.2">
      <c r="A246" s="32" t="s">
        <v>86</v>
      </c>
      <c r="Z246" s="34"/>
    </row>
    <row r="247" spans="1:28" outlineLevel="1" x14ac:dyDescent="0.2">
      <c r="B247" s="20" t="s">
        <v>88</v>
      </c>
      <c r="C247" s="5">
        <f>'[3]Table 30'!C$26</f>
        <v>1541.8238819999999</v>
      </c>
      <c r="D247" s="5">
        <f>'[3]Table 30'!D$26</f>
        <v>1913.9599069999999</v>
      </c>
      <c r="E247" s="5">
        <f>'[3]Table 30'!E$26</f>
        <v>2373.241391</v>
      </c>
      <c r="F247" s="5">
        <f>'[3]Table 30'!F$26</f>
        <v>1723.850355</v>
      </c>
      <c r="G247" s="5">
        <f>'[3]Table 30'!G$26</f>
        <v>1340.4560080000001</v>
      </c>
      <c r="H247" s="5">
        <f>'[3]Table 30'!H$26</f>
        <v>1626.2119110000001</v>
      </c>
      <c r="I247" s="5">
        <f>'[3]Table 30'!I$26</f>
        <v>1278.866276</v>
      </c>
      <c r="J247" s="5">
        <f>'[3]Table 30'!J$26</f>
        <v>1634.9357</v>
      </c>
      <c r="K247" s="5">
        <f>'[3]Table 30'!K$26</f>
        <v>1524.215974</v>
      </c>
      <c r="L247" s="5">
        <f>'[3]Table 30'!L$26</f>
        <v>1496.5805849999999</v>
      </c>
      <c r="M247" s="5">
        <f>'[3]Table 30'!M$26</f>
        <v>1426.57825</v>
      </c>
      <c r="N247" s="5">
        <f>'[3]Table 30'!N$26</f>
        <v>1400.7109969999999</v>
      </c>
      <c r="O247" s="5">
        <f>'[3]Table 30'!O$26</f>
        <v>1228.21741</v>
      </c>
      <c r="P247" s="5">
        <f>'[3]Table 30'!P$26</f>
        <v>1547.3107440000001</v>
      </c>
      <c r="Q247" s="5">
        <f>'[3]Table 30'!Q$26</f>
        <v>1399.729137</v>
      </c>
      <c r="R247" s="5">
        <f>'[3]Table 30'!R$26</f>
        <v>1229.4002860000001</v>
      </c>
      <c r="S247" s="5">
        <f>'[3]Table 30'!S$26</f>
        <v>1036.5668599999999</v>
      </c>
      <c r="T247" s="5">
        <f>'[3]Table 30'!T$26</f>
        <v>964.31981699999994</v>
      </c>
      <c r="U247" s="5">
        <f>'[3]Table 30'!U$26</f>
        <v>963.44511699999998</v>
      </c>
      <c r="V247" s="5">
        <f>'[3]Table 30'!V$26</f>
        <v>938.99078299999996</v>
      </c>
      <c r="W247" s="5">
        <f>'[3]Table 30'!W$26</f>
        <v>819.90299000000005</v>
      </c>
      <c r="Z247" s="21" t="s">
        <v>26</v>
      </c>
      <c r="AB247"/>
    </row>
    <row r="248" spans="1:28" outlineLevel="1" x14ac:dyDescent="0.2">
      <c r="B248" s="7" t="s">
        <v>89</v>
      </c>
      <c r="C248" s="5"/>
      <c r="D248" s="5"/>
      <c r="E248" s="5"/>
      <c r="F248" s="5"/>
      <c r="G248" s="5"/>
      <c r="H248" s="5"/>
      <c r="I248" s="5"/>
      <c r="J248" s="5"/>
      <c r="K248" s="5"/>
      <c r="L248" s="5"/>
      <c r="M248" s="5"/>
      <c r="N248" s="5"/>
      <c r="O248" s="5"/>
      <c r="P248" s="5"/>
      <c r="Q248" s="5"/>
      <c r="R248" s="5"/>
      <c r="S248" s="5"/>
      <c r="T248" s="5"/>
      <c r="U248" s="5"/>
      <c r="V248" s="5"/>
      <c r="W248" s="5"/>
      <c r="Z248" s="21" t="s">
        <v>26</v>
      </c>
      <c r="AB248"/>
    </row>
    <row r="249" spans="1:28" outlineLevel="1" x14ac:dyDescent="0.2">
      <c r="B249" s="7" t="s">
        <v>25</v>
      </c>
      <c r="C249" s="5">
        <f>'[3]Table 31'!C$15</f>
        <v>1.069</v>
      </c>
      <c r="D249" s="5">
        <f>'[3]Table 31'!D$15</f>
        <v>1.304</v>
      </c>
      <c r="E249" s="5">
        <f>'[3]Table 31'!E$15</f>
        <v>1.3140000000000001</v>
      </c>
      <c r="F249" s="5">
        <f>'[3]Table 31'!F$15</f>
        <v>1.3169999999999999</v>
      </c>
      <c r="G249" s="5">
        <f>'[3]Table 31'!G$15</f>
        <v>1.2230000000000001</v>
      </c>
      <c r="H249" s="5">
        <f>'[3]Table 31'!H$15</f>
        <v>1.347</v>
      </c>
      <c r="I249" s="5">
        <f>'[3]Table 31'!I$15</f>
        <v>1.391</v>
      </c>
      <c r="J249" s="5">
        <f>'[3]Table 31'!J$15</f>
        <v>1.4950000000000001</v>
      </c>
      <c r="K249" s="5">
        <f>'[3]Table 31'!K$15</f>
        <v>1.516</v>
      </c>
      <c r="L249" s="5">
        <f>'[3]Table 31'!L$15</f>
        <v>1.4259999999999999</v>
      </c>
      <c r="M249" s="5">
        <f>'[3]Table 31'!M$15</f>
        <v>1.425</v>
      </c>
      <c r="N249" s="5">
        <f>'[3]Table 31'!N$15</f>
        <v>1.4</v>
      </c>
      <c r="O249" s="5">
        <f>'[3]Table 31'!O$15</f>
        <v>1.4470000000000001</v>
      </c>
      <c r="P249" s="5">
        <f>'[3]Table 31'!P$15</f>
        <v>1.746</v>
      </c>
      <c r="Q249" s="5">
        <f>'[3]Table 31'!Q$15</f>
        <v>1.659</v>
      </c>
      <c r="R249" s="5">
        <f>'[3]Table 31'!R$15</f>
        <v>1.6459999999999999</v>
      </c>
      <c r="S249" s="5">
        <f>'[3]Table 31'!S$15</f>
        <v>1.875</v>
      </c>
      <c r="T249" s="5">
        <f>'[3]Table 31'!T$15</f>
        <v>1.1120000000000001</v>
      </c>
      <c r="U249" s="5">
        <f>'[3]Table 31'!U$15</f>
        <v>1.087</v>
      </c>
      <c r="V249" s="5">
        <f>'[3]Table 31'!V$15</f>
        <v>1.0629999999999999</v>
      </c>
      <c r="W249" s="5">
        <f>'[3]Table 31'!W$15</f>
        <v>0.86699999999999999</v>
      </c>
      <c r="Z249" s="21" t="s">
        <v>26</v>
      </c>
      <c r="AB249"/>
    </row>
    <row r="250" spans="1:28" outlineLevel="1" x14ac:dyDescent="0.2">
      <c r="B250" s="7" t="s">
        <v>30</v>
      </c>
      <c r="C250" s="5">
        <f>'[3]Table 31'!C$25</f>
        <v>85444.599950000003</v>
      </c>
      <c r="D250" s="5">
        <f>'[3]Table 31'!D$25</f>
        <v>86952.646013999998</v>
      </c>
      <c r="E250" s="5">
        <f>'[3]Table 31'!E$25</f>
        <v>106997.617316</v>
      </c>
      <c r="F250" s="5">
        <f>'[3]Table 31'!F$25</f>
        <v>77542.776167000004</v>
      </c>
      <c r="G250" s="5">
        <f>'[3]Table 31'!G$25</f>
        <v>64931.235457000002</v>
      </c>
      <c r="H250" s="5">
        <f>'[3]Table 31'!H$25</f>
        <v>71521.579956999994</v>
      </c>
      <c r="I250" s="5">
        <f>'[3]Table 31'!I$25</f>
        <v>54466.010175000003</v>
      </c>
      <c r="J250" s="5">
        <f>'[3]Table 31'!J$25</f>
        <v>64786.876467000002</v>
      </c>
      <c r="K250" s="5">
        <f>'[3]Table 31'!K$25</f>
        <v>59562.767058999998</v>
      </c>
      <c r="L250" s="5">
        <f>'[3]Table 31'!L$25</f>
        <v>62173.9041</v>
      </c>
      <c r="M250" s="5">
        <f>'[3]Table 31'!M$25</f>
        <v>59307.318953000002</v>
      </c>
      <c r="N250" s="5">
        <f>'[3]Table 31'!N$25</f>
        <v>59271.792350000003</v>
      </c>
      <c r="O250" s="5">
        <f>'[3]Table 31'!O$25</f>
        <v>50284.516174999997</v>
      </c>
      <c r="P250" s="5">
        <f>'[3]Table 31'!P$25</f>
        <v>52500.188091000004</v>
      </c>
      <c r="Q250" s="5">
        <f>'[3]Table 31'!Q$25</f>
        <v>49983.328661</v>
      </c>
      <c r="R250" s="5">
        <f>'[3]Table 31'!R$25</f>
        <v>44247.734214999997</v>
      </c>
      <c r="S250" s="5">
        <f>'[3]Table 31'!S$25</f>
        <v>32750.927638000001</v>
      </c>
      <c r="T250" s="5">
        <f>'[3]Table 31'!T$25</f>
        <v>51374.056879999996</v>
      </c>
      <c r="U250" s="5">
        <f>'[3]Table 31'!U$25</f>
        <v>52507.941586000001</v>
      </c>
      <c r="V250" s="5">
        <f>'[3]Table 31'!V$25</f>
        <v>52330.588935</v>
      </c>
      <c r="W250" s="5">
        <f>'[3]Table 31'!W$25</f>
        <v>56023.589403999998</v>
      </c>
      <c r="Z250" s="21" t="s">
        <v>26</v>
      </c>
      <c r="AB250"/>
    </row>
    <row r="251" spans="1:28" outlineLevel="1" x14ac:dyDescent="0.2">
      <c r="B251" s="7" t="s">
        <v>31</v>
      </c>
      <c r="C251" s="5">
        <f t="shared" ref="C251:W251" si="115">C249*C250/1000</f>
        <v>91.340277346549996</v>
      </c>
      <c r="D251" s="5">
        <f t="shared" si="115"/>
        <v>113.386250402256</v>
      </c>
      <c r="E251" s="5">
        <f t="shared" si="115"/>
        <v>140.59486915322401</v>
      </c>
      <c r="F251" s="5">
        <f t="shared" si="115"/>
        <v>102.12383621193901</v>
      </c>
      <c r="G251" s="5">
        <f t="shared" si="115"/>
        <v>79.410900963911018</v>
      </c>
      <c r="H251" s="5">
        <f t="shared" si="115"/>
        <v>96.339568202078993</v>
      </c>
      <c r="I251" s="5">
        <f t="shared" si="115"/>
        <v>75.762220153425005</v>
      </c>
      <c r="J251" s="5">
        <f t="shared" si="115"/>
        <v>96.856380318165009</v>
      </c>
      <c r="K251" s="5">
        <f t="shared" si="115"/>
        <v>90.297154861444</v>
      </c>
      <c r="L251" s="5">
        <f t="shared" si="115"/>
        <v>88.659987246599997</v>
      </c>
      <c r="M251" s="5">
        <f t="shared" si="115"/>
        <v>84.512929508024996</v>
      </c>
      <c r="N251" s="5">
        <f t="shared" si="115"/>
        <v>82.980509290000001</v>
      </c>
      <c r="O251" s="5">
        <f t="shared" si="115"/>
        <v>72.761694905224999</v>
      </c>
      <c r="P251" s="5">
        <f t="shared" si="115"/>
        <v>91.665328406886005</v>
      </c>
      <c r="Q251" s="5">
        <f t="shared" si="115"/>
        <v>82.922342248598994</v>
      </c>
      <c r="R251" s="5">
        <f t="shared" si="115"/>
        <v>72.831770517889993</v>
      </c>
      <c r="S251" s="5">
        <f t="shared" si="115"/>
        <v>61.40798932125</v>
      </c>
      <c r="T251" s="5">
        <f t="shared" si="115"/>
        <v>57.127951250560002</v>
      </c>
      <c r="U251" s="5">
        <f t="shared" si="115"/>
        <v>57.076132503982002</v>
      </c>
      <c r="V251" s="5">
        <f t="shared" si="115"/>
        <v>55.627416037904993</v>
      </c>
      <c r="W251" s="5">
        <f t="shared" si="115"/>
        <v>48.572452013267998</v>
      </c>
    </row>
    <row r="252" spans="1:28" outlineLevel="1" x14ac:dyDescent="0.2">
      <c r="B252" s="7" t="s">
        <v>140</v>
      </c>
      <c r="C252" s="14">
        <f t="shared" ref="C252:W252" si="116">C247/C251</f>
        <v>16.880000004272333</v>
      </c>
      <c r="D252" s="14">
        <f t="shared" si="116"/>
        <v>16.880000001851361</v>
      </c>
      <c r="E252" s="14">
        <f t="shared" si="116"/>
        <v>16.879999997820537</v>
      </c>
      <c r="F252" s="14">
        <f t="shared" si="116"/>
        <v>16.879999997478254</v>
      </c>
      <c r="G252" s="14">
        <f t="shared" si="116"/>
        <v>16.879999996589664</v>
      </c>
      <c r="H252" s="14">
        <f t="shared" si="116"/>
        <v>16.879999997393664</v>
      </c>
      <c r="I252" s="14">
        <f t="shared" si="116"/>
        <v>16.879999997494608</v>
      </c>
      <c r="J252" s="14">
        <f t="shared" si="116"/>
        <v>16.880000002368192</v>
      </c>
      <c r="K252" s="14">
        <f t="shared" si="116"/>
        <v>16.879999999322518</v>
      </c>
      <c r="L252" s="14">
        <f t="shared" si="116"/>
        <v>16.880000003128718</v>
      </c>
      <c r="M252" s="14">
        <f t="shared" si="116"/>
        <v>16.879999998870446</v>
      </c>
      <c r="N252" s="14">
        <f t="shared" si="116"/>
        <v>16.880000002227028</v>
      </c>
      <c r="O252" s="14">
        <f t="shared" si="116"/>
        <v>16.879999999997278</v>
      </c>
      <c r="P252" s="14">
        <f t="shared" si="116"/>
        <v>16.880000005364781</v>
      </c>
      <c r="Q252" s="14">
        <f t="shared" si="116"/>
        <v>16.879999998114489</v>
      </c>
      <c r="R252" s="14">
        <f t="shared" si="116"/>
        <v>16.87999999530448</v>
      </c>
      <c r="S252" s="14">
        <f t="shared" si="116"/>
        <v>16.880000004190006</v>
      </c>
      <c r="T252" s="14">
        <f t="shared" si="116"/>
        <v>16.879999998084074</v>
      </c>
      <c r="U252" s="14">
        <f t="shared" si="116"/>
        <v>16.880000005830524</v>
      </c>
      <c r="V252" s="14">
        <f t="shared" si="116"/>
        <v>16.880000005036432</v>
      </c>
      <c r="W252" s="14">
        <f t="shared" si="116"/>
        <v>16.880000000330149</v>
      </c>
    </row>
    <row r="253" spans="1:28" outlineLevel="1" x14ac:dyDescent="0.2">
      <c r="B253" s="7" t="s">
        <v>90</v>
      </c>
      <c r="C253" s="5">
        <f t="shared" ref="C253:W253" si="117">C250*C252</f>
        <v>1442304.8475210478</v>
      </c>
      <c r="D253" s="5">
        <f t="shared" si="117"/>
        <v>1467760.6648773006</v>
      </c>
      <c r="E253" s="5">
        <f t="shared" si="117"/>
        <v>1806119.7800608827</v>
      </c>
      <c r="F253" s="5">
        <f t="shared" si="117"/>
        <v>1308922.0615034169</v>
      </c>
      <c r="G253" s="5">
        <f t="shared" si="117"/>
        <v>1096039.2542927228</v>
      </c>
      <c r="H253" s="5">
        <f t="shared" si="117"/>
        <v>1207284.2694877507</v>
      </c>
      <c r="I253" s="5">
        <f t="shared" si="117"/>
        <v>919386.2516175413</v>
      </c>
      <c r="J253" s="5">
        <f t="shared" si="117"/>
        <v>1093602.4749163878</v>
      </c>
      <c r="K253" s="5">
        <f t="shared" si="117"/>
        <v>1005419.5079155673</v>
      </c>
      <c r="L253" s="5">
        <f t="shared" si="117"/>
        <v>1049495.5014025245</v>
      </c>
      <c r="M253" s="5">
        <f t="shared" si="117"/>
        <v>1001107.5438596492</v>
      </c>
      <c r="N253" s="5">
        <f t="shared" si="117"/>
        <v>1000507.855</v>
      </c>
      <c r="O253" s="5">
        <f t="shared" si="117"/>
        <v>848802.63303386304</v>
      </c>
      <c r="P253" s="5">
        <f t="shared" si="117"/>
        <v>886203.17525773204</v>
      </c>
      <c r="Q253" s="5">
        <f t="shared" si="117"/>
        <v>843718.5877034358</v>
      </c>
      <c r="R253" s="5">
        <f t="shared" si="117"/>
        <v>746901.75334143382</v>
      </c>
      <c r="S253" s="5">
        <f t="shared" si="117"/>
        <v>552835.6586666666</v>
      </c>
      <c r="T253" s="5">
        <f t="shared" si="117"/>
        <v>867194.08003597101</v>
      </c>
      <c r="U253" s="5">
        <f t="shared" si="117"/>
        <v>886334.05427782889</v>
      </c>
      <c r="V253" s="5">
        <f t="shared" si="117"/>
        <v>883340.34148635948</v>
      </c>
      <c r="W253" s="5">
        <f t="shared" si="117"/>
        <v>945678.18915801612</v>
      </c>
    </row>
    <row r="254" spans="1:28" outlineLevel="1" x14ac:dyDescent="0.2"/>
    <row r="255" spans="1:28" outlineLevel="1" x14ac:dyDescent="0.2">
      <c r="B255" s="8" t="s">
        <v>14</v>
      </c>
      <c r="C255" s="13"/>
      <c r="H255" s="5"/>
    </row>
    <row r="256" spans="1:28" outlineLevel="1" x14ac:dyDescent="0.2">
      <c r="B256" s="4" t="s">
        <v>18</v>
      </c>
      <c r="C256" s="5">
        <f>IFERROR(INDEX('[3]Table 30'!C$14:C$19,MATCH($B256,'[3]Table 30'!$B$14:$B$19,0))*1000,0)</f>
        <v>0</v>
      </c>
      <c r="D256" s="5">
        <f>IFERROR(INDEX('[3]Table 30'!D$14:D$19,MATCH($B256,'[3]Table 30'!$B$14:$B$19,0))*1000,0)</f>
        <v>0</v>
      </c>
      <c r="E256" s="5">
        <f>IFERROR(INDEX('[3]Table 30'!E$14:E$19,MATCH($B256,'[3]Table 30'!$B$14:$B$19,0))*1000,0)</f>
        <v>0</v>
      </c>
      <c r="F256" s="5">
        <f>IFERROR(INDEX('[3]Table 30'!F$14:F$19,MATCH($B256,'[3]Table 30'!$B$14:$B$19,0))*1000,0)</f>
        <v>0</v>
      </c>
      <c r="G256" s="5">
        <f>IFERROR(INDEX('[3]Table 30'!G$14:G$19,MATCH($B256,'[3]Table 30'!$B$14:$B$19,0))*1000,0)</f>
        <v>0</v>
      </c>
      <c r="H256" s="5">
        <f>IFERROR(INDEX('[3]Table 30'!H$14:H$19,MATCH($B256,'[3]Table 30'!$B$14:$B$19,0))*1000,0)</f>
        <v>0</v>
      </c>
      <c r="I256" s="5">
        <f>IFERROR(INDEX('[3]Table 30'!I$14:I$19,MATCH($B256,'[3]Table 30'!$B$14:$B$19,0))*1000,0)</f>
        <v>0</v>
      </c>
      <c r="J256" s="5">
        <f>IFERROR(INDEX('[3]Table 30'!J$14:J$19,MATCH($B256,'[3]Table 30'!$B$14:$B$19,0))*1000,0)</f>
        <v>0</v>
      </c>
      <c r="K256" s="5">
        <f>IFERROR(INDEX('[3]Table 30'!K$14:K$19,MATCH($B256,'[3]Table 30'!$B$14:$B$19,0))*1000,0)</f>
        <v>0</v>
      </c>
      <c r="L256" s="5">
        <f>IFERROR(INDEX('[3]Table 30'!L$14:L$19,MATCH($B256,'[3]Table 30'!$B$14:$B$19,0))*1000,0)</f>
        <v>0</v>
      </c>
      <c r="M256" s="5">
        <f>IFERROR(INDEX('[3]Table 30'!M$14:M$19,MATCH($B256,'[3]Table 30'!$B$14:$B$19,0))*1000,0)</f>
        <v>0</v>
      </c>
      <c r="N256" s="5">
        <f>IFERROR(INDEX('[3]Table 30'!N$14:N$19,MATCH($B256,'[3]Table 30'!$B$14:$B$19,0))*1000,0)</f>
        <v>0</v>
      </c>
      <c r="O256" s="5">
        <f>IFERROR(INDEX('[3]Table 30'!O$14:O$19,MATCH($B256,'[3]Table 30'!$B$14:$B$19,0))*1000,0)</f>
        <v>0</v>
      </c>
      <c r="P256" s="5">
        <f>IFERROR(INDEX('[3]Table 30'!P$14:P$19,MATCH($B256,'[3]Table 30'!$B$14:$B$19,0))*1000,0)</f>
        <v>0</v>
      </c>
      <c r="Q256" s="5">
        <f>IFERROR(INDEX('[3]Table 30'!Q$14:Q$19,MATCH($B256,'[3]Table 30'!$B$14:$B$19,0))*1000,0)</f>
        <v>0</v>
      </c>
      <c r="R256" s="5">
        <f>IFERROR(INDEX('[3]Table 30'!R$14:R$19,MATCH($B256,'[3]Table 30'!$B$14:$B$19,0))*1000,0)</f>
        <v>0</v>
      </c>
      <c r="S256" s="5">
        <f>IFERROR(INDEX('[3]Table 30'!S$14:S$19,MATCH($B256,'[3]Table 30'!$B$14:$B$19,0))*1000,0)</f>
        <v>0</v>
      </c>
      <c r="T256" s="5">
        <f>IFERROR(INDEX('[3]Table 30'!T$14:T$19,MATCH($B256,'[3]Table 30'!$B$14:$B$19,0))*1000,0)</f>
        <v>0</v>
      </c>
      <c r="U256" s="5">
        <f>IFERROR(INDEX('[3]Table 30'!U$14:U$19,MATCH($B256,'[3]Table 30'!$B$14:$B$19,0))*1000,0)</f>
        <v>0</v>
      </c>
      <c r="V256" s="5">
        <f>IFERROR(INDEX('[3]Table 30'!V$14:V$19,MATCH($B256,'[3]Table 30'!$B$14:$B$19,0))*1000,0)</f>
        <v>0</v>
      </c>
      <c r="W256" s="5">
        <f>IFERROR(INDEX('[3]Table 30'!W$14:W$19,MATCH($B256,'[3]Table 30'!$B$14:$B$19,0))*1000,0)</f>
        <v>0</v>
      </c>
      <c r="Z256" s="21" t="s">
        <v>26</v>
      </c>
    </row>
    <row r="257" spans="2:26" outlineLevel="1" x14ac:dyDescent="0.2">
      <c r="B257" s="4" t="s">
        <v>19</v>
      </c>
      <c r="C257" s="5">
        <f>IFERROR(INDEX('[3]Table 30'!C$14:C$19,MATCH($B257,'[3]Table 30'!$B$14:$B$19,0))*1000,0)</f>
        <v>0</v>
      </c>
      <c r="D257" s="5">
        <f>IFERROR(INDEX('[3]Table 30'!D$14:D$19,MATCH($B257,'[3]Table 30'!$B$14:$B$19,0))*1000,0)</f>
        <v>0</v>
      </c>
      <c r="E257" s="5">
        <f>IFERROR(INDEX('[3]Table 30'!E$14:E$19,MATCH($B257,'[3]Table 30'!$B$14:$B$19,0))*1000,0)</f>
        <v>0</v>
      </c>
      <c r="F257" s="5">
        <f>IFERROR(INDEX('[3]Table 30'!F$14:F$19,MATCH($B257,'[3]Table 30'!$B$14:$B$19,0))*1000,0)</f>
        <v>0</v>
      </c>
      <c r="G257" s="5">
        <f>IFERROR(INDEX('[3]Table 30'!G$14:G$19,MATCH($B257,'[3]Table 30'!$B$14:$B$19,0))*1000,0)</f>
        <v>0</v>
      </c>
      <c r="H257" s="5">
        <f>IFERROR(INDEX('[3]Table 30'!H$14:H$19,MATCH($B257,'[3]Table 30'!$B$14:$B$19,0))*1000,0)</f>
        <v>0</v>
      </c>
      <c r="I257" s="5">
        <f>IFERROR(INDEX('[3]Table 30'!I$14:I$19,MATCH($B257,'[3]Table 30'!$B$14:$B$19,0))*1000,0)</f>
        <v>0</v>
      </c>
      <c r="J257" s="5">
        <f>IFERROR(INDEX('[3]Table 30'!J$14:J$19,MATCH($B257,'[3]Table 30'!$B$14:$B$19,0))*1000,0)</f>
        <v>0</v>
      </c>
      <c r="K257" s="5">
        <f>IFERROR(INDEX('[3]Table 30'!K$14:K$19,MATCH($B257,'[3]Table 30'!$B$14:$B$19,0))*1000,0)</f>
        <v>0</v>
      </c>
      <c r="L257" s="5">
        <f>IFERROR(INDEX('[3]Table 30'!L$14:L$19,MATCH($B257,'[3]Table 30'!$B$14:$B$19,0))*1000,0)</f>
        <v>0</v>
      </c>
      <c r="M257" s="5">
        <f>IFERROR(INDEX('[3]Table 30'!M$14:M$19,MATCH($B257,'[3]Table 30'!$B$14:$B$19,0))*1000,0)</f>
        <v>0</v>
      </c>
      <c r="N257" s="5">
        <f>IFERROR(INDEX('[3]Table 30'!N$14:N$19,MATCH($B257,'[3]Table 30'!$B$14:$B$19,0))*1000,0)</f>
        <v>0</v>
      </c>
      <c r="O257" s="5">
        <f>IFERROR(INDEX('[3]Table 30'!O$14:O$19,MATCH($B257,'[3]Table 30'!$B$14:$B$19,0))*1000,0)</f>
        <v>0</v>
      </c>
      <c r="P257" s="5">
        <f>IFERROR(INDEX('[3]Table 30'!P$14:P$19,MATCH($B257,'[3]Table 30'!$B$14:$B$19,0))*1000,0)</f>
        <v>0</v>
      </c>
      <c r="Q257" s="5">
        <f>IFERROR(INDEX('[3]Table 30'!Q$14:Q$19,MATCH($B257,'[3]Table 30'!$B$14:$B$19,0))*1000,0)</f>
        <v>0</v>
      </c>
      <c r="R257" s="5">
        <f>IFERROR(INDEX('[3]Table 30'!R$14:R$19,MATCH($B257,'[3]Table 30'!$B$14:$B$19,0))*1000,0)</f>
        <v>0</v>
      </c>
      <c r="S257" s="5">
        <f>IFERROR(INDEX('[3]Table 30'!S$14:S$19,MATCH($B257,'[3]Table 30'!$B$14:$B$19,0))*1000,0)</f>
        <v>0</v>
      </c>
      <c r="T257" s="5">
        <f>IFERROR(INDEX('[3]Table 30'!T$14:T$19,MATCH($B257,'[3]Table 30'!$B$14:$B$19,0))*1000,0)</f>
        <v>0</v>
      </c>
      <c r="U257" s="5">
        <f>IFERROR(INDEX('[3]Table 30'!U$14:U$19,MATCH($B257,'[3]Table 30'!$B$14:$B$19,0))*1000,0)</f>
        <v>0</v>
      </c>
      <c r="V257" s="5">
        <f>IFERROR(INDEX('[3]Table 30'!V$14:V$19,MATCH($B257,'[3]Table 30'!$B$14:$B$19,0))*1000,0)</f>
        <v>0</v>
      </c>
      <c r="W257" s="5">
        <f>IFERROR(INDEX('[3]Table 30'!W$14:W$19,MATCH($B257,'[3]Table 30'!$B$14:$B$19,0))*1000,0)</f>
        <v>0</v>
      </c>
      <c r="Z257" s="21" t="s">
        <v>26</v>
      </c>
    </row>
    <row r="258" spans="2:26" outlineLevel="1" x14ac:dyDescent="0.2">
      <c r="B258" s="4" t="s">
        <v>16</v>
      </c>
      <c r="C258" s="5">
        <f>IFERROR(INDEX('[3]Table 30'!C$14:C$19,MATCH($B258,'[3]Table 30'!$B$14:$B$19,0))*1000,0)</f>
        <v>1095.712</v>
      </c>
      <c r="D258" s="5">
        <f>IFERROR(INDEX('[3]Table 30'!D$14:D$19,MATCH($B258,'[3]Table 30'!$B$14:$B$19,0))*1000,0)</f>
        <v>1533.413</v>
      </c>
      <c r="E258" s="5">
        <f>IFERROR(INDEX('[3]Table 30'!E$14:E$19,MATCH($B258,'[3]Table 30'!$B$14:$B$19,0))*1000,0)</f>
        <v>1813.827</v>
      </c>
      <c r="F258" s="5">
        <f>IFERROR(INDEX('[3]Table 30'!F$14:F$19,MATCH($B258,'[3]Table 30'!$B$14:$B$19,0))*1000,0)</f>
        <v>1314.4860000000001</v>
      </c>
      <c r="G258" s="5">
        <f>IFERROR(INDEX('[3]Table 30'!G$14:G$19,MATCH($B258,'[3]Table 30'!$B$14:$B$19,0))*1000,0)</f>
        <v>999.45100000000002</v>
      </c>
      <c r="H258" s="5">
        <f>IFERROR(INDEX('[3]Table 30'!H$14:H$19,MATCH($B258,'[3]Table 30'!$B$14:$B$19,0))*1000,0)</f>
        <v>1179.9280000000001</v>
      </c>
      <c r="I258" s="5">
        <f>IFERROR(INDEX('[3]Table 30'!I$14:I$19,MATCH($B258,'[3]Table 30'!$B$14:$B$19,0))*1000,0)</f>
        <v>1057.259</v>
      </c>
      <c r="J258" s="5">
        <f>IFERROR(INDEX('[3]Table 30'!J$14:J$19,MATCH($B258,'[3]Table 30'!$B$14:$B$19,0))*1000,0)</f>
        <v>1229.3799999999999</v>
      </c>
      <c r="K258" s="5">
        <f>IFERROR(INDEX('[3]Table 30'!K$14:K$19,MATCH($B258,'[3]Table 30'!$B$14:$B$19,0))*1000,0)</f>
        <v>1224.0830000000001</v>
      </c>
      <c r="L258" s="5">
        <f>IFERROR(INDEX('[3]Table 30'!L$14:L$19,MATCH($B258,'[3]Table 30'!$B$14:$B$19,0))*1000,0)</f>
        <v>1005.274</v>
      </c>
      <c r="M258" s="5">
        <f>IFERROR(INDEX('[3]Table 30'!M$14:M$19,MATCH($B258,'[3]Table 30'!$B$14:$B$19,0))*1000,0)</f>
        <v>1068.854</v>
      </c>
      <c r="N258" s="5">
        <f>IFERROR(INDEX('[3]Table 30'!N$14:N$19,MATCH($B258,'[3]Table 30'!$B$14:$B$19,0))*1000,0)</f>
        <v>963.45600000000002</v>
      </c>
      <c r="O258" s="5">
        <f>IFERROR(INDEX('[3]Table 30'!O$14:O$19,MATCH($B258,'[3]Table 30'!$B$14:$B$19,0))*1000,0)</f>
        <v>931.58500000000004</v>
      </c>
      <c r="P258" s="5">
        <f>IFERROR(INDEX('[3]Table 30'!P$14:P$19,MATCH($B258,'[3]Table 30'!$B$14:$B$19,0))*1000,0)</f>
        <v>1092.105</v>
      </c>
      <c r="Q258" s="5">
        <f>IFERROR(INDEX('[3]Table 30'!Q$14:Q$19,MATCH($B258,'[3]Table 30'!$B$14:$B$19,0))*1000,0)</f>
        <v>1224.942</v>
      </c>
      <c r="R258" s="5">
        <f>IFERROR(INDEX('[3]Table 30'!R$14:R$19,MATCH($B258,'[3]Table 30'!$B$14:$B$19,0))*1000,0)</f>
        <v>951.97699999999998</v>
      </c>
      <c r="S258" s="5">
        <f>IFERROR(INDEX('[3]Table 30'!S$14:S$19,MATCH($B258,'[3]Table 30'!$B$14:$B$19,0))*1000,0)</f>
        <v>721.524</v>
      </c>
      <c r="T258" s="5">
        <f>IFERROR(INDEX('[3]Table 30'!T$14:T$19,MATCH($B258,'[3]Table 30'!$B$14:$B$19,0))*1000,0)</f>
        <v>438.35400000000004</v>
      </c>
      <c r="U258" s="5">
        <f>IFERROR(INDEX('[3]Table 30'!U$14:U$19,MATCH($B258,'[3]Table 30'!$B$14:$B$19,0))*1000,0)</f>
        <v>368.238</v>
      </c>
      <c r="V258" s="5">
        <f>IFERROR(INDEX('[3]Table 30'!V$14:V$19,MATCH($B258,'[3]Table 30'!$B$14:$B$19,0))*1000,0)</f>
        <v>351.69200000000001</v>
      </c>
      <c r="W258" s="5">
        <f>IFERROR(INDEX('[3]Table 30'!W$14:W$19,MATCH($B258,'[3]Table 30'!$B$14:$B$19,0))*1000,0)</f>
        <v>301.76399999999995</v>
      </c>
      <c r="Z258" s="21" t="s">
        <v>26</v>
      </c>
    </row>
    <row r="259" spans="2:26" outlineLevel="1" x14ac:dyDescent="0.2">
      <c r="B259" s="4" t="s">
        <v>21</v>
      </c>
      <c r="C259" s="5">
        <f>IFERROR(INDEX('[3]Table 30'!C$14:C$19,MATCH($B259,'[3]Table 30'!$B$14:$B$19,0))*1000,0)</f>
        <v>0</v>
      </c>
      <c r="D259" s="5">
        <f>IFERROR(INDEX('[3]Table 30'!D$14:D$19,MATCH($B259,'[3]Table 30'!$B$14:$B$19,0))*1000,0)</f>
        <v>0</v>
      </c>
      <c r="E259" s="5">
        <f>IFERROR(INDEX('[3]Table 30'!E$14:E$19,MATCH($B259,'[3]Table 30'!$B$14:$B$19,0))*1000,0)</f>
        <v>0</v>
      </c>
      <c r="F259" s="5">
        <f>IFERROR(INDEX('[3]Table 30'!F$14:F$19,MATCH($B259,'[3]Table 30'!$B$14:$B$19,0))*1000,0)</f>
        <v>0</v>
      </c>
      <c r="G259" s="5">
        <f>IFERROR(INDEX('[3]Table 30'!G$14:G$19,MATCH($B259,'[3]Table 30'!$B$14:$B$19,0))*1000,0)</f>
        <v>0</v>
      </c>
      <c r="H259" s="5">
        <f>IFERROR(INDEX('[3]Table 30'!H$14:H$19,MATCH($B259,'[3]Table 30'!$B$14:$B$19,0))*1000,0)</f>
        <v>0</v>
      </c>
      <c r="I259" s="5">
        <f>IFERROR(INDEX('[3]Table 30'!I$14:I$19,MATCH($B259,'[3]Table 30'!$B$14:$B$19,0))*1000,0)</f>
        <v>0</v>
      </c>
      <c r="J259" s="5">
        <f>IFERROR(INDEX('[3]Table 30'!J$14:J$19,MATCH($B259,'[3]Table 30'!$B$14:$B$19,0))*1000,0)</f>
        <v>0</v>
      </c>
      <c r="K259" s="5">
        <f>IFERROR(INDEX('[3]Table 30'!K$14:K$19,MATCH($B259,'[3]Table 30'!$B$14:$B$19,0))*1000,0)</f>
        <v>0</v>
      </c>
      <c r="L259" s="5">
        <f>IFERROR(INDEX('[3]Table 30'!L$14:L$19,MATCH($B259,'[3]Table 30'!$B$14:$B$19,0))*1000,0)</f>
        <v>0</v>
      </c>
      <c r="M259" s="5">
        <f>IFERROR(INDEX('[3]Table 30'!M$14:M$19,MATCH($B259,'[3]Table 30'!$B$14:$B$19,0))*1000,0)</f>
        <v>0</v>
      </c>
      <c r="N259" s="5">
        <f>IFERROR(INDEX('[3]Table 30'!N$14:N$19,MATCH($B259,'[3]Table 30'!$B$14:$B$19,0))*1000,0)</f>
        <v>0</v>
      </c>
      <c r="O259" s="5">
        <f>IFERROR(INDEX('[3]Table 30'!O$14:O$19,MATCH($B259,'[3]Table 30'!$B$14:$B$19,0))*1000,0)</f>
        <v>0</v>
      </c>
      <c r="P259" s="5">
        <f>IFERROR(INDEX('[3]Table 30'!P$14:P$19,MATCH($B259,'[3]Table 30'!$B$14:$B$19,0))*1000,0)</f>
        <v>0</v>
      </c>
      <c r="Q259" s="5">
        <f>IFERROR(INDEX('[3]Table 30'!Q$14:Q$19,MATCH($B259,'[3]Table 30'!$B$14:$B$19,0))*1000,0)</f>
        <v>0</v>
      </c>
      <c r="R259" s="5">
        <f>IFERROR(INDEX('[3]Table 30'!R$14:R$19,MATCH($B259,'[3]Table 30'!$B$14:$B$19,0))*1000,0)</f>
        <v>0</v>
      </c>
      <c r="S259" s="5">
        <f>IFERROR(INDEX('[3]Table 30'!S$14:S$19,MATCH($B259,'[3]Table 30'!$B$14:$B$19,0))*1000,0)</f>
        <v>0</v>
      </c>
      <c r="T259" s="5">
        <f>IFERROR(INDEX('[3]Table 30'!T$14:T$19,MATCH($B259,'[3]Table 30'!$B$14:$B$19,0))*1000,0)</f>
        <v>0</v>
      </c>
      <c r="U259" s="5">
        <f>IFERROR(INDEX('[3]Table 30'!U$14:U$19,MATCH($B259,'[3]Table 30'!$B$14:$B$19,0))*1000,0)</f>
        <v>0</v>
      </c>
      <c r="V259" s="5">
        <f>IFERROR(INDEX('[3]Table 30'!V$14:V$19,MATCH($B259,'[3]Table 30'!$B$14:$B$19,0))*1000,0)</f>
        <v>0</v>
      </c>
      <c r="W259" s="5">
        <f>IFERROR(INDEX('[3]Table 30'!W$14:W$19,MATCH($B259,'[3]Table 30'!$B$14:$B$19,0))*1000,0)</f>
        <v>0</v>
      </c>
      <c r="Z259" s="21" t="s">
        <v>26</v>
      </c>
    </row>
    <row r="260" spans="2:26" outlineLevel="1" x14ac:dyDescent="0.2">
      <c r="B260" s="4" t="s">
        <v>20</v>
      </c>
      <c r="C260" s="5">
        <f>IFERROR(INDEX('[3]Table 30'!C$14:C$19,MATCH($B260,'[3]Table 30'!$B$14:$B$19,0))*1000,0)</f>
        <v>130.125</v>
      </c>
      <c r="D260" s="5">
        <f>IFERROR(INDEX('[3]Table 30'!D$14:D$19,MATCH($B260,'[3]Table 30'!$B$14:$B$19,0))*1000,0)</f>
        <v>13.679</v>
      </c>
      <c r="E260" s="5">
        <f>IFERROR(INDEX('[3]Table 30'!E$14:E$19,MATCH($B260,'[3]Table 30'!$B$14:$B$19,0))*1000,0)</f>
        <v>30.214000000000002</v>
      </c>
      <c r="F260" s="5">
        <f>IFERROR(INDEX('[3]Table 30'!F$14:F$19,MATCH($B260,'[3]Table 30'!$B$14:$B$19,0))*1000,0)</f>
        <v>20.385000000000002</v>
      </c>
      <c r="G260" s="5">
        <f>IFERROR(INDEX('[3]Table 30'!G$14:G$19,MATCH($B260,'[3]Table 30'!$B$14:$B$19,0))*1000,0)</f>
        <v>18.489999999999998</v>
      </c>
      <c r="H260" s="5">
        <f>IFERROR(INDEX('[3]Table 30'!H$14:H$19,MATCH($B260,'[3]Table 30'!$B$14:$B$19,0))*1000,0)</f>
        <v>31.928999999999998</v>
      </c>
      <c r="I260" s="5">
        <f>IFERROR(INDEX('[3]Table 30'!I$14:I$19,MATCH($B260,'[3]Table 30'!$B$14:$B$19,0))*1000,0)</f>
        <v>25.556999999999999</v>
      </c>
      <c r="J260" s="5">
        <f>IFERROR(INDEX('[3]Table 30'!J$14:J$19,MATCH($B260,'[3]Table 30'!$B$14:$B$19,0))*1000,0)</f>
        <v>24.316000000000003</v>
      </c>
      <c r="K260" s="5">
        <f>IFERROR(INDEX('[3]Table 30'!K$14:K$19,MATCH($B260,'[3]Table 30'!$B$14:$B$19,0))*1000,0)</f>
        <v>25.28</v>
      </c>
      <c r="L260" s="5">
        <f>IFERROR(INDEX('[3]Table 30'!L$14:L$19,MATCH($B260,'[3]Table 30'!$B$14:$B$19,0))*1000,0)</f>
        <v>22.530999999999999</v>
      </c>
      <c r="M260" s="5">
        <f>IFERROR(INDEX('[3]Table 30'!M$14:M$19,MATCH($B260,'[3]Table 30'!$B$14:$B$19,0))*1000,0)</f>
        <v>21.798999999999999</v>
      </c>
      <c r="N260" s="5">
        <f>IFERROR(INDEX('[3]Table 30'!N$14:N$19,MATCH($B260,'[3]Table 30'!$B$14:$B$19,0))*1000,0)</f>
        <v>18.696999999999999</v>
      </c>
      <c r="O260" s="5">
        <f>IFERROR(INDEX('[3]Table 30'!O$14:O$19,MATCH($B260,'[3]Table 30'!$B$14:$B$19,0))*1000,0)</f>
        <v>25.198</v>
      </c>
      <c r="P260" s="5">
        <f>IFERROR(INDEX('[3]Table 30'!P$14:P$19,MATCH($B260,'[3]Table 30'!$B$14:$B$19,0))*1000,0)</f>
        <v>40.811999999999998</v>
      </c>
      <c r="Q260" s="5">
        <f>IFERROR(INDEX('[3]Table 30'!Q$14:Q$19,MATCH($B260,'[3]Table 30'!$B$14:$B$19,0))*1000,0)</f>
        <v>46.267000000000003</v>
      </c>
      <c r="R260" s="5">
        <f>IFERROR(INDEX('[3]Table 30'!R$14:R$19,MATCH($B260,'[3]Table 30'!$B$14:$B$19,0))*1000,0)</f>
        <v>38.89</v>
      </c>
      <c r="S260" s="5">
        <f>IFERROR(INDEX('[3]Table 30'!S$14:S$19,MATCH($B260,'[3]Table 30'!$B$14:$B$19,0))*1000,0)</f>
        <v>39.133000000000003</v>
      </c>
      <c r="T260" s="5">
        <f>IFERROR(INDEX('[3]Table 30'!T$14:T$19,MATCH($B260,'[3]Table 30'!$B$14:$B$19,0))*1000,0)</f>
        <v>56.478999999999999</v>
      </c>
      <c r="U260" s="5">
        <f>IFERROR(INDEX('[3]Table 30'!U$14:U$19,MATCH($B260,'[3]Table 30'!$B$14:$B$19,0))*1000,0)</f>
        <v>53.580000000000005</v>
      </c>
      <c r="V260" s="5">
        <f>IFERROR(INDEX('[3]Table 30'!V$14:V$19,MATCH($B260,'[3]Table 30'!$B$14:$B$19,0))*1000,0)</f>
        <v>68.337999999999994</v>
      </c>
      <c r="W260" s="5">
        <f>IFERROR(INDEX('[3]Table 30'!W$14:W$19,MATCH($B260,'[3]Table 30'!$B$14:$B$19,0))*1000,0)</f>
        <v>56.010999999999996</v>
      </c>
      <c r="Z260" s="21" t="s">
        <v>26</v>
      </c>
    </row>
    <row r="261" spans="2:26" outlineLevel="1" x14ac:dyDescent="0.2">
      <c r="B261" s="4" t="s">
        <v>0</v>
      </c>
      <c r="C261" s="5">
        <f>IFERROR(INDEX('[3]Table 30'!C$14:C$19,MATCH($B261,'[3]Table 30'!$B$14:$B$19,0))*1000,0)</f>
        <v>0</v>
      </c>
      <c r="D261" s="5">
        <f>IFERROR(INDEX('[3]Table 30'!D$14:D$19,MATCH($B261,'[3]Table 30'!$B$14:$B$19,0))*1000,0)</f>
        <v>0</v>
      </c>
      <c r="E261" s="5">
        <f>IFERROR(INDEX('[3]Table 30'!E$14:E$19,MATCH($B261,'[3]Table 30'!$B$14:$B$19,0))*1000,0)</f>
        <v>0</v>
      </c>
      <c r="F261" s="5">
        <f>IFERROR(INDEX('[3]Table 30'!F$14:F$19,MATCH($B261,'[3]Table 30'!$B$14:$B$19,0))*1000,0)</f>
        <v>0</v>
      </c>
      <c r="G261" s="5">
        <f>IFERROR(INDEX('[3]Table 30'!G$14:G$19,MATCH($B261,'[3]Table 30'!$B$14:$B$19,0))*1000,0)</f>
        <v>0</v>
      </c>
      <c r="H261" s="5">
        <f>IFERROR(INDEX('[3]Table 30'!H$14:H$19,MATCH($B261,'[3]Table 30'!$B$14:$B$19,0))*1000,0)</f>
        <v>0</v>
      </c>
      <c r="I261" s="5">
        <f>IFERROR(INDEX('[3]Table 30'!I$14:I$19,MATCH($B261,'[3]Table 30'!$B$14:$B$19,0))*1000,0)</f>
        <v>0</v>
      </c>
      <c r="J261" s="5">
        <f>IFERROR(INDEX('[3]Table 30'!J$14:J$19,MATCH($B261,'[3]Table 30'!$B$14:$B$19,0))*1000,0)</f>
        <v>0</v>
      </c>
      <c r="K261" s="5">
        <f>IFERROR(INDEX('[3]Table 30'!K$14:K$19,MATCH($B261,'[3]Table 30'!$B$14:$B$19,0))*1000,0)</f>
        <v>0</v>
      </c>
      <c r="L261" s="5">
        <f>IFERROR(INDEX('[3]Table 30'!L$14:L$19,MATCH($B261,'[3]Table 30'!$B$14:$B$19,0))*1000,0)</f>
        <v>0</v>
      </c>
      <c r="M261" s="5">
        <f>IFERROR(INDEX('[3]Table 30'!M$14:M$19,MATCH($B261,'[3]Table 30'!$B$14:$B$19,0))*1000,0)</f>
        <v>0</v>
      </c>
      <c r="N261" s="5">
        <f>IFERROR(INDEX('[3]Table 30'!N$14:N$19,MATCH($B261,'[3]Table 30'!$B$14:$B$19,0))*1000,0)</f>
        <v>0.749</v>
      </c>
      <c r="O261" s="5">
        <f>IFERROR(INDEX('[3]Table 30'!O$14:O$19,MATCH($B261,'[3]Table 30'!$B$14:$B$19,0))*1000,0)</f>
        <v>1.3940000000000001</v>
      </c>
      <c r="P261" s="5">
        <f>IFERROR(INDEX('[3]Table 30'!P$14:P$19,MATCH($B261,'[3]Table 30'!$B$14:$B$19,0))*1000,0)</f>
        <v>1.5839999999999999</v>
      </c>
      <c r="Q261" s="5">
        <f>IFERROR(INDEX('[3]Table 30'!Q$14:Q$19,MATCH($B261,'[3]Table 30'!$B$14:$B$19,0))*1000,0)</f>
        <v>2.0739999999999998</v>
      </c>
      <c r="R261" s="5">
        <f>IFERROR(INDEX('[3]Table 30'!R$14:R$19,MATCH($B261,'[3]Table 30'!$B$14:$B$19,0))*1000,0)</f>
        <v>0</v>
      </c>
      <c r="S261" s="5">
        <f>IFERROR(INDEX('[3]Table 30'!S$14:S$19,MATCH($B261,'[3]Table 30'!$B$14:$B$19,0))*1000,0)</f>
        <v>0</v>
      </c>
      <c r="T261" s="5">
        <f>IFERROR(INDEX('[3]Table 30'!T$14:T$19,MATCH($B261,'[3]Table 30'!$B$14:$B$19,0))*1000,0)</f>
        <v>0</v>
      </c>
      <c r="U261" s="5">
        <f>IFERROR(INDEX('[3]Table 30'!U$14:U$19,MATCH($B261,'[3]Table 30'!$B$14:$B$19,0))*1000,0)</f>
        <v>0</v>
      </c>
      <c r="V261" s="5">
        <f>IFERROR(INDEX('[3]Table 30'!V$14:V$19,MATCH($B261,'[3]Table 30'!$B$14:$B$19,0))*1000,0)</f>
        <v>0</v>
      </c>
      <c r="W261" s="5">
        <f>IFERROR(INDEX('[3]Table 30'!W$14:W$19,MATCH($B261,'[3]Table 30'!$B$14:$B$19,0))*1000,0)</f>
        <v>0</v>
      </c>
      <c r="Z261" s="21" t="s">
        <v>26</v>
      </c>
    </row>
    <row r="262" spans="2:26" outlineLevel="1" x14ac:dyDescent="0.2">
      <c r="B262" s="4" t="s">
        <v>22</v>
      </c>
      <c r="C262" s="5">
        <f>IFERROR(INDEX('[3]Table 30'!C$14:C$19,MATCH($B262,'[3]Table 30'!$B$14:$B$19,0))*1000,0)</f>
        <v>0</v>
      </c>
      <c r="D262" s="5">
        <f>IFERROR(INDEX('[3]Table 30'!D$14:D$19,MATCH($B262,'[3]Table 30'!$B$14:$B$19,0))*1000,0)</f>
        <v>0</v>
      </c>
      <c r="E262" s="5">
        <f>IFERROR(INDEX('[3]Table 30'!E$14:E$19,MATCH($B262,'[3]Table 30'!$B$14:$B$19,0))*1000,0)</f>
        <v>0</v>
      </c>
      <c r="F262" s="5">
        <f>IFERROR(INDEX('[3]Table 30'!F$14:F$19,MATCH($B262,'[3]Table 30'!$B$14:$B$19,0))*1000,0)</f>
        <v>0</v>
      </c>
      <c r="G262" s="5">
        <f>IFERROR(INDEX('[3]Table 30'!G$14:G$19,MATCH($B262,'[3]Table 30'!$B$14:$B$19,0))*1000,0)</f>
        <v>0</v>
      </c>
      <c r="H262" s="5">
        <f>IFERROR(INDEX('[3]Table 30'!H$14:H$19,MATCH($B262,'[3]Table 30'!$B$14:$B$19,0))*1000,0)</f>
        <v>0</v>
      </c>
      <c r="I262" s="5">
        <f>IFERROR(INDEX('[3]Table 30'!I$14:I$19,MATCH($B262,'[3]Table 30'!$B$14:$B$19,0))*1000,0)</f>
        <v>0</v>
      </c>
      <c r="J262" s="5">
        <f>IFERROR(INDEX('[3]Table 30'!J$14:J$19,MATCH($B262,'[3]Table 30'!$B$14:$B$19,0))*1000,0)</f>
        <v>0</v>
      </c>
      <c r="K262" s="5">
        <f>IFERROR(INDEX('[3]Table 30'!K$14:K$19,MATCH($B262,'[3]Table 30'!$B$14:$B$19,0))*1000,0)</f>
        <v>0</v>
      </c>
      <c r="L262" s="5">
        <f>IFERROR(INDEX('[3]Table 30'!L$14:L$19,MATCH($B262,'[3]Table 30'!$B$14:$B$19,0))*1000,0)</f>
        <v>0</v>
      </c>
      <c r="M262" s="5">
        <f>IFERROR(INDEX('[3]Table 30'!M$14:M$19,MATCH($B262,'[3]Table 30'!$B$14:$B$19,0))*1000,0)</f>
        <v>0</v>
      </c>
      <c r="N262" s="5">
        <f>IFERROR(INDEX('[3]Table 30'!N$14:N$19,MATCH($B262,'[3]Table 30'!$B$14:$B$19,0))*1000,0)</f>
        <v>0</v>
      </c>
      <c r="O262" s="5">
        <f>IFERROR(INDEX('[3]Table 30'!O$14:O$19,MATCH($B262,'[3]Table 30'!$B$14:$B$19,0))*1000,0)</f>
        <v>0</v>
      </c>
      <c r="P262" s="5">
        <f>IFERROR(INDEX('[3]Table 30'!P$14:P$19,MATCH($B262,'[3]Table 30'!$B$14:$B$19,0))*1000,0)</f>
        <v>0</v>
      </c>
      <c r="Q262" s="5">
        <f>IFERROR(INDEX('[3]Table 30'!Q$14:Q$19,MATCH($B262,'[3]Table 30'!$B$14:$B$19,0))*1000,0)</f>
        <v>0</v>
      </c>
      <c r="R262" s="5">
        <f>IFERROR(INDEX('[3]Table 30'!R$14:R$19,MATCH($B262,'[3]Table 30'!$B$14:$B$19,0))*1000,0)</f>
        <v>0</v>
      </c>
      <c r="S262" s="5">
        <f>IFERROR(INDEX('[3]Table 30'!S$14:S$19,MATCH($B262,'[3]Table 30'!$B$14:$B$19,0))*1000,0)</f>
        <v>0</v>
      </c>
      <c r="T262" s="5">
        <f>IFERROR(INDEX('[3]Table 30'!T$14:T$19,MATCH($B262,'[3]Table 30'!$B$14:$B$19,0))*1000,0)</f>
        <v>0</v>
      </c>
      <c r="U262" s="5">
        <f>IFERROR(INDEX('[3]Table 30'!U$14:U$19,MATCH($B262,'[3]Table 30'!$B$14:$B$19,0))*1000,0)</f>
        <v>0</v>
      </c>
      <c r="V262" s="5">
        <f>IFERROR(INDEX('[3]Table 30'!V$14:V$19,MATCH($B262,'[3]Table 30'!$B$14:$B$19,0))*1000,0)</f>
        <v>0</v>
      </c>
      <c r="W262" s="5">
        <f>IFERROR(INDEX('[3]Table 30'!W$14:W$19,MATCH($B262,'[3]Table 30'!$B$14:$B$19,0))*1000,0)</f>
        <v>0</v>
      </c>
      <c r="Z262" s="21" t="s">
        <v>26</v>
      </c>
    </row>
    <row r="263" spans="2:26" outlineLevel="1" x14ac:dyDescent="0.2">
      <c r="B263" s="4" t="s">
        <v>23</v>
      </c>
      <c r="C263" s="5">
        <f>IFERROR(INDEX('[3]Table 30'!C$14:C$19,MATCH($B263,'[3]Table 30'!$B$14:$B$19,0))*1000,0)</f>
        <v>0</v>
      </c>
      <c r="D263" s="5">
        <f>IFERROR(INDEX('[3]Table 30'!D$14:D$19,MATCH($B263,'[3]Table 30'!$B$14:$B$19,0))*1000,0)</f>
        <v>0</v>
      </c>
      <c r="E263" s="5">
        <f>IFERROR(INDEX('[3]Table 30'!E$14:E$19,MATCH($B263,'[3]Table 30'!$B$14:$B$19,0))*1000,0)</f>
        <v>0</v>
      </c>
      <c r="F263" s="5">
        <f>IFERROR(INDEX('[3]Table 30'!F$14:F$19,MATCH($B263,'[3]Table 30'!$B$14:$B$19,0))*1000,0)</f>
        <v>0</v>
      </c>
      <c r="G263" s="5">
        <f>IFERROR(INDEX('[3]Table 30'!G$14:G$19,MATCH($B263,'[3]Table 30'!$B$14:$B$19,0))*1000,0)</f>
        <v>0</v>
      </c>
      <c r="H263" s="5">
        <f>IFERROR(INDEX('[3]Table 30'!H$14:H$19,MATCH($B263,'[3]Table 30'!$B$14:$B$19,0))*1000,0)</f>
        <v>0</v>
      </c>
      <c r="I263" s="5">
        <f>IFERROR(INDEX('[3]Table 30'!I$14:I$19,MATCH($B263,'[3]Table 30'!$B$14:$B$19,0))*1000,0)</f>
        <v>0</v>
      </c>
      <c r="J263" s="5">
        <f>IFERROR(INDEX('[3]Table 30'!J$14:J$19,MATCH($B263,'[3]Table 30'!$B$14:$B$19,0))*1000,0)</f>
        <v>0</v>
      </c>
      <c r="K263" s="5">
        <f>IFERROR(INDEX('[3]Table 30'!K$14:K$19,MATCH($B263,'[3]Table 30'!$B$14:$B$19,0))*1000,0)</f>
        <v>0</v>
      </c>
      <c r="L263" s="5">
        <f>IFERROR(INDEX('[3]Table 30'!L$14:L$19,MATCH($B263,'[3]Table 30'!$B$14:$B$19,0))*1000,0)</f>
        <v>0</v>
      </c>
      <c r="M263" s="5">
        <f>IFERROR(INDEX('[3]Table 30'!M$14:M$19,MATCH($B263,'[3]Table 30'!$B$14:$B$19,0))*1000,0)</f>
        <v>0</v>
      </c>
      <c r="N263" s="5">
        <f>IFERROR(INDEX('[3]Table 30'!N$14:N$19,MATCH($B263,'[3]Table 30'!$B$14:$B$19,0))*1000,0)</f>
        <v>0</v>
      </c>
      <c r="O263" s="5">
        <f>IFERROR(INDEX('[3]Table 30'!O$14:O$19,MATCH($B263,'[3]Table 30'!$B$14:$B$19,0))*1000,0)</f>
        <v>0</v>
      </c>
      <c r="P263" s="5">
        <f>IFERROR(INDEX('[3]Table 30'!P$14:P$19,MATCH($B263,'[3]Table 30'!$B$14:$B$19,0))*1000,0)</f>
        <v>0</v>
      </c>
      <c r="Q263" s="5">
        <f>IFERROR(INDEX('[3]Table 30'!Q$14:Q$19,MATCH($B263,'[3]Table 30'!$B$14:$B$19,0))*1000,0)</f>
        <v>0</v>
      </c>
      <c r="R263" s="5">
        <f>IFERROR(INDEX('[3]Table 30'!R$14:R$19,MATCH($B263,'[3]Table 30'!$B$14:$B$19,0))*1000,0)</f>
        <v>0</v>
      </c>
      <c r="S263" s="5">
        <f>IFERROR(INDEX('[3]Table 30'!S$14:S$19,MATCH($B263,'[3]Table 30'!$B$14:$B$19,0))*1000,0)</f>
        <v>0</v>
      </c>
      <c r="T263" s="5">
        <f>IFERROR(INDEX('[3]Table 30'!T$14:T$19,MATCH($B263,'[3]Table 30'!$B$14:$B$19,0))*1000,0)</f>
        <v>0</v>
      </c>
      <c r="U263" s="5">
        <f>IFERROR(INDEX('[3]Table 30'!U$14:U$19,MATCH($B263,'[3]Table 30'!$B$14:$B$19,0))*1000,0)</f>
        <v>0</v>
      </c>
      <c r="V263" s="5">
        <f>IFERROR(INDEX('[3]Table 30'!V$14:V$19,MATCH($B263,'[3]Table 30'!$B$14:$B$19,0))*1000,0)</f>
        <v>0</v>
      </c>
      <c r="W263" s="5">
        <f>IFERROR(INDEX('[3]Table 30'!W$14:W$19,MATCH($B263,'[3]Table 30'!$B$14:$B$19,0))*1000,0)</f>
        <v>0</v>
      </c>
      <c r="Z263" s="21" t="s">
        <v>26</v>
      </c>
    </row>
    <row r="264" spans="2:26" outlineLevel="1" x14ac:dyDescent="0.2">
      <c r="B264" s="4" t="s">
        <v>17</v>
      </c>
      <c r="C264" s="5">
        <f>IFERROR(INDEX('[3]Table 30'!C$14:C$19,MATCH($B264,'[3]Table 30'!$B$14:$B$19,0))*1000,0)</f>
        <v>0</v>
      </c>
      <c r="D264" s="5">
        <f>IFERROR(INDEX('[3]Table 30'!D$14:D$19,MATCH($B264,'[3]Table 30'!$B$14:$B$19,0))*1000,0)</f>
        <v>0</v>
      </c>
      <c r="E264" s="5">
        <f>IFERROR(INDEX('[3]Table 30'!E$14:E$19,MATCH($B264,'[3]Table 30'!$B$14:$B$19,0))*1000,0)</f>
        <v>0</v>
      </c>
      <c r="F264" s="5">
        <f>IFERROR(INDEX('[3]Table 30'!F$14:F$19,MATCH($B264,'[3]Table 30'!$B$14:$B$19,0))*1000,0)</f>
        <v>0</v>
      </c>
      <c r="G264" s="5">
        <f>IFERROR(INDEX('[3]Table 30'!G$14:G$19,MATCH($B264,'[3]Table 30'!$B$14:$B$19,0))*1000,0)</f>
        <v>0</v>
      </c>
      <c r="H264" s="5">
        <f>IFERROR(INDEX('[3]Table 30'!H$14:H$19,MATCH($B264,'[3]Table 30'!$B$14:$B$19,0))*1000,0)</f>
        <v>0</v>
      </c>
      <c r="I264" s="5">
        <f>IFERROR(INDEX('[3]Table 30'!I$14:I$19,MATCH($B264,'[3]Table 30'!$B$14:$B$19,0))*1000,0)</f>
        <v>0</v>
      </c>
      <c r="J264" s="5">
        <f>IFERROR(INDEX('[3]Table 30'!J$14:J$19,MATCH($B264,'[3]Table 30'!$B$14:$B$19,0))*1000,0)</f>
        <v>0</v>
      </c>
      <c r="K264" s="5">
        <f>IFERROR(INDEX('[3]Table 30'!K$14:K$19,MATCH($B264,'[3]Table 30'!$B$14:$B$19,0))*1000,0)</f>
        <v>0</v>
      </c>
      <c r="L264" s="5">
        <f>IFERROR(INDEX('[3]Table 30'!L$14:L$19,MATCH($B264,'[3]Table 30'!$B$14:$B$19,0))*1000,0)</f>
        <v>0</v>
      </c>
      <c r="M264" s="5">
        <f>IFERROR(INDEX('[3]Table 30'!M$14:M$19,MATCH($B264,'[3]Table 30'!$B$14:$B$19,0))*1000,0)</f>
        <v>0</v>
      </c>
      <c r="N264" s="5">
        <f>IFERROR(INDEX('[3]Table 30'!N$14:N$19,MATCH($B264,'[3]Table 30'!$B$14:$B$19,0))*1000,0)</f>
        <v>0</v>
      </c>
      <c r="O264" s="5">
        <f>IFERROR(INDEX('[3]Table 30'!O$14:O$19,MATCH($B264,'[3]Table 30'!$B$14:$B$19,0))*1000,0)</f>
        <v>0</v>
      </c>
      <c r="P264" s="5">
        <f>IFERROR(INDEX('[3]Table 30'!P$14:P$19,MATCH($B264,'[3]Table 30'!$B$14:$B$19,0))*1000,0)</f>
        <v>0</v>
      </c>
      <c r="Q264" s="5">
        <f>IFERROR(INDEX('[3]Table 30'!Q$14:Q$19,MATCH($B264,'[3]Table 30'!$B$14:$B$19,0))*1000,0)</f>
        <v>0</v>
      </c>
      <c r="R264" s="5">
        <f>IFERROR(INDEX('[3]Table 30'!R$14:R$19,MATCH($B264,'[3]Table 30'!$B$14:$B$19,0))*1000,0)</f>
        <v>0</v>
      </c>
      <c r="S264" s="5">
        <f>IFERROR(INDEX('[3]Table 30'!S$14:S$19,MATCH($B264,'[3]Table 30'!$B$14:$B$19,0))*1000,0)</f>
        <v>0</v>
      </c>
      <c r="T264" s="5">
        <f>IFERROR(INDEX('[3]Table 30'!T$14:T$19,MATCH($B264,'[3]Table 30'!$B$14:$B$19,0))*1000,0)</f>
        <v>0</v>
      </c>
      <c r="U264" s="5">
        <f>IFERROR(INDEX('[3]Table 30'!U$14:U$19,MATCH($B264,'[3]Table 30'!$B$14:$B$19,0))*1000,0)</f>
        <v>0</v>
      </c>
      <c r="V264" s="5">
        <f>IFERROR(INDEX('[3]Table 30'!V$14:V$19,MATCH($B264,'[3]Table 30'!$B$14:$B$19,0))*1000,0)</f>
        <v>0</v>
      </c>
      <c r="W264" s="5">
        <f>IFERROR(INDEX('[3]Table 30'!W$14:W$19,MATCH($B264,'[3]Table 30'!$B$14:$B$19,0))*1000,0)</f>
        <v>0</v>
      </c>
      <c r="Z264" s="21" t="s">
        <v>26</v>
      </c>
    </row>
    <row r="265" spans="2:26" outlineLevel="1" x14ac:dyDescent="0.2">
      <c r="B265" s="4" t="s">
        <v>1</v>
      </c>
      <c r="C265" s="5">
        <f>IFERROR(INDEX('[3]Table 30'!C$14:C$19,MATCH($B265,'[3]Table 30'!$B$14:$B$19,0))*1000,0)</f>
        <v>0</v>
      </c>
      <c r="D265" s="5">
        <f>IFERROR(INDEX('[3]Table 30'!D$14:D$19,MATCH($B265,'[3]Table 30'!$B$14:$B$19,0))*1000,0)</f>
        <v>0</v>
      </c>
      <c r="E265" s="5">
        <f>IFERROR(INDEX('[3]Table 30'!E$14:E$19,MATCH($B265,'[3]Table 30'!$B$14:$B$19,0))*1000,0)</f>
        <v>0</v>
      </c>
      <c r="F265" s="5">
        <f>IFERROR(INDEX('[3]Table 30'!F$14:F$19,MATCH($B265,'[3]Table 30'!$B$14:$B$19,0))*1000,0)</f>
        <v>0</v>
      </c>
      <c r="G265" s="5">
        <f>IFERROR(INDEX('[3]Table 30'!G$14:G$19,MATCH($B265,'[3]Table 30'!$B$14:$B$19,0))*1000,0)</f>
        <v>0</v>
      </c>
      <c r="H265" s="5">
        <f>IFERROR(INDEX('[3]Table 30'!H$14:H$19,MATCH($B265,'[3]Table 30'!$B$14:$B$19,0))*1000,0)</f>
        <v>0</v>
      </c>
      <c r="I265" s="5">
        <f>IFERROR(INDEX('[3]Table 30'!I$14:I$19,MATCH($B265,'[3]Table 30'!$B$14:$B$19,0))*1000,0)</f>
        <v>0</v>
      </c>
      <c r="J265" s="5">
        <f>IFERROR(INDEX('[3]Table 30'!J$14:J$19,MATCH($B265,'[3]Table 30'!$B$14:$B$19,0))*1000,0)</f>
        <v>0</v>
      </c>
      <c r="K265" s="5">
        <f>IFERROR(INDEX('[3]Table 30'!K$14:K$19,MATCH($B265,'[3]Table 30'!$B$14:$B$19,0))*1000,0)</f>
        <v>0</v>
      </c>
      <c r="L265" s="5">
        <f>IFERROR(INDEX('[3]Table 30'!L$14:L$19,MATCH($B265,'[3]Table 30'!$B$14:$B$19,0))*1000,0)</f>
        <v>0</v>
      </c>
      <c r="M265" s="5">
        <f>IFERROR(INDEX('[3]Table 30'!M$14:M$19,MATCH($B265,'[3]Table 30'!$B$14:$B$19,0))*1000,0)</f>
        <v>0</v>
      </c>
      <c r="N265" s="5">
        <f>IFERROR(INDEX('[3]Table 30'!N$14:N$19,MATCH($B265,'[3]Table 30'!$B$14:$B$19,0))*1000,0)</f>
        <v>0</v>
      </c>
      <c r="O265" s="5">
        <f>IFERROR(INDEX('[3]Table 30'!O$14:O$19,MATCH($B265,'[3]Table 30'!$B$14:$B$19,0))*1000,0)</f>
        <v>0</v>
      </c>
      <c r="P265" s="5">
        <f>IFERROR(INDEX('[3]Table 30'!P$14:P$19,MATCH($B265,'[3]Table 30'!$B$14:$B$19,0))*1000,0)</f>
        <v>0</v>
      </c>
      <c r="Q265" s="5">
        <f>IFERROR(INDEX('[3]Table 30'!Q$14:Q$19,MATCH($B265,'[3]Table 30'!$B$14:$B$19,0))*1000,0)</f>
        <v>0</v>
      </c>
      <c r="R265" s="5">
        <f>IFERROR(INDEX('[3]Table 30'!R$14:R$19,MATCH($B265,'[3]Table 30'!$B$14:$B$19,0))*1000,0)</f>
        <v>0</v>
      </c>
      <c r="S265" s="5">
        <f>IFERROR(INDEX('[3]Table 30'!S$14:S$19,MATCH($B265,'[3]Table 30'!$B$14:$B$19,0))*1000,0)</f>
        <v>0</v>
      </c>
      <c r="T265" s="5">
        <f>IFERROR(INDEX('[3]Table 30'!T$14:T$19,MATCH($B265,'[3]Table 30'!$B$14:$B$19,0))*1000,0)</f>
        <v>0</v>
      </c>
      <c r="U265" s="5">
        <f>IFERROR(INDEX('[3]Table 30'!U$14:U$19,MATCH($B265,'[3]Table 30'!$B$14:$B$19,0))*1000,0)</f>
        <v>0</v>
      </c>
      <c r="V265" s="5">
        <f>IFERROR(INDEX('[3]Table 30'!V$14:V$19,MATCH($B265,'[3]Table 30'!$B$14:$B$19,0))*1000,0)</f>
        <v>0</v>
      </c>
      <c r="W265" s="5">
        <f>IFERROR(INDEX('[3]Table 30'!W$14:W$19,MATCH($B265,'[3]Table 30'!$B$14:$B$19,0))*1000,0)</f>
        <v>0</v>
      </c>
      <c r="Z265" s="21" t="s">
        <v>26</v>
      </c>
    </row>
    <row r="266" spans="2:26" outlineLevel="1" x14ac:dyDescent="0.2">
      <c r="B266" s="15" t="s">
        <v>9</v>
      </c>
      <c r="C266" s="19">
        <f t="shared" ref="C266:W266" si="118">SUM(C256:C265)</f>
        <v>1225.837</v>
      </c>
      <c r="D266" s="19">
        <f t="shared" si="118"/>
        <v>1547.0920000000001</v>
      </c>
      <c r="E266" s="19">
        <f t="shared" si="118"/>
        <v>1844.0409999999999</v>
      </c>
      <c r="F266" s="19">
        <f t="shared" si="118"/>
        <v>1334.8710000000001</v>
      </c>
      <c r="G266" s="19">
        <f t="shared" si="118"/>
        <v>1017.941</v>
      </c>
      <c r="H266" s="19">
        <f t="shared" si="118"/>
        <v>1211.8570000000002</v>
      </c>
      <c r="I266" s="19">
        <f t="shared" si="118"/>
        <v>1082.816</v>
      </c>
      <c r="J266" s="19">
        <f t="shared" si="118"/>
        <v>1253.6959999999999</v>
      </c>
      <c r="K266" s="19">
        <f t="shared" si="118"/>
        <v>1249.3630000000001</v>
      </c>
      <c r="L266" s="19">
        <f t="shared" si="118"/>
        <v>1027.8050000000001</v>
      </c>
      <c r="M266" s="19">
        <f t="shared" si="118"/>
        <v>1090.653</v>
      </c>
      <c r="N266" s="19">
        <f t="shared" si="118"/>
        <v>982.90200000000004</v>
      </c>
      <c r="O266" s="19">
        <f t="shared" si="118"/>
        <v>958.17700000000002</v>
      </c>
      <c r="P266" s="19">
        <f t="shared" si="118"/>
        <v>1134.501</v>
      </c>
      <c r="Q266" s="19">
        <f t="shared" si="118"/>
        <v>1273.2830000000001</v>
      </c>
      <c r="R266" s="19">
        <f t="shared" si="118"/>
        <v>990.86699999999996</v>
      </c>
      <c r="S266" s="19">
        <f t="shared" si="118"/>
        <v>760.65700000000004</v>
      </c>
      <c r="T266" s="19">
        <f t="shared" si="118"/>
        <v>494.83300000000003</v>
      </c>
      <c r="U266" s="19">
        <f t="shared" si="118"/>
        <v>421.81799999999998</v>
      </c>
      <c r="V266" s="19">
        <f t="shared" si="118"/>
        <v>420.03</v>
      </c>
      <c r="W266" s="19">
        <f t="shared" si="118"/>
        <v>357.77499999999998</v>
      </c>
    </row>
    <row r="267" spans="2:26" outlineLevel="1" x14ac:dyDescent="0.2">
      <c r="B267" s="26" t="s">
        <v>91</v>
      </c>
      <c r="C267" s="25">
        <f t="shared" ref="C267:W267" si="119">C266/C247/1000</f>
        <v>7.9505643563510453E-4</v>
      </c>
      <c r="D267" s="25">
        <f t="shared" si="119"/>
        <v>8.0831996236794743E-4</v>
      </c>
      <c r="E267" s="25">
        <f t="shared" si="119"/>
        <v>7.7701366872882081E-4</v>
      </c>
      <c r="F267" s="25">
        <f t="shared" si="119"/>
        <v>7.7435433773484367E-4</v>
      </c>
      <c r="G267" s="25">
        <f t="shared" si="119"/>
        <v>7.5939903579439209E-4</v>
      </c>
      <c r="H267" s="25">
        <f t="shared" si="119"/>
        <v>7.4520238832514617E-4</v>
      </c>
      <c r="I267" s="25">
        <f t="shared" si="119"/>
        <v>8.4669994065900286E-4</v>
      </c>
      <c r="J267" s="25">
        <f t="shared" si="119"/>
        <v>7.6681670110940743E-4</v>
      </c>
      <c r="K267" s="25">
        <f t="shared" si="119"/>
        <v>8.1967583420694426E-4</v>
      </c>
      <c r="L267" s="25">
        <f t="shared" si="119"/>
        <v>6.8676889858223047E-4</v>
      </c>
      <c r="M267" s="25">
        <f t="shared" si="119"/>
        <v>7.6452378269471018E-4</v>
      </c>
      <c r="N267" s="25">
        <f t="shared" si="119"/>
        <v>7.0171648691639437E-4</v>
      </c>
      <c r="O267" s="25">
        <f t="shared" si="119"/>
        <v>7.8013631153461675E-4</v>
      </c>
      <c r="P267" s="25">
        <f t="shared" si="119"/>
        <v>7.3320824818107764E-4</v>
      </c>
      <c r="Q267" s="25">
        <f t="shared" si="119"/>
        <v>9.0966385305730763E-4</v>
      </c>
      <c r="R267" s="25">
        <f t="shared" si="119"/>
        <v>8.0597589839831864E-4</v>
      </c>
      <c r="S267" s="25">
        <f t="shared" si="119"/>
        <v>7.3382338308596907E-4</v>
      </c>
      <c r="T267" s="25">
        <f t="shared" si="119"/>
        <v>5.1314200048219074E-4</v>
      </c>
      <c r="U267" s="25">
        <f t="shared" si="119"/>
        <v>4.3782255216931053E-4</v>
      </c>
      <c r="V267" s="25">
        <f t="shared" si="119"/>
        <v>4.4732068472284458E-4</v>
      </c>
      <c r="W267" s="25">
        <f t="shared" si="119"/>
        <v>4.3636259943386711E-4</v>
      </c>
    </row>
    <row r="268" spans="2:26" outlineLevel="1" x14ac:dyDescent="0.2"/>
    <row r="269" spans="2:26" outlineLevel="1" x14ac:dyDescent="0.2">
      <c r="B269" s="4" t="s">
        <v>18</v>
      </c>
      <c r="C269" s="11">
        <f t="shared" ref="C269:W269" si="120">IFERROR(C256/C266,0)</f>
        <v>0</v>
      </c>
      <c r="D269" s="11">
        <f t="shared" si="120"/>
        <v>0</v>
      </c>
      <c r="E269" s="11">
        <f t="shared" si="120"/>
        <v>0</v>
      </c>
      <c r="F269" s="11">
        <f t="shared" si="120"/>
        <v>0</v>
      </c>
      <c r="G269" s="11">
        <f t="shared" si="120"/>
        <v>0</v>
      </c>
      <c r="H269" s="11">
        <f t="shared" si="120"/>
        <v>0</v>
      </c>
      <c r="I269" s="11">
        <f t="shared" si="120"/>
        <v>0</v>
      </c>
      <c r="J269" s="11">
        <f t="shared" si="120"/>
        <v>0</v>
      </c>
      <c r="K269" s="11">
        <f t="shared" si="120"/>
        <v>0</v>
      </c>
      <c r="L269" s="11">
        <f t="shared" si="120"/>
        <v>0</v>
      </c>
      <c r="M269" s="11">
        <f t="shared" si="120"/>
        <v>0</v>
      </c>
      <c r="N269" s="11">
        <f t="shared" si="120"/>
        <v>0</v>
      </c>
      <c r="O269" s="11">
        <f t="shared" si="120"/>
        <v>0</v>
      </c>
      <c r="P269" s="11">
        <f t="shared" si="120"/>
        <v>0</v>
      </c>
      <c r="Q269" s="11">
        <f t="shared" si="120"/>
        <v>0</v>
      </c>
      <c r="R269" s="11">
        <f t="shared" si="120"/>
        <v>0</v>
      </c>
      <c r="S269" s="11">
        <f t="shared" si="120"/>
        <v>0</v>
      </c>
      <c r="T269" s="11">
        <f t="shared" si="120"/>
        <v>0</v>
      </c>
      <c r="U269" s="11">
        <f t="shared" si="120"/>
        <v>0</v>
      </c>
      <c r="V269" s="11">
        <f t="shared" si="120"/>
        <v>0</v>
      </c>
      <c r="W269" s="11">
        <f t="shared" si="120"/>
        <v>0</v>
      </c>
    </row>
    <row r="270" spans="2:26" outlineLevel="1" x14ac:dyDescent="0.2">
      <c r="B270" s="4" t="s">
        <v>19</v>
      </c>
      <c r="C270" s="11">
        <f t="shared" ref="C270:W270" si="121">IFERROR(C257/C266,0)</f>
        <v>0</v>
      </c>
      <c r="D270" s="11">
        <f t="shared" si="121"/>
        <v>0</v>
      </c>
      <c r="E270" s="11">
        <f t="shared" si="121"/>
        <v>0</v>
      </c>
      <c r="F270" s="11">
        <f t="shared" si="121"/>
        <v>0</v>
      </c>
      <c r="G270" s="11">
        <f t="shared" si="121"/>
        <v>0</v>
      </c>
      <c r="H270" s="11">
        <f t="shared" si="121"/>
        <v>0</v>
      </c>
      <c r="I270" s="11">
        <f t="shared" si="121"/>
        <v>0</v>
      </c>
      <c r="J270" s="11">
        <f t="shared" si="121"/>
        <v>0</v>
      </c>
      <c r="K270" s="11">
        <f t="shared" si="121"/>
        <v>0</v>
      </c>
      <c r="L270" s="11">
        <f t="shared" si="121"/>
        <v>0</v>
      </c>
      <c r="M270" s="11">
        <f t="shared" si="121"/>
        <v>0</v>
      </c>
      <c r="N270" s="11">
        <f t="shared" si="121"/>
        <v>0</v>
      </c>
      <c r="O270" s="11">
        <f t="shared" si="121"/>
        <v>0</v>
      </c>
      <c r="P270" s="11">
        <f t="shared" si="121"/>
        <v>0</v>
      </c>
      <c r="Q270" s="11">
        <f t="shared" si="121"/>
        <v>0</v>
      </c>
      <c r="R270" s="11">
        <f t="shared" si="121"/>
        <v>0</v>
      </c>
      <c r="S270" s="11">
        <f t="shared" si="121"/>
        <v>0</v>
      </c>
      <c r="T270" s="11">
        <f t="shared" si="121"/>
        <v>0</v>
      </c>
      <c r="U270" s="11">
        <f t="shared" si="121"/>
        <v>0</v>
      </c>
      <c r="V270" s="11">
        <f t="shared" si="121"/>
        <v>0</v>
      </c>
      <c r="W270" s="11">
        <f t="shared" si="121"/>
        <v>0</v>
      </c>
    </row>
    <row r="271" spans="2:26" outlineLevel="1" x14ac:dyDescent="0.2">
      <c r="B271" s="4" t="s">
        <v>16</v>
      </c>
      <c r="C271" s="11">
        <f t="shared" ref="C271:W271" si="122">IFERROR(C258/C266,0)</f>
        <v>0.8938480401554203</v>
      </c>
      <c r="D271" s="11">
        <f t="shared" si="122"/>
        <v>0.99115825044664441</v>
      </c>
      <c r="E271" s="11">
        <f t="shared" si="122"/>
        <v>0.9836153317632309</v>
      </c>
      <c r="F271" s="11">
        <f t="shared" si="122"/>
        <v>0.98472886144054372</v>
      </c>
      <c r="G271" s="11">
        <f t="shared" si="122"/>
        <v>0.98183588243326481</v>
      </c>
      <c r="H271" s="11">
        <f t="shared" si="122"/>
        <v>0.9736528319760499</v>
      </c>
      <c r="I271" s="11">
        <f t="shared" si="122"/>
        <v>0.97639765204799334</v>
      </c>
      <c r="J271" s="11">
        <f t="shared" si="122"/>
        <v>0.98060454847108069</v>
      </c>
      <c r="K271" s="11">
        <f t="shared" si="122"/>
        <v>0.97976568859490798</v>
      </c>
      <c r="L271" s="11">
        <f t="shared" si="122"/>
        <v>0.97807852656875571</v>
      </c>
      <c r="M271" s="11">
        <f t="shared" si="122"/>
        <v>0.98001289135958003</v>
      </c>
      <c r="N271" s="11">
        <f t="shared" si="122"/>
        <v>0.98021572852634342</v>
      </c>
      <c r="O271" s="11">
        <f t="shared" si="122"/>
        <v>0.97224729877673954</v>
      </c>
      <c r="P271" s="11">
        <f t="shared" si="122"/>
        <v>0.96263026652246231</v>
      </c>
      <c r="Q271" s="11">
        <f t="shared" si="122"/>
        <v>0.96203436313843815</v>
      </c>
      <c r="R271" s="11">
        <f t="shared" si="122"/>
        <v>0.96075154384998185</v>
      </c>
      <c r="S271" s="11">
        <f t="shared" si="122"/>
        <v>0.94855368451220456</v>
      </c>
      <c r="T271" s="11">
        <f t="shared" si="122"/>
        <v>0.8858625031071089</v>
      </c>
      <c r="U271" s="11">
        <f t="shared" si="122"/>
        <v>0.8729783935251697</v>
      </c>
      <c r="V271" s="11">
        <f t="shared" si="122"/>
        <v>0.83730209746922846</v>
      </c>
      <c r="W271" s="11">
        <f t="shared" si="122"/>
        <v>0.8434463000489133</v>
      </c>
    </row>
    <row r="272" spans="2:26" outlineLevel="1" x14ac:dyDescent="0.2">
      <c r="B272" s="4" t="s">
        <v>21</v>
      </c>
      <c r="C272" s="11">
        <f t="shared" ref="C272:W272" si="123">IFERROR(C259/C266,0)</f>
        <v>0</v>
      </c>
      <c r="D272" s="11">
        <f t="shared" si="123"/>
        <v>0</v>
      </c>
      <c r="E272" s="11">
        <f t="shared" si="123"/>
        <v>0</v>
      </c>
      <c r="F272" s="11">
        <f t="shared" si="123"/>
        <v>0</v>
      </c>
      <c r="G272" s="11">
        <f t="shared" si="123"/>
        <v>0</v>
      </c>
      <c r="H272" s="11">
        <f t="shared" si="123"/>
        <v>0</v>
      </c>
      <c r="I272" s="11">
        <f t="shared" si="123"/>
        <v>0</v>
      </c>
      <c r="J272" s="11">
        <f t="shared" si="123"/>
        <v>0</v>
      </c>
      <c r="K272" s="11">
        <f t="shared" si="123"/>
        <v>0</v>
      </c>
      <c r="L272" s="11">
        <f t="shared" si="123"/>
        <v>0</v>
      </c>
      <c r="M272" s="11">
        <f t="shared" si="123"/>
        <v>0</v>
      </c>
      <c r="N272" s="11">
        <f t="shared" si="123"/>
        <v>0</v>
      </c>
      <c r="O272" s="11">
        <f t="shared" si="123"/>
        <v>0</v>
      </c>
      <c r="P272" s="11">
        <f t="shared" si="123"/>
        <v>0</v>
      </c>
      <c r="Q272" s="11">
        <f t="shared" si="123"/>
        <v>0</v>
      </c>
      <c r="R272" s="11">
        <f t="shared" si="123"/>
        <v>0</v>
      </c>
      <c r="S272" s="11">
        <f t="shared" si="123"/>
        <v>0</v>
      </c>
      <c r="T272" s="11">
        <f t="shared" si="123"/>
        <v>0</v>
      </c>
      <c r="U272" s="11">
        <f t="shared" si="123"/>
        <v>0</v>
      </c>
      <c r="V272" s="11">
        <f t="shared" si="123"/>
        <v>0</v>
      </c>
      <c r="W272" s="11">
        <f t="shared" si="123"/>
        <v>0</v>
      </c>
    </row>
    <row r="273" spans="1:28" outlineLevel="1" x14ac:dyDescent="0.2">
      <c r="B273" s="4" t="s">
        <v>20</v>
      </c>
      <c r="C273" s="11">
        <f t="shared" ref="C273:W273" si="124">IFERROR(C260/C266,0)</f>
        <v>0.10615195984457966</v>
      </c>
      <c r="D273" s="11">
        <f t="shared" si="124"/>
        <v>8.8417495533555848E-3</v>
      </c>
      <c r="E273" s="11">
        <f t="shared" si="124"/>
        <v>1.6384668236769141E-2</v>
      </c>
      <c r="F273" s="11">
        <f t="shared" si="124"/>
        <v>1.5271138559456308E-2</v>
      </c>
      <c r="G273" s="11">
        <f t="shared" si="124"/>
        <v>1.8164117566735201E-2</v>
      </c>
      <c r="H273" s="11">
        <f t="shared" si="124"/>
        <v>2.6347168023950016E-2</v>
      </c>
      <c r="I273" s="11">
        <f t="shared" si="124"/>
        <v>2.3602347952006619E-2</v>
      </c>
      <c r="J273" s="11">
        <f t="shared" si="124"/>
        <v>1.9395451528919295E-2</v>
      </c>
      <c r="K273" s="11">
        <f t="shared" si="124"/>
        <v>2.0234311405092034E-2</v>
      </c>
      <c r="L273" s="11">
        <f t="shared" si="124"/>
        <v>2.1921473431244252E-2</v>
      </c>
      <c r="M273" s="11">
        <f t="shared" si="124"/>
        <v>1.9987108640420005E-2</v>
      </c>
      <c r="N273" s="11">
        <f t="shared" si="124"/>
        <v>1.9022242298825313E-2</v>
      </c>
      <c r="O273" s="11">
        <f t="shared" si="124"/>
        <v>2.6297855197943594E-2</v>
      </c>
      <c r="P273" s="11">
        <f t="shared" si="124"/>
        <v>3.597352492417371E-2</v>
      </c>
      <c r="Q273" s="11">
        <f t="shared" si="124"/>
        <v>3.6336776663161291E-2</v>
      </c>
      <c r="R273" s="11">
        <f t="shared" si="124"/>
        <v>3.9248456150018117E-2</v>
      </c>
      <c r="S273" s="11">
        <f t="shared" si="124"/>
        <v>5.1446315487795422E-2</v>
      </c>
      <c r="T273" s="11">
        <f t="shared" si="124"/>
        <v>0.11413749689289113</v>
      </c>
      <c r="U273" s="11">
        <f t="shared" si="124"/>
        <v>0.12702160647483041</v>
      </c>
      <c r="V273" s="11">
        <f t="shared" si="124"/>
        <v>0.1626979025307716</v>
      </c>
      <c r="W273" s="11">
        <f t="shared" si="124"/>
        <v>0.15655369995108656</v>
      </c>
    </row>
    <row r="274" spans="1:28" outlineLevel="1" x14ac:dyDescent="0.2">
      <c r="B274" s="4" t="s">
        <v>0</v>
      </c>
      <c r="C274" s="11">
        <f t="shared" ref="C274:W274" si="125">IFERROR(C261/C266,0)</f>
        <v>0</v>
      </c>
      <c r="D274" s="11">
        <f t="shared" si="125"/>
        <v>0</v>
      </c>
      <c r="E274" s="11">
        <f t="shared" si="125"/>
        <v>0</v>
      </c>
      <c r="F274" s="11">
        <f t="shared" si="125"/>
        <v>0</v>
      </c>
      <c r="G274" s="11">
        <f t="shared" si="125"/>
        <v>0</v>
      </c>
      <c r="H274" s="11">
        <f t="shared" si="125"/>
        <v>0</v>
      </c>
      <c r="I274" s="11">
        <f t="shared" si="125"/>
        <v>0</v>
      </c>
      <c r="J274" s="11">
        <f t="shared" si="125"/>
        <v>0</v>
      </c>
      <c r="K274" s="11">
        <f t="shared" si="125"/>
        <v>0</v>
      </c>
      <c r="L274" s="11">
        <f t="shared" si="125"/>
        <v>0</v>
      </c>
      <c r="M274" s="11">
        <f t="shared" si="125"/>
        <v>0</v>
      </c>
      <c r="N274" s="11">
        <f t="shared" si="125"/>
        <v>7.6202917483126492E-4</v>
      </c>
      <c r="O274" s="11">
        <f t="shared" si="125"/>
        <v>1.4548460253168258E-3</v>
      </c>
      <c r="P274" s="11">
        <f t="shared" si="125"/>
        <v>1.39620855336399E-3</v>
      </c>
      <c r="Q274" s="11">
        <f t="shared" si="125"/>
        <v>1.6288601984005124E-3</v>
      </c>
      <c r="R274" s="11">
        <f t="shared" si="125"/>
        <v>0</v>
      </c>
      <c r="S274" s="11">
        <f t="shared" si="125"/>
        <v>0</v>
      </c>
      <c r="T274" s="11">
        <f t="shared" si="125"/>
        <v>0</v>
      </c>
      <c r="U274" s="11">
        <f t="shared" si="125"/>
        <v>0</v>
      </c>
      <c r="V274" s="11">
        <f t="shared" si="125"/>
        <v>0</v>
      </c>
      <c r="W274" s="11">
        <f t="shared" si="125"/>
        <v>0</v>
      </c>
    </row>
    <row r="275" spans="1:28" outlineLevel="1" x14ac:dyDescent="0.2">
      <c r="B275" s="4" t="s">
        <v>22</v>
      </c>
      <c r="C275" s="11">
        <f t="shared" ref="C275:W275" si="126">IFERROR(C262/C266,0)</f>
        <v>0</v>
      </c>
      <c r="D275" s="11">
        <f t="shared" si="126"/>
        <v>0</v>
      </c>
      <c r="E275" s="11">
        <f t="shared" si="126"/>
        <v>0</v>
      </c>
      <c r="F275" s="11">
        <f t="shared" si="126"/>
        <v>0</v>
      </c>
      <c r="G275" s="11">
        <f t="shared" si="126"/>
        <v>0</v>
      </c>
      <c r="H275" s="11">
        <f t="shared" si="126"/>
        <v>0</v>
      </c>
      <c r="I275" s="11">
        <f t="shared" si="126"/>
        <v>0</v>
      </c>
      <c r="J275" s="11">
        <f t="shared" si="126"/>
        <v>0</v>
      </c>
      <c r="K275" s="11">
        <f t="shared" si="126"/>
        <v>0</v>
      </c>
      <c r="L275" s="11">
        <f t="shared" si="126"/>
        <v>0</v>
      </c>
      <c r="M275" s="11">
        <f t="shared" si="126"/>
        <v>0</v>
      </c>
      <c r="N275" s="11">
        <f t="shared" si="126"/>
        <v>0</v>
      </c>
      <c r="O275" s="11">
        <f t="shared" si="126"/>
        <v>0</v>
      </c>
      <c r="P275" s="11">
        <f t="shared" si="126"/>
        <v>0</v>
      </c>
      <c r="Q275" s="11">
        <f t="shared" si="126"/>
        <v>0</v>
      </c>
      <c r="R275" s="11">
        <f t="shared" si="126"/>
        <v>0</v>
      </c>
      <c r="S275" s="11">
        <f t="shared" si="126"/>
        <v>0</v>
      </c>
      <c r="T275" s="11">
        <f t="shared" si="126"/>
        <v>0</v>
      </c>
      <c r="U275" s="11">
        <f t="shared" si="126"/>
        <v>0</v>
      </c>
      <c r="V275" s="11">
        <f t="shared" si="126"/>
        <v>0</v>
      </c>
      <c r="W275" s="11">
        <f t="shared" si="126"/>
        <v>0</v>
      </c>
    </row>
    <row r="276" spans="1:28" outlineLevel="1" x14ac:dyDescent="0.2">
      <c r="B276" s="4" t="s">
        <v>23</v>
      </c>
      <c r="C276" s="11">
        <f t="shared" ref="C276:W276" si="127">IFERROR(C263/C266,0)</f>
        <v>0</v>
      </c>
      <c r="D276" s="11">
        <f t="shared" si="127"/>
        <v>0</v>
      </c>
      <c r="E276" s="11">
        <f t="shared" si="127"/>
        <v>0</v>
      </c>
      <c r="F276" s="11">
        <f t="shared" si="127"/>
        <v>0</v>
      </c>
      <c r="G276" s="11">
        <f t="shared" si="127"/>
        <v>0</v>
      </c>
      <c r="H276" s="11">
        <f t="shared" si="127"/>
        <v>0</v>
      </c>
      <c r="I276" s="11">
        <f t="shared" si="127"/>
        <v>0</v>
      </c>
      <c r="J276" s="11">
        <f t="shared" si="127"/>
        <v>0</v>
      </c>
      <c r="K276" s="11">
        <f t="shared" si="127"/>
        <v>0</v>
      </c>
      <c r="L276" s="11">
        <f t="shared" si="127"/>
        <v>0</v>
      </c>
      <c r="M276" s="11">
        <f t="shared" si="127"/>
        <v>0</v>
      </c>
      <c r="N276" s="11">
        <f t="shared" si="127"/>
        <v>0</v>
      </c>
      <c r="O276" s="11">
        <f t="shared" si="127"/>
        <v>0</v>
      </c>
      <c r="P276" s="11">
        <f t="shared" si="127"/>
        <v>0</v>
      </c>
      <c r="Q276" s="11">
        <f t="shared" si="127"/>
        <v>0</v>
      </c>
      <c r="R276" s="11">
        <f t="shared" si="127"/>
        <v>0</v>
      </c>
      <c r="S276" s="11">
        <f t="shared" si="127"/>
        <v>0</v>
      </c>
      <c r="T276" s="11">
        <f t="shared" si="127"/>
        <v>0</v>
      </c>
      <c r="U276" s="11">
        <f t="shared" si="127"/>
        <v>0</v>
      </c>
      <c r="V276" s="11">
        <f t="shared" si="127"/>
        <v>0</v>
      </c>
      <c r="W276" s="11">
        <f t="shared" si="127"/>
        <v>0</v>
      </c>
    </row>
    <row r="277" spans="1:28" outlineLevel="1" x14ac:dyDescent="0.2">
      <c r="B277" s="4" t="s">
        <v>17</v>
      </c>
      <c r="C277" s="11">
        <f t="shared" ref="C277:W277" si="128">IFERROR(C264/C266,0)</f>
        <v>0</v>
      </c>
      <c r="D277" s="11">
        <f t="shared" si="128"/>
        <v>0</v>
      </c>
      <c r="E277" s="11">
        <f t="shared" si="128"/>
        <v>0</v>
      </c>
      <c r="F277" s="11">
        <f t="shared" si="128"/>
        <v>0</v>
      </c>
      <c r="G277" s="11">
        <f t="shared" si="128"/>
        <v>0</v>
      </c>
      <c r="H277" s="11">
        <f t="shared" si="128"/>
        <v>0</v>
      </c>
      <c r="I277" s="11">
        <f t="shared" si="128"/>
        <v>0</v>
      </c>
      <c r="J277" s="11">
        <f t="shared" si="128"/>
        <v>0</v>
      </c>
      <c r="K277" s="11">
        <f t="shared" si="128"/>
        <v>0</v>
      </c>
      <c r="L277" s="11">
        <f t="shared" si="128"/>
        <v>0</v>
      </c>
      <c r="M277" s="11">
        <f t="shared" si="128"/>
        <v>0</v>
      </c>
      <c r="N277" s="11">
        <f t="shared" si="128"/>
        <v>0</v>
      </c>
      <c r="O277" s="11">
        <f t="shared" si="128"/>
        <v>0</v>
      </c>
      <c r="P277" s="11">
        <f t="shared" si="128"/>
        <v>0</v>
      </c>
      <c r="Q277" s="11">
        <f t="shared" si="128"/>
        <v>0</v>
      </c>
      <c r="R277" s="11">
        <f t="shared" si="128"/>
        <v>0</v>
      </c>
      <c r="S277" s="11">
        <f t="shared" si="128"/>
        <v>0</v>
      </c>
      <c r="T277" s="11">
        <f t="shared" si="128"/>
        <v>0</v>
      </c>
      <c r="U277" s="11">
        <f t="shared" si="128"/>
        <v>0</v>
      </c>
      <c r="V277" s="11">
        <f t="shared" si="128"/>
        <v>0</v>
      </c>
      <c r="W277" s="11">
        <f t="shared" si="128"/>
        <v>0</v>
      </c>
    </row>
    <row r="278" spans="1:28" outlineLevel="1" x14ac:dyDescent="0.2">
      <c r="B278" s="4" t="s">
        <v>1</v>
      </c>
      <c r="C278" s="11">
        <f t="shared" ref="C278:W278" si="129">IFERROR(C265/C266,0)</f>
        <v>0</v>
      </c>
      <c r="D278" s="11">
        <f t="shared" si="129"/>
        <v>0</v>
      </c>
      <c r="E278" s="11">
        <f t="shared" si="129"/>
        <v>0</v>
      </c>
      <c r="F278" s="11">
        <f t="shared" si="129"/>
        <v>0</v>
      </c>
      <c r="G278" s="11">
        <f t="shared" si="129"/>
        <v>0</v>
      </c>
      <c r="H278" s="11">
        <f t="shared" si="129"/>
        <v>0</v>
      </c>
      <c r="I278" s="11">
        <f t="shared" si="129"/>
        <v>0</v>
      </c>
      <c r="J278" s="11">
        <f t="shared" si="129"/>
        <v>0</v>
      </c>
      <c r="K278" s="11">
        <f t="shared" si="129"/>
        <v>0</v>
      </c>
      <c r="L278" s="11">
        <f t="shared" si="129"/>
        <v>0</v>
      </c>
      <c r="M278" s="11">
        <f t="shared" si="129"/>
        <v>0</v>
      </c>
      <c r="N278" s="11">
        <f t="shared" si="129"/>
        <v>0</v>
      </c>
      <c r="O278" s="11">
        <f t="shared" si="129"/>
        <v>0</v>
      </c>
      <c r="P278" s="11">
        <f t="shared" si="129"/>
        <v>0</v>
      </c>
      <c r="Q278" s="11">
        <f t="shared" si="129"/>
        <v>0</v>
      </c>
      <c r="R278" s="11">
        <f t="shared" si="129"/>
        <v>0</v>
      </c>
      <c r="S278" s="11">
        <f t="shared" si="129"/>
        <v>0</v>
      </c>
      <c r="T278" s="11">
        <f t="shared" si="129"/>
        <v>0</v>
      </c>
      <c r="U278" s="11">
        <f t="shared" si="129"/>
        <v>0</v>
      </c>
      <c r="V278" s="11">
        <f t="shared" si="129"/>
        <v>0</v>
      </c>
      <c r="W278" s="11">
        <f t="shared" si="129"/>
        <v>0</v>
      </c>
    </row>
    <row r="281" spans="1:28" s="31" customFormat="1" x14ac:dyDescent="0.2">
      <c r="A281" s="30" t="s">
        <v>36</v>
      </c>
    </row>
    <row r="282" spans="1:28" outlineLevel="1" x14ac:dyDescent="0.2">
      <c r="B282" s="8" t="s">
        <v>2</v>
      </c>
      <c r="C282" s="13"/>
    </row>
    <row r="283" spans="1:28" outlineLevel="1" x14ac:dyDescent="0.2">
      <c r="B283" s="15" t="s">
        <v>5</v>
      </c>
    </row>
    <row r="284" spans="1:28" outlineLevel="1" x14ac:dyDescent="0.2">
      <c r="B284" s="9" t="s">
        <v>7</v>
      </c>
      <c r="C284" s="5">
        <f>C285*Inputs!D$7</f>
        <v>88278.235820959773</v>
      </c>
      <c r="D284" s="5">
        <f>D285*Inputs!E$7</f>
        <v>111900.96941994672</v>
      </c>
      <c r="E284" s="5">
        <f>E285*Inputs!F$7</f>
        <v>117905.01846203051</v>
      </c>
      <c r="F284" s="5">
        <f>F285*Inputs!G$7</f>
        <v>136492.40319401541</v>
      </c>
      <c r="G284" s="5">
        <f>G285*Inputs!H$7</f>
        <v>145148.96808309769</v>
      </c>
      <c r="H284" s="5">
        <f>H285*Inputs!I$7</f>
        <v>148910.79883743855</v>
      </c>
      <c r="I284" s="5">
        <f>I285*Inputs!J$7</f>
        <v>162108.36222574045</v>
      </c>
      <c r="J284" s="5">
        <f>J285*Inputs!K$7</f>
        <v>174995.24593864346</v>
      </c>
      <c r="K284" s="5">
        <f>K285*Inputs!L$7</f>
        <v>156443.59303761934</v>
      </c>
      <c r="L284" s="5">
        <f>L285*Inputs!M$7</f>
        <v>129389.89351675425</v>
      </c>
      <c r="M284" s="5">
        <f>M285*Inputs!N$7</f>
        <v>113064.68040032187</v>
      </c>
      <c r="N284" s="5">
        <f>N285*Inputs!O$7</f>
        <v>124919.30015627352</v>
      </c>
      <c r="O284" s="5">
        <f>O285*Inputs!P$7</f>
        <v>152767.77707883003</v>
      </c>
      <c r="P284" s="5">
        <f>P285*Inputs!Q$7</f>
        <v>158618.31277746425</v>
      </c>
      <c r="Q284" s="5">
        <f>Q285*Inputs!R$7</f>
        <v>162464.79879334799</v>
      </c>
      <c r="R284" s="5">
        <f>R285*Inputs!S$7</f>
        <v>146547.6371412969</v>
      </c>
      <c r="S284" s="5">
        <f>S285*Inputs!T$7</f>
        <v>114768.82965254267</v>
      </c>
      <c r="T284" s="5">
        <f>T285*Inputs!U$7</f>
        <v>117308.31071109646</v>
      </c>
      <c r="U284" s="5">
        <f>U285*Inputs!V$7</f>
        <v>112125.86792261059</v>
      </c>
      <c r="V284" s="5">
        <f>V285*Inputs!W$7</f>
        <v>114378.50975071416</v>
      </c>
      <c r="W284" s="5">
        <f>W285*Inputs!X$7</f>
        <v>110000.18159411688</v>
      </c>
      <c r="Z284" s="21" t="s">
        <v>26</v>
      </c>
    </row>
    <row r="285" spans="1:28" outlineLevel="1" x14ac:dyDescent="0.2">
      <c r="B285" s="9" t="s">
        <v>8</v>
      </c>
      <c r="C285" s="5">
        <f>C289*CAN!C290</f>
        <v>882782.35820959765</v>
      </c>
      <c r="D285" s="5">
        <f>D289*CAN!D290</f>
        <v>1119009.6941994671</v>
      </c>
      <c r="E285" s="5">
        <f>E289*CAN!E290</f>
        <v>1179050.184620305</v>
      </c>
      <c r="F285" s="5">
        <f>F289*CAN!F290</f>
        <v>1364924.031940154</v>
      </c>
      <c r="G285" s="5">
        <f>G289*CAN!G290</f>
        <v>1451489.6808309769</v>
      </c>
      <c r="H285" s="5">
        <f>H289*CAN!H290</f>
        <v>1489107.9883743855</v>
      </c>
      <c r="I285" s="5">
        <f>I289*CAN!I290</f>
        <v>1621083.6222574045</v>
      </c>
      <c r="J285" s="5">
        <f>J289*CAN!J290</f>
        <v>1749952.4593864344</v>
      </c>
      <c r="K285" s="5">
        <f>K289*CAN!K290</f>
        <v>1564435.9303761933</v>
      </c>
      <c r="L285" s="5">
        <f>L289*CAN!L290</f>
        <v>1293898.9351675424</v>
      </c>
      <c r="M285" s="5">
        <f>M289*CAN!M290</f>
        <v>1130646.8040032187</v>
      </c>
      <c r="N285" s="5">
        <f>N289*CAN!N290</f>
        <v>1249193.0015627351</v>
      </c>
      <c r="O285" s="5">
        <f>O289*CAN!O290</f>
        <v>1527677.7707883003</v>
      </c>
      <c r="P285" s="5">
        <f>P289*CAN!P290</f>
        <v>1586183.1277746423</v>
      </c>
      <c r="Q285" s="5">
        <f>Q289*CAN!Q290</f>
        <v>1624647.9879334797</v>
      </c>
      <c r="R285" s="5">
        <f>R289*CAN!R290</f>
        <v>1465476.371412969</v>
      </c>
      <c r="S285" s="5">
        <f>S289*CAN!S290</f>
        <v>1147688.2965254267</v>
      </c>
      <c r="T285" s="5">
        <f>T289*CAN!T290</f>
        <v>1173083.1071109646</v>
      </c>
      <c r="U285" s="5">
        <f>U289*CAN!U290</f>
        <v>1121258.6792261058</v>
      </c>
      <c r="V285" s="5">
        <f>V289*CAN!V290</f>
        <v>1143785.0975071415</v>
      </c>
      <c r="W285" s="5">
        <f>W289*CAN!W290</f>
        <v>1100001.8159411687</v>
      </c>
      <c r="Z285" s="21" t="s">
        <v>26</v>
      </c>
      <c r="AB285"/>
    </row>
    <row r="286" spans="1:28" outlineLevel="1" x14ac:dyDescent="0.2">
      <c r="B286" s="16" t="s">
        <v>6</v>
      </c>
      <c r="C286" s="5"/>
      <c r="D286" s="5"/>
      <c r="E286" s="5"/>
      <c r="F286" s="5"/>
      <c r="G286" s="5"/>
      <c r="H286" s="5"/>
      <c r="I286" s="5"/>
      <c r="J286" s="5"/>
      <c r="K286" s="5"/>
      <c r="L286" s="5"/>
      <c r="M286" s="5"/>
      <c r="N286" s="5"/>
      <c r="O286" s="5"/>
      <c r="P286" s="5"/>
      <c r="Q286" s="5"/>
      <c r="R286" s="5"/>
      <c r="S286" s="5"/>
      <c r="T286" s="5"/>
      <c r="U286" s="5"/>
      <c r="V286" s="5"/>
      <c r="W286" s="5"/>
    </row>
    <row r="287" spans="1:28" outlineLevel="1" x14ac:dyDescent="0.2">
      <c r="B287" s="9" t="s">
        <v>8</v>
      </c>
      <c r="C287" s="5">
        <f>C289*CAN!C291</f>
        <v>423.85985630383755</v>
      </c>
      <c r="D287" s="5">
        <f>D289*CAN!D291</f>
        <v>537.69459475813949</v>
      </c>
      <c r="E287" s="5">
        <f>E289*CAN!E291</f>
        <v>592.46040999060506</v>
      </c>
      <c r="F287" s="5">
        <f>F289*CAN!F291</f>
        <v>614.84174532470888</v>
      </c>
      <c r="G287" s="5">
        <f>G289*CAN!G291</f>
        <v>608.52597078866665</v>
      </c>
      <c r="H287" s="5">
        <f>H289*CAN!H291</f>
        <v>625.1995404793729</v>
      </c>
      <c r="I287" s="5">
        <f>I289*CAN!I291</f>
        <v>667.09345389785494</v>
      </c>
      <c r="J287" s="5">
        <f>J289*CAN!J291</f>
        <v>708.6017058820803</v>
      </c>
      <c r="K287" s="5">
        <f>K289*CAN!K291</f>
        <v>724.18067291783643</v>
      </c>
      <c r="L287" s="5">
        <f>L289*CAN!L291</f>
        <v>609.92587368697377</v>
      </c>
      <c r="M287" s="5">
        <f>M289*CAN!M291</f>
        <v>465.02949029234031</v>
      </c>
      <c r="N287" s="5">
        <f>N289*CAN!N291</f>
        <v>498.26725462016628</v>
      </c>
      <c r="O287" s="5">
        <f>O289*CAN!O291</f>
        <v>565.58132587751709</v>
      </c>
      <c r="P287" s="5">
        <f>P289*CAN!P291</f>
        <v>560.89540603402088</v>
      </c>
      <c r="Q287" s="5">
        <f>Q289*CAN!Q291</f>
        <v>519.00304446642758</v>
      </c>
      <c r="R287" s="5">
        <f>R289*CAN!R291</f>
        <v>480.18671503082459</v>
      </c>
      <c r="S287" s="5">
        <f>S289*CAN!S291</f>
        <v>408.22340007193861</v>
      </c>
      <c r="T287" s="5">
        <f>T289*CAN!T291</f>
        <v>423.26203239829835</v>
      </c>
      <c r="U287" s="5">
        <f>U289*CAN!U291</f>
        <v>382.5400906264033</v>
      </c>
      <c r="V287" s="5">
        <f>V289*CAN!V291</f>
        <v>438.29123501545325</v>
      </c>
      <c r="W287" s="5">
        <f>W289*CAN!W291</f>
        <v>61.618299246501607</v>
      </c>
      <c r="Z287" s="21" t="s">
        <v>26</v>
      </c>
      <c r="AB287"/>
    </row>
    <row r="288" spans="1:28" outlineLevel="1" x14ac:dyDescent="0.2">
      <c r="B288" s="15" t="s">
        <v>9</v>
      </c>
    </row>
    <row r="289" spans="2:28" outlineLevel="1" x14ac:dyDescent="0.2">
      <c r="B289" s="9" t="s">
        <v>8</v>
      </c>
      <c r="C289" s="5">
        <f>C304/CAN!C305/1000</f>
        <v>883206.21806590154</v>
      </c>
      <c r="D289" s="5">
        <f>D304/CAN!D305/1000</f>
        <v>1119547.3887942252</v>
      </c>
      <c r="E289" s="5">
        <f>E304/CAN!E305/1000</f>
        <v>1179642.6450302957</v>
      </c>
      <c r="F289" s="5">
        <f>F304/CAN!F305/1000</f>
        <v>1365538.8736854787</v>
      </c>
      <c r="G289" s="5">
        <f>G304/CAN!G305/1000</f>
        <v>1452098.2068017656</v>
      </c>
      <c r="H289" s="5">
        <f>H304/CAN!H305/1000</f>
        <v>1489733.1879148649</v>
      </c>
      <c r="I289" s="5">
        <f>I304/CAN!I305/1000</f>
        <v>1621750.7157113024</v>
      </c>
      <c r="J289" s="5">
        <f>J304/CAN!J305/1000</f>
        <v>1750661.0610923164</v>
      </c>
      <c r="K289" s="5">
        <f>K304/CAN!K305/1000</f>
        <v>1565160.1110491112</v>
      </c>
      <c r="L289" s="5">
        <f>L304/CAN!L305/1000</f>
        <v>1294508.8610412295</v>
      </c>
      <c r="M289" s="5">
        <f>M304/CAN!M305/1000</f>
        <v>1131111.833493511</v>
      </c>
      <c r="N289" s="5">
        <f>N304/CAN!N305/1000</f>
        <v>1249691.2688173554</v>
      </c>
      <c r="O289" s="5">
        <f>O304/CAN!O305/1000</f>
        <v>1528243.3521141778</v>
      </c>
      <c r="P289" s="5">
        <f>P304/CAN!P305/1000</f>
        <v>1586744.0231806764</v>
      </c>
      <c r="Q289" s="5">
        <f>Q304/CAN!Q305/1000</f>
        <v>1625166.9909779462</v>
      </c>
      <c r="R289" s="5">
        <f>R304/CAN!R305/1000</f>
        <v>1465956.5581279998</v>
      </c>
      <c r="S289" s="5">
        <f>S304/CAN!S305/1000</f>
        <v>1148096.5199254986</v>
      </c>
      <c r="T289" s="5">
        <f>T304/CAN!T305/1000</f>
        <v>1173506.3691433629</v>
      </c>
      <c r="U289" s="5">
        <f>U304/CAN!U305/1000</f>
        <v>1121641.2193167324</v>
      </c>
      <c r="V289" s="5">
        <f>V304/CAN!V305/1000</f>
        <v>1144223.3887421568</v>
      </c>
      <c r="W289" s="5">
        <f>W304/CAN!W305/1000</f>
        <v>1100063.4342404152</v>
      </c>
    </row>
    <row r="290" spans="2:28" outlineLevel="1" x14ac:dyDescent="0.2">
      <c r="B290" s="17" t="s">
        <v>10</v>
      </c>
      <c r="C290" s="12">
        <f>IFERROR(C285/C289,0)</f>
        <v>0.99952008959217686</v>
      </c>
      <c r="D290" s="12">
        <f t="shared" ref="D290:W290" si="130">IFERROR(D285/D289,0)</f>
        <v>0.99951972145159729</v>
      </c>
      <c r="E290" s="12">
        <f t="shared" si="130"/>
        <v>0.99949776280767166</v>
      </c>
      <c r="F290" s="12">
        <f t="shared" si="130"/>
        <v>0.99954974423857645</v>
      </c>
      <c r="G290" s="12">
        <f t="shared" si="130"/>
        <v>0.99958093332259601</v>
      </c>
      <c r="H290" s="12">
        <f t="shared" si="130"/>
        <v>0.99958032784289752</v>
      </c>
      <c r="I290" s="12">
        <f t="shared" si="130"/>
        <v>0.99958865844951683</v>
      </c>
      <c r="J290" s="12">
        <f t="shared" si="130"/>
        <v>0.99959523763815261</v>
      </c>
      <c r="K290" s="12">
        <f t="shared" si="130"/>
        <v>0.99953731208212782</v>
      </c>
      <c r="L290" s="12">
        <f t="shared" si="130"/>
        <v>0.99952883607672149</v>
      </c>
      <c r="M290" s="12">
        <f t="shared" si="130"/>
        <v>0.99958887399413365</v>
      </c>
      <c r="N290" s="12">
        <f t="shared" si="130"/>
        <v>0.99960128772037282</v>
      </c>
      <c r="O290" s="12">
        <f t="shared" si="130"/>
        <v>0.99962991409378943</v>
      </c>
      <c r="P290" s="12">
        <f t="shared" si="130"/>
        <v>0.99964651172599994</v>
      </c>
      <c r="Q290" s="12">
        <f t="shared" si="130"/>
        <v>0.99968064632905562</v>
      </c>
      <c r="R290" s="12">
        <f t="shared" si="130"/>
        <v>0.99967244137463118</v>
      </c>
      <c r="S290" s="12">
        <f t="shared" si="130"/>
        <v>0.99964443459849661</v>
      </c>
      <c r="T290" s="12">
        <f t="shared" si="130"/>
        <v>0.9996393185043323</v>
      </c>
      <c r="U290" s="12">
        <f t="shared" si="130"/>
        <v>0.9996589461192773</v>
      </c>
      <c r="V290" s="12">
        <f t="shared" si="130"/>
        <v>0.99961695308859477</v>
      </c>
      <c r="W290" s="12">
        <f t="shared" si="130"/>
        <v>0.99994398659447392</v>
      </c>
    </row>
    <row r="291" spans="2:28" outlineLevel="1" x14ac:dyDescent="0.2">
      <c r="B291" s="17" t="s">
        <v>11</v>
      </c>
      <c r="C291" s="12">
        <f t="shared" ref="C291:W291" si="131">IFERROR(C287/C289,0)</f>
        <v>4.7991040782302405E-4</v>
      </c>
      <c r="D291" s="12">
        <f t="shared" si="131"/>
        <v>4.8027854840271413E-4</v>
      </c>
      <c r="E291" s="12">
        <f t="shared" si="131"/>
        <v>5.0223719232818126E-4</v>
      </c>
      <c r="F291" s="12">
        <f t="shared" si="131"/>
        <v>4.5025576142354768E-4</v>
      </c>
      <c r="G291" s="12">
        <f t="shared" si="131"/>
        <v>4.1906667740396165E-4</v>
      </c>
      <c r="H291" s="12">
        <f t="shared" si="131"/>
        <v>4.1967215710247155E-4</v>
      </c>
      <c r="I291" s="12">
        <f t="shared" si="131"/>
        <v>4.1134155048315593E-4</v>
      </c>
      <c r="J291" s="12">
        <f t="shared" si="131"/>
        <v>4.0476236184744504E-4</v>
      </c>
      <c r="K291" s="12">
        <f t="shared" si="131"/>
        <v>4.6268791787213727E-4</v>
      </c>
      <c r="L291" s="12">
        <f t="shared" si="131"/>
        <v>4.7116392327850424E-4</v>
      </c>
      <c r="M291" s="12">
        <f t="shared" si="131"/>
        <v>4.1112600586634045E-4</v>
      </c>
      <c r="N291" s="12">
        <f t="shared" si="131"/>
        <v>3.9871227962703237E-4</v>
      </c>
      <c r="O291" s="12">
        <f t="shared" si="131"/>
        <v>3.7008590621061082E-4</v>
      </c>
      <c r="P291" s="12">
        <f t="shared" si="131"/>
        <v>3.534882740000426E-4</v>
      </c>
      <c r="Q291" s="12">
        <f t="shared" si="131"/>
        <v>3.1935367094437284E-4</v>
      </c>
      <c r="R291" s="12">
        <f t="shared" si="131"/>
        <v>3.2755862536882702E-4</v>
      </c>
      <c r="S291" s="12">
        <f t="shared" si="131"/>
        <v>3.5556540150337597E-4</v>
      </c>
      <c r="T291" s="12">
        <f t="shared" si="131"/>
        <v>3.6068149566778363E-4</v>
      </c>
      <c r="U291" s="12">
        <f t="shared" si="131"/>
        <v>3.410538807226025E-4</v>
      </c>
      <c r="V291" s="12">
        <f t="shared" si="131"/>
        <v>3.8304691140535608E-4</v>
      </c>
      <c r="W291" s="12">
        <f t="shared" si="131"/>
        <v>5.6013405526062722E-5</v>
      </c>
    </row>
    <row r="292" spans="2:28" outlineLevel="1" x14ac:dyDescent="0.2"/>
    <row r="293" spans="2:28" outlineLevel="1" x14ac:dyDescent="0.2">
      <c r="B293" s="8" t="s">
        <v>14</v>
      </c>
      <c r="C293" s="13"/>
    </row>
    <row r="294" spans="2:28" outlineLevel="1" x14ac:dyDescent="0.2">
      <c r="B294" s="4" t="s">
        <v>18</v>
      </c>
      <c r="C294" s="5"/>
      <c r="D294" s="5"/>
      <c r="E294" s="5"/>
      <c r="F294" s="5"/>
      <c r="G294" s="5"/>
      <c r="H294" s="5"/>
      <c r="I294" s="5"/>
      <c r="J294" s="5"/>
      <c r="K294" s="5"/>
      <c r="L294" s="5"/>
      <c r="M294" s="5"/>
      <c r="N294" s="5"/>
      <c r="O294" s="5"/>
      <c r="P294" s="5"/>
      <c r="Q294" s="5"/>
      <c r="R294" s="5"/>
      <c r="S294" s="5"/>
      <c r="T294" s="5"/>
      <c r="U294" s="5"/>
      <c r="V294" s="5"/>
      <c r="W294" s="5"/>
      <c r="Z294" s="21"/>
      <c r="AB294"/>
    </row>
    <row r="295" spans="2:28" outlineLevel="1" x14ac:dyDescent="0.2">
      <c r="B295" s="4" t="s">
        <v>19</v>
      </c>
      <c r="C295" s="5"/>
      <c r="D295" s="5"/>
      <c r="E295" s="5"/>
      <c r="F295" s="5"/>
      <c r="G295" s="5"/>
      <c r="H295" s="5"/>
      <c r="I295" s="5"/>
      <c r="J295" s="5"/>
      <c r="K295" s="5"/>
      <c r="L295" s="5"/>
      <c r="M295" s="5"/>
      <c r="N295" s="5"/>
      <c r="O295" s="5"/>
      <c r="P295" s="5"/>
      <c r="Q295" s="5"/>
      <c r="R295" s="5"/>
      <c r="S295" s="5"/>
      <c r="T295" s="5"/>
      <c r="U295" s="5"/>
      <c r="V295" s="5"/>
      <c r="W295" s="5"/>
      <c r="Z295" s="21"/>
      <c r="AB295"/>
    </row>
    <row r="296" spans="2:28" outlineLevel="1" x14ac:dyDescent="0.2">
      <c r="B296" s="4" t="s">
        <v>16</v>
      </c>
      <c r="C296" s="5">
        <f>'[3]Table 17'!C$12*1000</f>
        <v>814.0150000000001</v>
      </c>
      <c r="D296" s="5">
        <f>'[3]Table 17'!D$12*1000</f>
        <v>1025.0049999999999</v>
      </c>
      <c r="E296" s="5">
        <f>'[3]Table 17'!E$12*1000</f>
        <v>1020.789</v>
      </c>
      <c r="F296" s="5">
        <f>'[3]Table 17'!F$12*1000</f>
        <v>1118.3780000000002</v>
      </c>
      <c r="G296" s="5">
        <f>'[3]Table 17'!G$12*1000</f>
        <v>1088.8009999999999</v>
      </c>
      <c r="H296" s="5">
        <f>'[3]Table 17'!H$12*1000</f>
        <v>1128.1859999999999</v>
      </c>
      <c r="I296" s="5">
        <f>'[3]Table 17'!I$12*1000</f>
        <v>1241.0060000000001</v>
      </c>
      <c r="J296" s="5">
        <f>'[3]Table 17'!J$12*1000</f>
        <v>1367.6</v>
      </c>
      <c r="K296" s="5">
        <f>'[3]Table 17'!K$12*1000</f>
        <v>1450.1020000000001</v>
      </c>
      <c r="L296" s="5">
        <f>'[3]Table 17'!L$12*1000</f>
        <v>1292.105</v>
      </c>
      <c r="M296" s="5">
        <f>'[3]Table 17'!M$12*1000</f>
        <v>818.79300000000001</v>
      </c>
      <c r="N296" s="5">
        <f>'[3]Table 17'!N$12*1000</f>
        <v>980.32899999999995</v>
      </c>
      <c r="O296" s="5">
        <f>'[3]Table 17'!O$12*1000</f>
        <v>979.33600000000001</v>
      </c>
      <c r="P296" s="5">
        <f>'[3]Table 17'!P$12*1000</f>
        <v>862.48800000000006</v>
      </c>
      <c r="Q296" s="5">
        <f>'[3]Table 17'!Q$12*1000</f>
        <v>775.577</v>
      </c>
      <c r="R296" s="5">
        <f>'[3]Table 17'!R$12*1000</f>
        <v>711.61399999999992</v>
      </c>
      <c r="S296" s="5">
        <f>'[3]Table 17'!S$12*1000</f>
        <v>585.94000000000005</v>
      </c>
      <c r="T296" s="5">
        <f>'[3]Table 17'!T$12*1000</f>
        <v>632.8549999999999</v>
      </c>
      <c r="U296" s="5">
        <f>'[3]Table 17'!U$12*1000</f>
        <v>558.58799999999997</v>
      </c>
      <c r="V296" s="5">
        <f>'[3]Table 17'!V$12*1000</f>
        <v>580.12300000000005</v>
      </c>
      <c r="W296" s="5">
        <f>'[3]Table 17'!W$12*1000</f>
        <v>286.21699999999998</v>
      </c>
      <c r="Z296" s="21" t="s">
        <v>26</v>
      </c>
      <c r="AB296"/>
    </row>
    <row r="297" spans="2:28" outlineLevel="1" x14ac:dyDescent="0.2">
      <c r="B297" s="4" t="s">
        <v>21</v>
      </c>
      <c r="C297" s="5"/>
      <c r="D297" s="5"/>
      <c r="E297" s="5"/>
      <c r="F297" s="5"/>
      <c r="G297" s="5"/>
      <c r="H297" s="5"/>
      <c r="I297" s="5"/>
      <c r="J297" s="5"/>
      <c r="K297" s="5"/>
      <c r="L297" s="5"/>
      <c r="M297" s="5"/>
      <c r="N297" s="5"/>
      <c r="O297" s="5"/>
      <c r="P297" s="5"/>
      <c r="Q297" s="5"/>
      <c r="R297" s="5"/>
      <c r="S297" s="5"/>
      <c r="T297" s="5"/>
      <c r="U297" s="5"/>
      <c r="V297" s="5"/>
      <c r="W297" s="5"/>
      <c r="Z297" s="21"/>
      <c r="AB297"/>
    </row>
    <row r="298" spans="2:28" outlineLevel="1" x14ac:dyDescent="0.2">
      <c r="B298" s="4" t="s">
        <v>20</v>
      </c>
      <c r="C298" s="5"/>
      <c r="D298" s="5"/>
      <c r="E298" s="5"/>
      <c r="F298" s="5"/>
      <c r="G298" s="5"/>
      <c r="H298" s="5"/>
      <c r="I298" s="5"/>
      <c r="J298" s="5"/>
      <c r="K298" s="5"/>
      <c r="L298" s="5"/>
      <c r="M298" s="5"/>
      <c r="N298" s="5"/>
      <c r="O298" s="5"/>
      <c r="P298" s="5"/>
      <c r="Q298" s="5"/>
      <c r="R298" s="5"/>
      <c r="S298" s="5"/>
      <c r="T298" s="5"/>
      <c r="U298" s="5"/>
      <c r="V298" s="5"/>
      <c r="W298" s="5"/>
      <c r="Z298" s="21"/>
      <c r="AB298"/>
    </row>
    <row r="299" spans="2:28" outlineLevel="1" x14ac:dyDescent="0.2">
      <c r="B299" s="4" t="s">
        <v>0</v>
      </c>
      <c r="C299" s="5"/>
      <c r="D299" s="5"/>
      <c r="E299" s="5"/>
      <c r="F299" s="5"/>
      <c r="G299" s="5"/>
      <c r="H299" s="5"/>
      <c r="I299" s="5"/>
      <c r="J299" s="5"/>
      <c r="K299" s="5"/>
      <c r="L299" s="5"/>
      <c r="M299" s="5"/>
      <c r="N299" s="5"/>
      <c r="O299" s="5"/>
      <c r="P299" s="5"/>
      <c r="Q299" s="5"/>
      <c r="R299" s="5"/>
      <c r="S299" s="5"/>
      <c r="T299" s="5"/>
      <c r="U299" s="5"/>
      <c r="V299" s="5"/>
      <c r="W299" s="5"/>
      <c r="Z299" s="21"/>
      <c r="AB299"/>
    </row>
    <row r="300" spans="2:28" outlineLevel="1" x14ac:dyDescent="0.2">
      <c r="B300" s="4" t="s">
        <v>22</v>
      </c>
      <c r="C300" s="5"/>
      <c r="D300" s="5"/>
      <c r="E300" s="5"/>
      <c r="F300" s="5"/>
      <c r="G300" s="5"/>
      <c r="H300" s="5"/>
      <c r="I300" s="5"/>
      <c r="J300" s="5"/>
      <c r="K300" s="5"/>
      <c r="L300" s="5"/>
      <c r="M300" s="5"/>
      <c r="N300" s="5"/>
      <c r="O300" s="5"/>
      <c r="P300" s="5"/>
      <c r="Q300" s="5"/>
      <c r="R300" s="5"/>
      <c r="S300" s="5"/>
      <c r="T300" s="5"/>
      <c r="U300" s="5"/>
      <c r="V300" s="5"/>
      <c r="W300" s="5"/>
      <c r="Z300" s="21"/>
      <c r="AB300"/>
    </row>
    <row r="301" spans="2:28" outlineLevel="1" x14ac:dyDescent="0.2">
      <c r="B301" s="4" t="s">
        <v>23</v>
      </c>
      <c r="C301" s="5"/>
      <c r="D301" s="5"/>
      <c r="E301" s="5"/>
      <c r="F301" s="5"/>
      <c r="G301" s="5"/>
      <c r="H301" s="5"/>
      <c r="I301" s="5"/>
      <c r="J301" s="5"/>
      <c r="K301" s="5"/>
      <c r="L301" s="5"/>
      <c r="M301" s="5"/>
      <c r="N301" s="5"/>
      <c r="O301" s="5"/>
      <c r="P301" s="5"/>
      <c r="Q301" s="5"/>
      <c r="R301" s="5"/>
      <c r="S301" s="5"/>
      <c r="T301" s="5"/>
      <c r="U301" s="5"/>
      <c r="V301" s="5"/>
      <c r="W301" s="5"/>
      <c r="Z301" s="21"/>
      <c r="AB301"/>
    </row>
    <row r="302" spans="2:28" outlineLevel="1" x14ac:dyDescent="0.2">
      <c r="B302" s="4" t="s">
        <v>17</v>
      </c>
      <c r="C302" s="5"/>
      <c r="D302" s="5"/>
      <c r="E302" s="5"/>
      <c r="F302" s="5"/>
      <c r="G302" s="5"/>
      <c r="H302" s="5"/>
      <c r="I302" s="5"/>
      <c r="J302" s="5"/>
      <c r="K302" s="5"/>
      <c r="L302" s="5"/>
      <c r="M302" s="5"/>
      <c r="N302" s="5"/>
      <c r="O302" s="5"/>
      <c r="P302" s="5"/>
      <c r="Q302" s="5"/>
      <c r="R302" s="5"/>
      <c r="S302" s="5"/>
      <c r="T302" s="5"/>
      <c r="U302" s="5"/>
      <c r="V302" s="5"/>
      <c r="W302" s="5"/>
      <c r="Z302" s="21"/>
      <c r="AB302"/>
    </row>
    <row r="303" spans="2:28" outlineLevel="1" x14ac:dyDescent="0.2">
      <c r="B303" s="4" t="s">
        <v>1</v>
      </c>
      <c r="C303" s="5"/>
      <c r="D303" s="5"/>
      <c r="E303" s="5"/>
      <c r="F303" s="5"/>
      <c r="G303" s="5"/>
      <c r="H303" s="5"/>
      <c r="I303" s="5"/>
      <c r="J303" s="5"/>
      <c r="K303" s="5"/>
      <c r="L303" s="5"/>
      <c r="M303" s="5"/>
      <c r="N303" s="5"/>
      <c r="O303" s="5"/>
      <c r="P303" s="5"/>
      <c r="Q303" s="5"/>
      <c r="R303" s="5"/>
      <c r="S303" s="5"/>
      <c r="T303" s="5"/>
      <c r="U303" s="5"/>
      <c r="V303" s="5"/>
      <c r="W303" s="5"/>
      <c r="Z303" s="21"/>
      <c r="AB303"/>
    </row>
    <row r="304" spans="2:28" outlineLevel="1" x14ac:dyDescent="0.2">
      <c r="B304" s="15" t="s">
        <v>9</v>
      </c>
      <c r="C304" s="19">
        <f t="shared" ref="C304:W304" si="132">SUM(C294:C303)</f>
        <v>814.0150000000001</v>
      </c>
      <c r="D304" s="19">
        <f t="shared" si="132"/>
        <v>1025.0049999999999</v>
      </c>
      <c r="E304" s="19">
        <f t="shared" si="132"/>
        <v>1020.789</v>
      </c>
      <c r="F304" s="19">
        <f t="shared" si="132"/>
        <v>1118.3780000000002</v>
      </c>
      <c r="G304" s="19">
        <f t="shared" si="132"/>
        <v>1088.8009999999999</v>
      </c>
      <c r="H304" s="19">
        <f t="shared" si="132"/>
        <v>1128.1859999999999</v>
      </c>
      <c r="I304" s="19">
        <f t="shared" si="132"/>
        <v>1241.0060000000001</v>
      </c>
      <c r="J304" s="19">
        <f t="shared" si="132"/>
        <v>1367.6</v>
      </c>
      <c r="K304" s="19">
        <f t="shared" si="132"/>
        <v>1450.1020000000001</v>
      </c>
      <c r="L304" s="19">
        <f t="shared" si="132"/>
        <v>1292.105</v>
      </c>
      <c r="M304" s="19">
        <f t="shared" si="132"/>
        <v>818.79300000000001</v>
      </c>
      <c r="N304" s="19">
        <f t="shared" si="132"/>
        <v>980.32899999999995</v>
      </c>
      <c r="O304" s="19">
        <f t="shared" si="132"/>
        <v>979.33600000000001</v>
      </c>
      <c r="P304" s="19">
        <f t="shared" si="132"/>
        <v>862.48800000000006</v>
      </c>
      <c r="Q304" s="19">
        <f t="shared" si="132"/>
        <v>775.577</v>
      </c>
      <c r="R304" s="19">
        <f t="shared" si="132"/>
        <v>711.61399999999992</v>
      </c>
      <c r="S304" s="19">
        <f t="shared" si="132"/>
        <v>585.94000000000005</v>
      </c>
      <c r="T304" s="19">
        <f t="shared" si="132"/>
        <v>632.8549999999999</v>
      </c>
      <c r="U304" s="19">
        <f t="shared" si="132"/>
        <v>558.58799999999997</v>
      </c>
      <c r="V304" s="19">
        <f t="shared" si="132"/>
        <v>580.12300000000005</v>
      </c>
      <c r="W304" s="19">
        <f t="shared" si="132"/>
        <v>286.21699999999998</v>
      </c>
    </row>
    <row r="305" spans="1:23" outlineLevel="1" x14ac:dyDescent="0.2">
      <c r="A305" s="3" t="s">
        <v>80</v>
      </c>
      <c r="B305" s="26" t="s">
        <v>91</v>
      </c>
      <c r="C305" s="25">
        <f>IFERROR(C304/C287/1000,0)</f>
        <v>1.9204814702161502E-3</v>
      </c>
      <c r="D305" s="25">
        <f t="shared" ref="D305:W305" si="133">IFERROR(D304/D287/1000,0)</f>
        <v>1.9062958973226382E-3</v>
      </c>
      <c r="E305" s="25">
        <f t="shared" si="133"/>
        <v>1.7229657590389661E-3</v>
      </c>
      <c r="F305" s="25">
        <f t="shared" si="133"/>
        <v>1.8189688785841384E-3</v>
      </c>
      <c r="G305" s="25">
        <f t="shared" si="133"/>
        <v>1.7892432735268199E-3</v>
      </c>
      <c r="H305" s="25">
        <f t="shared" si="133"/>
        <v>1.8045214798701888E-3</v>
      </c>
      <c r="I305" s="25">
        <f t="shared" si="133"/>
        <v>1.860318060009059E-3</v>
      </c>
      <c r="J305" s="25">
        <f t="shared" si="133"/>
        <v>1.9299981761934746E-3</v>
      </c>
      <c r="K305" s="25">
        <f t="shared" si="133"/>
        <v>2.0024036186402404E-3</v>
      </c>
      <c r="L305" s="25">
        <f t="shared" si="133"/>
        <v>2.1184623504972582E-3</v>
      </c>
      <c r="M305" s="25">
        <f t="shared" si="133"/>
        <v>1.7607334956010353E-3</v>
      </c>
      <c r="N305" s="25">
        <f t="shared" si="133"/>
        <v>1.9674762708364484E-3</v>
      </c>
      <c r="O305" s="25">
        <f t="shared" si="133"/>
        <v>1.7315564626900113E-3</v>
      </c>
      <c r="P305" s="25">
        <f t="shared" si="133"/>
        <v>1.5376984562923772E-3</v>
      </c>
      <c r="Q305" s="25">
        <f t="shared" si="133"/>
        <v>1.494359249467118E-3</v>
      </c>
      <c r="R305" s="25">
        <f t="shared" si="133"/>
        <v>1.4819527024072696E-3</v>
      </c>
      <c r="S305" s="25">
        <f t="shared" si="133"/>
        <v>1.4353415308792773E-3</v>
      </c>
      <c r="T305" s="25">
        <f t="shared" si="133"/>
        <v>1.4951849009798976E-3</v>
      </c>
      <c r="U305" s="25">
        <f t="shared" si="133"/>
        <v>1.4602077368814366E-3</v>
      </c>
      <c r="V305" s="25">
        <f t="shared" si="133"/>
        <v>1.323601645785926E-3</v>
      </c>
      <c r="W305" s="25">
        <f t="shared" si="133"/>
        <v>4.6450000000000007E-3</v>
      </c>
    </row>
    <row r="306" spans="1:23" outlineLevel="1" x14ac:dyDescent="0.2"/>
    <row r="307" spans="1:23" outlineLevel="1" x14ac:dyDescent="0.2">
      <c r="B307" s="4" t="s">
        <v>18</v>
      </c>
      <c r="C307" s="11">
        <f t="shared" ref="C307:W307" si="134">IFERROR(C294/C304,0)</f>
        <v>0</v>
      </c>
      <c r="D307" s="11">
        <f t="shared" si="134"/>
        <v>0</v>
      </c>
      <c r="E307" s="11">
        <f t="shared" si="134"/>
        <v>0</v>
      </c>
      <c r="F307" s="11">
        <f t="shared" si="134"/>
        <v>0</v>
      </c>
      <c r="G307" s="11">
        <f t="shared" si="134"/>
        <v>0</v>
      </c>
      <c r="H307" s="11">
        <f t="shared" si="134"/>
        <v>0</v>
      </c>
      <c r="I307" s="11">
        <f t="shared" si="134"/>
        <v>0</v>
      </c>
      <c r="J307" s="11">
        <f t="shared" si="134"/>
        <v>0</v>
      </c>
      <c r="K307" s="11">
        <f t="shared" si="134"/>
        <v>0</v>
      </c>
      <c r="L307" s="11">
        <f t="shared" si="134"/>
        <v>0</v>
      </c>
      <c r="M307" s="11">
        <f t="shared" si="134"/>
        <v>0</v>
      </c>
      <c r="N307" s="11">
        <f t="shared" si="134"/>
        <v>0</v>
      </c>
      <c r="O307" s="11">
        <f t="shared" si="134"/>
        <v>0</v>
      </c>
      <c r="P307" s="11">
        <f t="shared" si="134"/>
        <v>0</v>
      </c>
      <c r="Q307" s="11">
        <f t="shared" si="134"/>
        <v>0</v>
      </c>
      <c r="R307" s="11">
        <f t="shared" si="134"/>
        <v>0</v>
      </c>
      <c r="S307" s="11">
        <f t="shared" si="134"/>
        <v>0</v>
      </c>
      <c r="T307" s="11">
        <f t="shared" si="134"/>
        <v>0</v>
      </c>
      <c r="U307" s="11">
        <f t="shared" si="134"/>
        <v>0</v>
      </c>
      <c r="V307" s="11">
        <f t="shared" si="134"/>
        <v>0</v>
      </c>
      <c r="W307" s="11">
        <f t="shared" si="134"/>
        <v>0</v>
      </c>
    </row>
    <row r="308" spans="1:23" outlineLevel="1" x14ac:dyDescent="0.2">
      <c r="B308" s="4" t="s">
        <v>19</v>
      </c>
      <c r="C308" s="11">
        <f t="shared" ref="C308:W308" si="135">IFERROR(C295/C304,0)</f>
        <v>0</v>
      </c>
      <c r="D308" s="11">
        <f t="shared" si="135"/>
        <v>0</v>
      </c>
      <c r="E308" s="11">
        <f t="shared" si="135"/>
        <v>0</v>
      </c>
      <c r="F308" s="11">
        <f t="shared" si="135"/>
        <v>0</v>
      </c>
      <c r="G308" s="11">
        <f t="shared" si="135"/>
        <v>0</v>
      </c>
      <c r="H308" s="11">
        <f t="shared" si="135"/>
        <v>0</v>
      </c>
      <c r="I308" s="11">
        <f t="shared" si="135"/>
        <v>0</v>
      </c>
      <c r="J308" s="11">
        <f t="shared" si="135"/>
        <v>0</v>
      </c>
      <c r="K308" s="11">
        <f t="shared" si="135"/>
        <v>0</v>
      </c>
      <c r="L308" s="11">
        <f t="shared" si="135"/>
        <v>0</v>
      </c>
      <c r="M308" s="11">
        <f t="shared" si="135"/>
        <v>0</v>
      </c>
      <c r="N308" s="11">
        <f t="shared" si="135"/>
        <v>0</v>
      </c>
      <c r="O308" s="11">
        <f t="shared" si="135"/>
        <v>0</v>
      </c>
      <c r="P308" s="11">
        <f t="shared" si="135"/>
        <v>0</v>
      </c>
      <c r="Q308" s="11">
        <f t="shared" si="135"/>
        <v>0</v>
      </c>
      <c r="R308" s="11">
        <f t="shared" si="135"/>
        <v>0</v>
      </c>
      <c r="S308" s="11">
        <f t="shared" si="135"/>
        <v>0</v>
      </c>
      <c r="T308" s="11">
        <f t="shared" si="135"/>
        <v>0</v>
      </c>
      <c r="U308" s="11">
        <f t="shared" si="135"/>
        <v>0</v>
      </c>
      <c r="V308" s="11">
        <f t="shared" si="135"/>
        <v>0</v>
      </c>
      <c r="W308" s="11">
        <f t="shared" si="135"/>
        <v>0</v>
      </c>
    </row>
    <row r="309" spans="1:23" outlineLevel="1" x14ac:dyDescent="0.2">
      <c r="B309" s="4" t="s">
        <v>16</v>
      </c>
      <c r="C309" s="11">
        <f t="shared" ref="C309:W309" si="136">IFERROR(C296/C304,0)</f>
        <v>1</v>
      </c>
      <c r="D309" s="11">
        <f t="shared" si="136"/>
        <v>1</v>
      </c>
      <c r="E309" s="11">
        <f t="shared" si="136"/>
        <v>1</v>
      </c>
      <c r="F309" s="11">
        <f t="shared" si="136"/>
        <v>1</v>
      </c>
      <c r="G309" s="11">
        <f t="shared" si="136"/>
        <v>1</v>
      </c>
      <c r="H309" s="11">
        <f t="shared" si="136"/>
        <v>1</v>
      </c>
      <c r="I309" s="11">
        <f t="shared" si="136"/>
        <v>1</v>
      </c>
      <c r="J309" s="11">
        <f t="shared" si="136"/>
        <v>1</v>
      </c>
      <c r="K309" s="11">
        <f t="shared" si="136"/>
        <v>1</v>
      </c>
      <c r="L309" s="11">
        <f t="shared" si="136"/>
        <v>1</v>
      </c>
      <c r="M309" s="11">
        <f t="shared" si="136"/>
        <v>1</v>
      </c>
      <c r="N309" s="11">
        <f t="shared" si="136"/>
        <v>1</v>
      </c>
      <c r="O309" s="11">
        <f t="shared" si="136"/>
        <v>1</v>
      </c>
      <c r="P309" s="11">
        <f t="shared" si="136"/>
        <v>1</v>
      </c>
      <c r="Q309" s="11">
        <f t="shared" si="136"/>
        <v>1</v>
      </c>
      <c r="R309" s="11">
        <f t="shared" si="136"/>
        <v>1</v>
      </c>
      <c r="S309" s="11">
        <f t="shared" si="136"/>
        <v>1</v>
      </c>
      <c r="T309" s="11">
        <f t="shared" si="136"/>
        <v>1</v>
      </c>
      <c r="U309" s="11">
        <f t="shared" si="136"/>
        <v>1</v>
      </c>
      <c r="V309" s="11">
        <f t="shared" si="136"/>
        <v>1</v>
      </c>
      <c r="W309" s="11">
        <f t="shared" si="136"/>
        <v>1</v>
      </c>
    </row>
    <row r="310" spans="1:23" outlineLevel="1" x14ac:dyDescent="0.2">
      <c r="B310" s="4" t="s">
        <v>21</v>
      </c>
      <c r="C310" s="11">
        <f t="shared" ref="C310:W310" si="137">IFERROR(C297/C304,0)</f>
        <v>0</v>
      </c>
      <c r="D310" s="11">
        <f t="shared" si="137"/>
        <v>0</v>
      </c>
      <c r="E310" s="11">
        <f t="shared" si="137"/>
        <v>0</v>
      </c>
      <c r="F310" s="11">
        <f t="shared" si="137"/>
        <v>0</v>
      </c>
      <c r="G310" s="11">
        <f t="shared" si="137"/>
        <v>0</v>
      </c>
      <c r="H310" s="11">
        <f t="shared" si="137"/>
        <v>0</v>
      </c>
      <c r="I310" s="11">
        <f t="shared" si="137"/>
        <v>0</v>
      </c>
      <c r="J310" s="11">
        <f t="shared" si="137"/>
        <v>0</v>
      </c>
      <c r="K310" s="11">
        <f t="shared" si="137"/>
        <v>0</v>
      </c>
      <c r="L310" s="11">
        <f t="shared" si="137"/>
        <v>0</v>
      </c>
      <c r="M310" s="11">
        <f t="shared" si="137"/>
        <v>0</v>
      </c>
      <c r="N310" s="11">
        <f t="shared" si="137"/>
        <v>0</v>
      </c>
      <c r="O310" s="11">
        <f t="shared" si="137"/>
        <v>0</v>
      </c>
      <c r="P310" s="11">
        <f t="shared" si="137"/>
        <v>0</v>
      </c>
      <c r="Q310" s="11">
        <f t="shared" si="137"/>
        <v>0</v>
      </c>
      <c r="R310" s="11">
        <f t="shared" si="137"/>
        <v>0</v>
      </c>
      <c r="S310" s="11">
        <f t="shared" si="137"/>
        <v>0</v>
      </c>
      <c r="T310" s="11">
        <f t="shared" si="137"/>
        <v>0</v>
      </c>
      <c r="U310" s="11">
        <f t="shared" si="137"/>
        <v>0</v>
      </c>
      <c r="V310" s="11">
        <f t="shared" si="137"/>
        <v>0</v>
      </c>
      <c r="W310" s="11">
        <f t="shared" si="137"/>
        <v>0</v>
      </c>
    </row>
    <row r="311" spans="1:23" outlineLevel="1" x14ac:dyDescent="0.2">
      <c r="B311" s="4" t="s">
        <v>20</v>
      </c>
      <c r="C311" s="11">
        <f t="shared" ref="C311:W311" si="138">IFERROR(C298/C304,0)</f>
        <v>0</v>
      </c>
      <c r="D311" s="11">
        <f t="shared" si="138"/>
        <v>0</v>
      </c>
      <c r="E311" s="11">
        <f t="shared" si="138"/>
        <v>0</v>
      </c>
      <c r="F311" s="11">
        <f t="shared" si="138"/>
        <v>0</v>
      </c>
      <c r="G311" s="11">
        <f t="shared" si="138"/>
        <v>0</v>
      </c>
      <c r="H311" s="11">
        <f t="shared" si="138"/>
        <v>0</v>
      </c>
      <c r="I311" s="11">
        <f t="shared" si="138"/>
        <v>0</v>
      </c>
      <c r="J311" s="11">
        <f t="shared" si="138"/>
        <v>0</v>
      </c>
      <c r="K311" s="11">
        <f t="shared" si="138"/>
        <v>0</v>
      </c>
      <c r="L311" s="11">
        <f t="shared" si="138"/>
        <v>0</v>
      </c>
      <c r="M311" s="11">
        <f t="shared" si="138"/>
        <v>0</v>
      </c>
      <c r="N311" s="11">
        <f t="shared" si="138"/>
        <v>0</v>
      </c>
      <c r="O311" s="11">
        <f t="shared" si="138"/>
        <v>0</v>
      </c>
      <c r="P311" s="11">
        <f t="shared" si="138"/>
        <v>0</v>
      </c>
      <c r="Q311" s="11">
        <f t="shared" si="138"/>
        <v>0</v>
      </c>
      <c r="R311" s="11">
        <f t="shared" si="138"/>
        <v>0</v>
      </c>
      <c r="S311" s="11">
        <f t="shared" si="138"/>
        <v>0</v>
      </c>
      <c r="T311" s="11">
        <f t="shared" si="138"/>
        <v>0</v>
      </c>
      <c r="U311" s="11">
        <f t="shared" si="138"/>
        <v>0</v>
      </c>
      <c r="V311" s="11">
        <f t="shared" si="138"/>
        <v>0</v>
      </c>
      <c r="W311" s="11">
        <f t="shared" si="138"/>
        <v>0</v>
      </c>
    </row>
    <row r="312" spans="1:23" outlineLevel="1" x14ac:dyDescent="0.2">
      <c r="B312" s="4" t="s">
        <v>0</v>
      </c>
      <c r="C312" s="11">
        <f t="shared" ref="C312:W312" si="139">IFERROR(C299/C304,0)</f>
        <v>0</v>
      </c>
      <c r="D312" s="11">
        <f t="shared" si="139"/>
        <v>0</v>
      </c>
      <c r="E312" s="11">
        <f t="shared" si="139"/>
        <v>0</v>
      </c>
      <c r="F312" s="11">
        <f t="shared" si="139"/>
        <v>0</v>
      </c>
      <c r="G312" s="11">
        <f t="shared" si="139"/>
        <v>0</v>
      </c>
      <c r="H312" s="11">
        <f t="shared" si="139"/>
        <v>0</v>
      </c>
      <c r="I312" s="11">
        <f t="shared" si="139"/>
        <v>0</v>
      </c>
      <c r="J312" s="11">
        <f t="shared" si="139"/>
        <v>0</v>
      </c>
      <c r="K312" s="11">
        <f t="shared" si="139"/>
        <v>0</v>
      </c>
      <c r="L312" s="11">
        <f t="shared" si="139"/>
        <v>0</v>
      </c>
      <c r="M312" s="11">
        <f t="shared" si="139"/>
        <v>0</v>
      </c>
      <c r="N312" s="11">
        <f t="shared" si="139"/>
        <v>0</v>
      </c>
      <c r="O312" s="11">
        <f t="shared" si="139"/>
        <v>0</v>
      </c>
      <c r="P312" s="11">
        <f t="shared" si="139"/>
        <v>0</v>
      </c>
      <c r="Q312" s="11">
        <f t="shared" si="139"/>
        <v>0</v>
      </c>
      <c r="R312" s="11">
        <f t="shared" si="139"/>
        <v>0</v>
      </c>
      <c r="S312" s="11">
        <f t="shared" si="139"/>
        <v>0</v>
      </c>
      <c r="T312" s="11">
        <f t="shared" si="139"/>
        <v>0</v>
      </c>
      <c r="U312" s="11">
        <f t="shared" si="139"/>
        <v>0</v>
      </c>
      <c r="V312" s="11">
        <f t="shared" si="139"/>
        <v>0</v>
      </c>
      <c r="W312" s="11">
        <f t="shared" si="139"/>
        <v>0</v>
      </c>
    </row>
    <row r="313" spans="1:23" outlineLevel="1" x14ac:dyDescent="0.2">
      <c r="B313" s="4" t="s">
        <v>22</v>
      </c>
      <c r="C313" s="11">
        <f t="shared" ref="C313:W313" si="140">IFERROR(C300/C304,0)</f>
        <v>0</v>
      </c>
      <c r="D313" s="11">
        <f t="shared" si="140"/>
        <v>0</v>
      </c>
      <c r="E313" s="11">
        <f t="shared" si="140"/>
        <v>0</v>
      </c>
      <c r="F313" s="11">
        <f t="shared" si="140"/>
        <v>0</v>
      </c>
      <c r="G313" s="11">
        <f t="shared" si="140"/>
        <v>0</v>
      </c>
      <c r="H313" s="11">
        <f t="shared" si="140"/>
        <v>0</v>
      </c>
      <c r="I313" s="11">
        <f t="shared" si="140"/>
        <v>0</v>
      </c>
      <c r="J313" s="11">
        <f t="shared" si="140"/>
        <v>0</v>
      </c>
      <c r="K313" s="11">
        <f t="shared" si="140"/>
        <v>0</v>
      </c>
      <c r="L313" s="11">
        <f t="shared" si="140"/>
        <v>0</v>
      </c>
      <c r="M313" s="11">
        <f t="shared" si="140"/>
        <v>0</v>
      </c>
      <c r="N313" s="11">
        <f t="shared" si="140"/>
        <v>0</v>
      </c>
      <c r="O313" s="11">
        <f t="shared" si="140"/>
        <v>0</v>
      </c>
      <c r="P313" s="11">
        <f t="shared" si="140"/>
        <v>0</v>
      </c>
      <c r="Q313" s="11">
        <f t="shared" si="140"/>
        <v>0</v>
      </c>
      <c r="R313" s="11">
        <f t="shared" si="140"/>
        <v>0</v>
      </c>
      <c r="S313" s="11">
        <f t="shared" si="140"/>
        <v>0</v>
      </c>
      <c r="T313" s="11">
        <f t="shared" si="140"/>
        <v>0</v>
      </c>
      <c r="U313" s="11">
        <f t="shared" si="140"/>
        <v>0</v>
      </c>
      <c r="V313" s="11">
        <f t="shared" si="140"/>
        <v>0</v>
      </c>
      <c r="W313" s="11">
        <f t="shared" si="140"/>
        <v>0</v>
      </c>
    </row>
    <row r="314" spans="1:23" outlineLevel="1" x14ac:dyDescent="0.2">
      <c r="B314" s="4" t="s">
        <v>23</v>
      </c>
      <c r="C314" s="11">
        <f t="shared" ref="C314:W314" si="141">IFERROR(C301/C304,0)</f>
        <v>0</v>
      </c>
      <c r="D314" s="11">
        <f t="shared" si="141"/>
        <v>0</v>
      </c>
      <c r="E314" s="11">
        <f t="shared" si="141"/>
        <v>0</v>
      </c>
      <c r="F314" s="11">
        <f t="shared" si="141"/>
        <v>0</v>
      </c>
      <c r="G314" s="11">
        <f t="shared" si="141"/>
        <v>0</v>
      </c>
      <c r="H314" s="11">
        <f t="shared" si="141"/>
        <v>0</v>
      </c>
      <c r="I314" s="11">
        <f t="shared" si="141"/>
        <v>0</v>
      </c>
      <c r="J314" s="11">
        <f t="shared" si="141"/>
        <v>0</v>
      </c>
      <c r="K314" s="11">
        <f t="shared" si="141"/>
        <v>0</v>
      </c>
      <c r="L314" s="11">
        <f t="shared" si="141"/>
        <v>0</v>
      </c>
      <c r="M314" s="11">
        <f t="shared" si="141"/>
        <v>0</v>
      </c>
      <c r="N314" s="11">
        <f t="shared" si="141"/>
        <v>0</v>
      </c>
      <c r="O314" s="11">
        <f t="shared" si="141"/>
        <v>0</v>
      </c>
      <c r="P314" s="11">
        <f t="shared" si="141"/>
        <v>0</v>
      </c>
      <c r="Q314" s="11">
        <f t="shared" si="141"/>
        <v>0</v>
      </c>
      <c r="R314" s="11">
        <f t="shared" si="141"/>
        <v>0</v>
      </c>
      <c r="S314" s="11">
        <f t="shared" si="141"/>
        <v>0</v>
      </c>
      <c r="T314" s="11">
        <f t="shared" si="141"/>
        <v>0</v>
      </c>
      <c r="U314" s="11">
        <f t="shared" si="141"/>
        <v>0</v>
      </c>
      <c r="V314" s="11">
        <f t="shared" si="141"/>
        <v>0</v>
      </c>
      <c r="W314" s="11">
        <f t="shared" si="141"/>
        <v>0</v>
      </c>
    </row>
    <row r="315" spans="1:23" outlineLevel="1" x14ac:dyDescent="0.2">
      <c r="B315" s="4" t="s">
        <v>17</v>
      </c>
      <c r="C315" s="11">
        <f t="shared" ref="C315:W315" si="142">IFERROR(C302/C304,0)</f>
        <v>0</v>
      </c>
      <c r="D315" s="11">
        <f t="shared" si="142"/>
        <v>0</v>
      </c>
      <c r="E315" s="11">
        <f t="shared" si="142"/>
        <v>0</v>
      </c>
      <c r="F315" s="11">
        <f t="shared" si="142"/>
        <v>0</v>
      </c>
      <c r="G315" s="11">
        <f t="shared" si="142"/>
        <v>0</v>
      </c>
      <c r="H315" s="11">
        <f t="shared" si="142"/>
        <v>0</v>
      </c>
      <c r="I315" s="11">
        <f t="shared" si="142"/>
        <v>0</v>
      </c>
      <c r="J315" s="11">
        <f t="shared" si="142"/>
        <v>0</v>
      </c>
      <c r="K315" s="11">
        <f t="shared" si="142"/>
        <v>0</v>
      </c>
      <c r="L315" s="11">
        <f t="shared" si="142"/>
        <v>0</v>
      </c>
      <c r="M315" s="11">
        <f t="shared" si="142"/>
        <v>0</v>
      </c>
      <c r="N315" s="11">
        <f t="shared" si="142"/>
        <v>0</v>
      </c>
      <c r="O315" s="11">
        <f t="shared" si="142"/>
        <v>0</v>
      </c>
      <c r="P315" s="11">
        <f t="shared" si="142"/>
        <v>0</v>
      </c>
      <c r="Q315" s="11">
        <f t="shared" si="142"/>
        <v>0</v>
      </c>
      <c r="R315" s="11">
        <f t="shared" si="142"/>
        <v>0</v>
      </c>
      <c r="S315" s="11">
        <f t="shared" si="142"/>
        <v>0</v>
      </c>
      <c r="T315" s="11">
        <f t="shared" si="142"/>
        <v>0</v>
      </c>
      <c r="U315" s="11">
        <f t="shared" si="142"/>
        <v>0</v>
      </c>
      <c r="V315" s="11">
        <f t="shared" si="142"/>
        <v>0</v>
      </c>
      <c r="W315" s="11">
        <f t="shared" si="142"/>
        <v>0</v>
      </c>
    </row>
    <row r="316" spans="1:23" outlineLevel="1" x14ac:dyDescent="0.2">
      <c r="B316" s="4" t="s">
        <v>24</v>
      </c>
      <c r="C316" s="11">
        <f t="shared" ref="C316:W316" si="143">IFERROR(C303/C304,0)</f>
        <v>0</v>
      </c>
      <c r="D316" s="11">
        <f t="shared" si="143"/>
        <v>0</v>
      </c>
      <c r="E316" s="11">
        <f t="shared" si="143"/>
        <v>0</v>
      </c>
      <c r="F316" s="11">
        <f t="shared" si="143"/>
        <v>0</v>
      </c>
      <c r="G316" s="11">
        <f t="shared" si="143"/>
        <v>0</v>
      </c>
      <c r="H316" s="11">
        <f t="shared" si="143"/>
        <v>0</v>
      </c>
      <c r="I316" s="11">
        <f t="shared" si="143"/>
        <v>0</v>
      </c>
      <c r="J316" s="11">
        <f t="shared" si="143"/>
        <v>0</v>
      </c>
      <c r="K316" s="11">
        <f t="shared" si="143"/>
        <v>0</v>
      </c>
      <c r="L316" s="11">
        <f t="shared" si="143"/>
        <v>0</v>
      </c>
      <c r="M316" s="11">
        <f t="shared" si="143"/>
        <v>0</v>
      </c>
      <c r="N316" s="11">
        <f t="shared" si="143"/>
        <v>0</v>
      </c>
      <c r="O316" s="11">
        <f t="shared" si="143"/>
        <v>0</v>
      </c>
      <c r="P316" s="11">
        <f t="shared" si="143"/>
        <v>0</v>
      </c>
      <c r="Q316" s="11">
        <f t="shared" si="143"/>
        <v>0</v>
      </c>
      <c r="R316" s="11">
        <f t="shared" si="143"/>
        <v>0</v>
      </c>
      <c r="S316" s="11">
        <f t="shared" si="143"/>
        <v>0</v>
      </c>
      <c r="T316" s="11">
        <f t="shared" si="143"/>
        <v>0</v>
      </c>
      <c r="U316" s="11">
        <f t="shared" si="143"/>
        <v>0</v>
      </c>
      <c r="V316" s="11">
        <f t="shared" si="143"/>
        <v>0</v>
      </c>
      <c r="W316" s="11">
        <f t="shared" si="143"/>
        <v>0</v>
      </c>
    </row>
    <row r="317" spans="1:23" outlineLevel="1" x14ac:dyDescent="0.2"/>
    <row r="319" spans="1:23" s="31" customFormat="1" x14ac:dyDescent="0.2">
      <c r="A319" s="30" t="s">
        <v>32</v>
      </c>
    </row>
    <row r="320" spans="1:23" outlineLevel="1" x14ac:dyDescent="0.2">
      <c r="B320" s="8" t="s">
        <v>2</v>
      </c>
      <c r="C320" s="13"/>
    </row>
    <row r="321" spans="2:26" outlineLevel="1" x14ac:dyDescent="0.2">
      <c r="B321" s="15" t="s">
        <v>5</v>
      </c>
    </row>
    <row r="322" spans="2:26" outlineLevel="1" x14ac:dyDescent="0.2">
      <c r="B322" s="9" t="s">
        <v>7</v>
      </c>
      <c r="C322" s="5">
        <f>C323*Inputs!D$7</f>
        <v>88.464140246019497</v>
      </c>
      <c r="D322" s="5">
        <f>D323*Inputs!E$7</f>
        <v>89.986355221913641</v>
      </c>
      <c r="E322" s="5">
        <f>E323*Inputs!F$7</f>
        <v>77.05520011520882</v>
      </c>
      <c r="F322" s="5">
        <f>F323*Inputs!G$7</f>
        <v>67.858631097255497</v>
      </c>
      <c r="G322" s="5">
        <f>G323*Inputs!H$7</f>
        <v>70.806526179371048</v>
      </c>
      <c r="H322" s="5">
        <f>H323*Inputs!I$7</f>
        <v>80.405778906738334</v>
      </c>
      <c r="I322" s="5">
        <f>I323*Inputs!J$7</f>
        <v>83.86733487349845</v>
      </c>
      <c r="J322" s="5">
        <f>J323*Inputs!K$7</f>
        <v>79.090094658932003</v>
      </c>
      <c r="K322" s="5">
        <f>K323*Inputs!L$7</f>
        <v>75.206151440801165</v>
      </c>
      <c r="L322" s="5">
        <f>L323*Inputs!M$7</f>
        <v>68.940714487434747</v>
      </c>
      <c r="M322" s="5">
        <f>M323*Inputs!N$7</f>
        <v>88.597410882267113</v>
      </c>
      <c r="N322" s="5">
        <f>N323*Inputs!O$7</f>
        <v>86.836640309402043</v>
      </c>
      <c r="O322" s="5">
        <f>O323*Inputs!P$7</f>
        <v>85.049678628643903</v>
      </c>
      <c r="P322" s="5">
        <f>P323*Inputs!Q$7</f>
        <v>88.909290247604929</v>
      </c>
      <c r="Q322" s="5">
        <f>Q323*Inputs!R$7</f>
        <v>100.72088444559834</v>
      </c>
      <c r="R322" s="5">
        <f>R323*Inputs!S$7</f>
        <v>97.601770300894117</v>
      </c>
      <c r="S322" s="5">
        <f>S323*Inputs!T$7</f>
        <v>100.30199480213976</v>
      </c>
      <c r="T322" s="5">
        <f>T323*Inputs!U$7</f>
        <v>117.63621642055267</v>
      </c>
      <c r="U322" s="5">
        <f>U323*Inputs!V$7</f>
        <v>113.92442534063463</v>
      </c>
      <c r="V322" s="5">
        <f>V323*Inputs!W$7</f>
        <v>108.60159282465118</v>
      </c>
      <c r="W322" s="5">
        <f>W323*Inputs!X$7</f>
        <v>85.88000969193331</v>
      </c>
      <c r="Z322" s="21" t="s">
        <v>26</v>
      </c>
    </row>
    <row r="323" spans="2:26" outlineLevel="1" x14ac:dyDescent="0.2">
      <c r="B323" s="9" t="s">
        <v>8</v>
      </c>
      <c r="C323" s="5">
        <f>C327*CAN!C328</f>
        <v>884.64140246019485</v>
      </c>
      <c r="D323" s="5">
        <f>D327*CAN!D328</f>
        <v>899.8635522191363</v>
      </c>
      <c r="E323" s="5">
        <f>E327*CAN!E328</f>
        <v>770.55200115208811</v>
      </c>
      <c r="F323" s="5">
        <f>F327*CAN!F328</f>
        <v>678.586310972555</v>
      </c>
      <c r="G323" s="5">
        <f>G327*CAN!G328</f>
        <v>708.06526179371042</v>
      </c>
      <c r="H323" s="5">
        <f>H327*CAN!H328</f>
        <v>804.05778906738328</v>
      </c>
      <c r="I323" s="5">
        <f>I327*CAN!I328</f>
        <v>838.67334873498442</v>
      </c>
      <c r="J323" s="5">
        <f>J327*CAN!J328</f>
        <v>790.90094658932003</v>
      </c>
      <c r="K323" s="5">
        <f>K327*CAN!K328</f>
        <v>752.06151440801159</v>
      </c>
      <c r="L323" s="5">
        <f>L327*CAN!L328</f>
        <v>689.40714487434741</v>
      </c>
      <c r="M323" s="5">
        <f>M327*CAN!M328</f>
        <v>885.97410882267104</v>
      </c>
      <c r="N323" s="5">
        <f>N327*CAN!N328</f>
        <v>868.36640309402037</v>
      </c>
      <c r="O323" s="5">
        <f>O327*CAN!O328</f>
        <v>850.49678628643903</v>
      </c>
      <c r="P323" s="5">
        <f>P327*CAN!P328</f>
        <v>889.09290247604929</v>
      </c>
      <c r="Q323" s="5">
        <f>Q327*CAN!Q328</f>
        <v>1007.2088444559834</v>
      </c>
      <c r="R323" s="5">
        <f>R327*CAN!R328</f>
        <v>976.01770300894111</v>
      </c>
      <c r="S323" s="5">
        <f>S327*CAN!S328</f>
        <v>1003.0199480213976</v>
      </c>
      <c r="T323" s="5">
        <f>T327*CAN!T328</f>
        <v>1176.3621642055266</v>
      </c>
      <c r="U323" s="5">
        <f>U327*CAN!U328</f>
        <v>1139.2442534063462</v>
      </c>
      <c r="V323" s="5">
        <f>V327*CAN!V328</f>
        <v>1086.0159282465117</v>
      </c>
      <c r="W323" s="5">
        <f>W327*CAN!W328</f>
        <v>858.80009691933299</v>
      </c>
      <c r="Z323" s="21" t="s">
        <v>26</v>
      </c>
    </row>
    <row r="324" spans="2:26" outlineLevel="1" x14ac:dyDescent="0.2">
      <c r="B324" s="16" t="s">
        <v>6</v>
      </c>
      <c r="C324" s="5"/>
      <c r="D324" s="5"/>
      <c r="E324" s="5"/>
      <c r="F324" s="5"/>
      <c r="G324" s="5"/>
      <c r="H324" s="5"/>
      <c r="I324" s="5"/>
      <c r="J324" s="5"/>
      <c r="K324" s="5"/>
      <c r="L324" s="5"/>
      <c r="M324" s="5"/>
      <c r="N324" s="5"/>
      <c r="O324" s="5"/>
      <c r="P324" s="5"/>
      <c r="Q324" s="5"/>
      <c r="R324" s="5"/>
      <c r="S324" s="5"/>
      <c r="T324" s="5"/>
      <c r="U324" s="5"/>
      <c r="V324" s="5"/>
      <c r="W324" s="5"/>
    </row>
    <row r="325" spans="2:26" outlineLevel="1" x14ac:dyDescent="0.2">
      <c r="B325" s="9" t="s">
        <v>8</v>
      </c>
      <c r="C325" s="5">
        <f>C327*CAN!C329</f>
        <v>3986.7051429427183</v>
      </c>
      <c r="D325" s="5">
        <f>D327*CAN!D329</f>
        <v>4247.2050740634495</v>
      </c>
      <c r="E325" s="5">
        <f>E327*CAN!E329</f>
        <v>3406.7014648636418</v>
      </c>
      <c r="F325" s="5">
        <f>F327*CAN!F329</f>
        <v>3304.1375577228605</v>
      </c>
      <c r="G325" s="5">
        <f>G327*CAN!G329</f>
        <v>3586.696386096447</v>
      </c>
      <c r="H325" s="5">
        <f>H327*CAN!H329</f>
        <v>3955.4644613567243</v>
      </c>
      <c r="I325" s="5">
        <f>I327*CAN!I329</f>
        <v>4471.2551077660901</v>
      </c>
      <c r="J325" s="5">
        <f>J327*CAN!J329</f>
        <v>5002.9458458322215</v>
      </c>
      <c r="K325" s="5">
        <f>K327*CAN!K329</f>
        <v>5386.4458792914729</v>
      </c>
      <c r="L325" s="5">
        <f>L327*CAN!L329</f>
        <v>5194.8948767919264</v>
      </c>
      <c r="M325" s="5">
        <f>M327*CAN!M329</f>
        <v>5790.5673323523833</v>
      </c>
      <c r="N325" s="5">
        <f>N327*CAN!N329</f>
        <v>5775.3624331632509</v>
      </c>
      <c r="O325" s="5">
        <f>O327*CAN!O329</f>
        <v>5812.8401405493723</v>
      </c>
      <c r="P325" s="5">
        <f>P327*CAN!P329</f>
        <v>6098.9854316589935</v>
      </c>
      <c r="Q325" s="5">
        <f>Q327*CAN!Q329</f>
        <v>7066.5077577498041</v>
      </c>
      <c r="R325" s="5">
        <f>R327*CAN!R329</f>
        <v>7507.0732923445576</v>
      </c>
      <c r="S325" s="5">
        <f>S327*CAN!S329</f>
        <v>7587.1624905200479</v>
      </c>
      <c r="T325" s="5">
        <f>T327*CAN!T329</f>
        <v>8014.0203912587749</v>
      </c>
      <c r="U325" s="5">
        <f>U327*CAN!U329</f>
        <v>7754.5033223085147</v>
      </c>
      <c r="V325" s="5">
        <f>V327*CAN!V329</f>
        <v>7776.4425922299079</v>
      </c>
      <c r="W325" s="5">
        <f>W327*CAN!W329</f>
        <v>2161.0631656438818</v>
      </c>
      <c r="Z325" s="21" t="s">
        <v>26</v>
      </c>
    </row>
    <row r="326" spans="2:26" outlineLevel="1" x14ac:dyDescent="0.2">
      <c r="B326" s="15" t="s">
        <v>9</v>
      </c>
    </row>
    <row r="327" spans="2:26" outlineLevel="1" x14ac:dyDescent="0.2">
      <c r="B327" s="9" t="s">
        <v>8</v>
      </c>
      <c r="C327" s="5">
        <f>C342/CAN!C343/1000</f>
        <v>4871.3465454029138</v>
      </c>
      <c r="D327" s="5">
        <f>D342/CAN!D343/1000</f>
        <v>5147.0686262825857</v>
      </c>
      <c r="E327" s="5">
        <f>E342/CAN!E343/1000</f>
        <v>4177.2534660157298</v>
      </c>
      <c r="F327" s="5">
        <f>F342/CAN!F343/1000</f>
        <v>3982.7238686954156</v>
      </c>
      <c r="G327" s="5">
        <f>G342/CAN!G343/1000</f>
        <v>4294.7616478901573</v>
      </c>
      <c r="H327" s="5">
        <f>H342/CAN!H343/1000</f>
        <v>4759.5222504241074</v>
      </c>
      <c r="I327" s="5">
        <f>I342/CAN!I343/1000</f>
        <v>5309.9284565010739</v>
      </c>
      <c r="J327" s="5">
        <f>J342/CAN!J343/1000</f>
        <v>5793.846792421542</v>
      </c>
      <c r="K327" s="5">
        <f>K342/CAN!K343/1000</f>
        <v>6138.5073936994841</v>
      </c>
      <c r="L327" s="5">
        <f>L342/CAN!L343/1000</f>
        <v>5884.3020216662744</v>
      </c>
      <c r="M327" s="5">
        <f>M342/CAN!M343/1000</f>
        <v>6676.5414411750544</v>
      </c>
      <c r="N327" s="5">
        <f>N342/CAN!N343/1000</f>
        <v>6643.7288362572708</v>
      </c>
      <c r="O327" s="5">
        <f>O342/CAN!O343/1000</f>
        <v>6663.336926835811</v>
      </c>
      <c r="P327" s="5">
        <f>P342/CAN!P343/1000</f>
        <v>6988.0783341350425</v>
      </c>
      <c r="Q327" s="5">
        <f>Q342/CAN!Q343/1000</f>
        <v>8073.7166022057872</v>
      </c>
      <c r="R327" s="5">
        <f>R342/CAN!R343/1000</f>
        <v>8483.0909953534992</v>
      </c>
      <c r="S327" s="5">
        <f>S342/CAN!S343/1000</f>
        <v>8590.1824385414457</v>
      </c>
      <c r="T327" s="5">
        <f>T342/CAN!T343/1000</f>
        <v>9190.3825554643026</v>
      </c>
      <c r="U327" s="5">
        <f>U342/CAN!U343/1000</f>
        <v>8893.7475757148604</v>
      </c>
      <c r="V327" s="5">
        <f>V342/CAN!V343/1000</f>
        <v>8862.4585204764207</v>
      </c>
      <c r="W327" s="5">
        <f>W342/CAN!W343/1000</f>
        <v>3019.8632625632149</v>
      </c>
    </row>
    <row r="328" spans="2:26" outlineLevel="1" x14ac:dyDescent="0.2">
      <c r="B328" s="17" t="s">
        <v>10</v>
      </c>
      <c r="C328" s="12">
        <f t="shared" ref="C328:W328" si="144">C323/C327</f>
        <v>0.1816009996856065</v>
      </c>
      <c r="D328" s="12">
        <f t="shared" si="144"/>
        <v>0.17483030003216665</v>
      </c>
      <c r="E328" s="12">
        <f t="shared" si="144"/>
        <v>0.18446378880787467</v>
      </c>
      <c r="F328" s="12">
        <f t="shared" si="144"/>
        <v>0.17038246520335171</v>
      </c>
      <c r="G328" s="12">
        <f t="shared" si="144"/>
        <v>0.16486718468801506</v>
      </c>
      <c r="H328" s="12">
        <f t="shared" si="144"/>
        <v>0.16893665934553326</v>
      </c>
      <c r="I328" s="12">
        <f t="shared" si="144"/>
        <v>0.15794437827277621</v>
      </c>
      <c r="J328" s="12">
        <f t="shared" si="144"/>
        <v>0.13650705220991224</v>
      </c>
      <c r="K328" s="12">
        <f t="shared" si="144"/>
        <v>0.12251537159993024</v>
      </c>
      <c r="L328" s="12">
        <f t="shared" si="144"/>
        <v>0.11716039427206798</v>
      </c>
      <c r="M328" s="12">
        <f t="shared" si="144"/>
        <v>0.13269955958915486</v>
      </c>
      <c r="N328" s="12">
        <f t="shared" si="144"/>
        <v>0.13070467270654179</v>
      </c>
      <c r="O328" s="12">
        <f t="shared" si="144"/>
        <v>0.12763826827683927</v>
      </c>
      <c r="P328" s="12">
        <f t="shared" si="144"/>
        <v>0.12722995650078067</v>
      </c>
      <c r="Q328" s="12">
        <f t="shared" si="144"/>
        <v>0.1247515727986796</v>
      </c>
      <c r="R328" s="12">
        <f t="shared" si="144"/>
        <v>0.11505448940056659</v>
      </c>
      <c r="S328" s="12">
        <f t="shared" si="144"/>
        <v>0.11676352105412367</v>
      </c>
      <c r="T328" s="12">
        <f t="shared" si="144"/>
        <v>0.12799925978120463</v>
      </c>
      <c r="U328" s="12">
        <f t="shared" si="144"/>
        <v>0.12809496151174227</v>
      </c>
      <c r="V328" s="12">
        <f t="shared" si="144"/>
        <v>0.12254115782176102</v>
      </c>
      <c r="W328" s="12">
        <f t="shared" si="144"/>
        <v>0.28438376914800978</v>
      </c>
    </row>
    <row r="329" spans="2:26" outlineLevel="1" x14ac:dyDescent="0.2">
      <c r="B329" s="17" t="s">
        <v>11</v>
      </c>
      <c r="C329" s="12">
        <f t="shared" ref="C329:W329" si="145">C325/C327</f>
        <v>0.81839900031439339</v>
      </c>
      <c r="D329" s="12">
        <f t="shared" si="145"/>
        <v>0.8251696999678334</v>
      </c>
      <c r="E329" s="12">
        <f t="shared" si="145"/>
        <v>0.81553621119212538</v>
      </c>
      <c r="F329" s="12">
        <f t="shared" si="145"/>
        <v>0.82961753479664824</v>
      </c>
      <c r="G329" s="12">
        <f t="shared" si="145"/>
        <v>0.83513281531198502</v>
      </c>
      <c r="H329" s="12">
        <f t="shared" si="145"/>
        <v>0.83106334065446674</v>
      </c>
      <c r="I329" s="12">
        <f t="shared" si="145"/>
        <v>0.84205562172722392</v>
      </c>
      <c r="J329" s="12">
        <f t="shared" si="145"/>
        <v>0.86349294779008767</v>
      </c>
      <c r="K329" s="12">
        <f t="shared" si="145"/>
        <v>0.8774846284000698</v>
      </c>
      <c r="L329" s="12">
        <f t="shared" si="145"/>
        <v>0.88283960572793196</v>
      </c>
      <c r="M329" s="12">
        <f t="shared" si="145"/>
        <v>0.86730044041084509</v>
      </c>
      <c r="N329" s="12">
        <f t="shared" si="145"/>
        <v>0.86929532729345826</v>
      </c>
      <c r="O329" s="12">
        <f t="shared" si="145"/>
        <v>0.87236173172316078</v>
      </c>
      <c r="P329" s="12">
        <f t="shared" si="145"/>
        <v>0.87277004349921938</v>
      </c>
      <c r="Q329" s="12">
        <f t="shared" si="145"/>
        <v>0.87524842720132046</v>
      </c>
      <c r="R329" s="12">
        <f t="shared" si="145"/>
        <v>0.88494551059943338</v>
      </c>
      <c r="S329" s="12">
        <f t="shared" si="145"/>
        <v>0.88323647894587631</v>
      </c>
      <c r="T329" s="12">
        <f t="shared" si="145"/>
        <v>0.87200074021879526</v>
      </c>
      <c r="U329" s="12">
        <f t="shared" si="145"/>
        <v>0.87190503848825773</v>
      </c>
      <c r="V329" s="12">
        <f t="shared" si="145"/>
        <v>0.87745884217823888</v>
      </c>
      <c r="W329" s="12">
        <f t="shared" si="145"/>
        <v>0.71561623085199022</v>
      </c>
    </row>
    <row r="330" spans="2:26" outlineLevel="1" x14ac:dyDescent="0.2"/>
    <row r="331" spans="2:26" outlineLevel="1" x14ac:dyDescent="0.2">
      <c r="B331" s="8" t="s">
        <v>14</v>
      </c>
      <c r="C331" s="13"/>
    </row>
    <row r="332" spans="2:26" outlineLevel="1" x14ac:dyDescent="0.2">
      <c r="B332" s="4" t="s">
        <v>18</v>
      </c>
      <c r="C332" s="5">
        <f>'[3]Table 14'!C$15*INDEX(Inputs!$D$30:$T$30,MATCH($A$1,Inputs!$D$27:$T$27,0))*1000</f>
        <v>12281.624800000001</v>
      </c>
      <c r="D332" s="5">
        <f>'[3]Table 14'!D$15*INDEX(Inputs!$D$30:$T$30,MATCH($A$1,Inputs!$D$27:$T$27,0))*1000</f>
        <v>12240.385600000001</v>
      </c>
      <c r="E332" s="5">
        <f>'[3]Table 14'!E$15*INDEX(Inputs!$D$30:$T$30,MATCH($A$1,Inputs!$D$27:$T$27,0))*1000</f>
        <v>10573.176800000001</v>
      </c>
      <c r="F332" s="5">
        <f>'[3]Table 14'!F$15*INDEX(Inputs!$D$30:$T$30,MATCH($A$1,Inputs!$D$27:$T$27,0))*1000</f>
        <v>10739.344000000001</v>
      </c>
      <c r="G332" s="5">
        <f>'[3]Table 14'!G$15*INDEX(Inputs!$D$30:$T$30,MATCH($A$1,Inputs!$D$27:$T$27,0))*1000</f>
        <v>11599.638400000002</v>
      </c>
      <c r="H332" s="5">
        <f>'[3]Table 14'!H$15*INDEX(Inputs!$D$30:$T$30,MATCH($A$1,Inputs!$D$27:$T$27,0))*1000</f>
        <v>12559.480000000001</v>
      </c>
      <c r="I332" s="5">
        <f>'[3]Table 14'!I$15*INDEX(Inputs!$D$30:$T$30,MATCH($A$1,Inputs!$D$27:$T$27,0))*1000</f>
        <v>13164.889600000002</v>
      </c>
      <c r="J332" s="5">
        <f>'[3]Table 14'!J$15*INDEX(Inputs!$D$30:$T$30,MATCH($A$1,Inputs!$D$27:$T$27,0))*1000</f>
        <v>14117.678400000001</v>
      </c>
      <c r="K332" s="5">
        <f>'[3]Table 14'!K$15*INDEX(Inputs!$D$30:$T$30,MATCH($A$1,Inputs!$D$27:$T$27,0))*1000</f>
        <v>13958.153600000001</v>
      </c>
      <c r="L332" s="5">
        <f>'[3]Table 14'!L$15*INDEX(Inputs!$D$30:$T$30,MATCH($A$1,Inputs!$D$27:$T$27,0))*1000</f>
        <v>12874.8336</v>
      </c>
      <c r="M332" s="5">
        <f>'[3]Table 14'!M$15*INDEX(Inputs!$D$30:$T$30,MATCH($A$1,Inputs!$D$27:$T$27,0))*1000</f>
        <v>13380.24</v>
      </c>
      <c r="N332" s="5">
        <f>'[3]Table 14'!N$15*INDEX(Inputs!$D$30:$T$30,MATCH($A$1,Inputs!$D$27:$T$27,0))*1000</f>
        <v>12533.416800000001</v>
      </c>
      <c r="O332" s="5">
        <f>'[3]Table 14'!O$15*INDEX(Inputs!$D$30:$T$30,MATCH($A$1,Inputs!$D$27:$T$27,0))*1000</f>
        <v>13438.550000000001</v>
      </c>
      <c r="P332" s="5">
        <f>'[3]Table 14'!P$15*INDEX(Inputs!$D$30:$T$30,MATCH($A$1,Inputs!$D$27:$T$27,0))*1000</f>
        <v>14783.230000000001</v>
      </c>
      <c r="Q332" s="5">
        <f>'[3]Table 14'!Q$15*INDEX(Inputs!$D$30:$T$30,MATCH($A$1,Inputs!$D$27:$T$27,0))*1000</f>
        <v>15784.460000000003</v>
      </c>
      <c r="R332" s="5">
        <f>'[3]Table 14'!R$15*INDEX(Inputs!$D$30:$T$30,MATCH($A$1,Inputs!$D$27:$T$27,0))*1000</f>
        <v>16252.845600000001</v>
      </c>
      <c r="S332" s="5">
        <f>'[3]Table 14'!S$15*INDEX(Inputs!$D$30:$T$30,MATCH($A$1,Inputs!$D$27:$T$27,0))*1000</f>
        <v>15372.6908</v>
      </c>
      <c r="T332" s="5">
        <f>'[3]Table 14'!T$15*INDEX(Inputs!$D$30:$T$30,MATCH($A$1,Inputs!$D$27:$T$27,0))*1000</f>
        <v>16004.000000000002</v>
      </c>
      <c r="U332" s="5">
        <f>'[3]Table 14'!U$15*INDEX(Inputs!$D$30:$T$30,MATCH($A$1,Inputs!$D$27:$T$27,0))*1000</f>
        <v>16033.820000000002</v>
      </c>
      <c r="V332" s="5">
        <f>'[3]Table 14'!V$15*INDEX(Inputs!$D$30:$T$30,MATCH($A$1,Inputs!$D$27:$T$27,0))*1000</f>
        <v>15842.243199999999</v>
      </c>
      <c r="W332" s="5">
        <f>'[3]Table 14'!W$15*INDEX(Inputs!$D$30:$T$30,MATCH($A$1,Inputs!$D$27:$T$27,0))*1000</f>
        <v>7643.5832000000009</v>
      </c>
      <c r="Z332" s="21" t="s">
        <v>26</v>
      </c>
    </row>
    <row r="333" spans="2:26" outlineLevel="1" x14ac:dyDescent="0.2">
      <c r="B333" s="4" t="s">
        <v>19</v>
      </c>
      <c r="C333" s="5">
        <f>'[3]Table 14'!C$14*INDEX(Inputs!$D$30:$T$30,MATCH($A$1,Inputs!$D$27:$T$27,0))*1000</f>
        <v>314.83440000000002</v>
      </c>
      <c r="D333" s="5">
        <f>'[3]Table 14'!D$14*INDEX(Inputs!$D$30:$T$30,MATCH($A$1,Inputs!$D$27:$T$27,0))*1000</f>
        <v>300.42400000000004</v>
      </c>
      <c r="E333" s="5">
        <f>'[3]Table 14'!E$14*INDEX(Inputs!$D$30:$T$30,MATCH($A$1,Inputs!$D$27:$T$27,0))*1000</f>
        <v>316.75279999999998</v>
      </c>
      <c r="F333" s="5">
        <f>'[3]Table 14'!F$14*INDEX(Inputs!$D$30:$T$30,MATCH($A$1,Inputs!$D$27:$T$27,0))*1000</f>
        <v>293.27800000000002</v>
      </c>
      <c r="G333" s="5">
        <f>'[3]Table 14'!G$14*INDEX(Inputs!$D$30:$T$30,MATCH($A$1,Inputs!$D$27:$T$27,0))*1000</f>
        <v>240.22399999999999</v>
      </c>
      <c r="H333" s="5">
        <f>'[3]Table 14'!H$14*INDEX(Inputs!$D$30:$T$30,MATCH($A$1,Inputs!$D$27:$T$27,0))*1000</f>
        <v>295.43</v>
      </c>
      <c r="I333" s="5">
        <f>'[3]Table 14'!I$14*INDEX(Inputs!$D$30:$T$30,MATCH($A$1,Inputs!$D$27:$T$27,0))*1000</f>
        <v>244.2688</v>
      </c>
      <c r="J333" s="5">
        <f>'[3]Table 14'!J$14*INDEX(Inputs!$D$30:$T$30,MATCH($A$1,Inputs!$D$27:$T$27,0))*1000</f>
        <v>247.64520000000002</v>
      </c>
      <c r="K333" s="5">
        <f>'[3]Table 14'!K$14*INDEX(Inputs!$D$30:$T$30,MATCH($A$1,Inputs!$D$27:$T$27,0))*1000</f>
        <v>255.79519999999999</v>
      </c>
      <c r="L333" s="5">
        <f>'[3]Table 14'!L$14*INDEX(Inputs!$D$30:$T$30,MATCH($A$1,Inputs!$D$27:$T$27,0))*1000</f>
        <v>213.96720000000002</v>
      </c>
      <c r="M333" s="5">
        <f>'[3]Table 14'!M$14*INDEX(Inputs!$D$30:$T$30,MATCH($A$1,Inputs!$D$27:$T$27,0))*1000</f>
        <v>195.24</v>
      </c>
      <c r="N333" s="5">
        <f>'[3]Table 14'!N$14*INDEX(Inputs!$D$30:$T$30,MATCH($A$1,Inputs!$D$27:$T$27,0))*1000</f>
        <v>183.30080000000001</v>
      </c>
      <c r="O333" s="5">
        <f>'[3]Table 14'!O$14*INDEX(Inputs!$D$30:$T$30,MATCH($A$1,Inputs!$D$27:$T$27,0))*1000</f>
        <v>312.55000000000007</v>
      </c>
      <c r="P333" s="5">
        <f>'[3]Table 14'!P$14*INDEX(Inputs!$D$30:$T$30,MATCH($A$1,Inputs!$D$27:$T$27,0))*1000</f>
        <v>247.07000000000002</v>
      </c>
      <c r="Q333" s="5">
        <f>'[3]Table 14'!Q$14*INDEX(Inputs!$D$30:$T$30,MATCH($A$1,Inputs!$D$27:$T$27,0))*1000</f>
        <v>175.61</v>
      </c>
      <c r="R333" s="5">
        <f>'[3]Table 14'!R$14*INDEX(Inputs!$D$30:$T$30,MATCH($A$1,Inputs!$D$27:$T$27,0))*1000</f>
        <v>219.74160000000001</v>
      </c>
      <c r="S333" s="5">
        <f>'[3]Table 14'!S$14*INDEX(Inputs!$D$30:$T$30,MATCH($A$1,Inputs!$D$27:$T$27,0))*1000</f>
        <v>219.61200000000002</v>
      </c>
      <c r="T333" s="5">
        <f>'[3]Table 14'!T$14*INDEX(Inputs!$D$30:$T$30,MATCH($A$1,Inputs!$D$27:$T$27,0))*1000</f>
        <v>229.58</v>
      </c>
      <c r="U333" s="5">
        <f>'[3]Table 14'!U$14*INDEX(Inputs!$D$30:$T$30,MATCH($A$1,Inputs!$D$27:$T$27,0))*1000</f>
        <v>206.72000000000003</v>
      </c>
      <c r="V333" s="5">
        <f>'[3]Table 14'!V$14*INDEX(Inputs!$D$30:$T$30,MATCH($A$1,Inputs!$D$27:$T$27,0))*1000</f>
        <v>188.27199999999999</v>
      </c>
      <c r="W333" s="5">
        <f>'[3]Table 14'!W$14*INDEX(Inputs!$D$30:$T$30,MATCH($A$1,Inputs!$D$27:$T$27,0))*1000</f>
        <v>154.78479999999999</v>
      </c>
      <c r="Z333" s="21" t="s">
        <v>26</v>
      </c>
    </row>
    <row r="334" spans="2:26" outlineLevel="1" x14ac:dyDescent="0.2">
      <c r="B334" s="4" t="s">
        <v>16</v>
      </c>
      <c r="C334" s="5"/>
      <c r="D334" s="5"/>
      <c r="E334" s="5"/>
      <c r="F334" s="5"/>
      <c r="G334" s="5"/>
      <c r="H334" s="5"/>
      <c r="I334" s="5"/>
      <c r="J334" s="5"/>
      <c r="K334" s="5"/>
      <c r="L334" s="5"/>
      <c r="M334" s="5"/>
      <c r="N334" s="5"/>
      <c r="O334" s="5"/>
      <c r="P334" s="5"/>
      <c r="Q334" s="5"/>
      <c r="R334" s="5"/>
      <c r="S334" s="5"/>
      <c r="T334" s="5"/>
      <c r="U334" s="5"/>
      <c r="V334" s="5"/>
      <c r="W334" s="5"/>
    </row>
    <row r="335" spans="2:26" outlineLevel="1" x14ac:dyDescent="0.2">
      <c r="B335" s="4" t="s">
        <v>21</v>
      </c>
      <c r="C335" s="5"/>
      <c r="D335" s="5"/>
      <c r="E335" s="5"/>
      <c r="F335" s="5"/>
      <c r="G335" s="5"/>
      <c r="H335" s="5"/>
      <c r="I335" s="5"/>
      <c r="J335" s="5"/>
      <c r="K335" s="5"/>
      <c r="L335" s="5"/>
      <c r="M335" s="5"/>
      <c r="N335" s="5"/>
      <c r="O335" s="5"/>
      <c r="P335" s="5"/>
      <c r="Q335" s="5"/>
      <c r="R335" s="5"/>
      <c r="S335" s="5"/>
      <c r="T335" s="5"/>
      <c r="U335" s="5"/>
      <c r="V335" s="5"/>
      <c r="W335" s="5"/>
    </row>
    <row r="336" spans="2:26" outlineLevel="1" x14ac:dyDescent="0.2">
      <c r="B336" s="4" t="s">
        <v>20</v>
      </c>
      <c r="C336" s="5"/>
      <c r="D336" s="5"/>
      <c r="E336" s="5"/>
      <c r="F336" s="5"/>
      <c r="G336" s="5"/>
      <c r="H336" s="5"/>
      <c r="I336" s="5"/>
      <c r="J336" s="5"/>
      <c r="K336" s="5"/>
      <c r="L336" s="5"/>
      <c r="M336" s="5"/>
      <c r="N336" s="5"/>
      <c r="O336" s="5"/>
      <c r="P336" s="5"/>
      <c r="Q336" s="5"/>
      <c r="R336" s="5"/>
      <c r="S336" s="5"/>
      <c r="T336" s="5"/>
      <c r="U336" s="5"/>
      <c r="V336" s="5"/>
      <c r="W336" s="5"/>
    </row>
    <row r="337" spans="1:23" outlineLevel="1" x14ac:dyDescent="0.2">
      <c r="B337" s="4" t="s">
        <v>0</v>
      </c>
      <c r="C337" s="5"/>
      <c r="D337" s="5"/>
      <c r="E337" s="5"/>
      <c r="F337" s="5"/>
      <c r="G337" s="5"/>
      <c r="H337" s="5"/>
      <c r="I337" s="5"/>
      <c r="J337" s="5"/>
      <c r="K337" s="5"/>
      <c r="L337" s="5"/>
      <c r="M337" s="5"/>
      <c r="N337" s="5"/>
      <c r="O337" s="5"/>
      <c r="P337" s="5"/>
      <c r="Q337" s="5"/>
      <c r="R337" s="5"/>
      <c r="S337" s="5"/>
      <c r="T337" s="5"/>
      <c r="U337" s="5"/>
      <c r="V337" s="5"/>
      <c r="W337" s="5"/>
    </row>
    <row r="338" spans="1:23" outlineLevel="1" x14ac:dyDescent="0.2">
      <c r="B338" s="4" t="s">
        <v>22</v>
      </c>
      <c r="C338" s="5"/>
      <c r="D338" s="5"/>
      <c r="E338" s="5"/>
      <c r="F338" s="5"/>
      <c r="G338" s="5"/>
      <c r="H338" s="5"/>
      <c r="I338" s="5"/>
      <c r="J338" s="5"/>
      <c r="K338" s="5"/>
      <c r="L338" s="5"/>
      <c r="M338" s="5"/>
      <c r="N338" s="5"/>
      <c r="O338" s="5"/>
      <c r="P338" s="5"/>
      <c r="Q338" s="5"/>
      <c r="R338" s="5"/>
      <c r="S338" s="5"/>
      <c r="T338" s="5"/>
      <c r="U338" s="5"/>
      <c r="V338" s="5"/>
      <c r="W338" s="5"/>
    </row>
    <row r="339" spans="1:23" outlineLevel="1" x14ac:dyDescent="0.2">
      <c r="B339" s="4" t="s">
        <v>23</v>
      </c>
      <c r="C339" s="5"/>
      <c r="D339" s="5"/>
      <c r="E339" s="5"/>
      <c r="F339" s="5"/>
      <c r="G339" s="5"/>
      <c r="H339" s="5"/>
      <c r="I339" s="5"/>
      <c r="J339" s="5"/>
      <c r="K339" s="5"/>
      <c r="L339" s="5"/>
      <c r="M339" s="5"/>
      <c r="N339" s="5"/>
      <c r="O339" s="5"/>
      <c r="P339" s="5"/>
      <c r="Q339" s="5"/>
      <c r="R339" s="5"/>
      <c r="S339" s="5"/>
      <c r="T339" s="5"/>
      <c r="U339" s="5"/>
      <c r="V339" s="5"/>
      <c r="W339" s="5"/>
    </row>
    <row r="340" spans="1:23" outlineLevel="1" x14ac:dyDescent="0.2">
      <c r="B340" s="4" t="s">
        <v>17</v>
      </c>
      <c r="C340" s="5"/>
      <c r="D340" s="5"/>
      <c r="E340" s="5"/>
      <c r="F340" s="5"/>
      <c r="G340" s="5"/>
      <c r="H340" s="5"/>
      <c r="I340" s="5"/>
      <c r="J340" s="5"/>
      <c r="K340" s="5"/>
      <c r="L340" s="5"/>
      <c r="M340" s="5"/>
      <c r="N340" s="5"/>
      <c r="O340" s="5"/>
      <c r="P340" s="5"/>
      <c r="Q340" s="5"/>
      <c r="R340" s="5"/>
      <c r="S340" s="5"/>
      <c r="T340" s="5"/>
      <c r="U340" s="5"/>
      <c r="V340" s="5"/>
      <c r="W340" s="5"/>
    </row>
    <row r="341" spans="1:23" outlineLevel="1" x14ac:dyDescent="0.2">
      <c r="B341" s="4" t="s">
        <v>1</v>
      </c>
      <c r="C341" s="5"/>
      <c r="D341" s="5"/>
      <c r="E341" s="5"/>
      <c r="F341" s="5"/>
      <c r="G341" s="5"/>
      <c r="H341" s="5"/>
      <c r="I341" s="5"/>
      <c r="J341" s="5"/>
      <c r="K341" s="5"/>
      <c r="L341" s="5"/>
      <c r="M341" s="5"/>
      <c r="N341" s="5"/>
      <c r="O341" s="5"/>
      <c r="P341" s="5"/>
      <c r="Q341" s="5"/>
      <c r="R341" s="5"/>
      <c r="S341" s="5"/>
      <c r="T341" s="5"/>
      <c r="U341" s="5"/>
      <c r="V341" s="5"/>
      <c r="W341" s="5"/>
    </row>
    <row r="342" spans="1:23" outlineLevel="1" x14ac:dyDescent="0.2">
      <c r="B342" s="15" t="s">
        <v>9</v>
      </c>
      <c r="C342" s="19">
        <f t="shared" ref="C342:W342" si="146">SUM(C332:C341)</f>
        <v>12596.459200000001</v>
      </c>
      <c r="D342" s="19">
        <f t="shared" si="146"/>
        <v>12540.809600000002</v>
      </c>
      <c r="E342" s="19">
        <f t="shared" si="146"/>
        <v>10889.929600000001</v>
      </c>
      <c r="F342" s="19">
        <f t="shared" si="146"/>
        <v>11032.622000000001</v>
      </c>
      <c r="G342" s="19">
        <f t="shared" si="146"/>
        <v>11839.862400000002</v>
      </c>
      <c r="H342" s="19">
        <f t="shared" si="146"/>
        <v>12854.910000000002</v>
      </c>
      <c r="I342" s="19">
        <f t="shared" si="146"/>
        <v>13409.158400000002</v>
      </c>
      <c r="J342" s="19">
        <f t="shared" si="146"/>
        <v>14365.323600000002</v>
      </c>
      <c r="K342" s="19">
        <f t="shared" si="146"/>
        <v>14213.948800000002</v>
      </c>
      <c r="L342" s="19">
        <f t="shared" si="146"/>
        <v>13088.800799999999</v>
      </c>
      <c r="M342" s="19">
        <f t="shared" si="146"/>
        <v>13575.48</v>
      </c>
      <c r="N342" s="19">
        <f t="shared" si="146"/>
        <v>12716.717600000002</v>
      </c>
      <c r="O342" s="19">
        <f t="shared" si="146"/>
        <v>13751.1</v>
      </c>
      <c r="P342" s="19">
        <f t="shared" si="146"/>
        <v>15030.300000000001</v>
      </c>
      <c r="Q342" s="19">
        <f t="shared" si="146"/>
        <v>15960.070000000003</v>
      </c>
      <c r="R342" s="19">
        <f t="shared" si="146"/>
        <v>16472.587200000002</v>
      </c>
      <c r="S342" s="19">
        <f t="shared" si="146"/>
        <v>15592.302799999999</v>
      </c>
      <c r="T342" s="19">
        <f t="shared" si="146"/>
        <v>16233.580000000002</v>
      </c>
      <c r="U342" s="19">
        <f t="shared" si="146"/>
        <v>16240.54</v>
      </c>
      <c r="V342" s="19">
        <f t="shared" si="146"/>
        <v>16030.5152</v>
      </c>
      <c r="W342" s="19">
        <f t="shared" si="146"/>
        <v>7798.3680000000013</v>
      </c>
    </row>
    <row r="343" spans="1:23" outlineLevel="1" x14ac:dyDescent="0.2">
      <c r="A343" s="3" t="s">
        <v>80</v>
      </c>
      <c r="B343" s="26" t="s">
        <v>91</v>
      </c>
      <c r="C343" s="25">
        <f>C342/C325/1000</f>
        <v>3.1596164623055468E-3</v>
      </c>
      <c r="D343" s="25">
        <f t="shared" ref="D343:W343" si="147">D342/D325/1000</f>
        <v>2.9527205259250104E-3</v>
      </c>
      <c r="E343" s="25">
        <f t="shared" si="147"/>
        <v>3.1966198718371953E-3</v>
      </c>
      <c r="F343" s="25">
        <f t="shared" si="147"/>
        <v>3.3390322912595209E-3</v>
      </c>
      <c r="G343" s="25">
        <f t="shared" si="147"/>
        <v>3.3010495245419484E-3</v>
      </c>
      <c r="H343" s="25">
        <f t="shared" si="147"/>
        <v>3.2499116413728987E-3</v>
      </c>
      <c r="I343" s="25">
        <f t="shared" si="147"/>
        <v>2.9989696576940409E-3</v>
      </c>
      <c r="J343" s="25">
        <f t="shared" si="147"/>
        <v>2.8713729955656521E-3</v>
      </c>
      <c r="K343" s="25">
        <f t="shared" si="147"/>
        <v>2.6388362787875424E-3</v>
      </c>
      <c r="L343" s="25">
        <f t="shared" si="147"/>
        <v>2.5195506570255956E-3</v>
      </c>
      <c r="M343" s="25">
        <f t="shared" si="147"/>
        <v>2.3444127700843159E-3</v>
      </c>
      <c r="N343" s="25">
        <f t="shared" si="147"/>
        <v>2.2018908332017647E-3</v>
      </c>
      <c r="O343" s="25">
        <f t="shared" si="147"/>
        <v>2.3656422106079771E-3</v>
      </c>
      <c r="P343" s="25">
        <f t="shared" si="147"/>
        <v>2.4643934910845637E-3</v>
      </c>
      <c r="Q343" s="25">
        <f t="shared" si="147"/>
        <v>2.2585512599907179E-3</v>
      </c>
      <c r="R343" s="25">
        <f t="shared" si="147"/>
        <v>2.1942755263623377E-3</v>
      </c>
      <c r="S343" s="25">
        <f t="shared" si="147"/>
        <v>2.0550901367253115E-3</v>
      </c>
      <c r="T343" s="25">
        <f t="shared" si="147"/>
        <v>2.0256474537682289E-3</v>
      </c>
      <c r="U343" s="25">
        <f t="shared" si="147"/>
        <v>2.0943365841727688E-3</v>
      </c>
      <c r="V343" s="25">
        <f t="shared" si="147"/>
        <v>2.061420117216248E-3</v>
      </c>
      <c r="W343" s="25">
        <f t="shared" si="147"/>
        <v>3.6085793899858095E-3</v>
      </c>
    </row>
    <row r="344" spans="1:23" outlineLevel="1" x14ac:dyDescent="0.2"/>
    <row r="345" spans="1:23" outlineLevel="1" x14ac:dyDescent="0.2">
      <c r="B345" s="4" t="s">
        <v>18</v>
      </c>
      <c r="C345" s="11">
        <f t="shared" ref="C345:W345" si="148">IFERROR(C332/C342,0)</f>
        <v>0.97500611917990421</v>
      </c>
      <c r="D345" s="11">
        <f t="shared" si="148"/>
        <v>0.97604428983596081</v>
      </c>
      <c r="E345" s="11">
        <f t="shared" si="148"/>
        <v>0.97091323712505906</v>
      </c>
      <c r="F345" s="11">
        <f t="shared" si="148"/>
        <v>0.97341719855896447</v>
      </c>
      <c r="G345" s="11">
        <f t="shared" si="148"/>
        <v>0.97971057501479075</v>
      </c>
      <c r="H345" s="11">
        <f t="shared" si="148"/>
        <v>0.97701811992460463</v>
      </c>
      <c r="I345" s="11">
        <f t="shared" si="148"/>
        <v>0.98178343541679691</v>
      </c>
      <c r="J345" s="11">
        <f t="shared" si="148"/>
        <v>0.98276090348566869</v>
      </c>
      <c r="K345" s="11">
        <f t="shared" si="148"/>
        <v>0.98200393123689877</v>
      </c>
      <c r="L345" s="11">
        <f t="shared" si="148"/>
        <v>0.98365265059271134</v>
      </c>
      <c r="M345" s="11">
        <f t="shared" si="148"/>
        <v>0.98561818808616708</v>
      </c>
      <c r="N345" s="11">
        <f t="shared" si="148"/>
        <v>0.98558584016995066</v>
      </c>
      <c r="O345" s="11">
        <f t="shared" si="148"/>
        <v>0.97727090923635207</v>
      </c>
      <c r="P345" s="11">
        <f t="shared" si="148"/>
        <v>0.98356187168586129</v>
      </c>
      <c r="Q345" s="11">
        <f t="shared" si="148"/>
        <v>0.98899691542706258</v>
      </c>
      <c r="R345" s="11">
        <f t="shared" si="148"/>
        <v>0.98666016471292373</v>
      </c>
      <c r="S345" s="11">
        <f t="shared" si="148"/>
        <v>0.98591535818557863</v>
      </c>
      <c r="T345" s="11">
        <f t="shared" si="148"/>
        <v>0.98585770975964637</v>
      </c>
      <c r="U345" s="11">
        <f t="shared" si="148"/>
        <v>0.98727135920357334</v>
      </c>
      <c r="V345" s="11">
        <f t="shared" si="148"/>
        <v>0.98825539930245032</v>
      </c>
      <c r="W345" s="11">
        <f t="shared" si="148"/>
        <v>0.98015164198457927</v>
      </c>
    </row>
    <row r="346" spans="1:23" outlineLevel="1" x14ac:dyDescent="0.2">
      <c r="B346" s="4" t="s">
        <v>19</v>
      </c>
      <c r="C346" s="11">
        <f t="shared" ref="C346:W346" si="149">IFERROR(C333/C342,0)</f>
        <v>2.4993880820095855E-2</v>
      </c>
      <c r="D346" s="11">
        <f t="shared" si="149"/>
        <v>2.3955710164039169E-2</v>
      </c>
      <c r="E346" s="11">
        <f t="shared" si="149"/>
        <v>2.9086762874940893E-2</v>
      </c>
      <c r="F346" s="11">
        <f t="shared" si="149"/>
        <v>2.6582801441035503E-2</v>
      </c>
      <c r="G346" s="11">
        <f t="shared" si="149"/>
        <v>2.0289424985209283E-2</v>
      </c>
      <c r="H346" s="11">
        <f t="shared" si="149"/>
        <v>2.2981880075395315E-2</v>
      </c>
      <c r="I346" s="11">
        <f t="shared" si="149"/>
        <v>1.821656458320307E-2</v>
      </c>
      <c r="J346" s="11">
        <f t="shared" si="149"/>
        <v>1.7239096514331219E-2</v>
      </c>
      <c r="K346" s="11">
        <f t="shared" si="149"/>
        <v>1.7996068763101211E-2</v>
      </c>
      <c r="L346" s="11">
        <f t="shared" si="149"/>
        <v>1.6347349407288714E-2</v>
      </c>
      <c r="M346" s="11">
        <f t="shared" si="149"/>
        <v>1.4381811913832882E-2</v>
      </c>
      <c r="N346" s="11">
        <f t="shared" si="149"/>
        <v>1.4414159830049225E-2</v>
      </c>
      <c r="O346" s="11">
        <f t="shared" si="149"/>
        <v>2.2729090763648003E-2</v>
      </c>
      <c r="P346" s="11">
        <f t="shared" si="149"/>
        <v>1.6438128314138774E-2</v>
      </c>
      <c r="Q346" s="11">
        <f t="shared" si="149"/>
        <v>1.1003084572937335E-2</v>
      </c>
      <c r="R346" s="11">
        <f t="shared" si="149"/>
        <v>1.3339835287076215E-2</v>
      </c>
      <c r="S346" s="11">
        <f t="shared" si="149"/>
        <v>1.4084641814421411E-2</v>
      </c>
      <c r="T346" s="11">
        <f t="shared" si="149"/>
        <v>1.4142290240353636E-2</v>
      </c>
      <c r="U346" s="11">
        <f t="shared" si="149"/>
        <v>1.2728640796426721E-2</v>
      </c>
      <c r="V346" s="11">
        <f t="shared" si="149"/>
        <v>1.1744600697549634E-2</v>
      </c>
      <c r="W346" s="11">
        <f t="shared" si="149"/>
        <v>1.9848358015420658E-2</v>
      </c>
    </row>
    <row r="347" spans="1:23" outlineLevel="1" x14ac:dyDescent="0.2">
      <c r="B347" s="4" t="s">
        <v>16</v>
      </c>
      <c r="C347" s="11">
        <f t="shared" ref="C347:W347" si="150">IFERROR(C334/C342,0)</f>
        <v>0</v>
      </c>
      <c r="D347" s="11">
        <f t="shared" si="150"/>
        <v>0</v>
      </c>
      <c r="E347" s="11">
        <f t="shared" si="150"/>
        <v>0</v>
      </c>
      <c r="F347" s="11">
        <f t="shared" si="150"/>
        <v>0</v>
      </c>
      <c r="G347" s="11">
        <f t="shared" si="150"/>
        <v>0</v>
      </c>
      <c r="H347" s="11">
        <f t="shared" si="150"/>
        <v>0</v>
      </c>
      <c r="I347" s="11">
        <f t="shared" si="150"/>
        <v>0</v>
      </c>
      <c r="J347" s="11">
        <f t="shared" si="150"/>
        <v>0</v>
      </c>
      <c r="K347" s="11">
        <f t="shared" si="150"/>
        <v>0</v>
      </c>
      <c r="L347" s="11">
        <f t="shared" si="150"/>
        <v>0</v>
      </c>
      <c r="M347" s="11">
        <f t="shared" si="150"/>
        <v>0</v>
      </c>
      <c r="N347" s="11">
        <f t="shared" si="150"/>
        <v>0</v>
      </c>
      <c r="O347" s="11">
        <f t="shared" si="150"/>
        <v>0</v>
      </c>
      <c r="P347" s="11">
        <f t="shared" si="150"/>
        <v>0</v>
      </c>
      <c r="Q347" s="11">
        <f t="shared" si="150"/>
        <v>0</v>
      </c>
      <c r="R347" s="11">
        <f t="shared" si="150"/>
        <v>0</v>
      </c>
      <c r="S347" s="11">
        <f t="shared" si="150"/>
        <v>0</v>
      </c>
      <c r="T347" s="11">
        <f t="shared" si="150"/>
        <v>0</v>
      </c>
      <c r="U347" s="11">
        <f t="shared" si="150"/>
        <v>0</v>
      </c>
      <c r="V347" s="11">
        <f t="shared" si="150"/>
        <v>0</v>
      </c>
      <c r="W347" s="11">
        <f t="shared" si="150"/>
        <v>0</v>
      </c>
    </row>
    <row r="348" spans="1:23" outlineLevel="1" x14ac:dyDescent="0.2">
      <c r="B348" s="4" t="s">
        <v>21</v>
      </c>
      <c r="C348" s="11">
        <f t="shared" ref="C348:W348" si="151">IFERROR(C335/C342,0)</f>
        <v>0</v>
      </c>
      <c r="D348" s="11">
        <f t="shared" si="151"/>
        <v>0</v>
      </c>
      <c r="E348" s="11">
        <f t="shared" si="151"/>
        <v>0</v>
      </c>
      <c r="F348" s="11">
        <f t="shared" si="151"/>
        <v>0</v>
      </c>
      <c r="G348" s="11">
        <f t="shared" si="151"/>
        <v>0</v>
      </c>
      <c r="H348" s="11">
        <f t="shared" si="151"/>
        <v>0</v>
      </c>
      <c r="I348" s="11">
        <f t="shared" si="151"/>
        <v>0</v>
      </c>
      <c r="J348" s="11">
        <f t="shared" si="151"/>
        <v>0</v>
      </c>
      <c r="K348" s="11">
        <f t="shared" si="151"/>
        <v>0</v>
      </c>
      <c r="L348" s="11">
        <f t="shared" si="151"/>
        <v>0</v>
      </c>
      <c r="M348" s="11">
        <f t="shared" si="151"/>
        <v>0</v>
      </c>
      <c r="N348" s="11">
        <f t="shared" si="151"/>
        <v>0</v>
      </c>
      <c r="O348" s="11">
        <f t="shared" si="151"/>
        <v>0</v>
      </c>
      <c r="P348" s="11">
        <f t="shared" si="151"/>
        <v>0</v>
      </c>
      <c r="Q348" s="11">
        <f t="shared" si="151"/>
        <v>0</v>
      </c>
      <c r="R348" s="11">
        <f t="shared" si="151"/>
        <v>0</v>
      </c>
      <c r="S348" s="11">
        <f t="shared" si="151"/>
        <v>0</v>
      </c>
      <c r="T348" s="11">
        <f t="shared" si="151"/>
        <v>0</v>
      </c>
      <c r="U348" s="11">
        <f t="shared" si="151"/>
        <v>0</v>
      </c>
      <c r="V348" s="11">
        <f t="shared" si="151"/>
        <v>0</v>
      </c>
      <c r="W348" s="11">
        <f t="shared" si="151"/>
        <v>0</v>
      </c>
    </row>
    <row r="349" spans="1:23" outlineLevel="1" x14ac:dyDescent="0.2">
      <c r="B349" s="4" t="s">
        <v>20</v>
      </c>
      <c r="C349" s="11">
        <f t="shared" ref="C349:W349" si="152">IFERROR(C336/C342,0)</f>
        <v>0</v>
      </c>
      <c r="D349" s="11">
        <f t="shared" si="152"/>
        <v>0</v>
      </c>
      <c r="E349" s="11">
        <f t="shared" si="152"/>
        <v>0</v>
      </c>
      <c r="F349" s="11">
        <f t="shared" si="152"/>
        <v>0</v>
      </c>
      <c r="G349" s="11">
        <f t="shared" si="152"/>
        <v>0</v>
      </c>
      <c r="H349" s="11">
        <f t="shared" si="152"/>
        <v>0</v>
      </c>
      <c r="I349" s="11">
        <f t="shared" si="152"/>
        <v>0</v>
      </c>
      <c r="J349" s="11">
        <f t="shared" si="152"/>
        <v>0</v>
      </c>
      <c r="K349" s="11">
        <f t="shared" si="152"/>
        <v>0</v>
      </c>
      <c r="L349" s="11">
        <f t="shared" si="152"/>
        <v>0</v>
      </c>
      <c r="M349" s="11">
        <f t="shared" si="152"/>
        <v>0</v>
      </c>
      <c r="N349" s="11">
        <f t="shared" si="152"/>
        <v>0</v>
      </c>
      <c r="O349" s="11">
        <f t="shared" si="152"/>
        <v>0</v>
      </c>
      <c r="P349" s="11">
        <f t="shared" si="152"/>
        <v>0</v>
      </c>
      <c r="Q349" s="11">
        <f t="shared" si="152"/>
        <v>0</v>
      </c>
      <c r="R349" s="11">
        <f t="shared" si="152"/>
        <v>0</v>
      </c>
      <c r="S349" s="11">
        <f t="shared" si="152"/>
        <v>0</v>
      </c>
      <c r="T349" s="11">
        <f t="shared" si="152"/>
        <v>0</v>
      </c>
      <c r="U349" s="11">
        <f t="shared" si="152"/>
        <v>0</v>
      </c>
      <c r="V349" s="11">
        <f t="shared" si="152"/>
        <v>0</v>
      </c>
      <c r="W349" s="11">
        <f t="shared" si="152"/>
        <v>0</v>
      </c>
    </row>
    <row r="350" spans="1:23" outlineLevel="1" x14ac:dyDescent="0.2">
      <c r="B350" s="4" t="s">
        <v>0</v>
      </c>
      <c r="C350" s="11">
        <f t="shared" ref="C350:W350" si="153">IFERROR(C337/C342,0)</f>
        <v>0</v>
      </c>
      <c r="D350" s="11">
        <f t="shared" si="153"/>
        <v>0</v>
      </c>
      <c r="E350" s="11">
        <f t="shared" si="153"/>
        <v>0</v>
      </c>
      <c r="F350" s="11">
        <f t="shared" si="153"/>
        <v>0</v>
      </c>
      <c r="G350" s="11">
        <f t="shared" si="153"/>
        <v>0</v>
      </c>
      <c r="H350" s="11">
        <f t="shared" si="153"/>
        <v>0</v>
      </c>
      <c r="I350" s="11">
        <f t="shared" si="153"/>
        <v>0</v>
      </c>
      <c r="J350" s="11">
        <f t="shared" si="153"/>
        <v>0</v>
      </c>
      <c r="K350" s="11">
        <f t="shared" si="153"/>
        <v>0</v>
      </c>
      <c r="L350" s="11">
        <f t="shared" si="153"/>
        <v>0</v>
      </c>
      <c r="M350" s="11">
        <f t="shared" si="153"/>
        <v>0</v>
      </c>
      <c r="N350" s="11">
        <f t="shared" si="153"/>
        <v>0</v>
      </c>
      <c r="O350" s="11">
        <f t="shared" si="153"/>
        <v>0</v>
      </c>
      <c r="P350" s="11">
        <f t="shared" si="153"/>
        <v>0</v>
      </c>
      <c r="Q350" s="11">
        <f t="shared" si="153"/>
        <v>0</v>
      </c>
      <c r="R350" s="11">
        <f t="shared" si="153"/>
        <v>0</v>
      </c>
      <c r="S350" s="11">
        <f t="shared" si="153"/>
        <v>0</v>
      </c>
      <c r="T350" s="11">
        <f t="shared" si="153"/>
        <v>0</v>
      </c>
      <c r="U350" s="11">
        <f t="shared" si="153"/>
        <v>0</v>
      </c>
      <c r="V350" s="11">
        <f t="shared" si="153"/>
        <v>0</v>
      </c>
      <c r="W350" s="11">
        <f t="shared" si="153"/>
        <v>0</v>
      </c>
    </row>
    <row r="351" spans="1:23" outlineLevel="1" x14ac:dyDescent="0.2">
      <c r="B351" s="4" t="s">
        <v>22</v>
      </c>
      <c r="C351" s="11">
        <f t="shared" ref="C351:W351" si="154">IFERROR(C338/C342,0)</f>
        <v>0</v>
      </c>
      <c r="D351" s="11">
        <f t="shared" si="154"/>
        <v>0</v>
      </c>
      <c r="E351" s="11">
        <f t="shared" si="154"/>
        <v>0</v>
      </c>
      <c r="F351" s="11">
        <f t="shared" si="154"/>
        <v>0</v>
      </c>
      <c r="G351" s="11">
        <f t="shared" si="154"/>
        <v>0</v>
      </c>
      <c r="H351" s="11">
        <f t="shared" si="154"/>
        <v>0</v>
      </c>
      <c r="I351" s="11">
        <f t="shared" si="154"/>
        <v>0</v>
      </c>
      <c r="J351" s="11">
        <f t="shared" si="154"/>
        <v>0</v>
      </c>
      <c r="K351" s="11">
        <f t="shared" si="154"/>
        <v>0</v>
      </c>
      <c r="L351" s="11">
        <f t="shared" si="154"/>
        <v>0</v>
      </c>
      <c r="M351" s="11">
        <f t="shared" si="154"/>
        <v>0</v>
      </c>
      <c r="N351" s="11">
        <f t="shared" si="154"/>
        <v>0</v>
      </c>
      <c r="O351" s="11">
        <f t="shared" si="154"/>
        <v>0</v>
      </c>
      <c r="P351" s="11">
        <f t="shared" si="154"/>
        <v>0</v>
      </c>
      <c r="Q351" s="11">
        <f t="shared" si="154"/>
        <v>0</v>
      </c>
      <c r="R351" s="11">
        <f t="shared" si="154"/>
        <v>0</v>
      </c>
      <c r="S351" s="11">
        <f t="shared" si="154"/>
        <v>0</v>
      </c>
      <c r="T351" s="11">
        <f t="shared" si="154"/>
        <v>0</v>
      </c>
      <c r="U351" s="11">
        <f t="shared" si="154"/>
        <v>0</v>
      </c>
      <c r="V351" s="11">
        <f t="shared" si="154"/>
        <v>0</v>
      </c>
      <c r="W351" s="11">
        <f t="shared" si="154"/>
        <v>0</v>
      </c>
    </row>
    <row r="352" spans="1:23" outlineLevel="1" x14ac:dyDescent="0.2">
      <c r="B352" s="4" t="s">
        <v>23</v>
      </c>
      <c r="C352" s="11">
        <f t="shared" ref="C352:W352" si="155">IFERROR(C339/C342,0)</f>
        <v>0</v>
      </c>
      <c r="D352" s="11">
        <f t="shared" si="155"/>
        <v>0</v>
      </c>
      <c r="E352" s="11">
        <f t="shared" si="155"/>
        <v>0</v>
      </c>
      <c r="F352" s="11">
        <f t="shared" si="155"/>
        <v>0</v>
      </c>
      <c r="G352" s="11">
        <f t="shared" si="155"/>
        <v>0</v>
      </c>
      <c r="H352" s="11">
        <f t="shared" si="155"/>
        <v>0</v>
      </c>
      <c r="I352" s="11">
        <f t="shared" si="155"/>
        <v>0</v>
      </c>
      <c r="J352" s="11">
        <f t="shared" si="155"/>
        <v>0</v>
      </c>
      <c r="K352" s="11">
        <f t="shared" si="155"/>
        <v>0</v>
      </c>
      <c r="L352" s="11">
        <f t="shared" si="155"/>
        <v>0</v>
      </c>
      <c r="M352" s="11">
        <f t="shared" si="155"/>
        <v>0</v>
      </c>
      <c r="N352" s="11">
        <f t="shared" si="155"/>
        <v>0</v>
      </c>
      <c r="O352" s="11">
        <f t="shared" si="155"/>
        <v>0</v>
      </c>
      <c r="P352" s="11">
        <f t="shared" si="155"/>
        <v>0</v>
      </c>
      <c r="Q352" s="11">
        <f t="shared" si="155"/>
        <v>0</v>
      </c>
      <c r="R352" s="11">
        <f t="shared" si="155"/>
        <v>0</v>
      </c>
      <c r="S352" s="11">
        <f t="shared" si="155"/>
        <v>0</v>
      </c>
      <c r="T352" s="11">
        <f t="shared" si="155"/>
        <v>0</v>
      </c>
      <c r="U352" s="11">
        <f t="shared" si="155"/>
        <v>0</v>
      </c>
      <c r="V352" s="11">
        <f t="shared" si="155"/>
        <v>0</v>
      </c>
      <c r="W352" s="11">
        <f t="shared" si="155"/>
        <v>0</v>
      </c>
    </row>
    <row r="353" spans="2:23" outlineLevel="1" x14ac:dyDescent="0.2">
      <c r="B353" s="4" t="s">
        <v>17</v>
      </c>
      <c r="C353" s="11">
        <f t="shared" ref="C353:W353" si="156">IFERROR(C340/C342,0)</f>
        <v>0</v>
      </c>
      <c r="D353" s="11">
        <f t="shared" si="156"/>
        <v>0</v>
      </c>
      <c r="E353" s="11">
        <f t="shared" si="156"/>
        <v>0</v>
      </c>
      <c r="F353" s="11">
        <f t="shared" si="156"/>
        <v>0</v>
      </c>
      <c r="G353" s="11">
        <f t="shared" si="156"/>
        <v>0</v>
      </c>
      <c r="H353" s="11">
        <f t="shared" si="156"/>
        <v>0</v>
      </c>
      <c r="I353" s="11">
        <f t="shared" si="156"/>
        <v>0</v>
      </c>
      <c r="J353" s="11">
        <f t="shared" si="156"/>
        <v>0</v>
      </c>
      <c r="K353" s="11">
        <f t="shared" si="156"/>
        <v>0</v>
      </c>
      <c r="L353" s="11">
        <f t="shared" si="156"/>
        <v>0</v>
      </c>
      <c r="M353" s="11">
        <f t="shared" si="156"/>
        <v>0</v>
      </c>
      <c r="N353" s="11">
        <f t="shared" si="156"/>
        <v>0</v>
      </c>
      <c r="O353" s="11">
        <f t="shared" si="156"/>
        <v>0</v>
      </c>
      <c r="P353" s="11">
        <f t="shared" si="156"/>
        <v>0</v>
      </c>
      <c r="Q353" s="11">
        <f t="shared" si="156"/>
        <v>0</v>
      </c>
      <c r="R353" s="11">
        <f t="shared" si="156"/>
        <v>0</v>
      </c>
      <c r="S353" s="11">
        <f t="shared" si="156"/>
        <v>0</v>
      </c>
      <c r="T353" s="11">
        <f t="shared" si="156"/>
        <v>0</v>
      </c>
      <c r="U353" s="11">
        <f t="shared" si="156"/>
        <v>0</v>
      </c>
      <c r="V353" s="11">
        <f t="shared" si="156"/>
        <v>0</v>
      </c>
      <c r="W353" s="11">
        <f t="shared" si="156"/>
        <v>0</v>
      </c>
    </row>
    <row r="354" spans="2:23" outlineLevel="1" x14ac:dyDescent="0.2">
      <c r="B354" s="4" t="s">
        <v>24</v>
      </c>
      <c r="C354" s="11">
        <f t="shared" ref="C354:W354" si="157">IFERROR(C341/C342,0)</f>
        <v>0</v>
      </c>
      <c r="D354" s="11">
        <f t="shared" si="157"/>
        <v>0</v>
      </c>
      <c r="E354" s="11">
        <f t="shared" si="157"/>
        <v>0</v>
      </c>
      <c r="F354" s="11">
        <f t="shared" si="157"/>
        <v>0</v>
      </c>
      <c r="G354" s="11">
        <f t="shared" si="157"/>
        <v>0</v>
      </c>
      <c r="H354" s="11">
        <f t="shared" si="157"/>
        <v>0</v>
      </c>
      <c r="I354" s="11">
        <f t="shared" si="157"/>
        <v>0</v>
      </c>
      <c r="J354" s="11">
        <f t="shared" si="157"/>
        <v>0</v>
      </c>
      <c r="K354" s="11">
        <f t="shared" si="157"/>
        <v>0</v>
      </c>
      <c r="L354" s="11">
        <f t="shared" si="157"/>
        <v>0</v>
      </c>
      <c r="M354" s="11">
        <f t="shared" si="157"/>
        <v>0</v>
      </c>
      <c r="N354" s="11">
        <f t="shared" si="157"/>
        <v>0</v>
      </c>
      <c r="O354" s="11">
        <f t="shared" si="157"/>
        <v>0</v>
      </c>
      <c r="P354" s="11">
        <f t="shared" si="157"/>
        <v>0</v>
      </c>
      <c r="Q354" s="11">
        <f t="shared" si="157"/>
        <v>0</v>
      </c>
      <c r="R354" s="11">
        <f t="shared" si="157"/>
        <v>0</v>
      </c>
      <c r="S354" s="11">
        <f t="shared" si="157"/>
        <v>0</v>
      </c>
      <c r="T354" s="11">
        <f t="shared" si="157"/>
        <v>0</v>
      </c>
      <c r="U354" s="11">
        <f t="shared" si="157"/>
        <v>0</v>
      </c>
      <c r="V354" s="11">
        <f t="shared" si="157"/>
        <v>0</v>
      </c>
      <c r="W354" s="11">
        <f t="shared" si="157"/>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E4538-2A63-475A-8D7A-D2F13525AA96}">
  <sheetPr codeName="Sheet7">
    <tabColor rgb="FF0070C0"/>
    <outlinePr summaryBelow="0"/>
  </sheetPr>
  <dimension ref="A1:AB354"/>
  <sheetViews>
    <sheetView zoomScale="85" zoomScaleNormal="85" workbookViewId="0">
      <pane xSplit="2" ySplit="1" topLeftCell="C24" activePane="bottomRight" state="frozen"/>
      <selection activeCell="C11" sqref="C11:W20"/>
      <selection pane="topRight" activeCell="C11" sqref="C11:W20"/>
      <selection pane="bottomLeft" activeCell="C11" sqref="C11:W20"/>
      <selection pane="bottomRight" activeCell="C50" sqref="C50"/>
    </sheetView>
  </sheetViews>
  <sheetFormatPr defaultColWidth="9.140625" defaultRowHeight="12.75" outlineLevelRow="1" x14ac:dyDescent="0.2"/>
  <cols>
    <col min="1" max="1" width="11.7109375" style="1" customWidth="1"/>
    <col min="2" max="2" width="37.28515625" style="1" bestFit="1" customWidth="1"/>
    <col min="3" max="23" width="9.7109375" style="1" customWidth="1"/>
    <col min="24" max="24" width="4.7109375" style="1" customWidth="1"/>
    <col min="25" max="25" width="39.85546875" style="1" customWidth="1"/>
    <col min="26" max="26" width="46.42578125" bestFit="1" customWidth="1"/>
    <col min="27" max="27" width="4.7109375" style="1" customWidth="1"/>
    <col min="28" max="28" width="8.7109375" style="1" customWidth="1"/>
    <col min="29" max="16384" width="9.140625" style="1"/>
  </cols>
  <sheetData>
    <row r="1" spans="1:28" ht="46.9" customHeight="1" thickBot="1" x14ac:dyDescent="0.25">
      <c r="A1" s="27" t="s">
        <v>208</v>
      </c>
      <c r="B1" s="27" t="s">
        <v>40</v>
      </c>
      <c r="C1" s="2">
        <v>2000</v>
      </c>
      <c r="D1" s="2">
        <v>2001</v>
      </c>
      <c r="E1" s="2">
        <v>2002</v>
      </c>
      <c r="F1" s="2">
        <v>2003</v>
      </c>
      <c r="G1" s="2">
        <v>2004</v>
      </c>
      <c r="H1" s="2">
        <v>2005</v>
      </c>
      <c r="I1" s="2">
        <v>2006</v>
      </c>
      <c r="J1" s="2">
        <v>2007</v>
      </c>
      <c r="K1" s="2">
        <v>2008</v>
      </c>
      <c r="L1" s="2">
        <v>2009</v>
      </c>
      <c r="M1" s="2">
        <v>2010</v>
      </c>
      <c r="N1" s="2">
        <v>2011</v>
      </c>
      <c r="O1" s="2">
        <v>2012</v>
      </c>
      <c r="P1" s="2">
        <v>2013</v>
      </c>
      <c r="Q1" s="2">
        <v>2014</v>
      </c>
      <c r="R1" s="2">
        <v>2015</v>
      </c>
      <c r="S1" s="2">
        <v>2016</v>
      </c>
      <c r="T1" s="2">
        <v>2017</v>
      </c>
      <c r="U1" s="2">
        <v>2018</v>
      </c>
      <c r="V1" s="2">
        <v>2019</v>
      </c>
      <c r="W1" s="2">
        <v>2020</v>
      </c>
      <c r="X1" s="2"/>
      <c r="Y1" s="2" t="s">
        <v>34</v>
      </c>
      <c r="Z1" s="2" t="s">
        <v>33</v>
      </c>
      <c r="AA1" s="2"/>
      <c r="AB1" s="2" t="s">
        <v>35</v>
      </c>
    </row>
    <row r="2" spans="1:28" s="29" customFormat="1" ht="13.5" thickTop="1" x14ac:dyDescent="0.2">
      <c r="A2" s="28" t="s">
        <v>80</v>
      </c>
      <c r="C2" s="28"/>
      <c r="D2" s="28"/>
      <c r="E2" s="28"/>
      <c r="F2" s="28"/>
      <c r="G2" s="28"/>
      <c r="H2" s="28"/>
      <c r="I2" s="28"/>
      <c r="J2" s="28"/>
      <c r="K2" s="28"/>
      <c r="L2" s="28"/>
      <c r="M2" s="28"/>
      <c r="N2" s="28"/>
      <c r="O2" s="28"/>
      <c r="P2" s="28"/>
      <c r="Q2" s="28"/>
      <c r="R2" s="28"/>
      <c r="S2" s="28"/>
      <c r="T2" s="28"/>
      <c r="U2" s="28"/>
      <c r="V2" s="28"/>
      <c r="W2" s="28"/>
      <c r="X2" s="28"/>
      <c r="Y2" s="28"/>
      <c r="AA2" s="28"/>
      <c r="AB2" s="28"/>
    </row>
    <row r="3" spans="1:28" outlineLevel="1" x14ac:dyDescent="0.2">
      <c r="A3" s="6"/>
      <c r="B3" s="20" t="s">
        <v>88</v>
      </c>
      <c r="C3" s="5">
        <f>C37+C177+C212+C247+C287+C325</f>
        <v>17370.909939560388</v>
      </c>
      <c r="D3" s="5">
        <f t="shared" ref="D3:W3" si="0">D37+D177+D212+D247+D287+D325</f>
        <v>16554.064593924399</v>
      </c>
      <c r="E3" s="5">
        <f t="shared" si="0"/>
        <v>18475.838322295553</v>
      </c>
      <c r="F3" s="5">
        <f t="shared" si="0"/>
        <v>19656.446810474121</v>
      </c>
      <c r="G3" s="5">
        <f t="shared" si="0"/>
        <v>18864.640587021582</v>
      </c>
      <c r="H3" s="5">
        <f t="shared" si="0"/>
        <v>18770.12578639821</v>
      </c>
      <c r="I3" s="5">
        <f t="shared" si="0"/>
        <v>19996.809753966681</v>
      </c>
      <c r="J3" s="5">
        <f t="shared" si="0"/>
        <v>21554.56174164874</v>
      </c>
      <c r="K3" s="5">
        <f t="shared" si="0"/>
        <v>23550.043301182403</v>
      </c>
      <c r="L3" s="5">
        <f t="shared" si="0"/>
        <v>25150.236156602121</v>
      </c>
      <c r="M3" s="5">
        <f t="shared" si="0"/>
        <v>25657.333714005985</v>
      </c>
      <c r="N3" s="5">
        <f t="shared" si="0"/>
        <v>22041.179036098754</v>
      </c>
      <c r="O3" s="5">
        <f t="shared" si="0"/>
        <v>25128.10318721387</v>
      </c>
      <c r="P3" s="5">
        <f t="shared" si="0"/>
        <v>26378.294721202088</v>
      </c>
      <c r="Q3" s="5">
        <f t="shared" si="0"/>
        <v>24869.348637316365</v>
      </c>
      <c r="R3" s="5">
        <f t="shared" si="0"/>
        <v>25708.31843112834</v>
      </c>
      <c r="S3" s="5">
        <f t="shared" si="0"/>
        <v>25664.144399386278</v>
      </c>
      <c r="T3" s="5">
        <f t="shared" si="0"/>
        <v>25843.65389655943</v>
      </c>
      <c r="U3" s="5">
        <f t="shared" si="0"/>
        <v>25031.46679149456</v>
      </c>
      <c r="V3" s="5">
        <f t="shared" si="0"/>
        <v>24717.260544605204</v>
      </c>
      <c r="W3" s="5">
        <f t="shared" si="0"/>
        <v>21333.091584301081</v>
      </c>
      <c r="Z3" s="21"/>
    </row>
    <row r="4" spans="1:28" outlineLevel="1" x14ac:dyDescent="0.2">
      <c r="A4" s="6"/>
      <c r="B4" s="7" t="s">
        <v>25</v>
      </c>
      <c r="C4" s="5"/>
      <c r="D4" s="5"/>
      <c r="E4" s="5"/>
      <c r="F4" s="5"/>
      <c r="G4" s="5"/>
      <c r="H4" s="5"/>
      <c r="I4" s="5"/>
      <c r="J4" s="5"/>
      <c r="K4" s="5"/>
      <c r="L4" s="5"/>
      <c r="M4" s="5"/>
      <c r="N4" s="5"/>
      <c r="O4" s="5"/>
      <c r="P4" s="5"/>
      <c r="Q4" s="5"/>
      <c r="R4" s="5"/>
      <c r="S4" s="5"/>
      <c r="T4" s="5"/>
      <c r="U4" s="5"/>
      <c r="V4" s="5"/>
      <c r="W4" s="5"/>
    </row>
    <row r="5" spans="1:28" outlineLevel="1" x14ac:dyDescent="0.2">
      <c r="A5" s="6"/>
      <c r="B5" s="7" t="s">
        <v>30</v>
      </c>
      <c r="C5" s="5"/>
      <c r="D5" s="5"/>
      <c r="E5" s="5"/>
      <c r="F5" s="5"/>
      <c r="G5" s="5"/>
      <c r="H5" s="5"/>
      <c r="I5" s="5"/>
      <c r="J5" s="5"/>
      <c r="K5" s="5"/>
      <c r="L5" s="5"/>
      <c r="M5" s="5"/>
      <c r="N5" s="5"/>
      <c r="O5" s="5"/>
      <c r="P5" s="5"/>
      <c r="Q5" s="5"/>
      <c r="R5" s="5"/>
      <c r="S5" s="5"/>
      <c r="T5" s="5"/>
      <c r="U5" s="5"/>
      <c r="V5" s="5"/>
      <c r="W5" s="5"/>
    </row>
    <row r="6" spans="1:28" outlineLevel="1" x14ac:dyDescent="0.2">
      <c r="A6" s="6"/>
      <c r="B6" s="7" t="s">
        <v>31</v>
      </c>
      <c r="C6" s="5"/>
      <c r="D6" s="5"/>
      <c r="E6" s="5"/>
      <c r="F6" s="5"/>
      <c r="G6" s="5"/>
      <c r="H6" s="5"/>
      <c r="I6" s="5"/>
      <c r="J6" s="5"/>
      <c r="K6" s="5"/>
      <c r="L6" s="5"/>
      <c r="M6" s="5"/>
      <c r="N6" s="5"/>
      <c r="O6" s="5"/>
      <c r="P6" s="5"/>
      <c r="Q6" s="5"/>
      <c r="R6" s="5"/>
      <c r="S6" s="5"/>
      <c r="T6" s="5"/>
      <c r="U6" s="5"/>
      <c r="V6" s="5"/>
      <c r="W6" s="5"/>
    </row>
    <row r="7" spans="1:28" outlineLevel="1" x14ac:dyDescent="0.2">
      <c r="A7" s="6"/>
      <c r="B7" s="7" t="s">
        <v>140</v>
      </c>
      <c r="C7" s="14"/>
      <c r="D7" s="14"/>
      <c r="E7" s="14"/>
      <c r="F7" s="14"/>
      <c r="G7" s="14"/>
      <c r="H7" s="14"/>
      <c r="I7" s="14"/>
      <c r="J7" s="14"/>
      <c r="K7" s="14"/>
      <c r="L7" s="14"/>
      <c r="M7" s="14"/>
      <c r="N7" s="14"/>
      <c r="O7" s="14"/>
      <c r="P7" s="14"/>
      <c r="Q7" s="14"/>
      <c r="R7" s="14"/>
      <c r="S7" s="14"/>
      <c r="T7" s="14"/>
      <c r="U7" s="14"/>
      <c r="V7" s="14"/>
      <c r="W7" s="14"/>
    </row>
    <row r="8" spans="1:28" outlineLevel="1" x14ac:dyDescent="0.2">
      <c r="A8" s="6"/>
      <c r="B8" s="7" t="s">
        <v>90</v>
      </c>
      <c r="C8" s="5"/>
      <c r="D8" s="5"/>
      <c r="E8" s="5"/>
      <c r="F8" s="5"/>
      <c r="G8" s="5"/>
      <c r="H8" s="5"/>
      <c r="I8" s="5"/>
      <c r="J8" s="5"/>
      <c r="K8" s="5"/>
      <c r="L8" s="5"/>
      <c r="M8" s="5"/>
      <c r="N8" s="5"/>
      <c r="O8" s="5"/>
      <c r="P8" s="5"/>
      <c r="Q8" s="5"/>
      <c r="R8" s="5"/>
      <c r="S8" s="5"/>
      <c r="T8" s="5"/>
      <c r="U8" s="5"/>
      <c r="V8" s="5"/>
      <c r="W8" s="5"/>
    </row>
    <row r="9" spans="1:28" outlineLevel="1" x14ac:dyDescent="0.2"/>
    <row r="10" spans="1:28" outlineLevel="1" x14ac:dyDescent="0.2">
      <c r="B10" s="8" t="s">
        <v>14</v>
      </c>
      <c r="C10" s="13"/>
    </row>
    <row r="11" spans="1:28" outlineLevel="1" x14ac:dyDescent="0.2">
      <c r="B11" s="4" t="s">
        <v>18</v>
      </c>
      <c r="C11" s="5">
        <f>C46+C186+C221+C256+C294+C332</f>
        <v>1364.7203999999999</v>
      </c>
      <c r="D11" s="5">
        <f t="shared" ref="D11:W11" si="1">D46+D186+D221+D256+D294+D332</f>
        <v>1453.5312000000001</v>
      </c>
      <c r="E11" s="5">
        <f t="shared" si="1"/>
        <v>1322.8824000000002</v>
      </c>
      <c r="F11" s="5">
        <f t="shared" si="1"/>
        <v>1211.4359999999999</v>
      </c>
      <c r="G11" s="5">
        <f t="shared" si="1"/>
        <v>1172.3951999999999</v>
      </c>
      <c r="H11" s="5">
        <f t="shared" si="1"/>
        <v>1448.2380000000001</v>
      </c>
      <c r="I11" s="5">
        <f t="shared" si="1"/>
        <v>1611.5327999999997</v>
      </c>
      <c r="J11" s="5">
        <f t="shared" si="1"/>
        <v>1784.9484</v>
      </c>
      <c r="K11" s="5">
        <f t="shared" si="1"/>
        <v>1954.7808</v>
      </c>
      <c r="L11" s="5">
        <f t="shared" si="1"/>
        <v>1774.1255999999998</v>
      </c>
      <c r="M11" s="5">
        <f t="shared" si="1"/>
        <v>1996.3296</v>
      </c>
      <c r="N11" s="5">
        <f t="shared" si="1"/>
        <v>2094.9996000000001</v>
      </c>
      <c r="O11" s="5">
        <f t="shared" si="1"/>
        <v>2327.91</v>
      </c>
      <c r="P11" s="5">
        <f t="shared" si="1"/>
        <v>2828.3249999999998</v>
      </c>
      <c r="Q11" s="5">
        <f t="shared" si="1"/>
        <v>4214.82</v>
      </c>
      <c r="R11" s="5">
        <f t="shared" si="1"/>
        <v>3073.4928</v>
      </c>
      <c r="S11" s="5">
        <f t="shared" si="1"/>
        <v>2275.8948</v>
      </c>
      <c r="T11" s="5">
        <f t="shared" si="1"/>
        <v>2081.0700000000002</v>
      </c>
      <c r="U11" s="5">
        <f t="shared" si="1"/>
        <v>1990.2449999999999</v>
      </c>
      <c r="V11" s="5">
        <f t="shared" si="1"/>
        <v>1718.7023999999999</v>
      </c>
      <c r="W11" s="5">
        <f t="shared" si="1"/>
        <v>1013.724</v>
      </c>
    </row>
    <row r="12" spans="1:28" outlineLevel="1" x14ac:dyDescent="0.2">
      <c r="B12" s="4" t="s">
        <v>19</v>
      </c>
      <c r="C12" s="5">
        <f t="shared" ref="C12:W20" si="2">C47+C187+C222+C257+C295+C333</f>
        <v>120.01439999999999</v>
      </c>
      <c r="D12" s="5">
        <f t="shared" si="2"/>
        <v>116.10480000000001</v>
      </c>
      <c r="E12" s="5">
        <f t="shared" si="2"/>
        <v>136.37279999999998</v>
      </c>
      <c r="F12" s="5">
        <f t="shared" si="2"/>
        <v>115.73999999999998</v>
      </c>
      <c r="G12" s="5">
        <f t="shared" si="2"/>
        <v>82.837199999999982</v>
      </c>
      <c r="H12" s="5">
        <f t="shared" si="2"/>
        <v>116.646</v>
      </c>
      <c r="I12" s="5">
        <f t="shared" si="2"/>
        <v>117.78719999999998</v>
      </c>
      <c r="J12" s="5">
        <f t="shared" si="2"/>
        <v>101.7906</v>
      </c>
      <c r="K12" s="5">
        <f t="shared" si="2"/>
        <v>96.091199999999986</v>
      </c>
      <c r="L12" s="5">
        <f t="shared" si="2"/>
        <v>74.254799999999989</v>
      </c>
      <c r="M12" s="5">
        <f t="shared" si="2"/>
        <v>86.126400000000004</v>
      </c>
      <c r="N12" s="5">
        <f t="shared" si="2"/>
        <v>75.42</v>
      </c>
      <c r="O12" s="5">
        <f t="shared" si="2"/>
        <v>111.735</v>
      </c>
      <c r="P12" s="5">
        <f t="shared" si="2"/>
        <v>78.794999999999987</v>
      </c>
      <c r="Q12" s="5">
        <f t="shared" si="2"/>
        <v>55.064999999999998</v>
      </c>
      <c r="R12" s="5">
        <f t="shared" si="2"/>
        <v>52.667999999999999</v>
      </c>
      <c r="S12" s="5">
        <f t="shared" si="2"/>
        <v>49.689599999999999</v>
      </c>
      <c r="T12" s="5">
        <f t="shared" si="2"/>
        <v>44.189999999999991</v>
      </c>
      <c r="U12" s="5">
        <f t="shared" si="2"/>
        <v>40.094999999999999</v>
      </c>
      <c r="V12" s="5">
        <f t="shared" si="2"/>
        <v>36.6</v>
      </c>
      <c r="W12" s="5">
        <f t="shared" si="2"/>
        <v>43.760399999999997</v>
      </c>
    </row>
    <row r="13" spans="1:28" outlineLevel="1" x14ac:dyDescent="0.2">
      <c r="B13" s="4" t="s">
        <v>16</v>
      </c>
      <c r="C13" s="5">
        <f t="shared" si="2"/>
        <v>3022.5549999999998</v>
      </c>
      <c r="D13" s="5">
        <f t="shared" si="2"/>
        <v>2540.5889999999999</v>
      </c>
      <c r="E13" s="5">
        <f t="shared" si="2"/>
        <v>3253.2750000000001</v>
      </c>
      <c r="F13" s="5">
        <f t="shared" si="2"/>
        <v>3905.5240000000003</v>
      </c>
      <c r="G13" s="5">
        <f t="shared" si="2"/>
        <v>3470.8050000000003</v>
      </c>
      <c r="H13" s="5">
        <f t="shared" si="2"/>
        <v>3788.9</v>
      </c>
      <c r="I13" s="5">
        <f t="shared" si="2"/>
        <v>3196.248</v>
      </c>
      <c r="J13" s="5">
        <f t="shared" si="2"/>
        <v>3366.5739999999996</v>
      </c>
      <c r="K13" s="5">
        <f t="shared" si="2"/>
        <v>3648.8589999999999</v>
      </c>
      <c r="L13" s="5">
        <f t="shared" si="2"/>
        <v>4066.491</v>
      </c>
      <c r="M13" s="5">
        <f t="shared" si="2"/>
        <v>3658.5769999999998</v>
      </c>
      <c r="N13" s="5">
        <f t="shared" si="2"/>
        <v>3519.6849999999995</v>
      </c>
      <c r="O13" s="5">
        <f t="shared" si="2"/>
        <v>3228.8680000000004</v>
      </c>
      <c r="P13" s="5">
        <f t="shared" si="2"/>
        <v>3666.8389999999999</v>
      </c>
      <c r="Q13" s="5">
        <f t="shared" si="2"/>
        <v>3278.261</v>
      </c>
      <c r="R13" s="5">
        <f t="shared" si="2"/>
        <v>3335.2089999999998</v>
      </c>
      <c r="S13" s="5">
        <f t="shared" si="2"/>
        <v>2975.7420000000002</v>
      </c>
      <c r="T13" s="5">
        <f t="shared" si="2"/>
        <v>2883.96</v>
      </c>
      <c r="U13" s="5">
        <f t="shared" si="2"/>
        <v>3046.5419999999999</v>
      </c>
      <c r="V13" s="5">
        <f t="shared" si="2"/>
        <v>3026.0889999999999</v>
      </c>
      <c r="W13" s="5">
        <f t="shared" si="2"/>
        <v>2306.9680000000003</v>
      </c>
    </row>
    <row r="14" spans="1:28" outlineLevel="1" x14ac:dyDescent="0.2">
      <c r="B14" s="4" t="s">
        <v>21</v>
      </c>
      <c r="C14" s="5">
        <f t="shared" si="2"/>
        <v>0</v>
      </c>
      <c r="D14" s="5">
        <f t="shared" si="2"/>
        <v>0</v>
      </c>
      <c r="E14" s="5">
        <f t="shared" si="2"/>
        <v>0</v>
      </c>
      <c r="F14" s="5">
        <f t="shared" si="2"/>
        <v>0</v>
      </c>
      <c r="G14" s="5">
        <f t="shared" si="2"/>
        <v>0</v>
      </c>
      <c r="H14" s="5">
        <f t="shared" si="2"/>
        <v>0</v>
      </c>
      <c r="I14" s="5">
        <f t="shared" si="2"/>
        <v>0</v>
      </c>
      <c r="J14" s="5">
        <f t="shared" si="2"/>
        <v>0</v>
      </c>
      <c r="K14" s="5">
        <f t="shared" si="2"/>
        <v>0</v>
      </c>
      <c r="L14" s="5">
        <f t="shared" si="2"/>
        <v>0</v>
      </c>
      <c r="M14" s="5">
        <f t="shared" si="2"/>
        <v>0</v>
      </c>
      <c r="N14" s="5">
        <f t="shared" si="2"/>
        <v>0</v>
      </c>
      <c r="O14" s="5">
        <f t="shared" si="2"/>
        <v>0</v>
      </c>
      <c r="P14" s="5">
        <f t="shared" si="2"/>
        <v>0</v>
      </c>
      <c r="Q14" s="5">
        <f t="shared" si="2"/>
        <v>0</v>
      </c>
      <c r="R14" s="5">
        <f t="shared" si="2"/>
        <v>0</v>
      </c>
      <c r="S14" s="5">
        <f t="shared" si="2"/>
        <v>0</v>
      </c>
      <c r="T14" s="5">
        <f t="shared" si="2"/>
        <v>0</v>
      </c>
      <c r="U14" s="5">
        <f t="shared" si="2"/>
        <v>0</v>
      </c>
      <c r="V14" s="5">
        <f t="shared" si="2"/>
        <v>0</v>
      </c>
      <c r="W14" s="5">
        <f t="shared" si="2"/>
        <v>0</v>
      </c>
    </row>
    <row r="15" spans="1:28" outlineLevel="1" x14ac:dyDescent="0.2">
      <c r="B15" s="4" t="s">
        <v>20</v>
      </c>
      <c r="C15" s="5">
        <f t="shared" si="2"/>
        <v>35642.911999999997</v>
      </c>
      <c r="D15" s="5">
        <f t="shared" si="2"/>
        <v>34239.103000000003</v>
      </c>
      <c r="E15" s="5">
        <f t="shared" si="2"/>
        <v>37294.069000000003</v>
      </c>
      <c r="F15" s="5">
        <f t="shared" si="2"/>
        <v>38612.144000000008</v>
      </c>
      <c r="G15" s="5">
        <f t="shared" si="2"/>
        <v>37232.32699999999</v>
      </c>
      <c r="H15" s="5">
        <f t="shared" si="2"/>
        <v>35884.759000000013</v>
      </c>
      <c r="I15" s="5">
        <f t="shared" si="2"/>
        <v>37940.098000000005</v>
      </c>
      <c r="J15" s="5">
        <f t="shared" si="2"/>
        <v>41739.123000000007</v>
      </c>
      <c r="K15" s="5">
        <f t="shared" si="2"/>
        <v>45010.770000000004</v>
      </c>
      <c r="L15" s="5">
        <f t="shared" si="2"/>
        <v>46549.701000000001</v>
      </c>
      <c r="M15" s="5">
        <f t="shared" si="2"/>
        <v>47969.425999999999</v>
      </c>
      <c r="N15" s="5">
        <f t="shared" si="2"/>
        <v>36852.719000000005</v>
      </c>
      <c r="O15" s="5">
        <f t="shared" si="2"/>
        <v>43083.434000000001</v>
      </c>
      <c r="P15" s="5">
        <f t="shared" si="2"/>
        <v>44558.19</v>
      </c>
      <c r="Q15" s="5">
        <f t="shared" si="2"/>
        <v>40504.540999999997</v>
      </c>
      <c r="R15" s="5">
        <f t="shared" si="2"/>
        <v>46281.455000000002</v>
      </c>
      <c r="S15" s="5">
        <f t="shared" si="2"/>
        <v>47409.458000000006</v>
      </c>
      <c r="T15" s="5">
        <f t="shared" si="2"/>
        <v>47340.421999999999</v>
      </c>
      <c r="U15" s="5">
        <f t="shared" si="2"/>
        <v>45694.467000000004</v>
      </c>
      <c r="V15" s="5">
        <f t="shared" si="2"/>
        <v>45249.366999999998</v>
      </c>
      <c r="W15" s="5">
        <f t="shared" si="2"/>
        <v>39771.181999999993</v>
      </c>
    </row>
    <row r="16" spans="1:28" outlineLevel="1" x14ac:dyDescent="0.2">
      <c r="B16" s="4" t="s">
        <v>0</v>
      </c>
      <c r="C16" s="5">
        <f t="shared" si="2"/>
        <v>0</v>
      </c>
      <c r="D16" s="5">
        <f t="shared" si="2"/>
        <v>0</v>
      </c>
      <c r="E16" s="5">
        <f t="shared" si="2"/>
        <v>0</v>
      </c>
      <c r="F16" s="5">
        <f t="shared" si="2"/>
        <v>0</v>
      </c>
      <c r="G16" s="5">
        <f t="shared" si="2"/>
        <v>0</v>
      </c>
      <c r="H16" s="5">
        <f t="shared" si="2"/>
        <v>0</v>
      </c>
      <c r="I16" s="5">
        <f t="shared" si="2"/>
        <v>0</v>
      </c>
      <c r="J16" s="5">
        <f t="shared" si="2"/>
        <v>0</v>
      </c>
      <c r="K16" s="5">
        <f t="shared" si="2"/>
        <v>0</v>
      </c>
      <c r="L16" s="5">
        <f t="shared" si="2"/>
        <v>0</v>
      </c>
      <c r="M16" s="5">
        <f t="shared" si="2"/>
        <v>0</v>
      </c>
      <c r="N16" s="5">
        <f t="shared" si="2"/>
        <v>2731.152</v>
      </c>
      <c r="O16" s="5">
        <f t="shared" si="2"/>
        <v>2885.8910000000001</v>
      </c>
      <c r="P16" s="5">
        <f t="shared" si="2"/>
        <v>2933.6530000000002</v>
      </c>
      <c r="Q16" s="5">
        <f t="shared" si="2"/>
        <v>2986.89</v>
      </c>
      <c r="R16" s="5">
        <f t="shared" si="2"/>
        <v>0</v>
      </c>
      <c r="S16" s="5">
        <f t="shared" si="2"/>
        <v>0</v>
      </c>
      <c r="T16" s="5">
        <f t="shared" si="2"/>
        <v>0</v>
      </c>
      <c r="U16" s="5">
        <f t="shared" si="2"/>
        <v>0</v>
      </c>
      <c r="V16" s="5">
        <f t="shared" si="2"/>
        <v>0</v>
      </c>
      <c r="W16" s="5">
        <f t="shared" si="2"/>
        <v>0</v>
      </c>
    </row>
    <row r="17" spans="2:23" outlineLevel="1" x14ac:dyDescent="0.2">
      <c r="B17" s="4" t="s">
        <v>22</v>
      </c>
      <c r="C17" s="5">
        <f t="shared" si="2"/>
        <v>0</v>
      </c>
      <c r="D17" s="5">
        <f t="shared" si="2"/>
        <v>0</v>
      </c>
      <c r="E17" s="5">
        <f t="shared" si="2"/>
        <v>0</v>
      </c>
      <c r="F17" s="5">
        <f t="shared" si="2"/>
        <v>0</v>
      </c>
      <c r="G17" s="5">
        <f t="shared" si="2"/>
        <v>9</v>
      </c>
      <c r="H17" s="5">
        <f t="shared" si="2"/>
        <v>4</v>
      </c>
      <c r="I17" s="5">
        <f t="shared" si="2"/>
        <v>3</v>
      </c>
      <c r="J17" s="5">
        <f t="shared" si="2"/>
        <v>3</v>
      </c>
      <c r="K17" s="5">
        <f t="shared" si="2"/>
        <v>1</v>
      </c>
      <c r="L17" s="5">
        <f t="shared" si="2"/>
        <v>1</v>
      </c>
      <c r="M17" s="5">
        <f t="shared" si="2"/>
        <v>1</v>
      </c>
      <c r="N17" s="5">
        <f t="shared" si="2"/>
        <v>1</v>
      </c>
      <c r="O17" s="5">
        <f t="shared" si="2"/>
        <v>0</v>
      </c>
      <c r="P17" s="5">
        <f t="shared" si="2"/>
        <v>0</v>
      </c>
      <c r="Q17" s="5">
        <f t="shared" si="2"/>
        <v>0</v>
      </c>
      <c r="R17" s="5">
        <f t="shared" si="2"/>
        <v>0</v>
      </c>
      <c r="S17" s="5">
        <f t="shared" si="2"/>
        <v>0</v>
      </c>
      <c r="T17" s="5">
        <f t="shared" si="2"/>
        <v>0</v>
      </c>
      <c r="U17" s="5">
        <f t="shared" si="2"/>
        <v>0</v>
      </c>
      <c r="V17" s="5">
        <f t="shared" si="2"/>
        <v>0</v>
      </c>
      <c r="W17" s="5">
        <f t="shared" si="2"/>
        <v>0</v>
      </c>
    </row>
    <row r="18" spans="2:23" outlineLevel="1" x14ac:dyDescent="0.2">
      <c r="B18" s="4" t="s">
        <v>23</v>
      </c>
      <c r="C18" s="5">
        <f t="shared" si="2"/>
        <v>29.175000000000001</v>
      </c>
      <c r="D18" s="5">
        <f t="shared" si="2"/>
        <v>29.846</v>
      </c>
      <c r="E18" s="5">
        <f t="shared" si="2"/>
        <v>36.552999999999997</v>
      </c>
      <c r="F18" s="5">
        <f t="shared" si="2"/>
        <v>35.792000000000002</v>
      </c>
      <c r="G18" s="5">
        <f t="shared" si="2"/>
        <v>35.385000000000005</v>
      </c>
      <c r="H18" s="5">
        <f t="shared" si="2"/>
        <v>33.998999999999995</v>
      </c>
      <c r="I18" s="5">
        <f t="shared" si="2"/>
        <v>33.509</v>
      </c>
      <c r="J18" s="5">
        <f t="shared" si="2"/>
        <v>33.564</v>
      </c>
      <c r="K18" s="5">
        <f t="shared" si="2"/>
        <v>33.097000000000001</v>
      </c>
      <c r="L18" s="5">
        <f t="shared" si="2"/>
        <v>32.707999999999998</v>
      </c>
      <c r="M18" s="5">
        <f t="shared" si="2"/>
        <v>31.79</v>
      </c>
      <c r="N18" s="5">
        <f t="shared" si="2"/>
        <v>22.262999999999998</v>
      </c>
      <c r="O18" s="5">
        <f t="shared" si="2"/>
        <v>14.073</v>
      </c>
      <c r="P18" s="5">
        <f t="shared" si="2"/>
        <v>14.994999999999999</v>
      </c>
      <c r="Q18" s="5">
        <f t="shared" si="2"/>
        <v>14.498999999999999</v>
      </c>
      <c r="R18" s="5">
        <f t="shared" si="2"/>
        <v>15.337</v>
      </c>
      <c r="S18" s="5">
        <f t="shared" si="2"/>
        <v>18.852</v>
      </c>
      <c r="T18" s="5">
        <f t="shared" si="2"/>
        <v>22.797999999999998</v>
      </c>
      <c r="U18" s="5">
        <f t="shared" si="2"/>
        <v>25.466000000000001</v>
      </c>
      <c r="V18" s="5">
        <f t="shared" si="2"/>
        <v>24.114999999999998</v>
      </c>
      <c r="W18" s="5">
        <f t="shared" si="2"/>
        <v>24.006</v>
      </c>
    </row>
    <row r="19" spans="2:23" outlineLevel="1" x14ac:dyDescent="0.2">
      <c r="B19" s="4" t="s">
        <v>17</v>
      </c>
      <c r="C19" s="5">
        <f t="shared" si="2"/>
        <v>0</v>
      </c>
      <c r="D19" s="5">
        <f t="shared" si="2"/>
        <v>0</v>
      </c>
      <c r="E19" s="5">
        <f t="shared" si="2"/>
        <v>0</v>
      </c>
      <c r="F19" s="5">
        <f t="shared" si="2"/>
        <v>0</v>
      </c>
      <c r="G19" s="5">
        <f t="shared" si="2"/>
        <v>0</v>
      </c>
      <c r="H19" s="5">
        <f t="shared" si="2"/>
        <v>0</v>
      </c>
      <c r="I19" s="5">
        <f t="shared" si="2"/>
        <v>0</v>
      </c>
      <c r="J19" s="5">
        <f t="shared" si="2"/>
        <v>0</v>
      </c>
      <c r="K19" s="5">
        <f t="shared" si="2"/>
        <v>0</v>
      </c>
      <c r="L19" s="5">
        <f t="shared" si="2"/>
        <v>0</v>
      </c>
      <c r="M19" s="5">
        <f t="shared" si="2"/>
        <v>0</v>
      </c>
      <c r="N19" s="5">
        <f t="shared" si="2"/>
        <v>0</v>
      </c>
      <c r="O19" s="5">
        <f t="shared" si="2"/>
        <v>0</v>
      </c>
      <c r="P19" s="5">
        <f t="shared" si="2"/>
        <v>0</v>
      </c>
      <c r="Q19" s="5">
        <f t="shared" si="2"/>
        <v>0</v>
      </c>
      <c r="R19" s="5">
        <f t="shared" si="2"/>
        <v>0</v>
      </c>
      <c r="S19" s="5">
        <f t="shared" si="2"/>
        <v>0</v>
      </c>
      <c r="T19" s="5">
        <f t="shared" si="2"/>
        <v>0</v>
      </c>
      <c r="U19" s="5">
        <f t="shared" si="2"/>
        <v>0</v>
      </c>
      <c r="V19" s="5">
        <f t="shared" si="2"/>
        <v>0</v>
      </c>
      <c r="W19" s="5">
        <f t="shared" si="2"/>
        <v>0</v>
      </c>
    </row>
    <row r="20" spans="2:23" outlineLevel="1" x14ac:dyDescent="0.2">
      <c r="B20" s="4" t="s">
        <v>1</v>
      </c>
      <c r="C20" s="5">
        <f t="shared" si="2"/>
        <v>171.27100000000002</v>
      </c>
      <c r="D20" s="5">
        <f t="shared" si="2"/>
        <v>191.988</v>
      </c>
      <c r="E20" s="5">
        <f t="shared" si="2"/>
        <v>106.85999999999999</v>
      </c>
      <c r="F20" s="5">
        <f t="shared" si="2"/>
        <v>73.724000000000004</v>
      </c>
      <c r="G20" s="5">
        <f t="shared" si="2"/>
        <v>80.998999999999995</v>
      </c>
      <c r="H20" s="5">
        <f t="shared" si="2"/>
        <v>34.054000000000002</v>
      </c>
      <c r="I20" s="5">
        <f t="shared" si="2"/>
        <v>50.875</v>
      </c>
      <c r="J20" s="5">
        <f t="shared" si="2"/>
        <v>51.50500000000001</v>
      </c>
      <c r="K20" s="5">
        <f t="shared" si="2"/>
        <v>56.217999999999996</v>
      </c>
      <c r="L20" s="5">
        <f t="shared" si="2"/>
        <v>58.307999999999993</v>
      </c>
      <c r="M20" s="5">
        <f t="shared" si="2"/>
        <v>53.381999999999998</v>
      </c>
      <c r="N20" s="5">
        <f t="shared" si="2"/>
        <v>48.500999999999998</v>
      </c>
      <c r="O20" s="5">
        <f t="shared" si="2"/>
        <v>67.588999999999999</v>
      </c>
      <c r="P20" s="5">
        <f t="shared" si="2"/>
        <v>49.489999999999995</v>
      </c>
      <c r="Q20" s="5">
        <f t="shared" si="2"/>
        <v>63.593999999999994</v>
      </c>
      <c r="R20" s="5">
        <f t="shared" si="2"/>
        <v>64.518000000000001</v>
      </c>
      <c r="S20" s="5">
        <f t="shared" si="2"/>
        <v>49.968000000000004</v>
      </c>
      <c r="T20" s="5">
        <f t="shared" si="2"/>
        <v>44.492999999999995</v>
      </c>
      <c r="U20" s="5">
        <f t="shared" si="2"/>
        <v>48.328000000000003</v>
      </c>
      <c r="V20" s="5">
        <f t="shared" si="2"/>
        <v>53.896000000000001</v>
      </c>
      <c r="W20" s="5">
        <f t="shared" si="2"/>
        <v>32.629999999999995</v>
      </c>
    </row>
    <row r="21" spans="2:23" outlineLevel="1" x14ac:dyDescent="0.2">
      <c r="B21" s="15" t="s">
        <v>9</v>
      </c>
      <c r="C21" s="19">
        <f t="shared" ref="C21:W21" si="3">SUM(C11:C20)</f>
        <v>40350.647799999999</v>
      </c>
      <c r="D21" s="19">
        <f t="shared" si="3"/>
        <v>38571.161999999997</v>
      </c>
      <c r="E21" s="19">
        <f t="shared" si="3"/>
        <v>42150.012200000005</v>
      </c>
      <c r="F21" s="19">
        <f t="shared" si="3"/>
        <v>43954.360000000015</v>
      </c>
      <c r="G21" s="19">
        <f t="shared" si="3"/>
        <v>42083.748399999997</v>
      </c>
      <c r="H21" s="19">
        <f t="shared" si="3"/>
        <v>41310.596000000012</v>
      </c>
      <c r="I21" s="19">
        <f t="shared" si="3"/>
        <v>42953.05</v>
      </c>
      <c r="J21" s="19">
        <f t="shared" si="3"/>
        <v>47080.505000000005</v>
      </c>
      <c r="K21" s="19">
        <f t="shared" si="3"/>
        <v>50800.816000000006</v>
      </c>
      <c r="L21" s="19">
        <f t="shared" si="3"/>
        <v>52556.588400000001</v>
      </c>
      <c r="M21" s="19">
        <f t="shared" si="3"/>
        <v>53796.631000000001</v>
      </c>
      <c r="N21" s="19">
        <f t="shared" si="3"/>
        <v>45345.739600000001</v>
      </c>
      <c r="O21" s="19">
        <f t="shared" si="3"/>
        <v>51719.5</v>
      </c>
      <c r="P21" s="19">
        <f t="shared" si="3"/>
        <v>54130.287000000004</v>
      </c>
      <c r="Q21" s="19">
        <f t="shared" si="3"/>
        <v>51117.67</v>
      </c>
      <c r="R21" s="19">
        <f t="shared" si="3"/>
        <v>52822.679799999998</v>
      </c>
      <c r="S21" s="19">
        <f t="shared" si="3"/>
        <v>52779.604400000004</v>
      </c>
      <c r="T21" s="19">
        <f t="shared" si="3"/>
        <v>52416.933000000005</v>
      </c>
      <c r="U21" s="19">
        <f t="shared" si="3"/>
        <v>50845.143000000004</v>
      </c>
      <c r="V21" s="19">
        <f t="shared" si="3"/>
        <v>50108.769399999997</v>
      </c>
      <c r="W21" s="19">
        <f t="shared" si="3"/>
        <v>43192.270399999994</v>
      </c>
    </row>
    <row r="22" spans="2:23" outlineLevel="1" x14ac:dyDescent="0.2">
      <c r="B22" s="26" t="s">
        <v>91</v>
      </c>
      <c r="C22" s="25">
        <f t="shared" ref="C22:W22" si="4">C21/C3/1000</f>
        <v>2.3228862472026131E-3</v>
      </c>
      <c r="D22" s="25">
        <f t="shared" si="4"/>
        <v>2.3300115679236997E-3</v>
      </c>
      <c r="E22" s="25">
        <f t="shared" si="4"/>
        <v>2.2813585757099773E-3</v>
      </c>
      <c r="F22" s="25">
        <f t="shared" si="4"/>
        <v>2.2361294705907134E-3</v>
      </c>
      <c r="G22" s="25">
        <f t="shared" si="4"/>
        <v>2.2308269381475839E-3</v>
      </c>
      <c r="H22" s="25">
        <f t="shared" si="4"/>
        <v>2.2008694278402639E-3</v>
      </c>
      <c r="I22" s="25">
        <f t="shared" si="4"/>
        <v>2.1479951316474163E-3</v>
      </c>
      <c r="J22" s="25">
        <f t="shared" si="4"/>
        <v>2.1842478434172395E-3</v>
      </c>
      <c r="K22" s="25">
        <f t="shared" si="4"/>
        <v>2.1571432099001444E-3</v>
      </c>
      <c r="L22" s="25">
        <f t="shared" si="4"/>
        <v>2.0897055627131164E-3</v>
      </c>
      <c r="M22" s="25">
        <f t="shared" si="4"/>
        <v>2.0967350543767984E-3</v>
      </c>
      <c r="N22" s="25">
        <f t="shared" si="4"/>
        <v>2.0573191445763107E-3</v>
      </c>
      <c r="O22" s="25">
        <f t="shared" si="4"/>
        <v>2.0582333499138462E-3</v>
      </c>
      <c r="P22" s="25">
        <f t="shared" si="4"/>
        <v>2.0520768143700999E-3</v>
      </c>
      <c r="Q22" s="25">
        <f t="shared" si="4"/>
        <v>2.0554486868746584E-3</v>
      </c>
      <c r="R22" s="25">
        <f t="shared" si="4"/>
        <v>2.0546921394921282E-3</v>
      </c>
      <c r="S22" s="25">
        <f t="shared" si="4"/>
        <v>2.0565503208929167E-3</v>
      </c>
      <c r="T22" s="25">
        <f t="shared" si="4"/>
        <v>2.0282322774403923E-3</v>
      </c>
      <c r="U22" s="25">
        <f t="shared" si="4"/>
        <v>2.0312490443938611E-3</v>
      </c>
      <c r="V22" s="25">
        <f t="shared" si="4"/>
        <v>2.0272784400833105E-3</v>
      </c>
      <c r="W22" s="25">
        <f t="shared" si="4"/>
        <v>2.0246606184255531E-3</v>
      </c>
    </row>
    <row r="23" spans="2:23" outlineLevel="1" x14ac:dyDescent="0.2"/>
    <row r="24" spans="2:23" outlineLevel="1" x14ac:dyDescent="0.2">
      <c r="B24" s="4" t="s">
        <v>18</v>
      </c>
      <c r="C24" s="11">
        <f t="shared" ref="C24:W24" si="5">IFERROR(C11/C21,0)</f>
        <v>3.3821523926066931E-2</v>
      </c>
      <c r="D24" s="11">
        <f t="shared" si="5"/>
        <v>3.7684402663316192E-2</v>
      </c>
      <c r="E24" s="11">
        <f t="shared" si="5"/>
        <v>3.1385101236103559E-2</v>
      </c>
      <c r="F24" s="11">
        <f t="shared" si="5"/>
        <v>2.7561224870524779E-2</v>
      </c>
      <c r="G24" s="11">
        <f t="shared" si="5"/>
        <v>2.7858621072832001E-2</v>
      </c>
      <c r="H24" s="11">
        <f t="shared" si="5"/>
        <v>3.5057301037244769E-2</v>
      </c>
      <c r="I24" s="11">
        <f t="shared" si="5"/>
        <v>3.7518471912937487E-2</v>
      </c>
      <c r="J24" s="11">
        <f t="shared" si="5"/>
        <v>3.7912685940815628E-2</v>
      </c>
      <c r="K24" s="11">
        <f t="shared" si="5"/>
        <v>3.847931891487727E-2</v>
      </c>
      <c r="L24" s="11">
        <f t="shared" si="5"/>
        <v>3.3756483326075247E-2</v>
      </c>
      <c r="M24" s="11">
        <f t="shared" si="5"/>
        <v>3.7108821926042174E-2</v>
      </c>
      <c r="N24" s="11">
        <f t="shared" si="5"/>
        <v>4.6200582865782609E-2</v>
      </c>
      <c r="O24" s="11">
        <f t="shared" si="5"/>
        <v>4.5010295923201112E-2</v>
      </c>
      <c r="P24" s="11">
        <f t="shared" si="5"/>
        <v>5.2250323372569588E-2</v>
      </c>
      <c r="Q24" s="11">
        <f t="shared" si="5"/>
        <v>8.2453288657327303E-2</v>
      </c>
      <c r="R24" s="11">
        <f t="shared" si="5"/>
        <v>5.8185097985127214E-2</v>
      </c>
      <c r="S24" s="11">
        <f t="shared" si="5"/>
        <v>4.3120724868487267E-2</v>
      </c>
      <c r="T24" s="11">
        <f t="shared" si="5"/>
        <v>3.9702246600349544E-2</v>
      </c>
      <c r="U24" s="11">
        <f t="shared" si="5"/>
        <v>3.9143266840649851E-2</v>
      </c>
      <c r="V24" s="11">
        <f t="shared" si="5"/>
        <v>3.4299433424122366E-2</v>
      </c>
      <c r="W24" s="11">
        <f t="shared" si="5"/>
        <v>2.3470032730671185E-2</v>
      </c>
    </row>
    <row r="25" spans="2:23" outlineLevel="1" x14ac:dyDescent="0.2">
      <c r="B25" s="4" t="s">
        <v>19</v>
      </c>
      <c r="C25" s="11">
        <f t="shared" ref="C25:W25" si="6">IFERROR(C12/C21,0)</f>
        <v>2.9742868217347428E-3</v>
      </c>
      <c r="D25" s="11">
        <f t="shared" si="6"/>
        <v>3.0101452478927138E-3</v>
      </c>
      <c r="E25" s="11">
        <f t="shared" si="6"/>
        <v>3.2354154336401348E-3</v>
      </c>
      <c r="F25" s="11">
        <f t="shared" si="6"/>
        <v>2.6331858773509598E-3</v>
      </c>
      <c r="G25" s="11">
        <f t="shared" si="6"/>
        <v>1.9683892987061007E-3</v>
      </c>
      <c r="H25" s="11">
        <f t="shared" si="6"/>
        <v>2.8236339170705734E-3</v>
      </c>
      <c r="I25" s="11">
        <f t="shared" si="6"/>
        <v>2.7422313432922687E-3</v>
      </c>
      <c r="J25" s="11">
        <f t="shared" si="6"/>
        <v>2.1620541241008351E-3</v>
      </c>
      <c r="K25" s="11">
        <f t="shared" si="6"/>
        <v>1.8915286715079532E-3</v>
      </c>
      <c r="L25" s="11">
        <f t="shared" si="6"/>
        <v>1.4128542635769713E-3</v>
      </c>
      <c r="M25" s="11">
        <f t="shared" si="6"/>
        <v>1.6009627071256563E-3</v>
      </c>
      <c r="N25" s="11">
        <f t="shared" si="6"/>
        <v>1.6632213007283269E-3</v>
      </c>
      <c r="O25" s="11">
        <f t="shared" si="6"/>
        <v>2.1604037161998858E-3</v>
      </c>
      <c r="P25" s="11">
        <f t="shared" si="6"/>
        <v>1.4556545765220122E-3</v>
      </c>
      <c r="Q25" s="11">
        <f t="shared" si="6"/>
        <v>1.0772204601657313E-3</v>
      </c>
      <c r="R25" s="11">
        <f t="shared" si="6"/>
        <v>9.9707171615325734E-4</v>
      </c>
      <c r="S25" s="11">
        <f t="shared" si="6"/>
        <v>9.4145457444921648E-4</v>
      </c>
      <c r="T25" s="11">
        <f t="shared" si="6"/>
        <v>8.4304818063277349E-4</v>
      </c>
      <c r="U25" s="11">
        <f t="shared" si="6"/>
        <v>7.885708965357811E-4</v>
      </c>
      <c r="V25" s="11">
        <f t="shared" si="6"/>
        <v>7.3041107251777774E-4</v>
      </c>
      <c r="W25" s="11">
        <f t="shared" si="6"/>
        <v>1.0131535016506103E-3</v>
      </c>
    </row>
    <row r="26" spans="2:23" outlineLevel="1" x14ac:dyDescent="0.2">
      <c r="B26" s="4" t="s">
        <v>16</v>
      </c>
      <c r="C26" s="11">
        <f t="shared" ref="C26:W26" si="7">IFERROR(C13/C21,0)</f>
        <v>7.4907223670396691E-2</v>
      </c>
      <c r="D26" s="11">
        <f t="shared" si="7"/>
        <v>6.586757744036853E-2</v>
      </c>
      <c r="E26" s="11">
        <f t="shared" si="7"/>
        <v>7.7183251681241502E-2</v>
      </c>
      <c r="F26" s="11">
        <f t="shared" si="7"/>
        <v>8.8854074999613217E-2</v>
      </c>
      <c r="G26" s="11">
        <f t="shared" si="7"/>
        <v>8.2473760821172498E-2</v>
      </c>
      <c r="H26" s="11">
        <f t="shared" si="7"/>
        <v>9.1717388923655302E-2</v>
      </c>
      <c r="I26" s="11">
        <f t="shared" si="7"/>
        <v>7.4412597009991144E-2</v>
      </c>
      <c r="J26" s="11">
        <f t="shared" si="7"/>
        <v>7.1506752104719337E-2</v>
      </c>
      <c r="K26" s="11">
        <f t="shared" si="7"/>
        <v>7.1826779317875511E-2</v>
      </c>
      <c r="L26" s="11">
        <f t="shared" si="7"/>
        <v>7.7373572444439709E-2</v>
      </c>
      <c r="M26" s="11">
        <f t="shared" si="7"/>
        <v>6.8007548651141364E-2</v>
      </c>
      <c r="N26" s="11">
        <f t="shared" si="7"/>
        <v>7.7618868521002124E-2</v>
      </c>
      <c r="O26" s="11">
        <f t="shared" si="7"/>
        <v>6.2430379257340081E-2</v>
      </c>
      <c r="P26" s="11">
        <f t="shared" si="7"/>
        <v>6.7740985744265486E-2</v>
      </c>
      <c r="Q26" s="11">
        <f t="shared" si="7"/>
        <v>6.4131659365538371E-2</v>
      </c>
      <c r="R26" s="11">
        <f t="shared" si="7"/>
        <v>6.3139715982376193E-2</v>
      </c>
      <c r="S26" s="11">
        <f t="shared" si="7"/>
        <v>5.6380528687706495E-2</v>
      </c>
      <c r="T26" s="11">
        <f t="shared" si="7"/>
        <v>5.5019625051316905E-2</v>
      </c>
      <c r="U26" s="11">
        <f t="shared" si="7"/>
        <v>5.9918053529714722E-2</v>
      </c>
      <c r="V26" s="11">
        <f t="shared" si="7"/>
        <v>6.039040743235654E-2</v>
      </c>
      <c r="W26" s="11">
        <f t="shared" si="7"/>
        <v>5.3411593755905006E-2</v>
      </c>
    </row>
    <row r="27" spans="2:23" outlineLevel="1" x14ac:dyDescent="0.2">
      <c r="B27" s="4" t="s">
        <v>21</v>
      </c>
      <c r="C27" s="11">
        <f t="shared" ref="C27:W27" si="8">IFERROR(C14/C21,0)</f>
        <v>0</v>
      </c>
      <c r="D27" s="11">
        <f t="shared" si="8"/>
        <v>0</v>
      </c>
      <c r="E27" s="11">
        <f t="shared" si="8"/>
        <v>0</v>
      </c>
      <c r="F27" s="11">
        <f t="shared" si="8"/>
        <v>0</v>
      </c>
      <c r="G27" s="11">
        <f t="shared" si="8"/>
        <v>0</v>
      </c>
      <c r="H27" s="11">
        <f t="shared" si="8"/>
        <v>0</v>
      </c>
      <c r="I27" s="11">
        <f t="shared" si="8"/>
        <v>0</v>
      </c>
      <c r="J27" s="11">
        <f t="shared" si="8"/>
        <v>0</v>
      </c>
      <c r="K27" s="11">
        <f t="shared" si="8"/>
        <v>0</v>
      </c>
      <c r="L27" s="11">
        <f t="shared" si="8"/>
        <v>0</v>
      </c>
      <c r="M27" s="11">
        <f t="shared" si="8"/>
        <v>0</v>
      </c>
      <c r="N27" s="11">
        <f t="shared" si="8"/>
        <v>0</v>
      </c>
      <c r="O27" s="11">
        <f t="shared" si="8"/>
        <v>0</v>
      </c>
      <c r="P27" s="11">
        <f t="shared" si="8"/>
        <v>0</v>
      </c>
      <c r="Q27" s="11">
        <f t="shared" si="8"/>
        <v>0</v>
      </c>
      <c r="R27" s="11">
        <f t="shared" si="8"/>
        <v>0</v>
      </c>
      <c r="S27" s="11">
        <f t="shared" si="8"/>
        <v>0</v>
      </c>
      <c r="T27" s="11">
        <f t="shared" si="8"/>
        <v>0</v>
      </c>
      <c r="U27" s="11">
        <f t="shared" si="8"/>
        <v>0</v>
      </c>
      <c r="V27" s="11">
        <f t="shared" si="8"/>
        <v>0</v>
      </c>
      <c r="W27" s="11">
        <f t="shared" si="8"/>
        <v>0</v>
      </c>
    </row>
    <row r="28" spans="2:23" outlineLevel="1" x14ac:dyDescent="0.2">
      <c r="B28" s="4" t="s">
        <v>20</v>
      </c>
      <c r="C28" s="11">
        <f t="shared" ref="C28:W28" si="9">IFERROR(C15/C21,0)</f>
        <v>0.88332936255858563</v>
      </c>
      <c r="D28" s="11">
        <f t="shared" si="9"/>
        <v>0.88768658304875558</v>
      </c>
      <c r="E28" s="11">
        <f t="shared" si="9"/>
        <v>0.88479378898020811</v>
      </c>
      <c r="F28" s="11">
        <f t="shared" si="9"/>
        <v>0.8784599297999105</v>
      </c>
      <c r="G28" s="11">
        <f t="shared" si="9"/>
        <v>0.88471983641076979</v>
      </c>
      <c r="H28" s="11">
        <f t="shared" si="9"/>
        <v>0.86865749891383803</v>
      </c>
      <c r="I28" s="11">
        <f t="shared" si="9"/>
        <v>0.88329229239832796</v>
      </c>
      <c r="J28" s="11">
        <f t="shared" si="9"/>
        <v>0.88654790342626955</v>
      </c>
      <c r="K28" s="11">
        <f t="shared" si="9"/>
        <v>0.88602454732223201</v>
      </c>
      <c r="L28" s="11">
        <f t="shared" si="9"/>
        <v>0.88570629139238422</v>
      </c>
      <c r="M28" s="11">
        <f t="shared" si="9"/>
        <v>0.89168085637184225</v>
      </c>
      <c r="N28" s="11">
        <f t="shared" si="9"/>
        <v>0.81270521387636607</v>
      </c>
      <c r="O28" s="11">
        <f t="shared" si="9"/>
        <v>0.83302108489061188</v>
      </c>
      <c r="P28" s="11">
        <f t="shared" si="9"/>
        <v>0.82316559673884604</v>
      </c>
      <c r="Q28" s="11">
        <f t="shared" si="9"/>
        <v>0.79237846717191918</v>
      </c>
      <c r="R28" s="11">
        <f t="shared" si="9"/>
        <v>0.87616635837547951</v>
      </c>
      <c r="S28" s="11">
        <f t="shared" si="9"/>
        <v>0.89825337910262937</v>
      </c>
      <c r="T28" s="11">
        <f t="shared" si="9"/>
        <v>0.90315131562542961</v>
      </c>
      <c r="U28" s="11">
        <f t="shared" si="9"/>
        <v>0.89869876066628429</v>
      </c>
      <c r="V28" s="11">
        <f t="shared" si="9"/>
        <v>0.90302291478744634</v>
      </c>
      <c r="W28" s="11">
        <f t="shared" si="9"/>
        <v>0.92079396687607329</v>
      </c>
    </row>
    <row r="29" spans="2:23" outlineLevel="1" x14ac:dyDescent="0.2">
      <c r="B29" s="4" t="s">
        <v>0</v>
      </c>
      <c r="C29" s="11">
        <f t="shared" ref="C29:W29" si="10">IFERROR(C16/C21,0)</f>
        <v>0</v>
      </c>
      <c r="D29" s="11">
        <f t="shared" si="10"/>
        <v>0</v>
      </c>
      <c r="E29" s="11">
        <f t="shared" si="10"/>
        <v>0</v>
      </c>
      <c r="F29" s="11">
        <f t="shared" si="10"/>
        <v>0</v>
      </c>
      <c r="G29" s="11">
        <f t="shared" si="10"/>
        <v>0</v>
      </c>
      <c r="H29" s="11">
        <f t="shared" si="10"/>
        <v>0</v>
      </c>
      <c r="I29" s="11">
        <f t="shared" si="10"/>
        <v>0</v>
      </c>
      <c r="J29" s="11">
        <f t="shared" si="10"/>
        <v>0</v>
      </c>
      <c r="K29" s="11">
        <f t="shared" si="10"/>
        <v>0</v>
      </c>
      <c r="L29" s="11">
        <f t="shared" si="10"/>
        <v>0</v>
      </c>
      <c r="M29" s="11">
        <f t="shared" si="10"/>
        <v>0</v>
      </c>
      <c r="N29" s="11">
        <f t="shared" si="10"/>
        <v>6.0229517129763606E-2</v>
      </c>
      <c r="O29" s="11">
        <f t="shared" si="10"/>
        <v>5.579889596767177E-2</v>
      </c>
      <c r="P29" s="11">
        <f t="shared" si="10"/>
        <v>5.4196147158798551E-2</v>
      </c>
      <c r="Q29" s="11">
        <f t="shared" si="10"/>
        <v>5.8431653868417713E-2</v>
      </c>
      <c r="R29" s="11">
        <f t="shared" si="10"/>
        <v>0</v>
      </c>
      <c r="S29" s="11">
        <f t="shared" si="10"/>
        <v>0</v>
      </c>
      <c r="T29" s="11">
        <f t="shared" si="10"/>
        <v>0</v>
      </c>
      <c r="U29" s="11">
        <f t="shared" si="10"/>
        <v>0</v>
      </c>
      <c r="V29" s="11">
        <f t="shared" si="10"/>
        <v>0</v>
      </c>
      <c r="W29" s="11">
        <f t="shared" si="10"/>
        <v>0</v>
      </c>
    </row>
    <row r="30" spans="2:23" outlineLevel="1" x14ac:dyDescent="0.2">
      <c r="B30" s="4" t="s">
        <v>22</v>
      </c>
      <c r="C30" s="11">
        <f t="shared" ref="C30:W30" si="11">IFERROR(C17/C21,0)</f>
        <v>0</v>
      </c>
      <c r="D30" s="11">
        <f t="shared" si="11"/>
        <v>0</v>
      </c>
      <c r="E30" s="11">
        <f t="shared" si="11"/>
        <v>0</v>
      </c>
      <c r="F30" s="11">
        <f t="shared" si="11"/>
        <v>0</v>
      </c>
      <c r="G30" s="11">
        <f t="shared" si="11"/>
        <v>2.1385927685091855E-4</v>
      </c>
      <c r="H30" s="11">
        <f t="shared" si="11"/>
        <v>9.6827458020697608E-5</v>
      </c>
      <c r="I30" s="11">
        <f t="shared" si="11"/>
        <v>6.9843701436801345E-5</v>
      </c>
      <c r="J30" s="11">
        <f t="shared" si="11"/>
        <v>6.3720641909002454E-5</v>
      </c>
      <c r="K30" s="11">
        <f t="shared" si="11"/>
        <v>1.9684723174525383E-5</v>
      </c>
      <c r="L30" s="11">
        <f t="shared" si="11"/>
        <v>1.9027110214787078E-5</v>
      </c>
      <c r="M30" s="11">
        <f t="shared" si="11"/>
        <v>1.8588524623409967E-5</v>
      </c>
      <c r="N30" s="11">
        <f t="shared" si="11"/>
        <v>2.2052788394700701E-5</v>
      </c>
      <c r="O30" s="11">
        <f t="shared" si="11"/>
        <v>0</v>
      </c>
      <c r="P30" s="11">
        <f t="shared" si="11"/>
        <v>0</v>
      </c>
      <c r="Q30" s="11">
        <f t="shared" si="11"/>
        <v>0</v>
      </c>
      <c r="R30" s="11">
        <f t="shared" si="11"/>
        <v>0</v>
      </c>
      <c r="S30" s="11">
        <f t="shared" si="11"/>
        <v>0</v>
      </c>
      <c r="T30" s="11">
        <f t="shared" si="11"/>
        <v>0</v>
      </c>
      <c r="U30" s="11">
        <f t="shared" si="11"/>
        <v>0</v>
      </c>
      <c r="V30" s="11">
        <f t="shared" si="11"/>
        <v>0</v>
      </c>
      <c r="W30" s="11">
        <f t="shared" si="11"/>
        <v>0</v>
      </c>
    </row>
    <row r="31" spans="2:23" outlineLevel="1" x14ac:dyDescent="0.2">
      <c r="B31" s="4" t="s">
        <v>23</v>
      </c>
      <c r="C31" s="11">
        <f t="shared" ref="C31:W31" si="12">IFERROR(C18/C21,0)</f>
        <v>7.2303671912796403E-4</v>
      </c>
      <c r="D31" s="11">
        <f t="shared" si="12"/>
        <v>7.7379053293753514E-4</v>
      </c>
      <c r="E31" s="11">
        <f t="shared" si="12"/>
        <v>8.672120858840462E-4</v>
      </c>
      <c r="F31" s="11">
        <f t="shared" si="12"/>
        <v>8.1429919580219097E-4</v>
      </c>
      <c r="G31" s="11">
        <f t="shared" si="12"/>
        <v>8.4082339015219493E-4</v>
      </c>
      <c r="H31" s="11">
        <f t="shared" si="12"/>
        <v>8.2300918631142438E-4</v>
      </c>
      <c r="I31" s="11">
        <f t="shared" si="12"/>
        <v>7.8013086381525866E-4</v>
      </c>
      <c r="J31" s="11">
        <f t="shared" si="12"/>
        <v>7.1290654167791945E-4</v>
      </c>
      <c r="K31" s="11">
        <f t="shared" si="12"/>
        <v>6.5150528290726665E-4</v>
      </c>
      <c r="L31" s="11">
        <f t="shared" si="12"/>
        <v>6.2233872090525569E-4</v>
      </c>
      <c r="M31" s="11">
        <f t="shared" si="12"/>
        <v>5.909291977782028E-4</v>
      </c>
      <c r="N31" s="11">
        <f t="shared" si="12"/>
        <v>4.9096122803122166E-4</v>
      </c>
      <c r="O31" s="11">
        <f t="shared" si="12"/>
        <v>2.7210239851506684E-4</v>
      </c>
      <c r="P31" s="11">
        <f t="shared" si="12"/>
        <v>2.770168205463237E-4</v>
      </c>
      <c r="Q31" s="11">
        <f t="shared" si="12"/>
        <v>2.8363968858518E-4</v>
      </c>
      <c r="R31" s="11">
        <f t="shared" si="12"/>
        <v>2.9034876795478294E-4</v>
      </c>
      <c r="S31" s="11">
        <f t="shared" si="12"/>
        <v>3.5718342746805429E-4</v>
      </c>
      <c r="T31" s="11">
        <f t="shared" si="12"/>
        <v>4.3493578687635152E-4</v>
      </c>
      <c r="U31" s="11">
        <f t="shared" si="12"/>
        <v>5.0085413271430863E-4</v>
      </c>
      <c r="V31" s="11">
        <f t="shared" si="12"/>
        <v>4.8125308780781994E-4</v>
      </c>
      <c r="W31" s="11">
        <f t="shared" si="12"/>
        <v>5.5579389038090492E-4</v>
      </c>
    </row>
    <row r="32" spans="2:23" outlineLevel="1" x14ac:dyDescent="0.2">
      <c r="B32" s="4" t="s">
        <v>17</v>
      </c>
      <c r="C32" s="11">
        <f t="shared" ref="C32:W32" si="13">IFERROR(C19/C21,0)</f>
        <v>0</v>
      </c>
      <c r="D32" s="11">
        <f t="shared" si="13"/>
        <v>0</v>
      </c>
      <c r="E32" s="11">
        <f t="shared" si="13"/>
        <v>0</v>
      </c>
      <c r="F32" s="11">
        <f t="shared" si="13"/>
        <v>0</v>
      </c>
      <c r="G32" s="11">
        <f t="shared" si="13"/>
        <v>0</v>
      </c>
      <c r="H32" s="11">
        <f t="shared" si="13"/>
        <v>0</v>
      </c>
      <c r="I32" s="11">
        <f t="shared" si="13"/>
        <v>0</v>
      </c>
      <c r="J32" s="11">
        <f t="shared" si="13"/>
        <v>0</v>
      </c>
      <c r="K32" s="11">
        <f t="shared" si="13"/>
        <v>0</v>
      </c>
      <c r="L32" s="11">
        <f t="shared" si="13"/>
        <v>0</v>
      </c>
      <c r="M32" s="11">
        <f t="shared" si="13"/>
        <v>0</v>
      </c>
      <c r="N32" s="11">
        <f t="shared" si="13"/>
        <v>0</v>
      </c>
      <c r="O32" s="11">
        <f t="shared" si="13"/>
        <v>0</v>
      </c>
      <c r="P32" s="11">
        <f t="shared" si="13"/>
        <v>0</v>
      </c>
      <c r="Q32" s="11">
        <f t="shared" si="13"/>
        <v>0</v>
      </c>
      <c r="R32" s="11">
        <f t="shared" si="13"/>
        <v>0</v>
      </c>
      <c r="S32" s="11">
        <f t="shared" si="13"/>
        <v>0</v>
      </c>
      <c r="T32" s="11">
        <f t="shared" si="13"/>
        <v>0</v>
      </c>
      <c r="U32" s="11">
        <f t="shared" si="13"/>
        <v>0</v>
      </c>
      <c r="V32" s="11">
        <f t="shared" si="13"/>
        <v>0</v>
      </c>
      <c r="W32" s="11">
        <f t="shared" si="13"/>
        <v>0</v>
      </c>
    </row>
    <row r="33" spans="1:28" outlineLevel="1" x14ac:dyDescent="0.2">
      <c r="B33" s="4" t="s">
        <v>1</v>
      </c>
      <c r="C33" s="11">
        <f t="shared" ref="C33:W33" si="14">IFERROR(C20/C21,0)</f>
        <v>4.2445663040879362E-3</v>
      </c>
      <c r="D33" s="11">
        <f t="shared" si="14"/>
        <v>4.9775010667295946E-3</v>
      </c>
      <c r="E33" s="11">
        <f t="shared" si="14"/>
        <v>2.5352305829225829E-3</v>
      </c>
      <c r="F33" s="11">
        <f t="shared" si="14"/>
        <v>1.6772852567981875E-3</v>
      </c>
      <c r="G33" s="11">
        <f t="shared" si="14"/>
        <v>1.9247097295163945E-3</v>
      </c>
      <c r="H33" s="11">
        <f t="shared" si="14"/>
        <v>8.2434056385920923E-4</v>
      </c>
      <c r="I33" s="11">
        <f t="shared" si="14"/>
        <v>1.1844327701990894E-3</v>
      </c>
      <c r="J33" s="11">
        <f t="shared" si="14"/>
        <v>1.0939772205077239E-3</v>
      </c>
      <c r="K33" s="11">
        <f t="shared" si="14"/>
        <v>1.1066357674254679E-3</v>
      </c>
      <c r="L33" s="11">
        <f t="shared" si="14"/>
        <v>1.1094327424038047E-3</v>
      </c>
      <c r="M33" s="11">
        <f t="shared" si="14"/>
        <v>9.9229262144687083E-4</v>
      </c>
      <c r="N33" s="11">
        <f t="shared" si="14"/>
        <v>1.0695822899313785E-3</v>
      </c>
      <c r="O33" s="11">
        <f t="shared" si="14"/>
        <v>1.3068378464602326E-3</v>
      </c>
      <c r="P33" s="11">
        <f t="shared" si="14"/>
        <v>9.1427558845198786E-4</v>
      </c>
      <c r="Q33" s="11">
        <f t="shared" si="14"/>
        <v>1.2440707880464817E-3</v>
      </c>
      <c r="R33" s="11">
        <f t="shared" si="14"/>
        <v>1.2214071729090882E-3</v>
      </c>
      <c r="S33" s="11">
        <f t="shared" si="14"/>
        <v>9.4672933925969325E-4</v>
      </c>
      <c r="T33" s="11">
        <f t="shared" si="14"/>
        <v>8.4882875539474983E-4</v>
      </c>
      <c r="U33" s="11">
        <f t="shared" si="14"/>
        <v>9.5049393410104083E-4</v>
      </c>
      <c r="V33" s="11">
        <f t="shared" si="14"/>
        <v>1.0755801957491298E-3</v>
      </c>
      <c r="W33" s="11">
        <f t="shared" si="14"/>
        <v>7.5545924531904209E-4</v>
      </c>
    </row>
    <row r="34" spans="1:28" x14ac:dyDescent="0.2">
      <c r="B34" s="15"/>
      <c r="C34" s="10"/>
      <c r="D34" s="10"/>
      <c r="E34" s="10"/>
      <c r="F34" s="10"/>
      <c r="G34" s="10"/>
      <c r="H34" s="10"/>
      <c r="I34" s="10"/>
      <c r="J34" s="10"/>
      <c r="K34" s="10"/>
      <c r="L34" s="10"/>
      <c r="M34" s="10"/>
      <c r="N34" s="10"/>
      <c r="O34" s="10"/>
      <c r="P34" s="10"/>
      <c r="Q34" s="10"/>
      <c r="R34" s="10"/>
      <c r="S34" s="10"/>
      <c r="T34" s="10"/>
      <c r="U34" s="10"/>
      <c r="V34" s="10"/>
      <c r="W34" s="10"/>
    </row>
    <row r="36" spans="1:28" s="29" customFormat="1" x14ac:dyDescent="0.2">
      <c r="A36" s="28" t="s">
        <v>165</v>
      </c>
      <c r="C36" s="28"/>
      <c r="D36" s="28"/>
      <c r="E36" s="28"/>
      <c r="F36" s="28"/>
      <c r="G36" s="28"/>
      <c r="H36" s="28"/>
      <c r="I36" s="28"/>
      <c r="J36" s="28"/>
      <c r="K36" s="28"/>
      <c r="L36" s="28"/>
      <c r="M36" s="28"/>
      <c r="N36" s="28"/>
      <c r="O36" s="28"/>
      <c r="P36" s="28"/>
      <c r="Q36" s="28"/>
      <c r="R36" s="28"/>
      <c r="S36" s="28"/>
      <c r="T36" s="28"/>
      <c r="U36" s="28"/>
      <c r="V36" s="28"/>
      <c r="W36" s="28"/>
      <c r="X36" s="28"/>
      <c r="Y36" s="28"/>
      <c r="AA36" s="28"/>
      <c r="AB36" s="28"/>
    </row>
    <row r="37" spans="1:28" outlineLevel="1" x14ac:dyDescent="0.2">
      <c r="A37" s="6"/>
      <c r="B37" s="20" t="s">
        <v>88</v>
      </c>
      <c r="C37" s="5">
        <f>C72+C107+C142</f>
        <v>14841.453050517493</v>
      </c>
      <c r="D37" s="5">
        <f t="shared" ref="D37:W37" si="15">D72+D107+D142</f>
        <v>14343.165014700888</v>
      </c>
      <c r="E37" s="5">
        <f t="shared" si="15"/>
        <v>15823.16543296947</v>
      </c>
      <c r="F37" s="5">
        <f t="shared" si="15"/>
        <v>16550.486221318588</v>
      </c>
      <c r="G37" s="5">
        <f t="shared" si="15"/>
        <v>16080.67300077555</v>
      </c>
      <c r="H37" s="5">
        <f t="shared" si="15"/>
        <v>15630.989303913735</v>
      </c>
      <c r="I37" s="5">
        <f t="shared" si="15"/>
        <v>16409.593884756105</v>
      </c>
      <c r="J37" s="5">
        <f t="shared" si="15"/>
        <v>18184.466790044731</v>
      </c>
      <c r="K37" s="5">
        <f t="shared" si="15"/>
        <v>19854.635714417305</v>
      </c>
      <c r="L37" s="5">
        <f t="shared" si="15"/>
        <v>20792.173701909418</v>
      </c>
      <c r="M37" s="5">
        <f t="shared" si="15"/>
        <v>21499.644650350674</v>
      </c>
      <c r="N37" s="5">
        <f t="shared" si="15"/>
        <v>17868.838573661807</v>
      </c>
      <c r="O37" s="5">
        <f t="shared" si="15"/>
        <v>21016.175265844016</v>
      </c>
      <c r="P37" s="5">
        <f t="shared" si="15"/>
        <v>21822.94777048102</v>
      </c>
      <c r="Q37" s="5">
        <f t="shared" si="15"/>
        <v>20050.439094997935</v>
      </c>
      <c r="R37" s="5">
        <f t="shared" si="15"/>
        <v>21398.099390090356</v>
      </c>
      <c r="S37" s="5">
        <f t="shared" si="15"/>
        <v>21906.966332749322</v>
      </c>
      <c r="T37" s="5">
        <f t="shared" si="15"/>
        <v>21946.2790688799</v>
      </c>
      <c r="U37" s="5">
        <f t="shared" si="15"/>
        <v>21287.376237646353</v>
      </c>
      <c r="V37" s="5">
        <f t="shared" si="15"/>
        <v>21125.424274034998</v>
      </c>
      <c r="W37" s="5">
        <f t="shared" si="15"/>
        <v>18652.825415062169</v>
      </c>
      <c r="Z37" s="21"/>
    </row>
    <row r="38" spans="1:28" outlineLevel="1" x14ac:dyDescent="0.2">
      <c r="A38" s="6"/>
      <c r="B38" s="7" t="s">
        <v>89</v>
      </c>
      <c r="C38" s="5">
        <f>C73+C108</f>
        <v>26.41</v>
      </c>
      <c r="D38" s="5">
        <f t="shared" ref="D38:W41" si="16">D73+D108</f>
        <v>27.433</v>
      </c>
      <c r="E38" s="5">
        <f t="shared" si="16"/>
        <v>29.215</v>
      </c>
      <c r="F38" s="5">
        <f t="shared" si="16"/>
        <v>29.545999999999999</v>
      </c>
      <c r="G38" s="5">
        <f t="shared" si="16"/>
        <v>27.438000000000002</v>
      </c>
      <c r="H38" s="5">
        <f t="shared" si="16"/>
        <v>27.47</v>
      </c>
      <c r="I38" s="5">
        <f t="shared" si="16"/>
        <v>26.968</v>
      </c>
      <c r="J38" s="5">
        <f t="shared" si="16"/>
        <v>31.331</v>
      </c>
      <c r="K38" s="5">
        <f t="shared" si="16"/>
        <v>36.003</v>
      </c>
      <c r="L38" s="5">
        <f t="shared" si="16"/>
        <v>30.715</v>
      </c>
      <c r="M38" s="5">
        <f t="shared" si="16"/>
        <v>30.741</v>
      </c>
      <c r="N38" s="5">
        <f t="shared" si="16"/>
        <v>32.442999999999998</v>
      </c>
      <c r="O38" s="5">
        <f t="shared" si="16"/>
        <v>35.396999999999998</v>
      </c>
      <c r="P38" s="5">
        <f t="shared" si="16"/>
        <v>37.198</v>
      </c>
      <c r="Q38" s="5">
        <f t="shared" si="16"/>
        <v>36.484999999999999</v>
      </c>
      <c r="R38" s="5">
        <f t="shared" si="16"/>
        <v>35.137</v>
      </c>
      <c r="S38" s="5">
        <f t="shared" si="16"/>
        <v>32.408999999999999</v>
      </c>
      <c r="T38" s="5">
        <f t="shared" si="16"/>
        <v>32.923999999999999</v>
      </c>
      <c r="U38" s="5">
        <f t="shared" si="16"/>
        <v>30.061</v>
      </c>
      <c r="V38" s="5">
        <f t="shared" si="16"/>
        <v>28.722999999999999</v>
      </c>
      <c r="W38" s="5">
        <f t="shared" si="16"/>
        <v>24.512</v>
      </c>
      <c r="Z38" s="21"/>
    </row>
    <row r="39" spans="1:28" outlineLevel="1" x14ac:dyDescent="0.2">
      <c r="A39" s="6"/>
      <c r="B39" s="7" t="s">
        <v>25</v>
      </c>
      <c r="C39" s="5">
        <f>C74+C109</f>
        <v>650.30000000000007</v>
      </c>
      <c r="D39" s="5">
        <f t="shared" si="16"/>
        <v>662.06299999999999</v>
      </c>
      <c r="E39" s="5">
        <f t="shared" si="16"/>
        <v>657.08100000000002</v>
      </c>
      <c r="F39" s="5">
        <f t="shared" si="16"/>
        <v>668.56299999999999</v>
      </c>
      <c r="G39" s="5">
        <f t="shared" si="16"/>
        <v>678.00700000000006</v>
      </c>
      <c r="H39" s="5">
        <f t="shared" si="16"/>
        <v>685.97</v>
      </c>
      <c r="I39" s="5">
        <f t="shared" si="16"/>
        <v>673.10199999999998</v>
      </c>
      <c r="J39" s="5">
        <f t="shared" si="16"/>
        <v>677.41899999999998</v>
      </c>
      <c r="K39" s="5">
        <f t="shared" si="16"/>
        <v>702.1099999999999</v>
      </c>
      <c r="L39" s="5">
        <f t="shared" si="16"/>
        <v>718.35699999999997</v>
      </c>
      <c r="M39" s="5">
        <f t="shared" si="16"/>
        <v>739.32500000000005</v>
      </c>
      <c r="N39" s="5">
        <f t="shared" si="16"/>
        <v>734.70600000000002</v>
      </c>
      <c r="O39" s="5">
        <f t="shared" si="16"/>
        <v>722.48</v>
      </c>
      <c r="P39" s="5">
        <f t="shared" si="16"/>
        <v>709.23800000000006</v>
      </c>
      <c r="Q39" s="5">
        <f t="shared" si="16"/>
        <v>707.67200000000003</v>
      </c>
      <c r="R39" s="5">
        <f t="shared" si="16"/>
        <v>759.50199999999995</v>
      </c>
      <c r="S39" s="5">
        <f t="shared" si="16"/>
        <v>764.18899999999996</v>
      </c>
      <c r="T39" s="5">
        <f t="shared" si="16"/>
        <v>762.04899999999998</v>
      </c>
      <c r="U39" s="5">
        <f t="shared" si="16"/>
        <v>755.68100000000004</v>
      </c>
      <c r="V39" s="5">
        <f t="shared" si="16"/>
        <v>739.95800000000008</v>
      </c>
      <c r="W39" s="5">
        <f t="shared" si="16"/>
        <v>715.38300000000004</v>
      </c>
    </row>
    <row r="40" spans="1:28" outlineLevel="1" x14ac:dyDescent="0.2">
      <c r="A40" s="6"/>
      <c r="B40" s="7" t="s">
        <v>30</v>
      </c>
      <c r="C40" s="5">
        <f>C41*1000/C39</f>
        <v>14019.257318720787</v>
      </c>
      <c r="D40" s="5">
        <f t="shared" ref="D40:W40" si="17">D41*1000/D39</f>
        <v>13306.989686209719</v>
      </c>
      <c r="E40" s="5">
        <f t="shared" si="17"/>
        <v>14779.973883898509</v>
      </c>
      <c r="F40" s="5">
        <f t="shared" si="17"/>
        <v>15182.514912420642</v>
      </c>
      <c r="G40" s="5">
        <f t="shared" si="17"/>
        <v>14537.50462345708</v>
      </c>
      <c r="H40" s="5">
        <f t="shared" si="17"/>
        <v>13955.847894518929</v>
      </c>
      <c r="I40" s="5">
        <f t="shared" si="17"/>
        <v>14931.379262496339</v>
      </c>
      <c r="J40" s="5">
        <f t="shared" si="17"/>
        <v>16422.016109626271</v>
      </c>
      <c r="K40" s="5">
        <f t="shared" si="17"/>
        <v>17276.433807036316</v>
      </c>
      <c r="L40" s="5">
        <f t="shared" si="17"/>
        <v>17667.936785207112</v>
      </c>
      <c r="M40" s="5">
        <f t="shared" si="17"/>
        <v>17716.945431485718</v>
      </c>
      <c r="N40" s="5">
        <f t="shared" si="17"/>
        <v>14779.654860955807</v>
      </c>
      <c r="O40" s="5">
        <f t="shared" si="17"/>
        <v>17657.331758999531</v>
      </c>
      <c r="P40" s="5">
        <f t="shared" si="17"/>
        <v>18650.71835092461</v>
      </c>
      <c r="Q40" s="5">
        <f t="shared" si="17"/>
        <v>17143.455134535896</v>
      </c>
      <c r="R40" s="5">
        <f t="shared" si="17"/>
        <v>17026.738576725184</v>
      </c>
      <c r="S40" s="5">
        <f t="shared" si="17"/>
        <v>17298.861725694664</v>
      </c>
      <c r="T40" s="5">
        <f t="shared" si="17"/>
        <v>17354.010863697331</v>
      </c>
      <c r="U40" s="5">
        <f t="shared" si="17"/>
        <v>16953.452429955662</v>
      </c>
      <c r="V40" s="5">
        <f t="shared" si="17"/>
        <v>17162.977922075064</v>
      </c>
      <c r="W40" s="5">
        <f t="shared" si="17"/>
        <v>15637.069448913873</v>
      </c>
    </row>
    <row r="41" spans="1:28" outlineLevel="1" x14ac:dyDescent="0.2">
      <c r="A41" s="6"/>
      <c r="B41" s="7" t="s">
        <v>31</v>
      </c>
      <c r="C41" s="5">
        <f>C76+C111</f>
        <v>9116.7230343641277</v>
      </c>
      <c r="D41" s="5">
        <f t="shared" si="16"/>
        <v>8810.0655126210659</v>
      </c>
      <c r="E41" s="5">
        <f t="shared" si="16"/>
        <v>9711.6400196059167</v>
      </c>
      <c r="F41" s="5">
        <f t="shared" si="16"/>
        <v>10150.467717392681</v>
      </c>
      <c r="G41" s="5">
        <f t="shared" si="16"/>
        <v>9856.5298972362652</v>
      </c>
      <c r="H41" s="5">
        <f t="shared" si="16"/>
        <v>9573.2929802031504</v>
      </c>
      <c r="I41" s="5">
        <f t="shared" si="16"/>
        <v>10050.341244344811</v>
      </c>
      <c r="J41" s="5">
        <f t="shared" si="16"/>
        <v>11124.585730966919</v>
      </c>
      <c r="K41" s="5">
        <f t="shared" si="16"/>
        <v>12129.956940258266</v>
      </c>
      <c r="L41" s="5">
        <f t="shared" si="16"/>
        <v>12691.886065211023</v>
      </c>
      <c r="M41" s="5">
        <f t="shared" si="16"/>
        <v>13098.580681133179</v>
      </c>
      <c r="N41" s="5">
        <f t="shared" si="16"/>
        <v>10858.701104273398</v>
      </c>
      <c r="O41" s="5">
        <f t="shared" si="16"/>
        <v>12757.069049241982</v>
      </c>
      <c r="P41" s="5">
        <f t="shared" si="16"/>
        <v>13227.798181773071</v>
      </c>
      <c r="Q41" s="5">
        <f t="shared" si="16"/>
        <v>12131.943181967286</v>
      </c>
      <c r="R41" s="5">
        <f t="shared" si="16"/>
        <v>12931.842002499929</v>
      </c>
      <c r="S41" s="5">
        <f t="shared" si="16"/>
        <v>13219.599843296879</v>
      </c>
      <c r="T41" s="5">
        <f t="shared" si="16"/>
        <v>13224.606624669686</v>
      </c>
      <c r="U41" s="5">
        <f t="shared" si="16"/>
        <v>12811.401885721323</v>
      </c>
      <c r="V41" s="5">
        <f t="shared" si="16"/>
        <v>12699.882817262824</v>
      </c>
      <c r="W41" s="5">
        <f t="shared" si="16"/>
        <v>11186.493653572354</v>
      </c>
    </row>
    <row r="42" spans="1:28" outlineLevel="1" x14ac:dyDescent="0.2">
      <c r="A42" s="6"/>
      <c r="B42" s="7" t="s">
        <v>140</v>
      </c>
      <c r="C42" s="14"/>
      <c r="D42" s="14"/>
      <c r="E42" s="14"/>
      <c r="F42" s="14"/>
      <c r="G42" s="14"/>
      <c r="H42" s="14"/>
      <c r="I42" s="14"/>
      <c r="J42" s="14"/>
      <c r="K42" s="14"/>
      <c r="L42" s="14"/>
      <c r="M42" s="14"/>
      <c r="N42" s="14"/>
      <c r="O42" s="14"/>
      <c r="P42" s="14"/>
      <c r="Q42" s="14"/>
      <c r="R42" s="14"/>
      <c r="S42" s="14"/>
      <c r="T42" s="14"/>
      <c r="U42" s="14"/>
      <c r="V42" s="14"/>
      <c r="W42" s="14"/>
    </row>
    <row r="43" spans="1:28" outlineLevel="1" x14ac:dyDescent="0.2">
      <c r="A43" s="6"/>
      <c r="B43" s="7" t="s">
        <v>90</v>
      </c>
      <c r="C43" s="5"/>
      <c r="D43" s="5"/>
      <c r="E43" s="5"/>
      <c r="F43" s="5"/>
      <c r="G43" s="5"/>
      <c r="H43" s="5"/>
      <c r="I43" s="5"/>
      <c r="J43" s="5"/>
      <c r="K43" s="5"/>
      <c r="L43" s="5"/>
      <c r="M43" s="5"/>
      <c r="N43" s="5"/>
      <c r="O43" s="5"/>
      <c r="P43" s="5"/>
      <c r="Q43" s="5"/>
      <c r="R43" s="5"/>
      <c r="S43" s="5"/>
      <c r="T43" s="5"/>
      <c r="U43" s="5"/>
      <c r="V43" s="5"/>
      <c r="W43" s="5"/>
    </row>
    <row r="44" spans="1:28" outlineLevel="1" x14ac:dyDescent="0.2"/>
    <row r="45" spans="1:28" outlineLevel="1" x14ac:dyDescent="0.2">
      <c r="B45" s="8" t="s">
        <v>14</v>
      </c>
      <c r="C45" s="13"/>
    </row>
    <row r="46" spans="1:28" outlineLevel="1" x14ac:dyDescent="0.2">
      <c r="B46" s="4" t="s">
        <v>18</v>
      </c>
      <c r="C46" s="5">
        <f t="shared" ref="C46:W55" si="18">C81+C116</f>
        <v>0</v>
      </c>
      <c r="D46" s="5">
        <f t="shared" si="18"/>
        <v>0</v>
      </c>
      <c r="E46" s="5">
        <f t="shared" si="18"/>
        <v>0</v>
      </c>
      <c r="F46" s="5">
        <f t="shared" si="18"/>
        <v>0</v>
      </c>
      <c r="G46" s="5">
        <f t="shared" si="18"/>
        <v>0</v>
      </c>
      <c r="H46" s="5">
        <f t="shared" si="18"/>
        <v>0</v>
      </c>
      <c r="I46" s="5">
        <f t="shared" si="18"/>
        <v>0</v>
      </c>
      <c r="J46" s="5">
        <f t="shared" si="18"/>
        <v>0</v>
      </c>
      <c r="K46" s="5">
        <f t="shared" si="18"/>
        <v>0</v>
      </c>
      <c r="L46" s="5">
        <f t="shared" si="18"/>
        <v>0</v>
      </c>
      <c r="M46" s="5">
        <f t="shared" si="18"/>
        <v>0</v>
      </c>
      <c r="N46" s="5">
        <f t="shared" si="18"/>
        <v>0</v>
      </c>
      <c r="O46" s="5">
        <f t="shared" si="18"/>
        <v>0</v>
      </c>
      <c r="P46" s="5">
        <f t="shared" si="18"/>
        <v>0</v>
      </c>
      <c r="Q46" s="5">
        <f t="shared" si="18"/>
        <v>0</v>
      </c>
      <c r="R46" s="5">
        <f t="shared" si="18"/>
        <v>0</v>
      </c>
      <c r="S46" s="5">
        <f t="shared" si="18"/>
        <v>0</v>
      </c>
      <c r="T46" s="5">
        <f t="shared" si="18"/>
        <v>0</v>
      </c>
      <c r="U46" s="5">
        <f t="shared" si="18"/>
        <v>0</v>
      </c>
      <c r="V46" s="5">
        <f t="shared" si="18"/>
        <v>0</v>
      </c>
      <c r="W46" s="5">
        <f t="shared" si="18"/>
        <v>0</v>
      </c>
    </row>
    <row r="47" spans="1:28" outlineLevel="1" x14ac:dyDescent="0.2">
      <c r="B47" s="4" t="s">
        <v>19</v>
      </c>
      <c r="C47" s="5">
        <f t="shared" si="18"/>
        <v>0</v>
      </c>
      <c r="D47" s="5">
        <f t="shared" si="18"/>
        <v>0</v>
      </c>
      <c r="E47" s="5">
        <f t="shared" si="18"/>
        <v>0</v>
      </c>
      <c r="F47" s="5">
        <f t="shared" si="18"/>
        <v>0</v>
      </c>
      <c r="G47" s="5">
        <f t="shared" si="18"/>
        <v>0</v>
      </c>
      <c r="H47" s="5">
        <f t="shared" si="18"/>
        <v>0</v>
      </c>
      <c r="I47" s="5">
        <f t="shared" si="18"/>
        <v>0</v>
      </c>
      <c r="J47" s="5">
        <f t="shared" si="18"/>
        <v>0</v>
      </c>
      <c r="K47" s="5">
        <f t="shared" si="18"/>
        <v>0</v>
      </c>
      <c r="L47" s="5">
        <f t="shared" si="18"/>
        <v>0</v>
      </c>
      <c r="M47" s="5">
        <f t="shared" si="18"/>
        <v>0</v>
      </c>
      <c r="N47" s="5">
        <f t="shared" si="18"/>
        <v>0</v>
      </c>
      <c r="O47" s="5">
        <f t="shared" si="18"/>
        <v>0</v>
      </c>
      <c r="P47" s="5">
        <f t="shared" si="18"/>
        <v>0</v>
      </c>
      <c r="Q47" s="5">
        <f t="shared" si="18"/>
        <v>0</v>
      </c>
      <c r="R47" s="5">
        <f t="shared" si="18"/>
        <v>0</v>
      </c>
      <c r="S47" s="5">
        <f t="shared" si="18"/>
        <v>0</v>
      </c>
      <c r="T47" s="5">
        <f t="shared" si="18"/>
        <v>0</v>
      </c>
      <c r="U47" s="5">
        <f t="shared" si="18"/>
        <v>0</v>
      </c>
      <c r="V47" s="5">
        <f t="shared" si="18"/>
        <v>0</v>
      </c>
      <c r="W47" s="5">
        <f t="shared" si="18"/>
        <v>0</v>
      </c>
    </row>
    <row r="48" spans="1:28" outlineLevel="1" x14ac:dyDescent="0.2">
      <c r="B48" s="4" t="s">
        <v>16</v>
      </c>
      <c r="C48" s="5">
        <f t="shared" si="18"/>
        <v>972.7639999999999</v>
      </c>
      <c r="D48" s="5">
        <f t="shared" si="18"/>
        <v>842.71699999999987</v>
      </c>
      <c r="E48" s="5">
        <f t="shared" si="18"/>
        <v>1079.2550000000001</v>
      </c>
      <c r="F48" s="5">
        <f t="shared" si="18"/>
        <v>1318.1780000000001</v>
      </c>
      <c r="G48" s="5">
        <f t="shared" si="18"/>
        <v>1197.144</v>
      </c>
      <c r="H48" s="5">
        <f t="shared" si="18"/>
        <v>1334.3339999999998</v>
      </c>
      <c r="I48" s="5">
        <f t="shared" si="18"/>
        <v>734.97800000000007</v>
      </c>
      <c r="J48" s="5">
        <f t="shared" si="18"/>
        <v>737.85599999999999</v>
      </c>
      <c r="K48" s="5">
        <f t="shared" si="18"/>
        <v>726.19399999999996</v>
      </c>
      <c r="L48" s="5">
        <f t="shared" si="18"/>
        <v>842.154</v>
      </c>
      <c r="M48" s="5">
        <f t="shared" si="18"/>
        <v>738.14499999999998</v>
      </c>
      <c r="N48" s="5">
        <f t="shared" si="18"/>
        <v>678.40699999999993</v>
      </c>
      <c r="O48" s="5">
        <f t="shared" si="18"/>
        <v>635.39300000000003</v>
      </c>
      <c r="P48" s="5">
        <f t="shared" si="18"/>
        <v>641.60500000000002</v>
      </c>
      <c r="Q48" s="5">
        <f t="shared" si="18"/>
        <v>588.62999999999988</v>
      </c>
      <c r="R48" s="5">
        <f t="shared" si="18"/>
        <v>626.00500000000011</v>
      </c>
      <c r="S48" s="5">
        <f t="shared" si="18"/>
        <v>575.62000000000012</v>
      </c>
      <c r="T48" s="5">
        <f t="shared" si="18"/>
        <v>607.74699999999996</v>
      </c>
      <c r="U48" s="5">
        <f t="shared" si="18"/>
        <v>628.13800000000003</v>
      </c>
      <c r="V48" s="5">
        <f t="shared" si="18"/>
        <v>579.76900000000001</v>
      </c>
      <c r="W48" s="5">
        <f t="shared" si="18"/>
        <v>558.70799999999997</v>
      </c>
    </row>
    <row r="49" spans="2:23" outlineLevel="1" x14ac:dyDescent="0.2">
      <c r="B49" s="4" t="s">
        <v>21</v>
      </c>
      <c r="C49" s="5">
        <f t="shared" si="18"/>
        <v>0</v>
      </c>
      <c r="D49" s="5">
        <f t="shared" si="18"/>
        <v>0</v>
      </c>
      <c r="E49" s="5">
        <f t="shared" si="18"/>
        <v>0</v>
      </c>
      <c r="F49" s="5">
        <f t="shared" si="18"/>
        <v>0</v>
      </c>
      <c r="G49" s="5">
        <f t="shared" si="18"/>
        <v>0</v>
      </c>
      <c r="H49" s="5">
        <f t="shared" si="18"/>
        <v>0</v>
      </c>
      <c r="I49" s="5">
        <f t="shared" si="18"/>
        <v>0</v>
      </c>
      <c r="J49" s="5">
        <f t="shared" si="18"/>
        <v>0</v>
      </c>
      <c r="K49" s="5">
        <f t="shared" si="18"/>
        <v>0</v>
      </c>
      <c r="L49" s="5">
        <f t="shared" si="18"/>
        <v>0</v>
      </c>
      <c r="M49" s="5">
        <f t="shared" si="18"/>
        <v>0</v>
      </c>
      <c r="N49" s="5">
        <f t="shared" si="18"/>
        <v>0</v>
      </c>
      <c r="O49" s="5">
        <f t="shared" si="18"/>
        <v>0</v>
      </c>
      <c r="P49" s="5">
        <f t="shared" si="18"/>
        <v>0</v>
      </c>
      <c r="Q49" s="5">
        <f t="shared" si="18"/>
        <v>0</v>
      </c>
      <c r="R49" s="5">
        <f t="shared" si="18"/>
        <v>0</v>
      </c>
      <c r="S49" s="5">
        <f t="shared" si="18"/>
        <v>0</v>
      </c>
      <c r="T49" s="5">
        <f t="shared" si="18"/>
        <v>0</v>
      </c>
      <c r="U49" s="5">
        <f t="shared" si="18"/>
        <v>0</v>
      </c>
      <c r="V49" s="5">
        <f t="shared" si="18"/>
        <v>0</v>
      </c>
      <c r="W49" s="5">
        <f t="shared" si="18"/>
        <v>0</v>
      </c>
    </row>
    <row r="50" spans="2:23" outlineLevel="1" x14ac:dyDescent="0.2">
      <c r="B50" s="4" t="s">
        <v>20</v>
      </c>
      <c r="C50" s="5">
        <f t="shared" si="18"/>
        <v>35521.561999999998</v>
      </c>
      <c r="D50" s="5">
        <f t="shared" si="18"/>
        <v>34209.281999999999</v>
      </c>
      <c r="E50" s="5">
        <f t="shared" si="18"/>
        <v>37264.267</v>
      </c>
      <c r="F50" s="5">
        <f t="shared" si="18"/>
        <v>38563.012999999999</v>
      </c>
      <c r="G50" s="5">
        <f t="shared" si="18"/>
        <v>37185.985999999997</v>
      </c>
      <c r="H50" s="5">
        <f t="shared" si="18"/>
        <v>35861.793000000005</v>
      </c>
      <c r="I50" s="5">
        <f t="shared" si="18"/>
        <v>37905.611000000004</v>
      </c>
      <c r="J50" s="5">
        <f t="shared" si="18"/>
        <v>41687.388000000006</v>
      </c>
      <c r="K50" s="5">
        <f t="shared" si="18"/>
        <v>44978.224999999999</v>
      </c>
      <c r="L50" s="5">
        <f t="shared" si="18"/>
        <v>46508.874000000003</v>
      </c>
      <c r="M50" s="5">
        <f t="shared" si="18"/>
        <v>47932.065000000002</v>
      </c>
      <c r="N50" s="5">
        <f t="shared" si="18"/>
        <v>36818.678</v>
      </c>
      <c r="O50" s="5">
        <f t="shared" si="18"/>
        <v>43033.11</v>
      </c>
      <c r="P50" s="5">
        <f t="shared" si="18"/>
        <v>44492.93</v>
      </c>
      <c r="Q50" s="5">
        <f t="shared" si="18"/>
        <v>40425.326999999997</v>
      </c>
      <c r="R50" s="5">
        <f t="shared" si="18"/>
        <v>46198.225999999995</v>
      </c>
      <c r="S50" s="5">
        <f t="shared" si="18"/>
        <v>47310.31</v>
      </c>
      <c r="T50" s="5">
        <f t="shared" si="18"/>
        <v>47229.201999999997</v>
      </c>
      <c r="U50" s="5">
        <f t="shared" si="18"/>
        <v>45593.16</v>
      </c>
      <c r="V50" s="5">
        <f t="shared" si="18"/>
        <v>45129.063999999998</v>
      </c>
      <c r="W50" s="5">
        <f t="shared" si="18"/>
        <v>39648.89</v>
      </c>
    </row>
    <row r="51" spans="2:23" outlineLevel="1" x14ac:dyDescent="0.2">
      <c r="B51" s="4" t="s">
        <v>0</v>
      </c>
      <c r="C51" s="5">
        <f t="shared" si="18"/>
        <v>0</v>
      </c>
      <c r="D51" s="5">
        <f t="shared" si="18"/>
        <v>0</v>
      </c>
      <c r="E51" s="5">
        <f t="shared" si="18"/>
        <v>0</v>
      </c>
      <c r="F51" s="5">
        <f t="shared" si="18"/>
        <v>0</v>
      </c>
      <c r="G51" s="5">
        <f t="shared" si="18"/>
        <v>0</v>
      </c>
      <c r="H51" s="5">
        <f t="shared" si="18"/>
        <v>0</v>
      </c>
      <c r="I51" s="5">
        <f t="shared" si="18"/>
        <v>0</v>
      </c>
      <c r="J51" s="5">
        <f t="shared" si="18"/>
        <v>0</v>
      </c>
      <c r="K51" s="5">
        <f t="shared" si="18"/>
        <v>0</v>
      </c>
      <c r="L51" s="5">
        <f t="shared" si="18"/>
        <v>0</v>
      </c>
      <c r="M51" s="5">
        <f t="shared" si="18"/>
        <v>0</v>
      </c>
      <c r="N51" s="5">
        <f t="shared" si="18"/>
        <v>2728.6289999999999</v>
      </c>
      <c r="O51" s="5">
        <f t="shared" si="18"/>
        <v>2882.52</v>
      </c>
      <c r="P51" s="5">
        <f t="shared" si="18"/>
        <v>2929.357</v>
      </c>
      <c r="Q51" s="5">
        <f t="shared" si="18"/>
        <v>2981.0479999999998</v>
      </c>
      <c r="R51" s="5">
        <f t="shared" si="18"/>
        <v>0</v>
      </c>
      <c r="S51" s="5">
        <f t="shared" si="18"/>
        <v>0</v>
      </c>
      <c r="T51" s="5">
        <f t="shared" si="18"/>
        <v>0</v>
      </c>
      <c r="U51" s="5">
        <f t="shared" si="18"/>
        <v>0</v>
      </c>
      <c r="V51" s="5">
        <f t="shared" si="18"/>
        <v>0</v>
      </c>
      <c r="W51" s="5">
        <f t="shared" si="18"/>
        <v>0</v>
      </c>
    </row>
    <row r="52" spans="2:23" outlineLevel="1" x14ac:dyDescent="0.2">
      <c r="B52" s="4" t="s">
        <v>22</v>
      </c>
      <c r="C52" s="5">
        <f t="shared" si="18"/>
        <v>0</v>
      </c>
      <c r="D52" s="5">
        <f t="shared" si="18"/>
        <v>0</v>
      </c>
      <c r="E52" s="5">
        <f t="shared" si="18"/>
        <v>0</v>
      </c>
      <c r="F52" s="5">
        <f t="shared" si="18"/>
        <v>0</v>
      </c>
      <c r="G52" s="5">
        <f t="shared" si="18"/>
        <v>0</v>
      </c>
      <c r="H52" s="5">
        <f t="shared" si="18"/>
        <v>0</v>
      </c>
      <c r="I52" s="5">
        <f t="shared" si="18"/>
        <v>0</v>
      </c>
      <c r="J52" s="5">
        <f t="shared" si="18"/>
        <v>0</v>
      </c>
      <c r="K52" s="5">
        <f t="shared" si="18"/>
        <v>0</v>
      </c>
      <c r="L52" s="5">
        <f t="shared" si="18"/>
        <v>0</v>
      </c>
      <c r="M52" s="5">
        <f t="shared" si="18"/>
        <v>0</v>
      </c>
      <c r="N52" s="5">
        <f t="shared" si="18"/>
        <v>0</v>
      </c>
      <c r="O52" s="5">
        <f t="shared" si="18"/>
        <v>0</v>
      </c>
      <c r="P52" s="5">
        <f t="shared" si="18"/>
        <v>0</v>
      </c>
      <c r="Q52" s="5">
        <f t="shared" si="18"/>
        <v>0</v>
      </c>
      <c r="R52" s="5">
        <f t="shared" si="18"/>
        <v>0</v>
      </c>
      <c r="S52" s="5">
        <f t="shared" si="18"/>
        <v>0</v>
      </c>
      <c r="T52" s="5">
        <f t="shared" si="18"/>
        <v>0</v>
      </c>
      <c r="U52" s="5">
        <f t="shared" si="18"/>
        <v>0</v>
      </c>
      <c r="V52" s="5">
        <f t="shared" si="18"/>
        <v>0</v>
      </c>
      <c r="W52" s="5">
        <f t="shared" si="18"/>
        <v>0</v>
      </c>
    </row>
    <row r="53" spans="2:23" outlineLevel="1" x14ac:dyDescent="0.2">
      <c r="B53" s="4" t="s">
        <v>23</v>
      </c>
      <c r="C53" s="5">
        <f t="shared" si="18"/>
        <v>10.137</v>
      </c>
      <c r="D53" s="5">
        <f t="shared" si="18"/>
        <v>12.885999999999999</v>
      </c>
      <c r="E53" s="5">
        <f t="shared" si="18"/>
        <v>15.933000000000002</v>
      </c>
      <c r="F53" s="5">
        <f t="shared" si="18"/>
        <v>16.405000000000001</v>
      </c>
      <c r="G53" s="5">
        <f t="shared" si="18"/>
        <v>16.939</v>
      </c>
      <c r="H53" s="5">
        <f t="shared" si="18"/>
        <v>18.216999999999999</v>
      </c>
      <c r="I53" s="5">
        <f t="shared" si="18"/>
        <v>20.108999999999998</v>
      </c>
      <c r="J53" s="5">
        <f t="shared" si="18"/>
        <v>17.789000000000001</v>
      </c>
      <c r="K53" s="5">
        <f t="shared" si="18"/>
        <v>17.78</v>
      </c>
      <c r="L53" s="5">
        <f t="shared" si="18"/>
        <v>14.685</v>
      </c>
      <c r="M53" s="5">
        <f t="shared" si="18"/>
        <v>16.581</v>
      </c>
      <c r="N53" s="5">
        <f t="shared" si="18"/>
        <v>15.103</v>
      </c>
      <c r="O53" s="5">
        <f t="shared" si="18"/>
        <v>6.2960000000000003</v>
      </c>
      <c r="P53" s="5">
        <f t="shared" si="18"/>
        <v>5.1779999999999999</v>
      </c>
      <c r="Q53" s="5">
        <f t="shared" si="18"/>
        <v>3.714</v>
      </c>
      <c r="R53" s="5">
        <f t="shared" si="18"/>
        <v>2.1430000000000002</v>
      </c>
      <c r="S53" s="5">
        <f t="shared" si="18"/>
        <v>1.5839999999999999</v>
      </c>
      <c r="T53" s="5">
        <f t="shared" si="18"/>
        <v>1.109</v>
      </c>
      <c r="U53" s="5">
        <f t="shared" si="18"/>
        <v>0.93099999999999994</v>
      </c>
      <c r="V53" s="5">
        <f t="shared" si="18"/>
        <v>0.495</v>
      </c>
      <c r="W53" s="5">
        <f t="shared" si="18"/>
        <v>0.21599999999999997</v>
      </c>
    </row>
    <row r="54" spans="2:23" outlineLevel="1" x14ac:dyDescent="0.2">
      <c r="B54" s="4" t="s">
        <v>17</v>
      </c>
      <c r="C54" s="5">
        <f t="shared" si="18"/>
        <v>0</v>
      </c>
      <c r="D54" s="5">
        <f t="shared" si="18"/>
        <v>0</v>
      </c>
      <c r="E54" s="5">
        <f t="shared" si="18"/>
        <v>0</v>
      </c>
      <c r="F54" s="5">
        <f t="shared" si="18"/>
        <v>0</v>
      </c>
      <c r="G54" s="5">
        <f t="shared" si="18"/>
        <v>0</v>
      </c>
      <c r="H54" s="5">
        <f t="shared" si="18"/>
        <v>0</v>
      </c>
      <c r="I54" s="5">
        <f t="shared" si="18"/>
        <v>0</v>
      </c>
      <c r="J54" s="5">
        <f t="shared" si="18"/>
        <v>0</v>
      </c>
      <c r="K54" s="5">
        <f t="shared" si="18"/>
        <v>0</v>
      </c>
      <c r="L54" s="5">
        <f t="shared" si="18"/>
        <v>0</v>
      </c>
      <c r="M54" s="5">
        <f t="shared" si="18"/>
        <v>0</v>
      </c>
      <c r="N54" s="5">
        <f t="shared" si="18"/>
        <v>0</v>
      </c>
      <c r="O54" s="5">
        <f t="shared" si="18"/>
        <v>0</v>
      </c>
      <c r="P54" s="5">
        <f t="shared" si="18"/>
        <v>0</v>
      </c>
      <c r="Q54" s="5">
        <f t="shared" si="18"/>
        <v>0</v>
      </c>
      <c r="R54" s="5">
        <f t="shared" si="18"/>
        <v>0</v>
      </c>
      <c r="S54" s="5">
        <f t="shared" si="18"/>
        <v>0</v>
      </c>
      <c r="T54" s="5">
        <f t="shared" si="18"/>
        <v>0</v>
      </c>
      <c r="U54" s="5">
        <f t="shared" si="18"/>
        <v>0</v>
      </c>
      <c r="V54" s="5">
        <f t="shared" si="18"/>
        <v>0</v>
      </c>
      <c r="W54" s="5">
        <f t="shared" si="18"/>
        <v>0</v>
      </c>
    </row>
    <row r="55" spans="2:23" outlineLevel="1" x14ac:dyDescent="0.2">
      <c r="B55" s="4" t="s">
        <v>1</v>
      </c>
      <c r="C55" s="5">
        <f t="shared" si="18"/>
        <v>171.27100000000002</v>
      </c>
      <c r="D55" s="5">
        <f t="shared" si="18"/>
        <v>191.988</v>
      </c>
      <c r="E55" s="5">
        <f t="shared" si="18"/>
        <v>106.85999999999999</v>
      </c>
      <c r="F55" s="5">
        <f t="shared" si="18"/>
        <v>73.724000000000004</v>
      </c>
      <c r="G55" s="5">
        <f t="shared" si="18"/>
        <v>80.998999999999995</v>
      </c>
      <c r="H55" s="5">
        <f t="shared" si="18"/>
        <v>34.054000000000002</v>
      </c>
      <c r="I55" s="5">
        <f t="shared" si="18"/>
        <v>50.875</v>
      </c>
      <c r="J55" s="5">
        <f t="shared" si="18"/>
        <v>51.50500000000001</v>
      </c>
      <c r="K55" s="5">
        <f t="shared" si="18"/>
        <v>56.217999999999996</v>
      </c>
      <c r="L55" s="5">
        <f t="shared" si="18"/>
        <v>58.307999999999993</v>
      </c>
      <c r="M55" s="5">
        <f t="shared" si="18"/>
        <v>53.381999999999998</v>
      </c>
      <c r="N55" s="5">
        <f t="shared" si="18"/>
        <v>48.500999999999998</v>
      </c>
      <c r="O55" s="5">
        <f t="shared" si="18"/>
        <v>67.588999999999999</v>
      </c>
      <c r="P55" s="5">
        <f t="shared" si="18"/>
        <v>49.489999999999995</v>
      </c>
      <c r="Q55" s="5">
        <f t="shared" si="18"/>
        <v>63.593999999999994</v>
      </c>
      <c r="R55" s="5">
        <f t="shared" si="18"/>
        <v>64.518000000000001</v>
      </c>
      <c r="S55" s="5">
        <f t="shared" si="18"/>
        <v>49.968000000000004</v>
      </c>
      <c r="T55" s="5">
        <f t="shared" si="18"/>
        <v>44.492999999999995</v>
      </c>
      <c r="U55" s="5">
        <f t="shared" si="18"/>
        <v>48.328000000000003</v>
      </c>
      <c r="V55" s="5">
        <f t="shared" si="18"/>
        <v>53.896000000000001</v>
      </c>
      <c r="W55" s="5">
        <f t="shared" si="18"/>
        <v>32.629999999999995</v>
      </c>
    </row>
    <row r="56" spans="2:23" outlineLevel="1" x14ac:dyDescent="0.2">
      <c r="B56" s="15" t="s">
        <v>9</v>
      </c>
      <c r="C56" s="19">
        <f t="shared" ref="C56:W56" si="19">SUM(C46:C55)</f>
        <v>36675.734000000004</v>
      </c>
      <c r="D56" s="19">
        <f t="shared" si="19"/>
        <v>35256.872999999992</v>
      </c>
      <c r="E56" s="19">
        <f t="shared" si="19"/>
        <v>38466.314999999995</v>
      </c>
      <c r="F56" s="19">
        <f t="shared" si="19"/>
        <v>39971.32</v>
      </c>
      <c r="G56" s="19">
        <f t="shared" si="19"/>
        <v>38481.067999999999</v>
      </c>
      <c r="H56" s="19">
        <f t="shared" si="19"/>
        <v>37248.398000000001</v>
      </c>
      <c r="I56" s="19">
        <f t="shared" si="19"/>
        <v>38711.573000000004</v>
      </c>
      <c r="J56" s="19">
        <f t="shared" si="19"/>
        <v>42494.538</v>
      </c>
      <c r="K56" s="19">
        <f t="shared" si="19"/>
        <v>45778.417000000001</v>
      </c>
      <c r="L56" s="19">
        <f t="shared" si="19"/>
        <v>47424.021000000001</v>
      </c>
      <c r="M56" s="19">
        <f t="shared" si="19"/>
        <v>48740.172999999995</v>
      </c>
      <c r="N56" s="19">
        <f t="shared" si="19"/>
        <v>40289.317999999999</v>
      </c>
      <c r="O56" s="19">
        <f t="shared" si="19"/>
        <v>46624.907999999996</v>
      </c>
      <c r="P56" s="19">
        <f t="shared" si="19"/>
        <v>48118.560000000005</v>
      </c>
      <c r="Q56" s="19">
        <f t="shared" si="19"/>
        <v>44062.312999999995</v>
      </c>
      <c r="R56" s="19">
        <f t="shared" si="19"/>
        <v>46890.891999999985</v>
      </c>
      <c r="S56" s="19">
        <f t="shared" si="19"/>
        <v>47937.482000000004</v>
      </c>
      <c r="T56" s="19">
        <f t="shared" si="19"/>
        <v>47882.550999999999</v>
      </c>
      <c r="U56" s="19">
        <f t="shared" si="19"/>
        <v>46270.557000000001</v>
      </c>
      <c r="V56" s="19">
        <f t="shared" si="19"/>
        <v>45763.224000000002</v>
      </c>
      <c r="W56" s="19">
        <f t="shared" si="19"/>
        <v>40240.443999999996</v>
      </c>
    </row>
    <row r="57" spans="2:23" outlineLevel="1" x14ac:dyDescent="0.2">
      <c r="B57" s="26" t="s">
        <v>91</v>
      </c>
      <c r="C57" s="25">
        <f t="shared" ref="C57:W57" si="20">C56/C37/1000</f>
        <v>2.4711686837645048E-3</v>
      </c>
      <c r="D57" s="25">
        <f t="shared" si="20"/>
        <v>2.4580957524970122E-3</v>
      </c>
      <c r="E57" s="25">
        <f t="shared" si="20"/>
        <v>2.4310126291071186E-3</v>
      </c>
      <c r="F57" s="25">
        <f t="shared" si="20"/>
        <v>2.4151145450043133E-3</v>
      </c>
      <c r="G57" s="25">
        <f t="shared" si="20"/>
        <v>2.3930010888315503E-3</v>
      </c>
      <c r="H57" s="25">
        <f t="shared" si="20"/>
        <v>2.38298403740022E-3</v>
      </c>
      <c r="I57" s="25">
        <f t="shared" si="20"/>
        <v>2.3590817220627016E-3</v>
      </c>
      <c r="J57" s="25">
        <f t="shared" si="20"/>
        <v>2.3368591716565515E-3</v>
      </c>
      <c r="K57" s="25">
        <f t="shared" si="20"/>
        <v>2.3056790191702341E-3</v>
      </c>
      <c r="L57" s="25">
        <f t="shared" si="20"/>
        <v>2.280859215582875E-3</v>
      </c>
      <c r="M57" s="25">
        <f t="shared" si="20"/>
        <v>2.2670222597937226E-3</v>
      </c>
      <c r="N57" s="25">
        <f t="shared" si="20"/>
        <v>2.2547250529973101E-3</v>
      </c>
      <c r="O57" s="25">
        <f t="shared" si="20"/>
        <v>2.2185248938124289E-3</v>
      </c>
      <c r="P57" s="25">
        <f t="shared" si="20"/>
        <v>2.2049523513541077E-3</v>
      </c>
      <c r="Q57" s="25">
        <f t="shared" si="20"/>
        <v>2.1975734691512265E-3</v>
      </c>
      <c r="R57" s="25">
        <f t="shared" si="20"/>
        <v>2.1913577998294354E-3</v>
      </c>
      <c r="S57" s="25">
        <f t="shared" si="20"/>
        <v>2.188230048463486E-3</v>
      </c>
      <c r="T57" s="25">
        <f t="shared" si="20"/>
        <v>2.1818072598875343E-3</v>
      </c>
      <c r="U57" s="25">
        <f t="shared" si="20"/>
        <v>2.1736148449413564E-3</v>
      </c>
      <c r="V57" s="25">
        <f t="shared" si="20"/>
        <v>2.16626295436097E-3</v>
      </c>
      <c r="W57" s="25">
        <f t="shared" si="20"/>
        <v>2.1573377279082775E-3</v>
      </c>
    </row>
    <row r="58" spans="2:23" outlineLevel="1" x14ac:dyDescent="0.2"/>
    <row r="59" spans="2:23" outlineLevel="1" x14ac:dyDescent="0.2">
      <c r="B59" s="4" t="s">
        <v>18</v>
      </c>
      <c r="C59" s="11">
        <f t="shared" ref="C59:W59" si="21">IFERROR(C46/C56,0)</f>
        <v>0</v>
      </c>
      <c r="D59" s="11">
        <f t="shared" si="21"/>
        <v>0</v>
      </c>
      <c r="E59" s="11">
        <f t="shared" si="21"/>
        <v>0</v>
      </c>
      <c r="F59" s="11">
        <f t="shared" si="21"/>
        <v>0</v>
      </c>
      <c r="G59" s="11">
        <f t="shared" si="21"/>
        <v>0</v>
      </c>
      <c r="H59" s="11">
        <f t="shared" si="21"/>
        <v>0</v>
      </c>
      <c r="I59" s="11">
        <f t="shared" si="21"/>
        <v>0</v>
      </c>
      <c r="J59" s="11">
        <f t="shared" si="21"/>
        <v>0</v>
      </c>
      <c r="K59" s="11">
        <f t="shared" si="21"/>
        <v>0</v>
      </c>
      <c r="L59" s="11">
        <f t="shared" si="21"/>
        <v>0</v>
      </c>
      <c r="M59" s="11">
        <f t="shared" si="21"/>
        <v>0</v>
      </c>
      <c r="N59" s="11">
        <f t="shared" si="21"/>
        <v>0</v>
      </c>
      <c r="O59" s="11">
        <f t="shared" si="21"/>
        <v>0</v>
      </c>
      <c r="P59" s="11">
        <f t="shared" si="21"/>
        <v>0</v>
      </c>
      <c r="Q59" s="11">
        <f t="shared" si="21"/>
        <v>0</v>
      </c>
      <c r="R59" s="11">
        <f t="shared" si="21"/>
        <v>0</v>
      </c>
      <c r="S59" s="11">
        <f t="shared" si="21"/>
        <v>0</v>
      </c>
      <c r="T59" s="11">
        <f t="shared" si="21"/>
        <v>0</v>
      </c>
      <c r="U59" s="11">
        <f t="shared" si="21"/>
        <v>0</v>
      </c>
      <c r="V59" s="11">
        <f t="shared" si="21"/>
        <v>0</v>
      </c>
      <c r="W59" s="11">
        <f t="shared" si="21"/>
        <v>0</v>
      </c>
    </row>
    <row r="60" spans="2:23" outlineLevel="1" x14ac:dyDescent="0.2">
      <c r="B60" s="4" t="s">
        <v>19</v>
      </c>
      <c r="C60" s="11">
        <f t="shared" ref="C60:W60" si="22">IFERROR(C47/C56,0)</f>
        <v>0</v>
      </c>
      <c r="D60" s="11">
        <f t="shared" si="22"/>
        <v>0</v>
      </c>
      <c r="E60" s="11">
        <f t="shared" si="22"/>
        <v>0</v>
      </c>
      <c r="F60" s="11">
        <f t="shared" si="22"/>
        <v>0</v>
      </c>
      <c r="G60" s="11">
        <f t="shared" si="22"/>
        <v>0</v>
      </c>
      <c r="H60" s="11">
        <f t="shared" si="22"/>
        <v>0</v>
      </c>
      <c r="I60" s="11">
        <f t="shared" si="22"/>
        <v>0</v>
      </c>
      <c r="J60" s="11">
        <f t="shared" si="22"/>
        <v>0</v>
      </c>
      <c r="K60" s="11">
        <f t="shared" si="22"/>
        <v>0</v>
      </c>
      <c r="L60" s="11">
        <f t="shared" si="22"/>
        <v>0</v>
      </c>
      <c r="M60" s="11">
        <f t="shared" si="22"/>
        <v>0</v>
      </c>
      <c r="N60" s="11">
        <f t="shared" si="22"/>
        <v>0</v>
      </c>
      <c r="O60" s="11">
        <f t="shared" si="22"/>
        <v>0</v>
      </c>
      <c r="P60" s="11">
        <f t="shared" si="22"/>
        <v>0</v>
      </c>
      <c r="Q60" s="11">
        <f t="shared" si="22"/>
        <v>0</v>
      </c>
      <c r="R60" s="11">
        <f t="shared" si="22"/>
        <v>0</v>
      </c>
      <c r="S60" s="11">
        <f t="shared" si="22"/>
        <v>0</v>
      </c>
      <c r="T60" s="11">
        <f t="shared" si="22"/>
        <v>0</v>
      </c>
      <c r="U60" s="11">
        <f t="shared" si="22"/>
        <v>0</v>
      </c>
      <c r="V60" s="11">
        <f t="shared" si="22"/>
        <v>0</v>
      </c>
      <c r="W60" s="11">
        <f t="shared" si="22"/>
        <v>0</v>
      </c>
    </row>
    <row r="61" spans="2:23" outlineLevel="1" x14ac:dyDescent="0.2">
      <c r="B61" s="4" t="s">
        <v>16</v>
      </c>
      <c r="C61" s="11">
        <f t="shared" ref="C61:W61" si="23">IFERROR(C48/C56,0)</f>
        <v>2.6523368284871948E-2</v>
      </c>
      <c r="D61" s="11">
        <f t="shared" si="23"/>
        <v>2.3902204826843267E-2</v>
      </c>
      <c r="E61" s="11">
        <f t="shared" si="23"/>
        <v>2.8057145583090044E-2</v>
      </c>
      <c r="F61" s="11">
        <f t="shared" si="23"/>
        <v>3.2978095294326035E-2</v>
      </c>
      <c r="G61" s="11">
        <f t="shared" si="23"/>
        <v>3.1109947364246753E-2</v>
      </c>
      <c r="H61" s="11">
        <f t="shared" si="23"/>
        <v>3.5822587591552255E-2</v>
      </c>
      <c r="I61" s="11">
        <f t="shared" si="23"/>
        <v>1.898600193797343E-2</v>
      </c>
      <c r="J61" s="11">
        <f t="shared" si="23"/>
        <v>1.7363549169542684E-2</v>
      </c>
      <c r="K61" s="11">
        <f t="shared" si="23"/>
        <v>1.5863239657238473E-2</v>
      </c>
      <c r="L61" s="11">
        <f t="shared" si="23"/>
        <v>1.7757962784302916E-2</v>
      </c>
      <c r="M61" s="11">
        <f t="shared" si="23"/>
        <v>1.5144488715704806E-2</v>
      </c>
      <c r="N61" s="11">
        <f t="shared" si="23"/>
        <v>1.6838383811808379E-2</v>
      </c>
      <c r="O61" s="11">
        <f t="shared" si="23"/>
        <v>1.3627758793647381E-2</v>
      </c>
      <c r="P61" s="11">
        <f t="shared" si="23"/>
        <v>1.3333836257776625E-2</v>
      </c>
      <c r="Q61" s="11">
        <f t="shared" si="23"/>
        <v>1.3359035418771592E-2</v>
      </c>
      <c r="R61" s="11">
        <f t="shared" si="23"/>
        <v>1.3350247207922602E-2</v>
      </c>
      <c r="S61" s="11">
        <f t="shared" si="23"/>
        <v>1.2007722892078481E-2</v>
      </c>
      <c r="T61" s="11">
        <f t="shared" si="23"/>
        <v>1.2692452413406293E-2</v>
      </c>
      <c r="U61" s="11">
        <f t="shared" si="23"/>
        <v>1.3575328258961742E-2</v>
      </c>
      <c r="V61" s="11">
        <f t="shared" si="23"/>
        <v>1.2668884517402008E-2</v>
      </c>
      <c r="W61" s="11">
        <f t="shared" si="23"/>
        <v>1.3884240442277427E-2</v>
      </c>
    </row>
    <row r="62" spans="2:23" outlineLevel="1" x14ac:dyDescent="0.2">
      <c r="B62" s="4" t="s">
        <v>21</v>
      </c>
      <c r="C62" s="11">
        <f t="shared" ref="C62:W62" si="24">IFERROR(C49/C56,0)</f>
        <v>0</v>
      </c>
      <c r="D62" s="11">
        <f t="shared" si="24"/>
        <v>0</v>
      </c>
      <c r="E62" s="11">
        <f t="shared" si="24"/>
        <v>0</v>
      </c>
      <c r="F62" s="11">
        <f t="shared" si="24"/>
        <v>0</v>
      </c>
      <c r="G62" s="11">
        <f t="shared" si="24"/>
        <v>0</v>
      </c>
      <c r="H62" s="11">
        <f t="shared" si="24"/>
        <v>0</v>
      </c>
      <c r="I62" s="11">
        <f t="shared" si="24"/>
        <v>0</v>
      </c>
      <c r="J62" s="11">
        <f t="shared" si="24"/>
        <v>0</v>
      </c>
      <c r="K62" s="11">
        <f t="shared" si="24"/>
        <v>0</v>
      </c>
      <c r="L62" s="11">
        <f t="shared" si="24"/>
        <v>0</v>
      </c>
      <c r="M62" s="11">
        <f t="shared" si="24"/>
        <v>0</v>
      </c>
      <c r="N62" s="11">
        <f t="shared" si="24"/>
        <v>0</v>
      </c>
      <c r="O62" s="11">
        <f t="shared" si="24"/>
        <v>0</v>
      </c>
      <c r="P62" s="11">
        <f t="shared" si="24"/>
        <v>0</v>
      </c>
      <c r="Q62" s="11">
        <f t="shared" si="24"/>
        <v>0</v>
      </c>
      <c r="R62" s="11">
        <f t="shared" si="24"/>
        <v>0</v>
      </c>
      <c r="S62" s="11">
        <f t="shared" si="24"/>
        <v>0</v>
      </c>
      <c r="T62" s="11">
        <f t="shared" si="24"/>
        <v>0</v>
      </c>
      <c r="U62" s="11">
        <f t="shared" si="24"/>
        <v>0</v>
      </c>
      <c r="V62" s="11">
        <f t="shared" si="24"/>
        <v>0</v>
      </c>
      <c r="W62" s="11">
        <f t="shared" si="24"/>
        <v>0</v>
      </c>
    </row>
    <row r="63" spans="2:23" outlineLevel="1" x14ac:dyDescent="0.2">
      <c r="B63" s="4" t="s">
        <v>20</v>
      </c>
      <c r="C63" s="11">
        <f t="shared" ref="C63:W63" si="25">IFERROR(C50/C56,0)</f>
        <v>0.96853036397308356</v>
      </c>
      <c r="D63" s="11">
        <f t="shared" si="25"/>
        <v>0.97028689980532323</v>
      </c>
      <c r="E63" s="11">
        <f t="shared" si="25"/>
        <v>0.96875063285890539</v>
      </c>
      <c r="F63" s="11">
        <f t="shared" si="25"/>
        <v>0.9647670629841596</v>
      </c>
      <c r="G63" s="11">
        <f t="shared" si="25"/>
        <v>0.96634495695389733</v>
      </c>
      <c r="H63" s="11">
        <f t="shared" si="25"/>
        <v>0.96277410373460903</v>
      </c>
      <c r="I63" s="11">
        <f t="shared" si="25"/>
        <v>0.97918033452166875</v>
      </c>
      <c r="J63" s="11">
        <f t="shared" si="25"/>
        <v>0.98100579420348111</v>
      </c>
      <c r="K63" s="11">
        <f t="shared" si="25"/>
        <v>0.98252032174900228</v>
      </c>
      <c r="L63" s="11">
        <f t="shared" si="25"/>
        <v>0.980702880508593</v>
      </c>
      <c r="M63" s="11">
        <f t="shared" si="25"/>
        <v>0.98342008346995413</v>
      </c>
      <c r="N63" s="11">
        <f t="shared" si="25"/>
        <v>0.91385706752345619</v>
      </c>
      <c r="O63" s="11">
        <f t="shared" si="25"/>
        <v>0.92296396595570773</v>
      </c>
      <c r="P63" s="11">
        <f t="shared" si="25"/>
        <v>0.92465215085405705</v>
      </c>
      <c r="Q63" s="11">
        <f t="shared" si="25"/>
        <v>0.91745812345348288</v>
      </c>
      <c r="R63" s="11">
        <f t="shared" si="25"/>
        <v>0.98522813342940907</v>
      </c>
      <c r="S63" s="11">
        <f t="shared" si="25"/>
        <v>0.98691687644336412</v>
      </c>
      <c r="T63" s="11">
        <f t="shared" si="25"/>
        <v>0.98635517560457453</v>
      </c>
      <c r="U63" s="11">
        <f t="shared" si="25"/>
        <v>0.98536008546428355</v>
      </c>
      <c r="V63" s="11">
        <f t="shared" si="25"/>
        <v>0.98614258470950378</v>
      </c>
      <c r="W63" s="11">
        <f t="shared" si="25"/>
        <v>0.98529951607889821</v>
      </c>
    </row>
    <row r="64" spans="2:23" outlineLevel="1" x14ac:dyDescent="0.2">
      <c r="B64" s="4" t="s">
        <v>0</v>
      </c>
      <c r="C64" s="11">
        <f t="shared" ref="C64:W64" si="26">IFERROR(C51/C56,0)</f>
        <v>0</v>
      </c>
      <c r="D64" s="11">
        <f t="shared" si="26"/>
        <v>0</v>
      </c>
      <c r="E64" s="11">
        <f t="shared" si="26"/>
        <v>0</v>
      </c>
      <c r="F64" s="11">
        <f t="shared" si="26"/>
        <v>0</v>
      </c>
      <c r="G64" s="11">
        <f t="shared" si="26"/>
        <v>0</v>
      </c>
      <c r="H64" s="11">
        <f t="shared" si="26"/>
        <v>0</v>
      </c>
      <c r="I64" s="11">
        <f t="shared" si="26"/>
        <v>0</v>
      </c>
      <c r="J64" s="11">
        <f t="shared" si="26"/>
        <v>0</v>
      </c>
      <c r="K64" s="11">
        <f t="shared" si="26"/>
        <v>0</v>
      </c>
      <c r="L64" s="11">
        <f t="shared" si="26"/>
        <v>0</v>
      </c>
      <c r="M64" s="11">
        <f t="shared" si="26"/>
        <v>0</v>
      </c>
      <c r="N64" s="11">
        <f t="shared" si="26"/>
        <v>6.7725867188915934E-2</v>
      </c>
      <c r="O64" s="11">
        <f t="shared" si="26"/>
        <v>6.1823607244436821E-2</v>
      </c>
      <c r="P64" s="11">
        <f t="shared" si="26"/>
        <v>6.0877902414369835E-2</v>
      </c>
      <c r="Q64" s="11">
        <f t="shared" si="26"/>
        <v>6.7655277197999117E-2</v>
      </c>
      <c r="R64" s="11">
        <f t="shared" si="26"/>
        <v>0</v>
      </c>
      <c r="S64" s="11">
        <f t="shared" si="26"/>
        <v>0</v>
      </c>
      <c r="T64" s="11">
        <f t="shared" si="26"/>
        <v>0</v>
      </c>
      <c r="U64" s="11">
        <f t="shared" si="26"/>
        <v>0</v>
      </c>
      <c r="V64" s="11">
        <f t="shared" si="26"/>
        <v>0</v>
      </c>
      <c r="W64" s="11">
        <f t="shared" si="26"/>
        <v>0</v>
      </c>
    </row>
    <row r="65" spans="1:28" outlineLevel="1" x14ac:dyDescent="0.2">
      <c r="B65" s="4" t="s">
        <v>22</v>
      </c>
      <c r="C65" s="11">
        <f t="shared" ref="C65:W65" si="27">IFERROR(C52/C56,0)</f>
        <v>0</v>
      </c>
      <c r="D65" s="11">
        <f t="shared" si="27"/>
        <v>0</v>
      </c>
      <c r="E65" s="11">
        <f t="shared" si="27"/>
        <v>0</v>
      </c>
      <c r="F65" s="11">
        <f t="shared" si="27"/>
        <v>0</v>
      </c>
      <c r="G65" s="11">
        <f t="shared" si="27"/>
        <v>0</v>
      </c>
      <c r="H65" s="11">
        <f t="shared" si="27"/>
        <v>0</v>
      </c>
      <c r="I65" s="11">
        <f t="shared" si="27"/>
        <v>0</v>
      </c>
      <c r="J65" s="11">
        <f t="shared" si="27"/>
        <v>0</v>
      </c>
      <c r="K65" s="11">
        <f t="shared" si="27"/>
        <v>0</v>
      </c>
      <c r="L65" s="11">
        <f t="shared" si="27"/>
        <v>0</v>
      </c>
      <c r="M65" s="11">
        <f t="shared" si="27"/>
        <v>0</v>
      </c>
      <c r="N65" s="11">
        <f t="shared" si="27"/>
        <v>0</v>
      </c>
      <c r="O65" s="11">
        <f t="shared" si="27"/>
        <v>0</v>
      </c>
      <c r="P65" s="11">
        <f t="shared" si="27"/>
        <v>0</v>
      </c>
      <c r="Q65" s="11">
        <f t="shared" si="27"/>
        <v>0</v>
      </c>
      <c r="R65" s="11">
        <f t="shared" si="27"/>
        <v>0</v>
      </c>
      <c r="S65" s="11">
        <f t="shared" si="27"/>
        <v>0</v>
      </c>
      <c r="T65" s="11">
        <f t="shared" si="27"/>
        <v>0</v>
      </c>
      <c r="U65" s="11">
        <f t="shared" si="27"/>
        <v>0</v>
      </c>
      <c r="V65" s="11">
        <f t="shared" si="27"/>
        <v>0</v>
      </c>
      <c r="W65" s="11">
        <f t="shared" si="27"/>
        <v>0</v>
      </c>
    </row>
    <row r="66" spans="1:28" outlineLevel="1" x14ac:dyDescent="0.2">
      <c r="B66" s="4" t="s">
        <v>23</v>
      </c>
      <c r="C66" s="11">
        <f t="shared" ref="C66:W66" si="28">IFERROR(C53/C56,0)</f>
        <v>2.7639528632201333E-4</v>
      </c>
      <c r="D66" s="11">
        <f t="shared" si="28"/>
        <v>3.6548902110518995E-4</v>
      </c>
      <c r="E66" s="11">
        <f t="shared" si="28"/>
        <v>4.1420655968735253E-4</v>
      </c>
      <c r="F66" s="11">
        <f t="shared" si="28"/>
        <v>4.1041927061703245E-4</v>
      </c>
      <c r="G66" s="11">
        <f t="shared" si="28"/>
        <v>4.4019048535763096E-4</v>
      </c>
      <c r="H66" s="11">
        <f t="shared" si="28"/>
        <v>4.8906801307266952E-4</v>
      </c>
      <c r="I66" s="11">
        <f t="shared" si="28"/>
        <v>5.194570626205243E-4</v>
      </c>
      <c r="J66" s="11">
        <f t="shared" si="28"/>
        <v>4.1861850574772695E-4</v>
      </c>
      <c r="K66" s="11">
        <f t="shared" si="28"/>
        <v>3.8839263489604718E-4</v>
      </c>
      <c r="L66" s="11">
        <f t="shared" si="28"/>
        <v>3.0965320296227097E-4</v>
      </c>
      <c r="M66" s="11">
        <f t="shared" si="28"/>
        <v>3.4019165258194714E-4</v>
      </c>
      <c r="N66" s="11">
        <f t="shared" si="28"/>
        <v>3.7486363010662033E-4</v>
      </c>
      <c r="O66" s="11">
        <f t="shared" si="28"/>
        <v>1.3503511899691043E-4</v>
      </c>
      <c r="P66" s="11">
        <f t="shared" si="28"/>
        <v>1.0760920526300038E-4</v>
      </c>
      <c r="Q66" s="11">
        <f t="shared" si="28"/>
        <v>8.4289719425305711E-5</v>
      </c>
      <c r="R66" s="11">
        <f t="shared" si="28"/>
        <v>4.5701839069301583E-5</v>
      </c>
      <c r="S66" s="11">
        <f t="shared" si="28"/>
        <v>3.3043037179132598E-5</v>
      </c>
      <c r="T66" s="11">
        <f t="shared" si="28"/>
        <v>2.3160837859286151E-5</v>
      </c>
      <c r="U66" s="11">
        <f t="shared" si="28"/>
        <v>2.0120786529541885E-5</v>
      </c>
      <c r="V66" s="11">
        <f t="shared" si="28"/>
        <v>1.0816545617502823E-5</v>
      </c>
      <c r="W66" s="11">
        <f t="shared" si="28"/>
        <v>5.3677340140680356E-6</v>
      </c>
    </row>
    <row r="67" spans="1:28" outlineLevel="1" x14ac:dyDescent="0.2">
      <c r="B67" s="4" t="s">
        <v>17</v>
      </c>
      <c r="C67" s="11">
        <f t="shared" ref="C67:W67" si="29">IFERROR(C54/C56,0)</f>
        <v>0</v>
      </c>
      <c r="D67" s="11">
        <f t="shared" si="29"/>
        <v>0</v>
      </c>
      <c r="E67" s="11">
        <f t="shared" si="29"/>
        <v>0</v>
      </c>
      <c r="F67" s="11">
        <f t="shared" si="29"/>
        <v>0</v>
      </c>
      <c r="G67" s="11">
        <f t="shared" si="29"/>
        <v>0</v>
      </c>
      <c r="H67" s="11">
        <f t="shared" si="29"/>
        <v>0</v>
      </c>
      <c r="I67" s="11">
        <f t="shared" si="29"/>
        <v>0</v>
      </c>
      <c r="J67" s="11">
        <f t="shared" si="29"/>
        <v>0</v>
      </c>
      <c r="K67" s="11">
        <f t="shared" si="29"/>
        <v>0</v>
      </c>
      <c r="L67" s="11">
        <f t="shared" si="29"/>
        <v>0</v>
      </c>
      <c r="M67" s="11">
        <f t="shared" si="29"/>
        <v>0</v>
      </c>
      <c r="N67" s="11">
        <f t="shared" si="29"/>
        <v>0</v>
      </c>
      <c r="O67" s="11">
        <f t="shared" si="29"/>
        <v>0</v>
      </c>
      <c r="P67" s="11">
        <f t="shared" si="29"/>
        <v>0</v>
      </c>
      <c r="Q67" s="11">
        <f t="shared" si="29"/>
        <v>0</v>
      </c>
      <c r="R67" s="11">
        <f t="shared" si="29"/>
        <v>0</v>
      </c>
      <c r="S67" s="11">
        <f t="shared" si="29"/>
        <v>0</v>
      </c>
      <c r="T67" s="11">
        <f t="shared" si="29"/>
        <v>0</v>
      </c>
      <c r="U67" s="11">
        <f t="shared" si="29"/>
        <v>0</v>
      </c>
      <c r="V67" s="11">
        <f t="shared" si="29"/>
        <v>0</v>
      </c>
      <c r="W67" s="11">
        <f t="shared" si="29"/>
        <v>0</v>
      </c>
    </row>
    <row r="68" spans="1:28" x14ac:dyDescent="0.2">
      <c r="B68" s="4" t="s">
        <v>1</v>
      </c>
      <c r="C68" s="11">
        <f t="shared" ref="C68:W68" si="30">IFERROR(C55/C56,0)</f>
        <v>4.6698724557223585E-3</v>
      </c>
      <c r="D68" s="11">
        <f t="shared" si="30"/>
        <v>5.4454063467284817E-3</v>
      </c>
      <c r="E68" s="11">
        <f t="shared" si="30"/>
        <v>2.778014998317359E-3</v>
      </c>
      <c r="F68" s="11">
        <f t="shared" si="30"/>
        <v>1.8444224508972935E-3</v>
      </c>
      <c r="G68" s="11">
        <f t="shared" si="30"/>
        <v>2.1049051964981843E-3</v>
      </c>
      <c r="H68" s="11">
        <f t="shared" si="30"/>
        <v>9.1424066076613558E-4</v>
      </c>
      <c r="I68" s="11">
        <f t="shared" si="30"/>
        <v>1.3142064777372905E-3</v>
      </c>
      <c r="J68" s="11">
        <f t="shared" si="30"/>
        <v>1.2120381212286627E-3</v>
      </c>
      <c r="K68" s="11">
        <f t="shared" si="30"/>
        <v>1.2280459588631034E-3</v>
      </c>
      <c r="L68" s="11">
        <f t="shared" si="30"/>
        <v>1.2295035041419199E-3</v>
      </c>
      <c r="M68" s="11">
        <f t="shared" si="30"/>
        <v>1.0952361617592124E-3</v>
      </c>
      <c r="N68" s="11">
        <f t="shared" si="30"/>
        <v>1.2038178457128511E-3</v>
      </c>
      <c r="O68" s="11">
        <f t="shared" si="30"/>
        <v>1.4496328872112736E-3</v>
      </c>
      <c r="P68" s="11">
        <f t="shared" si="30"/>
        <v>1.0285012685333889E-3</v>
      </c>
      <c r="Q68" s="11">
        <f t="shared" si="30"/>
        <v>1.4432742103211876E-3</v>
      </c>
      <c r="R68" s="11">
        <f t="shared" si="30"/>
        <v>1.3759175235992529E-3</v>
      </c>
      <c r="S68" s="11">
        <f t="shared" si="30"/>
        <v>1.0423576273780922E-3</v>
      </c>
      <c r="T68" s="11">
        <f t="shared" si="30"/>
        <v>9.2921114415980041E-4</v>
      </c>
      <c r="U68" s="11">
        <f t="shared" si="30"/>
        <v>1.044465490225242E-3</v>
      </c>
      <c r="V68" s="11">
        <f t="shared" si="30"/>
        <v>1.1777142274766305E-3</v>
      </c>
      <c r="W68" s="11">
        <f t="shared" si="30"/>
        <v>8.1087574481037035E-4</v>
      </c>
    </row>
    <row r="69" spans="1:28" x14ac:dyDescent="0.2">
      <c r="B69" s="15"/>
      <c r="C69" s="10"/>
      <c r="D69" s="10"/>
      <c r="E69" s="10"/>
      <c r="F69" s="10"/>
      <c r="G69" s="10"/>
      <c r="H69" s="10"/>
      <c r="I69" s="10"/>
      <c r="J69" s="10"/>
      <c r="K69" s="10"/>
      <c r="L69" s="10"/>
      <c r="M69" s="10"/>
      <c r="N69" s="10"/>
      <c r="O69" s="10"/>
      <c r="P69" s="10"/>
      <c r="Q69" s="10"/>
      <c r="R69" s="10"/>
      <c r="S69" s="10"/>
      <c r="T69" s="10"/>
      <c r="U69" s="10"/>
      <c r="V69" s="10"/>
      <c r="W69" s="10"/>
    </row>
    <row r="70" spans="1:28" s="33" customFormat="1" x14ac:dyDescent="0.2">
      <c r="A70" s="1"/>
      <c r="B70" s="1"/>
      <c r="C70" s="1"/>
      <c r="D70" s="1"/>
      <c r="E70" s="1"/>
      <c r="F70" s="1"/>
      <c r="G70" s="1"/>
      <c r="H70" s="1"/>
      <c r="I70" s="1"/>
      <c r="J70" s="1"/>
      <c r="K70" s="1"/>
      <c r="L70" s="1"/>
      <c r="M70" s="1"/>
      <c r="N70" s="1"/>
      <c r="O70" s="1"/>
      <c r="P70" s="1"/>
      <c r="Q70" s="1"/>
      <c r="R70" s="1"/>
      <c r="S70" s="1"/>
      <c r="T70" s="1"/>
      <c r="U70" s="1"/>
      <c r="V70" s="1"/>
      <c r="W70" s="1"/>
      <c r="X70" s="1"/>
      <c r="Y70" s="1"/>
      <c r="Z70"/>
      <c r="AA70" s="1"/>
      <c r="AB70" s="1"/>
    </row>
    <row r="71" spans="1:28" outlineLevel="1" x14ac:dyDescent="0.2">
      <c r="A71" s="32" t="s">
        <v>84</v>
      </c>
      <c r="B71" s="33"/>
      <c r="C71" s="33"/>
      <c r="D71" s="33"/>
      <c r="E71" s="33"/>
      <c r="F71" s="33"/>
      <c r="G71" s="33"/>
      <c r="H71" s="33"/>
      <c r="I71" s="33"/>
      <c r="J71" s="33"/>
      <c r="K71" s="33"/>
      <c r="L71" s="33"/>
      <c r="M71" s="33"/>
      <c r="N71" s="33"/>
      <c r="O71" s="33"/>
      <c r="P71" s="33"/>
      <c r="Q71" s="33"/>
      <c r="R71" s="33"/>
      <c r="S71" s="33"/>
      <c r="T71" s="33"/>
      <c r="U71" s="33"/>
      <c r="V71" s="33"/>
      <c r="W71" s="33"/>
      <c r="X71" s="33"/>
      <c r="Y71" s="33"/>
      <c r="Z71" s="34"/>
      <c r="AA71" s="33"/>
      <c r="AB71" s="33"/>
    </row>
    <row r="72" spans="1:28" outlineLevel="1" x14ac:dyDescent="0.2">
      <c r="B72" s="20" t="s">
        <v>88</v>
      </c>
      <c r="C72" s="5">
        <f>C76*CAN!C77</f>
        <v>9427.5620427670183</v>
      </c>
      <c r="D72" s="5">
        <f>D76*CAN!D77</f>
        <v>9019.9754206564648</v>
      </c>
      <c r="E72" s="5">
        <f>E76*CAN!E77</f>
        <v>9855.4458586323472</v>
      </c>
      <c r="F72" s="5">
        <f>F76*CAN!F77</f>
        <v>10240.338961750491</v>
      </c>
      <c r="G72" s="5">
        <f>G76*CAN!G77</f>
        <v>9888.0455439492889</v>
      </c>
      <c r="H72" s="5">
        <f>H76*CAN!H77</f>
        <v>9477.8532846468115</v>
      </c>
      <c r="I72" s="5">
        <f>I76*CAN!I77</f>
        <v>10052.87076308669</v>
      </c>
      <c r="J72" s="5">
        <f>J76*CAN!J77</f>
        <v>10938.39467152731</v>
      </c>
      <c r="K72" s="5">
        <f>K76*CAN!K77</f>
        <v>11707.025271699236</v>
      </c>
      <c r="L72" s="5">
        <f>L76*CAN!L77</f>
        <v>11987.969610576234</v>
      </c>
      <c r="M72" s="5">
        <f>M76*CAN!M77</f>
        <v>12079.140047121033</v>
      </c>
      <c r="N72" s="5">
        <f>N76*CAN!N77</f>
        <v>9645.3815756243966</v>
      </c>
      <c r="O72" s="5">
        <f>O76*CAN!O77</f>
        <v>11009.841028281917</v>
      </c>
      <c r="P72" s="5">
        <f>P76*CAN!P77</f>
        <v>10997.743425344934</v>
      </c>
      <c r="Q72" s="5">
        <f>Q76*CAN!Q77</f>
        <v>9623.8838499667545</v>
      </c>
      <c r="R72" s="5">
        <f>R76*CAN!R77</f>
        <v>9880.503984192057</v>
      </c>
      <c r="S72" s="5">
        <f>S76*CAN!S77</f>
        <v>9718.4714648583504</v>
      </c>
      <c r="T72" s="5">
        <f>T76*CAN!T77</f>
        <v>9369.6674693663244</v>
      </c>
      <c r="U72" s="5">
        <f>U76*CAN!U77</f>
        <v>8743.5319137936367</v>
      </c>
      <c r="V72" s="5">
        <f>V76*CAN!V77</f>
        <v>8389.7345123411269</v>
      </c>
      <c r="W72" s="5">
        <f>W76*CAN!W77</f>
        <v>6859.6964376700735</v>
      </c>
      <c r="Z72" s="21"/>
      <c r="AB72"/>
    </row>
    <row r="73" spans="1:28" outlineLevel="1" x14ac:dyDescent="0.2">
      <c r="B73" s="7" t="s">
        <v>89</v>
      </c>
      <c r="C73" s="5">
        <f>'[4]Table 21'!C$13</f>
        <v>14.106</v>
      </c>
      <c r="D73" s="5">
        <f>'[4]Table 21'!D$13</f>
        <v>15.077</v>
      </c>
      <c r="E73" s="5">
        <f>'[4]Table 21'!E$13</f>
        <v>16.206</v>
      </c>
      <c r="F73" s="5">
        <f>'[4]Table 21'!F$13</f>
        <v>15.802</v>
      </c>
      <c r="G73" s="5">
        <f>'[4]Table 21'!G$13</f>
        <v>14.287000000000001</v>
      </c>
      <c r="H73" s="5">
        <f>'[4]Table 21'!H$13</f>
        <v>14.069000000000001</v>
      </c>
      <c r="I73" s="5">
        <f>'[4]Table 21'!I$13</f>
        <v>13.94</v>
      </c>
      <c r="J73" s="5">
        <f>'[4]Table 21'!J$13</f>
        <v>15.29</v>
      </c>
      <c r="K73" s="5">
        <f>'[4]Table 21'!K$13</f>
        <v>18.344000000000001</v>
      </c>
      <c r="L73" s="5">
        <f>'[4]Table 21'!L$13</f>
        <v>14.494</v>
      </c>
      <c r="M73" s="5">
        <f>'[4]Table 21'!M$13</f>
        <v>11.868</v>
      </c>
      <c r="N73" s="5">
        <f>'[4]Table 21'!N$13</f>
        <v>11.429</v>
      </c>
      <c r="O73" s="5">
        <f>'[4]Table 21'!O$13</f>
        <v>12.693</v>
      </c>
      <c r="P73" s="5">
        <f>'[4]Table 21'!P$13</f>
        <v>12.143000000000001</v>
      </c>
      <c r="Q73" s="5">
        <f>'[4]Table 21'!Q$13</f>
        <v>11.331</v>
      </c>
      <c r="R73" s="5">
        <f>'[4]Table 21'!R$13</f>
        <v>9.7970000000000006</v>
      </c>
      <c r="S73" s="5">
        <f>'[4]Table 21'!S$13</f>
        <v>8.5380000000000003</v>
      </c>
      <c r="T73" s="5">
        <f>'[4]Table 21'!T$13</f>
        <v>7.9980000000000002</v>
      </c>
      <c r="U73" s="5">
        <f>'[4]Table 21'!U$13</f>
        <v>6.9359999999999999</v>
      </c>
      <c r="V73" s="5">
        <f>'[4]Table 21'!V$13</f>
        <v>5.8840000000000003</v>
      </c>
      <c r="W73" s="5">
        <f>'[4]Table 21'!W$13</f>
        <v>4.508</v>
      </c>
      <c r="Z73" s="21" t="s">
        <v>102</v>
      </c>
      <c r="AB73"/>
    </row>
    <row r="74" spans="1:28" outlineLevel="1" x14ac:dyDescent="0.2">
      <c r="B74" s="7" t="s">
        <v>25</v>
      </c>
      <c r="C74" s="5">
        <f>'[4]Table 21'!C$16</f>
        <v>420.18400000000003</v>
      </c>
      <c r="D74" s="5">
        <f>'[4]Table 21'!D$16</f>
        <v>418.12400000000002</v>
      </c>
      <c r="E74" s="5">
        <f>'[4]Table 21'!E$16</f>
        <v>410.67399999999998</v>
      </c>
      <c r="F74" s="5">
        <f>'[4]Table 21'!F$16</f>
        <v>416.09199999999998</v>
      </c>
      <c r="G74" s="5">
        <f>'[4]Table 21'!G$16</f>
        <v>418.495</v>
      </c>
      <c r="H74" s="5">
        <f>'[4]Table 21'!H$16</f>
        <v>418.61900000000003</v>
      </c>
      <c r="I74" s="5">
        <f>'[4]Table 21'!I$16</f>
        <v>415.57</v>
      </c>
      <c r="J74" s="5">
        <f>'[4]Table 21'!J$16</f>
        <v>411.60399999999998</v>
      </c>
      <c r="K74" s="5">
        <f>'[4]Table 21'!K$16</f>
        <v>418.98399999999998</v>
      </c>
      <c r="L74" s="5">
        <f>'[4]Table 21'!L$16</f>
        <v>419.983</v>
      </c>
      <c r="M74" s="5">
        <f>'[4]Table 21'!M$16</f>
        <v>423.66899999999998</v>
      </c>
      <c r="N74" s="5">
        <f>'[4]Table 21'!N$16</f>
        <v>407.25200000000001</v>
      </c>
      <c r="O74" s="5">
        <f>'[4]Table 21'!O$16</f>
        <v>393.22</v>
      </c>
      <c r="P74" s="5">
        <f>'[4]Table 21'!P$16</f>
        <v>373.14</v>
      </c>
      <c r="Q74" s="5">
        <f>'[4]Table 21'!Q$16</f>
        <v>355.916</v>
      </c>
      <c r="R74" s="5">
        <f>'[4]Table 21'!R$16</f>
        <v>369.85500000000002</v>
      </c>
      <c r="S74" s="5">
        <f>'[4]Table 21'!S$16</f>
        <v>360.09</v>
      </c>
      <c r="T74" s="5">
        <f>'[4]Table 21'!T$16</f>
        <v>347.166</v>
      </c>
      <c r="U74" s="5">
        <f>'[4]Table 21'!U$16</f>
        <v>333.15699999999998</v>
      </c>
      <c r="V74" s="5">
        <f>'[4]Table 21'!V$16</f>
        <v>316.17700000000002</v>
      </c>
      <c r="W74" s="5">
        <f>'[4]Table 21'!W$16</f>
        <v>283.738</v>
      </c>
      <c r="Z74" s="21" t="s">
        <v>102</v>
      </c>
      <c r="AB74"/>
    </row>
    <row r="75" spans="1:28" outlineLevel="1" x14ac:dyDescent="0.2">
      <c r="B75" s="7" t="s">
        <v>30</v>
      </c>
      <c r="C75" s="5">
        <f>'[4]Table 21'!C$19</f>
        <v>14182.52</v>
      </c>
      <c r="D75" s="5">
        <f>'[4]Table 21'!D$19</f>
        <v>13634.49</v>
      </c>
      <c r="E75" s="5">
        <f>'[4]Table 21'!E$19</f>
        <v>15165.710999999999</v>
      </c>
      <c r="F75" s="5">
        <f>'[4]Table 21'!F$19</f>
        <v>15550.839</v>
      </c>
      <c r="G75" s="5">
        <f>'[4]Table 21'!G$19</f>
        <v>14927.743</v>
      </c>
      <c r="H75" s="5">
        <f>'[4]Table 21'!H$19</f>
        <v>14302.439</v>
      </c>
      <c r="I75" s="5">
        <f>'[4]Table 21'!I$19</f>
        <v>15279.535</v>
      </c>
      <c r="J75" s="5">
        <f>'[4]Table 21'!J$19</f>
        <v>16783.53</v>
      </c>
      <c r="K75" s="5">
        <f>'[4]Table 21'!K$19</f>
        <v>17644.268</v>
      </c>
      <c r="L75" s="5">
        <f>'[4]Table 21'!L$19</f>
        <v>18022.439999999999</v>
      </c>
      <c r="M75" s="5">
        <f>'[4]Table 21'!M$19</f>
        <v>17999.240000000002</v>
      </c>
      <c r="N75" s="5">
        <f>'[4]Table 21'!N$19</f>
        <v>14950.173000000001</v>
      </c>
      <c r="O75" s="5">
        <f>'[4]Table 21'!O$19</f>
        <v>17671.794000000002</v>
      </c>
      <c r="P75" s="5">
        <f>'[4]Table 21'!P$19</f>
        <v>18599.966</v>
      </c>
      <c r="Q75" s="5">
        <f>'[4]Table 21'!Q$19</f>
        <v>17061.939999999999</v>
      </c>
      <c r="R75" s="5">
        <f>'[4]Table 21'!R$19</f>
        <v>16854.596000000001</v>
      </c>
      <c r="S75" s="5">
        <f>'[4]Table 21'!S$19</f>
        <v>17025.616000000002</v>
      </c>
      <c r="T75" s="5">
        <f>'[4]Table 21'!T$19</f>
        <v>17023.472000000002</v>
      </c>
      <c r="U75" s="5">
        <f>'[4]Table 21'!U$19</f>
        <v>16551.764999999999</v>
      </c>
      <c r="V75" s="5">
        <f>'[4]Table 21'!V$19</f>
        <v>16732.834999999999</v>
      </c>
      <c r="W75" s="5">
        <f>'[4]Table 21'!W$19</f>
        <v>15243.483</v>
      </c>
      <c r="Z75" s="21" t="s">
        <v>102</v>
      </c>
      <c r="AB75"/>
    </row>
    <row r="76" spans="1:28" outlineLevel="1" x14ac:dyDescent="0.2">
      <c r="B76" s="7" t="s">
        <v>31</v>
      </c>
      <c r="C76" s="5">
        <f t="shared" ref="C76:W76" si="31">C74*C75/1000</f>
        <v>5959.2679836800007</v>
      </c>
      <c r="D76" s="5">
        <f t="shared" si="31"/>
        <v>5700.9074967600009</v>
      </c>
      <c r="E76" s="5">
        <f t="shared" si="31"/>
        <v>6228.1631992139992</v>
      </c>
      <c r="F76" s="5">
        <f t="shared" si="31"/>
        <v>6470.5797011879995</v>
      </c>
      <c r="G76" s="5">
        <f t="shared" si="31"/>
        <v>6247.1858067850008</v>
      </c>
      <c r="H76" s="5">
        <f t="shared" si="31"/>
        <v>5987.2727117410004</v>
      </c>
      <c r="I76" s="5">
        <f t="shared" si="31"/>
        <v>6349.7163599499991</v>
      </c>
      <c r="J76" s="5">
        <f t="shared" si="31"/>
        <v>6908.1680821199998</v>
      </c>
      <c r="K76" s="5">
        <f t="shared" si="31"/>
        <v>7392.6659837119996</v>
      </c>
      <c r="L76" s="5">
        <f t="shared" si="31"/>
        <v>7569.11841852</v>
      </c>
      <c r="M76" s="5">
        <f t="shared" si="31"/>
        <v>7625.7200115600008</v>
      </c>
      <c r="N76" s="5">
        <f t="shared" si="31"/>
        <v>6088.487854596</v>
      </c>
      <c r="O76" s="5">
        <f t="shared" si="31"/>
        <v>6948.9028366800012</v>
      </c>
      <c r="P76" s="5">
        <f t="shared" si="31"/>
        <v>6940.3913132400003</v>
      </c>
      <c r="Q76" s="5">
        <f t="shared" si="31"/>
        <v>6072.6174370399995</v>
      </c>
      <c r="R76" s="5">
        <f t="shared" si="31"/>
        <v>6233.756603580001</v>
      </c>
      <c r="S76" s="5">
        <f t="shared" si="31"/>
        <v>6130.75406544</v>
      </c>
      <c r="T76" s="5">
        <f t="shared" si="31"/>
        <v>5909.9706803520003</v>
      </c>
      <c r="U76" s="5">
        <f t="shared" si="31"/>
        <v>5514.336372105</v>
      </c>
      <c r="V76" s="5">
        <f t="shared" si="31"/>
        <v>5290.5375717950001</v>
      </c>
      <c r="W76" s="5">
        <f t="shared" si="31"/>
        <v>4325.1553794539996</v>
      </c>
    </row>
    <row r="77" spans="1:28" outlineLevel="1" x14ac:dyDescent="0.2">
      <c r="B77" s="7" t="s">
        <v>140</v>
      </c>
      <c r="C77" s="14">
        <f t="shared" ref="C77:W77" si="32">C72/C76</f>
        <v>1.5820000155363474</v>
      </c>
      <c r="D77" s="14">
        <f t="shared" si="32"/>
        <v>1.5821999262017128</v>
      </c>
      <c r="E77" s="14">
        <f t="shared" si="32"/>
        <v>1.582400066182613</v>
      </c>
      <c r="F77" s="14">
        <f t="shared" si="32"/>
        <v>1.5825999268458686</v>
      </c>
      <c r="G77" s="14">
        <f t="shared" si="32"/>
        <v>1.5827999758243128</v>
      </c>
      <c r="H77" s="14">
        <f t="shared" si="32"/>
        <v>1.5830000971996494</v>
      </c>
      <c r="I77" s="14">
        <f t="shared" si="32"/>
        <v>1.5831999719694332</v>
      </c>
      <c r="J77" s="14">
        <f t="shared" si="32"/>
        <v>1.5834001925689252</v>
      </c>
      <c r="K77" s="14">
        <f t="shared" si="32"/>
        <v>1.5835999215293797</v>
      </c>
      <c r="L77" s="14">
        <f t="shared" si="32"/>
        <v>1.5837999814145143</v>
      </c>
      <c r="M77" s="14">
        <f t="shared" si="32"/>
        <v>1.5839999408331269</v>
      </c>
      <c r="N77" s="14">
        <f t="shared" si="32"/>
        <v>1.5841998548692864</v>
      </c>
      <c r="O77" s="14">
        <f t="shared" si="32"/>
        <v>1.5843999098916921</v>
      </c>
      <c r="P77" s="14">
        <f t="shared" si="32"/>
        <v>1.5845999064007861</v>
      </c>
      <c r="Q77" s="14">
        <f t="shared" si="32"/>
        <v>1.5847999564842938</v>
      </c>
      <c r="R77" s="14">
        <f t="shared" si="32"/>
        <v>1.5849999627059157</v>
      </c>
      <c r="S77" s="14">
        <f t="shared" si="32"/>
        <v>1.5852000196261113</v>
      </c>
      <c r="T77" s="14">
        <f t="shared" si="32"/>
        <v>1.5853999920027122</v>
      </c>
      <c r="U77" s="14">
        <f t="shared" si="32"/>
        <v>1.5856000294113268</v>
      </c>
      <c r="V77" s="14">
        <f t="shared" si="32"/>
        <v>1.5858000058573662</v>
      </c>
      <c r="W77" s="14">
        <f t="shared" si="32"/>
        <v>1.5860000013539468</v>
      </c>
    </row>
    <row r="78" spans="1:28" outlineLevel="1" x14ac:dyDescent="0.2">
      <c r="B78" s="7" t="s">
        <v>90</v>
      </c>
      <c r="C78" s="5">
        <f t="shared" ref="C78:W78" si="33">C75*C77</f>
        <v>22436.74686034456</v>
      </c>
      <c r="D78" s="5">
        <f t="shared" si="33"/>
        <v>21572.489071797991</v>
      </c>
      <c r="E78" s="5">
        <f t="shared" si="33"/>
        <v>23998.222090106381</v>
      </c>
      <c r="F78" s="5">
        <f t="shared" si="33"/>
        <v>24610.756663791879</v>
      </c>
      <c r="G78" s="5">
        <f t="shared" si="33"/>
        <v>23627.631259511556</v>
      </c>
      <c r="H78" s="5">
        <f t="shared" si="33"/>
        <v>22640.762327192057</v>
      </c>
      <c r="I78" s="5">
        <f t="shared" si="33"/>
        <v>24190.559383705971</v>
      </c>
      <c r="J78" s="5">
        <f t="shared" si="33"/>
        <v>26575.04463398633</v>
      </c>
      <c r="K78" s="5">
        <f t="shared" si="33"/>
        <v>27941.461420243344</v>
      </c>
      <c r="L78" s="5">
        <f t="shared" si="33"/>
        <v>28543.940137044196</v>
      </c>
      <c r="M78" s="5">
        <f t="shared" si="33"/>
        <v>28510.795095041252</v>
      </c>
      <c r="N78" s="5">
        <f t="shared" si="33"/>
        <v>23684.061896870724</v>
      </c>
      <c r="O78" s="5">
        <f t="shared" si="33"/>
        <v>27999.188821224547</v>
      </c>
      <c r="P78" s="5">
        <f t="shared" si="33"/>
        <v>29473.504382657804</v>
      </c>
      <c r="Q78" s="5">
        <f t="shared" si="33"/>
        <v>27039.761769537632</v>
      </c>
      <c r="R78" s="5">
        <f t="shared" si="33"/>
        <v>26714.534031423278</v>
      </c>
      <c r="S78" s="5">
        <f t="shared" si="33"/>
        <v>26989.006817346639</v>
      </c>
      <c r="T78" s="5">
        <f t="shared" si="33"/>
        <v>26989.012372658399</v>
      </c>
      <c r="U78" s="5">
        <f t="shared" si="33"/>
        <v>26244.479070809368</v>
      </c>
      <c r="V78" s="5">
        <f t="shared" si="33"/>
        <v>26534.92984101034</v>
      </c>
      <c r="W78" s="5">
        <f t="shared" si="33"/>
        <v>24176.164058638864</v>
      </c>
    </row>
    <row r="79" spans="1:28" outlineLevel="1" x14ac:dyDescent="0.2"/>
    <row r="80" spans="1:28" outlineLevel="1" x14ac:dyDescent="0.2">
      <c r="B80" s="8" t="s">
        <v>14</v>
      </c>
      <c r="C80" s="13"/>
    </row>
    <row r="81" spans="2:26" outlineLevel="1" x14ac:dyDescent="0.2">
      <c r="B81" s="4" t="s">
        <v>18</v>
      </c>
      <c r="C81" s="5">
        <f>IFERROR(INDEX('[4]Table 20'!C$14:C$19,MATCH($B81,'[4]Table 20'!$B$14:$B$19,0))*1000,0)</f>
        <v>0</v>
      </c>
      <c r="D81" s="5">
        <f>IFERROR(INDEX('[4]Table 20'!D$14:D$19,MATCH($B81,'[4]Table 20'!$B$14:$B$19,0))*1000,0)</f>
        <v>0</v>
      </c>
      <c r="E81" s="5">
        <f>IFERROR(INDEX('[4]Table 20'!E$14:E$19,MATCH($B81,'[4]Table 20'!$B$14:$B$19,0))*1000,0)</f>
        <v>0</v>
      </c>
      <c r="F81" s="5">
        <f>IFERROR(INDEX('[4]Table 20'!F$14:F$19,MATCH($B81,'[4]Table 20'!$B$14:$B$19,0))*1000,0)</f>
        <v>0</v>
      </c>
      <c r="G81" s="5">
        <f>IFERROR(INDEX('[4]Table 20'!G$14:G$19,MATCH($B81,'[4]Table 20'!$B$14:$B$19,0))*1000,0)</f>
        <v>0</v>
      </c>
      <c r="H81" s="5">
        <f>IFERROR(INDEX('[4]Table 20'!H$14:H$19,MATCH($B81,'[4]Table 20'!$B$14:$B$19,0))*1000,0)</f>
        <v>0</v>
      </c>
      <c r="I81" s="5">
        <f>IFERROR(INDEX('[4]Table 20'!I$14:I$19,MATCH($B81,'[4]Table 20'!$B$14:$B$19,0))*1000,0)</f>
        <v>0</v>
      </c>
      <c r="J81" s="5">
        <f>IFERROR(INDEX('[4]Table 20'!J$14:J$19,MATCH($B81,'[4]Table 20'!$B$14:$B$19,0))*1000,0)</f>
        <v>0</v>
      </c>
      <c r="K81" s="5">
        <f>IFERROR(INDEX('[4]Table 20'!K$14:K$19,MATCH($B81,'[4]Table 20'!$B$14:$B$19,0))*1000,0)</f>
        <v>0</v>
      </c>
      <c r="L81" s="5">
        <f>IFERROR(INDEX('[4]Table 20'!L$14:L$19,MATCH($B81,'[4]Table 20'!$B$14:$B$19,0))*1000,0)</f>
        <v>0</v>
      </c>
      <c r="M81" s="5">
        <f>IFERROR(INDEX('[4]Table 20'!M$14:M$19,MATCH($B81,'[4]Table 20'!$B$14:$B$19,0))*1000,0)</f>
        <v>0</v>
      </c>
      <c r="N81" s="5">
        <f>IFERROR(INDEX('[4]Table 20'!N$14:N$19,MATCH($B81,'[4]Table 20'!$B$14:$B$19,0))*1000,0)</f>
        <v>0</v>
      </c>
      <c r="O81" s="5">
        <f>IFERROR(INDEX('[4]Table 20'!O$14:O$19,MATCH($B81,'[4]Table 20'!$B$14:$B$19,0))*1000,0)</f>
        <v>0</v>
      </c>
      <c r="P81" s="5">
        <f>IFERROR(INDEX('[4]Table 20'!P$14:P$19,MATCH($B81,'[4]Table 20'!$B$14:$B$19,0))*1000,0)</f>
        <v>0</v>
      </c>
      <c r="Q81" s="5">
        <f>IFERROR(INDEX('[4]Table 20'!Q$14:Q$19,MATCH($B81,'[4]Table 20'!$B$14:$B$19,0))*1000,0)</f>
        <v>0</v>
      </c>
      <c r="R81" s="5">
        <f>IFERROR(INDEX('[4]Table 20'!R$14:R$19,MATCH($B81,'[4]Table 20'!$B$14:$B$19,0))*1000,0)</f>
        <v>0</v>
      </c>
      <c r="S81" s="5">
        <f>IFERROR(INDEX('[4]Table 20'!S$14:S$19,MATCH($B81,'[4]Table 20'!$B$14:$B$19,0))*1000,0)</f>
        <v>0</v>
      </c>
      <c r="T81" s="5">
        <f>IFERROR(INDEX('[4]Table 20'!T$14:T$19,MATCH($B81,'[4]Table 20'!$B$14:$B$19,0))*1000,0)</f>
        <v>0</v>
      </c>
      <c r="U81" s="5">
        <f>IFERROR(INDEX('[4]Table 20'!U$14:U$19,MATCH($B81,'[4]Table 20'!$B$14:$B$19,0))*1000,0)</f>
        <v>0</v>
      </c>
      <c r="V81" s="5">
        <f>IFERROR(INDEX('[4]Table 20'!V$14:V$19,MATCH($B81,'[4]Table 20'!$B$14:$B$19,0))*1000,0)</f>
        <v>0</v>
      </c>
      <c r="W81" s="5">
        <f>IFERROR(INDEX('[4]Table 20'!W$14:W$19,MATCH($B81,'[4]Table 20'!$B$14:$B$19,0))*1000,0)</f>
        <v>0</v>
      </c>
      <c r="Z81" s="21" t="s">
        <v>102</v>
      </c>
    </row>
    <row r="82" spans="2:26" outlineLevel="1" x14ac:dyDescent="0.2">
      <c r="B82" s="4" t="s">
        <v>19</v>
      </c>
      <c r="C82" s="5">
        <f>IFERROR(INDEX('[4]Table 20'!C$14:C$19,MATCH($B82,'[4]Table 20'!$B$14:$B$19,0))*1000,0)</f>
        <v>0</v>
      </c>
      <c r="D82" s="5">
        <f>IFERROR(INDEX('[4]Table 20'!D$14:D$19,MATCH($B82,'[4]Table 20'!$B$14:$B$19,0))*1000,0)</f>
        <v>0</v>
      </c>
      <c r="E82" s="5">
        <f>IFERROR(INDEX('[4]Table 20'!E$14:E$19,MATCH($B82,'[4]Table 20'!$B$14:$B$19,0))*1000,0)</f>
        <v>0</v>
      </c>
      <c r="F82" s="5">
        <f>IFERROR(INDEX('[4]Table 20'!F$14:F$19,MATCH($B82,'[4]Table 20'!$B$14:$B$19,0))*1000,0)</f>
        <v>0</v>
      </c>
      <c r="G82" s="5">
        <f>IFERROR(INDEX('[4]Table 20'!G$14:G$19,MATCH($B82,'[4]Table 20'!$B$14:$B$19,0))*1000,0)</f>
        <v>0</v>
      </c>
      <c r="H82" s="5">
        <f>IFERROR(INDEX('[4]Table 20'!H$14:H$19,MATCH($B82,'[4]Table 20'!$B$14:$B$19,0))*1000,0)</f>
        <v>0</v>
      </c>
      <c r="I82" s="5">
        <f>IFERROR(INDEX('[4]Table 20'!I$14:I$19,MATCH($B82,'[4]Table 20'!$B$14:$B$19,0))*1000,0)</f>
        <v>0</v>
      </c>
      <c r="J82" s="5">
        <f>IFERROR(INDEX('[4]Table 20'!J$14:J$19,MATCH($B82,'[4]Table 20'!$B$14:$B$19,0))*1000,0)</f>
        <v>0</v>
      </c>
      <c r="K82" s="5">
        <f>IFERROR(INDEX('[4]Table 20'!K$14:K$19,MATCH($B82,'[4]Table 20'!$B$14:$B$19,0))*1000,0)</f>
        <v>0</v>
      </c>
      <c r="L82" s="5">
        <f>IFERROR(INDEX('[4]Table 20'!L$14:L$19,MATCH($B82,'[4]Table 20'!$B$14:$B$19,0))*1000,0)</f>
        <v>0</v>
      </c>
      <c r="M82" s="5">
        <f>IFERROR(INDEX('[4]Table 20'!M$14:M$19,MATCH($B82,'[4]Table 20'!$B$14:$B$19,0))*1000,0)</f>
        <v>0</v>
      </c>
      <c r="N82" s="5">
        <f>IFERROR(INDEX('[4]Table 20'!N$14:N$19,MATCH($B82,'[4]Table 20'!$B$14:$B$19,0))*1000,0)</f>
        <v>0</v>
      </c>
      <c r="O82" s="5">
        <f>IFERROR(INDEX('[4]Table 20'!O$14:O$19,MATCH($B82,'[4]Table 20'!$B$14:$B$19,0))*1000,0)</f>
        <v>0</v>
      </c>
      <c r="P82" s="5">
        <f>IFERROR(INDEX('[4]Table 20'!P$14:P$19,MATCH($B82,'[4]Table 20'!$B$14:$B$19,0))*1000,0)</f>
        <v>0</v>
      </c>
      <c r="Q82" s="5">
        <f>IFERROR(INDEX('[4]Table 20'!Q$14:Q$19,MATCH($B82,'[4]Table 20'!$B$14:$B$19,0))*1000,0)</f>
        <v>0</v>
      </c>
      <c r="R82" s="5">
        <f>IFERROR(INDEX('[4]Table 20'!R$14:R$19,MATCH($B82,'[4]Table 20'!$B$14:$B$19,0))*1000,0)</f>
        <v>0</v>
      </c>
      <c r="S82" s="5">
        <f>IFERROR(INDEX('[4]Table 20'!S$14:S$19,MATCH($B82,'[4]Table 20'!$B$14:$B$19,0))*1000,0)</f>
        <v>0</v>
      </c>
      <c r="T82" s="5">
        <f>IFERROR(INDEX('[4]Table 20'!T$14:T$19,MATCH($B82,'[4]Table 20'!$B$14:$B$19,0))*1000,0)</f>
        <v>0</v>
      </c>
      <c r="U82" s="5">
        <f>IFERROR(INDEX('[4]Table 20'!U$14:U$19,MATCH($B82,'[4]Table 20'!$B$14:$B$19,0))*1000,0)</f>
        <v>0</v>
      </c>
      <c r="V82" s="5">
        <f>IFERROR(INDEX('[4]Table 20'!V$14:V$19,MATCH($B82,'[4]Table 20'!$B$14:$B$19,0))*1000,0)</f>
        <v>0</v>
      </c>
      <c r="W82" s="5">
        <f>IFERROR(INDEX('[4]Table 20'!W$14:W$19,MATCH($B82,'[4]Table 20'!$B$14:$B$19,0))*1000,0)</f>
        <v>0</v>
      </c>
      <c r="Z82" s="21" t="s">
        <v>102</v>
      </c>
    </row>
    <row r="83" spans="2:26" outlineLevel="1" x14ac:dyDescent="0.2">
      <c r="B83" s="4" t="s">
        <v>16</v>
      </c>
      <c r="C83" s="5">
        <f>IFERROR(INDEX('[4]Table 20'!C$14:C$19,MATCH($B83,'[4]Table 20'!$B$14:$B$19,0))*1000,0)</f>
        <v>112.333</v>
      </c>
      <c r="D83" s="5">
        <f>IFERROR(INDEX('[4]Table 20'!D$14:D$19,MATCH($B83,'[4]Table 20'!$B$14:$B$19,0))*1000,0)</f>
        <v>102.45899999999999</v>
      </c>
      <c r="E83" s="5">
        <f>IFERROR(INDEX('[4]Table 20'!E$14:E$19,MATCH($B83,'[4]Table 20'!$B$14:$B$19,0))*1000,0)</f>
        <v>139.298</v>
      </c>
      <c r="F83" s="5">
        <f>IFERROR(INDEX('[4]Table 20'!F$14:F$19,MATCH($B83,'[4]Table 20'!$B$14:$B$19,0))*1000,0)</f>
        <v>188.517</v>
      </c>
      <c r="G83" s="5">
        <f>IFERROR(INDEX('[4]Table 20'!G$14:G$19,MATCH($B83,'[4]Table 20'!$B$14:$B$19,0))*1000,0)</f>
        <v>186.13200000000001</v>
      </c>
      <c r="H83" s="5">
        <f>IFERROR(INDEX('[4]Table 20'!H$14:H$19,MATCH($B83,'[4]Table 20'!$B$14:$B$19,0))*1000,0)</f>
        <v>212.20600000000002</v>
      </c>
      <c r="I83" s="5">
        <f>IFERROR(INDEX('[4]Table 20'!I$14:I$19,MATCH($B83,'[4]Table 20'!$B$14:$B$19,0))*1000,0)</f>
        <v>248.70400000000001</v>
      </c>
      <c r="J83" s="5">
        <f>IFERROR(INDEX('[4]Table 20'!J$14:J$19,MATCH($B83,'[4]Table 20'!$B$14:$B$19,0))*1000,0)</f>
        <v>268.18700000000001</v>
      </c>
      <c r="K83" s="5">
        <f>IFERROR(INDEX('[4]Table 20'!K$14:K$19,MATCH($B83,'[4]Table 20'!$B$14:$B$19,0))*1000,0)</f>
        <v>265.589</v>
      </c>
      <c r="L83" s="5">
        <f>IFERROR(INDEX('[4]Table 20'!L$14:L$19,MATCH($B83,'[4]Table 20'!$B$14:$B$19,0))*1000,0)</f>
        <v>320.608</v>
      </c>
      <c r="M83" s="5">
        <f>IFERROR(INDEX('[4]Table 20'!M$14:M$19,MATCH($B83,'[4]Table 20'!$B$14:$B$19,0))*1000,0)</f>
        <v>298.73699999999997</v>
      </c>
      <c r="N83" s="5">
        <f>IFERROR(INDEX('[4]Table 20'!N$14:N$19,MATCH($B83,'[4]Table 20'!$B$14:$B$19,0))*1000,0)</f>
        <v>297.65999999999997</v>
      </c>
      <c r="O83" s="5">
        <f>IFERROR(INDEX('[4]Table 20'!O$14:O$19,MATCH($B83,'[4]Table 20'!$B$14:$B$19,0))*1000,0)</f>
        <v>310.82599999999996</v>
      </c>
      <c r="P83" s="5">
        <f>IFERROR(INDEX('[4]Table 20'!P$14:P$19,MATCH($B83,'[4]Table 20'!$B$14:$B$19,0))*1000,0)</f>
        <v>334.35900000000004</v>
      </c>
      <c r="Q83" s="5">
        <f>IFERROR(INDEX('[4]Table 20'!Q$14:Q$19,MATCH($B83,'[4]Table 20'!$B$14:$B$19,0))*1000,0)</f>
        <v>314.99399999999997</v>
      </c>
      <c r="R83" s="5">
        <f>IFERROR(INDEX('[4]Table 20'!R$14:R$19,MATCH($B83,'[4]Table 20'!$B$14:$B$19,0))*1000,0)</f>
        <v>321.18400000000003</v>
      </c>
      <c r="S83" s="5">
        <f>IFERROR(INDEX('[4]Table 20'!S$14:S$19,MATCH($B83,'[4]Table 20'!$B$14:$B$19,0))*1000,0)</f>
        <v>277.36100000000005</v>
      </c>
      <c r="T83" s="5">
        <f>IFERROR(INDEX('[4]Table 20'!T$14:T$19,MATCH($B83,'[4]Table 20'!$B$14:$B$19,0))*1000,0)</f>
        <v>279.05099999999999</v>
      </c>
      <c r="U83" s="5">
        <f>IFERROR(INDEX('[4]Table 20'!U$14:U$19,MATCH($B83,'[4]Table 20'!$B$14:$B$19,0))*1000,0)</f>
        <v>270.70600000000002</v>
      </c>
      <c r="V83" s="5">
        <f>IFERROR(INDEX('[4]Table 20'!V$14:V$19,MATCH($B83,'[4]Table 20'!$B$14:$B$19,0))*1000,0)</f>
        <v>237.494</v>
      </c>
      <c r="W83" s="5">
        <f>IFERROR(INDEX('[4]Table 20'!W$14:W$19,MATCH($B83,'[4]Table 20'!$B$14:$B$19,0))*1000,0)</f>
        <v>195.40099999999998</v>
      </c>
      <c r="Z83" s="21" t="s">
        <v>102</v>
      </c>
    </row>
    <row r="84" spans="2:26" outlineLevel="1" x14ac:dyDescent="0.2">
      <c r="B84" s="4" t="s">
        <v>21</v>
      </c>
      <c r="C84" s="5">
        <f>IFERROR(INDEX('[4]Table 20'!C$14:C$19,MATCH($B84,'[4]Table 20'!$B$14:$B$19,0))*1000,0)</f>
        <v>0</v>
      </c>
      <c r="D84" s="5">
        <f>IFERROR(INDEX('[4]Table 20'!D$14:D$19,MATCH($B84,'[4]Table 20'!$B$14:$B$19,0))*1000,0)</f>
        <v>0</v>
      </c>
      <c r="E84" s="5">
        <f>IFERROR(INDEX('[4]Table 20'!E$14:E$19,MATCH($B84,'[4]Table 20'!$B$14:$B$19,0))*1000,0)</f>
        <v>0</v>
      </c>
      <c r="F84" s="5">
        <f>IFERROR(INDEX('[4]Table 20'!F$14:F$19,MATCH($B84,'[4]Table 20'!$B$14:$B$19,0))*1000,0)</f>
        <v>0</v>
      </c>
      <c r="G84" s="5">
        <f>IFERROR(INDEX('[4]Table 20'!G$14:G$19,MATCH($B84,'[4]Table 20'!$B$14:$B$19,0))*1000,0)</f>
        <v>0</v>
      </c>
      <c r="H84" s="5">
        <f>IFERROR(INDEX('[4]Table 20'!H$14:H$19,MATCH($B84,'[4]Table 20'!$B$14:$B$19,0))*1000,0)</f>
        <v>0</v>
      </c>
      <c r="I84" s="5">
        <f>IFERROR(INDEX('[4]Table 20'!I$14:I$19,MATCH($B84,'[4]Table 20'!$B$14:$B$19,0))*1000,0)</f>
        <v>0</v>
      </c>
      <c r="J84" s="5">
        <f>IFERROR(INDEX('[4]Table 20'!J$14:J$19,MATCH($B84,'[4]Table 20'!$B$14:$B$19,0))*1000,0)</f>
        <v>0</v>
      </c>
      <c r="K84" s="5">
        <f>IFERROR(INDEX('[4]Table 20'!K$14:K$19,MATCH($B84,'[4]Table 20'!$B$14:$B$19,0))*1000,0)</f>
        <v>0</v>
      </c>
      <c r="L84" s="5">
        <f>IFERROR(INDEX('[4]Table 20'!L$14:L$19,MATCH($B84,'[4]Table 20'!$B$14:$B$19,0))*1000,0)</f>
        <v>0</v>
      </c>
      <c r="M84" s="5">
        <f>IFERROR(INDEX('[4]Table 20'!M$14:M$19,MATCH($B84,'[4]Table 20'!$B$14:$B$19,0))*1000,0)</f>
        <v>0</v>
      </c>
      <c r="N84" s="5">
        <f>IFERROR(INDEX('[4]Table 20'!N$14:N$19,MATCH($B84,'[4]Table 20'!$B$14:$B$19,0))*1000,0)</f>
        <v>0</v>
      </c>
      <c r="O84" s="5">
        <f>IFERROR(INDEX('[4]Table 20'!O$14:O$19,MATCH($B84,'[4]Table 20'!$B$14:$B$19,0))*1000,0)</f>
        <v>0</v>
      </c>
      <c r="P84" s="5">
        <f>IFERROR(INDEX('[4]Table 20'!P$14:P$19,MATCH($B84,'[4]Table 20'!$B$14:$B$19,0))*1000,0)</f>
        <v>0</v>
      </c>
      <c r="Q84" s="5">
        <f>IFERROR(INDEX('[4]Table 20'!Q$14:Q$19,MATCH($B84,'[4]Table 20'!$B$14:$B$19,0))*1000,0)</f>
        <v>0</v>
      </c>
      <c r="R84" s="5">
        <f>IFERROR(INDEX('[4]Table 20'!R$14:R$19,MATCH($B84,'[4]Table 20'!$B$14:$B$19,0))*1000,0)</f>
        <v>0</v>
      </c>
      <c r="S84" s="5">
        <f>IFERROR(INDEX('[4]Table 20'!S$14:S$19,MATCH($B84,'[4]Table 20'!$B$14:$B$19,0))*1000,0)</f>
        <v>0</v>
      </c>
      <c r="T84" s="5">
        <f>IFERROR(INDEX('[4]Table 20'!T$14:T$19,MATCH($B84,'[4]Table 20'!$B$14:$B$19,0))*1000,0)</f>
        <v>0</v>
      </c>
      <c r="U84" s="5">
        <f>IFERROR(INDEX('[4]Table 20'!U$14:U$19,MATCH($B84,'[4]Table 20'!$B$14:$B$19,0))*1000,0)</f>
        <v>0</v>
      </c>
      <c r="V84" s="5">
        <f>IFERROR(INDEX('[4]Table 20'!V$14:V$19,MATCH($B84,'[4]Table 20'!$B$14:$B$19,0))*1000,0)</f>
        <v>0</v>
      </c>
      <c r="W84" s="5">
        <f>IFERROR(INDEX('[4]Table 20'!W$14:W$19,MATCH($B84,'[4]Table 20'!$B$14:$B$19,0))*1000,0)</f>
        <v>0</v>
      </c>
      <c r="Z84" s="21" t="s">
        <v>102</v>
      </c>
    </row>
    <row r="85" spans="2:26" outlineLevel="1" x14ac:dyDescent="0.2">
      <c r="B85" s="4" t="s">
        <v>20</v>
      </c>
      <c r="C85" s="5">
        <f>IFERROR(INDEX('[4]Table 20'!C$14:C$19,MATCH($B85,'[4]Table 20'!$B$14:$B$19,0))*1000,0)</f>
        <v>21438.984</v>
      </c>
      <c r="D85" s="5">
        <f>IFERROR(INDEX('[4]Table 20'!D$14:D$19,MATCH($B85,'[4]Table 20'!$B$14:$B$19,0))*1000,0)</f>
        <v>20263.371999999999</v>
      </c>
      <c r="E85" s="5">
        <f>IFERROR(INDEX('[4]Table 20'!E$14:E$19,MATCH($B85,'[4]Table 20'!$B$14:$B$19,0))*1000,0)</f>
        <v>21770.017</v>
      </c>
      <c r="F85" s="5">
        <f>IFERROR(INDEX('[4]Table 20'!F$14:F$19,MATCH($B85,'[4]Table 20'!$B$14:$B$19,0))*1000,0)</f>
        <v>22361.440999999999</v>
      </c>
      <c r="G85" s="5">
        <f>IFERROR(INDEX('[4]Table 20'!G$14:G$19,MATCH($B85,'[4]Table 20'!$B$14:$B$19,0))*1000,0)</f>
        <v>21294.796999999999</v>
      </c>
      <c r="H85" s="5">
        <f>IFERROR(INDEX('[4]Table 20'!H$14:H$19,MATCH($B85,'[4]Table 20'!$B$14:$B$19,0))*1000,0)</f>
        <v>20254.611000000001</v>
      </c>
      <c r="I85" s="5">
        <f>IFERROR(INDEX('[4]Table 20'!I$14:I$19,MATCH($B85,'[4]Table 20'!$B$14:$B$19,0))*1000,0)</f>
        <v>21260.609</v>
      </c>
      <c r="J85" s="5">
        <f>IFERROR(INDEX('[4]Table 20'!J$14:J$19,MATCH($B85,'[4]Table 20'!$B$14:$B$19,0))*1000,0)</f>
        <v>22864.332000000002</v>
      </c>
      <c r="K85" s="5">
        <f>IFERROR(INDEX('[4]Table 20'!K$14:K$19,MATCH($B85,'[4]Table 20'!$B$14:$B$19,0))*1000,0)</f>
        <v>24099.645</v>
      </c>
      <c r="L85" s="5">
        <f>IFERROR(INDEX('[4]Table 20'!L$14:L$19,MATCH($B85,'[4]Table 20'!$B$14:$B$19,0))*1000,0)</f>
        <v>24267.123000000003</v>
      </c>
      <c r="M85" s="5">
        <f>IFERROR(INDEX('[4]Table 20'!M$14:M$19,MATCH($B85,'[4]Table 20'!$B$14:$B$19,0))*1000,0)</f>
        <v>24299.935999999998</v>
      </c>
      <c r="N85" s="5">
        <f>IFERROR(INDEX('[4]Table 20'!N$14:N$19,MATCH($B85,'[4]Table 20'!$B$14:$B$19,0))*1000,0)</f>
        <v>17848.420999999998</v>
      </c>
      <c r="O85" s="5">
        <f>IFERROR(INDEX('[4]Table 20'!O$14:O$19,MATCH($B85,'[4]Table 20'!$B$14:$B$19,0))*1000,0)</f>
        <v>20213.104000000003</v>
      </c>
      <c r="P85" s="5">
        <f>IFERROR(INDEX('[4]Table 20'!P$14:P$19,MATCH($B85,'[4]Table 20'!$B$14:$B$19,0))*1000,0)</f>
        <v>19978.182000000001</v>
      </c>
      <c r="Q85" s="5">
        <f>IFERROR(INDEX('[4]Table 20'!Q$14:Q$19,MATCH($B85,'[4]Table 20'!$B$14:$B$19,0))*1000,0)</f>
        <v>17179.657999999999</v>
      </c>
      <c r="R85" s="5">
        <f>IFERROR(INDEX('[4]Table 20'!R$14:R$19,MATCH($B85,'[4]Table 20'!$B$14:$B$19,0))*1000,0)</f>
        <v>18854.009999999998</v>
      </c>
      <c r="S85" s="5">
        <f>IFERROR(INDEX('[4]Table 20'!S$14:S$19,MATCH($B85,'[4]Table 20'!$B$14:$B$19,0))*1000,0)</f>
        <v>18515.255000000001</v>
      </c>
      <c r="T85" s="5">
        <f>IFERROR(INDEX('[4]Table 20'!T$14:T$19,MATCH($B85,'[4]Table 20'!$B$14:$B$19,0))*1000,0)</f>
        <v>17731.404999999999</v>
      </c>
      <c r="U85" s="5">
        <f>IFERROR(INDEX('[4]Table 20'!U$14:U$19,MATCH($B85,'[4]Table 20'!$B$14:$B$19,0))*1000,0)</f>
        <v>16427.987000000001</v>
      </c>
      <c r="V85" s="5">
        <f>IFERROR(INDEX('[4]Table 20'!V$14:V$19,MATCH($B85,'[4]Table 20'!$B$14:$B$19,0))*1000,0)</f>
        <v>15696.094999999999</v>
      </c>
      <c r="W85" s="5">
        <f>IFERROR(INDEX('[4]Table 20'!W$14:W$19,MATCH($B85,'[4]Table 20'!$B$14:$B$19,0))*1000,0)</f>
        <v>12685.605000000001</v>
      </c>
      <c r="Z85" s="21" t="s">
        <v>102</v>
      </c>
    </row>
    <row r="86" spans="2:26" outlineLevel="1" x14ac:dyDescent="0.2">
      <c r="B86" s="4" t="s">
        <v>0</v>
      </c>
      <c r="C86" s="5">
        <f>IFERROR(INDEX('[4]Table 20'!C$14:C$19,MATCH($B86,'[4]Table 20'!$B$14:$B$19,0))*1000,0)</f>
        <v>0</v>
      </c>
      <c r="D86" s="5">
        <f>IFERROR(INDEX('[4]Table 20'!D$14:D$19,MATCH($B86,'[4]Table 20'!$B$14:$B$19,0))*1000,0)</f>
        <v>0</v>
      </c>
      <c r="E86" s="5">
        <f>IFERROR(INDEX('[4]Table 20'!E$14:E$19,MATCH($B86,'[4]Table 20'!$B$14:$B$19,0))*1000,0)</f>
        <v>0</v>
      </c>
      <c r="F86" s="5">
        <f>IFERROR(INDEX('[4]Table 20'!F$14:F$19,MATCH($B86,'[4]Table 20'!$B$14:$B$19,0))*1000,0)</f>
        <v>0</v>
      </c>
      <c r="G86" s="5">
        <f>IFERROR(INDEX('[4]Table 20'!G$14:G$19,MATCH($B86,'[4]Table 20'!$B$14:$B$19,0))*1000,0)</f>
        <v>0</v>
      </c>
      <c r="H86" s="5">
        <f>IFERROR(INDEX('[4]Table 20'!H$14:H$19,MATCH($B86,'[4]Table 20'!$B$14:$B$19,0))*1000,0)</f>
        <v>0</v>
      </c>
      <c r="I86" s="5">
        <f>IFERROR(INDEX('[4]Table 20'!I$14:I$19,MATCH($B86,'[4]Table 20'!$B$14:$B$19,0))*1000,0)</f>
        <v>0</v>
      </c>
      <c r="J86" s="5">
        <f>IFERROR(INDEX('[4]Table 20'!J$14:J$19,MATCH($B86,'[4]Table 20'!$B$14:$B$19,0))*1000,0)</f>
        <v>0</v>
      </c>
      <c r="K86" s="5">
        <f>IFERROR(INDEX('[4]Table 20'!K$14:K$19,MATCH($B86,'[4]Table 20'!$B$14:$B$19,0))*1000,0)</f>
        <v>0</v>
      </c>
      <c r="L86" s="5">
        <f>IFERROR(INDEX('[4]Table 20'!L$14:L$19,MATCH($B86,'[4]Table 20'!$B$14:$B$19,0))*1000,0)</f>
        <v>0</v>
      </c>
      <c r="M86" s="5">
        <f>IFERROR(INDEX('[4]Table 20'!M$14:M$19,MATCH($B86,'[4]Table 20'!$B$14:$B$19,0))*1000,0)</f>
        <v>0</v>
      </c>
      <c r="N86" s="5">
        <f>IFERROR(INDEX('[4]Table 20'!N$14:N$19,MATCH($B86,'[4]Table 20'!$B$14:$B$19,0))*1000,0)</f>
        <v>1322.7450000000001</v>
      </c>
      <c r="O86" s="5">
        <f>IFERROR(INDEX('[4]Table 20'!O$14:O$19,MATCH($B86,'[4]Table 20'!$B$14:$B$19,0))*1000,0)</f>
        <v>1353.95</v>
      </c>
      <c r="P86" s="5">
        <f>IFERROR(INDEX('[4]Table 20'!P$14:P$19,MATCH($B86,'[4]Table 20'!$B$14:$B$19,0))*1000,0)</f>
        <v>1315.338</v>
      </c>
      <c r="Q86" s="5">
        <f>IFERROR(INDEX('[4]Table 20'!Q$14:Q$19,MATCH($B86,'[4]Table 20'!$B$14:$B$19,0))*1000,0)</f>
        <v>1266.864</v>
      </c>
      <c r="R86" s="5">
        <f>IFERROR(INDEX('[4]Table 20'!R$14:R$19,MATCH($B86,'[4]Table 20'!$B$14:$B$19,0))*1000,0)</f>
        <v>0</v>
      </c>
      <c r="S86" s="5">
        <f>IFERROR(INDEX('[4]Table 20'!S$14:S$19,MATCH($B86,'[4]Table 20'!$B$14:$B$19,0))*1000,0)</f>
        <v>0</v>
      </c>
      <c r="T86" s="5">
        <f>IFERROR(INDEX('[4]Table 20'!T$14:T$19,MATCH($B86,'[4]Table 20'!$B$14:$B$19,0))*1000,0)</f>
        <v>0</v>
      </c>
      <c r="U86" s="5">
        <f>IFERROR(INDEX('[4]Table 20'!U$14:U$19,MATCH($B86,'[4]Table 20'!$B$14:$B$19,0))*1000,0)</f>
        <v>0</v>
      </c>
      <c r="V86" s="5">
        <f>IFERROR(INDEX('[4]Table 20'!V$14:V$19,MATCH($B86,'[4]Table 20'!$B$14:$B$19,0))*1000,0)</f>
        <v>0</v>
      </c>
      <c r="W86" s="5">
        <f>IFERROR(INDEX('[4]Table 20'!W$14:W$19,MATCH($B86,'[4]Table 20'!$B$14:$B$19,0))*1000,0)</f>
        <v>0</v>
      </c>
      <c r="Z86" s="21" t="s">
        <v>102</v>
      </c>
    </row>
    <row r="87" spans="2:26" outlineLevel="1" x14ac:dyDescent="0.2">
      <c r="B87" s="4" t="s">
        <v>22</v>
      </c>
      <c r="C87" s="5">
        <f>IFERROR(INDEX('[4]Table 20'!C$14:C$19,MATCH($B87,'[4]Table 20'!$B$14:$B$19,0))*1000,0)</f>
        <v>0</v>
      </c>
      <c r="D87" s="5">
        <f>IFERROR(INDEX('[4]Table 20'!D$14:D$19,MATCH($B87,'[4]Table 20'!$B$14:$B$19,0))*1000,0)</f>
        <v>0</v>
      </c>
      <c r="E87" s="5">
        <f>IFERROR(INDEX('[4]Table 20'!E$14:E$19,MATCH($B87,'[4]Table 20'!$B$14:$B$19,0))*1000,0)</f>
        <v>0</v>
      </c>
      <c r="F87" s="5">
        <f>IFERROR(INDEX('[4]Table 20'!F$14:F$19,MATCH($B87,'[4]Table 20'!$B$14:$B$19,0))*1000,0)</f>
        <v>0</v>
      </c>
      <c r="G87" s="5">
        <f>IFERROR(INDEX('[4]Table 20'!G$14:G$19,MATCH($B87,'[4]Table 20'!$B$14:$B$19,0))*1000,0)</f>
        <v>0</v>
      </c>
      <c r="H87" s="5">
        <f>IFERROR(INDEX('[4]Table 20'!H$14:H$19,MATCH($B87,'[4]Table 20'!$B$14:$B$19,0))*1000,0)</f>
        <v>0</v>
      </c>
      <c r="I87" s="5">
        <f>IFERROR(INDEX('[4]Table 20'!I$14:I$19,MATCH($B87,'[4]Table 20'!$B$14:$B$19,0))*1000,0)</f>
        <v>0</v>
      </c>
      <c r="J87" s="5">
        <f>IFERROR(INDEX('[4]Table 20'!J$14:J$19,MATCH($B87,'[4]Table 20'!$B$14:$B$19,0))*1000,0)</f>
        <v>0</v>
      </c>
      <c r="K87" s="5">
        <f>IFERROR(INDEX('[4]Table 20'!K$14:K$19,MATCH($B87,'[4]Table 20'!$B$14:$B$19,0))*1000,0)</f>
        <v>0</v>
      </c>
      <c r="L87" s="5">
        <f>IFERROR(INDEX('[4]Table 20'!L$14:L$19,MATCH($B87,'[4]Table 20'!$B$14:$B$19,0))*1000,0)</f>
        <v>0</v>
      </c>
      <c r="M87" s="5">
        <f>IFERROR(INDEX('[4]Table 20'!M$14:M$19,MATCH($B87,'[4]Table 20'!$B$14:$B$19,0))*1000,0)</f>
        <v>0</v>
      </c>
      <c r="N87" s="5">
        <f>IFERROR(INDEX('[4]Table 20'!N$14:N$19,MATCH($B87,'[4]Table 20'!$B$14:$B$19,0))*1000,0)</f>
        <v>0</v>
      </c>
      <c r="O87" s="5">
        <f>IFERROR(INDEX('[4]Table 20'!O$14:O$19,MATCH($B87,'[4]Table 20'!$B$14:$B$19,0))*1000,0)</f>
        <v>0</v>
      </c>
      <c r="P87" s="5">
        <f>IFERROR(INDEX('[4]Table 20'!P$14:P$19,MATCH($B87,'[4]Table 20'!$B$14:$B$19,0))*1000,0)</f>
        <v>0</v>
      </c>
      <c r="Q87" s="5">
        <f>IFERROR(INDEX('[4]Table 20'!Q$14:Q$19,MATCH($B87,'[4]Table 20'!$B$14:$B$19,0))*1000,0)</f>
        <v>0</v>
      </c>
      <c r="R87" s="5">
        <f>IFERROR(INDEX('[4]Table 20'!R$14:R$19,MATCH($B87,'[4]Table 20'!$B$14:$B$19,0))*1000,0)</f>
        <v>0</v>
      </c>
      <c r="S87" s="5">
        <f>IFERROR(INDEX('[4]Table 20'!S$14:S$19,MATCH($B87,'[4]Table 20'!$B$14:$B$19,0))*1000,0)</f>
        <v>0</v>
      </c>
      <c r="T87" s="5">
        <f>IFERROR(INDEX('[4]Table 20'!T$14:T$19,MATCH($B87,'[4]Table 20'!$B$14:$B$19,0))*1000,0)</f>
        <v>0</v>
      </c>
      <c r="U87" s="5">
        <f>IFERROR(INDEX('[4]Table 20'!U$14:U$19,MATCH($B87,'[4]Table 20'!$B$14:$B$19,0))*1000,0)</f>
        <v>0</v>
      </c>
      <c r="V87" s="5">
        <f>IFERROR(INDEX('[4]Table 20'!V$14:V$19,MATCH($B87,'[4]Table 20'!$B$14:$B$19,0))*1000,0)</f>
        <v>0</v>
      </c>
      <c r="W87" s="5">
        <f>IFERROR(INDEX('[4]Table 20'!W$14:W$19,MATCH($B87,'[4]Table 20'!$B$14:$B$19,0))*1000,0)</f>
        <v>0</v>
      </c>
      <c r="Z87" s="21" t="s">
        <v>102</v>
      </c>
    </row>
    <row r="88" spans="2:26" outlineLevel="1" x14ac:dyDescent="0.2">
      <c r="B88" s="4" t="s">
        <v>23</v>
      </c>
      <c r="C88" s="5">
        <f>IFERROR(INDEX('[4]Table 20'!C$14:C$19,MATCH($B88,'[4]Table 20'!$B$14:$B$19,0))*1000,0)</f>
        <v>10.102</v>
      </c>
      <c r="D88" s="5">
        <f>IFERROR(INDEX('[4]Table 20'!D$14:D$19,MATCH($B88,'[4]Table 20'!$B$14:$B$19,0))*1000,0)</f>
        <v>12.84</v>
      </c>
      <c r="E88" s="5">
        <f>IFERROR(INDEX('[4]Table 20'!E$14:E$19,MATCH($B88,'[4]Table 20'!$B$14:$B$19,0))*1000,0)</f>
        <v>15.876000000000001</v>
      </c>
      <c r="F88" s="5">
        <f>IFERROR(INDEX('[4]Table 20'!F$14:F$19,MATCH($B88,'[4]Table 20'!$B$14:$B$19,0))*1000,0)</f>
        <v>16.327999999999999</v>
      </c>
      <c r="G88" s="5">
        <f>IFERROR(INDEX('[4]Table 20'!G$14:G$19,MATCH($B88,'[4]Table 20'!$B$14:$B$19,0))*1000,0)</f>
        <v>16.86</v>
      </c>
      <c r="H88" s="5">
        <f>IFERROR(INDEX('[4]Table 20'!H$14:H$19,MATCH($B88,'[4]Table 20'!$B$14:$B$19,0))*1000,0)</f>
        <v>18.100999999999999</v>
      </c>
      <c r="I88" s="5">
        <f>IFERROR(INDEX('[4]Table 20'!I$14:I$19,MATCH($B88,'[4]Table 20'!$B$14:$B$19,0))*1000,0)</f>
        <v>19.907999999999998</v>
      </c>
      <c r="J88" s="5">
        <f>IFERROR(INDEX('[4]Table 20'!J$14:J$19,MATCH($B88,'[4]Table 20'!$B$14:$B$19,0))*1000,0)</f>
        <v>17.59</v>
      </c>
      <c r="K88" s="5">
        <f>IFERROR(INDEX('[4]Table 20'!K$14:K$19,MATCH($B88,'[4]Table 20'!$B$14:$B$19,0))*1000,0)</f>
        <v>17.561</v>
      </c>
      <c r="L88" s="5">
        <f>IFERROR(INDEX('[4]Table 20'!L$14:L$19,MATCH($B88,'[4]Table 20'!$B$14:$B$19,0))*1000,0)</f>
        <v>14.514000000000001</v>
      </c>
      <c r="M88" s="5">
        <f>IFERROR(INDEX('[4]Table 20'!M$14:M$19,MATCH($B88,'[4]Table 20'!$B$14:$B$19,0))*1000,0)</f>
        <v>16.358999999999998</v>
      </c>
      <c r="N88" s="5">
        <f>IFERROR(INDEX('[4]Table 20'!N$14:N$19,MATCH($B88,'[4]Table 20'!$B$14:$B$19,0))*1000,0)</f>
        <v>14.843</v>
      </c>
      <c r="O88" s="5">
        <f>IFERROR(INDEX('[4]Table 20'!O$14:O$19,MATCH($B88,'[4]Table 20'!$B$14:$B$19,0))*1000,0)</f>
        <v>6.157</v>
      </c>
      <c r="P88" s="5">
        <f>IFERROR(INDEX('[4]Table 20'!P$14:P$19,MATCH($B88,'[4]Table 20'!$B$14:$B$19,0))*1000,0)</f>
        <v>5.016</v>
      </c>
      <c r="Q88" s="5">
        <f>IFERROR(INDEX('[4]Table 20'!Q$14:Q$19,MATCH($B88,'[4]Table 20'!$B$14:$B$19,0))*1000,0)</f>
        <v>3.5550000000000002</v>
      </c>
      <c r="R88" s="5">
        <f>IFERROR(INDEX('[4]Table 20'!R$14:R$19,MATCH($B88,'[4]Table 20'!$B$14:$B$19,0))*1000,0)</f>
        <v>2.0140000000000002</v>
      </c>
      <c r="S88" s="5">
        <f>IFERROR(INDEX('[4]Table 20'!S$14:S$19,MATCH($B88,'[4]Table 20'!$B$14:$B$19,0))*1000,0)</f>
        <v>1.444</v>
      </c>
      <c r="T88" s="5">
        <f>IFERROR(INDEX('[4]Table 20'!T$14:T$19,MATCH($B88,'[4]Table 20'!$B$14:$B$19,0))*1000,0)</f>
        <v>0.98599999999999988</v>
      </c>
      <c r="U88" s="5">
        <f>IFERROR(INDEX('[4]Table 20'!U$14:U$19,MATCH($B88,'[4]Table 20'!$B$14:$B$19,0))*1000,0)</f>
        <v>0.79699999999999993</v>
      </c>
      <c r="V88" s="5">
        <f>IFERROR(INDEX('[4]Table 20'!V$14:V$19,MATCH($B88,'[4]Table 20'!$B$14:$B$19,0))*1000,0)</f>
        <v>0.39300000000000002</v>
      </c>
      <c r="W88" s="5">
        <f>IFERROR(INDEX('[4]Table 20'!W$14:W$19,MATCH($B88,'[4]Table 20'!$B$14:$B$19,0))*1000,0)</f>
        <v>0.16799999999999998</v>
      </c>
      <c r="Z88" s="21" t="s">
        <v>102</v>
      </c>
    </row>
    <row r="89" spans="2:26" outlineLevel="1" x14ac:dyDescent="0.2">
      <c r="B89" s="4" t="s">
        <v>17</v>
      </c>
      <c r="C89" s="5">
        <f>IFERROR(INDEX('[4]Table 20'!C$14:C$19,MATCH($B89,'[4]Table 20'!$B$14:$B$19,0))*1000,0)</f>
        <v>0</v>
      </c>
      <c r="D89" s="5">
        <f>IFERROR(INDEX('[4]Table 20'!D$14:D$19,MATCH($B89,'[4]Table 20'!$B$14:$B$19,0))*1000,0)</f>
        <v>0</v>
      </c>
      <c r="E89" s="5">
        <f>IFERROR(INDEX('[4]Table 20'!E$14:E$19,MATCH($B89,'[4]Table 20'!$B$14:$B$19,0))*1000,0)</f>
        <v>0</v>
      </c>
      <c r="F89" s="5">
        <f>IFERROR(INDEX('[4]Table 20'!F$14:F$19,MATCH($B89,'[4]Table 20'!$B$14:$B$19,0))*1000,0)</f>
        <v>0</v>
      </c>
      <c r="G89" s="5">
        <f>IFERROR(INDEX('[4]Table 20'!G$14:G$19,MATCH($B89,'[4]Table 20'!$B$14:$B$19,0))*1000,0)</f>
        <v>0</v>
      </c>
      <c r="H89" s="5">
        <f>IFERROR(INDEX('[4]Table 20'!H$14:H$19,MATCH($B89,'[4]Table 20'!$B$14:$B$19,0))*1000,0)</f>
        <v>0</v>
      </c>
      <c r="I89" s="5">
        <f>IFERROR(INDEX('[4]Table 20'!I$14:I$19,MATCH($B89,'[4]Table 20'!$B$14:$B$19,0))*1000,0)</f>
        <v>0</v>
      </c>
      <c r="J89" s="5">
        <f>IFERROR(INDEX('[4]Table 20'!J$14:J$19,MATCH($B89,'[4]Table 20'!$B$14:$B$19,0))*1000,0)</f>
        <v>0</v>
      </c>
      <c r="K89" s="5">
        <f>IFERROR(INDEX('[4]Table 20'!K$14:K$19,MATCH($B89,'[4]Table 20'!$B$14:$B$19,0))*1000,0)</f>
        <v>0</v>
      </c>
      <c r="L89" s="5">
        <f>IFERROR(INDEX('[4]Table 20'!L$14:L$19,MATCH($B89,'[4]Table 20'!$B$14:$B$19,0))*1000,0)</f>
        <v>0</v>
      </c>
      <c r="M89" s="5">
        <f>IFERROR(INDEX('[4]Table 20'!M$14:M$19,MATCH($B89,'[4]Table 20'!$B$14:$B$19,0))*1000,0)</f>
        <v>0</v>
      </c>
      <c r="N89" s="5">
        <f>IFERROR(INDEX('[4]Table 20'!N$14:N$19,MATCH($B89,'[4]Table 20'!$B$14:$B$19,0))*1000,0)</f>
        <v>0</v>
      </c>
      <c r="O89" s="5">
        <f>IFERROR(INDEX('[4]Table 20'!O$14:O$19,MATCH($B89,'[4]Table 20'!$B$14:$B$19,0))*1000,0)</f>
        <v>0</v>
      </c>
      <c r="P89" s="5">
        <f>IFERROR(INDEX('[4]Table 20'!P$14:P$19,MATCH($B89,'[4]Table 20'!$B$14:$B$19,0))*1000,0)</f>
        <v>0</v>
      </c>
      <c r="Q89" s="5">
        <f>IFERROR(INDEX('[4]Table 20'!Q$14:Q$19,MATCH($B89,'[4]Table 20'!$B$14:$B$19,0))*1000,0)</f>
        <v>0</v>
      </c>
      <c r="R89" s="5">
        <f>IFERROR(INDEX('[4]Table 20'!R$14:R$19,MATCH($B89,'[4]Table 20'!$B$14:$B$19,0))*1000,0)</f>
        <v>0</v>
      </c>
      <c r="S89" s="5">
        <f>IFERROR(INDEX('[4]Table 20'!S$14:S$19,MATCH($B89,'[4]Table 20'!$B$14:$B$19,0))*1000,0)</f>
        <v>0</v>
      </c>
      <c r="T89" s="5">
        <f>IFERROR(INDEX('[4]Table 20'!T$14:T$19,MATCH($B89,'[4]Table 20'!$B$14:$B$19,0))*1000,0)</f>
        <v>0</v>
      </c>
      <c r="U89" s="5">
        <f>IFERROR(INDEX('[4]Table 20'!U$14:U$19,MATCH($B89,'[4]Table 20'!$B$14:$B$19,0))*1000,0)</f>
        <v>0</v>
      </c>
      <c r="V89" s="5">
        <f>IFERROR(INDEX('[4]Table 20'!V$14:V$19,MATCH($B89,'[4]Table 20'!$B$14:$B$19,0))*1000,0)</f>
        <v>0</v>
      </c>
      <c r="W89" s="5">
        <f>IFERROR(INDEX('[4]Table 20'!W$14:W$19,MATCH($B89,'[4]Table 20'!$B$14:$B$19,0))*1000,0)</f>
        <v>0</v>
      </c>
      <c r="Z89" s="21" t="s">
        <v>102</v>
      </c>
    </row>
    <row r="90" spans="2:26" outlineLevel="1" x14ac:dyDescent="0.2">
      <c r="B90" s="4" t="s">
        <v>1</v>
      </c>
      <c r="C90" s="5">
        <f>IFERROR(INDEX('[4]Table 20'!C$14:C$19,MATCH($B90,'[4]Table 20'!$B$14:$B$19,0))*1000,0)</f>
        <v>120.852</v>
      </c>
      <c r="D90" s="5">
        <f>IFERROR(INDEX('[4]Table 20'!D$14:D$19,MATCH($B90,'[4]Table 20'!$B$14:$B$19,0))*1000,0)</f>
        <v>133.36799999999999</v>
      </c>
      <c r="E90" s="5">
        <f>IFERROR(INDEX('[4]Table 20'!E$14:E$19,MATCH($B90,'[4]Table 20'!$B$14:$B$19,0))*1000,0)</f>
        <v>73.803999999999988</v>
      </c>
      <c r="F90" s="5">
        <f>IFERROR(INDEX('[4]Table 20'!F$14:F$19,MATCH($B90,'[4]Table 20'!$B$14:$B$19,0))*1000,0)</f>
        <v>50.954000000000001</v>
      </c>
      <c r="G90" s="5">
        <f>IFERROR(INDEX('[4]Table 20'!G$14:G$19,MATCH($B90,'[4]Table 20'!$B$14:$B$19,0))*1000,0)</f>
        <v>55.627000000000002</v>
      </c>
      <c r="H90" s="5">
        <f>IFERROR(INDEX('[4]Table 20'!H$14:H$19,MATCH($B90,'[4]Table 20'!$B$14:$B$19,0))*1000,0)</f>
        <v>23.217000000000002</v>
      </c>
      <c r="I90" s="5">
        <f>IFERROR(INDEX('[4]Table 20'!I$14:I$19,MATCH($B90,'[4]Table 20'!$B$14:$B$19,0))*1000,0)</f>
        <v>34.263000000000005</v>
      </c>
      <c r="J90" s="5">
        <f>IFERROR(INDEX('[4]Table 20'!J$14:J$19,MATCH($B90,'[4]Table 20'!$B$14:$B$19,0))*1000,0)</f>
        <v>34.388000000000005</v>
      </c>
      <c r="K90" s="5">
        <f>IFERROR(INDEX('[4]Table 20'!K$14:K$19,MATCH($B90,'[4]Table 20'!$B$14:$B$19,0))*1000,0)</f>
        <v>37.552</v>
      </c>
      <c r="L90" s="5">
        <f>IFERROR(INDEX('[4]Table 20'!L$14:L$19,MATCH($B90,'[4]Table 20'!$B$14:$B$19,0))*1000,0)</f>
        <v>39.225999999999999</v>
      </c>
      <c r="M90" s="5">
        <f>IFERROR(INDEX('[4]Table 20'!M$14:M$19,MATCH($B90,'[4]Table 20'!$B$14:$B$19,0))*1000,0)</f>
        <v>36.131</v>
      </c>
      <c r="N90" s="5">
        <f>IFERROR(INDEX('[4]Table 20'!N$14:N$19,MATCH($B90,'[4]Table 20'!$B$14:$B$19,0))*1000,0)</f>
        <v>32.44</v>
      </c>
      <c r="O90" s="5">
        <f>IFERROR(INDEX('[4]Table 20'!O$14:O$19,MATCH($B90,'[4]Table 20'!$B$14:$B$19,0))*1000,0)</f>
        <v>45.328000000000003</v>
      </c>
      <c r="P90" s="5">
        <f>IFERROR(INDEX('[4]Table 20'!P$14:P$19,MATCH($B90,'[4]Table 20'!$B$14:$B$19,0))*1000,0)</f>
        <v>33.015999999999998</v>
      </c>
      <c r="Q90" s="5">
        <f>IFERROR(INDEX('[4]Table 20'!Q$14:Q$19,MATCH($B90,'[4]Table 20'!$B$14:$B$19,0))*1000,0)</f>
        <v>42.26</v>
      </c>
      <c r="R90" s="5">
        <f>IFERROR(INDEX('[4]Table 20'!R$14:R$19,MATCH($B90,'[4]Table 20'!$B$14:$B$19,0))*1000,0)</f>
        <v>42.892000000000003</v>
      </c>
      <c r="S90" s="5">
        <f>IFERROR(INDEX('[4]Table 20'!S$14:S$19,MATCH($B90,'[4]Table 20'!$B$14:$B$19,0))*1000,0)</f>
        <v>32.969000000000001</v>
      </c>
      <c r="T90" s="5">
        <f>IFERROR(INDEX('[4]Table 20'!T$14:T$19,MATCH($B90,'[4]Table 20'!$B$14:$B$19,0))*1000,0)</f>
        <v>29.485999999999997</v>
      </c>
      <c r="U90" s="5">
        <f>IFERROR(INDEX('[4]Table 20'!U$14:U$19,MATCH($B90,'[4]Table 20'!$B$14:$B$19,0))*1000,0)</f>
        <v>32.018000000000001</v>
      </c>
      <c r="V90" s="5">
        <f>IFERROR(INDEX('[4]Table 20'!V$14:V$19,MATCH($B90,'[4]Table 20'!$B$14:$B$19,0))*1000,0)</f>
        <v>35.892000000000003</v>
      </c>
      <c r="W90" s="5">
        <f>IFERROR(INDEX('[4]Table 20'!W$14:W$19,MATCH($B90,'[4]Table 20'!$B$14:$B$19,0))*1000,0)</f>
        <v>21.288999999999998</v>
      </c>
      <c r="Z90" s="21" t="s">
        <v>102</v>
      </c>
    </row>
    <row r="91" spans="2:26" outlineLevel="1" x14ac:dyDescent="0.2">
      <c r="B91" s="15" t="s">
        <v>9</v>
      </c>
      <c r="C91" s="19">
        <f t="shared" ref="C91:W91" si="34">SUM(C81:C90)</f>
        <v>21682.270999999997</v>
      </c>
      <c r="D91" s="19">
        <f t="shared" si="34"/>
        <v>20512.038999999997</v>
      </c>
      <c r="E91" s="19">
        <f t="shared" si="34"/>
        <v>21998.994999999999</v>
      </c>
      <c r="F91" s="19">
        <f t="shared" si="34"/>
        <v>22617.24</v>
      </c>
      <c r="G91" s="19">
        <f t="shared" si="34"/>
        <v>21553.416000000001</v>
      </c>
      <c r="H91" s="19">
        <f t="shared" si="34"/>
        <v>20508.134999999998</v>
      </c>
      <c r="I91" s="19">
        <f t="shared" si="34"/>
        <v>21563.484</v>
      </c>
      <c r="J91" s="19">
        <f t="shared" si="34"/>
        <v>23184.497000000003</v>
      </c>
      <c r="K91" s="19">
        <f t="shared" si="34"/>
        <v>24420.347000000002</v>
      </c>
      <c r="L91" s="19">
        <f t="shared" si="34"/>
        <v>24641.471000000001</v>
      </c>
      <c r="M91" s="19">
        <f t="shared" si="34"/>
        <v>24651.163</v>
      </c>
      <c r="N91" s="19">
        <f t="shared" si="34"/>
        <v>19516.108999999997</v>
      </c>
      <c r="O91" s="19">
        <f t="shared" si="34"/>
        <v>21929.365000000005</v>
      </c>
      <c r="P91" s="19">
        <f t="shared" si="34"/>
        <v>21665.911</v>
      </c>
      <c r="Q91" s="19">
        <f t="shared" si="34"/>
        <v>18807.330999999998</v>
      </c>
      <c r="R91" s="19">
        <f t="shared" si="34"/>
        <v>19220.099999999999</v>
      </c>
      <c r="S91" s="19">
        <f t="shared" si="34"/>
        <v>18827.029000000002</v>
      </c>
      <c r="T91" s="19">
        <f t="shared" si="34"/>
        <v>18040.928</v>
      </c>
      <c r="U91" s="19">
        <f t="shared" si="34"/>
        <v>16731.507999999998</v>
      </c>
      <c r="V91" s="19">
        <f t="shared" si="34"/>
        <v>15969.874</v>
      </c>
      <c r="W91" s="19">
        <f t="shared" si="34"/>
        <v>12902.463000000002</v>
      </c>
    </row>
    <row r="92" spans="2:26" outlineLevel="1" x14ac:dyDescent="0.2">
      <c r="B92" s="26" t="s">
        <v>91</v>
      </c>
      <c r="C92" s="25">
        <f t="shared" ref="C92:W92" si="35">C91/C72/1000</f>
        <v>2.2998810192540703E-3</v>
      </c>
      <c r="D92" s="25">
        <f t="shared" si="35"/>
        <v>2.2740681701887773E-3</v>
      </c>
      <c r="E92" s="25">
        <f t="shared" si="35"/>
        <v>2.2321663895835992E-3</v>
      </c>
      <c r="F92" s="25">
        <f t="shared" si="35"/>
        <v>2.2086417338800465E-3</v>
      </c>
      <c r="G92" s="25">
        <f t="shared" si="35"/>
        <v>2.1797448145037123E-3</v>
      </c>
      <c r="H92" s="25">
        <f t="shared" si="35"/>
        <v>2.163795364211974E-3</v>
      </c>
      <c r="I92" s="25">
        <f t="shared" si="35"/>
        <v>2.145007581235335E-3</v>
      </c>
      <c r="J92" s="25">
        <f t="shared" si="35"/>
        <v>2.1195520637364964E-3</v>
      </c>
      <c r="K92" s="25">
        <f t="shared" si="35"/>
        <v>2.085956631445408E-3</v>
      </c>
      <c r="L92" s="25">
        <f t="shared" si="35"/>
        <v>2.0555166388026526E-3</v>
      </c>
      <c r="M92" s="25">
        <f t="shared" si="35"/>
        <v>2.0408044698409971E-3</v>
      </c>
      <c r="N92" s="25">
        <f t="shared" si="35"/>
        <v>2.0233630828375617E-3</v>
      </c>
      <c r="O92" s="25">
        <f t="shared" si="35"/>
        <v>1.991796697488018E-3</v>
      </c>
      <c r="P92" s="25">
        <f t="shared" si="35"/>
        <v>1.9700324113826532E-3</v>
      </c>
      <c r="Q92" s="25">
        <f t="shared" si="35"/>
        <v>1.954235035792225E-3</v>
      </c>
      <c r="R92" s="25">
        <f t="shared" si="35"/>
        <v>1.945255022491816E-3</v>
      </c>
      <c r="S92" s="25">
        <f t="shared" si="35"/>
        <v>1.9372417841712944E-3</v>
      </c>
      <c r="T92" s="25">
        <f t="shared" si="35"/>
        <v>1.9254608617631248E-3</v>
      </c>
      <c r="U92" s="25">
        <f t="shared" si="35"/>
        <v>1.913586885135591E-3</v>
      </c>
      <c r="V92" s="25">
        <f t="shared" si="35"/>
        <v>1.9035017111100052E-3</v>
      </c>
      <c r="W92" s="25">
        <f t="shared" si="35"/>
        <v>1.8809087424256896E-3</v>
      </c>
    </row>
    <row r="93" spans="2:26" outlineLevel="1" x14ac:dyDescent="0.2"/>
    <row r="94" spans="2:26" outlineLevel="1" x14ac:dyDescent="0.2">
      <c r="B94" s="4" t="s">
        <v>18</v>
      </c>
      <c r="C94" s="11">
        <f t="shared" ref="C94:W94" si="36">IFERROR(C81/C91,0)</f>
        <v>0</v>
      </c>
      <c r="D94" s="11">
        <f t="shared" si="36"/>
        <v>0</v>
      </c>
      <c r="E94" s="11">
        <f t="shared" si="36"/>
        <v>0</v>
      </c>
      <c r="F94" s="11">
        <f t="shared" si="36"/>
        <v>0</v>
      </c>
      <c r="G94" s="11">
        <f t="shared" si="36"/>
        <v>0</v>
      </c>
      <c r="H94" s="11">
        <f t="shared" si="36"/>
        <v>0</v>
      </c>
      <c r="I94" s="11">
        <f t="shared" si="36"/>
        <v>0</v>
      </c>
      <c r="J94" s="11">
        <f t="shared" si="36"/>
        <v>0</v>
      </c>
      <c r="K94" s="11">
        <f t="shared" si="36"/>
        <v>0</v>
      </c>
      <c r="L94" s="11">
        <f t="shared" si="36"/>
        <v>0</v>
      </c>
      <c r="M94" s="11">
        <f t="shared" si="36"/>
        <v>0</v>
      </c>
      <c r="N94" s="11">
        <f t="shared" si="36"/>
        <v>0</v>
      </c>
      <c r="O94" s="11">
        <f t="shared" si="36"/>
        <v>0</v>
      </c>
      <c r="P94" s="11">
        <f t="shared" si="36"/>
        <v>0</v>
      </c>
      <c r="Q94" s="11">
        <f t="shared" si="36"/>
        <v>0</v>
      </c>
      <c r="R94" s="11">
        <f t="shared" si="36"/>
        <v>0</v>
      </c>
      <c r="S94" s="11">
        <f t="shared" si="36"/>
        <v>0</v>
      </c>
      <c r="T94" s="11">
        <f t="shared" si="36"/>
        <v>0</v>
      </c>
      <c r="U94" s="11">
        <f t="shared" si="36"/>
        <v>0</v>
      </c>
      <c r="V94" s="11">
        <f t="shared" si="36"/>
        <v>0</v>
      </c>
      <c r="W94" s="11">
        <f t="shared" si="36"/>
        <v>0</v>
      </c>
    </row>
    <row r="95" spans="2:26" outlineLevel="1" x14ac:dyDescent="0.2">
      <c r="B95" s="4" t="s">
        <v>19</v>
      </c>
      <c r="C95" s="11">
        <f t="shared" ref="C95:W95" si="37">IFERROR(C82/C91,0)</f>
        <v>0</v>
      </c>
      <c r="D95" s="11">
        <f t="shared" si="37"/>
        <v>0</v>
      </c>
      <c r="E95" s="11">
        <f t="shared" si="37"/>
        <v>0</v>
      </c>
      <c r="F95" s="11">
        <f t="shared" si="37"/>
        <v>0</v>
      </c>
      <c r="G95" s="11">
        <f t="shared" si="37"/>
        <v>0</v>
      </c>
      <c r="H95" s="11">
        <f t="shared" si="37"/>
        <v>0</v>
      </c>
      <c r="I95" s="11">
        <f t="shared" si="37"/>
        <v>0</v>
      </c>
      <c r="J95" s="11">
        <f t="shared" si="37"/>
        <v>0</v>
      </c>
      <c r="K95" s="11">
        <f t="shared" si="37"/>
        <v>0</v>
      </c>
      <c r="L95" s="11">
        <f t="shared" si="37"/>
        <v>0</v>
      </c>
      <c r="M95" s="11">
        <f t="shared" si="37"/>
        <v>0</v>
      </c>
      <c r="N95" s="11">
        <f t="shared" si="37"/>
        <v>0</v>
      </c>
      <c r="O95" s="11">
        <f t="shared" si="37"/>
        <v>0</v>
      </c>
      <c r="P95" s="11">
        <f t="shared" si="37"/>
        <v>0</v>
      </c>
      <c r="Q95" s="11">
        <f t="shared" si="37"/>
        <v>0</v>
      </c>
      <c r="R95" s="11">
        <f t="shared" si="37"/>
        <v>0</v>
      </c>
      <c r="S95" s="11">
        <f t="shared" si="37"/>
        <v>0</v>
      </c>
      <c r="T95" s="11">
        <f t="shared" si="37"/>
        <v>0</v>
      </c>
      <c r="U95" s="11">
        <f t="shared" si="37"/>
        <v>0</v>
      </c>
      <c r="V95" s="11">
        <f t="shared" si="37"/>
        <v>0</v>
      </c>
      <c r="W95" s="11">
        <f t="shared" si="37"/>
        <v>0</v>
      </c>
    </row>
    <row r="96" spans="2:26" outlineLevel="1" x14ac:dyDescent="0.2">
      <c r="B96" s="4" t="s">
        <v>16</v>
      </c>
      <c r="C96" s="11">
        <f t="shared" ref="C96:W96" si="38">IFERROR(C83/C91,0)</f>
        <v>5.180868738334652E-3</v>
      </c>
      <c r="D96" s="11">
        <f t="shared" si="38"/>
        <v>4.9950665557919422E-3</v>
      </c>
      <c r="E96" s="11">
        <f t="shared" si="38"/>
        <v>6.3320165307551553E-3</v>
      </c>
      <c r="F96" s="11">
        <f t="shared" si="38"/>
        <v>8.3351018957220236E-3</v>
      </c>
      <c r="G96" s="11">
        <f t="shared" si="38"/>
        <v>8.6358468652950413E-3</v>
      </c>
      <c r="H96" s="11">
        <f t="shared" si="38"/>
        <v>1.0347406041553755E-2</v>
      </c>
      <c r="I96" s="11">
        <f t="shared" si="38"/>
        <v>1.1533572218663737E-2</v>
      </c>
      <c r="J96" s="11">
        <f t="shared" si="38"/>
        <v>1.1567514274732809E-2</v>
      </c>
      <c r="K96" s="11">
        <f t="shared" si="38"/>
        <v>1.0875725885467556E-2</v>
      </c>
      <c r="L96" s="11">
        <f t="shared" si="38"/>
        <v>1.3010911564492232E-2</v>
      </c>
      <c r="M96" s="11">
        <f t="shared" si="38"/>
        <v>1.2118576312200766E-2</v>
      </c>
      <c r="N96" s="11">
        <f t="shared" si="38"/>
        <v>1.5252015655374748E-2</v>
      </c>
      <c r="O96" s="11">
        <f t="shared" si="38"/>
        <v>1.417396262956086E-2</v>
      </c>
      <c r="P96" s="11">
        <f t="shared" si="38"/>
        <v>1.5432492083993147E-2</v>
      </c>
      <c r="Q96" s="11">
        <f t="shared" si="38"/>
        <v>1.6748468987970701E-2</v>
      </c>
      <c r="R96" s="11">
        <f t="shared" si="38"/>
        <v>1.6710839173573501E-2</v>
      </c>
      <c r="S96" s="11">
        <f t="shared" si="38"/>
        <v>1.4732064204075961E-2</v>
      </c>
      <c r="T96" s="11">
        <f t="shared" si="38"/>
        <v>1.5467663304238008E-2</v>
      </c>
      <c r="U96" s="11">
        <f t="shared" si="38"/>
        <v>1.6179414312206649E-2</v>
      </c>
      <c r="V96" s="11">
        <f t="shared" si="38"/>
        <v>1.4871375941976749E-2</v>
      </c>
      <c r="W96" s="11">
        <f t="shared" si="38"/>
        <v>1.514447280337095E-2</v>
      </c>
    </row>
    <row r="97" spans="1:28" outlineLevel="1" x14ac:dyDescent="0.2">
      <c r="B97" s="4" t="s">
        <v>21</v>
      </c>
      <c r="C97" s="11">
        <f t="shared" ref="C97:W97" si="39">IFERROR(C84/C91,0)</f>
        <v>0</v>
      </c>
      <c r="D97" s="11">
        <f t="shared" si="39"/>
        <v>0</v>
      </c>
      <c r="E97" s="11">
        <f t="shared" si="39"/>
        <v>0</v>
      </c>
      <c r="F97" s="11">
        <f t="shared" si="39"/>
        <v>0</v>
      </c>
      <c r="G97" s="11">
        <f t="shared" si="39"/>
        <v>0</v>
      </c>
      <c r="H97" s="11">
        <f t="shared" si="39"/>
        <v>0</v>
      </c>
      <c r="I97" s="11">
        <f t="shared" si="39"/>
        <v>0</v>
      </c>
      <c r="J97" s="11">
        <f t="shared" si="39"/>
        <v>0</v>
      </c>
      <c r="K97" s="11">
        <f t="shared" si="39"/>
        <v>0</v>
      </c>
      <c r="L97" s="11">
        <f t="shared" si="39"/>
        <v>0</v>
      </c>
      <c r="M97" s="11">
        <f t="shared" si="39"/>
        <v>0</v>
      </c>
      <c r="N97" s="11">
        <f t="shared" si="39"/>
        <v>0</v>
      </c>
      <c r="O97" s="11">
        <f t="shared" si="39"/>
        <v>0</v>
      </c>
      <c r="P97" s="11">
        <f t="shared" si="39"/>
        <v>0</v>
      </c>
      <c r="Q97" s="11">
        <f t="shared" si="39"/>
        <v>0</v>
      </c>
      <c r="R97" s="11">
        <f t="shared" si="39"/>
        <v>0</v>
      </c>
      <c r="S97" s="11">
        <f t="shared" si="39"/>
        <v>0</v>
      </c>
      <c r="T97" s="11">
        <f t="shared" si="39"/>
        <v>0</v>
      </c>
      <c r="U97" s="11">
        <f t="shared" si="39"/>
        <v>0</v>
      </c>
      <c r="V97" s="11">
        <f t="shared" si="39"/>
        <v>0</v>
      </c>
      <c r="W97" s="11">
        <f t="shared" si="39"/>
        <v>0</v>
      </c>
    </row>
    <row r="98" spans="1:28" outlineLevel="1" x14ac:dyDescent="0.2">
      <c r="B98" s="4" t="s">
        <v>20</v>
      </c>
      <c r="C98" s="11">
        <f t="shared" ref="C98:W98" si="40">IFERROR(C85/C91,0)</f>
        <v>0.98877945027068448</v>
      </c>
      <c r="D98" s="11">
        <f t="shared" si="40"/>
        <v>0.9878770218796874</v>
      </c>
      <c r="E98" s="11">
        <f t="shared" si="40"/>
        <v>0.98959143360867174</v>
      </c>
      <c r="F98" s="11">
        <f t="shared" si="40"/>
        <v>0.98869008773837996</v>
      </c>
      <c r="G98" s="11">
        <f t="shared" si="40"/>
        <v>0.98800102034870008</v>
      </c>
      <c r="H98" s="11">
        <f t="shared" si="40"/>
        <v>0.98763788126029028</v>
      </c>
      <c r="I98" s="11">
        <f t="shared" si="40"/>
        <v>0.98595426416250731</v>
      </c>
      <c r="J98" s="11">
        <f t="shared" si="40"/>
        <v>0.98619055656027388</v>
      </c>
      <c r="K98" s="11">
        <f t="shared" si="40"/>
        <v>0.98686742657669846</v>
      </c>
      <c r="L98" s="11">
        <f t="shared" si="40"/>
        <v>0.98480821213960812</v>
      </c>
      <c r="M98" s="11">
        <f t="shared" si="40"/>
        <v>0.9857521123851235</v>
      </c>
      <c r="N98" s="11">
        <f t="shared" si="40"/>
        <v>0.91454813047006456</v>
      </c>
      <c r="O98" s="11">
        <f t="shared" si="40"/>
        <v>0.92173685831760277</v>
      </c>
      <c r="P98" s="11">
        <f t="shared" si="40"/>
        <v>0.92210209854549852</v>
      </c>
      <c r="Q98" s="11">
        <f t="shared" si="40"/>
        <v>0.91345539672801002</v>
      </c>
      <c r="R98" s="11">
        <f t="shared" si="40"/>
        <v>0.98095275258713532</v>
      </c>
      <c r="S98" s="11">
        <f t="shared" si="40"/>
        <v>0.98344008499694768</v>
      </c>
      <c r="T98" s="11">
        <f t="shared" si="40"/>
        <v>0.98284328832751833</v>
      </c>
      <c r="U98" s="11">
        <f t="shared" si="40"/>
        <v>0.98185931596841136</v>
      </c>
      <c r="V98" s="11">
        <f t="shared" si="40"/>
        <v>0.98285653349550528</v>
      </c>
      <c r="W98" s="11">
        <f t="shared" si="40"/>
        <v>0.98319251138329167</v>
      </c>
    </row>
    <row r="99" spans="1:28" outlineLevel="1" x14ac:dyDescent="0.2">
      <c r="B99" s="4" t="s">
        <v>0</v>
      </c>
      <c r="C99" s="11">
        <f t="shared" ref="C99:W99" si="41">IFERROR(C86/C91,0)</f>
        <v>0</v>
      </c>
      <c r="D99" s="11">
        <f t="shared" si="41"/>
        <v>0</v>
      </c>
      <c r="E99" s="11">
        <f t="shared" si="41"/>
        <v>0</v>
      </c>
      <c r="F99" s="11">
        <f t="shared" si="41"/>
        <v>0</v>
      </c>
      <c r="G99" s="11">
        <f t="shared" si="41"/>
        <v>0</v>
      </c>
      <c r="H99" s="11">
        <f t="shared" si="41"/>
        <v>0</v>
      </c>
      <c r="I99" s="11">
        <f t="shared" si="41"/>
        <v>0</v>
      </c>
      <c r="J99" s="11">
        <f t="shared" si="41"/>
        <v>0</v>
      </c>
      <c r="K99" s="11">
        <f t="shared" si="41"/>
        <v>0</v>
      </c>
      <c r="L99" s="11">
        <f t="shared" si="41"/>
        <v>0</v>
      </c>
      <c r="M99" s="11">
        <f t="shared" si="41"/>
        <v>0</v>
      </c>
      <c r="N99" s="11">
        <f t="shared" si="41"/>
        <v>6.7777086098463599E-2</v>
      </c>
      <c r="O99" s="11">
        <f t="shared" si="41"/>
        <v>6.1741413853068694E-2</v>
      </c>
      <c r="P99" s="11">
        <f t="shared" si="41"/>
        <v>6.0710025071182096E-2</v>
      </c>
      <c r="Q99" s="11">
        <f t="shared" si="41"/>
        <v>6.7360116116422911E-2</v>
      </c>
      <c r="R99" s="11">
        <f t="shared" si="41"/>
        <v>0</v>
      </c>
      <c r="S99" s="11">
        <f t="shared" si="41"/>
        <v>0</v>
      </c>
      <c r="T99" s="11">
        <f t="shared" si="41"/>
        <v>0</v>
      </c>
      <c r="U99" s="11">
        <f t="shared" si="41"/>
        <v>0</v>
      </c>
      <c r="V99" s="11">
        <f t="shared" si="41"/>
        <v>0</v>
      </c>
      <c r="W99" s="11">
        <f t="shared" si="41"/>
        <v>0</v>
      </c>
    </row>
    <row r="100" spans="1:28" outlineLevel="1" x14ac:dyDescent="0.2">
      <c r="B100" s="4" t="s">
        <v>22</v>
      </c>
      <c r="C100" s="11">
        <f t="shared" ref="C100:W100" si="42">IFERROR(C87/C91,0)</f>
        <v>0</v>
      </c>
      <c r="D100" s="11">
        <f t="shared" si="42"/>
        <v>0</v>
      </c>
      <c r="E100" s="11">
        <f t="shared" si="42"/>
        <v>0</v>
      </c>
      <c r="F100" s="11">
        <f t="shared" si="42"/>
        <v>0</v>
      </c>
      <c r="G100" s="11">
        <f t="shared" si="42"/>
        <v>0</v>
      </c>
      <c r="H100" s="11">
        <f t="shared" si="42"/>
        <v>0</v>
      </c>
      <c r="I100" s="11">
        <f t="shared" si="42"/>
        <v>0</v>
      </c>
      <c r="J100" s="11">
        <f t="shared" si="42"/>
        <v>0</v>
      </c>
      <c r="K100" s="11">
        <f t="shared" si="42"/>
        <v>0</v>
      </c>
      <c r="L100" s="11">
        <f t="shared" si="42"/>
        <v>0</v>
      </c>
      <c r="M100" s="11">
        <f t="shared" si="42"/>
        <v>0</v>
      </c>
      <c r="N100" s="11">
        <f t="shared" si="42"/>
        <v>0</v>
      </c>
      <c r="O100" s="11">
        <f t="shared" si="42"/>
        <v>0</v>
      </c>
      <c r="P100" s="11">
        <f t="shared" si="42"/>
        <v>0</v>
      </c>
      <c r="Q100" s="11">
        <f t="shared" si="42"/>
        <v>0</v>
      </c>
      <c r="R100" s="11">
        <f t="shared" si="42"/>
        <v>0</v>
      </c>
      <c r="S100" s="11">
        <f t="shared" si="42"/>
        <v>0</v>
      </c>
      <c r="T100" s="11">
        <f t="shared" si="42"/>
        <v>0</v>
      </c>
      <c r="U100" s="11">
        <f t="shared" si="42"/>
        <v>0</v>
      </c>
      <c r="V100" s="11">
        <f t="shared" si="42"/>
        <v>0</v>
      </c>
      <c r="W100" s="11">
        <f t="shared" si="42"/>
        <v>0</v>
      </c>
    </row>
    <row r="101" spans="1:28" outlineLevel="1" x14ac:dyDescent="0.2">
      <c r="B101" s="4" t="s">
        <v>23</v>
      </c>
      <c r="C101" s="11">
        <f t="shared" ref="C101:W101" si="43">IFERROR(C88/C91,0)</f>
        <v>4.6591060502841245E-4</v>
      </c>
      <c r="D101" s="11">
        <f t="shared" si="43"/>
        <v>6.259738488211729E-4</v>
      </c>
      <c r="E101" s="11">
        <f t="shared" si="43"/>
        <v>7.2166933080352084E-4</v>
      </c>
      <c r="F101" s="11">
        <f t="shared" si="43"/>
        <v>7.2192716706370882E-4</v>
      </c>
      <c r="G101" s="11">
        <f t="shared" si="43"/>
        <v>7.8224259207913946E-4</v>
      </c>
      <c r="H101" s="11">
        <f t="shared" si="43"/>
        <v>8.8262535818103404E-4</v>
      </c>
      <c r="I101" s="11">
        <f t="shared" si="43"/>
        <v>9.2322743393414522E-4</v>
      </c>
      <c r="J101" s="11">
        <f t="shared" si="43"/>
        <v>7.5869664112186675E-4</v>
      </c>
      <c r="K101" s="11">
        <f t="shared" si="43"/>
        <v>7.1911345076300511E-4</v>
      </c>
      <c r="L101" s="11">
        <f t="shared" si="43"/>
        <v>5.890070442629014E-4</v>
      </c>
      <c r="M101" s="11">
        <f t="shared" si="43"/>
        <v>6.6361980568624683E-4</v>
      </c>
      <c r="N101" s="11">
        <f t="shared" si="43"/>
        <v>7.605511938880851E-4</v>
      </c>
      <c r="O101" s="11">
        <f t="shared" si="43"/>
        <v>2.8076508371309422E-4</v>
      </c>
      <c r="P101" s="11">
        <f t="shared" si="43"/>
        <v>2.3151576686528436E-4</v>
      </c>
      <c r="Q101" s="11">
        <f t="shared" si="43"/>
        <v>1.8902203614111967E-4</v>
      </c>
      <c r="R101" s="11">
        <f t="shared" si="43"/>
        <v>1.0478613534789103E-4</v>
      </c>
      <c r="S101" s="11">
        <f t="shared" si="43"/>
        <v>7.6698240598662687E-5</v>
      </c>
      <c r="T101" s="11">
        <f t="shared" si="43"/>
        <v>5.4653507846159568E-5</v>
      </c>
      <c r="U101" s="11">
        <f t="shared" si="43"/>
        <v>4.763467823701247E-5</v>
      </c>
      <c r="V101" s="11">
        <f t="shared" si="43"/>
        <v>2.4608835360880118E-5</v>
      </c>
      <c r="W101" s="11">
        <f t="shared" si="43"/>
        <v>1.3020769755356009E-5</v>
      </c>
    </row>
    <row r="102" spans="1:28" x14ac:dyDescent="0.2">
      <c r="B102" s="4" t="s">
        <v>17</v>
      </c>
      <c r="C102" s="11">
        <f t="shared" ref="C102:W102" si="44">IFERROR(C89/C91,0)</f>
        <v>0</v>
      </c>
      <c r="D102" s="11">
        <f t="shared" si="44"/>
        <v>0</v>
      </c>
      <c r="E102" s="11">
        <f t="shared" si="44"/>
        <v>0</v>
      </c>
      <c r="F102" s="11">
        <f t="shared" si="44"/>
        <v>0</v>
      </c>
      <c r="G102" s="11">
        <f t="shared" si="44"/>
        <v>0</v>
      </c>
      <c r="H102" s="11">
        <f t="shared" si="44"/>
        <v>0</v>
      </c>
      <c r="I102" s="11">
        <f t="shared" si="44"/>
        <v>0</v>
      </c>
      <c r="J102" s="11">
        <f t="shared" si="44"/>
        <v>0</v>
      </c>
      <c r="K102" s="11">
        <f t="shared" si="44"/>
        <v>0</v>
      </c>
      <c r="L102" s="11">
        <f t="shared" si="44"/>
        <v>0</v>
      </c>
      <c r="M102" s="11">
        <f t="shared" si="44"/>
        <v>0</v>
      </c>
      <c r="N102" s="11">
        <f t="shared" si="44"/>
        <v>0</v>
      </c>
      <c r="O102" s="11">
        <f t="shared" si="44"/>
        <v>0</v>
      </c>
      <c r="P102" s="11">
        <f t="shared" si="44"/>
        <v>0</v>
      </c>
      <c r="Q102" s="11">
        <f t="shared" si="44"/>
        <v>0</v>
      </c>
      <c r="R102" s="11">
        <f t="shared" si="44"/>
        <v>0</v>
      </c>
      <c r="S102" s="11">
        <f t="shared" si="44"/>
        <v>0</v>
      </c>
      <c r="T102" s="11">
        <f t="shared" si="44"/>
        <v>0</v>
      </c>
      <c r="U102" s="11">
        <f t="shared" si="44"/>
        <v>0</v>
      </c>
      <c r="V102" s="11">
        <f t="shared" si="44"/>
        <v>0</v>
      </c>
      <c r="W102" s="11">
        <f t="shared" si="44"/>
        <v>0</v>
      </c>
    </row>
    <row r="103" spans="1:28" x14ac:dyDescent="0.2">
      <c r="B103" s="4" t="s">
        <v>1</v>
      </c>
      <c r="C103" s="11">
        <f t="shared" ref="C103:W103" si="45">IFERROR(C90/C91,0)</f>
        <v>5.5737703859526531E-3</v>
      </c>
      <c r="D103" s="11">
        <f t="shared" si="45"/>
        <v>6.5019377156995467E-3</v>
      </c>
      <c r="E103" s="11">
        <f t="shared" si="45"/>
        <v>3.354880529769655E-3</v>
      </c>
      <c r="F103" s="11">
        <f t="shared" si="45"/>
        <v>2.2528831988341633E-3</v>
      </c>
      <c r="G103" s="11">
        <f t="shared" si="45"/>
        <v>2.5808901939256405E-3</v>
      </c>
      <c r="H103" s="11">
        <f t="shared" si="45"/>
        <v>1.1320873399750882E-3</v>
      </c>
      <c r="I103" s="11">
        <f t="shared" si="45"/>
        <v>1.5889361848947974E-3</v>
      </c>
      <c r="J103" s="11">
        <f t="shared" si="45"/>
        <v>1.4832325238714474E-3</v>
      </c>
      <c r="K103" s="11">
        <f t="shared" si="45"/>
        <v>1.5377340870709167E-3</v>
      </c>
      <c r="L103" s="11">
        <f t="shared" si="45"/>
        <v>1.5918692516368035E-3</v>
      </c>
      <c r="M103" s="11">
        <f t="shared" si="45"/>
        <v>1.4656914969894117E-3</v>
      </c>
      <c r="N103" s="11">
        <f t="shared" si="45"/>
        <v>1.6622165822090869E-3</v>
      </c>
      <c r="O103" s="11">
        <f t="shared" si="45"/>
        <v>2.0670001160544315E-3</v>
      </c>
      <c r="P103" s="11">
        <f t="shared" si="45"/>
        <v>1.5238685324609706E-3</v>
      </c>
      <c r="Q103" s="11">
        <f t="shared" si="45"/>
        <v>2.2469961314553351E-3</v>
      </c>
      <c r="R103" s="11">
        <f t="shared" si="45"/>
        <v>2.231622103943268E-3</v>
      </c>
      <c r="S103" s="11">
        <f t="shared" si="45"/>
        <v>1.7511525583776388E-3</v>
      </c>
      <c r="T103" s="11">
        <f t="shared" si="45"/>
        <v>1.6343948603974251E-3</v>
      </c>
      <c r="U103" s="11">
        <f t="shared" si="45"/>
        <v>1.9136350411451261E-3</v>
      </c>
      <c r="V103" s="11">
        <f t="shared" si="45"/>
        <v>2.2474817271570212E-3</v>
      </c>
      <c r="W103" s="11">
        <f t="shared" si="45"/>
        <v>1.6499950435819885E-3</v>
      </c>
    </row>
    <row r="104" spans="1:28" s="33" customForma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c r="AA104" s="1"/>
      <c r="AB104" s="1"/>
    </row>
    <row r="105" spans="1:28" outlineLevel="1" x14ac:dyDescent="0.2"/>
    <row r="106" spans="1:28" outlineLevel="1" x14ac:dyDescent="0.2">
      <c r="A106" s="32" t="s">
        <v>83</v>
      </c>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4"/>
      <c r="AA106" s="33"/>
      <c r="AB106" s="33"/>
    </row>
    <row r="107" spans="1:28" outlineLevel="1" x14ac:dyDescent="0.2">
      <c r="B107" s="20" t="s">
        <v>88</v>
      </c>
      <c r="C107" s="5">
        <f>C111*CAN!C112</f>
        <v>5382.5140587504757</v>
      </c>
      <c r="D107" s="5">
        <f>D111*CAN!D112</f>
        <v>5301.4248630444235</v>
      </c>
      <c r="E107" s="5">
        <f>E111*CAN!E112</f>
        <v>5941.0693603371228</v>
      </c>
      <c r="F107" s="5">
        <f>F111*CAN!F112</f>
        <v>6277.5210275680965</v>
      </c>
      <c r="G107" s="5">
        <f>G111*CAN!G112</f>
        <v>6158.6238188262614</v>
      </c>
      <c r="H107" s="5">
        <f>H111*CAN!H112</f>
        <v>6120.2605262669249</v>
      </c>
      <c r="I107" s="5">
        <f>I111*CAN!I112</f>
        <v>6317.3368466694155</v>
      </c>
      <c r="J107" s="5">
        <f>J111*CAN!J112</f>
        <v>7199.5329615174223</v>
      </c>
      <c r="K107" s="5">
        <f>K111*CAN!K112</f>
        <v>8090.8192747180692</v>
      </c>
      <c r="L107" s="5">
        <f>L111*CAN!L112</f>
        <v>8751.2233593331857</v>
      </c>
      <c r="M107" s="5">
        <f>M111*CAN!M112</f>
        <v>9351.4765952296384</v>
      </c>
      <c r="N107" s="5">
        <f>N111*CAN!N112</f>
        <v>8152.7717850374111</v>
      </c>
      <c r="O107" s="5">
        <f>O111*CAN!O112</f>
        <v>9929.0594615621012</v>
      </c>
      <c r="P107" s="5">
        <f>P111*CAN!P112</f>
        <v>10750.836843136085</v>
      </c>
      <c r="Q107" s="5">
        <f>Q111*CAN!Q112</f>
        <v>10363.26436903118</v>
      </c>
      <c r="R107" s="5">
        <f>R111*CAN!R112</f>
        <v>11458.414572898302</v>
      </c>
      <c r="S107" s="5">
        <f>S111*CAN!S112</f>
        <v>12129.724351890971</v>
      </c>
      <c r="T107" s="5">
        <f>T111*CAN!T112</f>
        <v>12518.999518513574</v>
      </c>
      <c r="U107" s="5">
        <f>U111*CAN!U112</f>
        <v>12491.846601852716</v>
      </c>
      <c r="V107" s="5">
        <f>V111*CAN!V112</f>
        <v>12687.02177369387</v>
      </c>
      <c r="W107" s="5">
        <f>W111*CAN!W112</f>
        <v>11751.414260392097</v>
      </c>
      <c r="Z107" s="21"/>
      <c r="AB107"/>
    </row>
    <row r="108" spans="1:28" outlineLevel="1" x14ac:dyDescent="0.2">
      <c r="B108" s="7" t="s">
        <v>89</v>
      </c>
      <c r="C108" s="5">
        <f>'[4]Table 37'!C$13</f>
        <v>12.304</v>
      </c>
      <c r="D108" s="5">
        <f>'[4]Table 37'!D$13</f>
        <v>12.356</v>
      </c>
      <c r="E108" s="5">
        <f>'[4]Table 37'!E$13</f>
        <v>13.009</v>
      </c>
      <c r="F108" s="5">
        <f>'[4]Table 37'!F$13</f>
        <v>13.744</v>
      </c>
      <c r="G108" s="5">
        <f>'[4]Table 37'!G$13</f>
        <v>13.151</v>
      </c>
      <c r="H108" s="5">
        <f>'[4]Table 37'!H$13</f>
        <v>13.401</v>
      </c>
      <c r="I108" s="5">
        <f>'[4]Table 37'!I$13</f>
        <v>13.028</v>
      </c>
      <c r="J108" s="5">
        <f>'[4]Table 37'!J$13</f>
        <v>16.041</v>
      </c>
      <c r="K108" s="5">
        <f>'[4]Table 37'!K$13</f>
        <v>17.658999999999999</v>
      </c>
      <c r="L108" s="5">
        <f>'[4]Table 37'!L$13</f>
        <v>16.221</v>
      </c>
      <c r="M108" s="5">
        <f>'[4]Table 37'!M$13</f>
        <v>18.873000000000001</v>
      </c>
      <c r="N108" s="5">
        <f>'[4]Table 37'!N$13</f>
        <v>21.013999999999999</v>
      </c>
      <c r="O108" s="5">
        <f>'[4]Table 37'!O$13</f>
        <v>22.704000000000001</v>
      </c>
      <c r="P108" s="5">
        <f>'[4]Table 37'!P$13</f>
        <v>25.055</v>
      </c>
      <c r="Q108" s="5">
        <f>'[4]Table 37'!Q$13</f>
        <v>25.154</v>
      </c>
      <c r="R108" s="5">
        <f>'[4]Table 37'!R$13</f>
        <v>25.34</v>
      </c>
      <c r="S108" s="5">
        <f>'[4]Table 37'!S$13</f>
        <v>23.870999999999999</v>
      </c>
      <c r="T108" s="5">
        <f>'[4]Table 37'!T$13</f>
        <v>24.925999999999998</v>
      </c>
      <c r="U108" s="5">
        <f>'[4]Table 37'!U$13</f>
        <v>23.125</v>
      </c>
      <c r="V108" s="5">
        <f>'[4]Table 37'!V$13</f>
        <v>22.838999999999999</v>
      </c>
      <c r="W108" s="5">
        <f>'[4]Table 37'!W$13</f>
        <v>20.004000000000001</v>
      </c>
      <c r="Z108" s="21" t="s">
        <v>102</v>
      </c>
      <c r="AB108"/>
    </row>
    <row r="109" spans="1:28" outlineLevel="1" x14ac:dyDescent="0.2">
      <c r="B109" s="7" t="s">
        <v>25</v>
      </c>
      <c r="C109" s="5">
        <f>'[4]Table 37'!C$25</f>
        <v>230.11600000000001</v>
      </c>
      <c r="D109" s="5">
        <f>'[4]Table 37'!D$25</f>
        <v>243.93899999999999</v>
      </c>
      <c r="E109" s="5">
        <f>'[4]Table 37'!E$25</f>
        <v>246.40700000000001</v>
      </c>
      <c r="F109" s="5">
        <f>'[4]Table 37'!F$25</f>
        <v>252.471</v>
      </c>
      <c r="G109" s="5">
        <f>'[4]Table 37'!G$25</f>
        <v>259.512</v>
      </c>
      <c r="H109" s="5">
        <f>'[4]Table 37'!H$25</f>
        <v>267.351</v>
      </c>
      <c r="I109" s="5">
        <f>'[4]Table 37'!I$25</f>
        <v>257.53199999999998</v>
      </c>
      <c r="J109" s="5">
        <f>'[4]Table 37'!J$25</f>
        <v>265.815</v>
      </c>
      <c r="K109" s="5">
        <f>'[4]Table 37'!K$25</f>
        <v>283.12599999999998</v>
      </c>
      <c r="L109" s="5">
        <f>'[4]Table 37'!L$25</f>
        <v>298.37400000000002</v>
      </c>
      <c r="M109" s="5">
        <f>'[4]Table 37'!M$25</f>
        <v>315.65600000000001</v>
      </c>
      <c r="N109" s="5">
        <f>'[4]Table 37'!N$25</f>
        <v>327.45400000000001</v>
      </c>
      <c r="O109" s="5">
        <f>'[4]Table 37'!O$25</f>
        <v>329.26</v>
      </c>
      <c r="P109" s="5">
        <f>'[4]Table 37'!P$25</f>
        <v>336.09800000000001</v>
      </c>
      <c r="Q109" s="5">
        <f>'[4]Table 37'!Q$25</f>
        <v>351.75599999999997</v>
      </c>
      <c r="R109" s="5">
        <f>'[4]Table 37'!R$25</f>
        <v>389.64699999999999</v>
      </c>
      <c r="S109" s="5">
        <f>'[4]Table 37'!S$25</f>
        <v>404.09899999999999</v>
      </c>
      <c r="T109" s="5">
        <f>'[4]Table 37'!T$25</f>
        <v>414.88299999999998</v>
      </c>
      <c r="U109" s="5">
        <f>'[4]Table 37'!U$25</f>
        <v>422.524</v>
      </c>
      <c r="V109" s="5">
        <f>'[4]Table 37'!V$25</f>
        <v>423.78100000000001</v>
      </c>
      <c r="W109" s="5">
        <f>'[4]Table 37'!W$25</f>
        <v>431.64499999999998</v>
      </c>
      <c r="Z109" s="21" t="s">
        <v>102</v>
      </c>
      <c r="AB109"/>
    </row>
    <row r="110" spans="1:28" outlineLevel="1" x14ac:dyDescent="0.2">
      <c r="B110" s="7" t="s">
        <v>30</v>
      </c>
      <c r="C110" s="5">
        <f>'[4]Table 37'!C$37</f>
        <v>13721.145208</v>
      </c>
      <c r="D110" s="5">
        <f>'[4]Table 37'!D$37</f>
        <v>12745.637294</v>
      </c>
      <c r="E110" s="5">
        <f>'[4]Table 37'!E$37</f>
        <v>14137.085474</v>
      </c>
      <c r="F110" s="5">
        <f>'[4]Table 37'!F$37</f>
        <v>14575.487942</v>
      </c>
      <c r="G110" s="5">
        <f>'[4]Table 37'!G$37</f>
        <v>13908.197271999999</v>
      </c>
      <c r="H110" s="5">
        <f>'[4]Table 37'!H$37</f>
        <v>13413.154499</v>
      </c>
      <c r="I110" s="5">
        <f>'[4]Table 37'!I$37</f>
        <v>14369.573041</v>
      </c>
      <c r="J110" s="5">
        <f>'[4]Table 37'!J$37</f>
        <v>15862.226167999999</v>
      </c>
      <c r="K110" s="5">
        <f>'[4]Table 37'!K$37</f>
        <v>16732.094390999999</v>
      </c>
      <c r="L110" s="5">
        <f>'[4]Table 37'!L$37</f>
        <v>17168.947853000001</v>
      </c>
      <c r="M110" s="5">
        <f>'[4]Table 37'!M$37</f>
        <v>17338.053671000001</v>
      </c>
      <c r="N110" s="5">
        <f>'[4]Table 37'!N$37</f>
        <v>14567.582774</v>
      </c>
      <c r="O110" s="5">
        <f>'[4]Table 37'!O$37</f>
        <v>17640.060173000002</v>
      </c>
      <c r="P110" s="5">
        <f>'[4]Table 37'!P$37</f>
        <v>18707.064214999999</v>
      </c>
      <c r="Q110" s="5">
        <f>'[4]Table 37'!Q$37</f>
        <v>17225.934298</v>
      </c>
      <c r="R110" s="5">
        <f>'[4]Table 37'!R$37</f>
        <v>17190.137223999998</v>
      </c>
      <c r="S110" s="5">
        <f>'[4]Table 37'!S$37</f>
        <v>17542.349221</v>
      </c>
      <c r="T110" s="5">
        <f>'[4]Table 37'!T$37</f>
        <v>17630.599335999999</v>
      </c>
      <c r="U110" s="5">
        <f>'[4]Table 37'!U$37</f>
        <v>17270.179950999998</v>
      </c>
      <c r="V110" s="5">
        <f>'[4]Table 37'!V$37</f>
        <v>17483.901462000002</v>
      </c>
      <c r="W110" s="5">
        <f>'[4]Table 37'!W$37</f>
        <v>15895.789999000001</v>
      </c>
      <c r="Z110" s="21" t="s">
        <v>102</v>
      </c>
      <c r="AB110"/>
    </row>
    <row r="111" spans="1:28" outlineLevel="1" x14ac:dyDescent="0.2">
      <c r="B111" s="7" t="s">
        <v>31</v>
      </c>
      <c r="C111" s="5">
        <f t="shared" ref="C111:W111" si="46">C109*C110/1000</f>
        <v>3157.4550506841279</v>
      </c>
      <c r="D111" s="5">
        <f t="shared" si="46"/>
        <v>3109.1580158610659</v>
      </c>
      <c r="E111" s="5">
        <f t="shared" si="46"/>
        <v>3483.476820391918</v>
      </c>
      <c r="F111" s="5">
        <f t="shared" si="46"/>
        <v>3679.8880162046821</v>
      </c>
      <c r="G111" s="5">
        <f t="shared" si="46"/>
        <v>3609.344090451264</v>
      </c>
      <c r="H111" s="5">
        <f t="shared" si="46"/>
        <v>3586.020268462149</v>
      </c>
      <c r="I111" s="5">
        <f t="shared" si="46"/>
        <v>3700.6248843948115</v>
      </c>
      <c r="J111" s="5">
        <f t="shared" si="46"/>
        <v>4216.4176488469193</v>
      </c>
      <c r="K111" s="5">
        <f t="shared" si="46"/>
        <v>4737.290956546266</v>
      </c>
      <c r="L111" s="5">
        <f t="shared" si="46"/>
        <v>5122.7676466910225</v>
      </c>
      <c r="M111" s="5">
        <f t="shared" si="46"/>
        <v>5472.8606695731769</v>
      </c>
      <c r="N111" s="5">
        <f t="shared" si="46"/>
        <v>4770.2132496773966</v>
      </c>
      <c r="O111" s="5">
        <f t="shared" si="46"/>
        <v>5808.1662125619805</v>
      </c>
      <c r="P111" s="5">
        <f t="shared" si="46"/>
        <v>6287.4068685330703</v>
      </c>
      <c r="Q111" s="5">
        <f t="shared" si="46"/>
        <v>6059.3257449272869</v>
      </c>
      <c r="R111" s="5">
        <f t="shared" si="46"/>
        <v>6698.0853989199268</v>
      </c>
      <c r="S111" s="5">
        <f t="shared" si="46"/>
        <v>7088.8457778568791</v>
      </c>
      <c r="T111" s="5">
        <f t="shared" si="46"/>
        <v>7314.6359443176871</v>
      </c>
      <c r="U111" s="5">
        <f t="shared" si="46"/>
        <v>7297.0655136163232</v>
      </c>
      <c r="V111" s="5">
        <f t="shared" si="46"/>
        <v>7409.3452454678227</v>
      </c>
      <c r="W111" s="5">
        <f t="shared" si="46"/>
        <v>6861.3382741183541</v>
      </c>
    </row>
    <row r="112" spans="1:28" outlineLevel="1" x14ac:dyDescent="0.2">
      <c r="B112" s="7" t="s">
        <v>140</v>
      </c>
      <c r="C112" s="14">
        <f t="shared" ref="C112:W112" si="47">C107/C111</f>
        <v>1.704700137404725</v>
      </c>
      <c r="D112" s="14">
        <f t="shared" si="47"/>
        <v>1.7050998488979081</v>
      </c>
      <c r="E112" s="14">
        <f t="shared" si="47"/>
        <v>1.7054998975617432</v>
      </c>
      <c r="F112" s="14">
        <f t="shared" si="47"/>
        <v>1.7059000165017328</v>
      </c>
      <c r="G112" s="14">
        <f t="shared" si="47"/>
        <v>1.7062999992489687</v>
      </c>
      <c r="H112" s="14">
        <f t="shared" si="47"/>
        <v>1.7066999258460898</v>
      </c>
      <c r="I112" s="14">
        <f t="shared" si="47"/>
        <v>1.7071000287840665</v>
      </c>
      <c r="J112" s="14">
        <f t="shared" si="47"/>
        <v>1.7074999587591395</v>
      </c>
      <c r="K112" s="14">
        <f t="shared" si="47"/>
        <v>1.7079000105614583</v>
      </c>
      <c r="L112" s="14">
        <f t="shared" si="47"/>
        <v>1.7082998806291578</v>
      </c>
      <c r="M112" s="14">
        <f t="shared" si="47"/>
        <v>1.7086999212715113</v>
      </c>
      <c r="N112" s="14">
        <f t="shared" si="47"/>
        <v>1.7091000670858421</v>
      </c>
      <c r="O112" s="14">
        <f t="shared" si="47"/>
        <v>1.7094998831278962</v>
      </c>
      <c r="P112" s="14">
        <f t="shared" si="47"/>
        <v>1.7098999743346319</v>
      </c>
      <c r="Q112" s="14">
        <f t="shared" si="47"/>
        <v>1.7102999253187603</v>
      </c>
      <c r="R112" s="14">
        <f t="shared" si="47"/>
        <v>1.7106999822286506</v>
      </c>
      <c r="S112" s="14">
        <f t="shared" si="47"/>
        <v>1.7111000481601766</v>
      </c>
      <c r="T112" s="14">
        <f t="shared" si="47"/>
        <v>1.7115000136457719</v>
      </c>
      <c r="U112" s="14">
        <f t="shared" si="47"/>
        <v>1.7119000204319026</v>
      </c>
      <c r="V112" s="14">
        <f t="shared" si="47"/>
        <v>1.7122999878368899</v>
      </c>
      <c r="W112" s="14">
        <f t="shared" si="47"/>
        <v>1.7127000289024654</v>
      </c>
    </row>
    <row r="113" spans="2:26" outlineLevel="1" x14ac:dyDescent="0.2">
      <c r="B113" s="7" t="s">
        <v>90</v>
      </c>
      <c r="C113" s="5">
        <f t="shared" ref="C113:W113" si="48">C110*C112</f>
        <v>23390.438121427786</v>
      </c>
      <c r="D113" s="5">
        <f t="shared" si="48"/>
        <v>21732.584224106944</v>
      </c>
      <c r="E113" s="5">
        <f t="shared" si="48"/>
        <v>24110.797827728609</v>
      </c>
      <c r="F113" s="5">
        <f t="shared" si="48"/>
        <v>24864.325120778609</v>
      </c>
      <c r="G113" s="5">
        <f t="shared" si="48"/>
        <v>23731.556994768107</v>
      </c>
      <c r="H113" s="5">
        <f t="shared" si="48"/>
        <v>22892.229788805445</v>
      </c>
      <c r="I113" s="5">
        <f t="shared" si="48"/>
        <v>24530.298551905846</v>
      </c>
      <c r="J113" s="5">
        <f t="shared" si="48"/>
        <v>27084.750527688142</v>
      </c>
      <c r="K113" s="5">
        <f t="shared" si="48"/>
        <v>28576.744187104217</v>
      </c>
      <c r="L113" s="5">
        <f t="shared" si="48"/>
        <v>29329.711567808139</v>
      </c>
      <c r="M113" s="5">
        <f t="shared" si="48"/>
        <v>29625.530942638939</v>
      </c>
      <c r="N113" s="5">
        <f t="shared" si="48"/>
        <v>24897.456696321959</v>
      </c>
      <c r="O113" s="5">
        <f t="shared" si="48"/>
        <v>30155.680804112559</v>
      </c>
      <c r="P113" s="5">
        <f t="shared" si="48"/>
        <v>31987.208621104808</v>
      </c>
      <c r="Q113" s="5">
        <f t="shared" si="48"/>
        <v>29461.514143415272</v>
      </c>
      <c r="R113" s="5">
        <f t="shared" si="48"/>
        <v>29407.167443604863</v>
      </c>
      <c r="S113" s="5">
        <f t="shared" si="48"/>
        <v>30016.714596895737</v>
      </c>
      <c r="T113" s="5">
        <f t="shared" si="48"/>
        <v>30174.771004147136</v>
      </c>
      <c r="U113" s="5">
        <f t="shared" si="48"/>
        <v>29564.82141097953</v>
      </c>
      <c r="V113" s="5">
        <f t="shared" si="48"/>
        <v>29937.684260723985</v>
      </c>
      <c r="W113" s="5">
        <f t="shared" si="48"/>
        <v>27224.719990714821</v>
      </c>
    </row>
    <row r="114" spans="2:26" outlineLevel="1" x14ac:dyDescent="0.2"/>
    <row r="115" spans="2:26" outlineLevel="1" x14ac:dyDescent="0.2">
      <c r="B115" s="8" t="s">
        <v>14</v>
      </c>
      <c r="C115" s="13"/>
    </row>
    <row r="116" spans="2:26" outlineLevel="1" x14ac:dyDescent="0.2">
      <c r="B116" s="4" t="s">
        <v>18</v>
      </c>
      <c r="C116" s="5">
        <f>IFERROR(INDEX('[4]Table 25'!C$14:C$19,MATCH($B116,'[4]Table 25'!$B$14:$B$19,0))*1000,0)</f>
        <v>0</v>
      </c>
      <c r="D116" s="5">
        <f>IFERROR(INDEX('[4]Table 25'!D$14:D$19,MATCH($B116,'[4]Table 25'!$B$14:$B$19,0))*1000,0)</f>
        <v>0</v>
      </c>
      <c r="E116" s="5">
        <f>IFERROR(INDEX('[4]Table 25'!E$14:E$19,MATCH($B116,'[4]Table 25'!$B$14:$B$19,0))*1000,0)</f>
        <v>0</v>
      </c>
      <c r="F116" s="5">
        <f>IFERROR(INDEX('[4]Table 25'!F$14:F$19,MATCH($B116,'[4]Table 25'!$B$14:$B$19,0))*1000,0)</f>
        <v>0</v>
      </c>
      <c r="G116" s="5">
        <f>IFERROR(INDEX('[4]Table 25'!G$14:G$19,MATCH($B116,'[4]Table 25'!$B$14:$B$19,0))*1000,0)</f>
        <v>0</v>
      </c>
      <c r="H116" s="5">
        <f>IFERROR(INDEX('[4]Table 25'!H$14:H$19,MATCH($B116,'[4]Table 25'!$B$14:$B$19,0))*1000,0)</f>
        <v>0</v>
      </c>
      <c r="I116" s="5">
        <f>IFERROR(INDEX('[4]Table 25'!I$14:I$19,MATCH($B116,'[4]Table 25'!$B$14:$B$19,0))*1000,0)</f>
        <v>0</v>
      </c>
      <c r="J116" s="5">
        <f>IFERROR(INDEX('[4]Table 25'!J$14:J$19,MATCH($B116,'[4]Table 25'!$B$14:$B$19,0))*1000,0)</f>
        <v>0</v>
      </c>
      <c r="K116" s="5">
        <f>IFERROR(INDEX('[4]Table 25'!K$14:K$19,MATCH($B116,'[4]Table 25'!$B$14:$B$19,0))*1000,0)</f>
        <v>0</v>
      </c>
      <c r="L116" s="5">
        <f>IFERROR(INDEX('[4]Table 25'!L$14:L$19,MATCH($B116,'[4]Table 25'!$B$14:$B$19,0))*1000,0)</f>
        <v>0</v>
      </c>
      <c r="M116" s="5">
        <f>IFERROR(INDEX('[4]Table 25'!M$14:M$19,MATCH($B116,'[4]Table 25'!$B$14:$B$19,0))*1000,0)</f>
        <v>0</v>
      </c>
      <c r="N116" s="5">
        <f>IFERROR(INDEX('[4]Table 25'!N$14:N$19,MATCH($B116,'[4]Table 25'!$B$14:$B$19,0))*1000,0)</f>
        <v>0</v>
      </c>
      <c r="O116" s="5">
        <f>IFERROR(INDEX('[4]Table 25'!O$14:O$19,MATCH($B116,'[4]Table 25'!$B$14:$B$19,0))*1000,0)</f>
        <v>0</v>
      </c>
      <c r="P116" s="5">
        <f>IFERROR(INDEX('[4]Table 25'!P$14:P$19,MATCH($B116,'[4]Table 25'!$B$14:$B$19,0))*1000,0)</f>
        <v>0</v>
      </c>
      <c r="Q116" s="5">
        <f>IFERROR(INDEX('[4]Table 25'!Q$14:Q$19,MATCH($B116,'[4]Table 25'!$B$14:$B$19,0))*1000,0)</f>
        <v>0</v>
      </c>
      <c r="R116" s="5">
        <f>IFERROR(INDEX('[4]Table 25'!R$14:R$19,MATCH($B116,'[4]Table 25'!$B$14:$B$19,0))*1000,0)</f>
        <v>0</v>
      </c>
      <c r="S116" s="5">
        <f>IFERROR(INDEX('[4]Table 25'!S$14:S$19,MATCH($B116,'[4]Table 25'!$B$14:$B$19,0))*1000,0)</f>
        <v>0</v>
      </c>
      <c r="T116" s="5">
        <f>IFERROR(INDEX('[4]Table 25'!T$14:T$19,MATCH($B116,'[4]Table 25'!$B$14:$B$19,0))*1000,0)</f>
        <v>0</v>
      </c>
      <c r="U116" s="5">
        <f>IFERROR(INDEX('[4]Table 25'!U$14:U$19,MATCH($B116,'[4]Table 25'!$B$14:$B$19,0))*1000,0)</f>
        <v>0</v>
      </c>
      <c r="V116" s="5">
        <f>IFERROR(INDEX('[4]Table 25'!V$14:V$19,MATCH($B116,'[4]Table 25'!$B$14:$B$19,0))*1000,0)</f>
        <v>0</v>
      </c>
      <c r="W116" s="5">
        <f>IFERROR(INDEX('[4]Table 25'!W$14:W$19,MATCH($B116,'[4]Table 25'!$B$14:$B$19,0))*1000,0)</f>
        <v>0</v>
      </c>
      <c r="Z116" s="21" t="s">
        <v>26</v>
      </c>
    </row>
    <row r="117" spans="2:26" outlineLevel="1" x14ac:dyDescent="0.2">
      <c r="B117" s="4" t="s">
        <v>19</v>
      </c>
      <c r="C117" s="5">
        <f>IFERROR(INDEX('[4]Table 25'!C$14:C$19,MATCH($B117,'[4]Table 25'!$B$14:$B$19,0))*1000,0)</f>
        <v>0</v>
      </c>
      <c r="D117" s="5">
        <f>IFERROR(INDEX('[4]Table 25'!D$14:D$19,MATCH($B117,'[4]Table 25'!$B$14:$B$19,0))*1000,0)</f>
        <v>0</v>
      </c>
      <c r="E117" s="5">
        <f>IFERROR(INDEX('[4]Table 25'!E$14:E$19,MATCH($B117,'[4]Table 25'!$B$14:$B$19,0))*1000,0)</f>
        <v>0</v>
      </c>
      <c r="F117" s="5">
        <f>IFERROR(INDEX('[4]Table 25'!F$14:F$19,MATCH($B117,'[4]Table 25'!$B$14:$B$19,0))*1000,0)</f>
        <v>0</v>
      </c>
      <c r="G117" s="5">
        <f>IFERROR(INDEX('[4]Table 25'!G$14:G$19,MATCH($B117,'[4]Table 25'!$B$14:$B$19,0))*1000,0)</f>
        <v>0</v>
      </c>
      <c r="H117" s="5">
        <f>IFERROR(INDEX('[4]Table 25'!H$14:H$19,MATCH($B117,'[4]Table 25'!$B$14:$B$19,0))*1000,0)</f>
        <v>0</v>
      </c>
      <c r="I117" s="5">
        <f>IFERROR(INDEX('[4]Table 25'!I$14:I$19,MATCH($B117,'[4]Table 25'!$B$14:$B$19,0))*1000,0)</f>
        <v>0</v>
      </c>
      <c r="J117" s="5">
        <f>IFERROR(INDEX('[4]Table 25'!J$14:J$19,MATCH($B117,'[4]Table 25'!$B$14:$B$19,0))*1000,0)</f>
        <v>0</v>
      </c>
      <c r="K117" s="5">
        <f>IFERROR(INDEX('[4]Table 25'!K$14:K$19,MATCH($B117,'[4]Table 25'!$B$14:$B$19,0))*1000,0)</f>
        <v>0</v>
      </c>
      <c r="L117" s="5">
        <f>IFERROR(INDEX('[4]Table 25'!L$14:L$19,MATCH($B117,'[4]Table 25'!$B$14:$B$19,0))*1000,0)</f>
        <v>0</v>
      </c>
      <c r="M117" s="5">
        <f>IFERROR(INDEX('[4]Table 25'!M$14:M$19,MATCH($B117,'[4]Table 25'!$B$14:$B$19,0))*1000,0)</f>
        <v>0</v>
      </c>
      <c r="N117" s="5">
        <f>IFERROR(INDEX('[4]Table 25'!N$14:N$19,MATCH($B117,'[4]Table 25'!$B$14:$B$19,0))*1000,0)</f>
        <v>0</v>
      </c>
      <c r="O117" s="5">
        <f>IFERROR(INDEX('[4]Table 25'!O$14:O$19,MATCH($B117,'[4]Table 25'!$B$14:$B$19,0))*1000,0)</f>
        <v>0</v>
      </c>
      <c r="P117" s="5">
        <f>IFERROR(INDEX('[4]Table 25'!P$14:P$19,MATCH($B117,'[4]Table 25'!$B$14:$B$19,0))*1000,0)</f>
        <v>0</v>
      </c>
      <c r="Q117" s="5">
        <f>IFERROR(INDEX('[4]Table 25'!Q$14:Q$19,MATCH($B117,'[4]Table 25'!$B$14:$B$19,0))*1000,0)</f>
        <v>0</v>
      </c>
      <c r="R117" s="5">
        <f>IFERROR(INDEX('[4]Table 25'!R$14:R$19,MATCH($B117,'[4]Table 25'!$B$14:$B$19,0))*1000,0)</f>
        <v>0</v>
      </c>
      <c r="S117" s="5">
        <f>IFERROR(INDEX('[4]Table 25'!S$14:S$19,MATCH($B117,'[4]Table 25'!$B$14:$B$19,0))*1000,0)</f>
        <v>0</v>
      </c>
      <c r="T117" s="5">
        <f>IFERROR(INDEX('[4]Table 25'!T$14:T$19,MATCH($B117,'[4]Table 25'!$B$14:$B$19,0))*1000,0)</f>
        <v>0</v>
      </c>
      <c r="U117" s="5">
        <f>IFERROR(INDEX('[4]Table 25'!U$14:U$19,MATCH($B117,'[4]Table 25'!$B$14:$B$19,0))*1000,0)</f>
        <v>0</v>
      </c>
      <c r="V117" s="5">
        <f>IFERROR(INDEX('[4]Table 25'!V$14:V$19,MATCH($B117,'[4]Table 25'!$B$14:$B$19,0))*1000,0)</f>
        <v>0</v>
      </c>
      <c r="W117" s="5">
        <f>IFERROR(INDEX('[4]Table 25'!W$14:W$19,MATCH($B117,'[4]Table 25'!$B$14:$B$19,0))*1000,0)</f>
        <v>0</v>
      </c>
      <c r="Z117" s="21" t="s">
        <v>26</v>
      </c>
    </row>
    <row r="118" spans="2:26" outlineLevel="1" x14ac:dyDescent="0.2">
      <c r="B118" s="4" t="s">
        <v>16</v>
      </c>
      <c r="C118" s="5">
        <f>IFERROR(INDEX('[4]Table 25'!C$14:C$19,MATCH($B118,'[4]Table 25'!$B$14:$B$19,0))*1000,0)</f>
        <v>860.43099999999993</v>
      </c>
      <c r="D118" s="5">
        <f>IFERROR(INDEX('[4]Table 25'!D$14:D$19,MATCH($B118,'[4]Table 25'!$B$14:$B$19,0))*1000,0)</f>
        <v>740.25799999999992</v>
      </c>
      <c r="E118" s="5">
        <f>IFERROR(INDEX('[4]Table 25'!E$14:E$19,MATCH($B118,'[4]Table 25'!$B$14:$B$19,0))*1000,0)</f>
        <v>939.95699999999999</v>
      </c>
      <c r="F118" s="5">
        <f>IFERROR(INDEX('[4]Table 25'!F$14:F$19,MATCH($B118,'[4]Table 25'!$B$14:$B$19,0))*1000,0)</f>
        <v>1129.6610000000001</v>
      </c>
      <c r="G118" s="5">
        <f>IFERROR(INDEX('[4]Table 25'!G$14:G$19,MATCH($B118,'[4]Table 25'!$B$14:$B$19,0))*1000,0)</f>
        <v>1011.0120000000001</v>
      </c>
      <c r="H118" s="5">
        <f>IFERROR(INDEX('[4]Table 25'!H$14:H$19,MATCH($B118,'[4]Table 25'!$B$14:$B$19,0))*1000,0)</f>
        <v>1122.1279999999999</v>
      </c>
      <c r="I118" s="5">
        <f>IFERROR(INDEX('[4]Table 25'!I$14:I$19,MATCH($B118,'[4]Table 25'!$B$14:$B$19,0))*1000,0)</f>
        <v>486.274</v>
      </c>
      <c r="J118" s="5">
        <f>IFERROR(INDEX('[4]Table 25'!J$14:J$19,MATCH($B118,'[4]Table 25'!$B$14:$B$19,0))*1000,0)</f>
        <v>469.66899999999998</v>
      </c>
      <c r="K118" s="5">
        <f>IFERROR(INDEX('[4]Table 25'!K$14:K$19,MATCH($B118,'[4]Table 25'!$B$14:$B$19,0))*1000,0)</f>
        <v>460.60499999999996</v>
      </c>
      <c r="L118" s="5">
        <f>IFERROR(INDEX('[4]Table 25'!L$14:L$19,MATCH($B118,'[4]Table 25'!$B$14:$B$19,0))*1000,0)</f>
        <v>521.54599999999994</v>
      </c>
      <c r="M118" s="5">
        <f>IFERROR(INDEX('[4]Table 25'!M$14:M$19,MATCH($B118,'[4]Table 25'!$B$14:$B$19,0))*1000,0)</f>
        <v>439.40800000000002</v>
      </c>
      <c r="N118" s="5">
        <f>IFERROR(INDEX('[4]Table 25'!N$14:N$19,MATCH($B118,'[4]Table 25'!$B$14:$B$19,0))*1000,0)</f>
        <v>380.74700000000001</v>
      </c>
      <c r="O118" s="5">
        <f>IFERROR(INDEX('[4]Table 25'!O$14:O$19,MATCH($B118,'[4]Table 25'!$B$14:$B$19,0))*1000,0)</f>
        <v>324.56700000000001</v>
      </c>
      <c r="P118" s="5">
        <f>IFERROR(INDEX('[4]Table 25'!P$14:P$19,MATCH($B118,'[4]Table 25'!$B$14:$B$19,0))*1000,0)</f>
        <v>307.24600000000004</v>
      </c>
      <c r="Q118" s="5">
        <f>IFERROR(INDEX('[4]Table 25'!Q$14:Q$19,MATCH($B118,'[4]Table 25'!$B$14:$B$19,0))*1000,0)</f>
        <v>273.63599999999997</v>
      </c>
      <c r="R118" s="5">
        <f>IFERROR(INDEX('[4]Table 25'!R$14:R$19,MATCH($B118,'[4]Table 25'!$B$14:$B$19,0))*1000,0)</f>
        <v>304.82100000000003</v>
      </c>
      <c r="S118" s="5">
        <f>IFERROR(INDEX('[4]Table 25'!S$14:S$19,MATCH($B118,'[4]Table 25'!$B$14:$B$19,0))*1000,0)</f>
        <v>298.25900000000001</v>
      </c>
      <c r="T118" s="5">
        <f>IFERROR(INDEX('[4]Table 25'!T$14:T$19,MATCH($B118,'[4]Table 25'!$B$14:$B$19,0))*1000,0)</f>
        <v>328.69599999999997</v>
      </c>
      <c r="U118" s="5">
        <f>IFERROR(INDEX('[4]Table 25'!U$14:U$19,MATCH($B118,'[4]Table 25'!$B$14:$B$19,0))*1000,0)</f>
        <v>357.43200000000002</v>
      </c>
      <c r="V118" s="5">
        <f>IFERROR(INDEX('[4]Table 25'!V$14:V$19,MATCH($B118,'[4]Table 25'!$B$14:$B$19,0))*1000,0)</f>
        <v>342.27499999999998</v>
      </c>
      <c r="W118" s="5">
        <f>IFERROR(INDEX('[4]Table 25'!W$14:W$19,MATCH($B118,'[4]Table 25'!$B$14:$B$19,0))*1000,0)</f>
        <v>363.30700000000002</v>
      </c>
      <c r="Z118" s="21" t="s">
        <v>26</v>
      </c>
    </row>
    <row r="119" spans="2:26" outlineLevel="1" x14ac:dyDescent="0.2">
      <c r="B119" s="4" t="s">
        <v>21</v>
      </c>
      <c r="C119" s="5">
        <f>IFERROR(INDEX('[4]Table 25'!C$14:C$19,MATCH($B119,'[4]Table 25'!$B$14:$B$19,0))*1000,0)</f>
        <v>0</v>
      </c>
      <c r="D119" s="5">
        <f>IFERROR(INDEX('[4]Table 25'!D$14:D$19,MATCH($B119,'[4]Table 25'!$B$14:$B$19,0))*1000,0)</f>
        <v>0</v>
      </c>
      <c r="E119" s="5">
        <f>IFERROR(INDEX('[4]Table 25'!E$14:E$19,MATCH($B119,'[4]Table 25'!$B$14:$B$19,0))*1000,0)</f>
        <v>0</v>
      </c>
      <c r="F119" s="5">
        <f>IFERROR(INDEX('[4]Table 25'!F$14:F$19,MATCH($B119,'[4]Table 25'!$B$14:$B$19,0))*1000,0)</f>
        <v>0</v>
      </c>
      <c r="G119" s="5">
        <f>IFERROR(INDEX('[4]Table 25'!G$14:G$19,MATCH($B119,'[4]Table 25'!$B$14:$B$19,0))*1000,0)</f>
        <v>0</v>
      </c>
      <c r="H119" s="5">
        <f>IFERROR(INDEX('[4]Table 25'!H$14:H$19,MATCH($B119,'[4]Table 25'!$B$14:$B$19,0))*1000,0)</f>
        <v>0</v>
      </c>
      <c r="I119" s="5">
        <f>IFERROR(INDEX('[4]Table 25'!I$14:I$19,MATCH($B119,'[4]Table 25'!$B$14:$B$19,0))*1000,0)</f>
        <v>0</v>
      </c>
      <c r="J119" s="5">
        <f>IFERROR(INDEX('[4]Table 25'!J$14:J$19,MATCH($B119,'[4]Table 25'!$B$14:$B$19,0))*1000,0)</f>
        <v>0</v>
      </c>
      <c r="K119" s="5">
        <f>IFERROR(INDEX('[4]Table 25'!K$14:K$19,MATCH($B119,'[4]Table 25'!$B$14:$B$19,0))*1000,0)</f>
        <v>0</v>
      </c>
      <c r="L119" s="5">
        <f>IFERROR(INDEX('[4]Table 25'!L$14:L$19,MATCH($B119,'[4]Table 25'!$B$14:$B$19,0))*1000,0)</f>
        <v>0</v>
      </c>
      <c r="M119" s="5">
        <f>IFERROR(INDEX('[4]Table 25'!M$14:M$19,MATCH($B119,'[4]Table 25'!$B$14:$B$19,0))*1000,0)</f>
        <v>0</v>
      </c>
      <c r="N119" s="5">
        <f>IFERROR(INDEX('[4]Table 25'!N$14:N$19,MATCH($B119,'[4]Table 25'!$B$14:$B$19,0))*1000,0)</f>
        <v>0</v>
      </c>
      <c r="O119" s="5">
        <f>IFERROR(INDEX('[4]Table 25'!O$14:O$19,MATCH($B119,'[4]Table 25'!$B$14:$B$19,0))*1000,0)</f>
        <v>0</v>
      </c>
      <c r="P119" s="5">
        <f>IFERROR(INDEX('[4]Table 25'!P$14:P$19,MATCH($B119,'[4]Table 25'!$B$14:$B$19,0))*1000,0)</f>
        <v>0</v>
      </c>
      <c r="Q119" s="5">
        <f>IFERROR(INDEX('[4]Table 25'!Q$14:Q$19,MATCH($B119,'[4]Table 25'!$B$14:$B$19,0))*1000,0)</f>
        <v>0</v>
      </c>
      <c r="R119" s="5">
        <f>IFERROR(INDEX('[4]Table 25'!R$14:R$19,MATCH($B119,'[4]Table 25'!$B$14:$B$19,0))*1000,0)</f>
        <v>0</v>
      </c>
      <c r="S119" s="5">
        <f>IFERROR(INDEX('[4]Table 25'!S$14:S$19,MATCH($B119,'[4]Table 25'!$B$14:$B$19,0))*1000,0)</f>
        <v>0</v>
      </c>
      <c r="T119" s="5">
        <f>IFERROR(INDEX('[4]Table 25'!T$14:T$19,MATCH($B119,'[4]Table 25'!$B$14:$B$19,0))*1000,0)</f>
        <v>0</v>
      </c>
      <c r="U119" s="5">
        <f>IFERROR(INDEX('[4]Table 25'!U$14:U$19,MATCH($B119,'[4]Table 25'!$B$14:$B$19,0))*1000,0)</f>
        <v>0</v>
      </c>
      <c r="V119" s="5">
        <f>IFERROR(INDEX('[4]Table 25'!V$14:V$19,MATCH($B119,'[4]Table 25'!$B$14:$B$19,0))*1000,0)</f>
        <v>0</v>
      </c>
      <c r="W119" s="5">
        <f>IFERROR(INDEX('[4]Table 25'!W$14:W$19,MATCH($B119,'[4]Table 25'!$B$14:$B$19,0))*1000,0)</f>
        <v>0</v>
      </c>
      <c r="Z119" s="21" t="s">
        <v>26</v>
      </c>
    </row>
    <row r="120" spans="2:26" outlineLevel="1" x14ac:dyDescent="0.2">
      <c r="B120" s="4" t="s">
        <v>20</v>
      </c>
      <c r="C120" s="5">
        <f>IFERROR(INDEX('[4]Table 25'!C$14:C$19,MATCH($B120,'[4]Table 25'!$B$14:$B$19,0))*1000,0)</f>
        <v>14082.578</v>
      </c>
      <c r="D120" s="5">
        <f>IFERROR(INDEX('[4]Table 25'!D$14:D$19,MATCH($B120,'[4]Table 25'!$B$14:$B$19,0))*1000,0)</f>
        <v>13945.91</v>
      </c>
      <c r="E120" s="5">
        <f>IFERROR(INDEX('[4]Table 25'!E$14:E$19,MATCH($B120,'[4]Table 25'!$B$14:$B$19,0))*1000,0)</f>
        <v>15494.25</v>
      </c>
      <c r="F120" s="5">
        <f>IFERROR(INDEX('[4]Table 25'!F$14:F$19,MATCH($B120,'[4]Table 25'!$B$14:$B$19,0))*1000,0)</f>
        <v>16201.571999999998</v>
      </c>
      <c r="G120" s="5">
        <f>IFERROR(INDEX('[4]Table 25'!G$14:G$19,MATCH($B120,'[4]Table 25'!$B$14:$B$19,0))*1000,0)</f>
        <v>15891.189</v>
      </c>
      <c r="H120" s="5">
        <f>IFERROR(INDEX('[4]Table 25'!H$14:H$19,MATCH($B120,'[4]Table 25'!$B$14:$B$19,0))*1000,0)</f>
        <v>15607.182000000001</v>
      </c>
      <c r="I120" s="5">
        <f>IFERROR(INDEX('[4]Table 25'!I$14:I$19,MATCH($B120,'[4]Table 25'!$B$14:$B$19,0))*1000,0)</f>
        <v>16645.002</v>
      </c>
      <c r="J120" s="5">
        <f>IFERROR(INDEX('[4]Table 25'!J$14:J$19,MATCH($B120,'[4]Table 25'!$B$14:$B$19,0))*1000,0)</f>
        <v>18823.056</v>
      </c>
      <c r="K120" s="5">
        <f>IFERROR(INDEX('[4]Table 25'!K$14:K$19,MATCH($B120,'[4]Table 25'!$B$14:$B$19,0))*1000,0)</f>
        <v>20878.579999999998</v>
      </c>
      <c r="L120" s="5">
        <f>IFERROR(INDEX('[4]Table 25'!L$14:L$19,MATCH($B120,'[4]Table 25'!$B$14:$B$19,0))*1000,0)</f>
        <v>22241.751</v>
      </c>
      <c r="M120" s="5">
        <f>IFERROR(INDEX('[4]Table 25'!M$14:M$19,MATCH($B120,'[4]Table 25'!$B$14:$B$19,0))*1000,0)</f>
        <v>23632.129000000001</v>
      </c>
      <c r="N120" s="5">
        <f>IFERROR(INDEX('[4]Table 25'!N$14:N$19,MATCH($B120,'[4]Table 25'!$B$14:$B$19,0))*1000,0)</f>
        <v>18970.257000000001</v>
      </c>
      <c r="O120" s="5">
        <f>IFERROR(INDEX('[4]Table 25'!O$14:O$19,MATCH($B120,'[4]Table 25'!$B$14:$B$19,0))*1000,0)</f>
        <v>22820.005999999998</v>
      </c>
      <c r="P120" s="5">
        <f>IFERROR(INDEX('[4]Table 25'!P$14:P$19,MATCH($B120,'[4]Table 25'!$B$14:$B$19,0))*1000,0)</f>
        <v>24514.748</v>
      </c>
      <c r="Q120" s="5">
        <f>IFERROR(INDEX('[4]Table 25'!Q$14:Q$19,MATCH($B120,'[4]Table 25'!$B$14:$B$19,0))*1000,0)</f>
        <v>23245.668999999998</v>
      </c>
      <c r="R120" s="5">
        <f>IFERROR(INDEX('[4]Table 25'!R$14:R$19,MATCH($B120,'[4]Table 25'!$B$14:$B$19,0))*1000,0)</f>
        <v>27344.216</v>
      </c>
      <c r="S120" s="5">
        <f>IFERROR(INDEX('[4]Table 25'!S$14:S$19,MATCH($B120,'[4]Table 25'!$B$14:$B$19,0))*1000,0)</f>
        <v>28795.055</v>
      </c>
      <c r="T120" s="5">
        <f>IFERROR(INDEX('[4]Table 25'!T$14:T$19,MATCH($B120,'[4]Table 25'!$B$14:$B$19,0))*1000,0)</f>
        <v>29497.796999999999</v>
      </c>
      <c r="U120" s="5">
        <f>IFERROR(INDEX('[4]Table 25'!U$14:U$19,MATCH($B120,'[4]Table 25'!$B$14:$B$19,0))*1000,0)</f>
        <v>29165.172999999999</v>
      </c>
      <c r="V120" s="5">
        <f>IFERROR(INDEX('[4]Table 25'!V$14:V$19,MATCH($B120,'[4]Table 25'!$B$14:$B$19,0))*1000,0)</f>
        <v>29432.969000000001</v>
      </c>
      <c r="W120" s="5">
        <f>IFERROR(INDEX('[4]Table 25'!W$14:W$19,MATCH($B120,'[4]Table 25'!$B$14:$B$19,0))*1000,0)</f>
        <v>26963.285</v>
      </c>
      <c r="Z120" s="21" t="s">
        <v>26</v>
      </c>
    </row>
    <row r="121" spans="2:26" outlineLevel="1" x14ac:dyDescent="0.2">
      <c r="B121" s="4" t="s">
        <v>0</v>
      </c>
      <c r="C121" s="5">
        <f>IFERROR(INDEX('[4]Table 25'!C$14:C$19,MATCH($B121,'[4]Table 25'!$B$14:$B$19,0))*1000,0)</f>
        <v>0</v>
      </c>
      <c r="D121" s="5">
        <f>IFERROR(INDEX('[4]Table 25'!D$14:D$19,MATCH($B121,'[4]Table 25'!$B$14:$B$19,0))*1000,0)</f>
        <v>0</v>
      </c>
      <c r="E121" s="5">
        <f>IFERROR(INDEX('[4]Table 25'!E$14:E$19,MATCH($B121,'[4]Table 25'!$B$14:$B$19,0))*1000,0)</f>
        <v>0</v>
      </c>
      <c r="F121" s="5">
        <f>IFERROR(INDEX('[4]Table 25'!F$14:F$19,MATCH($B121,'[4]Table 25'!$B$14:$B$19,0))*1000,0)</f>
        <v>0</v>
      </c>
      <c r="G121" s="5">
        <f>IFERROR(INDEX('[4]Table 25'!G$14:G$19,MATCH($B121,'[4]Table 25'!$B$14:$B$19,0))*1000,0)</f>
        <v>0</v>
      </c>
      <c r="H121" s="5">
        <f>IFERROR(INDEX('[4]Table 25'!H$14:H$19,MATCH($B121,'[4]Table 25'!$B$14:$B$19,0))*1000,0)</f>
        <v>0</v>
      </c>
      <c r="I121" s="5">
        <f>IFERROR(INDEX('[4]Table 25'!I$14:I$19,MATCH($B121,'[4]Table 25'!$B$14:$B$19,0))*1000,0)</f>
        <v>0</v>
      </c>
      <c r="J121" s="5">
        <f>IFERROR(INDEX('[4]Table 25'!J$14:J$19,MATCH($B121,'[4]Table 25'!$B$14:$B$19,0))*1000,0)</f>
        <v>0</v>
      </c>
      <c r="K121" s="5">
        <f>IFERROR(INDEX('[4]Table 25'!K$14:K$19,MATCH($B121,'[4]Table 25'!$B$14:$B$19,0))*1000,0)</f>
        <v>0</v>
      </c>
      <c r="L121" s="5">
        <f>IFERROR(INDEX('[4]Table 25'!L$14:L$19,MATCH($B121,'[4]Table 25'!$B$14:$B$19,0))*1000,0)</f>
        <v>0</v>
      </c>
      <c r="M121" s="5">
        <f>IFERROR(INDEX('[4]Table 25'!M$14:M$19,MATCH($B121,'[4]Table 25'!$B$14:$B$19,0))*1000,0)</f>
        <v>0</v>
      </c>
      <c r="N121" s="5">
        <f>IFERROR(INDEX('[4]Table 25'!N$14:N$19,MATCH($B121,'[4]Table 25'!$B$14:$B$19,0))*1000,0)</f>
        <v>1405.884</v>
      </c>
      <c r="O121" s="5">
        <f>IFERROR(INDEX('[4]Table 25'!O$14:O$19,MATCH($B121,'[4]Table 25'!$B$14:$B$19,0))*1000,0)</f>
        <v>1528.57</v>
      </c>
      <c r="P121" s="5">
        <f>IFERROR(INDEX('[4]Table 25'!P$14:P$19,MATCH($B121,'[4]Table 25'!$B$14:$B$19,0))*1000,0)</f>
        <v>1614.019</v>
      </c>
      <c r="Q121" s="5">
        <f>IFERROR(INDEX('[4]Table 25'!Q$14:Q$19,MATCH($B121,'[4]Table 25'!$B$14:$B$19,0))*1000,0)</f>
        <v>1714.184</v>
      </c>
      <c r="R121" s="5">
        <f>IFERROR(INDEX('[4]Table 25'!R$14:R$19,MATCH($B121,'[4]Table 25'!$B$14:$B$19,0))*1000,0)</f>
        <v>0</v>
      </c>
      <c r="S121" s="5">
        <f>IFERROR(INDEX('[4]Table 25'!S$14:S$19,MATCH($B121,'[4]Table 25'!$B$14:$B$19,0))*1000,0)</f>
        <v>0</v>
      </c>
      <c r="T121" s="5">
        <f>IFERROR(INDEX('[4]Table 25'!T$14:T$19,MATCH($B121,'[4]Table 25'!$B$14:$B$19,0))*1000,0)</f>
        <v>0</v>
      </c>
      <c r="U121" s="5">
        <f>IFERROR(INDEX('[4]Table 25'!U$14:U$19,MATCH($B121,'[4]Table 25'!$B$14:$B$19,0))*1000,0)</f>
        <v>0</v>
      </c>
      <c r="V121" s="5">
        <f>IFERROR(INDEX('[4]Table 25'!V$14:V$19,MATCH($B121,'[4]Table 25'!$B$14:$B$19,0))*1000,0)</f>
        <v>0</v>
      </c>
      <c r="W121" s="5">
        <f>IFERROR(INDEX('[4]Table 25'!W$14:W$19,MATCH($B121,'[4]Table 25'!$B$14:$B$19,0))*1000,0)</f>
        <v>0</v>
      </c>
      <c r="Z121" s="21" t="s">
        <v>26</v>
      </c>
    </row>
    <row r="122" spans="2:26" outlineLevel="1" x14ac:dyDescent="0.2">
      <c r="B122" s="4" t="s">
        <v>22</v>
      </c>
      <c r="C122" s="5">
        <f>IFERROR(INDEX('[4]Table 25'!C$14:C$19,MATCH($B122,'[4]Table 25'!$B$14:$B$19,0))*1000,0)</f>
        <v>0</v>
      </c>
      <c r="D122" s="5">
        <f>IFERROR(INDEX('[4]Table 25'!D$14:D$19,MATCH($B122,'[4]Table 25'!$B$14:$B$19,0))*1000,0)</f>
        <v>0</v>
      </c>
      <c r="E122" s="5">
        <f>IFERROR(INDEX('[4]Table 25'!E$14:E$19,MATCH($B122,'[4]Table 25'!$B$14:$B$19,0))*1000,0)</f>
        <v>0</v>
      </c>
      <c r="F122" s="5">
        <f>IFERROR(INDEX('[4]Table 25'!F$14:F$19,MATCH($B122,'[4]Table 25'!$B$14:$B$19,0))*1000,0)</f>
        <v>0</v>
      </c>
      <c r="G122" s="5">
        <f>IFERROR(INDEX('[4]Table 25'!G$14:G$19,MATCH($B122,'[4]Table 25'!$B$14:$B$19,0))*1000,0)</f>
        <v>0</v>
      </c>
      <c r="H122" s="5">
        <f>IFERROR(INDEX('[4]Table 25'!H$14:H$19,MATCH($B122,'[4]Table 25'!$B$14:$B$19,0))*1000,0)</f>
        <v>0</v>
      </c>
      <c r="I122" s="5">
        <f>IFERROR(INDEX('[4]Table 25'!I$14:I$19,MATCH($B122,'[4]Table 25'!$B$14:$B$19,0))*1000,0)</f>
        <v>0</v>
      </c>
      <c r="J122" s="5">
        <f>IFERROR(INDEX('[4]Table 25'!J$14:J$19,MATCH($B122,'[4]Table 25'!$B$14:$B$19,0))*1000,0)</f>
        <v>0</v>
      </c>
      <c r="K122" s="5">
        <f>IFERROR(INDEX('[4]Table 25'!K$14:K$19,MATCH($B122,'[4]Table 25'!$B$14:$B$19,0))*1000,0)</f>
        <v>0</v>
      </c>
      <c r="L122" s="5">
        <f>IFERROR(INDEX('[4]Table 25'!L$14:L$19,MATCH($B122,'[4]Table 25'!$B$14:$B$19,0))*1000,0)</f>
        <v>0</v>
      </c>
      <c r="M122" s="5">
        <f>IFERROR(INDEX('[4]Table 25'!M$14:M$19,MATCH($B122,'[4]Table 25'!$B$14:$B$19,0))*1000,0)</f>
        <v>0</v>
      </c>
      <c r="N122" s="5">
        <f>IFERROR(INDEX('[4]Table 25'!N$14:N$19,MATCH($B122,'[4]Table 25'!$B$14:$B$19,0))*1000,0)</f>
        <v>0</v>
      </c>
      <c r="O122" s="5">
        <f>IFERROR(INDEX('[4]Table 25'!O$14:O$19,MATCH($B122,'[4]Table 25'!$B$14:$B$19,0))*1000,0)</f>
        <v>0</v>
      </c>
      <c r="P122" s="5">
        <f>IFERROR(INDEX('[4]Table 25'!P$14:P$19,MATCH($B122,'[4]Table 25'!$B$14:$B$19,0))*1000,0)</f>
        <v>0</v>
      </c>
      <c r="Q122" s="5">
        <f>IFERROR(INDEX('[4]Table 25'!Q$14:Q$19,MATCH($B122,'[4]Table 25'!$B$14:$B$19,0))*1000,0)</f>
        <v>0</v>
      </c>
      <c r="R122" s="5">
        <f>IFERROR(INDEX('[4]Table 25'!R$14:R$19,MATCH($B122,'[4]Table 25'!$B$14:$B$19,0))*1000,0)</f>
        <v>0</v>
      </c>
      <c r="S122" s="5">
        <f>IFERROR(INDEX('[4]Table 25'!S$14:S$19,MATCH($B122,'[4]Table 25'!$B$14:$B$19,0))*1000,0)</f>
        <v>0</v>
      </c>
      <c r="T122" s="5">
        <f>IFERROR(INDEX('[4]Table 25'!T$14:T$19,MATCH($B122,'[4]Table 25'!$B$14:$B$19,0))*1000,0)</f>
        <v>0</v>
      </c>
      <c r="U122" s="5">
        <f>IFERROR(INDEX('[4]Table 25'!U$14:U$19,MATCH($B122,'[4]Table 25'!$B$14:$B$19,0))*1000,0)</f>
        <v>0</v>
      </c>
      <c r="V122" s="5">
        <f>IFERROR(INDEX('[4]Table 25'!V$14:V$19,MATCH($B122,'[4]Table 25'!$B$14:$B$19,0))*1000,0)</f>
        <v>0</v>
      </c>
      <c r="W122" s="5">
        <f>IFERROR(INDEX('[4]Table 25'!W$14:W$19,MATCH($B122,'[4]Table 25'!$B$14:$B$19,0))*1000,0)</f>
        <v>0</v>
      </c>
      <c r="Z122" s="21" t="s">
        <v>26</v>
      </c>
    </row>
    <row r="123" spans="2:26" outlineLevel="1" x14ac:dyDescent="0.2">
      <c r="B123" s="4" t="s">
        <v>23</v>
      </c>
      <c r="C123" s="5">
        <f>IFERROR(INDEX('[4]Table 25'!C$14:C$19,MATCH($B123,'[4]Table 25'!$B$14:$B$19,0))*1000,0)</f>
        <v>3.4999999999999996E-2</v>
      </c>
      <c r="D123" s="5">
        <f>IFERROR(INDEX('[4]Table 25'!D$14:D$19,MATCH($B123,'[4]Table 25'!$B$14:$B$19,0))*1000,0)</f>
        <v>4.5999999999999999E-2</v>
      </c>
      <c r="E123" s="5">
        <f>IFERROR(INDEX('[4]Table 25'!E$14:E$19,MATCH($B123,'[4]Table 25'!$B$14:$B$19,0))*1000,0)</f>
        <v>5.7000000000000002E-2</v>
      </c>
      <c r="F123" s="5">
        <f>IFERROR(INDEX('[4]Table 25'!F$14:F$19,MATCH($B123,'[4]Table 25'!$B$14:$B$19,0))*1000,0)</f>
        <v>7.6999999999999999E-2</v>
      </c>
      <c r="G123" s="5">
        <f>IFERROR(INDEX('[4]Table 25'!G$14:G$19,MATCH($B123,'[4]Table 25'!$B$14:$B$19,0))*1000,0)</f>
        <v>7.9000000000000001E-2</v>
      </c>
      <c r="H123" s="5">
        <f>IFERROR(INDEX('[4]Table 25'!H$14:H$19,MATCH($B123,'[4]Table 25'!$B$14:$B$19,0))*1000,0)</f>
        <v>0.11600000000000001</v>
      </c>
      <c r="I123" s="5">
        <f>IFERROR(INDEX('[4]Table 25'!I$14:I$19,MATCH($B123,'[4]Table 25'!$B$14:$B$19,0))*1000,0)</f>
        <v>0.20100000000000001</v>
      </c>
      <c r="J123" s="5">
        <f>IFERROR(INDEX('[4]Table 25'!J$14:J$19,MATCH($B123,'[4]Table 25'!$B$14:$B$19,0))*1000,0)</f>
        <v>0.19900000000000001</v>
      </c>
      <c r="K123" s="5">
        <f>IFERROR(INDEX('[4]Table 25'!K$14:K$19,MATCH($B123,'[4]Table 25'!$B$14:$B$19,0))*1000,0)</f>
        <v>0.219</v>
      </c>
      <c r="L123" s="5">
        <f>IFERROR(INDEX('[4]Table 25'!L$14:L$19,MATCH($B123,'[4]Table 25'!$B$14:$B$19,0))*1000,0)</f>
        <v>0.17100000000000001</v>
      </c>
      <c r="M123" s="5">
        <f>IFERROR(INDEX('[4]Table 25'!M$14:M$19,MATCH($B123,'[4]Table 25'!$B$14:$B$19,0))*1000,0)</f>
        <v>0.222</v>
      </c>
      <c r="N123" s="5">
        <f>IFERROR(INDEX('[4]Table 25'!N$14:N$19,MATCH($B123,'[4]Table 25'!$B$14:$B$19,0))*1000,0)</f>
        <v>0.25999999999999995</v>
      </c>
      <c r="O123" s="5">
        <f>IFERROR(INDEX('[4]Table 25'!O$14:O$19,MATCH($B123,'[4]Table 25'!$B$14:$B$19,0))*1000,0)</f>
        <v>0.13899999999999998</v>
      </c>
      <c r="P123" s="5">
        <f>IFERROR(INDEX('[4]Table 25'!P$14:P$19,MATCH($B123,'[4]Table 25'!$B$14:$B$19,0))*1000,0)</f>
        <v>0.16200000000000001</v>
      </c>
      <c r="Q123" s="5">
        <f>IFERROR(INDEX('[4]Table 25'!Q$14:Q$19,MATCH($B123,'[4]Table 25'!$B$14:$B$19,0))*1000,0)</f>
        <v>0.159</v>
      </c>
      <c r="R123" s="5">
        <f>IFERROR(INDEX('[4]Table 25'!R$14:R$19,MATCH($B123,'[4]Table 25'!$B$14:$B$19,0))*1000,0)</f>
        <v>0.129</v>
      </c>
      <c r="S123" s="5">
        <f>IFERROR(INDEX('[4]Table 25'!S$14:S$19,MATCH($B123,'[4]Table 25'!$B$14:$B$19,0))*1000,0)</f>
        <v>0.13999999999999999</v>
      </c>
      <c r="T123" s="5">
        <f>IFERROR(INDEX('[4]Table 25'!T$14:T$19,MATCH($B123,'[4]Table 25'!$B$14:$B$19,0))*1000,0)</f>
        <v>0.12300000000000001</v>
      </c>
      <c r="U123" s="5">
        <f>IFERROR(INDEX('[4]Table 25'!U$14:U$19,MATCH($B123,'[4]Table 25'!$B$14:$B$19,0))*1000,0)</f>
        <v>0.13400000000000001</v>
      </c>
      <c r="V123" s="5">
        <f>IFERROR(INDEX('[4]Table 25'!V$14:V$19,MATCH($B123,'[4]Table 25'!$B$14:$B$19,0))*1000,0)</f>
        <v>0.10199999999999999</v>
      </c>
      <c r="W123" s="5">
        <f>IFERROR(INDEX('[4]Table 25'!W$14:W$19,MATCH($B123,'[4]Table 25'!$B$14:$B$19,0))*1000,0)</f>
        <v>4.8000000000000001E-2</v>
      </c>
      <c r="Z123" s="21" t="s">
        <v>26</v>
      </c>
    </row>
    <row r="124" spans="2:26" outlineLevel="1" x14ac:dyDescent="0.2">
      <c r="B124" s="4" t="s">
        <v>17</v>
      </c>
      <c r="C124" s="5">
        <f>IFERROR(INDEX('[4]Table 25'!C$14:C$19,MATCH($B124,'[4]Table 25'!$B$14:$B$19,0))*1000,0)</f>
        <v>0</v>
      </c>
      <c r="D124" s="5">
        <f>IFERROR(INDEX('[4]Table 25'!D$14:D$19,MATCH($B124,'[4]Table 25'!$B$14:$B$19,0))*1000,0)</f>
        <v>0</v>
      </c>
      <c r="E124" s="5">
        <f>IFERROR(INDEX('[4]Table 25'!E$14:E$19,MATCH($B124,'[4]Table 25'!$B$14:$B$19,0))*1000,0)</f>
        <v>0</v>
      </c>
      <c r="F124" s="5">
        <f>IFERROR(INDEX('[4]Table 25'!F$14:F$19,MATCH($B124,'[4]Table 25'!$B$14:$B$19,0))*1000,0)</f>
        <v>0</v>
      </c>
      <c r="G124" s="5">
        <f>IFERROR(INDEX('[4]Table 25'!G$14:G$19,MATCH($B124,'[4]Table 25'!$B$14:$B$19,0))*1000,0)</f>
        <v>0</v>
      </c>
      <c r="H124" s="5">
        <f>IFERROR(INDEX('[4]Table 25'!H$14:H$19,MATCH($B124,'[4]Table 25'!$B$14:$B$19,0))*1000,0)</f>
        <v>0</v>
      </c>
      <c r="I124" s="5">
        <f>IFERROR(INDEX('[4]Table 25'!I$14:I$19,MATCH($B124,'[4]Table 25'!$B$14:$B$19,0))*1000,0)</f>
        <v>0</v>
      </c>
      <c r="J124" s="5">
        <f>IFERROR(INDEX('[4]Table 25'!J$14:J$19,MATCH($B124,'[4]Table 25'!$B$14:$B$19,0))*1000,0)</f>
        <v>0</v>
      </c>
      <c r="K124" s="5">
        <f>IFERROR(INDEX('[4]Table 25'!K$14:K$19,MATCH($B124,'[4]Table 25'!$B$14:$B$19,0))*1000,0)</f>
        <v>0</v>
      </c>
      <c r="L124" s="5">
        <f>IFERROR(INDEX('[4]Table 25'!L$14:L$19,MATCH($B124,'[4]Table 25'!$B$14:$B$19,0))*1000,0)</f>
        <v>0</v>
      </c>
      <c r="M124" s="5">
        <f>IFERROR(INDEX('[4]Table 25'!M$14:M$19,MATCH($B124,'[4]Table 25'!$B$14:$B$19,0))*1000,0)</f>
        <v>0</v>
      </c>
      <c r="N124" s="5">
        <f>IFERROR(INDEX('[4]Table 25'!N$14:N$19,MATCH($B124,'[4]Table 25'!$B$14:$B$19,0))*1000,0)</f>
        <v>0</v>
      </c>
      <c r="O124" s="5">
        <f>IFERROR(INDEX('[4]Table 25'!O$14:O$19,MATCH($B124,'[4]Table 25'!$B$14:$B$19,0))*1000,0)</f>
        <v>0</v>
      </c>
      <c r="P124" s="5">
        <f>IFERROR(INDEX('[4]Table 25'!P$14:P$19,MATCH($B124,'[4]Table 25'!$B$14:$B$19,0))*1000,0)</f>
        <v>0</v>
      </c>
      <c r="Q124" s="5">
        <f>IFERROR(INDEX('[4]Table 25'!Q$14:Q$19,MATCH($B124,'[4]Table 25'!$B$14:$B$19,0))*1000,0)</f>
        <v>0</v>
      </c>
      <c r="R124" s="5">
        <f>IFERROR(INDEX('[4]Table 25'!R$14:R$19,MATCH($B124,'[4]Table 25'!$B$14:$B$19,0))*1000,0)</f>
        <v>0</v>
      </c>
      <c r="S124" s="5">
        <f>IFERROR(INDEX('[4]Table 25'!S$14:S$19,MATCH($B124,'[4]Table 25'!$B$14:$B$19,0))*1000,0)</f>
        <v>0</v>
      </c>
      <c r="T124" s="5">
        <f>IFERROR(INDEX('[4]Table 25'!T$14:T$19,MATCH($B124,'[4]Table 25'!$B$14:$B$19,0))*1000,0)</f>
        <v>0</v>
      </c>
      <c r="U124" s="5">
        <f>IFERROR(INDEX('[4]Table 25'!U$14:U$19,MATCH($B124,'[4]Table 25'!$B$14:$B$19,0))*1000,0)</f>
        <v>0</v>
      </c>
      <c r="V124" s="5">
        <f>IFERROR(INDEX('[4]Table 25'!V$14:V$19,MATCH($B124,'[4]Table 25'!$B$14:$B$19,0))*1000,0)</f>
        <v>0</v>
      </c>
      <c r="W124" s="5">
        <f>IFERROR(INDEX('[4]Table 25'!W$14:W$19,MATCH($B124,'[4]Table 25'!$B$14:$B$19,0))*1000,0)</f>
        <v>0</v>
      </c>
      <c r="Z124" s="21" t="s">
        <v>26</v>
      </c>
    </row>
    <row r="125" spans="2:26" outlineLevel="1" x14ac:dyDescent="0.2">
      <c r="B125" s="4" t="s">
        <v>1</v>
      </c>
      <c r="C125" s="5">
        <f>IFERROR(INDEX('[4]Table 25'!C$14:C$19,MATCH($B125,'[4]Table 25'!$B$14:$B$19,0))*1000,0)</f>
        <v>50.418999999999997</v>
      </c>
      <c r="D125" s="5">
        <f>IFERROR(INDEX('[4]Table 25'!D$14:D$19,MATCH($B125,'[4]Table 25'!$B$14:$B$19,0))*1000,0)</f>
        <v>58.62</v>
      </c>
      <c r="E125" s="5">
        <f>IFERROR(INDEX('[4]Table 25'!E$14:E$19,MATCH($B125,'[4]Table 25'!$B$14:$B$19,0))*1000,0)</f>
        <v>33.056000000000004</v>
      </c>
      <c r="F125" s="5">
        <f>IFERROR(INDEX('[4]Table 25'!F$14:F$19,MATCH($B125,'[4]Table 25'!$B$14:$B$19,0))*1000,0)</f>
        <v>22.77</v>
      </c>
      <c r="G125" s="5">
        <f>IFERROR(INDEX('[4]Table 25'!G$14:G$19,MATCH($B125,'[4]Table 25'!$B$14:$B$19,0))*1000,0)</f>
        <v>25.372</v>
      </c>
      <c r="H125" s="5">
        <f>IFERROR(INDEX('[4]Table 25'!H$14:H$19,MATCH($B125,'[4]Table 25'!$B$14:$B$19,0))*1000,0)</f>
        <v>10.837</v>
      </c>
      <c r="I125" s="5">
        <f>IFERROR(INDEX('[4]Table 25'!I$14:I$19,MATCH($B125,'[4]Table 25'!$B$14:$B$19,0))*1000,0)</f>
        <v>16.611999999999998</v>
      </c>
      <c r="J125" s="5">
        <f>IFERROR(INDEX('[4]Table 25'!J$14:J$19,MATCH($B125,'[4]Table 25'!$B$14:$B$19,0))*1000,0)</f>
        <v>17.117000000000001</v>
      </c>
      <c r="K125" s="5">
        <f>IFERROR(INDEX('[4]Table 25'!K$14:K$19,MATCH($B125,'[4]Table 25'!$B$14:$B$19,0))*1000,0)</f>
        <v>18.665999999999997</v>
      </c>
      <c r="L125" s="5">
        <f>IFERROR(INDEX('[4]Table 25'!L$14:L$19,MATCH($B125,'[4]Table 25'!$B$14:$B$19,0))*1000,0)</f>
        <v>19.081999999999997</v>
      </c>
      <c r="M125" s="5">
        <f>IFERROR(INDEX('[4]Table 25'!M$14:M$19,MATCH($B125,'[4]Table 25'!$B$14:$B$19,0))*1000,0)</f>
        <v>17.250999999999998</v>
      </c>
      <c r="N125" s="5">
        <f>IFERROR(INDEX('[4]Table 25'!N$14:N$19,MATCH($B125,'[4]Table 25'!$B$14:$B$19,0))*1000,0)</f>
        <v>16.061</v>
      </c>
      <c r="O125" s="5">
        <f>IFERROR(INDEX('[4]Table 25'!O$14:O$19,MATCH($B125,'[4]Table 25'!$B$14:$B$19,0))*1000,0)</f>
        <v>22.260999999999999</v>
      </c>
      <c r="P125" s="5">
        <f>IFERROR(INDEX('[4]Table 25'!P$14:P$19,MATCH($B125,'[4]Table 25'!$B$14:$B$19,0))*1000,0)</f>
        <v>16.474</v>
      </c>
      <c r="Q125" s="5">
        <f>IFERROR(INDEX('[4]Table 25'!Q$14:Q$19,MATCH($B125,'[4]Table 25'!$B$14:$B$19,0))*1000,0)</f>
        <v>21.334</v>
      </c>
      <c r="R125" s="5">
        <f>IFERROR(INDEX('[4]Table 25'!R$14:R$19,MATCH($B125,'[4]Table 25'!$B$14:$B$19,0))*1000,0)</f>
        <v>21.625999999999998</v>
      </c>
      <c r="S125" s="5">
        <f>IFERROR(INDEX('[4]Table 25'!S$14:S$19,MATCH($B125,'[4]Table 25'!$B$14:$B$19,0))*1000,0)</f>
        <v>16.998999999999999</v>
      </c>
      <c r="T125" s="5">
        <f>IFERROR(INDEX('[4]Table 25'!T$14:T$19,MATCH($B125,'[4]Table 25'!$B$14:$B$19,0))*1000,0)</f>
        <v>15.007</v>
      </c>
      <c r="U125" s="5">
        <f>IFERROR(INDEX('[4]Table 25'!U$14:U$19,MATCH($B125,'[4]Table 25'!$B$14:$B$19,0))*1000,0)</f>
        <v>16.310000000000002</v>
      </c>
      <c r="V125" s="5">
        <f>IFERROR(INDEX('[4]Table 25'!V$14:V$19,MATCH($B125,'[4]Table 25'!$B$14:$B$19,0))*1000,0)</f>
        <v>18.003999999999998</v>
      </c>
      <c r="W125" s="5">
        <f>IFERROR(INDEX('[4]Table 25'!W$14:W$19,MATCH($B125,'[4]Table 25'!$B$14:$B$19,0))*1000,0)</f>
        <v>11.341000000000001</v>
      </c>
      <c r="Z125" s="21" t="s">
        <v>26</v>
      </c>
    </row>
    <row r="126" spans="2:26" outlineLevel="1" x14ac:dyDescent="0.2">
      <c r="B126" s="15" t="s">
        <v>9</v>
      </c>
      <c r="C126" s="19">
        <f t="shared" ref="C126:W126" si="49">SUM(C116:C125)</f>
        <v>14993.463</v>
      </c>
      <c r="D126" s="19">
        <f t="shared" si="49"/>
        <v>14744.834000000001</v>
      </c>
      <c r="E126" s="19">
        <f t="shared" si="49"/>
        <v>16467.32</v>
      </c>
      <c r="F126" s="19">
        <f t="shared" si="49"/>
        <v>17354.080000000002</v>
      </c>
      <c r="G126" s="19">
        <f t="shared" si="49"/>
        <v>16927.652000000002</v>
      </c>
      <c r="H126" s="19">
        <f t="shared" si="49"/>
        <v>16740.263000000003</v>
      </c>
      <c r="I126" s="19">
        <f t="shared" si="49"/>
        <v>17148.089000000004</v>
      </c>
      <c r="J126" s="19">
        <f t="shared" si="49"/>
        <v>19310.041000000001</v>
      </c>
      <c r="K126" s="19">
        <f t="shared" si="49"/>
        <v>21358.07</v>
      </c>
      <c r="L126" s="19">
        <f t="shared" si="49"/>
        <v>22782.549999999996</v>
      </c>
      <c r="M126" s="19">
        <f t="shared" si="49"/>
        <v>24089.010000000002</v>
      </c>
      <c r="N126" s="19">
        <f t="shared" si="49"/>
        <v>20773.208999999999</v>
      </c>
      <c r="O126" s="19">
        <f t="shared" si="49"/>
        <v>24695.542999999994</v>
      </c>
      <c r="P126" s="19">
        <f t="shared" si="49"/>
        <v>26452.648999999998</v>
      </c>
      <c r="Q126" s="19">
        <f t="shared" si="49"/>
        <v>25254.981999999996</v>
      </c>
      <c r="R126" s="19">
        <f t="shared" si="49"/>
        <v>27670.792000000001</v>
      </c>
      <c r="S126" s="19">
        <f t="shared" si="49"/>
        <v>29110.452999999998</v>
      </c>
      <c r="T126" s="19">
        <f t="shared" si="49"/>
        <v>29841.623</v>
      </c>
      <c r="U126" s="19">
        <f t="shared" si="49"/>
        <v>29539.048999999999</v>
      </c>
      <c r="V126" s="19">
        <f t="shared" si="49"/>
        <v>29793.350000000002</v>
      </c>
      <c r="W126" s="19">
        <f t="shared" si="49"/>
        <v>27337.981</v>
      </c>
    </row>
    <row r="127" spans="2:26" outlineLevel="1" x14ac:dyDescent="0.2">
      <c r="B127" s="26" t="s">
        <v>91</v>
      </c>
      <c r="C127" s="25">
        <f t="shared" ref="C127:W127" si="50">C126/C107/1000</f>
        <v>2.7855873363906566E-3</v>
      </c>
      <c r="D127" s="25">
        <f t="shared" si="50"/>
        <v>2.7812964214176481E-3</v>
      </c>
      <c r="E127" s="25">
        <f t="shared" si="50"/>
        <v>2.7717770995801957E-3</v>
      </c>
      <c r="F127" s="25">
        <f t="shared" si="50"/>
        <v>2.7644797880865004E-3</v>
      </c>
      <c r="G127" s="25">
        <f t="shared" si="50"/>
        <v>2.7486095104971276E-3</v>
      </c>
      <c r="H127" s="25">
        <f t="shared" si="50"/>
        <v>2.7352206541133611E-3</v>
      </c>
      <c r="I127" s="25">
        <f t="shared" si="50"/>
        <v>2.7144490496878769E-3</v>
      </c>
      <c r="J127" s="25">
        <f t="shared" si="50"/>
        <v>2.6821241187747944E-3</v>
      </c>
      <c r="K127" s="25">
        <f t="shared" si="50"/>
        <v>2.6397907646681725E-3</v>
      </c>
      <c r="L127" s="25">
        <f t="shared" si="50"/>
        <v>2.6033560182991316E-3</v>
      </c>
      <c r="M127" s="25">
        <f t="shared" si="50"/>
        <v>2.575957898701073E-3</v>
      </c>
      <c r="N127" s="25">
        <f t="shared" si="50"/>
        <v>2.5479934367995654E-3</v>
      </c>
      <c r="O127" s="25">
        <f t="shared" si="50"/>
        <v>2.4871986209371272E-3</v>
      </c>
      <c r="P127" s="25">
        <f t="shared" si="50"/>
        <v>2.4605199935564832E-3</v>
      </c>
      <c r="Q127" s="25">
        <f t="shared" si="50"/>
        <v>2.4369717012595118E-3</v>
      </c>
      <c r="R127" s="25">
        <f t="shared" si="50"/>
        <v>2.414888362081747E-3</v>
      </c>
      <c r="S127" s="25">
        <f t="shared" si="50"/>
        <v>2.39992700208903E-3</v>
      </c>
      <c r="T127" s="25">
        <f t="shared" si="50"/>
        <v>2.3837066976373843E-3</v>
      </c>
      <c r="U127" s="25">
        <f t="shared" si="50"/>
        <v>2.3646663252828402E-3</v>
      </c>
      <c r="V127" s="25">
        <f t="shared" si="50"/>
        <v>2.3483328500133538E-3</v>
      </c>
      <c r="W127" s="25">
        <f t="shared" si="50"/>
        <v>2.326356674544451E-3</v>
      </c>
    </row>
    <row r="128" spans="2:26" outlineLevel="1" x14ac:dyDescent="0.2"/>
    <row r="129" spans="1:28" outlineLevel="1" x14ac:dyDescent="0.2">
      <c r="B129" s="4" t="s">
        <v>18</v>
      </c>
      <c r="C129" s="11">
        <f t="shared" ref="C129:W129" si="51">IFERROR(C116/C126,0)</f>
        <v>0</v>
      </c>
      <c r="D129" s="11">
        <f t="shared" si="51"/>
        <v>0</v>
      </c>
      <c r="E129" s="11">
        <f t="shared" si="51"/>
        <v>0</v>
      </c>
      <c r="F129" s="11">
        <f t="shared" si="51"/>
        <v>0</v>
      </c>
      <c r="G129" s="11">
        <f t="shared" si="51"/>
        <v>0</v>
      </c>
      <c r="H129" s="11">
        <f t="shared" si="51"/>
        <v>0</v>
      </c>
      <c r="I129" s="11">
        <f t="shared" si="51"/>
        <v>0</v>
      </c>
      <c r="J129" s="11">
        <f t="shared" si="51"/>
        <v>0</v>
      </c>
      <c r="K129" s="11">
        <f t="shared" si="51"/>
        <v>0</v>
      </c>
      <c r="L129" s="11">
        <f t="shared" si="51"/>
        <v>0</v>
      </c>
      <c r="M129" s="11">
        <f t="shared" si="51"/>
        <v>0</v>
      </c>
      <c r="N129" s="11">
        <f t="shared" si="51"/>
        <v>0</v>
      </c>
      <c r="O129" s="11">
        <f t="shared" si="51"/>
        <v>0</v>
      </c>
      <c r="P129" s="11">
        <f t="shared" si="51"/>
        <v>0</v>
      </c>
      <c r="Q129" s="11">
        <f t="shared" si="51"/>
        <v>0</v>
      </c>
      <c r="R129" s="11">
        <f t="shared" si="51"/>
        <v>0</v>
      </c>
      <c r="S129" s="11">
        <f t="shared" si="51"/>
        <v>0</v>
      </c>
      <c r="T129" s="11">
        <f t="shared" si="51"/>
        <v>0</v>
      </c>
      <c r="U129" s="11">
        <f t="shared" si="51"/>
        <v>0</v>
      </c>
      <c r="V129" s="11">
        <f t="shared" si="51"/>
        <v>0</v>
      </c>
      <c r="W129" s="11">
        <f t="shared" si="51"/>
        <v>0</v>
      </c>
    </row>
    <row r="130" spans="1:28" outlineLevel="1" x14ac:dyDescent="0.2">
      <c r="B130" s="4" t="s">
        <v>19</v>
      </c>
      <c r="C130" s="11">
        <f t="shared" ref="C130:W130" si="52">IFERROR(C117/C126,0)</f>
        <v>0</v>
      </c>
      <c r="D130" s="11">
        <f t="shared" si="52"/>
        <v>0</v>
      </c>
      <c r="E130" s="11">
        <f t="shared" si="52"/>
        <v>0</v>
      </c>
      <c r="F130" s="11">
        <f t="shared" si="52"/>
        <v>0</v>
      </c>
      <c r="G130" s="11">
        <f t="shared" si="52"/>
        <v>0</v>
      </c>
      <c r="H130" s="11">
        <f t="shared" si="52"/>
        <v>0</v>
      </c>
      <c r="I130" s="11">
        <f t="shared" si="52"/>
        <v>0</v>
      </c>
      <c r="J130" s="11">
        <f t="shared" si="52"/>
        <v>0</v>
      </c>
      <c r="K130" s="11">
        <f t="shared" si="52"/>
        <v>0</v>
      </c>
      <c r="L130" s="11">
        <f t="shared" si="52"/>
        <v>0</v>
      </c>
      <c r="M130" s="11">
        <f t="shared" si="52"/>
        <v>0</v>
      </c>
      <c r="N130" s="11">
        <f t="shared" si="52"/>
        <v>0</v>
      </c>
      <c r="O130" s="11">
        <f t="shared" si="52"/>
        <v>0</v>
      </c>
      <c r="P130" s="11">
        <f t="shared" si="52"/>
        <v>0</v>
      </c>
      <c r="Q130" s="11">
        <f t="shared" si="52"/>
        <v>0</v>
      </c>
      <c r="R130" s="11">
        <f t="shared" si="52"/>
        <v>0</v>
      </c>
      <c r="S130" s="11">
        <f t="shared" si="52"/>
        <v>0</v>
      </c>
      <c r="T130" s="11">
        <f t="shared" si="52"/>
        <v>0</v>
      </c>
      <c r="U130" s="11">
        <f t="shared" si="52"/>
        <v>0</v>
      </c>
      <c r="V130" s="11">
        <f t="shared" si="52"/>
        <v>0</v>
      </c>
      <c r="W130" s="11">
        <f t="shared" si="52"/>
        <v>0</v>
      </c>
    </row>
    <row r="131" spans="1:28" outlineLevel="1" x14ac:dyDescent="0.2">
      <c r="B131" s="4" t="s">
        <v>16</v>
      </c>
      <c r="C131" s="11">
        <f t="shared" ref="C131:W131" si="53">IFERROR(C118/C126,0)</f>
        <v>5.7387075954367574E-2</v>
      </c>
      <c r="D131" s="11">
        <f t="shared" si="53"/>
        <v>5.0204566562092177E-2</v>
      </c>
      <c r="E131" s="11">
        <f t="shared" si="53"/>
        <v>5.708014418861114E-2</v>
      </c>
      <c r="F131" s="11">
        <f t="shared" si="53"/>
        <v>6.5094836488018948E-2</v>
      </c>
      <c r="G131" s="11">
        <f t="shared" si="53"/>
        <v>5.9725471672031065E-2</v>
      </c>
      <c r="H131" s="11">
        <f t="shared" si="53"/>
        <v>6.7031682835568346E-2</v>
      </c>
      <c r="I131" s="11">
        <f t="shared" si="53"/>
        <v>2.8357328912860198E-2</v>
      </c>
      <c r="J131" s="11">
        <f t="shared" si="53"/>
        <v>2.4322527331764855E-2</v>
      </c>
      <c r="K131" s="11">
        <f t="shared" si="53"/>
        <v>2.1565853094404126E-2</v>
      </c>
      <c r="L131" s="11">
        <f t="shared" si="53"/>
        <v>2.2892345237912351E-2</v>
      </c>
      <c r="M131" s="11">
        <f t="shared" si="53"/>
        <v>1.8241015301168458E-2</v>
      </c>
      <c r="N131" s="11">
        <f t="shared" si="53"/>
        <v>1.8328752192306928E-2</v>
      </c>
      <c r="O131" s="11">
        <f t="shared" si="53"/>
        <v>1.3142735917975162E-2</v>
      </c>
      <c r="P131" s="11">
        <f t="shared" si="53"/>
        <v>1.1614942609339429E-2</v>
      </c>
      <c r="Q131" s="11">
        <f t="shared" si="53"/>
        <v>1.0834931499852188E-2</v>
      </c>
      <c r="R131" s="11">
        <f t="shared" si="53"/>
        <v>1.1015983929914258E-2</v>
      </c>
      <c r="S131" s="11">
        <f t="shared" si="53"/>
        <v>1.0245769792727033E-2</v>
      </c>
      <c r="T131" s="11">
        <f t="shared" si="53"/>
        <v>1.10146824118782E-2</v>
      </c>
      <c r="U131" s="11">
        <f t="shared" si="53"/>
        <v>1.2100321848546987E-2</v>
      </c>
      <c r="V131" s="11">
        <f t="shared" si="53"/>
        <v>1.1488301919723696E-2</v>
      </c>
      <c r="W131" s="11">
        <f t="shared" si="53"/>
        <v>1.3289459817826343E-2</v>
      </c>
    </row>
    <row r="132" spans="1:28" outlineLevel="1" x14ac:dyDescent="0.2">
      <c r="B132" s="4" t="s">
        <v>21</v>
      </c>
      <c r="C132" s="11">
        <f t="shared" ref="C132:W132" si="54">IFERROR(C119/C126,0)</f>
        <v>0</v>
      </c>
      <c r="D132" s="11">
        <f t="shared" si="54"/>
        <v>0</v>
      </c>
      <c r="E132" s="11">
        <f t="shared" si="54"/>
        <v>0</v>
      </c>
      <c r="F132" s="11">
        <f t="shared" si="54"/>
        <v>0</v>
      </c>
      <c r="G132" s="11">
        <f t="shared" si="54"/>
        <v>0</v>
      </c>
      <c r="H132" s="11">
        <f t="shared" si="54"/>
        <v>0</v>
      </c>
      <c r="I132" s="11">
        <f t="shared" si="54"/>
        <v>0</v>
      </c>
      <c r="J132" s="11">
        <f t="shared" si="54"/>
        <v>0</v>
      </c>
      <c r="K132" s="11">
        <f t="shared" si="54"/>
        <v>0</v>
      </c>
      <c r="L132" s="11">
        <f t="shared" si="54"/>
        <v>0</v>
      </c>
      <c r="M132" s="11">
        <f t="shared" si="54"/>
        <v>0</v>
      </c>
      <c r="N132" s="11">
        <f t="shared" si="54"/>
        <v>0</v>
      </c>
      <c r="O132" s="11">
        <f t="shared" si="54"/>
        <v>0</v>
      </c>
      <c r="P132" s="11">
        <f t="shared" si="54"/>
        <v>0</v>
      </c>
      <c r="Q132" s="11">
        <f t="shared" si="54"/>
        <v>0</v>
      </c>
      <c r="R132" s="11">
        <f t="shared" si="54"/>
        <v>0</v>
      </c>
      <c r="S132" s="11">
        <f t="shared" si="54"/>
        <v>0</v>
      </c>
      <c r="T132" s="11">
        <f t="shared" si="54"/>
        <v>0</v>
      </c>
      <c r="U132" s="11">
        <f t="shared" si="54"/>
        <v>0</v>
      </c>
      <c r="V132" s="11">
        <f t="shared" si="54"/>
        <v>0</v>
      </c>
      <c r="W132" s="11">
        <f t="shared" si="54"/>
        <v>0</v>
      </c>
    </row>
    <row r="133" spans="1:28" outlineLevel="1" x14ac:dyDescent="0.2">
      <c r="B133" s="4" t="s">
        <v>20</v>
      </c>
      <c r="C133" s="11">
        <f t="shared" ref="C133:W133" si="55">IFERROR(C120/C126,0)</f>
        <v>0.93924785754965345</v>
      </c>
      <c r="D133" s="11">
        <f t="shared" si="55"/>
        <v>0.94581668399929086</v>
      </c>
      <c r="E133" s="11">
        <f t="shared" si="55"/>
        <v>0.94090902466217941</v>
      </c>
      <c r="F133" s="11">
        <f t="shared" si="55"/>
        <v>0.93358864313175904</v>
      </c>
      <c r="G133" s="11">
        <f t="shared" si="55"/>
        <v>0.93877101206948244</v>
      </c>
      <c r="H133" s="11">
        <f t="shared" si="55"/>
        <v>0.9323140263686418</v>
      </c>
      <c r="I133" s="11">
        <f t="shared" si="55"/>
        <v>0.97066221198175473</v>
      </c>
      <c r="J133" s="11">
        <f t="shared" si="55"/>
        <v>0.97478073713049074</v>
      </c>
      <c r="K133" s="11">
        <f t="shared" si="55"/>
        <v>0.97754993779868682</v>
      </c>
      <c r="L133" s="11">
        <f t="shared" si="55"/>
        <v>0.9762625781574058</v>
      </c>
      <c r="M133" s="11">
        <f t="shared" si="55"/>
        <v>0.98103363317961179</v>
      </c>
      <c r="N133" s="11">
        <f t="shared" si="55"/>
        <v>0.91320782455902705</v>
      </c>
      <c r="O133" s="11">
        <f t="shared" si="55"/>
        <v>0.92405362376522771</v>
      </c>
      <c r="P133" s="11">
        <f t="shared" si="55"/>
        <v>0.92674075855314153</v>
      </c>
      <c r="Q133" s="11">
        <f t="shared" si="55"/>
        <v>0.92043894547222416</v>
      </c>
      <c r="R133" s="11">
        <f t="shared" si="55"/>
        <v>0.98819780799913493</v>
      </c>
      <c r="S133" s="11">
        <f t="shared" si="55"/>
        <v>0.98916547262249754</v>
      </c>
      <c r="T133" s="11">
        <f t="shared" si="55"/>
        <v>0.98847830763092204</v>
      </c>
      <c r="U133" s="11">
        <f t="shared" si="55"/>
        <v>0.98734299130618597</v>
      </c>
      <c r="V133" s="11">
        <f t="shared" si="55"/>
        <v>0.98790397857239953</v>
      </c>
      <c r="W133" s="11">
        <f t="shared" si="55"/>
        <v>0.98629394028768991</v>
      </c>
    </row>
    <row r="134" spans="1:28" outlineLevel="1" x14ac:dyDescent="0.2">
      <c r="B134" s="4" t="s">
        <v>0</v>
      </c>
      <c r="C134" s="11">
        <f t="shared" ref="C134:W134" si="56">IFERROR(C121/C126,0)</f>
        <v>0</v>
      </c>
      <c r="D134" s="11">
        <f t="shared" si="56"/>
        <v>0</v>
      </c>
      <c r="E134" s="11">
        <f t="shared" si="56"/>
        <v>0</v>
      </c>
      <c r="F134" s="11">
        <f t="shared" si="56"/>
        <v>0</v>
      </c>
      <c r="G134" s="11">
        <f t="shared" si="56"/>
        <v>0</v>
      </c>
      <c r="H134" s="11">
        <f t="shared" si="56"/>
        <v>0</v>
      </c>
      <c r="I134" s="11">
        <f t="shared" si="56"/>
        <v>0</v>
      </c>
      <c r="J134" s="11">
        <f t="shared" si="56"/>
        <v>0</v>
      </c>
      <c r="K134" s="11">
        <f t="shared" si="56"/>
        <v>0</v>
      </c>
      <c r="L134" s="11">
        <f t="shared" si="56"/>
        <v>0</v>
      </c>
      <c r="M134" s="11">
        <f t="shared" si="56"/>
        <v>0</v>
      </c>
      <c r="N134" s="11">
        <f t="shared" si="56"/>
        <v>6.7677747814504738E-2</v>
      </c>
      <c r="O134" s="11">
        <f t="shared" si="56"/>
        <v>6.1896594053429004E-2</v>
      </c>
      <c r="P134" s="11">
        <f t="shared" si="56"/>
        <v>6.1015401519900717E-2</v>
      </c>
      <c r="Q134" s="11">
        <f t="shared" si="56"/>
        <v>6.7875083023222912E-2</v>
      </c>
      <c r="R134" s="11">
        <f t="shared" si="56"/>
        <v>0</v>
      </c>
      <c r="S134" s="11">
        <f t="shared" si="56"/>
        <v>0</v>
      </c>
      <c r="T134" s="11">
        <f t="shared" si="56"/>
        <v>0</v>
      </c>
      <c r="U134" s="11">
        <f t="shared" si="56"/>
        <v>0</v>
      </c>
      <c r="V134" s="11">
        <f t="shared" si="56"/>
        <v>0</v>
      </c>
      <c r="W134" s="11">
        <f t="shared" si="56"/>
        <v>0</v>
      </c>
    </row>
    <row r="135" spans="1:28" outlineLevel="1" x14ac:dyDescent="0.2">
      <c r="B135" s="4" t="s">
        <v>22</v>
      </c>
      <c r="C135" s="11">
        <f t="shared" ref="C135:W135" si="57">IFERROR(C122/C126,0)</f>
        <v>0</v>
      </c>
      <c r="D135" s="11">
        <f t="shared" si="57"/>
        <v>0</v>
      </c>
      <c r="E135" s="11">
        <f t="shared" si="57"/>
        <v>0</v>
      </c>
      <c r="F135" s="11">
        <f t="shared" si="57"/>
        <v>0</v>
      </c>
      <c r="G135" s="11">
        <f t="shared" si="57"/>
        <v>0</v>
      </c>
      <c r="H135" s="11">
        <f t="shared" si="57"/>
        <v>0</v>
      </c>
      <c r="I135" s="11">
        <f t="shared" si="57"/>
        <v>0</v>
      </c>
      <c r="J135" s="11">
        <f t="shared" si="57"/>
        <v>0</v>
      </c>
      <c r="K135" s="11">
        <f t="shared" si="57"/>
        <v>0</v>
      </c>
      <c r="L135" s="11">
        <f t="shared" si="57"/>
        <v>0</v>
      </c>
      <c r="M135" s="11">
        <f t="shared" si="57"/>
        <v>0</v>
      </c>
      <c r="N135" s="11">
        <f t="shared" si="57"/>
        <v>0</v>
      </c>
      <c r="O135" s="11">
        <f t="shared" si="57"/>
        <v>0</v>
      </c>
      <c r="P135" s="11">
        <f t="shared" si="57"/>
        <v>0</v>
      </c>
      <c r="Q135" s="11">
        <f t="shared" si="57"/>
        <v>0</v>
      </c>
      <c r="R135" s="11">
        <f t="shared" si="57"/>
        <v>0</v>
      </c>
      <c r="S135" s="11">
        <f t="shared" si="57"/>
        <v>0</v>
      </c>
      <c r="T135" s="11">
        <f t="shared" si="57"/>
        <v>0</v>
      </c>
      <c r="U135" s="11">
        <f t="shared" si="57"/>
        <v>0</v>
      </c>
      <c r="V135" s="11">
        <f t="shared" si="57"/>
        <v>0</v>
      </c>
      <c r="W135" s="11">
        <f t="shared" si="57"/>
        <v>0</v>
      </c>
    </row>
    <row r="136" spans="1:28" x14ac:dyDescent="0.2">
      <c r="B136" s="4" t="s">
        <v>23</v>
      </c>
      <c r="C136" s="11">
        <f t="shared" ref="C136:W136" si="58">IFERROR(C123/C126,0)</f>
        <v>2.3343506433437025E-6</v>
      </c>
      <c r="D136" s="11">
        <f t="shared" si="58"/>
        <v>3.1197367159236922E-6</v>
      </c>
      <c r="E136" s="11">
        <f t="shared" si="58"/>
        <v>3.4614011265949772E-6</v>
      </c>
      <c r="F136" s="11">
        <f t="shared" si="58"/>
        <v>4.4369969482680728E-6</v>
      </c>
      <c r="G136" s="11">
        <f t="shared" si="58"/>
        <v>4.6669201375359083E-6</v>
      </c>
      <c r="H136" s="11">
        <f t="shared" si="58"/>
        <v>6.9294012883788021E-6</v>
      </c>
      <c r="I136" s="11">
        <f t="shared" si="58"/>
        <v>1.172142271946454E-5</v>
      </c>
      <c r="J136" s="11">
        <f t="shared" si="58"/>
        <v>1.0305519289161531E-5</v>
      </c>
      <c r="K136" s="11">
        <f t="shared" si="58"/>
        <v>1.0253735473289487E-5</v>
      </c>
      <c r="L136" s="11">
        <f t="shared" si="58"/>
        <v>7.5057445281586143E-6</v>
      </c>
      <c r="M136" s="11">
        <f t="shared" si="58"/>
        <v>9.2158208245170722E-6</v>
      </c>
      <c r="N136" s="11">
        <f t="shared" si="58"/>
        <v>1.2516121125051019E-5</v>
      </c>
      <c r="O136" s="11">
        <f t="shared" si="58"/>
        <v>5.628546009294066E-6</v>
      </c>
      <c r="P136" s="11">
        <f t="shared" si="58"/>
        <v>6.1241503639200753E-6</v>
      </c>
      <c r="Q136" s="11">
        <f t="shared" si="58"/>
        <v>6.2957875004622859E-6</v>
      </c>
      <c r="R136" s="11">
        <f t="shared" si="58"/>
        <v>4.6619554655320308E-6</v>
      </c>
      <c r="S136" s="11">
        <f t="shared" si="58"/>
        <v>4.8092690278643203E-6</v>
      </c>
      <c r="T136" s="11">
        <f t="shared" si="58"/>
        <v>4.1217597313658181E-6</v>
      </c>
      <c r="U136" s="11">
        <f t="shared" si="58"/>
        <v>4.5363681139497757E-6</v>
      </c>
      <c r="V136" s="11">
        <f t="shared" si="58"/>
        <v>3.4235827793786191E-6</v>
      </c>
      <c r="W136" s="11">
        <f t="shared" si="58"/>
        <v>1.7557990109072064E-6</v>
      </c>
    </row>
    <row r="137" spans="1:28" x14ac:dyDescent="0.2">
      <c r="B137" s="4" t="s">
        <v>17</v>
      </c>
      <c r="C137" s="11">
        <f t="shared" ref="C137:W137" si="59">IFERROR(C124/C126,0)</f>
        <v>0</v>
      </c>
      <c r="D137" s="11">
        <f t="shared" si="59"/>
        <v>0</v>
      </c>
      <c r="E137" s="11">
        <f t="shared" si="59"/>
        <v>0</v>
      </c>
      <c r="F137" s="11">
        <f t="shared" si="59"/>
        <v>0</v>
      </c>
      <c r="G137" s="11">
        <f t="shared" si="59"/>
        <v>0</v>
      </c>
      <c r="H137" s="11">
        <f t="shared" si="59"/>
        <v>0</v>
      </c>
      <c r="I137" s="11">
        <f t="shared" si="59"/>
        <v>0</v>
      </c>
      <c r="J137" s="11">
        <f t="shared" si="59"/>
        <v>0</v>
      </c>
      <c r="K137" s="11">
        <f t="shared" si="59"/>
        <v>0</v>
      </c>
      <c r="L137" s="11">
        <f t="shared" si="59"/>
        <v>0</v>
      </c>
      <c r="M137" s="11">
        <f t="shared" si="59"/>
        <v>0</v>
      </c>
      <c r="N137" s="11">
        <f t="shared" si="59"/>
        <v>0</v>
      </c>
      <c r="O137" s="11">
        <f t="shared" si="59"/>
        <v>0</v>
      </c>
      <c r="P137" s="11">
        <f t="shared" si="59"/>
        <v>0</v>
      </c>
      <c r="Q137" s="11">
        <f t="shared" si="59"/>
        <v>0</v>
      </c>
      <c r="R137" s="11">
        <f t="shared" si="59"/>
        <v>0</v>
      </c>
      <c r="S137" s="11">
        <f t="shared" si="59"/>
        <v>0</v>
      </c>
      <c r="T137" s="11">
        <f t="shared" si="59"/>
        <v>0</v>
      </c>
      <c r="U137" s="11">
        <f t="shared" si="59"/>
        <v>0</v>
      </c>
      <c r="V137" s="11">
        <f t="shared" si="59"/>
        <v>0</v>
      </c>
      <c r="W137" s="11">
        <f t="shared" si="59"/>
        <v>0</v>
      </c>
    </row>
    <row r="138" spans="1:28" s="31" customFormat="1" x14ac:dyDescent="0.2">
      <c r="A138" s="1"/>
      <c r="B138" s="4" t="s">
        <v>1</v>
      </c>
      <c r="C138" s="11">
        <f t="shared" ref="C138:W138" si="60">IFERROR(C125/C126,0)</f>
        <v>3.3627321453356036E-3</v>
      </c>
      <c r="D138" s="11">
        <f t="shared" si="60"/>
        <v>3.9756297019010178E-3</v>
      </c>
      <c r="E138" s="11">
        <f t="shared" si="60"/>
        <v>2.0073697480828697E-3</v>
      </c>
      <c r="F138" s="11">
        <f t="shared" si="60"/>
        <v>1.3120833832735586E-3</v>
      </c>
      <c r="G138" s="11">
        <f t="shared" si="60"/>
        <v>1.4988493383488741E-3</v>
      </c>
      <c r="H138" s="11">
        <f t="shared" si="60"/>
        <v>6.4736139450138853E-4</v>
      </c>
      <c r="I138" s="11">
        <f t="shared" si="60"/>
        <v>9.6873768266539752E-4</v>
      </c>
      <c r="J138" s="11">
        <f t="shared" si="60"/>
        <v>8.8643001845516536E-4</v>
      </c>
      <c r="K138" s="11">
        <f t="shared" si="60"/>
        <v>8.739553714357148E-4</v>
      </c>
      <c r="L138" s="11">
        <f t="shared" si="60"/>
        <v>8.3757086015393359E-4</v>
      </c>
      <c r="M138" s="11">
        <f t="shared" si="60"/>
        <v>7.1613569839524313E-4</v>
      </c>
      <c r="N138" s="11">
        <f t="shared" si="60"/>
        <v>7.7315931303632488E-4</v>
      </c>
      <c r="O138" s="11">
        <f t="shared" si="60"/>
        <v>9.0141771735895843E-4</v>
      </c>
      <c r="P138" s="11">
        <f t="shared" si="60"/>
        <v>6.227731672544403E-4</v>
      </c>
      <c r="Q138" s="11">
        <f t="shared" si="60"/>
        <v>8.4474421720039247E-4</v>
      </c>
      <c r="R138" s="11">
        <f t="shared" si="60"/>
        <v>7.8154611548523784E-4</v>
      </c>
      <c r="S138" s="11">
        <f t="shared" si="60"/>
        <v>5.8394831574761137E-4</v>
      </c>
      <c r="T138" s="11">
        <f t="shared" si="60"/>
        <v>5.0288819746834815E-4</v>
      </c>
      <c r="U138" s="11">
        <f t="shared" si="60"/>
        <v>5.5215047715314062E-4</v>
      </c>
      <c r="V138" s="11">
        <f t="shared" si="60"/>
        <v>6.0429592509737905E-4</v>
      </c>
      <c r="W138" s="11">
        <f t="shared" si="60"/>
        <v>4.148440954728881E-4</v>
      </c>
      <c r="X138" s="1"/>
      <c r="Y138" s="1"/>
      <c r="Z138"/>
      <c r="AA138" s="1"/>
      <c r="AB138" s="1"/>
    </row>
    <row r="139" spans="1:28" outlineLevel="1" x14ac:dyDescent="0.2"/>
    <row r="140" spans="1:28" outlineLevel="1" x14ac:dyDescent="0.2"/>
    <row r="141" spans="1:28" outlineLevel="1" x14ac:dyDescent="0.2">
      <c r="A141" s="32" t="s">
        <v>87</v>
      </c>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4"/>
      <c r="AA141" s="33"/>
      <c r="AB141" s="33"/>
    </row>
    <row r="142" spans="1:28" outlineLevel="1" x14ac:dyDescent="0.2">
      <c r="B142" s="20" t="s">
        <v>88</v>
      </c>
      <c r="C142" s="5">
        <f>'[4]Table 32'!C$15</f>
        <v>31.376949</v>
      </c>
      <c r="D142" s="5">
        <f>'[4]Table 32'!D$15</f>
        <v>21.764731000000001</v>
      </c>
      <c r="E142" s="5">
        <f>'[4]Table 32'!E$15</f>
        <v>26.650213999999998</v>
      </c>
      <c r="F142" s="5">
        <f>'[4]Table 32'!F$15</f>
        <v>32.626232000000002</v>
      </c>
      <c r="G142" s="5">
        <f>'[4]Table 32'!G$15</f>
        <v>34.003638000000002</v>
      </c>
      <c r="H142" s="5">
        <f>'[4]Table 32'!H$15</f>
        <v>32.875492999999999</v>
      </c>
      <c r="I142" s="5">
        <f>'[4]Table 32'!I$15</f>
        <v>39.386274999999998</v>
      </c>
      <c r="J142" s="5">
        <f>'[4]Table 32'!J$15</f>
        <v>46.539157000000003</v>
      </c>
      <c r="K142" s="5">
        <f>'[4]Table 32'!K$15</f>
        <v>56.791167999999999</v>
      </c>
      <c r="L142" s="5">
        <f>'[4]Table 32'!L$15</f>
        <v>52.980732000000003</v>
      </c>
      <c r="M142" s="5">
        <f>'[4]Table 32'!M$15</f>
        <v>69.028008</v>
      </c>
      <c r="N142" s="5">
        <f>'[4]Table 32'!N$15</f>
        <v>70.685213000000005</v>
      </c>
      <c r="O142" s="5">
        <f>'[4]Table 32'!O$15</f>
        <v>77.274776000000003</v>
      </c>
      <c r="P142" s="5">
        <f>'[4]Table 32'!P$15</f>
        <v>74.367502000000002</v>
      </c>
      <c r="Q142" s="5">
        <f>'[4]Table 32'!Q$15</f>
        <v>63.290875999999997</v>
      </c>
      <c r="R142" s="5">
        <f>'[4]Table 32'!R$15</f>
        <v>59.180833</v>
      </c>
      <c r="S142" s="5">
        <f>'[4]Table 32'!S$15</f>
        <v>58.770516000000001</v>
      </c>
      <c r="T142" s="5">
        <f>'[4]Table 32'!T$15</f>
        <v>57.612081000000003</v>
      </c>
      <c r="U142" s="5">
        <f>'[4]Table 32'!U$15</f>
        <v>51.997722000000003</v>
      </c>
      <c r="V142" s="5">
        <f>'[4]Table 32'!V$15</f>
        <v>48.667988000000001</v>
      </c>
      <c r="W142" s="5">
        <f>'[4]Table 32'!W$15</f>
        <v>41.714717</v>
      </c>
      <c r="Z142" s="21"/>
      <c r="AB142"/>
    </row>
    <row r="143" spans="1:28" outlineLevel="1" x14ac:dyDescent="0.2">
      <c r="B143" s="7" t="s">
        <v>89</v>
      </c>
      <c r="C143" s="5"/>
      <c r="D143" s="5"/>
      <c r="E143" s="5"/>
      <c r="F143" s="5"/>
      <c r="G143" s="5"/>
      <c r="H143" s="5"/>
      <c r="I143" s="5"/>
      <c r="J143" s="5"/>
      <c r="K143" s="5"/>
      <c r="L143" s="5"/>
      <c r="M143" s="5"/>
      <c r="N143" s="5"/>
      <c r="O143" s="5"/>
      <c r="P143" s="5"/>
      <c r="Q143" s="5"/>
      <c r="R143" s="5"/>
      <c r="S143" s="5"/>
      <c r="T143" s="5"/>
      <c r="U143" s="5"/>
      <c r="V143" s="5"/>
      <c r="W143" s="5"/>
      <c r="Z143" s="21"/>
      <c r="AB143"/>
    </row>
    <row r="144" spans="1:28" outlineLevel="1" x14ac:dyDescent="0.2">
      <c r="B144" s="7" t="s">
        <v>25</v>
      </c>
      <c r="C144" s="5">
        <f>'[4]Table 32'!C$26</f>
        <v>6.52</v>
      </c>
      <c r="D144" s="5">
        <f>'[4]Table 32'!D$26</f>
        <v>4.1539999999999999</v>
      </c>
      <c r="E144" s="5">
        <f>'[4]Table 32'!E$26</f>
        <v>4.3440000000000003</v>
      </c>
      <c r="F144" s="5">
        <f>'[4]Table 32'!F$26</f>
        <v>5.1319999999999997</v>
      </c>
      <c r="G144" s="5">
        <f>'[4]Table 32'!G$26</f>
        <v>5.5490000000000004</v>
      </c>
      <c r="H144" s="5">
        <f>'[4]Table 32'!H$26</f>
        <v>5.5780000000000003</v>
      </c>
      <c r="I144" s="5">
        <f>'[4]Table 32'!I$26</f>
        <v>6.2629999999999999</v>
      </c>
      <c r="J144" s="5">
        <f>'[4]Table 32'!J$26</f>
        <v>6.7590000000000003</v>
      </c>
      <c r="K144" s="5">
        <f>'[4]Table 32'!K$26</f>
        <v>7.9450000000000003</v>
      </c>
      <c r="L144" s="5">
        <f>'[4]Table 32'!L$26</f>
        <v>8.6289999999999996</v>
      </c>
      <c r="M144" s="5">
        <f>'[4]Table 32'!M$26</f>
        <v>11.148999999999999</v>
      </c>
      <c r="N144" s="5">
        <f>'[4]Table 32'!N$26</f>
        <v>13.766</v>
      </c>
      <c r="O144" s="5">
        <f>'[4]Table 32'!O$26</f>
        <v>12.798999999999999</v>
      </c>
      <c r="P144" s="5">
        <f>'[4]Table 32'!P$26</f>
        <v>11.646000000000001</v>
      </c>
      <c r="Q144" s="5">
        <f>'[4]Table 32'!Q$26</f>
        <v>10.775</v>
      </c>
      <c r="R144" s="5">
        <f>'[4]Table 32'!R$26</f>
        <v>10.074</v>
      </c>
      <c r="S144" s="5">
        <f>'[4]Table 32'!S$26</f>
        <v>9.1649999999999991</v>
      </c>
      <c r="T144" s="5">
        <f>'[4]Table 32'!T$26</f>
        <v>8.7859999999999996</v>
      </c>
      <c r="U144" s="5">
        <f>'[4]Table 32'!U$26</f>
        <v>8.0690000000000008</v>
      </c>
      <c r="V144" s="5">
        <f>'[4]Table 32'!V$26</f>
        <v>7.3979999999999997</v>
      </c>
      <c r="W144" s="5">
        <f>'[4]Table 32'!W$26</f>
        <v>6.7169999999999996</v>
      </c>
      <c r="Z144" s="21" t="s">
        <v>102</v>
      </c>
      <c r="AB144"/>
    </row>
    <row r="145" spans="2:28" outlineLevel="1" x14ac:dyDescent="0.2">
      <c r="B145" s="7" t="s">
        <v>30</v>
      </c>
      <c r="C145" s="5">
        <f>'[4]Table 32'!C$27</f>
        <v>4374.8833869999999</v>
      </c>
      <c r="D145" s="5">
        <f>'[4]Table 32'!D$27</f>
        <v>4294.487306</v>
      </c>
      <c r="E145" s="5">
        <f>'[4]Table 32'!E$27</f>
        <v>4830.6828640000003</v>
      </c>
      <c r="F145" s="5">
        <f>'[4]Table 32'!F$27</f>
        <v>5005.7485720000004</v>
      </c>
      <c r="G145" s="5">
        <f>'[4]Table 32'!G$27</f>
        <v>4825.0840360000002</v>
      </c>
      <c r="H145" s="5">
        <f>'[4]Table 32'!H$27</f>
        <v>4640.6238469999998</v>
      </c>
      <c r="I145" s="5">
        <f>'[4]Table 32'!I$27</f>
        <v>4951.5011699999995</v>
      </c>
      <c r="J145" s="5">
        <f>'[4]Table 32'!J$27</f>
        <v>5421.8700719999997</v>
      </c>
      <c r="K145" s="5">
        <f>'[4]Table 32'!K$27</f>
        <v>5628.2794919999997</v>
      </c>
      <c r="L145" s="5">
        <f>'[4]Table 32'!L$27</f>
        <v>5700.1904619999996</v>
      </c>
      <c r="M145" s="5">
        <f>'[4]Table 32'!M$27</f>
        <v>5748.0334329999996</v>
      </c>
      <c r="N145" s="5">
        <f>'[4]Table 32'!N$27</f>
        <v>4767.1181139999999</v>
      </c>
      <c r="O145" s="5">
        <f>'[4]Table 32'!O$27</f>
        <v>5605.3360730000004</v>
      </c>
      <c r="P145" s="5">
        <f>'[4]Table 32'!P$27</f>
        <v>5928.366747</v>
      </c>
      <c r="Q145" s="5">
        <f>'[4]Table 32'!Q$27</f>
        <v>5453.3246520000002</v>
      </c>
      <c r="R145" s="5">
        <f>'[4]Table 32'!R$27</f>
        <v>5454.0038279999999</v>
      </c>
      <c r="S145" s="5">
        <f>'[4]Table 32'!S$27</f>
        <v>5596.7320339999997</v>
      </c>
      <c r="T145" s="5">
        <f>'[4]Table 32'!T$27</f>
        <v>5650.5934269999998</v>
      </c>
      <c r="U145" s="5">
        <f>'[4]Table 32'!U$27</f>
        <v>5553.1820260000004</v>
      </c>
      <c r="V145" s="5">
        <f>'[4]Table 32'!V$27</f>
        <v>5659.2744769999999</v>
      </c>
      <c r="W145" s="5">
        <f>'[4]Table 32'!W$27</f>
        <v>5156.1114049999996</v>
      </c>
      <c r="Z145" s="21" t="s">
        <v>102</v>
      </c>
      <c r="AB145"/>
    </row>
    <row r="146" spans="2:28" outlineLevel="1" x14ac:dyDescent="0.2">
      <c r="B146" s="7" t="s">
        <v>31</v>
      </c>
      <c r="C146" s="5">
        <f t="shared" ref="C146:W146" si="61">C144*C145/1000</f>
        <v>28.524239683239998</v>
      </c>
      <c r="D146" s="5">
        <f t="shared" si="61"/>
        <v>17.839300269123999</v>
      </c>
      <c r="E146" s="5">
        <f t="shared" si="61"/>
        <v>20.984486361216003</v>
      </c>
      <c r="F146" s="5">
        <f t="shared" si="61"/>
        <v>25.689501671504001</v>
      </c>
      <c r="G146" s="5">
        <f t="shared" si="61"/>
        <v>26.774391315764003</v>
      </c>
      <c r="H146" s="5">
        <f t="shared" si="61"/>
        <v>25.885399818566</v>
      </c>
      <c r="I146" s="5">
        <f t="shared" si="61"/>
        <v>31.011251827709994</v>
      </c>
      <c r="J146" s="5">
        <f t="shared" si="61"/>
        <v>36.646419816647999</v>
      </c>
      <c r="K146" s="5">
        <f t="shared" si="61"/>
        <v>44.716680563939995</v>
      </c>
      <c r="L146" s="5">
        <f t="shared" si="61"/>
        <v>49.186943496597998</v>
      </c>
      <c r="M146" s="5">
        <f t="shared" si="61"/>
        <v>64.084824744516993</v>
      </c>
      <c r="N146" s="5">
        <f t="shared" si="61"/>
        <v>65.624147957323999</v>
      </c>
      <c r="O146" s="5">
        <f t="shared" si="61"/>
        <v>71.742696398326999</v>
      </c>
      <c r="P146" s="5">
        <f t="shared" si="61"/>
        <v>69.041759135562003</v>
      </c>
      <c r="Q146" s="5">
        <f t="shared" si="61"/>
        <v>58.759573125300008</v>
      </c>
      <c r="R146" s="5">
        <f t="shared" si="61"/>
        <v>54.943634563271999</v>
      </c>
      <c r="S146" s="5">
        <f t="shared" si="61"/>
        <v>51.294049091609992</v>
      </c>
      <c r="T146" s="5">
        <f t="shared" si="61"/>
        <v>49.64611384962199</v>
      </c>
      <c r="U146" s="5">
        <f t="shared" si="61"/>
        <v>44.808625767794005</v>
      </c>
      <c r="V146" s="5">
        <f t="shared" si="61"/>
        <v>41.867312580845997</v>
      </c>
      <c r="W146" s="5">
        <f t="shared" si="61"/>
        <v>34.633600307384995</v>
      </c>
    </row>
    <row r="147" spans="2:28" outlineLevel="1" x14ac:dyDescent="0.2">
      <c r="B147" s="7" t="s">
        <v>140</v>
      </c>
      <c r="C147" s="14">
        <f t="shared" ref="C147:W147" si="62">C142/C146</f>
        <v>1.1000100037175109</v>
      </c>
      <c r="D147" s="14">
        <f t="shared" si="62"/>
        <v>1.2200439855631602</v>
      </c>
      <c r="E147" s="14">
        <f t="shared" si="62"/>
        <v>1.2699960123520355</v>
      </c>
      <c r="F147" s="14">
        <f t="shared" si="62"/>
        <v>1.2700219886394506</v>
      </c>
      <c r="G147" s="14">
        <f t="shared" si="62"/>
        <v>1.2700060142909626</v>
      </c>
      <c r="H147" s="14">
        <f t="shared" si="62"/>
        <v>1.2700399928310335</v>
      </c>
      <c r="I147" s="14">
        <f t="shared" si="62"/>
        <v>1.270064014791126</v>
      </c>
      <c r="J147" s="14">
        <f t="shared" si="62"/>
        <v>1.2699509865587977</v>
      </c>
      <c r="K147" s="14">
        <f t="shared" si="62"/>
        <v>1.270021998139929</v>
      </c>
      <c r="L147" s="14">
        <f t="shared" si="62"/>
        <v>1.0771299908819176</v>
      </c>
      <c r="M147" s="14">
        <f t="shared" si="62"/>
        <v>1.0771350046627994</v>
      </c>
      <c r="N147" s="14">
        <f t="shared" si="62"/>
        <v>1.0771219924404545</v>
      </c>
      <c r="O147" s="14">
        <f t="shared" si="62"/>
        <v>1.0771100039362613</v>
      </c>
      <c r="P147" s="14">
        <f t="shared" si="62"/>
        <v>1.0771379949050981</v>
      </c>
      <c r="Q147" s="14">
        <f t="shared" si="62"/>
        <v>1.0771159937638988</v>
      </c>
      <c r="R147" s="14">
        <f t="shared" si="62"/>
        <v>1.0771190051478763</v>
      </c>
      <c r="S147" s="14">
        <f t="shared" si="62"/>
        <v>1.1457570038005229</v>
      </c>
      <c r="T147" s="14">
        <f t="shared" si="62"/>
        <v>1.160454999045986</v>
      </c>
      <c r="U147" s="14">
        <f t="shared" si="62"/>
        <v>1.1604400070080509</v>
      </c>
      <c r="V147" s="14">
        <f t="shared" si="62"/>
        <v>1.1624340087752674</v>
      </c>
      <c r="W147" s="14">
        <f t="shared" si="62"/>
        <v>1.2044580011828885</v>
      </c>
    </row>
    <row r="148" spans="2:28" outlineLevel="1" x14ac:dyDescent="0.2">
      <c r="B148" s="7" t="s">
        <v>90</v>
      </c>
      <c r="C148" s="5">
        <f t="shared" ref="C148:W148" si="63">C145*C147</f>
        <v>4812.4154907975462</v>
      </c>
      <c r="D148" s="5">
        <f t="shared" si="63"/>
        <v>5239.4634087626382</v>
      </c>
      <c r="E148" s="5">
        <f t="shared" si="63"/>
        <v>6134.9479742173107</v>
      </c>
      <c r="F148" s="5">
        <f t="shared" si="63"/>
        <v>6357.4107560405309</v>
      </c>
      <c r="G148" s="5">
        <f t="shared" si="63"/>
        <v>6127.8857451793119</v>
      </c>
      <c r="H148" s="5">
        <f t="shared" si="63"/>
        <v>5893.7778773754026</v>
      </c>
      <c r="I148" s="5">
        <f t="shared" si="63"/>
        <v>6288.7234552131567</v>
      </c>
      <c r="J148" s="5">
        <f t="shared" si="63"/>
        <v>6885.5092469300189</v>
      </c>
      <c r="K148" s="5">
        <f t="shared" si="63"/>
        <v>7148.0387665198241</v>
      </c>
      <c r="L148" s="5">
        <f t="shared" si="63"/>
        <v>6139.8461003592538</v>
      </c>
      <c r="M148" s="5">
        <f t="shared" si="63"/>
        <v>6191.4080186563815</v>
      </c>
      <c r="N148" s="5">
        <f t="shared" si="63"/>
        <v>5134.7677611506615</v>
      </c>
      <c r="O148" s="5">
        <f t="shared" si="63"/>
        <v>6037.5635596530983</v>
      </c>
      <c r="P148" s="5">
        <f t="shared" si="63"/>
        <v>6385.6690709256391</v>
      </c>
      <c r="Q148" s="5">
        <f t="shared" si="63"/>
        <v>5873.8632018561475</v>
      </c>
      <c r="R148" s="5">
        <f t="shared" si="63"/>
        <v>5874.6111772880686</v>
      </c>
      <c r="S148" s="5">
        <f t="shared" si="63"/>
        <v>6412.4949263502458</v>
      </c>
      <c r="T148" s="5">
        <f t="shared" si="63"/>
        <v>6557.2593899385402</v>
      </c>
      <c r="U148" s="5">
        <f t="shared" si="63"/>
        <v>6444.1345891684232</v>
      </c>
      <c r="V148" s="5">
        <f t="shared" si="63"/>
        <v>6578.5331170586642</v>
      </c>
      <c r="W148" s="5">
        <f t="shared" si="63"/>
        <v>6210.3196367425944</v>
      </c>
    </row>
    <row r="149" spans="2:28" outlineLevel="1" x14ac:dyDescent="0.2"/>
    <row r="150" spans="2:28" outlineLevel="1" x14ac:dyDescent="0.2">
      <c r="B150" s="8" t="s">
        <v>14</v>
      </c>
      <c r="C150" s="13"/>
    </row>
    <row r="151" spans="2:28" outlineLevel="1" x14ac:dyDescent="0.2">
      <c r="B151" s="4" t="s">
        <v>18</v>
      </c>
      <c r="C151" s="5"/>
      <c r="D151" s="5"/>
      <c r="E151" s="5"/>
      <c r="F151" s="5"/>
      <c r="G151" s="5"/>
      <c r="H151" s="5"/>
      <c r="I151" s="5"/>
      <c r="J151" s="5"/>
      <c r="K151" s="5"/>
      <c r="L151" s="5"/>
      <c r="M151" s="5"/>
      <c r="N151" s="5"/>
      <c r="O151" s="5"/>
      <c r="P151" s="5"/>
      <c r="Q151" s="5"/>
      <c r="R151" s="5"/>
      <c r="S151" s="5"/>
      <c r="T151" s="5"/>
      <c r="U151" s="5"/>
      <c r="V151" s="5"/>
      <c r="W151" s="5"/>
      <c r="Z151" s="21"/>
    </row>
    <row r="152" spans="2:28" outlineLevel="1" x14ac:dyDescent="0.2">
      <c r="B152" s="4" t="s">
        <v>19</v>
      </c>
      <c r="C152" s="5"/>
      <c r="D152" s="5"/>
      <c r="E152" s="5"/>
      <c r="F152" s="5"/>
      <c r="G152" s="5"/>
      <c r="H152" s="5"/>
      <c r="I152" s="5"/>
      <c r="J152" s="5"/>
      <c r="K152" s="5"/>
      <c r="L152" s="5"/>
      <c r="M152" s="5"/>
      <c r="N152" s="5"/>
      <c r="O152" s="5"/>
      <c r="P152" s="5"/>
      <c r="Q152" s="5"/>
      <c r="R152" s="5"/>
      <c r="S152" s="5"/>
      <c r="T152" s="5"/>
      <c r="U152" s="5"/>
      <c r="V152" s="5"/>
      <c r="W152" s="5"/>
      <c r="Z152" s="21"/>
    </row>
    <row r="153" spans="2:28" outlineLevel="1" x14ac:dyDescent="0.2">
      <c r="B153" s="4" t="s">
        <v>16</v>
      </c>
      <c r="C153" s="5"/>
      <c r="D153" s="5"/>
      <c r="E153" s="5"/>
      <c r="F153" s="5"/>
      <c r="G153" s="5"/>
      <c r="H153" s="5"/>
      <c r="I153" s="5"/>
      <c r="J153" s="5"/>
      <c r="K153" s="5"/>
      <c r="L153" s="5"/>
      <c r="M153" s="5"/>
      <c r="N153" s="5"/>
      <c r="O153" s="5"/>
      <c r="P153" s="5"/>
      <c r="Q153" s="5"/>
      <c r="R153" s="5"/>
      <c r="S153" s="5"/>
      <c r="T153" s="5"/>
      <c r="U153" s="5"/>
      <c r="V153" s="5"/>
      <c r="W153" s="5"/>
      <c r="Z153" s="21"/>
    </row>
    <row r="154" spans="2:28" outlineLevel="1" x14ac:dyDescent="0.2">
      <c r="B154" s="4" t="s">
        <v>21</v>
      </c>
      <c r="C154" s="5"/>
      <c r="D154" s="5"/>
      <c r="E154" s="5"/>
      <c r="F154" s="5"/>
      <c r="G154" s="5"/>
      <c r="H154" s="5"/>
      <c r="I154" s="5"/>
      <c r="J154" s="5"/>
      <c r="K154" s="5"/>
      <c r="L154" s="5"/>
      <c r="M154" s="5"/>
      <c r="N154" s="5"/>
      <c r="O154" s="5"/>
      <c r="P154" s="5"/>
      <c r="Q154" s="5"/>
      <c r="R154" s="5"/>
      <c r="S154" s="5"/>
      <c r="T154" s="5"/>
      <c r="U154" s="5"/>
      <c r="V154" s="5"/>
      <c r="W154" s="5"/>
      <c r="Z154" s="21"/>
    </row>
    <row r="155" spans="2:28" outlineLevel="1" x14ac:dyDescent="0.2">
      <c r="B155" s="4" t="s">
        <v>20</v>
      </c>
      <c r="C155" s="5">
        <f>'[4]Table 32'!C$12*1000</f>
        <v>46.921999999999997</v>
      </c>
      <c r="D155" s="5">
        <f>'[4]Table 32'!D$12*1000</f>
        <v>29.346</v>
      </c>
      <c r="E155" s="5">
        <f>'[4]Table 32'!E$12*1000</f>
        <v>34.518999999999998</v>
      </c>
      <c r="F155" s="5">
        <f>'[4]Table 32'!F$12*1000</f>
        <v>42.259</v>
      </c>
      <c r="G155" s="5">
        <f>'[4]Table 32'!G$12*1000</f>
        <v>44.043999999999997</v>
      </c>
      <c r="H155" s="5">
        <f>'[4]Table 32'!H$12*1000</f>
        <v>38.957999999999998</v>
      </c>
      <c r="I155" s="5">
        <f>'[4]Table 32'!I$12*1000</f>
        <v>46.671999999999997</v>
      </c>
      <c r="J155" s="5">
        <f>'[4]Table 32'!J$12*1000</f>
        <v>53.870000000000005</v>
      </c>
      <c r="K155" s="5">
        <f>'[4]Table 32'!K$12*1000</f>
        <v>65.733999999999995</v>
      </c>
      <c r="L155" s="5">
        <f>'[4]Table 32'!L$12*1000</f>
        <v>92.963000000000008</v>
      </c>
      <c r="M155" s="5">
        <f>'[4]Table 32'!M$12*1000</f>
        <v>121.12</v>
      </c>
      <c r="N155" s="5">
        <f>'[4]Table 32'!N$12*1000</f>
        <v>124.03</v>
      </c>
      <c r="O155" s="5">
        <f>'[4]Table 32'!O$12*1000</f>
        <v>135.59399999999999</v>
      </c>
      <c r="P155" s="5">
        <f>'[4]Table 32'!P$12*1000</f>
        <v>130.489</v>
      </c>
      <c r="Q155" s="5">
        <f>'[4]Table 32'!Q$12*1000</f>
        <v>111.056</v>
      </c>
      <c r="R155" s="5">
        <f>'[4]Table 32'!R$12*1000</f>
        <v>103.843</v>
      </c>
      <c r="S155" s="5">
        <f>'[4]Table 32'!S$12*1000</f>
        <v>96.945999999999998</v>
      </c>
      <c r="T155" s="5">
        <f>'[4]Table 32'!T$12*1000</f>
        <v>92.093999999999994</v>
      </c>
      <c r="U155" s="5">
        <f>'[4]Table 32'!U$12*1000</f>
        <v>83.12</v>
      </c>
      <c r="V155" s="5">
        <f>'[4]Table 32'!V$12*1000</f>
        <v>77.664000000000001</v>
      </c>
      <c r="W155" s="5">
        <f>'[4]Table 32'!W$12*1000</f>
        <v>64.24499999999999</v>
      </c>
      <c r="Z155" s="21" t="s">
        <v>26</v>
      </c>
    </row>
    <row r="156" spans="2:28" outlineLevel="1" x14ac:dyDescent="0.2">
      <c r="B156" s="4" t="s">
        <v>0</v>
      </c>
      <c r="C156" s="5"/>
      <c r="D156" s="5"/>
      <c r="E156" s="5"/>
      <c r="F156" s="5"/>
      <c r="G156" s="5"/>
      <c r="H156" s="5"/>
      <c r="I156" s="5"/>
      <c r="J156" s="5"/>
      <c r="K156" s="5"/>
      <c r="L156" s="5"/>
      <c r="M156" s="5"/>
      <c r="N156" s="5"/>
      <c r="O156" s="5"/>
      <c r="P156" s="5"/>
      <c r="Q156" s="5"/>
      <c r="R156" s="5"/>
      <c r="S156" s="5"/>
      <c r="T156" s="5"/>
      <c r="U156" s="5"/>
      <c r="V156" s="5"/>
      <c r="W156" s="5"/>
      <c r="Z156" s="21"/>
    </row>
    <row r="157" spans="2:28" outlineLevel="1" x14ac:dyDescent="0.2">
      <c r="B157" s="4" t="s">
        <v>22</v>
      </c>
      <c r="C157" s="5"/>
      <c r="D157" s="5"/>
      <c r="E157" s="5"/>
      <c r="F157" s="5"/>
      <c r="G157" s="5"/>
      <c r="H157" s="5"/>
      <c r="I157" s="5"/>
      <c r="J157" s="5"/>
      <c r="K157" s="5"/>
      <c r="L157" s="5"/>
      <c r="M157" s="5"/>
      <c r="N157" s="5"/>
      <c r="O157" s="5"/>
      <c r="P157" s="5"/>
      <c r="Q157" s="5"/>
      <c r="R157" s="5"/>
      <c r="S157" s="5"/>
      <c r="T157" s="5"/>
      <c r="U157" s="5"/>
      <c r="V157" s="5"/>
      <c r="W157" s="5"/>
      <c r="Z157" s="21"/>
    </row>
    <row r="158" spans="2:28" outlineLevel="1" x14ac:dyDescent="0.2">
      <c r="B158" s="4" t="s">
        <v>23</v>
      </c>
      <c r="C158" s="5"/>
      <c r="D158" s="5"/>
      <c r="E158" s="5"/>
      <c r="F158" s="5"/>
      <c r="G158" s="5"/>
      <c r="H158" s="5"/>
      <c r="I158" s="5"/>
      <c r="J158" s="5"/>
      <c r="K158" s="5"/>
      <c r="L158" s="5"/>
      <c r="M158" s="5"/>
      <c r="N158" s="5"/>
      <c r="O158" s="5"/>
      <c r="P158" s="5"/>
      <c r="Q158" s="5"/>
      <c r="R158" s="5"/>
      <c r="S158" s="5"/>
      <c r="T158" s="5"/>
      <c r="U158" s="5"/>
      <c r="V158" s="5"/>
      <c r="W158" s="5"/>
      <c r="Z158" s="21"/>
    </row>
    <row r="159" spans="2:28" outlineLevel="1" x14ac:dyDescent="0.2">
      <c r="B159" s="4" t="s">
        <v>17</v>
      </c>
      <c r="C159" s="5"/>
      <c r="D159" s="5"/>
      <c r="E159" s="5"/>
      <c r="F159" s="5"/>
      <c r="G159" s="5"/>
      <c r="H159" s="5"/>
      <c r="I159" s="5"/>
      <c r="J159" s="5"/>
      <c r="K159" s="5"/>
      <c r="L159" s="5"/>
      <c r="M159" s="5"/>
      <c r="N159" s="5"/>
      <c r="O159" s="5"/>
      <c r="P159" s="5"/>
      <c r="Q159" s="5"/>
      <c r="R159" s="5"/>
      <c r="S159" s="5"/>
      <c r="T159" s="5"/>
      <c r="U159" s="5"/>
      <c r="V159" s="5"/>
      <c r="W159" s="5"/>
      <c r="Z159" s="21"/>
    </row>
    <row r="160" spans="2:28" outlineLevel="1" x14ac:dyDescent="0.2">
      <c r="B160" s="4" t="s">
        <v>1</v>
      </c>
      <c r="C160" s="5"/>
      <c r="D160" s="5"/>
      <c r="E160" s="5"/>
      <c r="F160" s="5"/>
      <c r="G160" s="5"/>
      <c r="H160" s="5"/>
      <c r="I160" s="5"/>
      <c r="J160" s="5"/>
      <c r="K160" s="5"/>
      <c r="L160" s="5"/>
      <c r="M160" s="5"/>
      <c r="N160" s="5"/>
      <c r="O160" s="5"/>
      <c r="P160" s="5"/>
      <c r="Q160" s="5"/>
      <c r="R160" s="5"/>
      <c r="S160" s="5"/>
      <c r="T160" s="5"/>
      <c r="U160" s="5"/>
      <c r="V160" s="5"/>
      <c r="W160" s="5"/>
      <c r="Z160" s="21"/>
    </row>
    <row r="161" spans="1:28" outlineLevel="1" x14ac:dyDescent="0.2">
      <c r="B161" s="15" t="s">
        <v>9</v>
      </c>
      <c r="C161" s="19">
        <f t="shared" ref="C161:W161" si="64">SUM(C151:C160)</f>
        <v>46.921999999999997</v>
      </c>
      <c r="D161" s="19">
        <f t="shared" si="64"/>
        <v>29.346</v>
      </c>
      <c r="E161" s="19">
        <f t="shared" si="64"/>
        <v>34.518999999999998</v>
      </c>
      <c r="F161" s="19">
        <f t="shared" si="64"/>
        <v>42.259</v>
      </c>
      <c r="G161" s="19">
        <f t="shared" si="64"/>
        <v>44.043999999999997</v>
      </c>
      <c r="H161" s="19">
        <f t="shared" si="64"/>
        <v>38.957999999999998</v>
      </c>
      <c r="I161" s="19">
        <f t="shared" si="64"/>
        <v>46.671999999999997</v>
      </c>
      <c r="J161" s="19">
        <f t="shared" si="64"/>
        <v>53.870000000000005</v>
      </c>
      <c r="K161" s="19">
        <f t="shared" si="64"/>
        <v>65.733999999999995</v>
      </c>
      <c r="L161" s="19">
        <f t="shared" si="64"/>
        <v>92.963000000000008</v>
      </c>
      <c r="M161" s="19">
        <f t="shared" si="64"/>
        <v>121.12</v>
      </c>
      <c r="N161" s="19">
        <f t="shared" si="64"/>
        <v>124.03</v>
      </c>
      <c r="O161" s="19">
        <f t="shared" si="64"/>
        <v>135.59399999999999</v>
      </c>
      <c r="P161" s="19">
        <f t="shared" si="64"/>
        <v>130.489</v>
      </c>
      <c r="Q161" s="19">
        <f t="shared" si="64"/>
        <v>111.056</v>
      </c>
      <c r="R161" s="19">
        <f t="shared" si="64"/>
        <v>103.843</v>
      </c>
      <c r="S161" s="19">
        <f t="shared" si="64"/>
        <v>96.945999999999998</v>
      </c>
      <c r="T161" s="19">
        <f t="shared" si="64"/>
        <v>92.093999999999994</v>
      </c>
      <c r="U161" s="19">
        <f t="shared" si="64"/>
        <v>83.12</v>
      </c>
      <c r="V161" s="19">
        <f t="shared" si="64"/>
        <v>77.664000000000001</v>
      </c>
      <c r="W161" s="19">
        <f t="shared" si="64"/>
        <v>64.24499999999999</v>
      </c>
    </row>
    <row r="162" spans="1:28" outlineLevel="1" x14ac:dyDescent="0.2">
      <c r="B162" s="26" t="s">
        <v>91</v>
      </c>
      <c r="C162" s="25">
        <f t="shared" ref="C162:W162" si="65">C161/C142/1000</f>
        <v>1.4954290170150065E-3</v>
      </c>
      <c r="D162" s="25">
        <f t="shared" si="65"/>
        <v>1.3483281736861345E-3</v>
      </c>
      <c r="E162" s="25">
        <f t="shared" si="65"/>
        <v>1.2952616440528395E-3</v>
      </c>
      <c r="F162" s="25">
        <f t="shared" si="65"/>
        <v>1.2952461074879869E-3</v>
      </c>
      <c r="G162" s="25">
        <f t="shared" si="65"/>
        <v>1.295273170476641E-3</v>
      </c>
      <c r="H162" s="25">
        <f t="shared" si="65"/>
        <v>1.1850164497913384E-3</v>
      </c>
      <c r="I162" s="25">
        <f t="shared" si="65"/>
        <v>1.1849813164611276E-3</v>
      </c>
      <c r="J162" s="25">
        <f t="shared" si="65"/>
        <v>1.1575198923349642E-3</v>
      </c>
      <c r="K162" s="25">
        <f t="shared" si="65"/>
        <v>1.1574687106276807E-3</v>
      </c>
      <c r="L162" s="25">
        <f t="shared" si="65"/>
        <v>1.75465676842668E-3</v>
      </c>
      <c r="M162" s="25">
        <f t="shared" si="65"/>
        <v>1.7546500834849531E-3</v>
      </c>
      <c r="N162" s="25">
        <f t="shared" si="65"/>
        <v>1.7546809967170928E-3</v>
      </c>
      <c r="O162" s="25">
        <f t="shared" si="65"/>
        <v>1.7546993601120239E-3</v>
      </c>
      <c r="P162" s="25">
        <f t="shared" si="65"/>
        <v>1.7546508419766474E-3</v>
      </c>
      <c r="Q162" s="25">
        <f t="shared" si="65"/>
        <v>1.7546920981153743E-3</v>
      </c>
      <c r="R162" s="25">
        <f t="shared" si="65"/>
        <v>1.7546728346997077E-3</v>
      </c>
      <c r="S162" s="25">
        <f t="shared" si="65"/>
        <v>1.6495686374439864E-3</v>
      </c>
      <c r="T162" s="25">
        <f t="shared" si="65"/>
        <v>1.5985188939798927E-3</v>
      </c>
      <c r="U162" s="25">
        <f t="shared" si="65"/>
        <v>1.5985315664405453E-3</v>
      </c>
      <c r="V162" s="25">
        <f t="shared" si="65"/>
        <v>1.5957922895846854E-3</v>
      </c>
      <c r="W162" s="25">
        <f t="shared" si="65"/>
        <v>1.5401039398157729E-3</v>
      </c>
    </row>
    <row r="163" spans="1:28" outlineLevel="1" x14ac:dyDescent="0.2"/>
    <row r="164" spans="1:28" outlineLevel="1" x14ac:dyDescent="0.2">
      <c r="B164" s="4" t="s">
        <v>18</v>
      </c>
      <c r="C164" s="11">
        <f t="shared" ref="C164:W164" si="66">IFERROR(C151/C161,0)</f>
        <v>0</v>
      </c>
      <c r="D164" s="11">
        <f t="shared" si="66"/>
        <v>0</v>
      </c>
      <c r="E164" s="11">
        <f t="shared" si="66"/>
        <v>0</v>
      </c>
      <c r="F164" s="11">
        <f t="shared" si="66"/>
        <v>0</v>
      </c>
      <c r="G164" s="11">
        <f t="shared" si="66"/>
        <v>0</v>
      </c>
      <c r="H164" s="11">
        <f t="shared" si="66"/>
        <v>0</v>
      </c>
      <c r="I164" s="11">
        <f t="shared" si="66"/>
        <v>0</v>
      </c>
      <c r="J164" s="11">
        <f t="shared" si="66"/>
        <v>0</v>
      </c>
      <c r="K164" s="11">
        <f t="shared" si="66"/>
        <v>0</v>
      </c>
      <c r="L164" s="11">
        <f t="shared" si="66"/>
        <v>0</v>
      </c>
      <c r="M164" s="11">
        <f t="shared" si="66"/>
        <v>0</v>
      </c>
      <c r="N164" s="11">
        <f t="shared" si="66"/>
        <v>0</v>
      </c>
      <c r="O164" s="11">
        <f t="shared" si="66"/>
        <v>0</v>
      </c>
      <c r="P164" s="11">
        <f t="shared" si="66"/>
        <v>0</v>
      </c>
      <c r="Q164" s="11">
        <f t="shared" si="66"/>
        <v>0</v>
      </c>
      <c r="R164" s="11">
        <f t="shared" si="66"/>
        <v>0</v>
      </c>
      <c r="S164" s="11">
        <f t="shared" si="66"/>
        <v>0</v>
      </c>
      <c r="T164" s="11">
        <f t="shared" si="66"/>
        <v>0</v>
      </c>
      <c r="U164" s="11">
        <f t="shared" si="66"/>
        <v>0</v>
      </c>
      <c r="V164" s="11">
        <f t="shared" si="66"/>
        <v>0</v>
      </c>
      <c r="W164" s="11">
        <f t="shared" si="66"/>
        <v>0</v>
      </c>
    </row>
    <row r="165" spans="1:28" outlineLevel="1" x14ac:dyDescent="0.2">
      <c r="B165" s="4" t="s">
        <v>19</v>
      </c>
      <c r="C165" s="11">
        <f t="shared" ref="C165:W165" si="67">IFERROR(C152/C161,0)</f>
        <v>0</v>
      </c>
      <c r="D165" s="11">
        <f t="shared" si="67"/>
        <v>0</v>
      </c>
      <c r="E165" s="11">
        <f t="shared" si="67"/>
        <v>0</v>
      </c>
      <c r="F165" s="11">
        <f t="shared" si="67"/>
        <v>0</v>
      </c>
      <c r="G165" s="11">
        <f t="shared" si="67"/>
        <v>0</v>
      </c>
      <c r="H165" s="11">
        <f t="shared" si="67"/>
        <v>0</v>
      </c>
      <c r="I165" s="11">
        <f t="shared" si="67"/>
        <v>0</v>
      </c>
      <c r="J165" s="11">
        <f t="shared" si="67"/>
        <v>0</v>
      </c>
      <c r="K165" s="11">
        <f t="shared" si="67"/>
        <v>0</v>
      </c>
      <c r="L165" s="11">
        <f t="shared" si="67"/>
        <v>0</v>
      </c>
      <c r="M165" s="11">
        <f t="shared" si="67"/>
        <v>0</v>
      </c>
      <c r="N165" s="11">
        <f t="shared" si="67"/>
        <v>0</v>
      </c>
      <c r="O165" s="11">
        <f t="shared" si="67"/>
        <v>0</v>
      </c>
      <c r="P165" s="11">
        <f t="shared" si="67"/>
        <v>0</v>
      </c>
      <c r="Q165" s="11">
        <f t="shared" si="67"/>
        <v>0</v>
      </c>
      <c r="R165" s="11">
        <f t="shared" si="67"/>
        <v>0</v>
      </c>
      <c r="S165" s="11">
        <f t="shared" si="67"/>
        <v>0</v>
      </c>
      <c r="T165" s="11">
        <f t="shared" si="67"/>
        <v>0</v>
      </c>
      <c r="U165" s="11">
        <f t="shared" si="67"/>
        <v>0</v>
      </c>
      <c r="V165" s="11">
        <f t="shared" si="67"/>
        <v>0</v>
      </c>
      <c r="W165" s="11">
        <f t="shared" si="67"/>
        <v>0</v>
      </c>
    </row>
    <row r="166" spans="1:28" outlineLevel="1" x14ac:dyDescent="0.2">
      <c r="B166" s="4" t="s">
        <v>16</v>
      </c>
      <c r="C166" s="11">
        <f t="shared" ref="C166:W166" si="68">IFERROR(C153/C161,0)</f>
        <v>0</v>
      </c>
      <c r="D166" s="11">
        <f t="shared" si="68"/>
        <v>0</v>
      </c>
      <c r="E166" s="11">
        <f t="shared" si="68"/>
        <v>0</v>
      </c>
      <c r="F166" s="11">
        <f t="shared" si="68"/>
        <v>0</v>
      </c>
      <c r="G166" s="11">
        <f t="shared" si="68"/>
        <v>0</v>
      </c>
      <c r="H166" s="11">
        <f t="shared" si="68"/>
        <v>0</v>
      </c>
      <c r="I166" s="11">
        <f t="shared" si="68"/>
        <v>0</v>
      </c>
      <c r="J166" s="11">
        <f t="shared" si="68"/>
        <v>0</v>
      </c>
      <c r="K166" s="11">
        <f t="shared" si="68"/>
        <v>0</v>
      </c>
      <c r="L166" s="11">
        <f t="shared" si="68"/>
        <v>0</v>
      </c>
      <c r="M166" s="11">
        <f t="shared" si="68"/>
        <v>0</v>
      </c>
      <c r="N166" s="11">
        <f t="shared" si="68"/>
        <v>0</v>
      </c>
      <c r="O166" s="11">
        <f t="shared" si="68"/>
        <v>0</v>
      </c>
      <c r="P166" s="11">
        <f t="shared" si="68"/>
        <v>0</v>
      </c>
      <c r="Q166" s="11">
        <f t="shared" si="68"/>
        <v>0</v>
      </c>
      <c r="R166" s="11">
        <f t="shared" si="68"/>
        <v>0</v>
      </c>
      <c r="S166" s="11">
        <f t="shared" si="68"/>
        <v>0</v>
      </c>
      <c r="T166" s="11">
        <f t="shared" si="68"/>
        <v>0</v>
      </c>
      <c r="U166" s="11">
        <f t="shared" si="68"/>
        <v>0</v>
      </c>
      <c r="V166" s="11">
        <f t="shared" si="68"/>
        <v>0</v>
      </c>
      <c r="W166" s="11">
        <f t="shared" si="68"/>
        <v>0</v>
      </c>
    </row>
    <row r="167" spans="1:28" outlineLevel="1" x14ac:dyDescent="0.2">
      <c r="B167" s="4" t="s">
        <v>21</v>
      </c>
      <c r="C167" s="11">
        <f t="shared" ref="C167:W167" si="69">IFERROR(C154/C161,0)</f>
        <v>0</v>
      </c>
      <c r="D167" s="11">
        <f t="shared" si="69"/>
        <v>0</v>
      </c>
      <c r="E167" s="11">
        <f t="shared" si="69"/>
        <v>0</v>
      </c>
      <c r="F167" s="11">
        <f t="shared" si="69"/>
        <v>0</v>
      </c>
      <c r="G167" s="11">
        <f t="shared" si="69"/>
        <v>0</v>
      </c>
      <c r="H167" s="11">
        <f t="shared" si="69"/>
        <v>0</v>
      </c>
      <c r="I167" s="11">
        <f t="shared" si="69"/>
        <v>0</v>
      </c>
      <c r="J167" s="11">
        <f t="shared" si="69"/>
        <v>0</v>
      </c>
      <c r="K167" s="11">
        <f t="shared" si="69"/>
        <v>0</v>
      </c>
      <c r="L167" s="11">
        <f t="shared" si="69"/>
        <v>0</v>
      </c>
      <c r="M167" s="11">
        <f t="shared" si="69"/>
        <v>0</v>
      </c>
      <c r="N167" s="11">
        <f t="shared" si="69"/>
        <v>0</v>
      </c>
      <c r="O167" s="11">
        <f t="shared" si="69"/>
        <v>0</v>
      </c>
      <c r="P167" s="11">
        <f t="shared" si="69"/>
        <v>0</v>
      </c>
      <c r="Q167" s="11">
        <f t="shared" si="69"/>
        <v>0</v>
      </c>
      <c r="R167" s="11">
        <f t="shared" si="69"/>
        <v>0</v>
      </c>
      <c r="S167" s="11">
        <f t="shared" si="69"/>
        <v>0</v>
      </c>
      <c r="T167" s="11">
        <f t="shared" si="69"/>
        <v>0</v>
      </c>
      <c r="U167" s="11">
        <f t="shared" si="69"/>
        <v>0</v>
      </c>
      <c r="V167" s="11">
        <f t="shared" si="69"/>
        <v>0</v>
      </c>
      <c r="W167" s="11">
        <f t="shared" si="69"/>
        <v>0</v>
      </c>
    </row>
    <row r="168" spans="1:28" outlineLevel="1" x14ac:dyDescent="0.2">
      <c r="B168" s="4" t="s">
        <v>20</v>
      </c>
      <c r="C168" s="11">
        <f t="shared" ref="C168:W168" si="70">IFERROR(C155/C161,0)</f>
        <v>1</v>
      </c>
      <c r="D168" s="11">
        <f t="shared" si="70"/>
        <v>1</v>
      </c>
      <c r="E168" s="11">
        <f t="shared" si="70"/>
        <v>1</v>
      </c>
      <c r="F168" s="11">
        <f t="shared" si="70"/>
        <v>1</v>
      </c>
      <c r="G168" s="11">
        <f t="shared" si="70"/>
        <v>1</v>
      </c>
      <c r="H168" s="11">
        <f t="shared" si="70"/>
        <v>1</v>
      </c>
      <c r="I168" s="11">
        <f t="shared" si="70"/>
        <v>1</v>
      </c>
      <c r="J168" s="11">
        <f t="shared" si="70"/>
        <v>1</v>
      </c>
      <c r="K168" s="11">
        <f t="shared" si="70"/>
        <v>1</v>
      </c>
      <c r="L168" s="11">
        <f t="shared" si="70"/>
        <v>1</v>
      </c>
      <c r="M168" s="11">
        <f t="shared" si="70"/>
        <v>1</v>
      </c>
      <c r="N168" s="11">
        <f t="shared" si="70"/>
        <v>1</v>
      </c>
      <c r="O168" s="11">
        <f t="shared" si="70"/>
        <v>1</v>
      </c>
      <c r="P168" s="11">
        <f t="shared" si="70"/>
        <v>1</v>
      </c>
      <c r="Q168" s="11">
        <f t="shared" si="70"/>
        <v>1</v>
      </c>
      <c r="R168" s="11">
        <f t="shared" si="70"/>
        <v>1</v>
      </c>
      <c r="S168" s="11">
        <f t="shared" si="70"/>
        <v>1</v>
      </c>
      <c r="T168" s="11">
        <f t="shared" si="70"/>
        <v>1</v>
      </c>
      <c r="U168" s="11">
        <f t="shared" si="70"/>
        <v>1</v>
      </c>
      <c r="V168" s="11">
        <f t="shared" si="70"/>
        <v>1</v>
      </c>
      <c r="W168" s="11">
        <f t="shared" si="70"/>
        <v>1</v>
      </c>
    </row>
    <row r="169" spans="1:28" outlineLevel="1" x14ac:dyDescent="0.2">
      <c r="B169" s="4" t="s">
        <v>0</v>
      </c>
      <c r="C169" s="11">
        <f t="shared" ref="C169:W169" si="71">IFERROR(C156/C161,0)</f>
        <v>0</v>
      </c>
      <c r="D169" s="11">
        <f t="shared" si="71"/>
        <v>0</v>
      </c>
      <c r="E169" s="11">
        <f t="shared" si="71"/>
        <v>0</v>
      </c>
      <c r="F169" s="11">
        <f t="shared" si="71"/>
        <v>0</v>
      </c>
      <c r="G169" s="11">
        <f t="shared" si="71"/>
        <v>0</v>
      </c>
      <c r="H169" s="11">
        <f t="shared" si="71"/>
        <v>0</v>
      </c>
      <c r="I169" s="11">
        <f t="shared" si="71"/>
        <v>0</v>
      </c>
      <c r="J169" s="11">
        <f t="shared" si="71"/>
        <v>0</v>
      </c>
      <c r="K169" s="11">
        <f t="shared" si="71"/>
        <v>0</v>
      </c>
      <c r="L169" s="11">
        <f t="shared" si="71"/>
        <v>0</v>
      </c>
      <c r="M169" s="11">
        <f t="shared" si="71"/>
        <v>0</v>
      </c>
      <c r="N169" s="11">
        <f t="shared" si="71"/>
        <v>0</v>
      </c>
      <c r="O169" s="11">
        <f t="shared" si="71"/>
        <v>0</v>
      </c>
      <c r="P169" s="11">
        <f t="shared" si="71"/>
        <v>0</v>
      </c>
      <c r="Q169" s="11">
        <f t="shared" si="71"/>
        <v>0</v>
      </c>
      <c r="R169" s="11">
        <f t="shared" si="71"/>
        <v>0</v>
      </c>
      <c r="S169" s="11">
        <f t="shared" si="71"/>
        <v>0</v>
      </c>
      <c r="T169" s="11">
        <f t="shared" si="71"/>
        <v>0</v>
      </c>
      <c r="U169" s="11">
        <f t="shared" si="71"/>
        <v>0</v>
      </c>
      <c r="V169" s="11">
        <f t="shared" si="71"/>
        <v>0</v>
      </c>
      <c r="W169" s="11">
        <f t="shared" si="71"/>
        <v>0</v>
      </c>
    </row>
    <row r="170" spans="1:28" x14ac:dyDescent="0.2">
      <c r="B170" s="4" t="s">
        <v>22</v>
      </c>
      <c r="C170" s="11">
        <f t="shared" ref="C170:W170" si="72">IFERROR(C157/C161,0)</f>
        <v>0</v>
      </c>
      <c r="D170" s="11">
        <f t="shared" si="72"/>
        <v>0</v>
      </c>
      <c r="E170" s="11">
        <f t="shared" si="72"/>
        <v>0</v>
      </c>
      <c r="F170" s="11">
        <f t="shared" si="72"/>
        <v>0</v>
      </c>
      <c r="G170" s="11">
        <f t="shared" si="72"/>
        <v>0</v>
      </c>
      <c r="H170" s="11">
        <f t="shared" si="72"/>
        <v>0</v>
      </c>
      <c r="I170" s="11">
        <f t="shared" si="72"/>
        <v>0</v>
      </c>
      <c r="J170" s="11">
        <f t="shared" si="72"/>
        <v>0</v>
      </c>
      <c r="K170" s="11">
        <f t="shared" si="72"/>
        <v>0</v>
      </c>
      <c r="L170" s="11">
        <f t="shared" si="72"/>
        <v>0</v>
      </c>
      <c r="M170" s="11">
        <f t="shared" si="72"/>
        <v>0</v>
      </c>
      <c r="N170" s="11">
        <f t="shared" si="72"/>
        <v>0</v>
      </c>
      <c r="O170" s="11">
        <f t="shared" si="72"/>
        <v>0</v>
      </c>
      <c r="P170" s="11">
        <f t="shared" si="72"/>
        <v>0</v>
      </c>
      <c r="Q170" s="11">
        <f t="shared" si="72"/>
        <v>0</v>
      </c>
      <c r="R170" s="11">
        <f t="shared" si="72"/>
        <v>0</v>
      </c>
      <c r="S170" s="11">
        <f t="shared" si="72"/>
        <v>0</v>
      </c>
      <c r="T170" s="11">
        <f t="shared" si="72"/>
        <v>0</v>
      </c>
      <c r="U170" s="11">
        <f t="shared" si="72"/>
        <v>0</v>
      </c>
      <c r="V170" s="11">
        <f t="shared" si="72"/>
        <v>0</v>
      </c>
      <c r="W170" s="11">
        <f t="shared" si="72"/>
        <v>0</v>
      </c>
    </row>
    <row r="171" spans="1:28" x14ac:dyDescent="0.2">
      <c r="B171" s="4" t="s">
        <v>23</v>
      </c>
      <c r="C171" s="11">
        <f t="shared" ref="C171:W171" si="73">IFERROR(C158/C161,0)</f>
        <v>0</v>
      </c>
      <c r="D171" s="11">
        <f t="shared" si="73"/>
        <v>0</v>
      </c>
      <c r="E171" s="11">
        <f t="shared" si="73"/>
        <v>0</v>
      </c>
      <c r="F171" s="11">
        <f t="shared" si="73"/>
        <v>0</v>
      </c>
      <c r="G171" s="11">
        <f t="shared" si="73"/>
        <v>0</v>
      </c>
      <c r="H171" s="11">
        <f t="shared" si="73"/>
        <v>0</v>
      </c>
      <c r="I171" s="11">
        <f t="shared" si="73"/>
        <v>0</v>
      </c>
      <c r="J171" s="11">
        <f t="shared" si="73"/>
        <v>0</v>
      </c>
      <c r="K171" s="11">
        <f t="shared" si="73"/>
        <v>0</v>
      </c>
      <c r="L171" s="11">
        <f t="shared" si="73"/>
        <v>0</v>
      </c>
      <c r="M171" s="11">
        <f t="shared" si="73"/>
        <v>0</v>
      </c>
      <c r="N171" s="11">
        <f t="shared" si="73"/>
        <v>0</v>
      </c>
      <c r="O171" s="11">
        <f t="shared" si="73"/>
        <v>0</v>
      </c>
      <c r="P171" s="11">
        <f t="shared" si="73"/>
        <v>0</v>
      </c>
      <c r="Q171" s="11">
        <f t="shared" si="73"/>
        <v>0</v>
      </c>
      <c r="R171" s="11">
        <f t="shared" si="73"/>
        <v>0</v>
      </c>
      <c r="S171" s="11">
        <f t="shared" si="73"/>
        <v>0</v>
      </c>
      <c r="T171" s="11">
        <f t="shared" si="73"/>
        <v>0</v>
      </c>
      <c r="U171" s="11">
        <f t="shared" si="73"/>
        <v>0</v>
      </c>
      <c r="V171" s="11">
        <f t="shared" si="73"/>
        <v>0</v>
      </c>
      <c r="W171" s="11">
        <f t="shared" si="73"/>
        <v>0</v>
      </c>
    </row>
    <row r="172" spans="1:28" s="33" customFormat="1" x14ac:dyDescent="0.2">
      <c r="A172" s="1"/>
      <c r="B172" s="4" t="s">
        <v>17</v>
      </c>
      <c r="C172" s="11">
        <f t="shared" ref="C172:W172" si="74">IFERROR(C159/C161,0)</f>
        <v>0</v>
      </c>
      <c r="D172" s="11">
        <f t="shared" si="74"/>
        <v>0</v>
      </c>
      <c r="E172" s="11">
        <f t="shared" si="74"/>
        <v>0</v>
      </c>
      <c r="F172" s="11">
        <f t="shared" si="74"/>
        <v>0</v>
      </c>
      <c r="G172" s="11">
        <f t="shared" si="74"/>
        <v>0</v>
      </c>
      <c r="H172" s="11">
        <f t="shared" si="74"/>
        <v>0</v>
      </c>
      <c r="I172" s="11">
        <f t="shared" si="74"/>
        <v>0</v>
      </c>
      <c r="J172" s="11">
        <f t="shared" si="74"/>
        <v>0</v>
      </c>
      <c r="K172" s="11">
        <f t="shared" si="74"/>
        <v>0</v>
      </c>
      <c r="L172" s="11">
        <f t="shared" si="74"/>
        <v>0</v>
      </c>
      <c r="M172" s="11">
        <f t="shared" si="74"/>
        <v>0</v>
      </c>
      <c r="N172" s="11">
        <f t="shared" si="74"/>
        <v>0</v>
      </c>
      <c r="O172" s="11">
        <f t="shared" si="74"/>
        <v>0</v>
      </c>
      <c r="P172" s="11">
        <f t="shared" si="74"/>
        <v>0</v>
      </c>
      <c r="Q172" s="11">
        <f t="shared" si="74"/>
        <v>0</v>
      </c>
      <c r="R172" s="11">
        <f t="shared" si="74"/>
        <v>0</v>
      </c>
      <c r="S172" s="11">
        <f t="shared" si="74"/>
        <v>0</v>
      </c>
      <c r="T172" s="11">
        <f t="shared" si="74"/>
        <v>0</v>
      </c>
      <c r="U172" s="11">
        <f t="shared" si="74"/>
        <v>0</v>
      </c>
      <c r="V172" s="11">
        <f t="shared" si="74"/>
        <v>0</v>
      </c>
      <c r="W172" s="11">
        <f t="shared" si="74"/>
        <v>0</v>
      </c>
      <c r="X172" s="1"/>
      <c r="Y172" s="1"/>
      <c r="Z172"/>
      <c r="AA172" s="1"/>
      <c r="AB172" s="1"/>
    </row>
    <row r="173" spans="1:28" outlineLevel="1" x14ac:dyDescent="0.2">
      <c r="B173" s="4" t="s">
        <v>1</v>
      </c>
      <c r="C173" s="11">
        <f t="shared" ref="C173:W173" si="75">IFERROR(C160/C161,0)</f>
        <v>0</v>
      </c>
      <c r="D173" s="11">
        <f t="shared" si="75"/>
        <v>0</v>
      </c>
      <c r="E173" s="11">
        <f t="shared" si="75"/>
        <v>0</v>
      </c>
      <c r="F173" s="11">
        <f t="shared" si="75"/>
        <v>0</v>
      </c>
      <c r="G173" s="11">
        <f t="shared" si="75"/>
        <v>0</v>
      </c>
      <c r="H173" s="11">
        <f t="shared" si="75"/>
        <v>0</v>
      </c>
      <c r="I173" s="11">
        <f t="shared" si="75"/>
        <v>0</v>
      </c>
      <c r="J173" s="11">
        <f t="shared" si="75"/>
        <v>0</v>
      </c>
      <c r="K173" s="11">
        <f t="shared" si="75"/>
        <v>0</v>
      </c>
      <c r="L173" s="11">
        <f t="shared" si="75"/>
        <v>0</v>
      </c>
      <c r="M173" s="11">
        <f t="shared" si="75"/>
        <v>0</v>
      </c>
      <c r="N173" s="11">
        <f t="shared" si="75"/>
        <v>0</v>
      </c>
      <c r="O173" s="11">
        <f t="shared" si="75"/>
        <v>0</v>
      </c>
      <c r="P173" s="11">
        <f t="shared" si="75"/>
        <v>0</v>
      </c>
      <c r="Q173" s="11">
        <f t="shared" si="75"/>
        <v>0</v>
      </c>
      <c r="R173" s="11">
        <f t="shared" si="75"/>
        <v>0</v>
      </c>
      <c r="S173" s="11">
        <f t="shared" si="75"/>
        <v>0</v>
      </c>
      <c r="T173" s="11">
        <f t="shared" si="75"/>
        <v>0</v>
      </c>
      <c r="U173" s="11">
        <f t="shared" si="75"/>
        <v>0</v>
      </c>
      <c r="V173" s="11">
        <f t="shared" si="75"/>
        <v>0</v>
      </c>
      <c r="W173" s="11">
        <f t="shared" si="75"/>
        <v>0</v>
      </c>
    </row>
    <row r="174" spans="1:28" outlineLevel="1" x14ac:dyDescent="0.2"/>
    <row r="175" spans="1:28" outlineLevel="1" x14ac:dyDescent="0.2"/>
    <row r="176" spans="1:28" outlineLevel="1" x14ac:dyDescent="0.2">
      <c r="A176" s="32" t="s">
        <v>82</v>
      </c>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4"/>
      <c r="AA176" s="33"/>
      <c r="AB176" s="33"/>
    </row>
    <row r="177" spans="2:28" outlineLevel="1" x14ac:dyDescent="0.2">
      <c r="B177" s="20" t="s">
        <v>88</v>
      </c>
      <c r="C177" s="5">
        <f>'[4]Table 28'!C$30</f>
        <v>1027.5052889999999</v>
      </c>
      <c r="D177" s="5">
        <f>'[4]Table 28'!D$30</f>
        <v>778.44686999999999</v>
      </c>
      <c r="E177" s="5">
        <f>'[4]Table 28'!E$30</f>
        <v>1007.642263</v>
      </c>
      <c r="F177" s="5">
        <f>'[4]Table 28'!F$30</f>
        <v>1369.622216</v>
      </c>
      <c r="G177" s="5">
        <f>'[4]Table 28'!G$30</f>
        <v>1158.4470209999999</v>
      </c>
      <c r="H177" s="5">
        <f>'[4]Table 28'!H$30</f>
        <v>1287.075196</v>
      </c>
      <c r="I177" s="5">
        <f>'[4]Table 28'!I$30</f>
        <v>1605.61141</v>
      </c>
      <c r="J177" s="5">
        <f>'[4]Table 28'!J$30</f>
        <v>1349.6261609999999</v>
      </c>
      <c r="K177" s="5">
        <f>'[4]Table 28'!K$30</f>
        <v>1459.4575139999999</v>
      </c>
      <c r="L177" s="5">
        <f>'[4]Table 28'!L$30</f>
        <v>1935.271628</v>
      </c>
      <c r="M177" s="5">
        <f>'[4]Table 28'!M$30</f>
        <v>1752.1736900000001</v>
      </c>
      <c r="N177" s="5">
        <f>'[4]Table 28'!N$30</f>
        <v>1634.0947650000001</v>
      </c>
      <c r="O177" s="5">
        <f>'[4]Table 28'!O$30</f>
        <v>1624.8831419999999</v>
      </c>
      <c r="P177" s="5">
        <f>'[4]Table 28'!P$30</f>
        <v>1675.812981</v>
      </c>
      <c r="Q177" s="5">
        <f>'[4]Table 28'!Q$30</f>
        <v>1463.706655</v>
      </c>
      <c r="R177" s="5">
        <f>'[4]Table 28'!R$30</f>
        <v>1375.6992809999999</v>
      </c>
      <c r="S177" s="5">
        <f>'[4]Table 28'!S$30</f>
        <v>1387.5789749999999</v>
      </c>
      <c r="T177" s="5">
        <f>'[4]Table 28'!T$30</f>
        <v>1373.803566</v>
      </c>
      <c r="U177" s="5">
        <f>'[4]Table 28'!U$30</f>
        <v>1330.535862</v>
      </c>
      <c r="V177" s="5">
        <f>'[4]Table 28'!V$30</f>
        <v>1280.8575330000001</v>
      </c>
      <c r="W177" s="5">
        <f>'[4]Table 28'!W$30</f>
        <v>1238.095448</v>
      </c>
      <c r="Z177" s="21" t="s">
        <v>26</v>
      </c>
      <c r="AB177"/>
    </row>
    <row r="178" spans="2:28" outlineLevel="1" x14ac:dyDescent="0.2">
      <c r="B178" s="7" t="s">
        <v>89</v>
      </c>
      <c r="C178" s="5"/>
      <c r="D178" s="5"/>
      <c r="E178" s="5"/>
      <c r="F178" s="5"/>
      <c r="G178" s="5"/>
      <c r="H178" s="5"/>
      <c r="I178" s="5"/>
      <c r="J178" s="5"/>
      <c r="K178" s="5"/>
      <c r="L178" s="5"/>
      <c r="M178" s="5"/>
      <c r="N178" s="5"/>
      <c r="O178" s="5"/>
      <c r="P178" s="5"/>
      <c r="Q178" s="5"/>
      <c r="R178" s="5"/>
      <c r="S178" s="5"/>
      <c r="T178" s="5"/>
      <c r="U178" s="5"/>
      <c r="V178" s="5"/>
      <c r="W178" s="5"/>
      <c r="Z178" s="21" t="s">
        <v>26</v>
      </c>
      <c r="AB178"/>
    </row>
    <row r="179" spans="2:28" outlineLevel="1" x14ac:dyDescent="0.2">
      <c r="B179" s="7" t="s">
        <v>25</v>
      </c>
      <c r="C179" s="5">
        <f>'[4]Table 31'!C$13</f>
        <v>2.3639999999999999</v>
      </c>
      <c r="D179" s="5">
        <f>'[4]Table 31'!D$13</f>
        <v>2.2229999999999999</v>
      </c>
      <c r="E179" s="5">
        <f>'[4]Table 31'!E$13</f>
        <v>2.234</v>
      </c>
      <c r="F179" s="5">
        <f>'[4]Table 31'!F$13</f>
        <v>2.2719999999999998</v>
      </c>
      <c r="G179" s="5">
        <f>'[4]Table 31'!G$13</f>
        <v>2.2879999999999998</v>
      </c>
      <c r="H179" s="5">
        <f>'[4]Table 31'!H$13</f>
        <v>2.246</v>
      </c>
      <c r="I179" s="5">
        <f>'[4]Table 31'!I$13</f>
        <v>2.294</v>
      </c>
      <c r="J179" s="5">
        <f>'[4]Table 31'!J$13</f>
        <v>2.1840000000000002</v>
      </c>
      <c r="K179" s="5">
        <f>'[4]Table 31'!K$13</f>
        <v>2.1840000000000002</v>
      </c>
      <c r="L179" s="5">
        <f>'[4]Table 31'!L$13</f>
        <v>2.2450000000000001</v>
      </c>
      <c r="M179" s="5">
        <f>'[4]Table 31'!M$13</f>
        <v>2.1859999999999999</v>
      </c>
      <c r="N179" s="5">
        <f>'[4]Table 31'!N$13</f>
        <v>2.1680000000000001</v>
      </c>
      <c r="O179" s="5">
        <f>'[4]Table 31'!O$13</f>
        <v>2.19</v>
      </c>
      <c r="P179" s="5">
        <f>'[4]Table 31'!P$13</f>
        <v>2.2250000000000001</v>
      </c>
      <c r="Q179" s="5">
        <f>'[4]Table 31'!Q$13</f>
        <v>2.3319999999999999</v>
      </c>
      <c r="R179" s="5">
        <f>'[4]Table 31'!R$13</f>
        <v>2.2370000000000001</v>
      </c>
      <c r="S179" s="5">
        <f>'[4]Table 31'!S$13</f>
        <v>2.27</v>
      </c>
      <c r="T179" s="5">
        <f>'[4]Table 31'!T$13</f>
        <v>2.4209999999999998</v>
      </c>
      <c r="U179" s="5">
        <f>'[4]Table 31'!U$13</f>
        <v>2.258</v>
      </c>
      <c r="V179" s="5">
        <f>'[4]Table 31'!V$13</f>
        <v>2.157</v>
      </c>
      <c r="W179" s="5">
        <f>'[4]Table 31'!W$13</f>
        <v>2.2650000000000001</v>
      </c>
      <c r="Z179" s="21" t="s">
        <v>26</v>
      </c>
      <c r="AB179"/>
    </row>
    <row r="180" spans="2:28" outlineLevel="1" x14ac:dyDescent="0.2">
      <c r="B180" s="7" t="s">
        <v>30</v>
      </c>
      <c r="C180" s="5">
        <f>'[4]Table 31'!C$23</f>
        <v>22266.747310999999</v>
      </c>
      <c r="D180" s="5">
        <f>'[4]Table 31'!D$23</f>
        <v>17730.558432000002</v>
      </c>
      <c r="E180" s="5">
        <f>'[4]Table 31'!E$23</f>
        <v>22574.998075</v>
      </c>
      <c r="F180" s="5">
        <f>'[4]Table 31'!F$23</f>
        <v>29828.138522000001</v>
      </c>
      <c r="G180" s="5">
        <f>'[4]Table 31'!G$23</f>
        <v>24770.756244</v>
      </c>
      <c r="H180" s="5">
        <f>'[4]Table 31'!H$23</f>
        <v>27723.859689000001</v>
      </c>
      <c r="I180" s="5">
        <f>'[4]Table 31'!I$23</f>
        <v>33488.889476999997</v>
      </c>
      <c r="J180" s="5">
        <f>'[4]Table 31'!J$23</f>
        <v>29245.655297000001</v>
      </c>
      <c r="K180" s="5">
        <f>'[4]Table 31'!K$23</f>
        <v>31285.101931000001</v>
      </c>
      <c r="L180" s="5">
        <f>'[4]Table 31'!L$23</f>
        <v>39927.575721000001</v>
      </c>
      <c r="M180" s="5">
        <f>'[4]Table 31'!M$23</f>
        <v>36734.340811000002</v>
      </c>
      <c r="N180" s="5">
        <f>'[4]Table 31'!N$23</f>
        <v>34182.936396999998</v>
      </c>
      <c r="O180" s="5">
        <f>'[4]Table 31'!O$23</f>
        <v>33301.426058999998</v>
      </c>
      <c r="P180" s="5">
        <f>'[4]Table 31'!P$23</f>
        <v>33804.953928000003</v>
      </c>
      <c r="Q180" s="5">
        <f>'[4]Table 31'!Q$23</f>
        <v>28171.522250000002</v>
      </c>
      <c r="R180" s="5">
        <f>'[4]Table 31'!R$23</f>
        <v>27602.113649999999</v>
      </c>
      <c r="S180" s="5">
        <f>'[4]Table 31'!S$23</f>
        <v>27435.739268000001</v>
      </c>
      <c r="T180" s="5">
        <f>'[4]Table 31'!T$23</f>
        <v>25469.162445999998</v>
      </c>
      <c r="U180" s="5">
        <f>'[4]Table 31'!U$23</f>
        <v>26447.672621999998</v>
      </c>
      <c r="V180" s="5">
        <f>'[4]Table 31'!V$23</f>
        <v>26652.349233000001</v>
      </c>
      <c r="W180" s="5">
        <f>'[4]Table 31'!W$23</f>
        <v>24534.134064000002</v>
      </c>
      <c r="Z180" s="21" t="s">
        <v>26</v>
      </c>
      <c r="AB180"/>
    </row>
    <row r="181" spans="2:28" outlineLevel="1" x14ac:dyDescent="0.2">
      <c r="B181" s="7" t="s">
        <v>31</v>
      </c>
      <c r="C181" s="5">
        <f t="shared" ref="C181:W181" si="76">C179*C180/1000</f>
        <v>52.63859064320399</v>
      </c>
      <c r="D181" s="5">
        <f t="shared" si="76"/>
        <v>39.415031394336005</v>
      </c>
      <c r="E181" s="5">
        <f t="shared" si="76"/>
        <v>50.432545699549998</v>
      </c>
      <c r="F181" s="5">
        <f t="shared" si="76"/>
        <v>67.769530721983998</v>
      </c>
      <c r="G181" s="5">
        <f t="shared" si="76"/>
        <v>56.675490286271994</v>
      </c>
      <c r="H181" s="5">
        <f t="shared" si="76"/>
        <v>62.267788861494004</v>
      </c>
      <c r="I181" s="5">
        <f t="shared" si="76"/>
        <v>76.823512460237993</v>
      </c>
      <c r="J181" s="5">
        <f t="shared" si="76"/>
        <v>63.87251116864801</v>
      </c>
      <c r="K181" s="5">
        <f t="shared" si="76"/>
        <v>68.326662617304009</v>
      </c>
      <c r="L181" s="5">
        <f t="shared" si="76"/>
        <v>89.637407493645</v>
      </c>
      <c r="M181" s="5">
        <f t="shared" si="76"/>
        <v>80.301269012846006</v>
      </c>
      <c r="N181" s="5">
        <f t="shared" si="76"/>
        <v>74.108606108695994</v>
      </c>
      <c r="O181" s="5">
        <f t="shared" si="76"/>
        <v>72.930123069209998</v>
      </c>
      <c r="P181" s="5">
        <f t="shared" si="76"/>
        <v>75.216022489800011</v>
      </c>
      <c r="Q181" s="5">
        <f t="shared" si="76"/>
        <v>65.69598988700001</v>
      </c>
      <c r="R181" s="5">
        <f t="shared" si="76"/>
        <v>61.745928235050002</v>
      </c>
      <c r="S181" s="5">
        <f t="shared" si="76"/>
        <v>62.279128138360001</v>
      </c>
      <c r="T181" s="5">
        <f t="shared" si="76"/>
        <v>61.660842281765987</v>
      </c>
      <c r="U181" s="5">
        <f t="shared" si="76"/>
        <v>59.71884478047599</v>
      </c>
      <c r="V181" s="5">
        <f t="shared" si="76"/>
        <v>57.489117295581003</v>
      </c>
      <c r="W181" s="5">
        <f t="shared" si="76"/>
        <v>55.569813654960008</v>
      </c>
    </row>
    <row r="182" spans="2:28" outlineLevel="1" x14ac:dyDescent="0.2">
      <c r="B182" s="7" t="s">
        <v>140</v>
      </c>
      <c r="C182" s="14">
        <f t="shared" ref="C182:W182" si="77">C177/C181</f>
        <v>19.519999993249403</v>
      </c>
      <c r="D182" s="14">
        <f t="shared" si="77"/>
        <v>19.749999999032447</v>
      </c>
      <c r="E182" s="14">
        <f t="shared" si="77"/>
        <v>19.97999999847303</v>
      </c>
      <c r="F182" s="14">
        <f t="shared" si="77"/>
        <v>20.210000001604016</v>
      </c>
      <c r="G182" s="14">
        <f t="shared" si="77"/>
        <v>20.439999992035364</v>
      </c>
      <c r="H182" s="14">
        <f t="shared" si="77"/>
        <v>20.670000003740601</v>
      </c>
      <c r="I182" s="14">
        <f t="shared" si="77"/>
        <v>20.899999994546278</v>
      </c>
      <c r="J182" s="14">
        <f t="shared" si="77"/>
        <v>21.130000000101255</v>
      </c>
      <c r="K182" s="14">
        <f t="shared" si="77"/>
        <v>21.360000007235627</v>
      </c>
      <c r="L182" s="14">
        <f t="shared" si="77"/>
        <v>21.590000002367365</v>
      </c>
      <c r="M182" s="14">
        <f t="shared" si="77"/>
        <v>21.8200000017397</v>
      </c>
      <c r="N182" s="14">
        <f t="shared" si="77"/>
        <v>22.050000004092013</v>
      </c>
      <c r="O182" s="14">
        <f t="shared" si="77"/>
        <v>22.280000000246826</v>
      </c>
      <c r="P182" s="14">
        <f t="shared" si="77"/>
        <v>22.279999999032864</v>
      </c>
      <c r="Q182" s="14">
        <f t="shared" si="77"/>
        <v>22.280000004834996</v>
      </c>
      <c r="R182" s="14">
        <f t="shared" si="77"/>
        <v>22.279999998754345</v>
      </c>
      <c r="S182" s="14">
        <f t="shared" si="77"/>
        <v>22.280000001241813</v>
      </c>
      <c r="T182" s="14">
        <f t="shared" si="77"/>
        <v>22.279999999387844</v>
      </c>
      <c r="U182" s="14">
        <f t="shared" si="77"/>
        <v>22.280000004872747</v>
      </c>
      <c r="V182" s="14">
        <f t="shared" si="77"/>
        <v>22.279999993989389</v>
      </c>
      <c r="W182" s="14">
        <f t="shared" si="77"/>
        <v>22.279999995815913</v>
      </c>
    </row>
    <row r="183" spans="2:28" outlineLevel="1" x14ac:dyDescent="0.2">
      <c r="B183" s="7" t="s">
        <v>90</v>
      </c>
      <c r="C183" s="5">
        <f t="shared" ref="C183:W183" si="78">C180*C182</f>
        <v>434646.90736040613</v>
      </c>
      <c r="D183" s="5">
        <f t="shared" si="78"/>
        <v>350178.5290148448</v>
      </c>
      <c r="E183" s="5">
        <f t="shared" si="78"/>
        <v>451048.46150402864</v>
      </c>
      <c r="F183" s="5">
        <f t="shared" si="78"/>
        <v>602826.67957746482</v>
      </c>
      <c r="G183" s="5">
        <f t="shared" si="78"/>
        <v>506314.25743006996</v>
      </c>
      <c r="H183" s="5">
        <f t="shared" si="78"/>
        <v>573052.17987533391</v>
      </c>
      <c r="I183" s="5">
        <f t="shared" si="78"/>
        <v>699917.78988666087</v>
      </c>
      <c r="J183" s="5">
        <f t="shared" si="78"/>
        <v>617960.69642857125</v>
      </c>
      <c r="K183" s="5">
        <f t="shared" si="78"/>
        <v>668249.77747252735</v>
      </c>
      <c r="L183" s="5">
        <f t="shared" si="78"/>
        <v>862036.35991091316</v>
      </c>
      <c r="M183" s="5">
        <f t="shared" si="78"/>
        <v>801543.31655992672</v>
      </c>
      <c r="N183" s="5">
        <f t="shared" si="78"/>
        <v>753733.74769372691</v>
      </c>
      <c r="O183" s="5">
        <f t="shared" si="78"/>
        <v>741955.77260273963</v>
      </c>
      <c r="P183" s="5">
        <f t="shared" si="78"/>
        <v>753174.37348314608</v>
      </c>
      <c r="Q183" s="5">
        <f t="shared" si="78"/>
        <v>627661.51586620929</v>
      </c>
      <c r="R183" s="5">
        <f t="shared" si="78"/>
        <v>614975.09208761726</v>
      </c>
      <c r="S183" s="5">
        <f t="shared" si="78"/>
        <v>611268.27092511009</v>
      </c>
      <c r="T183" s="5">
        <f t="shared" si="78"/>
        <v>567452.93928128888</v>
      </c>
      <c r="U183" s="5">
        <f t="shared" si="78"/>
        <v>589254.14614703273</v>
      </c>
      <c r="V183" s="5">
        <f t="shared" si="78"/>
        <v>593814.34075104306</v>
      </c>
      <c r="W183" s="5">
        <f t="shared" si="78"/>
        <v>546620.50684326713</v>
      </c>
    </row>
    <row r="184" spans="2:28" outlineLevel="1" x14ac:dyDescent="0.2"/>
    <row r="185" spans="2:28" outlineLevel="1" x14ac:dyDescent="0.2">
      <c r="B185" s="8" t="s">
        <v>14</v>
      </c>
      <c r="C185" s="13"/>
      <c r="H185" s="5"/>
    </row>
    <row r="186" spans="2:28" outlineLevel="1" x14ac:dyDescent="0.2">
      <c r="B186" s="4" t="s">
        <v>18</v>
      </c>
      <c r="C186" s="5">
        <f>IFERROR(INDEX('[4]Table 28'!C$14:C$19,MATCH($B186,'[4]Table 28'!$B$14:$B$19,0))*1000,0)</f>
        <v>0</v>
      </c>
      <c r="D186" s="5">
        <f>IFERROR(INDEX('[4]Table 28'!D$14:D$19,MATCH($B186,'[4]Table 28'!$B$14:$B$19,0))*1000,0)</f>
        <v>0</v>
      </c>
      <c r="E186" s="5">
        <f>IFERROR(INDEX('[4]Table 28'!E$14:E$19,MATCH($B186,'[4]Table 28'!$B$14:$B$19,0))*1000,0)</f>
        <v>0</v>
      </c>
      <c r="F186" s="5">
        <f>IFERROR(INDEX('[4]Table 28'!F$14:F$19,MATCH($B186,'[4]Table 28'!$B$14:$B$19,0))*1000,0)</f>
        <v>0</v>
      </c>
      <c r="G186" s="5">
        <f>IFERROR(INDEX('[4]Table 28'!G$14:G$19,MATCH($B186,'[4]Table 28'!$B$14:$B$19,0))*1000,0)</f>
        <v>0</v>
      </c>
      <c r="H186" s="5">
        <f>IFERROR(INDEX('[4]Table 28'!H$14:H$19,MATCH($B186,'[4]Table 28'!$B$14:$B$19,0))*1000,0)</f>
        <v>0</v>
      </c>
      <c r="I186" s="5">
        <f>IFERROR(INDEX('[4]Table 28'!I$14:I$19,MATCH($B186,'[4]Table 28'!$B$14:$B$19,0))*1000,0)</f>
        <v>0</v>
      </c>
      <c r="J186" s="5">
        <f>IFERROR(INDEX('[4]Table 28'!J$14:J$19,MATCH($B186,'[4]Table 28'!$B$14:$B$19,0))*1000,0)</f>
        <v>0</v>
      </c>
      <c r="K186" s="5">
        <f>IFERROR(INDEX('[4]Table 28'!K$14:K$19,MATCH($B186,'[4]Table 28'!$B$14:$B$19,0))*1000,0)</f>
        <v>0</v>
      </c>
      <c r="L186" s="5">
        <f>IFERROR(INDEX('[4]Table 28'!L$14:L$19,MATCH($B186,'[4]Table 28'!$B$14:$B$19,0))*1000,0)</f>
        <v>0</v>
      </c>
      <c r="M186" s="5">
        <f>IFERROR(INDEX('[4]Table 28'!M$14:M$19,MATCH($B186,'[4]Table 28'!$B$14:$B$19,0))*1000,0)</f>
        <v>0</v>
      </c>
      <c r="N186" s="5">
        <f>IFERROR(INDEX('[4]Table 28'!N$14:N$19,MATCH($B186,'[4]Table 28'!$B$14:$B$19,0))*1000,0)</f>
        <v>0</v>
      </c>
      <c r="O186" s="5">
        <f>IFERROR(INDEX('[4]Table 28'!O$14:O$19,MATCH($B186,'[4]Table 28'!$B$14:$B$19,0))*1000,0)</f>
        <v>0</v>
      </c>
      <c r="P186" s="5">
        <f>IFERROR(INDEX('[4]Table 28'!P$14:P$19,MATCH($B186,'[4]Table 28'!$B$14:$B$19,0))*1000,0)</f>
        <v>0</v>
      </c>
      <c r="Q186" s="5">
        <f>IFERROR(INDEX('[4]Table 28'!Q$14:Q$19,MATCH($B186,'[4]Table 28'!$B$14:$B$19,0))*1000,0)</f>
        <v>0</v>
      </c>
      <c r="R186" s="5">
        <f>IFERROR(INDEX('[4]Table 28'!R$14:R$19,MATCH($B186,'[4]Table 28'!$B$14:$B$19,0))*1000,0)</f>
        <v>0</v>
      </c>
      <c r="S186" s="5">
        <f>IFERROR(INDEX('[4]Table 28'!S$14:S$19,MATCH($B186,'[4]Table 28'!$B$14:$B$19,0))*1000,0)</f>
        <v>0</v>
      </c>
      <c r="T186" s="5">
        <f>IFERROR(INDEX('[4]Table 28'!T$14:T$19,MATCH($B186,'[4]Table 28'!$B$14:$B$19,0))*1000,0)</f>
        <v>0</v>
      </c>
      <c r="U186" s="5">
        <f>IFERROR(INDEX('[4]Table 28'!U$14:U$19,MATCH($B186,'[4]Table 28'!$B$14:$B$19,0))*1000,0)</f>
        <v>0</v>
      </c>
      <c r="V186" s="5">
        <f>IFERROR(INDEX('[4]Table 28'!V$14:V$19,MATCH($B186,'[4]Table 28'!$B$14:$B$19,0))*1000,0)</f>
        <v>0</v>
      </c>
      <c r="W186" s="5">
        <f>IFERROR(INDEX('[4]Table 28'!W$14:W$19,MATCH($B186,'[4]Table 28'!$B$14:$B$19,0))*1000,0)</f>
        <v>0</v>
      </c>
      <c r="Z186" s="21" t="s">
        <v>26</v>
      </c>
    </row>
    <row r="187" spans="2:28" outlineLevel="1" x14ac:dyDescent="0.2">
      <c r="B187" s="4" t="s">
        <v>19</v>
      </c>
      <c r="C187" s="5">
        <f>IFERROR(INDEX('[4]Table 28'!C$14:C$19,MATCH($B187,'[4]Table 28'!$B$14:$B$19,0))*1000,0)</f>
        <v>0</v>
      </c>
      <c r="D187" s="5">
        <f>IFERROR(INDEX('[4]Table 28'!D$14:D$19,MATCH($B187,'[4]Table 28'!$B$14:$B$19,0))*1000,0)</f>
        <v>0</v>
      </c>
      <c r="E187" s="5">
        <f>IFERROR(INDEX('[4]Table 28'!E$14:E$19,MATCH($B187,'[4]Table 28'!$B$14:$B$19,0))*1000,0)</f>
        <v>0</v>
      </c>
      <c r="F187" s="5">
        <f>IFERROR(INDEX('[4]Table 28'!F$14:F$19,MATCH($B187,'[4]Table 28'!$B$14:$B$19,0))*1000,0)</f>
        <v>0</v>
      </c>
      <c r="G187" s="5">
        <f>IFERROR(INDEX('[4]Table 28'!G$14:G$19,MATCH($B187,'[4]Table 28'!$B$14:$B$19,0))*1000,0)</f>
        <v>0</v>
      </c>
      <c r="H187" s="5">
        <f>IFERROR(INDEX('[4]Table 28'!H$14:H$19,MATCH($B187,'[4]Table 28'!$B$14:$B$19,0))*1000,0)</f>
        <v>0</v>
      </c>
      <c r="I187" s="5">
        <f>IFERROR(INDEX('[4]Table 28'!I$14:I$19,MATCH($B187,'[4]Table 28'!$B$14:$B$19,0))*1000,0)</f>
        <v>0</v>
      </c>
      <c r="J187" s="5">
        <f>IFERROR(INDEX('[4]Table 28'!J$14:J$19,MATCH($B187,'[4]Table 28'!$B$14:$B$19,0))*1000,0)</f>
        <v>0</v>
      </c>
      <c r="K187" s="5">
        <f>IFERROR(INDEX('[4]Table 28'!K$14:K$19,MATCH($B187,'[4]Table 28'!$B$14:$B$19,0))*1000,0)</f>
        <v>0</v>
      </c>
      <c r="L187" s="5">
        <f>IFERROR(INDEX('[4]Table 28'!L$14:L$19,MATCH($B187,'[4]Table 28'!$B$14:$B$19,0))*1000,0)</f>
        <v>0</v>
      </c>
      <c r="M187" s="5">
        <f>IFERROR(INDEX('[4]Table 28'!M$14:M$19,MATCH($B187,'[4]Table 28'!$B$14:$B$19,0))*1000,0)</f>
        <v>0</v>
      </c>
      <c r="N187" s="5">
        <f>IFERROR(INDEX('[4]Table 28'!N$14:N$19,MATCH($B187,'[4]Table 28'!$B$14:$B$19,0))*1000,0)</f>
        <v>0</v>
      </c>
      <c r="O187" s="5">
        <f>IFERROR(INDEX('[4]Table 28'!O$14:O$19,MATCH($B187,'[4]Table 28'!$B$14:$B$19,0))*1000,0)</f>
        <v>0</v>
      </c>
      <c r="P187" s="5">
        <f>IFERROR(INDEX('[4]Table 28'!P$14:P$19,MATCH($B187,'[4]Table 28'!$B$14:$B$19,0))*1000,0)</f>
        <v>0</v>
      </c>
      <c r="Q187" s="5">
        <f>IFERROR(INDEX('[4]Table 28'!Q$14:Q$19,MATCH($B187,'[4]Table 28'!$B$14:$B$19,0))*1000,0)</f>
        <v>0</v>
      </c>
      <c r="R187" s="5">
        <f>IFERROR(INDEX('[4]Table 28'!R$14:R$19,MATCH($B187,'[4]Table 28'!$B$14:$B$19,0))*1000,0)</f>
        <v>0</v>
      </c>
      <c r="S187" s="5">
        <f>IFERROR(INDEX('[4]Table 28'!S$14:S$19,MATCH($B187,'[4]Table 28'!$B$14:$B$19,0))*1000,0)</f>
        <v>0</v>
      </c>
      <c r="T187" s="5">
        <f>IFERROR(INDEX('[4]Table 28'!T$14:T$19,MATCH($B187,'[4]Table 28'!$B$14:$B$19,0))*1000,0)</f>
        <v>0</v>
      </c>
      <c r="U187" s="5">
        <f>IFERROR(INDEX('[4]Table 28'!U$14:U$19,MATCH($B187,'[4]Table 28'!$B$14:$B$19,0))*1000,0)</f>
        <v>0</v>
      </c>
      <c r="V187" s="5">
        <f>IFERROR(INDEX('[4]Table 28'!V$14:V$19,MATCH($B187,'[4]Table 28'!$B$14:$B$19,0))*1000,0)</f>
        <v>0</v>
      </c>
      <c r="W187" s="5">
        <f>IFERROR(INDEX('[4]Table 28'!W$14:W$19,MATCH($B187,'[4]Table 28'!$B$14:$B$19,0))*1000,0)</f>
        <v>0</v>
      </c>
      <c r="Z187" s="21" t="s">
        <v>26</v>
      </c>
    </row>
    <row r="188" spans="2:28" outlineLevel="1" x14ac:dyDescent="0.2">
      <c r="B188" s="4" t="s">
        <v>16</v>
      </c>
      <c r="C188" s="5">
        <f>IFERROR(INDEX('[4]Table 28'!C$14:C$19,MATCH($B188,'[4]Table 28'!$B$14:$B$19,0))*1000,0)</f>
        <v>546.01299999999992</v>
      </c>
      <c r="D188" s="5">
        <f>IFERROR(INDEX('[4]Table 28'!D$14:D$19,MATCH($B188,'[4]Table 28'!$B$14:$B$19,0))*1000,0)</f>
        <v>433.98599999999999</v>
      </c>
      <c r="E188" s="5">
        <f>IFERROR(INDEX('[4]Table 28'!E$14:E$19,MATCH($B188,'[4]Table 28'!$B$14:$B$19,0))*1000,0)</f>
        <v>547.298</v>
      </c>
      <c r="F188" s="5">
        <f>IFERROR(INDEX('[4]Table 28'!F$14:F$19,MATCH($B188,'[4]Table 28'!$B$14:$B$19,0))*1000,0)</f>
        <v>722.12200000000007</v>
      </c>
      <c r="G188" s="5">
        <f>IFERROR(INDEX('[4]Table 28'!G$14:G$19,MATCH($B188,'[4]Table 28'!$B$14:$B$19,0))*1000,0)</f>
        <v>566.47199999999998</v>
      </c>
      <c r="H188" s="5">
        <f>IFERROR(INDEX('[4]Table 28'!H$14:H$19,MATCH($B188,'[4]Table 28'!$B$14:$B$19,0))*1000,0)</f>
        <v>621.78500000000008</v>
      </c>
      <c r="I188" s="5">
        <f>IFERROR(INDEX('[4]Table 28'!I$14:I$19,MATCH($B188,'[4]Table 28'!$B$14:$B$19,0))*1000,0)</f>
        <v>660.46400000000006</v>
      </c>
      <c r="J188" s="5">
        <f>IFERROR(INDEX('[4]Table 28'!J$14:J$19,MATCH($B188,'[4]Table 28'!$B$14:$B$19,0))*1000,0)</f>
        <v>652.28399999999999</v>
      </c>
      <c r="K188" s="5">
        <f>IFERROR(INDEX('[4]Table 28'!K$14:K$19,MATCH($B188,'[4]Table 28'!$B$14:$B$19,0))*1000,0)</f>
        <v>757.04600000000005</v>
      </c>
      <c r="L188" s="5">
        <f>IFERROR(INDEX('[4]Table 28'!L$14:L$19,MATCH($B188,'[4]Table 28'!$B$14:$B$19,0))*1000,0)</f>
        <v>830.827</v>
      </c>
      <c r="M188" s="5">
        <f>IFERROR(INDEX('[4]Table 28'!M$14:M$19,MATCH($B188,'[4]Table 28'!$B$14:$B$19,0))*1000,0)</f>
        <v>721.03800000000001</v>
      </c>
      <c r="N188" s="5">
        <f>IFERROR(INDEX('[4]Table 28'!N$14:N$19,MATCH($B188,'[4]Table 28'!$B$14:$B$19,0))*1000,0)</f>
        <v>698.41100000000006</v>
      </c>
      <c r="O188" s="5">
        <f>IFERROR(INDEX('[4]Table 28'!O$14:O$19,MATCH($B188,'[4]Table 28'!$B$14:$B$19,0))*1000,0)</f>
        <v>634.31299999999999</v>
      </c>
      <c r="P188" s="5">
        <f>IFERROR(INDEX('[4]Table 28'!P$14:P$19,MATCH($B188,'[4]Table 28'!$B$14:$B$19,0))*1000,0)</f>
        <v>637.80999999999995</v>
      </c>
      <c r="Q188" s="5">
        <f>IFERROR(INDEX('[4]Table 28'!Q$14:Q$19,MATCH($B188,'[4]Table 28'!$B$14:$B$19,0))*1000,0)</f>
        <v>560.32299999999998</v>
      </c>
      <c r="R188" s="5">
        <f>IFERROR(INDEX('[4]Table 28'!R$14:R$19,MATCH($B188,'[4]Table 28'!$B$14:$B$19,0))*1000,0)</f>
        <v>533.96</v>
      </c>
      <c r="S188" s="5">
        <f>IFERROR(INDEX('[4]Table 28'!S$14:S$19,MATCH($B188,'[4]Table 28'!$B$14:$B$19,0))*1000,0)</f>
        <v>547.61199999999997</v>
      </c>
      <c r="T188" s="5">
        <f>IFERROR(INDEX('[4]Table 28'!T$14:T$19,MATCH($B188,'[4]Table 28'!$B$14:$B$19,0))*1000,0)</f>
        <v>260.51400000000001</v>
      </c>
      <c r="U188" s="5">
        <f>IFERROR(INDEX('[4]Table 28'!U$14:U$19,MATCH($B188,'[4]Table 28'!$B$14:$B$19,0))*1000,0)</f>
        <v>402.548</v>
      </c>
      <c r="V188" s="5">
        <f>IFERROR(INDEX('[4]Table 28'!V$14:V$19,MATCH($B188,'[4]Table 28'!$B$14:$B$19,0))*1000,0)</f>
        <v>446.92900000000003</v>
      </c>
      <c r="W188" s="5">
        <f>IFERROR(INDEX('[4]Table 28'!W$14:W$19,MATCH($B188,'[4]Table 28'!$B$14:$B$19,0))*1000,0)</f>
        <v>344.88200000000001</v>
      </c>
      <c r="Z188" s="21" t="s">
        <v>26</v>
      </c>
    </row>
    <row r="189" spans="2:28" outlineLevel="1" x14ac:dyDescent="0.2">
      <c r="B189" s="4" t="s">
        <v>21</v>
      </c>
      <c r="C189" s="5">
        <f>IFERROR(INDEX('[4]Table 28'!C$14:C$19,MATCH($B189,'[4]Table 28'!$B$14:$B$19,0))*1000,0)</f>
        <v>0</v>
      </c>
      <c r="D189" s="5">
        <f>IFERROR(INDEX('[4]Table 28'!D$14:D$19,MATCH($B189,'[4]Table 28'!$B$14:$B$19,0))*1000,0)</f>
        <v>0</v>
      </c>
      <c r="E189" s="5">
        <f>IFERROR(INDEX('[4]Table 28'!E$14:E$19,MATCH($B189,'[4]Table 28'!$B$14:$B$19,0))*1000,0)</f>
        <v>0</v>
      </c>
      <c r="F189" s="5">
        <f>IFERROR(INDEX('[4]Table 28'!F$14:F$19,MATCH($B189,'[4]Table 28'!$B$14:$B$19,0))*1000,0)</f>
        <v>0</v>
      </c>
      <c r="G189" s="5">
        <f>IFERROR(INDEX('[4]Table 28'!G$14:G$19,MATCH($B189,'[4]Table 28'!$B$14:$B$19,0))*1000,0)</f>
        <v>0</v>
      </c>
      <c r="H189" s="5">
        <f>IFERROR(INDEX('[4]Table 28'!H$14:H$19,MATCH($B189,'[4]Table 28'!$B$14:$B$19,0))*1000,0)</f>
        <v>0</v>
      </c>
      <c r="I189" s="5">
        <f>IFERROR(INDEX('[4]Table 28'!I$14:I$19,MATCH($B189,'[4]Table 28'!$B$14:$B$19,0))*1000,0)</f>
        <v>0</v>
      </c>
      <c r="J189" s="5">
        <f>IFERROR(INDEX('[4]Table 28'!J$14:J$19,MATCH($B189,'[4]Table 28'!$B$14:$B$19,0))*1000,0)</f>
        <v>0</v>
      </c>
      <c r="K189" s="5">
        <f>IFERROR(INDEX('[4]Table 28'!K$14:K$19,MATCH($B189,'[4]Table 28'!$B$14:$B$19,0))*1000,0)</f>
        <v>0</v>
      </c>
      <c r="L189" s="5">
        <f>IFERROR(INDEX('[4]Table 28'!L$14:L$19,MATCH($B189,'[4]Table 28'!$B$14:$B$19,0))*1000,0)</f>
        <v>0</v>
      </c>
      <c r="M189" s="5">
        <f>IFERROR(INDEX('[4]Table 28'!M$14:M$19,MATCH($B189,'[4]Table 28'!$B$14:$B$19,0))*1000,0)</f>
        <v>0</v>
      </c>
      <c r="N189" s="5">
        <f>IFERROR(INDEX('[4]Table 28'!N$14:N$19,MATCH($B189,'[4]Table 28'!$B$14:$B$19,0))*1000,0)</f>
        <v>0</v>
      </c>
      <c r="O189" s="5">
        <f>IFERROR(INDEX('[4]Table 28'!O$14:O$19,MATCH($B189,'[4]Table 28'!$B$14:$B$19,0))*1000,0)</f>
        <v>0</v>
      </c>
      <c r="P189" s="5">
        <f>IFERROR(INDEX('[4]Table 28'!P$14:P$19,MATCH($B189,'[4]Table 28'!$B$14:$B$19,0))*1000,0)</f>
        <v>0</v>
      </c>
      <c r="Q189" s="5">
        <f>IFERROR(INDEX('[4]Table 28'!Q$14:Q$19,MATCH($B189,'[4]Table 28'!$B$14:$B$19,0))*1000,0)</f>
        <v>0</v>
      </c>
      <c r="R189" s="5">
        <f>IFERROR(INDEX('[4]Table 28'!R$14:R$19,MATCH($B189,'[4]Table 28'!$B$14:$B$19,0))*1000,0)</f>
        <v>0</v>
      </c>
      <c r="S189" s="5">
        <f>IFERROR(INDEX('[4]Table 28'!S$14:S$19,MATCH($B189,'[4]Table 28'!$B$14:$B$19,0))*1000,0)</f>
        <v>0</v>
      </c>
      <c r="T189" s="5">
        <f>IFERROR(INDEX('[4]Table 28'!T$14:T$19,MATCH($B189,'[4]Table 28'!$B$14:$B$19,0))*1000,0)</f>
        <v>0</v>
      </c>
      <c r="U189" s="5">
        <f>IFERROR(INDEX('[4]Table 28'!U$14:U$19,MATCH($B189,'[4]Table 28'!$B$14:$B$19,0))*1000,0)</f>
        <v>0</v>
      </c>
      <c r="V189" s="5">
        <f>IFERROR(INDEX('[4]Table 28'!V$14:V$19,MATCH($B189,'[4]Table 28'!$B$14:$B$19,0))*1000,0)</f>
        <v>0</v>
      </c>
      <c r="W189" s="5">
        <f>IFERROR(INDEX('[4]Table 28'!W$14:W$19,MATCH($B189,'[4]Table 28'!$B$14:$B$19,0))*1000,0)</f>
        <v>0</v>
      </c>
      <c r="Z189" s="21" t="s">
        <v>26</v>
      </c>
    </row>
    <row r="190" spans="2:28" outlineLevel="1" x14ac:dyDescent="0.2">
      <c r="B190" s="4" t="s">
        <v>20</v>
      </c>
      <c r="C190" s="5">
        <f>IFERROR(INDEX('[4]Table 28'!C$14:C$19,MATCH($B190,'[4]Table 28'!$B$14:$B$19,0))*1000,0)</f>
        <v>82.147999999999996</v>
      </c>
      <c r="D190" s="5">
        <f>IFERROR(INDEX('[4]Table 28'!D$14:D$19,MATCH($B190,'[4]Table 28'!$B$14:$B$19,0))*1000,0)</f>
        <v>22.341000000000001</v>
      </c>
      <c r="E190" s="5">
        <f>IFERROR(INDEX('[4]Table 28'!E$14:E$19,MATCH($B190,'[4]Table 28'!$B$14:$B$19,0))*1000,0)</f>
        <v>15.888</v>
      </c>
      <c r="F190" s="5">
        <f>IFERROR(INDEX('[4]Table 28'!F$14:F$19,MATCH($B190,'[4]Table 28'!$B$14:$B$19,0))*1000,0)</f>
        <v>36.908000000000001</v>
      </c>
      <c r="G190" s="5">
        <f>IFERROR(INDEX('[4]Table 28'!G$14:G$19,MATCH($B190,'[4]Table 28'!$B$14:$B$19,0))*1000,0)</f>
        <v>37.497999999999998</v>
      </c>
      <c r="H190" s="5">
        <f>IFERROR(INDEX('[4]Table 28'!H$14:H$19,MATCH($B190,'[4]Table 28'!$B$14:$B$19,0))*1000,0)</f>
        <v>12.148000000000001</v>
      </c>
      <c r="I190" s="5">
        <f>IFERROR(INDEX('[4]Table 28'!I$14:I$19,MATCH($B190,'[4]Table 28'!$B$14:$B$19,0))*1000,0)</f>
        <v>25.939</v>
      </c>
      <c r="J190" s="5">
        <f>IFERROR(INDEX('[4]Table 28'!J$14:J$19,MATCH($B190,'[4]Table 28'!$B$14:$B$19,0))*1000,0)</f>
        <v>42.327999999999996</v>
      </c>
      <c r="K190" s="5">
        <f>IFERROR(INDEX('[4]Table 28'!K$14:K$19,MATCH($B190,'[4]Table 28'!$B$14:$B$19,0))*1000,0)</f>
        <v>20.413</v>
      </c>
      <c r="L190" s="5">
        <f>IFERROR(INDEX('[4]Table 28'!L$14:L$19,MATCH($B190,'[4]Table 28'!$B$14:$B$19,0))*1000,0)</f>
        <v>29.481000000000002</v>
      </c>
      <c r="M190" s="5">
        <f>IFERROR(INDEX('[4]Table 28'!M$14:M$19,MATCH($B190,'[4]Table 28'!$B$14:$B$19,0))*1000,0)</f>
        <v>26.023</v>
      </c>
      <c r="N190" s="5">
        <f>IFERROR(INDEX('[4]Table 28'!N$14:N$19,MATCH($B190,'[4]Table 28'!$B$14:$B$19,0))*1000,0)</f>
        <v>24.837999999999997</v>
      </c>
      <c r="O190" s="5">
        <f>IFERROR(INDEX('[4]Table 28'!O$14:O$19,MATCH($B190,'[4]Table 28'!$B$14:$B$19,0))*1000,0)</f>
        <v>37.692</v>
      </c>
      <c r="P190" s="5">
        <f>IFERROR(INDEX('[4]Table 28'!P$14:P$19,MATCH($B190,'[4]Table 28'!$B$14:$B$19,0))*1000,0)</f>
        <v>39.533999999999999</v>
      </c>
      <c r="Q190" s="5">
        <f>IFERROR(INDEX('[4]Table 28'!Q$14:Q$19,MATCH($B190,'[4]Table 28'!$B$14:$B$19,0))*1000,0)</f>
        <v>52.338999999999999</v>
      </c>
      <c r="R190" s="5">
        <f>IFERROR(INDEX('[4]Table 28'!R$14:R$19,MATCH($B190,'[4]Table 28'!$B$14:$B$19,0))*1000,0)</f>
        <v>54.576000000000001</v>
      </c>
      <c r="S190" s="5">
        <f>IFERROR(INDEX('[4]Table 28'!S$14:S$19,MATCH($B190,'[4]Table 28'!$B$14:$B$19,0))*1000,0)</f>
        <v>65.906000000000006</v>
      </c>
      <c r="T190" s="5">
        <f>IFERROR(INDEX('[4]Table 28'!T$14:T$19,MATCH($B190,'[4]Table 28'!$B$14:$B$19,0))*1000,0)</f>
        <v>60.841999999999999</v>
      </c>
      <c r="U190" s="5">
        <f>IFERROR(INDEX('[4]Table 28'!U$14:U$19,MATCH($B190,'[4]Table 28'!$B$14:$B$19,0))*1000,0)</f>
        <v>47.9</v>
      </c>
      <c r="V190" s="5">
        <f>IFERROR(INDEX('[4]Table 28'!V$14:V$19,MATCH($B190,'[4]Table 28'!$B$14:$B$19,0))*1000,0)</f>
        <v>60.634</v>
      </c>
      <c r="W190" s="5">
        <f>IFERROR(INDEX('[4]Table 28'!W$14:W$19,MATCH($B190,'[4]Table 28'!$B$14:$B$19,0))*1000,0)</f>
        <v>62.782000000000004</v>
      </c>
      <c r="Z190" s="21" t="s">
        <v>26</v>
      </c>
    </row>
    <row r="191" spans="2:28" outlineLevel="1" x14ac:dyDescent="0.2">
      <c r="B191" s="4" t="s">
        <v>0</v>
      </c>
      <c r="C191" s="5">
        <f>IFERROR(INDEX('[4]Table 28'!C$14:C$19,MATCH($B191,'[4]Table 28'!$B$14:$B$19,0))*1000,0)</f>
        <v>0</v>
      </c>
      <c r="D191" s="5">
        <f>IFERROR(INDEX('[4]Table 28'!D$14:D$19,MATCH($B191,'[4]Table 28'!$B$14:$B$19,0))*1000,0)</f>
        <v>0</v>
      </c>
      <c r="E191" s="5">
        <f>IFERROR(INDEX('[4]Table 28'!E$14:E$19,MATCH($B191,'[4]Table 28'!$B$14:$B$19,0))*1000,0)</f>
        <v>0</v>
      </c>
      <c r="F191" s="5">
        <f>IFERROR(INDEX('[4]Table 28'!F$14:F$19,MATCH($B191,'[4]Table 28'!$B$14:$B$19,0))*1000,0)</f>
        <v>0</v>
      </c>
      <c r="G191" s="5">
        <f>IFERROR(INDEX('[4]Table 28'!G$14:G$19,MATCH($B191,'[4]Table 28'!$B$14:$B$19,0))*1000,0)</f>
        <v>0</v>
      </c>
      <c r="H191" s="5">
        <f>IFERROR(INDEX('[4]Table 28'!H$14:H$19,MATCH($B191,'[4]Table 28'!$B$14:$B$19,0))*1000,0)</f>
        <v>0</v>
      </c>
      <c r="I191" s="5">
        <f>IFERROR(INDEX('[4]Table 28'!I$14:I$19,MATCH($B191,'[4]Table 28'!$B$14:$B$19,0))*1000,0)</f>
        <v>0</v>
      </c>
      <c r="J191" s="5">
        <f>IFERROR(INDEX('[4]Table 28'!J$14:J$19,MATCH($B191,'[4]Table 28'!$B$14:$B$19,0))*1000,0)</f>
        <v>0</v>
      </c>
      <c r="K191" s="5">
        <f>IFERROR(INDEX('[4]Table 28'!K$14:K$19,MATCH($B191,'[4]Table 28'!$B$14:$B$19,0))*1000,0)</f>
        <v>0</v>
      </c>
      <c r="L191" s="5">
        <f>IFERROR(INDEX('[4]Table 28'!L$14:L$19,MATCH($B191,'[4]Table 28'!$B$14:$B$19,0))*1000,0)</f>
        <v>0</v>
      </c>
      <c r="M191" s="5">
        <f>IFERROR(INDEX('[4]Table 28'!M$14:M$19,MATCH($B191,'[4]Table 28'!$B$14:$B$19,0))*1000,0)</f>
        <v>0</v>
      </c>
      <c r="N191" s="5">
        <f>IFERROR(INDEX('[4]Table 28'!N$14:N$19,MATCH($B191,'[4]Table 28'!$B$14:$B$19,0))*1000,0)</f>
        <v>1.841</v>
      </c>
      <c r="O191" s="5">
        <f>IFERROR(INDEX('[4]Table 28'!O$14:O$19,MATCH($B191,'[4]Table 28'!$B$14:$B$19,0))*1000,0)</f>
        <v>2.5249999999999999</v>
      </c>
      <c r="P191" s="5">
        <f>IFERROR(INDEX('[4]Table 28'!P$14:P$19,MATCH($B191,'[4]Table 28'!$B$14:$B$19,0))*1000,0)</f>
        <v>2.6029999999999998</v>
      </c>
      <c r="Q191" s="5">
        <f>IFERROR(INDEX('[4]Table 28'!Q$14:Q$19,MATCH($B191,'[4]Table 28'!$B$14:$B$19,0))*1000,0)</f>
        <v>3.8600000000000003</v>
      </c>
      <c r="R191" s="5">
        <f>IFERROR(INDEX('[4]Table 28'!R$14:R$19,MATCH($B191,'[4]Table 28'!$B$14:$B$19,0))*1000,0)</f>
        <v>0</v>
      </c>
      <c r="S191" s="5">
        <f>IFERROR(INDEX('[4]Table 28'!S$14:S$19,MATCH($B191,'[4]Table 28'!$B$14:$B$19,0))*1000,0)</f>
        <v>0</v>
      </c>
      <c r="T191" s="5">
        <f>IFERROR(INDEX('[4]Table 28'!T$14:T$19,MATCH($B191,'[4]Table 28'!$B$14:$B$19,0))*1000,0)</f>
        <v>0</v>
      </c>
      <c r="U191" s="5">
        <f>IFERROR(INDEX('[4]Table 28'!U$14:U$19,MATCH($B191,'[4]Table 28'!$B$14:$B$19,0))*1000,0)</f>
        <v>0</v>
      </c>
      <c r="V191" s="5">
        <f>IFERROR(INDEX('[4]Table 28'!V$14:V$19,MATCH($B191,'[4]Table 28'!$B$14:$B$19,0))*1000,0)</f>
        <v>0</v>
      </c>
      <c r="W191" s="5">
        <f>IFERROR(INDEX('[4]Table 28'!W$14:W$19,MATCH($B191,'[4]Table 28'!$B$14:$B$19,0))*1000,0)</f>
        <v>0</v>
      </c>
      <c r="Z191" s="21" t="s">
        <v>26</v>
      </c>
    </row>
    <row r="192" spans="2:28" outlineLevel="1" x14ac:dyDescent="0.2">
      <c r="B192" s="4" t="s">
        <v>22</v>
      </c>
      <c r="C192" s="5">
        <f>IFERROR(INDEX('[4]Table 28'!C$14:C$19,MATCH($B192,'[4]Table 28'!$B$14:$B$19,0))*1000,0)</f>
        <v>0</v>
      </c>
      <c r="D192" s="5">
        <f>IFERROR(INDEX('[4]Table 28'!D$14:D$19,MATCH($B192,'[4]Table 28'!$B$14:$B$19,0))*1000,0)</f>
        <v>0</v>
      </c>
      <c r="E192" s="5">
        <f>IFERROR(INDEX('[4]Table 28'!E$14:E$19,MATCH($B192,'[4]Table 28'!$B$14:$B$19,0))*1000,0)</f>
        <v>0</v>
      </c>
      <c r="F192" s="5">
        <f>IFERROR(INDEX('[4]Table 28'!F$14:F$19,MATCH($B192,'[4]Table 28'!$B$14:$B$19,0))*1000,0)</f>
        <v>0</v>
      </c>
      <c r="G192" s="5">
        <f>IFERROR(INDEX('[4]Table 28'!G$14:G$19,MATCH($B192,'[4]Table 28'!$B$14:$B$19,0))*1000,0)</f>
        <v>0</v>
      </c>
      <c r="H192" s="5">
        <f>IFERROR(INDEX('[4]Table 28'!H$14:H$19,MATCH($B192,'[4]Table 28'!$B$14:$B$19,0))*1000,0)</f>
        <v>0</v>
      </c>
      <c r="I192" s="5">
        <f>IFERROR(INDEX('[4]Table 28'!I$14:I$19,MATCH($B192,'[4]Table 28'!$B$14:$B$19,0))*1000,0)</f>
        <v>0</v>
      </c>
      <c r="J192" s="5">
        <f>IFERROR(INDEX('[4]Table 28'!J$14:J$19,MATCH($B192,'[4]Table 28'!$B$14:$B$19,0))*1000,0)</f>
        <v>0</v>
      </c>
      <c r="K192" s="5">
        <f>IFERROR(INDEX('[4]Table 28'!K$14:K$19,MATCH($B192,'[4]Table 28'!$B$14:$B$19,0))*1000,0)</f>
        <v>0</v>
      </c>
      <c r="L192" s="5">
        <f>IFERROR(INDEX('[4]Table 28'!L$14:L$19,MATCH($B192,'[4]Table 28'!$B$14:$B$19,0))*1000,0)</f>
        <v>0</v>
      </c>
      <c r="M192" s="5">
        <f>IFERROR(INDEX('[4]Table 28'!M$14:M$19,MATCH($B192,'[4]Table 28'!$B$14:$B$19,0))*1000,0)</f>
        <v>0</v>
      </c>
      <c r="N192" s="5">
        <f>IFERROR(INDEX('[4]Table 28'!N$14:N$19,MATCH($B192,'[4]Table 28'!$B$14:$B$19,0))*1000,0)</f>
        <v>0</v>
      </c>
      <c r="O192" s="5">
        <f>IFERROR(INDEX('[4]Table 28'!O$14:O$19,MATCH($B192,'[4]Table 28'!$B$14:$B$19,0))*1000,0)</f>
        <v>0</v>
      </c>
      <c r="P192" s="5">
        <f>IFERROR(INDEX('[4]Table 28'!P$14:P$19,MATCH($B192,'[4]Table 28'!$B$14:$B$19,0))*1000,0)</f>
        <v>0</v>
      </c>
      <c r="Q192" s="5">
        <f>IFERROR(INDEX('[4]Table 28'!Q$14:Q$19,MATCH($B192,'[4]Table 28'!$B$14:$B$19,0))*1000,0)</f>
        <v>0</v>
      </c>
      <c r="R192" s="5">
        <f>IFERROR(INDEX('[4]Table 28'!R$14:R$19,MATCH($B192,'[4]Table 28'!$B$14:$B$19,0))*1000,0)</f>
        <v>0</v>
      </c>
      <c r="S192" s="5">
        <f>IFERROR(INDEX('[4]Table 28'!S$14:S$19,MATCH($B192,'[4]Table 28'!$B$14:$B$19,0))*1000,0)</f>
        <v>0</v>
      </c>
      <c r="T192" s="5">
        <f>IFERROR(INDEX('[4]Table 28'!T$14:T$19,MATCH($B192,'[4]Table 28'!$B$14:$B$19,0))*1000,0)</f>
        <v>0</v>
      </c>
      <c r="U192" s="5">
        <f>IFERROR(INDEX('[4]Table 28'!U$14:U$19,MATCH($B192,'[4]Table 28'!$B$14:$B$19,0))*1000,0)</f>
        <v>0</v>
      </c>
      <c r="V192" s="5">
        <f>IFERROR(INDEX('[4]Table 28'!V$14:V$19,MATCH($B192,'[4]Table 28'!$B$14:$B$19,0))*1000,0)</f>
        <v>0</v>
      </c>
      <c r="W192" s="5">
        <f>IFERROR(INDEX('[4]Table 28'!W$14:W$19,MATCH($B192,'[4]Table 28'!$B$14:$B$19,0))*1000,0)</f>
        <v>0</v>
      </c>
      <c r="Z192" s="21" t="s">
        <v>26</v>
      </c>
    </row>
    <row r="193" spans="1:28" outlineLevel="1" x14ac:dyDescent="0.2">
      <c r="B193" s="4" t="s">
        <v>23</v>
      </c>
      <c r="C193" s="5">
        <f>IFERROR(INDEX('[4]Table 28'!C$14:C$19,MATCH($B193,'[4]Table 28'!$B$14:$B$19,0))*1000,0)</f>
        <v>3.4369999999999998</v>
      </c>
      <c r="D193" s="5">
        <f>IFERROR(INDEX('[4]Table 28'!D$14:D$19,MATCH($B193,'[4]Table 28'!$B$14:$B$19,0))*1000,0)</f>
        <v>4.6769999999999996</v>
      </c>
      <c r="E193" s="5">
        <f>IFERROR(INDEX('[4]Table 28'!E$14:E$19,MATCH($B193,'[4]Table 28'!$B$14:$B$19,0))*1000,0)</f>
        <v>4.5419999999999998</v>
      </c>
      <c r="F193" s="5">
        <f>IFERROR(INDEX('[4]Table 28'!F$14:F$19,MATCH($B193,'[4]Table 28'!$B$14:$B$19,0))*1000,0)</f>
        <v>1.643</v>
      </c>
      <c r="G193" s="5">
        <f>IFERROR(INDEX('[4]Table 28'!G$14:G$19,MATCH($B193,'[4]Table 28'!$B$14:$B$19,0))*1000,0)</f>
        <v>1.306</v>
      </c>
      <c r="H193" s="5">
        <f>IFERROR(INDEX('[4]Table 28'!H$14:H$19,MATCH($B193,'[4]Table 28'!$B$14:$B$19,0))*1000,0)</f>
        <v>0</v>
      </c>
      <c r="I193" s="5">
        <f>IFERROR(INDEX('[4]Table 28'!I$14:I$19,MATCH($B193,'[4]Table 28'!$B$14:$B$19,0))*1000,0)</f>
        <v>0</v>
      </c>
      <c r="J193" s="5">
        <f>IFERROR(INDEX('[4]Table 28'!J$14:J$19,MATCH($B193,'[4]Table 28'!$B$14:$B$19,0))*1000,0)</f>
        <v>0</v>
      </c>
      <c r="K193" s="5">
        <f>IFERROR(INDEX('[4]Table 28'!K$14:K$19,MATCH($B193,'[4]Table 28'!$B$14:$B$19,0))*1000,0)</f>
        <v>0</v>
      </c>
      <c r="L193" s="5">
        <f>IFERROR(INDEX('[4]Table 28'!L$14:L$19,MATCH($B193,'[4]Table 28'!$B$14:$B$19,0))*1000,0)</f>
        <v>5.4349999999999996</v>
      </c>
      <c r="M193" s="5">
        <f>IFERROR(INDEX('[4]Table 28'!M$14:M$19,MATCH($B193,'[4]Table 28'!$B$14:$B$19,0))*1000,0)</f>
        <v>1.675</v>
      </c>
      <c r="N193" s="5">
        <f>IFERROR(INDEX('[4]Table 28'!N$14:N$19,MATCH($B193,'[4]Table 28'!$B$14:$B$19,0))*1000,0)</f>
        <v>0</v>
      </c>
      <c r="O193" s="5">
        <f>IFERROR(INDEX('[4]Table 28'!O$14:O$19,MATCH($B193,'[4]Table 28'!$B$14:$B$19,0))*1000,0)</f>
        <v>0.38200000000000001</v>
      </c>
      <c r="P193" s="5">
        <f>IFERROR(INDEX('[4]Table 28'!P$14:P$19,MATCH($B193,'[4]Table 28'!$B$14:$B$19,0))*1000,0)</f>
        <v>0.54299999999999993</v>
      </c>
      <c r="Q193" s="5">
        <f>IFERROR(INDEX('[4]Table 28'!Q$14:Q$19,MATCH($B193,'[4]Table 28'!$B$14:$B$19,0))*1000,0)</f>
        <v>1.07</v>
      </c>
      <c r="R193" s="5">
        <f>IFERROR(INDEX('[4]Table 28'!R$14:R$19,MATCH($B193,'[4]Table 28'!$B$14:$B$19,0))*1000,0)</f>
        <v>4.3410000000000002</v>
      </c>
      <c r="S193" s="5">
        <f>IFERROR(INDEX('[4]Table 28'!S$14:S$19,MATCH($B193,'[4]Table 28'!$B$14:$B$19,0))*1000,0)</f>
        <v>7.3319999999999999</v>
      </c>
      <c r="T193" s="5">
        <f>IFERROR(INDEX('[4]Table 28'!T$14:T$19,MATCH($B193,'[4]Table 28'!$B$14:$B$19,0))*1000,0)</f>
        <v>10.812999999999999</v>
      </c>
      <c r="U193" s="5">
        <f>IFERROR(INDEX('[4]Table 28'!U$14:U$19,MATCH($B193,'[4]Table 28'!$B$14:$B$19,0))*1000,0)</f>
        <v>12.288</v>
      </c>
      <c r="V193" s="5">
        <f>IFERROR(INDEX('[4]Table 28'!V$14:V$19,MATCH($B193,'[4]Table 28'!$B$14:$B$19,0))*1000,0)</f>
        <v>12.349</v>
      </c>
      <c r="W193" s="5">
        <f>IFERROR(INDEX('[4]Table 28'!W$14:W$19,MATCH($B193,'[4]Table 28'!$B$14:$B$19,0))*1000,0)</f>
        <v>16.064</v>
      </c>
      <c r="Z193" s="21" t="s">
        <v>26</v>
      </c>
    </row>
    <row r="194" spans="1:28" outlineLevel="1" x14ac:dyDescent="0.2">
      <c r="B194" s="4" t="s">
        <v>17</v>
      </c>
      <c r="C194" s="5">
        <f>IFERROR(INDEX('[4]Table 28'!C$14:C$19,MATCH($B194,'[4]Table 28'!$B$14:$B$19,0))*1000,0)</f>
        <v>0</v>
      </c>
      <c r="D194" s="5">
        <f>IFERROR(INDEX('[4]Table 28'!D$14:D$19,MATCH($B194,'[4]Table 28'!$B$14:$B$19,0))*1000,0)</f>
        <v>0</v>
      </c>
      <c r="E194" s="5">
        <f>IFERROR(INDEX('[4]Table 28'!E$14:E$19,MATCH($B194,'[4]Table 28'!$B$14:$B$19,0))*1000,0)</f>
        <v>0</v>
      </c>
      <c r="F194" s="5">
        <f>IFERROR(INDEX('[4]Table 28'!F$14:F$19,MATCH($B194,'[4]Table 28'!$B$14:$B$19,0))*1000,0)</f>
        <v>0</v>
      </c>
      <c r="G194" s="5">
        <f>IFERROR(INDEX('[4]Table 28'!G$14:G$19,MATCH($B194,'[4]Table 28'!$B$14:$B$19,0))*1000,0)</f>
        <v>0</v>
      </c>
      <c r="H194" s="5">
        <f>IFERROR(INDEX('[4]Table 28'!H$14:H$19,MATCH($B194,'[4]Table 28'!$B$14:$B$19,0))*1000,0)</f>
        <v>0</v>
      </c>
      <c r="I194" s="5">
        <f>IFERROR(INDEX('[4]Table 28'!I$14:I$19,MATCH($B194,'[4]Table 28'!$B$14:$B$19,0))*1000,0)</f>
        <v>0</v>
      </c>
      <c r="J194" s="5">
        <f>IFERROR(INDEX('[4]Table 28'!J$14:J$19,MATCH($B194,'[4]Table 28'!$B$14:$B$19,0))*1000,0)</f>
        <v>0</v>
      </c>
      <c r="K194" s="5">
        <f>IFERROR(INDEX('[4]Table 28'!K$14:K$19,MATCH($B194,'[4]Table 28'!$B$14:$B$19,0))*1000,0)</f>
        <v>0</v>
      </c>
      <c r="L194" s="5">
        <f>IFERROR(INDEX('[4]Table 28'!L$14:L$19,MATCH($B194,'[4]Table 28'!$B$14:$B$19,0))*1000,0)</f>
        <v>0</v>
      </c>
      <c r="M194" s="5">
        <f>IFERROR(INDEX('[4]Table 28'!M$14:M$19,MATCH($B194,'[4]Table 28'!$B$14:$B$19,0))*1000,0)</f>
        <v>0</v>
      </c>
      <c r="N194" s="5">
        <f>IFERROR(INDEX('[4]Table 28'!N$14:N$19,MATCH($B194,'[4]Table 28'!$B$14:$B$19,0))*1000,0)</f>
        <v>0</v>
      </c>
      <c r="O194" s="5">
        <f>IFERROR(INDEX('[4]Table 28'!O$14:O$19,MATCH($B194,'[4]Table 28'!$B$14:$B$19,0))*1000,0)</f>
        <v>0</v>
      </c>
      <c r="P194" s="5">
        <f>IFERROR(INDEX('[4]Table 28'!P$14:P$19,MATCH($B194,'[4]Table 28'!$B$14:$B$19,0))*1000,0)</f>
        <v>0</v>
      </c>
      <c r="Q194" s="5">
        <f>IFERROR(INDEX('[4]Table 28'!Q$14:Q$19,MATCH($B194,'[4]Table 28'!$B$14:$B$19,0))*1000,0)</f>
        <v>0</v>
      </c>
      <c r="R194" s="5">
        <f>IFERROR(INDEX('[4]Table 28'!R$14:R$19,MATCH($B194,'[4]Table 28'!$B$14:$B$19,0))*1000,0)</f>
        <v>0</v>
      </c>
      <c r="S194" s="5">
        <f>IFERROR(INDEX('[4]Table 28'!S$14:S$19,MATCH($B194,'[4]Table 28'!$B$14:$B$19,0))*1000,0)</f>
        <v>0</v>
      </c>
      <c r="T194" s="5">
        <f>IFERROR(INDEX('[4]Table 28'!T$14:T$19,MATCH($B194,'[4]Table 28'!$B$14:$B$19,0))*1000,0)</f>
        <v>0</v>
      </c>
      <c r="U194" s="5">
        <f>IFERROR(INDEX('[4]Table 28'!U$14:U$19,MATCH($B194,'[4]Table 28'!$B$14:$B$19,0))*1000,0)</f>
        <v>0</v>
      </c>
      <c r="V194" s="5">
        <f>IFERROR(INDEX('[4]Table 28'!V$14:V$19,MATCH($B194,'[4]Table 28'!$B$14:$B$19,0))*1000,0)</f>
        <v>0</v>
      </c>
      <c r="W194" s="5">
        <f>IFERROR(INDEX('[4]Table 28'!W$14:W$19,MATCH($B194,'[4]Table 28'!$B$14:$B$19,0))*1000,0)</f>
        <v>0</v>
      </c>
      <c r="Z194" s="21" t="s">
        <v>26</v>
      </c>
    </row>
    <row r="195" spans="1:28" outlineLevel="1" x14ac:dyDescent="0.2">
      <c r="B195" s="4" t="s">
        <v>1</v>
      </c>
      <c r="C195" s="5">
        <f>IFERROR(INDEX('[4]Table 28'!C$14:C$19,MATCH($B195,'[4]Table 28'!$B$14:$B$19,0))*1000,0)</f>
        <v>0</v>
      </c>
      <c r="D195" s="5">
        <f>IFERROR(INDEX('[4]Table 28'!D$14:D$19,MATCH($B195,'[4]Table 28'!$B$14:$B$19,0))*1000,0)</f>
        <v>0</v>
      </c>
      <c r="E195" s="5">
        <f>IFERROR(INDEX('[4]Table 28'!E$14:E$19,MATCH($B195,'[4]Table 28'!$B$14:$B$19,0))*1000,0)</f>
        <v>0</v>
      </c>
      <c r="F195" s="5">
        <f>IFERROR(INDEX('[4]Table 28'!F$14:F$19,MATCH($B195,'[4]Table 28'!$B$14:$B$19,0))*1000,0)</f>
        <v>0</v>
      </c>
      <c r="G195" s="5">
        <f>IFERROR(INDEX('[4]Table 28'!G$14:G$19,MATCH($B195,'[4]Table 28'!$B$14:$B$19,0))*1000,0)</f>
        <v>0</v>
      </c>
      <c r="H195" s="5">
        <f>IFERROR(INDEX('[4]Table 28'!H$14:H$19,MATCH($B195,'[4]Table 28'!$B$14:$B$19,0))*1000,0)</f>
        <v>0</v>
      </c>
      <c r="I195" s="5">
        <f>IFERROR(INDEX('[4]Table 28'!I$14:I$19,MATCH($B195,'[4]Table 28'!$B$14:$B$19,0))*1000,0)</f>
        <v>0</v>
      </c>
      <c r="J195" s="5">
        <f>IFERROR(INDEX('[4]Table 28'!J$14:J$19,MATCH($B195,'[4]Table 28'!$B$14:$B$19,0))*1000,0)</f>
        <v>0</v>
      </c>
      <c r="K195" s="5">
        <f>IFERROR(INDEX('[4]Table 28'!K$14:K$19,MATCH($B195,'[4]Table 28'!$B$14:$B$19,0))*1000,0)</f>
        <v>0</v>
      </c>
      <c r="L195" s="5">
        <f>IFERROR(INDEX('[4]Table 28'!L$14:L$19,MATCH($B195,'[4]Table 28'!$B$14:$B$19,0))*1000,0)</f>
        <v>0</v>
      </c>
      <c r="M195" s="5">
        <f>IFERROR(INDEX('[4]Table 28'!M$14:M$19,MATCH($B195,'[4]Table 28'!$B$14:$B$19,0))*1000,0)</f>
        <v>0</v>
      </c>
      <c r="N195" s="5">
        <f>IFERROR(INDEX('[4]Table 28'!N$14:N$19,MATCH($B195,'[4]Table 28'!$B$14:$B$19,0))*1000,0)</f>
        <v>0</v>
      </c>
      <c r="O195" s="5">
        <f>IFERROR(INDEX('[4]Table 28'!O$14:O$19,MATCH($B195,'[4]Table 28'!$B$14:$B$19,0))*1000,0)</f>
        <v>0</v>
      </c>
      <c r="P195" s="5">
        <f>IFERROR(INDEX('[4]Table 28'!P$14:P$19,MATCH($B195,'[4]Table 28'!$B$14:$B$19,0))*1000,0)</f>
        <v>0</v>
      </c>
      <c r="Q195" s="5">
        <f>IFERROR(INDEX('[4]Table 28'!Q$14:Q$19,MATCH($B195,'[4]Table 28'!$B$14:$B$19,0))*1000,0)</f>
        <v>0</v>
      </c>
      <c r="R195" s="5">
        <f>IFERROR(INDEX('[4]Table 28'!R$14:R$19,MATCH($B195,'[4]Table 28'!$B$14:$B$19,0))*1000,0)</f>
        <v>0</v>
      </c>
      <c r="S195" s="5">
        <f>IFERROR(INDEX('[4]Table 28'!S$14:S$19,MATCH($B195,'[4]Table 28'!$B$14:$B$19,0))*1000,0)</f>
        <v>0</v>
      </c>
      <c r="T195" s="5">
        <f>IFERROR(INDEX('[4]Table 28'!T$14:T$19,MATCH($B195,'[4]Table 28'!$B$14:$B$19,0))*1000,0)</f>
        <v>0</v>
      </c>
      <c r="U195" s="5">
        <f>IFERROR(INDEX('[4]Table 28'!U$14:U$19,MATCH($B195,'[4]Table 28'!$B$14:$B$19,0))*1000,0)</f>
        <v>0</v>
      </c>
      <c r="V195" s="5">
        <f>IFERROR(INDEX('[4]Table 28'!V$14:V$19,MATCH($B195,'[4]Table 28'!$B$14:$B$19,0))*1000,0)</f>
        <v>0</v>
      </c>
      <c r="W195" s="5">
        <f>IFERROR(INDEX('[4]Table 28'!W$14:W$19,MATCH($B195,'[4]Table 28'!$B$14:$B$19,0))*1000,0)</f>
        <v>0</v>
      </c>
      <c r="Z195" s="21" t="s">
        <v>26</v>
      </c>
    </row>
    <row r="196" spans="1:28" outlineLevel="1" x14ac:dyDescent="0.2">
      <c r="B196" s="15" t="s">
        <v>9</v>
      </c>
      <c r="C196" s="19">
        <f t="shared" ref="C196:W196" si="79">SUM(C186:C195)</f>
        <v>631.59799999999996</v>
      </c>
      <c r="D196" s="19">
        <f t="shared" si="79"/>
        <v>461.00400000000002</v>
      </c>
      <c r="E196" s="19">
        <f t="shared" si="79"/>
        <v>567.72800000000007</v>
      </c>
      <c r="F196" s="19">
        <f t="shared" si="79"/>
        <v>760.67300000000012</v>
      </c>
      <c r="G196" s="19">
        <f t="shared" si="79"/>
        <v>605.27600000000007</v>
      </c>
      <c r="H196" s="19">
        <f t="shared" si="79"/>
        <v>633.93300000000011</v>
      </c>
      <c r="I196" s="19">
        <f t="shared" si="79"/>
        <v>686.40300000000002</v>
      </c>
      <c r="J196" s="19">
        <f t="shared" si="79"/>
        <v>694.61199999999997</v>
      </c>
      <c r="K196" s="19">
        <f t="shared" si="79"/>
        <v>777.45900000000006</v>
      </c>
      <c r="L196" s="19">
        <f t="shared" si="79"/>
        <v>865.74299999999994</v>
      </c>
      <c r="M196" s="19">
        <f t="shared" si="79"/>
        <v>748.73599999999999</v>
      </c>
      <c r="N196" s="19">
        <f t="shared" si="79"/>
        <v>725.09</v>
      </c>
      <c r="O196" s="19">
        <f t="shared" si="79"/>
        <v>674.91199999999992</v>
      </c>
      <c r="P196" s="19">
        <f t="shared" si="79"/>
        <v>680.4899999999999</v>
      </c>
      <c r="Q196" s="19">
        <f t="shared" si="79"/>
        <v>617.5920000000001</v>
      </c>
      <c r="R196" s="19">
        <f t="shared" si="79"/>
        <v>592.87700000000007</v>
      </c>
      <c r="S196" s="19">
        <f t="shared" si="79"/>
        <v>620.85</v>
      </c>
      <c r="T196" s="19">
        <f t="shared" si="79"/>
        <v>332.16899999999998</v>
      </c>
      <c r="U196" s="19">
        <f t="shared" si="79"/>
        <v>462.73599999999999</v>
      </c>
      <c r="V196" s="19">
        <f t="shared" si="79"/>
        <v>519.91200000000003</v>
      </c>
      <c r="W196" s="19">
        <f t="shared" si="79"/>
        <v>423.72800000000001</v>
      </c>
    </row>
    <row r="197" spans="1:28" outlineLevel="1" x14ac:dyDescent="0.2">
      <c r="B197" s="26" t="s">
        <v>91</v>
      </c>
      <c r="C197" s="25">
        <f t="shared" ref="C197:W197" si="80">C196/C177/1000</f>
        <v>6.1469075318793811E-4</v>
      </c>
      <c r="D197" s="25">
        <f t="shared" si="80"/>
        <v>5.9220997317389174E-4</v>
      </c>
      <c r="E197" s="25">
        <f t="shared" si="80"/>
        <v>5.6342217952404412E-4</v>
      </c>
      <c r="F197" s="25">
        <f t="shared" si="80"/>
        <v>5.5538891755242974E-4</v>
      </c>
      <c r="G197" s="25">
        <f t="shared" si="80"/>
        <v>5.2248915058498828E-4</v>
      </c>
      <c r="H197" s="25">
        <f t="shared" si="80"/>
        <v>4.92537655896214E-4</v>
      </c>
      <c r="I197" s="25">
        <f t="shared" si="80"/>
        <v>4.2750256738646367E-4</v>
      </c>
      <c r="J197" s="25">
        <f t="shared" si="80"/>
        <v>5.1466992866034116E-4</v>
      </c>
      <c r="K197" s="25">
        <f t="shared" si="80"/>
        <v>5.3270409898345289E-4</v>
      </c>
      <c r="L197" s="25">
        <f t="shared" si="80"/>
        <v>4.4734960585078137E-4</v>
      </c>
      <c r="M197" s="25">
        <f t="shared" si="80"/>
        <v>4.2731836705070032E-4</v>
      </c>
      <c r="N197" s="25">
        <f t="shared" si="80"/>
        <v>4.4372579579251024E-4</v>
      </c>
      <c r="O197" s="25">
        <f t="shared" si="80"/>
        <v>4.1536033118620415E-4</v>
      </c>
      <c r="P197" s="25">
        <f t="shared" si="80"/>
        <v>4.0606559784131421E-4</v>
      </c>
      <c r="Q197" s="25">
        <f t="shared" si="80"/>
        <v>4.2193700349063464E-4</v>
      </c>
      <c r="R197" s="25">
        <f t="shared" si="80"/>
        <v>4.309640981777907E-4</v>
      </c>
      <c r="S197" s="25">
        <f t="shared" si="80"/>
        <v>4.4743399200034727E-4</v>
      </c>
      <c r="T197" s="25">
        <f t="shared" si="80"/>
        <v>2.4178784232388575E-4</v>
      </c>
      <c r="U197" s="25">
        <f t="shared" si="80"/>
        <v>3.477816819641649E-4</v>
      </c>
      <c r="V197" s="25">
        <f t="shared" si="80"/>
        <v>4.0590931200777035E-4</v>
      </c>
      <c r="W197" s="25">
        <f t="shared" si="80"/>
        <v>3.4224178813069994E-4</v>
      </c>
    </row>
    <row r="198" spans="1:28" outlineLevel="1" x14ac:dyDescent="0.2"/>
    <row r="199" spans="1:28" outlineLevel="1" x14ac:dyDescent="0.2">
      <c r="B199" s="4" t="s">
        <v>18</v>
      </c>
      <c r="C199" s="11">
        <f t="shared" ref="C199:W199" si="81">IFERROR(C186/C196,0)</f>
        <v>0</v>
      </c>
      <c r="D199" s="11">
        <f t="shared" si="81"/>
        <v>0</v>
      </c>
      <c r="E199" s="11">
        <f t="shared" si="81"/>
        <v>0</v>
      </c>
      <c r="F199" s="11">
        <f t="shared" si="81"/>
        <v>0</v>
      </c>
      <c r="G199" s="11">
        <f t="shared" si="81"/>
        <v>0</v>
      </c>
      <c r="H199" s="11">
        <f t="shared" si="81"/>
        <v>0</v>
      </c>
      <c r="I199" s="11">
        <f t="shared" si="81"/>
        <v>0</v>
      </c>
      <c r="J199" s="11">
        <f t="shared" si="81"/>
        <v>0</v>
      </c>
      <c r="K199" s="11">
        <f t="shared" si="81"/>
        <v>0</v>
      </c>
      <c r="L199" s="11">
        <f t="shared" si="81"/>
        <v>0</v>
      </c>
      <c r="M199" s="11">
        <f t="shared" si="81"/>
        <v>0</v>
      </c>
      <c r="N199" s="11">
        <f t="shared" si="81"/>
        <v>0</v>
      </c>
      <c r="O199" s="11">
        <f t="shared" si="81"/>
        <v>0</v>
      </c>
      <c r="P199" s="11">
        <f t="shared" si="81"/>
        <v>0</v>
      </c>
      <c r="Q199" s="11">
        <f t="shared" si="81"/>
        <v>0</v>
      </c>
      <c r="R199" s="11">
        <f t="shared" si="81"/>
        <v>0</v>
      </c>
      <c r="S199" s="11">
        <f t="shared" si="81"/>
        <v>0</v>
      </c>
      <c r="T199" s="11">
        <f t="shared" si="81"/>
        <v>0</v>
      </c>
      <c r="U199" s="11">
        <f t="shared" si="81"/>
        <v>0</v>
      </c>
      <c r="V199" s="11">
        <f t="shared" si="81"/>
        <v>0</v>
      </c>
      <c r="W199" s="11">
        <f t="shared" si="81"/>
        <v>0</v>
      </c>
    </row>
    <row r="200" spans="1:28" outlineLevel="1" x14ac:dyDescent="0.2">
      <c r="B200" s="4" t="s">
        <v>19</v>
      </c>
      <c r="C200" s="11">
        <f t="shared" ref="C200:W200" si="82">IFERROR(C187/C196,0)</f>
        <v>0</v>
      </c>
      <c r="D200" s="11">
        <f t="shared" si="82"/>
        <v>0</v>
      </c>
      <c r="E200" s="11">
        <f t="shared" si="82"/>
        <v>0</v>
      </c>
      <c r="F200" s="11">
        <f t="shared" si="82"/>
        <v>0</v>
      </c>
      <c r="G200" s="11">
        <f t="shared" si="82"/>
        <v>0</v>
      </c>
      <c r="H200" s="11">
        <f t="shared" si="82"/>
        <v>0</v>
      </c>
      <c r="I200" s="11">
        <f t="shared" si="82"/>
        <v>0</v>
      </c>
      <c r="J200" s="11">
        <f t="shared" si="82"/>
        <v>0</v>
      </c>
      <c r="K200" s="11">
        <f t="shared" si="82"/>
        <v>0</v>
      </c>
      <c r="L200" s="11">
        <f t="shared" si="82"/>
        <v>0</v>
      </c>
      <c r="M200" s="11">
        <f t="shared" si="82"/>
        <v>0</v>
      </c>
      <c r="N200" s="11">
        <f t="shared" si="82"/>
        <v>0</v>
      </c>
      <c r="O200" s="11">
        <f t="shared" si="82"/>
        <v>0</v>
      </c>
      <c r="P200" s="11">
        <f t="shared" si="82"/>
        <v>0</v>
      </c>
      <c r="Q200" s="11">
        <f t="shared" si="82"/>
        <v>0</v>
      </c>
      <c r="R200" s="11">
        <f t="shared" si="82"/>
        <v>0</v>
      </c>
      <c r="S200" s="11">
        <f t="shared" si="82"/>
        <v>0</v>
      </c>
      <c r="T200" s="11">
        <f t="shared" si="82"/>
        <v>0</v>
      </c>
      <c r="U200" s="11">
        <f t="shared" si="82"/>
        <v>0</v>
      </c>
      <c r="V200" s="11">
        <f t="shared" si="82"/>
        <v>0</v>
      </c>
      <c r="W200" s="11">
        <f t="shared" si="82"/>
        <v>0</v>
      </c>
    </row>
    <row r="201" spans="1:28" outlineLevel="1" x14ac:dyDescent="0.2">
      <c r="B201" s="4" t="s">
        <v>16</v>
      </c>
      <c r="C201" s="11">
        <f t="shared" ref="C201:W201" si="83">IFERROR(C188/C196,0)</f>
        <v>0.86449450441578335</v>
      </c>
      <c r="D201" s="11">
        <f t="shared" si="83"/>
        <v>0.94139313324830143</v>
      </c>
      <c r="E201" s="11">
        <f t="shared" si="83"/>
        <v>0.96401445762759619</v>
      </c>
      <c r="F201" s="11">
        <f t="shared" si="83"/>
        <v>0.9493198785812037</v>
      </c>
      <c r="G201" s="11">
        <f t="shared" si="83"/>
        <v>0.93589040371665144</v>
      </c>
      <c r="H201" s="11">
        <f t="shared" si="83"/>
        <v>0.98083709161693744</v>
      </c>
      <c r="I201" s="11">
        <f t="shared" si="83"/>
        <v>0.96221024675008715</v>
      </c>
      <c r="J201" s="11">
        <f t="shared" si="83"/>
        <v>0.93906238302822298</v>
      </c>
      <c r="K201" s="11">
        <f t="shared" si="83"/>
        <v>0.97374395305733163</v>
      </c>
      <c r="L201" s="11">
        <f t="shared" si="83"/>
        <v>0.95966932449930298</v>
      </c>
      <c r="M201" s="11">
        <f t="shared" si="83"/>
        <v>0.9630069877767331</v>
      </c>
      <c r="N201" s="11">
        <f t="shared" si="83"/>
        <v>0.96320594684797756</v>
      </c>
      <c r="O201" s="11">
        <f t="shared" si="83"/>
        <v>0.93984549096771142</v>
      </c>
      <c r="P201" s="11">
        <f t="shared" si="83"/>
        <v>0.93728048905935435</v>
      </c>
      <c r="Q201" s="11">
        <f t="shared" si="83"/>
        <v>0.90727049573180985</v>
      </c>
      <c r="R201" s="11">
        <f t="shared" si="83"/>
        <v>0.90062525616611877</v>
      </c>
      <c r="S201" s="11">
        <f t="shared" si="83"/>
        <v>0.88203591849883212</v>
      </c>
      <c r="T201" s="11">
        <f t="shared" si="83"/>
        <v>0.78428149526295354</v>
      </c>
      <c r="U201" s="11">
        <f t="shared" si="83"/>
        <v>0.86993015455897105</v>
      </c>
      <c r="V201" s="11">
        <f t="shared" si="83"/>
        <v>0.85962432103894504</v>
      </c>
      <c r="W201" s="11">
        <f t="shared" si="83"/>
        <v>0.81392308273231884</v>
      </c>
    </row>
    <row r="202" spans="1:28" outlineLevel="1" x14ac:dyDescent="0.2">
      <c r="B202" s="4" t="s">
        <v>21</v>
      </c>
      <c r="C202" s="11">
        <f t="shared" ref="C202:W202" si="84">IFERROR(C189/C196,0)</f>
        <v>0</v>
      </c>
      <c r="D202" s="11">
        <f t="shared" si="84"/>
        <v>0</v>
      </c>
      <c r="E202" s="11">
        <f t="shared" si="84"/>
        <v>0</v>
      </c>
      <c r="F202" s="11">
        <f t="shared" si="84"/>
        <v>0</v>
      </c>
      <c r="G202" s="11">
        <f t="shared" si="84"/>
        <v>0</v>
      </c>
      <c r="H202" s="11">
        <f t="shared" si="84"/>
        <v>0</v>
      </c>
      <c r="I202" s="11">
        <f t="shared" si="84"/>
        <v>0</v>
      </c>
      <c r="J202" s="11">
        <f t="shared" si="84"/>
        <v>0</v>
      </c>
      <c r="K202" s="11">
        <f t="shared" si="84"/>
        <v>0</v>
      </c>
      <c r="L202" s="11">
        <f t="shared" si="84"/>
        <v>0</v>
      </c>
      <c r="M202" s="11">
        <f t="shared" si="84"/>
        <v>0</v>
      </c>
      <c r="N202" s="11">
        <f t="shared" si="84"/>
        <v>0</v>
      </c>
      <c r="O202" s="11">
        <f t="shared" si="84"/>
        <v>0</v>
      </c>
      <c r="P202" s="11">
        <f t="shared" si="84"/>
        <v>0</v>
      </c>
      <c r="Q202" s="11">
        <f t="shared" si="84"/>
        <v>0</v>
      </c>
      <c r="R202" s="11">
        <f t="shared" si="84"/>
        <v>0</v>
      </c>
      <c r="S202" s="11">
        <f t="shared" si="84"/>
        <v>0</v>
      </c>
      <c r="T202" s="11">
        <f t="shared" si="84"/>
        <v>0</v>
      </c>
      <c r="U202" s="11">
        <f t="shared" si="84"/>
        <v>0</v>
      </c>
      <c r="V202" s="11">
        <f t="shared" si="84"/>
        <v>0</v>
      </c>
      <c r="W202" s="11">
        <f t="shared" si="84"/>
        <v>0</v>
      </c>
    </row>
    <row r="203" spans="1:28" outlineLevel="1" x14ac:dyDescent="0.2">
      <c r="B203" s="4" t="s">
        <v>20</v>
      </c>
      <c r="C203" s="11">
        <f t="shared" ref="C203:W203" si="85">IFERROR(C190/C196,0)</f>
        <v>0.13006374307708385</v>
      </c>
      <c r="D203" s="11">
        <f t="shared" si="85"/>
        <v>4.8461618554285865E-2</v>
      </c>
      <c r="E203" s="11">
        <f t="shared" si="85"/>
        <v>2.7985232364794405E-2</v>
      </c>
      <c r="F203" s="11">
        <f t="shared" si="85"/>
        <v>4.852019198788441E-2</v>
      </c>
      <c r="G203" s="11">
        <f t="shared" si="85"/>
        <v>6.195190293353775E-2</v>
      </c>
      <c r="H203" s="11">
        <f t="shared" si="85"/>
        <v>1.9162908383062564E-2</v>
      </c>
      <c r="I203" s="11">
        <f t="shared" si="85"/>
        <v>3.7789753249912954E-2</v>
      </c>
      <c r="J203" s="11">
        <f t="shared" si="85"/>
        <v>6.0937616971777048E-2</v>
      </c>
      <c r="K203" s="11">
        <f t="shared" si="85"/>
        <v>2.6256046942668358E-2</v>
      </c>
      <c r="L203" s="11">
        <f t="shared" si="85"/>
        <v>3.4052830920954603E-2</v>
      </c>
      <c r="M203" s="11">
        <f t="shared" si="85"/>
        <v>3.4755908624668777E-2</v>
      </c>
      <c r="N203" s="11">
        <f t="shared" si="85"/>
        <v>3.4255057992800889E-2</v>
      </c>
      <c r="O203" s="11">
        <f t="shared" si="85"/>
        <v>5.5847280830686082E-2</v>
      </c>
      <c r="P203" s="11">
        <f t="shared" si="85"/>
        <v>5.8096371732134201E-2</v>
      </c>
      <c r="Q203" s="11">
        <f t="shared" si="85"/>
        <v>8.4746887913055846E-2</v>
      </c>
      <c r="R203" s="11">
        <f t="shared" si="85"/>
        <v>9.2052820399509502E-2</v>
      </c>
      <c r="S203" s="11">
        <f t="shared" si="85"/>
        <v>0.10615446565192881</v>
      </c>
      <c r="T203" s="11">
        <f t="shared" si="85"/>
        <v>0.18316579813287814</v>
      </c>
      <c r="U203" s="11">
        <f t="shared" si="85"/>
        <v>0.1035147470696034</v>
      </c>
      <c r="V203" s="11">
        <f t="shared" si="85"/>
        <v>0.11662358245241501</v>
      </c>
      <c r="W203" s="11">
        <f t="shared" si="85"/>
        <v>0.1481658044783446</v>
      </c>
    </row>
    <row r="204" spans="1:28" x14ac:dyDescent="0.2">
      <c r="B204" s="4" t="s">
        <v>0</v>
      </c>
      <c r="C204" s="11">
        <f t="shared" ref="C204:W204" si="86">IFERROR(C191/C196,0)</f>
        <v>0</v>
      </c>
      <c r="D204" s="11">
        <f t="shared" si="86"/>
        <v>0</v>
      </c>
      <c r="E204" s="11">
        <f t="shared" si="86"/>
        <v>0</v>
      </c>
      <c r="F204" s="11">
        <f t="shared" si="86"/>
        <v>0</v>
      </c>
      <c r="G204" s="11">
        <f t="shared" si="86"/>
        <v>0</v>
      </c>
      <c r="H204" s="11">
        <f t="shared" si="86"/>
        <v>0</v>
      </c>
      <c r="I204" s="11">
        <f t="shared" si="86"/>
        <v>0</v>
      </c>
      <c r="J204" s="11">
        <f t="shared" si="86"/>
        <v>0</v>
      </c>
      <c r="K204" s="11">
        <f t="shared" si="86"/>
        <v>0</v>
      </c>
      <c r="L204" s="11">
        <f t="shared" si="86"/>
        <v>0</v>
      </c>
      <c r="M204" s="11">
        <f t="shared" si="86"/>
        <v>0</v>
      </c>
      <c r="N204" s="11">
        <f t="shared" si="86"/>
        <v>2.5389951592216138E-3</v>
      </c>
      <c r="O204" s="11">
        <f t="shared" si="86"/>
        <v>3.7412284860841119E-3</v>
      </c>
      <c r="P204" s="11">
        <f t="shared" si="86"/>
        <v>3.8251847933107029E-3</v>
      </c>
      <c r="Q204" s="11">
        <f t="shared" si="86"/>
        <v>6.2500809595979218E-3</v>
      </c>
      <c r="R204" s="11">
        <f t="shared" si="86"/>
        <v>0</v>
      </c>
      <c r="S204" s="11">
        <f t="shared" si="86"/>
        <v>0</v>
      </c>
      <c r="T204" s="11">
        <f t="shared" si="86"/>
        <v>0</v>
      </c>
      <c r="U204" s="11">
        <f t="shared" si="86"/>
        <v>0</v>
      </c>
      <c r="V204" s="11">
        <f t="shared" si="86"/>
        <v>0</v>
      </c>
      <c r="W204" s="11">
        <f t="shared" si="86"/>
        <v>0</v>
      </c>
    </row>
    <row r="205" spans="1:28" x14ac:dyDescent="0.2">
      <c r="B205" s="4" t="s">
        <v>22</v>
      </c>
      <c r="C205" s="11">
        <f t="shared" ref="C205:W205" si="87">IFERROR(C192/C196,0)</f>
        <v>0</v>
      </c>
      <c r="D205" s="11">
        <f t="shared" si="87"/>
        <v>0</v>
      </c>
      <c r="E205" s="11">
        <f t="shared" si="87"/>
        <v>0</v>
      </c>
      <c r="F205" s="11">
        <f t="shared" si="87"/>
        <v>0</v>
      </c>
      <c r="G205" s="11">
        <f t="shared" si="87"/>
        <v>0</v>
      </c>
      <c r="H205" s="11">
        <f t="shared" si="87"/>
        <v>0</v>
      </c>
      <c r="I205" s="11">
        <f t="shared" si="87"/>
        <v>0</v>
      </c>
      <c r="J205" s="11">
        <f t="shared" si="87"/>
        <v>0</v>
      </c>
      <c r="K205" s="11">
        <f t="shared" si="87"/>
        <v>0</v>
      </c>
      <c r="L205" s="11">
        <f t="shared" si="87"/>
        <v>0</v>
      </c>
      <c r="M205" s="11">
        <f t="shared" si="87"/>
        <v>0</v>
      </c>
      <c r="N205" s="11">
        <f t="shared" si="87"/>
        <v>0</v>
      </c>
      <c r="O205" s="11">
        <f t="shared" si="87"/>
        <v>0</v>
      </c>
      <c r="P205" s="11">
        <f t="shared" si="87"/>
        <v>0</v>
      </c>
      <c r="Q205" s="11">
        <f t="shared" si="87"/>
        <v>0</v>
      </c>
      <c r="R205" s="11">
        <f t="shared" si="87"/>
        <v>0</v>
      </c>
      <c r="S205" s="11">
        <f t="shared" si="87"/>
        <v>0</v>
      </c>
      <c r="T205" s="11">
        <f t="shared" si="87"/>
        <v>0</v>
      </c>
      <c r="U205" s="11">
        <f t="shared" si="87"/>
        <v>0</v>
      </c>
      <c r="V205" s="11">
        <f t="shared" si="87"/>
        <v>0</v>
      </c>
      <c r="W205" s="11">
        <f t="shared" si="87"/>
        <v>0</v>
      </c>
    </row>
    <row r="206" spans="1:28" s="33" customFormat="1" x14ac:dyDescent="0.2">
      <c r="A206" s="1"/>
      <c r="B206" s="4" t="s">
        <v>23</v>
      </c>
      <c r="C206" s="11">
        <f t="shared" ref="C206:W206" si="88">IFERROR(C193/C196,0)</f>
        <v>5.4417525071327015E-3</v>
      </c>
      <c r="D206" s="11">
        <f t="shared" si="88"/>
        <v>1.0145248197412603E-2</v>
      </c>
      <c r="E206" s="11">
        <f t="shared" si="88"/>
        <v>8.0003100076092761E-3</v>
      </c>
      <c r="F206" s="11">
        <f t="shared" si="88"/>
        <v>2.1599294309118371E-3</v>
      </c>
      <c r="G206" s="11">
        <f t="shared" si="88"/>
        <v>2.1576933498106648E-3</v>
      </c>
      <c r="H206" s="11">
        <f t="shared" si="88"/>
        <v>0</v>
      </c>
      <c r="I206" s="11">
        <f t="shared" si="88"/>
        <v>0</v>
      </c>
      <c r="J206" s="11">
        <f t="shared" si="88"/>
        <v>0</v>
      </c>
      <c r="K206" s="11">
        <f t="shared" si="88"/>
        <v>0</v>
      </c>
      <c r="L206" s="11">
        <f t="shared" si="88"/>
        <v>6.277844579742487E-3</v>
      </c>
      <c r="M206" s="11">
        <f t="shared" si="88"/>
        <v>2.2371035985981709E-3</v>
      </c>
      <c r="N206" s="11">
        <f t="shared" si="88"/>
        <v>0</v>
      </c>
      <c r="O206" s="11">
        <f t="shared" si="88"/>
        <v>5.6599971551846769E-4</v>
      </c>
      <c r="P206" s="11">
        <f t="shared" si="88"/>
        <v>7.9795441520081115E-4</v>
      </c>
      <c r="Q206" s="11">
        <f t="shared" si="88"/>
        <v>1.7325353955362115E-3</v>
      </c>
      <c r="R206" s="11">
        <f t="shared" si="88"/>
        <v>7.3219234343717158E-3</v>
      </c>
      <c r="S206" s="11">
        <f t="shared" si="88"/>
        <v>1.1809615849238946E-2</v>
      </c>
      <c r="T206" s="11">
        <f t="shared" si="88"/>
        <v>3.2552706604168355E-2</v>
      </c>
      <c r="U206" s="11">
        <f t="shared" si="88"/>
        <v>2.6555098371425608E-2</v>
      </c>
      <c r="V206" s="11">
        <f t="shared" si="88"/>
        <v>2.3752096508639922E-2</v>
      </c>
      <c r="W206" s="11">
        <f t="shared" si="88"/>
        <v>3.7911112789336558E-2</v>
      </c>
      <c r="X206" s="1"/>
      <c r="Y206" s="1"/>
      <c r="Z206"/>
      <c r="AA206" s="1"/>
      <c r="AB206" s="1"/>
    </row>
    <row r="207" spans="1:28" outlineLevel="1" x14ac:dyDescent="0.2">
      <c r="B207" s="4" t="s">
        <v>17</v>
      </c>
      <c r="C207" s="11">
        <f t="shared" ref="C207:W207" si="89">IFERROR(C194/C196,0)</f>
        <v>0</v>
      </c>
      <c r="D207" s="11">
        <f t="shared" si="89"/>
        <v>0</v>
      </c>
      <c r="E207" s="11">
        <f t="shared" si="89"/>
        <v>0</v>
      </c>
      <c r="F207" s="11">
        <f t="shared" si="89"/>
        <v>0</v>
      </c>
      <c r="G207" s="11">
        <f t="shared" si="89"/>
        <v>0</v>
      </c>
      <c r="H207" s="11">
        <f t="shared" si="89"/>
        <v>0</v>
      </c>
      <c r="I207" s="11">
        <f t="shared" si="89"/>
        <v>0</v>
      </c>
      <c r="J207" s="11">
        <f t="shared" si="89"/>
        <v>0</v>
      </c>
      <c r="K207" s="11">
        <f t="shared" si="89"/>
        <v>0</v>
      </c>
      <c r="L207" s="11">
        <f t="shared" si="89"/>
        <v>0</v>
      </c>
      <c r="M207" s="11">
        <f t="shared" si="89"/>
        <v>0</v>
      </c>
      <c r="N207" s="11">
        <f t="shared" si="89"/>
        <v>0</v>
      </c>
      <c r="O207" s="11">
        <f t="shared" si="89"/>
        <v>0</v>
      </c>
      <c r="P207" s="11">
        <f t="shared" si="89"/>
        <v>0</v>
      </c>
      <c r="Q207" s="11">
        <f t="shared" si="89"/>
        <v>0</v>
      </c>
      <c r="R207" s="11">
        <f t="shared" si="89"/>
        <v>0</v>
      </c>
      <c r="S207" s="11">
        <f t="shared" si="89"/>
        <v>0</v>
      </c>
      <c r="T207" s="11">
        <f t="shared" si="89"/>
        <v>0</v>
      </c>
      <c r="U207" s="11">
        <f t="shared" si="89"/>
        <v>0</v>
      </c>
      <c r="V207" s="11">
        <f t="shared" si="89"/>
        <v>0</v>
      </c>
      <c r="W207" s="11">
        <f t="shared" si="89"/>
        <v>0</v>
      </c>
    </row>
    <row r="208" spans="1:28" outlineLevel="1" x14ac:dyDescent="0.2">
      <c r="B208" s="4" t="s">
        <v>1</v>
      </c>
      <c r="C208" s="11">
        <f t="shared" ref="C208:W208" si="90">IFERROR(C195/C196,0)</f>
        <v>0</v>
      </c>
      <c r="D208" s="11">
        <f t="shared" si="90"/>
        <v>0</v>
      </c>
      <c r="E208" s="11">
        <f t="shared" si="90"/>
        <v>0</v>
      </c>
      <c r="F208" s="11">
        <f t="shared" si="90"/>
        <v>0</v>
      </c>
      <c r="G208" s="11">
        <f t="shared" si="90"/>
        <v>0</v>
      </c>
      <c r="H208" s="11">
        <f t="shared" si="90"/>
        <v>0</v>
      </c>
      <c r="I208" s="11">
        <f t="shared" si="90"/>
        <v>0</v>
      </c>
      <c r="J208" s="11">
        <f t="shared" si="90"/>
        <v>0</v>
      </c>
      <c r="K208" s="11">
        <f t="shared" si="90"/>
        <v>0</v>
      </c>
      <c r="L208" s="11">
        <f t="shared" si="90"/>
        <v>0</v>
      </c>
      <c r="M208" s="11">
        <f t="shared" si="90"/>
        <v>0</v>
      </c>
      <c r="N208" s="11">
        <f t="shared" si="90"/>
        <v>0</v>
      </c>
      <c r="O208" s="11">
        <f t="shared" si="90"/>
        <v>0</v>
      </c>
      <c r="P208" s="11">
        <f t="shared" si="90"/>
        <v>0</v>
      </c>
      <c r="Q208" s="11">
        <f t="shared" si="90"/>
        <v>0</v>
      </c>
      <c r="R208" s="11">
        <f t="shared" si="90"/>
        <v>0</v>
      </c>
      <c r="S208" s="11">
        <f t="shared" si="90"/>
        <v>0</v>
      </c>
      <c r="T208" s="11">
        <f t="shared" si="90"/>
        <v>0</v>
      </c>
      <c r="U208" s="11">
        <f t="shared" si="90"/>
        <v>0</v>
      </c>
      <c r="V208" s="11">
        <f t="shared" si="90"/>
        <v>0</v>
      </c>
      <c r="W208" s="11">
        <f t="shared" si="90"/>
        <v>0</v>
      </c>
    </row>
    <row r="209" spans="1:28" outlineLevel="1" x14ac:dyDescent="0.2"/>
    <row r="210" spans="1:28" outlineLevel="1" x14ac:dyDescent="0.2"/>
    <row r="211" spans="1:28" outlineLevel="1" x14ac:dyDescent="0.2">
      <c r="A211" s="32" t="s">
        <v>85</v>
      </c>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4"/>
      <c r="AA211" s="33"/>
      <c r="AB211" s="33"/>
    </row>
    <row r="212" spans="1:28" outlineLevel="1" x14ac:dyDescent="0.2">
      <c r="B212" s="20" t="s">
        <v>88</v>
      </c>
      <c r="C212" s="5">
        <f>'[4]Table 29'!C$32</f>
        <v>545.52026599999999</v>
      </c>
      <c r="D212" s="5">
        <f>'[4]Table 29'!D$32</f>
        <v>508.88498900000002</v>
      </c>
      <c r="E212" s="5">
        <f>'[4]Table 29'!E$32</f>
        <v>681.33501699999999</v>
      </c>
      <c r="F212" s="5">
        <f>'[4]Table 29'!F$32</f>
        <v>817.43716199999994</v>
      </c>
      <c r="G212" s="5">
        <f>'[4]Table 29'!G$32</f>
        <v>797.60391500000003</v>
      </c>
      <c r="H212" s="5">
        <f>'[4]Table 29'!H$32</f>
        <v>820.29713600000002</v>
      </c>
      <c r="I212" s="5">
        <f>'[4]Table 29'!I$32</f>
        <v>934.34196599999996</v>
      </c>
      <c r="J212" s="5">
        <f>'[4]Table 29'!J$32</f>
        <v>848.81998999999996</v>
      </c>
      <c r="K212" s="5">
        <f>'[4]Table 29'!K$32</f>
        <v>912.79233399999998</v>
      </c>
      <c r="L212" s="5">
        <f>'[4]Table 29'!L$32</f>
        <v>1148.3720679999999</v>
      </c>
      <c r="M212" s="5">
        <f>'[4]Table 29'!M$32</f>
        <v>1020.989985</v>
      </c>
      <c r="N212" s="5">
        <f>'[4]Table 29'!N$32</f>
        <v>1072.676307</v>
      </c>
      <c r="O212" s="5">
        <f>'[4]Table 29'!O$32</f>
        <v>1040.618735</v>
      </c>
      <c r="P212" s="5">
        <f>'[4]Table 29'!P$32</f>
        <v>1146.20868</v>
      </c>
      <c r="Q212" s="5">
        <f>'[4]Table 29'!Q$32</f>
        <v>999.74533899999994</v>
      </c>
      <c r="R212" s="5">
        <f>'[4]Table 29'!R$32</f>
        <v>1028.572459</v>
      </c>
      <c r="S212" s="5">
        <f>'[4]Table 29'!S$32</f>
        <v>776.61287700000003</v>
      </c>
      <c r="T212" s="5">
        <f>'[4]Table 29'!T$32</f>
        <v>959.36057600000004</v>
      </c>
      <c r="U212" s="5">
        <f>'[4]Table 29'!U$32</f>
        <v>914.779494</v>
      </c>
      <c r="V212" s="5">
        <f>'[4]Table 29'!V$32</f>
        <v>898.15249600000004</v>
      </c>
      <c r="W212" s="5">
        <f>'[4]Table 29'!W$32</f>
        <v>880.29095500000005</v>
      </c>
      <c r="Z212" s="21" t="s">
        <v>26</v>
      </c>
      <c r="AB212"/>
    </row>
    <row r="213" spans="1:28" outlineLevel="1" x14ac:dyDescent="0.2">
      <c r="B213" s="7" t="s">
        <v>89</v>
      </c>
      <c r="C213" s="5"/>
      <c r="D213" s="5"/>
      <c r="E213" s="5"/>
      <c r="F213" s="5"/>
      <c r="G213" s="5"/>
      <c r="H213" s="5"/>
      <c r="I213" s="5"/>
      <c r="J213" s="5"/>
      <c r="K213" s="5"/>
      <c r="L213" s="5"/>
      <c r="M213" s="5"/>
      <c r="N213" s="5"/>
      <c r="O213" s="5"/>
      <c r="P213" s="5"/>
      <c r="Q213" s="5"/>
      <c r="R213" s="5"/>
      <c r="S213" s="5"/>
      <c r="T213" s="5"/>
      <c r="U213" s="5"/>
      <c r="V213" s="5"/>
      <c r="W213" s="5"/>
      <c r="Z213" s="21" t="s">
        <v>26</v>
      </c>
      <c r="AB213"/>
    </row>
    <row r="214" spans="1:28" outlineLevel="1" x14ac:dyDescent="0.2">
      <c r="B214" s="7" t="s">
        <v>25</v>
      </c>
      <c r="C214" s="5">
        <f>'[4]Table 31'!C$14</f>
        <v>1.179</v>
      </c>
      <c r="D214" s="5">
        <f>'[4]Table 31'!D$14</f>
        <v>1.2</v>
      </c>
      <c r="E214" s="5">
        <f>'[4]Table 31'!E$14</f>
        <v>1.1970000000000001</v>
      </c>
      <c r="F214" s="5">
        <f>'[4]Table 31'!F$14</f>
        <v>1.1519999999999999</v>
      </c>
      <c r="G214" s="5">
        <f>'[4]Table 31'!G$14</f>
        <v>1.147</v>
      </c>
      <c r="H214" s="5">
        <f>'[4]Table 31'!H$14</f>
        <v>1.1499999999999999</v>
      </c>
      <c r="I214" s="5">
        <f>'[4]Table 31'!I$14</f>
        <v>1.071</v>
      </c>
      <c r="J214" s="5">
        <f>'[4]Table 31'!J$14</f>
        <v>1.1779999999999999</v>
      </c>
      <c r="K214" s="5">
        <f>'[4]Table 31'!K$14</f>
        <v>1.22</v>
      </c>
      <c r="L214" s="5">
        <f>'[4]Table 31'!L$14</f>
        <v>1.274</v>
      </c>
      <c r="M214" s="5">
        <f>'[4]Table 31'!M$14</f>
        <v>1.232</v>
      </c>
      <c r="N214" s="5">
        <f>'[4]Table 31'!N$14</f>
        <v>1.252</v>
      </c>
      <c r="O214" s="5">
        <f>'[4]Table 31'!O$14</f>
        <v>1.298</v>
      </c>
      <c r="P214" s="5">
        <f>'[4]Table 31'!P$14</f>
        <v>1.29</v>
      </c>
      <c r="Q214" s="5">
        <f>'[4]Table 31'!Q$14</f>
        <v>1.236</v>
      </c>
      <c r="R214" s="5">
        <f>'[4]Table 31'!R$14</f>
        <v>1.3720000000000001</v>
      </c>
      <c r="S214" s="5">
        <f>'[4]Table 31'!S$14</f>
        <v>1.3009999999999999</v>
      </c>
      <c r="T214" s="5">
        <f>'[4]Table 31'!T$14</f>
        <v>1.3</v>
      </c>
      <c r="U214" s="5">
        <f>'[4]Table 31'!U$14</f>
        <v>1.345</v>
      </c>
      <c r="V214" s="5">
        <f>'[4]Table 31'!V$14</f>
        <v>1.3</v>
      </c>
      <c r="W214" s="5">
        <f>'[4]Table 31'!W$14</f>
        <v>1.282</v>
      </c>
      <c r="Z214" s="21" t="s">
        <v>26</v>
      </c>
      <c r="AB214"/>
    </row>
    <row r="215" spans="1:28" outlineLevel="1" x14ac:dyDescent="0.2">
      <c r="B215" s="7" t="s">
        <v>30</v>
      </c>
      <c r="C215" s="5">
        <f>'[4]Table 31'!C$24</f>
        <v>41349.189130999999</v>
      </c>
      <c r="D215" s="5">
        <f>'[4]Table 31'!D$24</f>
        <v>37561.631918999999</v>
      </c>
      <c r="E215" s="5">
        <f>'[4]Table 31'!E$24</f>
        <v>49973.853053999999</v>
      </c>
      <c r="F215" s="5">
        <f>'[4]Table 31'!F$24</f>
        <v>61810.180261000001</v>
      </c>
      <c r="G215" s="5">
        <f>'[4]Table 31'!G$24</f>
        <v>60050.316335000003</v>
      </c>
      <c r="H215" s="5">
        <f>'[4]Table 31'!H$24</f>
        <v>61070.364536000001</v>
      </c>
      <c r="I215" s="5">
        <f>'[4]Table 31'!I$24</f>
        <v>74057.849061999994</v>
      </c>
      <c r="J215" s="5">
        <f>'[4]Table 31'!J$24</f>
        <v>60653.220816000001</v>
      </c>
      <c r="K215" s="5">
        <f>'[4]Table 31'!K$24</f>
        <v>62453.291977000001</v>
      </c>
      <c r="L215" s="5">
        <f>'[4]Table 31'!L$24</f>
        <v>74618.455971000003</v>
      </c>
      <c r="M215" s="5">
        <f>'[4]Table 31'!M$24</f>
        <v>68039.871656999996</v>
      </c>
      <c r="N215" s="5">
        <f>'[4]Table 31'!N$24</f>
        <v>69712.791968999998</v>
      </c>
      <c r="O215" s="5">
        <f>'[4]Table 31'!O$24</f>
        <v>64706.162172999997</v>
      </c>
      <c r="P215" s="5">
        <f>'[4]Table 31'!P$24</f>
        <v>71713.790213999993</v>
      </c>
      <c r="Q215" s="5">
        <f>'[4]Table 31'!Q$24</f>
        <v>65282.925897000001</v>
      </c>
      <c r="R215" s="5">
        <f>'[4]Table 31'!R$24</f>
        <v>60507.536841000001</v>
      </c>
      <c r="S215" s="5">
        <f>'[4]Table 31'!S$24</f>
        <v>48178.800599000002</v>
      </c>
      <c r="T215" s="5">
        <f>'[4]Table 31'!T$24</f>
        <v>59561.716987</v>
      </c>
      <c r="U215" s="5">
        <f>'[4]Table 31'!U$24</f>
        <v>54893.741162999999</v>
      </c>
      <c r="V215" s="5">
        <f>'[4]Table 31'!V$24</f>
        <v>55761.625124999999</v>
      </c>
      <c r="W215" s="5">
        <f>'[4]Table 31'!W$24</f>
        <v>55420.049348</v>
      </c>
      <c r="Z215" s="21" t="s">
        <v>26</v>
      </c>
      <c r="AB215"/>
    </row>
    <row r="216" spans="1:28" outlineLevel="1" x14ac:dyDescent="0.2">
      <c r="B216" s="7" t="s">
        <v>31</v>
      </c>
      <c r="C216" s="5">
        <f t="shared" ref="C216:W216" si="91">C214*C215/1000</f>
        <v>48.750693985448997</v>
      </c>
      <c r="D216" s="5">
        <f t="shared" si="91"/>
        <v>45.073958302800001</v>
      </c>
      <c r="E216" s="5">
        <f t="shared" si="91"/>
        <v>59.818702105638003</v>
      </c>
      <c r="F216" s="5">
        <f t="shared" si="91"/>
        <v>71.205327660671998</v>
      </c>
      <c r="G216" s="5">
        <f t="shared" si="91"/>
        <v>68.877712836244996</v>
      </c>
      <c r="H216" s="5">
        <f t="shared" si="91"/>
        <v>70.230919216399997</v>
      </c>
      <c r="I216" s="5">
        <f t="shared" si="91"/>
        <v>79.315956345402</v>
      </c>
      <c r="J216" s="5">
        <f t="shared" si="91"/>
        <v>71.449494121248009</v>
      </c>
      <c r="K216" s="5">
        <f t="shared" si="91"/>
        <v>76.193016211940005</v>
      </c>
      <c r="L216" s="5">
        <f t="shared" si="91"/>
        <v>95.063912907054004</v>
      </c>
      <c r="M216" s="5">
        <f t="shared" si="91"/>
        <v>83.825121881423996</v>
      </c>
      <c r="N216" s="5">
        <f t="shared" si="91"/>
        <v>87.280415545187992</v>
      </c>
      <c r="O216" s="5">
        <f t="shared" si="91"/>
        <v>83.988598500554005</v>
      </c>
      <c r="P216" s="5">
        <f t="shared" si="91"/>
        <v>92.510789376060004</v>
      </c>
      <c r="Q216" s="5">
        <f t="shared" si="91"/>
        <v>80.689696408692001</v>
      </c>
      <c r="R216" s="5">
        <f t="shared" si="91"/>
        <v>83.016340545852017</v>
      </c>
      <c r="S216" s="5">
        <f t="shared" si="91"/>
        <v>62.680619579298998</v>
      </c>
      <c r="T216" s="5">
        <f t="shared" si="91"/>
        <v>77.430232083099995</v>
      </c>
      <c r="U216" s="5">
        <f t="shared" si="91"/>
        <v>73.832081864234993</v>
      </c>
      <c r="V216" s="5">
        <f t="shared" si="91"/>
        <v>72.49011266250001</v>
      </c>
      <c r="W216" s="5">
        <f t="shared" si="91"/>
        <v>71.048503264136002</v>
      </c>
    </row>
    <row r="217" spans="1:28" outlineLevel="1" x14ac:dyDescent="0.2">
      <c r="B217" s="7" t="s">
        <v>140</v>
      </c>
      <c r="C217" s="14">
        <f t="shared" ref="C217:W217" si="92">C212/C216</f>
        <v>11.19000000621172</v>
      </c>
      <c r="D217" s="14">
        <f t="shared" si="92"/>
        <v>11.289999994706212</v>
      </c>
      <c r="E217" s="14">
        <f t="shared" si="92"/>
        <v>11.390000000280567</v>
      </c>
      <c r="F217" s="14">
        <f t="shared" si="92"/>
        <v>11.480000006396788</v>
      </c>
      <c r="G217" s="14">
        <f t="shared" si="92"/>
        <v>11.580000005172689</v>
      </c>
      <c r="H217" s="14">
        <f t="shared" si="92"/>
        <v>11.679999993627423</v>
      </c>
      <c r="I217" s="14">
        <f t="shared" si="92"/>
        <v>11.780000003166631</v>
      </c>
      <c r="J217" s="14">
        <f t="shared" si="92"/>
        <v>11.879999997754688</v>
      </c>
      <c r="K217" s="14">
        <f t="shared" si="92"/>
        <v>11.979999997125178</v>
      </c>
      <c r="L217" s="14">
        <f t="shared" si="92"/>
        <v>12.080000000870863</v>
      </c>
      <c r="M217" s="14">
        <f t="shared" si="92"/>
        <v>12.180000005776977</v>
      </c>
      <c r="N217" s="14">
        <f t="shared" si="92"/>
        <v>12.289999999423003</v>
      </c>
      <c r="O217" s="14">
        <f t="shared" si="92"/>
        <v>12.389999994977126</v>
      </c>
      <c r="P217" s="14">
        <f t="shared" si="92"/>
        <v>12.389999996007131</v>
      </c>
      <c r="Q217" s="14">
        <f t="shared" si="92"/>
        <v>12.390000006150798</v>
      </c>
      <c r="R217" s="14">
        <f t="shared" si="92"/>
        <v>12.389999995626084</v>
      </c>
      <c r="S217" s="14">
        <f t="shared" si="92"/>
        <v>12.390000006580749</v>
      </c>
      <c r="T217" s="14">
        <f t="shared" si="92"/>
        <v>12.390000006333329</v>
      </c>
      <c r="U217" s="14">
        <f t="shared" si="92"/>
        <v>12.389999995965553</v>
      </c>
      <c r="V217" s="14">
        <f t="shared" si="92"/>
        <v>12.390000001539864</v>
      </c>
      <c r="W217" s="14">
        <f t="shared" si="92"/>
        <v>12.38999999376982</v>
      </c>
    </row>
    <row r="218" spans="1:28" outlineLevel="1" x14ac:dyDescent="0.2">
      <c r="B218" s="7" t="s">
        <v>90</v>
      </c>
      <c r="C218" s="5">
        <f t="shared" ref="C218:W218" si="93">C215*C217</f>
        <v>462697.4266327396</v>
      </c>
      <c r="D218" s="5">
        <f t="shared" si="93"/>
        <v>424070.82416666672</v>
      </c>
      <c r="E218" s="5">
        <f t="shared" si="93"/>
        <v>569202.18629908096</v>
      </c>
      <c r="F218" s="5">
        <f t="shared" si="93"/>
        <v>709580.86979166663</v>
      </c>
      <c r="G218" s="5">
        <f t="shared" si="93"/>
        <v>695382.66346992168</v>
      </c>
      <c r="H218" s="5">
        <f t="shared" si="93"/>
        <v>713301.85739130434</v>
      </c>
      <c r="I218" s="5">
        <f t="shared" si="93"/>
        <v>872401.46218487376</v>
      </c>
      <c r="J218" s="5">
        <f t="shared" si="93"/>
        <v>720560.2631578946</v>
      </c>
      <c r="K218" s="5">
        <f t="shared" si="93"/>
        <v>748190.43770491797</v>
      </c>
      <c r="L218" s="5">
        <f t="shared" si="93"/>
        <v>901390.94819466246</v>
      </c>
      <c r="M218" s="5">
        <f t="shared" si="93"/>
        <v>828725.63717532472</v>
      </c>
      <c r="N218" s="5">
        <f t="shared" si="93"/>
        <v>856770.21325878589</v>
      </c>
      <c r="O218" s="5">
        <f t="shared" si="93"/>
        <v>801709.34899845906</v>
      </c>
      <c r="P218" s="5">
        <f t="shared" si="93"/>
        <v>888533.8604651161</v>
      </c>
      <c r="Q218" s="5">
        <f t="shared" si="93"/>
        <v>808855.45226537203</v>
      </c>
      <c r="R218" s="5">
        <f t="shared" si="93"/>
        <v>749688.38119533518</v>
      </c>
      <c r="S218" s="5">
        <f t="shared" si="93"/>
        <v>596935.33973866259</v>
      </c>
      <c r="T218" s="5">
        <f t="shared" si="93"/>
        <v>737969.67384615401</v>
      </c>
      <c r="U218" s="5">
        <f t="shared" si="93"/>
        <v>680133.45278810407</v>
      </c>
      <c r="V218" s="5">
        <f t="shared" si="93"/>
        <v>690886.5353846153</v>
      </c>
      <c r="W218" s="5">
        <f t="shared" si="93"/>
        <v>686654.41107644315</v>
      </c>
    </row>
    <row r="219" spans="1:28" outlineLevel="1" x14ac:dyDescent="0.2"/>
    <row r="220" spans="1:28" outlineLevel="1" x14ac:dyDescent="0.2">
      <c r="B220" s="8" t="s">
        <v>14</v>
      </c>
      <c r="C220" s="13"/>
      <c r="H220" s="5"/>
    </row>
    <row r="221" spans="1:28" outlineLevel="1" x14ac:dyDescent="0.2">
      <c r="B221" s="4" t="s">
        <v>18</v>
      </c>
      <c r="C221" s="5">
        <f>IFERROR(INDEX('[4]Table 29'!C$14:C$19,MATCH($B221,'[4]Table 29'!$B$14:$B$19,0))*1000,0)</f>
        <v>0</v>
      </c>
      <c r="D221" s="5">
        <f>IFERROR(INDEX('[4]Table 29'!D$14:D$19,MATCH($B221,'[4]Table 29'!$B$14:$B$19,0))*1000,0)</f>
        <v>0</v>
      </c>
      <c r="E221" s="5">
        <f>IFERROR(INDEX('[4]Table 29'!E$14:E$19,MATCH($B221,'[4]Table 29'!$B$14:$B$19,0))*1000,0)</f>
        <v>0</v>
      </c>
      <c r="F221" s="5">
        <f>IFERROR(INDEX('[4]Table 29'!F$14:F$19,MATCH($B221,'[4]Table 29'!$B$14:$B$19,0))*1000,0)</f>
        <v>0</v>
      </c>
      <c r="G221" s="5">
        <f>IFERROR(INDEX('[4]Table 29'!G$14:G$19,MATCH($B221,'[4]Table 29'!$B$14:$B$19,0))*1000,0)</f>
        <v>0</v>
      </c>
      <c r="H221" s="5">
        <f>IFERROR(INDEX('[4]Table 29'!H$14:H$19,MATCH($B221,'[4]Table 29'!$B$14:$B$19,0))*1000,0)</f>
        <v>0</v>
      </c>
      <c r="I221" s="5">
        <f>IFERROR(INDEX('[4]Table 29'!I$14:I$19,MATCH($B221,'[4]Table 29'!$B$14:$B$19,0))*1000,0)</f>
        <v>0</v>
      </c>
      <c r="J221" s="5">
        <f>IFERROR(INDEX('[4]Table 29'!J$14:J$19,MATCH($B221,'[4]Table 29'!$B$14:$B$19,0))*1000,0)</f>
        <v>0</v>
      </c>
      <c r="K221" s="5">
        <f>IFERROR(INDEX('[4]Table 29'!K$14:K$19,MATCH($B221,'[4]Table 29'!$B$14:$B$19,0))*1000,0)</f>
        <v>0</v>
      </c>
      <c r="L221" s="5">
        <f>IFERROR(INDEX('[4]Table 29'!L$14:L$19,MATCH($B221,'[4]Table 29'!$B$14:$B$19,0))*1000,0)</f>
        <v>0</v>
      </c>
      <c r="M221" s="5">
        <f>IFERROR(INDEX('[4]Table 29'!M$14:M$19,MATCH($B221,'[4]Table 29'!$B$14:$B$19,0))*1000,0)</f>
        <v>0</v>
      </c>
      <c r="N221" s="5">
        <f>IFERROR(INDEX('[4]Table 29'!N$14:N$19,MATCH($B221,'[4]Table 29'!$B$14:$B$19,0))*1000,0)</f>
        <v>0</v>
      </c>
      <c r="O221" s="5">
        <f>IFERROR(INDEX('[4]Table 29'!O$14:O$19,MATCH($B221,'[4]Table 29'!$B$14:$B$19,0))*1000,0)</f>
        <v>0</v>
      </c>
      <c r="P221" s="5">
        <f>IFERROR(INDEX('[4]Table 29'!P$14:P$19,MATCH($B221,'[4]Table 29'!$B$14:$B$19,0))*1000,0)</f>
        <v>0</v>
      </c>
      <c r="Q221" s="5">
        <f>IFERROR(INDEX('[4]Table 29'!Q$14:Q$19,MATCH($B221,'[4]Table 29'!$B$14:$B$19,0))*1000,0)</f>
        <v>0</v>
      </c>
      <c r="R221" s="5">
        <f>IFERROR(INDEX('[4]Table 29'!R$14:R$19,MATCH($B221,'[4]Table 29'!$B$14:$B$19,0))*1000,0)</f>
        <v>0</v>
      </c>
      <c r="S221" s="5">
        <f>IFERROR(INDEX('[4]Table 29'!S$14:S$19,MATCH($B221,'[4]Table 29'!$B$14:$B$19,0))*1000,0)</f>
        <v>0</v>
      </c>
      <c r="T221" s="5">
        <f>IFERROR(INDEX('[4]Table 29'!T$14:T$19,MATCH($B221,'[4]Table 29'!$B$14:$B$19,0))*1000,0)</f>
        <v>0</v>
      </c>
      <c r="U221" s="5">
        <f>IFERROR(INDEX('[4]Table 29'!U$14:U$19,MATCH($B221,'[4]Table 29'!$B$14:$B$19,0))*1000,0)</f>
        <v>0</v>
      </c>
      <c r="V221" s="5">
        <f>IFERROR(INDEX('[4]Table 29'!V$14:V$19,MATCH($B221,'[4]Table 29'!$B$14:$B$19,0))*1000,0)</f>
        <v>0</v>
      </c>
      <c r="W221" s="5">
        <f>IFERROR(INDEX('[4]Table 29'!W$14:W$19,MATCH($B221,'[4]Table 29'!$B$14:$B$19,0))*1000,0)</f>
        <v>0</v>
      </c>
      <c r="Z221" s="21" t="s">
        <v>26</v>
      </c>
    </row>
    <row r="222" spans="1:28" outlineLevel="1" x14ac:dyDescent="0.2">
      <c r="B222" s="4" t="s">
        <v>19</v>
      </c>
      <c r="C222" s="5">
        <f>IFERROR(INDEX('[4]Table 29'!C$14:C$19,MATCH($B222,'[4]Table 29'!$B$14:$B$19,0))*1000,0)</f>
        <v>0</v>
      </c>
      <c r="D222" s="5">
        <f>IFERROR(INDEX('[4]Table 29'!D$14:D$19,MATCH($B222,'[4]Table 29'!$B$14:$B$19,0))*1000,0)</f>
        <v>0</v>
      </c>
      <c r="E222" s="5">
        <f>IFERROR(INDEX('[4]Table 29'!E$14:E$19,MATCH($B222,'[4]Table 29'!$B$14:$B$19,0))*1000,0)</f>
        <v>0</v>
      </c>
      <c r="F222" s="5">
        <f>IFERROR(INDEX('[4]Table 29'!F$14:F$19,MATCH($B222,'[4]Table 29'!$B$14:$B$19,0))*1000,0)</f>
        <v>0</v>
      </c>
      <c r="G222" s="5">
        <f>IFERROR(INDEX('[4]Table 29'!G$14:G$19,MATCH($B222,'[4]Table 29'!$B$14:$B$19,0))*1000,0)</f>
        <v>0</v>
      </c>
      <c r="H222" s="5">
        <f>IFERROR(INDEX('[4]Table 29'!H$14:H$19,MATCH($B222,'[4]Table 29'!$B$14:$B$19,0))*1000,0)</f>
        <v>0</v>
      </c>
      <c r="I222" s="5">
        <f>IFERROR(INDEX('[4]Table 29'!I$14:I$19,MATCH($B222,'[4]Table 29'!$B$14:$B$19,0))*1000,0)</f>
        <v>0</v>
      </c>
      <c r="J222" s="5">
        <f>IFERROR(INDEX('[4]Table 29'!J$14:J$19,MATCH($B222,'[4]Table 29'!$B$14:$B$19,0))*1000,0)</f>
        <v>0</v>
      </c>
      <c r="K222" s="5">
        <f>IFERROR(INDEX('[4]Table 29'!K$14:K$19,MATCH($B222,'[4]Table 29'!$B$14:$B$19,0))*1000,0)</f>
        <v>0</v>
      </c>
      <c r="L222" s="5">
        <f>IFERROR(INDEX('[4]Table 29'!L$14:L$19,MATCH($B222,'[4]Table 29'!$B$14:$B$19,0))*1000,0)</f>
        <v>0</v>
      </c>
      <c r="M222" s="5">
        <f>IFERROR(INDEX('[4]Table 29'!M$14:M$19,MATCH($B222,'[4]Table 29'!$B$14:$B$19,0))*1000,0)</f>
        <v>0</v>
      </c>
      <c r="N222" s="5">
        <f>IFERROR(INDEX('[4]Table 29'!N$14:N$19,MATCH($B222,'[4]Table 29'!$B$14:$B$19,0))*1000,0)</f>
        <v>0</v>
      </c>
      <c r="O222" s="5">
        <f>IFERROR(INDEX('[4]Table 29'!O$14:O$19,MATCH($B222,'[4]Table 29'!$B$14:$B$19,0))*1000,0)</f>
        <v>0</v>
      </c>
      <c r="P222" s="5">
        <f>IFERROR(INDEX('[4]Table 29'!P$14:P$19,MATCH($B222,'[4]Table 29'!$B$14:$B$19,0))*1000,0)</f>
        <v>0</v>
      </c>
      <c r="Q222" s="5">
        <f>IFERROR(INDEX('[4]Table 29'!Q$14:Q$19,MATCH($B222,'[4]Table 29'!$B$14:$B$19,0))*1000,0)</f>
        <v>0</v>
      </c>
      <c r="R222" s="5">
        <f>IFERROR(INDEX('[4]Table 29'!R$14:R$19,MATCH($B222,'[4]Table 29'!$B$14:$B$19,0))*1000,0)</f>
        <v>0</v>
      </c>
      <c r="S222" s="5">
        <f>IFERROR(INDEX('[4]Table 29'!S$14:S$19,MATCH($B222,'[4]Table 29'!$B$14:$B$19,0))*1000,0)</f>
        <v>0</v>
      </c>
      <c r="T222" s="5">
        <f>IFERROR(INDEX('[4]Table 29'!T$14:T$19,MATCH($B222,'[4]Table 29'!$B$14:$B$19,0))*1000,0)</f>
        <v>0</v>
      </c>
      <c r="U222" s="5">
        <f>IFERROR(INDEX('[4]Table 29'!U$14:U$19,MATCH($B222,'[4]Table 29'!$B$14:$B$19,0))*1000,0)</f>
        <v>0</v>
      </c>
      <c r="V222" s="5">
        <f>IFERROR(INDEX('[4]Table 29'!V$14:V$19,MATCH($B222,'[4]Table 29'!$B$14:$B$19,0))*1000,0)</f>
        <v>0</v>
      </c>
      <c r="W222" s="5">
        <f>IFERROR(INDEX('[4]Table 29'!W$14:W$19,MATCH($B222,'[4]Table 29'!$B$14:$B$19,0))*1000,0)</f>
        <v>0</v>
      </c>
      <c r="Z222" s="21" t="s">
        <v>26</v>
      </c>
    </row>
    <row r="223" spans="1:28" outlineLevel="1" x14ac:dyDescent="0.2">
      <c r="B223" s="4" t="s">
        <v>16</v>
      </c>
      <c r="C223" s="5">
        <f>IFERROR(INDEX('[4]Table 29'!C$14:C$19,MATCH($B223,'[4]Table 29'!$B$14:$B$19,0))*1000,0)</f>
        <v>1046.038</v>
      </c>
      <c r="D223" s="5">
        <f>IFERROR(INDEX('[4]Table 29'!D$14:D$19,MATCH($B223,'[4]Table 29'!$B$14:$B$19,0))*1000,0)</f>
        <v>871.40200000000004</v>
      </c>
      <c r="E223" s="5">
        <f>IFERROR(INDEX('[4]Table 29'!E$14:E$19,MATCH($B223,'[4]Table 29'!$B$14:$B$19,0))*1000,0)</f>
        <v>1178.9359999999999</v>
      </c>
      <c r="F223" s="5">
        <f>IFERROR(INDEX('[4]Table 29'!F$14:F$19,MATCH($B223,'[4]Table 29'!$B$14:$B$19,0))*1000,0)</f>
        <v>1420.636</v>
      </c>
      <c r="G223" s="5">
        <f>IFERROR(INDEX('[4]Table 29'!G$14:G$19,MATCH($B223,'[4]Table 29'!$B$14:$B$19,0))*1000,0)</f>
        <v>1332.559</v>
      </c>
      <c r="H223" s="5">
        <f>IFERROR(INDEX('[4]Table 29'!H$14:H$19,MATCH($B223,'[4]Table 29'!$B$14:$B$19,0))*1000,0)</f>
        <v>1333.8380000000002</v>
      </c>
      <c r="I223" s="5">
        <f>IFERROR(INDEX('[4]Table 29'!I$14:I$19,MATCH($B223,'[4]Table 29'!$B$14:$B$19,0))*1000,0)</f>
        <v>1328.605</v>
      </c>
      <c r="J223" s="5">
        <f>IFERROR(INDEX('[4]Table 29'!J$14:J$19,MATCH($B223,'[4]Table 29'!$B$14:$B$19,0))*1000,0)</f>
        <v>1532.595</v>
      </c>
      <c r="K223" s="5">
        <f>IFERROR(INDEX('[4]Table 29'!K$14:K$19,MATCH($B223,'[4]Table 29'!$B$14:$B$19,0))*1000,0)</f>
        <v>1614.6180000000002</v>
      </c>
      <c r="L223" s="5">
        <f>IFERROR(INDEX('[4]Table 29'!L$14:L$19,MATCH($B223,'[4]Table 29'!$B$14:$B$19,0))*1000,0)</f>
        <v>1915.662</v>
      </c>
      <c r="M223" s="5">
        <f>IFERROR(INDEX('[4]Table 29'!M$14:M$19,MATCH($B223,'[4]Table 29'!$B$14:$B$19,0))*1000,0)</f>
        <v>1680.0029999999999</v>
      </c>
      <c r="N223" s="5">
        <f>IFERROR(INDEX('[4]Table 29'!N$14:N$19,MATCH($B223,'[4]Table 29'!$B$14:$B$19,0))*1000,0)</f>
        <v>1639.1489999999999</v>
      </c>
      <c r="O223" s="5">
        <f>IFERROR(INDEX('[4]Table 29'!O$14:O$19,MATCH($B223,'[4]Table 29'!$B$14:$B$19,0))*1000,0)</f>
        <v>1548.4260000000002</v>
      </c>
      <c r="P223" s="5">
        <f>IFERROR(INDEX('[4]Table 29'!P$14:P$19,MATCH($B223,'[4]Table 29'!$B$14:$B$19,0))*1000,0)</f>
        <v>1893.489</v>
      </c>
      <c r="Q223" s="5">
        <f>IFERROR(INDEX('[4]Table 29'!Q$14:Q$19,MATCH($B223,'[4]Table 29'!$B$14:$B$19,0))*1000,0)</f>
        <v>1648.9929999999999</v>
      </c>
      <c r="R223" s="5">
        <f>IFERROR(INDEX('[4]Table 29'!R$14:R$19,MATCH($B223,'[4]Table 29'!$B$14:$B$19,0))*1000,0)</f>
        <v>1699.508</v>
      </c>
      <c r="S223" s="5">
        <f>IFERROR(INDEX('[4]Table 29'!S$14:S$19,MATCH($B223,'[4]Table 29'!$B$14:$B$19,0))*1000,0)</f>
        <v>1411.3309999999999</v>
      </c>
      <c r="T223" s="5">
        <f>IFERROR(INDEX('[4]Table 29'!T$14:T$19,MATCH($B223,'[4]Table 29'!$B$14:$B$19,0))*1000,0)</f>
        <v>1547.4179999999999</v>
      </c>
      <c r="U223" s="5">
        <f>IFERROR(INDEX('[4]Table 29'!U$14:U$19,MATCH($B223,'[4]Table 29'!$B$14:$B$19,0))*1000,0)</f>
        <v>1541.3969999999999</v>
      </c>
      <c r="V223" s="5">
        <f>IFERROR(INDEX('[4]Table 29'!V$14:V$19,MATCH($B223,'[4]Table 29'!$B$14:$B$19,0))*1000,0)</f>
        <v>1504.8509999999999</v>
      </c>
      <c r="W223" s="5">
        <f>IFERROR(INDEX('[4]Table 29'!W$14:W$19,MATCH($B223,'[4]Table 29'!$B$14:$B$19,0))*1000,0)</f>
        <v>1135.2080000000001</v>
      </c>
      <c r="Z223" s="21" t="s">
        <v>26</v>
      </c>
    </row>
    <row r="224" spans="1:28" outlineLevel="1" x14ac:dyDescent="0.2">
      <c r="B224" s="4" t="s">
        <v>21</v>
      </c>
      <c r="C224" s="5">
        <f>IFERROR(INDEX('[4]Table 29'!C$14:C$19,MATCH($B224,'[4]Table 29'!$B$14:$B$19,0))*1000,0)</f>
        <v>0</v>
      </c>
      <c r="D224" s="5">
        <f>IFERROR(INDEX('[4]Table 29'!D$14:D$19,MATCH($B224,'[4]Table 29'!$B$14:$B$19,0))*1000,0)</f>
        <v>0</v>
      </c>
      <c r="E224" s="5">
        <f>IFERROR(INDEX('[4]Table 29'!E$14:E$19,MATCH($B224,'[4]Table 29'!$B$14:$B$19,0))*1000,0)</f>
        <v>0</v>
      </c>
      <c r="F224" s="5">
        <f>IFERROR(INDEX('[4]Table 29'!F$14:F$19,MATCH($B224,'[4]Table 29'!$B$14:$B$19,0))*1000,0)</f>
        <v>0</v>
      </c>
      <c r="G224" s="5">
        <f>IFERROR(INDEX('[4]Table 29'!G$14:G$19,MATCH($B224,'[4]Table 29'!$B$14:$B$19,0))*1000,0)</f>
        <v>0</v>
      </c>
      <c r="H224" s="5">
        <f>IFERROR(INDEX('[4]Table 29'!H$14:H$19,MATCH($B224,'[4]Table 29'!$B$14:$B$19,0))*1000,0)</f>
        <v>0</v>
      </c>
      <c r="I224" s="5">
        <f>IFERROR(INDEX('[4]Table 29'!I$14:I$19,MATCH($B224,'[4]Table 29'!$B$14:$B$19,0))*1000,0)</f>
        <v>0</v>
      </c>
      <c r="J224" s="5">
        <f>IFERROR(INDEX('[4]Table 29'!J$14:J$19,MATCH($B224,'[4]Table 29'!$B$14:$B$19,0))*1000,0)</f>
        <v>0</v>
      </c>
      <c r="K224" s="5">
        <f>IFERROR(INDEX('[4]Table 29'!K$14:K$19,MATCH($B224,'[4]Table 29'!$B$14:$B$19,0))*1000,0)</f>
        <v>0</v>
      </c>
      <c r="L224" s="5">
        <f>IFERROR(INDEX('[4]Table 29'!L$14:L$19,MATCH($B224,'[4]Table 29'!$B$14:$B$19,0))*1000,0)</f>
        <v>0</v>
      </c>
      <c r="M224" s="5">
        <f>IFERROR(INDEX('[4]Table 29'!M$14:M$19,MATCH($B224,'[4]Table 29'!$B$14:$B$19,0))*1000,0)</f>
        <v>0</v>
      </c>
      <c r="N224" s="5">
        <f>IFERROR(INDEX('[4]Table 29'!N$14:N$19,MATCH($B224,'[4]Table 29'!$B$14:$B$19,0))*1000,0)</f>
        <v>0</v>
      </c>
      <c r="O224" s="5">
        <f>IFERROR(INDEX('[4]Table 29'!O$14:O$19,MATCH($B224,'[4]Table 29'!$B$14:$B$19,0))*1000,0)</f>
        <v>0</v>
      </c>
      <c r="P224" s="5">
        <f>IFERROR(INDEX('[4]Table 29'!P$14:P$19,MATCH($B224,'[4]Table 29'!$B$14:$B$19,0))*1000,0)</f>
        <v>0</v>
      </c>
      <c r="Q224" s="5">
        <f>IFERROR(INDEX('[4]Table 29'!Q$14:Q$19,MATCH($B224,'[4]Table 29'!$B$14:$B$19,0))*1000,0)</f>
        <v>0</v>
      </c>
      <c r="R224" s="5">
        <f>IFERROR(INDEX('[4]Table 29'!R$14:R$19,MATCH($B224,'[4]Table 29'!$B$14:$B$19,0))*1000,0)</f>
        <v>0</v>
      </c>
      <c r="S224" s="5">
        <f>IFERROR(INDEX('[4]Table 29'!S$14:S$19,MATCH($B224,'[4]Table 29'!$B$14:$B$19,0))*1000,0)</f>
        <v>0</v>
      </c>
      <c r="T224" s="5">
        <f>IFERROR(INDEX('[4]Table 29'!T$14:T$19,MATCH($B224,'[4]Table 29'!$B$14:$B$19,0))*1000,0)</f>
        <v>0</v>
      </c>
      <c r="U224" s="5">
        <f>IFERROR(INDEX('[4]Table 29'!U$14:U$19,MATCH($B224,'[4]Table 29'!$B$14:$B$19,0))*1000,0)</f>
        <v>0</v>
      </c>
      <c r="V224" s="5">
        <f>IFERROR(INDEX('[4]Table 29'!V$14:V$19,MATCH($B224,'[4]Table 29'!$B$14:$B$19,0))*1000,0)</f>
        <v>0</v>
      </c>
      <c r="W224" s="5">
        <f>IFERROR(INDEX('[4]Table 29'!W$14:W$19,MATCH($B224,'[4]Table 29'!$B$14:$B$19,0))*1000,0)</f>
        <v>0</v>
      </c>
      <c r="Z224" s="21" t="s">
        <v>26</v>
      </c>
    </row>
    <row r="225" spans="2:26" outlineLevel="1" x14ac:dyDescent="0.2">
      <c r="B225" s="4" t="s">
        <v>20</v>
      </c>
      <c r="C225" s="5">
        <f>IFERROR(INDEX('[4]Table 29'!C$14:C$19,MATCH($B225,'[4]Table 29'!$B$14:$B$19,0))*1000,0)</f>
        <v>2.0760000000000001</v>
      </c>
      <c r="D225" s="5">
        <f>IFERROR(INDEX('[4]Table 29'!D$14:D$19,MATCH($B225,'[4]Table 29'!$B$14:$B$19,0))*1000,0)</f>
        <v>3.9319999999999999</v>
      </c>
      <c r="E225" s="5">
        <f>IFERROR(INDEX('[4]Table 29'!E$14:E$19,MATCH($B225,'[4]Table 29'!$B$14:$B$19,0))*1000,0)</f>
        <v>5.3570000000000002</v>
      </c>
      <c r="F225" s="5">
        <f>IFERROR(INDEX('[4]Table 29'!F$14:F$19,MATCH($B225,'[4]Table 29'!$B$14:$B$19,0))*1000,0)</f>
        <v>6.1050000000000004</v>
      </c>
      <c r="G225" s="5">
        <f>IFERROR(INDEX('[4]Table 29'!G$14:G$19,MATCH($B225,'[4]Table 29'!$B$14:$B$19,0))*1000,0)</f>
        <v>3.3040000000000003</v>
      </c>
      <c r="H225" s="5">
        <f>IFERROR(INDEX('[4]Table 29'!H$14:H$19,MATCH($B225,'[4]Table 29'!$B$14:$B$19,0))*1000,0)</f>
        <v>2.0880000000000001</v>
      </c>
      <c r="I225" s="5">
        <f>IFERROR(INDEX('[4]Table 29'!I$14:I$19,MATCH($B225,'[4]Table 29'!$B$14:$B$19,0))*1000,0)</f>
        <v>1.048</v>
      </c>
      <c r="J225" s="5">
        <f>IFERROR(INDEX('[4]Table 29'!J$14:J$19,MATCH($B225,'[4]Table 29'!$B$14:$B$19,0))*1000,0)</f>
        <v>1.75</v>
      </c>
      <c r="K225" s="5">
        <f>IFERROR(INDEX('[4]Table 29'!K$14:K$19,MATCH($B225,'[4]Table 29'!$B$14:$B$19,0))*1000,0)</f>
        <v>2.927</v>
      </c>
      <c r="L225" s="5">
        <f>IFERROR(INDEX('[4]Table 29'!L$14:L$19,MATCH($B225,'[4]Table 29'!$B$14:$B$19,0))*1000,0)</f>
        <v>2.6020000000000003</v>
      </c>
      <c r="M225" s="5">
        <f>IFERROR(INDEX('[4]Table 29'!M$14:M$19,MATCH($B225,'[4]Table 29'!$B$14:$B$19,0))*1000,0)</f>
        <v>2.907</v>
      </c>
      <c r="N225" s="5">
        <f>IFERROR(INDEX('[4]Table 29'!N$14:N$19,MATCH($B225,'[4]Table 29'!$B$14:$B$19,0))*1000,0)</f>
        <v>2.7770000000000001</v>
      </c>
      <c r="O225" s="5">
        <f>IFERROR(INDEX('[4]Table 29'!O$14:O$19,MATCH($B225,'[4]Table 29'!$B$14:$B$19,0))*1000,0)</f>
        <v>2.8069999999999999</v>
      </c>
      <c r="P225" s="5">
        <f>IFERROR(INDEX('[4]Table 29'!P$14:P$19,MATCH($B225,'[4]Table 29'!$B$14:$B$19,0))*1000,0)</f>
        <v>9.8189999999999991</v>
      </c>
      <c r="Q225" s="5">
        <f>IFERROR(INDEX('[4]Table 29'!Q$14:Q$19,MATCH($B225,'[4]Table 29'!$B$14:$B$19,0))*1000,0)</f>
        <v>10.722000000000001</v>
      </c>
      <c r="R225" s="5">
        <f>IFERROR(INDEX('[4]Table 29'!R$14:R$19,MATCH($B225,'[4]Table 29'!$B$14:$B$19,0))*1000,0)</f>
        <v>13.476000000000001</v>
      </c>
      <c r="S225" s="5">
        <f>IFERROR(INDEX('[4]Table 29'!S$14:S$19,MATCH($B225,'[4]Table 29'!$B$14:$B$19,0))*1000,0)</f>
        <v>17.55</v>
      </c>
      <c r="T225" s="5">
        <f>IFERROR(INDEX('[4]Table 29'!T$14:T$19,MATCH($B225,'[4]Table 29'!$B$14:$B$19,0))*1000,0)</f>
        <v>28.311</v>
      </c>
      <c r="U225" s="5">
        <f>IFERROR(INDEX('[4]Table 29'!U$14:U$19,MATCH($B225,'[4]Table 29'!$B$14:$B$19,0))*1000,0)</f>
        <v>33.456000000000003</v>
      </c>
      <c r="V225" s="5">
        <f>IFERROR(INDEX('[4]Table 29'!V$14:V$19,MATCH($B225,'[4]Table 29'!$B$14:$B$19,0))*1000,0)</f>
        <v>35.298999999999999</v>
      </c>
      <c r="W225" s="5">
        <f>IFERROR(INDEX('[4]Table 29'!W$14:W$19,MATCH($B225,'[4]Table 29'!$B$14:$B$19,0))*1000,0)</f>
        <v>37.250999999999998</v>
      </c>
      <c r="Z225" s="21" t="s">
        <v>26</v>
      </c>
    </row>
    <row r="226" spans="2:26" outlineLevel="1" x14ac:dyDescent="0.2">
      <c r="B226" s="4" t="s">
        <v>0</v>
      </c>
      <c r="C226" s="5">
        <f>IFERROR(INDEX('[4]Table 29'!C$14:C$19,MATCH($B226,'[4]Table 29'!$B$14:$B$19,0))*1000,0)</f>
        <v>0</v>
      </c>
      <c r="D226" s="5">
        <f>IFERROR(INDEX('[4]Table 29'!D$14:D$19,MATCH($B226,'[4]Table 29'!$B$14:$B$19,0))*1000,0)</f>
        <v>0</v>
      </c>
      <c r="E226" s="5">
        <f>IFERROR(INDEX('[4]Table 29'!E$14:E$19,MATCH($B226,'[4]Table 29'!$B$14:$B$19,0))*1000,0)</f>
        <v>0</v>
      </c>
      <c r="F226" s="5">
        <f>IFERROR(INDEX('[4]Table 29'!F$14:F$19,MATCH($B226,'[4]Table 29'!$B$14:$B$19,0))*1000,0)</f>
        <v>0</v>
      </c>
      <c r="G226" s="5">
        <f>IFERROR(INDEX('[4]Table 29'!G$14:G$19,MATCH($B226,'[4]Table 29'!$B$14:$B$19,0))*1000,0)</f>
        <v>0</v>
      </c>
      <c r="H226" s="5">
        <f>IFERROR(INDEX('[4]Table 29'!H$14:H$19,MATCH($B226,'[4]Table 29'!$B$14:$B$19,0))*1000,0)</f>
        <v>0</v>
      </c>
      <c r="I226" s="5">
        <f>IFERROR(INDEX('[4]Table 29'!I$14:I$19,MATCH($B226,'[4]Table 29'!$B$14:$B$19,0))*1000,0)</f>
        <v>0</v>
      </c>
      <c r="J226" s="5">
        <f>IFERROR(INDEX('[4]Table 29'!J$14:J$19,MATCH($B226,'[4]Table 29'!$B$14:$B$19,0))*1000,0)</f>
        <v>0</v>
      </c>
      <c r="K226" s="5">
        <f>IFERROR(INDEX('[4]Table 29'!K$14:K$19,MATCH($B226,'[4]Table 29'!$B$14:$B$19,0))*1000,0)</f>
        <v>0</v>
      </c>
      <c r="L226" s="5">
        <f>IFERROR(INDEX('[4]Table 29'!L$14:L$19,MATCH($B226,'[4]Table 29'!$B$14:$B$19,0))*1000,0)</f>
        <v>0</v>
      </c>
      <c r="M226" s="5">
        <f>IFERROR(INDEX('[4]Table 29'!M$14:M$19,MATCH($B226,'[4]Table 29'!$B$14:$B$19,0))*1000,0)</f>
        <v>0</v>
      </c>
      <c r="N226" s="5">
        <f>IFERROR(INDEX('[4]Table 29'!N$14:N$19,MATCH($B226,'[4]Table 29'!$B$14:$B$19,0))*1000,0)</f>
        <v>0.20599999999999999</v>
      </c>
      <c r="O226" s="5">
        <f>IFERROR(INDEX('[4]Table 29'!O$14:O$19,MATCH($B226,'[4]Table 29'!$B$14:$B$19,0))*1000,0)</f>
        <v>0.188</v>
      </c>
      <c r="P226" s="5">
        <f>IFERROR(INDEX('[4]Table 29'!P$14:P$19,MATCH($B226,'[4]Table 29'!$B$14:$B$19,0))*1000,0)</f>
        <v>0.64600000000000002</v>
      </c>
      <c r="Q226" s="5">
        <f>IFERROR(INDEX('[4]Table 29'!Q$14:Q$19,MATCH($B226,'[4]Table 29'!$B$14:$B$19,0))*1000,0)</f>
        <v>0.79100000000000004</v>
      </c>
      <c r="R226" s="5">
        <f>IFERROR(INDEX('[4]Table 29'!R$14:R$19,MATCH($B226,'[4]Table 29'!$B$14:$B$19,0))*1000,0)</f>
        <v>0</v>
      </c>
      <c r="S226" s="5">
        <f>IFERROR(INDEX('[4]Table 29'!S$14:S$19,MATCH($B226,'[4]Table 29'!$B$14:$B$19,0))*1000,0)</f>
        <v>0</v>
      </c>
      <c r="T226" s="5">
        <f>IFERROR(INDEX('[4]Table 29'!T$14:T$19,MATCH($B226,'[4]Table 29'!$B$14:$B$19,0))*1000,0)</f>
        <v>0</v>
      </c>
      <c r="U226" s="5">
        <f>IFERROR(INDEX('[4]Table 29'!U$14:U$19,MATCH($B226,'[4]Table 29'!$B$14:$B$19,0))*1000,0)</f>
        <v>0</v>
      </c>
      <c r="V226" s="5">
        <f>IFERROR(INDEX('[4]Table 29'!V$14:V$19,MATCH($B226,'[4]Table 29'!$B$14:$B$19,0))*1000,0)</f>
        <v>0</v>
      </c>
      <c r="W226" s="5">
        <f>IFERROR(INDEX('[4]Table 29'!W$14:W$19,MATCH($B226,'[4]Table 29'!$B$14:$B$19,0))*1000,0)</f>
        <v>0</v>
      </c>
      <c r="Z226" s="21" t="s">
        <v>26</v>
      </c>
    </row>
    <row r="227" spans="2:26" outlineLevel="1" x14ac:dyDescent="0.2">
      <c r="B227" s="4" t="s">
        <v>22</v>
      </c>
      <c r="C227" s="5">
        <f>IFERROR(INDEX('[4]Table 29'!C$14:C$19,MATCH($B227,'[4]Table 29'!$B$14:$B$19,0))*1000,0)</f>
        <v>0</v>
      </c>
      <c r="D227" s="5">
        <f>IFERROR(INDEX('[4]Table 29'!D$14:D$19,MATCH($B227,'[4]Table 29'!$B$14:$B$19,0))*1000,0)</f>
        <v>0</v>
      </c>
      <c r="E227" s="5">
        <f>IFERROR(INDEX('[4]Table 29'!E$14:E$19,MATCH($B227,'[4]Table 29'!$B$14:$B$19,0))*1000,0)</f>
        <v>0</v>
      </c>
      <c r="F227" s="5">
        <f>IFERROR(INDEX('[4]Table 29'!F$14:F$19,MATCH($B227,'[4]Table 29'!$B$14:$B$19,0))*1000,0)</f>
        <v>0</v>
      </c>
      <c r="G227" s="5">
        <f>IFERROR(INDEX('[4]Table 29'!G$14:G$19,MATCH($B227,'[4]Table 29'!$B$14:$B$19,0))*1000,0)</f>
        <v>9</v>
      </c>
      <c r="H227" s="5">
        <f>IFERROR(INDEX('[4]Table 29'!H$14:H$19,MATCH($B227,'[4]Table 29'!$B$14:$B$19,0))*1000,0)</f>
        <v>4</v>
      </c>
      <c r="I227" s="5">
        <f>IFERROR(INDEX('[4]Table 29'!I$14:I$19,MATCH($B227,'[4]Table 29'!$B$14:$B$19,0))*1000,0)</f>
        <v>3</v>
      </c>
      <c r="J227" s="5">
        <f>IFERROR(INDEX('[4]Table 29'!J$14:J$19,MATCH($B227,'[4]Table 29'!$B$14:$B$19,0))*1000,0)</f>
        <v>3</v>
      </c>
      <c r="K227" s="5">
        <f>IFERROR(INDEX('[4]Table 29'!K$14:K$19,MATCH($B227,'[4]Table 29'!$B$14:$B$19,0))*1000,0)</f>
        <v>1</v>
      </c>
      <c r="L227" s="5">
        <f>IFERROR(INDEX('[4]Table 29'!L$14:L$19,MATCH($B227,'[4]Table 29'!$B$14:$B$19,0))*1000,0)</f>
        <v>1</v>
      </c>
      <c r="M227" s="5">
        <f>IFERROR(INDEX('[4]Table 29'!M$14:M$19,MATCH($B227,'[4]Table 29'!$B$14:$B$19,0))*1000,0)</f>
        <v>1</v>
      </c>
      <c r="N227" s="5">
        <f>IFERROR(INDEX('[4]Table 29'!N$14:N$19,MATCH($B227,'[4]Table 29'!$B$14:$B$19,0))*1000,0)</f>
        <v>1</v>
      </c>
      <c r="O227" s="5">
        <f>IFERROR(INDEX('[4]Table 29'!O$14:O$19,MATCH($B227,'[4]Table 29'!$B$14:$B$19,0))*1000,0)</f>
        <v>0</v>
      </c>
      <c r="P227" s="5">
        <f>IFERROR(INDEX('[4]Table 29'!P$14:P$19,MATCH($B227,'[4]Table 29'!$B$14:$B$19,0))*1000,0)</f>
        <v>0</v>
      </c>
      <c r="Q227" s="5">
        <f>IFERROR(INDEX('[4]Table 29'!Q$14:Q$19,MATCH($B227,'[4]Table 29'!$B$14:$B$19,0))*1000,0)</f>
        <v>0</v>
      </c>
      <c r="R227" s="5">
        <f>IFERROR(INDEX('[4]Table 29'!R$14:R$19,MATCH($B227,'[4]Table 29'!$B$14:$B$19,0))*1000,0)</f>
        <v>0</v>
      </c>
      <c r="S227" s="5">
        <f>IFERROR(INDEX('[4]Table 29'!S$14:S$19,MATCH($B227,'[4]Table 29'!$B$14:$B$19,0))*1000,0)</f>
        <v>0</v>
      </c>
      <c r="T227" s="5">
        <f>IFERROR(INDEX('[4]Table 29'!T$14:T$19,MATCH($B227,'[4]Table 29'!$B$14:$B$19,0))*1000,0)</f>
        <v>0</v>
      </c>
      <c r="U227" s="5">
        <f>IFERROR(INDEX('[4]Table 29'!U$14:U$19,MATCH($B227,'[4]Table 29'!$B$14:$B$19,0))*1000,0)</f>
        <v>0</v>
      </c>
      <c r="V227" s="5">
        <f>IFERROR(INDEX('[4]Table 29'!V$14:V$19,MATCH($B227,'[4]Table 29'!$B$14:$B$19,0))*1000,0)</f>
        <v>0</v>
      </c>
      <c r="W227" s="5">
        <f>IFERROR(INDEX('[4]Table 29'!W$14:W$19,MATCH($B227,'[4]Table 29'!$B$14:$B$19,0))*1000,0)</f>
        <v>0</v>
      </c>
      <c r="Z227" s="21" t="s">
        <v>26</v>
      </c>
    </row>
    <row r="228" spans="2:26" outlineLevel="1" x14ac:dyDescent="0.2">
      <c r="B228" s="4" t="s">
        <v>23</v>
      </c>
      <c r="C228" s="5">
        <f>IFERROR(INDEX('[4]Table 29'!C$14:C$19,MATCH($B228,'[4]Table 29'!$B$14:$B$19,0))*1000,0)</f>
        <v>15.601000000000001</v>
      </c>
      <c r="D228" s="5">
        <f>IFERROR(INDEX('[4]Table 29'!D$14:D$19,MATCH($B228,'[4]Table 29'!$B$14:$B$19,0))*1000,0)</f>
        <v>12.283000000000001</v>
      </c>
      <c r="E228" s="5">
        <f>IFERROR(INDEX('[4]Table 29'!E$14:E$19,MATCH($B228,'[4]Table 29'!$B$14:$B$19,0))*1000,0)</f>
        <v>16.077999999999999</v>
      </c>
      <c r="F228" s="5">
        <f>IFERROR(INDEX('[4]Table 29'!F$14:F$19,MATCH($B228,'[4]Table 29'!$B$14:$B$19,0))*1000,0)</f>
        <v>17.744</v>
      </c>
      <c r="G228" s="5">
        <f>IFERROR(INDEX('[4]Table 29'!G$14:G$19,MATCH($B228,'[4]Table 29'!$B$14:$B$19,0))*1000,0)</f>
        <v>17.14</v>
      </c>
      <c r="H228" s="5">
        <f>IFERROR(INDEX('[4]Table 29'!H$14:H$19,MATCH($B228,'[4]Table 29'!$B$14:$B$19,0))*1000,0)</f>
        <v>15.782</v>
      </c>
      <c r="I228" s="5">
        <f>IFERROR(INDEX('[4]Table 29'!I$14:I$19,MATCH($B228,'[4]Table 29'!$B$14:$B$19,0))*1000,0)</f>
        <v>13.4</v>
      </c>
      <c r="J228" s="5">
        <f>IFERROR(INDEX('[4]Table 29'!J$14:J$19,MATCH($B228,'[4]Table 29'!$B$14:$B$19,0))*1000,0)</f>
        <v>15.775</v>
      </c>
      <c r="K228" s="5">
        <f>IFERROR(INDEX('[4]Table 29'!K$14:K$19,MATCH($B228,'[4]Table 29'!$B$14:$B$19,0))*1000,0)</f>
        <v>15.317</v>
      </c>
      <c r="L228" s="5">
        <f>IFERROR(INDEX('[4]Table 29'!L$14:L$19,MATCH($B228,'[4]Table 29'!$B$14:$B$19,0))*1000,0)</f>
        <v>12.588000000000001</v>
      </c>
      <c r="M228" s="5">
        <f>IFERROR(INDEX('[4]Table 29'!M$14:M$19,MATCH($B228,'[4]Table 29'!$B$14:$B$19,0))*1000,0)</f>
        <v>13.533999999999999</v>
      </c>
      <c r="N228" s="5">
        <f>IFERROR(INDEX('[4]Table 29'!N$14:N$19,MATCH($B228,'[4]Table 29'!$B$14:$B$19,0))*1000,0)</f>
        <v>7.16</v>
      </c>
      <c r="O228" s="5">
        <f>IFERROR(INDEX('[4]Table 29'!O$14:O$19,MATCH($B228,'[4]Table 29'!$B$14:$B$19,0))*1000,0)</f>
        <v>7.3949999999999996</v>
      </c>
      <c r="P228" s="5">
        <f>IFERROR(INDEX('[4]Table 29'!P$14:P$19,MATCH($B228,'[4]Table 29'!$B$14:$B$19,0))*1000,0)</f>
        <v>9.2739999999999991</v>
      </c>
      <c r="Q228" s="5">
        <f>IFERROR(INDEX('[4]Table 29'!Q$14:Q$19,MATCH($B228,'[4]Table 29'!$B$14:$B$19,0))*1000,0)</f>
        <v>9.7149999999999999</v>
      </c>
      <c r="R228" s="5">
        <f>IFERROR(INDEX('[4]Table 29'!R$14:R$19,MATCH($B228,'[4]Table 29'!$B$14:$B$19,0))*1000,0)</f>
        <v>8.8529999999999998</v>
      </c>
      <c r="S228" s="5">
        <f>IFERROR(INDEX('[4]Table 29'!S$14:S$19,MATCH($B228,'[4]Table 29'!$B$14:$B$19,0))*1000,0)</f>
        <v>9.9359999999999999</v>
      </c>
      <c r="T228" s="5">
        <f>IFERROR(INDEX('[4]Table 29'!T$14:T$19,MATCH($B228,'[4]Table 29'!$B$14:$B$19,0))*1000,0)</f>
        <v>10.875999999999999</v>
      </c>
      <c r="U228" s="5">
        <f>IFERROR(INDEX('[4]Table 29'!U$14:U$19,MATCH($B228,'[4]Table 29'!$B$14:$B$19,0))*1000,0)</f>
        <v>12.247</v>
      </c>
      <c r="V228" s="5">
        <f>IFERROR(INDEX('[4]Table 29'!V$14:V$19,MATCH($B228,'[4]Table 29'!$B$14:$B$19,0))*1000,0)</f>
        <v>11.270999999999999</v>
      </c>
      <c r="W228" s="5">
        <f>IFERROR(INDEX('[4]Table 29'!W$14:W$19,MATCH($B228,'[4]Table 29'!$B$14:$B$19,0))*1000,0)</f>
        <v>7.726</v>
      </c>
      <c r="Z228" s="21" t="s">
        <v>26</v>
      </c>
    </row>
    <row r="229" spans="2:26" outlineLevel="1" x14ac:dyDescent="0.2">
      <c r="B229" s="4" t="s">
        <v>17</v>
      </c>
      <c r="C229" s="5">
        <f>IFERROR(INDEX('[4]Table 29'!C$14:C$19,MATCH($B229,'[4]Table 29'!$B$14:$B$19,0))*1000,0)</f>
        <v>0</v>
      </c>
      <c r="D229" s="5">
        <f>IFERROR(INDEX('[4]Table 29'!D$14:D$19,MATCH($B229,'[4]Table 29'!$B$14:$B$19,0))*1000,0)</f>
        <v>0</v>
      </c>
      <c r="E229" s="5">
        <f>IFERROR(INDEX('[4]Table 29'!E$14:E$19,MATCH($B229,'[4]Table 29'!$B$14:$B$19,0))*1000,0)</f>
        <v>0</v>
      </c>
      <c r="F229" s="5">
        <f>IFERROR(INDEX('[4]Table 29'!F$14:F$19,MATCH($B229,'[4]Table 29'!$B$14:$B$19,0))*1000,0)</f>
        <v>0</v>
      </c>
      <c r="G229" s="5">
        <f>IFERROR(INDEX('[4]Table 29'!G$14:G$19,MATCH($B229,'[4]Table 29'!$B$14:$B$19,0))*1000,0)</f>
        <v>0</v>
      </c>
      <c r="H229" s="5">
        <f>IFERROR(INDEX('[4]Table 29'!H$14:H$19,MATCH($B229,'[4]Table 29'!$B$14:$B$19,0))*1000,0)</f>
        <v>0</v>
      </c>
      <c r="I229" s="5">
        <f>IFERROR(INDEX('[4]Table 29'!I$14:I$19,MATCH($B229,'[4]Table 29'!$B$14:$B$19,0))*1000,0)</f>
        <v>0</v>
      </c>
      <c r="J229" s="5">
        <f>IFERROR(INDEX('[4]Table 29'!J$14:J$19,MATCH($B229,'[4]Table 29'!$B$14:$B$19,0))*1000,0)</f>
        <v>0</v>
      </c>
      <c r="K229" s="5">
        <f>IFERROR(INDEX('[4]Table 29'!K$14:K$19,MATCH($B229,'[4]Table 29'!$B$14:$B$19,0))*1000,0)</f>
        <v>0</v>
      </c>
      <c r="L229" s="5">
        <f>IFERROR(INDEX('[4]Table 29'!L$14:L$19,MATCH($B229,'[4]Table 29'!$B$14:$B$19,0))*1000,0)</f>
        <v>0</v>
      </c>
      <c r="M229" s="5">
        <f>IFERROR(INDEX('[4]Table 29'!M$14:M$19,MATCH($B229,'[4]Table 29'!$B$14:$B$19,0))*1000,0)</f>
        <v>0</v>
      </c>
      <c r="N229" s="5">
        <f>IFERROR(INDEX('[4]Table 29'!N$14:N$19,MATCH($B229,'[4]Table 29'!$B$14:$B$19,0))*1000,0)</f>
        <v>0</v>
      </c>
      <c r="O229" s="5">
        <f>IFERROR(INDEX('[4]Table 29'!O$14:O$19,MATCH($B229,'[4]Table 29'!$B$14:$B$19,0))*1000,0)</f>
        <v>0</v>
      </c>
      <c r="P229" s="5">
        <f>IFERROR(INDEX('[4]Table 29'!P$14:P$19,MATCH($B229,'[4]Table 29'!$B$14:$B$19,0))*1000,0)</f>
        <v>0</v>
      </c>
      <c r="Q229" s="5">
        <f>IFERROR(INDEX('[4]Table 29'!Q$14:Q$19,MATCH($B229,'[4]Table 29'!$B$14:$B$19,0))*1000,0)</f>
        <v>0</v>
      </c>
      <c r="R229" s="5">
        <f>IFERROR(INDEX('[4]Table 29'!R$14:R$19,MATCH($B229,'[4]Table 29'!$B$14:$B$19,0))*1000,0)</f>
        <v>0</v>
      </c>
      <c r="S229" s="5">
        <f>IFERROR(INDEX('[4]Table 29'!S$14:S$19,MATCH($B229,'[4]Table 29'!$B$14:$B$19,0))*1000,0)</f>
        <v>0</v>
      </c>
      <c r="T229" s="5">
        <f>IFERROR(INDEX('[4]Table 29'!T$14:T$19,MATCH($B229,'[4]Table 29'!$B$14:$B$19,0))*1000,0)</f>
        <v>0</v>
      </c>
      <c r="U229" s="5">
        <f>IFERROR(INDEX('[4]Table 29'!U$14:U$19,MATCH($B229,'[4]Table 29'!$B$14:$B$19,0))*1000,0)</f>
        <v>0</v>
      </c>
      <c r="V229" s="5">
        <f>IFERROR(INDEX('[4]Table 29'!V$14:V$19,MATCH($B229,'[4]Table 29'!$B$14:$B$19,0))*1000,0)</f>
        <v>0</v>
      </c>
      <c r="W229" s="5">
        <f>IFERROR(INDEX('[4]Table 29'!W$14:W$19,MATCH($B229,'[4]Table 29'!$B$14:$B$19,0))*1000,0)</f>
        <v>0</v>
      </c>
      <c r="Z229" s="21" t="s">
        <v>26</v>
      </c>
    </row>
    <row r="230" spans="2:26" outlineLevel="1" x14ac:dyDescent="0.2">
      <c r="B230" s="4" t="s">
        <v>1</v>
      </c>
      <c r="C230" s="5">
        <f>IFERROR(INDEX('[4]Table 29'!C$14:C$19,MATCH($B230,'[4]Table 29'!$B$14:$B$19,0))*1000,0)</f>
        <v>0</v>
      </c>
      <c r="D230" s="5">
        <f>IFERROR(INDEX('[4]Table 29'!D$14:D$19,MATCH($B230,'[4]Table 29'!$B$14:$B$19,0))*1000,0)</f>
        <v>0</v>
      </c>
      <c r="E230" s="5">
        <f>IFERROR(INDEX('[4]Table 29'!E$14:E$19,MATCH($B230,'[4]Table 29'!$B$14:$B$19,0))*1000,0)</f>
        <v>0</v>
      </c>
      <c r="F230" s="5">
        <f>IFERROR(INDEX('[4]Table 29'!F$14:F$19,MATCH($B230,'[4]Table 29'!$B$14:$B$19,0))*1000,0)</f>
        <v>0</v>
      </c>
      <c r="G230" s="5">
        <f>IFERROR(INDEX('[4]Table 29'!G$14:G$19,MATCH($B230,'[4]Table 29'!$B$14:$B$19,0))*1000,0)</f>
        <v>0</v>
      </c>
      <c r="H230" s="5">
        <f>IFERROR(INDEX('[4]Table 29'!H$14:H$19,MATCH($B230,'[4]Table 29'!$B$14:$B$19,0))*1000,0)</f>
        <v>0</v>
      </c>
      <c r="I230" s="5">
        <f>IFERROR(INDEX('[4]Table 29'!I$14:I$19,MATCH($B230,'[4]Table 29'!$B$14:$B$19,0))*1000,0)</f>
        <v>0</v>
      </c>
      <c r="J230" s="5">
        <f>IFERROR(INDEX('[4]Table 29'!J$14:J$19,MATCH($B230,'[4]Table 29'!$B$14:$B$19,0))*1000,0)</f>
        <v>0</v>
      </c>
      <c r="K230" s="5">
        <f>IFERROR(INDEX('[4]Table 29'!K$14:K$19,MATCH($B230,'[4]Table 29'!$B$14:$B$19,0))*1000,0)</f>
        <v>0</v>
      </c>
      <c r="L230" s="5">
        <f>IFERROR(INDEX('[4]Table 29'!L$14:L$19,MATCH($B230,'[4]Table 29'!$B$14:$B$19,0))*1000,0)</f>
        <v>0</v>
      </c>
      <c r="M230" s="5">
        <f>IFERROR(INDEX('[4]Table 29'!M$14:M$19,MATCH($B230,'[4]Table 29'!$B$14:$B$19,0))*1000,0)</f>
        <v>0</v>
      </c>
      <c r="N230" s="5">
        <f>IFERROR(INDEX('[4]Table 29'!N$14:N$19,MATCH($B230,'[4]Table 29'!$B$14:$B$19,0))*1000,0)</f>
        <v>0</v>
      </c>
      <c r="O230" s="5">
        <f>IFERROR(INDEX('[4]Table 29'!O$14:O$19,MATCH($B230,'[4]Table 29'!$B$14:$B$19,0))*1000,0)</f>
        <v>0</v>
      </c>
      <c r="P230" s="5">
        <f>IFERROR(INDEX('[4]Table 29'!P$14:P$19,MATCH($B230,'[4]Table 29'!$B$14:$B$19,0))*1000,0)</f>
        <v>0</v>
      </c>
      <c r="Q230" s="5">
        <f>IFERROR(INDEX('[4]Table 29'!Q$14:Q$19,MATCH($B230,'[4]Table 29'!$B$14:$B$19,0))*1000,0)</f>
        <v>0</v>
      </c>
      <c r="R230" s="5">
        <f>IFERROR(INDEX('[4]Table 29'!R$14:R$19,MATCH($B230,'[4]Table 29'!$B$14:$B$19,0))*1000,0)</f>
        <v>0</v>
      </c>
      <c r="S230" s="5">
        <f>IFERROR(INDEX('[4]Table 29'!S$14:S$19,MATCH($B230,'[4]Table 29'!$B$14:$B$19,0))*1000,0)</f>
        <v>0</v>
      </c>
      <c r="T230" s="5">
        <f>IFERROR(INDEX('[4]Table 29'!T$14:T$19,MATCH($B230,'[4]Table 29'!$B$14:$B$19,0))*1000,0)</f>
        <v>0</v>
      </c>
      <c r="U230" s="5">
        <f>IFERROR(INDEX('[4]Table 29'!U$14:U$19,MATCH($B230,'[4]Table 29'!$B$14:$B$19,0))*1000,0)</f>
        <v>0</v>
      </c>
      <c r="V230" s="5">
        <f>IFERROR(INDEX('[4]Table 29'!V$14:V$19,MATCH($B230,'[4]Table 29'!$B$14:$B$19,0))*1000,0)</f>
        <v>0</v>
      </c>
      <c r="W230" s="5">
        <f>IFERROR(INDEX('[4]Table 29'!W$14:W$19,MATCH($B230,'[4]Table 29'!$B$14:$B$19,0))*1000,0)</f>
        <v>0</v>
      </c>
      <c r="Z230" s="21" t="s">
        <v>26</v>
      </c>
    </row>
    <row r="231" spans="2:26" outlineLevel="1" x14ac:dyDescent="0.2">
      <c r="B231" s="15" t="s">
        <v>9</v>
      </c>
      <c r="C231" s="19">
        <f t="shared" ref="C231:W231" si="94">SUM(C221:C230)</f>
        <v>1063.7150000000001</v>
      </c>
      <c r="D231" s="19">
        <f t="shared" si="94"/>
        <v>887.61700000000008</v>
      </c>
      <c r="E231" s="19">
        <f t="shared" si="94"/>
        <v>1200.3709999999999</v>
      </c>
      <c r="F231" s="19">
        <f t="shared" si="94"/>
        <v>1444.4849999999999</v>
      </c>
      <c r="G231" s="19">
        <f t="shared" si="94"/>
        <v>1362.0030000000002</v>
      </c>
      <c r="H231" s="19">
        <f t="shared" si="94"/>
        <v>1355.7080000000001</v>
      </c>
      <c r="I231" s="19">
        <f t="shared" si="94"/>
        <v>1346.0530000000001</v>
      </c>
      <c r="J231" s="19">
        <f t="shared" si="94"/>
        <v>1553.1200000000001</v>
      </c>
      <c r="K231" s="19">
        <f t="shared" si="94"/>
        <v>1633.8620000000001</v>
      </c>
      <c r="L231" s="19">
        <f t="shared" si="94"/>
        <v>1931.8520000000001</v>
      </c>
      <c r="M231" s="19">
        <f t="shared" si="94"/>
        <v>1697.444</v>
      </c>
      <c r="N231" s="19">
        <f t="shared" si="94"/>
        <v>1650.2919999999999</v>
      </c>
      <c r="O231" s="19">
        <f t="shared" si="94"/>
        <v>1558.8160000000003</v>
      </c>
      <c r="P231" s="19">
        <f t="shared" si="94"/>
        <v>1913.2279999999998</v>
      </c>
      <c r="Q231" s="19">
        <f t="shared" si="94"/>
        <v>1670.2209999999998</v>
      </c>
      <c r="R231" s="19">
        <f t="shared" si="94"/>
        <v>1721.8370000000002</v>
      </c>
      <c r="S231" s="19">
        <f t="shared" si="94"/>
        <v>1438.8169999999998</v>
      </c>
      <c r="T231" s="19">
        <f t="shared" si="94"/>
        <v>1586.6049999999998</v>
      </c>
      <c r="U231" s="19">
        <f t="shared" si="94"/>
        <v>1587.1</v>
      </c>
      <c r="V231" s="19">
        <f t="shared" si="94"/>
        <v>1551.4209999999998</v>
      </c>
      <c r="W231" s="19">
        <f t="shared" si="94"/>
        <v>1180.1850000000002</v>
      </c>
    </row>
    <row r="232" spans="2:26" outlineLevel="1" x14ac:dyDescent="0.2">
      <c r="B232" s="26" t="s">
        <v>91</v>
      </c>
      <c r="C232" s="25">
        <f t="shared" ref="C232:W232" si="95">C231/C212/1000</f>
        <v>1.9499092266537356E-3</v>
      </c>
      <c r="D232" s="25">
        <f t="shared" si="95"/>
        <v>1.7442389128911799E-3</v>
      </c>
      <c r="E232" s="25">
        <f t="shared" si="95"/>
        <v>1.7617926131044575E-3</v>
      </c>
      <c r="F232" s="25">
        <f t="shared" si="95"/>
        <v>1.7670899576743247E-3</v>
      </c>
      <c r="G232" s="25">
        <f t="shared" si="95"/>
        <v>1.7076182480874609E-3</v>
      </c>
      <c r="H232" s="25">
        <f t="shared" si="95"/>
        <v>1.6527035637486367E-3</v>
      </c>
      <c r="I232" s="25">
        <f t="shared" si="95"/>
        <v>1.4406427721132672E-3</v>
      </c>
      <c r="J232" s="25">
        <f t="shared" si="95"/>
        <v>1.8297401313557662E-3</v>
      </c>
      <c r="K232" s="25">
        <f t="shared" si="95"/>
        <v>1.7899602561736677E-3</v>
      </c>
      <c r="L232" s="25">
        <f t="shared" si="95"/>
        <v>1.6822526895525294E-3</v>
      </c>
      <c r="M232" s="25">
        <f t="shared" si="95"/>
        <v>1.6625471600487834E-3</v>
      </c>
      <c r="N232" s="25">
        <f t="shared" si="95"/>
        <v>1.5384808904891753E-3</v>
      </c>
      <c r="O232" s="25">
        <f t="shared" si="95"/>
        <v>1.4979703397325441E-3</v>
      </c>
      <c r="P232" s="25">
        <f t="shared" si="95"/>
        <v>1.6691794726244786E-3</v>
      </c>
      <c r="Q232" s="25">
        <f t="shared" si="95"/>
        <v>1.6706464484952202E-3</v>
      </c>
      <c r="R232" s="25">
        <f t="shared" si="95"/>
        <v>1.6740065174154154E-3</v>
      </c>
      <c r="S232" s="25">
        <f t="shared" si="95"/>
        <v>1.8526823886284849E-3</v>
      </c>
      <c r="T232" s="25">
        <f t="shared" si="95"/>
        <v>1.6538150927727926E-3</v>
      </c>
      <c r="U232" s="25">
        <f t="shared" si="95"/>
        <v>1.7349536258844033E-3</v>
      </c>
      <c r="V232" s="25">
        <f t="shared" si="95"/>
        <v>1.7273469782797329E-3</v>
      </c>
      <c r="W232" s="25">
        <f t="shared" si="95"/>
        <v>1.3406760495454598E-3</v>
      </c>
    </row>
    <row r="233" spans="2:26" outlineLevel="1" x14ac:dyDescent="0.2"/>
    <row r="234" spans="2:26" outlineLevel="1" x14ac:dyDescent="0.2">
      <c r="B234" s="4" t="s">
        <v>18</v>
      </c>
      <c r="C234" s="11">
        <f t="shared" ref="C234:W234" si="96">IFERROR(C221/C231,0)</f>
        <v>0</v>
      </c>
      <c r="D234" s="11">
        <f t="shared" si="96"/>
        <v>0</v>
      </c>
      <c r="E234" s="11">
        <f t="shared" si="96"/>
        <v>0</v>
      </c>
      <c r="F234" s="11">
        <f t="shared" si="96"/>
        <v>0</v>
      </c>
      <c r="G234" s="11">
        <f t="shared" si="96"/>
        <v>0</v>
      </c>
      <c r="H234" s="11">
        <f t="shared" si="96"/>
        <v>0</v>
      </c>
      <c r="I234" s="11">
        <f t="shared" si="96"/>
        <v>0</v>
      </c>
      <c r="J234" s="11">
        <f t="shared" si="96"/>
        <v>0</v>
      </c>
      <c r="K234" s="11">
        <f t="shared" si="96"/>
        <v>0</v>
      </c>
      <c r="L234" s="11">
        <f t="shared" si="96"/>
        <v>0</v>
      </c>
      <c r="M234" s="11">
        <f t="shared" si="96"/>
        <v>0</v>
      </c>
      <c r="N234" s="11">
        <f t="shared" si="96"/>
        <v>0</v>
      </c>
      <c r="O234" s="11">
        <f t="shared" si="96"/>
        <v>0</v>
      </c>
      <c r="P234" s="11">
        <f t="shared" si="96"/>
        <v>0</v>
      </c>
      <c r="Q234" s="11">
        <f t="shared" si="96"/>
        <v>0</v>
      </c>
      <c r="R234" s="11">
        <f t="shared" si="96"/>
        <v>0</v>
      </c>
      <c r="S234" s="11">
        <f t="shared" si="96"/>
        <v>0</v>
      </c>
      <c r="T234" s="11">
        <f t="shared" si="96"/>
        <v>0</v>
      </c>
      <c r="U234" s="11">
        <f t="shared" si="96"/>
        <v>0</v>
      </c>
      <c r="V234" s="11">
        <f t="shared" si="96"/>
        <v>0</v>
      </c>
      <c r="W234" s="11">
        <f t="shared" si="96"/>
        <v>0</v>
      </c>
    </row>
    <row r="235" spans="2:26" outlineLevel="1" x14ac:dyDescent="0.2">
      <c r="B235" s="4" t="s">
        <v>19</v>
      </c>
      <c r="C235" s="11">
        <f t="shared" ref="C235:W235" si="97">IFERROR(C222/C231,0)</f>
        <v>0</v>
      </c>
      <c r="D235" s="11">
        <f t="shared" si="97"/>
        <v>0</v>
      </c>
      <c r="E235" s="11">
        <f t="shared" si="97"/>
        <v>0</v>
      </c>
      <c r="F235" s="11">
        <f t="shared" si="97"/>
        <v>0</v>
      </c>
      <c r="G235" s="11">
        <f t="shared" si="97"/>
        <v>0</v>
      </c>
      <c r="H235" s="11">
        <f t="shared" si="97"/>
        <v>0</v>
      </c>
      <c r="I235" s="11">
        <f t="shared" si="97"/>
        <v>0</v>
      </c>
      <c r="J235" s="11">
        <f t="shared" si="97"/>
        <v>0</v>
      </c>
      <c r="K235" s="11">
        <f t="shared" si="97"/>
        <v>0</v>
      </c>
      <c r="L235" s="11">
        <f t="shared" si="97"/>
        <v>0</v>
      </c>
      <c r="M235" s="11">
        <f t="shared" si="97"/>
        <v>0</v>
      </c>
      <c r="N235" s="11">
        <f t="shared" si="97"/>
        <v>0</v>
      </c>
      <c r="O235" s="11">
        <f t="shared" si="97"/>
        <v>0</v>
      </c>
      <c r="P235" s="11">
        <f t="shared" si="97"/>
        <v>0</v>
      </c>
      <c r="Q235" s="11">
        <f t="shared" si="97"/>
        <v>0</v>
      </c>
      <c r="R235" s="11">
        <f t="shared" si="97"/>
        <v>0</v>
      </c>
      <c r="S235" s="11">
        <f t="shared" si="97"/>
        <v>0</v>
      </c>
      <c r="T235" s="11">
        <f t="shared" si="97"/>
        <v>0</v>
      </c>
      <c r="U235" s="11">
        <f t="shared" si="97"/>
        <v>0</v>
      </c>
      <c r="V235" s="11">
        <f t="shared" si="97"/>
        <v>0</v>
      </c>
      <c r="W235" s="11">
        <f t="shared" si="97"/>
        <v>0</v>
      </c>
    </row>
    <row r="236" spans="2:26" outlineLevel="1" x14ac:dyDescent="0.2">
      <c r="B236" s="4" t="s">
        <v>16</v>
      </c>
      <c r="C236" s="11">
        <f t="shared" ref="C236:W236" si="98">IFERROR(C223/C231,0)</f>
        <v>0.98338182689912235</v>
      </c>
      <c r="D236" s="11">
        <f t="shared" si="98"/>
        <v>0.98173198575511733</v>
      </c>
      <c r="E236" s="11">
        <f t="shared" si="98"/>
        <v>0.9821430207827414</v>
      </c>
      <c r="F236" s="11">
        <f t="shared" si="98"/>
        <v>0.98348961740689589</v>
      </c>
      <c r="G236" s="11">
        <f t="shared" si="98"/>
        <v>0.97838183910020737</v>
      </c>
      <c r="H236" s="11">
        <f t="shared" si="98"/>
        <v>0.9838682076081281</v>
      </c>
      <c r="I236" s="11">
        <f t="shared" si="98"/>
        <v>0.98703765750679939</v>
      </c>
      <c r="J236" s="11">
        <f t="shared" si="98"/>
        <v>0.98678466570516121</v>
      </c>
      <c r="K236" s="11">
        <f t="shared" si="98"/>
        <v>0.98822177148376067</v>
      </c>
      <c r="L236" s="11">
        <f t="shared" si="98"/>
        <v>0.99161944082672993</v>
      </c>
      <c r="M236" s="11">
        <f t="shared" si="98"/>
        <v>0.98972513968060216</v>
      </c>
      <c r="N236" s="11">
        <f t="shared" si="98"/>
        <v>0.99324786159055489</v>
      </c>
      <c r="O236" s="11">
        <f t="shared" si="98"/>
        <v>0.99333468478640197</v>
      </c>
      <c r="P236" s="11">
        <f t="shared" si="98"/>
        <v>0.9896828814966121</v>
      </c>
      <c r="Q236" s="11">
        <f t="shared" si="98"/>
        <v>0.98729030469620493</v>
      </c>
      <c r="R236" s="11">
        <f t="shared" si="98"/>
        <v>0.98703187351648258</v>
      </c>
      <c r="S236" s="11">
        <f t="shared" si="98"/>
        <v>0.98089680619564557</v>
      </c>
      <c r="T236" s="11">
        <f t="shared" si="98"/>
        <v>0.97530135099788551</v>
      </c>
      <c r="U236" s="11">
        <f t="shared" si="98"/>
        <v>0.97120345283851051</v>
      </c>
      <c r="V236" s="11">
        <f t="shared" si="98"/>
        <v>0.96998235810911415</v>
      </c>
      <c r="W236" s="11">
        <f t="shared" si="98"/>
        <v>0.96188987319784602</v>
      </c>
    </row>
    <row r="237" spans="2:26" outlineLevel="1" x14ac:dyDescent="0.2">
      <c r="B237" s="4" t="s">
        <v>21</v>
      </c>
      <c r="C237" s="11">
        <f t="shared" ref="C237:W237" si="99">IFERROR(C224/C231,0)</f>
        <v>0</v>
      </c>
      <c r="D237" s="11">
        <f t="shared" si="99"/>
        <v>0</v>
      </c>
      <c r="E237" s="11">
        <f t="shared" si="99"/>
        <v>0</v>
      </c>
      <c r="F237" s="11">
        <f t="shared" si="99"/>
        <v>0</v>
      </c>
      <c r="G237" s="11">
        <f t="shared" si="99"/>
        <v>0</v>
      </c>
      <c r="H237" s="11">
        <f t="shared" si="99"/>
        <v>0</v>
      </c>
      <c r="I237" s="11">
        <f t="shared" si="99"/>
        <v>0</v>
      </c>
      <c r="J237" s="11">
        <f t="shared" si="99"/>
        <v>0</v>
      </c>
      <c r="K237" s="11">
        <f t="shared" si="99"/>
        <v>0</v>
      </c>
      <c r="L237" s="11">
        <f t="shared" si="99"/>
        <v>0</v>
      </c>
      <c r="M237" s="11">
        <f t="shared" si="99"/>
        <v>0</v>
      </c>
      <c r="N237" s="11">
        <f t="shared" si="99"/>
        <v>0</v>
      </c>
      <c r="O237" s="11">
        <f t="shared" si="99"/>
        <v>0</v>
      </c>
      <c r="P237" s="11">
        <f t="shared" si="99"/>
        <v>0</v>
      </c>
      <c r="Q237" s="11">
        <f t="shared" si="99"/>
        <v>0</v>
      </c>
      <c r="R237" s="11">
        <f t="shared" si="99"/>
        <v>0</v>
      </c>
      <c r="S237" s="11">
        <f t="shared" si="99"/>
        <v>0</v>
      </c>
      <c r="T237" s="11">
        <f t="shared" si="99"/>
        <v>0</v>
      </c>
      <c r="U237" s="11">
        <f t="shared" si="99"/>
        <v>0</v>
      </c>
      <c r="V237" s="11">
        <f t="shared" si="99"/>
        <v>0</v>
      </c>
      <c r="W237" s="11">
        <f t="shared" si="99"/>
        <v>0</v>
      </c>
    </row>
    <row r="238" spans="2:26" outlineLevel="1" x14ac:dyDescent="0.2">
      <c r="B238" s="4" t="s">
        <v>20</v>
      </c>
      <c r="C238" s="11">
        <f t="shared" ref="C238:W238" si="100">IFERROR(C225/C231,0)</f>
        <v>1.951650583097916E-3</v>
      </c>
      <c r="D238" s="11">
        <f t="shared" si="100"/>
        <v>4.4298385452284034E-3</v>
      </c>
      <c r="E238" s="11">
        <f t="shared" si="100"/>
        <v>4.4627869217100389E-3</v>
      </c>
      <c r="F238" s="11">
        <f t="shared" si="100"/>
        <v>4.2264197966749399E-3</v>
      </c>
      <c r="G238" s="11">
        <f t="shared" si="100"/>
        <v>2.425839003291476E-3</v>
      </c>
      <c r="H238" s="11">
        <f t="shared" si="100"/>
        <v>1.5401546645737872E-3</v>
      </c>
      <c r="I238" s="11">
        <f t="shared" si="100"/>
        <v>7.7857261192538477E-4</v>
      </c>
      <c r="J238" s="11">
        <f t="shared" si="100"/>
        <v>1.1267641907901514E-3</v>
      </c>
      <c r="K238" s="11">
        <f t="shared" si="100"/>
        <v>1.7914609679397647E-3</v>
      </c>
      <c r="L238" s="11">
        <f t="shared" si="100"/>
        <v>1.3468940684897188E-3</v>
      </c>
      <c r="M238" s="11">
        <f t="shared" si="100"/>
        <v>1.712574906742137E-3</v>
      </c>
      <c r="N238" s="11">
        <f t="shared" si="100"/>
        <v>1.6827325103678623E-3</v>
      </c>
      <c r="O238" s="11">
        <f t="shared" si="100"/>
        <v>1.8007256789768641E-3</v>
      </c>
      <c r="P238" s="11">
        <f t="shared" si="100"/>
        <v>5.1321640703564861E-3</v>
      </c>
      <c r="Q238" s="11">
        <f t="shared" si="100"/>
        <v>6.4195097534996883E-3</v>
      </c>
      <c r="R238" s="11">
        <f t="shared" si="100"/>
        <v>7.8265248104204977E-3</v>
      </c>
      <c r="S238" s="11">
        <f t="shared" si="100"/>
        <v>1.2197520601994558E-2</v>
      </c>
      <c r="T238" s="11">
        <f t="shared" si="100"/>
        <v>1.7843760734398292E-2</v>
      </c>
      <c r="U238" s="11">
        <f t="shared" si="100"/>
        <v>2.1079957154558633E-2</v>
      </c>
      <c r="V238" s="11">
        <f t="shared" si="100"/>
        <v>2.2752689308704731E-2</v>
      </c>
      <c r="W238" s="11">
        <f t="shared" si="100"/>
        <v>3.1563695522312175E-2</v>
      </c>
    </row>
    <row r="239" spans="2:26" outlineLevel="1" x14ac:dyDescent="0.2">
      <c r="B239" s="4" t="s">
        <v>0</v>
      </c>
      <c r="C239" s="11">
        <f t="shared" ref="C239:W239" si="101">IFERROR(C226/C231,0)</f>
        <v>0</v>
      </c>
      <c r="D239" s="11">
        <f t="shared" si="101"/>
        <v>0</v>
      </c>
      <c r="E239" s="11">
        <f t="shared" si="101"/>
        <v>0</v>
      </c>
      <c r="F239" s="11">
        <f t="shared" si="101"/>
        <v>0</v>
      </c>
      <c r="G239" s="11">
        <f t="shared" si="101"/>
        <v>0</v>
      </c>
      <c r="H239" s="11">
        <f t="shared" si="101"/>
        <v>0</v>
      </c>
      <c r="I239" s="11">
        <f t="shared" si="101"/>
        <v>0</v>
      </c>
      <c r="J239" s="11">
        <f t="shared" si="101"/>
        <v>0</v>
      </c>
      <c r="K239" s="11">
        <f t="shared" si="101"/>
        <v>0</v>
      </c>
      <c r="L239" s="11">
        <f t="shared" si="101"/>
        <v>0</v>
      </c>
      <c r="M239" s="11">
        <f t="shared" si="101"/>
        <v>0</v>
      </c>
      <c r="N239" s="11">
        <f t="shared" si="101"/>
        <v>1.2482639435930126E-4</v>
      </c>
      <c r="O239" s="11">
        <f t="shared" si="101"/>
        <v>1.2060435612670128E-4</v>
      </c>
      <c r="P239" s="11">
        <f t="shared" si="101"/>
        <v>3.3764925037685004E-4</v>
      </c>
      <c r="Q239" s="11">
        <f t="shared" si="101"/>
        <v>4.7359002191925506E-4</v>
      </c>
      <c r="R239" s="11">
        <f t="shared" si="101"/>
        <v>0</v>
      </c>
      <c r="S239" s="11">
        <f t="shared" si="101"/>
        <v>0</v>
      </c>
      <c r="T239" s="11">
        <f t="shared" si="101"/>
        <v>0</v>
      </c>
      <c r="U239" s="11">
        <f t="shared" si="101"/>
        <v>0</v>
      </c>
      <c r="V239" s="11">
        <f t="shared" si="101"/>
        <v>0</v>
      </c>
      <c r="W239" s="11">
        <f t="shared" si="101"/>
        <v>0</v>
      </c>
    </row>
    <row r="240" spans="2:26" outlineLevel="1" x14ac:dyDescent="0.2">
      <c r="B240" s="4" t="s">
        <v>22</v>
      </c>
      <c r="C240" s="11">
        <f t="shared" ref="C240:W240" si="102">IFERROR(C227/C231,0)</f>
        <v>0</v>
      </c>
      <c r="D240" s="11">
        <f t="shared" si="102"/>
        <v>0</v>
      </c>
      <c r="E240" s="11">
        <f t="shared" si="102"/>
        <v>0</v>
      </c>
      <c r="F240" s="11">
        <f t="shared" si="102"/>
        <v>0</v>
      </c>
      <c r="G240" s="11">
        <f t="shared" si="102"/>
        <v>6.607914960539734E-3</v>
      </c>
      <c r="H240" s="11">
        <f t="shared" si="102"/>
        <v>2.9504878631681749E-3</v>
      </c>
      <c r="I240" s="11">
        <f t="shared" si="102"/>
        <v>2.2287383929161775E-3</v>
      </c>
      <c r="J240" s="11">
        <f t="shared" si="102"/>
        <v>1.9315957556402595E-3</v>
      </c>
      <c r="K240" s="11">
        <f t="shared" si="102"/>
        <v>6.1204679464973175E-4</v>
      </c>
      <c r="L240" s="11">
        <f t="shared" si="102"/>
        <v>5.1763799711365048E-4</v>
      </c>
      <c r="M240" s="11">
        <f t="shared" si="102"/>
        <v>5.8912105495085557E-4</v>
      </c>
      <c r="N240" s="11">
        <f t="shared" si="102"/>
        <v>6.0595337067621976E-4</v>
      </c>
      <c r="O240" s="11">
        <f t="shared" si="102"/>
        <v>0</v>
      </c>
      <c r="P240" s="11">
        <f t="shared" si="102"/>
        <v>0</v>
      </c>
      <c r="Q240" s="11">
        <f t="shared" si="102"/>
        <v>0</v>
      </c>
      <c r="R240" s="11">
        <f t="shared" si="102"/>
        <v>0</v>
      </c>
      <c r="S240" s="11">
        <f t="shared" si="102"/>
        <v>0</v>
      </c>
      <c r="T240" s="11">
        <f t="shared" si="102"/>
        <v>0</v>
      </c>
      <c r="U240" s="11">
        <f t="shared" si="102"/>
        <v>0</v>
      </c>
      <c r="V240" s="11">
        <f t="shared" si="102"/>
        <v>0</v>
      </c>
      <c r="W240" s="11">
        <f t="shared" si="102"/>
        <v>0</v>
      </c>
    </row>
    <row r="241" spans="1:28" outlineLevel="1" x14ac:dyDescent="0.2">
      <c r="B241" s="4" t="s">
        <v>23</v>
      </c>
      <c r="C241" s="11">
        <f t="shared" ref="C241:W241" si="103">IFERROR(C228/C231,0)</f>
        <v>1.4666522517779668E-2</v>
      </c>
      <c r="D241" s="11">
        <f t="shared" si="103"/>
        <v>1.3838175699654244E-2</v>
      </c>
      <c r="E241" s="11">
        <f t="shared" si="103"/>
        <v>1.3394192295548626E-2</v>
      </c>
      <c r="F241" s="11">
        <f t="shared" si="103"/>
        <v>1.2283962796429179E-2</v>
      </c>
      <c r="G241" s="11">
        <f t="shared" si="103"/>
        <v>1.2584406935961226E-2</v>
      </c>
      <c r="H241" s="11">
        <f t="shared" si="103"/>
        <v>1.1641149864130033E-2</v>
      </c>
      <c r="I241" s="11">
        <f t="shared" si="103"/>
        <v>9.9550314883589276E-3</v>
      </c>
      <c r="J241" s="11">
        <f t="shared" si="103"/>
        <v>1.0156974348408364E-2</v>
      </c>
      <c r="K241" s="11">
        <f t="shared" si="103"/>
        <v>9.3747207536499406E-3</v>
      </c>
      <c r="L241" s="11">
        <f t="shared" si="103"/>
        <v>6.5160271076666332E-3</v>
      </c>
      <c r="M241" s="11">
        <f t="shared" si="103"/>
        <v>7.9731643577048775E-3</v>
      </c>
      <c r="N241" s="11">
        <f t="shared" si="103"/>
        <v>4.3386261340417334E-3</v>
      </c>
      <c r="O241" s="11">
        <f t="shared" si="103"/>
        <v>4.7439851784944458E-3</v>
      </c>
      <c r="P241" s="11">
        <f t="shared" si="103"/>
        <v>4.847305182654655E-3</v>
      </c>
      <c r="Q241" s="11">
        <f t="shared" si="103"/>
        <v>5.8165955283761856E-3</v>
      </c>
      <c r="R241" s="11">
        <f t="shared" si="103"/>
        <v>5.1416016730968135E-3</v>
      </c>
      <c r="S241" s="11">
        <f t="shared" si="103"/>
        <v>6.9056732023599953E-3</v>
      </c>
      <c r="T241" s="11">
        <f t="shared" si="103"/>
        <v>6.8548882677162875E-3</v>
      </c>
      <c r="U241" s="11">
        <f t="shared" si="103"/>
        <v>7.716590006930881E-3</v>
      </c>
      <c r="V241" s="11">
        <f t="shared" si="103"/>
        <v>7.2649525821811105E-3</v>
      </c>
      <c r="W241" s="11">
        <f t="shared" si="103"/>
        <v>6.5464312798417185E-3</v>
      </c>
    </row>
    <row r="242" spans="1:28" x14ac:dyDescent="0.2">
      <c r="B242" s="4" t="s">
        <v>17</v>
      </c>
      <c r="C242" s="11">
        <f t="shared" ref="C242:W242" si="104">IFERROR(C229/C231,0)</f>
        <v>0</v>
      </c>
      <c r="D242" s="11">
        <f t="shared" si="104"/>
        <v>0</v>
      </c>
      <c r="E242" s="11">
        <f t="shared" si="104"/>
        <v>0</v>
      </c>
      <c r="F242" s="11">
        <f t="shared" si="104"/>
        <v>0</v>
      </c>
      <c r="G242" s="11">
        <f t="shared" si="104"/>
        <v>0</v>
      </c>
      <c r="H242" s="11">
        <f t="shared" si="104"/>
        <v>0</v>
      </c>
      <c r="I242" s="11">
        <f t="shared" si="104"/>
        <v>0</v>
      </c>
      <c r="J242" s="11">
        <f t="shared" si="104"/>
        <v>0</v>
      </c>
      <c r="K242" s="11">
        <f t="shared" si="104"/>
        <v>0</v>
      </c>
      <c r="L242" s="11">
        <f t="shared" si="104"/>
        <v>0</v>
      </c>
      <c r="M242" s="11">
        <f t="shared" si="104"/>
        <v>0</v>
      </c>
      <c r="N242" s="11">
        <f t="shared" si="104"/>
        <v>0</v>
      </c>
      <c r="O242" s="11">
        <f t="shared" si="104"/>
        <v>0</v>
      </c>
      <c r="P242" s="11">
        <f t="shared" si="104"/>
        <v>0</v>
      </c>
      <c r="Q242" s="11">
        <f t="shared" si="104"/>
        <v>0</v>
      </c>
      <c r="R242" s="11">
        <f t="shared" si="104"/>
        <v>0</v>
      </c>
      <c r="S242" s="11">
        <f t="shared" si="104"/>
        <v>0</v>
      </c>
      <c r="T242" s="11">
        <f t="shared" si="104"/>
        <v>0</v>
      </c>
      <c r="U242" s="11">
        <f t="shared" si="104"/>
        <v>0</v>
      </c>
      <c r="V242" s="11">
        <f t="shared" si="104"/>
        <v>0</v>
      </c>
      <c r="W242" s="11">
        <f t="shared" si="104"/>
        <v>0</v>
      </c>
    </row>
    <row r="243" spans="1:28" x14ac:dyDescent="0.2">
      <c r="B243" s="4" t="s">
        <v>1</v>
      </c>
      <c r="C243" s="11">
        <f t="shared" ref="C243:W243" si="105">IFERROR(C230/C231,0)</f>
        <v>0</v>
      </c>
      <c r="D243" s="11">
        <f t="shared" si="105"/>
        <v>0</v>
      </c>
      <c r="E243" s="11">
        <f t="shared" si="105"/>
        <v>0</v>
      </c>
      <c r="F243" s="11">
        <f t="shared" si="105"/>
        <v>0</v>
      </c>
      <c r="G243" s="11">
        <f t="shared" si="105"/>
        <v>0</v>
      </c>
      <c r="H243" s="11">
        <f t="shared" si="105"/>
        <v>0</v>
      </c>
      <c r="I243" s="11">
        <f t="shared" si="105"/>
        <v>0</v>
      </c>
      <c r="J243" s="11">
        <f t="shared" si="105"/>
        <v>0</v>
      </c>
      <c r="K243" s="11">
        <f t="shared" si="105"/>
        <v>0</v>
      </c>
      <c r="L243" s="11">
        <f t="shared" si="105"/>
        <v>0</v>
      </c>
      <c r="M243" s="11">
        <f t="shared" si="105"/>
        <v>0</v>
      </c>
      <c r="N243" s="11">
        <f t="shared" si="105"/>
        <v>0</v>
      </c>
      <c r="O243" s="11">
        <f t="shared" si="105"/>
        <v>0</v>
      </c>
      <c r="P243" s="11">
        <f t="shared" si="105"/>
        <v>0</v>
      </c>
      <c r="Q243" s="11">
        <f t="shared" si="105"/>
        <v>0</v>
      </c>
      <c r="R243" s="11">
        <f t="shared" si="105"/>
        <v>0</v>
      </c>
      <c r="S243" s="11">
        <f t="shared" si="105"/>
        <v>0</v>
      </c>
      <c r="T243" s="11">
        <f t="shared" si="105"/>
        <v>0</v>
      </c>
      <c r="U243" s="11">
        <f t="shared" si="105"/>
        <v>0</v>
      </c>
      <c r="V243" s="11">
        <f t="shared" si="105"/>
        <v>0</v>
      </c>
      <c r="W243" s="11">
        <f t="shared" si="105"/>
        <v>0</v>
      </c>
    </row>
    <row r="244" spans="1:28" s="31" customForma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c r="AA244" s="1"/>
      <c r="AB244" s="1"/>
    </row>
    <row r="245" spans="1:28" outlineLevel="1" x14ac:dyDescent="0.2"/>
    <row r="246" spans="1:28" outlineLevel="1" x14ac:dyDescent="0.2">
      <c r="A246" s="32" t="s">
        <v>86</v>
      </c>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4"/>
      <c r="AA246" s="33"/>
      <c r="AB246" s="33"/>
    </row>
    <row r="247" spans="1:28" outlineLevel="1" x14ac:dyDescent="0.2">
      <c r="B247" s="20" t="s">
        <v>88</v>
      </c>
      <c r="C247" s="5">
        <f>'[4]Table 30'!C$26</f>
        <v>390.50965400000001</v>
      </c>
      <c r="D247" s="5">
        <f>'[4]Table 30'!D$26</f>
        <v>319.85589199999998</v>
      </c>
      <c r="E247" s="5">
        <f>'[4]Table 30'!E$26</f>
        <v>441.39508799999999</v>
      </c>
      <c r="F247" s="5">
        <f>'[4]Table 30'!F$26</f>
        <v>476.49701599999997</v>
      </c>
      <c r="G247" s="5">
        <f>'[4]Table 30'!G$26</f>
        <v>408.61577899999997</v>
      </c>
      <c r="H247" s="5">
        <f>'[4]Table 30'!H$26</f>
        <v>458.08923199999998</v>
      </c>
      <c r="I247" s="5">
        <f>'[4]Table 30'!I$26</f>
        <v>390.49245200000001</v>
      </c>
      <c r="J247" s="5">
        <f>'[4]Table 30'!J$26</f>
        <v>465.628038</v>
      </c>
      <c r="K247" s="5">
        <f>'[4]Table 30'!K$26</f>
        <v>450.69170300000002</v>
      </c>
      <c r="L247" s="5">
        <f>'[4]Table 30'!L$26</f>
        <v>460.35002500000002</v>
      </c>
      <c r="M247" s="5">
        <f>'[4]Table 30'!M$26</f>
        <v>347.27921700000002</v>
      </c>
      <c r="N247" s="5">
        <f>'[4]Table 30'!N$26</f>
        <v>342.47961500000002</v>
      </c>
      <c r="O247" s="5">
        <f>'[4]Table 30'!O$26</f>
        <v>312.82190400000002</v>
      </c>
      <c r="P247" s="5">
        <f>'[4]Table 30'!P$26</f>
        <v>423.24601899999999</v>
      </c>
      <c r="Q247" s="5">
        <f>'[4]Table 30'!Q$26</f>
        <v>337.08596</v>
      </c>
      <c r="R247" s="5">
        <f>'[4]Table 30'!R$26</f>
        <v>328.84088500000001</v>
      </c>
      <c r="S247" s="5">
        <f>'[4]Table 30'!S$26</f>
        <v>292.713459</v>
      </c>
      <c r="T247" s="5">
        <f>'[4]Table 30'!T$26</f>
        <v>284.83941800000002</v>
      </c>
      <c r="U247" s="5">
        <f>'[4]Table 30'!U$26</f>
        <v>272.42625800000002</v>
      </c>
      <c r="V247" s="5">
        <f>'[4]Table 30'!V$26</f>
        <v>255.69498400000001</v>
      </c>
      <c r="W247" s="5">
        <f>'[4]Table 30'!W$26</f>
        <v>227.697926</v>
      </c>
      <c r="Z247" s="21" t="s">
        <v>26</v>
      </c>
      <c r="AB247"/>
    </row>
    <row r="248" spans="1:28" outlineLevel="1" x14ac:dyDescent="0.2">
      <c r="B248" s="7" t="s">
        <v>89</v>
      </c>
      <c r="C248" s="5"/>
      <c r="D248" s="5"/>
      <c r="E248" s="5"/>
      <c r="F248" s="5"/>
      <c r="G248" s="5"/>
      <c r="H248" s="5"/>
      <c r="I248" s="5"/>
      <c r="J248" s="5"/>
      <c r="K248" s="5"/>
      <c r="L248" s="5"/>
      <c r="M248" s="5"/>
      <c r="N248" s="5"/>
      <c r="O248" s="5"/>
      <c r="P248" s="5"/>
      <c r="Q248" s="5"/>
      <c r="R248" s="5"/>
      <c r="S248" s="5"/>
      <c r="T248" s="5"/>
      <c r="U248" s="5"/>
      <c r="V248" s="5"/>
      <c r="W248" s="5"/>
      <c r="Z248" s="21" t="s">
        <v>26</v>
      </c>
      <c r="AB248"/>
    </row>
    <row r="249" spans="1:28" outlineLevel="1" x14ac:dyDescent="0.2">
      <c r="B249" s="7" t="s">
        <v>25</v>
      </c>
      <c r="C249" s="5">
        <f>'[4]Table 31'!C$15</f>
        <v>0.35</v>
      </c>
      <c r="D249" s="5">
        <f>'[4]Table 31'!D$15</f>
        <v>0.40500000000000003</v>
      </c>
      <c r="E249" s="5">
        <f>'[4]Table 31'!E$15</f>
        <v>0.4</v>
      </c>
      <c r="F249" s="5">
        <f>'[4]Table 31'!F$15</f>
        <v>0.39600000000000002</v>
      </c>
      <c r="G249" s="5">
        <f>'[4]Table 31'!G$15</f>
        <v>0.36299999999999999</v>
      </c>
      <c r="H249" s="5">
        <f>'[4]Table 31'!H$15</f>
        <v>0.38400000000000001</v>
      </c>
      <c r="I249" s="5">
        <f>'[4]Table 31'!I$15</f>
        <v>0.38400000000000001</v>
      </c>
      <c r="J249" s="5">
        <f>'[4]Table 31'!J$15</f>
        <v>0.39700000000000002</v>
      </c>
      <c r="K249" s="5">
        <f>'[4]Table 31'!K$15</f>
        <v>0.39</v>
      </c>
      <c r="L249" s="5">
        <f>'[4]Table 31'!L$15</f>
        <v>0.36399999999999999</v>
      </c>
      <c r="M249" s="5">
        <f>'[4]Table 31'!M$15</f>
        <v>0.35299999999999998</v>
      </c>
      <c r="N249" s="5">
        <f>'[4]Table 31'!N$15</f>
        <v>0.34699999999999998</v>
      </c>
      <c r="O249" s="5">
        <f>'[4]Table 31'!O$15</f>
        <v>0.36299999999999999</v>
      </c>
      <c r="P249" s="5">
        <f>'[4]Table 31'!P$15</f>
        <v>0.435</v>
      </c>
      <c r="Q249" s="5">
        <f>'[4]Table 31'!Q$15</f>
        <v>0.40300000000000002</v>
      </c>
      <c r="R249" s="5">
        <f>'[4]Table 31'!R$15</f>
        <v>0.40500000000000003</v>
      </c>
      <c r="S249" s="5">
        <f>'[4]Table 31'!S$15</f>
        <v>0.48099999999999998</v>
      </c>
      <c r="T249" s="5">
        <f>'[4]Table 31'!T$15</f>
        <v>0.28199999999999997</v>
      </c>
      <c r="U249" s="5">
        <f>'[4]Table 31'!U$15</f>
        <v>0.27300000000000002</v>
      </c>
      <c r="V249" s="5">
        <f>'[4]Table 31'!V$15</f>
        <v>0.26500000000000001</v>
      </c>
      <c r="W249" s="5">
        <f>'[4]Table 31'!W$15</f>
        <v>0.221</v>
      </c>
      <c r="Z249" s="21" t="s">
        <v>26</v>
      </c>
      <c r="AB249"/>
    </row>
    <row r="250" spans="1:28" outlineLevel="1" x14ac:dyDescent="0.2">
      <c r="B250" s="7" t="s">
        <v>30</v>
      </c>
      <c r="C250" s="5">
        <f>'[4]Table 31'!C$25</f>
        <v>66098.451891999997</v>
      </c>
      <c r="D250" s="5">
        <f>'[4]Table 31'!D$25</f>
        <v>46787.18219</v>
      </c>
      <c r="E250" s="5">
        <f>'[4]Table 31'!E$25</f>
        <v>65372.495299000002</v>
      </c>
      <c r="F250" s="5">
        <f>'[4]Table 31'!F$25</f>
        <v>71284.081321999998</v>
      </c>
      <c r="G250" s="5">
        <f>'[4]Table 31'!G$25</f>
        <v>66686.214615000004</v>
      </c>
      <c r="H250" s="5">
        <f>'[4]Table 31'!H$25</f>
        <v>70671.842984999996</v>
      </c>
      <c r="I250" s="5">
        <f>'[4]Table 31'!I$25</f>
        <v>60243.330959999999</v>
      </c>
      <c r="J250" s="5">
        <f>'[4]Table 31'!J$25</f>
        <v>69482.618197000003</v>
      </c>
      <c r="K250" s="5">
        <f>'[4]Table 31'!K$25</f>
        <v>68460.885762000005</v>
      </c>
      <c r="L250" s="5">
        <f>'[4]Table 31'!L$25</f>
        <v>74922.859589</v>
      </c>
      <c r="M250" s="5">
        <f>'[4]Table 31'!M$25</f>
        <v>58281.624151999997</v>
      </c>
      <c r="N250" s="5">
        <f>'[4]Table 31'!N$25</f>
        <v>58469.961791000002</v>
      </c>
      <c r="O250" s="5">
        <f>'[4]Table 31'!O$25</f>
        <v>51052.626222999999</v>
      </c>
      <c r="P250" s="5">
        <f>'[4]Table 31'!P$25</f>
        <v>57640.957033999999</v>
      </c>
      <c r="Q250" s="5">
        <f>'[4]Table 31'!Q$25</f>
        <v>49552.226847999998</v>
      </c>
      <c r="R250" s="5">
        <f>'[4]Table 31'!R$25</f>
        <v>48101.469326999999</v>
      </c>
      <c r="S250" s="5">
        <f>'[4]Table 31'!S$25</f>
        <v>36051.652263000004</v>
      </c>
      <c r="T250" s="5">
        <f>'[4]Table 31'!T$25</f>
        <v>59838.202558999998</v>
      </c>
      <c r="U250" s="5">
        <f>'[4]Table 31'!U$25</f>
        <v>59117.202617000003</v>
      </c>
      <c r="V250" s="5">
        <f>'[4]Table 31'!V$25</f>
        <v>57161.536323</v>
      </c>
      <c r="W250" s="5">
        <f>'[4]Table 31'!W$25</f>
        <v>61037.165743999998</v>
      </c>
      <c r="Z250" s="21" t="s">
        <v>26</v>
      </c>
      <c r="AB250"/>
    </row>
    <row r="251" spans="1:28" outlineLevel="1" x14ac:dyDescent="0.2">
      <c r="B251" s="7" t="s">
        <v>31</v>
      </c>
      <c r="C251" s="5">
        <f t="shared" ref="C251:W251" si="106">C249*C250/1000</f>
        <v>23.134458162199998</v>
      </c>
      <c r="D251" s="5">
        <f t="shared" si="106"/>
        <v>18.94880878695</v>
      </c>
      <c r="E251" s="5">
        <f t="shared" si="106"/>
        <v>26.148998119600002</v>
      </c>
      <c r="F251" s="5">
        <f t="shared" si="106"/>
        <v>28.228496203512002</v>
      </c>
      <c r="G251" s="5">
        <f t="shared" si="106"/>
        <v>24.207095905245001</v>
      </c>
      <c r="H251" s="5">
        <f t="shared" si="106"/>
        <v>27.137987706239997</v>
      </c>
      <c r="I251" s="5">
        <f t="shared" si="106"/>
        <v>23.133439088639999</v>
      </c>
      <c r="J251" s="5">
        <f t="shared" si="106"/>
        <v>27.584599424209003</v>
      </c>
      <c r="K251" s="5">
        <f t="shared" si="106"/>
        <v>26.699745447180003</v>
      </c>
      <c r="L251" s="5">
        <f t="shared" si="106"/>
        <v>27.271920890396</v>
      </c>
      <c r="M251" s="5">
        <f t="shared" si="106"/>
        <v>20.573413325655999</v>
      </c>
      <c r="N251" s="5">
        <f t="shared" si="106"/>
        <v>20.289076741476997</v>
      </c>
      <c r="O251" s="5">
        <f t="shared" si="106"/>
        <v>18.532103318949002</v>
      </c>
      <c r="P251" s="5">
        <f t="shared" si="106"/>
        <v>25.073816309790001</v>
      </c>
      <c r="Q251" s="5">
        <f t="shared" si="106"/>
        <v>19.969547419744</v>
      </c>
      <c r="R251" s="5">
        <f t="shared" si="106"/>
        <v>19.481095077435</v>
      </c>
      <c r="S251" s="5">
        <f t="shared" si="106"/>
        <v>17.340844738503002</v>
      </c>
      <c r="T251" s="5">
        <f t="shared" si="106"/>
        <v>16.874373121637998</v>
      </c>
      <c r="U251" s="5">
        <f t="shared" si="106"/>
        <v>16.138996314441002</v>
      </c>
      <c r="V251" s="5">
        <f t="shared" si="106"/>
        <v>15.147807125595001</v>
      </c>
      <c r="W251" s="5">
        <f t="shared" si="106"/>
        <v>13.489213629423999</v>
      </c>
    </row>
    <row r="252" spans="1:28" outlineLevel="1" x14ac:dyDescent="0.2">
      <c r="B252" s="7" t="s">
        <v>140</v>
      </c>
      <c r="C252" s="14">
        <f t="shared" ref="C252:W252" si="107">C247/C251</f>
        <v>16.880000009598845</v>
      </c>
      <c r="D252" s="14">
        <f t="shared" si="107"/>
        <v>16.879999982916285</v>
      </c>
      <c r="E252" s="14">
        <f t="shared" si="107"/>
        <v>16.879999990101034</v>
      </c>
      <c r="F252" s="14">
        <f t="shared" si="107"/>
        <v>16.880000003001129</v>
      </c>
      <c r="G252" s="14">
        <f t="shared" si="107"/>
        <v>16.880000004935095</v>
      </c>
      <c r="H252" s="14">
        <f t="shared" si="107"/>
        <v>16.879999982263566</v>
      </c>
      <c r="I252" s="14">
        <f t="shared" si="107"/>
        <v>16.880000007943341</v>
      </c>
      <c r="J252" s="14">
        <f t="shared" si="107"/>
        <v>16.879999989825919</v>
      </c>
      <c r="K252" s="14">
        <f t="shared" si="107"/>
        <v>16.879999994441953</v>
      </c>
      <c r="L252" s="14">
        <f t="shared" si="107"/>
        <v>16.880000013571305</v>
      </c>
      <c r="M252" s="14">
        <f t="shared" si="107"/>
        <v>16.880000003058644</v>
      </c>
      <c r="N252" s="14">
        <f t="shared" si="107"/>
        <v>16.879999980475617</v>
      </c>
      <c r="O252" s="14">
        <f t="shared" si="107"/>
        <v>16.879999998712552</v>
      </c>
      <c r="P252" s="14">
        <f t="shared" si="107"/>
        <v>16.87999998766621</v>
      </c>
      <c r="Q252" s="14">
        <f t="shared" si="107"/>
        <v>16.879999977702113</v>
      </c>
      <c r="R252" s="14">
        <f t="shared" si="107"/>
        <v>16.880000004768583</v>
      </c>
      <c r="S252" s="14">
        <f t="shared" si="107"/>
        <v>16.879999989277877</v>
      </c>
      <c r="T252" s="14">
        <f t="shared" si="107"/>
        <v>16.879999982621612</v>
      </c>
      <c r="U252" s="14">
        <f t="shared" si="107"/>
        <v>16.880000013150504</v>
      </c>
      <c r="V252" s="14">
        <f t="shared" si="107"/>
        <v>16.879999981512597</v>
      </c>
      <c r="W252" s="14">
        <f t="shared" si="107"/>
        <v>16.879999995205274</v>
      </c>
    </row>
    <row r="253" spans="1:28" outlineLevel="1" x14ac:dyDescent="0.2">
      <c r="B253" s="7" t="s">
        <v>90</v>
      </c>
      <c r="C253" s="5">
        <f t="shared" ref="C253:W253" si="108">C250*C252</f>
        <v>1115741.8685714288</v>
      </c>
      <c r="D253" s="5">
        <f t="shared" si="108"/>
        <v>789767.63456790114</v>
      </c>
      <c r="E253" s="5">
        <f t="shared" si="108"/>
        <v>1103487.72</v>
      </c>
      <c r="F253" s="5">
        <f t="shared" si="108"/>
        <v>1203275.2929292927</v>
      </c>
      <c r="G253" s="5">
        <f t="shared" si="108"/>
        <v>1125663.303030303</v>
      </c>
      <c r="H253" s="5">
        <f t="shared" si="108"/>
        <v>1192940.7083333335</v>
      </c>
      <c r="I253" s="5">
        <f t="shared" si="108"/>
        <v>1016907.4270833333</v>
      </c>
      <c r="J253" s="5">
        <f t="shared" si="108"/>
        <v>1172866.5944584382</v>
      </c>
      <c r="K253" s="5">
        <f t="shared" si="108"/>
        <v>1155619.7512820512</v>
      </c>
      <c r="L253" s="5">
        <f t="shared" si="108"/>
        <v>1264697.8708791209</v>
      </c>
      <c r="M253" s="5">
        <f t="shared" si="108"/>
        <v>983793.8158640227</v>
      </c>
      <c r="N253" s="5">
        <f t="shared" si="108"/>
        <v>986972.95389049011</v>
      </c>
      <c r="O253" s="5">
        <f t="shared" si="108"/>
        <v>861768.3305785124</v>
      </c>
      <c r="P253" s="5">
        <f t="shared" si="108"/>
        <v>972979.35402298847</v>
      </c>
      <c r="Q253" s="5">
        <f t="shared" si="108"/>
        <v>836441.58808933001</v>
      </c>
      <c r="R253" s="5">
        <f t="shared" si="108"/>
        <v>811952.80246913584</v>
      </c>
      <c r="S253" s="5">
        <f t="shared" si="108"/>
        <v>608551.88981288986</v>
      </c>
      <c r="T253" s="5">
        <f t="shared" si="108"/>
        <v>1010068.8581560284</v>
      </c>
      <c r="U253" s="5">
        <f t="shared" si="108"/>
        <v>997898.38095238106</v>
      </c>
      <c r="V253" s="5">
        <f t="shared" si="108"/>
        <v>964886.73207547166</v>
      </c>
      <c r="W253" s="5">
        <f t="shared" si="108"/>
        <v>1030307.3574660635</v>
      </c>
    </row>
    <row r="254" spans="1:28" outlineLevel="1" x14ac:dyDescent="0.2"/>
    <row r="255" spans="1:28" outlineLevel="1" x14ac:dyDescent="0.2">
      <c r="B255" s="8" t="s">
        <v>14</v>
      </c>
      <c r="C255" s="13"/>
      <c r="H255" s="5"/>
    </row>
    <row r="256" spans="1:28" outlineLevel="1" x14ac:dyDescent="0.2">
      <c r="B256" s="4" t="s">
        <v>18</v>
      </c>
      <c r="C256" s="5">
        <f>IFERROR(INDEX('[4]Table 30'!C$14:C$19,MATCH($B256,'[4]Table 30'!$B$14:$B$19,0))*1000,0)</f>
        <v>0</v>
      </c>
      <c r="D256" s="5">
        <f>IFERROR(INDEX('[4]Table 30'!D$14:D$19,MATCH($B256,'[4]Table 30'!$B$14:$B$19,0))*1000,0)</f>
        <v>0</v>
      </c>
      <c r="E256" s="5">
        <f>IFERROR(INDEX('[4]Table 30'!E$14:E$19,MATCH($B256,'[4]Table 30'!$B$14:$B$19,0))*1000,0)</f>
        <v>0</v>
      </c>
      <c r="F256" s="5">
        <f>IFERROR(INDEX('[4]Table 30'!F$14:F$19,MATCH($B256,'[4]Table 30'!$B$14:$B$19,0))*1000,0)</f>
        <v>0</v>
      </c>
      <c r="G256" s="5">
        <f>IFERROR(INDEX('[4]Table 30'!G$14:G$19,MATCH($B256,'[4]Table 30'!$B$14:$B$19,0))*1000,0)</f>
        <v>0</v>
      </c>
      <c r="H256" s="5">
        <f>IFERROR(INDEX('[4]Table 30'!H$14:H$19,MATCH($B256,'[4]Table 30'!$B$14:$B$19,0))*1000,0)</f>
        <v>0</v>
      </c>
      <c r="I256" s="5">
        <f>IFERROR(INDEX('[4]Table 30'!I$14:I$19,MATCH($B256,'[4]Table 30'!$B$14:$B$19,0))*1000,0)</f>
        <v>0</v>
      </c>
      <c r="J256" s="5">
        <f>IFERROR(INDEX('[4]Table 30'!J$14:J$19,MATCH($B256,'[4]Table 30'!$B$14:$B$19,0))*1000,0)</f>
        <v>0</v>
      </c>
      <c r="K256" s="5">
        <f>IFERROR(INDEX('[4]Table 30'!K$14:K$19,MATCH($B256,'[4]Table 30'!$B$14:$B$19,0))*1000,0)</f>
        <v>0</v>
      </c>
      <c r="L256" s="5">
        <f>IFERROR(INDEX('[4]Table 30'!L$14:L$19,MATCH($B256,'[4]Table 30'!$B$14:$B$19,0))*1000,0)</f>
        <v>0</v>
      </c>
      <c r="M256" s="5">
        <f>IFERROR(INDEX('[4]Table 30'!M$14:M$19,MATCH($B256,'[4]Table 30'!$B$14:$B$19,0))*1000,0)</f>
        <v>0</v>
      </c>
      <c r="N256" s="5">
        <f>IFERROR(INDEX('[4]Table 30'!N$14:N$19,MATCH($B256,'[4]Table 30'!$B$14:$B$19,0))*1000,0)</f>
        <v>0</v>
      </c>
      <c r="O256" s="5">
        <f>IFERROR(INDEX('[4]Table 30'!O$14:O$19,MATCH($B256,'[4]Table 30'!$B$14:$B$19,0))*1000,0)</f>
        <v>0</v>
      </c>
      <c r="P256" s="5">
        <f>IFERROR(INDEX('[4]Table 30'!P$14:P$19,MATCH($B256,'[4]Table 30'!$B$14:$B$19,0))*1000,0)</f>
        <v>0</v>
      </c>
      <c r="Q256" s="5">
        <f>IFERROR(INDEX('[4]Table 30'!Q$14:Q$19,MATCH($B256,'[4]Table 30'!$B$14:$B$19,0))*1000,0)</f>
        <v>0</v>
      </c>
      <c r="R256" s="5">
        <f>IFERROR(INDEX('[4]Table 30'!R$14:R$19,MATCH($B256,'[4]Table 30'!$B$14:$B$19,0))*1000,0)</f>
        <v>0</v>
      </c>
      <c r="S256" s="5">
        <f>IFERROR(INDEX('[4]Table 30'!S$14:S$19,MATCH($B256,'[4]Table 30'!$B$14:$B$19,0))*1000,0)</f>
        <v>0</v>
      </c>
      <c r="T256" s="5">
        <f>IFERROR(INDEX('[4]Table 30'!T$14:T$19,MATCH($B256,'[4]Table 30'!$B$14:$B$19,0))*1000,0)</f>
        <v>0</v>
      </c>
      <c r="U256" s="5">
        <f>IFERROR(INDEX('[4]Table 30'!U$14:U$19,MATCH($B256,'[4]Table 30'!$B$14:$B$19,0))*1000,0)</f>
        <v>0</v>
      </c>
      <c r="V256" s="5">
        <f>IFERROR(INDEX('[4]Table 30'!V$14:V$19,MATCH($B256,'[4]Table 30'!$B$14:$B$19,0))*1000,0)</f>
        <v>0</v>
      </c>
      <c r="W256" s="5">
        <f>IFERROR(INDEX('[4]Table 30'!W$14:W$19,MATCH($B256,'[4]Table 30'!$B$14:$B$19,0))*1000,0)</f>
        <v>0</v>
      </c>
      <c r="Z256" s="21" t="s">
        <v>26</v>
      </c>
    </row>
    <row r="257" spans="2:26" outlineLevel="1" x14ac:dyDescent="0.2">
      <c r="B257" s="4" t="s">
        <v>19</v>
      </c>
      <c r="C257" s="5">
        <f>IFERROR(INDEX('[4]Table 30'!C$14:C$19,MATCH($B257,'[4]Table 30'!$B$14:$B$19,0))*1000,0)</f>
        <v>0</v>
      </c>
      <c r="D257" s="5">
        <f>IFERROR(INDEX('[4]Table 30'!D$14:D$19,MATCH($B257,'[4]Table 30'!$B$14:$B$19,0))*1000,0)</f>
        <v>0</v>
      </c>
      <c r="E257" s="5">
        <f>IFERROR(INDEX('[4]Table 30'!E$14:E$19,MATCH($B257,'[4]Table 30'!$B$14:$B$19,0))*1000,0)</f>
        <v>0</v>
      </c>
      <c r="F257" s="5">
        <f>IFERROR(INDEX('[4]Table 30'!F$14:F$19,MATCH($B257,'[4]Table 30'!$B$14:$B$19,0))*1000,0)</f>
        <v>0</v>
      </c>
      <c r="G257" s="5">
        <f>IFERROR(INDEX('[4]Table 30'!G$14:G$19,MATCH($B257,'[4]Table 30'!$B$14:$B$19,0))*1000,0)</f>
        <v>0</v>
      </c>
      <c r="H257" s="5">
        <f>IFERROR(INDEX('[4]Table 30'!H$14:H$19,MATCH($B257,'[4]Table 30'!$B$14:$B$19,0))*1000,0)</f>
        <v>0</v>
      </c>
      <c r="I257" s="5">
        <f>IFERROR(INDEX('[4]Table 30'!I$14:I$19,MATCH($B257,'[4]Table 30'!$B$14:$B$19,0))*1000,0)</f>
        <v>0</v>
      </c>
      <c r="J257" s="5">
        <f>IFERROR(INDEX('[4]Table 30'!J$14:J$19,MATCH($B257,'[4]Table 30'!$B$14:$B$19,0))*1000,0)</f>
        <v>0</v>
      </c>
      <c r="K257" s="5">
        <f>IFERROR(INDEX('[4]Table 30'!K$14:K$19,MATCH($B257,'[4]Table 30'!$B$14:$B$19,0))*1000,0)</f>
        <v>0</v>
      </c>
      <c r="L257" s="5">
        <f>IFERROR(INDEX('[4]Table 30'!L$14:L$19,MATCH($B257,'[4]Table 30'!$B$14:$B$19,0))*1000,0)</f>
        <v>0</v>
      </c>
      <c r="M257" s="5">
        <f>IFERROR(INDEX('[4]Table 30'!M$14:M$19,MATCH($B257,'[4]Table 30'!$B$14:$B$19,0))*1000,0)</f>
        <v>0</v>
      </c>
      <c r="N257" s="5">
        <f>IFERROR(INDEX('[4]Table 30'!N$14:N$19,MATCH($B257,'[4]Table 30'!$B$14:$B$19,0))*1000,0)</f>
        <v>0</v>
      </c>
      <c r="O257" s="5">
        <f>IFERROR(INDEX('[4]Table 30'!O$14:O$19,MATCH($B257,'[4]Table 30'!$B$14:$B$19,0))*1000,0)</f>
        <v>0</v>
      </c>
      <c r="P257" s="5">
        <f>IFERROR(INDEX('[4]Table 30'!P$14:P$19,MATCH($B257,'[4]Table 30'!$B$14:$B$19,0))*1000,0)</f>
        <v>0</v>
      </c>
      <c r="Q257" s="5">
        <f>IFERROR(INDEX('[4]Table 30'!Q$14:Q$19,MATCH($B257,'[4]Table 30'!$B$14:$B$19,0))*1000,0)</f>
        <v>0</v>
      </c>
      <c r="R257" s="5">
        <f>IFERROR(INDEX('[4]Table 30'!R$14:R$19,MATCH($B257,'[4]Table 30'!$B$14:$B$19,0))*1000,0)</f>
        <v>0</v>
      </c>
      <c r="S257" s="5">
        <f>IFERROR(INDEX('[4]Table 30'!S$14:S$19,MATCH($B257,'[4]Table 30'!$B$14:$B$19,0))*1000,0)</f>
        <v>0</v>
      </c>
      <c r="T257" s="5">
        <f>IFERROR(INDEX('[4]Table 30'!T$14:T$19,MATCH($B257,'[4]Table 30'!$B$14:$B$19,0))*1000,0)</f>
        <v>0</v>
      </c>
      <c r="U257" s="5">
        <f>IFERROR(INDEX('[4]Table 30'!U$14:U$19,MATCH($B257,'[4]Table 30'!$B$14:$B$19,0))*1000,0)</f>
        <v>0</v>
      </c>
      <c r="V257" s="5">
        <f>IFERROR(INDEX('[4]Table 30'!V$14:V$19,MATCH($B257,'[4]Table 30'!$B$14:$B$19,0))*1000,0)</f>
        <v>0</v>
      </c>
      <c r="W257" s="5">
        <f>IFERROR(INDEX('[4]Table 30'!W$14:W$19,MATCH($B257,'[4]Table 30'!$B$14:$B$19,0))*1000,0)</f>
        <v>0</v>
      </c>
      <c r="Z257" s="21" t="s">
        <v>26</v>
      </c>
    </row>
    <row r="258" spans="2:26" outlineLevel="1" x14ac:dyDescent="0.2">
      <c r="B258" s="4" t="s">
        <v>16</v>
      </c>
      <c r="C258" s="5">
        <f>IFERROR(INDEX('[4]Table 30'!C$14:C$19,MATCH($B258,'[4]Table 30'!$B$14:$B$19,0))*1000,0)</f>
        <v>273.351</v>
      </c>
      <c r="D258" s="5">
        <f>IFERROR(INDEX('[4]Table 30'!D$14:D$19,MATCH($B258,'[4]Table 30'!$B$14:$B$19,0))*1000,0)</f>
        <v>254.99799999999999</v>
      </c>
      <c r="E258" s="5">
        <f>IFERROR(INDEX('[4]Table 30'!E$14:E$19,MATCH($B258,'[4]Table 30'!$B$14:$B$19,0))*1000,0)</f>
        <v>334.41300000000001</v>
      </c>
      <c r="F258" s="5">
        <f>IFERROR(INDEX('[4]Table 30'!F$14:F$19,MATCH($B258,'[4]Table 30'!$B$14:$B$19,0))*1000,0)</f>
        <v>362.86</v>
      </c>
      <c r="G258" s="5">
        <f>IFERROR(INDEX('[4]Table 30'!G$14:G$19,MATCH($B258,'[4]Table 30'!$B$14:$B$19,0))*1000,0)</f>
        <v>304.76300000000003</v>
      </c>
      <c r="H258" s="5">
        <f>IFERROR(INDEX('[4]Table 30'!H$14:H$19,MATCH($B258,'[4]Table 30'!$B$14:$B$19,0))*1000,0)</f>
        <v>332.64</v>
      </c>
      <c r="I258" s="5">
        <f>IFERROR(INDEX('[4]Table 30'!I$14:I$19,MATCH($B258,'[4]Table 30'!$B$14:$B$19,0))*1000,0)</f>
        <v>323.13</v>
      </c>
      <c r="J258" s="5">
        <f>IFERROR(INDEX('[4]Table 30'!J$14:J$19,MATCH($B258,'[4]Table 30'!$B$14:$B$19,0))*1000,0)</f>
        <v>349.39500000000004</v>
      </c>
      <c r="K258" s="5">
        <f>IFERROR(INDEX('[4]Table 30'!K$14:K$19,MATCH($B258,'[4]Table 30'!$B$14:$B$19,0))*1000,0)</f>
        <v>360.21600000000001</v>
      </c>
      <c r="L258" s="5">
        <f>IFERROR(INDEX('[4]Table 30'!L$14:L$19,MATCH($B258,'[4]Table 30'!$B$14:$B$19,0))*1000,0)</f>
        <v>307.41000000000003</v>
      </c>
      <c r="M258" s="5">
        <f>IFERROR(INDEX('[4]Table 30'!M$14:M$19,MATCH($B258,'[4]Table 30'!$B$14:$B$19,0))*1000,0)</f>
        <v>257.072</v>
      </c>
      <c r="N258" s="5">
        <f>IFERROR(INDEX('[4]Table 30'!N$14:N$19,MATCH($B258,'[4]Table 30'!$B$14:$B$19,0))*1000,0)</f>
        <v>233.42099999999999</v>
      </c>
      <c r="O258" s="5">
        <f>IFERROR(INDEX('[4]Table 30'!O$14:O$19,MATCH($B258,'[4]Table 30'!$B$14:$B$19,0))*1000,0)</f>
        <v>233.56</v>
      </c>
      <c r="P258" s="5">
        <f>IFERROR(INDEX('[4]Table 30'!P$14:P$19,MATCH($B258,'[4]Table 30'!$B$14:$B$19,0))*1000,0)</f>
        <v>293.37299999999999</v>
      </c>
      <c r="Q258" s="5">
        <f>IFERROR(INDEX('[4]Table 30'!Q$14:Q$19,MATCH($B258,'[4]Table 30'!$B$14:$B$19,0))*1000,0)</f>
        <v>289.291</v>
      </c>
      <c r="R258" s="5">
        <f>IFERROR(INDEX('[4]Table 30'!R$14:R$19,MATCH($B258,'[4]Table 30'!$B$14:$B$19,0))*1000,0)</f>
        <v>249.86099999999999</v>
      </c>
      <c r="S258" s="5">
        <f>IFERROR(INDEX('[4]Table 30'!S$14:S$19,MATCH($B258,'[4]Table 30'!$B$14:$B$19,0))*1000,0)</f>
        <v>199.107</v>
      </c>
      <c r="T258" s="5">
        <f>IFERROR(INDEX('[4]Table 30'!T$14:T$19,MATCH($B258,'[4]Table 30'!$B$14:$B$19,0))*1000,0)</f>
        <v>124.096</v>
      </c>
      <c r="U258" s="5">
        <f>IFERROR(INDEX('[4]Table 30'!U$14:U$19,MATCH($B258,'[4]Table 30'!$B$14:$B$19,0))*1000,0)</f>
        <v>99.322999999999993</v>
      </c>
      <c r="V258" s="5">
        <f>IFERROR(INDEX('[4]Table 30'!V$14:V$19,MATCH($B258,'[4]Table 30'!$B$14:$B$19,0))*1000,0)</f>
        <v>90.00800000000001</v>
      </c>
      <c r="W258" s="5">
        <f>IFERROR(INDEX('[4]Table 30'!W$14:W$19,MATCH($B258,'[4]Table 30'!$B$14:$B$19,0))*1000,0)</f>
        <v>77.100000000000009</v>
      </c>
      <c r="Z258" s="21" t="s">
        <v>26</v>
      </c>
    </row>
    <row r="259" spans="2:26" outlineLevel="1" x14ac:dyDescent="0.2">
      <c r="B259" s="4" t="s">
        <v>21</v>
      </c>
      <c r="C259" s="5">
        <f>IFERROR(INDEX('[4]Table 30'!C$14:C$19,MATCH($B259,'[4]Table 30'!$B$14:$B$19,0))*1000,0)</f>
        <v>0</v>
      </c>
      <c r="D259" s="5">
        <f>IFERROR(INDEX('[4]Table 30'!D$14:D$19,MATCH($B259,'[4]Table 30'!$B$14:$B$19,0))*1000,0)</f>
        <v>0</v>
      </c>
      <c r="E259" s="5">
        <f>IFERROR(INDEX('[4]Table 30'!E$14:E$19,MATCH($B259,'[4]Table 30'!$B$14:$B$19,0))*1000,0)</f>
        <v>0</v>
      </c>
      <c r="F259" s="5">
        <f>IFERROR(INDEX('[4]Table 30'!F$14:F$19,MATCH($B259,'[4]Table 30'!$B$14:$B$19,0))*1000,0)</f>
        <v>0</v>
      </c>
      <c r="G259" s="5">
        <f>IFERROR(INDEX('[4]Table 30'!G$14:G$19,MATCH($B259,'[4]Table 30'!$B$14:$B$19,0))*1000,0)</f>
        <v>0</v>
      </c>
      <c r="H259" s="5">
        <f>IFERROR(INDEX('[4]Table 30'!H$14:H$19,MATCH($B259,'[4]Table 30'!$B$14:$B$19,0))*1000,0)</f>
        <v>0</v>
      </c>
      <c r="I259" s="5">
        <f>IFERROR(INDEX('[4]Table 30'!I$14:I$19,MATCH($B259,'[4]Table 30'!$B$14:$B$19,0))*1000,0)</f>
        <v>0</v>
      </c>
      <c r="J259" s="5">
        <f>IFERROR(INDEX('[4]Table 30'!J$14:J$19,MATCH($B259,'[4]Table 30'!$B$14:$B$19,0))*1000,0)</f>
        <v>0</v>
      </c>
      <c r="K259" s="5">
        <f>IFERROR(INDEX('[4]Table 30'!K$14:K$19,MATCH($B259,'[4]Table 30'!$B$14:$B$19,0))*1000,0)</f>
        <v>0</v>
      </c>
      <c r="L259" s="5">
        <f>IFERROR(INDEX('[4]Table 30'!L$14:L$19,MATCH($B259,'[4]Table 30'!$B$14:$B$19,0))*1000,0)</f>
        <v>0</v>
      </c>
      <c r="M259" s="5">
        <f>IFERROR(INDEX('[4]Table 30'!M$14:M$19,MATCH($B259,'[4]Table 30'!$B$14:$B$19,0))*1000,0)</f>
        <v>0</v>
      </c>
      <c r="N259" s="5">
        <f>IFERROR(INDEX('[4]Table 30'!N$14:N$19,MATCH($B259,'[4]Table 30'!$B$14:$B$19,0))*1000,0)</f>
        <v>0</v>
      </c>
      <c r="O259" s="5">
        <f>IFERROR(INDEX('[4]Table 30'!O$14:O$19,MATCH($B259,'[4]Table 30'!$B$14:$B$19,0))*1000,0)</f>
        <v>0</v>
      </c>
      <c r="P259" s="5">
        <f>IFERROR(INDEX('[4]Table 30'!P$14:P$19,MATCH($B259,'[4]Table 30'!$B$14:$B$19,0))*1000,0)</f>
        <v>0</v>
      </c>
      <c r="Q259" s="5">
        <f>IFERROR(INDEX('[4]Table 30'!Q$14:Q$19,MATCH($B259,'[4]Table 30'!$B$14:$B$19,0))*1000,0)</f>
        <v>0</v>
      </c>
      <c r="R259" s="5">
        <f>IFERROR(INDEX('[4]Table 30'!R$14:R$19,MATCH($B259,'[4]Table 30'!$B$14:$B$19,0))*1000,0)</f>
        <v>0</v>
      </c>
      <c r="S259" s="5">
        <f>IFERROR(INDEX('[4]Table 30'!S$14:S$19,MATCH($B259,'[4]Table 30'!$B$14:$B$19,0))*1000,0)</f>
        <v>0</v>
      </c>
      <c r="T259" s="5">
        <f>IFERROR(INDEX('[4]Table 30'!T$14:T$19,MATCH($B259,'[4]Table 30'!$B$14:$B$19,0))*1000,0)</f>
        <v>0</v>
      </c>
      <c r="U259" s="5">
        <f>IFERROR(INDEX('[4]Table 30'!U$14:U$19,MATCH($B259,'[4]Table 30'!$B$14:$B$19,0))*1000,0)</f>
        <v>0</v>
      </c>
      <c r="V259" s="5">
        <f>IFERROR(INDEX('[4]Table 30'!V$14:V$19,MATCH($B259,'[4]Table 30'!$B$14:$B$19,0))*1000,0)</f>
        <v>0</v>
      </c>
      <c r="W259" s="5">
        <f>IFERROR(INDEX('[4]Table 30'!W$14:W$19,MATCH($B259,'[4]Table 30'!$B$14:$B$19,0))*1000,0)</f>
        <v>0</v>
      </c>
      <c r="Z259" s="21" t="s">
        <v>26</v>
      </c>
    </row>
    <row r="260" spans="2:26" outlineLevel="1" x14ac:dyDescent="0.2">
      <c r="B260" s="4" t="s">
        <v>20</v>
      </c>
      <c r="C260" s="5">
        <f>IFERROR(INDEX('[4]Table 30'!C$14:C$19,MATCH($B260,'[4]Table 30'!$B$14:$B$19,0))*1000,0)</f>
        <v>37.125999999999998</v>
      </c>
      <c r="D260" s="5">
        <f>IFERROR(INDEX('[4]Table 30'!D$14:D$19,MATCH($B260,'[4]Table 30'!$B$14:$B$19,0))*1000,0)</f>
        <v>3.548</v>
      </c>
      <c r="E260" s="5">
        <f>IFERROR(INDEX('[4]Table 30'!E$14:E$19,MATCH($B260,'[4]Table 30'!$B$14:$B$19,0))*1000,0)</f>
        <v>8.5570000000000004</v>
      </c>
      <c r="F260" s="5">
        <f>IFERROR(INDEX('[4]Table 30'!F$14:F$19,MATCH($B260,'[4]Table 30'!$B$14:$B$19,0))*1000,0)</f>
        <v>6.1180000000000003</v>
      </c>
      <c r="G260" s="5">
        <f>IFERROR(INDEX('[4]Table 30'!G$14:G$19,MATCH($B260,'[4]Table 30'!$B$14:$B$19,0))*1000,0)</f>
        <v>5.5389999999999997</v>
      </c>
      <c r="H260" s="5">
        <f>IFERROR(INDEX('[4]Table 30'!H$14:H$19,MATCH($B260,'[4]Table 30'!$B$14:$B$19,0))*1000,0)</f>
        <v>8.73</v>
      </c>
      <c r="I260" s="5">
        <f>IFERROR(INDEX('[4]Table 30'!I$14:I$19,MATCH($B260,'[4]Table 30'!$B$14:$B$19,0))*1000,0)</f>
        <v>7.5</v>
      </c>
      <c r="J260" s="5">
        <f>IFERROR(INDEX('[4]Table 30'!J$14:J$19,MATCH($B260,'[4]Table 30'!$B$14:$B$19,0))*1000,0)</f>
        <v>7.657</v>
      </c>
      <c r="K260" s="5">
        <f>IFERROR(INDEX('[4]Table 30'!K$14:K$19,MATCH($B260,'[4]Table 30'!$B$14:$B$19,0))*1000,0)</f>
        <v>9.2050000000000001</v>
      </c>
      <c r="L260" s="5">
        <f>IFERROR(INDEX('[4]Table 30'!L$14:L$19,MATCH($B260,'[4]Table 30'!$B$14:$B$19,0))*1000,0)</f>
        <v>8.7439999999999998</v>
      </c>
      <c r="M260" s="5">
        <f>IFERROR(INDEX('[4]Table 30'!M$14:M$19,MATCH($B260,'[4]Table 30'!$B$14:$B$19,0))*1000,0)</f>
        <v>8.4309999999999992</v>
      </c>
      <c r="N260" s="5">
        <f>IFERROR(INDEX('[4]Table 30'!N$14:N$19,MATCH($B260,'[4]Table 30'!$B$14:$B$19,0))*1000,0)</f>
        <v>6.4260000000000002</v>
      </c>
      <c r="O260" s="5">
        <f>IFERROR(INDEX('[4]Table 30'!O$14:O$19,MATCH($B260,'[4]Table 30'!$B$14:$B$19,0))*1000,0)</f>
        <v>9.8250000000000011</v>
      </c>
      <c r="P260" s="5">
        <f>IFERROR(INDEX('[4]Table 30'!P$14:P$19,MATCH($B260,'[4]Table 30'!$B$14:$B$19,0))*1000,0)</f>
        <v>15.907000000000002</v>
      </c>
      <c r="Q260" s="5">
        <f>IFERROR(INDEX('[4]Table 30'!Q$14:Q$19,MATCH($B260,'[4]Table 30'!$B$14:$B$19,0))*1000,0)</f>
        <v>16.153000000000002</v>
      </c>
      <c r="R260" s="5">
        <f>IFERROR(INDEX('[4]Table 30'!R$14:R$19,MATCH($B260,'[4]Table 30'!$B$14:$B$19,0))*1000,0)</f>
        <v>15.177</v>
      </c>
      <c r="S260" s="5">
        <f>IFERROR(INDEX('[4]Table 30'!S$14:S$19,MATCH($B260,'[4]Table 30'!$B$14:$B$19,0))*1000,0)</f>
        <v>15.692000000000002</v>
      </c>
      <c r="T260" s="5">
        <f>IFERROR(INDEX('[4]Table 30'!T$14:T$19,MATCH($B260,'[4]Table 30'!$B$14:$B$19,0))*1000,0)</f>
        <v>22.067</v>
      </c>
      <c r="U260" s="5">
        <f>IFERROR(INDEX('[4]Table 30'!U$14:U$19,MATCH($B260,'[4]Table 30'!$B$14:$B$19,0))*1000,0)</f>
        <v>19.951000000000001</v>
      </c>
      <c r="V260" s="5">
        <f>IFERROR(INDEX('[4]Table 30'!V$14:V$19,MATCH($B260,'[4]Table 30'!$B$14:$B$19,0))*1000,0)</f>
        <v>24.37</v>
      </c>
      <c r="W260" s="5">
        <f>IFERROR(INDEX('[4]Table 30'!W$14:W$19,MATCH($B260,'[4]Table 30'!$B$14:$B$19,0))*1000,0)</f>
        <v>22.259</v>
      </c>
      <c r="Z260" s="21" t="s">
        <v>26</v>
      </c>
    </row>
    <row r="261" spans="2:26" outlineLevel="1" x14ac:dyDescent="0.2">
      <c r="B261" s="4" t="s">
        <v>0</v>
      </c>
      <c r="C261" s="5">
        <f>IFERROR(INDEX('[4]Table 30'!C$14:C$19,MATCH($B261,'[4]Table 30'!$B$14:$B$19,0))*1000,0)</f>
        <v>0</v>
      </c>
      <c r="D261" s="5">
        <f>IFERROR(INDEX('[4]Table 30'!D$14:D$19,MATCH($B261,'[4]Table 30'!$B$14:$B$19,0))*1000,0)</f>
        <v>0</v>
      </c>
      <c r="E261" s="5">
        <f>IFERROR(INDEX('[4]Table 30'!E$14:E$19,MATCH($B261,'[4]Table 30'!$B$14:$B$19,0))*1000,0)</f>
        <v>0</v>
      </c>
      <c r="F261" s="5">
        <f>IFERROR(INDEX('[4]Table 30'!F$14:F$19,MATCH($B261,'[4]Table 30'!$B$14:$B$19,0))*1000,0)</f>
        <v>0</v>
      </c>
      <c r="G261" s="5">
        <f>IFERROR(INDEX('[4]Table 30'!G$14:G$19,MATCH($B261,'[4]Table 30'!$B$14:$B$19,0))*1000,0)</f>
        <v>0</v>
      </c>
      <c r="H261" s="5">
        <f>IFERROR(INDEX('[4]Table 30'!H$14:H$19,MATCH($B261,'[4]Table 30'!$B$14:$B$19,0))*1000,0)</f>
        <v>0</v>
      </c>
      <c r="I261" s="5">
        <f>IFERROR(INDEX('[4]Table 30'!I$14:I$19,MATCH($B261,'[4]Table 30'!$B$14:$B$19,0))*1000,0)</f>
        <v>0</v>
      </c>
      <c r="J261" s="5">
        <f>IFERROR(INDEX('[4]Table 30'!J$14:J$19,MATCH($B261,'[4]Table 30'!$B$14:$B$19,0))*1000,0)</f>
        <v>0</v>
      </c>
      <c r="K261" s="5">
        <f>IFERROR(INDEX('[4]Table 30'!K$14:K$19,MATCH($B261,'[4]Table 30'!$B$14:$B$19,0))*1000,0)</f>
        <v>0</v>
      </c>
      <c r="L261" s="5">
        <f>IFERROR(INDEX('[4]Table 30'!L$14:L$19,MATCH($B261,'[4]Table 30'!$B$14:$B$19,0))*1000,0)</f>
        <v>0</v>
      </c>
      <c r="M261" s="5">
        <f>IFERROR(INDEX('[4]Table 30'!M$14:M$19,MATCH($B261,'[4]Table 30'!$B$14:$B$19,0))*1000,0)</f>
        <v>0</v>
      </c>
      <c r="N261" s="5">
        <f>IFERROR(INDEX('[4]Table 30'!N$14:N$19,MATCH($B261,'[4]Table 30'!$B$14:$B$19,0))*1000,0)</f>
        <v>0.47600000000000003</v>
      </c>
      <c r="O261" s="5">
        <f>IFERROR(INDEX('[4]Table 30'!O$14:O$19,MATCH($B261,'[4]Table 30'!$B$14:$B$19,0))*1000,0)</f>
        <v>0.65799999999999992</v>
      </c>
      <c r="P261" s="5">
        <f>IFERROR(INDEX('[4]Table 30'!P$14:P$19,MATCH($B261,'[4]Table 30'!$B$14:$B$19,0))*1000,0)</f>
        <v>1.0469999999999999</v>
      </c>
      <c r="Q261" s="5">
        <f>IFERROR(INDEX('[4]Table 30'!Q$14:Q$19,MATCH($B261,'[4]Table 30'!$B$14:$B$19,0))*1000,0)</f>
        <v>1.1910000000000001</v>
      </c>
      <c r="R261" s="5">
        <f>IFERROR(INDEX('[4]Table 30'!R$14:R$19,MATCH($B261,'[4]Table 30'!$B$14:$B$19,0))*1000,0)</f>
        <v>0</v>
      </c>
      <c r="S261" s="5">
        <f>IFERROR(INDEX('[4]Table 30'!S$14:S$19,MATCH($B261,'[4]Table 30'!$B$14:$B$19,0))*1000,0)</f>
        <v>0</v>
      </c>
      <c r="T261" s="5">
        <f>IFERROR(INDEX('[4]Table 30'!T$14:T$19,MATCH($B261,'[4]Table 30'!$B$14:$B$19,0))*1000,0)</f>
        <v>0</v>
      </c>
      <c r="U261" s="5">
        <f>IFERROR(INDEX('[4]Table 30'!U$14:U$19,MATCH($B261,'[4]Table 30'!$B$14:$B$19,0))*1000,0)</f>
        <v>0</v>
      </c>
      <c r="V261" s="5">
        <f>IFERROR(INDEX('[4]Table 30'!V$14:V$19,MATCH($B261,'[4]Table 30'!$B$14:$B$19,0))*1000,0)</f>
        <v>0</v>
      </c>
      <c r="W261" s="5">
        <f>IFERROR(INDEX('[4]Table 30'!W$14:W$19,MATCH($B261,'[4]Table 30'!$B$14:$B$19,0))*1000,0)</f>
        <v>0</v>
      </c>
      <c r="Z261" s="21" t="s">
        <v>26</v>
      </c>
    </row>
    <row r="262" spans="2:26" outlineLevel="1" x14ac:dyDescent="0.2">
      <c r="B262" s="4" t="s">
        <v>22</v>
      </c>
      <c r="C262" s="5">
        <f>IFERROR(INDEX('[4]Table 30'!C$14:C$19,MATCH($B262,'[4]Table 30'!$B$14:$B$19,0))*1000,0)</f>
        <v>0</v>
      </c>
      <c r="D262" s="5">
        <f>IFERROR(INDEX('[4]Table 30'!D$14:D$19,MATCH($B262,'[4]Table 30'!$B$14:$B$19,0))*1000,0)</f>
        <v>0</v>
      </c>
      <c r="E262" s="5">
        <f>IFERROR(INDEX('[4]Table 30'!E$14:E$19,MATCH($B262,'[4]Table 30'!$B$14:$B$19,0))*1000,0)</f>
        <v>0</v>
      </c>
      <c r="F262" s="5">
        <f>IFERROR(INDEX('[4]Table 30'!F$14:F$19,MATCH($B262,'[4]Table 30'!$B$14:$B$19,0))*1000,0)</f>
        <v>0</v>
      </c>
      <c r="G262" s="5">
        <f>IFERROR(INDEX('[4]Table 30'!G$14:G$19,MATCH($B262,'[4]Table 30'!$B$14:$B$19,0))*1000,0)</f>
        <v>0</v>
      </c>
      <c r="H262" s="5">
        <f>IFERROR(INDEX('[4]Table 30'!H$14:H$19,MATCH($B262,'[4]Table 30'!$B$14:$B$19,0))*1000,0)</f>
        <v>0</v>
      </c>
      <c r="I262" s="5">
        <f>IFERROR(INDEX('[4]Table 30'!I$14:I$19,MATCH($B262,'[4]Table 30'!$B$14:$B$19,0))*1000,0)</f>
        <v>0</v>
      </c>
      <c r="J262" s="5">
        <f>IFERROR(INDEX('[4]Table 30'!J$14:J$19,MATCH($B262,'[4]Table 30'!$B$14:$B$19,0))*1000,0)</f>
        <v>0</v>
      </c>
      <c r="K262" s="5">
        <f>IFERROR(INDEX('[4]Table 30'!K$14:K$19,MATCH($B262,'[4]Table 30'!$B$14:$B$19,0))*1000,0)</f>
        <v>0</v>
      </c>
      <c r="L262" s="5">
        <f>IFERROR(INDEX('[4]Table 30'!L$14:L$19,MATCH($B262,'[4]Table 30'!$B$14:$B$19,0))*1000,0)</f>
        <v>0</v>
      </c>
      <c r="M262" s="5">
        <f>IFERROR(INDEX('[4]Table 30'!M$14:M$19,MATCH($B262,'[4]Table 30'!$B$14:$B$19,0))*1000,0)</f>
        <v>0</v>
      </c>
      <c r="N262" s="5">
        <f>IFERROR(INDEX('[4]Table 30'!N$14:N$19,MATCH($B262,'[4]Table 30'!$B$14:$B$19,0))*1000,0)</f>
        <v>0</v>
      </c>
      <c r="O262" s="5">
        <f>IFERROR(INDEX('[4]Table 30'!O$14:O$19,MATCH($B262,'[4]Table 30'!$B$14:$B$19,0))*1000,0)</f>
        <v>0</v>
      </c>
      <c r="P262" s="5">
        <f>IFERROR(INDEX('[4]Table 30'!P$14:P$19,MATCH($B262,'[4]Table 30'!$B$14:$B$19,0))*1000,0)</f>
        <v>0</v>
      </c>
      <c r="Q262" s="5">
        <f>IFERROR(INDEX('[4]Table 30'!Q$14:Q$19,MATCH($B262,'[4]Table 30'!$B$14:$B$19,0))*1000,0)</f>
        <v>0</v>
      </c>
      <c r="R262" s="5">
        <f>IFERROR(INDEX('[4]Table 30'!R$14:R$19,MATCH($B262,'[4]Table 30'!$B$14:$B$19,0))*1000,0)</f>
        <v>0</v>
      </c>
      <c r="S262" s="5">
        <f>IFERROR(INDEX('[4]Table 30'!S$14:S$19,MATCH($B262,'[4]Table 30'!$B$14:$B$19,0))*1000,0)</f>
        <v>0</v>
      </c>
      <c r="T262" s="5">
        <f>IFERROR(INDEX('[4]Table 30'!T$14:T$19,MATCH($B262,'[4]Table 30'!$B$14:$B$19,0))*1000,0)</f>
        <v>0</v>
      </c>
      <c r="U262" s="5">
        <f>IFERROR(INDEX('[4]Table 30'!U$14:U$19,MATCH($B262,'[4]Table 30'!$B$14:$B$19,0))*1000,0)</f>
        <v>0</v>
      </c>
      <c r="V262" s="5">
        <f>IFERROR(INDEX('[4]Table 30'!V$14:V$19,MATCH($B262,'[4]Table 30'!$B$14:$B$19,0))*1000,0)</f>
        <v>0</v>
      </c>
      <c r="W262" s="5">
        <f>IFERROR(INDEX('[4]Table 30'!W$14:W$19,MATCH($B262,'[4]Table 30'!$B$14:$B$19,0))*1000,0)</f>
        <v>0</v>
      </c>
      <c r="Z262" s="21" t="s">
        <v>26</v>
      </c>
    </row>
    <row r="263" spans="2:26" outlineLevel="1" x14ac:dyDescent="0.2">
      <c r="B263" s="4" t="s">
        <v>23</v>
      </c>
      <c r="C263" s="5">
        <f>IFERROR(INDEX('[4]Table 30'!C$14:C$19,MATCH($B263,'[4]Table 30'!$B$14:$B$19,0))*1000,0)</f>
        <v>0</v>
      </c>
      <c r="D263" s="5">
        <f>IFERROR(INDEX('[4]Table 30'!D$14:D$19,MATCH($B263,'[4]Table 30'!$B$14:$B$19,0))*1000,0)</f>
        <v>0</v>
      </c>
      <c r="E263" s="5">
        <f>IFERROR(INDEX('[4]Table 30'!E$14:E$19,MATCH($B263,'[4]Table 30'!$B$14:$B$19,0))*1000,0)</f>
        <v>0</v>
      </c>
      <c r="F263" s="5">
        <f>IFERROR(INDEX('[4]Table 30'!F$14:F$19,MATCH($B263,'[4]Table 30'!$B$14:$B$19,0))*1000,0)</f>
        <v>0</v>
      </c>
      <c r="G263" s="5">
        <f>IFERROR(INDEX('[4]Table 30'!G$14:G$19,MATCH($B263,'[4]Table 30'!$B$14:$B$19,0))*1000,0)</f>
        <v>0</v>
      </c>
      <c r="H263" s="5">
        <f>IFERROR(INDEX('[4]Table 30'!H$14:H$19,MATCH($B263,'[4]Table 30'!$B$14:$B$19,0))*1000,0)</f>
        <v>0</v>
      </c>
      <c r="I263" s="5">
        <f>IFERROR(INDEX('[4]Table 30'!I$14:I$19,MATCH($B263,'[4]Table 30'!$B$14:$B$19,0))*1000,0)</f>
        <v>0</v>
      </c>
      <c r="J263" s="5">
        <f>IFERROR(INDEX('[4]Table 30'!J$14:J$19,MATCH($B263,'[4]Table 30'!$B$14:$B$19,0))*1000,0)</f>
        <v>0</v>
      </c>
      <c r="K263" s="5">
        <f>IFERROR(INDEX('[4]Table 30'!K$14:K$19,MATCH($B263,'[4]Table 30'!$B$14:$B$19,0))*1000,0)</f>
        <v>0</v>
      </c>
      <c r="L263" s="5">
        <f>IFERROR(INDEX('[4]Table 30'!L$14:L$19,MATCH($B263,'[4]Table 30'!$B$14:$B$19,0))*1000,0)</f>
        <v>0</v>
      </c>
      <c r="M263" s="5">
        <f>IFERROR(INDEX('[4]Table 30'!M$14:M$19,MATCH($B263,'[4]Table 30'!$B$14:$B$19,0))*1000,0)</f>
        <v>0</v>
      </c>
      <c r="N263" s="5">
        <f>IFERROR(INDEX('[4]Table 30'!N$14:N$19,MATCH($B263,'[4]Table 30'!$B$14:$B$19,0))*1000,0)</f>
        <v>0</v>
      </c>
      <c r="O263" s="5">
        <f>IFERROR(INDEX('[4]Table 30'!O$14:O$19,MATCH($B263,'[4]Table 30'!$B$14:$B$19,0))*1000,0)</f>
        <v>0</v>
      </c>
      <c r="P263" s="5">
        <f>IFERROR(INDEX('[4]Table 30'!P$14:P$19,MATCH($B263,'[4]Table 30'!$B$14:$B$19,0))*1000,0)</f>
        <v>0</v>
      </c>
      <c r="Q263" s="5">
        <f>IFERROR(INDEX('[4]Table 30'!Q$14:Q$19,MATCH($B263,'[4]Table 30'!$B$14:$B$19,0))*1000,0)</f>
        <v>0</v>
      </c>
      <c r="R263" s="5">
        <f>IFERROR(INDEX('[4]Table 30'!R$14:R$19,MATCH($B263,'[4]Table 30'!$B$14:$B$19,0))*1000,0)</f>
        <v>0</v>
      </c>
      <c r="S263" s="5">
        <f>IFERROR(INDEX('[4]Table 30'!S$14:S$19,MATCH($B263,'[4]Table 30'!$B$14:$B$19,0))*1000,0)</f>
        <v>0</v>
      </c>
      <c r="T263" s="5">
        <f>IFERROR(INDEX('[4]Table 30'!T$14:T$19,MATCH($B263,'[4]Table 30'!$B$14:$B$19,0))*1000,0)</f>
        <v>0</v>
      </c>
      <c r="U263" s="5">
        <f>IFERROR(INDEX('[4]Table 30'!U$14:U$19,MATCH($B263,'[4]Table 30'!$B$14:$B$19,0))*1000,0)</f>
        <v>0</v>
      </c>
      <c r="V263" s="5">
        <f>IFERROR(INDEX('[4]Table 30'!V$14:V$19,MATCH($B263,'[4]Table 30'!$B$14:$B$19,0))*1000,0)</f>
        <v>0</v>
      </c>
      <c r="W263" s="5">
        <f>IFERROR(INDEX('[4]Table 30'!W$14:W$19,MATCH($B263,'[4]Table 30'!$B$14:$B$19,0))*1000,0)</f>
        <v>0</v>
      </c>
      <c r="Z263" s="21" t="s">
        <v>26</v>
      </c>
    </row>
    <row r="264" spans="2:26" outlineLevel="1" x14ac:dyDescent="0.2">
      <c r="B264" s="4" t="s">
        <v>17</v>
      </c>
      <c r="C264" s="5">
        <f>IFERROR(INDEX('[4]Table 30'!C$14:C$19,MATCH($B264,'[4]Table 30'!$B$14:$B$19,0))*1000,0)</f>
        <v>0</v>
      </c>
      <c r="D264" s="5">
        <f>IFERROR(INDEX('[4]Table 30'!D$14:D$19,MATCH($B264,'[4]Table 30'!$B$14:$B$19,0))*1000,0)</f>
        <v>0</v>
      </c>
      <c r="E264" s="5">
        <f>IFERROR(INDEX('[4]Table 30'!E$14:E$19,MATCH($B264,'[4]Table 30'!$B$14:$B$19,0))*1000,0)</f>
        <v>0</v>
      </c>
      <c r="F264" s="5">
        <f>IFERROR(INDEX('[4]Table 30'!F$14:F$19,MATCH($B264,'[4]Table 30'!$B$14:$B$19,0))*1000,0)</f>
        <v>0</v>
      </c>
      <c r="G264" s="5">
        <f>IFERROR(INDEX('[4]Table 30'!G$14:G$19,MATCH($B264,'[4]Table 30'!$B$14:$B$19,0))*1000,0)</f>
        <v>0</v>
      </c>
      <c r="H264" s="5">
        <f>IFERROR(INDEX('[4]Table 30'!H$14:H$19,MATCH($B264,'[4]Table 30'!$B$14:$B$19,0))*1000,0)</f>
        <v>0</v>
      </c>
      <c r="I264" s="5">
        <f>IFERROR(INDEX('[4]Table 30'!I$14:I$19,MATCH($B264,'[4]Table 30'!$B$14:$B$19,0))*1000,0)</f>
        <v>0</v>
      </c>
      <c r="J264" s="5">
        <f>IFERROR(INDEX('[4]Table 30'!J$14:J$19,MATCH($B264,'[4]Table 30'!$B$14:$B$19,0))*1000,0)</f>
        <v>0</v>
      </c>
      <c r="K264" s="5">
        <f>IFERROR(INDEX('[4]Table 30'!K$14:K$19,MATCH($B264,'[4]Table 30'!$B$14:$B$19,0))*1000,0)</f>
        <v>0</v>
      </c>
      <c r="L264" s="5">
        <f>IFERROR(INDEX('[4]Table 30'!L$14:L$19,MATCH($B264,'[4]Table 30'!$B$14:$B$19,0))*1000,0)</f>
        <v>0</v>
      </c>
      <c r="M264" s="5">
        <f>IFERROR(INDEX('[4]Table 30'!M$14:M$19,MATCH($B264,'[4]Table 30'!$B$14:$B$19,0))*1000,0)</f>
        <v>0</v>
      </c>
      <c r="N264" s="5">
        <f>IFERROR(INDEX('[4]Table 30'!N$14:N$19,MATCH($B264,'[4]Table 30'!$B$14:$B$19,0))*1000,0)</f>
        <v>0</v>
      </c>
      <c r="O264" s="5">
        <f>IFERROR(INDEX('[4]Table 30'!O$14:O$19,MATCH($B264,'[4]Table 30'!$B$14:$B$19,0))*1000,0)</f>
        <v>0</v>
      </c>
      <c r="P264" s="5">
        <f>IFERROR(INDEX('[4]Table 30'!P$14:P$19,MATCH($B264,'[4]Table 30'!$B$14:$B$19,0))*1000,0)</f>
        <v>0</v>
      </c>
      <c r="Q264" s="5">
        <f>IFERROR(INDEX('[4]Table 30'!Q$14:Q$19,MATCH($B264,'[4]Table 30'!$B$14:$B$19,0))*1000,0)</f>
        <v>0</v>
      </c>
      <c r="R264" s="5">
        <f>IFERROR(INDEX('[4]Table 30'!R$14:R$19,MATCH($B264,'[4]Table 30'!$B$14:$B$19,0))*1000,0)</f>
        <v>0</v>
      </c>
      <c r="S264" s="5">
        <f>IFERROR(INDEX('[4]Table 30'!S$14:S$19,MATCH($B264,'[4]Table 30'!$B$14:$B$19,0))*1000,0)</f>
        <v>0</v>
      </c>
      <c r="T264" s="5">
        <f>IFERROR(INDEX('[4]Table 30'!T$14:T$19,MATCH($B264,'[4]Table 30'!$B$14:$B$19,0))*1000,0)</f>
        <v>0</v>
      </c>
      <c r="U264" s="5">
        <f>IFERROR(INDEX('[4]Table 30'!U$14:U$19,MATCH($B264,'[4]Table 30'!$B$14:$B$19,0))*1000,0)</f>
        <v>0</v>
      </c>
      <c r="V264" s="5">
        <f>IFERROR(INDEX('[4]Table 30'!V$14:V$19,MATCH($B264,'[4]Table 30'!$B$14:$B$19,0))*1000,0)</f>
        <v>0</v>
      </c>
      <c r="W264" s="5">
        <f>IFERROR(INDEX('[4]Table 30'!W$14:W$19,MATCH($B264,'[4]Table 30'!$B$14:$B$19,0))*1000,0)</f>
        <v>0</v>
      </c>
      <c r="Z264" s="21" t="s">
        <v>26</v>
      </c>
    </row>
    <row r="265" spans="2:26" outlineLevel="1" x14ac:dyDescent="0.2">
      <c r="B265" s="4" t="s">
        <v>1</v>
      </c>
      <c r="C265" s="5">
        <f>IFERROR(INDEX('[4]Table 30'!C$14:C$19,MATCH($B265,'[4]Table 30'!$B$14:$B$19,0))*1000,0)</f>
        <v>0</v>
      </c>
      <c r="D265" s="5">
        <f>IFERROR(INDEX('[4]Table 30'!D$14:D$19,MATCH($B265,'[4]Table 30'!$B$14:$B$19,0))*1000,0)</f>
        <v>0</v>
      </c>
      <c r="E265" s="5">
        <f>IFERROR(INDEX('[4]Table 30'!E$14:E$19,MATCH($B265,'[4]Table 30'!$B$14:$B$19,0))*1000,0)</f>
        <v>0</v>
      </c>
      <c r="F265" s="5">
        <f>IFERROR(INDEX('[4]Table 30'!F$14:F$19,MATCH($B265,'[4]Table 30'!$B$14:$B$19,0))*1000,0)</f>
        <v>0</v>
      </c>
      <c r="G265" s="5">
        <f>IFERROR(INDEX('[4]Table 30'!G$14:G$19,MATCH($B265,'[4]Table 30'!$B$14:$B$19,0))*1000,0)</f>
        <v>0</v>
      </c>
      <c r="H265" s="5">
        <f>IFERROR(INDEX('[4]Table 30'!H$14:H$19,MATCH($B265,'[4]Table 30'!$B$14:$B$19,0))*1000,0)</f>
        <v>0</v>
      </c>
      <c r="I265" s="5">
        <f>IFERROR(INDEX('[4]Table 30'!I$14:I$19,MATCH($B265,'[4]Table 30'!$B$14:$B$19,0))*1000,0)</f>
        <v>0</v>
      </c>
      <c r="J265" s="5">
        <f>IFERROR(INDEX('[4]Table 30'!J$14:J$19,MATCH($B265,'[4]Table 30'!$B$14:$B$19,0))*1000,0)</f>
        <v>0</v>
      </c>
      <c r="K265" s="5">
        <f>IFERROR(INDEX('[4]Table 30'!K$14:K$19,MATCH($B265,'[4]Table 30'!$B$14:$B$19,0))*1000,0)</f>
        <v>0</v>
      </c>
      <c r="L265" s="5">
        <f>IFERROR(INDEX('[4]Table 30'!L$14:L$19,MATCH($B265,'[4]Table 30'!$B$14:$B$19,0))*1000,0)</f>
        <v>0</v>
      </c>
      <c r="M265" s="5">
        <f>IFERROR(INDEX('[4]Table 30'!M$14:M$19,MATCH($B265,'[4]Table 30'!$B$14:$B$19,0))*1000,0)</f>
        <v>0</v>
      </c>
      <c r="N265" s="5">
        <f>IFERROR(INDEX('[4]Table 30'!N$14:N$19,MATCH($B265,'[4]Table 30'!$B$14:$B$19,0))*1000,0)</f>
        <v>0</v>
      </c>
      <c r="O265" s="5">
        <f>IFERROR(INDEX('[4]Table 30'!O$14:O$19,MATCH($B265,'[4]Table 30'!$B$14:$B$19,0))*1000,0)</f>
        <v>0</v>
      </c>
      <c r="P265" s="5">
        <f>IFERROR(INDEX('[4]Table 30'!P$14:P$19,MATCH($B265,'[4]Table 30'!$B$14:$B$19,0))*1000,0)</f>
        <v>0</v>
      </c>
      <c r="Q265" s="5">
        <f>IFERROR(INDEX('[4]Table 30'!Q$14:Q$19,MATCH($B265,'[4]Table 30'!$B$14:$B$19,0))*1000,0)</f>
        <v>0</v>
      </c>
      <c r="R265" s="5">
        <f>IFERROR(INDEX('[4]Table 30'!R$14:R$19,MATCH($B265,'[4]Table 30'!$B$14:$B$19,0))*1000,0)</f>
        <v>0</v>
      </c>
      <c r="S265" s="5">
        <f>IFERROR(INDEX('[4]Table 30'!S$14:S$19,MATCH($B265,'[4]Table 30'!$B$14:$B$19,0))*1000,0)</f>
        <v>0</v>
      </c>
      <c r="T265" s="5">
        <f>IFERROR(INDEX('[4]Table 30'!T$14:T$19,MATCH($B265,'[4]Table 30'!$B$14:$B$19,0))*1000,0)</f>
        <v>0</v>
      </c>
      <c r="U265" s="5">
        <f>IFERROR(INDEX('[4]Table 30'!U$14:U$19,MATCH($B265,'[4]Table 30'!$B$14:$B$19,0))*1000,0)</f>
        <v>0</v>
      </c>
      <c r="V265" s="5">
        <f>IFERROR(INDEX('[4]Table 30'!V$14:V$19,MATCH($B265,'[4]Table 30'!$B$14:$B$19,0))*1000,0)</f>
        <v>0</v>
      </c>
      <c r="W265" s="5">
        <f>IFERROR(INDEX('[4]Table 30'!W$14:W$19,MATCH($B265,'[4]Table 30'!$B$14:$B$19,0))*1000,0)</f>
        <v>0</v>
      </c>
      <c r="Z265" s="21" t="s">
        <v>26</v>
      </c>
    </row>
    <row r="266" spans="2:26" outlineLevel="1" x14ac:dyDescent="0.2">
      <c r="B266" s="15" t="s">
        <v>9</v>
      </c>
      <c r="C266" s="19">
        <f t="shared" ref="C266:W266" si="109">SUM(C256:C265)</f>
        <v>310.47699999999998</v>
      </c>
      <c r="D266" s="19">
        <f t="shared" si="109"/>
        <v>258.54599999999999</v>
      </c>
      <c r="E266" s="19">
        <f t="shared" si="109"/>
        <v>342.97</v>
      </c>
      <c r="F266" s="19">
        <f t="shared" si="109"/>
        <v>368.97800000000001</v>
      </c>
      <c r="G266" s="19">
        <f t="shared" si="109"/>
        <v>310.30200000000002</v>
      </c>
      <c r="H266" s="19">
        <f t="shared" si="109"/>
        <v>341.37</v>
      </c>
      <c r="I266" s="19">
        <f t="shared" si="109"/>
        <v>330.63</v>
      </c>
      <c r="J266" s="19">
        <f t="shared" si="109"/>
        <v>357.05200000000002</v>
      </c>
      <c r="K266" s="19">
        <f t="shared" si="109"/>
        <v>369.42099999999999</v>
      </c>
      <c r="L266" s="19">
        <f t="shared" si="109"/>
        <v>316.154</v>
      </c>
      <c r="M266" s="19">
        <f t="shared" si="109"/>
        <v>265.50299999999999</v>
      </c>
      <c r="N266" s="19">
        <f t="shared" si="109"/>
        <v>240.32299999999998</v>
      </c>
      <c r="O266" s="19">
        <f t="shared" si="109"/>
        <v>244.04299999999998</v>
      </c>
      <c r="P266" s="19">
        <f t="shared" si="109"/>
        <v>310.327</v>
      </c>
      <c r="Q266" s="19">
        <f t="shared" si="109"/>
        <v>306.63499999999999</v>
      </c>
      <c r="R266" s="19">
        <f t="shared" si="109"/>
        <v>265.03800000000001</v>
      </c>
      <c r="S266" s="19">
        <f t="shared" si="109"/>
        <v>214.79900000000001</v>
      </c>
      <c r="T266" s="19">
        <f t="shared" si="109"/>
        <v>146.16300000000001</v>
      </c>
      <c r="U266" s="19">
        <f t="shared" si="109"/>
        <v>119.274</v>
      </c>
      <c r="V266" s="19">
        <f t="shared" si="109"/>
        <v>114.37800000000001</v>
      </c>
      <c r="W266" s="19">
        <f t="shared" si="109"/>
        <v>99.359000000000009</v>
      </c>
    </row>
    <row r="267" spans="2:26" outlineLevel="1" x14ac:dyDescent="0.2">
      <c r="B267" s="26" t="s">
        <v>91</v>
      </c>
      <c r="C267" s="25">
        <f t="shared" ref="C267:W267" si="110">C266/C247/1000</f>
        <v>7.9505588868233185E-4</v>
      </c>
      <c r="D267" s="25">
        <f t="shared" si="110"/>
        <v>8.0832026692820779E-4</v>
      </c>
      <c r="E267" s="25">
        <f t="shared" si="110"/>
        <v>7.7701363092649552E-4</v>
      </c>
      <c r="F267" s="25">
        <f t="shared" si="110"/>
        <v>7.7435532146123665E-4</v>
      </c>
      <c r="G267" s="25">
        <f t="shared" si="110"/>
        <v>7.5939798692893851E-4</v>
      </c>
      <c r="H267" s="25">
        <f t="shared" si="110"/>
        <v>7.4520415708003373E-4</v>
      </c>
      <c r="I267" s="25">
        <f t="shared" si="110"/>
        <v>8.467001047180291E-4</v>
      </c>
      <c r="J267" s="25">
        <f t="shared" si="110"/>
        <v>7.6681808409484139E-4</v>
      </c>
      <c r="K267" s="25">
        <f t="shared" si="110"/>
        <v>8.196756175917442E-4</v>
      </c>
      <c r="L267" s="25">
        <f t="shared" si="110"/>
        <v>6.8676872560178529E-4</v>
      </c>
      <c r="M267" s="25">
        <f t="shared" si="110"/>
        <v>7.6452314737855437E-4</v>
      </c>
      <c r="N267" s="25">
        <f t="shared" si="110"/>
        <v>7.0171475753381691E-4</v>
      </c>
      <c r="O267" s="25">
        <f t="shared" si="110"/>
        <v>7.8013398959428349E-4</v>
      </c>
      <c r="P267" s="25">
        <f t="shared" si="110"/>
        <v>7.332071326582282E-4</v>
      </c>
      <c r="Q267" s="25">
        <f t="shared" si="110"/>
        <v>9.0966411060252998E-4</v>
      </c>
      <c r="R267" s="25">
        <f t="shared" si="110"/>
        <v>8.0597642230527389E-4</v>
      </c>
      <c r="S267" s="25">
        <f t="shared" si="110"/>
        <v>7.3382003251172675E-4</v>
      </c>
      <c r="T267" s="25">
        <f t="shared" si="110"/>
        <v>5.1314175905246373E-4</v>
      </c>
      <c r="U267" s="25">
        <f t="shared" si="110"/>
        <v>4.378212323424418E-4</v>
      </c>
      <c r="V267" s="25">
        <f t="shared" si="110"/>
        <v>4.4732203272317616E-4</v>
      </c>
      <c r="W267" s="25">
        <f t="shared" si="110"/>
        <v>4.3636321922405221E-4</v>
      </c>
    </row>
    <row r="268" spans="2:26" outlineLevel="1" x14ac:dyDescent="0.2"/>
    <row r="269" spans="2:26" outlineLevel="1" x14ac:dyDescent="0.2">
      <c r="B269" s="4" t="s">
        <v>18</v>
      </c>
      <c r="C269" s="11">
        <f t="shared" ref="C269:W269" si="111">IFERROR(C256/C266,0)</f>
        <v>0</v>
      </c>
      <c r="D269" s="11">
        <f t="shared" si="111"/>
        <v>0</v>
      </c>
      <c r="E269" s="11">
        <f t="shared" si="111"/>
        <v>0</v>
      </c>
      <c r="F269" s="11">
        <f t="shared" si="111"/>
        <v>0</v>
      </c>
      <c r="G269" s="11">
        <f t="shared" si="111"/>
        <v>0</v>
      </c>
      <c r="H269" s="11">
        <f t="shared" si="111"/>
        <v>0</v>
      </c>
      <c r="I269" s="11">
        <f t="shared" si="111"/>
        <v>0</v>
      </c>
      <c r="J269" s="11">
        <f t="shared" si="111"/>
        <v>0</v>
      </c>
      <c r="K269" s="11">
        <f t="shared" si="111"/>
        <v>0</v>
      </c>
      <c r="L269" s="11">
        <f t="shared" si="111"/>
        <v>0</v>
      </c>
      <c r="M269" s="11">
        <f t="shared" si="111"/>
        <v>0</v>
      </c>
      <c r="N269" s="11">
        <f t="shared" si="111"/>
        <v>0</v>
      </c>
      <c r="O269" s="11">
        <f t="shared" si="111"/>
        <v>0</v>
      </c>
      <c r="P269" s="11">
        <f t="shared" si="111"/>
        <v>0</v>
      </c>
      <c r="Q269" s="11">
        <f t="shared" si="111"/>
        <v>0</v>
      </c>
      <c r="R269" s="11">
        <f t="shared" si="111"/>
        <v>0</v>
      </c>
      <c r="S269" s="11">
        <f t="shared" si="111"/>
        <v>0</v>
      </c>
      <c r="T269" s="11">
        <f t="shared" si="111"/>
        <v>0</v>
      </c>
      <c r="U269" s="11">
        <f t="shared" si="111"/>
        <v>0</v>
      </c>
      <c r="V269" s="11">
        <f t="shared" si="111"/>
        <v>0</v>
      </c>
      <c r="W269" s="11">
        <f t="shared" si="111"/>
        <v>0</v>
      </c>
    </row>
    <row r="270" spans="2:26" outlineLevel="1" x14ac:dyDescent="0.2">
      <c r="B270" s="4" t="s">
        <v>19</v>
      </c>
      <c r="C270" s="11">
        <f t="shared" ref="C270:W270" si="112">IFERROR(C257/C266,0)</f>
        <v>0</v>
      </c>
      <c r="D270" s="11">
        <f t="shared" si="112"/>
        <v>0</v>
      </c>
      <c r="E270" s="11">
        <f t="shared" si="112"/>
        <v>0</v>
      </c>
      <c r="F270" s="11">
        <f t="shared" si="112"/>
        <v>0</v>
      </c>
      <c r="G270" s="11">
        <f t="shared" si="112"/>
        <v>0</v>
      </c>
      <c r="H270" s="11">
        <f t="shared" si="112"/>
        <v>0</v>
      </c>
      <c r="I270" s="11">
        <f t="shared" si="112"/>
        <v>0</v>
      </c>
      <c r="J270" s="11">
        <f t="shared" si="112"/>
        <v>0</v>
      </c>
      <c r="K270" s="11">
        <f t="shared" si="112"/>
        <v>0</v>
      </c>
      <c r="L270" s="11">
        <f t="shared" si="112"/>
        <v>0</v>
      </c>
      <c r="M270" s="11">
        <f t="shared" si="112"/>
        <v>0</v>
      </c>
      <c r="N270" s="11">
        <f t="shared" si="112"/>
        <v>0</v>
      </c>
      <c r="O270" s="11">
        <f t="shared" si="112"/>
        <v>0</v>
      </c>
      <c r="P270" s="11">
        <f t="shared" si="112"/>
        <v>0</v>
      </c>
      <c r="Q270" s="11">
        <f t="shared" si="112"/>
        <v>0</v>
      </c>
      <c r="R270" s="11">
        <f t="shared" si="112"/>
        <v>0</v>
      </c>
      <c r="S270" s="11">
        <f t="shared" si="112"/>
        <v>0</v>
      </c>
      <c r="T270" s="11">
        <f t="shared" si="112"/>
        <v>0</v>
      </c>
      <c r="U270" s="11">
        <f t="shared" si="112"/>
        <v>0</v>
      </c>
      <c r="V270" s="11">
        <f t="shared" si="112"/>
        <v>0</v>
      </c>
      <c r="W270" s="11">
        <f t="shared" si="112"/>
        <v>0</v>
      </c>
    </row>
    <row r="271" spans="2:26" outlineLevel="1" x14ac:dyDescent="0.2">
      <c r="B271" s="4" t="s">
        <v>16</v>
      </c>
      <c r="C271" s="11">
        <f t="shared" ref="C271:W271" si="113">IFERROR(C258/C266,0)</f>
        <v>0.88042270441932902</v>
      </c>
      <c r="D271" s="11">
        <f t="shared" si="113"/>
        <v>0.98627710349415576</v>
      </c>
      <c r="E271" s="11">
        <f t="shared" si="113"/>
        <v>0.97505029594425163</v>
      </c>
      <c r="F271" s="11">
        <f t="shared" si="113"/>
        <v>0.98341906563534953</v>
      </c>
      <c r="G271" s="11">
        <f t="shared" si="113"/>
        <v>0.98214964776250235</v>
      </c>
      <c r="H271" s="11">
        <f t="shared" si="113"/>
        <v>0.97442657527023457</v>
      </c>
      <c r="I271" s="11">
        <f t="shared" si="113"/>
        <v>0.97731603302785586</v>
      </c>
      <c r="J271" s="11">
        <f t="shared" si="113"/>
        <v>0.97855494437784973</v>
      </c>
      <c r="K271" s="11">
        <f t="shared" si="113"/>
        <v>0.97508262930369416</v>
      </c>
      <c r="L271" s="11">
        <f t="shared" si="113"/>
        <v>0.97234259253401834</v>
      </c>
      <c r="M271" s="11">
        <f t="shared" si="113"/>
        <v>0.96824517990380532</v>
      </c>
      <c r="N271" s="11">
        <f t="shared" si="113"/>
        <v>0.97128031857125618</v>
      </c>
      <c r="O271" s="11">
        <f t="shared" si="113"/>
        <v>0.95704445528042204</v>
      </c>
      <c r="P271" s="11">
        <f t="shared" si="113"/>
        <v>0.94536730609969477</v>
      </c>
      <c r="Q271" s="11">
        <f t="shared" si="113"/>
        <v>0.94343763758214161</v>
      </c>
      <c r="R271" s="11">
        <f t="shared" si="113"/>
        <v>0.94273651325470298</v>
      </c>
      <c r="S271" s="11">
        <f t="shared" si="113"/>
        <v>0.92694565617158364</v>
      </c>
      <c r="T271" s="11">
        <f t="shared" si="113"/>
        <v>0.84902471897812715</v>
      </c>
      <c r="U271" s="11">
        <f t="shared" si="113"/>
        <v>0.83272968123815749</v>
      </c>
      <c r="V271" s="11">
        <f t="shared" si="113"/>
        <v>0.7869345503505919</v>
      </c>
      <c r="W271" s="11">
        <f t="shared" si="113"/>
        <v>0.77597399329703398</v>
      </c>
    </row>
    <row r="272" spans="2:26" outlineLevel="1" x14ac:dyDescent="0.2">
      <c r="B272" s="4" t="s">
        <v>21</v>
      </c>
      <c r="C272" s="11">
        <f t="shared" ref="C272:W272" si="114">IFERROR(C259/C266,0)</f>
        <v>0</v>
      </c>
      <c r="D272" s="11">
        <f t="shared" si="114"/>
        <v>0</v>
      </c>
      <c r="E272" s="11">
        <f t="shared" si="114"/>
        <v>0</v>
      </c>
      <c r="F272" s="11">
        <f t="shared" si="114"/>
        <v>0</v>
      </c>
      <c r="G272" s="11">
        <f t="shared" si="114"/>
        <v>0</v>
      </c>
      <c r="H272" s="11">
        <f t="shared" si="114"/>
        <v>0</v>
      </c>
      <c r="I272" s="11">
        <f t="shared" si="114"/>
        <v>0</v>
      </c>
      <c r="J272" s="11">
        <f t="shared" si="114"/>
        <v>0</v>
      </c>
      <c r="K272" s="11">
        <f t="shared" si="114"/>
        <v>0</v>
      </c>
      <c r="L272" s="11">
        <f t="shared" si="114"/>
        <v>0</v>
      </c>
      <c r="M272" s="11">
        <f t="shared" si="114"/>
        <v>0</v>
      </c>
      <c r="N272" s="11">
        <f t="shared" si="114"/>
        <v>0</v>
      </c>
      <c r="O272" s="11">
        <f t="shared" si="114"/>
        <v>0</v>
      </c>
      <c r="P272" s="11">
        <f t="shared" si="114"/>
        <v>0</v>
      </c>
      <c r="Q272" s="11">
        <f t="shared" si="114"/>
        <v>0</v>
      </c>
      <c r="R272" s="11">
        <f t="shared" si="114"/>
        <v>0</v>
      </c>
      <c r="S272" s="11">
        <f t="shared" si="114"/>
        <v>0</v>
      </c>
      <c r="T272" s="11">
        <f t="shared" si="114"/>
        <v>0</v>
      </c>
      <c r="U272" s="11">
        <f t="shared" si="114"/>
        <v>0</v>
      </c>
      <c r="V272" s="11">
        <f t="shared" si="114"/>
        <v>0</v>
      </c>
      <c r="W272" s="11">
        <f t="shared" si="114"/>
        <v>0</v>
      </c>
    </row>
    <row r="273" spans="1:28" outlineLevel="1" x14ac:dyDescent="0.2">
      <c r="B273" s="4" t="s">
        <v>20</v>
      </c>
      <c r="C273" s="11">
        <f t="shared" ref="C273:W273" si="115">IFERROR(C260/C266,0)</f>
        <v>0.11957729558067104</v>
      </c>
      <c r="D273" s="11">
        <f t="shared" si="115"/>
        <v>1.3722896505844222E-2</v>
      </c>
      <c r="E273" s="11">
        <f t="shared" si="115"/>
        <v>2.4949704055748315E-2</v>
      </c>
      <c r="F273" s="11">
        <f t="shared" si="115"/>
        <v>1.6580934364650468E-2</v>
      </c>
      <c r="G273" s="11">
        <f t="shared" si="115"/>
        <v>1.785035223749766E-2</v>
      </c>
      <c r="H273" s="11">
        <f t="shared" si="115"/>
        <v>2.5573424729765357E-2</v>
      </c>
      <c r="I273" s="11">
        <f t="shared" si="115"/>
        <v>2.2683966972144087E-2</v>
      </c>
      <c r="J273" s="11">
        <f t="shared" si="115"/>
        <v>2.1445055622150273E-2</v>
      </c>
      <c r="K273" s="11">
        <f t="shared" si="115"/>
        <v>2.4917370696305841E-2</v>
      </c>
      <c r="L273" s="11">
        <f t="shared" si="115"/>
        <v>2.7657407465981769E-2</v>
      </c>
      <c r="M273" s="11">
        <f t="shared" si="115"/>
        <v>3.175482009619477E-2</v>
      </c>
      <c r="N273" s="11">
        <f t="shared" si="115"/>
        <v>2.6739013744002865E-2</v>
      </c>
      <c r="O273" s="11">
        <f t="shared" si="115"/>
        <v>4.0259298566236286E-2</v>
      </c>
      <c r="P273" s="11">
        <f t="shared" si="115"/>
        <v>5.1258833424097816E-2</v>
      </c>
      <c r="Q273" s="11">
        <f t="shared" si="115"/>
        <v>5.2678265690478919E-2</v>
      </c>
      <c r="R273" s="11">
        <f t="shared" si="115"/>
        <v>5.7263486745296896E-2</v>
      </c>
      <c r="S273" s="11">
        <f t="shared" si="115"/>
        <v>7.3054343828416343E-2</v>
      </c>
      <c r="T273" s="11">
        <f t="shared" si="115"/>
        <v>0.15097528102187283</v>
      </c>
      <c r="U273" s="11">
        <f t="shared" si="115"/>
        <v>0.16727031876184248</v>
      </c>
      <c r="V273" s="11">
        <f t="shared" si="115"/>
        <v>0.21306544964940807</v>
      </c>
      <c r="W273" s="11">
        <f t="shared" si="115"/>
        <v>0.22402600670296599</v>
      </c>
    </row>
    <row r="274" spans="1:28" outlineLevel="1" x14ac:dyDescent="0.2">
      <c r="B274" s="4" t="s">
        <v>0</v>
      </c>
      <c r="C274" s="11">
        <f t="shared" ref="C274:W274" si="116">IFERROR(C261/C266,0)</f>
        <v>0</v>
      </c>
      <c r="D274" s="11">
        <f t="shared" si="116"/>
        <v>0</v>
      </c>
      <c r="E274" s="11">
        <f t="shared" si="116"/>
        <v>0</v>
      </c>
      <c r="F274" s="11">
        <f t="shared" si="116"/>
        <v>0</v>
      </c>
      <c r="G274" s="11">
        <f t="shared" si="116"/>
        <v>0</v>
      </c>
      <c r="H274" s="11">
        <f t="shared" si="116"/>
        <v>0</v>
      </c>
      <c r="I274" s="11">
        <f t="shared" si="116"/>
        <v>0</v>
      </c>
      <c r="J274" s="11">
        <f t="shared" si="116"/>
        <v>0</v>
      </c>
      <c r="K274" s="11">
        <f t="shared" si="116"/>
        <v>0</v>
      </c>
      <c r="L274" s="11">
        <f t="shared" si="116"/>
        <v>0</v>
      </c>
      <c r="M274" s="11">
        <f t="shared" si="116"/>
        <v>0</v>
      </c>
      <c r="N274" s="11">
        <f t="shared" si="116"/>
        <v>1.9806676847409529E-3</v>
      </c>
      <c r="O274" s="11">
        <f t="shared" si="116"/>
        <v>2.6962461533418291E-3</v>
      </c>
      <c r="P274" s="11">
        <f t="shared" si="116"/>
        <v>3.3738604762073555E-3</v>
      </c>
      <c r="Q274" s="11">
        <f t="shared" si="116"/>
        <v>3.884096727379458E-3</v>
      </c>
      <c r="R274" s="11">
        <f t="shared" si="116"/>
        <v>0</v>
      </c>
      <c r="S274" s="11">
        <f t="shared" si="116"/>
        <v>0</v>
      </c>
      <c r="T274" s="11">
        <f t="shared" si="116"/>
        <v>0</v>
      </c>
      <c r="U274" s="11">
        <f t="shared" si="116"/>
        <v>0</v>
      </c>
      <c r="V274" s="11">
        <f t="shared" si="116"/>
        <v>0</v>
      </c>
      <c r="W274" s="11">
        <f t="shared" si="116"/>
        <v>0</v>
      </c>
    </row>
    <row r="275" spans="1:28" outlineLevel="1" x14ac:dyDescent="0.2">
      <c r="B275" s="4" t="s">
        <v>22</v>
      </c>
      <c r="C275" s="11">
        <f t="shared" ref="C275:W275" si="117">IFERROR(C262/C266,0)</f>
        <v>0</v>
      </c>
      <c r="D275" s="11">
        <f t="shared" si="117"/>
        <v>0</v>
      </c>
      <c r="E275" s="11">
        <f t="shared" si="117"/>
        <v>0</v>
      </c>
      <c r="F275" s="11">
        <f t="shared" si="117"/>
        <v>0</v>
      </c>
      <c r="G275" s="11">
        <f t="shared" si="117"/>
        <v>0</v>
      </c>
      <c r="H275" s="11">
        <f t="shared" si="117"/>
        <v>0</v>
      </c>
      <c r="I275" s="11">
        <f t="shared" si="117"/>
        <v>0</v>
      </c>
      <c r="J275" s="11">
        <f t="shared" si="117"/>
        <v>0</v>
      </c>
      <c r="K275" s="11">
        <f t="shared" si="117"/>
        <v>0</v>
      </c>
      <c r="L275" s="11">
        <f t="shared" si="117"/>
        <v>0</v>
      </c>
      <c r="M275" s="11">
        <f t="shared" si="117"/>
        <v>0</v>
      </c>
      <c r="N275" s="11">
        <f t="shared" si="117"/>
        <v>0</v>
      </c>
      <c r="O275" s="11">
        <f t="shared" si="117"/>
        <v>0</v>
      </c>
      <c r="P275" s="11">
        <f t="shared" si="117"/>
        <v>0</v>
      </c>
      <c r="Q275" s="11">
        <f t="shared" si="117"/>
        <v>0</v>
      </c>
      <c r="R275" s="11">
        <f t="shared" si="117"/>
        <v>0</v>
      </c>
      <c r="S275" s="11">
        <f t="shared" si="117"/>
        <v>0</v>
      </c>
      <c r="T275" s="11">
        <f t="shared" si="117"/>
        <v>0</v>
      </c>
      <c r="U275" s="11">
        <f t="shared" si="117"/>
        <v>0</v>
      </c>
      <c r="V275" s="11">
        <f t="shared" si="117"/>
        <v>0</v>
      </c>
      <c r="W275" s="11">
        <f t="shared" si="117"/>
        <v>0</v>
      </c>
    </row>
    <row r="276" spans="1:28" outlineLevel="1" x14ac:dyDescent="0.2">
      <c r="B276" s="4" t="s">
        <v>23</v>
      </c>
      <c r="C276" s="11">
        <f t="shared" ref="C276:W276" si="118">IFERROR(C263/C266,0)</f>
        <v>0</v>
      </c>
      <c r="D276" s="11">
        <f t="shared" si="118"/>
        <v>0</v>
      </c>
      <c r="E276" s="11">
        <f t="shared" si="118"/>
        <v>0</v>
      </c>
      <c r="F276" s="11">
        <f t="shared" si="118"/>
        <v>0</v>
      </c>
      <c r="G276" s="11">
        <f t="shared" si="118"/>
        <v>0</v>
      </c>
      <c r="H276" s="11">
        <f t="shared" si="118"/>
        <v>0</v>
      </c>
      <c r="I276" s="11">
        <f t="shared" si="118"/>
        <v>0</v>
      </c>
      <c r="J276" s="11">
        <f t="shared" si="118"/>
        <v>0</v>
      </c>
      <c r="K276" s="11">
        <f t="shared" si="118"/>
        <v>0</v>
      </c>
      <c r="L276" s="11">
        <f t="shared" si="118"/>
        <v>0</v>
      </c>
      <c r="M276" s="11">
        <f t="shared" si="118"/>
        <v>0</v>
      </c>
      <c r="N276" s="11">
        <f t="shared" si="118"/>
        <v>0</v>
      </c>
      <c r="O276" s="11">
        <f t="shared" si="118"/>
        <v>0</v>
      </c>
      <c r="P276" s="11">
        <f t="shared" si="118"/>
        <v>0</v>
      </c>
      <c r="Q276" s="11">
        <f t="shared" si="118"/>
        <v>0</v>
      </c>
      <c r="R276" s="11">
        <f t="shared" si="118"/>
        <v>0</v>
      </c>
      <c r="S276" s="11">
        <f t="shared" si="118"/>
        <v>0</v>
      </c>
      <c r="T276" s="11">
        <f t="shared" si="118"/>
        <v>0</v>
      </c>
      <c r="U276" s="11">
        <f t="shared" si="118"/>
        <v>0</v>
      </c>
      <c r="V276" s="11">
        <f t="shared" si="118"/>
        <v>0</v>
      </c>
      <c r="W276" s="11">
        <f t="shared" si="118"/>
        <v>0</v>
      </c>
    </row>
    <row r="277" spans="1:28" outlineLevel="1" x14ac:dyDescent="0.2">
      <c r="B277" s="4" t="s">
        <v>17</v>
      </c>
      <c r="C277" s="11">
        <f t="shared" ref="C277:W277" si="119">IFERROR(C264/C266,0)</f>
        <v>0</v>
      </c>
      <c r="D277" s="11">
        <f t="shared" si="119"/>
        <v>0</v>
      </c>
      <c r="E277" s="11">
        <f t="shared" si="119"/>
        <v>0</v>
      </c>
      <c r="F277" s="11">
        <f t="shared" si="119"/>
        <v>0</v>
      </c>
      <c r="G277" s="11">
        <f t="shared" si="119"/>
        <v>0</v>
      </c>
      <c r="H277" s="11">
        <f t="shared" si="119"/>
        <v>0</v>
      </c>
      <c r="I277" s="11">
        <f t="shared" si="119"/>
        <v>0</v>
      </c>
      <c r="J277" s="11">
        <f t="shared" si="119"/>
        <v>0</v>
      </c>
      <c r="K277" s="11">
        <f t="shared" si="119"/>
        <v>0</v>
      </c>
      <c r="L277" s="11">
        <f t="shared" si="119"/>
        <v>0</v>
      </c>
      <c r="M277" s="11">
        <f t="shared" si="119"/>
        <v>0</v>
      </c>
      <c r="N277" s="11">
        <f t="shared" si="119"/>
        <v>0</v>
      </c>
      <c r="O277" s="11">
        <f t="shared" si="119"/>
        <v>0</v>
      </c>
      <c r="P277" s="11">
        <f t="shared" si="119"/>
        <v>0</v>
      </c>
      <c r="Q277" s="11">
        <f t="shared" si="119"/>
        <v>0</v>
      </c>
      <c r="R277" s="11">
        <f t="shared" si="119"/>
        <v>0</v>
      </c>
      <c r="S277" s="11">
        <f t="shared" si="119"/>
        <v>0</v>
      </c>
      <c r="T277" s="11">
        <f t="shared" si="119"/>
        <v>0</v>
      </c>
      <c r="U277" s="11">
        <f t="shared" si="119"/>
        <v>0</v>
      </c>
      <c r="V277" s="11">
        <f t="shared" si="119"/>
        <v>0</v>
      </c>
      <c r="W277" s="11">
        <f t="shared" si="119"/>
        <v>0</v>
      </c>
    </row>
    <row r="278" spans="1:28" outlineLevel="1" x14ac:dyDescent="0.2">
      <c r="B278" s="4" t="s">
        <v>1</v>
      </c>
      <c r="C278" s="11">
        <f t="shared" ref="C278:W278" si="120">IFERROR(C265/C266,0)</f>
        <v>0</v>
      </c>
      <c r="D278" s="11">
        <f t="shared" si="120"/>
        <v>0</v>
      </c>
      <c r="E278" s="11">
        <f t="shared" si="120"/>
        <v>0</v>
      </c>
      <c r="F278" s="11">
        <f t="shared" si="120"/>
        <v>0</v>
      </c>
      <c r="G278" s="11">
        <f t="shared" si="120"/>
        <v>0</v>
      </c>
      <c r="H278" s="11">
        <f t="shared" si="120"/>
        <v>0</v>
      </c>
      <c r="I278" s="11">
        <f t="shared" si="120"/>
        <v>0</v>
      </c>
      <c r="J278" s="11">
        <f t="shared" si="120"/>
        <v>0</v>
      </c>
      <c r="K278" s="11">
        <f t="shared" si="120"/>
        <v>0</v>
      </c>
      <c r="L278" s="11">
        <f t="shared" si="120"/>
        <v>0</v>
      </c>
      <c r="M278" s="11">
        <f t="shared" si="120"/>
        <v>0</v>
      </c>
      <c r="N278" s="11">
        <f t="shared" si="120"/>
        <v>0</v>
      </c>
      <c r="O278" s="11">
        <f t="shared" si="120"/>
        <v>0</v>
      </c>
      <c r="P278" s="11">
        <f t="shared" si="120"/>
        <v>0</v>
      </c>
      <c r="Q278" s="11">
        <f t="shared" si="120"/>
        <v>0</v>
      </c>
      <c r="R278" s="11">
        <f t="shared" si="120"/>
        <v>0</v>
      </c>
      <c r="S278" s="11">
        <f t="shared" si="120"/>
        <v>0</v>
      </c>
      <c r="T278" s="11">
        <f t="shared" si="120"/>
        <v>0</v>
      </c>
      <c r="U278" s="11">
        <f t="shared" si="120"/>
        <v>0</v>
      </c>
      <c r="V278" s="11">
        <f t="shared" si="120"/>
        <v>0</v>
      </c>
      <c r="W278" s="11">
        <f t="shared" si="120"/>
        <v>0</v>
      </c>
    </row>
    <row r="279" spans="1:28" outlineLevel="1" x14ac:dyDescent="0.2"/>
    <row r="281" spans="1:28" x14ac:dyDescent="0.2">
      <c r="A281" s="30" t="s">
        <v>36</v>
      </c>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row>
    <row r="282" spans="1:28" s="31" customFormat="1" x14ac:dyDescent="0.2">
      <c r="A282" s="1"/>
      <c r="B282" s="8" t="s">
        <v>2</v>
      </c>
      <c r="C282" s="13"/>
      <c r="D282" s="1"/>
      <c r="E282" s="1"/>
      <c r="F282" s="1"/>
      <c r="G282" s="1"/>
      <c r="H282" s="1"/>
      <c r="I282" s="1"/>
      <c r="J282" s="1"/>
      <c r="K282" s="1"/>
      <c r="L282" s="1"/>
      <c r="M282" s="1"/>
      <c r="N282" s="1"/>
      <c r="O282" s="1"/>
      <c r="P282" s="1"/>
      <c r="Q282" s="1"/>
      <c r="R282" s="1"/>
      <c r="S282" s="1"/>
      <c r="T282" s="1"/>
      <c r="U282" s="1"/>
      <c r="V282" s="1"/>
      <c r="W282" s="1"/>
      <c r="X282" s="1"/>
      <c r="Y282" s="1"/>
      <c r="Z282"/>
      <c r="AA282" s="1"/>
      <c r="AB282" s="1"/>
    </row>
    <row r="283" spans="1:28" outlineLevel="1" x14ac:dyDescent="0.2">
      <c r="B283" s="15" t="s">
        <v>5</v>
      </c>
    </row>
    <row r="284" spans="1:28" outlineLevel="1" x14ac:dyDescent="0.2">
      <c r="B284" s="9" t="s">
        <v>7</v>
      </c>
      <c r="C284" s="5">
        <f>C285*Inputs!D$7</f>
        <v>19996.604024239048</v>
      </c>
      <c r="D284" s="5">
        <f>D285*Inputs!E$7</f>
        <v>15009.504033317688</v>
      </c>
      <c r="E284" s="5">
        <f>E285*Inputs!F$7</f>
        <v>13095.013424023755</v>
      </c>
      <c r="F284" s="5">
        <f>F285*Inputs!G$7</f>
        <v>9974.4908503569368</v>
      </c>
      <c r="G284" s="5">
        <f>G285*Inputs!H$7</f>
        <v>9314.027956496906</v>
      </c>
      <c r="H284" s="5">
        <f>H285*Inputs!I$7</f>
        <v>21950.55831136226</v>
      </c>
      <c r="I284" s="5">
        <f>I285*Inputs!J$7</f>
        <v>19472.634028645596</v>
      </c>
      <c r="J284" s="5">
        <f>J285*Inputs!K$7</f>
        <v>12084.857419880991</v>
      </c>
      <c r="K284" s="5">
        <f>K285*Inputs!L$7</f>
        <v>20582.75272889921</v>
      </c>
      <c r="L284" s="5">
        <f>L285*Inputs!M$7</f>
        <v>17067.463303066364</v>
      </c>
      <c r="M284" s="5">
        <f>M285*Inputs!N$7</f>
        <v>36222.84740823631</v>
      </c>
      <c r="N284" s="5">
        <f>N285*Inputs!O$7</f>
        <v>34442.837123394565</v>
      </c>
      <c r="O284" s="5">
        <f>O285*Inputs!P$7</f>
        <v>27637.893094626139</v>
      </c>
      <c r="P284" s="5">
        <f>P285*Inputs!Q$7</f>
        <v>36884.925990012358</v>
      </c>
      <c r="Q284" s="5">
        <f>Q285*Inputs!R$7</f>
        <v>40014.951094089316</v>
      </c>
      <c r="R284" s="5">
        <f>R285*Inputs!S$7</f>
        <v>46516.015057728546</v>
      </c>
      <c r="S284" s="5">
        <f>S285*Inputs!T$7</f>
        <v>47414.957387531671</v>
      </c>
      <c r="T284" s="5">
        <f>T285*Inputs!U$7</f>
        <v>63799.386782278307</v>
      </c>
      <c r="U284" s="5">
        <f>U285*Inputs!V$7</f>
        <v>75301.38418479533</v>
      </c>
      <c r="V284" s="5">
        <f>V285*Inputs!W$7</f>
        <v>79758.54656077399</v>
      </c>
      <c r="W284" s="5">
        <f>W285*Inputs!X$7</f>
        <v>73432.866311881939</v>
      </c>
      <c r="Z284" s="21" t="s">
        <v>26</v>
      </c>
    </row>
    <row r="285" spans="1:28" outlineLevel="1" x14ac:dyDescent="0.2">
      <c r="B285" s="9" t="s">
        <v>8</v>
      </c>
      <c r="C285" s="5">
        <f>C289*CAN!C290</f>
        <v>199966.04024239047</v>
      </c>
      <c r="D285" s="5">
        <f>D289*CAN!D290</f>
        <v>150095.04033317688</v>
      </c>
      <c r="E285" s="5">
        <f>E289*CAN!E290</f>
        <v>130950.13424023754</v>
      </c>
      <c r="F285" s="5">
        <f>F289*CAN!F290</f>
        <v>99744.908503569357</v>
      </c>
      <c r="G285" s="5">
        <f>G289*CAN!G290</f>
        <v>93140.279564969052</v>
      </c>
      <c r="H285" s="5">
        <f>H289*CAN!H290</f>
        <v>219505.58311362259</v>
      </c>
      <c r="I285" s="5">
        <f>I289*CAN!I290</f>
        <v>194726.34028645596</v>
      </c>
      <c r="J285" s="5">
        <f>J289*CAN!J290</f>
        <v>120848.5741988099</v>
      </c>
      <c r="K285" s="5">
        <f>K289*CAN!K290</f>
        <v>205827.52728899207</v>
      </c>
      <c r="L285" s="5">
        <f>L289*CAN!L290</f>
        <v>170674.63303066362</v>
      </c>
      <c r="M285" s="5">
        <f>M289*CAN!M290</f>
        <v>362228.47408236307</v>
      </c>
      <c r="N285" s="5">
        <f>N289*CAN!N290</f>
        <v>344428.37123394565</v>
      </c>
      <c r="O285" s="5">
        <f>O289*CAN!O290</f>
        <v>276378.93094626139</v>
      </c>
      <c r="P285" s="5">
        <f>P289*CAN!P290</f>
        <v>368849.25990012358</v>
      </c>
      <c r="Q285" s="5">
        <f>Q289*CAN!Q290</f>
        <v>400149.51094089315</v>
      </c>
      <c r="R285" s="5">
        <f>R289*CAN!R290</f>
        <v>465160.15057728544</v>
      </c>
      <c r="S285" s="5">
        <f>S289*CAN!S290</f>
        <v>474149.57387531671</v>
      </c>
      <c r="T285" s="5">
        <f>T289*CAN!T290</f>
        <v>637993.86782278307</v>
      </c>
      <c r="U285" s="5">
        <f>U289*CAN!U290</f>
        <v>753013.84184795327</v>
      </c>
      <c r="V285" s="5">
        <f>V289*CAN!V290</f>
        <v>797585.46560773987</v>
      </c>
      <c r="W285" s="5">
        <f>W289*CAN!W290</f>
        <v>734328.66311881936</v>
      </c>
      <c r="Z285" s="21" t="s">
        <v>26</v>
      </c>
      <c r="AB285"/>
    </row>
    <row r="286" spans="1:28" outlineLevel="1" x14ac:dyDescent="0.2">
      <c r="B286" s="16" t="s">
        <v>6</v>
      </c>
      <c r="C286" s="5"/>
      <c r="D286" s="5"/>
      <c r="E286" s="5"/>
      <c r="F286" s="5"/>
      <c r="G286" s="5"/>
      <c r="H286" s="5"/>
      <c r="I286" s="5"/>
      <c r="J286" s="5"/>
      <c r="K286" s="5"/>
      <c r="L286" s="5"/>
      <c r="M286" s="5"/>
      <c r="N286" s="5"/>
      <c r="O286" s="5"/>
      <c r="P286" s="5"/>
      <c r="Q286" s="5"/>
      <c r="R286" s="5"/>
      <c r="S286" s="5"/>
      <c r="T286" s="5"/>
      <c r="U286" s="5"/>
      <c r="V286" s="5"/>
      <c r="W286" s="5"/>
    </row>
    <row r="287" spans="1:28" outlineLevel="1" x14ac:dyDescent="0.2">
      <c r="B287" s="9" t="s">
        <v>8</v>
      </c>
      <c r="C287" s="5">
        <f>C289*CAN!C291</f>
        <v>96.01186101485635</v>
      </c>
      <c r="D287" s="5">
        <f>D289*CAN!D291</f>
        <v>72.122066775203606</v>
      </c>
      <c r="E287" s="5">
        <f>E289*CAN!E291</f>
        <v>65.801075503228262</v>
      </c>
      <c r="F287" s="5">
        <f>F289*CAN!F291</f>
        <v>44.930950145565987</v>
      </c>
      <c r="G287" s="5">
        <f>G289*CAN!G291</f>
        <v>39.04835135262713</v>
      </c>
      <c r="H287" s="5">
        <f>H289*CAN!H291</f>
        <v>92.159058152061036</v>
      </c>
      <c r="I287" s="5">
        <f>I289*CAN!I291</f>
        <v>80.131996352964563</v>
      </c>
      <c r="J287" s="5">
        <f>J289*CAN!J291</f>
        <v>48.934761268153842</v>
      </c>
      <c r="K287" s="5">
        <f>K289*CAN!K291</f>
        <v>95.277994018785847</v>
      </c>
      <c r="L287" s="5">
        <f>L289*CAN!L291</f>
        <v>80.453636553887222</v>
      </c>
      <c r="M287" s="5">
        <f>M289*CAN!M291</f>
        <v>148.98279646259363</v>
      </c>
      <c r="N287" s="5">
        <f>N289*CAN!N291</f>
        <v>137.38259719141953</v>
      </c>
      <c r="O287" s="5">
        <f>O289*CAN!O291</f>
        <v>102.32181497838836</v>
      </c>
      <c r="P287" s="5">
        <f>P289*CAN!P291</f>
        <v>130.42999372164633</v>
      </c>
      <c r="Q287" s="5">
        <f>Q289*CAN!Q291</f>
        <v>127.83003823753783</v>
      </c>
      <c r="R287" s="5">
        <f>R289*CAN!R291</f>
        <v>152.41714504996742</v>
      </c>
      <c r="S287" s="5">
        <f>S289*CAN!S291</f>
        <v>168.65115012153859</v>
      </c>
      <c r="T287" s="5">
        <f>T289*CAN!T291</f>
        <v>230.19560977002365</v>
      </c>
      <c r="U287" s="5">
        <f>U289*CAN!U291</f>
        <v>256.90591175826626</v>
      </c>
      <c r="V287" s="5">
        <f>V289*CAN!V291</f>
        <v>305.62971970301351</v>
      </c>
      <c r="W287" s="5">
        <f>W289*CAN!W291</f>
        <v>41.134553283100111</v>
      </c>
      <c r="Z287" s="21" t="s">
        <v>26</v>
      </c>
      <c r="AB287"/>
    </row>
    <row r="288" spans="1:28" outlineLevel="1" x14ac:dyDescent="0.2">
      <c r="B288" s="15" t="s">
        <v>9</v>
      </c>
    </row>
    <row r="289" spans="2:28" outlineLevel="1" x14ac:dyDescent="0.2">
      <c r="B289" s="9" t="s">
        <v>8</v>
      </c>
      <c r="C289" s="5">
        <f>C304/CAN!C305/1000</f>
        <v>200062.05210340535</v>
      </c>
      <c r="D289" s="5">
        <f>D304/CAN!D305/1000</f>
        <v>150167.16239995207</v>
      </c>
      <c r="E289" s="5">
        <f>E304/CAN!E305/1000</f>
        <v>131015.93531574077</v>
      </c>
      <c r="F289" s="5">
        <f>F304/CAN!F305/1000</f>
        <v>99789.839453714929</v>
      </c>
      <c r="G289" s="5">
        <f>G304/CAN!G305/1000</f>
        <v>93179.327916321679</v>
      </c>
      <c r="H289" s="5">
        <f>H304/CAN!H305/1000</f>
        <v>219597.74217177465</v>
      </c>
      <c r="I289" s="5">
        <f>I304/CAN!I305/1000</f>
        <v>194806.47228280891</v>
      </c>
      <c r="J289" s="5">
        <f>J304/CAN!J305/1000</f>
        <v>120897.50896007805</v>
      </c>
      <c r="K289" s="5">
        <f>K304/CAN!K305/1000</f>
        <v>205922.80528301088</v>
      </c>
      <c r="L289" s="5">
        <f>L304/CAN!L305/1000</f>
        <v>170755.08666721752</v>
      </c>
      <c r="M289" s="5">
        <f>M304/CAN!M305/1000</f>
        <v>362377.45687882567</v>
      </c>
      <c r="N289" s="5">
        <f>N304/CAN!N305/1000</f>
        <v>344565.75383113709</v>
      </c>
      <c r="O289" s="5">
        <f>O304/CAN!O305/1000</f>
        <v>276481.25276123977</v>
      </c>
      <c r="P289" s="5">
        <f>P304/CAN!P305/1000</f>
        <v>368979.68989384524</v>
      </c>
      <c r="Q289" s="5">
        <f>Q304/CAN!Q305/1000</f>
        <v>400277.34097913071</v>
      </c>
      <c r="R289" s="5">
        <f>R304/CAN!R305/1000</f>
        <v>465312.5677223354</v>
      </c>
      <c r="S289" s="5">
        <f>S304/CAN!S305/1000</f>
        <v>474318.22502543824</v>
      </c>
      <c r="T289" s="5">
        <f>T304/CAN!T305/1000</f>
        <v>638224.06343255308</v>
      </c>
      <c r="U289" s="5">
        <f>U304/CAN!U305/1000</f>
        <v>753270.74775971158</v>
      </c>
      <c r="V289" s="5">
        <f>V304/CAN!V305/1000</f>
        <v>797891.09532744274</v>
      </c>
      <c r="W289" s="5">
        <f>W304/CAN!W305/1000</f>
        <v>734369.79767210258</v>
      </c>
    </row>
    <row r="290" spans="2:28" outlineLevel="1" x14ac:dyDescent="0.2">
      <c r="B290" s="17" t="s">
        <v>10</v>
      </c>
      <c r="C290" s="12">
        <f>IFERROR(C285/C289,0)</f>
        <v>0.99952008959217686</v>
      </c>
      <c r="D290" s="12">
        <f t="shared" ref="D290:W290" si="121">IFERROR(D285/D289,0)</f>
        <v>0.9995197214515974</v>
      </c>
      <c r="E290" s="12">
        <f t="shared" si="121"/>
        <v>0.99949776280767177</v>
      </c>
      <c r="F290" s="12">
        <f t="shared" si="121"/>
        <v>0.99954974423857634</v>
      </c>
      <c r="G290" s="12">
        <f t="shared" si="121"/>
        <v>0.99958093332259601</v>
      </c>
      <c r="H290" s="12">
        <f t="shared" si="121"/>
        <v>0.99958032784289752</v>
      </c>
      <c r="I290" s="12">
        <f t="shared" si="121"/>
        <v>0.99958865844951694</v>
      </c>
      <c r="J290" s="12">
        <f t="shared" si="121"/>
        <v>0.99959523763815261</v>
      </c>
      <c r="K290" s="12">
        <f t="shared" si="121"/>
        <v>0.99953731208212782</v>
      </c>
      <c r="L290" s="12">
        <f t="shared" si="121"/>
        <v>0.99952883607672149</v>
      </c>
      <c r="M290" s="12">
        <f t="shared" si="121"/>
        <v>0.99958887399413365</v>
      </c>
      <c r="N290" s="12">
        <f t="shared" si="121"/>
        <v>0.99960128772037293</v>
      </c>
      <c r="O290" s="12">
        <f t="shared" si="121"/>
        <v>0.99962991409378943</v>
      </c>
      <c r="P290" s="12">
        <f t="shared" si="121"/>
        <v>0.99964651172599994</v>
      </c>
      <c r="Q290" s="12">
        <f t="shared" si="121"/>
        <v>0.99968064632905562</v>
      </c>
      <c r="R290" s="12">
        <f t="shared" si="121"/>
        <v>0.99967244137463118</v>
      </c>
      <c r="S290" s="12">
        <f t="shared" si="121"/>
        <v>0.99964443459849661</v>
      </c>
      <c r="T290" s="12">
        <f t="shared" si="121"/>
        <v>0.99963931850433219</v>
      </c>
      <c r="U290" s="12">
        <f t="shared" si="121"/>
        <v>0.9996589461192773</v>
      </c>
      <c r="V290" s="12">
        <f t="shared" si="121"/>
        <v>0.99961695308859477</v>
      </c>
      <c r="W290" s="12">
        <f t="shared" si="121"/>
        <v>0.99994398659447381</v>
      </c>
    </row>
    <row r="291" spans="2:28" outlineLevel="1" x14ac:dyDescent="0.2">
      <c r="B291" s="17" t="s">
        <v>11</v>
      </c>
      <c r="C291" s="12">
        <f t="shared" ref="C291:W291" si="122">IFERROR(C287/C289,0)</f>
        <v>4.7991040782302405E-4</v>
      </c>
      <c r="D291" s="12">
        <f t="shared" si="122"/>
        <v>4.8027854840271408E-4</v>
      </c>
      <c r="E291" s="12">
        <f t="shared" si="122"/>
        <v>5.0223719232818126E-4</v>
      </c>
      <c r="F291" s="12">
        <f t="shared" si="122"/>
        <v>4.5025576142354763E-4</v>
      </c>
      <c r="G291" s="12">
        <f t="shared" si="122"/>
        <v>4.1906667740396159E-4</v>
      </c>
      <c r="H291" s="12">
        <f t="shared" si="122"/>
        <v>4.196721571024715E-4</v>
      </c>
      <c r="I291" s="12">
        <f t="shared" si="122"/>
        <v>4.1134155048315593E-4</v>
      </c>
      <c r="J291" s="12">
        <f t="shared" si="122"/>
        <v>4.0476236184744504E-4</v>
      </c>
      <c r="K291" s="12">
        <f t="shared" si="122"/>
        <v>4.6268791787213722E-4</v>
      </c>
      <c r="L291" s="12">
        <f t="shared" si="122"/>
        <v>4.7116392327850424E-4</v>
      </c>
      <c r="M291" s="12">
        <f t="shared" si="122"/>
        <v>4.111260058663405E-4</v>
      </c>
      <c r="N291" s="12">
        <f t="shared" si="122"/>
        <v>3.9871227962703237E-4</v>
      </c>
      <c r="O291" s="12">
        <f t="shared" si="122"/>
        <v>3.7008590621061082E-4</v>
      </c>
      <c r="P291" s="12">
        <f t="shared" si="122"/>
        <v>3.5348827400004265E-4</v>
      </c>
      <c r="Q291" s="12">
        <f t="shared" si="122"/>
        <v>3.1935367094437284E-4</v>
      </c>
      <c r="R291" s="12">
        <f t="shared" si="122"/>
        <v>3.2755862536882702E-4</v>
      </c>
      <c r="S291" s="12">
        <f t="shared" si="122"/>
        <v>3.5556540150337597E-4</v>
      </c>
      <c r="T291" s="12">
        <f t="shared" si="122"/>
        <v>3.6068149566778363E-4</v>
      </c>
      <c r="U291" s="12">
        <f t="shared" si="122"/>
        <v>3.410538807226025E-4</v>
      </c>
      <c r="V291" s="12">
        <f t="shared" si="122"/>
        <v>3.8304691140535608E-4</v>
      </c>
      <c r="W291" s="12">
        <f t="shared" si="122"/>
        <v>5.6013405526062716E-5</v>
      </c>
    </row>
    <row r="292" spans="2:28" outlineLevel="1" x14ac:dyDescent="0.2"/>
    <row r="293" spans="2:28" outlineLevel="1" x14ac:dyDescent="0.2">
      <c r="B293" s="8" t="s">
        <v>14</v>
      </c>
      <c r="C293" s="13"/>
    </row>
    <row r="294" spans="2:28" outlineLevel="1" x14ac:dyDescent="0.2">
      <c r="B294" s="4" t="s">
        <v>18</v>
      </c>
      <c r="C294" s="5"/>
      <c r="D294" s="5"/>
      <c r="E294" s="5"/>
      <c r="F294" s="5"/>
      <c r="G294" s="5"/>
      <c r="H294" s="5"/>
      <c r="I294" s="5"/>
      <c r="J294" s="5"/>
      <c r="K294" s="5"/>
      <c r="L294" s="5"/>
      <c r="M294" s="5"/>
      <c r="N294" s="5"/>
      <c r="O294" s="5"/>
      <c r="P294" s="5"/>
      <c r="Q294" s="5"/>
      <c r="R294" s="5"/>
      <c r="S294" s="5"/>
      <c r="T294" s="5"/>
      <c r="U294" s="5"/>
      <c r="V294" s="5"/>
      <c r="W294" s="5"/>
      <c r="Z294" s="21"/>
      <c r="AB294"/>
    </row>
    <row r="295" spans="2:28" outlineLevel="1" x14ac:dyDescent="0.2">
      <c r="B295" s="4" t="s">
        <v>19</v>
      </c>
      <c r="C295" s="5"/>
      <c r="D295" s="5"/>
      <c r="E295" s="5"/>
      <c r="F295" s="5"/>
      <c r="G295" s="5"/>
      <c r="H295" s="5"/>
      <c r="I295" s="5"/>
      <c r="J295" s="5"/>
      <c r="K295" s="5"/>
      <c r="L295" s="5"/>
      <c r="M295" s="5"/>
      <c r="N295" s="5"/>
      <c r="O295" s="5"/>
      <c r="P295" s="5"/>
      <c r="Q295" s="5"/>
      <c r="R295" s="5"/>
      <c r="S295" s="5"/>
      <c r="T295" s="5"/>
      <c r="U295" s="5"/>
      <c r="V295" s="5"/>
      <c r="W295" s="5"/>
      <c r="Z295" s="21"/>
      <c r="AB295"/>
    </row>
    <row r="296" spans="2:28" outlineLevel="1" x14ac:dyDescent="0.2">
      <c r="B296" s="4" t="s">
        <v>16</v>
      </c>
      <c r="C296" s="5">
        <f>'[4]Table 17'!C$12*1000</f>
        <v>184.38900000000001</v>
      </c>
      <c r="D296" s="5">
        <f>'[4]Table 17'!D$12*1000</f>
        <v>137.48599999999999</v>
      </c>
      <c r="E296" s="5">
        <f>'[4]Table 17'!E$12*1000</f>
        <v>113.373</v>
      </c>
      <c r="F296" s="5">
        <f>'[4]Table 17'!F$12*1000</f>
        <v>81.727999999999994</v>
      </c>
      <c r="G296" s="5">
        <f>'[4]Table 17'!G$12*1000</f>
        <v>69.867000000000004</v>
      </c>
      <c r="H296" s="5">
        <f>'[4]Table 17'!H$12*1000</f>
        <v>166.303</v>
      </c>
      <c r="I296" s="5">
        <f>'[4]Table 17'!I$12*1000</f>
        <v>149.071</v>
      </c>
      <c r="J296" s="5">
        <f>'[4]Table 17'!J$12*1000</f>
        <v>94.444000000000003</v>
      </c>
      <c r="K296" s="5">
        <f>'[4]Table 17'!K$12*1000</f>
        <v>190.785</v>
      </c>
      <c r="L296" s="5">
        <f>'[4]Table 17'!L$12*1000</f>
        <v>170.43800000000002</v>
      </c>
      <c r="M296" s="5">
        <f>'[4]Table 17'!M$12*1000</f>
        <v>262.31900000000002</v>
      </c>
      <c r="N296" s="5">
        <f>'[4]Table 17'!N$12*1000</f>
        <v>270.29700000000003</v>
      </c>
      <c r="O296" s="5">
        <f>'[4]Table 17'!O$12*1000</f>
        <v>177.17599999999999</v>
      </c>
      <c r="P296" s="5">
        <f>'[4]Table 17'!P$12*1000</f>
        <v>200.56199999999998</v>
      </c>
      <c r="Q296" s="5">
        <f>'[4]Table 17'!Q$12*1000</f>
        <v>191.024</v>
      </c>
      <c r="R296" s="5">
        <f>'[4]Table 17'!R$12*1000</f>
        <v>225.875</v>
      </c>
      <c r="S296" s="5">
        <f>'[4]Table 17'!S$12*1000</f>
        <v>242.072</v>
      </c>
      <c r="T296" s="5">
        <f>'[4]Table 17'!T$12*1000</f>
        <v>344.185</v>
      </c>
      <c r="U296" s="5">
        <f>'[4]Table 17'!U$12*1000</f>
        <v>375.13600000000002</v>
      </c>
      <c r="V296" s="5">
        <f>'[4]Table 17'!V$12*1000</f>
        <v>404.53199999999998</v>
      </c>
      <c r="W296" s="5">
        <f>'[4]Table 17'!W$12*1000</f>
        <v>191.07</v>
      </c>
      <c r="Z296" s="21" t="s">
        <v>26</v>
      </c>
      <c r="AB296"/>
    </row>
    <row r="297" spans="2:28" outlineLevel="1" x14ac:dyDescent="0.2">
      <c r="B297" s="4" t="s">
        <v>21</v>
      </c>
      <c r="C297" s="5"/>
      <c r="D297" s="5"/>
      <c r="E297" s="5"/>
      <c r="F297" s="5"/>
      <c r="G297" s="5"/>
      <c r="H297" s="5"/>
      <c r="I297" s="5"/>
      <c r="J297" s="5"/>
      <c r="K297" s="5"/>
      <c r="L297" s="5"/>
      <c r="M297" s="5"/>
      <c r="N297" s="5"/>
      <c r="O297" s="5"/>
      <c r="P297" s="5"/>
      <c r="Q297" s="5"/>
      <c r="R297" s="5"/>
      <c r="S297" s="5"/>
      <c r="T297" s="5"/>
      <c r="U297" s="5"/>
      <c r="V297" s="5"/>
      <c r="W297" s="5"/>
      <c r="Z297" s="21"/>
      <c r="AB297"/>
    </row>
    <row r="298" spans="2:28" outlineLevel="1" x14ac:dyDescent="0.2">
      <c r="B298" s="4" t="s">
        <v>20</v>
      </c>
      <c r="C298" s="5"/>
      <c r="D298" s="5"/>
      <c r="E298" s="5"/>
      <c r="F298" s="5"/>
      <c r="G298" s="5"/>
      <c r="H298" s="5"/>
      <c r="I298" s="5"/>
      <c r="J298" s="5"/>
      <c r="K298" s="5"/>
      <c r="L298" s="5"/>
      <c r="M298" s="5"/>
      <c r="N298" s="5"/>
      <c r="O298" s="5"/>
      <c r="P298" s="5"/>
      <c r="Q298" s="5"/>
      <c r="R298" s="5"/>
      <c r="S298" s="5"/>
      <c r="T298" s="5"/>
      <c r="U298" s="5"/>
      <c r="V298" s="5"/>
      <c r="W298" s="5"/>
      <c r="Z298" s="21"/>
      <c r="AB298"/>
    </row>
    <row r="299" spans="2:28" outlineLevel="1" x14ac:dyDescent="0.2">
      <c r="B299" s="4" t="s">
        <v>0</v>
      </c>
      <c r="C299" s="5"/>
      <c r="D299" s="5"/>
      <c r="E299" s="5"/>
      <c r="F299" s="5"/>
      <c r="G299" s="5"/>
      <c r="H299" s="5"/>
      <c r="I299" s="5"/>
      <c r="J299" s="5"/>
      <c r="K299" s="5"/>
      <c r="L299" s="5"/>
      <c r="M299" s="5"/>
      <c r="N299" s="5"/>
      <c r="O299" s="5"/>
      <c r="P299" s="5"/>
      <c r="Q299" s="5"/>
      <c r="R299" s="5"/>
      <c r="S299" s="5"/>
      <c r="T299" s="5"/>
      <c r="U299" s="5"/>
      <c r="V299" s="5"/>
      <c r="W299" s="5"/>
      <c r="Z299" s="21"/>
      <c r="AB299"/>
    </row>
    <row r="300" spans="2:28" outlineLevel="1" x14ac:dyDescent="0.2">
      <c r="B300" s="4" t="s">
        <v>22</v>
      </c>
      <c r="C300" s="5"/>
      <c r="D300" s="5"/>
      <c r="E300" s="5"/>
      <c r="F300" s="5"/>
      <c r="G300" s="5"/>
      <c r="H300" s="5"/>
      <c r="I300" s="5"/>
      <c r="J300" s="5"/>
      <c r="K300" s="5"/>
      <c r="L300" s="5"/>
      <c r="M300" s="5"/>
      <c r="N300" s="5"/>
      <c r="O300" s="5"/>
      <c r="P300" s="5"/>
      <c r="Q300" s="5"/>
      <c r="R300" s="5"/>
      <c r="S300" s="5"/>
      <c r="T300" s="5"/>
      <c r="U300" s="5"/>
      <c r="V300" s="5"/>
      <c r="W300" s="5"/>
      <c r="Z300" s="21"/>
      <c r="AB300"/>
    </row>
    <row r="301" spans="2:28" outlineLevel="1" x14ac:dyDescent="0.2">
      <c r="B301" s="4" t="s">
        <v>23</v>
      </c>
      <c r="C301" s="5"/>
      <c r="D301" s="5"/>
      <c r="E301" s="5"/>
      <c r="F301" s="5"/>
      <c r="G301" s="5"/>
      <c r="H301" s="5"/>
      <c r="I301" s="5"/>
      <c r="J301" s="5"/>
      <c r="K301" s="5"/>
      <c r="L301" s="5"/>
      <c r="M301" s="5"/>
      <c r="N301" s="5"/>
      <c r="O301" s="5"/>
      <c r="P301" s="5"/>
      <c r="Q301" s="5"/>
      <c r="R301" s="5"/>
      <c r="S301" s="5"/>
      <c r="T301" s="5"/>
      <c r="U301" s="5"/>
      <c r="V301" s="5"/>
      <c r="W301" s="5"/>
      <c r="Z301" s="21"/>
      <c r="AB301"/>
    </row>
    <row r="302" spans="2:28" outlineLevel="1" x14ac:dyDescent="0.2">
      <c r="B302" s="4" t="s">
        <v>17</v>
      </c>
      <c r="C302" s="5"/>
      <c r="D302" s="5"/>
      <c r="E302" s="5"/>
      <c r="F302" s="5"/>
      <c r="G302" s="5"/>
      <c r="H302" s="5"/>
      <c r="I302" s="5"/>
      <c r="J302" s="5"/>
      <c r="K302" s="5"/>
      <c r="L302" s="5"/>
      <c r="M302" s="5"/>
      <c r="N302" s="5"/>
      <c r="O302" s="5"/>
      <c r="P302" s="5"/>
      <c r="Q302" s="5"/>
      <c r="R302" s="5"/>
      <c r="S302" s="5"/>
      <c r="T302" s="5"/>
      <c r="U302" s="5"/>
      <c r="V302" s="5"/>
      <c r="W302" s="5"/>
      <c r="Z302" s="21"/>
      <c r="AB302"/>
    </row>
    <row r="303" spans="2:28" outlineLevel="1" x14ac:dyDescent="0.2">
      <c r="B303" s="4" t="s">
        <v>1</v>
      </c>
      <c r="C303" s="5"/>
      <c r="D303" s="5"/>
      <c r="E303" s="5"/>
      <c r="F303" s="5"/>
      <c r="G303" s="5"/>
      <c r="H303" s="5"/>
      <c r="I303" s="5"/>
      <c r="J303" s="5"/>
      <c r="K303" s="5"/>
      <c r="L303" s="5"/>
      <c r="M303" s="5"/>
      <c r="N303" s="5"/>
      <c r="O303" s="5"/>
      <c r="P303" s="5"/>
      <c r="Q303" s="5"/>
      <c r="R303" s="5"/>
      <c r="S303" s="5"/>
      <c r="T303" s="5"/>
      <c r="U303" s="5"/>
      <c r="V303" s="5"/>
      <c r="W303" s="5"/>
      <c r="Z303" s="21"/>
      <c r="AB303"/>
    </row>
    <row r="304" spans="2:28" outlineLevel="1" x14ac:dyDescent="0.2">
      <c r="B304" s="15" t="s">
        <v>9</v>
      </c>
      <c r="C304" s="19">
        <f t="shared" ref="C304:W304" si="123">SUM(C294:C303)</f>
        <v>184.38900000000001</v>
      </c>
      <c r="D304" s="19">
        <f t="shared" si="123"/>
        <v>137.48599999999999</v>
      </c>
      <c r="E304" s="19">
        <f t="shared" si="123"/>
        <v>113.373</v>
      </c>
      <c r="F304" s="19">
        <f t="shared" si="123"/>
        <v>81.727999999999994</v>
      </c>
      <c r="G304" s="19">
        <f t="shared" si="123"/>
        <v>69.867000000000004</v>
      </c>
      <c r="H304" s="19">
        <f t="shared" si="123"/>
        <v>166.303</v>
      </c>
      <c r="I304" s="19">
        <f t="shared" si="123"/>
        <v>149.071</v>
      </c>
      <c r="J304" s="19">
        <f t="shared" si="123"/>
        <v>94.444000000000003</v>
      </c>
      <c r="K304" s="19">
        <f t="shared" si="123"/>
        <v>190.785</v>
      </c>
      <c r="L304" s="19">
        <f t="shared" si="123"/>
        <v>170.43800000000002</v>
      </c>
      <c r="M304" s="19">
        <f t="shared" si="123"/>
        <v>262.31900000000002</v>
      </c>
      <c r="N304" s="19">
        <f t="shared" si="123"/>
        <v>270.29700000000003</v>
      </c>
      <c r="O304" s="19">
        <f t="shared" si="123"/>
        <v>177.17599999999999</v>
      </c>
      <c r="P304" s="19">
        <f t="shared" si="123"/>
        <v>200.56199999999998</v>
      </c>
      <c r="Q304" s="19">
        <f t="shared" si="123"/>
        <v>191.024</v>
      </c>
      <c r="R304" s="19">
        <f t="shared" si="123"/>
        <v>225.875</v>
      </c>
      <c r="S304" s="19">
        <f t="shared" si="123"/>
        <v>242.072</v>
      </c>
      <c r="T304" s="19">
        <f t="shared" si="123"/>
        <v>344.185</v>
      </c>
      <c r="U304" s="19">
        <f t="shared" si="123"/>
        <v>375.13600000000002</v>
      </c>
      <c r="V304" s="19">
        <f t="shared" si="123"/>
        <v>404.53199999999998</v>
      </c>
      <c r="W304" s="19">
        <f t="shared" si="123"/>
        <v>191.07</v>
      </c>
    </row>
    <row r="305" spans="1:28" outlineLevel="1" x14ac:dyDescent="0.2">
      <c r="A305" s="3" t="s">
        <v>80</v>
      </c>
      <c r="B305" s="26" t="s">
        <v>91</v>
      </c>
      <c r="C305" s="25">
        <f>IFERROR(C304/C287/1000,0)</f>
        <v>1.9204814702161504E-3</v>
      </c>
      <c r="D305" s="25">
        <f t="shared" ref="D305:W305" si="124">IFERROR(D304/D287/1000,0)</f>
        <v>1.9062958973226382E-3</v>
      </c>
      <c r="E305" s="25">
        <f t="shared" si="124"/>
        <v>1.7229657590389661E-3</v>
      </c>
      <c r="F305" s="25">
        <f t="shared" si="124"/>
        <v>1.8189688785841384E-3</v>
      </c>
      <c r="G305" s="25">
        <f t="shared" si="124"/>
        <v>1.7892432735268202E-3</v>
      </c>
      <c r="H305" s="25">
        <f t="shared" si="124"/>
        <v>1.8045214798701893E-3</v>
      </c>
      <c r="I305" s="25">
        <f t="shared" si="124"/>
        <v>1.8603180600090586E-3</v>
      </c>
      <c r="J305" s="25">
        <f t="shared" si="124"/>
        <v>1.9299981761934748E-3</v>
      </c>
      <c r="K305" s="25">
        <f t="shared" si="124"/>
        <v>2.0024036186402409E-3</v>
      </c>
      <c r="L305" s="25">
        <f t="shared" si="124"/>
        <v>2.1184623504972573E-3</v>
      </c>
      <c r="M305" s="25">
        <f t="shared" si="124"/>
        <v>1.7607334956010353E-3</v>
      </c>
      <c r="N305" s="25">
        <f t="shared" si="124"/>
        <v>1.9674762708364484E-3</v>
      </c>
      <c r="O305" s="25">
        <f t="shared" si="124"/>
        <v>1.7315564626900115E-3</v>
      </c>
      <c r="P305" s="25">
        <f t="shared" si="124"/>
        <v>1.537698456292377E-3</v>
      </c>
      <c r="Q305" s="25">
        <f t="shared" si="124"/>
        <v>1.4943592494671178E-3</v>
      </c>
      <c r="R305" s="25">
        <f t="shared" si="124"/>
        <v>1.4819527024072696E-3</v>
      </c>
      <c r="S305" s="25">
        <f t="shared" si="124"/>
        <v>1.4353415308792771E-3</v>
      </c>
      <c r="T305" s="25">
        <f t="shared" si="124"/>
        <v>1.4951849009798978E-3</v>
      </c>
      <c r="U305" s="25">
        <f t="shared" si="124"/>
        <v>1.4602077368814366E-3</v>
      </c>
      <c r="V305" s="25">
        <f t="shared" si="124"/>
        <v>1.323601645785926E-3</v>
      </c>
      <c r="W305" s="25">
        <f t="shared" si="124"/>
        <v>4.6449999999999998E-3</v>
      </c>
    </row>
    <row r="306" spans="1:28" outlineLevel="1" x14ac:dyDescent="0.2"/>
    <row r="307" spans="1:28" outlineLevel="1" x14ac:dyDescent="0.2">
      <c r="B307" s="4" t="s">
        <v>18</v>
      </c>
      <c r="C307" s="11">
        <f t="shared" ref="C307:W307" si="125">IFERROR(C294/C304,0)</f>
        <v>0</v>
      </c>
      <c r="D307" s="11">
        <f t="shared" si="125"/>
        <v>0</v>
      </c>
      <c r="E307" s="11">
        <f t="shared" si="125"/>
        <v>0</v>
      </c>
      <c r="F307" s="11">
        <f t="shared" si="125"/>
        <v>0</v>
      </c>
      <c r="G307" s="11">
        <f t="shared" si="125"/>
        <v>0</v>
      </c>
      <c r="H307" s="11">
        <f t="shared" si="125"/>
        <v>0</v>
      </c>
      <c r="I307" s="11">
        <f t="shared" si="125"/>
        <v>0</v>
      </c>
      <c r="J307" s="11">
        <f t="shared" si="125"/>
        <v>0</v>
      </c>
      <c r="K307" s="11">
        <f t="shared" si="125"/>
        <v>0</v>
      </c>
      <c r="L307" s="11">
        <f t="shared" si="125"/>
        <v>0</v>
      </c>
      <c r="M307" s="11">
        <f t="shared" si="125"/>
        <v>0</v>
      </c>
      <c r="N307" s="11">
        <f t="shared" si="125"/>
        <v>0</v>
      </c>
      <c r="O307" s="11">
        <f t="shared" si="125"/>
        <v>0</v>
      </c>
      <c r="P307" s="11">
        <f t="shared" si="125"/>
        <v>0</v>
      </c>
      <c r="Q307" s="11">
        <f t="shared" si="125"/>
        <v>0</v>
      </c>
      <c r="R307" s="11">
        <f t="shared" si="125"/>
        <v>0</v>
      </c>
      <c r="S307" s="11">
        <f t="shared" si="125"/>
        <v>0</v>
      </c>
      <c r="T307" s="11">
        <f t="shared" si="125"/>
        <v>0</v>
      </c>
      <c r="U307" s="11">
        <f t="shared" si="125"/>
        <v>0</v>
      </c>
      <c r="V307" s="11">
        <f t="shared" si="125"/>
        <v>0</v>
      </c>
      <c r="W307" s="11">
        <f t="shared" si="125"/>
        <v>0</v>
      </c>
    </row>
    <row r="308" spans="1:28" outlineLevel="1" x14ac:dyDescent="0.2">
      <c r="B308" s="4" t="s">
        <v>19</v>
      </c>
      <c r="C308" s="11">
        <f t="shared" ref="C308:W308" si="126">IFERROR(C295/C304,0)</f>
        <v>0</v>
      </c>
      <c r="D308" s="11">
        <f t="shared" si="126"/>
        <v>0</v>
      </c>
      <c r="E308" s="11">
        <f t="shared" si="126"/>
        <v>0</v>
      </c>
      <c r="F308" s="11">
        <f t="shared" si="126"/>
        <v>0</v>
      </c>
      <c r="G308" s="11">
        <f t="shared" si="126"/>
        <v>0</v>
      </c>
      <c r="H308" s="11">
        <f t="shared" si="126"/>
        <v>0</v>
      </c>
      <c r="I308" s="11">
        <f t="shared" si="126"/>
        <v>0</v>
      </c>
      <c r="J308" s="11">
        <f t="shared" si="126"/>
        <v>0</v>
      </c>
      <c r="K308" s="11">
        <f t="shared" si="126"/>
        <v>0</v>
      </c>
      <c r="L308" s="11">
        <f t="shared" si="126"/>
        <v>0</v>
      </c>
      <c r="M308" s="11">
        <f t="shared" si="126"/>
        <v>0</v>
      </c>
      <c r="N308" s="11">
        <f t="shared" si="126"/>
        <v>0</v>
      </c>
      <c r="O308" s="11">
        <f t="shared" si="126"/>
        <v>0</v>
      </c>
      <c r="P308" s="11">
        <f t="shared" si="126"/>
        <v>0</v>
      </c>
      <c r="Q308" s="11">
        <f t="shared" si="126"/>
        <v>0</v>
      </c>
      <c r="R308" s="11">
        <f t="shared" si="126"/>
        <v>0</v>
      </c>
      <c r="S308" s="11">
        <f t="shared" si="126"/>
        <v>0</v>
      </c>
      <c r="T308" s="11">
        <f t="shared" si="126"/>
        <v>0</v>
      </c>
      <c r="U308" s="11">
        <f t="shared" si="126"/>
        <v>0</v>
      </c>
      <c r="V308" s="11">
        <f t="shared" si="126"/>
        <v>0</v>
      </c>
      <c r="W308" s="11">
        <f t="shared" si="126"/>
        <v>0</v>
      </c>
    </row>
    <row r="309" spans="1:28" outlineLevel="1" x14ac:dyDescent="0.2">
      <c r="B309" s="4" t="s">
        <v>16</v>
      </c>
      <c r="C309" s="11">
        <f t="shared" ref="C309:W309" si="127">IFERROR(C296/C304,0)</f>
        <v>1</v>
      </c>
      <c r="D309" s="11">
        <f t="shared" si="127"/>
        <v>1</v>
      </c>
      <c r="E309" s="11">
        <f t="shared" si="127"/>
        <v>1</v>
      </c>
      <c r="F309" s="11">
        <f t="shared" si="127"/>
        <v>1</v>
      </c>
      <c r="G309" s="11">
        <f t="shared" si="127"/>
        <v>1</v>
      </c>
      <c r="H309" s="11">
        <f t="shared" si="127"/>
        <v>1</v>
      </c>
      <c r="I309" s="11">
        <f t="shared" si="127"/>
        <v>1</v>
      </c>
      <c r="J309" s="11">
        <f t="shared" si="127"/>
        <v>1</v>
      </c>
      <c r="K309" s="11">
        <f t="shared" si="127"/>
        <v>1</v>
      </c>
      <c r="L309" s="11">
        <f t="shared" si="127"/>
        <v>1</v>
      </c>
      <c r="M309" s="11">
        <f t="shared" si="127"/>
        <v>1</v>
      </c>
      <c r="N309" s="11">
        <f t="shared" si="127"/>
        <v>1</v>
      </c>
      <c r="O309" s="11">
        <f t="shared" si="127"/>
        <v>1</v>
      </c>
      <c r="P309" s="11">
        <f t="shared" si="127"/>
        <v>1</v>
      </c>
      <c r="Q309" s="11">
        <f t="shared" si="127"/>
        <v>1</v>
      </c>
      <c r="R309" s="11">
        <f t="shared" si="127"/>
        <v>1</v>
      </c>
      <c r="S309" s="11">
        <f t="shared" si="127"/>
        <v>1</v>
      </c>
      <c r="T309" s="11">
        <f t="shared" si="127"/>
        <v>1</v>
      </c>
      <c r="U309" s="11">
        <f t="shared" si="127"/>
        <v>1</v>
      </c>
      <c r="V309" s="11">
        <f t="shared" si="127"/>
        <v>1</v>
      </c>
      <c r="W309" s="11">
        <f t="shared" si="127"/>
        <v>1</v>
      </c>
    </row>
    <row r="310" spans="1:28" outlineLevel="1" x14ac:dyDescent="0.2">
      <c r="B310" s="4" t="s">
        <v>21</v>
      </c>
      <c r="C310" s="11">
        <f t="shared" ref="C310:W310" si="128">IFERROR(C297/C304,0)</f>
        <v>0</v>
      </c>
      <c r="D310" s="11">
        <f t="shared" si="128"/>
        <v>0</v>
      </c>
      <c r="E310" s="11">
        <f t="shared" si="128"/>
        <v>0</v>
      </c>
      <c r="F310" s="11">
        <f t="shared" si="128"/>
        <v>0</v>
      </c>
      <c r="G310" s="11">
        <f t="shared" si="128"/>
        <v>0</v>
      </c>
      <c r="H310" s="11">
        <f t="shared" si="128"/>
        <v>0</v>
      </c>
      <c r="I310" s="11">
        <f t="shared" si="128"/>
        <v>0</v>
      </c>
      <c r="J310" s="11">
        <f t="shared" si="128"/>
        <v>0</v>
      </c>
      <c r="K310" s="11">
        <f t="shared" si="128"/>
        <v>0</v>
      </c>
      <c r="L310" s="11">
        <f t="shared" si="128"/>
        <v>0</v>
      </c>
      <c r="M310" s="11">
        <f t="shared" si="128"/>
        <v>0</v>
      </c>
      <c r="N310" s="11">
        <f t="shared" si="128"/>
        <v>0</v>
      </c>
      <c r="O310" s="11">
        <f t="shared" si="128"/>
        <v>0</v>
      </c>
      <c r="P310" s="11">
        <f t="shared" si="128"/>
        <v>0</v>
      </c>
      <c r="Q310" s="11">
        <f t="shared" si="128"/>
        <v>0</v>
      </c>
      <c r="R310" s="11">
        <f t="shared" si="128"/>
        <v>0</v>
      </c>
      <c r="S310" s="11">
        <f t="shared" si="128"/>
        <v>0</v>
      </c>
      <c r="T310" s="11">
        <f t="shared" si="128"/>
        <v>0</v>
      </c>
      <c r="U310" s="11">
        <f t="shared" si="128"/>
        <v>0</v>
      </c>
      <c r="V310" s="11">
        <f t="shared" si="128"/>
        <v>0</v>
      </c>
      <c r="W310" s="11">
        <f t="shared" si="128"/>
        <v>0</v>
      </c>
    </row>
    <row r="311" spans="1:28" outlineLevel="1" x14ac:dyDescent="0.2">
      <c r="B311" s="4" t="s">
        <v>20</v>
      </c>
      <c r="C311" s="11">
        <f t="shared" ref="C311:W311" si="129">IFERROR(C298/C304,0)</f>
        <v>0</v>
      </c>
      <c r="D311" s="11">
        <f t="shared" si="129"/>
        <v>0</v>
      </c>
      <c r="E311" s="11">
        <f t="shared" si="129"/>
        <v>0</v>
      </c>
      <c r="F311" s="11">
        <f t="shared" si="129"/>
        <v>0</v>
      </c>
      <c r="G311" s="11">
        <f t="shared" si="129"/>
        <v>0</v>
      </c>
      <c r="H311" s="11">
        <f t="shared" si="129"/>
        <v>0</v>
      </c>
      <c r="I311" s="11">
        <f t="shared" si="129"/>
        <v>0</v>
      </c>
      <c r="J311" s="11">
        <f t="shared" si="129"/>
        <v>0</v>
      </c>
      <c r="K311" s="11">
        <f t="shared" si="129"/>
        <v>0</v>
      </c>
      <c r="L311" s="11">
        <f t="shared" si="129"/>
        <v>0</v>
      </c>
      <c r="M311" s="11">
        <f t="shared" si="129"/>
        <v>0</v>
      </c>
      <c r="N311" s="11">
        <f t="shared" si="129"/>
        <v>0</v>
      </c>
      <c r="O311" s="11">
        <f t="shared" si="129"/>
        <v>0</v>
      </c>
      <c r="P311" s="11">
        <f t="shared" si="129"/>
        <v>0</v>
      </c>
      <c r="Q311" s="11">
        <f t="shared" si="129"/>
        <v>0</v>
      </c>
      <c r="R311" s="11">
        <f t="shared" si="129"/>
        <v>0</v>
      </c>
      <c r="S311" s="11">
        <f t="shared" si="129"/>
        <v>0</v>
      </c>
      <c r="T311" s="11">
        <f t="shared" si="129"/>
        <v>0</v>
      </c>
      <c r="U311" s="11">
        <f t="shared" si="129"/>
        <v>0</v>
      </c>
      <c r="V311" s="11">
        <f t="shared" si="129"/>
        <v>0</v>
      </c>
      <c r="W311" s="11">
        <f t="shared" si="129"/>
        <v>0</v>
      </c>
    </row>
    <row r="312" spans="1:28" outlineLevel="1" x14ac:dyDescent="0.2">
      <c r="B312" s="4" t="s">
        <v>0</v>
      </c>
      <c r="C312" s="11">
        <f t="shared" ref="C312:W312" si="130">IFERROR(C299/C304,0)</f>
        <v>0</v>
      </c>
      <c r="D312" s="11">
        <f t="shared" si="130"/>
        <v>0</v>
      </c>
      <c r="E312" s="11">
        <f t="shared" si="130"/>
        <v>0</v>
      </c>
      <c r="F312" s="11">
        <f t="shared" si="130"/>
        <v>0</v>
      </c>
      <c r="G312" s="11">
        <f t="shared" si="130"/>
        <v>0</v>
      </c>
      <c r="H312" s="11">
        <f t="shared" si="130"/>
        <v>0</v>
      </c>
      <c r="I312" s="11">
        <f t="shared" si="130"/>
        <v>0</v>
      </c>
      <c r="J312" s="11">
        <f t="shared" si="130"/>
        <v>0</v>
      </c>
      <c r="K312" s="11">
        <f t="shared" si="130"/>
        <v>0</v>
      </c>
      <c r="L312" s="11">
        <f t="shared" si="130"/>
        <v>0</v>
      </c>
      <c r="M312" s="11">
        <f t="shared" si="130"/>
        <v>0</v>
      </c>
      <c r="N312" s="11">
        <f t="shared" si="130"/>
        <v>0</v>
      </c>
      <c r="O312" s="11">
        <f t="shared" si="130"/>
        <v>0</v>
      </c>
      <c r="P312" s="11">
        <f t="shared" si="130"/>
        <v>0</v>
      </c>
      <c r="Q312" s="11">
        <f t="shared" si="130"/>
        <v>0</v>
      </c>
      <c r="R312" s="11">
        <f t="shared" si="130"/>
        <v>0</v>
      </c>
      <c r="S312" s="11">
        <f t="shared" si="130"/>
        <v>0</v>
      </c>
      <c r="T312" s="11">
        <f t="shared" si="130"/>
        <v>0</v>
      </c>
      <c r="U312" s="11">
        <f t="shared" si="130"/>
        <v>0</v>
      </c>
      <c r="V312" s="11">
        <f t="shared" si="130"/>
        <v>0</v>
      </c>
      <c r="W312" s="11">
        <f t="shared" si="130"/>
        <v>0</v>
      </c>
    </row>
    <row r="313" spans="1:28" outlineLevel="1" x14ac:dyDescent="0.2">
      <c r="B313" s="4" t="s">
        <v>22</v>
      </c>
      <c r="C313" s="11">
        <f t="shared" ref="C313:W313" si="131">IFERROR(C300/C304,0)</f>
        <v>0</v>
      </c>
      <c r="D313" s="11">
        <f t="shared" si="131"/>
        <v>0</v>
      </c>
      <c r="E313" s="11">
        <f t="shared" si="131"/>
        <v>0</v>
      </c>
      <c r="F313" s="11">
        <f t="shared" si="131"/>
        <v>0</v>
      </c>
      <c r="G313" s="11">
        <f t="shared" si="131"/>
        <v>0</v>
      </c>
      <c r="H313" s="11">
        <f t="shared" si="131"/>
        <v>0</v>
      </c>
      <c r="I313" s="11">
        <f t="shared" si="131"/>
        <v>0</v>
      </c>
      <c r="J313" s="11">
        <f t="shared" si="131"/>
        <v>0</v>
      </c>
      <c r="K313" s="11">
        <f t="shared" si="131"/>
        <v>0</v>
      </c>
      <c r="L313" s="11">
        <f t="shared" si="131"/>
        <v>0</v>
      </c>
      <c r="M313" s="11">
        <f t="shared" si="131"/>
        <v>0</v>
      </c>
      <c r="N313" s="11">
        <f t="shared" si="131"/>
        <v>0</v>
      </c>
      <c r="O313" s="11">
        <f t="shared" si="131"/>
        <v>0</v>
      </c>
      <c r="P313" s="11">
        <f t="shared" si="131"/>
        <v>0</v>
      </c>
      <c r="Q313" s="11">
        <f t="shared" si="131"/>
        <v>0</v>
      </c>
      <c r="R313" s="11">
        <f t="shared" si="131"/>
        <v>0</v>
      </c>
      <c r="S313" s="11">
        <f t="shared" si="131"/>
        <v>0</v>
      </c>
      <c r="T313" s="11">
        <f t="shared" si="131"/>
        <v>0</v>
      </c>
      <c r="U313" s="11">
        <f t="shared" si="131"/>
        <v>0</v>
      </c>
      <c r="V313" s="11">
        <f t="shared" si="131"/>
        <v>0</v>
      </c>
      <c r="W313" s="11">
        <f t="shared" si="131"/>
        <v>0</v>
      </c>
    </row>
    <row r="314" spans="1:28" outlineLevel="1" x14ac:dyDescent="0.2">
      <c r="B314" s="4" t="s">
        <v>23</v>
      </c>
      <c r="C314" s="11">
        <f t="shared" ref="C314:W314" si="132">IFERROR(C301/C304,0)</f>
        <v>0</v>
      </c>
      <c r="D314" s="11">
        <f t="shared" si="132"/>
        <v>0</v>
      </c>
      <c r="E314" s="11">
        <f t="shared" si="132"/>
        <v>0</v>
      </c>
      <c r="F314" s="11">
        <f t="shared" si="132"/>
        <v>0</v>
      </c>
      <c r="G314" s="11">
        <f t="shared" si="132"/>
        <v>0</v>
      </c>
      <c r="H314" s="11">
        <f t="shared" si="132"/>
        <v>0</v>
      </c>
      <c r="I314" s="11">
        <f t="shared" si="132"/>
        <v>0</v>
      </c>
      <c r="J314" s="11">
        <f t="shared" si="132"/>
        <v>0</v>
      </c>
      <c r="K314" s="11">
        <f t="shared" si="132"/>
        <v>0</v>
      </c>
      <c r="L314" s="11">
        <f t="shared" si="132"/>
        <v>0</v>
      </c>
      <c r="M314" s="11">
        <f t="shared" si="132"/>
        <v>0</v>
      </c>
      <c r="N314" s="11">
        <f t="shared" si="132"/>
        <v>0</v>
      </c>
      <c r="O314" s="11">
        <f t="shared" si="132"/>
        <v>0</v>
      </c>
      <c r="P314" s="11">
        <f t="shared" si="132"/>
        <v>0</v>
      </c>
      <c r="Q314" s="11">
        <f t="shared" si="132"/>
        <v>0</v>
      </c>
      <c r="R314" s="11">
        <f t="shared" si="132"/>
        <v>0</v>
      </c>
      <c r="S314" s="11">
        <f t="shared" si="132"/>
        <v>0</v>
      </c>
      <c r="T314" s="11">
        <f t="shared" si="132"/>
        <v>0</v>
      </c>
      <c r="U314" s="11">
        <f t="shared" si="132"/>
        <v>0</v>
      </c>
      <c r="V314" s="11">
        <f t="shared" si="132"/>
        <v>0</v>
      </c>
      <c r="W314" s="11">
        <f t="shared" si="132"/>
        <v>0</v>
      </c>
    </row>
    <row r="315" spans="1:28" outlineLevel="1" x14ac:dyDescent="0.2">
      <c r="B315" s="4" t="s">
        <v>17</v>
      </c>
      <c r="C315" s="11">
        <f t="shared" ref="C315:W315" si="133">IFERROR(C302/C304,0)</f>
        <v>0</v>
      </c>
      <c r="D315" s="11">
        <f t="shared" si="133"/>
        <v>0</v>
      </c>
      <c r="E315" s="11">
        <f t="shared" si="133"/>
        <v>0</v>
      </c>
      <c r="F315" s="11">
        <f t="shared" si="133"/>
        <v>0</v>
      </c>
      <c r="G315" s="11">
        <f t="shared" si="133"/>
        <v>0</v>
      </c>
      <c r="H315" s="11">
        <f t="shared" si="133"/>
        <v>0</v>
      </c>
      <c r="I315" s="11">
        <f t="shared" si="133"/>
        <v>0</v>
      </c>
      <c r="J315" s="11">
        <f t="shared" si="133"/>
        <v>0</v>
      </c>
      <c r="K315" s="11">
        <f t="shared" si="133"/>
        <v>0</v>
      </c>
      <c r="L315" s="11">
        <f t="shared" si="133"/>
        <v>0</v>
      </c>
      <c r="M315" s="11">
        <f t="shared" si="133"/>
        <v>0</v>
      </c>
      <c r="N315" s="11">
        <f t="shared" si="133"/>
        <v>0</v>
      </c>
      <c r="O315" s="11">
        <f t="shared" si="133"/>
        <v>0</v>
      </c>
      <c r="P315" s="11">
        <f t="shared" si="133"/>
        <v>0</v>
      </c>
      <c r="Q315" s="11">
        <f t="shared" si="133"/>
        <v>0</v>
      </c>
      <c r="R315" s="11">
        <f t="shared" si="133"/>
        <v>0</v>
      </c>
      <c r="S315" s="11">
        <f t="shared" si="133"/>
        <v>0</v>
      </c>
      <c r="T315" s="11">
        <f t="shared" si="133"/>
        <v>0</v>
      </c>
      <c r="U315" s="11">
        <f t="shared" si="133"/>
        <v>0</v>
      </c>
      <c r="V315" s="11">
        <f t="shared" si="133"/>
        <v>0</v>
      </c>
      <c r="W315" s="11">
        <f t="shared" si="133"/>
        <v>0</v>
      </c>
    </row>
    <row r="316" spans="1:28" outlineLevel="1" x14ac:dyDescent="0.2">
      <c r="B316" s="4" t="s">
        <v>24</v>
      </c>
      <c r="C316" s="11">
        <f t="shared" ref="C316:W316" si="134">IFERROR(C303/C304,0)</f>
        <v>0</v>
      </c>
      <c r="D316" s="11">
        <f t="shared" si="134"/>
        <v>0</v>
      </c>
      <c r="E316" s="11">
        <f t="shared" si="134"/>
        <v>0</v>
      </c>
      <c r="F316" s="11">
        <f t="shared" si="134"/>
        <v>0</v>
      </c>
      <c r="G316" s="11">
        <f t="shared" si="134"/>
        <v>0</v>
      </c>
      <c r="H316" s="11">
        <f t="shared" si="134"/>
        <v>0</v>
      </c>
      <c r="I316" s="11">
        <f t="shared" si="134"/>
        <v>0</v>
      </c>
      <c r="J316" s="11">
        <f t="shared" si="134"/>
        <v>0</v>
      </c>
      <c r="K316" s="11">
        <f t="shared" si="134"/>
        <v>0</v>
      </c>
      <c r="L316" s="11">
        <f t="shared" si="134"/>
        <v>0</v>
      </c>
      <c r="M316" s="11">
        <f t="shared" si="134"/>
        <v>0</v>
      </c>
      <c r="N316" s="11">
        <f t="shared" si="134"/>
        <v>0</v>
      </c>
      <c r="O316" s="11">
        <f t="shared" si="134"/>
        <v>0</v>
      </c>
      <c r="P316" s="11">
        <f t="shared" si="134"/>
        <v>0</v>
      </c>
      <c r="Q316" s="11">
        <f t="shared" si="134"/>
        <v>0</v>
      </c>
      <c r="R316" s="11">
        <f t="shared" si="134"/>
        <v>0</v>
      </c>
      <c r="S316" s="11">
        <f t="shared" si="134"/>
        <v>0</v>
      </c>
      <c r="T316" s="11">
        <f t="shared" si="134"/>
        <v>0</v>
      </c>
      <c r="U316" s="11">
        <f t="shared" si="134"/>
        <v>0</v>
      </c>
      <c r="V316" s="11">
        <f t="shared" si="134"/>
        <v>0</v>
      </c>
      <c r="W316" s="11">
        <f t="shared" si="134"/>
        <v>0</v>
      </c>
    </row>
    <row r="317" spans="1:28" outlineLevel="1" x14ac:dyDescent="0.2"/>
    <row r="319" spans="1:28" x14ac:dyDescent="0.2">
      <c r="A319" s="30" t="s">
        <v>32</v>
      </c>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row>
    <row r="320" spans="1:28" x14ac:dyDescent="0.2">
      <c r="B320" s="8" t="s">
        <v>2</v>
      </c>
      <c r="C320" s="13"/>
    </row>
    <row r="321" spans="2:26" x14ac:dyDescent="0.2">
      <c r="B321" s="15" t="s">
        <v>5</v>
      </c>
    </row>
    <row r="322" spans="2:26" x14ac:dyDescent="0.2">
      <c r="B322" s="9" t="s">
        <v>7</v>
      </c>
      <c r="C322" s="5">
        <f>C323*Inputs!D$7</f>
        <v>10.427199063634143</v>
      </c>
      <c r="D322" s="5">
        <f>D323*Inputs!E$7</f>
        <v>11.262895073784041</v>
      </c>
      <c r="E322" s="5">
        <f>E323*Inputs!F$7</f>
        <v>10.325429601965382</v>
      </c>
      <c r="F322" s="5">
        <f>F323*Inputs!G$7</f>
        <v>8.1630954622691831</v>
      </c>
      <c r="G322" s="5">
        <f>G323*Inputs!H$7</f>
        <v>7.5067296214350199</v>
      </c>
      <c r="H322" s="5">
        <f>H323*Inputs!I$7</f>
        <v>9.7881445236639006</v>
      </c>
      <c r="I322" s="5">
        <f>I323*Inputs!J$7</f>
        <v>10.816000170707079</v>
      </c>
      <c r="J322" s="5">
        <f>J323*Inputs!K$7</f>
        <v>10.387678708936198</v>
      </c>
      <c r="K322" s="5">
        <f>K323*Inputs!L$7</f>
        <v>10.851185155366446</v>
      </c>
      <c r="L322" s="5">
        <f>L323*Inputs!M$7</f>
        <v>9.7357020988943788</v>
      </c>
      <c r="M322" s="5">
        <f>M323*Inputs!N$7</f>
        <v>13.590695126525356</v>
      </c>
      <c r="N322" s="5">
        <f>N323*Inputs!O$7</f>
        <v>14.820801409136918</v>
      </c>
      <c r="O322" s="5">
        <f>O323*Inputs!P$7</f>
        <v>15.089049110105947</v>
      </c>
      <c r="P322" s="5">
        <f>P323*Inputs!Q$7</f>
        <v>17.196594603209331</v>
      </c>
      <c r="Q322" s="5">
        <f>Q323*Inputs!R$7</f>
        <v>26.946410240117586</v>
      </c>
      <c r="R322" s="5">
        <f>R323*Inputs!S$7</f>
        <v>18.522823684020889</v>
      </c>
      <c r="S322" s="5">
        <f>S323*Inputs!T$7</f>
        <v>14.959993875999977</v>
      </c>
      <c r="T322" s="5">
        <f>T323*Inputs!U$7</f>
        <v>15.400641467251447</v>
      </c>
      <c r="U322" s="5">
        <f>U323*Inputs!V$7</f>
        <v>14.242464705367187</v>
      </c>
      <c r="V322" s="5">
        <f>V323*Inputs!W$7</f>
        <v>11.891610104267453</v>
      </c>
      <c r="W322" s="5">
        <f>W323*Inputs!X$7</f>
        <v>11.645612328254868</v>
      </c>
      <c r="Z322" s="21" t="s">
        <v>26</v>
      </c>
    </row>
    <row r="323" spans="2:26" x14ac:dyDescent="0.2">
      <c r="B323" s="9" t="s">
        <v>8</v>
      </c>
      <c r="C323" s="5">
        <f>C327*CAN!C328</f>
        <v>104.27199063634143</v>
      </c>
      <c r="D323" s="5">
        <f>D327*CAN!D328</f>
        <v>112.6289507378404</v>
      </c>
      <c r="E323" s="5">
        <f>E327*CAN!E328</f>
        <v>103.25429601965381</v>
      </c>
      <c r="F323" s="5">
        <f>F327*CAN!F328</f>
        <v>81.630954622691831</v>
      </c>
      <c r="G323" s="5">
        <f>G327*CAN!G328</f>
        <v>75.067296214350193</v>
      </c>
      <c r="H323" s="5">
        <f>H327*CAN!H328</f>
        <v>97.881445236638996</v>
      </c>
      <c r="I323" s="5">
        <f>I327*CAN!I328</f>
        <v>108.16000170707079</v>
      </c>
      <c r="J323" s="5">
        <f>J327*CAN!J328</f>
        <v>103.87678708936197</v>
      </c>
      <c r="K323" s="5">
        <f>K327*CAN!K328</f>
        <v>108.51185155366446</v>
      </c>
      <c r="L323" s="5">
        <f>L327*CAN!L328</f>
        <v>97.357020988943773</v>
      </c>
      <c r="M323" s="5">
        <f>M327*CAN!M328</f>
        <v>135.90695126525355</v>
      </c>
      <c r="N323" s="5">
        <f>N327*CAN!N328</f>
        <v>148.20801409136917</v>
      </c>
      <c r="O323" s="5">
        <f>O327*CAN!O328</f>
        <v>150.89049110105947</v>
      </c>
      <c r="P323" s="5">
        <f>P327*CAN!P328</f>
        <v>171.96594603209331</v>
      </c>
      <c r="Q323" s="5">
        <f>Q327*CAN!Q328</f>
        <v>269.46410240117586</v>
      </c>
      <c r="R323" s="5">
        <f>R327*CAN!R328</f>
        <v>185.22823684020889</v>
      </c>
      <c r="S323" s="5">
        <f>S327*CAN!S328</f>
        <v>149.59993875999976</v>
      </c>
      <c r="T323" s="5">
        <f>T327*CAN!T328</f>
        <v>154.00641467251447</v>
      </c>
      <c r="U323" s="5">
        <f>U327*CAN!U328</f>
        <v>142.42464705367186</v>
      </c>
      <c r="V323" s="5">
        <f>V327*CAN!V328</f>
        <v>118.91610104267453</v>
      </c>
      <c r="W323" s="5">
        <f>W327*CAN!W328</f>
        <v>116.45612328254867</v>
      </c>
      <c r="Z323" s="21" t="s">
        <v>26</v>
      </c>
    </row>
    <row r="324" spans="2:26" x14ac:dyDescent="0.2">
      <c r="B324" s="16" t="s">
        <v>6</v>
      </c>
      <c r="C324" s="5"/>
      <c r="D324" s="5"/>
      <c r="E324" s="5"/>
      <c r="F324" s="5"/>
      <c r="G324" s="5"/>
      <c r="H324" s="5"/>
      <c r="I324" s="5"/>
      <c r="J324" s="5"/>
      <c r="K324" s="5"/>
      <c r="L324" s="5"/>
      <c r="M324" s="5"/>
      <c r="N324" s="5"/>
      <c r="O324" s="5"/>
      <c r="P324" s="5"/>
      <c r="Q324" s="5"/>
      <c r="R324" s="5"/>
      <c r="S324" s="5"/>
      <c r="T324" s="5"/>
      <c r="U324" s="5"/>
      <c r="V324" s="5"/>
      <c r="W324" s="5"/>
    </row>
    <row r="325" spans="2:26" x14ac:dyDescent="0.2">
      <c r="B325" s="9" t="s">
        <v>8</v>
      </c>
      <c r="C325" s="5">
        <f>C327*CAN!C329</f>
        <v>469.90981902803509</v>
      </c>
      <c r="D325" s="5">
        <f>D327*CAN!D329</f>
        <v>531.58976144830831</v>
      </c>
      <c r="E325" s="5">
        <f>E327*CAN!E329</f>
        <v>456.4994458228532</v>
      </c>
      <c r="F325" s="5">
        <f>F327*CAN!F329</f>
        <v>397.47324500997081</v>
      </c>
      <c r="G325" s="5">
        <f>G327*CAN!G329</f>
        <v>380.25251989340421</v>
      </c>
      <c r="H325" s="5">
        <f>H327*CAN!H329</f>
        <v>481.51586033241432</v>
      </c>
      <c r="I325" s="5">
        <f>I327*CAN!I329</f>
        <v>576.63804485761398</v>
      </c>
      <c r="J325" s="5">
        <f>J327*CAN!J329</f>
        <v>657.08600133585844</v>
      </c>
      <c r="K325" s="5">
        <f>K327*CAN!K329</f>
        <v>777.18804174630611</v>
      </c>
      <c r="L325" s="5">
        <f>L327*CAN!L329</f>
        <v>733.61509713881583</v>
      </c>
      <c r="M325" s="5">
        <f>M327*CAN!M329</f>
        <v>888.26337519271624</v>
      </c>
      <c r="N325" s="5">
        <f>N327*CAN!N329</f>
        <v>985.70717824552514</v>
      </c>
      <c r="O325" s="5">
        <f>O327*CAN!O329</f>
        <v>1031.2823253914646</v>
      </c>
      <c r="P325" s="5">
        <f>P327*CAN!P329</f>
        <v>1179.6492769994272</v>
      </c>
      <c r="Q325" s="5">
        <f>Q327*CAN!Q329</f>
        <v>1890.5415500808899</v>
      </c>
      <c r="R325" s="5">
        <f>R327*CAN!R329</f>
        <v>1424.6892709880144</v>
      </c>
      <c r="S325" s="5">
        <f>S327*CAN!S329</f>
        <v>1131.6216055154196</v>
      </c>
      <c r="T325" s="5">
        <f>T327*CAN!T329</f>
        <v>1049.1756579095074</v>
      </c>
      <c r="U325" s="5">
        <f>U327*CAN!U329</f>
        <v>969.44302808994439</v>
      </c>
      <c r="V325" s="5">
        <f>V327*CAN!V329</f>
        <v>851.50153786719079</v>
      </c>
      <c r="W325" s="5">
        <f>W327*CAN!W329</f>
        <v>293.0472869558119</v>
      </c>
      <c r="Z325" s="21" t="s">
        <v>26</v>
      </c>
    </row>
    <row r="326" spans="2:26" x14ac:dyDescent="0.2">
      <c r="B326" s="15" t="s">
        <v>9</v>
      </c>
    </row>
    <row r="327" spans="2:26" x14ac:dyDescent="0.2">
      <c r="B327" s="9" t="s">
        <v>8</v>
      </c>
      <c r="C327" s="5">
        <f>C342/CAN!C343/1000</f>
        <v>574.1818096643766</v>
      </c>
      <c r="D327" s="5">
        <f>D342/CAN!D343/1000</f>
        <v>644.21871218614876</v>
      </c>
      <c r="E327" s="5">
        <f>E342/CAN!E343/1000</f>
        <v>559.753741842507</v>
      </c>
      <c r="F327" s="5">
        <f>F342/CAN!F343/1000</f>
        <v>479.10419963266264</v>
      </c>
      <c r="G327" s="5">
        <f>G342/CAN!G343/1000</f>
        <v>455.31981610775438</v>
      </c>
      <c r="H327" s="5">
        <f>H342/CAN!H343/1000</f>
        <v>579.39730556905329</v>
      </c>
      <c r="I327" s="5">
        <f>I342/CAN!I343/1000</f>
        <v>684.7980465646848</v>
      </c>
      <c r="J327" s="5">
        <f>J342/CAN!J343/1000</f>
        <v>760.96278842522042</v>
      </c>
      <c r="K327" s="5">
        <f>K342/CAN!K343/1000</f>
        <v>885.69989329997054</v>
      </c>
      <c r="L327" s="5">
        <f>L342/CAN!L343/1000</f>
        <v>830.9721181277597</v>
      </c>
      <c r="M327" s="5">
        <f>M342/CAN!M343/1000</f>
        <v>1024.1703264579698</v>
      </c>
      <c r="N327" s="5">
        <f>N342/CAN!N343/1000</f>
        <v>1133.9151923368943</v>
      </c>
      <c r="O327" s="5">
        <f>O342/CAN!O343/1000</f>
        <v>1182.1728164925241</v>
      </c>
      <c r="P327" s="5">
        <f>P342/CAN!P343/1000</f>
        <v>1351.6152230315204</v>
      </c>
      <c r="Q327" s="5">
        <f>Q342/CAN!Q343/1000</f>
        <v>2160.0056524820657</v>
      </c>
      <c r="R327" s="5">
        <f>R342/CAN!R343/1000</f>
        <v>1609.9175078282233</v>
      </c>
      <c r="S327" s="5">
        <f>S342/CAN!S343/1000</f>
        <v>1281.2215442754193</v>
      </c>
      <c r="T327" s="5">
        <f>T342/CAN!T343/1000</f>
        <v>1203.1820725820221</v>
      </c>
      <c r="U327" s="5">
        <f>U342/CAN!U343/1000</f>
        <v>1111.8676751436162</v>
      </c>
      <c r="V327" s="5">
        <f>V342/CAN!V343/1000</f>
        <v>970.41763890986545</v>
      </c>
      <c r="W327" s="5">
        <f>W342/CAN!W343/1000</f>
        <v>409.50341023836057</v>
      </c>
    </row>
    <row r="328" spans="2:26" x14ac:dyDescent="0.2">
      <c r="B328" s="17" t="s">
        <v>10</v>
      </c>
      <c r="C328" s="12">
        <f t="shared" ref="C328:W328" si="135">C323/C327</f>
        <v>0.1816009996856065</v>
      </c>
      <c r="D328" s="12">
        <f t="shared" si="135"/>
        <v>0.17483030003216665</v>
      </c>
      <c r="E328" s="12">
        <f t="shared" si="135"/>
        <v>0.18446378880787467</v>
      </c>
      <c r="F328" s="12">
        <f t="shared" si="135"/>
        <v>0.17038246520335174</v>
      </c>
      <c r="G328" s="12">
        <f t="shared" si="135"/>
        <v>0.16486718468801506</v>
      </c>
      <c r="H328" s="12">
        <f t="shared" si="135"/>
        <v>0.16893665934553326</v>
      </c>
      <c r="I328" s="12">
        <f t="shared" si="135"/>
        <v>0.15794437827277621</v>
      </c>
      <c r="J328" s="12">
        <f t="shared" si="135"/>
        <v>0.13650705220991224</v>
      </c>
      <c r="K328" s="12">
        <f t="shared" si="135"/>
        <v>0.12251537159993024</v>
      </c>
      <c r="L328" s="12">
        <f t="shared" si="135"/>
        <v>0.11716039427206798</v>
      </c>
      <c r="M328" s="12">
        <f t="shared" si="135"/>
        <v>0.13269955958915486</v>
      </c>
      <c r="N328" s="12">
        <f t="shared" si="135"/>
        <v>0.13070467270654179</v>
      </c>
      <c r="O328" s="12">
        <f t="shared" si="135"/>
        <v>0.12763826827683927</v>
      </c>
      <c r="P328" s="12">
        <f t="shared" si="135"/>
        <v>0.12722995650078067</v>
      </c>
      <c r="Q328" s="12">
        <f t="shared" si="135"/>
        <v>0.12475157279867961</v>
      </c>
      <c r="R328" s="12">
        <f t="shared" si="135"/>
        <v>0.11505448940056659</v>
      </c>
      <c r="S328" s="12">
        <f t="shared" si="135"/>
        <v>0.11676352105412366</v>
      </c>
      <c r="T328" s="12">
        <f t="shared" si="135"/>
        <v>0.12799925978120463</v>
      </c>
      <c r="U328" s="12">
        <f t="shared" si="135"/>
        <v>0.12809496151174227</v>
      </c>
      <c r="V328" s="12">
        <f t="shared" si="135"/>
        <v>0.12254115782176103</v>
      </c>
      <c r="W328" s="12">
        <f t="shared" si="135"/>
        <v>0.28438376914800978</v>
      </c>
    </row>
    <row r="329" spans="2:26" x14ac:dyDescent="0.2">
      <c r="B329" s="17" t="s">
        <v>11</v>
      </c>
      <c r="C329" s="12">
        <f t="shared" ref="C329:W329" si="136">C325/C327</f>
        <v>0.81839900031439339</v>
      </c>
      <c r="D329" s="12">
        <f t="shared" si="136"/>
        <v>0.82516969996783329</v>
      </c>
      <c r="E329" s="12">
        <f t="shared" si="136"/>
        <v>0.81553621119212538</v>
      </c>
      <c r="F329" s="12">
        <f t="shared" si="136"/>
        <v>0.82961753479664824</v>
      </c>
      <c r="G329" s="12">
        <f t="shared" si="136"/>
        <v>0.83513281531198502</v>
      </c>
      <c r="H329" s="12">
        <f t="shared" si="136"/>
        <v>0.83106334065446674</v>
      </c>
      <c r="I329" s="12">
        <f t="shared" si="136"/>
        <v>0.8420556217272237</v>
      </c>
      <c r="J329" s="12">
        <f t="shared" si="136"/>
        <v>0.86349294779008778</v>
      </c>
      <c r="K329" s="12">
        <f t="shared" si="136"/>
        <v>0.8774846284000698</v>
      </c>
      <c r="L329" s="12">
        <f t="shared" si="136"/>
        <v>0.88283960572793185</v>
      </c>
      <c r="M329" s="12">
        <f t="shared" si="136"/>
        <v>0.86730044041084509</v>
      </c>
      <c r="N329" s="12">
        <f t="shared" si="136"/>
        <v>0.86929532729345826</v>
      </c>
      <c r="O329" s="12">
        <f t="shared" si="136"/>
        <v>0.87236173172316067</v>
      </c>
      <c r="P329" s="12">
        <f t="shared" si="136"/>
        <v>0.87277004349921949</v>
      </c>
      <c r="Q329" s="12">
        <f t="shared" si="136"/>
        <v>0.87524842720132046</v>
      </c>
      <c r="R329" s="12">
        <f t="shared" si="136"/>
        <v>0.88494551059943338</v>
      </c>
      <c r="S329" s="12">
        <f t="shared" si="136"/>
        <v>0.88323647894587631</v>
      </c>
      <c r="T329" s="12">
        <f t="shared" si="136"/>
        <v>0.87200074021879515</v>
      </c>
      <c r="U329" s="12">
        <f t="shared" si="136"/>
        <v>0.87190503848825773</v>
      </c>
      <c r="V329" s="12">
        <f t="shared" si="136"/>
        <v>0.87745884217823888</v>
      </c>
      <c r="W329" s="12">
        <f t="shared" si="136"/>
        <v>0.71561623085199022</v>
      </c>
    </row>
    <row r="331" spans="2:26" x14ac:dyDescent="0.2">
      <c r="B331" s="8" t="s">
        <v>14</v>
      </c>
      <c r="C331" s="13"/>
    </row>
    <row r="332" spans="2:26" x14ac:dyDescent="0.2">
      <c r="B332" s="4" t="s">
        <v>18</v>
      </c>
      <c r="C332" s="5">
        <f>'[4]Table 14'!C$15*INDEX(Inputs!$D$30:$T$30,MATCH($A$1,Inputs!$D$27:$T$27,0))*1000</f>
        <v>1364.7203999999999</v>
      </c>
      <c r="D332" s="5">
        <f>'[4]Table 14'!D$15*INDEX(Inputs!$D$30:$T$30,MATCH($A$1,Inputs!$D$27:$T$27,0))*1000</f>
        <v>1453.5312000000001</v>
      </c>
      <c r="E332" s="5">
        <f>'[4]Table 14'!E$15*INDEX(Inputs!$D$30:$T$30,MATCH($A$1,Inputs!$D$27:$T$27,0))*1000</f>
        <v>1322.8824000000002</v>
      </c>
      <c r="F332" s="5">
        <f>'[4]Table 14'!F$15*INDEX(Inputs!$D$30:$T$30,MATCH($A$1,Inputs!$D$27:$T$27,0))*1000</f>
        <v>1211.4359999999999</v>
      </c>
      <c r="G332" s="5">
        <f>'[4]Table 14'!G$15*INDEX(Inputs!$D$30:$T$30,MATCH($A$1,Inputs!$D$27:$T$27,0))*1000</f>
        <v>1172.3951999999999</v>
      </c>
      <c r="H332" s="5">
        <f>'[4]Table 14'!H$15*INDEX(Inputs!$D$30:$T$30,MATCH($A$1,Inputs!$D$27:$T$27,0))*1000</f>
        <v>1448.2380000000001</v>
      </c>
      <c r="I332" s="5">
        <f>'[4]Table 14'!I$15*INDEX(Inputs!$D$30:$T$30,MATCH($A$1,Inputs!$D$27:$T$27,0))*1000</f>
        <v>1611.5327999999997</v>
      </c>
      <c r="J332" s="5">
        <f>'[4]Table 14'!J$15*INDEX(Inputs!$D$30:$T$30,MATCH($A$1,Inputs!$D$27:$T$27,0))*1000</f>
        <v>1784.9484</v>
      </c>
      <c r="K332" s="5">
        <f>'[4]Table 14'!K$15*INDEX(Inputs!$D$30:$T$30,MATCH($A$1,Inputs!$D$27:$T$27,0))*1000</f>
        <v>1954.7808</v>
      </c>
      <c r="L332" s="5">
        <f>'[4]Table 14'!L$15*INDEX(Inputs!$D$30:$T$30,MATCH($A$1,Inputs!$D$27:$T$27,0))*1000</f>
        <v>1774.1255999999998</v>
      </c>
      <c r="M332" s="5">
        <f>'[4]Table 14'!M$15*INDEX(Inputs!$D$30:$T$30,MATCH($A$1,Inputs!$D$27:$T$27,0))*1000</f>
        <v>1996.3296</v>
      </c>
      <c r="N332" s="5">
        <f>'[4]Table 14'!N$15*INDEX(Inputs!$D$30:$T$30,MATCH($A$1,Inputs!$D$27:$T$27,0))*1000</f>
        <v>2094.9996000000001</v>
      </c>
      <c r="O332" s="5">
        <f>'[4]Table 14'!O$15*INDEX(Inputs!$D$30:$T$30,MATCH($A$1,Inputs!$D$27:$T$27,0))*1000</f>
        <v>2327.91</v>
      </c>
      <c r="P332" s="5">
        <f>'[4]Table 14'!P$15*INDEX(Inputs!$D$30:$T$30,MATCH($A$1,Inputs!$D$27:$T$27,0))*1000</f>
        <v>2828.3249999999998</v>
      </c>
      <c r="Q332" s="5">
        <f>'[4]Table 14'!Q$15*INDEX(Inputs!$D$30:$T$30,MATCH($A$1,Inputs!$D$27:$T$27,0))*1000</f>
        <v>4214.82</v>
      </c>
      <c r="R332" s="5">
        <f>'[4]Table 14'!R$15*INDEX(Inputs!$D$30:$T$30,MATCH($A$1,Inputs!$D$27:$T$27,0))*1000</f>
        <v>3073.4928</v>
      </c>
      <c r="S332" s="5">
        <f>'[4]Table 14'!S$15*INDEX(Inputs!$D$30:$T$30,MATCH($A$1,Inputs!$D$27:$T$27,0))*1000</f>
        <v>2275.8948</v>
      </c>
      <c r="T332" s="5">
        <f>'[4]Table 14'!T$15*INDEX(Inputs!$D$30:$T$30,MATCH($A$1,Inputs!$D$27:$T$27,0))*1000</f>
        <v>2081.0700000000002</v>
      </c>
      <c r="U332" s="5">
        <f>'[4]Table 14'!U$15*INDEX(Inputs!$D$30:$T$30,MATCH($A$1,Inputs!$D$27:$T$27,0))*1000</f>
        <v>1990.2449999999999</v>
      </c>
      <c r="V332" s="5">
        <f>'[4]Table 14'!V$15*INDEX(Inputs!$D$30:$T$30,MATCH($A$1,Inputs!$D$27:$T$27,0))*1000</f>
        <v>1718.7023999999999</v>
      </c>
      <c r="W332" s="5">
        <f>'[4]Table 14'!W$15*INDEX(Inputs!$D$30:$T$30,MATCH($A$1,Inputs!$D$27:$T$27,0))*1000</f>
        <v>1013.724</v>
      </c>
      <c r="Z332" s="21" t="s">
        <v>26</v>
      </c>
    </row>
    <row r="333" spans="2:26" x14ac:dyDescent="0.2">
      <c r="B333" s="4" t="s">
        <v>19</v>
      </c>
      <c r="C333" s="5">
        <f>'[4]Table 14'!C$14*INDEX(Inputs!$D$30:$T$30,MATCH($A$1,Inputs!$D$27:$T$27,0))*1000</f>
        <v>120.01439999999999</v>
      </c>
      <c r="D333" s="5">
        <f>'[4]Table 14'!D$14*INDEX(Inputs!$D$30:$T$30,MATCH($A$1,Inputs!$D$27:$T$27,0))*1000</f>
        <v>116.10480000000001</v>
      </c>
      <c r="E333" s="5">
        <f>'[4]Table 14'!E$14*INDEX(Inputs!$D$30:$T$30,MATCH($A$1,Inputs!$D$27:$T$27,0))*1000</f>
        <v>136.37279999999998</v>
      </c>
      <c r="F333" s="5">
        <f>'[4]Table 14'!F$14*INDEX(Inputs!$D$30:$T$30,MATCH($A$1,Inputs!$D$27:$T$27,0))*1000</f>
        <v>115.73999999999998</v>
      </c>
      <c r="G333" s="5">
        <f>'[4]Table 14'!G$14*INDEX(Inputs!$D$30:$T$30,MATCH($A$1,Inputs!$D$27:$T$27,0))*1000</f>
        <v>82.837199999999982</v>
      </c>
      <c r="H333" s="5">
        <f>'[4]Table 14'!H$14*INDEX(Inputs!$D$30:$T$30,MATCH($A$1,Inputs!$D$27:$T$27,0))*1000</f>
        <v>116.646</v>
      </c>
      <c r="I333" s="5">
        <f>'[4]Table 14'!I$14*INDEX(Inputs!$D$30:$T$30,MATCH($A$1,Inputs!$D$27:$T$27,0))*1000</f>
        <v>117.78719999999998</v>
      </c>
      <c r="J333" s="5">
        <f>'[4]Table 14'!J$14*INDEX(Inputs!$D$30:$T$30,MATCH($A$1,Inputs!$D$27:$T$27,0))*1000</f>
        <v>101.7906</v>
      </c>
      <c r="K333" s="5">
        <f>'[4]Table 14'!K$14*INDEX(Inputs!$D$30:$T$30,MATCH($A$1,Inputs!$D$27:$T$27,0))*1000</f>
        <v>96.091199999999986</v>
      </c>
      <c r="L333" s="5">
        <f>'[4]Table 14'!L$14*INDEX(Inputs!$D$30:$T$30,MATCH($A$1,Inputs!$D$27:$T$27,0))*1000</f>
        <v>74.254799999999989</v>
      </c>
      <c r="M333" s="5">
        <f>'[4]Table 14'!M$14*INDEX(Inputs!$D$30:$T$30,MATCH($A$1,Inputs!$D$27:$T$27,0))*1000</f>
        <v>86.126400000000004</v>
      </c>
      <c r="N333" s="5">
        <f>'[4]Table 14'!N$14*INDEX(Inputs!$D$30:$T$30,MATCH($A$1,Inputs!$D$27:$T$27,0))*1000</f>
        <v>75.42</v>
      </c>
      <c r="O333" s="5">
        <f>'[4]Table 14'!O$14*INDEX(Inputs!$D$30:$T$30,MATCH($A$1,Inputs!$D$27:$T$27,0))*1000</f>
        <v>111.735</v>
      </c>
      <c r="P333" s="5">
        <f>'[4]Table 14'!P$14*INDEX(Inputs!$D$30:$T$30,MATCH($A$1,Inputs!$D$27:$T$27,0))*1000</f>
        <v>78.794999999999987</v>
      </c>
      <c r="Q333" s="5">
        <f>'[4]Table 14'!Q$14*INDEX(Inputs!$D$30:$T$30,MATCH($A$1,Inputs!$D$27:$T$27,0))*1000</f>
        <v>55.064999999999998</v>
      </c>
      <c r="R333" s="5">
        <f>'[4]Table 14'!R$14*INDEX(Inputs!$D$30:$T$30,MATCH($A$1,Inputs!$D$27:$T$27,0))*1000</f>
        <v>52.667999999999999</v>
      </c>
      <c r="S333" s="5">
        <f>'[4]Table 14'!S$14*INDEX(Inputs!$D$30:$T$30,MATCH($A$1,Inputs!$D$27:$T$27,0))*1000</f>
        <v>49.689599999999999</v>
      </c>
      <c r="T333" s="5">
        <f>'[4]Table 14'!T$14*INDEX(Inputs!$D$30:$T$30,MATCH($A$1,Inputs!$D$27:$T$27,0))*1000</f>
        <v>44.189999999999991</v>
      </c>
      <c r="U333" s="5">
        <f>'[4]Table 14'!U$14*INDEX(Inputs!$D$30:$T$30,MATCH($A$1,Inputs!$D$27:$T$27,0))*1000</f>
        <v>40.094999999999999</v>
      </c>
      <c r="V333" s="5">
        <f>'[4]Table 14'!V$14*INDEX(Inputs!$D$30:$T$30,MATCH($A$1,Inputs!$D$27:$T$27,0))*1000</f>
        <v>36.6</v>
      </c>
      <c r="W333" s="5">
        <f>'[4]Table 14'!W$14*INDEX(Inputs!$D$30:$T$30,MATCH($A$1,Inputs!$D$27:$T$27,0))*1000</f>
        <v>43.760399999999997</v>
      </c>
      <c r="Z333" s="21" t="s">
        <v>26</v>
      </c>
    </row>
    <row r="334" spans="2:26" x14ac:dyDescent="0.2">
      <c r="B334" s="4" t="s">
        <v>16</v>
      </c>
      <c r="C334" s="5"/>
      <c r="D334" s="5"/>
      <c r="E334" s="5"/>
      <c r="F334" s="5"/>
      <c r="G334" s="5"/>
      <c r="H334" s="5"/>
      <c r="I334" s="5"/>
      <c r="J334" s="5"/>
      <c r="K334" s="5"/>
      <c r="L334" s="5"/>
      <c r="M334" s="5"/>
      <c r="N334" s="5"/>
      <c r="O334" s="5"/>
      <c r="P334" s="5"/>
      <c r="Q334" s="5"/>
      <c r="R334" s="5"/>
      <c r="S334" s="5"/>
      <c r="T334" s="5"/>
      <c r="U334" s="5"/>
      <c r="V334" s="5"/>
      <c r="W334" s="5"/>
    </row>
    <row r="335" spans="2:26" x14ac:dyDescent="0.2">
      <c r="B335" s="4" t="s">
        <v>21</v>
      </c>
      <c r="C335" s="5"/>
      <c r="D335" s="5"/>
      <c r="E335" s="5"/>
      <c r="F335" s="5"/>
      <c r="G335" s="5"/>
      <c r="H335" s="5"/>
      <c r="I335" s="5"/>
      <c r="J335" s="5"/>
      <c r="K335" s="5"/>
      <c r="L335" s="5"/>
      <c r="M335" s="5"/>
      <c r="N335" s="5"/>
      <c r="O335" s="5"/>
      <c r="P335" s="5"/>
      <c r="Q335" s="5"/>
      <c r="R335" s="5"/>
      <c r="S335" s="5"/>
      <c r="T335" s="5"/>
      <c r="U335" s="5"/>
      <c r="V335" s="5"/>
      <c r="W335" s="5"/>
    </row>
    <row r="336" spans="2:26" x14ac:dyDescent="0.2">
      <c r="B336" s="4" t="s">
        <v>20</v>
      </c>
      <c r="C336" s="5"/>
      <c r="D336" s="5"/>
      <c r="E336" s="5"/>
      <c r="F336" s="5"/>
      <c r="G336" s="5"/>
      <c r="H336" s="5"/>
      <c r="I336" s="5"/>
      <c r="J336" s="5"/>
      <c r="K336" s="5"/>
      <c r="L336" s="5"/>
      <c r="M336" s="5"/>
      <c r="N336" s="5"/>
      <c r="O336" s="5"/>
      <c r="P336" s="5"/>
      <c r="Q336" s="5"/>
      <c r="R336" s="5"/>
      <c r="S336" s="5"/>
      <c r="T336" s="5"/>
      <c r="U336" s="5"/>
      <c r="V336" s="5"/>
      <c r="W336" s="5"/>
    </row>
    <row r="337" spans="1:23" x14ac:dyDescent="0.2">
      <c r="B337" s="4" t="s">
        <v>0</v>
      </c>
      <c r="C337" s="5"/>
      <c r="D337" s="5"/>
      <c r="E337" s="5"/>
      <c r="F337" s="5"/>
      <c r="G337" s="5"/>
      <c r="H337" s="5"/>
      <c r="I337" s="5"/>
      <c r="J337" s="5"/>
      <c r="K337" s="5"/>
      <c r="L337" s="5"/>
      <c r="M337" s="5"/>
      <c r="N337" s="5"/>
      <c r="O337" s="5"/>
      <c r="P337" s="5"/>
      <c r="Q337" s="5"/>
      <c r="R337" s="5"/>
      <c r="S337" s="5"/>
      <c r="T337" s="5"/>
      <c r="U337" s="5"/>
      <c r="V337" s="5"/>
      <c r="W337" s="5"/>
    </row>
    <row r="338" spans="1:23" x14ac:dyDescent="0.2">
      <c r="B338" s="4" t="s">
        <v>22</v>
      </c>
      <c r="C338" s="5"/>
      <c r="D338" s="5"/>
      <c r="E338" s="5"/>
      <c r="F338" s="5"/>
      <c r="G338" s="5"/>
      <c r="H338" s="5"/>
      <c r="I338" s="5"/>
      <c r="J338" s="5"/>
      <c r="K338" s="5"/>
      <c r="L338" s="5"/>
      <c r="M338" s="5"/>
      <c r="N338" s="5"/>
      <c r="O338" s="5"/>
      <c r="P338" s="5"/>
      <c r="Q338" s="5"/>
      <c r="R338" s="5"/>
      <c r="S338" s="5"/>
      <c r="T338" s="5"/>
      <c r="U338" s="5"/>
      <c r="V338" s="5"/>
      <c r="W338" s="5"/>
    </row>
    <row r="339" spans="1:23" x14ac:dyDescent="0.2">
      <c r="B339" s="4" t="s">
        <v>23</v>
      </c>
      <c r="C339" s="5"/>
      <c r="D339" s="5"/>
      <c r="E339" s="5"/>
      <c r="F339" s="5"/>
      <c r="G339" s="5"/>
      <c r="H339" s="5"/>
      <c r="I339" s="5"/>
      <c r="J339" s="5"/>
      <c r="K339" s="5"/>
      <c r="L339" s="5"/>
      <c r="M339" s="5"/>
      <c r="N339" s="5"/>
      <c r="O339" s="5"/>
      <c r="P339" s="5"/>
      <c r="Q339" s="5"/>
      <c r="R339" s="5"/>
      <c r="S339" s="5"/>
      <c r="T339" s="5"/>
      <c r="U339" s="5"/>
      <c r="V339" s="5"/>
      <c r="W339" s="5"/>
    </row>
    <row r="340" spans="1:23" x14ac:dyDescent="0.2">
      <c r="B340" s="4" t="s">
        <v>17</v>
      </c>
      <c r="C340" s="5"/>
      <c r="D340" s="5"/>
      <c r="E340" s="5"/>
      <c r="F340" s="5"/>
      <c r="G340" s="5"/>
      <c r="H340" s="5"/>
      <c r="I340" s="5"/>
      <c r="J340" s="5"/>
      <c r="K340" s="5"/>
      <c r="L340" s="5"/>
      <c r="M340" s="5"/>
      <c r="N340" s="5"/>
      <c r="O340" s="5"/>
      <c r="P340" s="5"/>
      <c r="Q340" s="5"/>
      <c r="R340" s="5"/>
      <c r="S340" s="5"/>
      <c r="T340" s="5"/>
      <c r="U340" s="5"/>
      <c r="V340" s="5"/>
      <c r="W340" s="5"/>
    </row>
    <row r="341" spans="1:23" x14ac:dyDescent="0.2">
      <c r="B341" s="4" t="s">
        <v>1</v>
      </c>
      <c r="C341" s="5"/>
      <c r="D341" s="5"/>
      <c r="E341" s="5"/>
      <c r="F341" s="5"/>
      <c r="G341" s="5"/>
      <c r="H341" s="5"/>
      <c r="I341" s="5"/>
      <c r="J341" s="5"/>
      <c r="K341" s="5"/>
      <c r="L341" s="5"/>
      <c r="M341" s="5"/>
      <c r="N341" s="5"/>
      <c r="O341" s="5"/>
      <c r="P341" s="5"/>
      <c r="Q341" s="5"/>
      <c r="R341" s="5"/>
      <c r="S341" s="5"/>
      <c r="T341" s="5"/>
      <c r="U341" s="5"/>
      <c r="V341" s="5"/>
      <c r="W341" s="5"/>
    </row>
    <row r="342" spans="1:23" x14ac:dyDescent="0.2">
      <c r="B342" s="15" t="s">
        <v>9</v>
      </c>
      <c r="C342" s="19">
        <f t="shared" ref="C342:W342" si="137">SUM(C332:C341)</f>
        <v>1484.7348</v>
      </c>
      <c r="D342" s="19">
        <f t="shared" si="137"/>
        <v>1569.6360000000002</v>
      </c>
      <c r="E342" s="19">
        <f t="shared" si="137"/>
        <v>1459.2552000000001</v>
      </c>
      <c r="F342" s="19">
        <f t="shared" si="137"/>
        <v>1327.1759999999999</v>
      </c>
      <c r="G342" s="19">
        <f t="shared" si="137"/>
        <v>1255.2323999999999</v>
      </c>
      <c r="H342" s="19">
        <f t="shared" si="137"/>
        <v>1564.884</v>
      </c>
      <c r="I342" s="19">
        <f t="shared" si="137"/>
        <v>1729.3199999999997</v>
      </c>
      <c r="J342" s="19">
        <f t="shared" si="137"/>
        <v>1886.739</v>
      </c>
      <c r="K342" s="19">
        <f t="shared" si="137"/>
        <v>2050.8719999999998</v>
      </c>
      <c r="L342" s="19">
        <f t="shared" si="137"/>
        <v>1848.3803999999998</v>
      </c>
      <c r="M342" s="19">
        <f t="shared" si="137"/>
        <v>2082.4560000000001</v>
      </c>
      <c r="N342" s="19">
        <f t="shared" si="137"/>
        <v>2170.4196000000002</v>
      </c>
      <c r="O342" s="19">
        <f t="shared" si="137"/>
        <v>2439.645</v>
      </c>
      <c r="P342" s="19">
        <f t="shared" si="137"/>
        <v>2907.12</v>
      </c>
      <c r="Q342" s="19">
        <f t="shared" si="137"/>
        <v>4269.8849999999993</v>
      </c>
      <c r="R342" s="19">
        <f t="shared" si="137"/>
        <v>3126.1608000000001</v>
      </c>
      <c r="S342" s="19">
        <f t="shared" si="137"/>
        <v>2325.5844000000002</v>
      </c>
      <c r="T342" s="19">
        <f t="shared" si="137"/>
        <v>2125.2600000000002</v>
      </c>
      <c r="U342" s="19">
        <f t="shared" si="137"/>
        <v>2030.34</v>
      </c>
      <c r="V342" s="19">
        <f t="shared" si="137"/>
        <v>1755.3023999999998</v>
      </c>
      <c r="W342" s="19">
        <f t="shared" si="137"/>
        <v>1057.4844000000001</v>
      </c>
    </row>
    <row r="343" spans="1:23" x14ac:dyDescent="0.2">
      <c r="A343" s="3" t="s">
        <v>80</v>
      </c>
      <c r="B343" s="26" t="s">
        <v>91</v>
      </c>
      <c r="C343" s="25">
        <f>C342/C325/1000</f>
        <v>3.1596164623055468E-3</v>
      </c>
      <c r="D343" s="25">
        <f t="shared" ref="D343:W343" si="138">D342/D325/1000</f>
        <v>2.9527205259250113E-3</v>
      </c>
      <c r="E343" s="25">
        <f t="shared" si="138"/>
        <v>3.1966198718371961E-3</v>
      </c>
      <c r="F343" s="25">
        <f t="shared" si="138"/>
        <v>3.3390322912595213E-3</v>
      </c>
      <c r="G343" s="25">
        <f t="shared" si="138"/>
        <v>3.3010495245419488E-3</v>
      </c>
      <c r="H343" s="25">
        <f t="shared" si="138"/>
        <v>3.2499116413728987E-3</v>
      </c>
      <c r="I343" s="25">
        <f t="shared" si="138"/>
        <v>2.9989696576940414E-3</v>
      </c>
      <c r="J343" s="25">
        <f t="shared" si="138"/>
        <v>2.8713729955656521E-3</v>
      </c>
      <c r="K343" s="25">
        <f t="shared" si="138"/>
        <v>2.6388362787875428E-3</v>
      </c>
      <c r="L343" s="25">
        <f t="shared" si="138"/>
        <v>2.519550657025596E-3</v>
      </c>
      <c r="M343" s="25">
        <f t="shared" si="138"/>
        <v>2.3444127700843159E-3</v>
      </c>
      <c r="N343" s="25">
        <f t="shared" si="138"/>
        <v>2.2018908332017651E-3</v>
      </c>
      <c r="O343" s="25">
        <f t="shared" si="138"/>
        <v>2.3656422106079775E-3</v>
      </c>
      <c r="P343" s="25">
        <f t="shared" si="138"/>
        <v>2.4643934910845637E-3</v>
      </c>
      <c r="Q343" s="25">
        <f t="shared" si="138"/>
        <v>2.2585512599907179E-3</v>
      </c>
      <c r="R343" s="25">
        <f t="shared" si="138"/>
        <v>2.1942755263623373E-3</v>
      </c>
      <c r="S343" s="25">
        <f t="shared" si="138"/>
        <v>2.0550901367253115E-3</v>
      </c>
      <c r="T343" s="25">
        <f t="shared" si="138"/>
        <v>2.0256474537682289E-3</v>
      </c>
      <c r="U343" s="25">
        <f t="shared" si="138"/>
        <v>2.0943365841727692E-3</v>
      </c>
      <c r="V343" s="25">
        <f t="shared" si="138"/>
        <v>2.061420117216248E-3</v>
      </c>
      <c r="W343" s="25">
        <f t="shared" si="138"/>
        <v>3.6085793899858091E-3</v>
      </c>
    </row>
    <row r="345" spans="1:23" x14ac:dyDescent="0.2">
      <c r="B345" s="4" t="s">
        <v>18</v>
      </c>
      <c r="C345" s="11">
        <f t="shared" ref="C345:W345" si="139">IFERROR(C332/C342,0)</f>
        <v>0.91916778673201438</v>
      </c>
      <c r="D345" s="11">
        <f t="shared" si="139"/>
        <v>0.92603074853023248</v>
      </c>
      <c r="E345" s="11">
        <f t="shared" si="139"/>
        <v>0.90654629841305356</v>
      </c>
      <c r="F345" s="11">
        <f t="shared" si="139"/>
        <v>0.91279227472467861</v>
      </c>
      <c r="G345" s="11">
        <f t="shared" si="139"/>
        <v>0.93400648358025185</v>
      </c>
      <c r="H345" s="11">
        <f t="shared" si="139"/>
        <v>0.92546028970837457</v>
      </c>
      <c r="I345" s="11">
        <f t="shared" si="139"/>
        <v>0.93188814100340023</v>
      </c>
      <c r="J345" s="11">
        <f t="shared" si="139"/>
        <v>0.94604945358101988</v>
      </c>
      <c r="K345" s="11">
        <f t="shared" si="139"/>
        <v>0.95314617392016676</v>
      </c>
      <c r="L345" s="11">
        <f t="shared" si="139"/>
        <v>0.95982710052541131</v>
      </c>
      <c r="M345" s="11">
        <f t="shared" si="139"/>
        <v>0.95864191128167886</v>
      </c>
      <c r="N345" s="11">
        <f t="shared" si="139"/>
        <v>0.96525095884685153</v>
      </c>
      <c r="O345" s="11">
        <f t="shared" si="139"/>
        <v>0.95420030373271514</v>
      </c>
      <c r="P345" s="11">
        <f t="shared" si="139"/>
        <v>0.97289585569223147</v>
      </c>
      <c r="Q345" s="11">
        <f t="shared" si="139"/>
        <v>0.98710386813696394</v>
      </c>
      <c r="R345" s="11">
        <f t="shared" si="139"/>
        <v>0.98315249810566363</v>
      </c>
      <c r="S345" s="11">
        <f t="shared" si="139"/>
        <v>0.97863349960551849</v>
      </c>
      <c r="T345" s="11">
        <f t="shared" si="139"/>
        <v>0.97920724993647834</v>
      </c>
      <c r="U345" s="11">
        <f t="shared" si="139"/>
        <v>0.98025207600697417</v>
      </c>
      <c r="V345" s="11">
        <f t="shared" si="139"/>
        <v>0.97914889195160904</v>
      </c>
      <c r="W345" s="11">
        <f t="shared" si="139"/>
        <v>0.95861839664017734</v>
      </c>
    </row>
    <row r="346" spans="1:23" x14ac:dyDescent="0.2">
      <c r="B346" s="4" t="s">
        <v>19</v>
      </c>
      <c r="C346" s="11">
        <f t="shared" ref="C346:W346" si="140">IFERROR(C333/C342,0)</f>
        <v>8.0832213267985634E-2</v>
      </c>
      <c r="D346" s="11">
        <f t="shared" si="140"/>
        <v>7.3969251469767516E-2</v>
      </c>
      <c r="E346" s="11">
        <f t="shared" si="140"/>
        <v>9.3453701586946533E-2</v>
      </c>
      <c r="F346" s="11">
        <f t="shared" si="140"/>
        <v>8.7207725275321418E-2</v>
      </c>
      <c r="G346" s="11">
        <f t="shared" si="140"/>
        <v>6.5993516419748238E-2</v>
      </c>
      <c r="H346" s="11">
        <f t="shared" si="140"/>
        <v>7.4539710291625455E-2</v>
      </c>
      <c r="I346" s="11">
        <f t="shared" si="140"/>
        <v>6.8111858996599828E-2</v>
      </c>
      <c r="J346" s="11">
        <f t="shared" si="140"/>
        <v>5.3950546418980047E-2</v>
      </c>
      <c r="K346" s="11">
        <f t="shared" si="140"/>
        <v>4.6853826079833356E-2</v>
      </c>
      <c r="L346" s="11">
        <f t="shared" si="140"/>
        <v>4.0172899474588672E-2</v>
      </c>
      <c r="M346" s="11">
        <f t="shared" si="140"/>
        <v>4.1358088718321057E-2</v>
      </c>
      <c r="N346" s="11">
        <f t="shared" si="140"/>
        <v>3.4749041153148447E-2</v>
      </c>
      <c r="O346" s="11">
        <f t="shared" si="140"/>
        <v>4.5799696267284792E-2</v>
      </c>
      <c r="P346" s="11">
        <f t="shared" si="140"/>
        <v>2.7104144307768509E-2</v>
      </c>
      <c r="Q346" s="11">
        <f t="shared" si="140"/>
        <v>1.2896131863036125E-2</v>
      </c>
      <c r="R346" s="11">
        <f t="shared" si="140"/>
        <v>1.6847501894336335E-2</v>
      </c>
      <c r="S346" s="11">
        <f t="shared" si="140"/>
        <v>2.1366500394481489E-2</v>
      </c>
      <c r="T346" s="11">
        <f t="shared" si="140"/>
        <v>2.0792750063521635E-2</v>
      </c>
      <c r="U346" s="11">
        <f t="shared" si="140"/>
        <v>1.9747923993025798E-2</v>
      </c>
      <c r="V346" s="11">
        <f t="shared" si="140"/>
        <v>2.0851108048390982E-2</v>
      </c>
      <c r="W346" s="11">
        <f t="shared" si="140"/>
        <v>4.1381603359822605E-2</v>
      </c>
    </row>
    <row r="347" spans="1:23" x14ac:dyDescent="0.2">
      <c r="B347" s="4" t="s">
        <v>16</v>
      </c>
      <c r="C347" s="11">
        <f t="shared" ref="C347:W347" si="141">IFERROR(C334/C342,0)</f>
        <v>0</v>
      </c>
      <c r="D347" s="11">
        <f t="shared" si="141"/>
        <v>0</v>
      </c>
      <c r="E347" s="11">
        <f t="shared" si="141"/>
        <v>0</v>
      </c>
      <c r="F347" s="11">
        <f t="shared" si="141"/>
        <v>0</v>
      </c>
      <c r="G347" s="11">
        <f t="shared" si="141"/>
        <v>0</v>
      </c>
      <c r="H347" s="11">
        <f t="shared" si="141"/>
        <v>0</v>
      </c>
      <c r="I347" s="11">
        <f t="shared" si="141"/>
        <v>0</v>
      </c>
      <c r="J347" s="11">
        <f t="shared" si="141"/>
        <v>0</v>
      </c>
      <c r="K347" s="11">
        <f t="shared" si="141"/>
        <v>0</v>
      </c>
      <c r="L347" s="11">
        <f t="shared" si="141"/>
        <v>0</v>
      </c>
      <c r="M347" s="11">
        <f t="shared" si="141"/>
        <v>0</v>
      </c>
      <c r="N347" s="11">
        <f t="shared" si="141"/>
        <v>0</v>
      </c>
      <c r="O347" s="11">
        <f t="shared" si="141"/>
        <v>0</v>
      </c>
      <c r="P347" s="11">
        <f t="shared" si="141"/>
        <v>0</v>
      </c>
      <c r="Q347" s="11">
        <f t="shared" si="141"/>
        <v>0</v>
      </c>
      <c r="R347" s="11">
        <f t="shared" si="141"/>
        <v>0</v>
      </c>
      <c r="S347" s="11">
        <f t="shared" si="141"/>
        <v>0</v>
      </c>
      <c r="T347" s="11">
        <f t="shared" si="141"/>
        <v>0</v>
      </c>
      <c r="U347" s="11">
        <f t="shared" si="141"/>
        <v>0</v>
      </c>
      <c r="V347" s="11">
        <f t="shared" si="141"/>
        <v>0</v>
      </c>
      <c r="W347" s="11">
        <f t="shared" si="141"/>
        <v>0</v>
      </c>
    </row>
    <row r="348" spans="1:23" x14ac:dyDescent="0.2">
      <c r="B348" s="4" t="s">
        <v>21</v>
      </c>
      <c r="C348" s="11">
        <f t="shared" ref="C348:W348" si="142">IFERROR(C335/C342,0)</f>
        <v>0</v>
      </c>
      <c r="D348" s="11">
        <f t="shared" si="142"/>
        <v>0</v>
      </c>
      <c r="E348" s="11">
        <f t="shared" si="142"/>
        <v>0</v>
      </c>
      <c r="F348" s="11">
        <f t="shared" si="142"/>
        <v>0</v>
      </c>
      <c r="G348" s="11">
        <f t="shared" si="142"/>
        <v>0</v>
      </c>
      <c r="H348" s="11">
        <f t="shared" si="142"/>
        <v>0</v>
      </c>
      <c r="I348" s="11">
        <f t="shared" si="142"/>
        <v>0</v>
      </c>
      <c r="J348" s="11">
        <f t="shared" si="142"/>
        <v>0</v>
      </c>
      <c r="K348" s="11">
        <f t="shared" si="142"/>
        <v>0</v>
      </c>
      <c r="L348" s="11">
        <f t="shared" si="142"/>
        <v>0</v>
      </c>
      <c r="M348" s="11">
        <f t="shared" si="142"/>
        <v>0</v>
      </c>
      <c r="N348" s="11">
        <f t="shared" si="142"/>
        <v>0</v>
      </c>
      <c r="O348" s="11">
        <f t="shared" si="142"/>
        <v>0</v>
      </c>
      <c r="P348" s="11">
        <f t="shared" si="142"/>
        <v>0</v>
      </c>
      <c r="Q348" s="11">
        <f t="shared" si="142"/>
        <v>0</v>
      </c>
      <c r="R348" s="11">
        <f t="shared" si="142"/>
        <v>0</v>
      </c>
      <c r="S348" s="11">
        <f t="shared" si="142"/>
        <v>0</v>
      </c>
      <c r="T348" s="11">
        <f t="shared" si="142"/>
        <v>0</v>
      </c>
      <c r="U348" s="11">
        <f t="shared" si="142"/>
        <v>0</v>
      </c>
      <c r="V348" s="11">
        <f t="shared" si="142"/>
        <v>0</v>
      </c>
      <c r="W348" s="11">
        <f t="shared" si="142"/>
        <v>0</v>
      </c>
    </row>
    <row r="349" spans="1:23" x14ac:dyDescent="0.2">
      <c r="B349" s="4" t="s">
        <v>20</v>
      </c>
      <c r="C349" s="11">
        <f t="shared" ref="C349:W349" si="143">IFERROR(C336/C342,0)</f>
        <v>0</v>
      </c>
      <c r="D349" s="11">
        <f t="shared" si="143"/>
        <v>0</v>
      </c>
      <c r="E349" s="11">
        <f t="shared" si="143"/>
        <v>0</v>
      </c>
      <c r="F349" s="11">
        <f t="shared" si="143"/>
        <v>0</v>
      </c>
      <c r="G349" s="11">
        <f t="shared" si="143"/>
        <v>0</v>
      </c>
      <c r="H349" s="11">
        <f t="shared" si="143"/>
        <v>0</v>
      </c>
      <c r="I349" s="11">
        <f t="shared" si="143"/>
        <v>0</v>
      </c>
      <c r="J349" s="11">
        <f t="shared" si="143"/>
        <v>0</v>
      </c>
      <c r="K349" s="11">
        <f t="shared" si="143"/>
        <v>0</v>
      </c>
      <c r="L349" s="11">
        <f t="shared" si="143"/>
        <v>0</v>
      </c>
      <c r="M349" s="11">
        <f t="shared" si="143"/>
        <v>0</v>
      </c>
      <c r="N349" s="11">
        <f t="shared" si="143"/>
        <v>0</v>
      </c>
      <c r="O349" s="11">
        <f t="shared" si="143"/>
        <v>0</v>
      </c>
      <c r="P349" s="11">
        <f t="shared" si="143"/>
        <v>0</v>
      </c>
      <c r="Q349" s="11">
        <f t="shared" si="143"/>
        <v>0</v>
      </c>
      <c r="R349" s="11">
        <f t="shared" si="143"/>
        <v>0</v>
      </c>
      <c r="S349" s="11">
        <f t="shared" si="143"/>
        <v>0</v>
      </c>
      <c r="T349" s="11">
        <f t="shared" si="143"/>
        <v>0</v>
      </c>
      <c r="U349" s="11">
        <f t="shared" si="143"/>
        <v>0</v>
      </c>
      <c r="V349" s="11">
        <f t="shared" si="143"/>
        <v>0</v>
      </c>
      <c r="W349" s="11">
        <f t="shared" si="143"/>
        <v>0</v>
      </c>
    </row>
    <row r="350" spans="1:23" x14ac:dyDescent="0.2">
      <c r="B350" s="4" t="s">
        <v>0</v>
      </c>
      <c r="C350" s="11">
        <f t="shared" ref="C350:W350" si="144">IFERROR(C337/C342,0)</f>
        <v>0</v>
      </c>
      <c r="D350" s="11">
        <f t="shared" si="144"/>
        <v>0</v>
      </c>
      <c r="E350" s="11">
        <f t="shared" si="144"/>
        <v>0</v>
      </c>
      <c r="F350" s="11">
        <f t="shared" si="144"/>
        <v>0</v>
      </c>
      <c r="G350" s="11">
        <f t="shared" si="144"/>
        <v>0</v>
      </c>
      <c r="H350" s="11">
        <f t="shared" si="144"/>
        <v>0</v>
      </c>
      <c r="I350" s="11">
        <f t="shared" si="144"/>
        <v>0</v>
      </c>
      <c r="J350" s="11">
        <f t="shared" si="144"/>
        <v>0</v>
      </c>
      <c r="K350" s="11">
        <f t="shared" si="144"/>
        <v>0</v>
      </c>
      <c r="L350" s="11">
        <f t="shared" si="144"/>
        <v>0</v>
      </c>
      <c r="M350" s="11">
        <f t="shared" si="144"/>
        <v>0</v>
      </c>
      <c r="N350" s="11">
        <f t="shared" si="144"/>
        <v>0</v>
      </c>
      <c r="O350" s="11">
        <f t="shared" si="144"/>
        <v>0</v>
      </c>
      <c r="P350" s="11">
        <f t="shared" si="144"/>
        <v>0</v>
      </c>
      <c r="Q350" s="11">
        <f t="shared" si="144"/>
        <v>0</v>
      </c>
      <c r="R350" s="11">
        <f t="shared" si="144"/>
        <v>0</v>
      </c>
      <c r="S350" s="11">
        <f t="shared" si="144"/>
        <v>0</v>
      </c>
      <c r="T350" s="11">
        <f t="shared" si="144"/>
        <v>0</v>
      </c>
      <c r="U350" s="11">
        <f t="shared" si="144"/>
        <v>0</v>
      </c>
      <c r="V350" s="11">
        <f t="shared" si="144"/>
        <v>0</v>
      </c>
      <c r="W350" s="11">
        <f t="shared" si="144"/>
        <v>0</v>
      </c>
    </row>
    <row r="351" spans="1:23" x14ac:dyDescent="0.2">
      <c r="B351" s="4" t="s">
        <v>22</v>
      </c>
      <c r="C351" s="11">
        <f t="shared" ref="C351:W351" si="145">IFERROR(C338/C342,0)</f>
        <v>0</v>
      </c>
      <c r="D351" s="11">
        <f t="shared" si="145"/>
        <v>0</v>
      </c>
      <c r="E351" s="11">
        <f t="shared" si="145"/>
        <v>0</v>
      </c>
      <c r="F351" s="11">
        <f t="shared" si="145"/>
        <v>0</v>
      </c>
      <c r="G351" s="11">
        <f t="shared" si="145"/>
        <v>0</v>
      </c>
      <c r="H351" s="11">
        <f t="shared" si="145"/>
        <v>0</v>
      </c>
      <c r="I351" s="11">
        <f t="shared" si="145"/>
        <v>0</v>
      </c>
      <c r="J351" s="11">
        <f t="shared" si="145"/>
        <v>0</v>
      </c>
      <c r="K351" s="11">
        <f t="shared" si="145"/>
        <v>0</v>
      </c>
      <c r="L351" s="11">
        <f t="shared" si="145"/>
        <v>0</v>
      </c>
      <c r="M351" s="11">
        <f t="shared" si="145"/>
        <v>0</v>
      </c>
      <c r="N351" s="11">
        <f t="shared" si="145"/>
        <v>0</v>
      </c>
      <c r="O351" s="11">
        <f t="shared" si="145"/>
        <v>0</v>
      </c>
      <c r="P351" s="11">
        <f t="shared" si="145"/>
        <v>0</v>
      </c>
      <c r="Q351" s="11">
        <f t="shared" si="145"/>
        <v>0</v>
      </c>
      <c r="R351" s="11">
        <f t="shared" si="145"/>
        <v>0</v>
      </c>
      <c r="S351" s="11">
        <f t="shared" si="145"/>
        <v>0</v>
      </c>
      <c r="T351" s="11">
        <f t="shared" si="145"/>
        <v>0</v>
      </c>
      <c r="U351" s="11">
        <f t="shared" si="145"/>
        <v>0</v>
      </c>
      <c r="V351" s="11">
        <f t="shared" si="145"/>
        <v>0</v>
      </c>
      <c r="W351" s="11">
        <f t="shared" si="145"/>
        <v>0</v>
      </c>
    </row>
    <row r="352" spans="1:23" x14ac:dyDescent="0.2">
      <c r="B352" s="4" t="s">
        <v>23</v>
      </c>
      <c r="C352" s="11">
        <f t="shared" ref="C352:W352" si="146">IFERROR(C339/C342,0)</f>
        <v>0</v>
      </c>
      <c r="D352" s="11">
        <f t="shared" si="146"/>
        <v>0</v>
      </c>
      <c r="E352" s="11">
        <f t="shared" si="146"/>
        <v>0</v>
      </c>
      <c r="F352" s="11">
        <f t="shared" si="146"/>
        <v>0</v>
      </c>
      <c r="G352" s="11">
        <f t="shared" si="146"/>
        <v>0</v>
      </c>
      <c r="H352" s="11">
        <f t="shared" si="146"/>
        <v>0</v>
      </c>
      <c r="I352" s="11">
        <f t="shared" si="146"/>
        <v>0</v>
      </c>
      <c r="J352" s="11">
        <f t="shared" si="146"/>
        <v>0</v>
      </c>
      <c r="K352" s="11">
        <f t="shared" si="146"/>
        <v>0</v>
      </c>
      <c r="L352" s="11">
        <f t="shared" si="146"/>
        <v>0</v>
      </c>
      <c r="M352" s="11">
        <f t="shared" si="146"/>
        <v>0</v>
      </c>
      <c r="N352" s="11">
        <f t="shared" si="146"/>
        <v>0</v>
      </c>
      <c r="O352" s="11">
        <f t="shared" si="146"/>
        <v>0</v>
      </c>
      <c r="P352" s="11">
        <f t="shared" si="146"/>
        <v>0</v>
      </c>
      <c r="Q352" s="11">
        <f t="shared" si="146"/>
        <v>0</v>
      </c>
      <c r="R352" s="11">
        <f t="shared" si="146"/>
        <v>0</v>
      </c>
      <c r="S352" s="11">
        <f t="shared" si="146"/>
        <v>0</v>
      </c>
      <c r="T352" s="11">
        <f t="shared" si="146"/>
        <v>0</v>
      </c>
      <c r="U352" s="11">
        <f t="shared" si="146"/>
        <v>0</v>
      </c>
      <c r="V352" s="11">
        <f t="shared" si="146"/>
        <v>0</v>
      </c>
      <c r="W352" s="11">
        <f t="shared" si="146"/>
        <v>0</v>
      </c>
    </row>
    <row r="353" spans="2:23" x14ac:dyDescent="0.2">
      <c r="B353" s="4" t="s">
        <v>17</v>
      </c>
      <c r="C353" s="11">
        <f t="shared" ref="C353:W353" si="147">IFERROR(C340/C342,0)</f>
        <v>0</v>
      </c>
      <c r="D353" s="11">
        <f t="shared" si="147"/>
        <v>0</v>
      </c>
      <c r="E353" s="11">
        <f t="shared" si="147"/>
        <v>0</v>
      </c>
      <c r="F353" s="11">
        <f t="shared" si="147"/>
        <v>0</v>
      </c>
      <c r="G353" s="11">
        <f t="shared" si="147"/>
        <v>0</v>
      </c>
      <c r="H353" s="11">
        <f t="shared" si="147"/>
        <v>0</v>
      </c>
      <c r="I353" s="11">
        <f t="shared" si="147"/>
        <v>0</v>
      </c>
      <c r="J353" s="11">
        <f t="shared" si="147"/>
        <v>0</v>
      </c>
      <c r="K353" s="11">
        <f t="shared" si="147"/>
        <v>0</v>
      </c>
      <c r="L353" s="11">
        <f t="shared" si="147"/>
        <v>0</v>
      </c>
      <c r="M353" s="11">
        <f t="shared" si="147"/>
        <v>0</v>
      </c>
      <c r="N353" s="11">
        <f t="shared" si="147"/>
        <v>0</v>
      </c>
      <c r="O353" s="11">
        <f t="shared" si="147"/>
        <v>0</v>
      </c>
      <c r="P353" s="11">
        <f t="shared" si="147"/>
        <v>0</v>
      </c>
      <c r="Q353" s="11">
        <f t="shared" si="147"/>
        <v>0</v>
      </c>
      <c r="R353" s="11">
        <f t="shared" si="147"/>
        <v>0</v>
      </c>
      <c r="S353" s="11">
        <f t="shared" si="147"/>
        <v>0</v>
      </c>
      <c r="T353" s="11">
        <f t="shared" si="147"/>
        <v>0</v>
      </c>
      <c r="U353" s="11">
        <f t="shared" si="147"/>
        <v>0</v>
      </c>
      <c r="V353" s="11">
        <f t="shared" si="147"/>
        <v>0</v>
      </c>
      <c r="W353" s="11">
        <f t="shared" si="147"/>
        <v>0</v>
      </c>
    </row>
    <row r="354" spans="2:23" x14ac:dyDescent="0.2">
      <c r="B354" s="4" t="s">
        <v>24</v>
      </c>
      <c r="C354" s="11">
        <f t="shared" ref="C354:W354" si="148">IFERROR(C341/C342,0)</f>
        <v>0</v>
      </c>
      <c r="D354" s="11">
        <f t="shared" si="148"/>
        <v>0</v>
      </c>
      <c r="E354" s="11">
        <f t="shared" si="148"/>
        <v>0</v>
      </c>
      <c r="F354" s="11">
        <f t="shared" si="148"/>
        <v>0</v>
      </c>
      <c r="G354" s="11">
        <f t="shared" si="148"/>
        <v>0</v>
      </c>
      <c r="H354" s="11">
        <f t="shared" si="148"/>
        <v>0</v>
      </c>
      <c r="I354" s="11">
        <f t="shared" si="148"/>
        <v>0</v>
      </c>
      <c r="J354" s="11">
        <f t="shared" si="148"/>
        <v>0</v>
      </c>
      <c r="K354" s="11">
        <f t="shared" si="148"/>
        <v>0</v>
      </c>
      <c r="L354" s="11">
        <f t="shared" si="148"/>
        <v>0</v>
      </c>
      <c r="M354" s="11">
        <f t="shared" si="148"/>
        <v>0</v>
      </c>
      <c r="N354" s="11">
        <f t="shared" si="148"/>
        <v>0</v>
      </c>
      <c r="O354" s="11">
        <f t="shared" si="148"/>
        <v>0</v>
      </c>
      <c r="P354" s="11">
        <f t="shared" si="148"/>
        <v>0</v>
      </c>
      <c r="Q354" s="11">
        <f t="shared" si="148"/>
        <v>0</v>
      </c>
      <c r="R354" s="11">
        <f t="shared" si="148"/>
        <v>0</v>
      </c>
      <c r="S354" s="11">
        <f t="shared" si="148"/>
        <v>0</v>
      </c>
      <c r="T354" s="11">
        <f t="shared" si="148"/>
        <v>0</v>
      </c>
      <c r="U354" s="11">
        <f t="shared" si="148"/>
        <v>0</v>
      </c>
      <c r="V354" s="11">
        <f t="shared" si="148"/>
        <v>0</v>
      </c>
      <c r="W354" s="11">
        <f t="shared" si="148"/>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9B3C8-0AFB-4084-A084-8715A03DB5FF}">
  <sheetPr codeName="Sheet8">
    <tabColor rgb="FF0070C0"/>
    <outlinePr summaryBelow="0"/>
  </sheetPr>
  <dimension ref="A1:AB354"/>
  <sheetViews>
    <sheetView zoomScale="85" zoomScaleNormal="85" workbookViewId="0">
      <pane xSplit="2" ySplit="1" topLeftCell="C288" activePane="bottomRight" state="frozen"/>
      <selection activeCell="C11" sqref="C11:W20"/>
      <selection pane="topRight" activeCell="C11" sqref="C11:W20"/>
      <selection pane="bottomLeft" activeCell="C11" sqref="C11:W20"/>
      <selection pane="bottomRight" activeCell="C11" sqref="C11:W20"/>
    </sheetView>
  </sheetViews>
  <sheetFormatPr defaultColWidth="9.140625" defaultRowHeight="12.75" outlineLevelRow="1" x14ac:dyDescent="0.2"/>
  <cols>
    <col min="1" max="1" width="11.7109375" style="1" customWidth="1"/>
    <col min="2" max="2" width="37.28515625" style="1" bestFit="1" customWidth="1"/>
    <col min="3" max="23" width="9.7109375" style="1" customWidth="1"/>
    <col min="24" max="24" width="4.7109375" style="1" customWidth="1"/>
    <col min="25" max="25" width="39.85546875" style="1" customWidth="1"/>
    <col min="26" max="26" width="46.42578125" bestFit="1" customWidth="1"/>
    <col min="27" max="27" width="4.7109375" style="1" customWidth="1"/>
    <col min="28" max="28" width="8.7109375" style="1" customWidth="1"/>
    <col min="29" max="16384" width="9.140625" style="1"/>
  </cols>
  <sheetData>
    <row r="1" spans="1:28" ht="46.9" customHeight="1" thickBot="1" x14ac:dyDescent="0.25">
      <c r="A1" s="27" t="s">
        <v>209</v>
      </c>
      <c r="B1" s="27" t="s">
        <v>41</v>
      </c>
      <c r="C1" s="2">
        <v>2000</v>
      </c>
      <c r="D1" s="2">
        <v>2001</v>
      </c>
      <c r="E1" s="2">
        <v>2002</v>
      </c>
      <c r="F1" s="2">
        <v>2003</v>
      </c>
      <c r="G1" s="2">
        <v>2004</v>
      </c>
      <c r="H1" s="2">
        <v>2005</v>
      </c>
      <c r="I1" s="2">
        <v>2006</v>
      </c>
      <c r="J1" s="2">
        <v>2007</v>
      </c>
      <c r="K1" s="2">
        <v>2008</v>
      </c>
      <c r="L1" s="2">
        <v>2009</v>
      </c>
      <c r="M1" s="2">
        <v>2010</v>
      </c>
      <c r="N1" s="2">
        <v>2011</v>
      </c>
      <c r="O1" s="2">
        <v>2012</v>
      </c>
      <c r="P1" s="2">
        <v>2013</v>
      </c>
      <c r="Q1" s="2">
        <v>2014</v>
      </c>
      <c r="R1" s="2">
        <v>2015</v>
      </c>
      <c r="S1" s="2">
        <v>2016</v>
      </c>
      <c r="T1" s="2">
        <v>2017</v>
      </c>
      <c r="U1" s="2">
        <v>2018</v>
      </c>
      <c r="V1" s="2">
        <v>2019</v>
      </c>
      <c r="W1" s="2">
        <v>2020</v>
      </c>
      <c r="X1" s="2"/>
      <c r="Y1" s="2" t="s">
        <v>34</v>
      </c>
      <c r="Z1" s="2" t="s">
        <v>33</v>
      </c>
      <c r="AA1" s="2"/>
      <c r="AB1" s="2" t="s">
        <v>35</v>
      </c>
    </row>
    <row r="2" spans="1:28" s="29" customFormat="1" ht="13.5" thickTop="1" x14ac:dyDescent="0.2">
      <c r="A2" s="28" t="s">
        <v>80</v>
      </c>
      <c r="C2" s="28"/>
      <c r="D2" s="28"/>
      <c r="E2" s="28"/>
      <c r="F2" s="28"/>
      <c r="G2" s="28"/>
      <c r="H2" s="28"/>
      <c r="I2" s="28"/>
      <c r="J2" s="28"/>
      <c r="K2" s="28"/>
      <c r="L2" s="28"/>
      <c r="M2" s="28"/>
      <c r="N2" s="28"/>
      <c r="O2" s="28"/>
      <c r="P2" s="28"/>
      <c r="Q2" s="28"/>
      <c r="R2" s="28"/>
      <c r="S2" s="28"/>
      <c r="T2" s="28"/>
      <c r="U2" s="28"/>
      <c r="V2" s="28"/>
      <c r="W2" s="28"/>
      <c r="X2" s="28"/>
      <c r="Y2" s="28"/>
      <c r="AA2" s="28"/>
      <c r="AB2" s="28"/>
    </row>
    <row r="3" spans="1:28" outlineLevel="1" x14ac:dyDescent="0.2">
      <c r="A3" s="6"/>
      <c r="B3" s="20" t="s">
        <v>88</v>
      </c>
      <c r="C3" s="5">
        <f>C37+C177+C212+C247+C287+C325</f>
        <v>15999.033902180132</v>
      </c>
      <c r="D3" s="5">
        <f t="shared" ref="D3:W3" si="0">D37+D177+D212+D247+D287+D325</f>
        <v>15130.566915650841</v>
      </c>
      <c r="E3" s="5">
        <f t="shared" si="0"/>
        <v>15898.052535791734</v>
      </c>
      <c r="F3" s="5">
        <f t="shared" si="0"/>
        <v>16527.971740978886</v>
      </c>
      <c r="G3" s="5">
        <f t="shared" si="0"/>
        <v>16765.855792198894</v>
      </c>
      <c r="H3" s="5">
        <f t="shared" si="0"/>
        <v>15953.977437653899</v>
      </c>
      <c r="I3" s="5">
        <f t="shared" si="0"/>
        <v>17154.840390681595</v>
      </c>
      <c r="J3" s="5">
        <f t="shared" si="0"/>
        <v>17720.426672668586</v>
      </c>
      <c r="K3" s="5">
        <f t="shared" si="0"/>
        <v>17267.258342392372</v>
      </c>
      <c r="L3" s="5">
        <f t="shared" si="0"/>
        <v>17879.383108764163</v>
      </c>
      <c r="M3" s="5">
        <f t="shared" si="0"/>
        <v>19700.053584336718</v>
      </c>
      <c r="N3" s="5">
        <f t="shared" si="0"/>
        <v>19233.899569357945</v>
      </c>
      <c r="O3" s="5">
        <f t="shared" si="0"/>
        <v>23146.979650112356</v>
      </c>
      <c r="P3" s="5">
        <f t="shared" si="0"/>
        <v>22706.876218046822</v>
      </c>
      <c r="Q3" s="5">
        <f t="shared" si="0"/>
        <v>22277.560359419043</v>
      </c>
      <c r="R3" s="5">
        <f t="shared" si="0"/>
        <v>21307.839477028192</v>
      </c>
      <c r="S3" s="5">
        <f t="shared" si="0"/>
        <v>22036.595485439229</v>
      </c>
      <c r="T3" s="5">
        <f t="shared" si="0"/>
        <v>22505.286192915781</v>
      </c>
      <c r="U3" s="5">
        <f t="shared" si="0"/>
        <v>24702.295034852112</v>
      </c>
      <c r="V3" s="5">
        <f t="shared" si="0"/>
        <v>25155.971045417435</v>
      </c>
      <c r="W3" s="5">
        <f t="shared" si="0"/>
        <v>20754.736621445336</v>
      </c>
      <c r="Z3" s="21"/>
    </row>
    <row r="4" spans="1:28" outlineLevel="1" x14ac:dyDescent="0.2">
      <c r="A4" s="6"/>
      <c r="B4" s="7" t="s">
        <v>25</v>
      </c>
      <c r="C4" s="5"/>
      <c r="D4" s="5"/>
      <c r="E4" s="5"/>
      <c r="F4" s="5"/>
      <c r="G4" s="5"/>
      <c r="H4" s="5"/>
      <c r="I4" s="5"/>
      <c r="J4" s="5"/>
      <c r="K4" s="5"/>
      <c r="L4" s="5"/>
      <c r="M4" s="5"/>
      <c r="N4" s="5"/>
      <c r="O4" s="5"/>
      <c r="P4" s="5"/>
      <c r="Q4" s="5"/>
      <c r="R4" s="5"/>
      <c r="S4" s="5"/>
      <c r="T4" s="5"/>
      <c r="U4" s="5"/>
      <c r="V4" s="5"/>
      <c r="W4" s="5"/>
    </row>
    <row r="5" spans="1:28" outlineLevel="1" x14ac:dyDescent="0.2">
      <c r="A5" s="6"/>
      <c r="B5" s="7" t="s">
        <v>30</v>
      </c>
      <c r="C5" s="5"/>
      <c r="D5" s="5"/>
      <c r="E5" s="5"/>
      <c r="F5" s="5"/>
      <c r="G5" s="5"/>
      <c r="H5" s="5"/>
      <c r="I5" s="5"/>
      <c r="J5" s="5"/>
      <c r="K5" s="5"/>
      <c r="L5" s="5"/>
      <c r="M5" s="5"/>
      <c r="N5" s="5"/>
      <c r="O5" s="5"/>
      <c r="P5" s="5"/>
      <c r="Q5" s="5"/>
      <c r="R5" s="5"/>
      <c r="S5" s="5"/>
      <c r="T5" s="5"/>
      <c r="U5" s="5"/>
      <c r="V5" s="5"/>
      <c r="W5" s="5"/>
    </row>
    <row r="6" spans="1:28" outlineLevel="1" x14ac:dyDescent="0.2">
      <c r="A6" s="6"/>
      <c r="B6" s="7" t="s">
        <v>31</v>
      </c>
      <c r="C6" s="5"/>
      <c r="D6" s="5"/>
      <c r="E6" s="5"/>
      <c r="F6" s="5"/>
      <c r="G6" s="5"/>
      <c r="H6" s="5"/>
      <c r="I6" s="5"/>
      <c r="J6" s="5"/>
      <c r="K6" s="5"/>
      <c r="L6" s="5"/>
      <c r="M6" s="5"/>
      <c r="N6" s="5"/>
      <c r="O6" s="5"/>
      <c r="P6" s="5"/>
      <c r="Q6" s="5"/>
      <c r="R6" s="5"/>
      <c r="S6" s="5"/>
      <c r="T6" s="5"/>
      <c r="U6" s="5"/>
      <c r="V6" s="5"/>
      <c r="W6" s="5"/>
    </row>
    <row r="7" spans="1:28" outlineLevel="1" x14ac:dyDescent="0.2">
      <c r="A7" s="6"/>
      <c r="B7" s="7" t="s">
        <v>140</v>
      </c>
      <c r="C7" s="14"/>
      <c r="D7" s="14"/>
      <c r="E7" s="14"/>
      <c r="F7" s="14"/>
      <c r="G7" s="14"/>
      <c r="H7" s="14"/>
      <c r="I7" s="14"/>
      <c r="J7" s="14"/>
      <c r="K7" s="14"/>
      <c r="L7" s="14"/>
      <c r="M7" s="14"/>
      <c r="N7" s="14"/>
      <c r="O7" s="14"/>
      <c r="P7" s="14"/>
      <c r="Q7" s="14"/>
      <c r="R7" s="14"/>
      <c r="S7" s="14"/>
      <c r="T7" s="14"/>
      <c r="U7" s="14"/>
      <c r="V7" s="14"/>
      <c r="W7" s="14"/>
    </row>
    <row r="8" spans="1:28" outlineLevel="1" x14ac:dyDescent="0.2">
      <c r="A8" s="6"/>
      <c r="B8" s="7" t="s">
        <v>90</v>
      </c>
      <c r="C8" s="5"/>
      <c r="D8" s="5"/>
      <c r="E8" s="5"/>
      <c r="F8" s="5"/>
      <c r="G8" s="5"/>
      <c r="H8" s="5"/>
      <c r="I8" s="5"/>
      <c r="J8" s="5"/>
      <c r="K8" s="5"/>
      <c r="L8" s="5"/>
      <c r="M8" s="5"/>
      <c r="N8" s="5"/>
      <c r="O8" s="5"/>
      <c r="P8" s="5"/>
      <c r="Q8" s="5"/>
      <c r="R8" s="5"/>
      <c r="S8" s="5"/>
      <c r="T8" s="5"/>
      <c r="U8" s="5"/>
      <c r="V8" s="5"/>
      <c r="W8" s="5"/>
    </row>
    <row r="9" spans="1:28" outlineLevel="1" x14ac:dyDescent="0.2"/>
    <row r="10" spans="1:28" outlineLevel="1" x14ac:dyDescent="0.2">
      <c r="B10" s="8" t="s">
        <v>14</v>
      </c>
      <c r="C10" s="13"/>
    </row>
    <row r="11" spans="1:28" outlineLevel="1" x14ac:dyDescent="0.2">
      <c r="B11" s="4" t="s">
        <v>18</v>
      </c>
      <c r="C11" s="5">
        <f>C46+C186+C221+C256+C294+C332</f>
        <v>4614.1319999999996</v>
      </c>
      <c r="D11" s="5">
        <f t="shared" ref="D11:W11" si="1">D46+D186+D221+D256+D294+D332</f>
        <v>4122.3</v>
      </c>
      <c r="E11" s="5">
        <f t="shared" si="1"/>
        <v>3681.9863999999998</v>
      </c>
      <c r="F11" s="5">
        <f t="shared" si="1"/>
        <v>3974.4539999999997</v>
      </c>
      <c r="G11" s="5">
        <f t="shared" si="1"/>
        <v>4241.91</v>
      </c>
      <c r="H11" s="5">
        <f t="shared" si="1"/>
        <v>4518.4109999999991</v>
      </c>
      <c r="I11" s="5">
        <f t="shared" si="1"/>
        <v>4773.3024000000005</v>
      </c>
      <c r="J11" s="5">
        <f t="shared" si="1"/>
        <v>4879.1969999999992</v>
      </c>
      <c r="K11" s="5">
        <f t="shared" si="1"/>
        <v>5081.5919999999996</v>
      </c>
      <c r="L11" s="5">
        <f t="shared" si="1"/>
        <v>4914.3462</v>
      </c>
      <c r="M11" s="5">
        <f t="shared" si="1"/>
        <v>5241.1931999999997</v>
      </c>
      <c r="N11" s="5">
        <f t="shared" si="1"/>
        <v>5081.8584000000001</v>
      </c>
      <c r="O11" s="5">
        <f t="shared" si="1"/>
        <v>5080.5</v>
      </c>
      <c r="P11" s="5">
        <f t="shared" si="1"/>
        <v>4260.2249999999995</v>
      </c>
      <c r="Q11" s="5">
        <f t="shared" si="1"/>
        <v>2966.1749999999997</v>
      </c>
      <c r="R11" s="5">
        <f t="shared" si="1"/>
        <v>2781.1128000000003</v>
      </c>
      <c r="S11" s="5">
        <f t="shared" si="1"/>
        <v>2793.2028</v>
      </c>
      <c r="T11" s="5">
        <f t="shared" si="1"/>
        <v>4033.1099999999997</v>
      </c>
      <c r="U11" s="5">
        <f t="shared" si="1"/>
        <v>5386.17</v>
      </c>
      <c r="V11" s="5">
        <f t="shared" si="1"/>
        <v>6033.3024000000005</v>
      </c>
      <c r="W11" s="5">
        <f t="shared" si="1"/>
        <v>3776.1624000000002</v>
      </c>
    </row>
    <row r="12" spans="1:28" outlineLevel="1" x14ac:dyDescent="0.2">
      <c r="B12" s="4" t="s">
        <v>19</v>
      </c>
      <c r="C12" s="5">
        <f t="shared" ref="C12:W20" si="2">C47+C187+C222+C257+C295+C333</f>
        <v>237.21119999999999</v>
      </c>
      <c r="D12" s="5">
        <f t="shared" si="2"/>
        <v>246.90479999999997</v>
      </c>
      <c r="E12" s="5">
        <f t="shared" si="2"/>
        <v>220.52519999999998</v>
      </c>
      <c r="F12" s="5">
        <f t="shared" si="2"/>
        <v>225.89999999999998</v>
      </c>
      <c r="G12" s="5">
        <f t="shared" si="2"/>
        <v>186.16800000000001</v>
      </c>
      <c r="H12" s="5">
        <f t="shared" si="2"/>
        <v>209.04599999999999</v>
      </c>
      <c r="I12" s="5">
        <f t="shared" si="2"/>
        <v>181.41120000000001</v>
      </c>
      <c r="J12" s="5">
        <f t="shared" si="2"/>
        <v>185.63040000000001</v>
      </c>
      <c r="K12" s="5">
        <f t="shared" si="2"/>
        <v>177.29279999999997</v>
      </c>
      <c r="L12" s="5">
        <f t="shared" si="2"/>
        <v>121.50959999999999</v>
      </c>
      <c r="M12" s="5">
        <f t="shared" si="2"/>
        <v>141.41879999999998</v>
      </c>
      <c r="N12" s="5">
        <f t="shared" si="2"/>
        <v>130.6884</v>
      </c>
      <c r="O12" s="5">
        <f t="shared" si="2"/>
        <v>193.035</v>
      </c>
      <c r="P12" s="5">
        <f t="shared" si="2"/>
        <v>178.35000000000002</v>
      </c>
      <c r="Q12" s="5">
        <f t="shared" si="2"/>
        <v>169.27500000000001</v>
      </c>
      <c r="R12" s="5">
        <f t="shared" si="2"/>
        <v>217.1292</v>
      </c>
      <c r="S12" s="5">
        <f t="shared" si="2"/>
        <v>232.1352</v>
      </c>
      <c r="T12" s="5">
        <f t="shared" si="2"/>
        <v>298.35000000000002</v>
      </c>
      <c r="U12" s="5">
        <f t="shared" si="2"/>
        <v>299.51999999999992</v>
      </c>
      <c r="V12" s="5">
        <f t="shared" si="2"/>
        <v>276.40320000000003</v>
      </c>
      <c r="W12" s="5">
        <f t="shared" si="2"/>
        <v>221.91840000000002</v>
      </c>
    </row>
    <row r="13" spans="1:28" outlineLevel="1" x14ac:dyDescent="0.2">
      <c r="B13" s="4" t="s">
        <v>16</v>
      </c>
      <c r="C13" s="5">
        <f t="shared" si="2"/>
        <v>1411.4269999999999</v>
      </c>
      <c r="D13" s="5">
        <f t="shared" si="2"/>
        <v>1115.1659999999999</v>
      </c>
      <c r="E13" s="5">
        <f t="shared" si="2"/>
        <v>1326.19</v>
      </c>
      <c r="F13" s="5">
        <f t="shared" si="2"/>
        <v>1677.4369999999999</v>
      </c>
      <c r="G13" s="5">
        <f t="shared" si="2"/>
        <v>1520.9359999999999</v>
      </c>
      <c r="H13" s="5">
        <f t="shared" si="2"/>
        <v>1687.4110000000003</v>
      </c>
      <c r="I13" s="5">
        <f t="shared" si="2"/>
        <v>1463.2699999999998</v>
      </c>
      <c r="J13" s="5">
        <f t="shared" si="2"/>
        <v>1526.377</v>
      </c>
      <c r="K13" s="5">
        <f t="shared" si="2"/>
        <v>1730.9570000000001</v>
      </c>
      <c r="L13" s="5">
        <f t="shared" si="2"/>
        <v>1842.671</v>
      </c>
      <c r="M13" s="5">
        <f t="shared" si="2"/>
        <v>1717.9879999999998</v>
      </c>
      <c r="N13" s="5">
        <f t="shared" si="2"/>
        <v>1839.9910000000002</v>
      </c>
      <c r="O13" s="5">
        <f t="shared" si="2"/>
        <v>1801.0819999999999</v>
      </c>
      <c r="P13" s="5">
        <f t="shared" si="2"/>
        <v>1540.0820000000001</v>
      </c>
      <c r="Q13" s="5">
        <f t="shared" si="2"/>
        <v>1516.875</v>
      </c>
      <c r="R13" s="5">
        <f t="shared" si="2"/>
        <v>1367.924</v>
      </c>
      <c r="S13" s="5">
        <f t="shared" si="2"/>
        <v>1457.827</v>
      </c>
      <c r="T13" s="5">
        <f t="shared" si="2"/>
        <v>1415.356</v>
      </c>
      <c r="U13" s="5">
        <f t="shared" si="2"/>
        <v>1458.43</v>
      </c>
      <c r="V13" s="5">
        <f t="shared" si="2"/>
        <v>1516.7620000000002</v>
      </c>
      <c r="W13" s="5">
        <f t="shared" si="2"/>
        <v>1094.0059999999999</v>
      </c>
    </row>
    <row r="14" spans="1:28" outlineLevel="1" x14ac:dyDescent="0.2">
      <c r="B14" s="4" t="s">
        <v>21</v>
      </c>
      <c r="C14" s="5">
        <f t="shared" si="2"/>
        <v>0</v>
      </c>
      <c r="D14" s="5">
        <f t="shared" si="2"/>
        <v>0</v>
      </c>
      <c r="E14" s="5">
        <f t="shared" si="2"/>
        <v>0</v>
      </c>
      <c r="F14" s="5">
        <f t="shared" si="2"/>
        <v>0</v>
      </c>
      <c r="G14" s="5">
        <f t="shared" si="2"/>
        <v>0</v>
      </c>
      <c r="H14" s="5">
        <f t="shared" si="2"/>
        <v>0</v>
      </c>
      <c r="I14" s="5">
        <f t="shared" si="2"/>
        <v>0</v>
      </c>
      <c r="J14" s="5">
        <f t="shared" si="2"/>
        <v>0</v>
      </c>
      <c r="K14" s="5">
        <f t="shared" si="2"/>
        <v>0</v>
      </c>
      <c r="L14" s="5">
        <f t="shared" si="2"/>
        <v>0</v>
      </c>
      <c r="M14" s="5">
        <f t="shared" si="2"/>
        <v>0</v>
      </c>
      <c r="N14" s="5">
        <f t="shared" si="2"/>
        <v>0</v>
      </c>
      <c r="O14" s="5">
        <f t="shared" si="2"/>
        <v>0</v>
      </c>
      <c r="P14" s="5">
        <f t="shared" si="2"/>
        <v>0</v>
      </c>
      <c r="Q14" s="5">
        <f t="shared" si="2"/>
        <v>0</v>
      </c>
      <c r="R14" s="5">
        <f t="shared" si="2"/>
        <v>0</v>
      </c>
      <c r="S14" s="5">
        <f t="shared" si="2"/>
        <v>0</v>
      </c>
      <c r="T14" s="5">
        <f t="shared" si="2"/>
        <v>0</v>
      </c>
      <c r="U14" s="5">
        <f t="shared" si="2"/>
        <v>0</v>
      </c>
      <c r="V14" s="5">
        <f t="shared" si="2"/>
        <v>0</v>
      </c>
      <c r="W14" s="5">
        <f t="shared" si="2"/>
        <v>0</v>
      </c>
    </row>
    <row r="15" spans="1:28" outlineLevel="1" x14ac:dyDescent="0.2">
      <c r="B15" s="4" t="s">
        <v>20</v>
      </c>
      <c r="C15" s="5">
        <f t="shared" si="2"/>
        <v>32508.841999999997</v>
      </c>
      <c r="D15" s="5">
        <f t="shared" si="2"/>
        <v>30977.266000000003</v>
      </c>
      <c r="E15" s="5">
        <f t="shared" si="2"/>
        <v>32789.277999999998</v>
      </c>
      <c r="F15" s="5">
        <f t="shared" si="2"/>
        <v>33535.769</v>
      </c>
      <c r="G15" s="5">
        <f t="shared" si="2"/>
        <v>34331.829000000005</v>
      </c>
      <c r="H15" s="5">
        <f t="shared" si="2"/>
        <v>31257.036</v>
      </c>
      <c r="I15" s="5">
        <f t="shared" si="2"/>
        <v>33403.018999999993</v>
      </c>
      <c r="J15" s="5">
        <f t="shared" si="2"/>
        <v>34579.817000000003</v>
      </c>
      <c r="K15" s="5">
        <f t="shared" si="2"/>
        <v>29921.257000000001</v>
      </c>
      <c r="L15" s="5">
        <f t="shared" si="2"/>
        <v>30523.919000000002</v>
      </c>
      <c r="M15" s="5">
        <f t="shared" si="2"/>
        <v>34020.203000000001</v>
      </c>
      <c r="N15" s="5">
        <f t="shared" si="2"/>
        <v>31832.868000000002</v>
      </c>
      <c r="O15" s="5">
        <f t="shared" si="2"/>
        <v>40941.786</v>
      </c>
      <c r="P15" s="5">
        <f t="shared" si="2"/>
        <v>41482.549000000006</v>
      </c>
      <c r="Q15" s="5">
        <f t="shared" si="2"/>
        <v>41340.758000000002</v>
      </c>
      <c r="R15" s="5">
        <f t="shared" si="2"/>
        <v>42006.023999999998</v>
      </c>
      <c r="S15" s="5">
        <f t="shared" si="2"/>
        <v>42906.708000000006</v>
      </c>
      <c r="T15" s="5">
        <f t="shared" si="2"/>
        <v>41848.084999999999</v>
      </c>
      <c r="U15" s="5">
        <f t="shared" si="2"/>
        <v>45423.404000000002</v>
      </c>
      <c r="V15" s="5">
        <f t="shared" si="2"/>
        <v>45337.748</v>
      </c>
      <c r="W15" s="5">
        <f t="shared" si="2"/>
        <v>40383.677000000003</v>
      </c>
    </row>
    <row r="16" spans="1:28" outlineLevel="1" x14ac:dyDescent="0.2">
      <c r="B16" s="4" t="s">
        <v>0</v>
      </c>
      <c r="C16" s="5">
        <f t="shared" si="2"/>
        <v>0</v>
      </c>
      <c r="D16" s="5">
        <f t="shared" si="2"/>
        <v>0</v>
      </c>
      <c r="E16" s="5">
        <f t="shared" si="2"/>
        <v>0</v>
      </c>
      <c r="F16" s="5">
        <f t="shared" si="2"/>
        <v>0</v>
      </c>
      <c r="G16" s="5">
        <f t="shared" si="2"/>
        <v>0</v>
      </c>
      <c r="H16" s="5">
        <f t="shared" si="2"/>
        <v>0</v>
      </c>
      <c r="I16" s="5">
        <f t="shared" si="2"/>
        <v>0</v>
      </c>
      <c r="J16" s="5">
        <f t="shared" si="2"/>
        <v>0</v>
      </c>
      <c r="K16" s="5">
        <f t="shared" si="2"/>
        <v>2438.0529999999999</v>
      </c>
      <c r="L16" s="5">
        <f t="shared" si="2"/>
        <v>2538.9360000000006</v>
      </c>
      <c r="M16" s="5">
        <f t="shared" si="2"/>
        <v>2703.1840000000002</v>
      </c>
      <c r="N16" s="5">
        <f t="shared" si="2"/>
        <v>2773.6559999999999</v>
      </c>
      <c r="O16" s="5">
        <f t="shared" si="2"/>
        <v>2725.248</v>
      </c>
      <c r="P16" s="5">
        <f t="shared" si="2"/>
        <v>2606.3270000000002</v>
      </c>
      <c r="Q16" s="5">
        <f t="shared" si="2"/>
        <v>2629.2289999999998</v>
      </c>
      <c r="R16" s="5">
        <f t="shared" si="2"/>
        <v>0</v>
      </c>
      <c r="S16" s="5">
        <f t="shared" si="2"/>
        <v>0</v>
      </c>
      <c r="T16" s="5">
        <f t="shared" si="2"/>
        <v>0</v>
      </c>
      <c r="U16" s="5">
        <f t="shared" si="2"/>
        <v>0</v>
      </c>
      <c r="V16" s="5">
        <f t="shared" si="2"/>
        <v>0</v>
      </c>
      <c r="W16" s="5">
        <f t="shared" si="2"/>
        <v>0</v>
      </c>
    </row>
    <row r="17" spans="2:23" outlineLevel="1" x14ac:dyDescent="0.2">
      <c r="B17" s="4" t="s">
        <v>22</v>
      </c>
      <c r="C17" s="5">
        <f t="shared" si="2"/>
        <v>0</v>
      </c>
      <c r="D17" s="5">
        <f t="shared" si="2"/>
        <v>0</v>
      </c>
      <c r="E17" s="5">
        <f t="shared" si="2"/>
        <v>1</v>
      </c>
      <c r="F17" s="5">
        <f t="shared" si="2"/>
        <v>3</v>
      </c>
      <c r="G17" s="5">
        <f t="shared" si="2"/>
        <v>1</v>
      </c>
      <c r="H17" s="5">
        <f t="shared" si="2"/>
        <v>0</v>
      </c>
      <c r="I17" s="5">
        <f t="shared" si="2"/>
        <v>0</v>
      </c>
      <c r="J17" s="5">
        <f t="shared" si="2"/>
        <v>0</v>
      </c>
      <c r="K17" s="5">
        <f t="shared" si="2"/>
        <v>0</v>
      </c>
      <c r="L17" s="5">
        <f t="shared" si="2"/>
        <v>0</v>
      </c>
      <c r="M17" s="5">
        <f t="shared" si="2"/>
        <v>0</v>
      </c>
      <c r="N17" s="5">
        <f t="shared" si="2"/>
        <v>0</v>
      </c>
      <c r="O17" s="5">
        <f t="shared" si="2"/>
        <v>0</v>
      </c>
      <c r="P17" s="5">
        <f t="shared" si="2"/>
        <v>0</v>
      </c>
      <c r="Q17" s="5">
        <f t="shared" si="2"/>
        <v>0</v>
      </c>
      <c r="R17" s="5">
        <f t="shared" si="2"/>
        <v>0</v>
      </c>
      <c r="S17" s="5">
        <f t="shared" si="2"/>
        <v>0</v>
      </c>
      <c r="T17" s="5">
        <f t="shared" si="2"/>
        <v>0</v>
      </c>
      <c r="U17" s="5">
        <f t="shared" si="2"/>
        <v>0</v>
      </c>
      <c r="V17" s="5">
        <f t="shared" si="2"/>
        <v>0</v>
      </c>
      <c r="W17" s="5">
        <f t="shared" si="2"/>
        <v>0</v>
      </c>
    </row>
    <row r="18" spans="2:23" outlineLevel="1" x14ac:dyDescent="0.2">
      <c r="B18" s="4" t="s">
        <v>23</v>
      </c>
      <c r="C18" s="5">
        <f t="shared" si="2"/>
        <v>29.264000000000003</v>
      </c>
      <c r="D18" s="5">
        <f t="shared" si="2"/>
        <v>37.799999999999997</v>
      </c>
      <c r="E18" s="5">
        <f t="shared" si="2"/>
        <v>36.811</v>
      </c>
      <c r="F18" s="5">
        <f t="shared" si="2"/>
        <v>36.775999999999996</v>
      </c>
      <c r="G18" s="5">
        <f t="shared" si="2"/>
        <v>36.722000000000001</v>
      </c>
      <c r="H18" s="5">
        <f t="shared" si="2"/>
        <v>36.606000000000002</v>
      </c>
      <c r="I18" s="5">
        <f t="shared" si="2"/>
        <v>36.441000000000003</v>
      </c>
      <c r="J18" s="5">
        <f t="shared" si="2"/>
        <v>36.576999999999998</v>
      </c>
      <c r="K18" s="5">
        <f t="shared" si="2"/>
        <v>36.558</v>
      </c>
      <c r="L18" s="5">
        <f t="shared" si="2"/>
        <v>36.773000000000003</v>
      </c>
      <c r="M18" s="5">
        <f t="shared" si="2"/>
        <v>37.571999999999996</v>
      </c>
      <c r="N18" s="5">
        <f t="shared" si="2"/>
        <v>0</v>
      </c>
      <c r="O18" s="5">
        <f t="shared" si="2"/>
        <v>0</v>
      </c>
      <c r="P18" s="5">
        <f t="shared" si="2"/>
        <v>0</v>
      </c>
      <c r="Q18" s="5">
        <f t="shared" si="2"/>
        <v>0</v>
      </c>
      <c r="R18" s="5">
        <f t="shared" si="2"/>
        <v>0</v>
      </c>
      <c r="S18" s="5">
        <f t="shared" si="2"/>
        <v>0</v>
      </c>
      <c r="T18" s="5">
        <f t="shared" si="2"/>
        <v>0</v>
      </c>
      <c r="U18" s="5">
        <f t="shared" si="2"/>
        <v>0</v>
      </c>
      <c r="V18" s="5">
        <f t="shared" si="2"/>
        <v>0</v>
      </c>
      <c r="W18" s="5">
        <f t="shared" si="2"/>
        <v>0</v>
      </c>
    </row>
    <row r="19" spans="2:23" outlineLevel="1" x14ac:dyDescent="0.2">
      <c r="B19" s="4" t="s">
        <v>17</v>
      </c>
      <c r="C19" s="5">
        <f t="shared" si="2"/>
        <v>0</v>
      </c>
      <c r="D19" s="5">
        <f t="shared" si="2"/>
        <v>0</v>
      </c>
      <c r="E19" s="5">
        <f t="shared" si="2"/>
        <v>0</v>
      </c>
      <c r="F19" s="5">
        <f t="shared" si="2"/>
        <v>0</v>
      </c>
      <c r="G19" s="5">
        <f t="shared" si="2"/>
        <v>0</v>
      </c>
      <c r="H19" s="5">
        <f t="shared" si="2"/>
        <v>0</v>
      </c>
      <c r="I19" s="5">
        <f t="shared" si="2"/>
        <v>0</v>
      </c>
      <c r="J19" s="5">
        <f t="shared" si="2"/>
        <v>0</v>
      </c>
      <c r="K19" s="5">
        <f t="shared" si="2"/>
        <v>0</v>
      </c>
      <c r="L19" s="5">
        <f t="shared" si="2"/>
        <v>0</v>
      </c>
      <c r="M19" s="5">
        <f t="shared" si="2"/>
        <v>0</v>
      </c>
      <c r="N19" s="5">
        <f t="shared" si="2"/>
        <v>0</v>
      </c>
      <c r="O19" s="5">
        <f t="shared" si="2"/>
        <v>0</v>
      </c>
      <c r="P19" s="5">
        <f t="shared" si="2"/>
        <v>0</v>
      </c>
      <c r="Q19" s="5">
        <f t="shared" si="2"/>
        <v>0</v>
      </c>
      <c r="R19" s="5">
        <f t="shared" si="2"/>
        <v>0</v>
      </c>
      <c r="S19" s="5">
        <f t="shared" si="2"/>
        <v>0</v>
      </c>
      <c r="T19" s="5">
        <f t="shared" si="2"/>
        <v>0</v>
      </c>
      <c r="U19" s="5">
        <f t="shared" si="2"/>
        <v>0</v>
      </c>
      <c r="V19" s="5">
        <f t="shared" si="2"/>
        <v>0</v>
      </c>
      <c r="W19" s="5">
        <f t="shared" si="2"/>
        <v>0</v>
      </c>
    </row>
    <row r="20" spans="2:23" outlineLevel="1" x14ac:dyDescent="0.2">
      <c r="B20" s="4" t="s">
        <v>1</v>
      </c>
      <c r="C20" s="5">
        <f t="shared" si="2"/>
        <v>240.89400000000001</v>
      </c>
      <c r="D20" s="5">
        <f t="shared" si="2"/>
        <v>189.22199999999998</v>
      </c>
      <c r="E20" s="5">
        <f t="shared" si="2"/>
        <v>111.49699999999999</v>
      </c>
      <c r="F20" s="5">
        <f t="shared" si="2"/>
        <v>121.536</v>
      </c>
      <c r="G20" s="5">
        <f t="shared" si="2"/>
        <v>105.801</v>
      </c>
      <c r="H20" s="5">
        <f t="shared" si="2"/>
        <v>41.392000000000003</v>
      </c>
      <c r="I20" s="5">
        <f t="shared" si="2"/>
        <v>70.38900000000001</v>
      </c>
      <c r="J20" s="5">
        <f t="shared" si="2"/>
        <v>90.93</v>
      </c>
      <c r="K20" s="5">
        <f t="shared" si="2"/>
        <v>103.38</v>
      </c>
      <c r="L20" s="5">
        <f t="shared" si="2"/>
        <v>82.317999999999998</v>
      </c>
      <c r="M20" s="5">
        <f t="shared" si="2"/>
        <v>58.381</v>
      </c>
      <c r="N20" s="5">
        <f t="shared" si="2"/>
        <v>58.894000000000005</v>
      </c>
      <c r="O20" s="5">
        <f t="shared" si="2"/>
        <v>71.863</v>
      </c>
      <c r="P20" s="5">
        <f t="shared" si="2"/>
        <v>82.823000000000008</v>
      </c>
      <c r="Q20" s="5">
        <f t="shared" si="2"/>
        <v>64.036000000000001</v>
      </c>
      <c r="R20" s="5">
        <f t="shared" si="2"/>
        <v>57.052999999999997</v>
      </c>
      <c r="S20" s="5">
        <f t="shared" si="2"/>
        <v>44.405999999999999</v>
      </c>
      <c r="T20" s="5">
        <f t="shared" si="2"/>
        <v>72.646000000000001</v>
      </c>
      <c r="U20" s="5">
        <f t="shared" si="2"/>
        <v>89.334000000000003</v>
      </c>
      <c r="V20" s="5">
        <f t="shared" si="2"/>
        <v>93.091000000000008</v>
      </c>
      <c r="W20" s="5">
        <f t="shared" si="2"/>
        <v>102.434</v>
      </c>
    </row>
    <row r="21" spans="2:23" outlineLevel="1" x14ac:dyDescent="0.2">
      <c r="B21" s="15" t="s">
        <v>9</v>
      </c>
      <c r="C21" s="19">
        <f t="shared" ref="C21:W21" si="3">SUM(C11:C20)</f>
        <v>39041.770199999999</v>
      </c>
      <c r="D21" s="19">
        <f t="shared" si="3"/>
        <v>36688.658800000012</v>
      </c>
      <c r="E21" s="19">
        <f t="shared" si="3"/>
        <v>38167.287600000003</v>
      </c>
      <c r="F21" s="19">
        <f t="shared" si="3"/>
        <v>39574.871999999996</v>
      </c>
      <c r="G21" s="19">
        <f t="shared" si="3"/>
        <v>40424.366000000009</v>
      </c>
      <c r="H21" s="19">
        <f t="shared" si="3"/>
        <v>37749.902000000002</v>
      </c>
      <c r="I21" s="19">
        <f t="shared" si="3"/>
        <v>39927.832599999994</v>
      </c>
      <c r="J21" s="19">
        <f t="shared" si="3"/>
        <v>41298.528399999996</v>
      </c>
      <c r="K21" s="19">
        <f t="shared" si="3"/>
        <v>39489.089799999994</v>
      </c>
      <c r="L21" s="19">
        <f t="shared" si="3"/>
        <v>40060.472800000003</v>
      </c>
      <c r="M21" s="19">
        <f t="shared" si="3"/>
        <v>43919.94</v>
      </c>
      <c r="N21" s="19">
        <f t="shared" si="3"/>
        <v>41717.955800000003</v>
      </c>
      <c r="O21" s="19">
        <f t="shared" si="3"/>
        <v>50813.513999999996</v>
      </c>
      <c r="P21" s="19">
        <f t="shared" si="3"/>
        <v>50150.356</v>
      </c>
      <c r="Q21" s="19">
        <f t="shared" si="3"/>
        <v>48686.347999999998</v>
      </c>
      <c r="R21" s="19">
        <f t="shared" si="3"/>
        <v>46429.242999999995</v>
      </c>
      <c r="S21" s="19">
        <f t="shared" si="3"/>
        <v>47434.27900000001</v>
      </c>
      <c r="T21" s="19">
        <f t="shared" si="3"/>
        <v>47667.546999999999</v>
      </c>
      <c r="U21" s="19">
        <f t="shared" si="3"/>
        <v>52656.858000000007</v>
      </c>
      <c r="V21" s="19">
        <f t="shared" si="3"/>
        <v>53257.306599999996</v>
      </c>
      <c r="W21" s="19">
        <f t="shared" si="3"/>
        <v>45578.197800000002</v>
      </c>
    </row>
    <row r="22" spans="2:23" outlineLevel="1" x14ac:dyDescent="0.2">
      <c r="B22" s="26" t="s">
        <v>91</v>
      </c>
      <c r="C22" s="25">
        <f t="shared" ref="C22:W22" si="4">C21/C3/1000</f>
        <v>2.4402579829948304E-3</v>
      </c>
      <c r="D22" s="25">
        <f t="shared" si="4"/>
        <v>2.4248039749290417E-3</v>
      </c>
      <c r="E22" s="25">
        <f t="shared" si="4"/>
        <v>2.4007523886383515E-3</v>
      </c>
      <c r="F22" s="25">
        <f t="shared" si="4"/>
        <v>2.3944179370708513E-3</v>
      </c>
      <c r="G22" s="25">
        <f t="shared" si="4"/>
        <v>2.4111125910321472E-3</v>
      </c>
      <c r="H22" s="25">
        <f t="shared" si="4"/>
        <v>2.3661749646771021E-3</v>
      </c>
      <c r="I22" s="25">
        <f t="shared" si="4"/>
        <v>2.3274965951702209E-3</v>
      </c>
      <c r="J22" s="25">
        <f t="shared" si="4"/>
        <v>2.3305606102418238E-3</v>
      </c>
      <c r="K22" s="25">
        <f t="shared" si="4"/>
        <v>2.2869345565445912E-3</v>
      </c>
      <c r="L22" s="25">
        <f t="shared" si="4"/>
        <v>2.240595917448799E-3</v>
      </c>
      <c r="M22" s="25">
        <f t="shared" si="4"/>
        <v>2.2294325145856574E-3</v>
      </c>
      <c r="N22" s="25">
        <f t="shared" si="4"/>
        <v>2.1689806401226108E-3</v>
      </c>
      <c r="O22" s="25">
        <f t="shared" si="4"/>
        <v>2.1952546193107036E-3</v>
      </c>
      <c r="P22" s="25">
        <f t="shared" si="4"/>
        <v>2.2085977621237847E-3</v>
      </c>
      <c r="Q22" s="25">
        <f t="shared" si="4"/>
        <v>2.1854434334150599E-3</v>
      </c>
      <c r="R22" s="25">
        <f t="shared" si="4"/>
        <v>2.1789746938001382E-3</v>
      </c>
      <c r="S22" s="25">
        <f t="shared" si="4"/>
        <v>2.152523017057803E-3</v>
      </c>
      <c r="T22" s="25">
        <f t="shared" si="4"/>
        <v>2.1180600233826306E-3</v>
      </c>
      <c r="U22" s="25">
        <f t="shared" si="4"/>
        <v>2.1316585331730194E-3</v>
      </c>
      <c r="V22" s="25">
        <f t="shared" si="4"/>
        <v>2.1170841111180904E-3</v>
      </c>
      <c r="W22" s="25">
        <f t="shared" si="4"/>
        <v>2.1960383613302621E-3</v>
      </c>
    </row>
    <row r="23" spans="2:23" outlineLevel="1" x14ac:dyDescent="0.2"/>
    <row r="24" spans="2:23" outlineLevel="1" x14ac:dyDescent="0.2">
      <c r="B24" s="4" t="s">
        <v>18</v>
      </c>
      <c r="C24" s="11">
        <f t="shared" ref="C24:W24" si="5">IFERROR(C11/C21,0)</f>
        <v>0.11818449768960526</v>
      </c>
      <c r="D24" s="11">
        <f t="shared" si="5"/>
        <v>0.11235897235905497</v>
      </c>
      <c r="E24" s="11">
        <f t="shared" si="5"/>
        <v>9.646968992368217E-2</v>
      </c>
      <c r="F24" s="11">
        <f t="shared" si="5"/>
        <v>0.10042872659196472</v>
      </c>
      <c r="G24" s="11">
        <f t="shared" si="5"/>
        <v>0.10493448431572183</v>
      </c>
      <c r="H24" s="11">
        <f t="shared" si="5"/>
        <v>0.11969331734953906</v>
      </c>
      <c r="I24" s="11">
        <f t="shared" si="5"/>
        <v>0.11954824715429209</v>
      </c>
      <c r="J24" s="11">
        <f t="shared" si="5"/>
        <v>0.11814457291897112</v>
      </c>
      <c r="K24" s="11">
        <f t="shared" si="5"/>
        <v>0.12868344207822183</v>
      </c>
      <c r="L24" s="11">
        <f t="shared" si="5"/>
        <v>0.12267319521001759</v>
      </c>
      <c r="M24" s="11">
        <f t="shared" si="5"/>
        <v>0.11933516302617898</v>
      </c>
      <c r="N24" s="11">
        <f t="shared" si="5"/>
        <v>0.12181465516582191</v>
      </c>
      <c r="O24" s="11">
        <f t="shared" si="5"/>
        <v>9.9983244614808578E-2</v>
      </c>
      <c r="P24" s="11">
        <f t="shared" si="5"/>
        <v>8.4949048018721926E-2</v>
      </c>
      <c r="Q24" s="11">
        <f t="shared" si="5"/>
        <v>6.0924162970695604E-2</v>
      </c>
      <c r="R24" s="11">
        <f t="shared" si="5"/>
        <v>5.9900024646105055E-2</v>
      </c>
      <c r="S24" s="11">
        <f t="shared" si="5"/>
        <v>5.8885743788790371E-2</v>
      </c>
      <c r="T24" s="11">
        <f t="shared" si="5"/>
        <v>8.460913669419573E-2</v>
      </c>
      <c r="U24" s="11">
        <f t="shared" si="5"/>
        <v>0.10228810082059965</v>
      </c>
      <c r="V24" s="11">
        <f t="shared" si="5"/>
        <v>0.11328590920517939</v>
      </c>
      <c r="W24" s="11">
        <f t="shared" si="5"/>
        <v>8.2850191149944935E-2</v>
      </c>
    </row>
    <row r="25" spans="2:23" outlineLevel="1" x14ac:dyDescent="0.2">
      <c r="B25" s="4" t="s">
        <v>19</v>
      </c>
      <c r="C25" s="11">
        <f t="shared" ref="C25:W25" si="6">IFERROR(C12/C21,0)</f>
        <v>6.0758310595250622E-3</v>
      </c>
      <c r="D25" s="11">
        <f t="shared" si="6"/>
        <v>6.7297308780336195E-3</v>
      </c>
      <c r="E25" s="11">
        <f t="shared" si="6"/>
        <v>5.7778588384677348E-3</v>
      </c>
      <c r="F25" s="11">
        <f t="shared" si="6"/>
        <v>5.7081675463157532E-3</v>
      </c>
      <c r="G25" s="11">
        <f t="shared" si="6"/>
        <v>4.6053412439418335E-3</v>
      </c>
      <c r="H25" s="11">
        <f t="shared" si="6"/>
        <v>5.5376567600096014E-3</v>
      </c>
      <c r="I25" s="11">
        <f t="shared" si="6"/>
        <v>4.5434772735447708E-3</v>
      </c>
      <c r="J25" s="11">
        <f t="shared" si="6"/>
        <v>4.4948429687872368E-3</v>
      </c>
      <c r="K25" s="11">
        <f t="shared" si="6"/>
        <v>4.4896653961368337E-3</v>
      </c>
      <c r="L25" s="11">
        <f t="shared" si="6"/>
        <v>3.0331544164900613E-3</v>
      </c>
      <c r="M25" s="11">
        <f t="shared" si="6"/>
        <v>3.2199224315880206E-3</v>
      </c>
      <c r="N25" s="11">
        <f t="shared" si="6"/>
        <v>3.1326654792610906E-3</v>
      </c>
      <c r="O25" s="11">
        <f t="shared" si="6"/>
        <v>3.7988909800648705E-3</v>
      </c>
      <c r="P25" s="11">
        <f t="shared" si="6"/>
        <v>3.5563057618175236E-3</v>
      </c>
      <c r="Q25" s="11">
        <f t="shared" si="6"/>
        <v>3.4768473494869653E-3</v>
      </c>
      <c r="R25" s="11">
        <f t="shared" si="6"/>
        <v>4.676561278416709E-3</v>
      </c>
      <c r="S25" s="11">
        <f t="shared" si="6"/>
        <v>4.8938279424464307E-3</v>
      </c>
      <c r="T25" s="11">
        <f t="shared" si="6"/>
        <v>6.258975315008344E-3</v>
      </c>
      <c r="U25" s="11">
        <f t="shared" si="6"/>
        <v>5.6881479711531572E-3</v>
      </c>
      <c r="V25" s="11">
        <f t="shared" si="6"/>
        <v>5.1899582920327415E-3</v>
      </c>
      <c r="W25" s="11">
        <f t="shared" si="6"/>
        <v>4.8689595181843721E-3</v>
      </c>
    </row>
    <row r="26" spans="2:23" outlineLevel="1" x14ac:dyDescent="0.2">
      <c r="B26" s="4" t="s">
        <v>16</v>
      </c>
      <c r="C26" s="11">
        <f t="shared" ref="C26:W26" si="7">IFERROR(C13/C21,0)</f>
        <v>3.6151716296921391E-2</v>
      </c>
      <c r="D26" s="11">
        <f t="shared" si="7"/>
        <v>3.0395387470528074E-2</v>
      </c>
      <c r="E26" s="11">
        <f t="shared" si="7"/>
        <v>3.4746770949476639E-2</v>
      </c>
      <c r="F26" s="11">
        <f t="shared" si="7"/>
        <v>4.2386416309824072E-2</v>
      </c>
      <c r="G26" s="11">
        <f t="shared" si="7"/>
        <v>3.7624238806862165E-2</v>
      </c>
      <c r="H26" s="11">
        <f t="shared" si="7"/>
        <v>4.469974518079544E-2</v>
      </c>
      <c r="I26" s="11">
        <f t="shared" si="7"/>
        <v>3.6647869536499712E-2</v>
      </c>
      <c r="J26" s="11">
        <f t="shared" si="7"/>
        <v>3.6959597814628188E-2</v>
      </c>
      <c r="K26" s="11">
        <f t="shared" si="7"/>
        <v>4.3833803431954525E-2</v>
      </c>
      <c r="L26" s="11">
        <f t="shared" si="7"/>
        <v>4.5997235459487633E-2</v>
      </c>
      <c r="M26" s="11">
        <f t="shared" si="7"/>
        <v>3.9116355805586249E-2</v>
      </c>
      <c r="N26" s="11">
        <f t="shared" si="7"/>
        <v>4.4105492819952602E-2</v>
      </c>
      <c r="O26" s="11">
        <f t="shared" si="7"/>
        <v>3.54449408871821E-2</v>
      </c>
      <c r="P26" s="11">
        <f t="shared" si="7"/>
        <v>3.0709293469422232E-2</v>
      </c>
      <c r="Q26" s="11">
        <f t="shared" si="7"/>
        <v>3.1156064529629539E-2</v>
      </c>
      <c r="R26" s="11">
        <f t="shared" si="7"/>
        <v>2.9462552297051237E-2</v>
      </c>
      <c r="S26" s="11">
        <f t="shared" si="7"/>
        <v>3.0733617770389209E-2</v>
      </c>
      <c r="T26" s="11">
        <f t="shared" si="7"/>
        <v>2.9692234844809616E-2</v>
      </c>
      <c r="U26" s="11">
        <f t="shared" si="7"/>
        <v>2.7696867139319247E-2</v>
      </c>
      <c r="V26" s="11">
        <f t="shared" si="7"/>
        <v>2.8479885612540539E-2</v>
      </c>
      <c r="W26" s="11">
        <f t="shared" si="7"/>
        <v>2.4002835847098804E-2</v>
      </c>
    </row>
    <row r="27" spans="2:23" outlineLevel="1" x14ac:dyDescent="0.2">
      <c r="B27" s="4" t="s">
        <v>21</v>
      </c>
      <c r="C27" s="11">
        <f t="shared" ref="C27:W27" si="8">IFERROR(C14/C21,0)</f>
        <v>0</v>
      </c>
      <c r="D27" s="11">
        <f t="shared" si="8"/>
        <v>0</v>
      </c>
      <c r="E27" s="11">
        <f t="shared" si="8"/>
        <v>0</v>
      </c>
      <c r="F27" s="11">
        <f t="shared" si="8"/>
        <v>0</v>
      </c>
      <c r="G27" s="11">
        <f t="shared" si="8"/>
        <v>0</v>
      </c>
      <c r="H27" s="11">
        <f t="shared" si="8"/>
        <v>0</v>
      </c>
      <c r="I27" s="11">
        <f t="shared" si="8"/>
        <v>0</v>
      </c>
      <c r="J27" s="11">
        <f t="shared" si="8"/>
        <v>0</v>
      </c>
      <c r="K27" s="11">
        <f t="shared" si="8"/>
        <v>0</v>
      </c>
      <c r="L27" s="11">
        <f t="shared" si="8"/>
        <v>0</v>
      </c>
      <c r="M27" s="11">
        <f t="shared" si="8"/>
        <v>0</v>
      </c>
      <c r="N27" s="11">
        <f t="shared" si="8"/>
        <v>0</v>
      </c>
      <c r="O27" s="11">
        <f t="shared" si="8"/>
        <v>0</v>
      </c>
      <c r="P27" s="11">
        <f t="shared" si="8"/>
        <v>0</v>
      </c>
      <c r="Q27" s="11">
        <f t="shared" si="8"/>
        <v>0</v>
      </c>
      <c r="R27" s="11">
        <f t="shared" si="8"/>
        <v>0</v>
      </c>
      <c r="S27" s="11">
        <f t="shared" si="8"/>
        <v>0</v>
      </c>
      <c r="T27" s="11">
        <f t="shared" si="8"/>
        <v>0</v>
      </c>
      <c r="U27" s="11">
        <f t="shared" si="8"/>
        <v>0</v>
      </c>
      <c r="V27" s="11">
        <f t="shared" si="8"/>
        <v>0</v>
      </c>
      <c r="W27" s="11">
        <f t="shared" si="8"/>
        <v>0</v>
      </c>
    </row>
    <row r="28" spans="2:23" outlineLevel="1" x14ac:dyDescent="0.2">
      <c r="B28" s="4" t="s">
        <v>20</v>
      </c>
      <c r="C28" s="11">
        <f t="shared" ref="C28:W28" si="9">IFERROR(C15/C21,0)</f>
        <v>0.832668237978615</v>
      </c>
      <c r="D28" s="11">
        <f t="shared" si="9"/>
        <v>0.84432811155255405</v>
      </c>
      <c r="E28" s="11">
        <f t="shared" si="9"/>
        <v>0.85909374393164883</v>
      </c>
      <c r="F28" s="11">
        <f t="shared" si="9"/>
        <v>0.8474005677137757</v>
      </c>
      <c r="G28" s="11">
        <f t="shared" si="9"/>
        <v>0.849285527446491</v>
      </c>
      <c r="H28" s="11">
        <f t="shared" si="9"/>
        <v>0.82800310316037373</v>
      </c>
      <c r="I28" s="11">
        <f t="shared" si="9"/>
        <v>0.83658482879934726</v>
      </c>
      <c r="J28" s="11">
        <f t="shared" si="9"/>
        <v>0.83731353972409361</v>
      </c>
      <c r="K28" s="11">
        <f t="shared" si="9"/>
        <v>0.75770946232343916</v>
      </c>
      <c r="L28" s="11">
        <f t="shared" si="9"/>
        <v>0.76194604972310764</v>
      </c>
      <c r="M28" s="11">
        <f t="shared" si="9"/>
        <v>0.77459584416554306</v>
      </c>
      <c r="N28" s="11">
        <f t="shared" si="9"/>
        <v>0.76304956437966209</v>
      </c>
      <c r="O28" s="11">
        <f t="shared" si="9"/>
        <v>0.80572632705543656</v>
      </c>
      <c r="P28" s="11">
        <f t="shared" si="9"/>
        <v>0.82716359979578225</v>
      </c>
      <c r="Q28" s="11">
        <f t="shared" si="9"/>
        <v>0.84912423499088496</v>
      </c>
      <c r="R28" s="11">
        <f t="shared" si="9"/>
        <v>0.90473204570662502</v>
      </c>
      <c r="S28" s="11">
        <f t="shared" si="9"/>
        <v>0.90455065207167995</v>
      </c>
      <c r="T28" s="11">
        <f t="shared" si="9"/>
        <v>0.87791563933424144</v>
      </c>
      <c r="U28" s="11">
        <f t="shared" si="9"/>
        <v>0.86263035291623358</v>
      </c>
      <c r="V28" s="11">
        <f t="shared" si="9"/>
        <v>0.85129629893825687</v>
      </c>
      <c r="W28" s="11">
        <f t="shared" si="9"/>
        <v>0.88603057929596329</v>
      </c>
    </row>
    <row r="29" spans="2:23" outlineLevel="1" x14ac:dyDescent="0.2">
      <c r="B29" s="4" t="s">
        <v>0</v>
      </c>
      <c r="C29" s="11">
        <f t="shared" ref="C29:W29" si="10">IFERROR(C16/C21,0)</f>
        <v>0</v>
      </c>
      <c r="D29" s="11">
        <f t="shared" si="10"/>
        <v>0</v>
      </c>
      <c r="E29" s="11">
        <f t="shared" si="10"/>
        <v>0</v>
      </c>
      <c r="F29" s="11">
        <f t="shared" si="10"/>
        <v>0</v>
      </c>
      <c r="G29" s="11">
        <f t="shared" si="10"/>
        <v>0</v>
      </c>
      <c r="H29" s="11">
        <f t="shared" si="10"/>
        <v>0</v>
      </c>
      <c r="I29" s="11">
        <f t="shared" si="10"/>
        <v>0</v>
      </c>
      <c r="J29" s="11">
        <f t="shared" si="10"/>
        <v>0</v>
      </c>
      <c r="K29" s="11">
        <f t="shared" si="10"/>
        <v>6.1739913792593928E-2</v>
      </c>
      <c r="L29" s="11">
        <f t="shared" si="10"/>
        <v>6.3377584500200923E-2</v>
      </c>
      <c r="M29" s="11">
        <f t="shared" si="10"/>
        <v>6.1547989364284197E-2</v>
      </c>
      <c r="N29" s="11">
        <f t="shared" si="10"/>
        <v>6.6485903894648632E-2</v>
      </c>
      <c r="O29" s="11">
        <f t="shared" si="10"/>
        <v>5.3632346702099765E-2</v>
      </c>
      <c r="P29" s="11">
        <f t="shared" si="10"/>
        <v>5.1970259194172023E-2</v>
      </c>
      <c r="Q29" s="11">
        <f t="shared" si="10"/>
        <v>5.4003413852277436E-2</v>
      </c>
      <c r="R29" s="11">
        <f t="shared" si="10"/>
        <v>0</v>
      </c>
      <c r="S29" s="11">
        <f t="shared" si="10"/>
        <v>0</v>
      </c>
      <c r="T29" s="11">
        <f t="shared" si="10"/>
        <v>0</v>
      </c>
      <c r="U29" s="11">
        <f t="shared" si="10"/>
        <v>0</v>
      </c>
      <c r="V29" s="11">
        <f t="shared" si="10"/>
        <v>0</v>
      </c>
      <c r="W29" s="11">
        <f t="shared" si="10"/>
        <v>0</v>
      </c>
    </row>
    <row r="30" spans="2:23" outlineLevel="1" x14ac:dyDescent="0.2">
      <c r="B30" s="4" t="s">
        <v>22</v>
      </c>
      <c r="C30" s="11">
        <f t="shared" ref="C30:W30" si="11">IFERROR(C17/C21,0)</f>
        <v>0</v>
      </c>
      <c r="D30" s="11">
        <f t="shared" si="11"/>
        <v>0</v>
      </c>
      <c r="E30" s="11">
        <f t="shared" si="11"/>
        <v>2.6200447107485834E-5</v>
      </c>
      <c r="F30" s="11">
        <f t="shared" si="11"/>
        <v>7.580567790591971E-5</v>
      </c>
      <c r="G30" s="11">
        <f t="shared" si="11"/>
        <v>2.4737555562405105E-5</v>
      </c>
      <c r="H30" s="11">
        <f t="shared" si="11"/>
        <v>0</v>
      </c>
      <c r="I30" s="11">
        <f t="shared" si="11"/>
        <v>0</v>
      </c>
      <c r="J30" s="11">
        <f t="shared" si="11"/>
        <v>0</v>
      </c>
      <c r="K30" s="11">
        <f t="shared" si="11"/>
        <v>0</v>
      </c>
      <c r="L30" s="11">
        <f t="shared" si="11"/>
        <v>0</v>
      </c>
      <c r="M30" s="11">
        <f t="shared" si="11"/>
        <v>0</v>
      </c>
      <c r="N30" s="11">
        <f t="shared" si="11"/>
        <v>0</v>
      </c>
      <c r="O30" s="11">
        <f t="shared" si="11"/>
        <v>0</v>
      </c>
      <c r="P30" s="11">
        <f t="shared" si="11"/>
        <v>0</v>
      </c>
      <c r="Q30" s="11">
        <f t="shared" si="11"/>
        <v>0</v>
      </c>
      <c r="R30" s="11">
        <f t="shared" si="11"/>
        <v>0</v>
      </c>
      <c r="S30" s="11">
        <f t="shared" si="11"/>
        <v>0</v>
      </c>
      <c r="T30" s="11">
        <f t="shared" si="11"/>
        <v>0</v>
      </c>
      <c r="U30" s="11">
        <f t="shared" si="11"/>
        <v>0</v>
      </c>
      <c r="V30" s="11">
        <f t="shared" si="11"/>
        <v>0</v>
      </c>
      <c r="W30" s="11">
        <f t="shared" si="11"/>
        <v>0</v>
      </c>
    </row>
    <row r="31" spans="2:23" outlineLevel="1" x14ac:dyDescent="0.2">
      <c r="B31" s="4" t="s">
        <v>23</v>
      </c>
      <c r="C31" s="11">
        <f t="shared" ref="C31:W31" si="12">IFERROR(C18/C21,0)</f>
        <v>7.4955617663053622E-4</v>
      </c>
      <c r="D31" s="11">
        <f t="shared" si="12"/>
        <v>1.0302911372710082E-3</v>
      </c>
      <c r="E31" s="11">
        <f t="shared" si="12"/>
        <v>9.6446465847366096E-4</v>
      </c>
      <c r="F31" s="11">
        <f t="shared" si="12"/>
        <v>9.2927653688936753E-4</v>
      </c>
      <c r="G31" s="11">
        <f t="shared" si="12"/>
        <v>9.084125153626403E-4</v>
      </c>
      <c r="H31" s="11">
        <f t="shared" si="12"/>
        <v>9.6969788159979864E-4</v>
      </c>
      <c r="I31" s="11">
        <f t="shared" si="12"/>
        <v>9.1267162846199695E-4</v>
      </c>
      <c r="J31" s="11">
        <f t="shared" si="12"/>
        <v>8.8567320476242448E-4</v>
      </c>
      <c r="K31" s="11">
        <f t="shared" si="12"/>
        <v>9.2577469334327394E-4</v>
      </c>
      <c r="L31" s="11">
        <f t="shared" si="12"/>
        <v>9.1793724411560118E-4</v>
      </c>
      <c r="M31" s="11">
        <f t="shared" si="12"/>
        <v>8.5546564954323693E-4</v>
      </c>
      <c r="N31" s="11">
        <f t="shared" si="12"/>
        <v>0</v>
      </c>
      <c r="O31" s="11">
        <f t="shared" si="12"/>
        <v>0</v>
      </c>
      <c r="P31" s="11">
        <f t="shared" si="12"/>
        <v>0</v>
      </c>
      <c r="Q31" s="11">
        <f t="shared" si="12"/>
        <v>0</v>
      </c>
      <c r="R31" s="11">
        <f t="shared" si="12"/>
        <v>0</v>
      </c>
      <c r="S31" s="11">
        <f t="shared" si="12"/>
        <v>0</v>
      </c>
      <c r="T31" s="11">
        <f t="shared" si="12"/>
        <v>0</v>
      </c>
      <c r="U31" s="11">
        <f t="shared" si="12"/>
        <v>0</v>
      </c>
      <c r="V31" s="11">
        <f t="shared" si="12"/>
        <v>0</v>
      </c>
      <c r="W31" s="11">
        <f t="shared" si="12"/>
        <v>0</v>
      </c>
    </row>
    <row r="32" spans="2:23" outlineLevel="1" x14ac:dyDescent="0.2">
      <c r="B32" s="4" t="s">
        <v>17</v>
      </c>
      <c r="C32" s="11">
        <f t="shared" ref="C32:W32" si="13">IFERROR(C19/C21,0)</f>
        <v>0</v>
      </c>
      <c r="D32" s="11">
        <f t="shared" si="13"/>
        <v>0</v>
      </c>
      <c r="E32" s="11">
        <f t="shared" si="13"/>
        <v>0</v>
      </c>
      <c r="F32" s="11">
        <f t="shared" si="13"/>
        <v>0</v>
      </c>
      <c r="G32" s="11">
        <f t="shared" si="13"/>
        <v>0</v>
      </c>
      <c r="H32" s="11">
        <f t="shared" si="13"/>
        <v>0</v>
      </c>
      <c r="I32" s="11">
        <f t="shared" si="13"/>
        <v>0</v>
      </c>
      <c r="J32" s="11">
        <f t="shared" si="13"/>
        <v>0</v>
      </c>
      <c r="K32" s="11">
        <f t="shared" si="13"/>
        <v>0</v>
      </c>
      <c r="L32" s="11">
        <f t="shared" si="13"/>
        <v>0</v>
      </c>
      <c r="M32" s="11">
        <f t="shared" si="13"/>
        <v>0</v>
      </c>
      <c r="N32" s="11">
        <f t="shared" si="13"/>
        <v>0</v>
      </c>
      <c r="O32" s="11">
        <f t="shared" si="13"/>
        <v>0</v>
      </c>
      <c r="P32" s="11">
        <f t="shared" si="13"/>
        <v>0</v>
      </c>
      <c r="Q32" s="11">
        <f t="shared" si="13"/>
        <v>0</v>
      </c>
      <c r="R32" s="11">
        <f t="shared" si="13"/>
        <v>0</v>
      </c>
      <c r="S32" s="11">
        <f t="shared" si="13"/>
        <v>0</v>
      </c>
      <c r="T32" s="11">
        <f t="shared" si="13"/>
        <v>0</v>
      </c>
      <c r="U32" s="11">
        <f t="shared" si="13"/>
        <v>0</v>
      </c>
      <c r="V32" s="11">
        <f t="shared" si="13"/>
        <v>0</v>
      </c>
      <c r="W32" s="11">
        <f t="shared" si="13"/>
        <v>0</v>
      </c>
    </row>
    <row r="33" spans="1:28" outlineLevel="1" x14ac:dyDescent="0.2">
      <c r="B33" s="4" t="s">
        <v>1</v>
      </c>
      <c r="C33" s="11">
        <f t="shared" ref="C33:W33" si="14">IFERROR(C20/C21,0)</f>
        <v>6.1701607987027186E-3</v>
      </c>
      <c r="D33" s="11">
        <f t="shared" si="14"/>
        <v>5.1575066025580617E-3</v>
      </c>
      <c r="E33" s="11">
        <f t="shared" si="14"/>
        <v>2.9212712511433475E-3</v>
      </c>
      <c r="F33" s="11">
        <f t="shared" si="14"/>
        <v>3.0710396233246192E-3</v>
      </c>
      <c r="G33" s="11">
        <f t="shared" si="14"/>
        <v>2.6172581160580225E-3</v>
      </c>
      <c r="H33" s="11">
        <f t="shared" si="14"/>
        <v>1.0964796676823161E-3</v>
      </c>
      <c r="I33" s="11">
        <f t="shared" si="14"/>
        <v>1.7629056078541068E-3</v>
      </c>
      <c r="J33" s="11">
        <f t="shared" si="14"/>
        <v>2.2017733687576145E-3</v>
      </c>
      <c r="K33" s="11">
        <f t="shared" si="14"/>
        <v>2.61793828431062E-3</v>
      </c>
      <c r="L33" s="11">
        <f t="shared" si="14"/>
        <v>2.0548434465805904E-3</v>
      </c>
      <c r="M33" s="11">
        <f t="shared" si="14"/>
        <v>1.3292595572762622E-3</v>
      </c>
      <c r="N33" s="11">
        <f t="shared" si="14"/>
        <v>1.4117182606536056E-3</v>
      </c>
      <c r="O33" s="11">
        <f t="shared" si="14"/>
        <v>1.4142497604082253E-3</v>
      </c>
      <c r="P33" s="11">
        <f t="shared" si="14"/>
        <v>1.6514937600841759E-3</v>
      </c>
      <c r="Q33" s="11">
        <f t="shared" si="14"/>
        <v>1.3152763070255343E-3</v>
      </c>
      <c r="R33" s="11">
        <f t="shared" si="14"/>
        <v>1.2288160718019892E-3</v>
      </c>
      <c r="S33" s="11">
        <f t="shared" si="14"/>
        <v>9.3615842669391033E-4</v>
      </c>
      <c r="T33" s="11">
        <f t="shared" si="14"/>
        <v>1.5240138117449174E-3</v>
      </c>
      <c r="U33" s="11">
        <f t="shared" si="14"/>
        <v>1.6965311526942984E-3</v>
      </c>
      <c r="V33" s="11">
        <f t="shared" si="14"/>
        <v>1.7479479519904976E-3</v>
      </c>
      <c r="W33" s="11">
        <f t="shared" si="14"/>
        <v>2.2474341888085799E-3</v>
      </c>
    </row>
    <row r="34" spans="1:28" x14ac:dyDescent="0.2">
      <c r="B34" s="15"/>
      <c r="C34" s="10"/>
      <c r="D34" s="10"/>
      <c r="E34" s="10"/>
      <c r="F34" s="10"/>
      <c r="G34" s="10"/>
      <c r="H34" s="10"/>
      <c r="I34" s="10"/>
      <c r="J34" s="10"/>
      <c r="K34" s="10"/>
      <c r="L34" s="10"/>
      <c r="M34" s="10"/>
      <c r="N34" s="10"/>
      <c r="O34" s="10"/>
      <c r="P34" s="10"/>
      <c r="Q34" s="10"/>
      <c r="R34" s="10"/>
      <c r="S34" s="10"/>
      <c r="T34" s="10"/>
      <c r="U34" s="10"/>
      <c r="V34" s="10"/>
      <c r="W34" s="10"/>
    </row>
    <row r="36" spans="1:28" s="29" customFormat="1" x14ac:dyDescent="0.2">
      <c r="A36" s="28" t="s">
        <v>165</v>
      </c>
      <c r="C36" s="28"/>
      <c r="D36" s="28"/>
      <c r="E36" s="28"/>
      <c r="F36" s="28"/>
      <c r="G36" s="28"/>
      <c r="H36" s="28"/>
      <c r="I36" s="28"/>
      <c r="J36" s="28"/>
      <c r="K36" s="28"/>
      <c r="L36" s="28"/>
      <c r="M36" s="28"/>
      <c r="N36" s="28"/>
      <c r="O36" s="28"/>
      <c r="P36" s="28"/>
      <c r="Q36" s="28"/>
      <c r="R36" s="28"/>
      <c r="S36" s="28"/>
      <c r="T36" s="28"/>
      <c r="U36" s="28"/>
      <c r="V36" s="28"/>
      <c r="W36" s="28"/>
      <c r="X36" s="28"/>
      <c r="Y36" s="28"/>
      <c r="AA36" s="28"/>
      <c r="AB36" s="28"/>
    </row>
    <row r="37" spans="1:28" outlineLevel="1" x14ac:dyDescent="0.2">
      <c r="A37" s="6"/>
      <c r="B37" s="20" t="s">
        <v>88</v>
      </c>
      <c r="C37" s="5">
        <f>C72+C107+C142</f>
        <v>13301.657823694886</v>
      </c>
      <c r="D37" s="5">
        <f t="shared" ref="D37:W37" si="15">D72+D107+D142</f>
        <v>12771.741596115573</v>
      </c>
      <c r="E37" s="5">
        <f t="shared" si="15"/>
        <v>13596.474239758858</v>
      </c>
      <c r="F37" s="5">
        <f t="shared" si="15"/>
        <v>13863.335220095054</v>
      </c>
      <c r="G37" s="5">
        <f t="shared" si="15"/>
        <v>14144.154427544541</v>
      </c>
      <c r="H37" s="5">
        <f t="shared" si="15"/>
        <v>13027.47693758045</v>
      </c>
      <c r="I37" s="5">
        <f t="shared" si="15"/>
        <v>13931.983837623984</v>
      </c>
      <c r="J37" s="5">
        <f t="shared" si="15"/>
        <v>14611.069382773579</v>
      </c>
      <c r="K37" s="5">
        <f t="shared" si="15"/>
        <v>13778.804076631519</v>
      </c>
      <c r="L37" s="5">
        <f t="shared" si="15"/>
        <v>14156.998314811364</v>
      </c>
      <c r="M37" s="5">
        <f t="shared" si="15"/>
        <v>15756.270064547998</v>
      </c>
      <c r="N37" s="5">
        <f t="shared" si="15"/>
        <v>15080.047150724737</v>
      </c>
      <c r="O37" s="5">
        <f t="shared" si="15"/>
        <v>19060.680868579504</v>
      </c>
      <c r="P37" s="5">
        <f t="shared" si="15"/>
        <v>19356.961147503876</v>
      </c>
      <c r="Q37" s="5">
        <f t="shared" si="15"/>
        <v>19382.108510123671</v>
      </c>
      <c r="R37" s="5">
        <f t="shared" si="15"/>
        <v>18611.294799828484</v>
      </c>
      <c r="S37" s="5">
        <f t="shared" si="15"/>
        <v>19121.381845299424</v>
      </c>
      <c r="T37" s="5">
        <f t="shared" si="15"/>
        <v>18739.955528598788</v>
      </c>
      <c r="U37" s="5">
        <f t="shared" si="15"/>
        <v>20427.0010614571</v>
      </c>
      <c r="V37" s="5">
        <f t="shared" si="15"/>
        <v>20455.670944053047</v>
      </c>
      <c r="W37" s="5">
        <f t="shared" si="15"/>
        <v>18239.100857865</v>
      </c>
      <c r="Z37" s="21"/>
    </row>
    <row r="38" spans="1:28" outlineLevel="1" x14ac:dyDescent="0.2">
      <c r="A38" s="6"/>
      <c r="B38" s="7" t="s">
        <v>89</v>
      </c>
      <c r="C38" s="5">
        <f>C73+C108</f>
        <v>34.061</v>
      </c>
      <c r="D38" s="5">
        <f t="shared" ref="D38:W41" si="16">D73+D108</f>
        <v>35.236999999999995</v>
      </c>
      <c r="E38" s="5">
        <f t="shared" si="16"/>
        <v>39.314999999999998</v>
      </c>
      <c r="F38" s="5">
        <f t="shared" si="16"/>
        <v>37.463000000000001</v>
      </c>
      <c r="G38" s="5">
        <f t="shared" si="16"/>
        <v>36.853999999999999</v>
      </c>
      <c r="H38" s="5">
        <f t="shared" si="16"/>
        <v>37.408000000000001</v>
      </c>
      <c r="I38" s="5">
        <f t="shared" si="16"/>
        <v>36.724000000000004</v>
      </c>
      <c r="J38" s="5">
        <f t="shared" si="16"/>
        <v>39.703000000000003</v>
      </c>
      <c r="K38" s="5">
        <f t="shared" si="16"/>
        <v>41.025000000000006</v>
      </c>
      <c r="L38" s="5">
        <f t="shared" si="16"/>
        <v>35.298000000000002</v>
      </c>
      <c r="M38" s="5">
        <f t="shared" si="16"/>
        <v>36.353999999999999</v>
      </c>
      <c r="N38" s="5">
        <f t="shared" si="16"/>
        <v>36.700000000000003</v>
      </c>
      <c r="O38" s="5">
        <f t="shared" si="16"/>
        <v>39.567</v>
      </c>
      <c r="P38" s="5">
        <f t="shared" si="16"/>
        <v>43.822000000000003</v>
      </c>
      <c r="Q38" s="5">
        <f t="shared" si="16"/>
        <v>45.186999999999998</v>
      </c>
      <c r="R38" s="5">
        <f t="shared" si="16"/>
        <v>45.637</v>
      </c>
      <c r="S38" s="5">
        <f t="shared" si="16"/>
        <v>43.661000000000001</v>
      </c>
      <c r="T38" s="5">
        <f t="shared" si="16"/>
        <v>45.763999999999996</v>
      </c>
      <c r="U38" s="5">
        <f t="shared" si="16"/>
        <v>43.123999999999995</v>
      </c>
      <c r="V38" s="5">
        <f t="shared" si="16"/>
        <v>41.387999999999998</v>
      </c>
      <c r="W38" s="5">
        <f t="shared" si="16"/>
        <v>34.801000000000002</v>
      </c>
      <c r="Z38" s="21"/>
    </row>
    <row r="39" spans="1:28" outlineLevel="1" x14ac:dyDescent="0.2">
      <c r="A39" s="6"/>
      <c r="B39" s="7" t="s">
        <v>25</v>
      </c>
      <c r="C39" s="5">
        <f>C74+C109</f>
        <v>574.14499999999998</v>
      </c>
      <c r="D39" s="5">
        <f t="shared" si="16"/>
        <v>588.56400000000008</v>
      </c>
      <c r="E39" s="5">
        <f t="shared" si="16"/>
        <v>598.13699999999994</v>
      </c>
      <c r="F39" s="5">
        <f t="shared" si="16"/>
        <v>622.25700000000006</v>
      </c>
      <c r="G39" s="5">
        <f t="shared" si="16"/>
        <v>647.60400000000004</v>
      </c>
      <c r="H39" s="5">
        <f t="shared" si="16"/>
        <v>558.83299999999997</v>
      </c>
      <c r="I39" s="5">
        <f t="shared" si="16"/>
        <v>539.73699999999997</v>
      </c>
      <c r="J39" s="5">
        <f t="shared" si="16"/>
        <v>698.37900000000002</v>
      </c>
      <c r="K39" s="5">
        <f t="shared" si="16"/>
        <v>714.90200000000004</v>
      </c>
      <c r="L39" s="5">
        <f t="shared" si="16"/>
        <v>726.24700000000007</v>
      </c>
      <c r="M39" s="5">
        <f t="shared" si="16"/>
        <v>733.35799999999995</v>
      </c>
      <c r="N39" s="5">
        <f t="shared" si="16"/>
        <v>663.85300000000007</v>
      </c>
      <c r="O39" s="5">
        <f t="shared" si="16"/>
        <v>701.33699999999999</v>
      </c>
      <c r="P39" s="5">
        <f t="shared" si="16"/>
        <v>700.49</v>
      </c>
      <c r="Q39" s="5">
        <f t="shared" si="16"/>
        <v>698.63599999999997</v>
      </c>
      <c r="R39" s="5">
        <f t="shared" si="16"/>
        <v>699.14699999999993</v>
      </c>
      <c r="S39" s="5">
        <f t="shared" si="16"/>
        <v>696.69499999999994</v>
      </c>
      <c r="T39" s="5">
        <f t="shared" si="16"/>
        <v>694.37900000000002</v>
      </c>
      <c r="U39" s="5">
        <f t="shared" si="16"/>
        <v>692.36199999999997</v>
      </c>
      <c r="V39" s="5">
        <f t="shared" si="16"/>
        <v>692.58199999999999</v>
      </c>
      <c r="W39" s="5">
        <f t="shared" si="16"/>
        <v>696.46900000000005</v>
      </c>
    </row>
    <row r="40" spans="1:28" outlineLevel="1" x14ac:dyDescent="0.2">
      <c r="A40" s="6"/>
      <c r="B40" s="7" t="s">
        <v>30</v>
      </c>
      <c r="C40" s="5">
        <f>C41*1000/C39</f>
        <v>14253.746801465142</v>
      </c>
      <c r="D40" s="5">
        <f t="shared" ref="D40:W40" si="17">D41*1000/D39</f>
        <v>13331.4411928114</v>
      </c>
      <c r="E40" s="5">
        <f t="shared" si="17"/>
        <v>13946.166280891142</v>
      </c>
      <c r="F40" s="5">
        <f t="shared" si="17"/>
        <v>13657.120255655471</v>
      </c>
      <c r="G40" s="5">
        <f t="shared" si="17"/>
        <v>13378.029796222541</v>
      </c>
      <c r="H40" s="5">
        <f t="shared" si="17"/>
        <v>14244.674158232332</v>
      </c>
      <c r="I40" s="5">
        <f t="shared" si="17"/>
        <v>15756.323119267179</v>
      </c>
      <c r="J40" s="5">
        <f t="shared" si="17"/>
        <v>12786.09993166799</v>
      </c>
      <c r="K40" s="5">
        <f t="shared" si="17"/>
        <v>11766.810792195265</v>
      </c>
      <c r="L40" s="5">
        <f t="shared" si="17"/>
        <v>11893.807318246538</v>
      </c>
      <c r="M40" s="5">
        <f t="shared" si="17"/>
        <v>13091.657536255634</v>
      </c>
      <c r="N40" s="5">
        <f t="shared" si="17"/>
        <v>13810.51082769688</v>
      </c>
      <c r="O40" s="5">
        <f t="shared" si="17"/>
        <v>16504.908308284696</v>
      </c>
      <c r="P40" s="5">
        <f t="shared" si="17"/>
        <v>16753.825946943827</v>
      </c>
      <c r="Q40" s="5">
        <f t="shared" si="17"/>
        <v>16789.529581885727</v>
      </c>
      <c r="R40" s="5">
        <f t="shared" si="17"/>
        <v>16081.296994592807</v>
      </c>
      <c r="S40" s="5">
        <f t="shared" si="17"/>
        <v>16539.408477144876</v>
      </c>
      <c r="T40" s="5">
        <f t="shared" si="17"/>
        <v>16228.574714084829</v>
      </c>
      <c r="U40" s="5">
        <f t="shared" si="17"/>
        <v>17704.821291641685</v>
      </c>
      <c r="V40" s="5">
        <f t="shared" si="17"/>
        <v>17698.640632600764</v>
      </c>
      <c r="W40" s="5">
        <f t="shared" si="17"/>
        <v>15656.70823373669</v>
      </c>
    </row>
    <row r="41" spans="1:28" outlineLevel="1" x14ac:dyDescent="0.2">
      <c r="A41" s="6"/>
      <c r="B41" s="7" t="s">
        <v>31</v>
      </c>
      <c r="C41" s="5">
        <f>C76+C111</f>
        <v>8183.7174573272041</v>
      </c>
      <c r="D41" s="5">
        <f t="shared" si="16"/>
        <v>7846.4063542058502</v>
      </c>
      <c r="E41" s="5">
        <f t="shared" si="16"/>
        <v>8341.7180607533846</v>
      </c>
      <c r="F41" s="5">
        <f t="shared" si="16"/>
        <v>8498.2386789234079</v>
      </c>
      <c r="G41" s="5">
        <f t="shared" si="16"/>
        <v>8663.6656081529036</v>
      </c>
      <c r="H41" s="5">
        <f t="shared" si="16"/>
        <v>7960.3939938674484</v>
      </c>
      <c r="I41" s="5">
        <f t="shared" si="16"/>
        <v>8504.2705714239091</v>
      </c>
      <c r="J41" s="5">
        <f t="shared" si="16"/>
        <v>8929.5436841783594</v>
      </c>
      <c r="K41" s="5">
        <f t="shared" si="16"/>
        <v>8412.1165689619793</v>
      </c>
      <c r="L41" s="5">
        <f t="shared" si="16"/>
        <v>8637.8418834545955</v>
      </c>
      <c r="M41" s="5">
        <f t="shared" si="16"/>
        <v>9600.8717874733575</v>
      </c>
      <c r="N41" s="5">
        <f t="shared" si="16"/>
        <v>9168.1490444990577</v>
      </c>
      <c r="O41" s="5">
        <f t="shared" si="16"/>
        <v>11575.502878207464</v>
      </c>
      <c r="P41" s="5">
        <f t="shared" si="16"/>
        <v>11735.887537574681</v>
      </c>
      <c r="Q41" s="5">
        <f t="shared" si="16"/>
        <v>11729.769788970316</v>
      </c>
      <c r="R41" s="5">
        <f t="shared" si="16"/>
        <v>11243.190549878576</v>
      </c>
      <c r="S41" s="5">
        <f t="shared" si="16"/>
        <v>11522.923188984449</v>
      </c>
      <c r="T41" s="5">
        <f t="shared" si="16"/>
        <v>11268.78148139151</v>
      </c>
      <c r="U41" s="5">
        <f t="shared" si="16"/>
        <v>12258.145479123621</v>
      </c>
      <c r="V41" s="5">
        <f t="shared" si="16"/>
        <v>12257.759926607901</v>
      </c>
      <c r="W41" s="5">
        <f t="shared" si="16"/>
        <v>10904.41192684236</v>
      </c>
    </row>
    <row r="42" spans="1:28" outlineLevel="1" x14ac:dyDescent="0.2">
      <c r="A42" s="6"/>
      <c r="B42" s="7" t="s">
        <v>140</v>
      </c>
      <c r="C42" s="14"/>
      <c r="D42" s="14"/>
      <c r="E42" s="14"/>
      <c r="F42" s="14"/>
      <c r="G42" s="14"/>
      <c r="H42" s="14"/>
      <c r="I42" s="14"/>
      <c r="J42" s="14"/>
      <c r="K42" s="14"/>
      <c r="L42" s="14"/>
      <c r="M42" s="14"/>
      <c r="N42" s="14"/>
      <c r="O42" s="14"/>
      <c r="P42" s="14"/>
      <c r="Q42" s="14"/>
      <c r="R42" s="14"/>
      <c r="S42" s="14"/>
      <c r="T42" s="14"/>
      <c r="U42" s="14"/>
      <c r="V42" s="14"/>
      <c r="W42" s="14"/>
    </row>
    <row r="43" spans="1:28" outlineLevel="1" x14ac:dyDescent="0.2">
      <c r="A43" s="6"/>
      <c r="B43" s="7" t="s">
        <v>90</v>
      </c>
      <c r="C43" s="5"/>
      <c r="D43" s="5"/>
      <c r="E43" s="5"/>
      <c r="F43" s="5"/>
      <c r="G43" s="5"/>
      <c r="H43" s="5"/>
      <c r="I43" s="5"/>
      <c r="J43" s="5"/>
      <c r="K43" s="5"/>
      <c r="L43" s="5"/>
      <c r="M43" s="5"/>
      <c r="N43" s="5"/>
      <c r="O43" s="5"/>
      <c r="P43" s="5"/>
      <c r="Q43" s="5"/>
      <c r="R43" s="5"/>
      <c r="S43" s="5"/>
      <c r="T43" s="5"/>
      <c r="U43" s="5"/>
      <c r="V43" s="5"/>
      <c r="W43" s="5"/>
    </row>
    <row r="44" spans="1:28" outlineLevel="1" x14ac:dyDescent="0.2"/>
    <row r="45" spans="1:28" outlineLevel="1" x14ac:dyDescent="0.2">
      <c r="B45" s="8" t="s">
        <v>14</v>
      </c>
      <c r="C45" s="13"/>
    </row>
    <row r="46" spans="1:28" outlineLevel="1" x14ac:dyDescent="0.2">
      <c r="B46" s="4" t="s">
        <v>18</v>
      </c>
      <c r="C46" s="5">
        <f t="shared" ref="C46:W55" si="18">C81+C116</f>
        <v>0</v>
      </c>
      <c r="D46" s="5">
        <f t="shared" si="18"/>
        <v>0</v>
      </c>
      <c r="E46" s="5">
        <f t="shared" si="18"/>
        <v>0</v>
      </c>
      <c r="F46" s="5">
        <f t="shared" si="18"/>
        <v>0</v>
      </c>
      <c r="G46" s="5">
        <f t="shared" si="18"/>
        <v>0</v>
      </c>
      <c r="H46" s="5">
        <f t="shared" si="18"/>
        <v>0</v>
      </c>
      <c r="I46" s="5">
        <f t="shared" si="18"/>
        <v>0</v>
      </c>
      <c r="J46" s="5">
        <f t="shared" si="18"/>
        <v>0</v>
      </c>
      <c r="K46" s="5">
        <f t="shared" si="18"/>
        <v>0</v>
      </c>
      <c r="L46" s="5">
        <f t="shared" si="18"/>
        <v>0</v>
      </c>
      <c r="M46" s="5">
        <f t="shared" si="18"/>
        <v>0</v>
      </c>
      <c r="N46" s="5">
        <f t="shared" si="18"/>
        <v>0</v>
      </c>
      <c r="O46" s="5">
        <f t="shared" si="18"/>
        <v>0</v>
      </c>
      <c r="P46" s="5">
        <f t="shared" si="18"/>
        <v>0</v>
      </c>
      <c r="Q46" s="5">
        <f t="shared" si="18"/>
        <v>0</v>
      </c>
      <c r="R46" s="5">
        <f t="shared" si="18"/>
        <v>0</v>
      </c>
      <c r="S46" s="5">
        <f t="shared" si="18"/>
        <v>0</v>
      </c>
      <c r="T46" s="5">
        <f t="shared" si="18"/>
        <v>0</v>
      </c>
      <c r="U46" s="5">
        <f t="shared" si="18"/>
        <v>0</v>
      </c>
      <c r="V46" s="5">
        <f t="shared" si="18"/>
        <v>0</v>
      </c>
      <c r="W46" s="5">
        <f t="shared" si="18"/>
        <v>0</v>
      </c>
    </row>
    <row r="47" spans="1:28" outlineLevel="1" x14ac:dyDescent="0.2">
      <c r="B47" s="4" t="s">
        <v>19</v>
      </c>
      <c r="C47" s="5">
        <f t="shared" si="18"/>
        <v>0</v>
      </c>
      <c r="D47" s="5">
        <f t="shared" si="18"/>
        <v>0</v>
      </c>
      <c r="E47" s="5">
        <f t="shared" si="18"/>
        <v>0</v>
      </c>
      <c r="F47" s="5">
        <f t="shared" si="18"/>
        <v>0</v>
      </c>
      <c r="G47" s="5">
        <f t="shared" si="18"/>
        <v>0</v>
      </c>
      <c r="H47" s="5">
        <f t="shared" si="18"/>
        <v>0</v>
      </c>
      <c r="I47" s="5">
        <f t="shared" si="18"/>
        <v>0</v>
      </c>
      <c r="J47" s="5">
        <f t="shared" si="18"/>
        <v>0</v>
      </c>
      <c r="K47" s="5">
        <f t="shared" si="18"/>
        <v>0</v>
      </c>
      <c r="L47" s="5">
        <f t="shared" si="18"/>
        <v>0</v>
      </c>
      <c r="M47" s="5">
        <f t="shared" si="18"/>
        <v>0</v>
      </c>
      <c r="N47" s="5">
        <f t="shared" si="18"/>
        <v>0</v>
      </c>
      <c r="O47" s="5">
        <f t="shared" si="18"/>
        <v>0</v>
      </c>
      <c r="P47" s="5">
        <f t="shared" si="18"/>
        <v>0</v>
      </c>
      <c r="Q47" s="5">
        <f t="shared" si="18"/>
        <v>0</v>
      </c>
      <c r="R47" s="5">
        <f t="shared" si="18"/>
        <v>0</v>
      </c>
      <c r="S47" s="5">
        <f t="shared" si="18"/>
        <v>0</v>
      </c>
      <c r="T47" s="5">
        <f t="shared" si="18"/>
        <v>0</v>
      </c>
      <c r="U47" s="5">
        <f t="shared" si="18"/>
        <v>0</v>
      </c>
      <c r="V47" s="5">
        <f t="shared" si="18"/>
        <v>0</v>
      </c>
      <c r="W47" s="5">
        <f t="shared" si="18"/>
        <v>0</v>
      </c>
    </row>
    <row r="48" spans="1:28" outlineLevel="1" x14ac:dyDescent="0.2">
      <c r="B48" s="4" t="s">
        <v>16</v>
      </c>
      <c r="C48" s="5">
        <f t="shared" si="18"/>
        <v>297.21600000000001</v>
      </c>
      <c r="D48" s="5">
        <f t="shared" si="18"/>
        <v>237.64099999999999</v>
      </c>
      <c r="E48" s="5">
        <f t="shared" si="18"/>
        <v>291.291</v>
      </c>
      <c r="F48" s="5">
        <f t="shared" si="18"/>
        <v>351.63299999999998</v>
      </c>
      <c r="G48" s="5">
        <f t="shared" si="18"/>
        <v>315.95799999999997</v>
      </c>
      <c r="H48" s="5">
        <f t="shared" si="18"/>
        <v>352.68899999999996</v>
      </c>
      <c r="I48" s="5">
        <f t="shared" si="18"/>
        <v>188.84700000000001</v>
      </c>
      <c r="J48" s="5">
        <f t="shared" si="18"/>
        <v>224.636</v>
      </c>
      <c r="K48" s="5">
        <f t="shared" si="18"/>
        <v>237.63200000000001</v>
      </c>
      <c r="L48" s="5">
        <f t="shared" si="18"/>
        <v>243.066</v>
      </c>
      <c r="M48" s="5">
        <f t="shared" si="18"/>
        <v>216.26999999999998</v>
      </c>
      <c r="N48" s="5">
        <f t="shared" si="18"/>
        <v>205.80799999999999</v>
      </c>
      <c r="O48" s="5">
        <f t="shared" si="18"/>
        <v>220.22500000000002</v>
      </c>
      <c r="P48" s="5">
        <f t="shared" si="18"/>
        <v>171.75200000000001</v>
      </c>
      <c r="Q48" s="5">
        <f t="shared" si="18"/>
        <v>172.33600000000001</v>
      </c>
      <c r="R48" s="5">
        <f t="shared" si="18"/>
        <v>150.92000000000002</v>
      </c>
      <c r="S48" s="5">
        <f t="shared" si="18"/>
        <v>169.155</v>
      </c>
      <c r="T48" s="5">
        <f t="shared" si="18"/>
        <v>169.34200000000001</v>
      </c>
      <c r="U48" s="5">
        <f t="shared" si="18"/>
        <v>157.84399999999999</v>
      </c>
      <c r="V48" s="5">
        <f t="shared" si="18"/>
        <v>146.60499999999999</v>
      </c>
      <c r="W48" s="5">
        <f t="shared" si="18"/>
        <v>146.25799999999998</v>
      </c>
    </row>
    <row r="49" spans="2:23" outlineLevel="1" x14ac:dyDescent="0.2">
      <c r="B49" s="4" t="s">
        <v>21</v>
      </c>
      <c r="C49" s="5">
        <f t="shared" si="18"/>
        <v>0</v>
      </c>
      <c r="D49" s="5">
        <f t="shared" si="18"/>
        <v>0</v>
      </c>
      <c r="E49" s="5">
        <f t="shared" si="18"/>
        <v>0</v>
      </c>
      <c r="F49" s="5">
        <f t="shared" si="18"/>
        <v>0</v>
      </c>
      <c r="G49" s="5">
        <f t="shared" si="18"/>
        <v>0</v>
      </c>
      <c r="H49" s="5">
        <f t="shared" si="18"/>
        <v>0</v>
      </c>
      <c r="I49" s="5">
        <f t="shared" si="18"/>
        <v>0</v>
      </c>
      <c r="J49" s="5">
        <f t="shared" si="18"/>
        <v>0</v>
      </c>
      <c r="K49" s="5">
        <f t="shared" si="18"/>
        <v>0</v>
      </c>
      <c r="L49" s="5">
        <f t="shared" si="18"/>
        <v>0</v>
      </c>
      <c r="M49" s="5">
        <f t="shared" si="18"/>
        <v>0</v>
      </c>
      <c r="N49" s="5">
        <f t="shared" si="18"/>
        <v>0</v>
      </c>
      <c r="O49" s="5">
        <f t="shared" si="18"/>
        <v>0</v>
      </c>
      <c r="P49" s="5">
        <f t="shared" si="18"/>
        <v>0</v>
      </c>
      <c r="Q49" s="5">
        <f t="shared" si="18"/>
        <v>0</v>
      </c>
      <c r="R49" s="5">
        <f t="shared" si="18"/>
        <v>0</v>
      </c>
      <c r="S49" s="5">
        <f t="shared" si="18"/>
        <v>0</v>
      </c>
      <c r="T49" s="5">
        <f t="shared" si="18"/>
        <v>0</v>
      </c>
      <c r="U49" s="5">
        <f t="shared" si="18"/>
        <v>0</v>
      </c>
      <c r="V49" s="5">
        <f t="shared" si="18"/>
        <v>0</v>
      </c>
      <c r="W49" s="5">
        <f t="shared" si="18"/>
        <v>0</v>
      </c>
    </row>
    <row r="50" spans="2:23" outlineLevel="1" x14ac:dyDescent="0.2">
      <c r="B50" s="4" t="s">
        <v>20</v>
      </c>
      <c r="C50" s="5">
        <f t="shared" si="18"/>
        <v>32405.974999999999</v>
      </c>
      <c r="D50" s="5">
        <f t="shared" si="18"/>
        <v>30952.153000000002</v>
      </c>
      <c r="E50" s="5">
        <f t="shared" si="18"/>
        <v>32765.096000000001</v>
      </c>
      <c r="F50" s="5">
        <f t="shared" si="18"/>
        <v>33496.111000000004</v>
      </c>
      <c r="G50" s="5">
        <f t="shared" si="18"/>
        <v>34292.273999999998</v>
      </c>
      <c r="H50" s="5">
        <f t="shared" si="18"/>
        <v>31235.763999999999</v>
      </c>
      <c r="I50" s="5">
        <f t="shared" si="18"/>
        <v>33369.455999999998</v>
      </c>
      <c r="J50" s="5">
        <f t="shared" si="18"/>
        <v>34541.906000000003</v>
      </c>
      <c r="K50" s="5">
        <f t="shared" si="18"/>
        <v>29901.681000000004</v>
      </c>
      <c r="L50" s="5">
        <f t="shared" si="18"/>
        <v>30499.453999999998</v>
      </c>
      <c r="M50" s="5">
        <f t="shared" si="18"/>
        <v>33994.589</v>
      </c>
      <c r="N50" s="5">
        <f t="shared" si="18"/>
        <v>31802.191999999999</v>
      </c>
      <c r="O50" s="5">
        <f t="shared" si="18"/>
        <v>40895.307999999997</v>
      </c>
      <c r="P50" s="5">
        <f t="shared" si="18"/>
        <v>41424.342000000004</v>
      </c>
      <c r="Q50" s="5">
        <f t="shared" si="18"/>
        <v>41261.643000000004</v>
      </c>
      <c r="R50" s="5">
        <f t="shared" si="18"/>
        <v>41927.629000000001</v>
      </c>
      <c r="S50" s="5">
        <f t="shared" si="18"/>
        <v>42813.985000000001</v>
      </c>
      <c r="T50" s="5">
        <f t="shared" si="18"/>
        <v>41742.769</v>
      </c>
      <c r="U50" s="5">
        <f t="shared" si="18"/>
        <v>45311.251000000004</v>
      </c>
      <c r="V50" s="5">
        <f t="shared" si="18"/>
        <v>45196.540999999997</v>
      </c>
      <c r="W50" s="5">
        <f t="shared" si="18"/>
        <v>40243.998</v>
      </c>
    </row>
    <row r="51" spans="2:23" outlineLevel="1" x14ac:dyDescent="0.2">
      <c r="B51" s="4" t="s">
        <v>0</v>
      </c>
      <c r="C51" s="5">
        <f t="shared" si="18"/>
        <v>0</v>
      </c>
      <c r="D51" s="5">
        <f t="shared" si="18"/>
        <v>0</v>
      </c>
      <c r="E51" s="5">
        <f t="shared" si="18"/>
        <v>0</v>
      </c>
      <c r="F51" s="5">
        <f t="shared" si="18"/>
        <v>0</v>
      </c>
      <c r="G51" s="5">
        <f t="shared" si="18"/>
        <v>0</v>
      </c>
      <c r="H51" s="5">
        <f t="shared" si="18"/>
        <v>0</v>
      </c>
      <c r="I51" s="5">
        <f t="shared" si="18"/>
        <v>0</v>
      </c>
      <c r="J51" s="5">
        <f t="shared" si="18"/>
        <v>0</v>
      </c>
      <c r="K51" s="5">
        <f t="shared" si="18"/>
        <v>2436.4580000000001</v>
      </c>
      <c r="L51" s="5">
        <f t="shared" si="18"/>
        <v>2536.9000000000005</v>
      </c>
      <c r="M51" s="5">
        <f t="shared" si="18"/>
        <v>2701.1490000000003</v>
      </c>
      <c r="N51" s="5">
        <f t="shared" si="18"/>
        <v>2770.9840000000004</v>
      </c>
      <c r="O51" s="5">
        <f t="shared" si="18"/>
        <v>2722.154</v>
      </c>
      <c r="P51" s="5">
        <f t="shared" si="18"/>
        <v>2602.67</v>
      </c>
      <c r="Q51" s="5">
        <f t="shared" si="18"/>
        <v>2624.1970000000001</v>
      </c>
      <c r="R51" s="5">
        <f t="shared" si="18"/>
        <v>0</v>
      </c>
      <c r="S51" s="5">
        <f t="shared" si="18"/>
        <v>0</v>
      </c>
      <c r="T51" s="5">
        <f t="shared" si="18"/>
        <v>0</v>
      </c>
      <c r="U51" s="5">
        <f t="shared" si="18"/>
        <v>0</v>
      </c>
      <c r="V51" s="5">
        <f t="shared" si="18"/>
        <v>0</v>
      </c>
      <c r="W51" s="5">
        <f t="shared" si="18"/>
        <v>0</v>
      </c>
    </row>
    <row r="52" spans="2:23" outlineLevel="1" x14ac:dyDescent="0.2">
      <c r="B52" s="4" t="s">
        <v>22</v>
      </c>
      <c r="C52" s="5">
        <f t="shared" si="18"/>
        <v>0</v>
      </c>
      <c r="D52" s="5">
        <f t="shared" si="18"/>
        <v>0</v>
      </c>
      <c r="E52" s="5">
        <f t="shared" si="18"/>
        <v>0</v>
      </c>
      <c r="F52" s="5">
        <f t="shared" si="18"/>
        <v>0</v>
      </c>
      <c r="G52" s="5">
        <f t="shared" si="18"/>
        <v>0</v>
      </c>
      <c r="H52" s="5">
        <f t="shared" si="18"/>
        <v>0</v>
      </c>
      <c r="I52" s="5">
        <f t="shared" si="18"/>
        <v>0</v>
      </c>
      <c r="J52" s="5">
        <f t="shared" si="18"/>
        <v>0</v>
      </c>
      <c r="K52" s="5">
        <f t="shared" si="18"/>
        <v>0</v>
      </c>
      <c r="L52" s="5">
        <f t="shared" si="18"/>
        <v>0</v>
      </c>
      <c r="M52" s="5">
        <f t="shared" si="18"/>
        <v>0</v>
      </c>
      <c r="N52" s="5">
        <f t="shared" si="18"/>
        <v>0</v>
      </c>
      <c r="O52" s="5">
        <f t="shared" si="18"/>
        <v>0</v>
      </c>
      <c r="P52" s="5">
        <f t="shared" si="18"/>
        <v>0</v>
      </c>
      <c r="Q52" s="5">
        <f t="shared" si="18"/>
        <v>0</v>
      </c>
      <c r="R52" s="5">
        <f t="shared" si="18"/>
        <v>0</v>
      </c>
      <c r="S52" s="5">
        <f t="shared" si="18"/>
        <v>0</v>
      </c>
      <c r="T52" s="5">
        <f t="shared" si="18"/>
        <v>0</v>
      </c>
      <c r="U52" s="5">
        <f t="shared" si="18"/>
        <v>0</v>
      </c>
      <c r="V52" s="5">
        <f t="shared" si="18"/>
        <v>0</v>
      </c>
      <c r="W52" s="5">
        <f t="shared" si="18"/>
        <v>0</v>
      </c>
    </row>
    <row r="53" spans="2:23" outlineLevel="1" x14ac:dyDescent="0.2">
      <c r="B53" s="4" t="s">
        <v>23</v>
      </c>
      <c r="C53" s="5">
        <f t="shared" si="18"/>
        <v>10.115</v>
      </c>
      <c r="D53" s="5">
        <f t="shared" si="18"/>
        <v>16.29</v>
      </c>
      <c r="E53" s="5">
        <f t="shared" si="18"/>
        <v>16.048999999999999</v>
      </c>
      <c r="F53" s="5">
        <f t="shared" si="18"/>
        <v>16.791999999999998</v>
      </c>
      <c r="G53" s="5">
        <f t="shared" si="18"/>
        <v>17.661999999999999</v>
      </c>
      <c r="H53" s="5">
        <f t="shared" si="18"/>
        <v>17.880000000000003</v>
      </c>
      <c r="I53" s="5">
        <f t="shared" si="18"/>
        <v>19.686000000000003</v>
      </c>
      <c r="J53" s="5">
        <f t="shared" si="18"/>
        <v>19.666999999999998</v>
      </c>
      <c r="K53" s="5">
        <f t="shared" si="18"/>
        <v>19.814</v>
      </c>
      <c r="L53" s="5">
        <f t="shared" si="18"/>
        <v>16.646000000000001</v>
      </c>
      <c r="M53" s="5">
        <f t="shared" si="18"/>
        <v>19.215</v>
      </c>
      <c r="N53" s="5">
        <f t="shared" si="18"/>
        <v>0</v>
      </c>
      <c r="O53" s="5">
        <f t="shared" si="18"/>
        <v>0</v>
      </c>
      <c r="P53" s="5">
        <f t="shared" si="18"/>
        <v>0</v>
      </c>
      <c r="Q53" s="5">
        <f t="shared" si="18"/>
        <v>0</v>
      </c>
      <c r="R53" s="5">
        <f t="shared" si="18"/>
        <v>0</v>
      </c>
      <c r="S53" s="5">
        <f t="shared" si="18"/>
        <v>0</v>
      </c>
      <c r="T53" s="5">
        <f t="shared" si="18"/>
        <v>0</v>
      </c>
      <c r="U53" s="5">
        <f t="shared" si="18"/>
        <v>0</v>
      </c>
      <c r="V53" s="5">
        <f t="shared" si="18"/>
        <v>0</v>
      </c>
      <c r="W53" s="5">
        <f t="shared" si="18"/>
        <v>0</v>
      </c>
    </row>
    <row r="54" spans="2:23" outlineLevel="1" x14ac:dyDescent="0.2">
      <c r="B54" s="4" t="s">
        <v>17</v>
      </c>
      <c r="C54" s="5">
        <f t="shared" si="18"/>
        <v>0</v>
      </c>
      <c r="D54" s="5">
        <f t="shared" si="18"/>
        <v>0</v>
      </c>
      <c r="E54" s="5">
        <f t="shared" si="18"/>
        <v>0</v>
      </c>
      <c r="F54" s="5">
        <f t="shared" si="18"/>
        <v>0</v>
      </c>
      <c r="G54" s="5">
        <f t="shared" si="18"/>
        <v>0</v>
      </c>
      <c r="H54" s="5">
        <f t="shared" si="18"/>
        <v>0</v>
      </c>
      <c r="I54" s="5">
        <f t="shared" si="18"/>
        <v>0</v>
      </c>
      <c r="J54" s="5">
        <f t="shared" si="18"/>
        <v>0</v>
      </c>
      <c r="K54" s="5">
        <f t="shared" si="18"/>
        <v>0</v>
      </c>
      <c r="L54" s="5">
        <f t="shared" si="18"/>
        <v>0</v>
      </c>
      <c r="M54" s="5">
        <f t="shared" si="18"/>
        <v>0</v>
      </c>
      <c r="N54" s="5">
        <f t="shared" si="18"/>
        <v>0</v>
      </c>
      <c r="O54" s="5">
        <f t="shared" si="18"/>
        <v>0</v>
      </c>
      <c r="P54" s="5">
        <f t="shared" si="18"/>
        <v>0</v>
      </c>
      <c r="Q54" s="5">
        <f t="shared" si="18"/>
        <v>0</v>
      </c>
      <c r="R54" s="5">
        <f t="shared" si="18"/>
        <v>0</v>
      </c>
      <c r="S54" s="5">
        <f t="shared" si="18"/>
        <v>0</v>
      </c>
      <c r="T54" s="5">
        <f t="shared" si="18"/>
        <v>0</v>
      </c>
      <c r="U54" s="5">
        <f t="shared" si="18"/>
        <v>0</v>
      </c>
      <c r="V54" s="5">
        <f t="shared" si="18"/>
        <v>0</v>
      </c>
      <c r="W54" s="5">
        <f t="shared" si="18"/>
        <v>0</v>
      </c>
    </row>
    <row r="55" spans="2:23" outlineLevel="1" x14ac:dyDescent="0.2">
      <c r="B55" s="4" t="s">
        <v>1</v>
      </c>
      <c r="C55" s="5">
        <f t="shared" si="18"/>
        <v>240.89400000000001</v>
      </c>
      <c r="D55" s="5">
        <f t="shared" si="18"/>
        <v>189.22199999999998</v>
      </c>
      <c r="E55" s="5">
        <f t="shared" si="18"/>
        <v>111.49699999999999</v>
      </c>
      <c r="F55" s="5">
        <f t="shared" si="18"/>
        <v>121.536</v>
      </c>
      <c r="G55" s="5">
        <f t="shared" si="18"/>
        <v>105.801</v>
      </c>
      <c r="H55" s="5">
        <f t="shared" si="18"/>
        <v>41.392000000000003</v>
      </c>
      <c r="I55" s="5">
        <f t="shared" si="18"/>
        <v>70.38900000000001</v>
      </c>
      <c r="J55" s="5">
        <f t="shared" si="18"/>
        <v>90.93</v>
      </c>
      <c r="K55" s="5">
        <f t="shared" si="18"/>
        <v>103.38</v>
      </c>
      <c r="L55" s="5">
        <f t="shared" si="18"/>
        <v>82.317999999999998</v>
      </c>
      <c r="M55" s="5">
        <f t="shared" si="18"/>
        <v>58.381</v>
      </c>
      <c r="N55" s="5">
        <f t="shared" si="18"/>
        <v>58.894000000000005</v>
      </c>
      <c r="O55" s="5">
        <f t="shared" si="18"/>
        <v>71.863</v>
      </c>
      <c r="P55" s="5">
        <f t="shared" si="18"/>
        <v>82.823000000000008</v>
      </c>
      <c r="Q55" s="5">
        <f t="shared" si="18"/>
        <v>64.036000000000001</v>
      </c>
      <c r="R55" s="5">
        <f t="shared" si="18"/>
        <v>57.052999999999997</v>
      </c>
      <c r="S55" s="5">
        <f t="shared" si="18"/>
        <v>44.405999999999999</v>
      </c>
      <c r="T55" s="5">
        <f t="shared" si="18"/>
        <v>72.646000000000001</v>
      </c>
      <c r="U55" s="5">
        <f t="shared" si="18"/>
        <v>89.334000000000003</v>
      </c>
      <c r="V55" s="5">
        <f t="shared" si="18"/>
        <v>93.091000000000008</v>
      </c>
      <c r="W55" s="5">
        <f t="shared" si="18"/>
        <v>102.434</v>
      </c>
    </row>
    <row r="56" spans="2:23" outlineLevel="1" x14ac:dyDescent="0.2">
      <c r="B56" s="15" t="s">
        <v>9</v>
      </c>
      <c r="C56" s="19">
        <f t="shared" ref="C56:W56" si="19">SUM(C46:C55)</f>
        <v>32954.199999999997</v>
      </c>
      <c r="D56" s="19">
        <f t="shared" si="19"/>
        <v>31395.306000000004</v>
      </c>
      <c r="E56" s="19">
        <f t="shared" si="19"/>
        <v>33183.933000000005</v>
      </c>
      <c r="F56" s="19">
        <f t="shared" si="19"/>
        <v>33986.072000000007</v>
      </c>
      <c r="G56" s="19">
        <f t="shared" si="19"/>
        <v>34731.694999999992</v>
      </c>
      <c r="H56" s="19">
        <f t="shared" si="19"/>
        <v>31647.724999999999</v>
      </c>
      <c r="I56" s="19">
        <f t="shared" si="19"/>
        <v>33648.378000000004</v>
      </c>
      <c r="J56" s="19">
        <f t="shared" si="19"/>
        <v>34877.139000000003</v>
      </c>
      <c r="K56" s="19">
        <f t="shared" si="19"/>
        <v>32698.965000000004</v>
      </c>
      <c r="L56" s="19">
        <f t="shared" si="19"/>
        <v>33378.383999999998</v>
      </c>
      <c r="M56" s="19">
        <f t="shared" si="19"/>
        <v>36989.603999999992</v>
      </c>
      <c r="N56" s="19">
        <f t="shared" si="19"/>
        <v>34837.877999999997</v>
      </c>
      <c r="O56" s="19">
        <f t="shared" si="19"/>
        <v>43909.549999999996</v>
      </c>
      <c r="P56" s="19">
        <f t="shared" si="19"/>
        <v>44281.587</v>
      </c>
      <c r="Q56" s="19">
        <f t="shared" si="19"/>
        <v>44122.212000000007</v>
      </c>
      <c r="R56" s="19">
        <f t="shared" si="19"/>
        <v>42135.601999999999</v>
      </c>
      <c r="S56" s="19">
        <f t="shared" si="19"/>
        <v>43027.546000000002</v>
      </c>
      <c r="T56" s="19">
        <f t="shared" si="19"/>
        <v>41984.756999999998</v>
      </c>
      <c r="U56" s="19">
        <f t="shared" si="19"/>
        <v>45558.429000000004</v>
      </c>
      <c r="V56" s="19">
        <f t="shared" si="19"/>
        <v>45436.237000000001</v>
      </c>
      <c r="W56" s="19">
        <f t="shared" si="19"/>
        <v>40492.69</v>
      </c>
    </row>
    <row r="57" spans="2:23" outlineLevel="1" x14ac:dyDescent="0.2">
      <c r="B57" s="26" t="s">
        <v>91</v>
      </c>
      <c r="C57" s="25">
        <f t="shared" ref="C57:W57" si="20">C56/C37/1000</f>
        <v>2.4774505882490141E-3</v>
      </c>
      <c r="D57" s="25">
        <f t="shared" si="20"/>
        <v>2.4581851867053624E-3</v>
      </c>
      <c r="E57" s="25">
        <f t="shared" si="20"/>
        <v>2.4406277991512997E-3</v>
      </c>
      <c r="F57" s="25">
        <f t="shared" si="20"/>
        <v>2.4515076250004276E-3</v>
      </c>
      <c r="G57" s="25">
        <f t="shared" si="20"/>
        <v>2.455551173307537E-3</v>
      </c>
      <c r="H57" s="25">
        <f t="shared" si="20"/>
        <v>2.4293057782129395E-3</v>
      </c>
      <c r="I57" s="25">
        <f t="shared" si="20"/>
        <v>2.4151892790121505E-3</v>
      </c>
      <c r="J57" s="25">
        <f t="shared" si="20"/>
        <v>2.3870353419250803E-3</v>
      </c>
      <c r="K57" s="25">
        <f t="shared" si="20"/>
        <v>2.3731352023109585E-3</v>
      </c>
      <c r="L57" s="25">
        <f t="shared" si="20"/>
        <v>2.3577303082023254E-3</v>
      </c>
      <c r="M57" s="25">
        <f t="shared" si="20"/>
        <v>2.3476117030532197E-3</v>
      </c>
      <c r="N57" s="25">
        <f t="shared" si="20"/>
        <v>2.3101968880996312E-3</v>
      </c>
      <c r="O57" s="25">
        <f t="shared" si="20"/>
        <v>2.3036716423064669E-3</v>
      </c>
      <c r="P57" s="25">
        <f t="shared" si="20"/>
        <v>2.287631134999215E-3</v>
      </c>
      <c r="Q57" s="25">
        <f t="shared" si="20"/>
        <v>2.276440252976299E-3</v>
      </c>
      <c r="R57" s="25">
        <f t="shared" si="20"/>
        <v>2.2639801503970755E-3</v>
      </c>
      <c r="S57" s="25">
        <f t="shared" si="20"/>
        <v>2.2502320359538966E-3</v>
      </c>
      <c r="T57" s="25">
        <f t="shared" si="20"/>
        <v>2.2403872269562029E-3</v>
      </c>
      <c r="U57" s="25">
        <f t="shared" si="20"/>
        <v>2.2303043340983811E-3</v>
      </c>
      <c r="V57" s="25">
        <f t="shared" si="20"/>
        <v>2.2212049227947422E-3</v>
      </c>
      <c r="W57" s="25">
        <f t="shared" si="20"/>
        <v>2.2201034094583064E-3</v>
      </c>
    </row>
    <row r="58" spans="2:23" outlineLevel="1" x14ac:dyDescent="0.2"/>
    <row r="59" spans="2:23" outlineLevel="1" x14ac:dyDescent="0.2">
      <c r="B59" s="4" t="s">
        <v>18</v>
      </c>
      <c r="C59" s="11">
        <f t="shared" ref="C59:W59" si="21">IFERROR(C46/C56,0)</f>
        <v>0</v>
      </c>
      <c r="D59" s="11">
        <f t="shared" si="21"/>
        <v>0</v>
      </c>
      <c r="E59" s="11">
        <f t="shared" si="21"/>
        <v>0</v>
      </c>
      <c r="F59" s="11">
        <f t="shared" si="21"/>
        <v>0</v>
      </c>
      <c r="G59" s="11">
        <f t="shared" si="21"/>
        <v>0</v>
      </c>
      <c r="H59" s="11">
        <f t="shared" si="21"/>
        <v>0</v>
      </c>
      <c r="I59" s="11">
        <f t="shared" si="21"/>
        <v>0</v>
      </c>
      <c r="J59" s="11">
        <f t="shared" si="21"/>
        <v>0</v>
      </c>
      <c r="K59" s="11">
        <f t="shared" si="21"/>
        <v>0</v>
      </c>
      <c r="L59" s="11">
        <f t="shared" si="21"/>
        <v>0</v>
      </c>
      <c r="M59" s="11">
        <f t="shared" si="21"/>
        <v>0</v>
      </c>
      <c r="N59" s="11">
        <f t="shared" si="21"/>
        <v>0</v>
      </c>
      <c r="O59" s="11">
        <f t="shared" si="21"/>
        <v>0</v>
      </c>
      <c r="P59" s="11">
        <f t="shared" si="21"/>
        <v>0</v>
      </c>
      <c r="Q59" s="11">
        <f t="shared" si="21"/>
        <v>0</v>
      </c>
      <c r="R59" s="11">
        <f t="shared" si="21"/>
        <v>0</v>
      </c>
      <c r="S59" s="11">
        <f t="shared" si="21"/>
        <v>0</v>
      </c>
      <c r="T59" s="11">
        <f t="shared" si="21"/>
        <v>0</v>
      </c>
      <c r="U59" s="11">
        <f t="shared" si="21"/>
        <v>0</v>
      </c>
      <c r="V59" s="11">
        <f t="shared" si="21"/>
        <v>0</v>
      </c>
      <c r="W59" s="11">
        <f t="shared" si="21"/>
        <v>0</v>
      </c>
    </row>
    <row r="60" spans="2:23" outlineLevel="1" x14ac:dyDescent="0.2">
      <c r="B60" s="4" t="s">
        <v>19</v>
      </c>
      <c r="C60" s="11">
        <f t="shared" ref="C60:W60" si="22">IFERROR(C47/C56,0)</f>
        <v>0</v>
      </c>
      <c r="D60" s="11">
        <f t="shared" si="22"/>
        <v>0</v>
      </c>
      <c r="E60" s="11">
        <f t="shared" si="22"/>
        <v>0</v>
      </c>
      <c r="F60" s="11">
        <f t="shared" si="22"/>
        <v>0</v>
      </c>
      <c r="G60" s="11">
        <f t="shared" si="22"/>
        <v>0</v>
      </c>
      <c r="H60" s="11">
        <f t="shared" si="22"/>
        <v>0</v>
      </c>
      <c r="I60" s="11">
        <f t="shared" si="22"/>
        <v>0</v>
      </c>
      <c r="J60" s="11">
        <f t="shared" si="22"/>
        <v>0</v>
      </c>
      <c r="K60" s="11">
        <f t="shared" si="22"/>
        <v>0</v>
      </c>
      <c r="L60" s="11">
        <f t="shared" si="22"/>
        <v>0</v>
      </c>
      <c r="M60" s="11">
        <f t="shared" si="22"/>
        <v>0</v>
      </c>
      <c r="N60" s="11">
        <f t="shared" si="22"/>
        <v>0</v>
      </c>
      <c r="O60" s="11">
        <f t="shared" si="22"/>
        <v>0</v>
      </c>
      <c r="P60" s="11">
        <f t="shared" si="22"/>
        <v>0</v>
      </c>
      <c r="Q60" s="11">
        <f t="shared" si="22"/>
        <v>0</v>
      </c>
      <c r="R60" s="11">
        <f t="shared" si="22"/>
        <v>0</v>
      </c>
      <c r="S60" s="11">
        <f t="shared" si="22"/>
        <v>0</v>
      </c>
      <c r="T60" s="11">
        <f t="shared" si="22"/>
        <v>0</v>
      </c>
      <c r="U60" s="11">
        <f t="shared" si="22"/>
        <v>0</v>
      </c>
      <c r="V60" s="11">
        <f t="shared" si="22"/>
        <v>0</v>
      </c>
      <c r="W60" s="11">
        <f t="shared" si="22"/>
        <v>0</v>
      </c>
    </row>
    <row r="61" spans="2:23" outlineLevel="1" x14ac:dyDescent="0.2">
      <c r="B61" s="4" t="s">
        <v>16</v>
      </c>
      <c r="C61" s="11">
        <f t="shared" ref="C61:W61" si="23">IFERROR(C48/C56,0)</f>
        <v>9.0190628205206024E-3</v>
      </c>
      <c r="D61" s="11">
        <f t="shared" si="23"/>
        <v>7.5693162538374359E-3</v>
      </c>
      <c r="E61" s="11">
        <f t="shared" si="23"/>
        <v>8.7780734128169793E-3</v>
      </c>
      <c r="F61" s="11">
        <f t="shared" si="23"/>
        <v>1.0346385425182408E-2</v>
      </c>
      <c r="G61" s="11">
        <f t="shared" si="23"/>
        <v>9.0971085632302155E-3</v>
      </c>
      <c r="H61" s="11">
        <f t="shared" si="23"/>
        <v>1.1144213367627531E-2</v>
      </c>
      <c r="I61" s="11">
        <f t="shared" si="23"/>
        <v>5.6123656242806109E-3</v>
      </c>
      <c r="J61" s="11">
        <f t="shared" si="23"/>
        <v>6.4407805926971241E-3</v>
      </c>
      <c r="K61" s="11">
        <f t="shared" si="23"/>
        <v>7.2672636580393291E-3</v>
      </c>
      <c r="L61" s="11">
        <f t="shared" si="23"/>
        <v>7.2821380447897063E-3</v>
      </c>
      <c r="M61" s="11">
        <f t="shared" si="23"/>
        <v>5.8467779217101119E-3</v>
      </c>
      <c r="N61" s="11">
        <f t="shared" si="23"/>
        <v>5.9075928792218634E-3</v>
      </c>
      <c r="O61" s="11">
        <f t="shared" si="23"/>
        <v>5.0154237517806505E-3</v>
      </c>
      <c r="P61" s="11">
        <f t="shared" si="23"/>
        <v>3.878632443773978E-3</v>
      </c>
      <c r="Q61" s="11">
        <f t="shared" si="23"/>
        <v>3.9058785176046928E-3</v>
      </c>
      <c r="R61" s="11">
        <f t="shared" si="23"/>
        <v>3.5817691651824513E-3</v>
      </c>
      <c r="S61" s="11">
        <f t="shared" si="23"/>
        <v>3.9313187882013996E-3</v>
      </c>
      <c r="T61" s="11">
        <f t="shared" si="23"/>
        <v>4.0334162229401496E-3</v>
      </c>
      <c r="U61" s="11">
        <f t="shared" si="23"/>
        <v>3.4646497577868625E-3</v>
      </c>
      <c r="V61" s="11">
        <f t="shared" si="23"/>
        <v>3.2266096331877128E-3</v>
      </c>
      <c r="W61" s="11">
        <f t="shared" si="23"/>
        <v>3.6119605785636857E-3</v>
      </c>
    </row>
    <row r="62" spans="2:23" outlineLevel="1" x14ac:dyDescent="0.2">
      <c r="B62" s="4" t="s">
        <v>21</v>
      </c>
      <c r="C62" s="11">
        <f t="shared" ref="C62:W62" si="24">IFERROR(C49/C56,0)</f>
        <v>0</v>
      </c>
      <c r="D62" s="11">
        <f t="shared" si="24"/>
        <v>0</v>
      </c>
      <c r="E62" s="11">
        <f t="shared" si="24"/>
        <v>0</v>
      </c>
      <c r="F62" s="11">
        <f t="shared" si="24"/>
        <v>0</v>
      </c>
      <c r="G62" s="11">
        <f t="shared" si="24"/>
        <v>0</v>
      </c>
      <c r="H62" s="11">
        <f t="shared" si="24"/>
        <v>0</v>
      </c>
      <c r="I62" s="11">
        <f t="shared" si="24"/>
        <v>0</v>
      </c>
      <c r="J62" s="11">
        <f t="shared" si="24"/>
        <v>0</v>
      </c>
      <c r="K62" s="11">
        <f t="shared" si="24"/>
        <v>0</v>
      </c>
      <c r="L62" s="11">
        <f t="shared" si="24"/>
        <v>0</v>
      </c>
      <c r="M62" s="11">
        <f t="shared" si="24"/>
        <v>0</v>
      </c>
      <c r="N62" s="11">
        <f t="shared" si="24"/>
        <v>0</v>
      </c>
      <c r="O62" s="11">
        <f t="shared" si="24"/>
        <v>0</v>
      </c>
      <c r="P62" s="11">
        <f t="shared" si="24"/>
        <v>0</v>
      </c>
      <c r="Q62" s="11">
        <f t="shared" si="24"/>
        <v>0</v>
      </c>
      <c r="R62" s="11">
        <f t="shared" si="24"/>
        <v>0</v>
      </c>
      <c r="S62" s="11">
        <f t="shared" si="24"/>
        <v>0</v>
      </c>
      <c r="T62" s="11">
        <f t="shared" si="24"/>
        <v>0</v>
      </c>
      <c r="U62" s="11">
        <f t="shared" si="24"/>
        <v>0</v>
      </c>
      <c r="V62" s="11">
        <f t="shared" si="24"/>
        <v>0</v>
      </c>
      <c r="W62" s="11">
        <f t="shared" si="24"/>
        <v>0</v>
      </c>
    </row>
    <row r="63" spans="2:23" outlineLevel="1" x14ac:dyDescent="0.2">
      <c r="B63" s="4" t="s">
        <v>20</v>
      </c>
      <c r="C63" s="11">
        <f t="shared" ref="C63:W63" si="25">IFERROR(C50/C56,0)</f>
        <v>0.98336403250572013</v>
      </c>
      <c r="D63" s="11">
        <f t="shared" si="25"/>
        <v>0.98588473703680413</v>
      </c>
      <c r="E63" s="11">
        <f t="shared" si="25"/>
        <v>0.98737831950179011</v>
      </c>
      <c r="F63" s="11">
        <f t="shared" si="25"/>
        <v>0.9855834766665591</v>
      </c>
      <c r="G63" s="11">
        <f t="shared" si="25"/>
        <v>0.98734812683342998</v>
      </c>
      <c r="H63" s="11">
        <f t="shared" si="25"/>
        <v>0.98698291899338741</v>
      </c>
      <c r="I63" s="11">
        <f t="shared" si="25"/>
        <v>0.99171068513317329</v>
      </c>
      <c r="J63" s="11">
        <f t="shared" si="25"/>
        <v>0.99038817375473376</v>
      </c>
      <c r="K63" s="11">
        <f t="shared" si="25"/>
        <v>0.91445343912261445</v>
      </c>
      <c r="L63" s="11">
        <f t="shared" si="25"/>
        <v>0.91374867039698504</v>
      </c>
      <c r="M63" s="11">
        <f t="shared" si="25"/>
        <v>0.91903089851948694</v>
      </c>
      <c r="N63" s="11">
        <f t="shared" si="25"/>
        <v>0.91286248835247663</v>
      </c>
      <c r="O63" s="11">
        <f t="shared" si="25"/>
        <v>0.93135338440043225</v>
      </c>
      <c r="P63" s="11">
        <f t="shared" si="25"/>
        <v>0.93547555104562996</v>
      </c>
      <c r="Q63" s="11">
        <f t="shared" si="25"/>
        <v>0.93516714438523607</v>
      </c>
      <c r="R63" s="11">
        <f t="shared" si="25"/>
        <v>0.99506419772998622</v>
      </c>
      <c r="S63" s="11">
        <f t="shared" si="25"/>
        <v>0.99503664466479214</v>
      </c>
      <c r="T63" s="11">
        <f t="shared" si="25"/>
        <v>0.99423628913703144</v>
      </c>
      <c r="U63" s="11">
        <f t="shared" si="25"/>
        <v>0.99457448368116463</v>
      </c>
      <c r="V63" s="11">
        <f t="shared" si="25"/>
        <v>0.99472456312788393</v>
      </c>
      <c r="W63" s="11">
        <f t="shared" si="25"/>
        <v>0.99385834825989572</v>
      </c>
    </row>
    <row r="64" spans="2:23" outlineLevel="1" x14ac:dyDescent="0.2">
      <c r="B64" s="4" t="s">
        <v>0</v>
      </c>
      <c r="C64" s="11">
        <f t="shared" ref="C64:W64" si="26">IFERROR(C51/C56,0)</f>
        <v>0</v>
      </c>
      <c r="D64" s="11">
        <f t="shared" si="26"/>
        <v>0</v>
      </c>
      <c r="E64" s="11">
        <f t="shared" si="26"/>
        <v>0</v>
      </c>
      <c r="F64" s="11">
        <f t="shared" si="26"/>
        <v>0</v>
      </c>
      <c r="G64" s="11">
        <f t="shared" si="26"/>
        <v>0</v>
      </c>
      <c r="H64" s="11">
        <f t="shared" si="26"/>
        <v>0</v>
      </c>
      <c r="I64" s="11">
        <f t="shared" si="26"/>
        <v>0</v>
      </c>
      <c r="J64" s="11">
        <f t="shared" si="26"/>
        <v>0</v>
      </c>
      <c r="K64" s="11">
        <f t="shared" si="26"/>
        <v>7.451177736053724E-2</v>
      </c>
      <c r="L64" s="11">
        <f t="shared" si="26"/>
        <v>7.6004278697255109E-2</v>
      </c>
      <c r="M64" s="11">
        <f t="shared" si="26"/>
        <v>7.3024544950521797E-2</v>
      </c>
      <c r="N64" s="11">
        <f t="shared" si="26"/>
        <v>7.9539402485995295E-2</v>
      </c>
      <c r="O64" s="11">
        <f t="shared" si="26"/>
        <v>6.1994577489407211E-2</v>
      </c>
      <c r="P64" s="11">
        <f t="shared" si="26"/>
        <v>5.8775445423850776E-2</v>
      </c>
      <c r="Q64" s="11">
        <f t="shared" si="26"/>
        <v>5.9475644602768322E-2</v>
      </c>
      <c r="R64" s="11">
        <f t="shared" si="26"/>
        <v>0</v>
      </c>
      <c r="S64" s="11">
        <f t="shared" si="26"/>
        <v>0</v>
      </c>
      <c r="T64" s="11">
        <f t="shared" si="26"/>
        <v>0</v>
      </c>
      <c r="U64" s="11">
        <f t="shared" si="26"/>
        <v>0</v>
      </c>
      <c r="V64" s="11">
        <f t="shared" si="26"/>
        <v>0</v>
      </c>
      <c r="W64" s="11">
        <f t="shared" si="26"/>
        <v>0</v>
      </c>
    </row>
    <row r="65" spans="1:28" outlineLevel="1" x14ac:dyDescent="0.2">
      <c r="B65" s="4" t="s">
        <v>22</v>
      </c>
      <c r="C65" s="11">
        <f t="shared" ref="C65:W65" si="27">IFERROR(C52/C56,0)</f>
        <v>0</v>
      </c>
      <c r="D65" s="11">
        <f t="shared" si="27"/>
        <v>0</v>
      </c>
      <c r="E65" s="11">
        <f t="shared" si="27"/>
        <v>0</v>
      </c>
      <c r="F65" s="11">
        <f t="shared" si="27"/>
        <v>0</v>
      </c>
      <c r="G65" s="11">
        <f t="shared" si="27"/>
        <v>0</v>
      </c>
      <c r="H65" s="11">
        <f t="shared" si="27"/>
        <v>0</v>
      </c>
      <c r="I65" s="11">
        <f t="shared" si="27"/>
        <v>0</v>
      </c>
      <c r="J65" s="11">
        <f t="shared" si="27"/>
        <v>0</v>
      </c>
      <c r="K65" s="11">
        <f t="shared" si="27"/>
        <v>0</v>
      </c>
      <c r="L65" s="11">
        <f t="shared" si="27"/>
        <v>0</v>
      </c>
      <c r="M65" s="11">
        <f t="shared" si="27"/>
        <v>0</v>
      </c>
      <c r="N65" s="11">
        <f t="shared" si="27"/>
        <v>0</v>
      </c>
      <c r="O65" s="11">
        <f t="shared" si="27"/>
        <v>0</v>
      </c>
      <c r="P65" s="11">
        <f t="shared" si="27"/>
        <v>0</v>
      </c>
      <c r="Q65" s="11">
        <f t="shared" si="27"/>
        <v>0</v>
      </c>
      <c r="R65" s="11">
        <f t="shared" si="27"/>
        <v>0</v>
      </c>
      <c r="S65" s="11">
        <f t="shared" si="27"/>
        <v>0</v>
      </c>
      <c r="T65" s="11">
        <f t="shared" si="27"/>
        <v>0</v>
      </c>
      <c r="U65" s="11">
        <f t="shared" si="27"/>
        <v>0</v>
      </c>
      <c r="V65" s="11">
        <f t="shared" si="27"/>
        <v>0</v>
      </c>
      <c r="W65" s="11">
        <f t="shared" si="27"/>
        <v>0</v>
      </c>
    </row>
    <row r="66" spans="1:28" outlineLevel="1" x14ac:dyDescent="0.2">
      <c r="B66" s="4" t="s">
        <v>23</v>
      </c>
      <c r="C66" s="11">
        <f t="shared" ref="C66:W66" si="28">IFERROR(C53/C56,0)</f>
        <v>3.0694114862445457E-4</v>
      </c>
      <c r="D66" s="11">
        <f t="shared" si="28"/>
        <v>5.188673746323733E-4</v>
      </c>
      <c r="E66" s="11">
        <f t="shared" si="28"/>
        <v>4.8363766886824408E-4</v>
      </c>
      <c r="F66" s="11">
        <f t="shared" si="28"/>
        <v>4.9408475330717813E-4</v>
      </c>
      <c r="G66" s="11">
        <f t="shared" si="28"/>
        <v>5.0852686573459786E-4</v>
      </c>
      <c r="H66" s="11">
        <f t="shared" si="28"/>
        <v>5.64969519925998E-4</v>
      </c>
      <c r="I66" s="11">
        <f t="shared" si="28"/>
        <v>5.8505048891212535E-4</v>
      </c>
      <c r="J66" s="11">
        <f t="shared" si="28"/>
        <v>5.6389372993008392E-4</v>
      </c>
      <c r="K66" s="11">
        <f t="shared" si="28"/>
        <v>6.0595190092408119E-4</v>
      </c>
      <c r="L66" s="11">
        <f t="shared" si="28"/>
        <v>4.9870598888190638E-4</v>
      </c>
      <c r="M66" s="11">
        <f t="shared" si="28"/>
        <v>5.1947028143366995E-4</v>
      </c>
      <c r="N66" s="11">
        <f t="shared" si="28"/>
        <v>0</v>
      </c>
      <c r="O66" s="11">
        <f t="shared" si="28"/>
        <v>0</v>
      </c>
      <c r="P66" s="11">
        <f t="shared" si="28"/>
        <v>0</v>
      </c>
      <c r="Q66" s="11">
        <f t="shared" si="28"/>
        <v>0</v>
      </c>
      <c r="R66" s="11">
        <f t="shared" si="28"/>
        <v>0</v>
      </c>
      <c r="S66" s="11">
        <f t="shared" si="28"/>
        <v>0</v>
      </c>
      <c r="T66" s="11">
        <f t="shared" si="28"/>
        <v>0</v>
      </c>
      <c r="U66" s="11">
        <f t="shared" si="28"/>
        <v>0</v>
      </c>
      <c r="V66" s="11">
        <f t="shared" si="28"/>
        <v>0</v>
      </c>
      <c r="W66" s="11">
        <f t="shared" si="28"/>
        <v>0</v>
      </c>
    </row>
    <row r="67" spans="1:28" outlineLevel="1" x14ac:dyDescent="0.2">
      <c r="B67" s="4" t="s">
        <v>17</v>
      </c>
      <c r="C67" s="11">
        <f t="shared" ref="C67:W67" si="29">IFERROR(C54/C56,0)</f>
        <v>0</v>
      </c>
      <c r="D67" s="11">
        <f t="shared" si="29"/>
        <v>0</v>
      </c>
      <c r="E67" s="11">
        <f t="shared" si="29"/>
        <v>0</v>
      </c>
      <c r="F67" s="11">
        <f t="shared" si="29"/>
        <v>0</v>
      </c>
      <c r="G67" s="11">
        <f t="shared" si="29"/>
        <v>0</v>
      </c>
      <c r="H67" s="11">
        <f t="shared" si="29"/>
        <v>0</v>
      </c>
      <c r="I67" s="11">
        <f t="shared" si="29"/>
        <v>0</v>
      </c>
      <c r="J67" s="11">
        <f t="shared" si="29"/>
        <v>0</v>
      </c>
      <c r="K67" s="11">
        <f t="shared" si="29"/>
        <v>0</v>
      </c>
      <c r="L67" s="11">
        <f t="shared" si="29"/>
        <v>0</v>
      </c>
      <c r="M67" s="11">
        <f t="shared" si="29"/>
        <v>0</v>
      </c>
      <c r="N67" s="11">
        <f t="shared" si="29"/>
        <v>0</v>
      </c>
      <c r="O67" s="11">
        <f t="shared" si="29"/>
        <v>0</v>
      </c>
      <c r="P67" s="11">
        <f t="shared" si="29"/>
        <v>0</v>
      </c>
      <c r="Q67" s="11">
        <f t="shared" si="29"/>
        <v>0</v>
      </c>
      <c r="R67" s="11">
        <f t="shared" si="29"/>
        <v>0</v>
      </c>
      <c r="S67" s="11">
        <f t="shared" si="29"/>
        <v>0</v>
      </c>
      <c r="T67" s="11">
        <f t="shared" si="29"/>
        <v>0</v>
      </c>
      <c r="U67" s="11">
        <f t="shared" si="29"/>
        <v>0</v>
      </c>
      <c r="V67" s="11">
        <f t="shared" si="29"/>
        <v>0</v>
      </c>
      <c r="W67" s="11">
        <f t="shared" si="29"/>
        <v>0</v>
      </c>
    </row>
    <row r="68" spans="1:28" x14ac:dyDescent="0.2">
      <c r="B68" s="4" t="s">
        <v>1</v>
      </c>
      <c r="C68" s="11">
        <f t="shared" ref="C68:W68" si="30">IFERROR(C55/C56,0)</f>
        <v>7.3099635251348853E-3</v>
      </c>
      <c r="D68" s="11">
        <f t="shared" si="30"/>
        <v>6.0270793347260241E-3</v>
      </c>
      <c r="E68" s="11">
        <f t="shared" si="30"/>
        <v>3.3599694165245561E-3</v>
      </c>
      <c r="F68" s="11">
        <f t="shared" si="30"/>
        <v>3.5760531549512394E-3</v>
      </c>
      <c r="G68" s="11">
        <f t="shared" si="30"/>
        <v>3.0462377376053781E-3</v>
      </c>
      <c r="H68" s="11">
        <f t="shared" si="30"/>
        <v>1.3078981190591111E-3</v>
      </c>
      <c r="I68" s="11">
        <f t="shared" si="30"/>
        <v>2.0918987536338303E-3</v>
      </c>
      <c r="J68" s="11">
        <f t="shared" si="30"/>
        <v>2.6071519226390674E-3</v>
      </c>
      <c r="K68" s="11">
        <f t="shared" si="30"/>
        <v>3.1615679578849052E-3</v>
      </c>
      <c r="L68" s="11">
        <f t="shared" si="30"/>
        <v>2.4662068720882353E-3</v>
      </c>
      <c r="M68" s="11">
        <f t="shared" si="30"/>
        <v>1.5783083268477275E-3</v>
      </c>
      <c r="N68" s="11">
        <f t="shared" si="30"/>
        <v>1.6905162823062877E-3</v>
      </c>
      <c r="O68" s="11">
        <f t="shared" si="30"/>
        <v>1.6366143583798969E-3</v>
      </c>
      <c r="P68" s="11">
        <f t="shared" si="30"/>
        <v>1.870371086745378E-3</v>
      </c>
      <c r="Q68" s="11">
        <f t="shared" si="30"/>
        <v>1.4513324943908068E-3</v>
      </c>
      <c r="R68" s="11">
        <f t="shared" si="30"/>
        <v>1.3540331048313965E-3</v>
      </c>
      <c r="S68" s="11">
        <f t="shared" si="30"/>
        <v>1.0320365470064222E-3</v>
      </c>
      <c r="T68" s="11">
        <f t="shared" si="30"/>
        <v>1.7302946400285229E-3</v>
      </c>
      <c r="U68" s="11">
        <f t="shared" si="30"/>
        <v>1.9608665610484507E-3</v>
      </c>
      <c r="V68" s="11">
        <f t="shared" si="30"/>
        <v>2.0488272389282591E-3</v>
      </c>
      <c r="W68" s="11">
        <f t="shared" si="30"/>
        <v>2.5296911615405151E-3</v>
      </c>
    </row>
    <row r="69" spans="1:28" x14ac:dyDescent="0.2">
      <c r="B69" s="15"/>
      <c r="C69" s="10"/>
      <c r="D69" s="10"/>
      <c r="E69" s="10"/>
      <c r="F69" s="10"/>
      <c r="G69" s="10"/>
      <c r="H69" s="10"/>
      <c r="I69" s="10"/>
      <c r="J69" s="10"/>
      <c r="K69" s="10"/>
      <c r="L69" s="10"/>
      <c r="M69" s="10"/>
      <c r="N69" s="10"/>
      <c r="O69" s="10"/>
      <c r="P69" s="10"/>
      <c r="Q69" s="10"/>
      <c r="R69" s="10"/>
      <c r="S69" s="10"/>
      <c r="T69" s="10"/>
      <c r="U69" s="10"/>
      <c r="V69" s="10"/>
      <c r="W69" s="10"/>
    </row>
    <row r="70" spans="1:28" s="33" customFormat="1" x14ac:dyDescent="0.2">
      <c r="A70" s="1"/>
      <c r="B70" s="1"/>
      <c r="C70" s="1"/>
      <c r="D70" s="1"/>
      <c r="E70" s="1"/>
      <c r="F70" s="1"/>
      <c r="G70" s="1"/>
      <c r="H70" s="1"/>
      <c r="I70" s="1"/>
      <c r="J70" s="1"/>
      <c r="K70" s="1"/>
      <c r="L70" s="1"/>
      <c r="M70" s="1"/>
      <c r="N70" s="1"/>
      <c r="O70" s="1"/>
      <c r="P70" s="1"/>
      <c r="Q70" s="1"/>
      <c r="R70" s="1"/>
      <c r="S70" s="1"/>
      <c r="T70" s="1"/>
      <c r="U70" s="1"/>
      <c r="V70" s="1"/>
      <c r="W70" s="1"/>
      <c r="X70" s="1"/>
      <c r="Y70" s="1"/>
      <c r="Z70"/>
      <c r="AA70" s="1"/>
      <c r="AB70" s="1"/>
    </row>
    <row r="71" spans="1:28" outlineLevel="1" x14ac:dyDescent="0.2">
      <c r="A71" s="32" t="s">
        <v>84</v>
      </c>
      <c r="B71" s="33"/>
      <c r="C71" s="33"/>
      <c r="D71" s="33"/>
      <c r="E71" s="33"/>
      <c r="F71" s="33"/>
      <c r="G71" s="33"/>
      <c r="H71" s="33"/>
      <c r="I71" s="33"/>
      <c r="J71" s="33"/>
      <c r="K71" s="33"/>
      <c r="L71" s="33"/>
      <c r="M71" s="33"/>
      <c r="N71" s="33"/>
      <c r="O71" s="33"/>
      <c r="P71" s="33"/>
      <c r="Q71" s="33"/>
      <c r="R71" s="33"/>
      <c r="S71" s="33"/>
      <c r="T71" s="33"/>
      <c r="U71" s="33"/>
      <c r="V71" s="33"/>
      <c r="W71" s="33"/>
      <c r="X71" s="33"/>
      <c r="Y71" s="33"/>
      <c r="Z71" s="34"/>
      <c r="AA71" s="33"/>
      <c r="AB71" s="33"/>
    </row>
    <row r="72" spans="1:28" outlineLevel="1" x14ac:dyDescent="0.2">
      <c r="B72" s="20" t="s">
        <v>88</v>
      </c>
      <c r="C72" s="5">
        <f>C76*CAN!C77</f>
        <v>8557.266527527745</v>
      </c>
      <c r="D72" s="5">
        <f>D76*CAN!D77</f>
        <v>8132.7326069953588</v>
      </c>
      <c r="E72" s="5">
        <f>E76*CAN!E77</f>
        <v>8594.7228571204287</v>
      </c>
      <c r="F72" s="5">
        <f>F76*CAN!F77</f>
        <v>8677.8268070171162</v>
      </c>
      <c r="G72" s="5">
        <f>G76*CAN!G77</f>
        <v>8755.7940210384513</v>
      </c>
      <c r="H72" s="5">
        <f>H76*CAN!H77</f>
        <v>7774.6585954617494</v>
      </c>
      <c r="I72" s="5">
        <f>I76*CAN!I77</f>
        <v>8247.9699406609088</v>
      </c>
      <c r="J72" s="5">
        <f>J76*CAN!J77</f>
        <v>8808.4125714672609</v>
      </c>
      <c r="K72" s="5">
        <f>K76*CAN!K77</f>
        <v>8203.2615278664016</v>
      </c>
      <c r="L72" s="5">
        <f>L76*CAN!L77</f>
        <v>8268.9690822343746</v>
      </c>
      <c r="M72" s="5">
        <f>M76*CAN!M77</f>
        <v>8995.8189286494671</v>
      </c>
      <c r="N72" s="5">
        <f>N76*CAN!N77</f>
        <v>8304.3576136538868</v>
      </c>
      <c r="O72" s="5">
        <f>O76*CAN!O77</f>
        <v>10330.722816862075</v>
      </c>
      <c r="P72" s="5">
        <f>P76*CAN!P77</f>
        <v>10172.820089926499</v>
      </c>
      <c r="Q72" s="5">
        <f>Q76*CAN!Q77</f>
        <v>9836.7340519261343</v>
      </c>
      <c r="R72" s="5">
        <f>R76*CAN!R77</f>
        <v>9122.1645551873462</v>
      </c>
      <c r="S72" s="5">
        <f>S76*CAN!S77</f>
        <v>8971.2006335641399</v>
      </c>
      <c r="T72" s="5">
        <f>T76*CAN!T77</f>
        <v>8406.7946239316589</v>
      </c>
      <c r="U72" s="5">
        <f>U76*CAN!U77</f>
        <v>8737.7521116564003</v>
      </c>
      <c r="V72" s="5">
        <f>V76*CAN!V77</f>
        <v>8495.7188908168573</v>
      </c>
      <c r="W72" s="5">
        <f>W76*CAN!W77</f>
        <v>7223.2036242838512</v>
      </c>
      <c r="Z72" s="21"/>
      <c r="AB72"/>
    </row>
    <row r="73" spans="1:28" outlineLevel="1" x14ac:dyDescent="0.2">
      <c r="B73" s="7" t="s">
        <v>89</v>
      </c>
      <c r="C73" s="5">
        <f>'[5]Table 21'!C$13</f>
        <v>18.702000000000002</v>
      </c>
      <c r="D73" s="5">
        <f>'[5]Table 21'!D$13</f>
        <v>19.972999999999999</v>
      </c>
      <c r="E73" s="5">
        <f>'[5]Table 21'!E$13</f>
        <v>22.155999999999999</v>
      </c>
      <c r="F73" s="5">
        <f>'[5]Table 21'!F$13</f>
        <v>20.927</v>
      </c>
      <c r="G73" s="5">
        <f>'[5]Table 21'!G$13</f>
        <v>20.306000000000001</v>
      </c>
      <c r="H73" s="5">
        <f>'[5]Table 21'!H$13</f>
        <v>20.456</v>
      </c>
      <c r="I73" s="5">
        <f>'[5]Table 21'!I$13</f>
        <v>19.989999999999998</v>
      </c>
      <c r="J73" s="5">
        <f>'[5]Table 21'!J$13</f>
        <v>21.338000000000001</v>
      </c>
      <c r="K73" s="5">
        <f>'[5]Table 21'!K$13</f>
        <v>22.786000000000001</v>
      </c>
      <c r="L73" s="5">
        <f>'[5]Table 21'!L$13</f>
        <v>17.628</v>
      </c>
      <c r="M73" s="5">
        <f>'[5]Table 21'!M$13</f>
        <v>15.833</v>
      </c>
      <c r="N73" s="5">
        <f>'[5]Table 21'!N$13</f>
        <v>15.590999999999999</v>
      </c>
      <c r="O73" s="5">
        <f>'[5]Table 21'!O$13</f>
        <v>17.251000000000001</v>
      </c>
      <c r="P73" s="5">
        <f>'[5]Table 21'!P$13</f>
        <v>18.911999999999999</v>
      </c>
      <c r="Q73" s="5">
        <f>'[5]Table 21'!Q$13</f>
        <v>17.425999999999998</v>
      </c>
      <c r="R73" s="5">
        <f>'[5]Table 21'!R$13</f>
        <v>16.699000000000002</v>
      </c>
      <c r="S73" s="5">
        <f>'[5]Table 21'!S$13</f>
        <v>14.461</v>
      </c>
      <c r="T73" s="5">
        <f>'[5]Table 21'!T$13</f>
        <v>14.079000000000001</v>
      </c>
      <c r="U73" s="5">
        <f>'[5]Table 21'!U$13</f>
        <v>13.276</v>
      </c>
      <c r="V73" s="5">
        <f>'[5]Table 21'!V$13</f>
        <v>11.726000000000001</v>
      </c>
      <c r="W73" s="5">
        <f>'[5]Table 21'!W$13</f>
        <v>8.3450000000000006</v>
      </c>
      <c r="Z73" s="21" t="s">
        <v>101</v>
      </c>
      <c r="AB73"/>
    </row>
    <row r="74" spans="1:28" outlineLevel="1" x14ac:dyDescent="0.2">
      <c r="B74" s="7" t="s">
        <v>25</v>
      </c>
      <c r="C74" s="5">
        <f>'[5]Table 21'!C$16</f>
        <v>371.774</v>
      </c>
      <c r="D74" s="5">
        <f>'[5]Table 21'!D$16</f>
        <v>375.13900000000001</v>
      </c>
      <c r="E74" s="5">
        <f>'[5]Table 21'!E$16</f>
        <v>378.15</v>
      </c>
      <c r="F74" s="5">
        <f>'[5]Table 21'!F$16</f>
        <v>390.96100000000001</v>
      </c>
      <c r="G74" s="5">
        <f>'[5]Table 21'!G$16</f>
        <v>403.56299999999999</v>
      </c>
      <c r="H74" s="5">
        <f>'[5]Table 21'!H$16</f>
        <v>333.15499999999997</v>
      </c>
      <c r="I74" s="5">
        <f>'[5]Table 21'!I$16</f>
        <v>320.19200000000001</v>
      </c>
      <c r="J74" s="5">
        <f>'[5]Table 21'!J$16</f>
        <v>423.346</v>
      </c>
      <c r="K74" s="5">
        <f>'[5]Table 21'!K$16</f>
        <v>428.08199999999999</v>
      </c>
      <c r="L74" s="5">
        <f>'[5]Table 21'!L$16</f>
        <v>427.19200000000001</v>
      </c>
      <c r="M74" s="5">
        <f>'[5]Table 21'!M$16</f>
        <v>423.30500000000001</v>
      </c>
      <c r="N74" s="5">
        <f>'[5]Table 21'!N$16</f>
        <v>371.214</v>
      </c>
      <c r="O74" s="5">
        <f>'[5]Table 21'!O$16</f>
        <v>389.41300000000001</v>
      </c>
      <c r="P74" s="5">
        <f>'[5]Table 21'!P$16</f>
        <v>378.61</v>
      </c>
      <c r="Q74" s="5">
        <f>'[5]Table 21'!Q$16</f>
        <v>365.702</v>
      </c>
      <c r="R74" s="5">
        <f>'[5]Table 21'!R$16</f>
        <v>354.935</v>
      </c>
      <c r="S74" s="5">
        <f>'[5]Table 21'!S$16</f>
        <v>340.50099999999998</v>
      </c>
      <c r="T74" s="5">
        <f>'[5]Table 21'!T$16</f>
        <v>325.77199999999999</v>
      </c>
      <c r="U74" s="5">
        <f>'[5]Table 21'!U$16</f>
        <v>310.44499999999999</v>
      </c>
      <c r="V74" s="5">
        <f>'[5]Table 21'!V$16</f>
        <v>302.16800000000001</v>
      </c>
      <c r="W74" s="5">
        <f>'[5]Table 21'!W$16</f>
        <v>291.25</v>
      </c>
      <c r="Z74" s="21" t="s">
        <v>101</v>
      </c>
      <c r="AB74"/>
    </row>
    <row r="75" spans="1:28" outlineLevel="1" x14ac:dyDescent="0.2">
      <c r="B75" s="7" t="s">
        <v>30</v>
      </c>
      <c r="C75" s="5">
        <f>'[5]Table 21'!C$19</f>
        <v>14549.55</v>
      </c>
      <c r="D75" s="5">
        <f>'[5]Table 21'!D$19</f>
        <v>13701.967000000001</v>
      </c>
      <c r="E75" s="5">
        <f>'[5]Table 21'!E$19</f>
        <v>14363.209000000001</v>
      </c>
      <c r="F75" s="5">
        <f>'[5]Table 21'!F$19</f>
        <v>14025.114</v>
      </c>
      <c r="G75" s="5">
        <f>'[5]Table 21'!G$19</f>
        <v>13707.496999999999</v>
      </c>
      <c r="H75" s="5">
        <f>'[5]Table 21'!H$19</f>
        <v>14741.92</v>
      </c>
      <c r="I75" s="5">
        <f>'[5]Table 21'!I$19</f>
        <v>16270.496999999999</v>
      </c>
      <c r="J75" s="5">
        <f>'[5]Table 21'!J$19</f>
        <v>13140.487999999999</v>
      </c>
      <c r="K75" s="5">
        <f>'[5]Table 21'!K$19</f>
        <v>12100.800999999999</v>
      </c>
      <c r="L75" s="5">
        <f>'[5]Table 21'!L$19</f>
        <v>12221.596</v>
      </c>
      <c r="M75" s="5">
        <f>'[5]Table 21'!M$19</f>
        <v>13416.281000000001</v>
      </c>
      <c r="N75" s="5">
        <f>'[5]Table 21'!N$19</f>
        <v>14121.204</v>
      </c>
      <c r="O75" s="5">
        <f>'[5]Table 21'!O$19</f>
        <v>16743.855</v>
      </c>
      <c r="P75" s="5">
        <f>'[5]Table 21'!P$19</f>
        <v>16956.243999999999</v>
      </c>
      <c r="Q75" s="5">
        <f>'[5]Table 21'!Q$19</f>
        <v>16972.63</v>
      </c>
      <c r="R75" s="5">
        <f>'[5]Table 21'!R$19</f>
        <v>16215.107</v>
      </c>
      <c r="S75" s="5">
        <f>'[5]Table 21'!S$19</f>
        <v>16620.653999999999</v>
      </c>
      <c r="T75" s="5">
        <f>'[5]Table 21'!T$19</f>
        <v>16277.13</v>
      </c>
      <c r="U75" s="5">
        <f>'[5]Table 21'!U$19</f>
        <v>17750.941999999999</v>
      </c>
      <c r="V75" s="5">
        <f>'[5]Table 21'!V$19</f>
        <v>17729.776000000002</v>
      </c>
      <c r="W75" s="5">
        <f>'[5]Table 21'!W$19</f>
        <v>15637.263000000001</v>
      </c>
      <c r="Z75" s="21" t="s">
        <v>101</v>
      </c>
      <c r="AB75"/>
    </row>
    <row r="76" spans="1:28" outlineLevel="1" x14ac:dyDescent="0.2">
      <c r="B76" s="7" t="s">
        <v>31</v>
      </c>
      <c r="C76" s="5">
        <f t="shared" ref="C76:W76" si="31">C74*C75/1000</f>
        <v>5409.1444016999994</v>
      </c>
      <c r="D76" s="5">
        <f t="shared" si="31"/>
        <v>5140.1421984130002</v>
      </c>
      <c r="E76" s="5">
        <f t="shared" si="31"/>
        <v>5431.4474833500008</v>
      </c>
      <c r="F76" s="5">
        <f t="shared" si="31"/>
        <v>5483.2725945539996</v>
      </c>
      <c r="G76" s="5">
        <f t="shared" si="31"/>
        <v>5531.8386118110002</v>
      </c>
      <c r="H76" s="5">
        <f t="shared" si="31"/>
        <v>4911.3443576</v>
      </c>
      <c r="I76" s="5">
        <f t="shared" si="31"/>
        <v>5209.6829754239998</v>
      </c>
      <c r="J76" s="5">
        <f t="shared" si="31"/>
        <v>5562.973032848</v>
      </c>
      <c r="K76" s="5">
        <f t="shared" si="31"/>
        <v>5180.1350936819999</v>
      </c>
      <c r="L76" s="5">
        <f t="shared" si="31"/>
        <v>5220.968038432</v>
      </c>
      <c r="M76" s="5">
        <f t="shared" si="31"/>
        <v>5679.1788287050003</v>
      </c>
      <c r="N76" s="5">
        <f t="shared" si="31"/>
        <v>5241.9886216559999</v>
      </c>
      <c r="O76" s="5">
        <f t="shared" si="31"/>
        <v>6520.2748071149999</v>
      </c>
      <c r="P76" s="5">
        <f t="shared" si="31"/>
        <v>6419.8035408400001</v>
      </c>
      <c r="Q76" s="5">
        <f t="shared" si="31"/>
        <v>6206.9247362600008</v>
      </c>
      <c r="R76" s="5">
        <f t="shared" si="31"/>
        <v>5755.3090030450003</v>
      </c>
      <c r="S76" s="5">
        <f t="shared" si="31"/>
        <v>5659.3493076539989</v>
      </c>
      <c r="T76" s="5">
        <f t="shared" si="31"/>
        <v>5302.6331943599989</v>
      </c>
      <c r="U76" s="5">
        <f t="shared" si="31"/>
        <v>5510.691189189999</v>
      </c>
      <c r="V76" s="5">
        <f t="shared" si="31"/>
        <v>5357.3709543680006</v>
      </c>
      <c r="W76" s="5">
        <f t="shared" si="31"/>
        <v>4554.3528487499998</v>
      </c>
    </row>
    <row r="77" spans="1:28" outlineLevel="1" x14ac:dyDescent="0.2">
      <c r="B77" s="7" t="s">
        <v>140</v>
      </c>
      <c r="C77" s="14">
        <f t="shared" ref="C77:W77" si="32">C72/C76</f>
        <v>1.5820000155363472</v>
      </c>
      <c r="D77" s="14">
        <f t="shared" si="32"/>
        <v>1.5821999262017128</v>
      </c>
      <c r="E77" s="14">
        <f t="shared" si="32"/>
        <v>1.5824000661826132</v>
      </c>
      <c r="F77" s="14">
        <f t="shared" si="32"/>
        <v>1.5825999268458686</v>
      </c>
      <c r="G77" s="14">
        <f t="shared" si="32"/>
        <v>1.5827999758243128</v>
      </c>
      <c r="H77" s="14">
        <f t="shared" si="32"/>
        <v>1.5830000971996494</v>
      </c>
      <c r="I77" s="14">
        <f t="shared" si="32"/>
        <v>1.583199971969433</v>
      </c>
      <c r="J77" s="14">
        <f t="shared" si="32"/>
        <v>1.5834001925689252</v>
      </c>
      <c r="K77" s="14">
        <f t="shared" si="32"/>
        <v>1.5835999215293799</v>
      </c>
      <c r="L77" s="14">
        <f t="shared" si="32"/>
        <v>1.5837999814145143</v>
      </c>
      <c r="M77" s="14">
        <f t="shared" si="32"/>
        <v>1.5839999408331269</v>
      </c>
      <c r="N77" s="14">
        <f t="shared" si="32"/>
        <v>1.5841998548692866</v>
      </c>
      <c r="O77" s="14">
        <f t="shared" si="32"/>
        <v>1.5843999098916919</v>
      </c>
      <c r="P77" s="14">
        <f t="shared" si="32"/>
        <v>1.5845999064007861</v>
      </c>
      <c r="Q77" s="14">
        <f t="shared" si="32"/>
        <v>1.5847999564842936</v>
      </c>
      <c r="R77" s="14">
        <f t="shared" si="32"/>
        <v>1.5849999627059157</v>
      </c>
      <c r="S77" s="14">
        <f t="shared" si="32"/>
        <v>1.5852000196261116</v>
      </c>
      <c r="T77" s="14">
        <f t="shared" si="32"/>
        <v>1.5853999920027122</v>
      </c>
      <c r="U77" s="14">
        <f t="shared" si="32"/>
        <v>1.5856000294113266</v>
      </c>
      <c r="V77" s="14">
        <f t="shared" si="32"/>
        <v>1.5858000058573658</v>
      </c>
      <c r="W77" s="14">
        <f t="shared" si="32"/>
        <v>1.5860000013539468</v>
      </c>
    </row>
    <row r="78" spans="1:28" outlineLevel="1" x14ac:dyDescent="0.2">
      <c r="B78" s="7" t="s">
        <v>90</v>
      </c>
      <c r="C78" s="5">
        <f t="shared" ref="C78:W78" si="33">C75*C77</f>
        <v>23017.388326046857</v>
      </c>
      <c r="D78" s="5">
        <f t="shared" si="33"/>
        <v>21679.251176218306</v>
      </c>
      <c r="E78" s="5">
        <f t="shared" si="33"/>
        <v>22728.342872194706</v>
      </c>
      <c r="F78" s="5">
        <f t="shared" si="33"/>
        <v>22196.144390404967</v>
      </c>
      <c r="G78" s="5">
        <f t="shared" si="33"/>
        <v>21696.22592021184</v>
      </c>
      <c r="H78" s="5">
        <f t="shared" si="33"/>
        <v>23336.460792909456</v>
      </c>
      <c r="I78" s="5">
        <f t="shared" si="33"/>
        <v>25759.450394328742</v>
      </c>
      <c r="J78" s="5">
        <f t="shared" si="33"/>
        <v>20806.651229649648</v>
      </c>
      <c r="K78" s="5">
        <f t="shared" si="33"/>
        <v>19162.827514042641</v>
      </c>
      <c r="L78" s="5">
        <f t="shared" si="33"/>
        <v>19356.563517655701</v>
      </c>
      <c r="M78" s="5">
        <f t="shared" si="33"/>
        <v>21251.388310200608</v>
      </c>
      <c r="N78" s="5">
        <f t="shared" si="33"/>
        <v>22370.809327379589</v>
      </c>
      <c r="O78" s="5">
        <f t="shared" si="33"/>
        <v>26528.962353239553</v>
      </c>
      <c r="P78" s="5">
        <f t="shared" si="33"/>
        <v>26868.862655308887</v>
      </c>
      <c r="Q78" s="5">
        <f t="shared" si="33"/>
        <v>26898.223285424017</v>
      </c>
      <c r="R78" s="5">
        <f t="shared" si="33"/>
        <v>25700.943990272433</v>
      </c>
      <c r="S78" s="5">
        <f t="shared" si="33"/>
        <v>26347.061046998806</v>
      </c>
      <c r="T78" s="5">
        <f t="shared" si="33"/>
        <v>25805.761771827107</v>
      </c>
      <c r="U78" s="5">
        <f t="shared" si="33"/>
        <v>28145.894157278752</v>
      </c>
      <c r="V78" s="5">
        <f t="shared" si="33"/>
        <v>28115.878884649785</v>
      </c>
      <c r="W78" s="5">
        <f t="shared" si="33"/>
        <v>24800.699139172022</v>
      </c>
    </row>
    <row r="79" spans="1:28" outlineLevel="1" x14ac:dyDescent="0.2"/>
    <row r="80" spans="1:28" outlineLevel="1" x14ac:dyDescent="0.2">
      <c r="B80" s="8" t="s">
        <v>14</v>
      </c>
      <c r="C80" s="13"/>
    </row>
    <row r="81" spans="2:26" outlineLevel="1" x14ac:dyDescent="0.2">
      <c r="B81" s="4" t="s">
        <v>18</v>
      </c>
      <c r="C81" s="5">
        <f>IFERROR(INDEX('[5]Table 20'!C$14:C$19,MATCH($B81,'[5]Table 20'!$B$14:$B$19,0))*1000,0)</f>
        <v>0</v>
      </c>
      <c r="D81" s="5">
        <f>IFERROR(INDEX('[5]Table 20'!D$14:D$19,MATCH($B81,'[5]Table 20'!$B$14:$B$19,0))*1000,0)</f>
        <v>0</v>
      </c>
      <c r="E81" s="5">
        <f>IFERROR(INDEX('[5]Table 20'!E$14:E$19,MATCH($B81,'[5]Table 20'!$B$14:$B$19,0))*1000,0)</f>
        <v>0</v>
      </c>
      <c r="F81" s="5">
        <f>IFERROR(INDEX('[5]Table 20'!F$14:F$19,MATCH($B81,'[5]Table 20'!$B$14:$B$19,0))*1000,0)</f>
        <v>0</v>
      </c>
      <c r="G81" s="5">
        <f>IFERROR(INDEX('[5]Table 20'!G$14:G$19,MATCH($B81,'[5]Table 20'!$B$14:$B$19,0))*1000,0)</f>
        <v>0</v>
      </c>
      <c r="H81" s="5">
        <f>IFERROR(INDEX('[5]Table 20'!H$14:H$19,MATCH($B81,'[5]Table 20'!$B$14:$B$19,0))*1000,0)</f>
        <v>0</v>
      </c>
      <c r="I81" s="5">
        <f>IFERROR(INDEX('[5]Table 20'!I$14:I$19,MATCH($B81,'[5]Table 20'!$B$14:$B$19,0))*1000,0)</f>
        <v>0</v>
      </c>
      <c r="J81" s="5">
        <f>IFERROR(INDEX('[5]Table 20'!J$14:J$19,MATCH($B81,'[5]Table 20'!$B$14:$B$19,0))*1000,0)</f>
        <v>0</v>
      </c>
      <c r="K81" s="5">
        <f>IFERROR(INDEX('[5]Table 20'!K$14:K$19,MATCH($B81,'[5]Table 20'!$B$14:$B$19,0))*1000,0)</f>
        <v>0</v>
      </c>
      <c r="L81" s="5">
        <f>IFERROR(INDEX('[5]Table 20'!L$14:L$19,MATCH($B81,'[5]Table 20'!$B$14:$B$19,0))*1000,0)</f>
        <v>0</v>
      </c>
      <c r="M81" s="5">
        <f>IFERROR(INDEX('[5]Table 20'!M$14:M$19,MATCH($B81,'[5]Table 20'!$B$14:$B$19,0))*1000,0)</f>
        <v>0</v>
      </c>
      <c r="N81" s="5">
        <f>IFERROR(INDEX('[5]Table 20'!N$14:N$19,MATCH($B81,'[5]Table 20'!$B$14:$B$19,0))*1000,0)</f>
        <v>0</v>
      </c>
      <c r="O81" s="5">
        <f>IFERROR(INDEX('[5]Table 20'!O$14:O$19,MATCH($B81,'[5]Table 20'!$B$14:$B$19,0))*1000,0)</f>
        <v>0</v>
      </c>
      <c r="P81" s="5">
        <f>IFERROR(INDEX('[5]Table 20'!P$14:P$19,MATCH($B81,'[5]Table 20'!$B$14:$B$19,0))*1000,0)</f>
        <v>0</v>
      </c>
      <c r="Q81" s="5">
        <f>IFERROR(INDEX('[5]Table 20'!Q$14:Q$19,MATCH($B81,'[5]Table 20'!$B$14:$B$19,0))*1000,0)</f>
        <v>0</v>
      </c>
      <c r="R81" s="5">
        <f>IFERROR(INDEX('[5]Table 20'!R$14:R$19,MATCH($B81,'[5]Table 20'!$B$14:$B$19,0))*1000,0)</f>
        <v>0</v>
      </c>
      <c r="S81" s="5">
        <f>IFERROR(INDEX('[5]Table 20'!S$14:S$19,MATCH($B81,'[5]Table 20'!$B$14:$B$19,0))*1000,0)</f>
        <v>0</v>
      </c>
      <c r="T81" s="5">
        <f>IFERROR(INDEX('[5]Table 20'!T$14:T$19,MATCH($B81,'[5]Table 20'!$B$14:$B$19,0))*1000,0)</f>
        <v>0</v>
      </c>
      <c r="U81" s="5">
        <f>IFERROR(INDEX('[5]Table 20'!U$14:U$19,MATCH($B81,'[5]Table 20'!$B$14:$B$19,0))*1000,0)</f>
        <v>0</v>
      </c>
      <c r="V81" s="5">
        <f>IFERROR(INDEX('[5]Table 20'!V$14:V$19,MATCH($B81,'[5]Table 20'!$B$14:$B$19,0))*1000,0)</f>
        <v>0</v>
      </c>
      <c r="W81" s="5">
        <f>IFERROR(INDEX('[5]Table 20'!W$14:W$19,MATCH($B81,'[5]Table 20'!$B$14:$B$19,0))*1000,0)</f>
        <v>0</v>
      </c>
      <c r="Z81" s="21" t="s">
        <v>101</v>
      </c>
    </row>
    <row r="82" spans="2:26" outlineLevel="1" x14ac:dyDescent="0.2">
      <c r="B82" s="4" t="s">
        <v>19</v>
      </c>
      <c r="C82" s="5">
        <f>IFERROR(INDEX('[5]Table 20'!C$14:C$19,MATCH($B82,'[5]Table 20'!$B$14:$B$19,0))*1000,0)</f>
        <v>0</v>
      </c>
      <c r="D82" s="5">
        <f>IFERROR(INDEX('[5]Table 20'!D$14:D$19,MATCH($B82,'[5]Table 20'!$B$14:$B$19,0))*1000,0)</f>
        <v>0</v>
      </c>
      <c r="E82" s="5">
        <f>IFERROR(INDEX('[5]Table 20'!E$14:E$19,MATCH($B82,'[5]Table 20'!$B$14:$B$19,0))*1000,0)</f>
        <v>0</v>
      </c>
      <c r="F82" s="5">
        <f>IFERROR(INDEX('[5]Table 20'!F$14:F$19,MATCH($B82,'[5]Table 20'!$B$14:$B$19,0))*1000,0)</f>
        <v>0</v>
      </c>
      <c r="G82" s="5">
        <f>IFERROR(INDEX('[5]Table 20'!G$14:G$19,MATCH($B82,'[5]Table 20'!$B$14:$B$19,0))*1000,0)</f>
        <v>0</v>
      </c>
      <c r="H82" s="5">
        <f>IFERROR(INDEX('[5]Table 20'!H$14:H$19,MATCH($B82,'[5]Table 20'!$B$14:$B$19,0))*1000,0)</f>
        <v>0</v>
      </c>
      <c r="I82" s="5">
        <f>IFERROR(INDEX('[5]Table 20'!I$14:I$19,MATCH($B82,'[5]Table 20'!$B$14:$B$19,0))*1000,0)</f>
        <v>0</v>
      </c>
      <c r="J82" s="5">
        <f>IFERROR(INDEX('[5]Table 20'!J$14:J$19,MATCH($B82,'[5]Table 20'!$B$14:$B$19,0))*1000,0)</f>
        <v>0</v>
      </c>
      <c r="K82" s="5">
        <f>IFERROR(INDEX('[5]Table 20'!K$14:K$19,MATCH($B82,'[5]Table 20'!$B$14:$B$19,0))*1000,0)</f>
        <v>0</v>
      </c>
      <c r="L82" s="5">
        <f>IFERROR(INDEX('[5]Table 20'!L$14:L$19,MATCH($B82,'[5]Table 20'!$B$14:$B$19,0))*1000,0)</f>
        <v>0</v>
      </c>
      <c r="M82" s="5">
        <f>IFERROR(INDEX('[5]Table 20'!M$14:M$19,MATCH($B82,'[5]Table 20'!$B$14:$B$19,0))*1000,0)</f>
        <v>0</v>
      </c>
      <c r="N82" s="5">
        <f>IFERROR(INDEX('[5]Table 20'!N$14:N$19,MATCH($B82,'[5]Table 20'!$B$14:$B$19,0))*1000,0)</f>
        <v>0</v>
      </c>
      <c r="O82" s="5">
        <f>IFERROR(INDEX('[5]Table 20'!O$14:O$19,MATCH($B82,'[5]Table 20'!$B$14:$B$19,0))*1000,0)</f>
        <v>0</v>
      </c>
      <c r="P82" s="5">
        <f>IFERROR(INDEX('[5]Table 20'!P$14:P$19,MATCH($B82,'[5]Table 20'!$B$14:$B$19,0))*1000,0)</f>
        <v>0</v>
      </c>
      <c r="Q82" s="5">
        <f>IFERROR(INDEX('[5]Table 20'!Q$14:Q$19,MATCH($B82,'[5]Table 20'!$B$14:$B$19,0))*1000,0)</f>
        <v>0</v>
      </c>
      <c r="R82" s="5">
        <f>IFERROR(INDEX('[5]Table 20'!R$14:R$19,MATCH($B82,'[5]Table 20'!$B$14:$B$19,0))*1000,0)</f>
        <v>0</v>
      </c>
      <c r="S82" s="5">
        <f>IFERROR(INDEX('[5]Table 20'!S$14:S$19,MATCH($B82,'[5]Table 20'!$B$14:$B$19,0))*1000,0)</f>
        <v>0</v>
      </c>
      <c r="T82" s="5">
        <f>IFERROR(INDEX('[5]Table 20'!T$14:T$19,MATCH($B82,'[5]Table 20'!$B$14:$B$19,0))*1000,0)</f>
        <v>0</v>
      </c>
      <c r="U82" s="5">
        <f>IFERROR(INDEX('[5]Table 20'!U$14:U$19,MATCH($B82,'[5]Table 20'!$B$14:$B$19,0))*1000,0)</f>
        <v>0</v>
      </c>
      <c r="V82" s="5">
        <f>IFERROR(INDEX('[5]Table 20'!V$14:V$19,MATCH($B82,'[5]Table 20'!$B$14:$B$19,0))*1000,0)</f>
        <v>0</v>
      </c>
      <c r="W82" s="5">
        <f>IFERROR(INDEX('[5]Table 20'!W$14:W$19,MATCH($B82,'[5]Table 20'!$B$14:$B$19,0))*1000,0)</f>
        <v>0</v>
      </c>
      <c r="Z82" s="21" t="s">
        <v>101</v>
      </c>
    </row>
    <row r="83" spans="2:26" outlineLevel="1" x14ac:dyDescent="0.2">
      <c r="B83" s="4" t="s">
        <v>16</v>
      </c>
      <c r="C83" s="5">
        <f>IFERROR(INDEX('[5]Table 20'!C$14:C$19,MATCH($B83,'[5]Table 20'!$B$14:$B$19,0))*1000,0)</f>
        <v>57.158000000000001</v>
      </c>
      <c r="D83" s="5">
        <f>IFERROR(INDEX('[5]Table 20'!D$14:D$19,MATCH($B83,'[5]Table 20'!$B$14:$B$19,0))*1000,0)</f>
        <v>47.447000000000003</v>
      </c>
      <c r="E83" s="5">
        <f>IFERROR(INDEX('[5]Table 20'!E$14:E$19,MATCH($B83,'[5]Table 20'!$B$14:$B$19,0))*1000,0)</f>
        <v>61.802999999999997</v>
      </c>
      <c r="F83" s="5">
        <f>IFERROR(INDEX('[5]Table 20'!F$14:F$19,MATCH($B83,'[5]Table 20'!$B$14:$B$19,0))*1000,0)</f>
        <v>80.426000000000002</v>
      </c>
      <c r="G83" s="5">
        <f>IFERROR(INDEX('[5]Table 20'!G$14:G$19,MATCH($B83,'[5]Table 20'!$B$14:$B$19,0))*1000,0)</f>
        <v>74.898999999999987</v>
      </c>
      <c r="H83" s="5">
        <f>IFERROR(INDEX('[5]Table 20'!H$14:H$19,MATCH($B83,'[5]Table 20'!$B$14:$B$19,0))*1000,0)</f>
        <v>80.655000000000001</v>
      </c>
      <c r="I83" s="5">
        <f>IFERROR(INDEX('[5]Table 20'!I$14:I$19,MATCH($B83,'[5]Table 20'!$B$14:$B$19,0))*1000,0)</f>
        <v>87.27300000000001</v>
      </c>
      <c r="J83" s="5">
        <f>IFERROR(INDEX('[5]Table 20'!J$14:J$19,MATCH($B83,'[5]Table 20'!$B$14:$B$19,0))*1000,0)</f>
        <v>117.482</v>
      </c>
      <c r="K83" s="5">
        <f>IFERROR(INDEX('[5]Table 20'!K$14:K$19,MATCH($B83,'[5]Table 20'!$B$14:$B$19,0))*1000,0)</f>
        <v>120.66</v>
      </c>
      <c r="L83" s="5">
        <f>IFERROR(INDEX('[5]Table 20'!L$14:L$19,MATCH($B83,'[5]Table 20'!$B$14:$B$19,0))*1000,0)</f>
        <v>125.87</v>
      </c>
      <c r="M83" s="5">
        <f>IFERROR(INDEX('[5]Table 20'!M$14:M$19,MATCH($B83,'[5]Table 20'!$B$14:$B$19,0))*1000,0)</f>
        <v>116.65899999999999</v>
      </c>
      <c r="N83" s="5">
        <f>IFERROR(INDEX('[5]Table 20'!N$14:N$19,MATCH($B83,'[5]Table 20'!$B$14:$B$19,0))*1000,0)</f>
        <v>120.80399999999999</v>
      </c>
      <c r="O83" s="5">
        <f>IFERROR(INDEX('[5]Table 20'!O$14:O$19,MATCH($B83,'[5]Table 20'!$B$14:$B$19,0))*1000,0)</f>
        <v>135.71700000000001</v>
      </c>
      <c r="P83" s="5">
        <f>IFERROR(INDEX('[5]Table 20'!P$14:P$19,MATCH($B83,'[5]Table 20'!$B$14:$B$19,0))*1000,0)</f>
        <v>109</v>
      </c>
      <c r="Q83" s="5">
        <f>IFERROR(INDEX('[5]Table 20'!Q$14:Q$19,MATCH($B83,'[5]Table 20'!$B$14:$B$19,0))*1000,0)</f>
        <v>109.166</v>
      </c>
      <c r="R83" s="5">
        <f>IFERROR(INDEX('[5]Table 20'!R$14:R$19,MATCH($B83,'[5]Table 20'!$B$14:$B$19,0))*1000,0)</f>
        <v>91.150999999999996</v>
      </c>
      <c r="S83" s="5">
        <f>IFERROR(INDEX('[5]Table 20'!S$14:S$19,MATCH($B83,'[5]Table 20'!$B$14:$B$19,0))*1000,0)</f>
        <v>94.86</v>
      </c>
      <c r="T83" s="5">
        <f>IFERROR(INDEX('[5]Table 20'!T$14:T$19,MATCH($B83,'[5]Table 20'!$B$14:$B$19,0))*1000,0)</f>
        <v>88.37</v>
      </c>
      <c r="U83" s="5">
        <f>IFERROR(INDEX('[5]Table 20'!U$14:U$19,MATCH($B83,'[5]Table 20'!$B$14:$B$19,0))*1000,0)</f>
        <v>72.838999999999999</v>
      </c>
      <c r="V83" s="5">
        <f>IFERROR(INDEX('[5]Table 20'!V$14:V$19,MATCH($B83,'[5]Table 20'!$B$14:$B$19,0))*1000,0)</f>
        <v>62.881999999999991</v>
      </c>
      <c r="W83" s="5">
        <f>IFERROR(INDEX('[5]Table 20'!W$14:W$19,MATCH($B83,'[5]Table 20'!$B$14:$B$19,0))*1000,0)</f>
        <v>58.397999999999996</v>
      </c>
      <c r="Z83" s="21" t="s">
        <v>101</v>
      </c>
    </row>
    <row r="84" spans="2:26" outlineLevel="1" x14ac:dyDescent="0.2">
      <c r="B84" s="4" t="s">
        <v>21</v>
      </c>
      <c r="C84" s="5">
        <f>IFERROR(INDEX('[5]Table 20'!C$14:C$19,MATCH($B84,'[5]Table 20'!$B$14:$B$19,0))*1000,0)</f>
        <v>0</v>
      </c>
      <c r="D84" s="5">
        <f>IFERROR(INDEX('[5]Table 20'!D$14:D$19,MATCH($B84,'[5]Table 20'!$B$14:$B$19,0))*1000,0)</f>
        <v>0</v>
      </c>
      <c r="E84" s="5">
        <f>IFERROR(INDEX('[5]Table 20'!E$14:E$19,MATCH($B84,'[5]Table 20'!$B$14:$B$19,0))*1000,0)</f>
        <v>0</v>
      </c>
      <c r="F84" s="5">
        <f>IFERROR(INDEX('[5]Table 20'!F$14:F$19,MATCH($B84,'[5]Table 20'!$B$14:$B$19,0))*1000,0)</f>
        <v>0</v>
      </c>
      <c r="G84" s="5">
        <f>IFERROR(INDEX('[5]Table 20'!G$14:G$19,MATCH($B84,'[5]Table 20'!$B$14:$B$19,0))*1000,0)</f>
        <v>0</v>
      </c>
      <c r="H84" s="5">
        <f>IFERROR(INDEX('[5]Table 20'!H$14:H$19,MATCH($B84,'[5]Table 20'!$B$14:$B$19,0))*1000,0)</f>
        <v>0</v>
      </c>
      <c r="I84" s="5">
        <f>IFERROR(INDEX('[5]Table 20'!I$14:I$19,MATCH($B84,'[5]Table 20'!$B$14:$B$19,0))*1000,0)</f>
        <v>0</v>
      </c>
      <c r="J84" s="5">
        <f>IFERROR(INDEX('[5]Table 20'!J$14:J$19,MATCH($B84,'[5]Table 20'!$B$14:$B$19,0))*1000,0)</f>
        <v>0</v>
      </c>
      <c r="K84" s="5">
        <f>IFERROR(INDEX('[5]Table 20'!K$14:K$19,MATCH($B84,'[5]Table 20'!$B$14:$B$19,0))*1000,0)</f>
        <v>0</v>
      </c>
      <c r="L84" s="5">
        <f>IFERROR(INDEX('[5]Table 20'!L$14:L$19,MATCH($B84,'[5]Table 20'!$B$14:$B$19,0))*1000,0)</f>
        <v>0</v>
      </c>
      <c r="M84" s="5">
        <f>IFERROR(INDEX('[5]Table 20'!M$14:M$19,MATCH($B84,'[5]Table 20'!$B$14:$B$19,0))*1000,0)</f>
        <v>0</v>
      </c>
      <c r="N84" s="5">
        <f>IFERROR(INDEX('[5]Table 20'!N$14:N$19,MATCH($B84,'[5]Table 20'!$B$14:$B$19,0))*1000,0)</f>
        <v>0</v>
      </c>
      <c r="O84" s="5">
        <f>IFERROR(INDEX('[5]Table 20'!O$14:O$19,MATCH($B84,'[5]Table 20'!$B$14:$B$19,0))*1000,0)</f>
        <v>0</v>
      </c>
      <c r="P84" s="5">
        <f>IFERROR(INDEX('[5]Table 20'!P$14:P$19,MATCH($B84,'[5]Table 20'!$B$14:$B$19,0))*1000,0)</f>
        <v>0</v>
      </c>
      <c r="Q84" s="5">
        <f>IFERROR(INDEX('[5]Table 20'!Q$14:Q$19,MATCH($B84,'[5]Table 20'!$B$14:$B$19,0))*1000,0)</f>
        <v>0</v>
      </c>
      <c r="R84" s="5">
        <f>IFERROR(INDEX('[5]Table 20'!R$14:R$19,MATCH($B84,'[5]Table 20'!$B$14:$B$19,0))*1000,0)</f>
        <v>0</v>
      </c>
      <c r="S84" s="5">
        <f>IFERROR(INDEX('[5]Table 20'!S$14:S$19,MATCH($B84,'[5]Table 20'!$B$14:$B$19,0))*1000,0)</f>
        <v>0</v>
      </c>
      <c r="T84" s="5">
        <f>IFERROR(INDEX('[5]Table 20'!T$14:T$19,MATCH($B84,'[5]Table 20'!$B$14:$B$19,0))*1000,0)</f>
        <v>0</v>
      </c>
      <c r="U84" s="5">
        <f>IFERROR(INDEX('[5]Table 20'!U$14:U$19,MATCH($B84,'[5]Table 20'!$B$14:$B$19,0))*1000,0)</f>
        <v>0</v>
      </c>
      <c r="V84" s="5">
        <f>IFERROR(INDEX('[5]Table 20'!V$14:V$19,MATCH($B84,'[5]Table 20'!$B$14:$B$19,0))*1000,0)</f>
        <v>0</v>
      </c>
      <c r="W84" s="5">
        <f>IFERROR(INDEX('[5]Table 20'!W$14:W$19,MATCH($B84,'[5]Table 20'!$B$14:$B$19,0))*1000,0)</f>
        <v>0</v>
      </c>
      <c r="Z84" s="21" t="s">
        <v>101</v>
      </c>
    </row>
    <row r="85" spans="2:26" outlineLevel="1" x14ac:dyDescent="0.2">
      <c r="B85" s="4" t="s">
        <v>20</v>
      </c>
      <c r="C85" s="5">
        <f>IFERROR(INDEX('[5]Table 20'!C$14:C$19,MATCH($B85,'[5]Table 20'!$B$14:$B$19,0))*1000,0)</f>
        <v>18381.146999999997</v>
      </c>
      <c r="D85" s="5">
        <f>IFERROR(INDEX('[5]Table 20'!D$14:D$19,MATCH($B85,'[5]Table 20'!$B$14:$B$19,0))*1000,0)</f>
        <v>17311.599000000002</v>
      </c>
      <c r="E85" s="5">
        <f>IFERROR(INDEX('[5]Table 20'!E$14:E$19,MATCH($B85,'[5]Table 20'!$B$14:$B$19,0))*1000,0)</f>
        <v>18143.940000000002</v>
      </c>
      <c r="F85" s="5">
        <f>IFERROR(INDEX('[5]Table 20'!F$14:F$19,MATCH($B85,'[5]Table 20'!$B$14:$B$19,0))*1000,0)</f>
        <v>18358.916000000001</v>
      </c>
      <c r="G85" s="5">
        <f>IFERROR(INDEX('[5]Table 20'!G$14:G$19,MATCH($B85,'[5]Table 20'!$B$14:$B$19,0))*1000,0)</f>
        <v>18539.685999999998</v>
      </c>
      <c r="H85" s="5">
        <f>IFERROR(INDEX('[5]Table 20'!H$14:H$19,MATCH($B85,'[5]Table 20'!$B$14:$B$19,0))*1000,0)</f>
        <v>16099.38</v>
      </c>
      <c r="I85" s="5">
        <f>IFERROR(INDEX('[5]Table 20'!I$14:I$19,MATCH($B85,'[5]Table 20'!$B$14:$B$19,0))*1000,0)</f>
        <v>16923.936999999998</v>
      </c>
      <c r="J85" s="5">
        <f>IFERROR(INDEX('[5]Table 20'!J$14:J$19,MATCH($B85,'[5]Table 20'!$B$14:$B$19,0))*1000,0)</f>
        <v>17891.862000000001</v>
      </c>
      <c r="K85" s="5">
        <f>IFERROR(INDEX('[5]Table 20'!K$14:K$19,MATCH($B85,'[5]Table 20'!$B$14:$B$19,0))*1000,0)</f>
        <v>15255.655000000001</v>
      </c>
      <c r="L85" s="5">
        <f>IFERROR(INDEX('[5]Table 20'!L$14:L$19,MATCH($B85,'[5]Table 20'!$B$14:$B$19,0))*1000,0)</f>
        <v>15199.137999999999</v>
      </c>
      <c r="M85" s="5">
        <f>IFERROR(INDEX('[5]Table 20'!M$14:M$19,MATCH($B85,'[5]Table 20'!$B$14:$B$19,0))*1000,0)</f>
        <v>16495.36</v>
      </c>
      <c r="N85" s="5">
        <f>IFERROR(INDEX('[5]Table 20'!N$14:N$19,MATCH($B85,'[5]Table 20'!$B$14:$B$19,0))*1000,0)</f>
        <v>14765.464</v>
      </c>
      <c r="O85" s="5">
        <f>IFERROR(INDEX('[5]Table 20'!O$14:O$19,MATCH($B85,'[5]Table 20'!$B$14:$B$19,0))*1000,0)</f>
        <v>18705.046999999999</v>
      </c>
      <c r="P85" s="5">
        <f>IFERROR(INDEX('[5]Table 20'!P$14:P$19,MATCH($B85,'[5]Table 20'!$B$14:$B$19,0))*1000,0)</f>
        <v>18258.5</v>
      </c>
      <c r="Q85" s="5">
        <f>IFERROR(INDEX('[5]Table 20'!Q$14:Q$19,MATCH($B85,'[5]Table 20'!$B$14:$B$19,0))*1000,0)</f>
        <v>17450.434000000001</v>
      </c>
      <c r="R85" s="5">
        <f>IFERROR(INDEX('[5]Table 20'!R$14:R$19,MATCH($B85,'[5]Table 20'!$B$14:$B$19,0))*1000,0)</f>
        <v>17040.194</v>
      </c>
      <c r="S85" s="5">
        <f>IFERROR(INDEX('[5]Table 20'!S$14:S$19,MATCH($B85,'[5]Table 20'!$B$14:$B$19,0))*1000,0)</f>
        <v>16556.707999999999</v>
      </c>
      <c r="T85" s="5">
        <f>IFERROR(INDEX('[5]Table 20'!T$14:T$19,MATCH($B85,'[5]Table 20'!$B$14:$B$19,0))*1000,0)</f>
        <v>15344.830999999998</v>
      </c>
      <c r="U85" s="5">
        <f>IFERROR(INDEX('[5]Table 20'!U$14:U$19,MATCH($B85,'[5]Table 20'!$B$14:$B$19,0))*1000,0)</f>
        <v>15776.686</v>
      </c>
      <c r="V85" s="5">
        <f>IFERROR(INDEX('[5]Table 20'!V$14:V$19,MATCH($B85,'[5]Table 20'!$B$14:$B$19,0))*1000,0)</f>
        <v>15239.989</v>
      </c>
      <c r="W85" s="5">
        <f>IFERROR(INDEX('[5]Table 20'!W$14:W$19,MATCH($B85,'[5]Table 20'!$B$14:$B$19,0))*1000,0)</f>
        <v>12883.620999999999</v>
      </c>
      <c r="Z85" s="21" t="s">
        <v>101</v>
      </c>
    </row>
    <row r="86" spans="2:26" outlineLevel="1" x14ac:dyDescent="0.2">
      <c r="B86" s="4" t="s">
        <v>0</v>
      </c>
      <c r="C86" s="5">
        <f>IFERROR(INDEX('[5]Table 20'!C$14:C$19,MATCH($B86,'[5]Table 20'!$B$14:$B$19,0))*1000,0)</f>
        <v>0</v>
      </c>
      <c r="D86" s="5">
        <f>IFERROR(INDEX('[5]Table 20'!D$14:D$19,MATCH($B86,'[5]Table 20'!$B$14:$B$19,0))*1000,0)</f>
        <v>0</v>
      </c>
      <c r="E86" s="5">
        <f>IFERROR(INDEX('[5]Table 20'!E$14:E$19,MATCH($B86,'[5]Table 20'!$B$14:$B$19,0))*1000,0)</f>
        <v>0</v>
      </c>
      <c r="F86" s="5">
        <f>IFERROR(INDEX('[5]Table 20'!F$14:F$19,MATCH($B86,'[5]Table 20'!$B$14:$B$19,0))*1000,0)</f>
        <v>0</v>
      </c>
      <c r="G86" s="5">
        <f>IFERROR(INDEX('[5]Table 20'!G$14:G$19,MATCH($B86,'[5]Table 20'!$B$14:$B$19,0))*1000,0)</f>
        <v>0</v>
      </c>
      <c r="H86" s="5">
        <f>IFERROR(INDEX('[5]Table 20'!H$14:H$19,MATCH($B86,'[5]Table 20'!$B$14:$B$19,0))*1000,0)</f>
        <v>0</v>
      </c>
      <c r="I86" s="5">
        <f>IFERROR(INDEX('[5]Table 20'!I$14:I$19,MATCH($B86,'[5]Table 20'!$B$14:$B$19,0))*1000,0)</f>
        <v>0</v>
      </c>
      <c r="J86" s="5">
        <f>IFERROR(INDEX('[5]Table 20'!J$14:J$19,MATCH($B86,'[5]Table 20'!$B$14:$B$19,0))*1000,0)</f>
        <v>0</v>
      </c>
      <c r="K86" s="5">
        <f>IFERROR(INDEX('[5]Table 20'!K$14:K$19,MATCH($B86,'[5]Table 20'!$B$14:$B$19,0))*1000,0)</f>
        <v>1243.066</v>
      </c>
      <c r="L86" s="5">
        <f>IFERROR(INDEX('[5]Table 20'!L$14:L$19,MATCH($B86,'[5]Table 20'!$B$14:$B$19,0))*1000,0)</f>
        <v>1264.2420000000002</v>
      </c>
      <c r="M86" s="5">
        <f>IFERROR(INDEX('[5]Table 20'!M$14:M$19,MATCH($B86,'[5]Table 20'!$B$14:$B$19,0))*1000,0)</f>
        <v>1310.692</v>
      </c>
      <c r="N86" s="5">
        <f>IFERROR(INDEX('[5]Table 20'!N$14:N$19,MATCH($B86,'[5]Table 20'!$B$14:$B$19,0))*1000,0)</f>
        <v>1286.5420000000001</v>
      </c>
      <c r="O86" s="5">
        <f>IFERROR(INDEX('[5]Table 20'!O$14:O$19,MATCH($B86,'[5]Table 20'!$B$14:$B$19,0))*1000,0)</f>
        <v>1245.0820000000001</v>
      </c>
      <c r="P86" s="5">
        <f>IFERROR(INDEX('[5]Table 20'!P$14:P$19,MATCH($B86,'[5]Table 20'!$B$14:$B$19,0))*1000,0)</f>
        <v>1147.172</v>
      </c>
      <c r="Q86" s="5">
        <f>IFERROR(INDEX('[5]Table 20'!Q$14:Q$19,MATCH($B86,'[5]Table 20'!$B$14:$B$19,0))*1000,0)</f>
        <v>1109.829</v>
      </c>
      <c r="R86" s="5">
        <f>IFERROR(INDEX('[5]Table 20'!R$14:R$19,MATCH($B86,'[5]Table 20'!$B$14:$B$19,0))*1000,0)</f>
        <v>0</v>
      </c>
      <c r="S86" s="5">
        <f>IFERROR(INDEX('[5]Table 20'!S$14:S$19,MATCH($B86,'[5]Table 20'!$B$14:$B$19,0))*1000,0)</f>
        <v>0</v>
      </c>
      <c r="T86" s="5">
        <f>IFERROR(INDEX('[5]Table 20'!T$14:T$19,MATCH($B86,'[5]Table 20'!$B$14:$B$19,0))*1000,0)</f>
        <v>0</v>
      </c>
      <c r="U86" s="5">
        <f>IFERROR(INDEX('[5]Table 20'!U$14:U$19,MATCH($B86,'[5]Table 20'!$B$14:$B$19,0))*1000,0)</f>
        <v>0</v>
      </c>
      <c r="V86" s="5">
        <f>IFERROR(INDEX('[5]Table 20'!V$14:V$19,MATCH($B86,'[5]Table 20'!$B$14:$B$19,0))*1000,0)</f>
        <v>0</v>
      </c>
      <c r="W86" s="5">
        <f>IFERROR(INDEX('[5]Table 20'!W$14:W$19,MATCH($B86,'[5]Table 20'!$B$14:$B$19,0))*1000,0)</f>
        <v>0</v>
      </c>
      <c r="Z86" s="21" t="s">
        <v>101</v>
      </c>
    </row>
    <row r="87" spans="2:26" outlineLevel="1" x14ac:dyDescent="0.2">
      <c r="B87" s="4" t="s">
        <v>22</v>
      </c>
      <c r="C87" s="5">
        <f>IFERROR(INDEX('[5]Table 20'!C$14:C$19,MATCH($B87,'[5]Table 20'!$B$14:$B$19,0))*1000,0)</f>
        <v>0</v>
      </c>
      <c r="D87" s="5">
        <f>IFERROR(INDEX('[5]Table 20'!D$14:D$19,MATCH($B87,'[5]Table 20'!$B$14:$B$19,0))*1000,0)</f>
        <v>0</v>
      </c>
      <c r="E87" s="5">
        <f>IFERROR(INDEX('[5]Table 20'!E$14:E$19,MATCH($B87,'[5]Table 20'!$B$14:$B$19,0))*1000,0)</f>
        <v>0</v>
      </c>
      <c r="F87" s="5">
        <f>IFERROR(INDEX('[5]Table 20'!F$14:F$19,MATCH($B87,'[5]Table 20'!$B$14:$B$19,0))*1000,0)</f>
        <v>0</v>
      </c>
      <c r="G87" s="5">
        <f>IFERROR(INDEX('[5]Table 20'!G$14:G$19,MATCH($B87,'[5]Table 20'!$B$14:$B$19,0))*1000,0)</f>
        <v>0</v>
      </c>
      <c r="H87" s="5">
        <f>IFERROR(INDEX('[5]Table 20'!H$14:H$19,MATCH($B87,'[5]Table 20'!$B$14:$B$19,0))*1000,0)</f>
        <v>0</v>
      </c>
      <c r="I87" s="5">
        <f>IFERROR(INDEX('[5]Table 20'!I$14:I$19,MATCH($B87,'[5]Table 20'!$B$14:$B$19,0))*1000,0)</f>
        <v>0</v>
      </c>
      <c r="J87" s="5">
        <f>IFERROR(INDEX('[5]Table 20'!J$14:J$19,MATCH($B87,'[5]Table 20'!$B$14:$B$19,0))*1000,0)</f>
        <v>0</v>
      </c>
      <c r="K87" s="5">
        <f>IFERROR(INDEX('[5]Table 20'!K$14:K$19,MATCH($B87,'[5]Table 20'!$B$14:$B$19,0))*1000,0)</f>
        <v>0</v>
      </c>
      <c r="L87" s="5">
        <f>IFERROR(INDEX('[5]Table 20'!L$14:L$19,MATCH($B87,'[5]Table 20'!$B$14:$B$19,0))*1000,0)</f>
        <v>0</v>
      </c>
      <c r="M87" s="5">
        <f>IFERROR(INDEX('[5]Table 20'!M$14:M$19,MATCH($B87,'[5]Table 20'!$B$14:$B$19,0))*1000,0)</f>
        <v>0</v>
      </c>
      <c r="N87" s="5">
        <f>IFERROR(INDEX('[5]Table 20'!N$14:N$19,MATCH($B87,'[5]Table 20'!$B$14:$B$19,0))*1000,0)</f>
        <v>0</v>
      </c>
      <c r="O87" s="5">
        <f>IFERROR(INDEX('[5]Table 20'!O$14:O$19,MATCH($B87,'[5]Table 20'!$B$14:$B$19,0))*1000,0)</f>
        <v>0</v>
      </c>
      <c r="P87" s="5">
        <f>IFERROR(INDEX('[5]Table 20'!P$14:P$19,MATCH($B87,'[5]Table 20'!$B$14:$B$19,0))*1000,0)</f>
        <v>0</v>
      </c>
      <c r="Q87" s="5">
        <f>IFERROR(INDEX('[5]Table 20'!Q$14:Q$19,MATCH($B87,'[5]Table 20'!$B$14:$B$19,0))*1000,0)</f>
        <v>0</v>
      </c>
      <c r="R87" s="5">
        <f>IFERROR(INDEX('[5]Table 20'!R$14:R$19,MATCH($B87,'[5]Table 20'!$B$14:$B$19,0))*1000,0)</f>
        <v>0</v>
      </c>
      <c r="S87" s="5">
        <f>IFERROR(INDEX('[5]Table 20'!S$14:S$19,MATCH($B87,'[5]Table 20'!$B$14:$B$19,0))*1000,0)</f>
        <v>0</v>
      </c>
      <c r="T87" s="5">
        <f>IFERROR(INDEX('[5]Table 20'!T$14:T$19,MATCH($B87,'[5]Table 20'!$B$14:$B$19,0))*1000,0)</f>
        <v>0</v>
      </c>
      <c r="U87" s="5">
        <f>IFERROR(INDEX('[5]Table 20'!U$14:U$19,MATCH($B87,'[5]Table 20'!$B$14:$B$19,0))*1000,0)</f>
        <v>0</v>
      </c>
      <c r="V87" s="5">
        <f>IFERROR(INDEX('[5]Table 20'!V$14:V$19,MATCH($B87,'[5]Table 20'!$B$14:$B$19,0))*1000,0)</f>
        <v>0</v>
      </c>
      <c r="W87" s="5">
        <f>IFERROR(INDEX('[5]Table 20'!W$14:W$19,MATCH($B87,'[5]Table 20'!$B$14:$B$19,0))*1000,0)</f>
        <v>0</v>
      </c>
      <c r="Z87" s="21" t="s">
        <v>101</v>
      </c>
    </row>
    <row r="88" spans="2:26" outlineLevel="1" x14ac:dyDescent="0.2">
      <c r="B88" s="4" t="s">
        <v>23</v>
      </c>
      <c r="C88" s="5">
        <f>IFERROR(INDEX('[5]Table 20'!C$14:C$19,MATCH($B88,'[5]Table 20'!$B$14:$B$19,0))*1000,0)</f>
        <v>10.082000000000001</v>
      </c>
      <c r="D88" s="5">
        <f>IFERROR(INDEX('[5]Table 20'!D$14:D$19,MATCH($B88,'[5]Table 20'!$B$14:$B$19,0))*1000,0)</f>
        <v>16.236000000000001</v>
      </c>
      <c r="E88" s="5">
        <f>IFERROR(INDEX('[5]Table 20'!E$14:E$19,MATCH($B88,'[5]Table 20'!$B$14:$B$19,0))*1000,0)</f>
        <v>15.996</v>
      </c>
      <c r="F88" s="5">
        <f>IFERROR(INDEX('[5]Table 20'!F$14:F$19,MATCH($B88,'[5]Table 20'!$B$14:$B$19,0))*1000,0)</f>
        <v>16.736999999999998</v>
      </c>
      <c r="G88" s="5">
        <f>IFERROR(INDEX('[5]Table 20'!G$14:G$19,MATCH($B88,'[5]Table 20'!$B$14:$B$19,0))*1000,0)</f>
        <v>17.605</v>
      </c>
      <c r="H88" s="5">
        <f>IFERROR(INDEX('[5]Table 20'!H$14:H$19,MATCH($B88,'[5]Table 20'!$B$14:$B$19,0))*1000,0)</f>
        <v>17.818000000000001</v>
      </c>
      <c r="I88" s="5">
        <f>IFERROR(INDEX('[5]Table 20'!I$14:I$19,MATCH($B88,'[5]Table 20'!$B$14:$B$19,0))*1000,0)</f>
        <v>19.616000000000003</v>
      </c>
      <c r="J88" s="5">
        <f>IFERROR(INDEX('[5]Table 20'!J$14:J$19,MATCH($B88,'[5]Table 20'!$B$14:$B$19,0))*1000,0)</f>
        <v>19.602999999999998</v>
      </c>
      <c r="K88" s="5">
        <f>IFERROR(INDEX('[5]Table 20'!K$14:K$19,MATCH($B88,'[5]Table 20'!$B$14:$B$19,0))*1000,0)</f>
        <v>19.748999999999999</v>
      </c>
      <c r="L88" s="5">
        <f>IFERROR(INDEX('[5]Table 20'!L$14:L$19,MATCH($B88,'[5]Table 20'!$B$14:$B$19,0))*1000,0)</f>
        <v>16.591000000000001</v>
      </c>
      <c r="M88" s="5">
        <f>IFERROR(INDEX('[5]Table 20'!M$14:M$19,MATCH($B88,'[5]Table 20'!$B$14:$B$19,0))*1000,0)</f>
        <v>19.151</v>
      </c>
      <c r="N88" s="5">
        <f>IFERROR(INDEX('[5]Table 20'!N$14:N$19,MATCH($B88,'[5]Table 20'!$B$14:$B$19,0))*1000,0)</f>
        <v>0</v>
      </c>
      <c r="O88" s="5">
        <f>IFERROR(INDEX('[5]Table 20'!O$14:O$19,MATCH($B88,'[5]Table 20'!$B$14:$B$19,0))*1000,0)</f>
        <v>0</v>
      </c>
      <c r="P88" s="5">
        <f>IFERROR(INDEX('[5]Table 20'!P$14:P$19,MATCH($B88,'[5]Table 20'!$B$14:$B$19,0))*1000,0)</f>
        <v>0</v>
      </c>
      <c r="Q88" s="5">
        <f>IFERROR(INDEX('[5]Table 20'!Q$14:Q$19,MATCH($B88,'[5]Table 20'!$B$14:$B$19,0))*1000,0)</f>
        <v>0</v>
      </c>
      <c r="R88" s="5">
        <f>IFERROR(INDEX('[5]Table 20'!R$14:R$19,MATCH($B88,'[5]Table 20'!$B$14:$B$19,0))*1000,0)</f>
        <v>0</v>
      </c>
      <c r="S88" s="5">
        <f>IFERROR(INDEX('[5]Table 20'!S$14:S$19,MATCH($B88,'[5]Table 20'!$B$14:$B$19,0))*1000,0)</f>
        <v>0</v>
      </c>
      <c r="T88" s="5">
        <f>IFERROR(INDEX('[5]Table 20'!T$14:T$19,MATCH($B88,'[5]Table 20'!$B$14:$B$19,0))*1000,0)</f>
        <v>0</v>
      </c>
      <c r="U88" s="5">
        <f>IFERROR(INDEX('[5]Table 20'!U$14:U$19,MATCH($B88,'[5]Table 20'!$B$14:$B$19,0))*1000,0)</f>
        <v>0</v>
      </c>
      <c r="V88" s="5">
        <f>IFERROR(INDEX('[5]Table 20'!V$14:V$19,MATCH($B88,'[5]Table 20'!$B$14:$B$19,0))*1000,0)</f>
        <v>0</v>
      </c>
      <c r="W88" s="5">
        <f>IFERROR(INDEX('[5]Table 20'!W$14:W$19,MATCH($B88,'[5]Table 20'!$B$14:$B$19,0))*1000,0)</f>
        <v>0</v>
      </c>
      <c r="Z88" s="21" t="s">
        <v>101</v>
      </c>
    </row>
    <row r="89" spans="2:26" outlineLevel="1" x14ac:dyDescent="0.2">
      <c r="B89" s="4" t="s">
        <v>17</v>
      </c>
      <c r="C89" s="5">
        <f>IFERROR(INDEX('[5]Table 20'!C$14:C$19,MATCH($B89,'[5]Table 20'!$B$14:$B$19,0))*1000,0)</f>
        <v>0</v>
      </c>
      <c r="D89" s="5">
        <f>IFERROR(INDEX('[5]Table 20'!D$14:D$19,MATCH($B89,'[5]Table 20'!$B$14:$B$19,0))*1000,0)</f>
        <v>0</v>
      </c>
      <c r="E89" s="5">
        <f>IFERROR(INDEX('[5]Table 20'!E$14:E$19,MATCH($B89,'[5]Table 20'!$B$14:$B$19,0))*1000,0)</f>
        <v>0</v>
      </c>
      <c r="F89" s="5">
        <f>IFERROR(INDEX('[5]Table 20'!F$14:F$19,MATCH($B89,'[5]Table 20'!$B$14:$B$19,0))*1000,0)</f>
        <v>0</v>
      </c>
      <c r="G89" s="5">
        <f>IFERROR(INDEX('[5]Table 20'!G$14:G$19,MATCH($B89,'[5]Table 20'!$B$14:$B$19,0))*1000,0)</f>
        <v>0</v>
      </c>
      <c r="H89" s="5">
        <f>IFERROR(INDEX('[5]Table 20'!H$14:H$19,MATCH($B89,'[5]Table 20'!$B$14:$B$19,0))*1000,0)</f>
        <v>0</v>
      </c>
      <c r="I89" s="5">
        <f>IFERROR(INDEX('[5]Table 20'!I$14:I$19,MATCH($B89,'[5]Table 20'!$B$14:$B$19,0))*1000,0)</f>
        <v>0</v>
      </c>
      <c r="J89" s="5">
        <f>IFERROR(INDEX('[5]Table 20'!J$14:J$19,MATCH($B89,'[5]Table 20'!$B$14:$B$19,0))*1000,0)</f>
        <v>0</v>
      </c>
      <c r="K89" s="5">
        <f>IFERROR(INDEX('[5]Table 20'!K$14:K$19,MATCH($B89,'[5]Table 20'!$B$14:$B$19,0))*1000,0)</f>
        <v>0</v>
      </c>
      <c r="L89" s="5">
        <f>IFERROR(INDEX('[5]Table 20'!L$14:L$19,MATCH($B89,'[5]Table 20'!$B$14:$B$19,0))*1000,0)</f>
        <v>0</v>
      </c>
      <c r="M89" s="5">
        <f>IFERROR(INDEX('[5]Table 20'!M$14:M$19,MATCH($B89,'[5]Table 20'!$B$14:$B$19,0))*1000,0)</f>
        <v>0</v>
      </c>
      <c r="N89" s="5">
        <f>IFERROR(INDEX('[5]Table 20'!N$14:N$19,MATCH($B89,'[5]Table 20'!$B$14:$B$19,0))*1000,0)</f>
        <v>0</v>
      </c>
      <c r="O89" s="5">
        <f>IFERROR(INDEX('[5]Table 20'!O$14:O$19,MATCH($B89,'[5]Table 20'!$B$14:$B$19,0))*1000,0)</f>
        <v>0</v>
      </c>
      <c r="P89" s="5">
        <f>IFERROR(INDEX('[5]Table 20'!P$14:P$19,MATCH($B89,'[5]Table 20'!$B$14:$B$19,0))*1000,0)</f>
        <v>0</v>
      </c>
      <c r="Q89" s="5">
        <f>IFERROR(INDEX('[5]Table 20'!Q$14:Q$19,MATCH($B89,'[5]Table 20'!$B$14:$B$19,0))*1000,0)</f>
        <v>0</v>
      </c>
      <c r="R89" s="5">
        <f>IFERROR(INDEX('[5]Table 20'!R$14:R$19,MATCH($B89,'[5]Table 20'!$B$14:$B$19,0))*1000,0)</f>
        <v>0</v>
      </c>
      <c r="S89" s="5">
        <f>IFERROR(INDEX('[5]Table 20'!S$14:S$19,MATCH($B89,'[5]Table 20'!$B$14:$B$19,0))*1000,0)</f>
        <v>0</v>
      </c>
      <c r="T89" s="5">
        <f>IFERROR(INDEX('[5]Table 20'!T$14:T$19,MATCH($B89,'[5]Table 20'!$B$14:$B$19,0))*1000,0)</f>
        <v>0</v>
      </c>
      <c r="U89" s="5">
        <f>IFERROR(INDEX('[5]Table 20'!U$14:U$19,MATCH($B89,'[5]Table 20'!$B$14:$B$19,0))*1000,0)</f>
        <v>0</v>
      </c>
      <c r="V89" s="5">
        <f>IFERROR(INDEX('[5]Table 20'!V$14:V$19,MATCH($B89,'[5]Table 20'!$B$14:$B$19,0))*1000,0)</f>
        <v>0</v>
      </c>
      <c r="W89" s="5">
        <f>IFERROR(INDEX('[5]Table 20'!W$14:W$19,MATCH($B89,'[5]Table 20'!$B$14:$B$19,0))*1000,0)</f>
        <v>0</v>
      </c>
      <c r="Z89" s="21" t="s">
        <v>101</v>
      </c>
    </row>
    <row r="90" spans="2:26" outlineLevel="1" x14ac:dyDescent="0.2">
      <c r="B90" s="4" t="s">
        <v>1</v>
      </c>
      <c r="C90" s="5">
        <f>IFERROR(INDEX('[5]Table 20'!C$14:C$19,MATCH($B90,'[5]Table 20'!$B$14:$B$19,0))*1000,0)</f>
        <v>173.749</v>
      </c>
      <c r="D90" s="5">
        <f>IFERROR(INDEX('[5]Table 20'!D$14:D$19,MATCH($B90,'[5]Table 20'!$B$14:$B$19,0))*1000,0)</f>
        <v>135.28399999999999</v>
      </c>
      <c r="E90" s="5">
        <f>IFERROR(INDEX('[5]Table 20'!E$14:E$19,MATCH($B90,'[5]Table 20'!$B$14:$B$19,0))*1000,0)</f>
        <v>79.214999999999989</v>
      </c>
      <c r="F90" s="5">
        <f>IFERROR(INDEX('[5]Table 20'!F$14:F$19,MATCH($B90,'[5]Table 20'!$B$14:$B$19,0))*1000,0)</f>
        <v>86.16</v>
      </c>
      <c r="G90" s="5">
        <f>IFERROR(INDEX('[5]Table 20'!G$14:G$19,MATCH($B90,'[5]Table 20'!$B$14:$B$19,0))*1000,0)</f>
        <v>74.195999999999998</v>
      </c>
      <c r="H90" s="5">
        <f>IFERROR(INDEX('[5]Table 20'!H$14:H$19,MATCH($B90,'[5]Table 20'!$B$14:$B$19,0))*1000,0)</f>
        <v>28.385000000000002</v>
      </c>
      <c r="I90" s="5">
        <f>IFERROR(INDEX('[5]Table 20'!I$14:I$19,MATCH($B90,'[5]Table 20'!$B$14:$B$19,0))*1000,0)</f>
        <v>46.656000000000006</v>
      </c>
      <c r="J90" s="5">
        <f>IFERROR(INDEX('[5]Table 20'!J$14:J$19,MATCH($B90,'[5]Table 20'!$B$14:$B$19,0))*1000,0)</f>
        <v>62.847000000000001</v>
      </c>
      <c r="K90" s="5">
        <f>IFERROR(INDEX('[5]Table 20'!K$14:K$19,MATCH($B90,'[5]Table 20'!$B$14:$B$19,0))*1000,0)</f>
        <v>71.564000000000007</v>
      </c>
      <c r="L90" s="5">
        <f>IFERROR(INDEX('[5]Table 20'!L$14:L$19,MATCH($B90,'[5]Table 20'!$B$14:$B$19,0))*1000,0)</f>
        <v>58.122999999999998</v>
      </c>
      <c r="M90" s="5">
        <f>IFERROR(INDEX('[5]Table 20'!M$14:M$19,MATCH($B90,'[5]Table 20'!$B$14:$B$19,0))*1000,0)</f>
        <v>41.258000000000003</v>
      </c>
      <c r="N90" s="5">
        <f>IFERROR(INDEX('[5]Table 20'!N$14:N$19,MATCH($B90,'[5]Table 20'!$B$14:$B$19,0))*1000,0)</f>
        <v>41.764000000000003</v>
      </c>
      <c r="O90" s="5">
        <f>IFERROR(INDEX('[5]Table 20'!O$14:O$19,MATCH($B90,'[5]Table 20'!$B$14:$B$19,0))*1000,0)</f>
        <v>51.094000000000001</v>
      </c>
      <c r="P90" s="5">
        <f>IFERROR(INDEX('[5]Table 20'!P$14:P$19,MATCH($B90,'[5]Table 20'!$B$14:$B$19,0))*1000,0)</f>
        <v>58.673999999999999</v>
      </c>
      <c r="Q90" s="5">
        <f>IFERROR(INDEX('[5]Table 20'!Q$14:Q$19,MATCH($B90,'[5]Table 20'!$B$14:$B$19,0))*1000,0)</f>
        <v>44.927</v>
      </c>
      <c r="R90" s="5">
        <f>IFERROR(INDEX('[5]Table 20'!R$14:R$19,MATCH($B90,'[5]Table 20'!$B$14:$B$19,0))*1000,0)</f>
        <v>39.725999999999999</v>
      </c>
      <c r="S90" s="5">
        <f>IFERROR(INDEX('[5]Table 20'!S$14:S$19,MATCH($B90,'[5]Table 20'!$B$14:$B$19,0))*1000,0)</f>
        <v>31.061</v>
      </c>
      <c r="T90" s="5">
        <f>IFERROR(INDEX('[5]Table 20'!T$14:T$19,MATCH($B90,'[5]Table 20'!$B$14:$B$19,0))*1000,0)</f>
        <v>50.295999999999999</v>
      </c>
      <c r="U90" s="5">
        <f>IFERROR(INDEX('[5]Table 20'!U$14:U$19,MATCH($B90,'[5]Table 20'!$B$14:$B$19,0))*1000,0)</f>
        <v>61.335000000000001</v>
      </c>
      <c r="V90" s="5">
        <f>IFERROR(INDEX('[5]Table 20'!V$14:V$19,MATCH($B90,'[5]Table 20'!$B$14:$B$19,0))*1000,0)</f>
        <v>64.251000000000005</v>
      </c>
      <c r="W90" s="5">
        <f>IFERROR(INDEX('[5]Table 20'!W$14:W$19,MATCH($B90,'[5]Table 20'!$B$14:$B$19,0))*1000,0)</f>
        <v>70.843000000000004</v>
      </c>
      <c r="Z90" s="21" t="s">
        <v>101</v>
      </c>
    </row>
    <row r="91" spans="2:26" outlineLevel="1" x14ac:dyDescent="0.2">
      <c r="B91" s="15" t="s">
        <v>9</v>
      </c>
      <c r="C91" s="19">
        <f t="shared" ref="C91:W91" si="34">SUM(C81:C90)</f>
        <v>18622.135999999995</v>
      </c>
      <c r="D91" s="19">
        <f t="shared" si="34"/>
        <v>17510.566000000003</v>
      </c>
      <c r="E91" s="19">
        <f t="shared" si="34"/>
        <v>18300.954000000002</v>
      </c>
      <c r="F91" s="19">
        <f t="shared" si="34"/>
        <v>18542.239000000001</v>
      </c>
      <c r="G91" s="19">
        <f t="shared" si="34"/>
        <v>18706.385999999999</v>
      </c>
      <c r="H91" s="19">
        <f t="shared" si="34"/>
        <v>16226.237999999999</v>
      </c>
      <c r="I91" s="19">
        <f t="shared" si="34"/>
        <v>17077.482</v>
      </c>
      <c r="J91" s="19">
        <f t="shared" si="34"/>
        <v>18091.794000000002</v>
      </c>
      <c r="K91" s="19">
        <f t="shared" si="34"/>
        <v>16710.694</v>
      </c>
      <c r="L91" s="19">
        <f t="shared" si="34"/>
        <v>16663.964</v>
      </c>
      <c r="M91" s="19">
        <f t="shared" si="34"/>
        <v>17983.120000000003</v>
      </c>
      <c r="N91" s="19">
        <f t="shared" si="34"/>
        <v>16214.573999999999</v>
      </c>
      <c r="O91" s="19">
        <f t="shared" si="34"/>
        <v>20136.939999999999</v>
      </c>
      <c r="P91" s="19">
        <f t="shared" si="34"/>
        <v>19573.345999999998</v>
      </c>
      <c r="Q91" s="19">
        <f t="shared" si="34"/>
        <v>18714.356000000003</v>
      </c>
      <c r="R91" s="19">
        <f t="shared" si="34"/>
        <v>17171.071</v>
      </c>
      <c r="S91" s="19">
        <f t="shared" si="34"/>
        <v>16682.629000000001</v>
      </c>
      <c r="T91" s="19">
        <f t="shared" si="34"/>
        <v>15483.496999999999</v>
      </c>
      <c r="U91" s="19">
        <f t="shared" si="34"/>
        <v>15910.859999999999</v>
      </c>
      <c r="V91" s="19">
        <f t="shared" si="34"/>
        <v>15367.121999999999</v>
      </c>
      <c r="W91" s="19">
        <f t="shared" si="34"/>
        <v>13012.861999999999</v>
      </c>
    </row>
    <row r="92" spans="2:26" outlineLevel="1" x14ac:dyDescent="0.2">
      <c r="B92" s="26" t="s">
        <v>91</v>
      </c>
      <c r="C92" s="25">
        <f t="shared" ref="C92:W92" si="35">C91/C72/1000</f>
        <v>2.1761780984727681E-3</v>
      </c>
      <c r="D92" s="25">
        <f t="shared" si="35"/>
        <v>2.1530974699621027E-3</v>
      </c>
      <c r="E92" s="25">
        <f t="shared" si="35"/>
        <v>2.1293245057737139E-3</v>
      </c>
      <c r="F92" s="25">
        <f t="shared" si="35"/>
        <v>2.1367376201846138E-3</v>
      </c>
      <c r="G92" s="25">
        <f t="shared" si="35"/>
        <v>2.1364579791452645E-3</v>
      </c>
      <c r="H92" s="25">
        <f t="shared" si="35"/>
        <v>2.0870675928421649E-3</v>
      </c>
      <c r="I92" s="25">
        <f t="shared" si="35"/>
        <v>2.0705073033561012E-3</v>
      </c>
      <c r="J92" s="25">
        <f t="shared" si="35"/>
        <v>2.0539221855483958E-3</v>
      </c>
      <c r="K92" s="25">
        <f t="shared" si="35"/>
        <v>2.0370792694142359E-3</v>
      </c>
      <c r="L92" s="25">
        <f t="shared" si="35"/>
        <v>2.0152408159079967E-3</v>
      </c>
      <c r="M92" s="25">
        <f t="shared" si="35"/>
        <v>1.9990531315307153E-3</v>
      </c>
      <c r="N92" s="25">
        <f t="shared" si="35"/>
        <v>1.9525380233313008E-3</v>
      </c>
      <c r="O92" s="25">
        <f t="shared" si="35"/>
        <v>1.9492285638650531E-3</v>
      </c>
      <c r="P92" s="25">
        <f t="shared" si="35"/>
        <v>1.9240825874215787E-3</v>
      </c>
      <c r="Q92" s="25">
        <f t="shared" si="35"/>
        <v>1.902496895942362E-3</v>
      </c>
      <c r="R92" s="25">
        <f t="shared" si="35"/>
        <v>1.8823461138108518E-3</v>
      </c>
      <c r="S92" s="25">
        <f t="shared" si="35"/>
        <v>1.8595759565988228E-3</v>
      </c>
      <c r="T92" s="25">
        <f t="shared" si="35"/>
        <v>1.841783663409959E-3</v>
      </c>
      <c r="U92" s="25">
        <f t="shared" si="35"/>
        <v>1.820932866563527E-3</v>
      </c>
      <c r="V92" s="25">
        <f t="shared" si="35"/>
        <v>1.8088077298097209E-3</v>
      </c>
      <c r="W92" s="25">
        <f t="shared" si="35"/>
        <v>1.8015360879834212E-3</v>
      </c>
    </row>
    <row r="93" spans="2:26" outlineLevel="1" x14ac:dyDescent="0.2"/>
    <row r="94" spans="2:26" outlineLevel="1" x14ac:dyDescent="0.2">
      <c r="B94" s="4" t="s">
        <v>18</v>
      </c>
      <c r="C94" s="11">
        <f t="shared" ref="C94:W94" si="36">IFERROR(C81/C91,0)</f>
        <v>0</v>
      </c>
      <c r="D94" s="11">
        <f t="shared" si="36"/>
        <v>0</v>
      </c>
      <c r="E94" s="11">
        <f t="shared" si="36"/>
        <v>0</v>
      </c>
      <c r="F94" s="11">
        <f t="shared" si="36"/>
        <v>0</v>
      </c>
      <c r="G94" s="11">
        <f t="shared" si="36"/>
        <v>0</v>
      </c>
      <c r="H94" s="11">
        <f t="shared" si="36"/>
        <v>0</v>
      </c>
      <c r="I94" s="11">
        <f t="shared" si="36"/>
        <v>0</v>
      </c>
      <c r="J94" s="11">
        <f t="shared" si="36"/>
        <v>0</v>
      </c>
      <c r="K94" s="11">
        <f t="shared" si="36"/>
        <v>0</v>
      </c>
      <c r="L94" s="11">
        <f t="shared" si="36"/>
        <v>0</v>
      </c>
      <c r="M94" s="11">
        <f t="shared" si="36"/>
        <v>0</v>
      </c>
      <c r="N94" s="11">
        <f t="shared" si="36"/>
        <v>0</v>
      </c>
      <c r="O94" s="11">
        <f t="shared" si="36"/>
        <v>0</v>
      </c>
      <c r="P94" s="11">
        <f t="shared" si="36"/>
        <v>0</v>
      </c>
      <c r="Q94" s="11">
        <f t="shared" si="36"/>
        <v>0</v>
      </c>
      <c r="R94" s="11">
        <f t="shared" si="36"/>
        <v>0</v>
      </c>
      <c r="S94" s="11">
        <f t="shared" si="36"/>
        <v>0</v>
      </c>
      <c r="T94" s="11">
        <f t="shared" si="36"/>
        <v>0</v>
      </c>
      <c r="U94" s="11">
        <f t="shared" si="36"/>
        <v>0</v>
      </c>
      <c r="V94" s="11">
        <f t="shared" si="36"/>
        <v>0</v>
      </c>
      <c r="W94" s="11">
        <f t="shared" si="36"/>
        <v>0</v>
      </c>
    </row>
    <row r="95" spans="2:26" outlineLevel="1" x14ac:dyDescent="0.2">
      <c r="B95" s="4" t="s">
        <v>19</v>
      </c>
      <c r="C95" s="11">
        <f t="shared" ref="C95:W95" si="37">IFERROR(C82/C91,0)</f>
        <v>0</v>
      </c>
      <c r="D95" s="11">
        <f t="shared" si="37"/>
        <v>0</v>
      </c>
      <c r="E95" s="11">
        <f t="shared" si="37"/>
        <v>0</v>
      </c>
      <c r="F95" s="11">
        <f t="shared" si="37"/>
        <v>0</v>
      </c>
      <c r="G95" s="11">
        <f t="shared" si="37"/>
        <v>0</v>
      </c>
      <c r="H95" s="11">
        <f t="shared" si="37"/>
        <v>0</v>
      </c>
      <c r="I95" s="11">
        <f t="shared" si="37"/>
        <v>0</v>
      </c>
      <c r="J95" s="11">
        <f t="shared" si="37"/>
        <v>0</v>
      </c>
      <c r="K95" s="11">
        <f t="shared" si="37"/>
        <v>0</v>
      </c>
      <c r="L95" s="11">
        <f t="shared" si="37"/>
        <v>0</v>
      </c>
      <c r="M95" s="11">
        <f t="shared" si="37"/>
        <v>0</v>
      </c>
      <c r="N95" s="11">
        <f t="shared" si="37"/>
        <v>0</v>
      </c>
      <c r="O95" s="11">
        <f t="shared" si="37"/>
        <v>0</v>
      </c>
      <c r="P95" s="11">
        <f t="shared" si="37"/>
        <v>0</v>
      </c>
      <c r="Q95" s="11">
        <f t="shared" si="37"/>
        <v>0</v>
      </c>
      <c r="R95" s="11">
        <f t="shared" si="37"/>
        <v>0</v>
      </c>
      <c r="S95" s="11">
        <f t="shared" si="37"/>
        <v>0</v>
      </c>
      <c r="T95" s="11">
        <f t="shared" si="37"/>
        <v>0</v>
      </c>
      <c r="U95" s="11">
        <f t="shared" si="37"/>
        <v>0</v>
      </c>
      <c r="V95" s="11">
        <f t="shared" si="37"/>
        <v>0</v>
      </c>
      <c r="W95" s="11">
        <f t="shared" si="37"/>
        <v>0</v>
      </c>
    </row>
    <row r="96" spans="2:26" outlineLevel="1" x14ac:dyDescent="0.2">
      <c r="B96" s="4" t="s">
        <v>16</v>
      </c>
      <c r="C96" s="11">
        <f t="shared" ref="C96:W96" si="38">IFERROR(C83/C91,0)</f>
        <v>3.0693578867644409E-3</v>
      </c>
      <c r="D96" s="11">
        <f t="shared" si="38"/>
        <v>2.7096211510239014E-3</v>
      </c>
      <c r="E96" s="11">
        <f t="shared" si="38"/>
        <v>3.377037065936562E-3</v>
      </c>
      <c r="F96" s="11">
        <f t="shared" si="38"/>
        <v>4.3374481366570666E-3</v>
      </c>
      <c r="G96" s="11">
        <f t="shared" si="38"/>
        <v>4.0039267873548633E-3</v>
      </c>
      <c r="H96" s="11">
        <f t="shared" si="38"/>
        <v>4.9706530866858974E-3</v>
      </c>
      <c r="I96" s="11">
        <f t="shared" si="38"/>
        <v>5.1104138186179914E-3</v>
      </c>
      <c r="J96" s="11">
        <f t="shared" si="38"/>
        <v>6.4936622647814796E-3</v>
      </c>
      <c r="K96" s="11">
        <f t="shared" si="38"/>
        <v>7.220525969777198E-3</v>
      </c>
      <c r="L96" s="11">
        <f t="shared" si="38"/>
        <v>7.5534248633758452E-3</v>
      </c>
      <c r="M96" s="11">
        <f t="shared" si="38"/>
        <v>6.4871390503983724E-3</v>
      </c>
      <c r="N96" s="11">
        <f t="shared" si="38"/>
        <v>7.450334495374346E-3</v>
      </c>
      <c r="O96" s="11">
        <f t="shared" si="38"/>
        <v>6.7397032518346891E-3</v>
      </c>
      <c r="P96" s="11">
        <f t="shared" si="38"/>
        <v>5.5687974861324176E-3</v>
      </c>
      <c r="Q96" s="11">
        <f t="shared" si="38"/>
        <v>5.8332758017427891E-3</v>
      </c>
      <c r="R96" s="11">
        <f t="shared" si="38"/>
        <v>5.3084050493996558E-3</v>
      </c>
      <c r="S96" s="11">
        <f t="shared" si="38"/>
        <v>5.6861541427313403E-3</v>
      </c>
      <c r="T96" s="11">
        <f t="shared" si="38"/>
        <v>5.7073670114703426E-3</v>
      </c>
      <c r="U96" s="11">
        <f t="shared" si="38"/>
        <v>4.5779423613808434E-3</v>
      </c>
      <c r="V96" s="11">
        <f t="shared" si="38"/>
        <v>4.0919828709630856E-3</v>
      </c>
      <c r="W96" s="11">
        <f t="shared" si="38"/>
        <v>4.4877137711903806E-3</v>
      </c>
    </row>
    <row r="97" spans="1:28" outlineLevel="1" x14ac:dyDescent="0.2">
      <c r="B97" s="4" t="s">
        <v>21</v>
      </c>
      <c r="C97" s="11">
        <f t="shared" ref="C97:W97" si="39">IFERROR(C84/C91,0)</f>
        <v>0</v>
      </c>
      <c r="D97" s="11">
        <f t="shared" si="39"/>
        <v>0</v>
      </c>
      <c r="E97" s="11">
        <f t="shared" si="39"/>
        <v>0</v>
      </c>
      <c r="F97" s="11">
        <f t="shared" si="39"/>
        <v>0</v>
      </c>
      <c r="G97" s="11">
        <f t="shared" si="39"/>
        <v>0</v>
      </c>
      <c r="H97" s="11">
        <f t="shared" si="39"/>
        <v>0</v>
      </c>
      <c r="I97" s="11">
        <f t="shared" si="39"/>
        <v>0</v>
      </c>
      <c r="J97" s="11">
        <f t="shared" si="39"/>
        <v>0</v>
      </c>
      <c r="K97" s="11">
        <f t="shared" si="39"/>
        <v>0</v>
      </c>
      <c r="L97" s="11">
        <f t="shared" si="39"/>
        <v>0</v>
      </c>
      <c r="M97" s="11">
        <f t="shared" si="39"/>
        <v>0</v>
      </c>
      <c r="N97" s="11">
        <f t="shared" si="39"/>
        <v>0</v>
      </c>
      <c r="O97" s="11">
        <f t="shared" si="39"/>
        <v>0</v>
      </c>
      <c r="P97" s="11">
        <f t="shared" si="39"/>
        <v>0</v>
      </c>
      <c r="Q97" s="11">
        <f t="shared" si="39"/>
        <v>0</v>
      </c>
      <c r="R97" s="11">
        <f t="shared" si="39"/>
        <v>0</v>
      </c>
      <c r="S97" s="11">
        <f t="shared" si="39"/>
        <v>0</v>
      </c>
      <c r="T97" s="11">
        <f t="shared" si="39"/>
        <v>0</v>
      </c>
      <c r="U97" s="11">
        <f t="shared" si="39"/>
        <v>0</v>
      </c>
      <c r="V97" s="11">
        <f t="shared" si="39"/>
        <v>0</v>
      </c>
      <c r="W97" s="11">
        <f t="shared" si="39"/>
        <v>0</v>
      </c>
    </row>
    <row r="98" spans="1:28" outlineLevel="1" x14ac:dyDescent="0.2">
      <c r="B98" s="4" t="s">
        <v>20</v>
      </c>
      <c r="C98" s="11">
        <f t="shared" ref="C98:W98" si="40">IFERROR(C85/C91,0)</f>
        <v>0.98705900332808238</v>
      </c>
      <c r="D98" s="11">
        <f t="shared" si="40"/>
        <v>0.98863731760583862</v>
      </c>
      <c r="E98" s="11">
        <f t="shared" si="40"/>
        <v>0.99142044726192968</v>
      </c>
      <c r="F98" s="11">
        <f t="shared" si="40"/>
        <v>0.99011322203321828</v>
      </c>
      <c r="G98" s="11">
        <f t="shared" si="40"/>
        <v>0.99108860471498872</v>
      </c>
      <c r="H98" s="11">
        <f t="shared" si="40"/>
        <v>0.99218192165060071</v>
      </c>
      <c r="I98" s="11">
        <f t="shared" si="40"/>
        <v>0.99100892040173127</v>
      </c>
      <c r="J98" s="11">
        <f t="shared" si="40"/>
        <v>0.98894902296588161</v>
      </c>
      <c r="K98" s="11">
        <f t="shared" si="40"/>
        <v>0.91292767373994166</v>
      </c>
      <c r="L98" s="11">
        <f t="shared" si="40"/>
        <v>0.91209618551744343</v>
      </c>
      <c r="M98" s="11">
        <f t="shared" si="40"/>
        <v>0.9172690834515923</v>
      </c>
      <c r="N98" s="11">
        <f t="shared" si="40"/>
        <v>0.91062916608231592</v>
      </c>
      <c r="O98" s="11">
        <f t="shared" si="40"/>
        <v>0.9288922249358641</v>
      </c>
      <c r="P98" s="11">
        <f t="shared" si="40"/>
        <v>0.9328246688123738</v>
      </c>
      <c r="Q98" s="11">
        <f t="shared" si="40"/>
        <v>0.93246243685863395</v>
      </c>
      <c r="R98" s="11">
        <f t="shared" si="40"/>
        <v>0.99237805259788392</v>
      </c>
      <c r="S98" s="11">
        <f t="shared" si="40"/>
        <v>0.99245196905116084</v>
      </c>
      <c r="T98" s="11">
        <f t="shared" si="40"/>
        <v>0.99104427120049166</v>
      </c>
      <c r="U98" s="11">
        <f t="shared" si="40"/>
        <v>0.9915671434479344</v>
      </c>
      <c r="V98" s="11">
        <f t="shared" si="40"/>
        <v>0.9917269479607177</v>
      </c>
      <c r="W98" s="11">
        <f t="shared" si="40"/>
        <v>0.99006821097464959</v>
      </c>
    </row>
    <row r="99" spans="1:28" outlineLevel="1" x14ac:dyDescent="0.2">
      <c r="B99" s="4" t="s">
        <v>0</v>
      </c>
      <c r="C99" s="11">
        <f t="shared" ref="C99:W99" si="41">IFERROR(C86/C91,0)</f>
        <v>0</v>
      </c>
      <c r="D99" s="11">
        <f t="shared" si="41"/>
        <v>0</v>
      </c>
      <c r="E99" s="11">
        <f t="shared" si="41"/>
        <v>0</v>
      </c>
      <c r="F99" s="11">
        <f t="shared" si="41"/>
        <v>0</v>
      </c>
      <c r="G99" s="11">
        <f t="shared" si="41"/>
        <v>0</v>
      </c>
      <c r="H99" s="11">
        <f t="shared" si="41"/>
        <v>0</v>
      </c>
      <c r="I99" s="11">
        <f t="shared" si="41"/>
        <v>0</v>
      </c>
      <c r="J99" s="11">
        <f t="shared" si="41"/>
        <v>0</v>
      </c>
      <c r="K99" s="11">
        <f t="shared" si="41"/>
        <v>7.4387455123048757E-2</v>
      </c>
      <c r="L99" s="11">
        <f t="shared" si="41"/>
        <v>7.5866822563946987E-2</v>
      </c>
      <c r="M99" s="11">
        <f t="shared" si="41"/>
        <v>7.2884571753955921E-2</v>
      </c>
      <c r="N99" s="11">
        <f t="shared" si="41"/>
        <v>7.9344791913743787E-2</v>
      </c>
      <c r="O99" s="11">
        <f t="shared" si="41"/>
        <v>6.1830744889739962E-2</v>
      </c>
      <c r="P99" s="11">
        <f t="shared" si="41"/>
        <v>5.8608885777628419E-2</v>
      </c>
      <c r="Q99" s="11">
        <f t="shared" si="41"/>
        <v>5.9303616966568329E-2</v>
      </c>
      <c r="R99" s="11">
        <f t="shared" si="41"/>
        <v>0</v>
      </c>
      <c r="S99" s="11">
        <f t="shared" si="41"/>
        <v>0</v>
      </c>
      <c r="T99" s="11">
        <f t="shared" si="41"/>
        <v>0</v>
      </c>
      <c r="U99" s="11">
        <f t="shared" si="41"/>
        <v>0</v>
      </c>
      <c r="V99" s="11">
        <f t="shared" si="41"/>
        <v>0</v>
      </c>
      <c r="W99" s="11">
        <f t="shared" si="41"/>
        <v>0</v>
      </c>
    </row>
    <row r="100" spans="1:28" outlineLevel="1" x14ac:dyDescent="0.2">
      <c r="B100" s="4" t="s">
        <v>22</v>
      </c>
      <c r="C100" s="11">
        <f t="shared" ref="C100:W100" si="42">IFERROR(C87/C91,0)</f>
        <v>0</v>
      </c>
      <c r="D100" s="11">
        <f t="shared" si="42"/>
        <v>0</v>
      </c>
      <c r="E100" s="11">
        <f t="shared" si="42"/>
        <v>0</v>
      </c>
      <c r="F100" s="11">
        <f t="shared" si="42"/>
        <v>0</v>
      </c>
      <c r="G100" s="11">
        <f t="shared" si="42"/>
        <v>0</v>
      </c>
      <c r="H100" s="11">
        <f t="shared" si="42"/>
        <v>0</v>
      </c>
      <c r="I100" s="11">
        <f t="shared" si="42"/>
        <v>0</v>
      </c>
      <c r="J100" s="11">
        <f t="shared" si="42"/>
        <v>0</v>
      </c>
      <c r="K100" s="11">
        <f t="shared" si="42"/>
        <v>0</v>
      </c>
      <c r="L100" s="11">
        <f t="shared" si="42"/>
        <v>0</v>
      </c>
      <c r="M100" s="11">
        <f t="shared" si="42"/>
        <v>0</v>
      </c>
      <c r="N100" s="11">
        <f t="shared" si="42"/>
        <v>0</v>
      </c>
      <c r="O100" s="11">
        <f t="shared" si="42"/>
        <v>0</v>
      </c>
      <c r="P100" s="11">
        <f t="shared" si="42"/>
        <v>0</v>
      </c>
      <c r="Q100" s="11">
        <f t="shared" si="42"/>
        <v>0</v>
      </c>
      <c r="R100" s="11">
        <f t="shared" si="42"/>
        <v>0</v>
      </c>
      <c r="S100" s="11">
        <f t="shared" si="42"/>
        <v>0</v>
      </c>
      <c r="T100" s="11">
        <f t="shared" si="42"/>
        <v>0</v>
      </c>
      <c r="U100" s="11">
        <f t="shared" si="42"/>
        <v>0</v>
      </c>
      <c r="V100" s="11">
        <f t="shared" si="42"/>
        <v>0</v>
      </c>
      <c r="W100" s="11">
        <f t="shared" si="42"/>
        <v>0</v>
      </c>
    </row>
    <row r="101" spans="1:28" outlineLevel="1" x14ac:dyDescent="0.2">
      <c r="B101" s="4" t="s">
        <v>23</v>
      </c>
      <c r="C101" s="11">
        <f t="shared" ref="C101:W101" si="43">IFERROR(C88/C91,0)</f>
        <v>5.4139868809893797E-4</v>
      </c>
      <c r="D101" s="11">
        <f t="shared" si="43"/>
        <v>9.2721160469627303E-4</v>
      </c>
      <c r="E101" s="11">
        <f t="shared" si="43"/>
        <v>8.7405279528050828E-4</v>
      </c>
      <c r="F101" s="11">
        <f t="shared" si="43"/>
        <v>9.0264180070163036E-4</v>
      </c>
      <c r="G101" s="11">
        <f t="shared" si="43"/>
        <v>9.4112245946384313E-4</v>
      </c>
      <c r="H101" s="11">
        <f t="shared" si="43"/>
        <v>1.0980980311024653E-3</v>
      </c>
      <c r="I101" s="11">
        <f t="shared" si="43"/>
        <v>1.1486470897758816E-3</v>
      </c>
      <c r="J101" s="11">
        <f t="shared" si="43"/>
        <v>1.0835299141699268E-3</v>
      </c>
      <c r="K101" s="11">
        <f t="shared" si="43"/>
        <v>1.1818180621343433E-3</v>
      </c>
      <c r="L101" s="11">
        <f t="shared" si="43"/>
        <v>9.956214499743279E-4</v>
      </c>
      <c r="M101" s="11">
        <f t="shared" si="43"/>
        <v>1.0649431244411423E-3</v>
      </c>
      <c r="N101" s="11">
        <f t="shared" si="43"/>
        <v>0</v>
      </c>
      <c r="O101" s="11">
        <f t="shared" si="43"/>
        <v>0</v>
      </c>
      <c r="P101" s="11">
        <f t="shared" si="43"/>
        <v>0</v>
      </c>
      <c r="Q101" s="11">
        <f t="shared" si="43"/>
        <v>0</v>
      </c>
      <c r="R101" s="11">
        <f t="shared" si="43"/>
        <v>0</v>
      </c>
      <c r="S101" s="11">
        <f t="shared" si="43"/>
        <v>0</v>
      </c>
      <c r="T101" s="11">
        <f t="shared" si="43"/>
        <v>0</v>
      </c>
      <c r="U101" s="11">
        <f t="shared" si="43"/>
        <v>0</v>
      </c>
      <c r="V101" s="11">
        <f t="shared" si="43"/>
        <v>0</v>
      </c>
      <c r="W101" s="11">
        <f t="shared" si="43"/>
        <v>0</v>
      </c>
    </row>
    <row r="102" spans="1:28" x14ac:dyDescent="0.2">
      <c r="B102" s="4" t="s">
        <v>17</v>
      </c>
      <c r="C102" s="11">
        <f t="shared" ref="C102:W102" si="44">IFERROR(C89/C91,0)</f>
        <v>0</v>
      </c>
      <c r="D102" s="11">
        <f t="shared" si="44"/>
        <v>0</v>
      </c>
      <c r="E102" s="11">
        <f t="shared" si="44"/>
        <v>0</v>
      </c>
      <c r="F102" s="11">
        <f t="shared" si="44"/>
        <v>0</v>
      </c>
      <c r="G102" s="11">
        <f t="shared" si="44"/>
        <v>0</v>
      </c>
      <c r="H102" s="11">
        <f t="shared" si="44"/>
        <v>0</v>
      </c>
      <c r="I102" s="11">
        <f t="shared" si="44"/>
        <v>0</v>
      </c>
      <c r="J102" s="11">
        <f t="shared" si="44"/>
        <v>0</v>
      </c>
      <c r="K102" s="11">
        <f t="shared" si="44"/>
        <v>0</v>
      </c>
      <c r="L102" s="11">
        <f t="shared" si="44"/>
        <v>0</v>
      </c>
      <c r="M102" s="11">
        <f t="shared" si="44"/>
        <v>0</v>
      </c>
      <c r="N102" s="11">
        <f t="shared" si="44"/>
        <v>0</v>
      </c>
      <c r="O102" s="11">
        <f t="shared" si="44"/>
        <v>0</v>
      </c>
      <c r="P102" s="11">
        <f t="shared" si="44"/>
        <v>0</v>
      </c>
      <c r="Q102" s="11">
        <f t="shared" si="44"/>
        <v>0</v>
      </c>
      <c r="R102" s="11">
        <f t="shared" si="44"/>
        <v>0</v>
      </c>
      <c r="S102" s="11">
        <f t="shared" si="44"/>
        <v>0</v>
      </c>
      <c r="T102" s="11">
        <f t="shared" si="44"/>
        <v>0</v>
      </c>
      <c r="U102" s="11">
        <f t="shared" si="44"/>
        <v>0</v>
      </c>
      <c r="V102" s="11">
        <f t="shared" si="44"/>
        <v>0</v>
      </c>
      <c r="W102" s="11">
        <f t="shared" si="44"/>
        <v>0</v>
      </c>
    </row>
    <row r="103" spans="1:28" x14ac:dyDescent="0.2">
      <c r="B103" s="4" t="s">
        <v>1</v>
      </c>
      <c r="C103" s="11">
        <f t="shared" ref="C103:W103" si="45">IFERROR(C90/C91,0)</f>
        <v>9.3302400970543889E-3</v>
      </c>
      <c r="D103" s="11">
        <f t="shared" si="45"/>
        <v>7.7258496384411549E-3</v>
      </c>
      <c r="E103" s="11">
        <f t="shared" si="45"/>
        <v>4.3284628768533043E-3</v>
      </c>
      <c r="F103" s="11">
        <f t="shared" si="45"/>
        <v>4.6466880294229835E-3</v>
      </c>
      <c r="G103" s="11">
        <f t="shared" si="45"/>
        <v>3.9663460381925194E-3</v>
      </c>
      <c r="H103" s="11">
        <f t="shared" si="45"/>
        <v>1.7493272316109257E-3</v>
      </c>
      <c r="I103" s="11">
        <f t="shared" si="45"/>
        <v>2.7320186898747724E-3</v>
      </c>
      <c r="J103" s="11">
        <f t="shared" si="45"/>
        <v>3.4737848551669335E-3</v>
      </c>
      <c r="K103" s="11">
        <f t="shared" si="45"/>
        <v>4.2825271050980895E-3</v>
      </c>
      <c r="L103" s="11">
        <f t="shared" si="45"/>
        <v>3.4879456052593488E-3</v>
      </c>
      <c r="M103" s="11">
        <f t="shared" si="45"/>
        <v>2.2942626196121693E-3</v>
      </c>
      <c r="N103" s="11">
        <f t="shared" si="45"/>
        <v>2.5757075085660595E-3</v>
      </c>
      <c r="O103" s="11">
        <f t="shared" si="45"/>
        <v>2.5373269225612235E-3</v>
      </c>
      <c r="P103" s="11">
        <f t="shared" si="45"/>
        <v>2.9976479238654446E-3</v>
      </c>
      <c r="Q103" s="11">
        <f t="shared" si="45"/>
        <v>2.4006703730547817E-3</v>
      </c>
      <c r="R103" s="11">
        <f t="shared" si="45"/>
        <v>2.3135423527163796E-3</v>
      </c>
      <c r="S103" s="11">
        <f t="shared" si="45"/>
        <v>1.8618768061077183E-3</v>
      </c>
      <c r="T103" s="11">
        <f t="shared" si="45"/>
        <v>3.2483617880379348E-3</v>
      </c>
      <c r="U103" s="11">
        <f t="shared" si="45"/>
        <v>3.8549141906848534E-3</v>
      </c>
      <c r="V103" s="11">
        <f t="shared" si="45"/>
        <v>4.1810691683192213E-3</v>
      </c>
      <c r="W103" s="11">
        <f t="shared" si="45"/>
        <v>5.4440752541600771E-3</v>
      </c>
    </row>
    <row r="104" spans="1:28" s="33" customForma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c r="AA104" s="1"/>
      <c r="AB104" s="1"/>
    </row>
    <row r="105" spans="1:28" outlineLevel="1" x14ac:dyDescent="0.2"/>
    <row r="106" spans="1:28" outlineLevel="1" x14ac:dyDescent="0.2">
      <c r="A106" s="32" t="s">
        <v>83</v>
      </c>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4"/>
      <c r="AA106" s="33"/>
      <c r="AB106" s="33"/>
    </row>
    <row r="107" spans="1:28" outlineLevel="1" x14ac:dyDescent="0.2">
      <c r="B107" s="20" t="s">
        <v>88</v>
      </c>
      <c r="C107" s="5">
        <f>C111*CAN!C112</f>
        <v>4729.8150691671426</v>
      </c>
      <c r="D107" s="5">
        <f>D111*CAN!D112</f>
        <v>4614.4506031202136</v>
      </c>
      <c r="E107" s="5">
        <f>E111*CAN!E112</f>
        <v>4963.466171638428</v>
      </c>
      <c r="F107" s="5">
        <f>F111*CAN!F112</f>
        <v>5143.2306930779378</v>
      </c>
      <c r="G107" s="5">
        <f>G111*CAN!G112</f>
        <v>5343.8364015060915</v>
      </c>
      <c r="H107" s="5">
        <f>H111*CAN!H112</f>
        <v>5203.8127881187002</v>
      </c>
      <c r="I107" s="5">
        <f>I111*CAN!I112</f>
        <v>5624.1905799630749</v>
      </c>
      <c r="J107" s="5">
        <f>J111*CAN!J112</f>
        <v>5748.419248306318</v>
      </c>
      <c r="K107" s="5">
        <f>K111*CAN!K112</f>
        <v>5519.9011957651155</v>
      </c>
      <c r="L107" s="5">
        <f>L111*CAN!L112</f>
        <v>5837.0451815769911</v>
      </c>
      <c r="M107" s="5">
        <f>M111*CAN!M112</f>
        <v>6700.9964498985319</v>
      </c>
      <c r="N107" s="5">
        <f>N111*CAN!N112</f>
        <v>6710.2010420708493</v>
      </c>
      <c r="O107" s="5">
        <f>O111*CAN!O112</f>
        <v>8641.9117967174279</v>
      </c>
      <c r="P107" s="5">
        <f>P111*CAN!P112</f>
        <v>9089.9718895773785</v>
      </c>
      <c r="Q107" s="5">
        <f>Q111*CAN!Q112</f>
        <v>9445.7214811975373</v>
      </c>
      <c r="R107" s="5">
        <f>R111*CAN!R112</f>
        <v>9388.1188646411374</v>
      </c>
      <c r="S107" s="5">
        <f>S111*CAN!S112</f>
        <v>10033.161550735285</v>
      </c>
      <c r="T107" s="5">
        <f>T111*CAN!T112</f>
        <v>10211.062874667128</v>
      </c>
      <c r="U107" s="5">
        <f>U111*CAN!U112</f>
        <v>11550.967136800698</v>
      </c>
      <c r="V107" s="5">
        <f>V111*CAN!V112</f>
        <v>11815.535953236191</v>
      </c>
      <c r="W107" s="5">
        <f>W111*CAN!W112</f>
        <v>10875.746366581148</v>
      </c>
      <c r="Z107" s="21"/>
      <c r="AB107"/>
    </row>
    <row r="108" spans="1:28" outlineLevel="1" x14ac:dyDescent="0.2">
      <c r="B108" s="7" t="s">
        <v>89</v>
      </c>
      <c r="C108" s="5">
        <f>'[5]Table 37'!C$13</f>
        <v>15.359</v>
      </c>
      <c r="D108" s="5">
        <f>'[5]Table 37'!D$13</f>
        <v>15.263999999999999</v>
      </c>
      <c r="E108" s="5">
        <f>'[5]Table 37'!E$13</f>
        <v>17.158999999999999</v>
      </c>
      <c r="F108" s="5">
        <f>'[5]Table 37'!F$13</f>
        <v>16.536000000000001</v>
      </c>
      <c r="G108" s="5">
        <f>'[5]Table 37'!G$13</f>
        <v>16.547999999999998</v>
      </c>
      <c r="H108" s="5">
        <f>'[5]Table 37'!H$13</f>
        <v>16.952000000000002</v>
      </c>
      <c r="I108" s="5">
        <f>'[5]Table 37'!I$13</f>
        <v>16.734000000000002</v>
      </c>
      <c r="J108" s="5">
        <f>'[5]Table 37'!J$13</f>
        <v>18.364999999999998</v>
      </c>
      <c r="K108" s="5">
        <f>'[5]Table 37'!K$13</f>
        <v>18.239000000000001</v>
      </c>
      <c r="L108" s="5">
        <f>'[5]Table 37'!L$13</f>
        <v>17.670000000000002</v>
      </c>
      <c r="M108" s="5">
        <f>'[5]Table 37'!M$13</f>
        <v>20.521000000000001</v>
      </c>
      <c r="N108" s="5">
        <f>'[5]Table 37'!N$13</f>
        <v>21.109000000000002</v>
      </c>
      <c r="O108" s="5">
        <f>'[5]Table 37'!O$13</f>
        <v>22.315999999999999</v>
      </c>
      <c r="P108" s="5">
        <f>'[5]Table 37'!P$13</f>
        <v>24.91</v>
      </c>
      <c r="Q108" s="5">
        <f>'[5]Table 37'!Q$13</f>
        <v>27.760999999999999</v>
      </c>
      <c r="R108" s="5">
        <f>'[5]Table 37'!R$13</f>
        <v>28.937999999999999</v>
      </c>
      <c r="S108" s="5">
        <f>'[5]Table 37'!S$13</f>
        <v>29.2</v>
      </c>
      <c r="T108" s="5">
        <f>'[5]Table 37'!T$13</f>
        <v>31.684999999999999</v>
      </c>
      <c r="U108" s="5">
        <f>'[5]Table 37'!U$13</f>
        <v>29.847999999999999</v>
      </c>
      <c r="V108" s="5">
        <f>'[5]Table 37'!V$13</f>
        <v>29.661999999999999</v>
      </c>
      <c r="W108" s="5">
        <f>'[5]Table 37'!W$13</f>
        <v>26.456</v>
      </c>
      <c r="Z108" s="21" t="s">
        <v>101</v>
      </c>
      <c r="AB108"/>
    </row>
    <row r="109" spans="1:28" outlineLevel="1" x14ac:dyDescent="0.2">
      <c r="B109" s="7" t="s">
        <v>25</v>
      </c>
      <c r="C109" s="5">
        <f>'[5]Table 37'!C$25</f>
        <v>202.37100000000001</v>
      </c>
      <c r="D109" s="5">
        <f>'[5]Table 37'!D$25</f>
        <v>213.42500000000001</v>
      </c>
      <c r="E109" s="5">
        <f>'[5]Table 37'!E$25</f>
        <v>219.98699999999999</v>
      </c>
      <c r="F109" s="5">
        <f>'[5]Table 37'!F$25</f>
        <v>231.29599999999999</v>
      </c>
      <c r="G109" s="5">
        <f>'[5]Table 37'!G$25</f>
        <v>244.041</v>
      </c>
      <c r="H109" s="5">
        <f>'[5]Table 37'!H$25</f>
        <v>225.678</v>
      </c>
      <c r="I109" s="5">
        <f>'[5]Table 37'!I$25</f>
        <v>219.54499999999999</v>
      </c>
      <c r="J109" s="5">
        <f>'[5]Table 37'!J$25</f>
        <v>275.03300000000002</v>
      </c>
      <c r="K109" s="5">
        <f>'[5]Table 37'!K$25</f>
        <v>286.82</v>
      </c>
      <c r="L109" s="5">
        <f>'[5]Table 37'!L$25</f>
        <v>299.05500000000001</v>
      </c>
      <c r="M109" s="5">
        <f>'[5]Table 37'!M$25</f>
        <v>310.053</v>
      </c>
      <c r="N109" s="5">
        <f>'[5]Table 37'!N$25</f>
        <v>292.63900000000001</v>
      </c>
      <c r="O109" s="5">
        <f>'[5]Table 37'!O$25</f>
        <v>311.92399999999998</v>
      </c>
      <c r="P109" s="5">
        <f>'[5]Table 37'!P$25</f>
        <v>321.88</v>
      </c>
      <c r="Q109" s="5">
        <f>'[5]Table 37'!Q$25</f>
        <v>332.93400000000003</v>
      </c>
      <c r="R109" s="5">
        <f>'[5]Table 37'!R$25</f>
        <v>344.21199999999999</v>
      </c>
      <c r="S109" s="5">
        <f>'[5]Table 37'!S$25</f>
        <v>356.19400000000002</v>
      </c>
      <c r="T109" s="5">
        <f>'[5]Table 37'!T$25</f>
        <v>368.60700000000003</v>
      </c>
      <c r="U109" s="5">
        <f>'[5]Table 37'!U$25</f>
        <v>381.91699999999997</v>
      </c>
      <c r="V109" s="5">
        <f>'[5]Table 37'!V$25</f>
        <v>390.41399999999999</v>
      </c>
      <c r="W109" s="5">
        <f>'[5]Table 37'!W$25</f>
        <v>405.21899999999999</v>
      </c>
      <c r="Z109" s="21" t="s">
        <v>101</v>
      </c>
      <c r="AB109"/>
    </row>
    <row r="110" spans="1:28" outlineLevel="1" x14ac:dyDescent="0.2">
      <c r="B110" s="7" t="s">
        <v>30</v>
      </c>
      <c r="C110" s="5">
        <f>'[5]Table 37'!C$37</f>
        <v>13710.329324</v>
      </c>
      <c r="D110" s="5">
        <f>'[5]Table 37'!D$37</f>
        <v>12680.164722</v>
      </c>
      <c r="E110" s="5">
        <f>'[5]Table 37'!E$37</f>
        <v>13229.284355</v>
      </c>
      <c r="F110" s="5">
        <f>'[5]Table 37'!F$37</f>
        <v>13035.098248</v>
      </c>
      <c r="G110" s="5">
        <f>'[5]Table 37'!G$37</f>
        <v>12833.200144</v>
      </c>
      <c r="H110" s="5">
        <f>'[5]Table 37'!H$37</f>
        <v>13510.619715999999</v>
      </c>
      <c r="I110" s="5">
        <f>'[5]Table 37'!I$37</f>
        <v>15006.434198000001</v>
      </c>
      <c r="J110" s="5">
        <f>'[5]Table 37'!J$37</f>
        <v>12240.606223000001</v>
      </c>
      <c r="K110" s="5">
        <f>'[5]Table 37'!K$37</f>
        <v>11268.326739</v>
      </c>
      <c r="L110" s="5">
        <f>'[5]Table 37'!L$37</f>
        <v>11425.570029</v>
      </c>
      <c r="M110" s="5">
        <f>'[5]Table 37'!M$37</f>
        <v>12648.459969</v>
      </c>
      <c r="N110" s="5">
        <f>'[5]Table 37'!N$37</f>
        <v>13416.395022000001</v>
      </c>
      <c r="O110" s="5">
        <f>'[5]Table 37'!O$37</f>
        <v>16206.601836</v>
      </c>
      <c r="P110" s="5">
        <f>'[5]Table 37'!P$37</f>
        <v>16515.732561000001</v>
      </c>
      <c r="Q110" s="5">
        <f>'[5]Table 37'!Q$37</f>
        <v>16588.408071000002</v>
      </c>
      <c r="R110" s="5">
        <f>'[5]Table 37'!R$37</f>
        <v>15943.318498000001</v>
      </c>
      <c r="S110" s="5">
        <f>'[5]Table 37'!S$37</f>
        <v>16461.742425</v>
      </c>
      <c r="T110" s="5">
        <f>'[5]Table 37'!T$37</f>
        <v>16185.66193</v>
      </c>
      <c r="U110" s="5">
        <f>'[5]Table 37'!U$37</f>
        <v>17667.331619000001</v>
      </c>
      <c r="V110" s="5">
        <f>'[5]Table 37'!V$37</f>
        <v>17674.542850000002</v>
      </c>
      <c r="W110" s="5">
        <f>'[5]Table 37'!W$37</f>
        <v>15670.684440000001</v>
      </c>
      <c r="Z110" s="21" t="s">
        <v>101</v>
      </c>
      <c r="AB110"/>
    </row>
    <row r="111" spans="1:28" outlineLevel="1" x14ac:dyDescent="0.2">
      <c r="B111" s="7" t="s">
        <v>31</v>
      </c>
      <c r="C111" s="5">
        <f t="shared" ref="C111:W111" si="46">C109*C110/1000</f>
        <v>2774.5730556272042</v>
      </c>
      <c r="D111" s="5">
        <f t="shared" si="46"/>
        <v>2706.26415579285</v>
      </c>
      <c r="E111" s="5">
        <f t="shared" si="46"/>
        <v>2910.2705774033848</v>
      </c>
      <c r="F111" s="5">
        <f t="shared" si="46"/>
        <v>3014.9660843694078</v>
      </c>
      <c r="G111" s="5">
        <f t="shared" si="46"/>
        <v>3131.8269963419043</v>
      </c>
      <c r="H111" s="5">
        <f t="shared" si="46"/>
        <v>3049.049636267448</v>
      </c>
      <c r="I111" s="5">
        <f t="shared" si="46"/>
        <v>3294.5875959999098</v>
      </c>
      <c r="J111" s="5">
        <f t="shared" si="46"/>
        <v>3366.5706513303594</v>
      </c>
      <c r="K111" s="5">
        <f t="shared" si="46"/>
        <v>3231.9814752799798</v>
      </c>
      <c r="L111" s="5">
        <f t="shared" si="46"/>
        <v>3416.8738450225951</v>
      </c>
      <c r="M111" s="5">
        <f t="shared" si="46"/>
        <v>3921.6929587683571</v>
      </c>
      <c r="N111" s="5">
        <f t="shared" si="46"/>
        <v>3926.1604228430583</v>
      </c>
      <c r="O111" s="5">
        <f t="shared" si="46"/>
        <v>5055.2280710924642</v>
      </c>
      <c r="P111" s="5">
        <f t="shared" si="46"/>
        <v>5316.083996734681</v>
      </c>
      <c r="Q111" s="5">
        <f t="shared" si="46"/>
        <v>5522.845052710315</v>
      </c>
      <c r="R111" s="5">
        <f t="shared" si="46"/>
        <v>5487.8815468335761</v>
      </c>
      <c r="S111" s="5">
        <f t="shared" si="46"/>
        <v>5863.5738813304497</v>
      </c>
      <c r="T111" s="5">
        <f t="shared" si="46"/>
        <v>5966.1482870315112</v>
      </c>
      <c r="U111" s="5">
        <f t="shared" si="46"/>
        <v>6747.4542899336229</v>
      </c>
      <c r="V111" s="5">
        <f t="shared" si="46"/>
        <v>6900.3889722399008</v>
      </c>
      <c r="W111" s="5">
        <f t="shared" si="46"/>
        <v>6350.0590780923603</v>
      </c>
    </row>
    <row r="112" spans="1:28" outlineLevel="1" x14ac:dyDescent="0.2">
      <c r="B112" s="7" t="s">
        <v>140</v>
      </c>
      <c r="C112" s="14">
        <f t="shared" ref="C112:W112" si="47">C107/C111</f>
        <v>1.704700137404725</v>
      </c>
      <c r="D112" s="14">
        <f t="shared" si="47"/>
        <v>1.7050998488979081</v>
      </c>
      <c r="E112" s="14">
        <f t="shared" si="47"/>
        <v>1.7054998975617432</v>
      </c>
      <c r="F112" s="14">
        <f t="shared" si="47"/>
        <v>1.7059000165017328</v>
      </c>
      <c r="G112" s="14">
        <f t="shared" si="47"/>
        <v>1.7062999992489687</v>
      </c>
      <c r="H112" s="14">
        <f t="shared" si="47"/>
        <v>1.7066999258460895</v>
      </c>
      <c r="I112" s="14">
        <f t="shared" si="47"/>
        <v>1.7071000287840665</v>
      </c>
      <c r="J112" s="14">
        <f t="shared" si="47"/>
        <v>1.7074999587591395</v>
      </c>
      <c r="K112" s="14">
        <f t="shared" si="47"/>
        <v>1.7079000105614583</v>
      </c>
      <c r="L112" s="14">
        <f t="shared" si="47"/>
        <v>1.7082998806291578</v>
      </c>
      <c r="M112" s="14">
        <f t="shared" si="47"/>
        <v>1.7086999212715113</v>
      </c>
      <c r="N112" s="14">
        <f t="shared" si="47"/>
        <v>1.7091000670858421</v>
      </c>
      <c r="O112" s="14">
        <f t="shared" si="47"/>
        <v>1.7094998831278962</v>
      </c>
      <c r="P112" s="14">
        <f t="shared" si="47"/>
        <v>1.7098999743346319</v>
      </c>
      <c r="Q112" s="14">
        <f t="shared" si="47"/>
        <v>1.7102999253187605</v>
      </c>
      <c r="R112" s="14">
        <f t="shared" si="47"/>
        <v>1.7106999822286504</v>
      </c>
      <c r="S112" s="14">
        <f t="shared" si="47"/>
        <v>1.7111000481601766</v>
      </c>
      <c r="T112" s="14">
        <f t="shared" si="47"/>
        <v>1.7115000136457716</v>
      </c>
      <c r="U112" s="14">
        <f t="shared" si="47"/>
        <v>1.7119000204319026</v>
      </c>
      <c r="V112" s="14">
        <f t="shared" si="47"/>
        <v>1.7122999878368899</v>
      </c>
      <c r="W112" s="14">
        <f t="shared" si="47"/>
        <v>1.7127000289024654</v>
      </c>
    </row>
    <row r="113" spans="2:26" outlineLevel="1" x14ac:dyDescent="0.2">
      <c r="B113" s="7" t="s">
        <v>90</v>
      </c>
      <c r="C113" s="5">
        <f t="shared" ref="C113:W113" si="48">C110*C112</f>
        <v>23372.000282486832</v>
      </c>
      <c r="D113" s="5">
        <f t="shared" si="48"/>
        <v>21620.946951482783</v>
      </c>
      <c r="E113" s="5">
        <f t="shared" si="48"/>
        <v>22562.543112267671</v>
      </c>
      <c r="F113" s="5">
        <f t="shared" si="48"/>
        <v>22236.574316364909</v>
      </c>
      <c r="G113" s="5">
        <f t="shared" si="48"/>
        <v>21897.289396069067</v>
      </c>
      <c r="H113" s="5">
        <f t="shared" si="48"/>
        <v>23058.573667431912</v>
      </c>
      <c r="I113" s="5">
        <f t="shared" si="48"/>
        <v>25617.484251352002</v>
      </c>
      <c r="J113" s="5">
        <f t="shared" si="48"/>
        <v>20900.834620959369</v>
      </c>
      <c r="K113" s="5">
        <f t="shared" si="48"/>
        <v>19245.175356548065</v>
      </c>
      <c r="L113" s="5">
        <f t="shared" si="48"/>
        <v>19518.299916660784</v>
      </c>
      <c r="M113" s="5">
        <f t="shared" si="48"/>
        <v>21612.42255323616</v>
      </c>
      <c r="N113" s="5">
        <f t="shared" si="48"/>
        <v>22929.96163215036</v>
      </c>
      <c r="O113" s="5">
        <f t="shared" si="48"/>
        <v>27705.18394454235</v>
      </c>
      <c r="P113" s="5">
        <f t="shared" si="48"/>
        <v>28240.250682171547</v>
      </c>
      <c r="Q113" s="5">
        <f t="shared" si="48"/>
        <v>28371.153084988426</v>
      </c>
      <c r="R113" s="5">
        <f t="shared" si="48"/>
        <v>27274.234671194314</v>
      </c>
      <c r="S113" s="5">
        <f t="shared" si="48"/>
        <v>28167.688256217923</v>
      </c>
      <c r="T113" s="5">
        <f t="shared" si="48"/>
        <v>27701.760614060848</v>
      </c>
      <c r="U113" s="5">
        <f t="shared" si="48"/>
        <v>30244.705359543299</v>
      </c>
      <c r="V113" s="5">
        <f t="shared" si="48"/>
        <v>30264.11950707759</v>
      </c>
      <c r="W113" s="5">
        <f t="shared" si="48"/>
        <v>26839.181693309416</v>
      </c>
    </row>
    <row r="114" spans="2:26" outlineLevel="1" x14ac:dyDescent="0.2"/>
    <row r="115" spans="2:26" outlineLevel="1" x14ac:dyDescent="0.2">
      <c r="B115" s="8" t="s">
        <v>14</v>
      </c>
      <c r="C115" s="13"/>
    </row>
    <row r="116" spans="2:26" outlineLevel="1" x14ac:dyDescent="0.2">
      <c r="B116" s="4" t="s">
        <v>18</v>
      </c>
      <c r="C116" s="5">
        <f>IFERROR(INDEX('[5]Table 25'!C$14:C$19,MATCH($B116,'[5]Table 25'!$B$14:$B$19,0))*1000,0)</f>
        <v>0</v>
      </c>
      <c r="D116" s="5">
        <f>IFERROR(INDEX('[5]Table 25'!D$14:D$19,MATCH($B116,'[5]Table 25'!$B$14:$B$19,0))*1000,0)</f>
        <v>0</v>
      </c>
      <c r="E116" s="5">
        <f>IFERROR(INDEX('[5]Table 25'!E$14:E$19,MATCH($B116,'[5]Table 25'!$B$14:$B$19,0))*1000,0)</f>
        <v>0</v>
      </c>
      <c r="F116" s="5">
        <f>IFERROR(INDEX('[5]Table 25'!F$14:F$19,MATCH($B116,'[5]Table 25'!$B$14:$B$19,0))*1000,0)</f>
        <v>0</v>
      </c>
      <c r="G116" s="5">
        <f>IFERROR(INDEX('[5]Table 25'!G$14:G$19,MATCH($B116,'[5]Table 25'!$B$14:$B$19,0))*1000,0)</f>
        <v>0</v>
      </c>
      <c r="H116" s="5">
        <f>IFERROR(INDEX('[5]Table 25'!H$14:H$19,MATCH($B116,'[5]Table 25'!$B$14:$B$19,0))*1000,0)</f>
        <v>0</v>
      </c>
      <c r="I116" s="5">
        <f>IFERROR(INDEX('[5]Table 25'!I$14:I$19,MATCH($B116,'[5]Table 25'!$B$14:$B$19,0))*1000,0)</f>
        <v>0</v>
      </c>
      <c r="J116" s="5">
        <f>IFERROR(INDEX('[5]Table 25'!J$14:J$19,MATCH($B116,'[5]Table 25'!$B$14:$B$19,0))*1000,0)</f>
        <v>0</v>
      </c>
      <c r="K116" s="5">
        <f>IFERROR(INDEX('[5]Table 25'!K$14:K$19,MATCH($B116,'[5]Table 25'!$B$14:$B$19,0))*1000,0)</f>
        <v>0</v>
      </c>
      <c r="L116" s="5">
        <f>IFERROR(INDEX('[5]Table 25'!L$14:L$19,MATCH($B116,'[5]Table 25'!$B$14:$B$19,0))*1000,0)</f>
        <v>0</v>
      </c>
      <c r="M116" s="5">
        <f>IFERROR(INDEX('[5]Table 25'!M$14:M$19,MATCH($B116,'[5]Table 25'!$B$14:$B$19,0))*1000,0)</f>
        <v>0</v>
      </c>
      <c r="N116" s="5">
        <f>IFERROR(INDEX('[5]Table 25'!N$14:N$19,MATCH($B116,'[5]Table 25'!$B$14:$B$19,0))*1000,0)</f>
        <v>0</v>
      </c>
      <c r="O116" s="5">
        <f>IFERROR(INDEX('[5]Table 25'!O$14:O$19,MATCH($B116,'[5]Table 25'!$B$14:$B$19,0))*1000,0)</f>
        <v>0</v>
      </c>
      <c r="P116" s="5">
        <f>IFERROR(INDEX('[5]Table 25'!P$14:P$19,MATCH($B116,'[5]Table 25'!$B$14:$B$19,0))*1000,0)</f>
        <v>0</v>
      </c>
      <c r="Q116" s="5">
        <f>IFERROR(INDEX('[5]Table 25'!Q$14:Q$19,MATCH($B116,'[5]Table 25'!$B$14:$B$19,0))*1000,0)</f>
        <v>0</v>
      </c>
      <c r="R116" s="5">
        <f>IFERROR(INDEX('[5]Table 25'!R$14:R$19,MATCH($B116,'[5]Table 25'!$B$14:$B$19,0))*1000,0)</f>
        <v>0</v>
      </c>
      <c r="S116" s="5">
        <f>IFERROR(INDEX('[5]Table 25'!S$14:S$19,MATCH($B116,'[5]Table 25'!$B$14:$B$19,0))*1000,0)</f>
        <v>0</v>
      </c>
      <c r="T116" s="5">
        <f>IFERROR(INDEX('[5]Table 25'!T$14:T$19,MATCH($B116,'[5]Table 25'!$B$14:$B$19,0))*1000,0)</f>
        <v>0</v>
      </c>
      <c r="U116" s="5">
        <f>IFERROR(INDEX('[5]Table 25'!U$14:U$19,MATCH($B116,'[5]Table 25'!$B$14:$B$19,0))*1000,0)</f>
        <v>0</v>
      </c>
      <c r="V116" s="5">
        <f>IFERROR(INDEX('[5]Table 25'!V$14:V$19,MATCH($B116,'[5]Table 25'!$B$14:$B$19,0))*1000,0)</f>
        <v>0</v>
      </c>
      <c r="W116" s="5">
        <f>IFERROR(INDEX('[5]Table 25'!W$14:W$19,MATCH($B116,'[5]Table 25'!$B$14:$B$19,0))*1000,0)</f>
        <v>0</v>
      </c>
      <c r="Z116" s="21" t="s">
        <v>26</v>
      </c>
    </row>
    <row r="117" spans="2:26" outlineLevel="1" x14ac:dyDescent="0.2">
      <c r="B117" s="4" t="s">
        <v>19</v>
      </c>
      <c r="C117" s="5">
        <f>IFERROR(INDEX('[5]Table 25'!C$14:C$19,MATCH($B117,'[5]Table 25'!$B$14:$B$19,0))*1000,0)</f>
        <v>0</v>
      </c>
      <c r="D117" s="5">
        <f>IFERROR(INDEX('[5]Table 25'!D$14:D$19,MATCH($B117,'[5]Table 25'!$B$14:$B$19,0))*1000,0)</f>
        <v>0</v>
      </c>
      <c r="E117" s="5">
        <f>IFERROR(INDEX('[5]Table 25'!E$14:E$19,MATCH($B117,'[5]Table 25'!$B$14:$B$19,0))*1000,0)</f>
        <v>0</v>
      </c>
      <c r="F117" s="5">
        <f>IFERROR(INDEX('[5]Table 25'!F$14:F$19,MATCH($B117,'[5]Table 25'!$B$14:$B$19,0))*1000,0)</f>
        <v>0</v>
      </c>
      <c r="G117" s="5">
        <f>IFERROR(INDEX('[5]Table 25'!G$14:G$19,MATCH($B117,'[5]Table 25'!$B$14:$B$19,0))*1000,0)</f>
        <v>0</v>
      </c>
      <c r="H117" s="5">
        <f>IFERROR(INDEX('[5]Table 25'!H$14:H$19,MATCH($B117,'[5]Table 25'!$B$14:$B$19,0))*1000,0)</f>
        <v>0</v>
      </c>
      <c r="I117" s="5">
        <f>IFERROR(INDEX('[5]Table 25'!I$14:I$19,MATCH($B117,'[5]Table 25'!$B$14:$B$19,0))*1000,0)</f>
        <v>0</v>
      </c>
      <c r="J117" s="5">
        <f>IFERROR(INDEX('[5]Table 25'!J$14:J$19,MATCH($B117,'[5]Table 25'!$B$14:$B$19,0))*1000,0)</f>
        <v>0</v>
      </c>
      <c r="K117" s="5">
        <f>IFERROR(INDEX('[5]Table 25'!K$14:K$19,MATCH($B117,'[5]Table 25'!$B$14:$B$19,0))*1000,0)</f>
        <v>0</v>
      </c>
      <c r="L117" s="5">
        <f>IFERROR(INDEX('[5]Table 25'!L$14:L$19,MATCH($B117,'[5]Table 25'!$B$14:$B$19,0))*1000,0)</f>
        <v>0</v>
      </c>
      <c r="M117" s="5">
        <f>IFERROR(INDEX('[5]Table 25'!M$14:M$19,MATCH($B117,'[5]Table 25'!$B$14:$B$19,0))*1000,0)</f>
        <v>0</v>
      </c>
      <c r="N117" s="5">
        <f>IFERROR(INDEX('[5]Table 25'!N$14:N$19,MATCH($B117,'[5]Table 25'!$B$14:$B$19,0))*1000,0)</f>
        <v>0</v>
      </c>
      <c r="O117" s="5">
        <f>IFERROR(INDEX('[5]Table 25'!O$14:O$19,MATCH($B117,'[5]Table 25'!$B$14:$B$19,0))*1000,0)</f>
        <v>0</v>
      </c>
      <c r="P117" s="5">
        <f>IFERROR(INDEX('[5]Table 25'!P$14:P$19,MATCH($B117,'[5]Table 25'!$B$14:$B$19,0))*1000,0)</f>
        <v>0</v>
      </c>
      <c r="Q117" s="5">
        <f>IFERROR(INDEX('[5]Table 25'!Q$14:Q$19,MATCH($B117,'[5]Table 25'!$B$14:$B$19,0))*1000,0)</f>
        <v>0</v>
      </c>
      <c r="R117" s="5">
        <f>IFERROR(INDEX('[5]Table 25'!R$14:R$19,MATCH($B117,'[5]Table 25'!$B$14:$B$19,0))*1000,0)</f>
        <v>0</v>
      </c>
      <c r="S117" s="5">
        <f>IFERROR(INDEX('[5]Table 25'!S$14:S$19,MATCH($B117,'[5]Table 25'!$B$14:$B$19,0))*1000,0)</f>
        <v>0</v>
      </c>
      <c r="T117" s="5">
        <f>IFERROR(INDEX('[5]Table 25'!T$14:T$19,MATCH($B117,'[5]Table 25'!$B$14:$B$19,0))*1000,0)</f>
        <v>0</v>
      </c>
      <c r="U117" s="5">
        <f>IFERROR(INDEX('[5]Table 25'!U$14:U$19,MATCH($B117,'[5]Table 25'!$B$14:$B$19,0))*1000,0)</f>
        <v>0</v>
      </c>
      <c r="V117" s="5">
        <f>IFERROR(INDEX('[5]Table 25'!V$14:V$19,MATCH($B117,'[5]Table 25'!$B$14:$B$19,0))*1000,0)</f>
        <v>0</v>
      </c>
      <c r="W117" s="5">
        <f>IFERROR(INDEX('[5]Table 25'!W$14:W$19,MATCH($B117,'[5]Table 25'!$B$14:$B$19,0))*1000,0)</f>
        <v>0</v>
      </c>
      <c r="Z117" s="21" t="s">
        <v>26</v>
      </c>
    </row>
    <row r="118" spans="2:26" outlineLevel="1" x14ac:dyDescent="0.2">
      <c r="B118" s="4" t="s">
        <v>16</v>
      </c>
      <c r="C118" s="5">
        <f>IFERROR(INDEX('[5]Table 25'!C$14:C$19,MATCH($B118,'[5]Table 25'!$B$14:$B$19,0))*1000,0)</f>
        <v>240.05799999999999</v>
      </c>
      <c r="D118" s="5">
        <f>IFERROR(INDEX('[5]Table 25'!D$14:D$19,MATCH($B118,'[5]Table 25'!$B$14:$B$19,0))*1000,0)</f>
        <v>190.19399999999999</v>
      </c>
      <c r="E118" s="5">
        <f>IFERROR(INDEX('[5]Table 25'!E$14:E$19,MATCH($B118,'[5]Table 25'!$B$14:$B$19,0))*1000,0)</f>
        <v>229.488</v>
      </c>
      <c r="F118" s="5">
        <f>IFERROR(INDEX('[5]Table 25'!F$14:F$19,MATCH($B118,'[5]Table 25'!$B$14:$B$19,0))*1000,0)</f>
        <v>271.20699999999999</v>
      </c>
      <c r="G118" s="5">
        <f>IFERROR(INDEX('[5]Table 25'!G$14:G$19,MATCH($B118,'[5]Table 25'!$B$14:$B$19,0))*1000,0)</f>
        <v>241.059</v>
      </c>
      <c r="H118" s="5">
        <f>IFERROR(INDEX('[5]Table 25'!H$14:H$19,MATCH($B118,'[5]Table 25'!$B$14:$B$19,0))*1000,0)</f>
        <v>272.03399999999999</v>
      </c>
      <c r="I118" s="5">
        <f>IFERROR(INDEX('[5]Table 25'!I$14:I$19,MATCH($B118,'[5]Table 25'!$B$14:$B$19,0))*1000,0)</f>
        <v>101.574</v>
      </c>
      <c r="J118" s="5">
        <f>IFERROR(INDEX('[5]Table 25'!J$14:J$19,MATCH($B118,'[5]Table 25'!$B$14:$B$19,0))*1000,0)</f>
        <v>107.154</v>
      </c>
      <c r="K118" s="5">
        <f>IFERROR(INDEX('[5]Table 25'!K$14:K$19,MATCH($B118,'[5]Table 25'!$B$14:$B$19,0))*1000,0)</f>
        <v>116.97200000000001</v>
      </c>
      <c r="L118" s="5">
        <f>IFERROR(INDEX('[5]Table 25'!L$14:L$19,MATCH($B118,'[5]Table 25'!$B$14:$B$19,0))*1000,0)</f>
        <v>117.196</v>
      </c>
      <c r="M118" s="5">
        <f>IFERROR(INDEX('[5]Table 25'!M$14:M$19,MATCH($B118,'[5]Table 25'!$B$14:$B$19,0))*1000,0)</f>
        <v>99.611000000000004</v>
      </c>
      <c r="N118" s="5">
        <f>IFERROR(INDEX('[5]Table 25'!N$14:N$19,MATCH($B118,'[5]Table 25'!$B$14:$B$19,0))*1000,0)</f>
        <v>85.003999999999991</v>
      </c>
      <c r="O118" s="5">
        <f>IFERROR(INDEX('[5]Table 25'!O$14:O$19,MATCH($B118,'[5]Table 25'!$B$14:$B$19,0))*1000,0)</f>
        <v>84.507999999999996</v>
      </c>
      <c r="P118" s="5">
        <f>IFERROR(INDEX('[5]Table 25'!P$14:P$19,MATCH($B118,'[5]Table 25'!$B$14:$B$19,0))*1000,0)</f>
        <v>62.752000000000002</v>
      </c>
      <c r="Q118" s="5">
        <f>IFERROR(INDEX('[5]Table 25'!Q$14:Q$19,MATCH($B118,'[5]Table 25'!$B$14:$B$19,0))*1000,0)</f>
        <v>63.17</v>
      </c>
      <c r="R118" s="5">
        <f>IFERROR(INDEX('[5]Table 25'!R$14:R$19,MATCH($B118,'[5]Table 25'!$B$14:$B$19,0))*1000,0)</f>
        <v>59.769000000000005</v>
      </c>
      <c r="S118" s="5">
        <f>IFERROR(INDEX('[5]Table 25'!S$14:S$19,MATCH($B118,'[5]Table 25'!$B$14:$B$19,0))*1000,0)</f>
        <v>74.295000000000002</v>
      </c>
      <c r="T118" s="5">
        <f>IFERROR(INDEX('[5]Table 25'!T$14:T$19,MATCH($B118,'[5]Table 25'!$B$14:$B$19,0))*1000,0)</f>
        <v>80.972000000000008</v>
      </c>
      <c r="U118" s="5">
        <f>IFERROR(INDEX('[5]Table 25'!U$14:U$19,MATCH($B118,'[5]Table 25'!$B$14:$B$19,0))*1000,0)</f>
        <v>85.004999999999995</v>
      </c>
      <c r="V118" s="5">
        <f>IFERROR(INDEX('[5]Table 25'!V$14:V$19,MATCH($B118,'[5]Table 25'!$B$14:$B$19,0))*1000,0)</f>
        <v>83.722999999999999</v>
      </c>
      <c r="W118" s="5">
        <f>IFERROR(INDEX('[5]Table 25'!W$14:W$19,MATCH($B118,'[5]Table 25'!$B$14:$B$19,0))*1000,0)</f>
        <v>87.86</v>
      </c>
      <c r="Z118" s="21" t="s">
        <v>26</v>
      </c>
    </row>
    <row r="119" spans="2:26" outlineLevel="1" x14ac:dyDescent="0.2">
      <c r="B119" s="4" t="s">
        <v>21</v>
      </c>
      <c r="C119" s="5">
        <f>IFERROR(INDEX('[5]Table 25'!C$14:C$19,MATCH($B119,'[5]Table 25'!$B$14:$B$19,0))*1000,0)</f>
        <v>0</v>
      </c>
      <c r="D119" s="5">
        <f>IFERROR(INDEX('[5]Table 25'!D$14:D$19,MATCH($B119,'[5]Table 25'!$B$14:$B$19,0))*1000,0)</f>
        <v>0</v>
      </c>
      <c r="E119" s="5">
        <f>IFERROR(INDEX('[5]Table 25'!E$14:E$19,MATCH($B119,'[5]Table 25'!$B$14:$B$19,0))*1000,0)</f>
        <v>0</v>
      </c>
      <c r="F119" s="5">
        <f>IFERROR(INDEX('[5]Table 25'!F$14:F$19,MATCH($B119,'[5]Table 25'!$B$14:$B$19,0))*1000,0)</f>
        <v>0</v>
      </c>
      <c r="G119" s="5">
        <f>IFERROR(INDEX('[5]Table 25'!G$14:G$19,MATCH($B119,'[5]Table 25'!$B$14:$B$19,0))*1000,0)</f>
        <v>0</v>
      </c>
      <c r="H119" s="5">
        <f>IFERROR(INDEX('[5]Table 25'!H$14:H$19,MATCH($B119,'[5]Table 25'!$B$14:$B$19,0))*1000,0)</f>
        <v>0</v>
      </c>
      <c r="I119" s="5">
        <f>IFERROR(INDEX('[5]Table 25'!I$14:I$19,MATCH($B119,'[5]Table 25'!$B$14:$B$19,0))*1000,0)</f>
        <v>0</v>
      </c>
      <c r="J119" s="5">
        <f>IFERROR(INDEX('[5]Table 25'!J$14:J$19,MATCH($B119,'[5]Table 25'!$B$14:$B$19,0))*1000,0)</f>
        <v>0</v>
      </c>
      <c r="K119" s="5">
        <f>IFERROR(INDEX('[5]Table 25'!K$14:K$19,MATCH($B119,'[5]Table 25'!$B$14:$B$19,0))*1000,0)</f>
        <v>0</v>
      </c>
      <c r="L119" s="5">
        <f>IFERROR(INDEX('[5]Table 25'!L$14:L$19,MATCH($B119,'[5]Table 25'!$B$14:$B$19,0))*1000,0)</f>
        <v>0</v>
      </c>
      <c r="M119" s="5">
        <f>IFERROR(INDEX('[5]Table 25'!M$14:M$19,MATCH($B119,'[5]Table 25'!$B$14:$B$19,0))*1000,0)</f>
        <v>0</v>
      </c>
      <c r="N119" s="5">
        <f>IFERROR(INDEX('[5]Table 25'!N$14:N$19,MATCH($B119,'[5]Table 25'!$B$14:$B$19,0))*1000,0)</f>
        <v>0</v>
      </c>
      <c r="O119" s="5">
        <f>IFERROR(INDEX('[5]Table 25'!O$14:O$19,MATCH($B119,'[5]Table 25'!$B$14:$B$19,0))*1000,0)</f>
        <v>0</v>
      </c>
      <c r="P119" s="5">
        <f>IFERROR(INDEX('[5]Table 25'!P$14:P$19,MATCH($B119,'[5]Table 25'!$B$14:$B$19,0))*1000,0)</f>
        <v>0</v>
      </c>
      <c r="Q119" s="5">
        <f>IFERROR(INDEX('[5]Table 25'!Q$14:Q$19,MATCH($B119,'[5]Table 25'!$B$14:$B$19,0))*1000,0)</f>
        <v>0</v>
      </c>
      <c r="R119" s="5">
        <f>IFERROR(INDEX('[5]Table 25'!R$14:R$19,MATCH($B119,'[5]Table 25'!$B$14:$B$19,0))*1000,0)</f>
        <v>0</v>
      </c>
      <c r="S119" s="5">
        <f>IFERROR(INDEX('[5]Table 25'!S$14:S$19,MATCH($B119,'[5]Table 25'!$B$14:$B$19,0))*1000,0)</f>
        <v>0</v>
      </c>
      <c r="T119" s="5">
        <f>IFERROR(INDEX('[5]Table 25'!T$14:T$19,MATCH($B119,'[5]Table 25'!$B$14:$B$19,0))*1000,0)</f>
        <v>0</v>
      </c>
      <c r="U119" s="5">
        <f>IFERROR(INDEX('[5]Table 25'!U$14:U$19,MATCH($B119,'[5]Table 25'!$B$14:$B$19,0))*1000,0)</f>
        <v>0</v>
      </c>
      <c r="V119" s="5">
        <f>IFERROR(INDEX('[5]Table 25'!V$14:V$19,MATCH($B119,'[5]Table 25'!$B$14:$B$19,0))*1000,0)</f>
        <v>0</v>
      </c>
      <c r="W119" s="5">
        <f>IFERROR(INDEX('[5]Table 25'!W$14:W$19,MATCH($B119,'[5]Table 25'!$B$14:$B$19,0))*1000,0)</f>
        <v>0</v>
      </c>
      <c r="Z119" s="21" t="s">
        <v>26</v>
      </c>
    </row>
    <row r="120" spans="2:26" outlineLevel="1" x14ac:dyDescent="0.2">
      <c r="B120" s="4" t="s">
        <v>20</v>
      </c>
      <c r="C120" s="5">
        <f>IFERROR(INDEX('[5]Table 25'!C$14:C$19,MATCH($B120,'[5]Table 25'!$B$14:$B$19,0))*1000,0)</f>
        <v>14024.828</v>
      </c>
      <c r="D120" s="5">
        <f>IFERROR(INDEX('[5]Table 25'!D$14:D$19,MATCH($B120,'[5]Table 25'!$B$14:$B$19,0))*1000,0)</f>
        <v>13640.554</v>
      </c>
      <c r="E120" s="5">
        <f>IFERROR(INDEX('[5]Table 25'!E$14:E$19,MATCH($B120,'[5]Table 25'!$B$14:$B$19,0))*1000,0)</f>
        <v>14621.155999999999</v>
      </c>
      <c r="F120" s="5">
        <f>IFERROR(INDEX('[5]Table 25'!F$14:F$19,MATCH($B120,'[5]Table 25'!$B$14:$B$19,0))*1000,0)</f>
        <v>15137.195</v>
      </c>
      <c r="G120" s="5">
        <f>IFERROR(INDEX('[5]Table 25'!G$14:G$19,MATCH($B120,'[5]Table 25'!$B$14:$B$19,0))*1000,0)</f>
        <v>15752.588</v>
      </c>
      <c r="H120" s="5">
        <f>IFERROR(INDEX('[5]Table 25'!H$14:H$19,MATCH($B120,'[5]Table 25'!$B$14:$B$19,0))*1000,0)</f>
        <v>15136.384</v>
      </c>
      <c r="I120" s="5">
        <f>IFERROR(INDEX('[5]Table 25'!I$14:I$19,MATCH($B120,'[5]Table 25'!$B$14:$B$19,0))*1000,0)</f>
        <v>16445.519</v>
      </c>
      <c r="J120" s="5">
        <f>IFERROR(INDEX('[5]Table 25'!J$14:J$19,MATCH($B120,'[5]Table 25'!$B$14:$B$19,0))*1000,0)</f>
        <v>16650.044000000002</v>
      </c>
      <c r="K120" s="5">
        <f>IFERROR(INDEX('[5]Table 25'!K$14:K$19,MATCH($B120,'[5]Table 25'!$B$14:$B$19,0))*1000,0)</f>
        <v>14646.026000000002</v>
      </c>
      <c r="L120" s="5">
        <f>IFERROR(INDEX('[5]Table 25'!L$14:L$19,MATCH($B120,'[5]Table 25'!$B$14:$B$19,0))*1000,0)</f>
        <v>15300.316000000001</v>
      </c>
      <c r="M120" s="5">
        <f>IFERROR(INDEX('[5]Table 25'!M$14:M$19,MATCH($B120,'[5]Table 25'!$B$14:$B$19,0))*1000,0)</f>
        <v>17499.228999999999</v>
      </c>
      <c r="N120" s="5">
        <f>IFERROR(INDEX('[5]Table 25'!N$14:N$19,MATCH($B120,'[5]Table 25'!$B$14:$B$19,0))*1000,0)</f>
        <v>17036.727999999999</v>
      </c>
      <c r="O120" s="5">
        <f>IFERROR(INDEX('[5]Table 25'!O$14:O$19,MATCH($B120,'[5]Table 25'!$B$14:$B$19,0))*1000,0)</f>
        <v>22190.260999999999</v>
      </c>
      <c r="P120" s="5">
        <f>IFERROR(INDEX('[5]Table 25'!P$14:P$19,MATCH($B120,'[5]Table 25'!$B$14:$B$19,0))*1000,0)</f>
        <v>23165.842000000001</v>
      </c>
      <c r="Q120" s="5">
        <f>IFERROR(INDEX('[5]Table 25'!Q$14:Q$19,MATCH($B120,'[5]Table 25'!$B$14:$B$19,0))*1000,0)</f>
        <v>23811.209000000003</v>
      </c>
      <c r="R120" s="5">
        <f>IFERROR(INDEX('[5]Table 25'!R$14:R$19,MATCH($B120,'[5]Table 25'!$B$14:$B$19,0))*1000,0)</f>
        <v>24887.435000000001</v>
      </c>
      <c r="S120" s="5">
        <f>IFERROR(INDEX('[5]Table 25'!S$14:S$19,MATCH($B120,'[5]Table 25'!$B$14:$B$19,0))*1000,0)</f>
        <v>26257.276999999998</v>
      </c>
      <c r="T120" s="5">
        <f>IFERROR(INDEX('[5]Table 25'!T$14:T$19,MATCH($B120,'[5]Table 25'!$B$14:$B$19,0))*1000,0)</f>
        <v>26397.937999999998</v>
      </c>
      <c r="U120" s="5">
        <f>IFERROR(INDEX('[5]Table 25'!U$14:U$19,MATCH($B120,'[5]Table 25'!$B$14:$B$19,0))*1000,0)</f>
        <v>29534.565000000002</v>
      </c>
      <c r="V120" s="5">
        <f>IFERROR(INDEX('[5]Table 25'!V$14:V$19,MATCH($B120,'[5]Table 25'!$B$14:$B$19,0))*1000,0)</f>
        <v>29956.552</v>
      </c>
      <c r="W120" s="5">
        <f>IFERROR(INDEX('[5]Table 25'!W$14:W$19,MATCH($B120,'[5]Table 25'!$B$14:$B$19,0))*1000,0)</f>
        <v>27360.377</v>
      </c>
      <c r="Z120" s="21" t="s">
        <v>26</v>
      </c>
    </row>
    <row r="121" spans="2:26" outlineLevel="1" x14ac:dyDescent="0.2">
      <c r="B121" s="4" t="s">
        <v>0</v>
      </c>
      <c r="C121" s="5">
        <f>IFERROR(INDEX('[5]Table 25'!C$14:C$19,MATCH($B121,'[5]Table 25'!$B$14:$B$19,0))*1000,0)</f>
        <v>0</v>
      </c>
      <c r="D121" s="5">
        <f>IFERROR(INDEX('[5]Table 25'!D$14:D$19,MATCH($B121,'[5]Table 25'!$B$14:$B$19,0))*1000,0)</f>
        <v>0</v>
      </c>
      <c r="E121" s="5">
        <f>IFERROR(INDEX('[5]Table 25'!E$14:E$19,MATCH($B121,'[5]Table 25'!$B$14:$B$19,0))*1000,0)</f>
        <v>0</v>
      </c>
      <c r="F121" s="5">
        <f>IFERROR(INDEX('[5]Table 25'!F$14:F$19,MATCH($B121,'[5]Table 25'!$B$14:$B$19,0))*1000,0)</f>
        <v>0</v>
      </c>
      <c r="G121" s="5">
        <f>IFERROR(INDEX('[5]Table 25'!G$14:G$19,MATCH($B121,'[5]Table 25'!$B$14:$B$19,0))*1000,0)</f>
        <v>0</v>
      </c>
      <c r="H121" s="5">
        <f>IFERROR(INDEX('[5]Table 25'!H$14:H$19,MATCH($B121,'[5]Table 25'!$B$14:$B$19,0))*1000,0)</f>
        <v>0</v>
      </c>
      <c r="I121" s="5">
        <f>IFERROR(INDEX('[5]Table 25'!I$14:I$19,MATCH($B121,'[5]Table 25'!$B$14:$B$19,0))*1000,0)</f>
        <v>0</v>
      </c>
      <c r="J121" s="5">
        <f>IFERROR(INDEX('[5]Table 25'!J$14:J$19,MATCH($B121,'[5]Table 25'!$B$14:$B$19,0))*1000,0)</f>
        <v>0</v>
      </c>
      <c r="K121" s="5">
        <f>IFERROR(INDEX('[5]Table 25'!K$14:K$19,MATCH($B121,'[5]Table 25'!$B$14:$B$19,0))*1000,0)</f>
        <v>1193.3920000000001</v>
      </c>
      <c r="L121" s="5">
        <f>IFERROR(INDEX('[5]Table 25'!L$14:L$19,MATCH($B121,'[5]Table 25'!$B$14:$B$19,0))*1000,0)</f>
        <v>1272.6580000000001</v>
      </c>
      <c r="M121" s="5">
        <f>IFERROR(INDEX('[5]Table 25'!M$14:M$19,MATCH($B121,'[5]Table 25'!$B$14:$B$19,0))*1000,0)</f>
        <v>1390.4570000000001</v>
      </c>
      <c r="N121" s="5">
        <f>IFERROR(INDEX('[5]Table 25'!N$14:N$19,MATCH($B121,'[5]Table 25'!$B$14:$B$19,0))*1000,0)</f>
        <v>1484.442</v>
      </c>
      <c r="O121" s="5">
        <f>IFERROR(INDEX('[5]Table 25'!O$14:O$19,MATCH($B121,'[5]Table 25'!$B$14:$B$19,0))*1000,0)</f>
        <v>1477.0719999999999</v>
      </c>
      <c r="P121" s="5">
        <f>IFERROR(INDEX('[5]Table 25'!P$14:P$19,MATCH($B121,'[5]Table 25'!$B$14:$B$19,0))*1000,0)</f>
        <v>1455.498</v>
      </c>
      <c r="Q121" s="5">
        <f>IFERROR(INDEX('[5]Table 25'!Q$14:Q$19,MATCH($B121,'[5]Table 25'!$B$14:$B$19,0))*1000,0)</f>
        <v>1514.3679999999999</v>
      </c>
      <c r="R121" s="5">
        <f>IFERROR(INDEX('[5]Table 25'!R$14:R$19,MATCH($B121,'[5]Table 25'!$B$14:$B$19,0))*1000,0)</f>
        <v>0</v>
      </c>
      <c r="S121" s="5">
        <f>IFERROR(INDEX('[5]Table 25'!S$14:S$19,MATCH($B121,'[5]Table 25'!$B$14:$B$19,0))*1000,0)</f>
        <v>0</v>
      </c>
      <c r="T121" s="5">
        <f>IFERROR(INDEX('[5]Table 25'!T$14:T$19,MATCH($B121,'[5]Table 25'!$B$14:$B$19,0))*1000,0)</f>
        <v>0</v>
      </c>
      <c r="U121" s="5">
        <f>IFERROR(INDEX('[5]Table 25'!U$14:U$19,MATCH($B121,'[5]Table 25'!$B$14:$B$19,0))*1000,0)</f>
        <v>0</v>
      </c>
      <c r="V121" s="5">
        <f>IFERROR(INDEX('[5]Table 25'!V$14:V$19,MATCH($B121,'[5]Table 25'!$B$14:$B$19,0))*1000,0)</f>
        <v>0</v>
      </c>
      <c r="W121" s="5">
        <f>IFERROR(INDEX('[5]Table 25'!W$14:W$19,MATCH($B121,'[5]Table 25'!$B$14:$B$19,0))*1000,0)</f>
        <v>0</v>
      </c>
      <c r="Z121" s="21" t="s">
        <v>26</v>
      </c>
    </row>
    <row r="122" spans="2:26" outlineLevel="1" x14ac:dyDescent="0.2">
      <c r="B122" s="4" t="s">
        <v>22</v>
      </c>
      <c r="C122" s="5">
        <f>IFERROR(INDEX('[5]Table 25'!C$14:C$19,MATCH($B122,'[5]Table 25'!$B$14:$B$19,0))*1000,0)</f>
        <v>0</v>
      </c>
      <c r="D122" s="5">
        <f>IFERROR(INDEX('[5]Table 25'!D$14:D$19,MATCH($B122,'[5]Table 25'!$B$14:$B$19,0))*1000,0)</f>
        <v>0</v>
      </c>
      <c r="E122" s="5">
        <f>IFERROR(INDEX('[5]Table 25'!E$14:E$19,MATCH($B122,'[5]Table 25'!$B$14:$B$19,0))*1000,0)</f>
        <v>0</v>
      </c>
      <c r="F122" s="5">
        <f>IFERROR(INDEX('[5]Table 25'!F$14:F$19,MATCH($B122,'[5]Table 25'!$B$14:$B$19,0))*1000,0)</f>
        <v>0</v>
      </c>
      <c r="G122" s="5">
        <f>IFERROR(INDEX('[5]Table 25'!G$14:G$19,MATCH($B122,'[5]Table 25'!$B$14:$B$19,0))*1000,0)</f>
        <v>0</v>
      </c>
      <c r="H122" s="5">
        <f>IFERROR(INDEX('[5]Table 25'!H$14:H$19,MATCH($B122,'[5]Table 25'!$B$14:$B$19,0))*1000,0)</f>
        <v>0</v>
      </c>
      <c r="I122" s="5">
        <f>IFERROR(INDEX('[5]Table 25'!I$14:I$19,MATCH($B122,'[5]Table 25'!$B$14:$B$19,0))*1000,0)</f>
        <v>0</v>
      </c>
      <c r="J122" s="5">
        <f>IFERROR(INDEX('[5]Table 25'!J$14:J$19,MATCH($B122,'[5]Table 25'!$B$14:$B$19,0))*1000,0)</f>
        <v>0</v>
      </c>
      <c r="K122" s="5">
        <f>IFERROR(INDEX('[5]Table 25'!K$14:K$19,MATCH($B122,'[5]Table 25'!$B$14:$B$19,0))*1000,0)</f>
        <v>0</v>
      </c>
      <c r="L122" s="5">
        <f>IFERROR(INDEX('[5]Table 25'!L$14:L$19,MATCH($B122,'[5]Table 25'!$B$14:$B$19,0))*1000,0)</f>
        <v>0</v>
      </c>
      <c r="M122" s="5">
        <f>IFERROR(INDEX('[5]Table 25'!M$14:M$19,MATCH($B122,'[5]Table 25'!$B$14:$B$19,0))*1000,0)</f>
        <v>0</v>
      </c>
      <c r="N122" s="5">
        <f>IFERROR(INDEX('[5]Table 25'!N$14:N$19,MATCH($B122,'[5]Table 25'!$B$14:$B$19,0))*1000,0)</f>
        <v>0</v>
      </c>
      <c r="O122" s="5">
        <f>IFERROR(INDEX('[5]Table 25'!O$14:O$19,MATCH($B122,'[5]Table 25'!$B$14:$B$19,0))*1000,0)</f>
        <v>0</v>
      </c>
      <c r="P122" s="5">
        <f>IFERROR(INDEX('[5]Table 25'!P$14:P$19,MATCH($B122,'[5]Table 25'!$B$14:$B$19,0))*1000,0)</f>
        <v>0</v>
      </c>
      <c r="Q122" s="5">
        <f>IFERROR(INDEX('[5]Table 25'!Q$14:Q$19,MATCH($B122,'[5]Table 25'!$B$14:$B$19,0))*1000,0)</f>
        <v>0</v>
      </c>
      <c r="R122" s="5">
        <f>IFERROR(INDEX('[5]Table 25'!R$14:R$19,MATCH($B122,'[5]Table 25'!$B$14:$B$19,0))*1000,0)</f>
        <v>0</v>
      </c>
      <c r="S122" s="5">
        <f>IFERROR(INDEX('[5]Table 25'!S$14:S$19,MATCH($B122,'[5]Table 25'!$B$14:$B$19,0))*1000,0)</f>
        <v>0</v>
      </c>
      <c r="T122" s="5">
        <f>IFERROR(INDEX('[5]Table 25'!T$14:T$19,MATCH($B122,'[5]Table 25'!$B$14:$B$19,0))*1000,0)</f>
        <v>0</v>
      </c>
      <c r="U122" s="5">
        <f>IFERROR(INDEX('[5]Table 25'!U$14:U$19,MATCH($B122,'[5]Table 25'!$B$14:$B$19,0))*1000,0)</f>
        <v>0</v>
      </c>
      <c r="V122" s="5">
        <f>IFERROR(INDEX('[5]Table 25'!V$14:V$19,MATCH($B122,'[5]Table 25'!$B$14:$B$19,0))*1000,0)</f>
        <v>0</v>
      </c>
      <c r="W122" s="5">
        <f>IFERROR(INDEX('[5]Table 25'!W$14:W$19,MATCH($B122,'[5]Table 25'!$B$14:$B$19,0))*1000,0)</f>
        <v>0</v>
      </c>
      <c r="Z122" s="21" t="s">
        <v>26</v>
      </c>
    </row>
    <row r="123" spans="2:26" outlineLevel="1" x14ac:dyDescent="0.2">
      <c r="B123" s="4" t="s">
        <v>23</v>
      </c>
      <c r="C123" s="5">
        <f>IFERROR(INDEX('[5]Table 25'!C$14:C$19,MATCH($B123,'[5]Table 25'!$B$14:$B$19,0))*1000,0)</f>
        <v>3.3000000000000002E-2</v>
      </c>
      <c r="D123" s="5">
        <f>IFERROR(INDEX('[5]Table 25'!D$14:D$19,MATCH($B123,'[5]Table 25'!$B$14:$B$19,0))*1000,0)</f>
        <v>5.3999999999999999E-2</v>
      </c>
      <c r="E123" s="5">
        <f>IFERROR(INDEX('[5]Table 25'!E$14:E$19,MATCH($B123,'[5]Table 25'!$B$14:$B$19,0))*1000,0)</f>
        <v>5.2999999999999999E-2</v>
      </c>
      <c r="F123" s="5">
        <f>IFERROR(INDEX('[5]Table 25'!F$14:F$19,MATCH($B123,'[5]Table 25'!$B$14:$B$19,0))*1000,0)</f>
        <v>5.5E-2</v>
      </c>
      <c r="G123" s="5">
        <f>IFERROR(INDEX('[5]Table 25'!G$14:G$19,MATCH($B123,'[5]Table 25'!$B$14:$B$19,0))*1000,0)</f>
        <v>5.7000000000000002E-2</v>
      </c>
      <c r="H123" s="5">
        <f>IFERROR(INDEX('[5]Table 25'!H$14:H$19,MATCH($B123,'[5]Table 25'!$B$14:$B$19,0))*1000,0)</f>
        <v>6.2E-2</v>
      </c>
      <c r="I123" s="5">
        <f>IFERROR(INDEX('[5]Table 25'!I$14:I$19,MATCH($B123,'[5]Table 25'!$B$14:$B$19,0))*1000,0)</f>
        <v>6.9999999999999993E-2</v>
      </c>
      <c r="J123" s="5">
        <f>IFERROR(INDEX('[5]Table 25'!J$14:J$19,MATCH($B123,'[5]Table 25'!$B$14:$B$19,0))*1000,0)</f>
        <v>6.4000000000000001E-2</v>
      </c>
      <c r="K123" s="5">
        <f>IFERROR(INDEX('[5]Table 25'!K$14:K$19,MATCH($B123,'[5]Table 25'!$B$14:$B$19,0))*1000,0)</f>
        <v>6.4999999999999988E-2</v>
      </c>
      <c r="L123" s="5">
        <f>IFERROR(INDEX('[5]Table 25'!L$14:L$19,MATCH($B123,'[5]Table 25'!$B$14:$B$19,0))*1000,0)</f>
        <v>5.5E-2</v>
      </c>
      <c r="M123" s="5">
        <f>IFERROR(INDEX('[5]Table 25'!M$14:M$19,MATCH($B123,'[5]Table 25'!$B$14:$B$19,0))*1000,0)</f>
        <v>6.4000000000000001E-2</v>
      </c>
      <c r="N123" s="5">
        <f>IFERROR(INDEX('[5]Table 25'!N$14:N$19,MATCH($B123,'[5]Table 25'!$B$14:$B$19,0))*1000,0)</f>
        <v>0</v>
      </c>
      <c r="O123" s="5">
        <f>IFERROR(INDEX('[5]Table 25'!O$14:O$19,MATCH($B123,'[5]Table 25'!$B$14:$B$19,0))*1000,0)</f>
        <v>0</v>
      </c>
      <c r="P123" s="5">
        <f>IFERROR(INDEX('[5]Table 25'!P$14:P$19,MATCH($B123,'[5]Table 25'!$B$14:$B$19,0))*1000,0)</f>
        <v>0</v>
      </c>
      <c r="Q123" s="5">
        <f>IFERROR(INDEX('[5]Table 25'!Q$14:Q$19,MATCH($B123,'[5]Table 25'!$B$14:$B$19,0))*1000,0)</f>
        <v>0</v>
      </c>
      <c r="R123" s="5">
        <f>IFERROR(INDEX('[5]Table 25'!R$14:R$19,MATCH($B123,'[5]Table 25'!$B$14:$B$19,0))*1000,0)</f>
        <v>0</v>
      </c>
      <c r="S123" s="5">
        <f>IFERROR(INDEX('[5]Table 25'!S$14:S$19,MATCH($B123,'[5]Table 25'!$B$14:$B$19,0))*1000,0)</f>
        <v>0</v>
      </c>
      <c r="T123" s="5">
        <f>IFERROR(INDEX('[5]Table 25'!T$14:T$19,MATCH($B123,'[5]Table 25'!$B$14:$B$19,0))*1000,0)</f>
        <v>0</v>
      </c>
      <c r="U123" s="5">
        <f>IFERROR(INDEX('[5]Table 25'!U$14:U$19,MATCH($B123,'[5]Table 25'!$B$14:$B$19,0))*1000,0)</f>
        <v>0</v>
      </c>
      <c r="V123" s="5">
        <f>IFERROR(INDEX('[5]Table 25'!V$14:V$19,MATCH($B123,'[5]Table 25'!$B$14:$B$19,0))*1000,0)</f>
        <v>0</v>
      </c>
      <c r="W123" s="5">
        <f>IFERROR(INDEX('[5]Table 25'!W$14:W$19,MATCH($B123,'[5]Table 25'!$B$14:$B$19,0))*1000,0)</f>
        <v>0</v>
      </c>
      <c r="Z123" s="21" t="s">
        <v>26</v>
      </c>
    </row>
    <row r="124" spans="2:26" outlineLevel="1" x14ac:dyDescent="0.2">
      <c r="B124" s="4" t="s">
        <v>17</v>
      </c>
      <c r="C124" s="5">
        <f>IFERROR(INDEX('[5]Table 25'!C$14:C$19,MATCH($B124,'[5]Table 25'!$B$14:$B$19,0))*1000,0)</f>
        <v>0</v>
      </c>
      <c r="D124" s="5">
        <f>IFERROR(INDEX('[5]Table 25'!D$14:D$19,MATCH($B124,'[5]Table 25'!$B$14:$B$19,0))*1000,0)</f>
        <v>0</v>
      </c>
      <c r="E124" s="5">
        <f>IFERROR(INDEX('[5]Table 25'!E$14:E$19,MATCH($B124,'[5]Table 25'!$B$14:$B$19,0))*1000,0)</f>
        <v>0</v>
      </c>
      <c r="F124" s="5">
        <f>IFERROR(INDEX('[5]Table 25'!F$14:F$19,MATCH($B124,'[5]Table 25'!$B$14:$B$19,0))*1000,0)</f>
        <v>0</v>
      </c>
      <c r="G124" s="5">
        <f>IFERROR(INDEX('[5]Table 25'!G$14:G$19,MATCH($B124,'[5]Table 25'!$B$14:$B$19,0))*1000,0)</f>
        <v>0</v>
      </c>
      <c r="H124" s="5">
        <f>IFERROR(INDEX('[5]Table 25'!H$14:H$19,MATCH($B124,'[5]Table 25'!$B$14:$B$19,0))*1000,0)</f>
        <v>0</v>
      </c>
      <c r="I124" s="5">
        <f>IFERROR(INDEX('[5]Table 25'!I$14:I$19,MATCH($B124,'[5]Table 25'!$B$14:$B$19,0))*1000,0)</f>
        <v>0</v>
      </c>
      <c r="J124" s="5">
        <f>IFERROR(INDEX('[5]Table 25'!J$14:J$19,MATCH($B124,'[5]Table 25'!$B$14:$B$19,0))*1000,0)</f>
        <v>0</v>
      </c>
      <c r="K124" s="5">
        <f>IFERROR(INDEX('[5]Table 25'!K$14:K$19,MATCH($B124,'[5]Table 25'!$B$14:$B$19,0))*1000,0)</f>
        <v>0</v>
      </c>
      <c r="L124" s="5">
        <f>IFERROR(INDEX('[5]Table 25'!L$14:L$19,MATCH($B124,'[5]Table 25'!$B$14:$B$19,0))*1000,0)</f>
        <v>0</v>
      </c>
      <c r="M124" s="5">
        <f>IFERROR(INDEX('[5]Table 25'!M$14:M$19,MATCH($B124,'[5]Table 25'!$B$14:$B$19,0))*1000,0)</f>
        <v>0</v>
      </c>
      <c r="N124" s="5">
        <f>IFERROR(INDEX('[5]Table 25'!N$14:N$19,MATCH($B124,'[5]Table 25'!$B$14:$B$19,0))*1000,0)</f>
        <v>0</v>
      </c>
      <c r="O124" s="5">
        <f>IFERROR(INDEX('[5]Table 25'!O$14:O$19,MATCH($B124,'[5]Table 25'!$B$14:$B$19,0))*1000,0)</f>
        <v>0</v>
      </c>
      <c r="P124" s="5">
        <f>IFERROR(INDEX('[5]Table 25'!P$14:P$19,MATCH($B124,'[5]Table 25'!$B$14:$B$19,0))*1000,0)</f>
        <v>0</v>
      </c>
      <c r="Q124" s="5">
        <f>IFERROR(INDEX('[5]Table 25'!Q$14:Q$19,MATCH($B124,'[5]Table 25'!$B$14:$B$19,0))*1000,0)</f>
        <v>0</v>
      </c>
      <c r="R124" s="5">
        <f>IFERROR(INDEX('[5]Table 25'!R$14:R$19,MATCH($B124,'[5]Table 25'!$B$14:$B$19,0))*1000,0)</f>
        <v>0</v>
      </c>
      <c r="S124" s="5">
        <f>IFERROR(INDEX('[5]Table 25'!S$14:S$19,MATCH($B124,'[5]Table 25'!$B$14:$B$19,0))*1000,0)</f>
        <v>0</v>
      </c>
      <c r="T124" s="5">
        <f>IFERROR(INDEX('[5]Table 25'!T$14:T$19,MATCH($B124,'[5]Table 25'!$B$14:$B$19,0))*1000,0)</f>
        <v>0</v>
      </c>
      <c r="U124" s="5">
        <f>IFERROR(INDEX('[5]Table 25'!U$14:U$19,MATCH($B124,'[5]Table 25'!$B$14:$B$19,0))*1000,0)</f>
        <v>0</v>
      </c>
      <c r="V124" s="5">
        <f>IFERROR(INDEX('[5]Table 25'!V$14:V$19,MATCH($B124,'[5]Table 25'!$B$14:$B$19,0))*1000,0)</f>
        <v>0</v>
      </c>
      <c r="W124" s="5">
        <f>IFERROR(INDEX('[5]Table 25'!W$14:W$19,MATCH($B124,'[5]Table 25'!$B$14:$B$19,0))*1000,0)</f>
        <v>0</v>
      </c>
      <c r="Z124" s="21" t="s">
        <v>26</v>
      </c>
    </row>
    <row r="125" spans="2:26" outlineLevel="1" x14ac:dyDescent="0.2">
      <c r="B125" s="4" t="s">
        <v>1</v>
      </c>
      <c r="C125" s="5">
        <f>IFERROR(INDEX('[5]Table 25'!C$14:C$19,MATCH($B125,'[5]Table 25'!$B$14:$B$19,0))*1000,0)</f>
        <v>67.144999999999996</v>
      </c>
      <c r="D125" s="5">
        <f>IFERROR(INDEX('[5]Table 25'!D$14:D$19,MATCH($B125,'[5]Table 25'!$B$14:$B$19,0))*1000,0)</f>
        <v>53.938000000000002</v>
      </c>
      <c r="E125" s="5">
        <f>IFERROR(INDEX('[5]Table 25'!E$14:E$19,MATCH($B125,'[5]Table 25'!$B$14:$B$19,0))*1000,0)</f>
        <v>32.281999999999996</v>
      </c>
      <c r="F125" s="5">
        <f>IFERROR(INDEX('[5]Table 25'!F$14:F$19,MATCH($B125,'[5]Table 25'!$B$14:$B$19,0))*1000,0)</f>
        <v>35.375999999999998</v>
      </c>
      <c r="G125" s="5">
        <f>IFERROR(INDEX('[5]Table 25'!G$14:G$19,MATCH($B125,'[5]Table 25'!$B$14:$B$19,0))*1000,0)</f>
        <v>31.605</v>
      </c>
      <c r="H125" s="5">
        <f>IFERROR(INDEX('[5]Table 25'!H$14:H$19,MATCH($B125,'[5]Table 25'!$B$14:$B$19,0))*1000,0)</f>
        <v>13.007</v>
      </c>
      <c r="I125" s="5">
        <f>IFERROR(INDEX('[5]Table 25'!I$14:I$19,MATCH($B125,'[5]Table 25'!$B$14:$B$19,0))*1000,0)</f>
        <v>23.733000000000001</v>
      </c>
      <c r="J125" s="5">
        <f>IFERROR(INDEX('[5]Table 25'!J$14:J$19,MATCH($B125,'[5]Table 25'!$B$14:$B$19,0))*1000,0)</f>
        <v>28.083000000000002</v>
      </c>
      <c r="K125" s="5">
        <f>IFERROR(INDEX('[5]Table 25'!K$14:K$19,MATCH($B125,'[5]Table 25'!$B$14:$B$19,0))*1000,0)</f>
        <v>31.815999999999995</v>
      </c>
      <c r="L125" s="5">
        <f>IFERROR(INDEX('[5]Table 25'!L$14:L$19,MATCH($B125,'[5]Table 25'!$B$14:$B$19,0))*1000,0)</f>
        <v>24.195</v>
      </c>
      <c r="M125" s="5">
        <f>IFERROR(INDEX('[5]Table 25'!M$14:M$19,MATCH($B125,'[5]Table 25'!$B$14:$B$19,0))*1000,0)</f>
        <v>17.122999999999998</v>
      </c>
      <c r="N125" s="5">
        <f>IFERROR(INDEX('[5]Table 25'!N$14:N$19,MATCH($B125,'[5]Table 25'!$B$14:$B$19,0))*1000,0)</f>
        <v>17.13</v>
      </c>
      <c r="O125" s="5">
        <f>IFERROR(INDEX('[5]Table 25'!O$14:O$19,MATCH($B125,'[5]Table 25'!$B$14:$B$19,0))*1000,0)</f>
        <v>20.768999999999998</v>
      </c>
      <c r="P125" s="5">
        <f>IFERROR(INDEX('[5]Table 25'!P$14:P$19,MATCH($B125,'[5]Table 25'!$B$14:$B$19,0))*1000,0)</f>
        <v>24.149000000000001</v>
      </c>
      <c r="Q125" s="5">
        <f>IFERROR(INDEX('[5]Table 25'!Q$14:Q$19,MATCH($B125,'[5]Table 25'!$B$14:$B$19,0))*1000,0)</f>
        <v>19.109000000000002</v>
      </c>
      <c r="R125" s="5">
        <f>IFERROR(INDEX('[5]Table 25'!R$14:R$19,MATCH($B125,'[5]Table 25'!$B$14:$B$19,0))*1000,0)</f>
        <v>17.326999999999998</v>
      </c>
      <c r="S125" s="5">
        <f>IFERROR(INDEX('[5]Table 25'!S$14:S$19,MATCH($B125,'[5]Table 25'!$B$14:$B$19,0))*1000,0)</f>
        <v>13.344999999999999</v>
      </c>
      <c r="T125" s="5">
        <f>IFERROR(INDEX('[5]Table 25'!T$14:T$19,MATCH($B125,'[5]Table 25'!$B$14:$B$19,0))*1000,0)</f>
        <v>22.349999999999998</v>
      </c>
      <c r="U125" s="5">
        <f>IFERROR(INDEX('[5]Table 25'!U$14:U$19,MATCH($B125,'[5]Table 25'!$B$14:$B$19,0))*1000,0)</f>
        <v>27.998999999999999</v>
      </c>
      <c r="V125" s="5">
        <f>IFERROR(INDEX('[5]Table 25'!V$14:V$19,MATCH($B125,'[5]Table 25'!$B$14:$B$19,0))*1000,0)</f>
        <v>28.84</v>
      </c>
      <c r="W125" s="5">
        <f>IFERROR(INDEX('[5]Table 25'!W$14:W$19,MATCH($B125,'[5]Table 25'!$B$14:$B$19,0))*1000,0)</f>
        <v>31.591000000000001</v>
      </c>
      <c r="Z125" s="21" t="s">
        <v>26</v>
      </c>
    </row>
    <row r="126" spans="2:26" outlineLevel="1" x14ac:dyDescent="0.2">
      <c r="B126" s="15" t="s">
        <v>9</v>
      </c>
      <c r="C126" s="19">
        <f t="shared" ref="C126:W126" si="49">SUM(C116:C125)</f>
        <v>14332.063999999998</v>
      </c>
      <c r="D126" s="19">
        <f t="shared" si="49"/>
        <v>13884.74</v>
      </c>
      <c r="E126" s="19">
        <f t="shared" si="49"/>
        <v>14882.978999999998</v>
      </c>
      <c r="F126" s="19">
        <f t="shared" si="49"/>
        <v>15443.833000000001</v>
      </c>
      <c r="G126" s="19">
        <f t="shared" si="49"/>
        <v>16025.308999999999</v>
      </c>
      <c r="H126" s="19">
        <f t="shared" si="49"/>
        <v>15421.486999999999</v>
      </c>
      <c r="I126" s="19">
        <f t="shared" si="49"/>
        <v>16570.896000000001</v>
      </c>
      <c r="J126" s="19">
        <f t="shared" si="49"/>
        <v>16785.344999999998</v>
      </c>
      <c r="K126" s="19">
        <f t="shared" si="49"/>
        <v>15988.271000000002</v>
      </c>
      <c r="L126" s="19">
        <f t="shared" si="49"/>
        <v>16714.420000000002</v>
      </c>
      <c r="M126" s="19">
        <f t="shared" si="49"/>
        <v>19006.483999999997</v>
      </c>
      <c r="N126" s="19">
        <f t="shared" si="49"/>
        <v>18623.304</v>
      </c>
      <c r="O126" s="19">
        <f t="shared" si="49"/>
        <v>23772.61</v>
      </c>
      <c r="P126" s="19">
        <f t="shared" si="49"/>
        <v>24708.241000000002</v>
      </c>
      <c r="Q126" s="19">
        <f t="shared" si="49"/>
        <v>25407.856</v>
      </c>
      <c r="R126" s="19">
        <f t="shared" si="49"/>
        <v>24964.531000000003</v>
      </c>
      <c r="S126" s="19">
        <f t="shared" si="49"/>
        <v>26344.916999999998</v>
      </c>
      <c r="T126" s="19">
        <f t="shared" si="49"/>
        <v>26501.26</v>
      </c>
      <c r="U126" s="19">
        <f t="shared" si="49"/>
        <v>29647.569000000003</v>
      </c>
      <c r="V126" s="19">
        <f t="shared" si="49"/>
        <v>30069.115000000002</v>
      </c>
      <c r="W126" s="19">
        <f t="shared" si="49"/>
        <v>27479.828000000001</v>
      </c>
    </row>
    <row r="127" spans="2:26" outlineLevel="1" x14ac:dyDescent="0.2">
      <c r="B127" s="26" t="s">
        <v>91</v>
      </c>
      <c r="C127" s="25">
        <f t="shared" ref="C127:W127" si="50">C126/C107/1000</f>
        <v>3.0301531434977825E-3</v>
      </c>
      <c r="D127" s="25">
        <f t="shared" si="50"/>
        <v>3.0089692564075499E-3</v>
      </c>
      <c r="E127" s="25">
        <f t="shared" si="50"/>
        <v>2.9985051746785978E-3</v>
      </c>
      <c r="F127" s="25">
        <f t="shared" si="50"/>
        <v>3.0027494237785638E-3</v>
      </c>
      <c r="G127" s="25">
        <f t="shared" si="50"/>
        <v>2.9988397465692388E-3</v>
      </c>
      <c r="H127" s="25">
        <f t="shared" si="50"/>
        <v>2.9634976560283265E-3</v>
      </c>
      <c r="I127" s="25">
        <f t="shared" si="50"/>
        <v>2.9463610388730452E-3</v>
      </c>
      <c r="J127" s="25">
        <f t="shared" si="50"/>
        <v>2.9199931798547119E-3</v>
      </c>
      <c r="K127" s="25">
        <f t="shared" si="50"/>
        <v>2.8964777507731933E-3</v>
      </c>
      <c r="L127" s="25">
        <f t="shared" si="50"/>
        <v>2.8635070450978208E-3</v>
      </c>
      <c r="M127" s="25">
        <f t="shared" si="50"/>
        <v>2.8363668212789154E-3</v>
      </c>
      <c r="N127" s="25">
        <f t="shared" si="50"/>
        <v>2.7753719871040738E-3</v>
      </c>
      <c r="O127" s="25">
        <f t="shared" si="50"/>
        <v>2.7508508023687383E-3</v>
      </c>
      <c r="P127" s="25">
        <f t="shared" si="50"/>
        <v>2.7181867337049341E-3</v>
      </c>
      <c r="Q127" s="25">
        <f t="shared" si="50"/>
        <v>2.6898798625998414E-3</v>
      </c>
      <c r="R127" s="25">
        <f t="shared" si="50"/>
        <v>2.6591622198164698E-3</v>
      </c>
      <c r="S127" s="25">
        <f t="shared" si="50"/>
        <v>2.6257841924282881E-3</v>
      </c>
      <c r="T127" s="25">
        <f t="shared" si="50"/>
        <v>2.5953478423629741E-3</v>
      </c>
      <c r="U127" s="25">
        <f t="shared" si="50"/>
        <v>2.5666741709916741E-3</v>
      </c>
      <c r="V127" s="25">
        <f t="shared" si="50"/>
        <v>2.544879480626885E-3</v>
      </c>
      <c r="W127" s="25">
        <f t="shared" si="50"/>
        <v>2.5267073241464749E-3</v>
      </c>
    </row>
    <row r="128" spans="2:26" outlineLevel="1" x14ac:dyDescent="0.2"/>
    <row r="129" spans="1:28" outlineLevel="1" x14ac:dyDescent="0.2">
      <c r="B129" s="4" t="s">
        <v>18</v>
      </c>
      <c r="C129" s="11">
        <f t="shared" ref="C129:W129" si="51">IFERROR(C116/C126,0)</f>
        <v>0</v>
      </c>
      <c r="D129" s="11">
        <f t="shared" si="51"/>
        <v>0</v>
      </c>
      <c r="E129" s="11">
        <f t="shared" si="51"/>
        <v>0</v>
      </c>
      <c r="F129" s="11">
        <f t="shared" si="51"/>
        <v>0</v>
      </c>
      <c r="G129" s="11">
        <f t="shared" si="51"/>
        <v>0</v>
      </c>
      <c r="H129" s="11">
        <f t="shared" si="51"/>
        <v>0</v>
      </c>
      <c r="I129" s="11">
        <f t="shared" si="51"/>
        <v>0</v>
      </c>
      <c r="J129" s="11">
        <f t="shared" si="51"/>
        <v>0</v>
      </c>
      <c r="K129" s="11">
        <f t="shared" si="51"/>
        <v>0</v>
      </c>
      <c r="L129" s="11">
        <f t="shared" si="51"/>
        <v>0</v>
      </c>
      <c r="M129" s="11">
        <f t="shared" si="51"/>
        <v>0</v>
      </c>
      <c r="N129" s="11">
        <f t="shared" si="51"/>
        <v>0</v>
      </c>
      <c r="O129" s="11">
        <f t="shared" si="51"/>
        <v>0</v>
      </c>
      <c r="P129" s="11">
        <f t="shared" si="51"/>
        <v>0</v>
      </c>
      <c r="Q129" s="11">
        <f t="shared" si="51"/>
        <v>0</v>
      </c>
      <c r="R129" s="11">
        <f t="shared" si="51"/>
        <v>0</v>
      </c>
      <c r="S129" s="11">
        <f t="shared" si="51"/>
        <v>0</v>
      </c>
      <c r="T129" s="11">
        <f t="shared" si="51"/>
        <v>0</v>
      </c>
      <c r="U129" s="11">
        <f t="shared" si="51"/>
        <v>0</v>
      </c>
      <c r="V129" s="11">
        <f t="shared" si="51"/>
        <v>0</v>
      </c>
      <c r="W129" s="11">
        <f t="shared" si="51"/>
        <v>0</v>
      </c>
    </row>
    <row r="130" spans="1:28" outlineLevel="1" x14ac:dyDescent="0.2">
      <c r="B130" s="4" t="s">
        <v>19</v>
      </c>
      <c r="C130" s="11">
        <f t="shared" ref="C130:W130" si="52">IFERROR(C117/C126,0)</f>
        <v>0</v>
      </c>
      <c r="D130" s="11">
        <f t="shared" si="52"/>
        <v>0</v>
      </c>
      <c r="E130" s="11">
        <f t="shared" si="52"/>
        <v>0</v>
      </c>
      <c r="F130" s="11">
        <f t="shared" si="52"/>
        <v>0</v>
      </c>
      <c r="G130" s="11">
        <f t="shared" si="52"/>
        <v>0</v>
      </c>
      <c r="H130" s="11">
        <f t="shared" si="52"/>
        <v>0</v>
      </c>
      <c r="I130" s="11">
        <f t="shared" si="52"/>
        <v>0</v>
      </c>
      <c r="J130" s="11">
        <f t="shared" si="52"/>
        <v>0</v>
      </c>
      <c r="K130" s="11">
        <f t="shared" si="52"/>
        <v>0</v>
      </c>
      <c r="L130" s="11">
        <f t="shared" si="52"/>
        <v>0</v>
      </c>
      <c r="M130" s="11">
        <f t="shared" si="52"/>
        <v>0</v>
      </c>
      <c r="N130" s="11">
        <f t="shared" si="52"/>
        <v>0</v>
      </c>
      <c r="O130" s="11">
        <f t="shared" si="52"/>
        <v>0</v>
      </c>
      <c r="P130" s="11">
        <f t="shared" si="52"/>
        <v>0</v>
      </c>
      <c r="Q130" s="11">
        <f t="shared" si="52"/>
        <v>0</v>
      </c>
      <c r="R130" s="11">
        <f t="shared" si="52"/>
        <v>0</v>
      </c>
      <c r="S130" s="11">
        <f t="shared" si="52"/>
        <v>0</v>
      </c>
      <c r="T130" s="11">
        <f t="shared" si="52"/>
        <v>0</v>
      </c>
      <c r="U130" s="11">
        <f t="shared" si="52"/>
        <v>0</v>
      </c>
      <c r="V130" s="11">
        <f t="shared" si="52"/>
        <v>0</v>
      </c>
      <c r="W130" s="11">
        <f t="shared" si="52"/>
        <v>0</v>
      </c>
    </row>
    <row r="131" spans="1:28" outlineLevel="1" x14ac:dyDescent="0.2">
      <c r="B131" s="4" t="s">
        <v>16</v>
      </c>
      <c r="C131" s="11">
        <f t="shared" ref="C131:W131" si="53">IFERROR(C118/C126,0)</f>
        <v>1.6749715881815768E-2</v>
      </c>
      <c r="D131" s="11">
        <f t="shared" si="53"/>
        <v>1.3698059884448681E-2</v>
      </c>
      <c r="E131" s="11">
        <f t="shared" si="53"/>
        <v>1.5419493637664882E-2</v>
      </c>
      <c r="F131" s="11">
        <f t="shared" si="53"/>
        <v>1.7560860700837674E-2</v>
      </c>
      <c r="G131" s="11">
        <f t="shared" si="53"/>
        <v>1.5042393254320401E-2</v>
      </c>
      <c r="H131" s="11">
        <f t="shared" si="53"/>
        <v>1.7639933165978092E-2</v>
      </c>
      <c r="I131" s="11">
        <f t="shared" si="53"/>
        <v>6.1296625119124518E-3</v>
      </c>
      <c r="J131" s="11">
        <f t="shared" si="53"/>
        <v>6.3837829964174114E-3</v>
      </c>
      <c r="K131" s="11">
        <f t="shared" si="53"/>
        <v>7.31611316820937E-3</v>
      </c>
      <c r="L131" s="11">
        <f t="shared" si="53"/>
        <v>7.0116701626499744E-3</v>
      </c>
      <c r="M131" s="11">
        <f t="shared" si="53"/>
        <v>5.240895685914345E-3</v>
      </c>
      <c r="N131" s="11">
        <f t="shared" si="53"/>
        <v>4.5643887894435912E-3</v>
      </c>
      <c r="O131" s="11">
        <f t="shared" si="53"/>
        <v>3.5548473642565957E-3</v>
      </c>
      <c r="P131" s="11">
        <f t="shared" si="53"/>
        <v>2.5397194401657326E-3</v>
      </c>
      <c r="Q131" s="11">
        <f t="shared" si="53"/>
        <v>2.486238901857756E-3</v>
      </c>
      <c r="R131" s="11">
        <f t="shared" si="53"/>
        <v>2.3941567338076567E-3</v>
      </c>
      <c r="S131" s="11">
        <f t="shared" si="53"/>
        <v>2.8200885962176314E-3</v>
      </c>
      <c r="T131" s="11">
        <f t="shared" si="53"/>
        <v>3.0554018940986208E-3</v>
      </c>
      <c r="U131" s="11">
        <f t="shared" si="53"/>
        <v>2.8671828034197338E-3</v>
      </c>
      <c r="V131" s="11">
        <f t="shared" si="53"/>
        <v>2.7843519837547595E-3</v>
      </c>
      <c r="W131" s="11">
        <f t="shared" si="53"/>
        <v>3.1972543641830653E-3</v>
      </c>
    </row>
    <row r="132" spans="1:28" outlineLevel="1" x14ac:dyDescent="0.2">
      <c r="B132" s="4" t="s">
        <v>21</v>
      </c>
      <c r="C132" s="11">
        <f t="shared" ref="C132:W132" si="54">IFERROR(C119/C126,0)</f>
        <v>0</v>
      </c>
      <c r="D132" s="11">
        <f t="shared" si="54"/>
        <v>0</v>
      </c>
      <c r="E132" s="11">
        <f t="shared" si="54"/>
        <v>0</v>
      </c>
      <c r="F132" s="11">
        <f t="shared" si="54"/>
        <v>0</v>
      </c>
      <c r="G132" s="11">
        <f t="shared" si="54"/>
        <v>0</v>
      </c>
      <c r="H132" s="11">
        <f t="shared" si="54"/>
        <v>0</v>
      </c>
      <c r="I132" s="11">
        <f t="shared" si="54"/>
        <v>0</v>
      </c>
      <c r="J132" s="11">
        <f t="shared" si="54"/>
        <v>0</v>
      </c>
      <c r="K132" s="11">
        <f t="shared" si="54"/>
        <v>0</v>
      </c>
      <c r="L132" s="11">
        <f t="shared" si="54"/>
        <v>0</v>
      </c>
      <c r="M132" s="11">
        <f t="shared" si="54"/>
        <v>0</v>
      </c>
      <c r="N132" s="11">
        <f t="shared" si="54"/>
        <v>0</v>
      </c>
      <c r="O132" s="11">
        <f t="shared" si="54"/>
        <v>0</v>
      </c>
      <c r="P132" s="11">
        <f t="shared" si="54"/>
        <v>0</v>
      </c>
      <c r="Q132" s="11">
        <f t="shared" si="54"/>
        <v>0</v>
      </c>
      <c r="R132" s="11">
        <f t="shared" si="54"/>
        <v>0</v>
      </c>
      <c r="S132" s="11">
        <f t="shared" si="54"/>
        <v>0</v>
      </c>
      <c r="T132" s="11">
        <f t="shared" si="54"/>
        <v>0</v>
      </c>
      <c r="U132" s="11">
        <f t="shared" si="54"/>
        <v>0</v>
      </c>
      <c r="V132" s="11">
        <f t="shared" si="54"/>
        <v>0</v>
      </c>
      <c r="W132" s="11">
        <f t="shared" si="54"/>
        <v>0</v>
      </c>
    </row>
    <row r="133" spans="1:28" outlineLevel="1" x14ac:dyDescent="0.2">
      <c r="B133" s="4" t="s">
        <v>20</v>
      </c>
      <c r="C133" s="11">
        <f t="shared" ref="C133:W133" si="55">IFERROR(C120/C126,0)</f>
        <v>0.97856303181453841</v>
      </c>
      <c r="D133" s="11">
        <f t="shared" si="55"/>
        <v>0.98241335451726142</v>
      </c>
      <c r="E133" s="11">
        <f t="shared" si="55"/>
        <v>0.98240789024831665</v>
      </c>
      <c r="F133" s="11">
        <f t="shared" si="55"/>
        <v>0.98014495494738896</v>
      </c>
      <c r="G133" s="11">
        <f t="shared" si="55"/>
        <v>0.98298185701130636</v>
      </c>
      <c r="H133" s="11">
        <f t="shared" si="55"/>
        <v>0.98151261288875713</v>
      </c>
      <c r="I133" s="11">
        <f t="shared" si="55"/>
        <v>0.99243390339303317</v>
      </c>
      <c r="J133" s="11">
        <f t="shared" si="55"/>
        <v>0.99193933755904362</v>
      </c>
      <c r="K133" s="11">
        <f t="shared" si="55"/>
        <v>0.91604814554369263</v>
      </c>
      <c r="L133" s="11">
        <f t="shared" si="55"/>
        <v>0.91539616690259062</v>
      </c>
      <c r="M133" s="11">
        <f t="shared" si="55"/>
        <v>0.92069785237501067</v>
      </c>
      <c r="N133" s="11">
        <f t="shared" si="55"/>
        <v>0.91480695369629361</v>
      </c>
      <c r="O133" s="11">
        <f t="shared" si="55"/>
        <v>0.93343814583253581</v>
      </c>
      <c r="P133" s="11">
        <f t="shared" si="55"/>
        <v>0.93757552389099652</v>
      </c>
      <c r="Q133" s="11">
        <f t="shared" si="55"/>
        <v>0.93715931796842689</v>
      </c>
      <c r="R133" s="11">
        <f t="shared" si="55"/>
        <v>0.99691177855494251</v>
      </c>
      <c r="S133" s="11">
        <f t="shared" si="55"/>
        <v>0.99667336207587975</v>
      </c>
      <c r="T133" s="11">
        <f t="shared" si="55"/>
        <v>0.99610124197868333</v>
      </c>
      <c r="U133" s="11">
        <f t="shared" si="55"/>
        <v>0.99618842273374919</v>
      </c>
      <c r="V133" s="11">
        <f t="shared" si="55"/>
        <v>0.99625652434399881</v>
      </c>
      <c r="W133" s="11">
        <f t="shared" si="55"/>
        <v>0.99565313873143602</v>
      </c>
    </row>
    <row r="134" spans="1:28" outlineLevel="1" x14ac:dyDescent="0.2">
      <c r="B134" s="4" t="s">
        <v>0</v>
      </c>
      <c r="C134" s="11">
        <f t="shared" ref="C134:W134" si="56">IFERROR(C121/C126,0)</f>
        <v>0</v>
      </c>
      <c r="D134" s="11">
        <f t="shared" si="56"/>
        <v>0</v>
      </c>
      <c r="E134" s="11">
        <f t="shared" si="56"/>
        <v>0</v>
      </c>
      <c r="F134" s="11">
        <f t="shared" si="56"/>
        <v>0</v>
      </c>
      <c r="G134" s="11">
        <f t="shared" si="56"/>
        <v>0</v>
      </c>
      <c r="H134" s="11">
        <f t="shared" si="56"/>
        <v>0</v>
      </c>
      <c r="I134" s="11">
        <f t="shared" si="56"/>
        <v>0</v>
      </c>
      <c r="J134" s="11">
        <f t="shared" si="56"/>
        <v>0</v>
      </c>
      <c r="K134" s="11">
        <f t="shared" si="56"/>
        <v>7.4641717043700345E-2</v>
      </c>
      <c r="L134" s="11">
        <f t="shared" si="56"/>
        <v>7.6141319890250456E-2</v>
      </c>
      <c r="M134" s="11">
        <f t="shared" si="56"/>
        <v>7.3156981585863035E-2</v>
      </c>
      <c r="N134" s="11">
        <f t="shared" si="56"/>
        <v>7.9708842211886788E-2</v>
      </c>
      <c r="O134" s="11">
        <f t="shared" si="56"/>
        <v>6.2133354309854907E-2</v>
      </c>
      <c r="P134" s="11">
        <f t="shared" si="56"/>
        <v>5.890739045324999E-2</v>
      </c>
      <c r="Q134" s="11">
        <f t="shared" si="56"/>
        <v>5.9602352910060573E-2</v>
      </c>
      <c r="R134" s="11">
        <f t="shared" si="56"/>
        <v>0</v>
      </c>
      <c r="S134" s="11">
        <f t="shared" si="56"/>
        <v>0</v>
      </c>
      <c r="T134" s="11">
        <f t="shared" si="56"/>
        <v>0</v>
      </c>
      <c r="U134" s="11">
        <f t="shared" si="56"/>
        <v>0</v>
      </c>
      <c r="V134" s="11">
        <f t="shared" si="56"/>
        <v>0</v>
      </c>
      <c r="W134" s="11">
        <f t="shared" si="56"/>
        <v>0</v>
      </c>
    </row>
    <row r="135" spans="1:28" outlineLevel="1" x14ac:dyDescent="0.2">
      <c r="B135" s="4" t="s">
        <v>22</v>
      </c>
      <c r="C135" s="11">
        <f t="shared" ref="C135:W135" si="57">IFERROR(C122/C126,0)</f>
        <v>0</v>
      </c>
      <c r="D135" s="11">
        <f t="shared" si="57"/>
        <v>0</v>
      </c>
      <c r="E135" s="11">
        <f t="shared" si="57"/>
        <v>0</v>
      </c>
      <c r="F135" s="11">
        <f t="shared" si="57"/>
        <v>0</v>
      </c>
      <c r="G135" s="11">
        <f t="shared" si="57"/>
        <v>0</v>
      </c>
      <c r="H135" s="11">
        <f t="shared" si="57"/>
        <v>0</v>
      </c>
      <c r="I135" s="11">
        <f t="shared" si="57"/>
        <v>0</v>
      </c>
      <c r="J135" s="11">
        <f t="shared" si="57"/>
        <v>0</v>
      </c>
      <c r="K135" s="11">
        <f t="shared" si="57"/>
        <v>0</v>
      </c>
      <c r="L135" s="11">
        <f t="shared" si="57"/>
        <v>0</v>
      </c>
      <c r="M135" s="11">
        <f t="shared" si="57"/>
        <v>0</v>
      </c>
      <c r="N135" s="11">
        <f t="shared" si="57"/>
        <v>0</v>
      </c>
      <c r="O135" s="11">
        <f t="shared" si="57"/>
        <v>0</v>
      </c>
      <c r="P135" s="11">
        <f t="shared" si="57"/>
        <v>0</v>
      </c>
      <c r="Q135" s="11">
        <f t="shared" si="57"/>
        <v>0</v>
      </c>
      <c r="R135" s="11">
        <f t="shared" si="57"/>
        <v>0</v>
      </c>
      <c r="S135" s="11">
        <f t="shared" si="57"/>
        <v>0</v>
      </c>
      <c r="T135" s="11">
        <f t="shared" si="57"/>
        <v>0</v>
      </c>
      <c r="U135" s="11">
        <f t="shared" si="57"/>
        <v>0</v>
      </c>
      <c r="V135" s="11">
        <f t="shared" si="57"/>
        <v>0</v>
      </c>
      <c r="W135" s="11">
        <f t="shared" si="57"/>
        <v>0</v>
      </c>
    </row>
    <row r="136" spans="1:28" x14ac:dyDescent="0.2">
      <c r="B136" s="4" t="s">
        <v>23</v>
      </c>
      <c r="C136" s="11">
        <f t="shared" ref="C136:W136" si="58">IFERROR(C123/C126,0)</f>
        <v>2.3025294891231303E-6</v>
      </c>
      <c r="D136" s="11">
        <f t="shared" si="58"/>
        <v>3.889161770404055E-6</v>
      </c>
      <c r="E136" s="11">
        <f t="shared" si="58"/>
        <v>3.5611150160193068E-6</v>
      </c>
      <c r="F136" s="11">
        <f t="shared" si="58"/>
        <v>3.5612920704335508E-6</v>
      </c>
      <c r="G136" s="11">
        <f t="shared" si="58"/>
        <v>3.5568736927319157E-6</v>
      </c>
      <c r="H136" s="11">
        <f t="shared" si="58"/>
        <v>4.0203645731439522E-6</v>
      </c>
      <c r="I136" s="11">
        <f t="shared" si="58"/>
        <v>4.2242736904510167E-6</v>
      </c>
      <c r="J136" s="11">
        <f t="shared" si="58"/>
        <v>3.8128498401432922E-6</v>
      </c>
      <c r="K136" s="11">
        <f t="shared" si="58"/>
        <v>4.065480251116583E-6</v>
      </c>
      <c r="L136" s="11">
        <f t="shared" si="58"/>
        <v>3.2905718535252792E-6</v>
      </c>
      <c r="M136" s="11">
        <f t="shared" si="58"/>
        <v>3.3672719267803562E-6</v>
      </c>
      <c r="N136" s="11">
        <f t="shared" si="58"/>
        <v>0</v>
      </c>
      <c r="O136" s="11">
        <f t="shared" si="58"/>
        <v>0</v>
      </c>
      <c r="P136" s="11">
        <f t="shared" si="58"/>
        <v>0</v>
      </c>
      <c r="Q136" s="11">
        <f t="shared" si="58"/>
        <v>0</v>
      </c>
      <c r="R136" s="11">
        <f t="shared" si="58"/>
        <v>0</v>
      </c>
      <c r="S136" s="11">
        <f t="shared" si="58"/>
        <v>0</v>
      </c>
      <c r="T136" s="11">
        <f t="shared" si="58"/>
        <v>0</v>
      </c>
      <c r="U136" s="11">
        <f t="shared" si="58"/>
        <v>0</v>
      </c>
      <c r="V136" s="11">
        <f t="shared" si="58"/>
        <v>0</v>
      </c>
      <c r="W136" s="11">
        <f t="shared" si="58"/>
        <v>0</v>
      </c>
    </row>
    <row r="137" spans="1:28" x14ac:dyDescent="0.2">
      <c r="B137" s="4" t="s">
        <v>17</v>
      </c>
      <c r="C137" s="11">
        <f t="shared" ref="C137:W137" si="59">IFERROR(C124/C126,0)</f>
        <v>0</v>
      </c>
      <c r="D137" s="11">
        <f t="shared" si="59"/>
        <v>0</v>
      </c>
      <c r="E137" s="11">
        <f t="shared" si="59"/>
        <v>0</v>
      </c>
      <c r="F137" s="11">
        <f t="shared" si="59"/>
        <v>0</v>
      </c>
      <c r="G137" s="11">
        <f t="shared" si="59"/>
        <v>0</v>
      </c>
      <c r="H137" s="11">
        <f t="shared" si="59"/>
        <v>0</v>
      </c>
      <c r="I137" s="11">
        <f t="shared" si="59"/>
        <v>0</v>
      </c>
      <c r="J137" s="11">
        <f t="shared" si="59"/>
        <v>0</v>
      </c>
      <c r="K137" s="11">
        <f t="shared" si="59"/>
        <v>0</v>
      </c>
      <c r="L137" s="11">
        <f t="shared" si="59"/>
        <v>0</v>
      </c>
      <c r="M137" s="11">
        <f t="shared" si="59"/>
        <v>0</v>
      </c>
      <c r="N137" s="11">
        <f t="shared" si="59"/>
        <v>0</v>
      </c>
      <c r="O137" s="11">
        <f t="shared" si="59"/>
        <v>0</v>
      </c>
      <c r="P137" s="11">
        <f t="shared" si="59"/>
        <v>0</v>
      </c>
      <c r="Q137" s="11">
        <f t="shared" si="59"/>
        <v>0</v>
      </c>
      <c r="R137" s="11">
        <f t="shared" si="59"/>
        <v>0</v>
      </c>
      <c r="S137" s="11">
        <f t="shared" si="59"/>
        <v>0</v>
      </c>
      <c r="T137" s="11">
        <f t="shared" si="59"/>
        <v>0</v>
      </c>
      <c r="U137" s="11">
        <f t="shared" si="59"/>
        <v>0</v>
      </c>
      <c r="V137" s="11">
        <f t="shared" si="59"/>
        <v>0</v>
      </c>
      <c r="W137" s="11">
        <f t="shared" si="59"/>
        <v>0</v>
      </c>
    </row>
    <row r="138" spans="1:28" s="31" customFormat="1" x14ac:dyDescent="0.2">
      <c r="A138" s="1"/>
      <c r="B138" s="4" t="s">
        <v>1</v>
      </c>
      <c r="C138" s="11">
        <f t="shared" ref="C138:W138" si="60">IFERROR(C125/C126,0)</f>
        <v>4.6849497741567438E-3</v>
      </c>
      <c r="D138" s="11">
        <f t="shared" si="60"/>
        <v>3.8846964365195171E-3</v>
      </c>
      <c r="E138" s="11">
        <f t="shared" si="60"/>
        <v>2.1690549990025518E-3</v>
      </c>
      <c r="F138" s="11">
        <f t="shared" si="60"/>
        <v>2.2906230597028597E-3</v>
      </c>
      <c r="G138" s="11">
        <f t="shared" si="60"/>
        <v>1.9721928606805648E-3</v>
      </c>
      <c r="H138" s="11">
        <f t="shared" si="60"/>
        <v>8.4343358069166748E-4</v>
      </c>
      <c r="I138" s="11">
        <f t="shared" si="60"/>
        <v>1.4322098213639142E-3</v>
      </c>
      <c r="J138" s="11">
        <f t="shared" si="60"/>
        <v>1.6730665946991263E-3</v>
      </c>
      <c r="K138" s="11">
        <f t="shared" si="60"/>
        <v>1.9899587641465416E-3</v>
      </c>
      <c r="L138" s="11">
        <f t="shared" si="60"/>
        <v>1.4475524726553478E-3</v>
      </c>
      <c r="M138" s="11">
        <f t="shared" si="60"/>
        <v>9.00903081285313E-4</v>
      </c>
      <c r="N138" s="11">
        <f t="shared" si="60"/>
        <v>9.1981530237599082E-4</v>
      </c>
      <c r="O138" s="11">
        <f t="shared" si="60"/>
        <v>8.7365249335264394E-4</v>
      </c>
      <c r="P138" s="11">
        <f t="shared" si="60"/>
        <v>9.7736621558774657E-4</v>
      </c>
      <c r="Q138" s="11">
        <f t="shared" si="60"/>
        <v>7.5209021965489732E-4</v>
      </c>
      <c r="R138" s="11">
        <f t="shared" si="60"/>
        <v>6.9406471124973249E-4</v>
      </c>
      <c r="S138" s="11">
        <f t="shared" si="60"/>
        <v>5.065493279026083E-4</v>
      </c>
      <c r="T138" s="11">
        <f t="shared" si="60"/>
        <v>8.4335612721810201E-4</v>
      </c>
      <c r="U138" s="11">
        <f t="shared" si="60"/>
        <v>9.4439446283099964E-4</v>
      </c>
      <c r="V138" s="11">
        <f t="shared" si="60"/>
        <v>9.591236722464229E-4</v>
      </c>
      <c r="W138" s="11">
        <f t="shared" si="60"/>
        <v>1.1496069043809153E-3</v>
      </c>
      <c r="X138" s="1"/>
      <c r="Y138" s="1"/>
      <c r="Z138"/>
      <c r="AA138" s="1"/>
      <c r="AB138" s="1"/>
    </row>
    <row r="139" spans="1:28" outlineLevel="1" x14ac:dyDescent="0.2"/>
    <row r="140" spans="1:28" outlineLevel="1" x14ac:dyDescent="0.2"/>
    <row r="141" spans="1:28" outlineLevel="1" x14ac:dyDescent="0.2">
      <c r="A141" s="32" t="s">
        <v>87</v>
      </c>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4"/>
      <c r="AA141" s="33"/>
      <c r="AB141" s="33"/>
    </row>
    <row r="142" spans="1:28" outlineLevel="1" x14ac:dyDescent="0.2">
      <c r="B142" s="20" t="s">
        <v>88</v>
      </c>
      <c r="C142" s="5">
        <f>'[5]Table 32'!C$15</f>
        <v>14.576226999999999</v>
      </c>
      <c r="D142" s="5">
        <f>'[5]Table 32'!D$15</f>
        <v>24.558385999999999</v>
      </c>
      <c r="E142" s="5">
        <f>'[5]Table 32'!E$15</f>
        <v>38.285210999999997</v>
      </c>
      <c r="F142" s="5">
        <f>'[5]Table 32'!F$15</f>
        <v>42.277720000000002</v>
      </c>
      <c r="G142" s="5">
        <f>'[5]Table 32'!G$15</f>
        <v>44.524005000000002</v>
      </c>
      <c r="H142" s="5">
        <f>'[5]Table 32'!H$15</f>
        <v>49.005553999999997</v>
      </c>
      <c r="I142" s="5">
        <f>'[5]Table 32'!I$15</f>
        <v>59.823317000000003</v>
      </c>
      <c r="J142" s="5">
        <f>'[5]Table 32'!J$15</f>
        <v>54.237563000000002</v>
      </c>
      <c r="K142" s="5">
        <f>'[5]Table 32'!K$15</f>
        <v>55.641353000000002</v>
      </c>
      <c r="L142" s="5">
        <f>'[5]Table 32'!L$15</f>
        <v>50.984051000000001</v>
      </c>
      <c r="M142" s="5">
        <f>'[5]Table 32'!M$15</f>
        <v>59.454686000000002</v>
      </c>
      <c r="N142" s="5">
        <f>'[5]Table 32'!N$15</f>
        <v>65.488495</v>
      </c>
      <c r="O142" s="5">
        <f>'[5]Table 32'!O$15</f>
        <v>88.046255000000002</v>
      </c>
      <c r="P142" s="5">
        <f>'[5]Table 32'!P$15</f>
        <v>94.169167999999999</v>
      </c>
      <c r="Q142" s="5">
        <f>'[5]Table 32'!Q$15</f>
        <v>99.652977000000007</v>
      </c>
      <c r="R142" s="5">
        <f>'[5]Table 32'!R$15</f>
        <v>101.01138</v>
      </c>
      <c r="S142" s="5">
        <f>'[5]Table 32'!S$15</f>
        <v>117.019661</v>
      </c>
      <c r="T142" s="5">
        <f>'[5]Table 32'!T$15</f>
        <v>122.09802999999999</v>
      </c>
      <c r="U142" s="5">
        <f>'[5]Table 32'!U$15</f>
        <v>138.281813</v>
      </c>
      <c r="V142" s="5">
        <f>'[5]Table 32'!V$15</f>
        <v>144.4161</v>
      </c>
      <c r="W142" s="5">
        <f>'[5]Table 32'!W$15</f>
        <v>140.15086700000001</v>
      </c>
      <c r="Z142" s="21"/>
      <c r="AB142"/>
    </row>
    <row r="143" spans="1:28" outlineLevel="1" x14ac:dyDescent="0.2">
      <c r="B143" s="7" t="s">
        <v>89</v>
      </c>
      <c r="C143" s="5"/>
      <c r="D143" s="5"/>
      <c r="E143" s="5"/>
      <c r="F143" s="5"/>
      <c r="G143" s="5"/>
      <c r="H143" s="5"/>
      <c r="I143" s="5"/>
      <c r="J143" s="5"/>
      <c r="K143" s="5"/>
      <c r="L143" s="5"/>
      <c r="M143" s="5"/>
      <c r="N143" s="5"/>
      <c r="O143" s="5"/>
      <c r="P143" s="5"/>
      <c r="Q143" s="5"/>
      <c r="R143" s="5"/>
      <c r="S143" s="5"/>
      <c r="T143" s="5"/>
      <c r="U143" s="5"/>
      <c r="V143" s="5"/>
      <c r="W143" s="5"/>
      <c r="Z143" s="21"/>
      <c r="AB143"/>
    </row>
    <row r="144" spans="1:28" outlineLevel="1" x14ac:dyDescent="0.2">
      <c r="B144" s="7" t="s">
        <v>25</v>
      </c>
      <c r="C144" s="5">
        <f>'[5]Table 32'!C$26</f>
        <v>3.2570000000000001</v>
      </c>
      <c r="D144" s="5">
        <f>'[5]Table 32'!D$26</f>
        <v>5.1420000000000003</v>
      </c>
      <c r="E144" s="5">
        <f>'[5]Table 32'!E$26</f>
        <v>7.234</v>
      </c>
      <c r="F144" s="5">
        <f>'[5]Table 32'!F$26</f>
        <v>7.93</v>
      </c>
      <c r="G144" s="5">
        <f>'[5]Table 32'!G$26</f>
        <v>8.2940000000000005</v>
      </c>
      <c r="H144" s="5">
        <f>'[5]Table 32'!H$26</f>
        <v>8.8130000000000006</v>
      </c>
      <c r="I144" s="5">
        <f>'[5]Table 32'!I$26</f>
        <v>9.7750000000000004</v>
      </c>
      <c r="J144" s="5">
        <f>'[5]Table 32'!J$26</f>
        <v>10.891</v>
      </c>
      <c r="K144" s="5">
        <f>'[5]Table 32'!K$26</f>
        <v>12.14</v>
      </c>
      <c r="L144" s="5">
        <f>'[5]Table 32'!L$26</f>
        <v>12.974</v>
      </c>
      <c r="M144" s="5">
        <f>'[5]Table 32'!M$26</f>
        <v>13.689</v>
      </c>
      <c r="N144" s="5">
        <f>'[5]Table 32'!N$26</f>
        <v>14.712</v>
      </c>
      <c r="O144" s="5">
        <f>'[5]Table 32'!O$26</f>
        <v>16.376999999999999</v>
      </c>
      <c r="P144" s="5">
        <f>'[5]Table 32'!P$26</f>
        <v>17.186</v>
      </c>
      <c r="Q144" s="5">
        <f>'[5]Table 32'!Q$26</f>
        <v>18.088999999999999</v>
      </c>
      <c r="R144" s="5">
        <f>'[5]Table 32'!R$26</f>
        <v>19.113</v>
      </c>
      <c r="S144" s="5">
        <f>'[5]Table 32'!S$26</f>
        <v>20.285</v>
      </c>
      <c r="T144" s="5">
        <f>'[5]Table 32'!T$26</f>
        <v>21.356000000000002</v>
      </c>
      <c r="U144" s="5">
        <f>'[5]Table 32'!U$26</f>
        <v>22.196999999999999</v>
      </c>
      <c r="V144" s="5">
        <f>'[5]Table 32'!V$26</f>
        <v>23.026</v>
      </c>
      <c r="W144" s="5">
        <f>'[5]Table 32'!W$26</f>
        <v>24.178000000000001</v>
      </c>
      <c r="Z144" s="21" t="s">
        <v>101</v>
      </c>
      <c r="AB144"/>
    </row>
    <row r="145" spans="2:28" outlineLevel="1" x14ac:dyDescent="0.2">
      <c r="B145" s="7" t="s">
        <v>30</v>
      </c>
      <c r="C145" s="5">
        <f>'[5]Table 32'!C$27</f>
        <v>4068.4663460000002</v>
      </c>
      <c r="D145" s="5">
        <f>'[5]Table 32'!D$27</f>
        <v>3914.643873</v>
      </c>
      <c r="E145" s="5">
        <f>'[5]Table 32'!E$27</f>
        <v>4167.2560149999999</v>
      </c>
      <c r="F145" s="5">
        <f>'[5]Table 32'!F$27</f>
        <v>4197.8520310000004</v>
      </c>
      <c r="G145" s="5">
        <f>'[5]Table 32'!G$27</f>
        <v>4226.923785</v>
      </c>
      <c r="H145" s="5">
        <f>'[5]Table 32'!H$27</f>
        <v>4378.2860849999997</v>
      </c>
      <c r="I145" s="5">
        <f>'[5]Table 32'!I$27</f>
        <v>4818.6803419999997</v>
      </c>
      <c r="J145" s="5">
        <f>'[5]Table 32'!J$27</f>
        <v>3921.4388290000002</v>
      </c>
      <c r="K145" s="5">
        <f>'[5]Table 32'!K$27</f>
        <v>3608.8409969999998</v>
      </c>
      <c r="L145" s="5">
        <f>'[5]Table 32'!L$27</f>
        <v>3648.3149709999998</v>
      </c>
      <c r="M145" s="5">
        <f>'[5]Table 32'!M$27</f>
        <v>4032.2200809999999</v>
      </c>
      <c r="N145" s="5">
        <f>'[5]Table 32'!N$27</f>
        <v>4132.6478209999996</v>
      </c>
      <c r="O145" s="5">
        <f>'[5]Table 32'!O$27</f>
        <v>4991.3322760000001</v>
      </c>
      <c r="P145" s="5">
        <f>'[5]Table 32'!P$27</f>
        <v>5087.0098440000002</v>
      </c>
      <c r="Q145" s="5">
        <f>'[5]Table 32'!Q$27</f>
        <v>5114.6184499999999</v>
      </c>
      <c r="R145" s="5">
        <f>'[5]Table 32'!R$27</f>
        <v>4906.5672640000003</v>
      </c>
      <c r="S145" s="5">
        <f>'[5]Table 32'!S$27</f>
        <v>5034.9052730000003</v>
      </c>
      <c r="T145" s="5">
        <f>'[5]Table 32'!T$27</f>
        <v>4926.7490420000004</v>
      </c>
      <c r="U145" s="5">
        <f>'[5]Table 32'!U$27</f>
        <v>5368.4398810000002</v>
      </c>
      <c r="V145" s="5">
        <f>'[5]Table 32'!V$27</f>
        <v>5395.4641039999997</v>
      </c>
      <c r="W145" s="5">
        <f>'[5]Table 32'!W$27</f>
        <v>4812.6441940000004</v>
      </c>
      <c r="Z145" s="21" t="s">
        <v>101</v>
      </c>
      <c r="AB145"/>
    </row>
    <row r="146" spans="2:28" outlineLevel="1" x14ac:dyDescent="0.2">
      <c r="B146" s="7" t="s">
        <v>31</v>
      </c>
      <c r="C146" s="5">
        <f t="shared" ref="C146:W146" si="61">C144*C145/1000</f>
        <v>13.250994888922001</v>
      </c>
      <c r="D146" s="5">
        <f t="shared" si="61"/>
        <v>20.129098794966001</v>
      </c>
      <c r="E146" s="5">
        <f t="shared" si="61"/>
        <v>30.145930012509996</v>
      </c>
      <c r="F146" s="5">
        <f t="shared" si="61"/>
        <v>33.288966605829998</v>
      </c>
      <c r="G146" s="5">
        <f t="shared" si="61"/>
        <v>35.058105872790001</v>
      </c>
      <c r="H146" s="5">
        <f t="shared" si="61"/>
        <v>38.585835267105004</v>
      </c>
      <c r="I146" s="5">
        <f t="shared" si="61"/>
        <v>47.10260034305</v>
      </c>
      <c r="J146" s="5">
        <f t="shared" si="61"/>
        <v>42.708390286639002</v>
      </c>
      <c r="K146" s="5">
        <f t="shared" si="61"/>
        <v>43.81132970358</v>
      </c>
      <c r="L146" s="5">
        <f t="shared" si="61"/>
        <v>47.333238433753998</v>
      </c>
      <c r="M146" s="5">
        <f t="shared" si="61"/>
        <v>55.197060688808996</v>
      </c>
      <c r="N146" s="5">
        <f t="shared" si="61"/>
        <v>60.799514742551992</v>
      </c>
      <c r="O146" s="5">
        <f t="shared" si="61"/>
        <v>81.743048684051999</v>
      </c>
      <c r="P146" s="5">
        <f t="shared" si="61"/>
        <v>87.425351178984002</v>
      </c>
      <c r="Q146" s="5">
        <f t="shared" si="61"/>
        <v>92.518333142049983</v>
      </c>
      <c r="R146" s="5">
        <f t="shared" si="61"/>
        <v>93.779220116832008</v>
      </c>
      <c r="S146" s="5">
        <f t="shared" si="61"/>
        <v>102.13305346280501</v>
      </c>
      <c r="T146" s="5">
        <f t="shared" si="61"/>
        <v>105.21565254095201</v>
      </c>
      <c r="U146" s="5">
        <f t="shared" si="61"/>
        <v>119.163260038557</v>
      </c>
      <c r="V146" s="5">
        <f t="shared" si="61"/>
        <v>124.235956458704</v>
      </c>
      <c r="W146" s="5">
        <f t="shared" si="61"/>
        <v>116.36011132253202</v>
      </c>
    </row>
    <row r="147" spans="2:28" outlineLevel="1" x14ac:dyDescent="0.2">
      <c r="B147" s="7" t="s">
        <v>140</v>
      </c>
      <c r="C147" s="14">
        <f t="shared" ref="C147:W147" si="62">C142/C146</f>
        <v>1.1000100084700741</v>
      </c>
      <c r="D147" s="14">
        <f t="shared" si="62"/>
        <v>1.2200439895571331</v>
      </c>
      <c r="E147" s="14">
        <f t="shared" si="62"/>
        <v>1.2699960155189225</v>
      </c>
      <c r="F147" s="14">
        <f t="shared" si="62"/>
        <v>1.2700220016020496</v>
      </c>
      <c r="G147" s="14">
        <f t="shared" si="62"/>
        <v>1.2700060055029061</v>
      </c>
      <c r="H147" s="14">
        <f t="shared" si="62"/>
        <v>1.2700399942301615</v>
      </c>
      <c r="I147" s="14">
        <f t="shared" si="62"/>
        <v>1.270063999955513</v>
      </c>
      <c r="J147" s="14">
        <f t="shared" si="62"/>
        <v>1.2699510011026525</v>
      </c>
      <c r="K147" s="14">
        <f t="shared" si="62"/>
        <v>1.2700220097509007</v>
      </c>
      <c r="L147" s="14">
        <f t="shared" si="62"/>
        <v>1.0771299975883872</v>
      </c>
      <c r="M147" s="14">
        <f t="shared" si="62"/>
        <v>1.077135000633362</v>
      </c>
      <c r="N147" s="14">
        <f t="shared" si="62"/>
        <v>1.0771220013400258</v>
      </c>
      <c r="O147" s="14">
        <f t="shared" si="62"/>
        <v>1.0771099979438099</v>
      </c>
      <c r="P147" s="14">
        <f t="shared" si="62"/>
        <v>1.0771380009353297</v>
      </c>
      <c r="Q147" s="14">
        <f t="shared" si="62"/>
        <v>1.0771160008578591</v>
      </c>
      <c r="R147" s="14">
        <f t="shared" si="62"/>
        <v>1.0771190022070778</v>
      </c>
      <c r="S147" s="14">
        <f t="shared" si="62"/>
        <v>1.1457570006228828</v>
      </c>
      <c r="T147" s="14">
        <f t="shared" si="62"/>
        <v>1.1604549993403028</v>
      </c>
      <c r="U147" s="14">
        <f t="shared" si="62"/>
        <v>1.1604399959791039</v>
      </c>
      <c r="V147" s="14">
        <f t="shared" si="62"/>
        <v>1.1624340015284051</v>
      </c>
      <c r="W147" s="14">
        <f t="shared" si="62"/>
        <v>1.2044580003152776</v>
      </c>
    </row>
    <row r="148" spans="2:28" outlineLevel="1" x14ac:dyDescent="0.2">
      <c r="B148" s="7" t="s">
        <v>90</v>
      </c>
      <c r="C148" s="5">
        <f t="shared" ref="C148:W148" si="63">C145*C147</f>
        <v>4475.3536997236715</v>
      </c>
      <c r="D148" s="5">
        <f t="shared" si="63"/>
        <v>4776.0377285103068</v>
      </c>
      <c r="E148" s="5">
        <f t="shared" si="63"/>
        <v>5292.3985346972631</v>
      </c>
      <c r="F148" s="5">
        <f t="shared" si="63"/>
        <v>5331.3644388398498</v>
      </c>
      <c r="G148" s="5">
        <f t="shared" si="63"/>
        <v>5368.2185917530742</v>
      </c>
      <c r="H148" s="5">
        <f t="shared" si="63"/>
        <v>5560.5984341313961</v>
      </c>
      <c r="I148" s="5">
        <f t="shared" si="63"/>
        <v>6120.032429667519</v>
      </c>
      <c r="J148" s="5">
        <f t="shared" si="63"/>
        <v>4980.0351666513634</v>
      </c>
      <c r="K148" s="5">
        <f t="shared" si="63"/>
        <v>4583.3074958813841</v>
      </c>
      <c r="L148" s="5">
        <f t="shared" si="63"/>
        <v>3929.7094959149067</v>
      </c>
      <c r="M148" s="5">
        <f t="shared" si="63"/>
        <v>4343.24537950179</v>
      </c>
      <c r="N148" s="5">
        <f t="shared" si="63"/>
        <v>4451.3658917890161</v>
      </c>
      <c r="O148" s="5">
        <f t="shared" si="63"/>
        <v>5376.2138975392318</v>
      </c>
      <c r="P148" s="5">
        <f t="shared" si="63"/>
        <v>5479.4116141045042</v>
      </c>
      <c r="Q148" s="5">
        <f t="shared" si="63"/>
        <v>5509.0373707778217</v>
      </c>
      <c r="R148" s="5">
        <f t="shared" si="63"/>
        <v>5284.9568356615919</v>
      </c>
      <c r="S148" s="5">
        <f t="shared" si="63"/>
        <v>5768.7779640128174</v>
      </c>
      <c r="T148" s="5">
        <f t="shared" si="63"/>
        <v>5717.2705562839483</v>
      </c>
      <c r="U148" s="5">
        <f t="shared" si="63"/>
        <v>6229.7523539217009</v>
      </c>
      <c r="V148" s="5">
        <f t="shared" si="63"/>
        <v>6271.870928515591</v>
      </c>
      <c r="W148" s="5">
        <f t="shared" si="63"/>
        <v>5796.6278021341714</v>
      </c>
    </row>
    <row r="149" spans="2:28" outlineLevel="1" x14ac:dyDescent="0.2"/>
    <row r="150" spans="2:28" outlineLevel="1" x14ac:dyDescent="0.2">
      <c r="B150" s="8" t="s">
        <v>14</v>
      </c>
      <c r="C150" s="13"/>
    </row>
    <row r="151" spans="2:28" outlineLevel="1" x14ac:dyDescent="0.2">
      <c r="B151" s="4" t="s">
        <v>18</v>
      </c>
      <c r="C151" s="5"/>
      <c r="D151" s="5"/>
      <c r="E151" s="5"/>
      <c r="F151" s="5"/>
      <c r="G151" s="5"/>
      <c r="H151" s="5"/>
      <c r="I151" s="5"/>
      <c r="J151" s="5"/>
      <c r="K151" s="5"/>
      <c r="L151" s="5"/>
      <c r="M151" s="5"/>
      <c r="N151" s="5"/>
      <c r="O151" s="5"/>
      <c r="P151" s="5"/>
      <c r="Q151" s="5"/>
      <c r="R151" s="5"/>
      <c r="S151" s="5"/>
      <c r="T151" s="5"/>
      <c r="U151" s="5"/>
      <c r="V151" s="5"/>
      <c r="W151" s="5"/>
      <c r="Z151" s="21"/>
    </row>
    <row r="152" spans="2:28" outlineLevel="1" x14ac:dyDescent="0.2">
      <c r="B152" s="4" t="s">
        <v>19</v>
      </c>
      <c r="C152" s="5"/>
      <c r="D152" s="5"/>
      <c r="E152" s="5"/>
      <c r="F152" s="5"/>
      <c r="G152" s="5"/>
      <c r="H152" s="5"/>
      <c r="I152" s="5"/>
      <c r="J152" s="5"/>
      <c r="K152" s="5"/>
      <c r="L152" s="5"/>
      <c r="M152" s="5"/>
      <c r="N152" s="5"/>
      <c r="O152" s="5"/>
      <c r="P152" s="5"/>
      <c r="Q152" s="5"/>
      <c r="R152" s="5"/>
      <c r="S152" s="5"/>
      <c r="T152" s="5"/>
      <c r="U152" s="5"/>
      <c r="V152" s="5"/>
      <c r="W152" s="5"/>
      <c r="Z152" s="21"/>
    </row>
    <row r="153" spans="2:28" outlineLevel="1" x14ac:dyDescent="0.2">
      <c r="B153" s="4" t="s">
        <v>16</v>
      </c>
      <c r="C153" s="5"/>
      <c r="D153" s="5"/>
      <c r="E153" s="5"/>
      <c r="F153" s="5"/>
      <c r="G153" s="5"/>
      <c r="H153" s="5"/>
      <c r="I153" s="5"/>
      <c r="J153" s="5"/>
      <c r="K153" s="5"/>
      <c r="L153" s="5"/>
      <c r="M153" s="5"/>
      <c r="N153" s="5"/>
      <c r="O153" s="5"/>
      <c r="P153" s="5"/>
      <c r="Q153" s="5"/>
      <c r="R153" s="5"/>
      <c r="S153" s="5"/>
      <c r="T153" s="5"/>
      <c r="U153" s="5"/>
      <c r="V153" s="5"/>
      <c r="W153" s="5"/>
      <c r="Z153" s="21"/>
    </row>
    <row r="154" spans="2:28" outlineLevel="1" x14ac:dyDescent="0.2">
      <c r="B154" s="4" t="s">
        <v>21</v>
      </c>
      <c r="C154" s="5"/>
      <c r="D154" s="5"/>
      <c r="E154" s="5"/>
      <c r="F154" s="5"/>
      <c r="G154" s="5"/>
      <c r="H154" s="5"/>
      <c r="I154" s="5"/>
      <c r="J154" s="5"/>
      <c r="K154" s="5"/>
      <c r="L154" s="5"/>
      <c r="M154" s="5"/>
      <c r="N154" s="5"/>
      <c r="O154" s="5"/>
      <c r="P154" s="5"/>
      <c r="Q154" s="5"/>
      <c r="R154" s="5"/>
      <c r="S154" s="5"/>
      <c r="T154" s="5"/>
      <c r="U154" s="5"/>
      <c r="V154" s="5"/>
      <c r="W154" s="5"/>
      <c r="Z154" s="21"/>
    </row>
    <row r="155" spans="2:28" outlineLevel="1" x14ac:dyDescent="0.2">
      <c r="B155" s="4" t="s">
        <v>20</v>
      </c>
      <c r="C155" s="5">
        <f>'[5]Table 32'!C$12*1000</f>
        <v>21.798000000000002</v>
      </c>
      <c r="D155" s="5">
        <f>'[5]Table 32'!D$12*1000</f>
        <v>33.112000000000002</v>
      </c>
      <c r="E155" s="5">
        <f>'[5]Table 32'!E$12*1000</f>
        <v>49.59</v>
      </c>
      <c r="F155" s="5">
        <f>'[5]Table 32'!F$12*1000</f>
        <v>54.760000000000005</v>
      </c>
      <c r="G155" s="5">
        <f>'[5]Table 32'!G$12*1000</f>
        <v>57.670999999999999</v>
      </c>
      <c r="H155" s="5">
        <f>'[5]Table 32'!H$12*1000</f>
        <v>58.071999999999996</v>
      </c>
      <c r="I155" s="5">
        <f>'[5]Table 32'!I$12*1000</f>
        <v>70.888999999999996</v>
      </c>
      <c r="J155" s="5">
        <f>'[5]Table 32'!J$12*1000</f>
        <v>62.781000000000006</v>
      </c>
      <c r="K155" s="5">
        <f>'[5]Table 32'!K$12*1000</f>
        <v>64.403000000000006</v>
      </c>
      <c r="L155" s="5">
        <f>'[5]Table 32'!L$12*1000</f>
        <v>89.46</v>
      </c>
      <c r="M155" s="5">
        <f>'[5]Table 32'!M$12*1000</f>
        <v>104.322</v>
      </c>
      <c r="N155" s="5">
        <f>'[5]Table 32'!N$12*1000</f>
        <v>114.911</v>
      </c>
      <c r="O155" s="5">
        <f>'[5]Table 32'!O$12*1000</f>
        <v>154.494</v>
      </c>
      <c r="P155" s="5">
        <f>'[5]Table 32'!P$12*1000</f>
        <v>165.23399999999998</v>
      </c>
      <c r="Q155" s="5">
        <f>'[5]Table 32'!Q$12*1000</f>
        <v>174.85999999999999</v>
      </c>
      <c r="R155" s="5">
        <f>'[5]Table 32'!R$12*1000</f>
        <v>177.24300000000002</v>
      </c>
      <c r="S155" s="5">
        <f>'[5]Table 32'!S$12*1000</f>
        <v>193.03100000000001</v>
      </c>
      <c r="T155" s="5">
        <f>'[5]Table 32'!T$12*1000</f>
        <v>195.17499999999998</v>
      </c>
      <c r="U155" s="5">
        <f>'[5]Table 32'!U$12*1000</f>
        <v>221.048</v>
      </c>
      <c r="V155" s="5">
        <f>'[5]Table 32'!V$12*1000</f>
        <v>230.458</v>
      </c>
      <c r="W155" s="5">
        <f>'[5]Table 32'!W$12*1000</f>
        <v>215.84800000000001</v>
      </c>
      <c r="Z155" s="21" t="s">
        <v>26</v>
      </c>
    </row>
    <row r="156" spans="2:28" outlineLevel="1" x14ac:dyDescent="0.2">
      <c r="B156" s="4" t="s">
        <v>0</v>
      </c>
      <c r="C156" s="5"/>
      <c r="D156" s="5"/>
      <c r="E156" s="5"/>
      <c r="F156" s="5"/>
      <c r="G156" s="5"/>
      <c r="H156" s="5"/>
      <c r="I156" s="5"/>
      <c r="J156" s="5"/>
      <c r="K156" s="5"/>
      <c r="L156" s="5"/>
      <c r="M156" s="5"/>
      <c r="N156" s="5"/>
      <c r="O156" s="5"/>
      <c r="P156" s="5"/>
      <c r="Q156" s="5"/>
      <c r="R156" s="5"/>
      <c r="S156" s="5"/>
      <c r="T156" s="5"/>
      <c r="U156" s="5"/>
      <c r="V156" s="5"/>
      <c r="W156" s="5"/>
      <c r="Z156" s="21"/>
    </row>
    <row r="157" spans="2:28" outlineLevel="1" x14ac:dyDescent="0.2">
      <c r="B157" s="4" t="s">
        <v>22</v>
      </c>
      <c r="C157" s="5"/>
      <c r="D157" s="5"/>
      <c r="E157" s="5"/>
      <c r="F157" s="5"/>
      <c r="G157" s="5"/>
      <c r="H157" s="5"/>
      <c r="I157" s="5"/>
      <c r="J157" s="5"/>
      <c r="K157" s="5"/>
      <c r="L157" s="5"/>
      <c r="M157" s="5"/>
      <c r="N157" s="5"/>
      <c r="O157" s="5"/>
      <c r="P157" s="5"/>
      <c r="Q157" s="5"/>
      <c r="R157" s="5"/>
      <c r="S157" s="5"/>
      <c r="T157" s="5"/>
      <c r="U157" s="5"/>
      <c r="V157" s="5"/>
      <c r="W157" s="5"/>
      <c r="Z157" s="21"/>
    </row>
    <row r="158" spans="2:28" outlineLevel="1" x14ac:dyDescent="0.2">
      <c r="B158" s="4" t="s">
        <v>23</v>
      </c>
      <c r="C158" s="5"/>
      <c r="D158" s="5"/>
      <c r="E158" s="5"/>
      <c r="F158" s="5"/>
      <c r="G158" s="5"/>
      <c r="H158" s="5"/>
      <c r="I158" s="5"/>
      <c r="J158" s="5"/>
      <c r="K158" s="5"/>
      <c r="L158" s="5"/>
      <c r="M158" s="5"/>
      <c r="N158" s="5"/>
      <c r="O158" s="5"/>
      <c r="P158" s="5"/>
      <c r="Q158" s="5"/>
      <c r="R158" s="5"/>
      <c r="S158" s="5"/>
      <c r="T158" s="5"/>
      <c r="U158" s="5"/>
      <c r="V158" s="5"/>
      <c r="W158" s="5"/>
      <c r="Z158" s="21"/>
    </row>
    <row r="159" spans="2:28" outlineLevel="1" x14ac:dyDescent="0.2">
      <c r="B159" s="4" t="s">
        <v>17</v>
      </c>
      <c r="C159" s="5"/>
      <c r="D159" s="5"/>
      <c r="E159" s="5"/>
      <c r="F159" s="5"/>
      <c r="G159" s="5"/>
      <c r="H159" s="5"/>
      <c r="I159" s="5"/>
      <c r="J159" s="5"/>
      <c r="K159" s="5"/>
      <c r="L159" s="5"/>
      <c r="M159" s="5"/>
      <c r="N159" s="5"/>
      <c r="O159" s="5"/>
      <c r="P159" s="5"/>
      <c r="Q159" s="5"/>
      <c r="R159" s="5"/>
      <c r="S159" s="5"/>
      <c r="T159" s="5"/>
      <c r="U159" s="5"/>
      <c r="V159" s="5"/>
      <c r="W159" s="5"/>
      <c r="Z159" s="21"/>
    </row>
    <row r="160" spans="2:28" outlineLevel="1" x14ac:dyDescent="0.2">
      <c r="B160" s="4" t="s">
        <v>1</v>
      </c>
      <c r="C160" s="5"/>
      <c r="D160" s="5"/>
      <c r="E160" s="5"/>
      <c r="F160" s="5"/>
      <c r="G160" s="5"/>
      <c r="H160" s="5"/>
      <c r="I160" s="5"/>
      <c r="J160" s="5"/>
      <c r="K160" s="5"/>
      <c r="L160" s="5"/>
      <c r="M160" s="5"/>
      <c r="N160" s="5"/>
      <c r="O160" s="5"/>
      <c r="P160" s="5"/>
      <c r="Q160" s="5"/>
      <c r="R160" s="5"/>
      <c r="S160" s="5"/>
      <c r="T160" s="5"/>
      <c r="U160" s="5"/>
      <c r="V160" s="5"/>
      <c r="W160" s="5"/>
      <c r="Z160" s="21"/>
    </row>
    <row r="161" spans="1:28" outlineLevel="1" x14ac:dyDescent="0.2">
      <c r="B161" s="15" t="s">
        <v>9</v>
      </c>
      <c r="C161" s="19">
        <f t="shared" ref="C161:W161" si="64">SUM(C151:C160)</f>
        <v>21.798000000000002</v>
      </c>
      <c r="D161" s="19">
        <f t="shared" si="64"/>
        <v>33.112000000000002</v>
      </c>
      <c r="E161" s="19">
        <f t="shared" si="64"/>
        <v>49.59</v>
      </c>
      <c r="F161" s="19">
        <f t="shared" si="64"/>
        <v>54.760000000000005</v>
      </c>
      <c r="G161" s="19">
        <f t="shared" si="64"/>
        <v>57.670999999999999</v>
      </c>
      <c r="H161" s="19">
        <f t="shared" si="64"/>
        <v>58.071999999999996</v>
      </c>
      <c r="I161" s="19">
        <f t="shared" si="64"/>
        <v>70.888999999999996</v>
      </c>
      <c r="J161" s="19">
        <f t="shared" si="64"/>
        <v>62.781000000000006</v>
      </c>
      <c r="K161" s="19">
        <f t="shared" si="64"/>
        <v>64.403000000000006</v>
      </c>
      <c r="L161" s="19">
        <f t="shared" si="64"/>
        <v>89.46</v>
      </c>
      <c r="M161" s="19">
        <f t="shared" si="64"/>
        <v>104.322</v>
      </c>
      <c r="N161" s="19">
        <f t="shared" si="64"/>
        <v>114.911</v>
      </c>
      <c r="O161" s="19">
        <f t="shared" si="64"/>
        <v>154.494</v>
      </c>
      <c r="P161" s="19">
        <f t="shared" si="64"/>
        <v>165.23399999999998</v>
      </c>
      <c r="Q161" s="19">
        <f t="shared" si="64"/>
        <v>174.85999999999999</v>
      </c>
      <c r="R161" s="19">
        <f t="shared" si="64"/>
        <v>177.24300000000002</v>
      </c>
      <c r="S161" s="19">
        <f t="shared" si="64"/>
        <v>193.03100000000001</v>
      </c>
      <c r="T161" s="19">
        <f t="shared" si="64"/>
        <v>195.17499999999998</v>
      </c>
      <c r="U161" s="19">
        <f t="shared" si="64"/>
        <v>221.048</v>
      </c>
      <c r="V161" s="19">
        <f t="shared" si="64"/>
        <v>230.458</v>
      </c>
      <c r="W161" s="19">
        <f t="shared" si="64"/>
        <v>215.84800000000001</v>
      </c>
    </row>
    <row r="162" spans="1:28" outlineLevel="1" x14ac:dyDescent="0.2">
      <c r="B162" s="26" t="s">
        <v>91</v>
      </c>
      <c r="C162" s="25">
        <f t="shared" ref="C162:W162" si="65">C161/C142/1000</f>
        <v>1.4954487193428042E-3</v>
      </c>
      <c r="D162" s="25">
        <f t="shared" si="65"/>
        <v>1.3482970745715946E-3</v>
      </c>
      <c r="E162" s="25">
        <f t="shared" si="65"/>
        <v>1.2952782211387056E-3</v>
      </c>
      <c r="F162" s="25">
        <f t="shared" si="65"/>
        <v>1.2952448712939108E-3</v>
      </c>
      <c r="G162" s="25">
        <f t="shared" si="65"/>
        <v>1.295278805219791E-3</v>
      </c>
      <c r="H162" s="25">
        <f t="shared" si="65"/>
        <v>1.1850085400524192E-3</v>
      </c>
      <c r="I162" s="25">
        <f t="shared" si="65"/>
        <v>1.1849727423171802E-3</v>
      </c>
      <c r="J162" s="25">
        <f t="shared" si="65"/>
        <v>1.1575188214116479E-3</v>
      </c>
      <c r="K162" s="25">
        <f t="shared" si="65"/>
        <v>1.1574664620394835E-3</v>
      </c>
      <c r="L162" s="25">
        <f t="shared" si="65"/>
        <v>1.7546663759613766E-3</v>
      </c>
      <c r="M162" s="25">
        <f t="shared" si="65"/>
        <v>1.7546472283109862E-3</v>
      </c>
      <c r="N162" s="25">
        <f t="shared" si="65"/>
        <v>1.7546746188013636E-3</v>
      </c>
      <c r="O162" s="25">
        <f t="shared" si="65"/>
        <v>1.7546913267350213E-3</v>
      </c>
      <c r="P162" s="25">
        <f t="shared" si="65"/>
        <v>1.7546507366402555E-3</v>
      </c>
      <c r="Q162" s="25">
        <f t="shared" si="65"/>
        <v>1.7546891750158148E-3</v>
      </c>
      <c r="R162" s="25">
        <f t="shared" si="65"/>
        <v>1.7546834821977487E-3</v>
      </c>
      <c r="S162" s="25">
        <f t="shared" si="65"/>
        <v>1.6495604101946595E-3</v>
      </c>
      <c r="T162" s="25">
        <f t="shared" si="65"/>
        <v>1.5985106393608479E-3</v>
      </c>
      <c r="U162" s="25">
        <f t="shared" si="65"/>
        <v>1.5985327007536415E-3</v>
      </c>
      <c r="V162" s="25">
        <f t="shared" si="65"/>
        <v>1.5957916049526332E-3</v>
      </c>
      <c r="W162" s="25">
        <f t="shared" si="65"/>
        <v>1.5401117711244699E-3</v>
      </c>
    </row>
    <row r="163" spans="1:28" outlineLevel="1" x14ac:dyDescent="0.2"/>
    <row r="164" spans="1:28" outlineLevel="1" x14ac:dyDescent="0.2">
      <c r="B164" s="4" t="s">
        <v>18</v>
      </c>
      <c r="C164" s="11">
        <f t="shared" ref="C164:W164" si="66">IFERROR(C151/C161,0)</f>
        <v>0</v>
      </c>
      <c r="D164" s="11">
        <f t="shared" si="66"/>
        <v>0</v>
      </c>
      <c r="E164" s="11">
        <f t="shared" si="66"/>
        <v>0</v>
      </c>
      <c r="F164" s="11">
        <f t="shared" si="66"/>
        <v>0</v>
      </c>
      <c r="G164" s="11">
        <f t="shared" si="66"/>
        <v>0</v>
      </c>
      <c r="H164" s="11">
        <f t="shared" si="66"/>
        <v>0</v>
      </c>
      <c r="I164" s="11">
        <f t="shared" si="66"/>
        <v>0</v>
      </c>
      <c r="J164" s="11">
        <f t="shared" si="66"/>
        <v>0</v>
      </c>
      <c r="K164" s="11">
        <f t="shared" si="66"/>
        <v>0</v>
      </c>
      <c r="L164" s="11">
        <f t="shared" si="66"/>
        <v>0</v>
      </c>
      <c r="M164" s="11">
        <f t="shared" si="66"/>
        <v>0</v>
      </c>
      <c r="N164" s="11">
        <f t="shared" si="66"/>
        <v>0</v>
      </c>
      <c r="O164" s="11">
        <f t="shared" si="66"/>
        <v>0</v>
      </c>
      <c r="P164" s="11">
        <f t="shared" si="66"/>
        <v>0</v>
      </c>
      <c r="Q164" s="11">
        <f t="shared" si="66"/>
        <v>0</v>
      </c>
      <c r="R164" s="11">
        <f t="shared" si="66"/>
        <v>0</v>
      </c>
      <c r="S164" s="11">
        <f t="shared" si="66"/>
        <v>0</v>
      </c>
      <c r="T164" s="11">
        <f t="shared" si="66"/>
        <v>0</v>
      </c>
      <c r="U164" s="11">
        <f t="shared" si="66"/>
        <v>0</v>
      </c>
      <c r="V164" s="11">
        <f t="shared" si="66"/>
        <v>0</v>
      </c>
      <c r="W164" s="11">
        <f t="shared" si="66"/>
        <v>0</v>
      </c>
    </row>
    <row r="165" spans="1:28" outlineLevel="1" x14ac:dyDescent="0.2">
      <c r="B165" s="4" t="s">
        <v>19</v>
      </c>
      <c r="C165" s="11">
        <f t="shared" ref="C165:W165" si="67">IFERROR(C152/C161,0)</f>
        <v>0</v>
      </c>
      <c r="D165" s="11">
        <f t="shared" si="67"/>
        <v>0</v>
      </c>
      <c r="E165" s="11">
        <f t="shared" si="67"/>
        <v>0</v>
      </c>
      <c r="F165" s="11">
        <f t="shared" si="67"/>
        <v>0</v>
      </c>
      <c r="G165" s="11">
        <f t="shared" si="67"/>
        <v>0</v>
      </c>
      <c r="H165" s="11">
        <f t="shared" si="67"/>
        <v>0</v>
      </c>
      <c r="I165" s="11">
        <f t="shared" si="67"/>
        <v>0</v>
      </c>
      <c r="J165" s="11">
        <f t="shared" si="67"/>
        <v>0</v>
      </c>
      <c r="K165" s="11">
        <f t="shared" si="67"/>
        <v>0</v>
      </c>
      <c r="L165" s="11">
        <f t="shared" si="67"/>
        <v>0</v>
      </c>
      <c r="M165" s="11">
        <f t="shared" si="67"/>
        <v>0</v>
      </c>
      <c r="N165" s="11">
        <f t="shared" si="67"/>
        <v>0</v>
      </c>
      <c r="O165" s="11">
        <f t="shared" si="67"/>
        <v>0</v>
      </c>
      <c r="P165" s="11">
        <f t="shared" si="67"/>
        <v>0</v>
      </c>
      <c r="Q165" s="11">
        <f t="shared" si="67"/>
        <v>0</v>
      </c>
      <c r="R165" s="11">
        <f t="shared" si="67"/>
        <v>0</v>
      </c>
      <c r="S165" s="11">
        <f t="shared" si="67"/>
        <v>0</v>
      </c>
      <c r="T165" s="11">
        <f t="shared" si="67"/>
        <v>0</v>
      </c>
      <c r="U165" s="11">
        <f t="shared" si="67"/>
        <v>0</v>
      </c>
      <c r="V165" s="11">
        <f t="shared" si="67"/>
        <v>0</v>
      </c>
      <c r="W165" s="11">
        <f t="shared" si="67"/>
        <v>0</v>
      </c>
    </row>
    <row r="166" spans="1:28" outlineLevel="1" x14ac:dyDescent="0.2">
      <c r="B166" s="4" t="s">
        <v>16</v>
      </c>
      <c r="C166" s="11">
        <f t="shared" ref="C166:W166" si="68">IFERROR(C153/C161,0)</f>
        <v>0</v>
      </c>
      <c r="D166" s="11">
        <f t="shared" si="68"/>
        <v>0</v>
      </c>
      <c r="E166" s="11">
        <f t="shared" si="68"/>
        <v>0</v>
      </c>
      <c r="F166" s="11">
        <f t="shared" si="68"/>
        <v>0</v>
      </c>
      <c r="G166" s="11">
        <f t="shared" si="68"/>
        <v>0</v>
      </c>
      <c r="H166" s="11">
        <f t="shared" si="68"/>
        <v>0</v>
      </c>
      <c r="I166" s="11">
        <f t="shared" si="68"/>
        <v>0</v>
      </c>
      <c r="J166" s="11">
        <f t="shared" si="68"/>
        <v>0</v>
      </c>
      <c r="K166" s="11">
        <f t="shared" si="68"/>
        <v>0</v>
      </c>
      <c r="L166" s="11">
        <f t="shared" si="68"/>
        <v>0</v>
      </c>
      <c r="M166" s="11">
        <f t="shared" si="68"/>
        <v>0</v>
      </c>
      <c r="N166" s="11">
        <f t="shared" si="68"/>
        <v>0</v>
      </c>
      <c r="O166" s="11">
        <f t="shared" si="68"/>
        <v>0</v>
      </c>
      <c r="P166" s="11">
        <f t="shared" si="68"/>
        <v>0</v>
      </c>
      <c r="Q166" s="11">
        <f t="shared" si="68"/>
        <v>0</v>
      </c>
      <c r="R166" s="11">
        <f t="shared" si="68"/>
        <v>0</v>
      </c>
      <c r="S166" s="11">
        <f t="shared" si="68"/>
        <v>0</v>
      </c>
      <c r="T166" s="11">
        <f t="shared" si="68"/>
        <v>0</v>
      </c>
      <c r="U166" s="11">
        <f t="shared" si="68"/>
        <v>0</v>
      </c>
      <c r="V166" s="11">
        <f t="shared" si="68"/>
        <v>0</v>
      </c>
      <c r="W166" s="11">
        <f t="shared" si="68"/>
        <v>0</v>
      </c>
    </row>
    <row r="167" spans="1:28" outlineLevel="1" x14ac:dyDescent="0.2">
      <c r="B167" s="4" t="s">
        <v>21</v>
      </c>
      <c r="C167" s="11">
        <f t="shared" ref="C167:W167" si="69">IFERROR(C154/C161,0)</f>
        <v>0</v>
      </c>
      <c r="D167" s="11">
        <f t="shared" si="69"/>
        <v>0</v>
      </c>
      <c r="E167" s="11">
        <f t="shared" si="69"/>
        <v>0</v>
      </c>
      <c r="F167" s="11">
        <f t="shared" si="69"/>
        <v>0</v>
      </c>
      <c r="G167" s="11">
        <f t="shared" si="69"/>
        <v>0</v>
      </c>
      <c r="H167" s="11">
        <f t="shared" si="69"/>
        <v>0</v>
      </c>
      <c r="I167" s="11">
        <f t="shared" si="69"/>
        <v>0</v>
      </c>
      <c r="J167" s="11">
        <f t="shared" si="69"/>
        <v>0</v>
      </c>
      <c r="K167" s="11">
        <f t="shared" si="69"/>
        <v>0</v>
      </c>
      <c r="L167" s="11">
        <f t="shared" si="69"/>
        <v>0</v>
      </c>
      <c r="M167" s="11">
        <f t="shared" si="69"/>
        <v>0</v>
      </c>
      <c r="N167" s="11">
        <f t="shared" si="69"/>
        <v>0</v>
      </c>
      <c r="O167" s="11">
        <f t="shared" si="69"/>
        <v>0</v>
      </c>
      <c r="P167" s="11">
        <f t="shared" si="69"/>
        <v>0</v>
      </c>
      <c r="Q167" s="11">
        <f t="shared" si="69"/>
        <v>0</v>
      </c>
      <c r="R167" s="11">
        <f t="shared" si="69"/>
        <v>0</v>
      </c>
      <c r="S167" s="11">
        <f t="shared" si="69"/>
        <v>0</v>
      </c>
      <c r="T167" s="11">
        <f t="shared" si="69"/>
        <v>0</v>
      </c>
      <c r="U167" s="11">
        <f t="shared" si="69"/>
        <v>0</v>
      </c>
      <c r="V167" s="11">
        <f t="shared" si="69"/>
        <v>0</v>
      </c>
      <c r="W167" s="11">
        <f t="shared" si="69"/>
        <v>0</v>
      </c>
    </row>
    <row r="168" spans="1:28" outlineLevel="1" x14ac:dyDescent="0.2">
      <c r="B168" s="4" t="s">
        <v>20</v>
      </c>
      <c r="C168" s="11">
        <f t="shared" ref="C168:W168" si="70">IFERROR(C155/C161,0)</f>
        <v>1</v>
      </c>
      <c r="D168" s="11">
        <f t="shared" si="70"/>
        <v>1</v>
      </c>
      <c r="E168" s="11">
        <f t="shared" si="70"/>
        <v>1</v>
      </c>
      <c r="F168" s="11">
        <f t="shared" si="70"/>
        <v>1</v>
      </c>
      <c r="G168" s="11">
        <f t="shared" si="70"/>
        <v>1</v>
      </c>
      <c r="H168" s="11">
        <f t="shared" si="70"/>
        <v>1</v>
      </c>
      <c r="I168" s="11">
        <f t="shared" si="70"/>
        <v>1</v>
      </c>
      <c r="J168" s="11">
        <f t="shared" si="70"/>
        <v>1</v>
      </c>
      <c r="K168" s="11">
        <f t="shared" si="70"/>
        <v>1</v>
      </c>
      <c r="L168" s="11">
        <f t="shared" si="70"/>
        <v>1</v>
      </c>
      <c r="M168" s="11">
        <f t="shared" si="70"/>
        <v>1</v>
      </c>
      <c r="N168" s="11">
        <f t="shared" si="70"/>
        <v>1</v>
      </c>
      <c r="O168" s="11">
        <f t="shared" si="70"/>
        <v>1</v>
      </c>
      <c r="P168" s="11">
        <f t="shared" si="70"/>
        <v>1</v>
      </c>
      <c r="Q168" s="11">
        <f t="shared" si="70"/>
        <v>1</v>
      </c>
      <c r="R168" s="11">
        <f t="shared" si="70"/>
        <v>1</v>
      </c>
      <c r="S168" s="11">
        <f t="shared" si="70"/>
        <v>1</v>
      </c>
      <c r="T168" s="11">
        <f t="shared" si="70"/>
        <v>1</v>
      </c>
      <c r="U168" s="11">
        <f t="shared" si="70"/>
        <v>1</v>
      </c>
      <c r="V168" s="11">
        <f t="shared" si="70"/>
        <v>1</v>
      </c>
      <c r="W168" s="11">
        <f t="shared" si="70"/>
        <v>1</v>
      </c>
    </row>
    <row r="169" spans="1:28" outlineLevel="1" x14ac:dyDescent="0.2">
      <c r="B169" s="4" t="s">
        <v>0</v>
      </c>
      <c r="C169" s="11">
        <f t="shared" ref="C169:W169" si="71">IFERROR(C156/C161,0)</f>
        <v>0</v>
      </c>
      <c r="D169" s="11">
        <f t="shared" si="71"/>
        <v>0</v>
      </c>
      <c r="E169" s="11">
        <f t="shared" si="71"/>
        <v>0</v>
      </c>
      <c r="F169" s="11">
        <f t="shared" si="71"/>
        <v>0</v>
      </c>
      <c r="G169" s="11">
        <f t="shared" si="71"/>
        <v>0</v>
      </c>
      <c r="H169" s="11">
        <f t="shared" si="71"/>
        <v>0</v>
      </c>
      <c r="I169" s="11">
        <f t="shared" si="71"/>
        <v>0</v>
      </c>
      <c r="J169" s="11">
        <f t="shared" si="71"/>
        <v>0</v>
      </c>
      <c r="K169" s="11">
        <f t="shared" si="71"/>
        <v>0</v>
      </c>
      <c r="L169" s="11">
        <f t="shared" si="71"/>
        <v>0</v>
      </c>
      <c r="M169" s="11">
        <f t="shared" si="71"/>
        <v>0</v>
      </c>
      <c r="N169" s="11">
        <f t="shared" si="71"/>
        <v>0</v>
      </c>
      <c r="O169" s="11">
        <f t="shared" si="71"/>
        <v>0</v>
      </c>
      <c r="P169" s="11">
        <f t="shared" si="71"/>
        <v>0</v>
      </c>
      <c r="Q169" s="11">
        <f t="shared" si="71"/>
        <v>0</v>
      </c>
      <c r="R169" s="11">
        <f t="shared" si="71"/>
        <v>0</v>
      </c>
      <c r="S169" s="11">
        <f t="shared" si="71"/>
        <v>0</v>
      </c>
      <c r="T169" s="11">
        <f t="shared" si="71"/>
        <v>0</v>
      </c>
      <c r="U169" s="11">
        <f t="shared" si="71"/>
        <v>0</v>
      </c>
      <c r="V169" s="11">
        <f t="shared" si="71"/>
        <v>0</v>
      </c>
      <c r="W169" s="11">
        <f t="shared" si="71"/>
        <v>0</v>
      </c>
    </row>
    <row r="170" spans="1:28" x14ac:dyDescent="0.2">
      <c r="B170" s="4" t="s">
        <v>22</v>
      </c>
      <c r="C170" s="11">
        <f t="shared" ref="C170:W170" si="72">IFERROR(C157/C161,0)</f>
        <v>0</v>
      </c>
      <c r="D170" s="11">
        <f t="shared" si="72"/>
        <v>0</v>
      </c>
      <c r="E170" s="11">
        <f t="shared" si="72"/>
        <v>0</v>
      </c>
      <c r="F170" s="11">
        <f t="shared" si="72"/>
        <v>0</v>
      </c>
      <c r="G170" s="11">
        <f t="shared" si="72"/>
        <v>0</v>
      </c>
      <c r="H170" s="11">
        <f t="shared" si="72"/>
        <v>0</v>
      </c>
      <c r="I170" s="11">
        <f t="shared" si="72"/>
        <v>0</v>
      </c>
      <c r="J170" s="11">
        <f t="shared" si="72"/>
        <v>0</v>
      </c>
      <c r="K170" s="11">
        <f t="shared" si="72"/>
        <v>0</v>
      </c>
      <c r="L170" s="11">
        <f t="shared" si="72"/>
        <v>0</v>
      </c>
      <c r="M170" s="11">
        <f t="shared" si="72"/>
        <v>0</v>
      </c>
      <c r="N170" s="11">
        <f t="shared" si="72"/>
        <v>0</v>
      </c>
      <c r="O170" s="11">
        <f t="shared" si="72"/>
        <v>0</v>
      </c>
      <c r="P170" s="11">
        <f t="shared" si="72"/>
        <v>0</v>
      </c>
      <c r="Q170" s="11">
        <f t="shared" si="72"/>
        <v>0</v>
      </c>
      <c r="R170" s="11">
        <f t="shared" si="72"/>
        <v>0</v>
      </c>
      <c r="S170" s="11">
        <f t="shared" si="72"/>
        <v>0</v>
      </c>
      <c r="T170" s="11">
        <f t="shared" si="72"/>
        <v>0</v>
      </c>
      <c r="U170" s="11">
        <f t="shared" si="72"/>
        <v>0</v>
      </c>
      <c r="V170" s="11">
        <f t="shared" si="72"/>
        <v>0</v>
      </c>
      <c r="W170" s="11">
        <f t="shared" si="72"/>
        <v>0</v>
      </c>
    </row>
    <row r="171" spans="1:28" x14ac:dyDescent="0.2">
      <c r="B171" s="4" t="s">
        <v>23</v>
      </c>
      <c r="C171" s="11">
        <f t="shared" ref="C171:W171" si="73">IFERROR(C158/C161,0)</f>
        <v>0</v>
      </c>
      <c r="D171" s="11">
        <f t="shared" si="73"/>
        <v>0</v>
      </c>
      <c r="E171" s="11">
        <f t="shared" si="73"/>
        <v>0</v>
      </c>
      <c r="F171" s="11">
        <f t="shared" si="73"/>
        <v>0</v>
      </c>
      <c r="G171" s="11">
        <f t="shared" si="73"/>
        <v>0</v>
      </c>
      <c r="H171" s="11">
        <f t="shared" si="73"/>
        <v>0</v>
      </c>
      <c r="I171" s="11">
        <f t="shared" si="73"/>
        <v>0</v>
      </c>
      <c r="J171" s="11">
        <f t="shared" si="73"/>
        <v>0</v>
      </c>
      <c r="K171" s="11">
        <f t="shared" si="73"/>
        <v>0</v>
      </c>
      <c r="L171" s="11">
        <f t="shared" si="73"/>
        <v>0</v>
      </c>
      <c r="M171" s="11">
        <f t="shared" si="73"/>
        <v>0</v>
      </c>
      <c r="N171" s="11">
        <f t="shared" si="73"/>
        <v>0</v>
      </c>
      <c r="O171" s="11">
        <f t="shared" si="73"/>
        <v>0</v>
      </c>
      <c r="P171" s="11">
        <f t="shared" si="73"/>
        <v>0</v>
      </c>
      <c r="Q171" s="11">
        <f t="shared" si="73"/>
        <v>0</v>
      </c>
      <c r="R171" s="11">
        <f t="shared" si="73"/>
        <v>0</v>
      </c>
      <c r="S171" s="11">
        <f t="shared" si="73"/>
        <v>0</v>
      </c>
      <c r="T171" s="11">
        <f t="shared" si="73"/>
        <v>0</v>
      </c>
      <c r="U171" s="11">
        <f t="shared" si="73"/>
        <v>0</v>
      </c>
      <c r="V171" s="11">
        <f t="shared" si="73"/>
        <v>0</v>
      </c>
      <c r="W171" s="11">
        <f t="shared" si="73"/>
        <v>0</v>
      </c>
    </row>
    <row r="172" spans="1:28" s="33" customFormat="1" x14ac:dyDescent="0.2">
      <c r="A172" s="1"/>
      <c r="B172" s="4" t="s">
        <v>17</v>
      </c>
      <c r="C172" s="11">
        <f t="shared" ref="C172:W172" si="74">IFERROR(C159/C161,0)</f>
        <v>0</v>
      </c>
      <c r="D172" s="11">
        <f t="shared" si="74"/>
        <v>0</v>
      </c>
      <c r="E172" s="11">
        <f t="shared" si="74"/>
        <v>0</v>
      </c>
      <c r="F172" s="11">
        <f t="shared" si="74"/>
        <v>0</v>
      </c>
      <c r="G172" s="11">
        <f t="shared" si="74"/>
        <v>0</v>
      </c>
      <c r="H172" s="11">
        <f t="shared" si="74"/>
        <v>0</v>
      </c>
      <c r="I172" s="11">
        <f t="shared" si="74"/>
        <v>0</v>
      </c>
      <c r="J172" s="11">
        <f t="shared" si="74"/>
        <v>0</v>
      </c>
      <c r="K172" s="11">
        <f t="shared" si="74"/>
        <v>0</v>
      </c>
      <c r="L172" s="11">
        <f t="shared" si="74"/>
        <v>0</v>
      </c>
      <c r="M172" s="11">
        <f t="shared" si="74"/>
        <v>0</v>
      </c>
      <c r="N172" s="11">
        <f t="shared" si="74"/>
        <v>0</v>
      </c>
      <c r="O172" s="11">
        <f t="shared" si="74"/>
        <v>0</v>
      </c>
      <c r="P172" s="11">
        <f t="shared" si="74"/>
        <v>0</v>
      </c>
      <c r="Q172" s="11">
        <f t="shared" si="74"/>
        <v>0</v>
      </c>
      <c r="R172" s="11">
        <f t="shared" si="74"/>
        <v>0</v>
      </c>
      <c r="S172" s="11">
        <f t="shared" si="74"/>
        <v>0</v>
      </c>
      <c r="T172" s="11">
        <f t="shared" si="74"/>
        <v>0</v>
      </c>
      <c r="U172" s="11">
        <f t="shared" si="74"/>
        <v>0</v>
      </c>
      <c r="V172" s="11">
        <f t="shared" si="74"/>
        <v>0</v>
      </c>
      <c r="W172" s="11">
        <f t="shared" si="74"/>
        <v>0</v>
      </c>
      <c r="X172" s="1"/>
      <c r="Y172" s="1"/>
      <c r="Z172"/>
      <c r="AA172" s="1"/>
      <c r="AB172" s="1"/>
    </row>
    <row r="173" spans="1:28" outlineLevel="1" x14ac:dyDescent="0.2">
      <c r="B173" s="4" t="s">
        <v>1</v>
      </c>
      <c r="C173" s="11">
        <f t="shared" ref="C173:W173" si="75">IFERROR(C160/C161,0)</f>
        <v>0</v>
      </c>
      <c r="D173" s="11">
        <f t="shared" si="75"/>
        <v>0</v>
      </c>
      <c r="E173" s="11">
        <f t="shared" si="75"/>
        <v>0</v>
      </c>
      <c r="F173" s="11">
        <f t="shared" si="75"/>
        <v>0</v>
      </c>
      <c r="G173" s="11">
        <f t="shared" si="75"/>
        <v>0</v>
      </c>
      <c r="H173" s="11">
        <f t="shared" si="75"/>
        <v>0</v>
      </c>
      <c r="I173" s="11">
        <f t="shared" si="75"/>
        <v>0</v>
      </c>
      <c r="J173" s="11">
        <f t="shared" si="75"/>
        <v>0</v>
      </c>
      <c r="K173" s="11">
        <f t="shared" si="75"/>
        <v>0</v>
      </c>
      <c r="L173" s="11">
        <f t="shared" si="75"/>
        <v>0</v>
      </c>
      <c r="M173" s="11">
        <f t="shared" si="75"/>
        <v>0</v>
      </c>
      <c r="N173" s="11">
        <f t="shared" si="75"/>
        <v>0</v>
      </c>
      <c r="O173" s="11">
        <f t="shared" si="75"/>
        <v>0</v>
      </c>
      <c r="P173" s="11">
        <f t="shared" si="75"/>
        <v>0</v>
      </c>
      <c r="Q173" s="11">
        <f t="shared" si="75"/>
        <v>0</v>
      </c>
      <c r="R173" s="11">
        <f t="shared" si="75"/>
        <v>0</v>
      </c>
      <c r="S173" s="11">
        <f t="shared" si="75"/>
        <v>0</v>
      </c>
      <c r="T173" s="11">
        <f t="shared" si="75"/>
        <v>0</v>
      </c>
      <c r="U173" s="11">
        <f t="shared" si="75"/>
        <v>0</v>
      </c>
      <c r="V173" s="11">
        <f t="shared" si="75"/>
        <v>0</v>
      </c>
      <c r="W173" s="11">
        <f t="shared" si="75"/>
        <v>0</v>
      </c>
    </row>
    <row r="174" spans="1:28" outlineLevel="1" x14ac:dyDescent="0.2"/>
    <row r="175" spans="1:28" outlineLevel="1" x14ac:dyDescent="0.2"/>
    <row r="176" spans="1:28" outlineLevel="1" x14ac:dyDescent="0.2">
      <c r="A176" s="32" t="s">
        <v>82</v>
      </c>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4"/>
      <c r="AA176" s="33"/>
      <c r="AB176" s="33"/>
    </row>
    <row r="177" spans="2:28" outlineLevel="1" x14ac:dyDescent="0.2">
      <c r="B177" s="20" t="s">
        <v>88</v>
      </c>
      <c r="C177" s="5">
        <f>'[5]Table 28'!C$30</f>
        <v>580.59598600000004</v>
      </c>
      <c r="D177" s="5">
        <f>'[5]Table 28'!D$30</f>
        <v>402.28040199999998</v>
      </c>
      <c r="E177" s="5">
        <f>'[5]Table 28'!E$30</f>
        <v>499.30837100000002</v>
      </c>
      <c r="F177" s="5">
        <f>'[5]Table 28'!F$30</f>
        <v>699.07900199999995</v>
      </c>
      <c r="G177" s="5">
        <f>'[5]Table 28'!G$30</f>
        <v>597.00282100000004</v>
      </c>
      <c r="H177" s="5">
        <f>'[5]Table 28'!H$30</f>
        <v>692.338795</v>
      </c>
      <c r="I177" s="5">
        <f>'[5]Table 28'!I$30</f>
        <v>834.12090599999999</v>
      </c>
      <c r="J177" s="5">
        <f>'[5]Table 28'!J$30</f>
        <v>662.84617100000003</v>
      </c>
      <c r="K177" s="5">
        <f>'[5]Table 28'!K$30</f>
        <v>743.90275899999995</v>
      </c>
      <c r="L177" s="5">
        <f>'[5]Table 28'!L$30</f>
        <v>886.34333900000001</v>
      </c>
      <c r="M177" s="5">
        <f>'[5]Table 28'!M$30</f>
        <v>853.02890400000001</v>
      </c>
      <c r="N177" s="5">
        <f>'[5]Table 28'!N$30</f>
        <v>896.33590700000002</v>
      </c>
      <c r="O177" s="5">
        <f>'[5]Table 28'!O$30</f>
        <v>965.77691000000004</v>
      </c>
      <c r="P177" s="5">
        <f>'[5]Table 28'!P$30</f>
        <v>761.69408399999998</v>
      </c>
      <c r="Q177" s="5">
        <f>'[5]Table 28'!Q$30</f>
        <v>753.64116999999999</v>
      </c>
      <c r="R177" s="5">
        <f>'[5]Table 28'!R$30</f>
        <v>627.36004800000001</v>
      </c>
      <c r="S177" s="5">
        <f>'[5]Table 28'!S$30</f>
        <v>752.76078500000006</v>
      </c>
      <c r="T177" s="5">
        <f>'[5]Table 28'!T$30</f>
        <v>796.22947799999997</v>
      </c>
      <c r="U177" s="5">
        <f>'[5]Table 28'!U$30</f>
        <v>743.253873</v>
      </c>
      <c r="V177" s="5">
        <f>'[5]Table 28'!V$30</f>
        <v>770.71178799999996</v>
      </c>
      <c r="W177" s="5">
        <f>'[5]Table 28'!W$30</f>
        <v>747.03248399999995</v>
      </c>
      <c r="Z177" s="21" t="s">
        <v>26</v>
      </c>
      <c r="AB177"/>
    </row>
    <row r="178" spans="2:28" outlineLevel="1" x14ac:dyDescent="0.2">
      <c r="B178" s="7" t="s">
        <v>89</v>
      </c>
      <c r="C178" s="5"/>
      <c r="D178" s="5"/>
      <c r="E178" s="5"/>
      <c r="F178" s="5"/>
      <c r="G178" s="5"/>
      <c r="H178" s="5"/>
      <c r="I178" s="5"/>
      <c r="J178" s="5"/>
      <c r="K178" s="5"/>
      <c r="L178" s="5"/>
      <c r="M178" s="5"/>
      <c r="N178" s="5"/>
      <c r="O178" s="5"/>
      <c r="P178" s="5"/>
      <c r="Q178" s="5"/>
      <c r="R178" s="5"/>
      <c r="S178" s="5"/>
      <c r="T178" s="5"/>
      <c r="U178" s="5"/>
      <c r="V178" s="5"/>
      <c r="W178" s="5"/>
      <c r="Z178" s="21" t="s">
        <v>26</v>
      </c>
      <c r="AB178"/>
    </row>
    <row r="179" spans="2:28" outlineLevel="1" x14ac:dyDescent="0.2">
      <c r="B179" s="7" t="s">
        <v>25</v>
      </c>
      <c r="C179" s="5">
        <f>'[5]Table 31'!C$13</f>
        <v>2.1549999999999998</v>
      </c>
      <c r="D179" s="5">
        <f>'[5]Table 31'!D$13</f>
        <v>2.0539999999999998</v>
      </c>
      <c r="E179" s="5">
        <f>'[5]Table 31'!E$13</f>
        <v>2.1019999999999999</v>
      </c>
      <c r="F179" s="5">
        <f>'[5]Table 31'!F$13</f>
        <v>2.1869999999999998</v>
      </c>
      <c r="G179" s="5">
        <f>'[5]Table 31'!G$13</f>
        <v>2.2290000000000001</v>
      </c>
      <c r="H179" s="5">
        <f>'[5]Table 31'!H$13</f>
        <v>2.2050000000000001</v>
      </c>
      <c r="I179" s="5">
        <f>'[5]Table 31'!I$13</f>
        <v>2.294</v>
      </c>
      <c r="J179" s="5">
        <f>'[5]Table 31'!J$13</f>
        <v>2.2120000000000002</v>
      </c>
      <c r="K179" s="5">
        <f>'[5]Table 31'!K$13</f>
        <v>2.2170000000000001</v>
      </c>
      <c r="L179" s="5">
        <f>'[5]Table 31'!L$13</f>
        <v>2.2770000000000001</v>
      </c>
      <c r="M179" s="5">
        <f>'[5]Table 31'!M$13</f>
        <v>2.3050000000000002</v>
      </c>
      <c r="N179" s="5">
        <f>'[5]Table 31'!N$13</f>
        <v>2.2810000000000001</v>
      </c>
      <c r="O179" s="5">
        <f>'[5]Table 31'!O$13</f>
        <v>2.2709999999999999</v>
      </c>
      <c r="P179" s="5">
        <f>'[5]Table 31'!P$13</f>
        <v>2.306</v>
      </c>
      <c r="Q179" s="5">
        <f>'[5]Table 31'!Q$13</f>
        <v>2.46</v>
      </c>
      <c r="R179" s="5">
        <f>'[5]Table 31'!R$13</f>
        <v>2.3420000000000001</v>
      </c>
      <c r="S179" s="5">
        <f>'[5]Table 31'!S$13</f>
        <v>2.36</v>
      </c>
      <c r="T179" s="5">
        <f>'[5]Table 31'!T$13</f>
        <v>2.63</v>
      </c>
      <c r="U179" s="5">
        <f>'[5]Table 31'!U$13</f>
        <v>2.5870000000000002</v>
      </c>
      <c r="V179" s="5">
        <f>'[5]Table 31'!V$13</f>
        <v>2.6560000000000001</v>
      </c>
      <c r="W179" s="5">
        <f>'[5]Table 31'!W$13</f>
        <v>2.7730000000000001</v>
      </c>
      <c r="Z179" s="21" t="s">
        <v>26</v>
      </c>
      <c r="AB179"/>
    </row>
    <row r="180" spans="2:28" outlineLevel="1" x14ac:dyDescent="0.2">
      <c r="B180" s="7" t="s">
        <v>30</v>
      </c>
      <c r="C180" s="5">
        <f>'[5]Table 31'!C$23</f>
        <v>13802.156308</v>
      </c>
      <c r="D180" s="5">
        <f>'[5]Table 31'!D$23</f>
        <v>9916.5666650000003</v>
      </c>
      <c r="E180" s="5">
        <f>'[5]Table 31'!E$23</f>
        <v>11888.872012</v>
      </c>
      <c r="F180" s="5">
        <f>'[5]Table 31'!F$23</f>
        <v>15816.528233000001</v>
      </c>
      <c r="G180" s="5">
        <f>'[5]Table 31'!G$23</f>
        <v>13103.44298</v>
      </c>
      <c r="H180" s="5">
        <f>'[5]Table 31'!H$23</f>
        <v>15190.413546</v>
      </c>
      <c r="I180" s="5">
        <f>'[5]Table 31'!I$23</f>
        <v>17397.598612000002</v>
      </c>
      <c r="J180" s="5">
        <f>'[5]Table 31'!J$23</f>
        <v>14181.694715</v>
      </c>
      <c r="K180" s="5">
        <f>'[5]Table 31'!K$23</f>
        <v>15709.024889</v>
      </c>
      <c r="L180" s="5">
        <f>'[5]Table 31'!L$23</f>
        <v>18029.609165000002</v>
      </c>
      <c r="M180" s="5">
        <f>'[5]Table 31'!M$23</f>
        <v>16960.477346</v>
      </c>
      <c r="N180" s="5">
        <f>'[5]Table 31'!N$23</f>
        <v>17821.198819000001</v>
      </c>
      <c r="O180" s="5">
        <f>'[5]Table 31'!O$23</f>
        <v>19087.299897000001</v>
      </c>
      <c r="P180" s="5">
        <f>'[5]Table 31'!P$23</f>
        <v>14825.388837</v>
      </c>
      <c r="Q180" s="5">
        <f>'[5]Table 31'!Q$23</f>
        <v>13750.368005</v>
      </c>
      <c r="R180" s="5">
        <f>'[5]Table 31'!R$23</f>
        <v>12023.053532</v>
      </c>
      <c r="S180" s="5">
        <f>'[5]Table 31'!S$23</f>
        <v>14316.267255000001</v>
      </c>
      <c r="T180" s="5">
        <f>'[5]Table 31'!T$23</f>
        <v>13588.368532</v>
      </c>
      <c r="U180" s="5">
        <f>'[5]Table 31'!U$23</f>
        <v>12895.125282000001</v>
      </c>
      <c r="V180" s="5">
        <f>'[5]Table 31'!V$23</f>
        <v>13024.130648</v>
      </c>
      <c r="W180" s="5">
        <f>'[5]Table 31'!W$23</f>
        <v>12091.339942000001</v>
      </c>
      <c r="Z180" s="21" t="s">
        <v>26</v>
      </c>
      <c r="AB180"/>
    </row>
    <row r="181" spans="2:28" outlineLevel="1" x14ac:dyDescent="0.2">
      <c r="B181" s="7" t="s">
        <v>31</v>
      </c>
      <c r="C181" s="5">
        <f t="shared" ref="C181:W181" si="76">C179*C180/1000</f>
        <v>29.743646843739995</v>
      </c>
      <c r="D181" s="5">
        <f t="shared" si="76"/>
        <v>20.368627929909998</v>
      </c>
      <c r="E181" s="5">
        <f t="shared" si="76"/>
        <v>24.990408969223999</v>
      </c>
      <c r="F181" s="5">
        <f t="shared" si="76"/>
        <v>34.590747245571002</v>
      </c>
      <c r="G181" s="5">
        <f t="shared" si="76"/>
        <v>29.207574402420001</v>
      </c>
      <c r="H181" s="5">
        <f t="shared" si="76"/>
        <v>33.494861868929995</v>
      </c>
      <c r="I181" s="5">
        <f t="shared" si="76"/>
        <v>39.910091215928006</v>
      </c>
      <c r="J181" s="5">
        <f t="shared" si="76"/>
        <v>31.369908709580002</v>
      </c>
      <c r="K181" s="5">
        <f t="shared" si="76"/>
        <v>34.826908178913001</v>
      </c>
      <c r="L181" s="5">
        <f t="shared" si="76"/>
        <v>41.053420068705002</v>
      </c>
      <c r="M181" s="5">
        <f t="shared" si="76"/>
        <v>39.093900282530008</v>
      </c>
      <c r="N181" s="5">
        <f t="shared" si="76"/>
        <v>40.650154506139003</v>
      </c>
      <c r="O181" s="5">
        <f t="shared" si="76"/>
        <v>43.347258066087001</v>
      </c>
      <c r="P181" s="5">
        <f t="shared" si="76"/>
        <v>34.187346658121996</v>
      </c>
      <c r="Q181" s="5">
        <f t="shared" si="76"/>
        <v>33.8259052923</v>
      </c>
      <c r="R181" s="5">
        <f t="shared" si="76"/>
        <v>28.157991371944</v>
      </c>
      <c r="S181" s="5">
        <f t="shared" si="76"/>
        <v>33.786390721800004</v>
      </c>
      <c r="T181" s="5">
        <f t="shared" si="76"/>
        <v>35.737409239160002</v>
      </c>
      <c r="U181" s="5">
        <f t="shared" si="76"/>
        <v>33.359689104533999</v>
      </c>
      <c r="V181" s="5">
        <f t="shared" si="76"/>
        <v>34.592091001088001</v>
      </c>
      <c r="W181" s="5">
        <f t="shared" si="76"/>
        <v>33.529285659166</v>
      </c>
    </row>
    <row r="182" spans="2:28" outlineLevel="1" x14ac:dyDescent="0.2">
      <c r="B182" s="7" t="s">
        <v>140</v>
      </c>
      <c r="C182" s="14">
        <f t="shared" ref="C182:W182" si="77">C177/C181</f>
        <v>19.519999986894522</v>
      </c>
      <c r="D182" s="14">
        <f t="shared" si="77"/>
        <v>19.750000018866146</v>
      </c>
      <c r="E182" s="14">
        <f t="shared" si="77"/>
        <v>19.979999991793033</v>
      </c>
      <c r="F182" s="14">
        <f t="shared" si="77"/>
        <v>20.210000004828171</v>
      </c>
      <c r="G182" s="14">
        <f t="shared" si="77"/>
        <v>20.440000007345191</v>
      </c>
      <c r="H182" s="14">
        <f t="shared" si="77"/>
        <v>20.670000005052028</v>
      </c>
      <c r="I182" s="14">
        <f t="shared" si="77"/>
        <v>20.899999989654361</v>
      </c>
      <c r="J182" s="14">
        <f t="shared" si="77"/>
        <v>21.129999998934476</v>
      </c>
      <c r="K182" s="14">
        <f t="shared" si="77"/>
        <v>21.360000008568612</v>
      </c>
      <c r="L182" s="14">
        <f t="shared" si="77"/>
        <v>21.589999993098235</v>
      </c>
      <c r="M182" s="14">
        <f t="shared" si="77"/>
        <v>21.819999995784386</v>
      </c>
      <c r="N182" s="14">
        <f t="shared" si="77"/>
        <v>22.050000003435041</v>
      </c>
      <c r="O182" s="14">
        <f t="shared" si="77"/>
        <v>22.280000006634367</v>
      </c>
      <c r="P182" s="14">
        <f t="shared" si="77"/>
        <v>22.280000013368745</v>
      </c>
      <c r="Q182" s="14">
        <f t="shared" si="77"/>
        <v>22.28000000258843</v>
      </c>
      <c r="R182" s="14">
        <f t="shared" si="77"/>
        <v>22.280000008277852</v>
      </c>
      <c r="S182" s="14">
        <f t="shared" si="77"/>
        <v>22.279999991662205</v>
      </c>
      <c r="T182" s="14">
        <f t="shared" si="77"/>
        <v>22.280000004239678</v>
      </c>
      <c r="U182" s="14">
        <f t="shared" si="77"/>
        <v>22.279999992535377</v>
      </c>
      <c r="V182" s="14">
        <f t="shared" si="77"/>
        <v>22.280000014331581</v>
      </c>
      <c r="W182" s="14">
        <f t="shared" si="77"/>
        <v>22.279999985498691</v>
      </c>
    </row>
    <row r="183" spans="2:28" outlineLevel="1" x14ac:dyDescent="0.2">
      <c r="B183" s="7" t="s">
        <v>90</v>
      </c>
      <c r="C183" s="5">
        <f t="shared" ref="C183:W183" si="78">C180*C182</f>
        <v>269418.09095127613</v>
      </c>
      <c r="D183" s="5">
        <f t="shared" si="78"/>
        <v>195852.19182083741</v>
      </c>
      <c r="E183" s="5">
        <f t="shared" si="78"/>
        <v>237539.66270218842</v>
      </c>
      <c r="F183" s="5">
        <f t="shared" si="78"/>
        <v>319652.03566529491</v>
      </c>
      <c r="G183" s="5">
        <f t="shared" si="78"/>
        <v>267834.3746074473</v>
      </c>
      <c r="H183" s="5">
        <f t="shared" si="78"/>
        <v>313985.84807256237</v>
      </c>
      <c r="I183" s="5">
        <f t="shared" si="78"/>
        <v>363609.81081081077</v>
      </c>
      <c r="J183" s="5">
        <f t="shared" si="78"/>
        <v>299659.20931283908</v>
      </c>
      <c r="K183" s="5">
        <f t="shared" si="78"/>
        <v>335544.77176364453</v>
      </c>
      <c r="L183" s="5">
        <f t="shared" si="78"/>
        <v>389259.2617479139</v>
      </c>
      <c r="M183" s="5">
        <f t="shared" si="78"/>
        <v>370077.61561822117</v>
      </c>
      <c r="N183" s="5">
        <f t="shared" si="78"/>
        <v>392957.43402016658</v>
      </c>
      <c r="O183" s="5">
        <f t="shared" si="78"/>
        <v>425265.04183179216</v>
      </c>
      <c r="P183" s="5">
        <f t="shared" si="78"/>
        <v>330309.66348655685</v>
      </c>
      <c r="Q183" s="5">
        <f t="shared" si="78"/>
        <v>306358.1991869919</v>
      </c>
      <c r="R183" s="5">
        <f t="shared" si="78"/>
        <v>267873.63279248506</v>
      </c>
      <c r="S183" s="5">
        <f t="shared" si="78"/>
        <v>318966.43432203389</v>
      </c>
      <c r="T183" s="5">
        <f t="shared" si="78"/>
        <v>302748.85095057031</v>
      </c>
      <c r="U183" s="5">
        <f t="shared" si="78"/>
        <v>287303.39118670276</v>
      </c>
      <c r="V183" s="5">
        <f t="shared" si="78"/>
        <v>290177.63102409639</v>
      </c>
      <c r="W183" s="5">
        <f t="shared" si="78"/>
        <v>269395.05373241974</v>
      </c>
    </row>
    <row r="184" spans="2:28" outlineLevel="1" x14ac:dyDescent="0.2"/>
    <row r="185" spans="2:28" outlineLevel="1" x14ac:dyDescent="0.2">
      <c r="B185" s="8" t="s">
        <v>14</v>
      </c>
      <c r="C185" s="13"/>
      <c r="H185" s="5"/>
    </row>
    <row r="186" spans="2:28" outlineLevel="1" x14ac:dyDescent="0.2">
      <c r="B186" s="4" t="s">
        <v>18</v>
      </c>
      <c r="C186" s="5">
        <f>IFERROR(INDEX('[5]Table 28'!C$14:C$19,MATCH($B186,'[5]Table 28'!$B$14:$B$19,0))*1000,0)</f>
        <v>0</v>
      </c>
      <c r="D186" s="5">
        <f>IFERROR(INDEX('[5]Table 28'!D$14:D$19,MATCH($B186,'[5]Table 28'!$B$14:$B$19,0))*1000,0)</f>
        <v>0</v>
      </c>
      <c r="E186" s="5">
        <f>IFERROR(INDEX('[5]Table 28'!E$14:E$19,MATCH($B186,'[5]Table 28'!$B$14:$B$19,0))*1000,0)</f>
        <v>0</v>
      </c>
      <c r="F186" s="5">
        <f>IFERROR(INDEX('[5]Table 28'!F$14:F$19,MATCH($B186,'[5]Table 28'!$B$14:$B$19,0))*1000,0)</f>
        <v>0</v>
      </c>
      <c r="G186" s="5">
        <f>IFERROR(INDEX('[5]Table 28'!G$14:G$19,MATCH($B186,'[5]Table 28'!$B$14:$B$19,0))*1000,0)</f>
        <v>0</v>
      </c>
      <c r="H186" s="5">
        <f>IFERROR(INDEX('[5]Table 28'!H$14:H$19,MATCH($B186,'[5]Table 28'!$B$14:$B$19,0))*1000,0)</f>
        <v>0</v>
      </c>
      <c r="I186" s="5">
        <f>IFERROR(INDEX('[5]Table 28'!I$14:I$19,MATCH($B186,'[5]Table 28'!$B$14:$B$19,0))*1000,0)</f>
        <v>0</v>
      </c>
      <c r="J186" s="5">
        <f>IFERROR(INDEX('[5]Table 28'!J$14:J$19,MATCH($B186,'[5]Table 28'!$B$14:$B$19,0))*1000,0)</f>
        <v>0</v>
      </c>
      <c r="K186" s="5">
        <f>IFERROR(INDEX('[5]Table 28'!K$14:K$19,MATCH($B186,'[5]Table 28'!$B$14:$B$19,0))*1000,0)</f>
        <v>0</v>
      </c>
      <c r="L186" s="5">
        <f>IFERROR(INDEX('[5]Table 28'!L$14:L$19,MATCH($B186,'[5]Table 28'!$B$14:$B$19,0))*1000,0)</f>
        <v>0</v>
      </c>
      <c r="M186" s="5">
        <f>IFERROR(INDEX('[5]Table 28'!M$14:M$19,MATCH($B186,'[5]Table 28'!$B$14:$B$19,0))*1000,0)</f>
        <v>0</v>
      </c>
      <c r="N186" s="5">
        <f>IFERROR(INDEX('[5]Table 28'!N$14:N$19,MATCH($B186,'[5]Table 28'!$B$14:$B$19,0))*1000,0)</f>
        <v>0</v>
      </c>
      <c r="O186" s="5">
        <f>IFERROR(INDEX('[5]Table 28'!O$14:O$19,MATCH($B186,'[5]Table 28'!$B$14:$B$19,0))*1000,0)</f>
        <v>0</v>
      </c>
      <c r="P186" s="5">
        <f>IFERROR(INDEX('[5]Table 28'!P$14:P$19,MATCH($B186,'[5]Table 28'!$B$14:$B$19,0))*1000,0)</f>
        <v>0</v>
      </c>
      <c r="Q186" s="5">
        <f>IFERROR(INDEX('[5]Table 28'!Q$14:Q$19,MATCH($B186,'[5]Table 28'!$B$14:$B$19,0))*1000,0)</f>
        <v>0</v>
      </c>
      <c r="R186" s="5">
        <f>IFERROR(INDEX('[5]Table 28'!R$14:R$19,MATCH($B186,'[5]Table 28'!$B$14:$B$19,0))*1000,0)</f>
        <v>0</v>
      </c>
      <c r="S186" s="5">
        <f>IFERROR(INDEX('[5]Table 28'!S$14:S$19,MATCH($B186,'[5]Table 28'!$B$14:$B$19,0))*1000,0)</f>
        <v>0</v>
      </c>
      <c r="T186" s="5">
        <f>IFERROR(INDEX('[5]Table 28'!T$14:T$19,MATCH($B186,'[5]Table 28'!$B$14:$B$19,0))*1000,0)</f>
        <v>0</v>
      </c>
      <c r="U186" s="5">
        <f>IFERROR(INDEX('[5]Table 28'!U$14:U$19,MATCH($B186,'[5]Table 28'!$B$14:$B$19,0))*1000,0)</f>
        <v>0</v>
      </c>
      <c r="V186" s="5">
        <f>IFERROR(INDEX('[5]Table 28'!V$14:V$19,MATCH($B186,'[5]Table 28'!$B$14:$B$19,0))*1000,0)</f>
        <v>0</v>
      </c>
      <c r="W186" s="5">
        <f>IFERROR(INDEX('[5]Table 28'!W$14:W$19,MATCH($B186,'[5]Table 28'!$B$14:$B$19,0))*1000,0)</f>
        <v>0</v>
      </c>
      <c r="Z186" s="21" t="s">
        <v>26</v>
      </c>
    </row>
    <row r="187" spans="2:28" outlineLevel="1" x14ac:dyDescent="0.2">
      <c r="B187" s="4" t="s">
        <v>19</v>
      </c>
      <c r="C187" s="5">
        <f>IFERROR(INDEX('[5]Table 28'!C$14:C$19,MATCH($B187,'[5]Table 28'!$B$14:$B$19,0))*1000,0)</f>
        <v>0</v>
      </c>
      <c r="D187" s="5">
        <f>IFERROR(INDEX('[5]Table 28'!D$14:D$19,MATCH($B187,'[5]Table 28'!$B$14:$B$19,0))*1000,0)</f>
        <v>0</v>
      </c>
      <c r="E187" s="5">
        <f>IFERROR(INDEX('[5]Table 28'!E$14:E$19,MATCH($B187,'[5]Table 28'!$B$14:$B$19,0))*1000,0)</f>
        <v>0</v>
      </c>
      <c r="F187" s="5">
        <f>IFERROR(INDEX('[5]Table 28'!F$14:F$19,MATCH($B187,'[5]Table 28'!$B$14:$B$19,0))*1000,0)</f>
        <v>0</v>
      </c>
      <c r="G187" s="5">
        <f>IFERROR(INDEX('[5]Table 28'!G$14:G$19,MATCH($B187,'[5]Table 28'!$B$14:$B$19,0))*1000,0)</f>
        <v>0</v>
      </c>
      <c r="H187" s="5">
        <f>IFERROR(INDEX('[5]Table 28'!H$14:H$19,MATCH($B187,'[5]Table 28'!$B$14:$B$19,0))*1000,0)</f>
        <v>0</v>
      </c>
      <c r="I187" s="5">
        <f>IFERROR(INDEX('[5]Table 28'!I$14:I$19,MATCH($B187,'[5]Table 28'!$B$14:$B$19,0))*1000,0)</f>
        <v>0</v>
      </c>
      <c r="J187" s="5">
        <f>IFERROR(INDEX('[5]Table 28'!J$14:J$19,MATCH($B187,'[5]Table 28'!$B$14:$B$19,0))*1000,0)</f>
        <v>0</v>
      </c>
      <c r="K187" s="5">
        <f>IFERROR(INDEX('[5]Table 28'!K$14:K$19,MATCH($B187,'[5]Table 28'!$B$14:$B$19,0))*1000,0)</f>
        <v>0</v>
      </c>
      <c r="L187" s="5">
        <f>IFERROR(INDEX('[5]Table 28'!L$14:L$19,MATCH($B187,'[5]Table 28'!$B$14:$B$19,0))*1000,0)</f>
        <v>0</v>
      </c>
      <c r="M187" s="5">
        <f>IFERROR(INDEX('[5]Table 28'!M$14:M$19,MATCH($B187,'[5]Table 28'!$B$14:$B$19,0))*1000,0)</f>
        <v>0</v>
      </c>
      <c r="N187" s="5">
        <f>IFERROR(INDEX('[5]Table 28'!N$14:N$19,MATCH($B187,'[5]Table 28'!$B$14:$B$19,0))*1000,0)</f>
        <v>0</v>
      </c>
      <c r="O187" s="5">
        <f>IFERROR(INDEX('[5]Table 28'!O$14:O$19,MATCH($B187,'[5]Table 28'!$B$14:$B$19,0))*1000,0)</f>
        <v>0</v>
      </c>
      <c r="P187" s="5">
        <f>IFERROR(INDEX('[5]Table 28'!P$14:P$19,MATCH($B187,'[5]Table 28'!$B$14:$B$19,0))*1000,0)</f>
        <v>0</v>
      </c>
      <c r="Q187" s="5">
        <f>IFERROR(INDEX('[5]Table 28'!Q$14:Q$19,MATCH($B187,'[5]Table 28'!$B$14:$B$19,0))*1000,0)</f>
        <v>0</v>
      </c>
      <c r="R187" s="5">
        <f>IFERROR(INDEX('[5]Table 28'!R$14:R$19,MATCH($B187,'[5]Table 28'!$B$14:$B$19,0))*1000,0)</f>
        <v>0</v>
      </c>
      <c r="S187" s="5">
        <f>IFERROR(INDEX('[5]Table 28'!S$14:S$19,MATCH($B187,'[5]Table 28'!$B$14:$B$19,0))*1000,0)</f>
        <v>0</v>
      </c>
      <c r="T187" s="5">
        <f>IFERROR(INDEX('[5]Table 28'!T$14:T$19,MATCH($B187,'[5]Table 28'!$B$14:$B$19,0))*1000,0)</f>
        <v>0</v>
      </c>
      <c r="U187" s="5">
        <f>IFERROR(INDEX('[5]Table 28'!U$14:U$19,MATCH($B187,'[5]Table 28'!$B$14:$B$19,0))*1000,0)</f>
        <v>0</v>
      </c>
      <c r="V187" s="5">
        <f>IFERROR(INDEX('[5]Table 28'!V$14:V$19,MATCH($B187,'[5]Table 28'!$B$14:$B$19,0))*1000,0)</f>
        <v>0</v>
      </c>
      <c r="W187" s="5">
        <f>IFERROR(INDEX('[5]Table 28'!W$14:W$19,MATCH($B187,'[5]Table 28'!$B$14:$B$19,0))*1000,0)</f>
        <v>0</v>
      </c>
      <c r="Z187" s="21" t="s">
        <v>26</v>
      </c>
    </row>
    <row r="188" spans="2:28" outlineLevel="1" x14ac:dyDescent="0.2">
      <c r="B188" s="4" t="s">
        <v>16</v>
      </c>
      <c r="C188" s="5">
        <f>IFERROR(INDEX('[5]Table 28'!C$14:C$19,MATCH($B188,'[5]Table 28'!$B$14:$B$19,0))*1000,0)</f>
        <v>283.78999999999996</v>
      </c>
      <c r="D188" s="5">
        <f>IFERROR(INDEX('[5]Table 28'!D$14:D$19,MATCH($B188,'[5]Table 28'!$B$14:$B$19,0))*1000,0)</f>
        <v>213.483</v>
      </c>
      <c r="E188" s="5">
        <f>IFERROR(INDEX('[5]Table 28'!E$14:E$19,MATCH($B188,'[5]Table 28'!$B$14:$B$19,0))*1000,0)</f>
        <v>263.851</v>
      </c>
      <c r="F188" s="5">
        <f>IFERROR(INDEX('[5]Table 28'!F$14:F$19,MATCH($B188,'[5]Table 28'!$B$14:$B$19,0))*1000,0)</f>
        <v>356.774</v>
      </c>
      <c r="G188" s="5">
        <f>IFERROR(INDEX('[5]Table 28'!G$14:G$19,MATCH($B188,'[5]Table 28'!$B$14:$B$19,0))*1000,0)</f>
        <v>278.57599999999996</v>
      </c>
      <c r="H188" s="5">
        <f>IFERROR(INDEX('[5]Table 28'!H$14:H$19,MATCH($B188,'[5]Table 28'!$B$14:$B$19,0))*1000,0)</f>
        <v>329.75100000000003</v>
      </c>
      <c r="I188" s="5">
        <f>IFERROR(INDEX('[5]Table 28'!I$14:I$19,MATCH($B188,'[5]Table 28'!$B$14:$B$19,0))*1000,0)</f>
        <v>331.34599999999995</v>
      </c>
      <c r="J188" s="5">
        <f>IFERROR(INDEX('[5]Table 28'!J$14:J$19,MATCH($B188,'[5]Table 28'!$B$14:$B$19,0))*1000,0)</f>
        <v>310.14000000000004</v>
      </c>
      <c r="K188" s="5">
        <f>IFERROR(INDEX('[5]Table 28'!K$14:K$19,MATCH($B188,'[5]Table 28'!$B$14:$B$19,0))*1000,0)</f>
        <v>382.99299999999999</v>
      </c>
      <c r="L188" s="5">
        <f>IFERROR(INDEX('[5]Table 28'!L$14:L$19,MATCH($B188,'[5]Table 28'!$B$14:$B$19,0))*1000,0)</f>
        <v>371.298</v>
      </c>
      <c r="M188" s="5">
        <f>IFERROR(INDEX('[5]Table 28'!M$14:M$19,MATCH($B188,'[5]Table 28'!$B$14:$B$19,0))*1000,0)</f>
        <v>343.24399999999997</v>
      </c>
      <c r="N188" s="5">
        <f>IFERROR(INDEX('[5]Table 28'!N$14:N$19,MATCH($B188,'[5]Table 28'!$B$14:$B$19,0))*1000,0)</f>
        <v>373.39400000000001</v>
      </c>
      <c r="O188" s="5">
        <f>IFERROR(INDEX('[5]Table 28'!O$14:O$19,MATCH($B188,'[5]Table 28'!$B$14:$B$19,0))*1000,0)</f>
        <v>364.00900000000001</v>
      </c>
      <c r="P188" s="5">
        <f>IFERROR(INDEX('[5]Table 28'!P$14:P$19,MATCH($B188,'[5]Table 28'!$B$14:$B$19,0))*1000,0)</f>
        <v>271.82499999999999</v>
      </c>
      <c r="Q188" s="5">
        <f>IFERROR(INDEX('[5]Table 28'!Q$14:Q$19,MATCH($B188,'[5]Table 28'!$B$14:$B$19,0))*1000,0)</f>
        <v>262.38800000000003</v>
      </c>
      <c r="R188" s="5">
        <f>IFERROR(INDEX('[5]Table 28'!R$14:R$19,MATCH($B188,'[5]Table 28'!$B$14:$B$19,0))*1000,0)</f>
        <v>218.96699999999998</v>
      </c>
      <c r="S188" s="5">
        <f>IFERROR(INDEX('[5]Table 28'!S$14:S$19,MATCH($B188,'[5]Table 28'!$B$14:$B$19,0))*1000,0)</f>
        <v>275.17</v>
      </c>
      <c r="T188" s="5">
        <f>IFERROR(INDEX('[5]Table 28'!T$14:T$19,MATCH($B188,'[5]Table 28'!$B$14:$B$19,0))*1000,0)</f>
        <v>134.89100000000002</v>
      </c>
      <c r="U188" s="5">
        <f>IFERROR(INDEX('[5]Table 28'!U$14:U$19,MATCH($B188,'[5]Table 28'!$B$14:$B$19,0))*1000,0)</f>
        <v>205.43700000000001</v>
      </c>
      <c r="V188" s="5">
        <f>IFERROR(INDEX('[5]Table 28'!V$14:V$19,MATCH($B188,'[5]Table 28'!$B$14:$B$19,0))*1000,0)</f>
        <v>241.65900000000002</v>
      </c>
      <c r="W188" s="5">
        <f>IFERROR(INDEX('[5]Table 28'!W$14:W$19,MATCH($B188,'[5]Table 28'!$B$14:$B$19,0))*1000,0)</f>
        <v>183.923</v>
      </c>
      <c r="Z188" s="21" t="s">
        <v>26</v>
      </c>
    </row>
    <row r="189" spans="2:28" outlineLevel="1" x14ac:dyDescent="0.2">
      <c r="B189" s="4" t="s">
        <v>21</v>
      </c>
      <c r="C189" s="5">
        <f>IFERROR(INDEX('[5]Table 28'!C$14:C$19,MATCH($B189,'[5]Table 28'!$B$14:$B$19,0))*1000,0)</f>
        <v>0</v>
      </c>
      <c r="D189" s="5">
        <f>IFERROR(INDEX('[5]Table 28'!D$14:D$19,MATCH($B189,'[5]Table 28'!$B$14:$B$19,0))*1000,0)</f>
        <v>0</v>
      </c>
      <c r="E189" s="5">
        <f>IFERROR(INDEX('[5]Table 28'!E$14:E$19,MATCH($B189,'[5]Table 28'!$B$14:$B$19,0))*1000,0)</f>
        <v>0</v>
      </c>
      <c r="F189" s="5">
        <f>IFERROR(INDEX('[5]Table 28'!F$14:F$19,MATCH($B189,'[5]Table 28'!$B$14:$B$19,0))*1000,0)</f>
        <v>0</v>
      </c>
      <c r="G189" s="5">
        <f>IFERROR(INDEX('[5]Table 28'!G$14:G$19,MATCH($B189,'[5]Table 28'!$B$14:$B$19,0))*1000,0)</f>
        <v>0</v>
      </c>
      <c r="H189" s="5">
        <f>IFERROR(INDEX('[5]Table 28'!H$14:H$19,MATCH($B189,'[5]Table 28'!$B$14:$B$19,0))*1000,0)</f>
        <v>0</v>
      </c>
      <c r="I189" s="5">
        <f>IFERROR(INDEX('[5]Table 28'!I$14:I$19,MATCH($B189,'[5]Table 28'!$B$14:$B$19,0))*1000,0)</f>
        <v>0</v>
      </c>
      <c r="J189" s="5">
        <f>IFERROR(INDEX('[5]Table 28'!J$14:J$19,MATCH($B189,'[5]Table 28'!$B$14:$B$19,0))*1000,0)</f>
        <v>0</v>
      </c>
      <c r="K189" s="5">
        <f>IFERROR(INDEX('[5]Table 28'!K$14:K$19,MATCH($B189,'[5]Table 28'!$B$14:$B$19,0))*1000,0)</f>
        <v>0</v>
      </c>
      <c r="L189" s="5">
        <f>IFERROR(INDEX('[5]Table 28'!L$14:L$19,MATCH($B189,'[5]Table 28'!$B$14:$B$19,0))*1000,0)</f>
        <v>0</v>
      </c>
      <c r="M189" s="5">
        <f>IFERROR(INDEX('[5]Table 28'!M$14:M$19,MATCH($B189,'[5]Table 28'!$B$14:$B$19,0))*1000,0)</f>
        <v>0</v>
      </c>
      <c r="N189" s="5">
        <f>IFERROR(INDEX('[5]Table 28'!N$14:N$19,MATCH($B189,'[5]Table 28'!$B$14:$B$19,0))*1000,0)</f>
        <v>0</v>
      </c>
      <c r="O189" s="5">
        <f>IFERROR(INDEX('[5]Table 28'!O$14:O$19,MATCH($B189,'[5]Table 28'!$B$14:$B$19,0))*1000,0)</f>
        <v>0</v>
      </c>
      <c r="P189" s="5">
        <f>IFERROR(INDEX('[5]Table 28'!P$14:P$19,MATCH($B189,'[5]Table 28'!$B$14:$B$19,0))*1000,0)</f>
        <v>0</v>
      </c>
      <c r="Q189" s="5">
        <f>IFERROR(INDEX('[5]Table 28'!Q$14:Q$19,MATCH($B189,'[5]Table 28'!$B$14:$B$19,0))*1000,0)</f>
        <v>0</v>
      </c>
      <c r="R189" s="5">
        <f>IFERROR(INDEX('[5]Table 28'!R$14:R$19,MATCH($B189,'[5]Table 28'!$B$14:$B$19,0))*1000,0)</f>
        <v>0</v>
      </c>
      <c r="S189" s="5">
        <f>IFERROR(INDEX('[5]Table 28'!S$14:S$19,MATCH($B189,'[5]Table 28'!$B$14:$B$19,0))*1000,0)</f>
        <v>0</v>
      </c>
      <c r="T189" s="5">
        <f>IFERROR(INDEX('[5]Table 28'!T$14:T$19,MATCH($B189,'[5]Table 28'!$B$14:$B$19,0))*1000,0)</f>
        <v>0</v>
      </c>
      <c r="U189" s="5">
        <f>IFERROR(INDEX('[5]Table 28'!U$14:U$19,MATCH($B189,'[5]Table 28'!$B$14:$B$19,0))*1000,0)</f>
        <v>0</v>
      </c>
      <c r="V189" s="5">
        <f>IFERROR(INDEX('[5]Table 28'!V$14:V$19,MATCH($B189,'[5]Table 28'!$B$14:$B$19,0))*1000,0)</f>
        <v>0</v>
      </c>
      <c r="W189" s="5">
        <f>IFERROR(INDEX('[5]Table 28'!W$14:W$19,MATCH($B189,'[5]Table 28'!$B$14:$B$19,0))*1000,0)</f>
        <v>0</v>
      </c>
      <c r="Z189" s="21" t="s">
        <v>26</v>
      </c>
    </row>
    <row r="190" spans="2:28" outlineLevel="1" x14ac:dyDescent="0.2">
      <c r="B190" s="4" t="s">
        <v>20</v>
      </c>
      <c r="C190" s="5">
        <f>IFERROR(INDEX('[5]Table 28'!C$14:C$19,MATCH($B190,'[5]Table 28'!$B$14:$B$19,0))*1000,0)</f>
        <v>69.64</v>
      </c>
      <c r="D190" s="5">
        <f>IFERROR(INDEX('[5]Table 28'!D$14:D$19,MATCH($B190,'[5]Table 28'!$B$14:$B$19,0))*1000,0)</f>
        <v>18.817</v>
      </c>
      <c r="E190" s="5">
        <f>IFERROR(INDEX('[5]Table 28'!E$14:E$19,MATCH($B190,'[5]Table 28'!$B$14:$B$19,0))*1000,0)</f>
        <v>12.895999999999999</v>
      </c>
      <c r="F190" s="5">
        <f>IFERROR(INDEX('[5]Table 28'!F$14:F$19,MATCH($B190,'[5]Table 28'!$B$14:$B$19,0))*1000,0)</f>
        <v>29.792999999999999</v>
      </c>
      <c r="G190" s="5">
        <f>IFERROR(INDEX('[5]Table 28'!G$14:G$19,MATCH($B190,'[5]Table 28'!$B$14:$B$19,0))*1000,0)</f>
        <v>32.002000000000002</v>
      </c>
      <c r="H190" s="5">
        <f>IFERROR(INDEX('[5]Table 28'!H$14:H$19,MATCH($B190,'[5]Table 28'!$B$14:$B$19,0))*1000,0)</f>
        <v>11.252000000000001</v>
      </c>
      <c r="I190" s="5">
        <f>IFERROR(INDEX('[5]Table 28'!I$14:I$19,MATCH($B190,'[5]Table 28'!$B$14:$B$19,0))*1000,0)</f>
        <v>25.244</v>
      </c>
      <c r="J190" s="5">
        <f>IFERROR(INDEX('[5]Table 28'!J$14:J$19,MATCH($B190,'[5]Table 28'!$B$14:$B$19,0))*1000,0)</f>
        <v>31.007000000000001</v>
      </c>
      <c r="K190" s="5">
        <f>IFERROR(INDEX('[5]Table 28'!K$14:K$19,MATCH($B190,'[5]Table 28'!$B$14:$B$19,0))*1000,0)</f>
        <v>12.286</v>
      </c>
      <c r="L190" s="5">
        <f>IFERROR(INDEX('[5]Table 28'!L$14:L$19,MATCH($B190,'[5]Table 28'!$B$14:$B$19,0))*1000,0)</f>
        <v>17.667999999999999</v>
      </c>
      <c r="M190" s="5">
        <f>IFERROR(INDEX('[5]Table 28'!M$14:M$19,MATCH($B190,'[5]Table 28'!$B$14:$B$19,0))*1000,0)</f>
        <v>17.832000000000001</v>
      </c>
      <c r="N190" s="5">
        <f>IFERROR(INDEX('[5]Table 28'!N$14:N$19,MATCH($B190,'[5]Table 28'!$B$14:$B$19,0))*1000,0)</f>
        <v>22.382999999999999</v>
      </c>
      <c r="O190" s="5">
        <f>IFERROR(INDEX('[5]Table 28'!O$14:O$19,MATCH($B190,'[5]Table 28'!$B$14:$B$19,0))*1000,0)</f>
        <v>34.819000000000003</v>
      </c>
      <c r="P190" s="5">
        <f>IFERROR(INDEX('[5]Table 28'!P$14:P$19,MATCH($B190,'[5]Table 28'!$B$14:$B$19,0))*1000,0)</f>
        <v>35.257999999999996</v>
      </c>
      <c r="Q190" s="5">
        <f>IFERROR(INDEX('[5]Table 28'!Q$14:Q$19,MATCH($B190,'[5]Table 28'!$B$14:$B$19,0))*1000,0)</f>
        <v>52.276000000000003</v>
      </c>
      <c r="R190" s="5">
        <f>IFERROR(INDEX('[5]Table 28'!R$14:R$19,MATCH($B190,'[5]Table 28'!$B$14:$B$19,0))*1000,0)</f>
        <v>51.402999999999999</v>
      </c>
      <c r="S190" s="5">
        <f>IFERROR(INDEX('[5]Table 28'!S$14:S$19,MATCH($B190,'[5]Table 28'!$B$14:$B$19,0))*1000,0)</f>
        <v>61.640999999999998</v>
      </c>
      <c r="T190" s="5">
        <f>IFERROR(INDEX('[5]Table 28'!T$14:T$19,MATCH($B190,'[5]Table 28'!$B$14:$B$19,0))*1000,0)</f>
        <v>57.626999999999995</v>
      </c>
      <c r="U190" s="5">
        <f>IFERROR(INDEX('[5]Table 28'!U$14:U$19,MATCH($B190,'[5]Table 28'!$B$14:$B$19,0))*1000,0)</f>
        <v>53.053000000000004</v>
      </c>
      <c r="V190" s="5">
        <f>IFERROR(INDEX('[5]Table 28'!V$14:V$19,MATCH($B190,'[5]Table 28'!$B$14:$B$19,0))*1000,0)</f>
        <v>71.179999999999993</v>
      </c>
      <c r="W190" s="5">
        <f>IFERROR(INDEX('[5]Table 28'!W$14:W$19,MATCH($B190,'[5]Table 28'!$B$14:$B$19,0))*1000,0)</f>
        <v>71.742999999999995</v>
      </c>
      <c r="Z190" s="21" t="s">
        <v>26</v>
      </c>
    </row>
    <row r="191" spans="2:28" outlineLevel="1" x14ac:dyDescent="0.2">
      <c r="B191" s="4" t="s">
        <v>0</v>
      </c>
      <c r="C191" s="5">
        <f>IFERROR(INDEX('[5]Table 28'!C$14:C$19,MATCH($B191,'[5]Table 28'!$B$14:$B$19,0))*1000,0)</f>
        <v>0</v>
      </c>
      <c r="D191" s="5">
        <f>IFERROR(INDEX('[5]Table 28'!D$14:D$19,MATCH($B191,'[5]Table 28'!$B$14:$B$19,0))*1000,0)</f>
        <v>0</v>
      </c>
      <c r="E191" s="5">
        <f>IFERROR(INDEX('[5]Table 28'!E$14:E$19,MATCH($B191,'[5]Table 28'!$B$14:$B$19,0))*1000,0)</f>
        <v>0</v>
      </c>
      <c r="F191" s="5">
        <f>IFERROR(INDEX('[5]Table 28'!F$14:F$19,MATCH($B191,'[5]Table 28'!$B$14:$B$19,0))*1000,0)</f>
        <v>0</v>
      </c>
      <c r="G191" s="5">
        <f>IFERROR(INDEX('[5]Table 28'!G$14:G$19,MATCH($B191,'[5]Table 28'!$B$14:$B$19,0))*1000,0)</f>
        <v>0</v>
      </c>
      <c r="H191" s="5">
        <f>IFERROR(INDEX('[5]Table 28'!H$14:H$19,MATCH($B191,'[5]Table 28'!$B$14:$B$19,0))*1000,0)</f>
        <v>0</v>
      </c>
      <c r="I191" s="5">
        <f>IFERROR(INDEX('[5]Table 28'!I$14:I$19,MATCH($B191,'[5]Table 28'!$B$14:$B$19,0))*1000,0)</f>
        <v>0</v>
      </c>
      <c r="J191" s="5">
        <f>IFERROR(INDEX('[5]Table 28'!J$14:J$19,MATCH($B191,'[5]Table 28'!$B$14:$B$19,0))*1000,0)</f>
        <v>0</v>
      </c>
      <c r="K191" s="5">
        <f>IFERROR(INDEX('[5]Table 28'!K$14:K$19,MATCH($B191,'[5]Table 28'!$B$14:$B$19,0))*1000,0)</f>
        <v>1.0009999999999999</v>
      </c>
      <c r="L191" s="5">
        <f>IFERROR(INDEX('[5]Table 28'!L$14:L$19,MATCH($B191,'[5]Table 28'!$B$14:$B$19,0))*1000,0)</f>
        <v>1.47</v>
      </c>
      <c r="M191" s="5">
        <f>IFERROR(INDEX('[5]Table 28'!M$14:M$19,MATCH($B191,'[5]Table 28'!$B$14:$B$19,0))*1000,0)</f>
        <v>1.417</v>
      </c>
      <c r="N191" s="5">
        <f>IFERROR(INDEX('[5]Table 28'!N$14:N$19,MATCH($B191,'[5]Table 28'!$B$14:$B$19,0))*1000,0)</f>
        <v>1.95</v>
      </c>
      <c r="O191" s="5">
        <f>IFERROR(INDEX('[5]Table 28'!O$14:O$19,MATCH($B191,'[5]Table 28'!$B$14:$B$19,0))*1000,0)</f>
        <v>2.3180000000000001</v>
      </c>
      <c r="P191" s="5">
        <f>IFERROR(INDEX('[5]Table 28'!P$14:P$19,MATCH($B191,'[5]Table 28'!$B$14:$B$19,0))*1000,0)</f>
        <v>2.2149999999999999</v>
      </c>
      <c r="Q191" s="5">
        <f>IFERROR(INDEX('[5]Table 28'!Q$14:Q$19,MATCH($B191,'[5]Table 28'!$B$14:$B$19,0))*1000,0)</f>
        <v>3.3249999999999997</v>
      </c>
      <c r="R191" s="5">
        <f>IFERROR(INDEX('[5]Table 28'!R$14:R$19,MATCH($B191,'[5]Table 28'!$B$14:$B$19,0))*1000,0)</f>
        <v>0</v>
      </c>
      <c r="S191" s="5">
        <f>IFERROR(INDEX('[5]Table 28'!S$14:S$19,MATCH($B191,'[5]Table 28'!$B$14:$B$19,0))*1000,0)</f>
        <v>0</v>
      </c>
      <c r="T191" s="5">
        <f>IFERROR(INDEX('[5]Table 28'!T$14:T$19,MATCH($B191,'[5]Table 28'!$B$14:$B$19,0))*1000,0)</f>
        <v>0</v>
      </c>
      <c r="U191" s="5">
        <f>IFERROR(INDEX('[5]Table 28'!U$14:U$19,MATCH($B191,'[5]Table 28'!$B$14:$B$19,0))*1000,0)</f>
        <v>0</v>
      </c>
      <c r="V191" s="5">
        <f>IFERROR(INDEX('[5]Table 28'!V$14:V$19,MATCH($B191,'[5]Table 28'!$B$14:$B$19,0))*1000,0)</f>
        <v>0</v>
      </c>
      <c r="W191" s="5">
        <f>IFERROR(INDEX('[5]Table 28'!W$14:W$19,MATCH($B191,'[5]Table 28'!$B$14:$B$19,0))*1000,0)</f>
        <v>0</v>
      </c>
      <c r="Z191" s="21" t="s">
        <v>26</v>
      </c>
    </row>
    <row r="192" spans="2:28" outlineLevel="1" x14ac:dyDescent="0.2">
      <c r="B192" s="4" t="s">
        <v>22</v>
      </c>
      <c r="C192" s="5">
        <f>IFERROR(INDEX('[5]Table 28'!C$14:C$19,MATCH($B192,'[5]Table 28'!$B$14:$B$19,0))*1000,0)</f>
        <v>0</v>
      </c>
      <c r="D192" s="5">
        <f>IFERROR(INDEX('[5]Table 28'!D$14:D$19,MATCH($B192,'[5]Table 28'!$B$14:$B$19,0))*1000,0)</f>
        <v>0</v>
      </c>
      <c r="E192" s="5">
        <f>IFERROR(INDEX('[5]Table 28'!E$14:E$19,MATCH($B192,'[5]Table 28'!$B$14:$B$19,0))*1000,0)</f>
        <v>0</v>
      </c>
      <c r="F192" s="5">
        <f>IFERROR(INDEX('[5]Table 28'!F$14:F$19,MATCH($B192,'[5]Table 28'!$B$14:$B$19,0))*1000,0)</f>
        <v>0</v>
      </c>
      <c r="G192" s="5">
        <f>IFERROR(INDEX('[5]Table 28'!G$14:G$19,MATCH($B192,'[5]Table 28'!$B$14:$B$19,0))*1000,0)</f>
        <v>0</v>
      </c>
      <c r="H192" s="5">
        <f>IFERROR(INDEX('[5]Table 28'!H$14:H$19,MATCH($B192,'[5]Table 28'!$B$14:$B$19,0))*1000,0)</f>
        <v>0</v>
      </c>
      <c r="I192" s="5">
        <f>IFERROR(INDEX('[5]Table 28'!I$14:I$19,MATCH($B192,'[5]Table 28'!$B$14:$B$19,0))*1000,0)</f>
        <v>0</v>
      </c>
      <c r="J192" s="5">
        <f>IFERROR(INDEX('[5]Table 28'!J$14:J$19,MATCH($B192,'[5]Table 28'!$B$14:$B$19,0))*1000,0)</f>
        <v>0</v>
      </c>
      <c r="K192" s="5">
        <f>IFERROR(INDEX('[5]Table 28'!K$14:K$19,MATCH($B192,'[5]Table 28'!$B$14:$B$19,0))*1000,0)</f>
        <v>0</v>
      </c>
      <c r="L192" s="5">
        <f>IFERROR(INDEX('[5]Table 28'!L$14:L$19,MATCH($B192,'[5]Table 28'!$B$14:$B$19,0))*1000,0)</f>
        <v>0</v>
      </c>
      <c r="M192" s="5">
        <f>IFERROR(INDEX('[5]Table 28'!M$14:M$19,MATCH($B192,'[5]Table 28'!$B$14:$B$19,0))*1000,0)</f>
        <v>0</v>
      </c>
      <c r="N192" s="5">
        <f>IFERROR(INDEX('[5]Table 28'!N$14:N$19,MATCH($B192,'[5]Table 28'!$B$14:$B$19,0))*1000,0)</f>
        <v>0</v>
      </c>
      <c r="O192" s="5">
        <f>IFERROR(INDEX('[5]Table 28'!O$14:O$19,MATCH($B192,'[5]Table 28'!$B$14:$B$19,0))*1000,0)</f>
        <v>0</v>
      </c>
      <c r="P192" s="5">
        <f>IFERROR(INDEX('[5]Table 28'!P$14:P$19,MATCH($B192,'[5]Table 28'!$B$14:$B$19,0))*1000,0)</f>
        <v>0</v>
      </c>
      <c r="Q192" s="5">
        <f>IFERROR(INDEX('[5]Table 28'!Q$14:Q$19,MATCH($B192,'[5]Table 28'!$B$14:$B$19,0))*1000,0)</f>
        <v>0</v>
      </c>
      <c r="R192" s="5">
        <f>IFERROR(INDEX('[5]Table 28'!R$14:R$19,MATCH($B192,'[5]Table 28'!$B$14:$B$19,0))*1000,0)</f>
        <v>0</v>
      </c>
      <c r="S192" s="5">
        <f>IFERROR(INDEX('[5]Table 28'!S$14:S$19,MATCH($B192,'[5]Table 28'!$B$14:$B$19,0))*1000,0)</f>
        <v>0</v>
      </c>
      <c r="T192" s="5">
        <f>IFERROR(INDEX('[5]Table 28'!T$14:T$19,MATCH($B192,'[5]Table 28'!$B$14:$B$19,0))*1000,0)</f>
        <v>0</v>
      </c>
      <c r="U192" s="5">
        <f>IFERROR(INDEX('[5]Table 28'!U$14:U$19,MATCH($B192,'[5]Table 28'!$B$14:$B$19,0))*1000,0)</f>
        <v>0</v>
      </c>
      <c r="V192" s="5">
        <f>IFERROR(INDEX('[5]Table 28'!V$14:V$19,MATCH($B192,'[5]Table 28'!$B$14:$B$19,0))*1000,0)</f>
        <v>0</v>
      </c>
      <c r="W192" s="5">
        <f>IFERROR(INDEX('[5]Table 28'!W$14:W$19,MATCH($B192,'[5]Table 28'!$B$14:$B$19,0))*1000,0)</f>
        <v>0</v>
      </c>
      <c r="Z192" s="21" t="s">
        <v>26</v>
      </c>
    </row>
    <row r="193" spans="1:28" outlineLevel="1" x14ac:dyDescent="0.2">
      <c r="B193" s="4" t="s">
        <v>23</v>
      </c>
      <c r="C193" s="5">
        <f>IFERROR(INDEX('[5]Table 28'!C$14:C$19,MATCH($B193,'[5]Table 28'!$B$14:$B$19,0))*1000,0)</f>
        <v>3.4569999999999999</v>
      </c>
      <c r="D193" s="5">
        <f>IFERROR(INDEX('[5]Table 28'!D$14:D$19,MATCH($B193,'[5]Table 28'!$B$14:$B$19,0))*1000,0)</f>
        <v>5.9340000000000002</v>
      </c>
      <c r="E193" s="5">
        <f>IFERROR(INDEX('[5]Table 28'!E$14:E$19,MATCH($B193,'[5]Table 28'!$B$14:$B$19,0))*1000,0)</f>
        <v>4.5739999999999998</v>
      </c>
      <c r="F193" s="5">
        <f>IFERROR(INDEX('[5]Table 28'!F$14:F$19,MATCH($B193,'[5]Table 28'!$B$14:$B$19,0))*1000,0)</f>
        <v>1.694</v>
      </c>
      <c r="G193" s="5">
        <f>IFERROR(INDEX('[5]Table 28'!G$14:G$19,MATCH($B193,'[5]Table 28'!$B$14:$B$19,0))*1000,0)</f>
        <v>1.349</v>
      </c>
      <c r="H193" s="5">
        <f>IFERROR(INDEX('[5]Table 28'!H$14:H$19,MATCH($B193,'[5]Table 28'!$B$14:$B$19,0))*1000,0)</f>
        <v>0</v>
      </c>
      <c r="I193" s="5">
        <f>IFERROR(INDEX('[5]Table 28'!I$14:I$19,MATCH($B193,'[5]Table 28'!$B$14:$B$19,0))*1000,0)</f>
        <v>0</v>
      </c>
      <c r="J193" s="5">
        <f>IFERROR(INDEX('[5]Table 28'!J$14:J$19,MATCH($B193,'[5]Table 28'!$B$14:$B$19,0))*1000,0)</f>
        <v>0</v>
      </c>
      <c r="K193" s="5">
        <f>IFERROR(INDEX('[5]Table 28'!K$14:K$19,MATCH($B193,'[5]Table 28'!$B$14:$B$19,0))*1000,0)</f>
        <v>0</v>
      </c>
      <c r="L193" s="5">
        <f>IFERROR(INDEX('[5]Table 28'!L$14:L$19,MATCH($B193,'[5]Table 28'!$B$14:$B$19,0))*1000,0)</f>
        <v>6.07</v>
      </c>
      <c r="M193" s="5">
        <f>IFERROR(INDEX('[5]Table 28'!M$14:M$19,MATCH($B193,'[5]Table 28'!$B$14:$B$19,0))*1000,0)</f>
        <v>2.0219999999999998</v>
      </c>
      <c r="N193" s="5">
        <f>IFERROR(INDEX('[5]Table 28'!N$14:N$19,MATCH($B193,'[5]Table 28'!$B$14:$B$19,0))*1000,0)</f>
        <v>0</v>
      </c>
      <c r="O193" s="5">
        <f>IFERROR(INDEX('[5]Table 28'!O$14:O$19,MATCH($B193,'[5]Table 28'!$B$14:$B$19,0))*1000,0)</f>
        <v>0</v>
      </c>
      <c r="P193" s="5">
        <f>IFERROR(INDEX('[5]Table 28'!P$14:P$19,MATCH($B193,'[5]Table 28'!$B$14:$B$19,0))*1000,0)</f>
        <v>0</v>
      </c>
      <c r="Q193" s="5">
        <f>IFERROR(INDEX('[5]Table 28'!Q$14:Q$19,MATCH($B193,'[5]Table 28'!$B$14:$B$19,0))*1000,0)</f>
        <v>0</v>
      </c>
      <c r="R193" s="5">
        <f>IFERROR(INDEX('[5]Table 28'!R$14:R$19,MATCH($B193,'[5]Table 28'!$B$14:$B$19,0))*1000,0)</f>
        <v>0</v>
      </c>
      <c r="S193" s="5">
        <f>IFERROR(INDEX('[5]Table 28'!S$14:S$19,MATCH($B193,'[5]Table 28'!$B$14:$B$19,0))*1000,0)</f>
        <v>0</v>
      </c>
      <c r="T193" s="5">
        <f>IFERROR(INDEX('[5]Table 28'!T$14:T$19,MATCH($B193,'[5]Table 28'!$B$14:$B$19,0))*1000,0)</f>
        <v>0</v>
      </c>
      <c r="U193" s="5">
        <f>IFERROR(INDEX('[5]Table 28'!U$14:U$19,MATCH($B193,'[5]Table 28'!$B$14:$B$19,0))*1000,0)</f>
        <v>0</v>
      </c>
      <c r="V193" s="5">
        <f>IFERROR(INDEX('[5]Table 28'!V$14:V$19,MATCH($B193,'[5]Table 28'!$B$14:$B$19,0))*1000,0)</f>
        <v>0</v>
      </c>
      <c r="W193" s="5">
        <f>IFERROR(INDEX('[5]Table 28'!W$14:W$19,MATCH($B193,'[5]Table 28'!$B$14:$B$19,0))*1000,0)</f>
        <v>0</v>
      </c>
      <c r="Z193" s="21" t="s">
        <v>26</v>
      </c>
    </row>
    <row r="194" spans="1:28" outlineLevel="1" x14ac:dyDescent="0.2">
      <c r="B194" s="4" t="s">
        <v>17</v>
      </c>
      <c r="C194" s="5">
        <f>IFERROR(INDEX('[5]Table 28'!C$14:C$19,MATCH($B194,'[5]Table 28'!$B$14:$B$19,0))*1000,0)</f>
        <v>0</v>
      </c>
      <c r="D194" s="5">
        <f>IFERROR(INDEX('[5]Table 28'!D$14:D$19,MATCH($B194,'[5]Table 28'!$B$14:$B$19,0))*1000,0)</f>
        <v>0</v>
      </c>
      <c r="E194" s="5">
        <f>IFERROR(INDEX('[5]Table 28'!E$14:E$19,MATCH($B194,'[5]Table 28'!$B$14:$B$19,0))*1000,0)</f>
        <v>0</v>
      </c>
      <c r="F194" s="5">
        <f>IFERROR(INDEX('[5]Table 28'!F$14:F$19,MATCH($B194,'[5]Table 28'!$B$14:$B$19,0))*1000,0)</f>
        <v>0</v>
      </c>
      <c r="G194" s="5">
        <f>IFERROR(INDEX('[5]Table 28'!G$14:G$19,MATCH($B194,'[5]Table 28'!$B$14:$B$19,0))*1000,0)</f>
        <v>0</v>
      </c>
      <c r="H194" s="5">
        <f>IFERROR(INDEX('[5]Table 28'!H$14:H$19,MATCH($B194,'[5]Table 28'!$B$14:$B$19,0))*1000,0)</f>
        <v>0</v>
      </c>
      <c r="I194" s="5">
        <f>IFERROR(INDEX('[5]Table 28'!I$14:I$19,MATCH($B194,'[5]Table 28'!$B$14:$B$19,0))*1000,0)</f>
        <v>0</v>
      </c>
      <c r="J194" s="5">
        <f>IFERROR(INDEX('[5]Table 28'!J$14:J$19,MATCH($B194,'[5]Table 28'!$B$14:$B$19,0))*1000,0)</f>
        <v>0</v>
      </c>
      <c r="K194" s="5">
        <f>IFERROR(INDEX('[5]Table 28'!K$14:K$19,MATCH($B194,'[5]Table 28'!$B$14:$B$19,0))*1000,0)</f>
        <v>0</v>
      </c>
      <c r="L194" s="5">
        <f>IFERROR(INDEX('[5]Table 28'!L$14:L$19,MATCH($B194,'[5]Table 28'!$B$14:$B$19,0))*1000,0)</f>
        <v>0</v>
      </c>
      <c r="M194" s="5">
        <f>IFERROR(INDEX('[5]Table 28'!M$14:M$19,MATCH($B194,'[5]Table 28'!$B$14:$B$19,0))*1000,0)</f>
        <v>0</v>
      </c>
      <c r="N194" s="5">
        <f>IFERROR(INDEX('[5]Table 28'!N$14:N$19,MATCH($B194,'[5]Table 28'!$B$14:$B$19,0))*1000,0)</f>
        <v>0</v>
      </c>
      <c r="O194" s="5">
        <f>IFERROR(INDEX('[5]Table 28'!O$14:O$19,MATCH($B194,'[5]Table 28'!$B$14:$B$19,0))*1000,0)</f>
        <v>0</v>
      </c>
      <c r="P194" s="5">
        <f>IFERROR(INDEX('[5]Table 28'!P$14:P$19,MATCH($B194,'[5]Table 28'!$B$14:$B$19,0))*1000,0)</f>
        <v>0</v>
      </c>
      <c r="Q194" s="5">
        <f>IFERROR(INDEX('[5]Table 28'!Q$14:Q$19,MATCH($B194,'[5]Table 28'!$B$14:$B$19,0))*1000,0)</f>
        <v>0</v>
      </c>
      <c r="R194" s="5">
        <f>IFERROR(INDEX('[5]Table 28'!R$14:R$19,MATCH($B194,'[5]Table 28'!$B$14:$B$19,0))*1000,0)</f>
        <v>0</v>
      </c>
      <c r="S194" s="5">
        <f>IFERROR(INDEX('[5]Table 28'!S$14:S$19,MATCH($B194,'[5]Table 28'!$B$14:$B$19,0))*1000,0)</f>
        <v>0</v>
      </c>
      <c r="T194" s="5">
        <f>IFERROR(INDEX('[5]Table 28'!T$14:T$19,MATCH($B194,'[5]Table 28'!$B$14:$B$19,0))*1000,0)</f>
        <v>0</v>
      </c>
      <c r="U194" s="5">
        <f>IFERROR(INDEX('[5]Table 28'!U$14:U$19,MATCH($B194,'[5]Table 28'!$B$14:$B$19,0))*1000,0)</f>
        <v>0</v>
      </c>
      <c r="V194" s="5">
        <f>IFERROR(INDEX('[5]Table 28'!V$14:V$19,MATCH($B194,'[5]Table 28'!$B$14:$B$19,0))*1000,0)</f>
        <v>0</v>
      </c>
      <c r="W194" s="5">
        <f>IFERROR(INDEX('[5]Table 28'!W$14:W$19,MATCH($B194,'[5]Table 28'!$B$14:$B$19,0))*1000,0)</f>
        <v>0</v>
      </c>
      <c r="Z194" s="21" t="s">
        <v>26</v>
      </c>
    </row>
    <row r="195" spans="1:28" outlineLevel="1" x14ac:dyDescent="0.2">
      <c r="B195" s="4" t="s">
        <v>1</v>
      </c>
      <c r="C195" s="5">
        <f>IFERROR(INDEX('[5]Table 28'!C$14:C$19,MATCH($B195,'[5]Table 28'!$B$14:$B$19,0))*1000,0)</f>
        <v>0</v>
      </c>
      <c r="D195" s="5">
        <f>IFERROR(INDEX('[5]Table 28'!D$14:D$19,MATCH($B195,'[5]Table 28'!$B$14:$B$19,0))*1000,0)</f>
        <v>0</v>
      </c>
      <c r="E195" s="5">
        <f>IFERROR(INDEX('[5]Table 28'!E$14:E$19,MATCH($B195,'[5]Table 28'!$B$14:$B$19,0))*1000,0)</f>
        <v>0</v>
      </c>
      <c r="F195" s="5">
        <f>IFERROR(INDEX('[5]Table 28'!F$14:F$19,MATCH($B195,'[5]Table 28'!$B$14:$B$19,0))*1000,0)</f>
        <v>0</v>
      </c>
      <c r="G195" s="5">
        <f>IFERROR(INDEX('[5]Table 28'!G$14:G$19,MATCH($B195,'[5]Table 28'!$B$14:$B$19,0))*1000,0)</f>
        <v>0</v>
      </c>
      <c r="H195" s="5">
        <f>IFERROR(INDEX('[5]Table 28'!H$14:H$19,MATCH($B195,'[5]Table 28'!$B$14:$B$19,0))*1000,0)</f>
        <v>0</v>
      </c>
      <c r="I195" s="5">
        <f>IFERROR(INDEX('[5]Table 28'!I$14:I$19,MATCH($B195,'[5]Table 28'!$B$14:$B$19,0))*1000,0)</f>
        <v>0</v>
      </c>
      <c r="J195" s="5">
        <f>IFERROR(INDEX('[5]Table 28'!J$14:J$19,MATCH($B195,'[5]Table 28'!$B$14:$B$19,0))*1000,0)</f>
        <v>0</v>
      </c>
      <c r="K195" s="5">
        <f>IFERROR(INDEX('[5]Table 28'!K$14:K$19,MATCH($B195,'[5]Table 28'!$B$14:$B$19,0))*1000,0)</f>
        <v>0</v>
      </c>
      <c r="L195" s="5">
        <f>IFERROR(INDEX('[5]Table 28'!L$14:L$19,MATCH($B195,'[5]Table 28'!$B$14:$B$19,0))*1000,0)</f>
        <v>0</v>
      </c>
      <c r="M195" s="5">
        <f>IFERROR(INDEX('[5]Table 28'!M$14:M$19,MATCH($B195,'[5]Table 28'!$B$14:$B$19,0))*1000,0)</f>
        <v>0</v>
      </c>
      <c r="N195" s="5">
        <f>IFERROR(INDEX('[5]Table 28'!N$14:N$19,MATCH($B195,'[5]Table 28'!$B$14:$B$19,0))*1000,0)</f>
        <v>0</v>
      </c>
      <c r="O195" s="5">
        <f>IFERROR(INDEX('[5]Table 28'!O$14:O$19,MATCH($B195,'[5]Table 28'!$B$14:$B$19,0))*1000,0)</f>
        <v>0</v>
      </c>
      <c r="P195" s="5">
        <f>IFERROR(INDEX('[5]Table 28'!P$14:P$19,MATCH($B195,'[5]Table 28'!$B$14:$B$19,0))*1000,0)</f>
        <v>0</v>
      </c>
      <c r="Q195" s="5">
        <f>IFERROR(INDEX('[5]Table 28'!Q$14:Q$19,MATCH($B195,'[5]Table 28'!$B$14:$B$19,0))*1000,0)</f>
        <v>0</v>
      </c>
      <c r="R195" s="5">
        <f>IFERROR(INDEX('[5]Table 28'!R$14:R$19,MATCH($B195,'[5]Table 28'!$B$14:$B$19,0))*1000,0)</f>
        <v>0</v>
      </c>
      <c r="S195" s="5">
        <f>IFERROR(INDEX('[5]Table 28'!S$14:S$19,MATCH($B195,'[5]Table 28'!$B$14:$B$19,0))*1000,0)</f>
        <v>0</v>
      </c>
      <c r="T195" s="5">
        <f>IFERROR(INDEX('[5]Table 28'!T$14:T$19,MATCH($B195,'[5]Table 28'!$B$14:$B$19,0))*1000,0)</f>
        <v>0</v>
      </c>
      <c r="U195" s="5">
        <f>IFERROR(INDEX('[5]Table 28'!U$14:U$19,MATCH($B195,'[5]Table 28'!$B$14:$B$19,0))*1000,0)</f>
        <v>0</v>
      </c>
      <c r="V195" s="5">
        <f>IFERROR(INDEX('[5]Table 28'!V$14:V$19,MATCH($B195,'[5]Table 28'!$B$14:$B$19,0))*1000,0)</f>
        <v>0</v>
      </c>
      <c r="W195" s="5">
        <f>IFERROR(INDEX('[5]Table 28'!W$14:W$19,MATCH($B195,'[5]Table 28'!$B$14:$B$19,0))*1000,0)</f>
        <v>0</v>
      </c>
      <c r="Z195" s="21" t="s">
        <v>26</v>
      </c>
    </row>
    <row r="196" spans="1:28" outlineLevel="1" x14ac:dyDescent="0.2">
      <c r="B196" s="15" t="s">
        <v>9</v>
      </c>
      <c r="C196" s="19">
        <f t="shared" ref="C196:W196" si="79">SUM(C186:C195)</f>
        <v>356.88699999999994</v>
      </c>
      <c r="D196" s="19">
        <f t="shared" si="79"/>
        <v>238.23400000000001</v>
      </c>
      <c r="E196" s="19">
        <f t="shared" si="79"/>
        <v>281.32100000000003</v>
      </c>
      <c r="F196" s="19">
        <f t="shared" si="79"/>
        <v>388.26100000000002</v>
      </c>
      <c r="G196" s="19">
        <f t="shared" si="79"/>
        <v>311.92699999999996</v>
      </c>
      <c r="H196" s="19">
        <f t="shared" si="79"/>
        <v>341.00300000000004</v>
      </c>
      <c r="I196" s="19">
        <f t="shared" si="79"/>
        <v>356.58999999999992</v>
      </c>
      <c r="J196" s="19">
        <f t="shared" si="79"/>
        <v>341.14700000000005</v>
      </c>
      <c r="K196" s="19">
        <f t="shared" si="79"/>
        <v>396.28</v>
      </c>
      <c r="L196" s="19">
        <f t="shared" si="79"/>
        <v>396.50600000000003</v>
      </c>
      <c r="M196" s="19">
        <f t="shared" si="79"/>
        <v>364.51499999999993</v>
      </c>
      <c r="N196" s="19">
        <f t="shared" si="79"/>
        <v>397.72699999999998</v>
      </c>
      <c r="O196" s="19">
        <f t="shared" si="79"/>
        <v>401.14600000000002</v>
      </c>
      <c r="P196" s="19">
        <f t="shared" si="79"/>
        <v>309.29799999999994</v>
      </c>
      <c r="Q196" s="19">
        <f t="shared" si="79"/>
        <v>317.98900000000003</v>
      </c>
      <c r="R196" s="19">
        <f t="shared" si="79"/>
        <v>270.37</v>
      </c>
      <c r="S196" s="19">
        <f t="shared" si="79"/>
        <v>336.81100000000004</v>
      </c>
      <c r="T196" s="19">
        <f t="shared" si="79"/>
        <v>192.51800000000003</v>
      </c>
      <c r="U196" s="19">
        <f t="shared" si="79"/>
        <v>258.49</v>
      </c>
      <c r="V196" s="19">
        <f t="shared" si="79"/>
        <v>312.839</v>
      </c>
      <c r="W196" s="19">
        <f t="shared" si="79"/>
        <v>255.666</v>
      </c>
    </row>
    <row r="197" spans="1:28" outlineLevel="1" x14ac:dyDescent="0.2">
      <c r="B197" s="26" t="s">
        <v>91</v>
      </c>
      <c r="C197" s="25">
        <f t="shared" ref="C197:W197" si="80">C196/C177/1000</f>
        <v>6.1469078086254616E-4</v>
      </c>
      <c r="D197" s="25">
        <f t="shared" si="80"/>
        <v>5.9220881458699551E-4</v>
      </c>
      <c r="E197" s="25">
        <f t="shared" si="80"/>
        <v>5.634213570995789E-4</v>
      </c>
      <c r="F197" s="25">
        <f t="shared" si="80"/>
        <v>5.5538930348246972E-4</v>
      </c>
      <c r="G197" s="25">
        <f t="shared" si="80"/>
        <v>5.2248831835921918E-4</v>
      </c>
      <c r="H197" s="25">
        <f t="shared" si="80"/>
        <v>4.9253776108270817E-4</v>
      </c>
      <c r="I197" s="25">
        <f t="shared" si="80"/>
        <v>4.2750397146861576E-4</v>
      </c>
      <c r="J197" s="25">
        <f t="shared" si="80"/>
        <v>5.1466994142144637E-4</v>
      </c>
      <c r="K197" s="25">
        <f t="shared" si="80"/>
        <v>5.3270403316248497E-4</v>
      </c>
      <c r="L197" s="25">
        <f t="shared" si="80"/>
        <v>4.4735034670351378E-4</v>
      </c>
      <c r="M197" s="25">
        <f t="shared" si="80"/>
        <v>4.2731846282198185E-4</v>
      </c>
      <c r="N197" s="25">
        <f t="shared" si="80"/>
        <v>4.4372539010645702E-4</v>
      </c>
      <c r="O197" s="25">
        <f t="shared" si="80"/>
        <v>4.1536093464897598E-4</v>
      </c>
      <c r="P197" s="25">
        <f t="shared" si="80"/>
        <v>4.06065908213093E-4</v>
      </c>
      <c r="Q197" s="25">
        <f t="shared" si="80"/>
        <v>4.2193687481271763E-4</v>
      </c>
      <c r="R197" s="25">
        <f t="shared" si="80"/>
        <v>4.309646444046434E-4</v>
      </c>
      <c r="S197" s="25">
        <f t="shared" si="80"/>
        <v>4.4743430676984593E-4</v>
      </c>
      <c r="T197" s="25">
        <f t="shared" si="80"/>
        <v>2.4178707937763644E-4</v>
      </c>
      <c r="U197" s="25">
        <f t="shared" si="80"/>
        <v>3.4778157153309578E-4</v>
      </c>
      <c r="V197" s="25">
        <f t="shared" si="80"/>
        <v>4.0590919312628962E-4</v>
      </c>
      <c r="W197" s="25">
        <f t="shared" si="80"/>
        <v>3.4224214538975794E-4</v>
      </c>
    </row>
    <row r="198" spans="1:28" outlineLevel="1" x14ac:dyDescent="0.2"/>
    <row r="199" spans="1:28" outlineLevel="1" x14ac:dyDescent="0.2">
      <c r="B199" s="4" t="s">
        <v>18</v>
      </c>
      <c r="C199" s="11">
        <f t="shared" ref="C199:W199" si="81">IFERROR(C186/C196,0)</f>
        <v>0</v>
      </c>
      <c r="D199" s="11">
        <f t="shared" si="81"/>
        <v>0</v>
      </c>
      <c r="E199" s="11">
        <f t="shared" si="81"/>
        <v>0</v>
      </c>
      <c r="F199" s="11">
        <f t="shared" si="81"/>
        <v>0</v>
      </c>
      <c r="G199" s="11">
        <f t="shared" si="81"/>
        <v>0</v>
      </c>
      <c r="H199" s="11">
        <f t="shared" si="81"/>
        <v>0</v>
      </c>
      <c r="I199" s="11">
        <f t="shared" si="81"/>
        <v>0</v>
      </c>
      <c r="J199" s="11">
        <f t="shared" si="81"/>
        <v>0</v>
      </c>
      <c r="K199" s="11">
        <f t="shared" si="81"/>
        <v>0</v>
      </c>
      <c r="L199" s="11">
        <f t="shared" si="81"/>
        <v>0</v>
      </c>
      <c r="M199" s="11">
        <f t="shared" si="81"/>
        <v>0</v>
      </c>
      <c r="N199" s="11">
        <f t="shared" si="81"/>
        <v>0</v>
      </c>
      <c r="O199" s="11">
        <f t="shared" si="81"/>
        <v>0</v>
      </c>
      <c r="P199" s="11">
        <f t="shared" si="81"/>
        <v>0</v>
      </c>
      <c r="Q199" s="11">
        <f t="shared" si="81"/>
        <v>0</v>
      </c>
      <c r="R199" s="11">
        <f t="shared" si="81"/>
        <v>0</v>
      </c>
      <c r="S199" s="11">
        <f t="shared" si="81"/>
        <v>0</v>
      </c>
      <c r="T199" s="11">
        <f t="shared" si="81"/>
        <v>0</v>
      </c>
      <c r="U199" s="11">
        <f t="shared" si="81"/>
        <v>0</v>
      </c>
      <c r="V199" s="11">
        <f t="shared" si="81"/>
        <v>0</v>
      </c>
      <c r="W199" s="11">
        <f t="shared" si="81"/>
        <v>0</v>
      </c>
    </row>
    <row r="200" spans="1:28" outlineLevel="1" x14ac:dyDescent="0.2">
      <c r="B200" s="4" t="s">
        <v>19</v>
      </c>
      <c r="C200" s="11">
        <f t="shared" ref="C200:W200" si="82">IFERROR(C187/C196,0)</f>
        <v>0</v>
      </c>
      <c r="D200" s="11">
        <f t="shared" si="82"/>
        <v>0</v>
      </c>
      <c r="E200" s="11">
        <f t="shared" si="82"/>
        <v>0</v>
      </c>
      <c r="F200" s="11">
        <f t="shared" si="82"/>
        <v>0</v>
      </c>
      <c r="G200" s="11">
        <f t="shared" si="82"/>
        <v>0</v>
      </c>
      <c r="H200" s="11">
        <f t="shared" si="82"/>
        <v>0</v>
      </c>
      <c r="I200" s="11">
        <f t="shared" si="82"/>
        <v>0</v>
      </c>
      <c r="J200" s="11">
        <f t="shared" si="82"/>
        <v>0</v>
      </c>
      <c r="K200" s="11">
        <f t="shared" si="82"/>
        <v>0</v>
      </c>
      <c r="L200" s="11">
        <f t="shared" si="82"/>
        <v>0</v>
      </c>
      <c r="M200" s="11">
        <f t="shared" si="82"/>
        <v>0</v>
      </c>
      <c r="N200" s="11">
        <f t="shared" si="82"/>
        <v>0</v>
      </c>
      <c r="O200" s="11">
        <f t="shared" si="82"/>
        <v>0</v>
      </c>
      <c r="P200" s="11">
        <f t="shared" si="82"/>
        <v>0</v>
      </c>
      <c r="Q200" s="11">
        <f t="shared" si="82"/>
        <v>0</v>
      </c>
      <c r="R200" s="11">
        <f t="shared" si="82"/>
        <v>0</v>
      </c>
      <c r="S200" s="11">
        <f t="shared" si="82"/>
        <v>0</v>
      </c>
      <c r="T200" s="11">
        <f t="shared" si="82"/>
        <v>0</v>
      </c>
      <c r="U200" s="11">
        <f t="shared" si="82"/>
        <v>0</v>
      </c>
      <c r="V200" s="11">
        <f t="shared" si="82"/>
        <v>0</v>
      </c>
      <c r="W200" s="11">
        <f t="shared" si="82"/>
        <v>0</v>
      </c>
    </row>
    <row r="201" spans="1:28" outlineLevel="1" x14ac:dyDescent="0.2">
      <c r="B201" s="4" t="s">
        <v>16</v>
      </c>
      <c r="C201" s="11">
        <f t="shared" ref="C201:W201" si="83">IFERROR(C188/C196,0)</f>
        <v>0.79518166814706059</v>
      </c>
      <c r="D201" s="11">
        <f t="shared" si="83"/>
        <v>0.8961063492196748</v>
      </c>
      <c r="E201" s="11">
        <f t="shared" si="83"/>
        <v>0.93790012121384458</v>
      </c>
      <c r="F201" s="11">
        <f t="shared" si="83"/>
        <v>0.91890249085022702</v>
      </c>
      <c r="G201" s="11">
        <f t="shared" si="83"/>
        <v>0.89308075286845956</v>
      </c>
      <c r="H201" s="11">
        <f t="shared" si="83"/>
        <v>0.96700322284554674</v>
      </c>
      <c r="I201" s="11">
        <f t="shared" si="83"/>
        <v>0.92920721276536089</v>
      </c>
      <c r="J201" s="11">
        <f t="shared" si="83"/>
        <v>0.90910956273981602</v>
      </c>
      <c r="K201" s="11">
        <f t="shared" si="83"/>
        <v>0.96647067729887959</v>
      </c>
      <c r="L201" s="11">
        <f t="shared" si="83"/>
        <v>0.93642466948797742</v>
      </c>
      <c r="M201" s="11">
        <f t="shared" si="83"/>
        <v>0.94164574846028293</v>
      </c>
      <c r="N201" s="11">
        <f t="shared" si="83"/>
        <v>0.93881984376217864</v>
      </c>
      <c r="O201" s="11">
        <f t="shared" si="83"/>
        <v>0.90742273386746974</v>
      </c>
      <c r="P201" s="11">
        <f t="shared" si="83"/>
        <v>0.8788449973811665</v>
      </c>
      <c r="Q201" s="11">
        <f t="shared" si="83"/>
        <v>0.82514803971206552</v>
      </c>
      <c r="R201" s="11">
        <f t="shared" si="83"/>
        <v>0.80987905462884191</v>
      </c>
      <c r="S201" s="11">
        <f t="shared" si="83"/>
        <v>0.81698638108612842</v>
      </c>
      <c r="T201" s="11">
        <f t="shared" si="83"/>
        <v>0.70066695062279893</v>
      </c>
      <c r="U201" s="11">
        <f t="shared" si="83"/>
        <v>0.79475801771828702</v>
      </c>
      <c r="V201" s="11">
        <f t="shared" si="83"/>
        <v>0.77247082365050401</v>
      </c>
      <c r="W201" s="11">
        <f t="shared" si="83"/>
        <v>0.71938779501380712</v>
      </c>
    </row>
    <row r="202" spans="1:28" outlineLevel="1" x14ac:dyDescent="0.2">
      <c r="B202" s="4" t="s">
        <v>21</v>
      </c>
      <c r="C202" s="11">
        <f t="shared" ref="C202:W202" si="84">IFERROR(C189/C196,0)</f>
        <v>0</v>
      </c>
      <c r="D202" s="11">
        <f t="shared" si="84"/>
        <v>0</v>
      </c>
      <c r="E202" s="11">
        <f t="shared" si="84"/>
        <v>0</v>
      </c>
      <c r="F202" s="11">
        <f t="shared" si="84"/>
        <v>0</v>
      </c>
      <c r="G202" s="11">
        <f t="shared" si="84"/>
        <v>0</v>
      </c>
      <c r="H202" s="11">
        <f t="shared" si="84"/>
        <v>0</v>
      </c>
      <c r="I202" s="11">
        <f t="shared" si="84"/>
        <v>0</v>
      </c>
      <c r="J202" s="11">
        <f t="shared" si="84"/>
        <v>0</v>
      </c>
      <c r="K202" s="11">
        <f t="shared" si="84"/>
        <v>0</v>
      </c>
      <c r="L202" s="11">
        <f t="shared" si="84"/>
        <v>0</v>
      </c>
      <c r="M202" s="11">
        <f t="shared" si="84"/>
        <v>0</v>
      </c>
      <c r="N202" s="11">
        <f t="shared" si="84"/>
        <v>0</v>
      </c>
      <c r="O202" s="11">
        <f t="shared" si="84"/>
        <v>0</v>
      </c>
      <c r="P202" s="11">
        <f t="shared" si="84"/>
        <v>0</v>
      </c>
      <c r="Q202" s="11">
        <f t="shared" si="84"/>
        <v>0</v>
      </c>
      <c r="R202" s="11">
        <f t="shared" si="84"/>
        <v>0</v>
      </c>
      <c r="S202" s="11">
        <f t="shared" si="84"/>
        <v>0</v>
      </c>
      <c r="T202" s="11">
        <f t="shared" si="84"/>
        <v>0</v>
      </c>
      <c r="U202" s="11">
        <f t="shared" si="84"/>
        <v>0</v>
      </c>
      <c r="V202" s="11">
        <f t="shared" si="84"/>
        <v>0</v>
      </c>
      <c r="W202" s="11">
        <f t="shared" si="84"/>
        <v>0</v>
      </c>
    </row>
    <row r="203" spans="1:28" outlineLevel="1" x14ac:dyDescent="0.2">
      <c r="B203" s="4" t="s">
        <v>20</v>
      </c>
      <c r="C203" s="11">
        <f t="shared" ref="C203:W203" si="85">IFERROR(C190/C196,0)</f>
        <v>0.19513179241608691</v>
      </c>
      <c r="D203" s="11">
        <f t="shared" si="85"/>
        <v>7.8985367327921288E-2</v>
      </c>
      <c r="E203" s="11">
        <f t="shared" si="85"/>
        <v>4.5840872170936395E-2</v>
      </c>
      <c r="F203" s="11">
        <f t="shared" si="85"/>
        <v>7.6734464702867392E-2</v>
      </c>
      <c r="G203" s="11">
        <f t="shared" si="85"/>
        <v>0.10259451730693402</v>
      </c>
      <c r="H203" s="11">
        <f t="shared" si="85"/>
        <v>3.2996777154453184E-2</v>
      </c>
      <c r="I203" s="11">
        <f t="shared" si="85"/>
        <v>7.0792787234639235E-2</v>
      </c>
      <c r="J203" s="11">
        <f t="shared" si="85"/>
        <v>9.0890437260184018E-2</v>
      </c>
      <c r="K203" s="11">
        <f t="shared" si="85"/>
        <v>3.1003330978096297E-2</v>
      </c>
      <c r="L203" s="11">
        <f t="shared" si="85"/>
        <v>4.4559224828880264E-2</v>
      </c>
      <c r="M203" s="11">
        <f t="shared" si="85"/>
        <v>4.8919797539195932E-2</v>
      </c>
      <c r="N203" s="11">
        <f t="shared" si="85"/>
        <v>5.6277295733002788E-2</v>
      </c>
      <c r="O203" s="11">
        <f t="shared" si="85"/>
        <v>8.6798821376755597E-2</v>
      </c>
      <c r="P203" s="11">
        <f t="shared" si="85"/>
        <v>0.11399362427173794</v>
      </c>
      <c r="Q203" s="11">
        <f t="shared" si="85"/>
        <v>0.16439562374799127</v>
      </c>
      <c r="R203" s="11">
        <f t="shared" si="85"/>
        <v>0.19012094537115803</v>
      </c>
      <c r="S203" s="11">
        <f t="shared" si="85"/>
        <v>0.18301361891387155</v>
      </c>
      <c r="T203" s="11">
        <f t="shared" si="85"/>
        <v>0.29933304937720101</v>
      </c>
      <c r="U203" s="11">
        <f t="shared" si="85"/>
        <v>0.20524198228171303</v>
      </c>
      <c r="V203" s="11">
        <f t="shared" si="85"/>
        <v>0.22752917634949604</v>
      </c>
      <c r="W203" s="11">
        <f t="shared" si="85"/>
        <v>0.28061220498619288</v>
      </c>
    </row>
    <row r="204" spans="1:28" x14ac:dyDescent="0.2">
      <c r="B204" s="4" t="s">
        <v>0</v>
      </c>
      <c r="C204" s="11">
        <f t="shared" ref="C204:W204" si="86">IFERROR(C191/C196,0)</f>
        <v>0</v>
      </c>
      <c r="D204" s="11">
        <f t="shared" si="86"/>
        <v>0</v>
      </c>
      <c r="E204" s="11">
        <f t="shared" si="86"/>
        <v>0</v>
      </c>
      <c r="F204" s="11">
        <f t="shared" si="86"/>
        <v>0</v>
      </c>
      <c r="G204" s="11">
        <f t="shared" si="86"/>
        <v>0</v>
      </c>
      <c r="H204" s="11">
        <f t="shared" si="86"/>
        <v>0</v>
      </c>
      <c r="I204" s="11">
        <f t="shared" si="86"/>
        <v>0</v>
      </c>
      <c r="J204" s="11">
        <f t="shared" si="86"/>
        <v>0</v>
      </c>
      <c r="K204" s="11">
        <f t="shared" si="86"/>
        <v>2.5259917230241241E-3</v>
      </c>
      <c r="L204" s="11">
        <f t="shared" si="86"/>
        <v>3.7073839992333027E-3</v>
      </c>
      <c r="M204" s="11">
        <f t="shared" si="86"/>
        <v>3.8873571732301834E-3</v>
      </c>
      <c r="N204" s="11">
        <f t="shared" si="86"/>
        <v>4.9028605048186324E-3</v>
      </c>
      <c r="O204" s="11">
        <f t="shared" si="86"/>
        <v>5.7784447557747056E-3</v>
      </c>
      <c r="P204" s="11">
        <f t="shared" si="86"/>
        <v>7.1613783470956824E-3</v>
      </c>
      <c r="Q204" s="11">
        <f t="shared" si="86"/>
        <v>1.0456336539943203E-2</v>
      </c>
      <c r="R204" s="11">
        <f t="shared" si="86"/>
        <v>0</v>
      </c>
      <c r="S204" s="11">
        <f t="shared" si="86"/>
        <v>0</v>
      </c>
      <c r="T204" s="11">
        <f t="shared" si="86"/>
        <v>0</v>
      </c>
      <c r="U204" s="11">
        <f t="shared" si="86"/>
        <v>0</v>
      </c>
      <c r="V204" s="11">
        <f t="shared" si="86"/>
        <v>0</v>
      </c>
      <c r="W204" s="11">
        <f t="shared" si="86"/>
        <v>0</v>
      </c>
    </row>
    <row r="205" spans="1:28" x14ac:dyDescent="0.2">
      <c r="B205" s="4" t="s">
        <v>22</v>
      </c>
      <c r="C205" s="11">
        <f t="shared" ref="C205:W205" si="87">IFERROR(C192/C196,0)</f>
        <v>0</v>
      </c>
      <c r="D205" s="11">
        <f t="shared" si="87"/>
        <v>0</v>
      </c>
      <c r="E205" s="11">
        <f t="shared" si="87"/>
        <v>0</v>
      </c>
      <c r="F205" s="11">
        <f t="shared" si="87"/>
        <v>0</v>
      </c>
      <c r="G205" s="11">
        <f t="shared" si="87"/>
        <v>0</v>
      </c>
      <c r="H205" s="11">
        <f t="shared" si="87"/>
        <v>0</v>
      </c>
      <c r="I205" s="11">
        <f t="shared" si="87"/>
        <v>0</v>
      </c>
      <c r="J205" s="11">
        <f t="shared" si="87"/>
        <v>0</v>
      </c>
      <c r="K205" s="11">
        <f t="shared" si="87"/>
        <v>0</v>
      </c>
      <c r="L205" s="11">
        <f t="shared" si="87"/>
        <v>0</v>
      </c>
      <c r="M205" s="11">
        <f t="shared" si="87"/>
        <v>0</v>
      </c>
      <c r="N205" s="11">
        <f t="shared" si="87"/>
        <v>0</v>
      </c>
      <c r="O205" s="11">
        <f t="shared" si="87"/>
        <v>0</v>
      </c>
      <c r="P205" s="11">
        <f t="shared" si="87"/>
        <v>0</v>
      </c>
      <c r="Q205" s="11">
        <f t="shared" si="87"/>
        <v>0</v>
      </c>
      <c r="R205" s="11">
        <f t="shared" si="87"/>
        <v>0</v>
      </c>
      <c r="S205" s="11">
        <f t="shared" si="87"/>
        <v>0</v>
      </c>
      <c r="T205" s="11">
        <f t="shared" si="87"/>
        <v>0</v>
      </c>
      <c r="U205" s="11">
        <f t="shared" si="87"/>
        <v>0</v>
      </c>
      <c r="V205" s="11">
        <f t="shared" si="87"/>
        <v>0</v>
      </c>
      <c r="W205" s="11">
        <f t="shared" si="87"/>
        <v>0</v>
      </c>
    </row>
    <row r="206" spans="1:28" s="33" customFormat="1" x14ac:dyDescent="0.2">
      <c r="A206" s="1"/>
      <c r="B206" s="4" t="s">
        <v>23</v>
      </c>
      <c r="C206" s="11">
        <f t="shared" ref="C206:W206" si="88">IFERROR(C193/C196,0)</f>
        <v>9.686539436852562E-3</v>
      </c>
      <c r="D206" s="11">
        <f t="shared" si="88"/>
        <v>2.4908283452403937E-2</v>
      </c>
      <c r="E206" s="11">
        <f t="shared" si="88"/>
        <v>1.625900661521891E-2</v>
      </c>
      <c r="F206" s="11">
        <f t="shared" si="88"/>
        <v>4.3630444469055603E-3</v>
      </c>
      <c r="G206" s="11">
        <f t="shared" si="88"/>
        <v>4.324729824606399E-3</v>
      </c>
      <c r="H206" s="11">
        <f t="shared" si="88"/>
        <v>0</v>
      </c>
      <c r="I206" s="11">
        <f t="shared" si="88"/>
        <v>0</v>
      </c>
      <c r="J206" s="11">
        <f t="shared" si="88"/>
        <v>0</v>
      </c>
      <c r="K206" s="11">
        <f t="shared" si="88"/>
        <v>0</v>
      </c>
      <c r="L206" s="11">
        <f t="shared" si="88"/>
        <v>1.5308721683908944E-2</v>
      </c>
      <c r="M206" s="11">
        <f t="shared" si="88"/>
        <v>5.5470968272910582E-3</v>
      </c>
      <c r="N206" s="11">
        <f t="shared" si="88"/>
        <v>0</v>
      </c>
      <c r="O206" s="11">
        <f t="shared" si="88"/>
        <v>0</v>
      </c>
      <c r="P206" s="11">
        <f t="shared" si="88"/>
        <v>0</v>
      </c>
      <c r="Q206" s="11">
        <f t="shared" si="88"/>
        <v>0</v>
      </c>
      <c r="R206" s="11">
        <f t="shared" si="88"/>
        <v>0</v>
      </c>
      <c r="S206" s="11">
        <f t="shared" si="88"/>
        <v>0</v>
      </c>
      <c r="T206" s="11">
        <f t="shared" si="88"/>
        <v>0</v>
      </c>
      <c r="U206" s="11">
        <f t="shared" si="88"/>
        <v>0</v>
      </c>
      <c r="V206" s="11">
        <f t="shared" si="88"/>
        <v>0</v>
      </c>
      <c r="W206" s="11">
        <f t="shared" si="88"/>
        <v>0</v>
      </c>
      <c r="X206" s="1"/>
      <c r="Y206" s="1"/>
      <c r="Z206"/>
      <c r="AA206" s="1"/>
      <c r="AB206" s="1"/>
    </row>
    <row r="207" spans="1:28" outlineLevel="1" x14ac:dyDescent="0.2">
      <c r="B207" s="4" t="s">
        <v>17</v>
      </c>
      <c r="C207" s="11">
        <f t="shared" ref="C207:W207" si="89">IFERROR(C194/C196,0)</f>
        <v>0</v>
      </c>
      <c r="D207" s="11">
        <f t="shared" si="89"/>
        <v>0</v>
      </c>
      <c r="E207" s="11">
        <f t="shared" si="89"/>
        <v>0</v>
      </c>
      <c r="F207" s="11">
        <f t="shared" si="89"/>
        <v>0</v>
      </c>
      <c r="G207" s="11">
        <f t="shared" si="89"/>
        <v>0</v>
      </c>
      <c r="H207" s="11">
        <f t="shared" si="89"/>
        <v>0</v>
      </c>
      <c r="I207" s="11">
        <f t="shared" si="89"/>
        <v>0</v>
      </c>
      <c r="J207" s="11">
        <f t="shared" si="89"/>
        <v>0</v>
      </c>
      <c r="K207" s="11">
        <f t="shared" si="89"/>
        <v>0</v>
      </c>
      <c r="L207" s="11">
        <f t="shared" si="89"/>
        <v>0</v>
      </c>
      <c r="M207" s="11">
        <f t="shared" si="89"/>
        <v>0</v>
      </c>
      <c r="N207" s="11">
        <f t="shared" si="89"/>
        <v>0</v>
      </c>
      <c r="O207" s="11">
        <f t="shared" si="89"/>
        <v>0</v>
      </c>
      <c r="P207" s="11">
        <f t="shared" si="89"/>
        <v>0</v>
      </c>
      <c r="Q207" s="11">
        <f t="shared" si="89"/>
        <v>0</v>
      </c>
      <c r="R207" s="11">
        <f t="shared" si="89"/>
        <v>0</v>
      </c>
      <c r="S207" s="11">
        <f t="shared" si="89"/>
        <v>0</v>
      </c>
      <c r="T207" s="11">
        <f t="shared" si="89"/>
        <v>0</v>
      </c>
      <c r="U207" s="11">
        <f t="shared" si="89"/>
        <v>0</v>
      </c>
      <c r="V207" s="11">
        <f t="shared" si="89"/>
        <v>0</v>
      </c>
      <c r="W207" s="11">
        <f t="shared" si="89"/>
        <v>0</v>
      </c>
    </row>
    <row r="208" spans="1:28" outlineLevel="1" x14ac:dyDescent="0.2">
      <c r="B208" s="4" t="s">
        <v>1</v>
      </c>
      <c r="C208" s="11">
        <f t="shared" ref="C208:W208" si="90">IFERROR(C195/C196,0)</f>
        <v>0</v>
      </c>
      <c r="D208" s="11">
        <f t="shared" si="90"/>
        <v>0</v>
      </c>
      <c r="E208" s="11">
        <f t="shared" si="90"/>
        <v>0</v>
      </c>
      <c r="F208" s="11">
        <f t="shared" si="90"/>
        <v>0</v>
      </c>
      <c r="G208" s="11">
        <f t="shared" si="90"/>
        <v>0</v>
      </c>
      <c r="H208" s="11">
        <f t="shared" si="90"/>
        <v>0</v>
      </c>
      <c r="I208" s="11">
        <f t="shared" si="90"/>
        <v>0</v>
      </c>
      <c r="J208" s="11">
        <f t="shared" si="90"/>
        <v>0</v>
      </c>
      <c r="K208" s="11">
        <f t="shared" si="90"/>
        <v>0</v>
      </c>
      <c r="L208" s="11">
        <f t="shared" si="90"/>
        <v>0</v>
      </c>
      <c r="M208" s="11">
        <f t="shared" si="90"/>
        <v>0</v>
      </c>
      <c r="N208" s="11">
        <f t="shared" si="90"/>
        <v>0</v>
      </c>
      <c r="O208" s="11">
        <f t="shared" si="90"/>
        <v>0</v>
      </c>
      <c r="P208" s="11">
        <f t="shared" si="90"/>
        <v>0</v>
      </c>
      <c r="Q208" s="11">
        <f t="shared" si="90"/>
        <v>0</v>
      </c>
      <c r="R208" s="11">
        <f t="shared" si="90"/>
        <v>0</v>
      </c>
      <c r="S208" s="11">
        <f t="shared" si="90"/>
        <v>0</v>
      </c>
      <c r="T208" s="11">
        <f t="shared" si="90"/>
        <v>0</v>
      </c>
      <c r="U208" s="11">
        <f t="shared" si="90"/>
        <v>0</v>
      </c>
      <c r="V208" s="11">
        <f t="shared" si="90"/>
        <v>0</v>
      </c>
      <c r="W208" s="11">
        <f t="shared" si="90"/>
        <v>0</v>
      </c>
    </row>
    <row r="209" spans="1:28" outlineLevel="1" x14ac:dyDescent="0.2"/>
    <row r="210" spans="1:28" outlineLevel="1" x14ac:dyDescent="0.2"/>
    <row r="211" spans="1:28" outlineLevel="1" x14ac:dyDescent="0.2">
      <c r="A211" s="32" t="s">
        <v>85</v>
      </c>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4"/>
      <c r="AA211" s="33"/>
      <c r="AB211" s="33"/>
    </row>
    <row r="212" spans="1:28" outlineLevel="1" x14ac:dyDescent="0.2">
      <c r="B212" s="20" t="s">
        <v>88</v>
      </c>
      <c r="C212" s="5">
        <f>'[5]Table 29'!C$32</f>
        <v>287.83358099999998</v>
      </c>
      <c r="D212" s="5">
        <f>'[5]Table 29'!D$32</f>
        <v>260.16180800000001</v>
      </c>
      <c r="E212" s="5">
        <f>'[5]Table 29'!E$32</f>
        <v>340.99246699999998</v>
      </c>
      <c r="F212" s="5">
        <f>'[5]Table 29'!F$32</f>
        <v>421.50241499999998</v>
      </c>
      <c r="G212" s="5">
        <f>'[5]Table 29'!G$32</f>
        <v>412.02287799999999</v>
      </c>
      <c r="H212" s="5">
        <f>'[5]Table 29'!H$32</f>
        <v>464.77880299999998</v>
      </c>
      <c r="I212" s="5">
        <f>'[5]Table 29'!I$32</f>
        <v>475.00778200000002</v>
      </c>
      <c r="J212" s="5">
        <f>'[5]Table 29'!J$32</f>
        <v>408.16126300000002</v>
      </c>
      <c r="K212" s="5">
        <f>'[5]Table 29'!K$32</f>
        <v>466.97493300000002</v>
      </c>
      <c r="L212" s="5">
        <f>'[5]Table 29'!L$32</f>
        <v>518.20526800000005</v>
      </c>
      <c r="M212" s="5">
        <f>'[5]Table 29'!M$32</f>
        <v>492.13390099999998</v>
      </c>
      <c r="N212" s="5">
        <f>'[5]Table 29'!N$32</f>
        <v>571.70725600000003</v>
      </c>
      <c r="O212" s="5">
        <f>'[5]Table 29'!O$32</f>
        <v>595.03505700000005</v>
      </c>
      <c r="P212" s="5">
        <f>'[5]Table 29'!P$32</f>
        <v>489.04587500000002</v>
      </c>
      <c r="Q212" s="5">
        <f>'[5]Table 29'!Q$32</f>
        <v>469.08461699999998</v>
      </c>
      <c r="R212" s="5">
        <f>'[5]Table 29'!R$32</f>
        <v>424.08768199999997</v>
      </c>
      <c r="S212" s="5">
        <f>'[5]Table 29'!S$32</f>
        <v>391.47773100000001</v>
      </c>
      <c r="T212" s="5">
        <f>'[5]Table 29'!T$32</f>
        <v>500.609216</v>
      </c>
      <c r="U212" s="5">
        <f>'[5]Table 29'!U$32</f>
        <v>474.77301299999999</v>
      </c>
      <c r="V212" s="5">
        <f>'[5]Table 29'!V$32</f>
        <v>495.13134700000001</v>
      </c>
      <c r="W212" s="5">
        <f>'[5]Table 29'!W$32</f>
        <v>483.15001899999999</v>
      </c>
      <c r="Z212" s="21" t="s">
        <v>26</v>
      </c>
      <c r="AB212"/>
    </row>
    <row r="213" spans="1:28" outlineLevel="1" x14ac:dyDescent="0.2">
      <c r="B213" s="7" t="s">
        <v>89</v>
      </c>
      <c r="C213" s="5"/>
      <c r="D213" s="5"/>
      <c r="E213" s="5"/>
      <c r="F213" s="5"/>
      <c r="G213" s="5"/>
      <c r="H213" s="5"/>
      <c r="I213" s="5"/>
      <c r="J213" s="5"/>
      <c r="K213" s="5"/>
      <c r="L213" s="5"/>
      <c r="M213" s="5"/>
      <c r="N213" s="5"/>
      <c r="O213" s="5"/>
      <c r="P213" s="5"/>
      <c r="Q213" s="5"/>
      <c r="R213" s="5"/>
      <c r="S213" s="5"/>
      <c r="T213" s="5"/>
      <c r="U213" s="5"/>
      <c r="V213" s="5"/>
      <c r="W213" s="5"/>
      <c r="Z213" s="21" t="s">
        <v>26</v>
      </c>
      <c r="AB213"/>
    </row>
    <row r="214" spans="1:28" outlineLevel="1" x14ac:dyDescent="0.2">
      <c r="B214" s="7" t="s">
        <v>25</v>
      </c>
      <c r="C214" s="5">
        <f>'[5]Table 31'!C$14</f>
        <v>1.075</v>
      </c>
      <c r="D214" s="5">
        <f>'[5]Table 31'!D$14</f>
        <v>1.1080000000000001</v>
      </c>
      <c r="E214" s="5">
        <f>'[5]Table 31'!E$14</f>
        <v>1.1259999999999999</v>
      </c>
      <c r="F214" s="5">
        <f>'[5]Table 31'!F$14</f>
        <v>1.109</v>
      </c>
      <c r="G214" s="5">
        <f>'[5]Table 31'!G$14</f>
        <v>1.1180000000000001</v>
      </c>
      <c r="H214" s="5">
        <f>'[5]Table 31'!H$14</f>
        <v>1.129</v>
      </c>
      <c r="I214" s="5">
        <f>'[5]Table 31'!I$14</f>
        <v>1.071</v>
      </c>
      <c r="J214" s="5">
        <f>'[5]Table 31'!J$14</f>
        <v>1.1930000000000001</v>
      </c>
      <c r="K214" s="5">
        <f>'[5]Table 31'!K$14</f>
        <v>1.2390000000000001</v>
      </c>
      <c r="L214" s="5">
        <f>'[5]Table 31'!L$14</f>
        <v>1.292</v>
      </c>
      <c r="M214" s="5">
        <f>'[5]Table 31'!M$14</f>
        <v>1.2989999999999999</v>
      </c>
      <c r="N214" s="5">
        <f>'[5]Table 31'!N$14</f>
        <v>1.3180000000000001</v>
      </c>
      <c r="O214" s="5">
        <f>'[5]Table 31'!O$14</f>
        <v>1.3460000000000001</v>
      </c>
      <c r="P214" s="5">
        <f>'[5]Table 31'!P$14</f>
        <v>1.337</v>
      </c>
      <c r="Q214" s="5">
        <f>'[5]Table 31'!Q$14</f>
        <v>1.304</v>
      </c>
      <c r="R214" s="5">
        <f>'[5]Table 31'!R$14</f>
        <v>1.4370000000000001</v>
      </c>
      <c r="S214" s="5">
        <f>'[5]Table 31'!S$14</f>
        <v>1.3520000000000001</v>
      </c>
      <c r="T214" s="5">
        <f>'[5]Table 31'!T$14</f>
        <v>1.4119999999999999</v>
      </c>
      <c r="U214" s="5">
        <f>'[5]Table 31'!U$14</f>
        <v>1.5409999999999999</v>
      </c>
      <c r="V214" s="5">
        <f>'[5]Table 31'!V$14</f>
        <v>1.601</v>
      </c>
      <c r="W214" s="5">
        <f>'[5]Table 31'!W$14</f>
        <v>1.569</v>
      </c>
      <c r="Z214" s="21" t="s">
        <v>26</v>
      </c>
      <c r="AB214"/>
    </row>
    <row r="215" spans="1:28" outlineLevel="1" x14ac:dyDescent="0.2">
      <c r="B215" s="7" t="s">
        <v>30</v>
      </c>
      <c r="C215" s="5">
        <f>'[5]Table 31'!C$24</f>
        <v>23927.807754000001</v>
      </c>
      <c r="D215" s="5">
        <f>'[5]Table 31'!D$24</f>
        <v>20797.438091</v>
      </c>
      <c r="E215" s="5">
        <f>'[5]Table 31'!E$24</f>
        <v>26587.816363999998</v>
      </c>
      <c r="F215" s="5">
        <f>'[5]Table 31'!F$24</f>
        <v>33107.518707000003</v>
      </c>
      <c r="G215" s="5">
        <f>'[5]Table 31'!G$24</f>
        <v>31825.187292999999</v>
      </c>
      <c r="H215" s="5">
        <f>'[5]Table 31'!H$24</f>
        <v>35245.974947000002</v>
      </c>
      <c r="I215" s="5">
        <f>'[5]Table 31'!I$24</f>
        <v>37650.085185000004</v>
      </c>
      <c r="J215" s="5">
        <f>'[5]Table 31'!J$24</f>
        <v>28798.833750999998</v>
      </c>
      <c r="K215" s="5">
        <f>'[5]Table 31'!K$24</f>
        <v>31460.487218999999</v>
      </c>
      <c r="L215" s="5">
        <f>'[5]Table 31'!L$24</f>
        <v>33202.621568000002</v>
      </c>
      <c r="M215" s="5">
        <f>'[5]Table 31'!M$24</f>
        <v>31104.759216999999</v>
      </c>
      <c r="N215" s="5">
        <f>'[5]Table 31'!N$24</f>
        <v>35294.449397999997</v>
      </c>
      <c r="O215" s="5">
        <f>'[5]Table 31'!O$24</f>
        <v>35680.110208999999</v>
      </c>
      <c r="P215" s="5">
        <f>'[5]Table 31'!P$24</f>
        <v>29522.075467999999</v>
      </c>
      <c r="Q215" s="5">
        <f>'[5]Table 31'!Q$24</f>
        <v>29033.693865000001</v>
      </c>
      <c r="R215" s="5">
        <f>'[5]Table 31'!R$24</f>
        <v>23819.222610000001</v>
      </c>
      <c r="S215" s="5">
        <f>'[5]Table 31'!S$24</f>
        <v>23370.018957</v>
      </c>
      <c r="T215" s="5">
        <f>'[5]Table 31'!T$24</f>
        <v>28614.939849999999</v>
      </c>
      <c r="U215" s="5">
        <f>'[5]Table 31'!U$24</f>
        <v>24866.352165</v>
      </c>
      <c r="V215" s="5">
        <f>'[5]Table 31'!V$24</f>
        <v>24960.758852999999</v>
      </c>
      <c r="W215" s="5">
        <f>'[5]Table 31'!W$24</f>
        <v>24853.511125000001</v>
      </c>
      <c r="Z215" s="21" t="s">
        <v>26</v>
      </c>
      <c r="AB215"/>
    </row>
    <row r="216" spans="1:28" outlineLevel="1" x14ac:dyDescent="0.2">
      <c r="B216" s="7" t="s">
        <v>31</v>
      </c>
      <c r="C216" s="5">
        <f t="shared" ref="C216:W216" si="91">C214*C215/1000</f>
        <v>25.722393335550002</v>
      </c>
      <c r="D216" s="5">
        <f t="shared" si="91"/>
        <v>23.043561404828001</v>
      </c>
      <c r="E216" s="5">
        <f t="shared" si="91"/>
        <v>29.937881225863997</v>
      </c>
      <c r="F216" s="5">
        <f t="shared" si="91"/>
        <v>36.716238246063</v>
      </c>
      <c r="G216" s="5">
        <f t="shared" si="91"/>
        <v>35.580559393574006</v>
      </c>
      <c r="H216" s="5">
        <f t="shared" si="91"/>
        <v>39.792705715163002</v>
      </c>
      <c r="I216" s="5">
        <f t="shared" si="91"/>
        <v>40.323241233135001</v>
      </c>
      <c r="J216" s="5">
        <f t="shared" si="91"/>
        <v>34.357008664943002</v>
      </c>
      <c r="K216" s="5">
        <f t="shared" si="91"/>
        <v>38.979543664341001</v>
      </c>
      <c r="L216" s="5">
        <f t="shared" si="91"/>
        <v>42.897787065856008</v>
      </c>
      <c r="M216" s="5">
        <f t="shared" si="91"/>
        <v>40.405082222882996</v>
      </c>
      <c r="N216" s="5">
        <f t="shared" si="91"/>
        <v>46.518084306563999</v>
      </c>
      <c r="O216" s="5">
        <f t="shared" si="91"/>
        <v>48.025428341313997</v>
      </c>
      <c r="P216" s="5">
        <f t="shared" si="91"/>
        <v>39.471014900716</v>
      </c>
      <c r="Q216" s="5">
        <f t="shared" si="91"/>
        <v>37.859936799960003</v>
      </c>
      <c r="R216" s="5">
        <f t="shared" si="91"/>
        <v>34.228222890570002</v>
      </c>
      <c r="S216" s="5">
        <f t="shared" si="91"/>
        <v>31.596265629864003</v>
      </c>
      <c r="T216" s="5">
        <f t="shared" si="91"/>
        <v>40.404295068199993</v>
      </c>
      <c r="U216" s="5">
        <f t="shared" si="91"/>
        <v>38.319048686264999</v>
      </c>
      <c r="V216" s="5">
        <f t="shared" si="91"/>
        <v>39.962174923653002</v>
      </c>
      <c r="W216" s="5">
        <f t="shared" si="91"/>
        <v>38.995158955125</v>
      </c>
    </row>
    <row r="217" spans="1:28" outlineLevel="1" x14ac:dyDescent="0.2">
      <c r="B217" s="7" t="s">
        <v>140</v>
      </c>
      <c r="C217" s="14">
        <f t="shared" ref="C217:W217" si="92">C212/C216</f>
        <v>11.189999983485031</v>
      </c>
      <c r="D217" s="14">
        <f t="shared" si="92"/>
        <v>11.289999988694971</v>
      </c>
      <c r="E217" s="14">
        <f t="shared" si="92"/>
        <v>11.389999994569056</v>
      </c>
      <c r="F217" s="14">
        <f t="shared" si="92"/>
        <v>11.479999998235025</v>
      </c>
      <c r="G217" s="14">
        <f t="shared" si="92"/>
        <v>11.58000000625097</v>
      </c>
      <c r="H217" s="14">
        <f t="shared" si="92"/>
        <v>11.680000006204557</v>
      </c>
      <c r="I217" s="14">
        <f t="shared" si="92"/>
        <v>11.780000006786898</v>
      </c>
      <c r="J217" s="14">
        <f t="shared" si="92"/>
        <v>11.880000001760257</v>
      </c>
      <c r="K217" s="14">
        <f t="shared" si="92"/>
        <v>11.979999997465205</v>
      </c>
      <c r="L217" s="14">
        <f t="shared" si="92"/>
        <v>12.080000005698651</v>
      </c>
      <c r="M217" s="14">
        <f t="shared" si="92"/>
        <v>12.179999988251108</v>
      </c>
      <c r="N217" s="14">
        <f t="shared" si="92"/>
        <v>12.289999997255443</v>
      </c>
      <c r="O217" s="14">
        <f t="shared" si="92"/>
        <v>12.389999996899968</v>
      </c>
      <c r="P217" s="14">
        <f t="shared" si="92"/>
        <v>12.390000009630581</v>
      </c>
      <c r="Q217" s="14">
        <f t="shared" si="92"/>
        <v>12.390000001280919</v>
      </c>
      <c r="R217" s="14">
        <f t="shared" si="92"/>
        <v>12.3900000112725</v>
      </c>
      <c r="S217" s="14">
        <f t="shared" si="92"/>
        <v>12.389999995125532</v>
      </c>
      <c r="T217" s="14">
        <f t="shared" si="92"/>
        <v>12.390000002598786</v>
      </c>
      <c r="U217" s="14">
        <f t="shared" si="92"/>
        <v>12.38999999418505</v>
      </c>
      <c r="V217" s="14">
        <f t="shared" si="92"/>
        <v>12.389999992391287</v>
      </c>
      <c r="W217" s="14">
        <f t="shared" si="92"/>
        <v>12.389999988357561</v>
      </c>
    </row>
    <row r="218" spans="1:28" outlineLevel="1" x14ac:dyDescent="0.2">
      <c r="B218" s="7" t="s">
        <v>90</v>
      </c>
      <c r="C218" s="5">
        <f t="shared" ref="C218:W218" si="93">C215*C217</f>
        <v>267752.168372093</v>
      </c>
      <c r="D218" s="5">
        <f t="shared" si="93"/>
        <v>234803.07581227436</v>
      </c>
      <c r="E218" s="5">
        <f t="shared" si="93"/>
        <v>302835.22824156302</v>
      </c>
      <c r="F218" s="5">
        <f t="shared" si="93"/>
        <v>380074.31469792611</v>
      </c>
      <c r="G218" s="5">
        <f t="shared" si="93"/>
        <v>368535.66905187827</v>
      </c>
      <c r="H218" s="5">
        <f t="shared" si="93"/>
        <v>411672.98759964568</v>
      </c>
      <c r="I218" s="5">
        <f t="shared" si="93"/>
        <v>443518.00373482733</v>
      </c>
      <c r="J218" s="5">
        <f t="shared" si="93"/>
        <v>342130.14501257334</v>
      </c>
      <c r="K218" s="5">
        <f t="shared" si="93"/>
        <v>376896.63680387411</v>
      </c>
      <c r="L218" s="5">
        <f t="shared" si="93"/>
        <v>401087.66873065016</v>
      </c>
      <c r="M218" s="5">
        <f t="shared" si="93"/>
        <v>378855.96689761354</v>
      </c>
      <c r="N218" s="5">
        <f t="shared" si="93"/>
        <v>433768.7830045523</v>
      </c>
      <c r="O218" s="5">
        <f t="shared" si="93"/>
        <v>442076.5653789005</v>
      </c>
      <c r="P218" s="5">
        <f t="shared" si="93"/>
        <v>365778.51533283474</v>
      </c>
      <c r="Q218" s="5">
        <f t="shared" si="93"/>
        <v>359727.46702453983</v>
      </c>
      <c r="R218" s="5">
        <f t="shared" si="93"/>
        <v>295120.16840640217</v>
      </c>
      <c r="S218" s="5">
        <f t="shared" si="93"/>
        <v>289554.5347633136</v>
      </c>
      <c r="T218" s="5">
        <f t="shared" si="93"/>
        <v>354539.10481586406</v>
      </c>
      <c r="U218" s="5">
        <f t="shared" si="93"/>
        <v>308094.10317975341</v>
      </c>
      <c r="V218" s="5">
        <f t="shared" si="93"/>
        <v>309263.80199875071</v>
      </c>
      <c r="W218" s="5">
        <f t="shared" si="93"/>
        <v>307935.0025493945</v>
      </c>
    </row>
    <row r="219" spans="1:28" outlineLevel="1" x14ac:dyDescent="0.2"/>
    <row r="220" spans="1:28" outlineLevel="1" x14ac:dyDescent="0.2">
      <c r="B220" s="8" t="s">
        <v>14</v>
      </c>
      <c r="C220" s="13"/>
      <c r="H220" s="5"/>
    </row>
    <row r="221" spans="1:28" outlineLevel="1" x14ac:dyDescent="0.2">
      <c r="B221" s="4" t="s">
        <v>18</v>
      </c>
      <c r="C221" s="5">
        <f>IFERROR(INDEX('[5]Table 29'!C$14:C$19,MATCH($B221,'[5]Table 29'!$B$14:$B$19,0))*1000,0)</f>
        <v>0</v>
      </c>
      <c r="D221" s="5">
        <f>IFERROR(INDEX('[5]Table 29'!D$14:D$19,MATCH($B221,'[5]Table 29'!$B$14:$B$19,0))*1000,0)</f>
        <v>0</v>
      </c>
      <c r="E221" s="5">
        <f>IFERROR(INDEX('[5]Table 29'!E$14:E$19,MATCH($B221,'[5]Table 29'!$B$14:$B$19,0))*1000,0)</f>
        <v>0</v>
      </c>
      <c r="F221" s="5">
        <f>IFERROR(INDEX('[5]Table 29'!F$14:F$19,MATCH($B221,'[5]Table 29'!$B$14:$B$19,0))*1000,0)</f>
        <v>0</v>
      </c>
      <c r="G221" s="5">
        <f>IFERROR(INDEX('[5]Table 29'!G$14:G$19,MATCH($B221,'[5]Table 29'!$B$14:$B$19,0))*1000,0)</f>
        <v>0</v>
      </c>
      <c r="H221" s="5">
        <f>IFERROR(INDEX('[5]Table 29'!H$14:H$19,MATCH($B221,'[5]Table 29'!$B$14:$B$19,0))*1000,0)</f>
        <v>0</v>
      </c>
      <c r="I221" s="5">
        <f>IFERROR(INDEX('[5]Table 29'!I$14:I$19,MATCH($B221,'[5]Table 29'!$B$14:$B$19,0))*1000,0)</f>
        <v>0</v>
      </c>
      <c r="J221" s="5">
        <f>IFERROR(INDEX('[5]Table 29'!J$14:J$19,MATCH($B221,'[5]Table 29'!$B$14:$B$19,0))*1000,0)</f>
        <v>0</v>
      </c>
      <c r="K221" s="5">
        <f>IFERROR(INDEX('[5]Table 29'!K$14:K$19,MATCH($B221,'[5]Table 29'!$B$14:$B$19,0))*1000,0)</f>
        <v>0</v>
      </c>
      <c r="L221" s="5">
        <f>IFERROR(INDEX('[5]Table 29'!L$14:L$19,MATCH($B221,'[5]Table 29'!$B$14:$B$19,0))*1000,0)</f>
        <v>0</v>
      </c>
      <c r="M221" s="5">
        <f>IFERROR(INDEX('[5]Table 29'!M$14:M$19,MATCH($B221,'[5]Table 29'!$B$14:$B$19,0))*1000,0)</f>
        <v>0</v>
      </c>
      <c r="N221" s="5">
        <f>IFERROR(INDEX('[5]Table 29'!N$14:N$19,MATCH($B221,'[5]Table 29'!$B$14:$B$19,0))*1000,0)</f>
        <v>0</v>
      </c>
      <c r="O221" s="5">
        <f>IFERROR(INDEX('[5]Table 29'!O$14:O$19,MATCH($B221,'[5]Table 29'!$B$14:$B$19,0))*1000,0)</f>
        <v>0</v>
      </c>
      <c r="P221" s="5">
        <f>IFERROR(INDEX('[5]Table 29'!P$14:P$19,MATCH($B221,'[5]Table 29'!$B$14:$B$19,0))*1000,0)</f>
        <v>0</v>
      </c>
      <c r="Q221" s="5">
        <f>IFERROR(INDEX('[5]Table 29'!Q$14:Q$19,MATCH($B221,'[5]Table 29'!$B$14:$B$19,0))*1000,0)</f>
        <v>0</v>
      </c>
      <c r="R221" s="5">
        <f>IFERROR(INDEX('[5]Table 29'!R$14:R$19,MATCH($B221,'[5]Table 29'!$B$14:$B$19,0))*1000,0)</f>
        <v>0</v>
      </c>
      <c r="S221" s="5">
        <f>IFERROR(INDEX('[5]Table 29'!S$14:S$19,MATCH($B221,'[5]Table 29'!$B$14:$B$19,0))*1000,0)</f>
        <v>0</v>
      </c>
      <c r="T221" s="5">
        <f>IFERROR(INDEX('[5]Table 29'!T$14:T$19,MATCH($B221,'[5]Table 29'!$B$14:$B$19,0))*1000,0)</f>
        <v>0</v>
      </c>
      <c r="U221" s="5">
        <f>IFERROR(INDEX('[5]Table 29'!U$14:U$19,MATCH($B221,'[5]Table 29'!$B$14:$B$19,0))*1000,0)</f>
        <v>0</v>
      </c>
      <c r="V221" s="5">
        <f>IFERROR(INDEX('[5]Table 29'!V$14:V$19,MATCH($B221,'[5]Table 29'!$B$14:$B$19,0))*1000,0)</f>
        <v>0</v>
      </c>
      <c r="W221" s="5">
        <f>IFERROR(INDEX('[5]Table 29'!W$14:W$19,MATCH($B221,'[5]Table 29'!$B$14:$B$19,0))*1000,0)</f>
        <v>0</v>
      </c>
      <c r="Z221" s="21" t="s">
        <v>26</v>
      </c>
    </row>
    <row r="222" spans="1:28" outlineLevel="1" x14ac:dyDescent="0.2">
      <c r="B222" s="4" t="s">
        <v>19</v>
      </c>
      <c r="C222" s="5">
        <f>IFERROR(INDEX('[5]Table 29'!C$14:C$19,MATCH($B222,'[5]Table 29'!$B$14:$B$19,0))*1000,0)</f>
        <v>0</v>
      </c>
      <c r="D222" s="5">
        <f>IFERROR(INDEX('[5]Table 29'!D$14:D$19,MATCH($B222,'[5]Table 29'!$B$14:$B$19,0))*1000,0)</f>
        <v>0</v>
      </c>
      <c r="E222" s="5">
        <f>IFERROR(INDEX('[5]Table 29'!E$14:E$19,MATCH($B222,'[5]Table 29'!$B$14:$B$19,0))*1000,0)</f>
        <v>0</v>
      </c>
      <c r="F222" s="5">
        <f>IFERROR(INDEX('[5]Table 29'!F$14:F$19,MATCH($B222,'[5]Table 29'!$B$14:$B$19,0))*1000,0)</f>
        <v>0</v>
      </c>
      <c r="G222" s="5">
        <f>IFERROR(INDEX('[5]Table 29'!G$14:G$19,MATCH($B222,'[5]Table 29'!$B$14:$B$19,0))*1000,0)</f>
        <v>0</v>
      </c>
      <c r="H222" s="5">
        <f>IFERROR(INDEX('[5]Table 29'!H$14:H$19,MATCH($B222,'[5]Table 29'!$B$14:$B$19,0))*1000,0)</f>
        <v>0</v>
      </c>
      <c r="I222" s="5">
        <f>IFERROR(INDEX('[5]Table 29'!I$14:I$19,MATCH($B222,'[5]Table 29'!$B$14:$B$19,0))*1000,0)</f>
        <v>0</v>
      </c>
      <c r="J222" s="5">
        <f>IFERROR(INDEX('[5]Table 29'!J$14:J$19,MATCH($B222,'[5]Table 29'!$B$14:$B$19,0))*1000,0)</f>
        <v>0</v>
      </c>
      <c r="K222" s="5">
        <f>IFERROR(INDEX('[5]Table 29'!K$14:K$19,MATCH($B222,'[5]Table 29'!$B$14:$B$19,0))*1000,0)</f>
        <v>0</v>
      </c>
      <c r="L222" s="5">
        <f>IFERROR(INDEX('[5]Table 29'!L$14:L$19,MATCH($B222,'[5]Table 29'!$B$14:$B$19,0))*1000,0)</f>
        <v>0</v>
      </c>
      <c r="M222" s="5">
        <f>IFERROR(INDEX('[5]Table 29'!M$14:M$19,MATCH($B222,'[5]Table 29'!$B$14:$B$19,0))*1000,0)</f>
        <v>0</v>
      </c>
      <c r="N222" s="5">
        <f>IFERROR(INDEX('[5]Table 29'!N$14:N$19,MATCH($B222,'[5]Table 29'!$B$14:$B$19,0))*1000,0)</f>
        <v>0</v>
      </c>
      <c r="O222" s="5">
        <f>IFERROR(INDEX('[5]Table 29'!O$14:O$19,MATCH($B222,'[5]Table 29'!$B$14:$B$19,0))*1000,0)</f>
        <v>0</v>
      </c>
      <c r="P222" s="5">
        <f>IFERROR(INDEX('[5]Table 29'!P$14:P$19,MATCH($B222,'[5]Table 29'!$B$14:$B$19,0))*1000,0)</f>
        <v>0</v>
      </c>
      <c r="Q222" s="5">
        <f>IFERROR(INDEX('[5]Table 29'!Q$14:Q$19,MATCH($B222,'[5]Table 29'!$B$14:$B$19,0))*1000,0)</f>
        <v>0</v>
      </c>
      <c r="R222" s="5">
        <f>IFERROR(INDEX('[5]Table 29'!R$14:R$19,MATCH($B222,'[5]Table 29'!$B$14:$B$19,0))*1000,0)</f>
        <v>0</v>
      </c>
      <c r="S222" s="5">
        <f>IFERROR(INDEX('[5]Table 29'!S$14:S$19,MATCH($B222,'[5]Table 29'!$B$14:$B$19,0))*1000,0)</f>
        <v>0</v>
      </c>
      <c r="T222" s="5">
        <f>IFERROR(INDEX('[5]Table 29'!T$14:T$19,MATCH($B222,'[5]Table 29'!$B$14:$B$19,0))*1000,0)</f>
        <v>0</v>
      </c>
      <c r="U222" s="5">
        <f>IFERROR(INDEX('[5]Table 29'!U$14:U$19,MATCH($B222,'[5]Table 29'!$B$14:$B$19,0))*1000,0)</f>
        <v>0</v>
      </c>
      <c r="V222" s="5">
        <f>IFERROR(INDEX('[5]Table 29'!V$14:V$19,MATCH($B222,'[5]Table 29'!$B$14:$B$19,0))*1000,0)</f>
        <v>0</v>
      </c>
      <c r="W222" s="5">
        <f>IFERROR(INDEX('[5]Table 29'!W$14:W$19,MATCH($B222,'[5]Table 29'!$B$14:$B$19,0))*1000,0)</f>
        <v>0</v>
      </c>
      <c r="Z222" s="21" t="s">
        <v>26</v>
      </c>
    </row>
    <row r="223" spans="1:28" outlineLevel="1" x14ac:dyDescent="0.2">
      <c r="B223" s="4" t="s">
        <v>16</v>
      </c>
      <c r="C223" s="5">
        <f>IFERROR(INDEX('[5]Table 29'!C$14:C$19,MATCH($B223,'[5]Table 29'!$B$14:$B$19,0))*1000,0)</f>
        <v>543.79700000000003</v>
      </c>
      <c r="D223" s="5">
        <f>IFERROR(INDEX('[5]Table 29'!D$14:D$19,MATCH($B223,'[5]Table 29'!$B$14:$B$19,0))*1000,0)</f>
        <v>428.35499999999996</v>
      </c>
      <c r="E223" s="5">
        <f>IFERROR(INDEX('[5]Table 29'!E$14:E$19,MATCH($B223,'[5]Table 29'!$B$14:$B$19,0))*1000,0)</f>
        <v>568.22399999999993</v>
      </c>
      <c r="F223" s="5">
        <f>IFERROR(INDEX('[5]Table 29'!F$14:F$19,MATCH($B223,'[5]Table 29'!$B$14:$B$19,0))*1000,0)</f>
        <v>701.94599999999991</v>
      </c>
      <c r="G223" s="5">
        <f>IFERROR(INDEX('[5]Table 29'!G$14:G$19,MATCH($B223,'[5]Table 29'!$B$14:$B$19,0))*1000,0)</f>
        <v>655.65700000000004</v>
      </c>
      <c r="H223" s="5">
        <f>IFERROR(INDEX('[5]Table 29'!H$14:H$19,MATCH($B223,'[5]Table 29'!$B$14:$B$19,0))*1000,0)</f>
        <v>707.36900000000003</v>
      </c>
      <c r="I223" s="5">
        <f>IFERROR(INDEX('[5]Table 29'!I$14:I$19,MATCH($B223,'[5]Table 29'!$B$14:$B$19,0))*1000,0)</f>
        <v>666.54199999999992</v>
      </c>
      <c r="J223" s="5">
        <f>IFERROR(INDEX('[5]Table 29'!J$14:J$19,MATCH($B223,'[5]Table 29'!$B$14:$B$19,0))*1000,0)</f>
        <v>728.63699999999994</v>
      </c>
      <c r="K223" s="5">
        <f>IFERROR(INDEX('[5]Table 29'!K$14:K$19,MATCH($B223,'[5]Table 29'!$B$14:$B$19,0))*1000,0)</f>
        <v>817.21699999999998</v>
      </c>
      <c r="L223" s="5">
        <f>IFERROR(INDEX('[5]Table 29'!L$14:L$19,MATCH($B223,'[5]Table 29'!$B$14:$B$19,0))*1000,0)</f>
        <v>856.00600000000009</v>
      </c>
      <c r="M223" s="5">
        <f>IFERROR(INDEX('[5]Table 29'!M$14:M$19,MATCH($B223,'[5]Table 29'!$B$14:$B$19,0))*1000,0)</f>
        <v>799.7109999999999</v>
      </c>
      <c r="N223" s="5">
        <f>IFERROR(INDEX('[5]Table 29'!N$14:N$19,MATCH($B223,'[5]Table 29'!$B$14:$B$19,0))*1000,0)</f>
        <v>876.83900000000006</v>
      </c>
      <c r="O223" s="5">
        <f>IFERROR(INDEX('[5]Table 29'!O$14:O$19,MATCH($B223,'[5]Table 29'!$B$14:$B$19,0))*1000,0)</f>
        <v>888.58</v>
      </c>
      <c r="P223" s="5">
        <f>IFERROR(INDEX('[5]Table 29'!P$14:P$19,MATCH($B223,'[5]Table 29'!$B$14:$B$19,0))*1000,0)</f>
        <v>806.99800000000005</v>
      </c>
      <c r="Q223" s="5">
        <f>IFERROR(INDEX('[5]Table 29'!Q$14:Q$19,MATCH($B223,'[5]Table 29'!$B$14:$B$19,0))*1000,0)</f>
        <v>772.28300000000002</v>
      </c>
      <c r="R223" s="5">
        <f>IFERROR(INDEX('[5]Table 29'!R$14:R$19,MATCH($B223,'[5]Table 29'!$B$14:$B$19,0))*1000,0)</f>
        <v>697.22700000000009</v>
      </c>
      <c r="S223" s="5">
        <f>IFERROR(INDEX('[5]Table 29'!S$14:S$19,MATCH($B223,'[5]Table 29'!$B$14:$B$19,0))*1000,0)</f>
        <v>708.87699999999995</v>
      </c>
      <c r="T223" s="5">
        <f>IFERROR(INDEX('[5]Table 29'!T$14:T$19,MATCH($B223,'[5]Table 29'!$B$14:$B$19,0))*1000,0)</f>
        <v>801.10400000000004</v>
      </c>
      <c r="U223" s="5">
        <f>IFERROR(INDEX('[5]Table 29'!U$14:U$19,MATCH($B223,'[5]Table 29'!$B$14:$B$19,0))*1000,0)</f>
        <v>786.65300000000002</v>
      </c>
      <c r="V223" s="5">
        <f>IFERROR(INDEX('[5]Table 29'!V$14:V$19,MATCH($B223,'[5]Table 29'!$B$14:$B$19,0))*1000,0)</f>
        <v>813.8180000000001</v>
      </c>
      <c r="W223" s="5">
        <f>IFERROR(INDEX('[5]Table 29'!W$14:W$19,MATCH($B223,'[5]Table 29'!$B$14:$B$19,0))*1000,0)</f>
        <v>605.19500000000005</v>
      </c>
      <c r="Z223" s="21" t="s">
        <v>26</v>
      </c>
    </row>
    <row r="224" spans="1:28" outlineLevel="1" x14ac:dyDescent="0.2">
      <c r="B224" s="4" t="s">
        <v>21</v>
      </c>
      <c r="C224" s="5">
        <f>IFERROR(INDEX('[5]Table 29'!C$14:C$19,MATCH($B224,'[5]Table 29'!$B$14:$B$19,0))*1000,0)</f>
        <v>0</v>
      </c>
      <c r="D224" s="5">
        <f>IFERROR(INDEX('[5]Table 29'!D$14:D$19,MATCH($B224,'[5]Table 29'!$B$14:$B$19,0))*1000,0)</f>
        <v>0</v>
      </c>
      <c r="E224" s="5">
        <f>IFERROR(INDEX('[5]Table 29'!E$14:E$19,MATCH($B224,'[5]Table 29'!$B$14:$B$19,0))*1000,0)</f>
        <v>0</v>
      </c>
      <c r="F224" s="5">
        <f>IFERROR(INDEX('[5]Table 29'!F$14:F$19,MATCH($B224,'[5]Table 29'!$B$14:$B$19,0))*1000,0)</f>
        <v>0</v>
      </c>
      <c r="G224" s="5">
        <f>IFERROR(INDEX('[5]Table 29'!G$14:G$19,MATCH($B224,'[5]Table 29'!$B$14:$B$19,0))*1000,0)</f>
        <v>0</v>
      </c>
      <c r="H224" s="5">
        <f>IFERROR(INDEX('[5]Table 29'!H$14:H$19,MATCH($B224,'[5]Table 29'!$B$14:$B$19,0))*1000,0)</f>
        <v>0</v>
      </c>
      <c r="I224" s="5">
        <f>IFERROR(INDEX('[5]Table 29'!I$14:I$19,MATCH($B224,'[5]Table 29'!$B$14:$B$19,0))*1000,0)</f>
        <v>0</v>
      </c>
      <c r="J224" s="5">
        <f>IFERROR(INDEX('[5]Table 29'!J$14:J$19,MATCH($B224,'[5]Table 29'!$B$14:$B$19,0))*1000,0)</f>
        <v>0</v>
      </c>
      <c r="K224" s="5">
        <f>IFERROR(INDEX('[5]Table 29'!K$14:K$19,MATCH($B224,'[5]Table 29'!$B$14:$B$19,0))*1000,0)</f>
        <v>0</v>
      </c>
      <c r="L224" s="5">
        <f>IFERROR(INDEX('[5]Table 29'!L$14:L$19,MATCH($B224,'[5]Table 29'!$B$14:$B$19,0))*1000,0)</f>
        <v>0</v>
      </c>
      <c r="M224" s="5">
        <f>IFERROR(INDEX('[5]Table 29'!M$14:M$19,MATCH($B224,'[5]Table 29'!$B$14:$B$19,0))*1000,0)</f>
        <v>0</v>
      </c>
      <c r="N224" s="5">
        <f>IFERROR(INDEX('[5]Table 29'!N$14:N$19,MATCH($B224,'[5]Table 29'!$B$14:$B$19,0))*1000,0)</f>
        <v>0</v>
      </c>
      <c r="O224" s="5">
        <f>IFERROR(INDEX('[5]Table 29'!O$14:O$19,MATCH($B224,'[5]Table 29'!$B$14:$B$19,0))*1000,0)</f>
        <v>0</v>
      </c>
      <c r="P224" s="5">
        <f>IFERROR(INDEX('[5]Table 29'!P$14:P$19,MATCH($B224,'[5]Table 29'!$B$14:$B$19,0))*1000,0)</f>
        <v>0</v>
      </c>
      <c r="Q224" s="5">
        <f>IFERROR(INDEX('[5]Table 29'!Q$14:Q$19,MATCH($B224,'[5]Table 29'!$B$14:$B$19,0))*1000,0)</f>
        <v>0</v>
      </c>
      <c r="R224" s="5">
        <f>IFERROR(INDEX('[5]Table 29'!R$14:R$19,MATCH($B224,'[5]Table 29'!$B$14:$B$19,0))*1000,0)</f>
        <v>0</v>
      </c>
      <c r="S224" s="5">
        <f>IFERROR(INDEX('[5]Table 29'!S$14:S$19,MATCH($B224,'[5]Table 29'!$B$14:$B$19,0))*1000,0)</f>
        <v>0</v>
      </c>
      <c r="T224" s="5">
        <f>IFERROR(INDEX('[5]Table 29'!T$14:T$19,MATCH($B224,'[5]Table 29'!$B$14:$B$19,0))*1000,0)</f>
        <v>0</v>
      </c>
      <c r="U224" s="5">
        <f>IFERROR(INDEX('[5]Table 29'!U$14:U$19,MATCH($B224,'[5]Table 29'!$B$14:$B$19,0))*1000,0)</f>
        <v>0</v>
      </c>
      <c r="V224" s="5">
        <f>IFERROR(INDEX('[5]Table 29'!V$14:V$19,MATCH($B224,'[5]Table 29'!$B$14:$B$19,0))*1000,0)</f>
        <v>0</v>
      </c>
      <c r="W224" s="5">
        <f>IFERROR(INDEX('[5]Table 29'!W$14:W$19,MATCH($B224,'[5]Table 29'!$B$14:$B$19,0))*1000,0)</f>
        <v>0</v>
      </c>
      <c r="Z224" s="21" t="s">
        <v>26</v>
      </c>
    </row>
    <row r="225" spans="2:26" outlineLevel="1" x14ac:dyDescent="0.2">
      <c r="B225" s="4" t="s">
        <v>20</v>
      </c>
      <c r="C225" s="5">
        <f>IFERROR(INDEX('[5]Table 29'!C$14:C$19,MATCH($B225,'[5]Table 29'!$B$14:$B$19,0))*1000,0)</f>
        <v>1.76</v>
      </c>
      <c r="D225" s="5">
        <f>IFERROR(INDEX('[5]Table 29'!D$14:D$19,MATCH($B225,'[5]Table 29'!$B$14:$B$19,0))*1000,0)</f>
        <v>3.3089999999999997</v>
      </c>
      <c r="E225" s="5">
        <f>IFERROR(INDEX('[5]Table 29'!E$14:E$19,MATCH($B225,'[5]Table 29'!$B$14:$B$19,0))*1000,0)</f>
        <v>4.3470000000000004</v>
      </c>
      <c r="F225" s="5">
        <f>IFERROR(INDEX('[5]Table 29'!F$14:F$19,MATCH($B225,'[5]Table 29'!$B$14:$B$19,0))*1000,0)</f>
        <v>4.9290000000000003</v>
      </c>
      <c r="G225" s="5">
        <f>IFERROR(INDEX('[5]Table 29'!G$14:G$19,MATCH($B225,'[5]Table 29'!$B$14:$B$19,0))*1000,0)</f>
        <v>2.8210000000000002</v>
      </c>
      <c r="H225" s="5">
        <f>IFERROR(INDEX('[5]Table 29'!H$14:H$19,MATCH($B225,'[5]Table 29'!$B$14:$B$19,0))*1000,0)</f>
        <v>1.9339999999999999</v>
      </c>
      <c r="I225" s="5">
        <f>IFERROR(INDEX('[5]Table 29'!I$14:I$19,MATCH($B225,'[5]Table 29'!$B$14:$B$19,0))*1000,0)</f>
        <v>1.02</v>
      </c>
      <c r="J225" s="5">
        <f>IFERROR(INDEX('[5]Table 29'!J$14:J$19,MATCH($B225,'[5]Table 29'!$B$14:$B$19,0))*1000,0)</f>
        <v>1.282</v>
      </c>
      <c r="K225" s="5">
        <f>IFERROR(INDEX('[5]Table 29'!K$14:K$19,MATCH($B225,'[5]Table 29'!$B$14:$B$19,0))*1000,0)</f>
        <v>1.7619999999999998</v>
      </c>
      <c r="L225" s="5">
        <f>IFERROR(INDEX('[5]Table 29'!L$14:L$19,MATCH($B225,'[5]Table 29'!$B$14:$B$19,0))*1000,0)</f>
        <v>1.5590000000000002</v>
      </c>
      <c r="M225" s="5">
        <f>IFERROR(INDEX('[5]Table 29'!M$14:M$19,MATCH($B225,'[5]Table 29'!$B$14:$B$19,0))*1000,0)</f>
        <v>1.9919999999999998</v>
      </c>
      <c r="N225" s="5">
        <f>IFERROR(INDEX('[5]Table 29'!N$14:N$19,MATCH($B225,'[5]Table 29'!$B$14:$B$19,0))*1000,0)</f>
        <v>2.504</v>
      </c>
      <c r="O225" s="5">
        <f>IFERROR(INDEX('[5]Table 29'!O$14:O$19,MATCH($B225,'[5]Table 29'!$B$14:$B$19,0))*1000,0)</f>
        <v>2.593</v>
      </c>
      <c r="P225" s="5">
        <f>IFERROR(INDEX('[5]Table 29'!P$14:P$19,MATCH($B225,'[5]Table 29'!$B$14:$B$19,0))*1000,0)</f>
        <v>8.7569999999999997</v>
      </c>
      <c r="Q225" s="5">
        <f>IFERROR(INDEX('[5]Table 29'!Q$14:Q$19,MATCH($B225,'[5]Table 29'!$B$14:$B$19,0))*1000,0)</f>
        <v>10.71</v>
      </c>
      <c r="R225" s="5">
        <f>IFERROR(INDEX('[5]Table 29'!R$14:R$19,MATCH($B225,'[5]Table 29'!$B$14:$B$19,0))*1000,0)</f>
        <v>12.697999999999999</v>
      </c>
      <c r="S225" s="5">
        <f>IFERROR(INDEX('[5]Table 29'!S$14:S$19,MATCH($B225,'[5]Table 29'!$B$14:$B$19,0))*1000,0)</f>
        <v>16.407</v>
      </c>
      <c r="T225" s="5">
        <f>IFERROR(INDEX('[5]Table 29'!T$14:T$19,MATCH($B225,'[5]Table 29'!$B$14:$B$19,0))*1000,0)</f>
        <v>26.811</v>
      </c>
      <c r="U225" s="5">
        <f>IFERROR(INDEX('[5]Table 29'!U$14:U$19,MATCH($B225,'[5]Table 29'!$B$14:$B$19,0))*1000,0)</f>
        <v>37.057000000000002</v>
      </c>
      <c r="V225" s="5">
        <f>IFERROR(INDEX('[5]Table 29'!V$14:V$19,MATCH($B225,'[5]Table 29'!$B$14:$B$19,0))*1000,0)</f>
        <v>41.445</v>
      </c>
      <c r="W225" s="5">
        <f>IFERROR(INDEX('[5]Table 29'!W$14:W$19,MATCH($B225,'[5]Table 29'!$B$14:$B$19,0))*1000,0)</f>
        <v>42.552999999999997</v>
      </c>
      <c r="Z225" s="21" t="s">
        <v>26</v>
      </c>
    </row>
    <row r="226" spans="2:26" outlineLevel="1" x14ac:dyDescent="0.2">
      <c r="B226" s="4" t="s">
        <v>0</v>
      </c>
      <c r="C226" s="5">
        <f>IFERROR(INDEX('[5]Table 29'!C$14:C$19,MATCH($B226,'[5]Table 29'!$B$14:$B$19,0))*1000,0)</f>
        <v>0</v>
      </c>
      <c r="D226" s="5">
        <f>IFERROR(INDEX('[5]Table 29'!D$14:D$19,MATCH($B226,'[5]Table 29'!$B$14:$B$19,0))*1000,0)</f>
        <v>0</v>
      </c>
      <c r="E226" s="5">
        <f>IFERROR(INDEX('[5]Table 29'!E$14:E$19,MATCH($B226,'[5]Table 29'!$B$14:$B$19,0))*1000,0)</f>
        <v>0</v>
      </c>
      <c r="F226" s="5">
        <f>IFERROR(INDEX('[5]Table 29'!F$14:F$19,MATCH($B226,'[5]Table 29'!$B$14:$B$19,0))*1000,0)</f>
        <v>0</v>
      </c>
      <c r="G226" s="5">
        <f>IFERROR(INDEX('[5]Table 29'!G$14:G$19,MATCH($B226,'[5]Table 29'!$B$14:$B$19,0))*1000,0)</f>
        <v>0</v>
      </c>
      <c r="H226" s="5">
        <f>IFERROR(INDEX('[5]Table 29'!H$14:H$19,MATCH($B226,'[5]Table 29'!$B$14:$B$19,0))*1000,0)</f>
        <v>0</v>
      </c>
      <c r="I226" s="5">
        <f>IFERROR(INDEX('[5]Table 29'!I$14:I$19,MATCH($B226,'[5]Table 29'!$B$14:$B$19,0))*1000,0)</f>
        <v>0</v>
      </c>
      <c r="J226" s="5">
        <f>IFERROR(INDEX('[5]Table 29'!J$14:J$19,MATCH($B226,'[5]Table 29'!$B$14:$B$19,0))*1000,0)</f>
        <v>0</v>
      </c>
      <c r="K226" s="5">
        <f>IFERROR(INDEX('[5]Table 29'!K$14:K$19,MATCH($B226,'[5]Table 29'!$B$14:$B$19,0))*1000,0)</f>
        <v>0.14400000000000002</v>
      </c>
      <c r="L226" s="5">
        <f>IFERROR(INDEX('[5]Table 29'!L$14:L$19,MATCH($B226,'[5]Table 29'!$B$14:$B$19,0))*1000,0)</f>
        <v>0.12999999999999998</v>
      </c>
      <c r="M226" s="5">
        <f>IFERROR(INDEX('[5]Table 29'!M$14:M$19,MATCH($B226,'[5]Table 29'!$B$14:$B$19,0))*1000,0)</f>
        <v>0.158</v>
      </c>
      <c r="N226" s="5">
        <f>IFERROR(INDEX('[5]Table 29'!N$14:N$19,MATCH($B226,'[5]Table 29'!$B$14:$B$19,0))*1000,0)</f>
        <v>0.21800000000000003</v>
      </c>
      <c r="O226" s="5">
        <f>IFERROR(INDEX('[5]Table 29'!O$14:O$19,MATCH($B226,'[5]Table 29'!$B$14:$B$19,0))*1000,0)</f>
        <v>0.17300000000000001</v>
      </c>
      <c r="P226" s="5">
        <f>IFERROR(INDEX('[5]Table 29'!P$14:P$19,MATCH($B226,'[5]Table 29'!$B$14:$B$19,0))*1000,0)</f>
        <v>0.55000000000000004</v>
      </c>
      <c r="Q226" s="5">
        <f>IFERROR(INDEX('[5]Table 29'!Q$14:Q$19,MATCH($B226,'[5]Table 29'!$B$14:$B$19,0))*1000,0)</f>
        <v>0.68099999999999994</v>
      </c>
      <c r="R226" s="5">
        <f>IFERROR(INDEX('[5]Table 29'!R$14:R$19,MATCH($B226,'[5]Table 29'!$B$14:$B$19,0))*1000,0)</f>
        <v>0</v>
      </c>
      <c r="S226" s="5">
        <f>IFERROR(INDEX('[5]Table 29'!S$14:S$19,MATCH($B226,'[5]Table 29'!$B$14:$B$19,0))*1000,0)</f>
        <v>0</v>
      </c>
      <c r="T226" s="5">
        <f>IFERROR(INDEX('[5]Table 29'!T$14:T$19,MATCH($B226,'[5]Table 29'!$B$14:$B$19,0))*1000,0)</f>
        <v>0</v>
      </c>
      <c r="U226" s="5">
        <f>IFERROR(INDEX('[5]Table 29'!U$14:U$19,MATCH($B226,'[5]Table 29'!$B$14:$B$19,0))*1000,0)</f>
        <v>0</v>
      </c>
      <c r="V226" s="5">
        <f>IFERROR(INDEX('[5]Table 29'!V$14:V$19,MATCH($B226,'[5]Table 29'!$B$14:$B$19,0))*1000,0)</f>
        <v>0</v>
      </c>
      <c r="W226" s="5">
        <f>IFERROR(INDEX('[5]Table 29'!W$14:W$19,MATCH($B226,'[5]Table 29'!$B$14:$B$19,0))*1000,0)</f>
        <v>0</v>
      </c>
      <c r="Z226" s="21" t="s">
        <v>26</v>
      </c>
    </row>
    <row r="227" spans="2:26" outlineLevel="1" x14ac:dyDescent="0.2">
      <c r="B227" s="4" t="s">
        <v>22</v>
      </c>
      <c r="C227" s="5">
        <f>IFERROR(INDEX('[5]Table 29'!C$14:C$19,MATCH($B227,'[5]Table 29'!$B$14:$B$19,0))*1000,0)</f>
        <v>0</v>
      </c>
      <c r="D227" s="5">
        <f>IFERROR(INDEX('[5]Table 29'!D$14:D$19,MATCH($B227,'[5]Table 29'!$B$14:$B$19,0))*1000,0)</f>
        <v>0</v>
      </c>
      <c r="E227" s="5">
        <f>IFERROR(INDEX('[5]Table 29'!E$14:E$19,MATCH($B227,'[5]Table 29'!$B$14:$B$19,0))*1000,0)</f>
        <v>1</v>
      </c>
      <c r="F227" s="5">
        <f>IFERROR(INDEX('[5]Table 29'!F$14:F$19,MATCH($B227,'[5]Table 29'!$B$14:$B$19,0))*1000,0)</f>
        <v>3</v>
      </c>
      <c r="G227" s="5">
        <f>IFERROR(INDEX('[5]Table 29'!G$14:G$19,MATCH($B227,'[5]Table 29'!$B$14:$B$19,0))*1000,0)</f>
        <v>1</v>
      </c>
      <c r="H227" s="5">
        <f>IFERROR(INDEX('[5]Table 29'!H$14:H$19,MATCH($B227,'[5]Table 29'!$B$14:$B$19,0))*1000,0)</f>
        <v>0</v>
      </c>
      <c r="I227" s="5">
        <f>IFERROR(INDEX('[5]Table 29'!I$14:I$19,MATCH($B227,'[5]Table 29'!$B$14:$B$19,0))*1000,0)</f>
        <v>0</v>
      </c>
      <c r="J227" s="5">
        <f>IFERROR(INDEX('[5]Table 29'!J$14:J$19,MATCH($B227,'[5]Table 29'!$B$14:$B$19,0))*1000,0)</f>
        <v>0</v>
      </c>
      <c r="K227" s="5">
        <f>IFERROR(INDEX('[5]Table 29'!K$14:K$19,MATCH($B227,'[5]Table 29'!$B$14:$B$19,0))*1000,0)</f>
        <v>0</v>
      </c>
      <c r="L227" s="5">
        <f>IFERROR(INDEX('[5]Table 29'!L$14:L$19,MATCH($B227,'[5]Table 29'!$B$14:$B$19,0))*1000,0)</f>
        <v>0</v>
      </c>
      <c r="M227" s="5">
        <f>IFERROR(INDEX('[5]Table 29'!M$14:M$19,MATCH($B227,'[5]Table 29'!$B$14:$B$19,0))*1000,0)</f>
        <v>0</v>
      </c>
      <c r="N227" s="5">
        <f>IFERROR(INDEX('[5]Table 29'!N$14:N$19,MATCH($B227,'[5]Table 29'!$B$14:$B$19,0))*1000,0)</f>
        <v>0</v>
      </c>
      <c r="O227" s="5">
        <f>IFERROR(INDEX('[5]Table 29'!O$14:O$19,MATCH($B227,'[5]Table 29'!$B$14:$B$19,0))*1000,0)</f>
        <v>0</v>
      </c>
      <c r="P227" s="5">
        <f>IFERROR(INDEX('[5]Table 29'!P$14:P$19,MATCH($B227,'[5]Table 29'!$B$14:$B$19,0))*1000,0)</f>
        <v>0</v>
      </c>
      <c r="Q227" s="5">
        <f>IFERROR(INDEX('[5]Table 29'!Q$14:Q$19,MATCH($B227,'[5]Table 29'!$B$14:$B$19,0))*1000,0)</f>
        <v>0</v>
      </c>
      <c r="R227" s="5">
        <f>IFERROR(INDEX('[5]Table 29'!R$14:R$19,MATCH($B227,'[5]Table 29'!$B$14:$B$19,0))*1000,0)</f>
        <v>0</v>
      </c>
      <c r="S227" s="5">
        <f>IFERROR(INDEX('[5]Table 29'!S$14:S$19,MATCH($B227,'[5]Table 29'!$B$14:$B$19,0))*1000,0)</f>
        <v>0</v>
      </c>
      <c r="T227" s="5">
        <f>IFERROR(INDEX('[5]Table 29'!T$14:T$19,MATCH($B227,'[5]Table 29'!$B$14:$B$19,0))*1000,0)</f>
        <v>0</v>
      </c>
      <c r="U227" s="5">
        <f>IFERROR(INDEX('[5]Table 29'!U$14:U$19,MATCH($B227,'[5]Table 29'!$B$14:$B$19,0))*1000,0)</f>
        <v>0</v>
      </c>
      <c r="V227" s="5">
        <f>IFERROR(INDEX('[5]Table 29'!V$14:V$19,MATCH($B227,'[5]Table 29'!$B$14:$B$19,0))*1000,0)</f>
        <v>0</v>
      </c>
      <c r="W227" s="5">
        <f>IFERROR(INDEX('[5]Table 29'!W$14:W$19,MATCH($B227,'[5]Table 29'!$B$14:$B$19,0))*1000,0)</f>
        <v>0</v>
      </c>
      <c r="Z227" s="21" t="s">
        <v>26</v>
      </c>
    </row>
    <row r="228" spans="2:26" outlineLevel="1" x14ac:dyDescent="0.2">
      <c r="B228" s="4" t="s">
        <v>23</v>
      </c>
      <c r="C228" s="5">
        <f>IFERROR(INDEX('[5]Table 29'!C$14:C$19,MATCH($B228,'[5]Table 29'!$B$14:$B$19,0))*1000,0)</f>
        <v>15.692000000000002</v>
      </c>
      <c r="D228" s="5">
        <f>IFERROR(INDEX('[5]Table 29'!D$14:D$19,MATCH($B228,'[5]Table 29'!$B$14:$B$19,0))*1000,0)</f>
        <v>15.575999999999999</v>
      </c>
      <c r="E228" s="5">
        <f>IFERROR(INDEX('[5]Table 29'!E$14:E$19,MATCH($B228,'[5]Table 29'!$B$14:$B$19,0))*1000,0)</f>
        <v>16.188000000000002</v>
      </c>
      <c r="F228" s="5">
        <f>IFERROR(INDEX('[5]Table 29'!F$14:F$19,MATCH($B228,'[5]Table 29'!$B$14:$B$19,0))*1000,0)</f>
        <v>18.29</v>
      </c>
      <c r="G228" s="5">
        <f>IFERROR(INDEX('[5]Table 29'!G$14:G$19,MATCH($B228,'[5]Table 29'!$B$14:$B$19,0))*1000,0)</f>
        <v>17.711000000000002</v>
      </c>
      <c r="H228" s="5">
        <f>IFERROR(INDEX('[5]Table 29'!H$14:H$19,MATCH($B228,'[5]Table 29'!$B$14:$B$19,0))*1000,0)</f>
        <v>18.725999999999999</v>
      </c>
      <c r="I228" s="5">
        <f>IFERROR(INDEX('[5]Table 29'!I$14:I$19,MATCH($B228,'[5]Table 29'!$B$14:$B$19,0))*1000,0)</f>
        <v>16.754999999999999</v>
      </c>
      <c r="J228" s="5">
        <f>IFERROR(INDEX('[5]Table 29'!J$14:J$19,MATCH($B228,'[5]Table 29'!$B$14:$B$19,0))*1000,0)</f>
        <v>16.91</v>
      </c>
      <c r="K228" s="5">
        <f>IFERROR(INDEX('[5]Table 29'!K$14:K$19,MATCH($B228,'[5]Table 29'!$B$14:$B$19,0))*1000,0)</f>
        <v>16.744</v>
      </c>
      <c r="L228" s="5">
        <f>IFERROR(INDEX('[5]Table 29'!L$14:L$19,MATCH($B228,'[5]Table 29'!$B$14:$B$19,0))*1000,0)</f>
        <v>14.057</v>
      </c>
      <c r="M228" s="5">
        <f>IFERROR(INDEX('[5]Table 29'!M$14:M$19,MATCH($B228,'[5]Table 29'!$B$14:$B$19,0))*1000,0)</f>
        <v>16.334999999999997</v>
      </c>
      <c r="N228" s="5">
        <f>IFERROR(INDEX('[5]Table 29'!N$14:N$19,MATCH($B228,'[5]Table 29'!$B$14:$B$19,0))*1000,0)</f>
        <v>0</v>
      </c>
      <c r="O228" s="5">
        <f>IFERROR(INDEX('[5]Table 29'!O$14:O$19,MATCH($B228,'[5]Table 29'!$B$14:$B$19,0))*1000,0)</f>
        <v>0</v>
      </c>
      <c r="P228" s="5">
        <f>IFERROR(INDEX('[5]Table 29'!P$14:P$19,MATCH($B228,'[5]Table 29'!$B$14:$B$19,0))*1000,0)</f>
        <v>0</v>
      </c>
      <c r="Q228" s="5">
        <f>IFERROR(INDEX('[5]Table 29'!Q$14:Q$19,MATCH($B228,'[5]Table 29'!$B$14:$B$19,0))*1000,0)</f>
        <v>0</v>
      </c>
      <c r="R228" s="5">
        <f>IFERROR(INDEX('[5]Table 29'!R$14:R$19,MATCH($B228,'[5]Table 29'!$B$14:$B$19,0))*1000,0)</f>
        <v>0</v>
      </c>
      <c r="S228" s="5">
        <f>IFERROR(INDEX('[5]Table 29'!S$14:S$19,MATCH($B228,'[5]Table 29'!$B$14:$B$19,0))*1000,0)</f>
        <v>0</v>
      </c>
      <c r="T228" s="5">
        <f>IFERROR(INDEX('[5]Table 29'!T$14:T$19,MATCH($B228,'[5]Table 29'!$B$14:$B$19,0))*1000,0)</f>
        <v>0</v>
      </c>
      <c r="U228" s="5">
        <f>IFERROR(INDEX('[5]Table 29'!U$14:U$19,MATCH($B228,'[5]Table 29'!$B$14:$B$19,0))*1000,0)</f>
        <v>0</v>
      </c>
      <c r="V228" s="5">
        <f>IFERROR(INDEX('[5]Table 29'!V$14:V$19,MATCH($B228,'[5]Table 29'!$B$14:$B$19,0))*1000,0)</f>
        <v>0</v>
      </c>
      <c r="W228" s="5">
        <f>IFERROR(INDEX('[5]Table 29'!W$14:W$19,MATCH($B228,'[5]Table 29'!$B$14:$B$19,0))*1000,0)</f>
        <v>0</v>
      </c>
      <c r="Z228" s="21" t="s">
        <v>26</v>
      </c>
    </row>
    <row r="229" spans="2:26" outlineLevel="1" x14ac:dyDescent="0.2">
      <c r="B229" s="4" t="s">
        <v>17</v>
      </c>
      <c r="C229" s="5">
        <f>IFERROR(INDEX('[5]Table 29'!C$14:C$19,MATCH($B229,'[5]Table 29'!$B$14:$B$19,0))*1000,0)</f>
        <v>0</v>
      </c>
      <c r="D229" s="5">
        <f>IFERROR(INDEX('[5]Table 29'!D$14:D$19,MATCH($B229,'[5]Table 29'!$B$14:$B$19,0))*1000,0)</f>
        <v>0</v>
      </c>
      <c r="E229" s="5">
        <f>IFERROR(INDEX('[5]Table 29'!E$14:E$19,MATCH($B229,'[5]Table 29'!$B$14:$B$19,0))*1000,0)</f>
        <v>0</v>
      </c>
      <c r="F229" s="5">
        <f>IFERROR(INDEX('[5]Table 29'!F$14:F$19,MATCH($B229,'[5]Table 29'!$B$14:$B$19,0))*1000,0)</f>
        <v>0</v>
      </c>
      <c r="G229" s="5">
        <f>IFERROR(INDEX('[5]Table 29'!G$14:G$19,MATCH($B229,'[5]Table 29'!$B$14:$B$19,0))*1000,0)</f>
        <v>0</v>
      </c>
      <c r="H229" s="5">
        <f>IFERROR(INDEX('[5]Table 29'!H$14:H$19,MATCH($B229,'[5]Table 29'!$B$14:$B$19,0))*1000,0)</f>
        <v>0</v>
      </c>
      <c r="I229" s="5">
        <f>IFERROR(INDEX('[5]Table 29'!I$14:I$19,MATCH($B229,'[5]Table 29'!$B$14:$B$19,0))*1000,0)</f>
        <v>0</v>
      </c>
      <c r="J229" s="5">
        <f>IFERROR(INDEX('[5]Table 29'!J$14:J$19,MATCH($B229,'[5]Table 29'!$B$14:$B$19,0))*1000,0)</f>
        <v>0</v>
      </c>
      <c r="K229" s="5">
        <f>IFERROR(INDEX('[5]Table 29'!K$14:K$19,MATCH($B229,'[5]Table 29'!$B$14:$B$19,0))*1000,0)</f>
        <v>0</v>
      </c>
      <c r="L229" s="5">
        <f>IFERROR(INDEX('[5]Table 29'!L$14:L$19,MATCH($B229,'[5]Table 29'!$B$14:$B$19,0))*1000,0)</f>
        <v>0</v>
      </c>
      <c r="M229" s="5">
        <f>IFERROR(INDEX('[5]Table 29'!M$14:M$19,MATCH($B229,'[5]Table 29'!$B$14:$B$19,0))*1000,0)</f>
        <v>0</v>
      </c>
      <c r="N229" s="5">
        <f>IFERROR(INDEX('[5]Table 29'!N$14:N$19,MATCH($B229,'[5]Table 29'!$B$14:$B$19,0))*1000,0)</f>
        <v>0</v>
      </c>
      <c r="O229" s="5">
        <f>IFERROR(INDEX('[5]Table 29'!O$14:O$19,MATCH($B229,'[5]Table 29'!$B$14:$B$19,0))*1000,0)</f>
        <v>0</v>
      </c>
      <c r="P229" s="5">
        <f>IFERROR(INDEX('[5]Table 29'!P$14:P$19,MATCH($B229,'[5]Table 29'!$B$14:$B$19,0))*1000,0)</f>
        <v>0</v>
      </c>
      <c r="Q229" s="5">
        <f>IFERROR(INDEX('[5]Table 29'!Q$14:Q$19,MATCH($B229,'[5]Table 29'!$B$14:$B$19,0))*1000,0)</f>
        <v>0</v>
      </c>
      <c r="R229" s="5">
        <f>IFERROR(INDEX('[5]Table 29'!R$14:R$19,MATCH($B229,'[5]Table 29'!$B$14:$B$19,0))*1000,0)</f>
        <v>0</v>
      </c>
      <c r="S229" s="5">
        <f>IFERROR(INDEX('[5]Table 29'!S$14:S$19,MATCH($B229,'[5]Table 29'!$B$14:$B$19,0))*1000,0)</f>
        <v>0</v>
      </c>
      <c r="T229" s="5">
        <f>IFERROR(INDEX('[5]Table 29'!T$14:T$19,MATCH($B229,'[5]Table 29'!$B$14:$B$19,0))*1000,0)</f>
        <v>0</v>
      </c>
      <c r="U229" s="5">
        <f>IFERROR(INDEX('[5]Table 29'!U$14:U$19,MATCH($B229,'[5]Table 29'!$B$14:$B$19,0))*1000,0)</f>
        <v>0</v>
      </c>
      <c r="V229" s="5">
        <f>IFERROR(INDEX('[5]Table 29'!V$14:V$19,MATCH($B229,'[5]Table 29'!$B$14:$B$19,0))*1000,0)</f>
        <v>0</v>
      </c>
      <c r="W229" s="5">
        <f>IFERROR(INDEX('[5]Table 29'!W$14:W$19,MATCH($B229,'[5]Table 29'!$B$14:$B$19,0))*1000,0)</f>
        <v>0</v>
      </c>
      <c r="Z229" s="21" t="s">
        <v>26</v>
      </c>
    </row>
    <row r="230" spans="2:26" outlineLevel="1" x14ac:dyDescent="0.2">
      <c r="B230" s="4" t="s">
        <v>1</v>
      </c>
      <c r="C230" s="5">
        <f>IFERROR(INDEX('[5]Table 29'!C$14:C$19,MATCH($B230,'[5]Table 29'!$B$14:$B$19,0))*1000,0)</f>
        <v>0</v>
      </c>
      <c r="D230" s="5">
        <f>IFERROR(INDEX('[5]Table 29'!D$14:D$19,MATCH($B230,'[5]Table 29'!$B$14:$B$19,0))*1000,0)</f>
        <v>0</v>
      </c>
      <c r="E230" s="5">
        <f>IFERROR(INDEX('[5]Table 29'!E$14:E$19,MATCH($B230,'[5]Table 29'!$B$14:$B$19,0))*1000,0)</f>
        <v>0</v>
      </c>
      <c r="F230" s="5">
        <f>IFERROR(INDEX('[5]Table 29'!F$14:F$19,MATCH($B230,'[5]Table 29'!$B$14:$B$19,0))*1000,0)</f>
        <v>0</v>
      </c>
      <c r="G230" s="5">
        <f>IFERROR(INDEX('[5]Table 29'!G$14:G$19,MATCH($B230,'[5]Table 29'!$B$14:$B$19,0))*1000,0)</f>
        <v>0</v>
      </c>
      <c r="H230" s="5">
        <f>IFERROR(INDEX('[5]Table 29'!H$14:H$19,MATCH($B230,'[5]Table 29'!$B$14:$B$19,0))*1000,0)</f>
        <v>0</v>
      </c>
      <c r="I230" s="5">
        <f>IFERROR(INDEX('[5]Table 29'!I$14:I$19,MATCH($B230,'[5]Table 29'!$B$14:$B$19,0))*1000,0)</f>
        <v>0</v>
      </c>
      <c r="J230" s="5">
        <f>IFERROR(INDEX('[5]Table 29'!J$14:J$19,MATCH($B230,'[5]Table 29'!$B$14:$B$19,0))*1000,0)</f>
        <v>0</v>
      </c>
      <c r="K230" s="5">
        <f>IFERROR(INDEX('[5]Table 29'!K$14:K$19,MATCH($B230,'[5]Table 29'!$B$14:$B$19,0))*1000,0)</f>
        <v>0</v>
      </c>
      <c r="L230" s="5">
        <f>IFERROR(INDEX('[5]Table 29'!L$14:L$19,MATCH($B230,'[5]Table 29'!$B$14:$B$19,0))*1000,0)</f>
        <v>0</v>
      </c>
      <c r="M230" s="5">
        <f>IFERROR(INDEX('[5]Table 29'!M$14:M$19,MATCH($B230,'[5]Table 29'!$B$14:$B$19,0))*1000,0)</f>
        <v>0</v>
      </c>
      <c r="N230" s="5">
        <f>IFERROR(INDEX('[5]Table 29'!N$14:N$19,MATCH($B230,'[5]Table 29'!$B$14:$B$19,0))*1000,0)</f>
        <v>0</v>
      </c>
      <c r="O230" s="5">
        <f>IFERROR(INDEX('[5]Table 29'!O$14:O$19,MATCH($B230,'[5]Table 29'!$B$14:$B$19,0))*1000,0)</f>
        <v>0</v>
      </c>
      <c r="P230" s="5">
        <f>IFERROR(INDEX('[5]Table 29'!P$14:P$19,MATCH($B230,'[5]Table 29'!$B$14:$B$19,0))*1000,0)</f>
        <v>0</v>
      </c>
      <c r="Q230" s="5">
        <f>IFERROR(INDEX('[5]Table 29'!Q$14:Q$19,MATCH($B230,'[5]Table 29'!$B$14:$B$19,0))*1000,0)</f>
        <v>0</v>
      </c>
      <c r="R230" s="5">
        <f>IFERROR(INDEX('[5]Table 29'!R$14:R$19,MATCH($B230,'[5]Table 29'!$B$14:$B$19,0))*1000,0)</f>
        <v>0</v>
      </c>
      <c r="S230" s="5">
        <f>IFERROR(INDEX('[5]Table 29'!S$14:S$19,MATCH($B230,'[5]Table 29'!$B$14:$B$19,0))*1000,0)</f>
        <v>0</v>
      </c>
      <c r="T230" s="5">
        <f>IFERROR(INDEX('[5]Table 29'!T$14:T$19,MATCH($B230,'[5]Table 29'!$B$14:$B$19,0))*1000,0)</f>
        <v>0</v>
      </c>
      <c r="U230" s="5">
        <f>IFERROR(INDEX('[5]Table 29'!U$14:U$19,MATCH($B230,'[5]Table 29'!$B$14:$B$19,0))*1000,0)</f>
        <v>0</v>
      </c>
      <c r="V230" s="5">
        <f>IFERROR(INDEX('[5]Table 29'!V$14:V$19,MATCH($B230,'[5]Table 29'!$B$14:$B$19,0))*1000,0)</f>
        <v>0</v>
      </c>
      <c r="W230" s="5">
        <f>IFERROR(INDEX('[5]Table 29'!W$14:W$19,MATCH($B230,'[5]Table 29'!$B$14:$B$19,0))*1000,0)</f>
        <v>0</v>
      </c>
      <c r="Z230" s="21" t="s">
        <v>26</v>
      </c>
    </row>
    <row r="231" spans="2:26" outlineLevel="1" x14ac:dyDescent="0.2">
      <c r="B231" s="15" t="s">
        <v>9</v>
      </c>
      <c r="C231" s="19">
        <f t="shared" ref="C231:W231" si="94">SUM(C221:C230)</f>
        <v>561.24900000000002</v>
      </c>
      <c r="D231" s="19">
        <f t="shared" si="94"/>
        <v>447.24</v>
      </c>
      <c r="E231" s="19">
        <f t="shared" si="94"/>
        <v>589.7589999999999</v>
      </c>
      <c r="F231" s="19">
        <f t="shared" si="94"/>
        <v>728.16499999999985</v>
      </c>
      <c r="G231" s="19">
        <f t="shared" si="94"/>
        <v>677.18900000000008</v>
      </c>
      <c r="H231" s="19">
        <f t="shared" si="94"/>
        <v>728.029</v>
      </c>
      <c r="I231" s="19">
        <f t="shared" si="94"/>
        <v>684.31699999999989</v>
      </c>
      <c r="J231" s="19">
        <f t="shared" si="94"/>
        <v>746.82899999999995</v>
      </c>
      <c r="K231" s="19">
        <f t="shared" si="94"/>
        <v>835.86699999999996</v>
      </c>
      <c r="L231" s="19">
        <f t="shared" si="94"/>
        <v>871.75200000000007</v>
      </c>
      <c r="M231" s="19">
        <f t="shared" si="94"/>
        <v>818.19599999999991</v>
      </c>
      <c r="N231" s="19">
        <f t="shared" si="94"/>
        <v>879.56100000000004</v>
      </c>
      <c r="O231" s="19">
        <f t="shared" si="94"/>
        <v>891.346</v>
      </c>
      <c r="P231" s="19">
        <f t="shared" si="94"/>
        <v>816.30499999999995</v>
      </c>
      <c r="Q231" s="19">
        <f t="shared" si="94"/>
        <v>783.67400000000009</v>
      </c>
      <c r="R231" s="19">
        <f t="shared" si="94"/>
        <v>709.92500000000007</v>
      </c>
      <c r="S231" s="19">
        <f t="shared" si="94"/>
        <v>725.28399999999999</v>
      </c>
      <c r="T231" s="19">
        <f t="shared" si="94"/>
        <v>827.91500000000008</v>
      </c>
      <c r="U231" s="19">
        <f t="shared" si="94"/>
        <v>823.71</v>
      </c>
      <c r="V231" s="19">
        <f t="shared" si="94"/>
        <v>855.26300000000015</v>
      </c>
      <c r="W231" s="19">
        <f t="shared" si="94"/>
        <v>647.74800000000005</v>
      </c>
    </row>
    <row r="232" spans="2:26" outlineLevel="1" x14ac:dyDescent="0.2">
      <c r="B232" s="26" t="s">
        <v>91</v>
      </c>
      <c r="C232" s="25">
        <f t="shared" ref="C232:W232" si="95">C231/C212/1000</f>
        <v>1.9499079921463369E-3</v>
      </c>
      <c r="D232" s="25">
        <f t="shared" si="95"/>
        <v>1.7190839940657238E-3</v>
      </c>
      <c r="E232" s="25">
        <f t="shared" si="95"/>
        <v>1.7295367407632496E-3</v>
      </c>
      <c r="F232" s="25">
        <f t="shared" si="95"/>
        <v>1.7275464483400406E-3</v>
      </c>
      <c r="G232" s="25">
        <f t="shared" si="95"/>
        <v>1.6435713552779951E-3</v>
      </c>
      <c r="H232" s="25">
        <f t="shared" si="95"/>
        <v>1.5663988876015932E-3</v>
      </c>
      <c r="I232" s="25">
        <f t="shared" si="95"/>
        <v>1.440643766126762E-3</v>
      </c>
      <c r="J232" s="25">
        <f t="shared" si="95"/>
        <v>1.8297400260641587E-3</v>
      </c>
      <c r="K232" s="25">
        <f t="shared" si="95"/>
        <v>1.78996117549633E-3</v>
      </c>
      <c r="L232" s="25">
        <f t="shared" si="95"/>
        <v>1.6822522923483671E-3</v>
      </c>
      <c r="M232" s="25">
        <f t="shared" si="95"/>
        <v>1.6625475268772429E-3</v>
      </c>
      <c r="N232" s="25">
        <f t="shared" si="95"/>
        <v>1.5384814356807813E-3</v>
      </c>
      <c r="O232" s="25">
        <f t="shared" si="95"/>
        <v>1.497972244684064E-3</v>
      </c>
      <c r="P232" s="25">
        <f t="shared" si="95"/>
        <v>1.6691787861414841E-3</v>
      </c>
      <c r="Q232" s="25">
        <f t="shared" si="95"/>
        <v>1.6706452772037932E-3</v>
      </c>
      <c r="R232" s="25">
        <f t="shared" si="95"/>
        <v>1.6740052355493789E-3</v>
      </c>
      <c r="S232" s="25">
        <f t="shared" si="95"/>
        <v>1.8526826497827025E-3</v>
      </c>
      <c r="T232" s="25">
        <f t="shared" si="95"/>
        <v>1.6538149389562977E-3</v>
      </c>
      <c r="U232" s="25">
        <f t="shared" si="95"/>
        <v>1.7349553943581035E-3</v>
      </c>
      <c r="V232" s="25">
        <f t="shared" si="95"/>
        <v>1.7273456935862318E-3</v>
      </c>
      <c r="W232" s="25">
        <f t="shared" si="95"/>
        <v>1.3406767557221188E-3</v>
      </c>
    </row>
    <row r="233" spans="2:26" outlineLevel="1" x14ac:dyDescent="0.2"/>
    <row r="234" spans="2:26" outlineLevel="1" x14ac:dyDescent="0.2">
      <c r="B234" s="4" t="s">
        <v>18</v>
      </c>
      <c r="C234" s="11">
        <f t="shared" ref="C234:W234" si="96">IFERROR(C221/C231,0)</f>
        <v>0</v>
      </c>
      <c r="D234" s="11">
        <f t="shared" si="96"/>
        <v>0</v>
      </c>
      <c r="E234" s="11">
        <f t="shared" si="96"/>
        <v>0</v>
      </c>
      <c r="F234" s="11">
        <f t="shared" si="96"/>
        <v>0</v>
      </c>
      <c r="G234" s="11">
        <f t="shared" si="96"/>
        <v>0</v>
      </c>
      <c r="H234" s="11">
        <f t="shared" si="96"/>
        <v>0</v>
      </c>
      <c r="I234" s="11">
        <f t="shared" si="96"/>
        <v>0</v>
      </c>
      <c r="J234" s="11">
        <f t="shared" si="96"/>
        <v>0</v>
      </c>
      <c r="K234" s="11">
        <f t="shared" si="96"/>
        <v>0</v>
      </c>
      <c r="L234" s="11">
        <f t="shared" si="96"/>
        <v>0</v>
      </c>
      <c r="M234" s="11">
        <f t="shared" si="96"/>
        <v>0</v>
      </c>
      <c r="N234" s="11">
        <f t="shared" si="96"/>
        <v>0</v>
      </c>
      <c r="O234" s="11">
        <f t="shared" si="96"/>
        <v>0</v>
      </c>
      <c r="P234" s="11">
        <f t="shared" si="96"/>
        <v>0</v>
      </c>
      <c r="Q234" s="11">
        <f t="shared" si="96"/>
        <v>0</v>
      </c>
      <c r="R234" s="11">
        <f t="shared" si="96"/>
        <v>0</v>
      </c>
      <c r="S234" s="11">
        <f t="shared" si="96"/>
        <v>0</v>
      </c>
      <c r="T234" s="11">
        <f t="shared" si="96"/>
        <v>0</v>
      </c>
      <c r="U234" s="11">
        <f t="shared" si="96"/>
        <v>0</v>
      </c>
      <c r="V234" s="11">
        <f t="shared" si="96"/>
        <v>0</v>
      </c>
      <c r="W234" s="11">
        <f t="shared" si="96"/>
        <v>0</v>
      </c>
    </row>
    <row r="235" spans="2:26" outlineLevel="1" x14ac:dyDescent="0.2">
      <c r="B235" s="4" t="s">
        <v>19</v>
      </c>
      <c r="C235" s="11">
        <f t="shared" ref="C235:W235" si="97">IFERROR(C222/C231,0)</f>
        <v>0</v>
      </c>
      <c r="D235" s="11">
        <f t="shared" si="97"/>
        <v>0</v>
      </c>
      <c r="E235" s="11">
        <f t="shared" si="97"/>
        <v>0</v>
      </c>
      <c r="F235" s="11">
        <f t="shared" si="97"/>
        <v>0</v>
      </c>
      <c r="G235" s="11">
        <f t="shared" si="97"/>
        <v>0</v>
      </c>
      <c r="H235" s="11">
        <f t="shared" si="97"/>
        <v>0</v>
      </c>
      <c r="I235" s="11">
        <f t="shared" si="97"/>
        <v>0</v>
      </c>
      <c r="J235" s="11">
        <f t="shared" si="97"/>
        <v>0</v>
      </c>
      <c r="K235" s="11">
        <f t="shared" si="97"/>
        <v>0</v>
      </c>
      <c r="L235" s="11">
        <f t="shared" si="97"/>
        <v>0</v>
      </c>
      <c r="M235" s="11">
        <f t="shared" si="97"/>
        <v>0</v>
      </c>
      <c r="N235" s="11">
        <f t="shared" si="97"/>
        <v>0</v>
      </c>
      <c r="O235" s="11">
        <f t="shared" si="97"/>
        <v>0</v>
      </c>
      <c r="P235" s="11">
        <f t="shared" si="97"/>
        <v>0</v>
      </c>
      <c r="Q235" s="11">
        <f t="shared" si="97"/>
        <v>0</v>
      </c>
      <c r="R235" s="11">
        <f t="shared" si="97"/>
        <v>0</v>
      </c>
      <c r="S235" s="11">
        <f t="shared" si="97"/>
        <v>0</v>
      </c>
      <c r="T235" s="11">
        <f t="shared" si="97"/>
        <v>0</v>
      </c>
      <c r="U235" s="11">
        <f t="shared" si="97"/>
        <v>0</v>
      </c>
      <c r="V235" s="11">
        <f t="shared" si="97"/>
        <v>0</v>
      </c>
      <c r="W235" s="11">
        <f t="shared" si="97"/>
        <v>0</v>
      </c>
    </row>
    <row r="236" spans="2:26" outlineLevel="1" x14ac:dyDescent="0.2">
      <c r="B236" s="4" t="s">
        <v>16</v>
      </c>
      <c r="C236" s="11">
        <f t="shared" ref="C236:W236" si="98">IFERROR(C223/C231,0)</f>
        <v>0.96890506709143354</v>
      </c>
      <c r="D236" s="11">
        <f t="shared" si="98"/>
        <v>0.95777434934263472</v>
      </c>
      <c r="E236" s="11">
        <f t="shared" si="98"/>
        <v>0.9634850845853985</v>
      </c>
      <c r="F236" s="11">
        <f t="shared" si="98"/>
        <v>0.96399305102552313</v>
      </c>
      <c r="G236" s="11">
        <f t="shared" si="98"/>
        <v>0.96820385446308188</v>
      </c>
      <c r="H236" s="11">
        <f t="shared" si="98"/>
        <v>0.97162200956280587</v>
      </c>
      <c r="I236" s="11">
        <f t="shared" si="98"/>
        <v>0.97402519592528025</v>
      </c>
      <c r="J236" s="11">
        <f t="shared" si="98"/>
        <v>0.97564101019108795</v>
      </c>
      <c r="K236" s="11">
        <f t="shared" si="98"/>
        <v>0.97768783789765601</v>
      </c>
      <c r="L236" s="11">
        <f t="shared" si="98"/>
        <v>0.98193752351586239</v>
      </c>
      <c r="M236" s="11">
        <f t="shared" si="98"/>
        <v>0.97740761382358254</v>
      </c>
      <c r="N236" s="11">
        <f t="shared" si="98"/>
        <v>0.99690527433571974</v>
      </c>
      <c r="O236" s="11">
        <f t="shared" si="98"/>
        <v>0.99689682794335766</v>
      </c>
      <c r="P236" s="11">
        <f t="shared" si="98"/>
        <v>0.9885986242887157</v>
      </c>
      <c r="Q236" s="11">
        <f t="shared" si="98"/>
        <v>0.98546461921666395</v>
      </c>
      <c r="R236" s="11">
        <f t="shared" si="98"/>
        <v>0.98211360354967081</v>
      </c>
      <c r="S236" s="11">
        <f t="shared" si="98"/>
        <v>0.97737851655351549</v>
      </c>
      <c r="T236" s="11">
        <f t="shared" si="98"/>
        <v>0.96761624079766639</v>
      </c>
      <c r="U236" s="11">
        <f t="shared" si="98"/>
        <v>0.95501207949399669</v>
      </c>
      <c r="V236" s="11">
        <f t="shared" si="98"/>
        <v>0.95154122182299472</v>
      </c>
      <c r="W236" s="11">
        <f t="shared" si="98"/>
        <v>0.93430624255111561</v>
      </c>
    </row>
    <row r="237" spans="2:26" outlineLevel="1" x14ac:dyDescent="0.2">
      <c r="B237" s="4" t="s">
        <v>21</v>
      </c>
      <c r="C237" s="11">
        <f t="shared" ref="C237:W237" si="99">IFERROR(C224/C231,0)</f>
        <v>0</v>
      </c>
      <c r="D237" s="11">
        <f t="shared" si="99"/>
        <v>0</v>
      </c>
      <c r="E237" s="11">
        <f t="shared" si="99"/>
        <v>0</v>
      </c>
      <c r="F237" s="11">
        <f t="shared" si="99"/>
        <v>0</v>
      </c>
      <c r="G237" s="11">
        <f t="shared" si="99"/>
        <v>0</v>
      </c>
      <c r="H237" s="11">
        <f t="shared" si="99"/>
        <v>0</v>
      </c>
      <c r="I237" s="11">
        <f t="shared" si="99"/>
        <v>0</v>
      </c>
      <c r="J237" s="11">
        <f t="shared" si="99"/>
        <v>0</v>
      </c>
      <c r="K237" s="11">
        <f t="shared" si="99"/>
        <v>0</v>
      </c>
      <c r="L237" s="11">
        <f t="shared" si="99"/>
        <v>0</v>
      </c>
      <c r="M237" s="11">
        <f t="shared" si="99"/>
        <v>0</v>
      </c>
      <c r="N237" s="11">
        <f t="shared" si="99"/>
        <v>0</v>
      </c>
      <c r="O237" s="11">
        <f t="shared" si="99"/>
        <v>0</v>
      </c>
      <c r="P237" s="11">
        <f t="shared" si="99"/>
        <v>0</v>
      </c>
      <c r="Q237" s="11">
        <f t="shared" si="99"/>
        <v>0</v>
      </c>
      <c r="R237" s="11">
        <f t="shared" si="99"/>
        <v>0</v>
      </c>
      <c r="S237" s="11">
        <f t="shared" si="99"/>
        <v>0</v>
      </c>
      <c r="T237" s="11">
        <f t="shared" si="99"/>
        <v>0</v>
      </c>
      <c r="U237" s="11">
        <f t="shared" si="99"/>
        <v>0</v>
      </c>
      <c r="V237" s="11">
        <f t="shared" si="99"/>
        <v>0</v>
      </c>
      <c r="W237" s="11">
        <f t="shared" si="99"/>
        <v>0</v>
      </c>
    </row>
    <row r="238" spans="2:26" outlineLevel="1" x14ac:dyDescent="0.2">
      <c r="B238" s="4" t="s">
        <v>20</v>
      </c>
      <c r="C238" s="11">
        <f t="shared" ref="C238:W238" si="100">IFERROR(C225/C231,0)</f>
        <v>3.1358630483083265E-3</v>
      </c>
      <c r="D238" s="11">
        <f t="shared" si="100"/>
        <v>7.3987121008854302E-3</v>
      </c>
      <c r="E238" s="11">
        <f t="shared" si="100"/>
        <v>7.3708073975980041E-3</v>
      </c>
      <c r="F238" s="11">
        <f t="shared" si="100"/>
        <v>6.7690701970020547E-3</v>
      </c>
      <c r="G238" s="11">
        <f t="shared" si="100"/>
        <v>4.1657498866638411E-3</v>
      </c>
      <c r="H238" s="11">
        <f t="shared" si="100"/>
        <v>2.6564875849725764E-3</v>
      </c>
      <c r="I238" s="11">
        <f t="shared" si="100"/>
        <v>1.4905372802370834E-3</v>
      </c>
      <c r="J238" s="11">
        <f t="shared" si="100"/>
        <v>1.7165910804213551E-3</v>
      </c>
      <c r="K238" s="11">
        <f t="shared" si="100"/>
        <v>2.107990864575345E-3</v>
      </c>
      <c r="L238" s="11">
        <f t="shared" si="100"/>
        <v>1.7883526507538842E-3</v>
      </c>
      <c r="M238" s="11">
        <f t="shared" si="100"/>
        <v>2.4346244665092473E-3</v>
      </c>
      <c r="N238" s="11">
        <f t="shared" si="100"/>
        <v>2.8468747477434766E-3</v>
      </c>
      <c r="O238" s="11">
        <f t="shared" si="100"/>
        <v>2.9090835657533663E-3</v>
      </c>
      <c r="P238" s="11">
        <f t="shared" si="100"/>
        <v>1.0727607940659436E-2</v>
      </c>
      <c r="Q238" s="11">
        <f t="shared" si="100"/>
        <v>1.3666396996710366E-2</v>
      </c>
      <c r="R238" s="11">
        <f t="shared" si="100"/>
        <v>1.7886396450329255E-2</v>
      </c>
      <c r="S238" s="11">
        <f t="shared" si="100"/>
        <v>2.2621483446484413E-2</v>
      </c>
      <c r="T238" s="11">
        <f t="shared" si="100"/>
        <v>3.2383759202333572E-2</v>
      </c>
      <c r="U238" s="11">
        <f t="shared" si="100"/>
        <v>4.498792050600333E-2</v>
      </c>
      <c r="V238" s="11">
        <f t="shared" si="100"/>
        <v>4.8458778177005196E-2</v>
      </c>
      <c r="W238" s="11">
        <f t="shared" si="100"/>
        <v>6.5693757448884435E-2</v>
      </c>
    </row>
    <row r="239" spans="2:26" outlineLevel="1" x14ac:dyDescent="0.2">
      <c r="B239" s="4" t="s">
        <v>0</v>
      </c>
      <c r="C239" s="11">
        <f t="shared" ref="C239:W239" si="101">IFERROR(C226/C231,0)</f>
        <v>0</v>
      </c>
      <c r="D239" s="11">
        <f t="shared" si="101"/>
        <v>0</v>
      </c>
      <c r="E239" s="11">
        <f t="shared" si="101"/>
        <v>0</v>
      </c>
      <c r="F239" s="11">
        <f t="shared" si="101"/>
        <v>0</v>
      </c>
      <c r="G239" s="11">
        <f t="shared" si="101"/>
        <v>0</v>
      </c>
      <c r="H239" s="11">
        <f t="shared" si="101"/>
        <v>0</v>
      </c>
      <c r="I239" s="11">
        <f t="shared" si="101"/>
        <v>0</v>
      </c>
      <c r="J239" s="11">
        <f t="shared" si="101"/>
        <v>0</v>
      </c>
      <c r="K239" s="11">
        <f t="shared" si="101"/>
        <v>1.7227621140683867E-4</v>
      </c>
      <c r="L239" s="11">
        <f t="shared" si="101"/>
        <v>1.4912498049904097E-4</v>
      </c>
      <c r="M239" s="11">
        <f t="shared" si="101"/>
        <v>1.9310776390987002E-4</v>
      </c>
      <c r="N239" s="11">
        <f t="shared" si="101"/>
        <v>2.4785091653677235E-4</v>
      </c>
      <c r="O239" s="11">
        <f t="shared" si="101"/>
        <v>1.9408849088905993E-4</v>
      </c>
      <c r="P239" s="11">
        <f t="shared" si="101"/>
        <v>6.7376777062495027E-4</v>
      </c>
      <c r="Q239" s="11">
        <f t="shared" si="101"/>
        <v>8.6898378662556095E-4</v>
      </c>
      <c r="R239" s="11">
        <f t="shared" si="101"/>
        <v>0</v>
      </c>
      <c r="S239" s="11">
        <f t="shared" si="101"/>
        <v>0</v>
      </c>
      <c r="T239" s="11">
        <f t="shared" si="101"/>
        <v>0</v>
      </c>
      <c r="U239" s="11">
        <f t="shared" si="101"/>
        <v>0</v>
      </c>
      <c r="V239" s="11">
        <f t="shared" si="101"/>
        <v>0</v>
      </c>
      <c r="W239" s="11">
        <f t="shared" si="101"/>
        <v>0</v>
      </c>
    </row>
    <row r="240" spans="2:26" outlineLevel="1" x14ac:dyDescent="0.2">
      <c r="B240" s="4" t="s">
        <v>22</v>
      </c>
      <c r="C240" s="11">
        <f t="shared" ref="C240:W240" si="102">IFERROR(C227/C231,0)</f>
        <v>0</v>
      </c>
      <c r="D240" s="11">
        <f t="shared" si="102"/>
        <v>0</v>
      </c>
      <c r="E240" s="11">
        <f t="shared" si="102"/>
        <v>1.6956078669422598E-3</v>
      </c>
      <c r="F240" s="11">
        <f t="shared" si="102"/>
        <v>4.119945342058463E-3</v>
      </c>
      <c r="G240" s="11">
        <f t="shared" si="102"/>
        <v>1.4766926220006525E-3</v>
      </c>
      <c r="H240" s="11">
        <f t="shared" si="102"/>
        <v>0</v>
      </c>
      <c r="I240" s="11">
        <f t="shared" si="102"/>
        <v>0</v>
      </c>
      <c r="J240" s="11">
        <f t="shared" si="102"/>
        <v>0</v>
      </c>
      <c r="K240" s="11">
        <f t="shared" si="102"/>
        <v>0</v>
      </c>
      <c r="L240" s="11">
        <f t="shared" si="102"/>
        <v>0</v>
      </c>
      <c r="M240" s="11">
        <f t="shared" si="102"/>
        <v>0</v>
      </c>
      <c r="N240" s="11">
        <f t="shared" si="102"/>
        <v>0</v>
      </c>
      <c r="O240" s="11">
        <f t="shared" si="102"/>
        <v>0</v>
      </c>
      <c r="P240" s="11">
        <f t="shared" si="102"/>
        <v>0</v>
      </c>
      <c r="Q240" s="11">
        <f t="shared" si="102"/>
        <v>0</v>
      </c>
      <c r="R240" s="11">
        <f t="shared" si="102"/>
        <v>0</v>
      </c>
      <c r="S240" s="11">
        <f t="shared" si="102"/>
        <v>0</v>
      </c>
      <c r="T240" s="11">
        <f t="shared" si="102"/>
        <v>0</v>
      </c>
      <c r="U240" s="11">
        <f t="shared" si="102"/>
        <v>0</v>
      </c>
      <c r="V240" s="11">
        <f t="shared" si="102"/>
        <v>0</v>
      </c>
      <c r="W240" s="11">
        <f t="shared" si="102"/>
        <v>0</v>
      </c>
    </row>
    <row r="241" spans="1:28" outlineLevel="1" x14ac:dyDescent="0.2">
      <c r="B241" s="4" t="s">
        <v>23</v>
      </c>
      <c r="C241" s="11">
        <f t="shared" ref="C241:W241" si="103">IFERROR(C228/C231,0)</f>
        <v>2.7959069860258104E-2</v>
      </c>
      <c r="D241" s="11">
        <f t="shared" si="103"/>
        <v>3.4826938556479739E-2</v>
      </c>
      <c r="E241" s="11">
        <f t="shared" si="103"/>
        <v>2.7448500150061304E-2</v>
      </c>
      <c r="F241" s="11">
        <f t="shared" si="103"/>
        <v>2.5117933435416427E-2</v>
      </c>
      <c r="G241" s="11">
        <f t="shared" si="103"/>
        <v>2.615370302825356E-2</v>
      </c>
      <c r="H241" s="11">
        <f t="shared" si="103"/>
        <v>2.5721502852221544E-2</v>
      </c>
      <c r="I241" s="11">
        <f t="shared" si="103"/>
        <v>2.4484266794482675E-2</v>
      </c>
      <c r="J241" s="11">
        <f t="shared" si="103"/>
        <v>2.2642398728490727E-2</v>
      </c>
      <c r="K241" s="11">
        <f t="shared" si="103"/>
        <v>2.0031895026361851E-2</v>
      </c>
      <c r="L241" s="11">
        <f t="shared" si="103"/>
        <v>1.6124998852884764E-2</v>
      </c>
      <c r="M241" s="11">
        <f t="shared" si="103"/>
        <v>1.9964653945998268E-2</v>
      </c>
      <c r="N241" s="11">
        <f t="shared" si="103"/>
        <v>0</v>
      </c>
      <c r="O241" s="11">
        <f t="shared" si="103"/>
        <v>0</v>
      </c>
      <c r="P241" s="11">
        <f t="shared" si="103"/>
        <v>0</v>
      </c>
      <c r="Q241" s="11">
        <f t="shared" si="103"/>
        <v>0</v>
      </c>
      <c r="R241" s="11">
        <f t="shared" si="103"/>
        <v>0</v>
      </c>
      <c r="S241" s="11">
        <f t="shared" si="103"/>
        <v>0</v>
      </c>
      <c r="T241" s="11">
        <f t="shared" si="103"/>
        <v>0</v>
      </c>
      <c r="U241" s="11">
        <f t="shared" si="103"/>
        <v>0</v>
      </c>
      <c r="V241" s="11">
        <f t="shared" si="103"/>
        <v>0</v>
      </c>
      <c r="W241" s="11">
        <f t="shared" si="103"/>
        <v>0</v>
      </c>
    </row>
    <row r="242" spans="1:28" x14ac:dyDescent="0.2">
      <c r="B242" s="4" t="s">
        <v>17</v>
      </c>
      <c r="C242" s="11">
        <f t="shared" ref="C242:W242" si="104">IFERROR(C229/C231,0)</f>
        <v>0</v>
      </c>
      <c r="D242" s="11">
        <f t="shared" si="104"/>
        <v>0</v>
      </c>
      <c r="E242" s="11">
        <f t="shared" si="104"/>
        <v>0</v>
      </c>
      <c r="F242" s="11">
        <f t="shared" si="104"/>
        <v>0</v>
      </c>
      <c r="G242" s="11">
        <f t="shared" si="104"/>
        <v>0</v>
      </c>
      <c r="H242" s="11">
        <f t="shared" si="104"/>
        <v>0</v>
      </c>
      <c r="I242" s="11">
        <f t="shared" si="104"/>
        <v>0</v>
      </c>
      <c r="J242" s="11">
        <f t="shared" si="104"/>
        <v>0</v>
      </c>
      <c r="K242" s="11">
        <f t="shared" si="104"/>
        <v>0</v>
      </c>
      <c r="L242" s="11">
        <f t="shared" si="104"/>
        <v>0</v>
      </c>
      <c r="M242" s="11">
        <f t="shared" si="104"/>
        <v>0</v>
      </c>
      <c r="N242" s="11">
        <f t="shared" si="104"/>
        <v>0</v>
      </c>
      <c r="O242" s="11">
        <f t="shared" si="104"/>
        <v>0</v>
      </c>
      <c r="P242" s="11">
        <f t="shared" si="104"/>
        <v>0</v>
      </c>
      <c r="Q242" s="11">
        <f t="shared" si="104"/>
        <v>0</v>
      </c>
      <c r="R242" s="11">
        <f t="shared" si="104"/>
        <v>0</v>
      </c>
      <c r="S242" s="11">
        <f t="shared" si="104"/>
        <v>0</v>
      </c>
      <c r="T242" s="11">
        <f t="shared" si="104"/>
        <v>0</v>
      </c>
      <c r="U242" s="11">
        <f t="shared" si="104"/>
        <v>0</v>
      </c>
      <c r="V242" s="11">
        <f t="shared" si="104"/>
        <v>0</v>
      </c>
      <c r="W242" s="11">
        <f t="shared" si="104"/>
        <v>0</v>
      </c>
    </row>
    <row r="243" spans="1:28" x14ac:dyDescent="0.2">
      <c r="B243" s="4" t="s">
        <v>1</v>
      </c>
      <c r="C243" s="11">
        <f t="shared" ref="C243:W243" si="105">IFERROR(C230/C231,0)</f>
        <v>0</v>
      </c>
      <c r="D243" s="11">
        <f t="shared" si="105"/>
        <v>0</v>
      </c>
      <c r="E243" s="11">
        <f t="shared" si="105"/>
        <v>0</v>
      </c>
      <c r="F243" s="11">
        <f t="shared" si="105"/>
        <v>0</v>
      </c>
      <c r="G243" s="11">
        <f t="shared" si="105"/>
        <v>0</v>
      </c>
      <c r="H243" s="11">
        <f t="shared" si="105"/>
        <v>0</v>
      </c>
      <c r="I243" s="11">
        <f t="shared" si="105"/>
        <v>0</v>
      </c>
      <c r="J243" s="11">
        <f t="shared" si="105"/>
        <v>0</v>
      </c>
      <c r="K243" s="11">
        <f t="shared" si="105"/>
        <v>0</v>
      </c>
      <c r="L243" s="11">
        <f t="shared" si="105"/>
        <v>0</v>
      </c>
      <c r="M243" s="11">
        <f t="shared" si="105"/>
        <v>0</v>
      </c>
      <c r="N243" s="11">
        <f t="shared" si="105"/>
        <v>0</v>
      </c>
      <c r="O243" s="11">
        <f t="shared" si="105"/>
        <v>0</v>
      </c>
      <c r="P243" s="11">
        <f t="shared" si="105"/>
        <v>0</v>
      </c>
      <c r="Q243" s="11">
        <f t="shared" si="105"/>
        <v>0</v>
      </c>
      <c r="R243" s="11">
        <f t="shared" si="105"/>
        <v>0</v>
      </c>
      <c r="S243" s="11">
        <f t="shared" si="105"/>
        <v>0</v>
      </c>
      <c r="T243" s="11">
        <f t="shared" si="105"/>
        <v>0</v>
      </c>
      <c r="U243" s="11">
        <f t="shared" si="105"/>
        <v>0</v>
      </c>
      <c r="V243" s="11">
        <f t="shared" si="105"/>
        <v>0</v>
      </c>
      <c r="W243" s="11">
        <f t="shared" si="105"/>
        <v>0</v>
      </c>
    </row>
    <row r="244" spans="1:28" s="31" customForma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c r="AA244" s="1"/>
      <c r="AB244" s="1"/>
    </row>
    <row r="245" spans="1:28" outlineLevel="1" x14ac:dyDescent="0.2"/>
    <row r="246" spans="1:28" outlineLevel="1" x14ac:dyDescent="0.2">
      <c r="A246" s="32" t="s">
        <v>86</v>
      </c>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4"/>
      <c r="AA246" s="33"/>
      <c r="AB246" s="33"/>
    </row>
    <row r="247" spans="1:28" outlineLevel="1" x14ac:dyDescent="0.2">
      <c r="B247" s="20" t="s">
        <v>88</v>
      </c>
      <c r="C247" s="5">
        <f>'[5]Table 30'!C$26</f>
        <v>218.244362</v>
      </c>
      <c r="D247" s="5">
        <f>'[5]Table 30'!D$26</f>
        <v>158.78943599999999</v>
      </c>
      <c r="E247" s="5">
        <f>'[5]Table 30'!E$26</f>
        <v>216.21518</v>
      </c>
      <c r="F247" s="5">
        <f>'[5]Table 30'!F$26</f>
        <v>237.77828199999999</v>
      </c>
      <c r="G247" s="5">
        <f>'[5]Table 30'!G$26</f>
        <v>203.792281</v>
      </c>
      <c r="H247" s="5">
        <f>'[5]Table 30'!H$26</f>
        <v>247.58267599999999</v>
      </c>
      <c r="I247" s="5">
        <f>'[5]Table 30'!I$26</f>
        <v>200.08094299999999</v>
      </c>
      <c r="J247" s="5">
        <f>'[5]Table 30'!J$26</f>
        <v>224.46511899999999</v>
      </c>
      <c r="K247" s="5">
        <f>'[5]Table 30'!K$26</f>
        <v>229.117582</v>
      </c>
      <c r="L247" s="5">
        <f>'[5]Table 30'!L$26</f>
        <v>208.199997</v>
      </c>
      <c r="M247" s="5">
        <f>'[5]Table 30'!M$26</f>
        <v>168.581097</v>
      </c>
      <c r="N247" s="5">
        <f>'[5]Table 30'!N$26</f>
        <v>186.76967500000001</v>
      </c>
      <c r="O247" s="5">
        <f>'[5]Table 30'!O$26</f>
        <v>184.00562500000001</v>
      </c>
      <c r="P247" s="5">
        <f>'[5]Table 30'!P$26</f>
        <v>191.15982399999999</v>
      </c>
      <c r="Q247" s="5">
        <f>'[5]Table 30'!Q$26</f>
        <v>167.738586</v>
      </c>
      <c r="R247" s="5">
        <f>'[5]Table 30'!R$26</f>
        <v>144.86127200000001</v>
      </c>
      <c r="S247" s="5">
        <f>'[5]Table 30'!S$26</f>
        <v>156.31894500000001</v>
      </c>
      <c r="T247" s="5">
        <f>'[5]Table 30'!T$26</f>
        <v>165.764599</v>
      </c>
      <c r="U247" s="5">
        <f>'[5]Table 30'!U$26</f>
        <v>165.83292499999999</v>
      </c>
      <c r="V247" s="5">
        <f>'[5]Table 30'!V$26</f>
        <v>172.59329199999999</v>
      </c>
      <c r="W247" s="5">
        <f>'[5]Table 30'!W$26</f>
        <v>152.19832700000001</v>
      </c>
      <c r="Z247" s="21" t="s">
        <v>26</v>
      </c>
      <c r="AB247"/>
    </row>
    <row r="248" spans="1:28" outlineLevel="1" x14ac:dyDescent="0.2">
      <c r="B248" s="7" t="s">
        <v>89</v>
      </c>
      <c r="C248" s="5"/>
      <c r="D248" s="5"/>
      <c r="E248" s="5"/>
      <c r="F248" s="5"/>
      <c r="G248" s="5"/>
      <c r="H248" s="5"/>
      <c r="I248" s="5"/>
      <c r="J248" s="5"/>
      <c r="K248" s="5"/>
      <c r="L248" s="5"/>
      <c r="M248" s="5"/>
      <c r="N248" s="5"/>
      <c r="O248" s="5"/>
      <c r="P248" s="5"/>
      <c r="Q248" s="5"/>
      <c r="R248" s="5"/>
      <c r="S248" s="5"/>
      <c r="T248" s="5"/>
      <c r="U248" s="5"/>
      <c r="V248" s="5"/>
      <c r="W248" s="5"/>
      <c r="Z248" s="21" t="s">
        <v>26</v>
      </c>
      <c r="AB248"/>
    </row>
    <row r="249" spans="1:28" outlineLevel="1" x14ac:dyDescent="0.2">
      <c r="B249" s="7" t="s">
        <v>25</v>
      </c>
      <c r="C249" s="5">
        <f>'[5]Table 31'!C$15</f>
        <v>0.31900000000000001</v>
      </c>
      <c r="D249" s="5">
        <f>'[5]Table 31'!D$15</f>
        <v>0.374</v>
      </c>
      <c r="E249" s="5">
        <f>'[5]Table 31'!E$15</f>
        <v>0.376</v>
      </c>
      <c r="F249" s="5">
        <f>'[5]Table 31'!F$15</f>
        <v>0.38100000000000001</v>
      </c>
      <c r="G249" s="5">
        <f>'[5]Table 31'!G$15</f>
        <v>0.35399999999999998</v>
      </c>
      <c r="H249" s="5">
        <f>'[5]Table 31'!H$15</f>
        <v>0.377</v>
      </c>
      <c r="I249" s="5">
        <f>'[5]Table 31'!I$15</f>
        <v>0.38400000000000001</v>
      </c>
      <c r="J249" s="5">
        <f>'[5]Table 31'!J$15</f>
        <v>0.40300000000000002</v>
      </c>
      <c r="K249" s="5">
        <f>'[5]Table 31'!K$15</f>
        <v>0.39500000000000002</v>
      </c>
      <c r="L249" s="5">
        <f>'[5]Table 31'!L$15</f>
        <v>0.36899999999999999</v>
      </c>
      <c r="M249" s="5">
        <f>'[5]Table 31'!M$15</f>
        <v>0.373</v>
      </c>
      <c r="N249" s="5">
        <f>'[5]Table 31'!N$15</f>
        <v>0.36499999999999999</v>
      </c>
      <c r="O249" s="5">
        <f>'[5]Table 31'!O$15</f>
        <v>0.376</v>
      </c>
      <c r="P249" s="5">
        <f>'[5]Table 31'!P$15</f>
        <v>0.45100000000000001</v>
      </c>
      <c r="Q249" s="5">
        <f>'[5]Table 31'!Q$15</f>
        <v>0.42499999999999999</v>
      </c>
      <c r="R249" s="5">
        <f>'[5]Table 31'!R$15</f>
        <v>0.42399999999999999</v>
      </c>
      <c r="S249" s="5">
        <f>'[5]Table 31'!S$15</f>
        <v>0.5</v>
      </c>
      <c r="T249" s="5">
        <f>'[5]Table 31'!T$15</f>
        <v>0.30599999999999999</v>
      </c>
      <c r="U249" s="5">
        <f>'[5]Table 31'!U$15</f>
        <v>0.312</v>
      </c>
      <c r="V249" s="5">
        <f>'[5]Table 31'!V$15</f>
        <v>0.32600000000000001</v>
      </c>
      <c r="W249" s="5">
        <f>'[5]Table 31'!W$15</f>
        <v>0.27</v>
      </c>
      <c r="Z249" s="21" t="s">
        <v>26</v>
      </c>
      <c r="AB249"/>
    </row>
    <row r="250" spans="1:28" outlineLevel="1" x14ac:dyDescent="0.2">
      <c r="B250" s="7" t="s">
        <v>30</v>
      </c>
      <c r="C250" s="5">
        <f>'[5]Table 31'!C$25</f>
        <v>40530.308323999998</v>
      </c>
      <c r="D250" s="5">
        <f>'[5]Table 31'!D$25</f>
        <v>25152.291805000001</v>
      </c>
      <c r="E250" s="5">
        <f>'[5]Table 31'!E$25</f>
        <v>34066.372692999998</v>
      </c>
      <c r="F250" s="5">
        <f>'[5]Table 31'!F$25</f>
        <v>36972.155155</v>
      </c>
      <c r="G250" s="5">
        <f>'[5]Table 31'!G$25</f>
        <v>34104.526681000003</v>
      </c>
      <c r="H250" s="5">
        <f>'[5]Table 31'!H$25</f>
        <v>38905.093180000003</v>
      </c>
      <c r="I250" s="5">
        <f>'[5]Table 31'!I$25</f>
        <v>30867.542742000001</v>
      </c>
      <c r="J250" s="5">
        <f>'[5]Table 31'!J$25</f>
        <v>32996.765849000003</v>
      </c>
      <c r="K250" s="5">
        <f>'[5]Table 31'!K$25</f>
        <v>34362.826549999998</v>
      </c>
      <c r="L250" s="5">
        <f>'[5]Table 31'!L$25</f>
        <v>33425.807678999998</v>
      </c>
      <c r="M250" s="5">
        <f>'[5]Table 31'!M$25</f>
        <v>26774.884207999999</v>
      </c>
      <c r="N250" s="5">
        <f>'[5]Table 31'!N$25</f>
        <v>30313.847096000001</v>
      </c>
      <c r="O250" s="5">
        <f>'[5]Table 31'!O$25</f>
        <v>28991.508414</v>
      </c>
      <c r="P250" s="5">
        <f>'[5]Table 31'!P$25</f>
        <v>25110.053468999999</v>
      </c>
      <c r="Q250" s="5">
        <f>'[5]Table 31'!Q$25</f>
        <v>23381.458859999999</v>
      </c>
      <c r="R250" s="5">
        <f>'[5]Table 31'!R$25</f>
        <v>20240.162469999999</v>
      </c>
      <c r="S250" s="5">
        <f>'[5]Table 31'!S$25</f>
        <v>18521.202066000002</v>
      </c>
      <c r="T250" s="5">
        <f>'[5]Table 31'!T$25</f>
        <v>32092.083855000001</v>
      </c>
      <c r="U250" s="5">
        <f>'[5]Table 31'!U$25</f>
        <v>31487.901967000002</v>
      </c>
      <c r="V250" s="5">
        <f>'[5]Table 31'!V$25</f>
        <v>31364.175125999998</v>
      </c>
      <c r="W250" s="5">
        <f>'[5]Table 31'!W$25</f>
        <v>33394.401989999998</v>
      </c>
      <c r="Z250" s="21" t="s">
        <v>26</v>
      </c>
      <c r="AB250"/>
    </row>
    <row r="251" spans="1:28" outlineLevel="1" x14ac:dyDescent="0.2">
      <c r="B251" s="7" t="s">
        <v>31</v>
      </c>
      <c r="C251" s="5">
        <f t="shared" ref="C251:W251" si="106">C249*C250/1000</f>
        <v>12.929168355356</v>
      </c>
      <c r="D251" s="5">
        <f t="shared" si="106"/>
        <v>9.4069571350699999</v>
      </c>
      <c r="E251" s="5">
        <f t="shared" si="106"/>
        <v>12.808956132567999</v>
      </c>
      <c r="F251" s="5">
        <f t="shared" si="106"/>
        <v>14.086391114055001</v>
      </c>
      <c r="G251" s="5">
        <f t="shared" si="106"/>
        <v>12.073002445074</v>
      </c>
      <c r="H251" s="5">
        <f t="shared" si="106"/>
        <v>14.66722012886</v>
      </c>
      <c r="I251" s="5">
        <f t="shared" si="106"/>
        <v>11.853136412928</v>
      </c>
      <c r="J251" s="5">
        <f t="shared" si="106"/>
        <v>13.297696637147002</v>
      </c>
      <c r="K251" s="5">
        <f t="shared" si="106"/>
        <v>13.573316487250001</v>
      </c>
      <c r="L251" s="5">
        <f t="shared" si="106"/>
        <v>12.334123033550998</v>
      </c>
      <c r="M251" s="5">
        <f t="shared" si="106"/>
        <v>9.9870318095839998</v>
      </c>
      <c r="N251" s="5">
        <f t="shared" si="106"/>
        <v>11.064554190040001</v>
      </c>
      <c r="O251" s="5">
        <f t="shared" si="106"/>
        <v>10.900807163664</v>
      </c>
      <c r="P251" s="5">
        <f t="shared" si="106"/>
        <v>11.324634114519</v>
      </c>
      <c r="Q251" s="5">
        <f t="shared" si="106"/>
        <v>9.9371200154999979</v>
      </c>
      <c r="R251" s="5">
        <f t="shared" si="106"/>
        <v>8.5818288872800004</v>
      </c>
      <c r="S251" s="5">
        <f t="shared" si="106"/>
        <v>9.2606010330000004</v>
      </c>
      <c r="T251" s="5">
        <f t="shared" si="106"/>
        <v>9.8201776596300014</v>
      </c>
      <c r="U251" s="5">
        <f t="shared" si="106"/>
        <v>9.8242254137039993</v>
      </c>
      <c r="V251" s="5">
        <f t="shared" si="106"/>
        <v>10.224721091076001</v>
      </c>
      <c r="W251" s="5">
        <f t="shared" si="106"/>
        <v>9.016488537299999</v>
      </c>
    </row>
    <row r="252" spans="1:28" outlineLevel="1" x14ac:dyDescent="0.2">
      <c r="B252" s="7" t="s">
        <v>140</v>
      </c>
      <c r="C252" s="14">
        <f t="shared" ref="C252:W252" si="107">C247/C251</f>
        <v>16.880000012498154</v>
      </c>
      <c r="D252" s="14">
        <f t="shared" si="107"/>
        <v>16.879999953228065</v>
      </c>
      <c r="E252" s="14">
        <f t="shared" si="107"/>
        <v>16.880000037649609</v>
      </c>
      <c r="F252" s="14">
        <f t="shared" si="107"/>
        <v>16.879999999627412</v>
      </c>
      <c r="G252" s="14">
        <f t="shared" si="107"/>
        <v>16.879999977400061</v>
      </c>
      <c r="H252" s="14">
        <f t="shared" si="107"/>
        <v>16.880000015329639</v>
      </c>
      <c r="I252" s="14">
        <f t="shared" si="107"/>
        <v>16.880000029509095</v>
      </c>
      <c r="J252" s="14">
        <f t="shared" si="107"/>
        <v>16.879999982324652</v>
      </c>
      <c r="K252" s="14">
        <f t="shared" si="107"/>
        <v>16.879999977545648</v>
      </c>
      <c r="L252" s="14">
        <f t="shared" si="107"/>
        <v>16.880000015701086</v>
      </c>
      <c r="M252" s="14">
        <f t="shared" si="107"/>
        <v>16.880000005429249</v>
      </c>
      <c r="N252" s="14">
        <f t="shared" si="107"/>
        <v>16.880000024594285</v>
      </c>
      <c r="O252" s="14">
        <f t="shared" si="107"/>
        <v>16.880000007095958</v>
      </c>
      <c r="P252" s="14">
        <f t="shared" si="107"/>
        <v>16.880000012973422</v>
      </c>
      <c r="Q252" s="14">
        <f t="shared" si="107"/>
        <v>16.880000013923553</v>
      </c>
      <c r="R252" s="14">
        <f t="shared" si="107"/>
        <v>16.88000004459581</v>
      </c>
      <c r="S252" s="14">
        <f t="shared" si="107"/>
        <v>16.879999952806521</v>
      </c>
      <c r="T252" s="14">
        <f t="shared" si="107"/>
        <v>16.880000010737646</v>
      </c>
      <c r="U252" s="14">
        <f t="shared" si="107"/>
        <v>16.880000001697486</v>
      </c>
      <c r="V252" s="14">
        <f t="shared" si="107"/>
        <v>16.879999998301869</v>
      </c>
      <c r="W252" s="14">
        <f t="shared" si="107"/>
        <v>16.880000054386585</v>
      </c>
    </row>
    <row r="253" spans="1:28" outlineLevel="1" x14ac:dyDescent="0.2">
      <c r="B253" s="7" t="s">
        <v>90</v>
      </c>
      <c r="C253" s="5">
        <f t="shared" ref="C253:W253" si="108">C250*C252</f>
        <v>684151.60501567402</v>
      </c>
      <c r="D253" s="5">
        <f t="shared" si="108"/>
        <v>424570.68449197867</v>
      </c>
      <c r="E253" s="5">
        <f t="shared" si="108"/>
        <v>575040.37234042562</v>
      </c>
      <c r="F253" s="5">
        <f t="shared" si="108"/>
        <v>624089.97900262463</v>
      </c>
      <c r="G253" s="5">
        <f t="shared" si="108"/>
        <v>575684.40960451984</v>
      </c>
      <c r="H253" s="5">
        <f t="shared" si="108"/>
        <v>656717.97347480105</v>
      </c>
      <c r="I253" s="5">
        <f t="shared" si="108"/>
        <v>521044.12239583326</v>
      </c>
      <c r="J253" s="5">
        <f t="shared" si="108"/>
        <v>556985.40694789076</v>
      </c>
      <c r="K253" s="5">
        <f t="shared" si="108"/>
        <v>580044.51139240491</v>
      </c>
      <c r="L253" s="5">
        <f t="shared" si="108"/>
        <v>564227.63414634147</v>
      </c>
      <c r="M253" s="5">
        <f t="shared" si="108"/>
        <v>451960.04557640752</v>
      </c>
      <c r="N253" s="5">
        <f t="shared" si="108"/>
        <v>511697.73972602742</v>
      </c>
      <c r="O253" s="5">
        <f t="shared" si="108"/>
        <v>489376.66223404254</v>
      </c>
      <c r="P253" s="5">
        <f t="shared" si="108"/>
        <v>423857.70288248331</v>
      </c>
      <c r="Q253" s="5">
        <f t="shared" si="108"/>
        <v>394679.02588235296</v>
      </c>
      <c r="R253" s="5">
        <f t="shared" si="108"/>
        <v>341653.94339622644</v>
      </c>
      <c r="S253" s="5">
        <f t="shared" si="108"/>
        <v>312637.89000000007</v>
      </c>
      <c r="T253" s="5">
        <f t="shared" si="108"/>
        <v>541714.37581699342</v>
      </c>
      <c r="U253" s="5">
        <f t="shared" si="108"/>
        <v>531515.78525641025</v>
      </c>
      <c r="V253" s="5">
        <f t="shared" si="108"/>
        <v>529427.27607361949</v>
      </c>
      <c r="W253" s="5">
        <f t="shared" si="108"/>
        <v>563697.50740740751</v>
      </c>
    </row>
    <row r="254" spans="1:28" outlineLevel="1" x14ac:dyDescent="0.2"/>
    <row r="255" spans="1:28" outlineLevel="1" x14ac:dyDescent="0.2">
      <c r="B255" s="8" t="s">
        <v>14</v>
      </c>
      <c r="C255" s="13"/>
      <c r="H255" s="5"/>
    </row>
    <row r="256" spans="1:28" outlineLevel="1" x14ac:dyDescent="0.2">
      <c r="B256" s="4" t="s">
        <v>18</v>
      </c>
      <c r="C256" s="5">
        <f>IFERROR(INDEX('[5]Table 30'!C$14:C$19,MATCH($B256,'[5]Table 30'!$B$14:$B$19,0))*1000,0)</f>
        <v>0</v>
      </c>
      <c r="D256" s="5">
        <f>IFERROR(INDEX('[5]Table 30'!D$14:D$19,MATCH($B256,'[5]Table 30'!$B$14:$B$19,0))*1000,0)</f>
        <v>0</v>
      </c>
      <c r="E256" s="5">
        <f>IFERROR(INDEX('[5]Table 30'!E$14:E$19,MATCH($B256,'[5]Table 30'!$B$14:$B$19,0))*1000,0)</f>
        <v>0</v>
      </c>
      <c r="F256" s="5">
        <f>IFERROR(INDEX('[5]Table 30'!F$14:F$19,MATCH($B256,'[5]Table 30'!$B$14:$B$19,0))*1000,0)</f>
        <v>0</v>
      </c>
      <c r="G256" s="5">
        <f>IFERROR(INDEX('[5]Table 30'!G$14:G$19,MATCH($B256,'[5]Table 30'!$B$14:$B$19,0))*1000,0)</f>
        <v>0</v>
      </c>
      <c r="H256" s="5">
        <f>IFERROR(INDEX('[5]Table 30'!H$14:H$19,MATCH($B256,'[5]Table 30'!$B$14:$B$19,0))*1000,0)</f>
        <v>0</v>
      </c>
      <c r="I256" s="5">
        <f>IFERROR(INDEX('[5]Table 30'!I$14:I$19,MATCH($B256,'[5]Table 30'!$B$14:$B$19,0))*1000,0)</f>
        <v>0</v>
      </c>
      <c r="J256" s="5">
        <f>IFERROR(INDEX('[5]Table 30'!J$14:J$19,MATCH($B256,'[5]Table 30'!$B$14:$B$19,0))*1000,0)</f>
        <v>0</v>
      </c>
      <c r="K256" s="5">
        <f>IFERROR(INDEX('[5]Table 30'!K$14:K$19,MATCH($B256,'[5]Table 30'!$B$14:$B$19,0))*1000,0)</f>
        <v>0</v>
      </c>
      <c r="L256" s="5">
        <f>IFERROR(INDEX('[5]Table 30'!L$14:L$19,MATCH($B256,'[5]Table 30'!$B$14:$B$19,0))*1000,0)</f>
        <v>0</v>
      </c>
      <c r="M256" s="5">
        <f>IFERROR(INDEX('[5]Table 30'!M$14:M$19,MATCH($B256,'[5]Table 30'!$B$14:$B$19,0))*1000,0)</f>
        <v>0</v>
      </c>
      <c r="N256" s="5">
        <f>IFERROR(INDEX('[5]Table 30'!N$14:N$19,MATCH($B256,'[5]Table 30'!$B$14:$B$19,0))*1000,0)</f>
        <v>0</v>
      </c>
      <c r="O256" s="5">
        <f>IFERROR(INDEX('[5]Table 30'!O$14:O$19,MATCH($B256,'[5]Table 30'!$B$14:$B$19,0))*1000,0)</f>
        <v>0</v>
      </c>
      <c r="P256" s="5">
        <f>IFERROR(INDEX('[5]Table 30'!P$14:P$19,MATCH($B256,'[5]Table 30'!$B$14:$B$19,0))*1000,0)</f>
        <v>0</v>
      </c>
      <c r="Q256" s="5">
        <f>IFERROR(INDEX('[5]Table 30'!Q$14:Q$19,MATCH($B256,'[5]Table 30'!$B$14:$B$19,0))*1000,0)</f>
        <v>0</v>
      </c>
      <c r="R256" s="5">
        <f>IFERROR(INDEX('[5]Table 30'!R$14:R$19,MATCH($B256,'[5]Table 30'!$B$14:$B$19,0))*1000,0)</f>
        <v>0</v>
      </c>
      <c r="S256" s="5">
        <f>IFERROR(INDEX('[5]Table 30'!S$14:S$19,MATCH($B256,'[5]Table 30'!$B$14:$B$19,0))*1000,0)</f>
        <v>0</v>
      </c>
      <c r="T256" s="5">
        <f>IFERROR(INDEX('[5]Table 30'!T$14:T$19,MATCH($B256,'[5]Table 30'!$B$14:$B$19,0))*1000,0)</f>
        <v>0</v>
      </c>
      <c r="U256" s="5">
        <f>IFERROR(INDEX('[5]Table 30'!U$14:U$19,MATCH($B256,'[5]Table 30'!$B$14:$B$19,0))*1000,0)</f>
        <v>0</v>
      </c>
      <c r="V256" s="5">
        <f>IFERROR(INDEX('[5]Table 30'!V$14:V$19,MATCH($B256,'[5]Table 30'!$B$14:$B$19,0))*1000,0)</f>
        <v>0</v>
      </c>
      <c r="W256" s="5">
        <f>IFERROR(INDEX('[5]Table 30'!W$14:W$19,MATCH($B256,'[5]Table 30'!$B$14:$B$19,0))*1000,0)</f>
        <v>0</v>
      </c>
      <c r="Z256" s="21" t="s">
        <v>26</v>
      </c>
    </row>
    <row r="257" spans="2:26" outlineLevel="1" x14ac:dyDescent="0.2">
      <c r="B257" s="4" t="s">
        <v>19</v>
      </c>
      <c r="C257" s="5">
        <f>IFERROR(INDEX('[5]Table 30'!C$14:C$19,MATCH($B257,'[5]Table 30'!$B$14:$B$19,0))*1000,0)</f>
        <v>0</v>
      </c>
      <c r="D257" s="5">
        <f>IFERROR(INDEX('[5]Table 30'!D$14:D$19,MATCH($B257,'[5]Table 30'!$B$14:$B$19,0))*1000,0)</f>
        <v>0</v>
      </c>
      <c r="E257" s="5">
        <f>IFERROR(INDEX('[5]Table 30'!E$14:E$19,MATCH($B257,'[5]Table 30'!$B$14:$B$19,0))*1000,0)</f>
        <v>0</v>
      </c>
      <c r="F257" s="5">
        <f>IFERROR(INDEX('[5]Table 30'!F$14:F$19,MATCH($B257,'[5]Table 30'!$B$14:$B$19,0))*1000,0)</f>
        <v>0</v>
      </c>
      <c r="G257" s="5">
        <f>IFERROR(INDEX('[5]Table 30'!G$14:G$19,MATCH($B257,'[5]Table 30'!$B$14:$B$19,0))*1000,0)</f>
        <v>0</v>
      </c>
      <c r="H257" s="5">
        <f>IFERROR(INDEX('[5]Table 30'!H$14:H$19,MATCH($B257,'[5]Table 30'!$B$14:$B$19,0))*1000,0)</f>
        <v>0</v>
      </c>
      <c r="I257" s="5">
        <f>IFERROR(INDEX('[5]Table 30'!I$14:I$19,MATCH($B257,'[5]Table 30'!$B$14:$B$19,0))*1000,0)</f>
        <v>0</v>
      </c>
      <c r="J257" s="5">
        <f>IFERROR(INDEX('[5]Table 30'!J$14:J$19,MATCH($B257,'[5]Table 30'!$B$14:$B$19,0))*1000,0)</f>
        <v>0</v>
      </c>
      <c r="K257" s="5">
        <f>IFERROR(INDEX('[5]Table 30'!K$14:K$19,MATCH($B257,'[5]Table 30'!$B$14:$B$19,0))*1000,0)</f>
        <v>0</v>
      </c>
      <c r="L257" s="5">
        <f>IFERROR(INDEX('[5]Table 30'!L$14:L$19,MATCH($B257,'[5]Table 30'!$B$14:$B$19,0))*1000,0)</f>
        <v>0</v>
      </c>
      <c r="M257" s="5">
        <f>IFERROR(INDEX('[5]Table 30'!M$14:M$19,MATCH($B257,'[5]Table 30'!$B$14:$B$19,0))*1000,0)</f>
        <v>0</v>
      </c>
      <c r="N257" s="5">
        <f>IFERROR(INDEX('[5]Table 30'!N$14:N$19,MATCH($B257,'[5]Table 30'!$B$14:$B$19,0))*1000,0)</f>
        <v>0</v>
      </c>
      <c r="O257" s="5">
        <f>IFERROR(INDEX('[5]Table 30'!O$14:O$19,MATCH($B257,'[5]Table 30'!$B$14:$B$19,0))*1000,0)</f>
        <v>0</v>
      </c>
      <c r="P257" s="5">
        <f>IFERROR(INDEX('[5]Table 30'!P$14:P$19,MATCH($B257,'[5]Table 30'!$B$14:$B$19,0))*1000,0)</f>
        <v>0</v>
      </c>
      <c r="Q257" s="5">
        <f>IFERROR(INDEX('[5]Table 30'!Q$14:Q$19,MATCH($B257,'[5]Table 30'!$B$14:$B$19,0))*1000,0)</f>
        <v>0</v>
      </c>
      <c r="R257" s="5">
        <f>IFERROR(INDEX('[5]Table 30'!R$14:R$19,MATCH($B257,'[5]Table 30'!$B$14:$B$19,0))*1000,0)</f>
        <v>0</v>
      </c>
      <c r="S257" s="5">
        <f>IFERROR(INDEX('[5]Table 30'!S$14:S$19,MATCH($B257,'[5]Table 30'!$B$14:$B$19,0))*1000,0)</f>
        <v>0</v>
      </c>
      <c r="T257" s="5">
        <f>IFERROR(INDEX('[5]Table 30'!T$14:T$19,MATCH($B257,'[5]Table 30'!$B$14:$B$19,0))*1000,0)</f>
        <v>0</v>
      </c>
      <c r="U257" s="5">
        <f>IFERROR(INDEX('[5]Table 30'!U$14:U$19,MATCH($B257,'[5]Table 30'!$B$14:$B$19,0))*1000,0)</f>
        <v>0</v>
      </c>
      <c r="V257" s="5">
        <f>IFERROR(INDEX('[5]Table 30'!V$14:V$19,MATCH($B257,'[5]Table 30'!$B$14:$B$19,0))*1000,0)</f>
        <v>0</v>
      </c>
      <c r="W257" s="5">
        <f>IFERROR(INDEX('[5]Table 30'!W$14:W$19,MATCH($B257,'[5]Table 30'!$B$14:$B$19,0))*1000,0)</f>
        <v>0</v>
      </c>
      <c r="Z257" s="21" t="s">
        <v>26</v>
      </c>
    </row>
    <row r="258" spans="2:26" outlineLevel="1" x14ac:dyDescent="0.2">
      <c r="B258" s="4" t="s">
        <v>16</v>
      </c>
      <c r="C258" s="5">
        <f>IFERROR(INDEX('[5]Table 30'!C$14:C$19,MATCH($B258,'[5]Table 30'!$B$14:$B$19,0))*1000,0)</f>
        <v>142.04900000000001</v>
      </c>
      <c r="D258" s="5">
        <f>IFERROR(INDEX('[5]Table 30'!D$14:D$19,MATCH($B258,'[5]Table 30'!$B$14:$B$19,0))*1000,0)</f>
        <v>125.366</v>
      </c>
      <c r="E258" s="5">
        <f>IFERROR(INDEX('[5]Table 30'!E$14:E$19,MATCH($B258,'[5]Table 30'!$B$14:$B$19,0))*1000,0)</f>
        <v>161.06300000000002</v>
      </c>
      <c r="F258" s="5">
        <f>IFERROR(INDEX('[5]Table 30'!F$14:F$19,MATCH($B258,'[5]Table 30'!$B$14:$B$19,0))*1000,0)</f>
        <v>179.18899999999999</v>
      </c>
      <c r="G258" s="5">
        <f>IFERROR(INDEX('[5]Table 30'!G$14:G$19,MATCH($B258,'[5]Table 30'!$B$14:$B$19,0))*1000,0)</f>
        <v>150.02799999999999</v>
      </c>
      <c r="H258" s="5">
        <f>IFERROR(INDEX('[5]Table 30'!H$14:H$19,MATCH($B258,'[5]Table 30'!$B$14:$B$19,0))*1000,0)</f>
        <v>176.41299999999998</v>
      </c>
      <c r="I258" s="5">
        <f>IFERROR(INDEX('[5]Table 30'!I$14:I$19,MATCH($B258,'[5]Table 30'!$B$14:$B$19,0))*1000,0)</f>
        <v>162.11000000000001</v>
      </c>
      <c r="J258" s="5">
        <f>IFERROR(INDEX('[5]Table 30'!J$14:J$19,MATCH($B258,'[5]Table 30'!$B$14:$B$19,0))*1000,0)</f>
        <v>166.50200000000001</v>
      </c>
      <c r="K258" s="5">
        <f>IFERROR(INDEX('[5]Table 30'!K$14:K$19,MATCH($B258,'[5]Table 30'!$B$14:$B$19,0))*1000,0)</f>
        <v>181.82400000000001</v>
      </c>
      <c r="L258" s="5">
        <f>IFERROR(INDEX('[5]Table 30'!L$14:L$19,MATCH($B258,'[5]Table 30'!$B$14:$B$19,0))*1000,0)</f>
        <v>137.31199999999998</v>
      </c>
      <c r="M258" s="5">
        <f>IFERROR(INDEX('[5]Table 30'!M$14:M$19,MATCH($B258,'[5]Table 30'!$B$14:$B$19,0))*1000,0)</f>
        <v>122.63499999999999</v>
      </c>
      <c r="N258" s="5">
        <f>IFERROR(INDEX('[5]Table 30'!N$14:N$19,MATCH($B258,'[5]Table 30'!$B$14:$B$19,0))*1000,0)</f>
        <v>124.765</v>
      </c>
      <c r="O258" s="5">
        <f>IFERROR(INDEX('[5]Table 30'!O$14:O$19,MATCH($B258,'[5]Table 30'!$B$14:$B$19,0))*1000,0)</f>
        <v>133.88</v>
      </c>
      <c r="P258" s="5">
        <f>IFERROR(INDEX('[5]Table 30'!P$14:P$19,MATCH($B258,'[5]Table 30'!$B$14:$B$19,0))*1000,0)</f>
        <v>125.07599999999999</v>
      </c>
      <c r="Q258" s="5">
        <f>IFERROR(INDEX('[5]Table 30'!Q$14:Q$19,MATCH($B258,'[5]Table 30'!$B$14:$B$19,0))*1000,0)</f>
        <v>135.43099999999998</v>
      </c>
      <c r="R258" s="5">
        <f>IFERROR(INDEX('[5]Table 30'!R$14:R$19,MATCH($B258,'[5]Table 30'!$B$14:$B$19,0))*1000,0)</f>
        <v>102.461</v>
      </c>
      <c r="S258" s="5">
        <f>IFERROR(INDEX('[5]Table 30'!S$14:S$19,MATCH($B258,'[5]Table 30'!$B$14:$B$19,0))*1000,0)</f>
        <v>100.036</v>
      </c>
      <c r="T258" s="5">
        <f>IFERROR(INDEX('[5]Table 30'!T$14:T$19,MATCH($B258,'[5]Table 30'!$B$14:$B$19,0))*1000,0)</f>
        <v>64.183000000000007</v>
      </c>
      <c r="U258" s="5">
        <f>IFERROR(INDEX('[5]Table 30'!U$14:U$19,MATCH($B258,'[5]Table 30'!$B$14:$B$19,0))*1000,0)</f>
        <v>50.562999999999995</v>
      </c>
      <c r="V258" s="5">
        <f>IFERROR(INDEX('[5]Table 30'!V$14:V$19,MATCH($B258,'[5]Table 30'!$B$14:$B$19,0))*1000,0)</f>
        <v>48.622999999999998</v>
      </c>
      <c r="W258" s="5">
        <f>IFERROR(INDEX('[5]Table 30'!W$14:W$19,MATCH($B258,'[5]Table 30'!$B$14:$B$19,0))*1000,0)</f>
        <v>41.030999999999999</v>
      </c>
      <c r="Z258" s="21" t="s">
        <v>26</v>
      </c>
    </row>
    <row r="259" spans="2:26" outlineLevel="1" x14ac:dyDescent="0.2">
      <c r="B259" s="4" t="s">
        <v>21</v>
      </c>
      <c r="C259" s="5">
        <f>IFERROR(INDEX('[5]Table 30'!C$14:C$19,MATCH($B259,'[5]Table 30'!$B$14:$B$19,0))*1000,0)</f>
        <v>0</v>
      </c>
      <c r="D259" s="5">
        <f>IFERROR(INDEX('[5]Table 30'!D$14:D$19,MATCH($B259,'[5]Table 30'!$B$14:$B$19,0))*1000,0)</f>
        <v>0</v>
      </c>
      <c r="E259" s="5">
        <f>IFERROR(INDEX('[5]Table 30'!E$14:E$19,MATCH($B259,'[5]Table 30'!$B$14:$B$19,0))*1000,0)</f>
        <v>0</v>
      </c>
      <c r="F259" s="5">
        <f>IFERROR(INDEX('[5]Table 30'!F$14:F$19,MATCH($B259,'[5]Table 30'!$B$14:$B$19,0))*1000,0)</f>
        <v>0</v>
      </c>
      <c r="G259" s="5">
        <f>IFERROR(INDEX('[5]Table 30'!G$14:G$19,MATCH($B259,'[5]Table 30'!$B$14:$B$19,0))*1000,0)</f>
        <v>0</v>
      </c>
      <c r="H259" s="5">
        <f>IFERROR(INDEX('[5]Table 30'!H$14:H$19,MATCH($B259,'[5]Table 30'!$B$14:$B$19,0))*1000,0)</f>
        <v>0</v>
      </c>
      <c r="I259" s="5">
        <f>IFERROR(INDEX('[5]Table 30'!I$14:I$19,MATCH($B259,'[5]Table 30'!$B$14:$B$19,0))*1000,0)</f>
        <v>0</v>
      </c>
      <c r="J259" s="5">
        <f>IFERROR(INDEX('[5]Table 30'!J$14:J$19,MATCH($B259,'[5]Table 30'!$B$14:$B$19,0))*1000,0)</f>
        <v>0</v>
      </c>
      <c r="K259" s="5">
        <f>IFERROR(INDEX('[5]Table 30'!K$14:K$19,MATCH($B259,'[5]Table 30'!$B$14:$B$19,0))*1000,0)</f>
        <v>0</v>
      </c>
      <c r="L259" s="5">
        <f>IFERROR(INDEX('[5]Table 30'!L$14:L$19,MATCH($B259,'[5]Table 30'!$B$14:$B$19,0))*1000,0)</f>
        <v>0</v>
      </c>
      <c r="M259" s="5">
        <f>IFERROR(INDEX('[5]Table 30'!M$14:M$19,MATCH($B259,'[5]Table 30'!$B$14:$B$19,0))*1000,0)</f>
        <v>0</v>
      </c>
      <c r="N259" s="5">
        <f>IFERROR(INDEX('[5]Table 30'!N$14:N$19,MATCH($B259,'[5]Table 30'!$B$14:$B$19,0))*1000,0)</f>
        <v>0</v>
      </c>
      <c r="O259" s="5">
        <f>IFERROR(INDEX('[5]Table 30'!O$14:O$19,MATCH($B259,'[5]Table 30'!$B$14:$B$19,0))*1000,0)</f>
        <v>0</v>
      </c>
      <c r="P259" s="5">
        <f>IFERROR(INDEX('[5]Table 30'!P$14:P$19,MATCH($B259,'[5]Table 30'!$B$14:$B$19,0))*1000,0)</f>
        <v>0</v>
      </c>
      <c r="Q259" s="5">
        <f>IFERROR(INDEX('[5]Table 30'!Q$14:Q$19,MATCH($B259,'[5]Table 30'!$B$14:$B$19,0))*1000,0)</f>
        <v>0</v>
      </c>
      <c r="R259" s="5">
        <f>IFERROR(INDEX('[5]Table 30'!R$14:R$19,MATCH($B259,'[5]Table 30'!$B$14:$B$19,0))*1000,0)</f>
        <v>0</v>
      </c>
      <c r="S259" s="5">
        <f>IFERROR(INDEX('[5]Table 30'!S$14:S$19,MATCH($B259,'[5]Table 30'!$B$14:$B$19,0))*1000,0)</f>
        <v>0</v>
      </c>
      <c r="T259" s="5">
        <f>IFERROR(INDEX('[5]Table 30'!T$14:T$19,MATCH($B259,'[5]Table 30'!$B$14:$B$19,0))*1000,0)</f>
        <v>0</v>
      </c>
      <c r="U259" s="5">
        <f>IFERROR(INDEX('[5]Table 30'!U$14:U$19,MATCH($B259,'[5]Table 30'!$B$14:$B$19,0))*1000,0)</f>
        <v>0</v>
      </c>
      <c r="V259" s="5">
        <f>IFERROR(INDEX('[5]Table 30'!V$14:V$19,MATCH($B259,'[5]Table 30'!$B$14:$B$19,0))*1000,0)</f>
        <v>0</v>
      </c>
      <c r="W259" s="5">
        <f>IFERROR(INDEX('[5]Table 30'!W$14:W$19,MATCH($B259,'[5]Table 30'!$B$14:$B$19,0))*1000,0)</f>
        <v>0</v>
      </c>
      <c r="Z259" s="21" t="s">
        <v>26</v>
      </c>
    </row>
    <row r="260" spans="2:26" outlineLevel="1" x14ac:dyDescent="0.2">
      <c r="B260" s="4" t="s">
        <v>20</v>
      </c>
      <c r="C260" s="5">
        <f>IFERROR(INDEX('[5]Table 30'!C$14:C$19,MATCH($B260,'[5]Table 30'!$B$14:$B$19,0))*1000,0)</f>
        <v>31.467000000000002</v>
      </c>
      <c r="D260" s="5">
        <f>IFERROR(INDEX('[5]Table 30'!D$14:D$19,MATCH($B260,'[5]Table 30'!$B$14:$B$19,0))*1000,0)</f>
        <v>2.9870000000000001</v>
      </c>
      <c r="E260" s="5">
        <f>IFERROR(INDEX('[5]Table 30'!E$14:E$19,MATCH($B260,'[5]Table 30'!$B$14:$B$19,0))*1000,0)</f>
        <v>6.9390000000000001</v>
      </c>
      <c r="F260" s="5">
        <f>IFERROR(INDEX('[5]Table 30'!F$14:F$19,MATCH($B260,'[5]Table 30'!$B$14:$B$19,0))*1000,0)</f>
        <v>4.9359999999999999</v>
      </c>
      <c r="G260" s="5">
        <f>IFERROR(INDEX('[5]Table 30'!G$14:G$19,MATCH($B260,'[5]Table 30'!$B$14:$B$19,0))*1000,0)</f>
        <v>4.7320000000000002</v>
      </c>
      <c r="H260" s="5">
        <f>IFERROR(INDEX('[5]Table 30'!H$14:H$19,MATCH($B260,'[5]Table 30'!$B$14:$B$19,0))*1000,0)</f>
        <v>8.0860000000000003</v>
      </c>
      <c r="I260" s="5">
        <f>IFERROR(INDEX('[5]Table 30'!I$14:I$19,MATCH($B260,'[5]Table 30'!$B$14:$B$19,0))*1000,0)</f>
        <v>7.2989999999999995</v>
      </c>
      <c r="J260" s="5">
        <f>IFERROR(INDEX('[5]Table 30'!J$14:J$19,MATCH($B260,'[5]Table 30'!$B$14:$B$19,0))*1000,0)</f>
        <v>5.6219999999999999</v>
      </c>
      <c r="K260" s="5">
        <f>IFERROR(INDEX('[5]Table 30'!K$14:K$19,MATCH($B260,'[5]Table 30'!$B$14:$B$19,0))*1000,0)</f>
        <v>5.5279999999999996</v>
      </c>
      <c r="L260" s="5">
        <f>IFERROR(INDEX('[5]Table 30'!L$14:L$19,MATCH($B260,'[5]Table 30'!$B$14:$B$19,0))*1000,0)</f>
        <v>5.2379999999999995</v>
      </c>
      <c r="M260" s="5">
        <f>IFERROR(INDEX('[5]Table 30'!M$14:M$19,MATCH($B260,'[5]Table 30'!$B$14:$B$19,0))*1000,0)</f>
        <v>5.79</v>
      </c>
      <c r="N260" s="5">
        <f>IFERROR(INDEX('[5]Table 30'!N$14:N$19,MATCH($B260,'[5]Table 30'!$B$14:$B$19,0))*1000,0)</f>
        <v>5.7889999999999997</v>
      </c>
      <c r="O260" s="5">
        <f>IFERROR(INDEX('[5]Table 30'!O$14:O$19,MATCH($B260,'[5]Table 30'!$B$14:$B$19,0))*1000,0)</f>
        <v>9.0659999999999989</v>
      </c>
      <c r="P260" s="5">
        <f>IFERROR(INDEX('[5]Table 30'!P$14:P$19,MATCH($B260,'[5]Table 30'!$B$14:$B$19,0))*1000,0)</f>
        <v>14.192</v>
      </c>
      <c r="Q260" s="5">
        <f>IFERROR(INDEX('[5]Table 30'!Q$14:Q$19,MATCH($B260,'[5]Table 30'!$B$14:$B$19,0))*1000,0)</f>
        <v>16.129000000000001</v>
      </c>
      <c r="R260" s="5">
        <f>IFERROR(INDEX('[5]Table 30'!R$14:R$19,MATCH($B260,'[5]Table 30'!$B$14:$B$19,0))*1000,0)</f>
        <v>14.293999999999999</v>
      </c>
      <c r="S260" s="5">
        <f>IFERROR(INDEX('[5]Table 30'!S$14:S$19,MATCH($B260,'[5]Table 30'!$B$14:$B$19,0))*1000,0)</f>
        <v>14.675000000000001</v>
      </c>
      <c r="T260" s="5">
        <f>IFERROR(INDEX('[5]Table 30'!T$14:T$19,MATCH($B260,'[5]Table 30'!$B$14:$B$19,0))*1000,0)</f>
        <v>20.878</v>
      </c>
      <c r="U260" s="5">
        <f>IFERROR(INDEX('[5]Table 30'!U$14:U$19,MATCH($B260,'[5]Table 30'!$B$14:$B$19,0))*1000,0)</f>
        <v>22.042999999999999</v>
      </c>
      <c r="V260" s="5">
        <f>IFERROR(INDEX('[5]Table 30'!V$14:V$19,MATCH($B260,'[5]Table 30'!$B$14:$B$19,0))*1000,0)</f>
        <v>28.582000000000001</v>
      </c>
      <c r="W260" s="5">
        <f>IFERROR(INDEX('[5]Table 30'!W$14:W$19,MATCH($B260,'[5]Table 30'!$B$14:$B$19,0))*1000,0)</f>
        <v>25.382999999999999</v>
      </c>
      <c r="Z260" s="21" t="s">
        <v>26</v>
      </c>
    </row>
    <row r="261" spans="2:26" outlineLevel="1" x14ac:dyDescent="0.2">
      <c r="B261" s="4" t="s">
        <v>0</v>
      </c>
      <c r="C261" s="5">
        <f>IFERROR(INDEX('[5]Table 30'!C$14:C$19,MATCH($B261,'[5]Table 30'!$B$14:$B$19,0))*1000,0)</f>
        <v>0</v>
      </c>
      <c r="D261" s="5">
        <f>IFERROR(INDEX('[5]Table 30'!D$14:D$19,MATCH($B261,'[5]Table 30'!$B$14:$B$19,0))*1000,0)</f>
        <v>0</v>
      </c>
      <c r="E261" s="5">
        <f>IFERROR(INDEX('[5]Table 30'!E$14:E$19,MATCH($B261,'[5]Table 30'!$B$14:$B$19,0))*1000,0)</f>
        <v>0</v>
      </c>
      <c r="F261" s="5">
        <f>IFERROR(INDEX('[5]Table 30'!F$14:F$19,MATCH($B261,'[5]Table 30'!$B$14:$B$19,0))*1000,0)</f>
        <v>0</v>
      </c>
      <c r="G261" s="5">
        <f>IFERROR(INDEX('[5]Table 30'!G$14:G$19,MATCH($B261,'[5]Table 30'!$B$14:$B$19,0))*1000,0)</f>
        <v>0</v>
      </c>
      <c r="H261" s="5">
        <f>IFERROR(INDEX('[5]Table 30'!H$14:H$19,MATCH($B261,'[5]Table 30'!$B$14:$B$19,0))*1000,0)</f>
        <v>0</v>
      </c>
      <c r="I261" s="5">
        <f>IFERROR(INDEX('[5]Table 30'!I$14:I$19,MATCH($B261,'[5]Table 30'!$B$14:$B$19,0))*1000,0)</f>
        <v>0</v>
      </c>
      <c r="J261" s="5">
        <f>IFERROR(INDEX('[5]Table 30'!J$14:J$19,MATCH($B261,'[5]Table 30'!$B$14:$B$19,0))*1000,0)</f>
        <v>0</v>
      </c>
      <c r="K261" s="5">
        <f>IFERROR(INDEX('[5]Table 30'!K$14:K$19,MATCH($B261,'[5]Table 30'!$B$14:$B$19,0))*1000,0)</f>
        <v>0.45</v>
      </c>
      <c r="L261" s="5">
        <f>IFERROR(INDEX('[5]Table 30'!L$14:L$19,MATCH($B261,'[5]Table 30'!$B$14:$B$19,0))*1000,0)</f>
        <v>0.43600000000000005</v>
      </c>
      <c r="M261" s="5">
        <f>IFERROR(INDEX('[5]Table 30'!M$14:M$19,MATCH($B261,'[5]Table 30'!$B$14:$B$19,0))*1000,0)</f>
        <v>0.46</v>
      </c>
      <c r="N261" s="5">
        <f>IFERROR(INDEX('[5]Table 30'!N$14:N$19,MATCH($B261,'[5]Table 30'!$B$14:$B$19,0))*1000,0)</f>
        <v>0.504</v>
      </c>
      <c r="O261" s="5">
        <f>IFERROR(INDEX('[5]Table 30'!O$14:O$19,MATCH($B261,'[5]Table 30'!$B$14:$B$19,0))*1000,0)</f>
        <v>0.60299999999999998</v>
      </c>
      <c r="P261" s="5">
        <f>IFERROR(INDEX('[5]Table 30'!P$14:P$19,MATCH($B261,'[5]Table 30'!$B$14:$B$19,0))*1000,0)</f>
        <v>0.89200000000000002</v>
      </c>
      <c r="Q261" s="5">
        <f>IFERROR(INDEX('[5]Table 30'!Q$14:Q$19,MATCH($B261,'[5]Table 30'!$B$14:$B$19,0))*1000,0)</f>
        <v>1.026</v>
      </c>
      <c r="R261" s="5">
        <f>IFERROR(INDEX('[5]Table 30'!R$14:R$19,MATCH($B261,'[5]Table 30'!$B$14:$B$19,0))*1000,0)</f>
        <v>0</v>
      </c>
      <c r="S261" s="5">
        <f>IFERROR(INDEX('[5]Table 30'!S$14:S$19,MATCH($B261,'[5]Table 30'!$B$14:$B$19,0))*1000,0)</f>
        <v>0</v>
      </c>
      <c r="T261" s="5">
        <f>IFERROR(INDEX('[5]Table 30'!T$14:T$19,MATCH($B261,'[5]Table 30'!$B$14:$B$19,0))*1000,0)</f>
        <v>0</v>
      </c>
      <c r="U261" s="5">
        <f>IFERROR(INDEX('[5]Table 30'!U$14:U$19,MATCH($B261,'[5]Table 30'!$B$14:$B$19,0))*1000,0)</f>
        <v>0</v>
      </c>
      <c r="V261" s="5">
        <f>IFERROR(INDEX('[5]Table 30'!V$14:V$19,MATCH($B261,'[5]Table 30'!$B$14:$B$19,0))*1000,0)</f>
        <v>0</v>
      </c>
      <c r="W261" s="5">
        <f>IFERROR(INDEX('[5]Table 30'!W$14:W$19,MATCH($B261,'[5]Table 30'!$B$14:$B$19,0))*1000,0)</f>
        <v>0</v>
      </c>
      <c r="Z261" s="21" t="s">
        <v>26</v>
      </c>
    </row>
    <row r="262" spans="2:26" outlineLevel="1" x14ac:dyDescent="0.2">
      <c r="B262" s="4" t="s">
        <v>22</v>
      </c>
      <c r="C262" s="5">
        <f>IFERROR(INDEX('[5]Table 30'!C$14:C$19,MATCH($B262,'[5]Table 30'!$B$14:$B$19,0))*1000,0)</f>
        <v>0</v>
      </c>
      <c r="D262" s="5">
        <f>IFERROR(INDEX('[5]Table 30'!D$14:D$19,MATCH($B262,'[5]Table 30'!$B$14:$B$19,0))*1000,0)</f>
        <v>0</v>
      </c>
      <c r="E262" s="5">
        <f>IFERROR(INDEX('[5]Table 30'!E$14:E$19,MATCH($B262,'[5]Table 30'!$B$14:$B$19,0))*1000,0)</f>
        <v>0</v>
      </c>
      <c r="F262" s="5">
        <f>IFERROR(INDEX('[5]Table 30'!F$14:F$19,MATCH($B262,'[5]Table 30'!$B$14:$B$19,0))*1000,0)</f>
        <v>0</v>
      </c>
      <c r="G262" s="5">
        <f>IFERROR(INDEX('[5]Table 30'!G$14:G$19,MATCH($B262,'[5]Table 30'!$B$14:$B$19,0))*1000,0)</f>
        <v>0</v>
      </c>
      <c r="H262" s="5">
        <f>IFERROR(INDEX('[5]Table 30'!H$14:H$19,MATCH($B262,'[5]Table 30'!$B$14:$B$19,0))*1000,0)</f>
        <v>0</v>
      </c>
      <c r="I262" s="5">
        <f>IFERROR(INDEX('[5]Table 30'!I$14:I$19,MATCH($B262,'[5]Table 30'!$B$14:$B$19,0))*1000,0)</f>
        <v>0</v>
      </c>
      <c r="J262" s="5">
        <f>IFERROR(INDEX('[5]Table 30'!J$14:J$19,MATCH($B262,'[5]Table 30'!$B$14:$B$19,0))*1000,0)</f>
        <v>0</v>
      </c>
      <c r="K262" s="5">
        <f>IFERROR(INDEX('[5]Table 30'!K$14:K$19,MATCH($B262,'[5]Table 30'!$B$14:$B$19,0))*1000,0)</f>
        <v>0</v>
      </c>
      <c r="L262" s="5">
        <f>IFERROR(INDEX('[5]Table 30'!L$14:L$19,MATCH($B262,'[5]Table 30'!$B$14:$B$19,0))*1000,0)</f>
        <v>0</v>
      </c>
      <c r="M262" s="5">
        <f>IFERROR(INDEX('[5]Table 30'!M$14:M$19,MATCH($B262,'[5]Table 30'!$B$14:$B$19,0))*1000,0)</f>
        <v>0</v>
      </c>
      <c r="N262" s="5">
        <f>IFERROR(INDEX('[5]Table 30'!N$14:N$19,MATCH($B262,'[5]Table 30'!$B$14:$B$19,0))*1000,0)</f>
        <v>0</v>
      </c>
      <c r="O262" s="5">
        <f>IFERROR(INDEX('[5]Table 30'!O$14:O$19,MATCH($B262,'[5]Table 30'!$B$14:$B$19,0))*1000,0)</f>
        <v>0</v>
      </c>
      <c r="P262" s="5">
        <f>IFERROR(INDEX('[5]Table 30'!P$14:P$19,MATCH($B262,'[5]Table 30'!$B$14:$B$19,0))*1000,0)</f>
        <v>0</v>
      </c>
      <c r="Q262" s="5">
        <f>IFERROR(INDEX('[5]Table 30'!Q$14:Q$19,MATCH($B262,'[5]Table 30'!$B$14:$B$19,0))*1000,0)</f>
        <v>0</v>
      </c>
      <c r="R262" s="5">
        <f>IFERROR(INDEX('[5]Table 30'!R$14:R$19,MATCH($B262,'[5]Table 30'!$B$14:$B$19,0))*1000,0)</f>
        <v>0</v>
      </c>
      <c r="S262" s="5">
        <f>IFERROR(INDEX('[5]Table 30'!S$14:S$19,MATCH($B262,'[5]Table 30'!$B$14:$B$19,0))*1000,0)</f>
        <v>0</v>
      </c>
      <c r="T262" s="5">
        <f>IFERROR(INDEX('[5]Table 30'!T$14:T$19,MATCH($B262,'[5]Table 30'!$B$14:$B$19,0))*1000,0)</f>
        <v>0</v>
      </c>
      <c r="U262" s="5">
        <f>IFERROR(INDEX('[5]Table 30'!U$14:U$19,MATCH($B262,'[5]Table 30'!$B$14:$B$19,0))*1000,0)</f>
        <v>0</v>
      </c>
      <c r="V262" s="5">
        <f>IFERROR(INDEX('[5]Table 30'!V$14:V$19,MATCH($B262,'[5]Table 30'!$B$14:$B$19,0))*1000,0)</f>
        <v>0</v>
      </c>
      <c r="W262" s="5">
        <f>IFERROR(INDEX('[5]Table 30'!W$14:W$19,MATCH($B262,'[5]Table 30'!$B$14:$B$19,0))*1000,0)</f>
        <v>0</v>
      </c>
      <c r="Z262" s="21" t="s">
        <v>26</v>
      </c>
    </row>
    <row r="263" spans="2:26" outlineLevel="1" x14ac:dyDescent="0.2">
      <c r="B263" s="4" t="s">
        <v>23</v>
      </c>
      <c r="C263" s="5">
        <f>IFERROR(INDEX('[5]Table 30'!C$14:C$19,MATCH($B263,'[5]Table 30'!$B$14:$B$19,0))*1000,0)</f>
        <v>0</v>
      </c>
      <c r="D263" s="5">
        <f>IFERROR(INDEX('[5]Table 30'!D$14:D$19,MATCH($B263,'[5]Table 30'!$B$14:$B$19,0))*1000,0)</f>
        <v>0</v>
      </c>
      <c r="E263" s="5">
        <f>IFERROR(INDEX('[5]Table 30'!E$14:E$19,MATCH($B263,'[5]Table 30'!$B$14:$B$19,0))*1000,0)</f>
        <v>0</v>
      </c>
      <c r="F263" s="5">
        <f>IFERROR(INDEX('[5]Table 30'!F$14:F$19,MATCH($B263,'[5]Table 30'!$B$14:$B$19,0))*1000,0)</f>
        <v>0</v>
      </c>
      <c r="G263" s="5">
        <f>IFERROR(INDEX('[5]Table 30'!G$14:G$19,MATCH($B263,'[5]Table 30'!$B$14:$B$19,0))*1000,0)</f>
        <v>0</v>
      </c>
      <c r="H263" s="5">
        <f>IFERROR(INDEX('[5]Table 30'!H$14:H$19,MATCH($B263,'[5]Table 30'!$B$14:$B$19,0))*1000,0)</f>
        <v>0</v>
      </c>
      <c r="I263" s="5">
        <f>IFERROR(INDEX('[5]Table 30'!I$14:I$19,MATCH($B263,'[5]Table 30'!$B$14:$B$19,0))*1000,0)</f>
        <v>0</v>
      </c>
      <c r="J263" s="5">
        <f>IFERROR(INDEX('[5]Table 30'!J$14:J$19,MATCH($B263,'[5]Table 30'!$B$14:$B$19,0))*1000,0)</f>
        <v>0</v>
      </c>
      <c r="K263" s="5">
        <f>IFERROR(INDEX('[5]Table 30'!K$14:K$19,MATCH($B263,'[5]Table 30'!$B$14:$B$19,0))*1000,0)</f>
        <v>0</v>
      </c>
      <c r="L263" s="5">
        <f>IFERROR(INDEX('[5]Table 30'!L$14:L$19,MATCH($B263,'[5]Table 30'!$B$14:$B$19,0))*1000,0)</f>
        <v>0</v>
      </c>
      <c r="M263" s="5">
        <f>IFERROR(INDEX('[5]Table 30'!M$14:M$19,MATCH($B263,'[5]Table 30'!$B$14:$B$19,0))*1000,0)</f>
        <v>0</v>
      </c>
      <c r="N263" s="5">
        <f>IFERROR(INDEX('[5]Table 30'!N$14:N$19,MATCH($B263,'[5]Table 30'!$B$14:$B$19,0))*1000,0)</f>
        <v>0</v>
      </c>
      <c r="O263" s="5">
        <f>IFERROR(INDEX('[5]Table 30'!O$14:O$19,MATCH($B263,'[5]Table 30'!$B$14:$B$19,0))*1000,0)</f>
        <v>0</v>
      </c>
      <c r="P263" s="5">
        <f>IFERROR(INDEX('[5]Table 30'!P$14:P$19,MATCH($B263,'[5]Table 30'!$B$14:$B$19,0))*1000,0)</f>
        <v>0</v>
      </c>
      <c r="Q263" s="5">
        <f>IFERROR(INDEX('[5]Table 30'!Q$14:Q$19,MATCH($B263,'[5]Table 30'!$B$14:$B$19,0))*1000,0)</f>
        <v>0</v>
      </c>
      <c r="R263" s="5">
        <f>IFERROR(INDEX('[5]Table 30'!R$14:R$19,MATCH($B263,'[5]Table 30'!$B$14:$B$19,0))*1000,0)</f>
        <v>0</v>
      </c>
      <c r="S263" s="5">
        <f>IFERROR(INDEX('[5]Table 30'!S$14:S$19,MATCH($B263,'[5]Table 30'!$B$14:$B$19,0))*1000,0)</f>
        <v>0</v>
      </c>
      <c r="T263" s="5">
        <f>IFERROR(INDEX('[5]Table 30'!T$14:T$19,MATCH($B263,'[5]Table 30'!$B$14:$B$19,0))*1000,0)</f>
        <v>0</v>
      </c>
      <c r="U263" s="5">
        <f>IFERROR(INDEX('[5]Table 30'!U$14:U$19,MATCH($B263,'[5]Table 30'!$B$14:$B$19,0))*1000,0)</f>
        <v>0</v>
      </c>
      <c r="V263" s="5">
        <f>IFERROR(INDEX('[5]Table 30'!V$14:V$19,MATCH($B263,'[5]Table 30'!$B$14:$B$19,0))*1000,0)</f>
        <v>0</v>
      </c>
      <c r="W263" s="5">
        <f>IFERROR(INDEX('[5]Table 30'!W$14:W$19,MATCH($B263,'[5]Table 30'!$B$14:$B$19,0))*1000,0)</f>
        <v>0</v>
      </c>
      <c r="Z263" s="21" t="s">
        <v>26</v>
      </c>
    </row>
    <row r="264" spans="2:26" outlineLevel="1" x14ac:dyDescent="0.2">
      <c r="B264" s="4" t="s">
        <v>17</v>
      </c>
      <c r="C264" s="5">
        <f>IFERROR(INDEX('[5]Table 30'!C$14:C$19,MATCH($B264,'[5]Table 30'!$B$14:$B$19,0))*1000,0)</f>
        <v>0</v>
      </c>
      <c r="D264" s="5">
        <f>IFERROR(INDEX('[5]Table 30'!D$14:D$19,MATCH($B264,'[5]Table 30'!$B$14:$B$19,0))*1000,0)</f>
        <v>0</v>
      </c>
      <c r="E264" s="5">
        <f>IFERROR(INDEX('[5]Table 30'!E$14:E$19,MATCH($B264,'[5]Table 30'!$B$14:$B$19,0))*1000,0)</f>
        <v>0</v>
      </c>
      <c r="F264" s="5">
        <f>IFERROR(INDEX('[5]Table 30'!F$14:F$19,MATCH($B264,'[5]Table 30'!$B$14:$B$19,0))*1000,0)</f>
        <v>0</v>
      </c>
      <c r="G264" s="5">
        <f>IFERROR(INDEX('[5]Table 30'!G$14:G$19,MATCH($B264,'[5]Table 30'!$B$14:$B$19,0))*1000,0)</f>
        <v>0</v>
      </c>
      <c r="H264" s="5">
        <f>IFERROR(INDEX('[5]Table 30'!H$14:H$19,MATCH($B264,'[5]Table 30'!$B$14:$B$19,0))*1000,0)</f>
        <v>0</v>
      </c>
      <c r="I264" s="5">
        <f>IFERROR(INDEX('[5]Table 30'!I$14:I$19,MATCH($B264,'[5]Table 30'!$B$14:$B$19,0))*1000,0)</f>
        <v>0</v>
      </c>
      <c r="J264" s="5">
        <f>IFERROR(INDEX('[5]Table 30'!J$14:J$19,MATCH($B264,'[5]Table 30'!$B$14:$B$19,0))*1000,0)</f>
        <v>0</v>
      </c>
      <c r="K264" s="5">
        <f>IFERROR(INDEX('[5]Table 30'!K$14:K$19,MATCH($B264,'[5]Table 30'!$B$14:$B$19,0))*1000,0)</f>
        <v>0</v>
      </c>
      <c r="L264" s="5">
        <f>IFERROR(INDEX('[5]Table 30'!L$14:L$19,MATCH($B264,'[5]Table 30'!$B$14:$B$19,0))*1000,0)</f>
        <v>0</v>
      </c>
      <c r="M264" s="5">
        <f>IFERROR(INDEX('[5]Table 30'!M$14:M$19,MATCH($B264,'[5]Table 30'!$B$14:$B$19,0))*1000,0)</f>
        <v>0</v>
      </c>
      <c r="N264" s="5">
        <f>IFERROR(INDEX('[5]Table 30'!N$14:N$19,MATCH($B264,'[5]Table 30'!$B$14:$B$19,0))*1000,0)</f>
        <v>0</v>
      </c>
      <c r="O264" s="5">
        <f>IFERROR(INDEX('[5]Table 30'!O$14:O$19,MATCH($B264,'[5]Table 30'!$B$14:$B$19,0))*1000,0)</f>
        <v>0</v>
      </c>
      <c r="P264" s="5">
        <f>IFERROR(INDEX('[5]Table 30'!P$14:P$19,MATCH($B264,'[5]Table 30'!$B$14:$B$19,0))*1000,0)</f>
        <v>0</v>
      </c>
      <c r="Q264" s="5">
        <f>IFERROR(INDEX('[5]Table 30'!Q$14:Q$19,MATCH($B264,'[5]Table 30'!$B$14:$B$19,0))*1000,0)</f>
        <v>0</v>
      </c>
      <c r="R264" s="5">
        <f>IFERROR(INDEX('[5]Table 30'!R$14:R$19,MATCH($B264,'[5]Table 30'!$B$14:$B$19,0))*1000,0)</f>
        <v>0</v>
      </c>
      <c r="S264" s="5">
        <f>IFERROR(INDEX('[5]Table 30'!S$14:S$19,MATCH($B264,'[5]Table 30'!$B$14:$B$19,0))*1000,0)</f>
        <v>0</v>
      </c>
      <c r="T264" s="5">
        <f>IFERROR(INDEX('[5]Table 30'!T$14:T$19,MATCH($B264,'[5]Table 30'!$B$14:$B$19,0))*1000,0)</f>
        <v>0</v>
      </c>
      <c r="U264" s="5">
        <f>IFERROR(INDEX('[5]Table 30'!U$14:U$19,MATCH($B264,'[5]Table 30'!$B$14:$B$19,0))*1000,0)</f>
        <v>0</v>
      </c>
      <c r="V264" s="5">
        <f>IFERROR(INDEX('[5]Table 30'!V$14:V$19,MATCH($B264,'[5]Table 30'!$B$14:$B$19,0))*1000,0)</f>
        <v>0</v>
      </c>
      <c r="W264" s="5">
        <f>IFERROR(INDEX('[5]Table 30'!W$14:W$19,MATCH($B264,'[5]Table 30'!$B$14:$B$19,0))*1000,0)</f>
        <v>0</v>
      </c>
      <c r="Z264" s="21" t="s">
        <v>26</v>
      </c>
    </row>
    <row r="265" spans="2:26" outlineLevel="1" x14ac:dyDescent="0.2">
      <c r="B265" s="4" t="s">
        <v>1</v>
      </c>
      <c r="C265" s="5">
        <f>IFERROR(INDEX('[5]Table 30'!C$14:C$19,MATCH($B265,'[5]Table 30'!$B$14:$B$19,0))*1000,0)</f>
        <v>0</v>
      </c>
      <c r="D265" s="5">
        <f>IFERROR(INDEX('[5]Table 30'!D$14:D$19,MATCH($B265,'[5]Table 30'!$B$14:$B$19,0))*1000,0)</f>
        <v>0</v>
      </c>
      <c r="E265" s="5">
        <f>IFERROR(INDEX('[5]Table 30'!E$14:E$19,MATCH($B265,'[5]Table 30'!$B$14:$B$19,0))*1000,0)</f>
        <v>0</v>
      </c>
      <c r="F265" s="5">
        <f>IFERROR(INDEX('[5]Table 30'!F$14:F$19,MATCH($B265,'[5]Table 30'!$B$14:$B$19,0))*1000,0)</f>
        <v>0</v>
      </c>
      <c r="G265" s="5">
        <f>IFERROR(INDEX('[5]Table 30'!G$14:G$19,MATCH($B265,'[5]Table 30'!$B$14:$B$19,0))*1000,0)</f>
        <v>0</v>
      </c>
      <c r="H265" s="5">
        <f>IFERROR(INDEX('[5]Table 30'!H$14:H$19,MATCH($B265,'[5]Table 30'!$B$14:$B$19,0))*1000,0)</f>
        <v>0</v>
      </c>
      <c r="I265" s="5">
        <f>IFERROR(INDEX('[5]Table 30'!I$14:I$19,MATCH($B265,'[5]Table 30'!$B$14:$B$19,0))*1000,0)</f>
        <v>0</v>
      </c>
      <c r="J265" s="5">
        <f>IFERROR(INDEX('[5]Table 30'!J$14:J$19,MATCH($B265,'[5]Table 30'!$B$14:$B$19,0))*1000,0)</f>
        <v>0</v>
      </c>
      <c r="K265" s="5">
        <f>IFERROR(INDEX('[5]Table 30'!K$14:K$19,MATCH($B265,'[5]Table 30'!$B$14:$B$19,0))*1000,0)</f>
        <v>0</v>
      </c>
      <c r="L265" s="5">
        <f>IFERROR(INDEX('[5]Table 30'!L$14:L$19,MATCH($B265,'[5]Table 30'!$B$14:$B$19,0))*1000,0)</f>
        <v>0</v>
      </c>
      <c r="M265" s="5">
        <f>IFERROR(INDEX('[5]Table 30'!M$14:M$19,MATCH($B265,'[5]Table 30'!$B$14:$B$19,0))*1000,0)</f>
        <v>0</v>
      </c>
      <c r="N265" s="5">
        <f>IFERROR(INDEX('[5]Table 30'!N$14:N$19,MATCH($B265,'[5]Table 30'!$B$14:$B$19,0))*1000,0)</f>
        <v>0</v>
      </c>
      <c r="O265" s="5">
        <f>IFERROR(INDEX('[5]Table 30'!O$14:O$19,MATCH($B265,'[5]Table 30'!$B$14:$B$19,0))*1000,0)</f>
        <v>0</v>
      </c>
      <c r="P265" s="5">
        <f>IFERROR(INDEX('[5]Table 30'!P$14:P$19,MATCH($B265,'[5]Table 30'!$B$14:$B$19,0))*1000,0)</f>
        <v>0</v>
      </c>
      <c r="Q265" s="5">
        <f>IFERROR(INDEX('[5]Table 30'!Q$14:Q$19,MATCH($B265,'[5]Table 30'!$B$14:$B$19,0))*1000,0)</f>
        <v>0</v>
      </c>
      <c r="R265" s="5">
        <f>IFERROR(INDEX('[5]Table 30'!R$14:R$19,MATCH($B265,'[5]Table 30'!$B$14:$B$19,0))*1000,0)</f>
        <v>0</v>
      </c>
      <c r="S265" s="5">
        <f>IFERROR(INDEX('[5]Table 30'!S$14:S$19,MATCH($B265,'[5]Table 30'!$B$14:$B$19,0))*1000,0)</f>
        <v>0</v>
      </c>
      <c r="T265" s="5">
        <f>IFERROR(INDEX('[5]Table 30'!T$14:T$19,MATCH($B265,'[5]Table 30'!$B$14:$B$19,0))*1000,0)</f>
        <v>0</v>
      </c>
      <c r="U265" s="5">
        <f>IFERROR(INDEX('[5]Table 30'!U$14:U$19,MATCH($B265,'[5]Table 30'!$B$14:$B$19,0))*1000,0)</f>
        <v>0</v>
      </c>
      <c r="V265" s="5">
        <f>IFERROR(INDEX('[5]Table 30'!V$14:V$19,MATCH($B265,'[5]Table 30'!$B$14:$B$19,0))*1000,0)</f>
        <v>0</v>
      </c>
      <c r="W265" s="5">
        <f>IFERROR(INDEX('[5]Table 30'!W$14:W$19,MATCH($B265,'[5]Table 30'!$B$14:$B$19,0))*1000,0)</f>
        <v>0</v>
      </c>
      <c r="Z265" s="21" t="s">
        <v>26</v>
      </c>
    </row>
    <row r="266" spans="2:26" outlineLevel="1" x14ac:dyDescent="0.2">
      <c r="B266" s="15" t="s">
        <v>9</v>
      </c>
      <c r="C266" s="19">
        <f t="shared" ref="C266:W266" si="109">SUM(C256:C265)</f>
        <v>173.51600000000002</v>
      </c>
      <c r="D266" s="19">
        <f t="shared" si="109"/>
        <v>128.35300000000001</v>
      </c>
      <c r="E266" s="19">
        <f t="shared" si="109"/>
        <v>168.00200000000001</v>
      </c>
      <c r="F266" s="19">
        <f t="shared" si="109"/>
        <v>184.125</v>
      </c>
      <c r="G266" s="19">
        <f t="shared" si="109"/>
        <v>154.76</v>
      </c>
      <c r="H266" s="19">
        <f t="shared" si="109"/>
        <v>184.499</v>
      </c>
      <c r="I266" s="19">
        <f t="shared" si="109"/>
        <v>169.40900000000002</v>
      </c>
      <c r="J266" s="19">
        <f t="shared" si="109"/>
        <v>172.12400000000002</v>
      </c>
      <c r="K266" s="19">
        <f t="shared" si="109"/>
        <v>187.80199999999999</v>
      </c>
      <c r="L266" s="19">
        <f t="shared" si="109"/>
        <v>142.98599999999999</v>
      </c>
      <c r="M266" s="19">
        <f t="shared" si="109"/>
        <v>128.88499999999999</v>
      </c>
      <c r="N266" s="19">
        <f t="shared" si="109"/>
        <v>131.05799999999999</v>
      </c>
      <c r="O266" s="19">
        <f t="shared" si="109"/>
        <v>143.54900000000001</v>
      </c>
      <c r="P266" s="19">
        <f t="shared" si="109"/>
        <v>140.16</v>
      </c>
      <c r="Q266" s="19">
        <f t="shared" si="109"/>
        <v>152.58599999999998</v>
      </c>
      <c r="R266" s="19">
        <f t="shared" si="109"/>
        <v>116.755</v>
      </c>
      <c r="S266" s="19">
        <f t="shared" si="109"/>
        <v>114.711</v>
      </c>
      <c r="T266" s="19">
        <f t="shared" si="109"/>
        <v>85.061000000000007</v>
      </c>
      <c r="U266" s="19">
        <f t="shared" si="109"/>
        <v>72.605999999999995</v>
      </c>
      <c r="V266" s="19">
        <f t="shared" si="109"/>
        <v>77.204999999999998</v>
      </c>
      <c r="W266" s="19">
        <f t="shared" si="109"/>
        <v>66.414000000000001</v>
      </c>
    </row>
    <row r="267" spans="2:26" outlineLevel="1" x14ac:dyDescent="0.2">
      <c r="B267" s="26" t="s">
        <v>91</v>
      </c>
      <c r="C267" s="25">
        <f t="shared" ref="C267:W267" si="110">C266/C247/1000</f>
        <v>7.9505375721916714E-4</v>
      </c>
      <c r="D267" s="25">
        <f t="shared" si="110"/>
        <v>8.0832203472276339E-4</v>
      </c>
      <c r="E267" s="25">
        <f t="shared" si="110"/>
        <v>7.7701297383467717E-4</v>
      </c>
      <c r="F267" s="25">
        <f t="shared" si="110"/>
        <v>7.7435583456692653E-4</v>
      </c>
      <c r="G267" s="25">
        <f t="shared" si="110"/>
        <v>7.5940069584873033E-4</v>
      </c>
      <c r="H267" s="25">
        <f t="shared" si="110"/>
        <v>7.452015746045172E-4</v>
      </c>
      <c r="I267" s="25">
        <f t="shared" si="110"/>
        <v>8.4670232686778182E-4</v>
      </c>
      <c r="J267" s="25">
        <f t="shared" si="110"/>
        <v>7.6681847392066308E-4</v>
      </c>
      <c r="K267" s="25">
        <f t="shared" si="110"/>
        <v>8.1967520065745101E-4</v>
      </c>
      <c r="L267" s="25">
        <f t="shared" si="110"/>
        <v>6.8677234418980317E-4</v>
      </c>
      <c r="M267" s="25">
        <f t="shared" si="110"/>
        <v>7.6452818431950291E-4</v>
      </c>
      <c r="N267" s="25">
        <f t="shared" si="110"/>
        <v>7.0170920413070259E-4</v>
      </c>
      <c r="O267" s="25">
        <f t="shared" si="110"/>
        <v>7.8013375949784148E-4</v>
      </c>
      <c r="P267" s="25">
        <f t="shared" si="110"/>
        <v>7.3320845911638841E-4</v>
      </c>
      <c r="Q267" s="25">
        <f t="shared" si="110"/>
        <v>9.0966547196242599E-4</v>
      </c>
      <c r="R267" s="25">
        <f t="shared" si="110"/>
        <v>8.0597801184570557E-4</v>
      </c>
      <c r="S267" s="25">
        <f t="shared" si="110"/>
        <v>7.3382660048019121E-4</v>
      </c>
      <c r="T267" s="25">
        <f t="shared" si="110"/>
        <v>5.1314334009277813E-4</v>
      </c>
      <c r="U267" s="25">
        <f t="shared" si="110"/>
        <v>4.3782620369266234E-4</v>
      </c>
      <c r="V267" s="25">
        <f t="shared" si="110"/>
        <v>4.4732329458088091E-4</v>
      </c>
      <c r="W267" s="25">
        <f t="shared" si="110"/>
        <v>4.3636484913529963E-4</v>
      </c>
    </row>
    <row r="268" spans="2:26" outlineLevel="1" x14ac:dyDescent="0.2"/>
    <row r="269" spans="2:26" outlineLevel="1" x14ac:dyDescent="0.2">
      <c r="B269" s="4" t="s">
        <v>18</v>
      </c>
      <c r="C269" s="11">
        <f t="shared" ref="C269:W269" si="111">IFERROR(C256/C266,0)</f>
        <v>0</v>
      </c>
      <c r="D269" s="11">
        <f t="shared" si="111"/>
        <v>0</v>
      </c>
      <c r="E269" s="11">
        <f t="shared" si="111"/>
        <v>0</v>
      </c>
      <c r="F269" s="11">
        <f t="shared" si="111"/>
        <v>0</v>
      </c>
      <c r="G269" s="11">
        <f t="shared" si="111"/>
        <v>0</v>
      </c>
      <c r="H269" s="11">
        <f t="shared" si="111"/>
        <v>0</v>
      </c>
      <c r="I269" s="11">
        <f t="shared" si="111"/>
        <v>0</v>
      </c>
      <c r="J269" s="11">
        <f t="shared" si="111"/>
        <v>0</v>
      </c>
      <c r="K269" s="11">
        <f t="shared" si="111"/>
        <v>0</v>
      </c>
      <c r="L269" s="11">
        <f t="shared" si="111"/>
        <v>0</v>
      </c>
      <c r="M269" s="11">
        <f t="shared" si="111"/>
        <v>0</v>
      </c>
      <c r="N269" s="11">
        <f t="shared" si="111"/>
        <v>0</v>
      </c>
      <c r="O269" s="11">
        <f t="shared" si="111"/>
        <v>0</v>
      </c>
      <c r="P269" s="11">
        <f t="shared" si="111"/>
        <v>0</v>
      </c>
      <c r="Q269" s="11">
        <f t="shared" si="111"/>
        <v>0</v>
      </c>
      <c r="R269" s="11">
        <f t="shared" si="111"/>
        <v>0</v>
      </c>
      <c r="S269" s="11">
        <f t="shared" si="111"/>
        <v>0</v>
      </c>
      <c r="T269" s="11">
        <f t="shared" si="111"/>
        <v>0</v>
      </c>
      <c r="U269" s="11">
        <f t="shared" si="111"/>
        <v>0</v>
      </c>
      <c r="V269" s="11">
        <f t="shared" si="111"/>
        <v>0</v>
      </c>
      <c r="W269" s="11">
        <f t="shared" si="111"/>
        <v>0</v>
      </c>
    </row>
    <row r="270" spans="2:26" outlineLevel="1" x14ac:dyDescent="0.2">
      <c r="B270" s="4" t="s">
        <v>19</v>
      </c>
      <c r="C270" s="11">
        <f t="shared" ref="C270:W270" si="112">IFERROR(C257/C266,0)</f>
        <v>0</v>
      </c>
      <c r="D270" s="11">
        <f t="shared" si="112"/>
        <v>0</v>
      </c>
      <c r="E270" s="11">
        <f t="shared" si="112"/>
        <v>0</v>
      </c>
      <c r="F270" s="11">
        <f t="shared" si="112"/>
        <v>0</v>
      </c>
      <c r="G270" s="11">
        <f t="shared" si="112"/>
        <v>0</v>
      </c>
      <c r="H270" s="11">
        <f t="shared" si="112"/>
        <v>0</v>
      </c>
      <c r="I270" s="11">
        <f t="shared" si="112"/>
        <v>0</v>
      </c>
      <c r="J270" s="11">
        <f t="shared" si="112"/>
        <v>0</v>
      </c>
      <c r="K270" s="11">
        <f t="shared" si="112"/>
        <v>0</v>
      </c>
      <c r="L270" s="11">
        <f t="shared" si="112"/>
        <v>0</v>
      </c>
      <c r="M270" s="11">
        <f t="shared" si="112"/>
        <v>0</v>
      </c>
      <c r="N270" s="11">
        <f t="shared" si="112"/>
        <v>0</v>
      </c>
      <c r="O270" s="11">
        <f t="shared" si="112"/>
        <v>0</v>
      </c>
      <c r="P270" s="11">
        <f t="shared" si="112"/>
        <v>0</v>
      </c>
      <c r="Q270" s="11">
        <f t="shared" si="112"/>
        <v>0</v>
      </c>
      <c r="R270" s="11">
        <f t="shared" si="112"/>
        <v>0</v>
      </c>
      <c r="S270" s="11">
        <f t="shared" si="112"/>
        <v>0</v>
      </c>
      <c r="T270" s="11">
        <f t="shared" si="112"/>
        <v>0</v>
      </c>
      <c r="U270" s="11">
        <f t="shared" si="112"/>
        <v>0</v>
      </c>
      <c r="V270" s="11">
        <f t="shared" si="112"/>
        <v>0</v>
      </c>
      <c r="W270" s="11">
        <f t="shared" si="112"/>
        <v>0</v>
      </c>
    </row>
    <row r="271" spans="2:26" outlineLevel="1" x14ac:dyDescent="0.2">
      <c r="B271" s="4" t="s">
        <v>16</v>
      </c>
      <c r="C271" s="11">
        <f t="shared" ref="C271:W271" si="113">IFERROR(C258/C266,0)</f>
        <v>0.81865072961571261</v>
      </c>
      <c r="D271" s="11">
        <f t="shared" si="113"/>
        <v>0.97672824164608529</v>
      </c>
      <c r="E271" s="11">
        <f t="shared" si="113"/>
        <v>0.95869692027475872</v>
      </c>
      <c r="F271" s="11">
        <f t="shared" si="113"/>
        <v>0.97319212491513918</v>
      </c>
      <c r="G271" s="11">
        <f t="shared" si="113"/>
        <v>0.96942362367536827</v>
      </c>
      <c r="H271" s="11">
        <f t="shared" si="113"/>
        <v>0.95617320419080853</v>
      </c>
      <c r="I271" s="11">
        <f t="shared" si="113"/>
        <v>0.95691492187546112</v>
      </c>
      <c r="J271" s="11">
        <f t="shared" si="113"/>
        <v>0.96733750087146464</v>
      </c>
      <c r="K271" s="11">
        <f t="shared" si="113"/>
        <v>0.96816860310326847</v>
      </c>
      <c r="L271" s="11">
        <f t="shared" si="113"/>
        <v>0.96031779335039791</v>
      </c>
      <c r="M271" s="11">
        <f t="shared" si="113"/>
        <v>0.95150715754354653</v>
      </c>
      <c r="N271" s="11">
        <f t="shared" si="113"/>
        <v>0.95198309145569138</v>
      </c>
      <c r="O271" s="11">
        <f t="shared" si="113"/>
        <v>0.93264320893910779</v>
      </c>
      <c r="P271" s="11">
        <f t="shared" si="113"/>
        <v>0.89238013698630136</v>
      </c>
      <c r="Q271" s="11">
        <f t="shared" si="113"/>
        <v>0.88757159896713977</v>
      </c>
      <c r="R271" s="11">
        <f t="shared" si="113"/>
        <v>0.87757269495953061</v>
      </c>
      <c r="S271" s="11">
        <f t="shared" si="113"/>
        <v>0.87206981021872365</v>
      </c>
      <c r="T271" s="11">
        <f t="shared" si="113"/>
        <v>0.75455261518204586</v>
      </c>
      <c r="U271" s="11">
        <f t="shared" si="113"/>
        <v>0.69640250117070213</v>
      </c>
      <c r="V271" s="11">
        <f t="shared" si="113"/>
        <v>0.62979081665695225</v>
      </c>
      <c r="W271" s="11">
        <f t="shared" si="113"/>
        <v>0.61780648658415394</v>
      </c>
    </row>
    <row r="272" spans="2:26" outlineLevel="1" x14ac:dyDescent="0.2">
      <c r="B272" s="4" t="s">
        <v>21</v>
      </c>
      <c r="C272" s="11">
        <f t="shared" ref="C272:W272" si="114">IFERROR(C259/C266,0)</f>
        <v>0</v>
      </c>
      <c r="D272" s="11">
        <f t="shared" si="114"/>
        <v>0</v>
      </c>
      <c r="E272" s="11">
        <f t="shared" si="114"/>
        <v>0</v>
      </c>
      <c r="F272" s="11">
        <f t="shared" si="114"/>
        <v>0</v>
      </c>
      <c r="G272" s="11">
        <f t="shared" si="114"/>
        <v>0</v>
      </c>
      <c r="H272" s="11">
        <f t="shared" si="114"/>
        <v>0</v>
      </c>
      <c r="I272" s="11">
        <f t="shared" si="114"/>
        <v>0</v>
      </c>
      <c r="J272" s="11">
        <f t="shared" si="114"/>
        <v>0</v>
      </c>
      <c r="K272" s="11">
        <f t="shared" si="114"/>
        <v>0</v>
      </c>
      <c r="L272" s="11">
        <f t="shared" si="114"/>
        <v>0</v>
      </c>
      <c r="M272" s="11">
        <f t="shared" si="114"/>
        <v>0</v>
      </c>
      <c r="N272" s="11">
        <f t="shared" si="114"/>
        <v>0</v>
      </c>
      <c r="O272" s="11">
        <f t="shared" si="114"/>
        <v>0</v>
      </c>
      <c r="P272" s="11">
        <f t="shared" si="114"/>
        <v>0</v>
      </c>
      <c r="Q272" s="11">
        <f t="shared" si="114"/>
        <v>0</v>
      </c>
      <c r="R272" s="11">
        <f t="shared" si="114"/>
        <v>0</v>
      </c>
      <c r="S272" s="11">
        <f t="shared" si="114"/>
        <v>0</v>
      </c>
      <c r="T272" s="11">
        <f t="shared" si="114"/>
        <v>0</v>
      </c>
      <c r="U272" s="11">
        <f t="shared" si="114"/>
        <v>0</v>
      </c>
      <c r="V272" s="11">
        <f t="shared" si="114"/>
        <v>0</v>
      </c>
      <c r="W272" s="11">
        <f t="shared" si="114"/>
        <v>0</v>
      </c>
    </row>
    <row r="273" spans="1:28" outlineLevel="1" x14ac:dyDescent="0.2">
      <c r="B273" s="4" t="s">
        <v>20</v>
      </c>
      <c r="C273" s="11">
        <f t="shared" ref="C273:W273" si="115">IFERROR(C260/C266,0)</f>
        <v>0.18134927038428733</v>
      </c>
      <c r="D273" s="11">
        <f t="shared" si="115"/>
        <v>2.3271758353914596E-2</v>
      </c>
      <c r="E273" s="11">
        <f t="shared" si="115"/>
        <v>4.1303079725241366E-2</v>
      </c>
      <c r="F273" s="11">
        <f t="shared" si="115"/>
        <v>2.6807875084860829E-2</v>
      </c>
      <c r="G273" s="11">
        <f t="shared" si="115"/>
        <v>3.0576376324631692E-2</v>
      </c>
      <c r="H273" s="11">
        <f t="shared" si="115"/>
        <v>4.3826795809191382E-2</v>
      </c>
      <c r="I273" s="11">
        <f t="shared" si="115"/>
        <v>4.308507812453883E-2</v>
      </c>
      <c r="J273" s="11">
        <f t="shared" si="115"/>
        <v>3.2662499128535236E-2</v>
      </c>
      <c r="K273" s="11">
        <f t="shared" si="115"/>
        <v>2.9435256280550791E-2</v>
      </c>
      <c r="L273" s="11">
        <f t="shared" si="115"/>
        <v>3.6632957072720407E-2</v>
      </c>
      <c r="M273" s="11">
        <f t="shared" si="115"/>
        <v>4.492376925165846E-2</v>
      </c>
      <c r="N273" s="11">
        <f t="shared" si="115"/>
        <v>4.4171282943429625E-2</v>
      </c>
      <c r="O273" s="11">
        <f t="shared" si="115"/>
        <v>6.3156134838974837E-2</v>
      </c>
      <c r="P273" s="11">
        <f t="shared" si="115"/>
        <v>0.10125570776255709</v>
      </c>
      <c r="Q273" s="11">
        <f t="shared" si="115"/>
        <v>0.10570432411885758</v>
      </c>
      <c r="R273" s="11">
        <f t="shared" si="115"/>
        <v>0.12242730504046935</v>
      </c>
      <c r="S273" s="11">
        <f t="shared" si="115"/>
        <v>0.12793018978127643</v>
      </c>
      <c r="T273" s="11">
        <f t="shared" si="115"/>
        <v>0.24544738481795417</v>
      </c>
      <c r="U273" s="11">
        <f t="shared" si="115"/>
        <v>0.30359749882929787</v>
      </c>
      <c r="V273" s="11">
        <f t="shared" si="115"/>
        <v>0.37020918334304775</v>
      </c>
      <c r="W273" s="11">
        <f t="shared" si="115"/>
        <v>0.38219351341584601</v>
      </c>
    </row>
    <row r="274" spans="1:28" outlineLevel="1" x14ac:dyDescent="0.2">
      <c r="B274" s="4" t="s">
        <v>0</v>
      </c>
      <c r="C274" s="11">
        <f t="shared" ref="C274:W274" si="116">IFERROR(C261/C266,0)</f>
        <v>0</v>
      </c>
      <c r="D274" s="11">
        <f t="shared" si="116"/>
        <v>0</v>
      </c>
      <c r="E274" s="11">
        <f t="shared" si="116"/>
        <v>0</v>
      </c>
      <c r="F274" s="11">
        <f t="shared" si="116"/>
        <v>0</v>
      </c>
      <c r="G274" s="11">
        <f t="shared" si="116"/>
        <v>0</v>
      </c>
      <c r="H274" s="11">
        <f t="shared" si="116"/>
        <v>0</v>
      </c>
      <c r="I274" s="11">
        <f t="shared" si="116"/>
        <v>0</v>
      </c>
      <c r="J274" s="11">
        <f t="shared" si="116"/>
        <v>0</v>
      </c>
      <c r="K274" s="11">
        <f t="shared" si="116"/>
        <v>2.3961406161808717E-3</v>
      </c>
      <c r="L274" s="11">
        <f t="shared" si="116"/>
        <v>3.0492495768816535E-3</v>
      </c>
      <c r="M274" s="11">
        <f t="shared" si="116"/>
        <v>3.5690732047949725E-3</v>
      </c>
      <c r="N274" s="11">
        <f t="shared" si="116"/>
        <v>3.8456256008790003E-3</v>
      </c>
      <c r="O274" s="11">
        <f t="shared" si="116"/>
        <v>4.2006562219172542E-3</v>
      </c>
      <c r="P274" s="11">
        <f t="shared" si="116"/>
        <v>6.3641552511415527E-3</v>
      </c>
      <c r="Q274" s="11">
        <f t="shared" si="116"/>
        <v>6.7240769140025957E-3</v>
      </c>
      <c r="R274" s="11">
        <f t="shared" si="116"/>
        <v>0</v>
      </c>
      <c r="S274" s="11">
        <f t="shared" si="116"/>
        <v>0</v>
      </c>
      <c r="T274" s="11">
        <f t="shared" si="116"/>
        <v>0</v>
      </c>
      <c r="U274" s="11">
        <f t="shared" si="116"/>
        <v>0</v>
      </c>
      <c r="V274" s="11">
        <f t="shared" si="116"/>
        <v>0</v>
      </c>
      <c r="W274" s="11">
        <f t="shared" si="116"/>
        <v>0</v>
      </c>
    </row>
    <row r="275" spans="1:28" outlineLevel="1" x14ac:dyDescent="0.2">
      <c r="B275" s="4" t="s">
        <v>22</v>
      </c>
      <c r="C275" s="11">
        <f t="shared" ref="C275:W275" si="117">IFERROR(C262/C266,0)</f>
        <v>0</v>
      </c>
      <c r="D275" s="11">
        <f t="shared" si="117"/>
        <v>0</v>
      </c>
      <c r="E275" s="11">
        <f t="shared" si="117"/>
        <v>0</v>
      </c>
      <c r="F275" s="11">
        <f t="shared" si="117"/>
        <v>0</v>
      </c>
      <c r="G275" s="11">
        <f t="shared" si="117"/>
        <v>0</v>
      </c>
      <c r="H275" s="11">
        <f t="shared" si="117"/>
        <v>0</v>
      </c>
      <c r="I275" s="11">
        <f t="shared" si="117"/>
        <v>0</v>
      </c>
      <c r="J275" s="11">
        <f t="shared" si="117"/>
        <v>0</v>
      </c>
      <c r="K275" s="11">
        <f t="shared" si="117"/>
        <v>0</v>
      </c>
      <c r="L275" s="11">
        <f t="shared" si="117"/>
        <v>0</v>
      </c>
      <c r="M275" s="11">
        <f t="shared" si="117"/>
        <v>0</v>
      </c>
      <c r="N275" s="11">
        <f t="shared" si="117"/>
        <v>0</v>
      </c>
      <c r="O275" s="11">
        <f t="shared" si="117"/>
        <v>0</v>
      </c>
      <c r="P275" s="11">
        <f t="shared" si="117"/>
        <v>0</v>
      </c>
      <c r="Q275" s="11">
        <f t="shared" si="117"/>
        <v>0</v>
      </c>
      <c r="R275" s="11">
        <f t="shared" si="117"/>
        <v>0</v>
      </c>
      <c r="S275" s="11">
        <f t="shared" si="117"/>
        <v>0</v>
      </c>
      <c r="T275" s="11">
        <f t="shared" si="117"/>
        <v>0</v>
      </c>
      <c r="U275" s="11">
        <f t="shared" si="117"/>
        <v>0</v>
      </c>
      <c r="V275" s="11">
        <f t="shared" si="117"/>
        <v>0</v>
      </c>
      <c r="W275" s="11">
        <f t="shared" si="117"/>
        <v>0</v>
      </c>
    </row>
    <row r="276" spans="1:28" outlineLevel="1" x14ac:dyDescent="0.2">
      <c r="B276" s="4" t="s">
        <v>23</v>
      </c>
      <c r="C276" s="11">
        <f t="shared" ref="C276:W276" si="118">IFERROR(C263/C266,0)</f>
        <v>0</v>
      </c>
      <c r="D276" s="11">
        <f t="shared" si="118"/>
        <v>0</v>
      </c>
      <c r="E276" s="11">
        <f t="shared" si="118"/>
        <v>0</v>
      </c>
      <c r="F276" s="11">
        <f t="shared" si="118"/>
        <v>0</v>
      </c>
      <c r="G276" s="11">
        <f t="shared" si="118"/>
        <v>0</v>
      </c>
      <c r="H276" s="11">
        <f t="shared" si="118"/>
        <v>0</v>
      </c>
      <c r="I276" s="11">
        <f t="shared" si="118"/>
        <v>0</v>
      </c>
      <c r="J276" s="11">
        <f t="shared" si="118"/>
        <v>0</v>
      </c>
      <c r="K276" s="11">
        <f t="shared" si="118"/>
        <v>0</v>
      </c>
      <c r="L276" s="11">
        <f t="shared" si="118"/>
        <v>0</v>
      </c>
      <c r="M276" s="11">
        <f t="shared" si="118"/>
        <v>0</v>
      </c>
      <c r="N276" s="11">
        <f t="shared" si="118"/>
        <v>0</v>
      </c>
      <c r="O276" s="11">
        <f t="shared" si="118"/>
        <v>0</v>
      </c>
      <c r="P276" s="11">
        <f t="shared" si="118"/>
        <v>0</v>
      </c>
      <c r="Q276" s="11">
        <f t="shared" si="118"/>
        <v>0</v>
      </c>
      <c r="R276" s="11">
        <f t="shared" si="118"/>
        <v>0</v>
      </c>
      <c r="S276" s="11">
        <f t="shared" si="118"/>
        <v>0</v>
      </c>
      <c r="T276" s="11">
        <f t="shared" si="118"/>
        <v>0</v>
      </c>
      <c r="U276" s="11">
        <f t="shared" si="118"/>
        <v>0</v>
      </c>
      <c r="V276" s="11">
        <f t="shared" si="118"/>
        <v>0</v>
      </c>
      <c r="W276" s="11">
        <f t="shared" si="118"/>
        <v>0</v>
      </c>
    </row>
    <row r="277" spans="1:28" outlineLevel="1" x14ac:dyDescent="0.2">
      <c r="B277" s="4" t="s">
        <v>17</v>
      </c>
      <c r="C277" s="11">
        <f t="shared" ref="C277:W277" si="119">IFERROR(C264/C266,0)</f>
        <v>0</v>
      </c>
      <c r="D277" s="11">
        <f t="shared" si="119"/>
        <v>0</v>
      </c>
      <c r="E277" s="11">
        <f t="shared" si="119"/>
        <v>0</v>
      </c>
      <c r="F277" s="11">
        <f t="shared" si="119"/>
        <v>0</v>
      </c>
      <c r="G277" s="11">
        <f t="shared" si="119"/>
        <v>0</v>
      </c>
      <c r="H277" s="11">
        <f t="shared" si="119"/>
        <v>0</v>
      </c>
      <c r="I277" s="11">
        <f t="shared" si="119"/>
        <v>0</v>
      </c>
      <c r="J277" s="11">
        <f t="shared" si="119"/>
        <v>0</v>
      </c>
      <c r="K277" s="11">
        <f t="shared" si="119"/>
        <v>0</v>
      </c>
      <c r="L277" s="11">
        <f t="shared" si="119"/>
        <v>0</v>
      </c>
      <c r="M277" s="11">
        <f t="shared" si="119"/>
        <v>0</v>
      </c>
      <c r="N277" s="11">
        <f t="shared" si="119"/>
        <v>0</v>
      </c>
      <c r="O277" s="11">
        <f t="shared" si="119"/>
        <v>0</v>
      </c>
      <c r="P277" s="11">
        <f t="shared" si="119"/>
        <v>0</v>
      </c>
      <c r="Q277" s="11">
        <f t="shared" si="119"/>
        <v>0</v>
      </c>
      <c r="R277" s="11">
        <f t="shared" si="119"/>
        <v>0</v>
      </c>
      <c r="S277" s="11">
        <f t="shared" si="119"/>
        <v>0</v>
      </c>
      <c r="T277" s="11">
        <f t="shared" si="119"/>
        <v>0</v>
      </c>
      <c r="U277" s="11">
        <f t="shared" si="119"/>
        <v>0</v>
      </c>
      <c r="V277" s="11">
        <f t="shared" si="119"/>
        <v>0</v>
      </c>
      <c r="W277" s="11">
        <f t="shared" si="119"/>
        <v>0</v>
      </c>
    </row>
    <row r="278" spans="1:28" outlineLevel="1" x14ac:dyDescent="0.2">
      <c r="B278" s="4" t="s">
        <v>1</v>
      </c>
      <c r="C278" s="11">
        <f t="shared" ref="C278:W278" si="120">IFERROR(C265/C266,0)</f>
        <v>0</v>
      </c>
      <c r="D278" s="11">
        <f t="shared" si="120"/>
        <v>0</v>
      </c>
      <c r="E278" s="11">
        <f t="shared" si="120"/>
        <v>0</v>
      </c>
      <c r="F278" s="11">
        <f t="shared" si="120"/>
        <v>0</v>
      </c>
      <c r="G278" s="11">
        <f t="shared" si="120"/>
        <v>0</v>
      </c>
      <c r="H278" s="11">
        <f t="shared" si="120"/>
        <v>0</v>
      </c>
      <c r="I278" s="11">
        <f t="shared" si="120"/>
        <v>0</v>
      </c>
      <c r="J278" s="11">
        <f t="shared" si="120"/>
        <v>0</v>
      </c>
      <c r="K278" s="11">
        <f t="shared" si="120"/>
        <v>0</v>
      </c>
      <c r="L278" s="11">
        <f t="shared" si="120"/>
        <v>0</v>
      </c>
      <c r="M278" s="11">
        <f t="shared" si="120"/>
        <v>0</v>
      </c>
      <c r="N278" s="11">
        <f t="shared" si="120"/>
        <v>0</v>
      </c>
      <c r="O278" s="11">
        <f t="shared" si="120"/>
        <v>0</v>
      </c>
      <c r="P278" s="11">
        <f t="shared" si="120"/>
        <v>0</v>
      </c>
      <c r="Q278" s="11">
        <f t="shared" si="120"/>
        <v>0</v>
      </c>
      <c r="R278" s="11">
        <f t="shared" si="120"/>
        <v>0</v>
      </c>
      <c r="S278" s="11">
        <f t="shared" si="120"/>
        <v>0</v>
      </c>
      <c r="T278" s="11">
        <f t="shared" si="120"/>
        <v>0</v>
      </c>
      <c r="U278" s="11">
        <f t="shared" si="120"/>
        <v>0</v>
      </c>
      <c r="V278" s="11">
        <f t="shared" si="120"/>
        <v>0</v>
      </c>
      <c r="W278" s="11">
        <f t="shared" si="120"/>
        <v>0</v>
      </c>
    </row>
    <row r="279" spans="1:28" outlineLevel="1" x14ac:dyDescent="0.2"/>
    <row r="281" spans="1:28" x14ac:dyDescent="0.2">
      <c r="A281" s="30" t="s">
        <v>36</v>
      </c>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row>
    <row r="282" spans="1:28" s="31" customFormat="1" x14ac:dyDescent="0.2">
      <c r="A282" s="1"/>
      <c r="B282" s="8" t="s">
        <v>2</v>
      </c>
      <c r="C282" s="13"/>
      <c r="D282" s="1"/>
      <c r="E282" s="1"/>
      <c r="F282" s="1"/>
      <c r="G282" s="1"/>
      <c r="H282" s="1"/>
      <c r="I282" s="1"/>
      <c r="J282" s="1"/>
      <c r="K282" s="1"/>
      <c r="L282" s="1"/>
      <c r="M282" s="1"/>
      <c r="N282" s="1"/>
      <c r="O282" s="1"/>
      <c r="P282" s="1"/>
      <c r="Q282" s="1"/>
      <c r="R282" s="1"/>
      <c r="S282" s="1"/>
      <c r="T282" s="1"/>
      <c r="U282" s="1"/>
      <c r="V282" s="1"/>
      <c r="W282" s="1"/>
      <c r="X282" s="1"/>
      <c r="Y282" s="1"/>
      <c r="Z282"/>
      <c r="AA282" s="1"/>
      <c r="AB282" s="1"/>
    </row>
    <row r="283" spans="1:28" outlineLevel="1" x14ac:dyDescent="0.2">
      <c r="B283" s="15" t="s">
        <v>5</v>
      </c>
    </row>
    <row r="284" spans="1:28" outlineLevel="1" x14ac:dyDescent="0.2">
      <c r="B284" s="9" t="s">
        <v>7</v>
      </c>
      <c r="C284" s="5">
        <f>C285*Inputs!D$7</f>
        <v>15678.85842867178</v>
      </c>
      <c r="D284" s="5">
        <f>D285*Inputs!E$7</f>
        <v>12043.869881003449</v>
      </c>
      <c r="E284" s="5">
        <f>E285*Inputs!F$7</f>
        <v>4823.5545994254016</v>
      </c>
      <c r="F284" s="5">
        <f>F285*Inputs!G$7</f>
        <v>10727.142145802209</v>
      </c>
      <c r="G284" s="5">
        <f>G285*Inputs!H$7</f>
        <v>16092.883805293442</v>
      </c>
      <c r="H284" s="5">
        <f>H285*Inputs!I$7</f>
        <v>15995.900321675983</v>
      </c>
      <c r="I284" s="5">
        <f>I285*Inputs!J$7</f>
        <v>14946.945742148186</v>
      </c>
      <c r="J284" s="5">
        <f>J285*Inputs!K$7</f>
        <v>12343.076494394139</v>
      </c>
      <c r="K284" s="5">
        <f>K285*Inputs!L$7</f>
        <v>12006.578787388535</v>
      </c>
      <c r="L284" s="5">
        <f>L285*Inputs!M$7</f>
        <v>23531.525446932385</v>
      </c>
      <c r="M284" s="5">
        <f>M285*Inputs!N$7</f>
        <v>32606.210426282592</v>
      </c>
      <c r="N284" s="5">
        <f>N285*Inputs!O$7</f>
        <v>33026.880578870718</v>
      </c>
      <c r="O284" s="5">
        <f>O285*Inputs!P$7</f>
        <v>30322.813264088742</v>
      </c>
      <c r="P284" s="5">
        <f>P285*Inputs!Q$7</f>
        <v>30240.151501599117</v>
      </c>
      <c r="Q284" s="5">
        <f>Q285*Inputs!R$7</f>
        <v>36540.372016079957</v>
      </c>
      <c r="R284" s="5">
        <f>R285*Inputs!S$7</f>
        <v>40847.393782779858</v>
      </c>
      <c r="S284" s="5">
        <f>S285*Inputs!T$7</f>
        <v>40073.113441280759</v>
      </c>
      <c r="T284" s="5">
        <f>T285*Inputs!U$7</f>
        <v>45569.057480739051</v>
      </c>
      <c r="U284" s="5">
        <f>U285*Inputs!V$7</f>
        <v>51775.121361151207</v>
      </c>
      <c r="V284" s="5">
        <f>V285*Inputs!W$7</f>
        <v>52456.46728150022</v>
      </c>
      <c r="W284" s="5">
        <f>W285*Inputs!X$7</f>
        <v>45196.167087512447</v>
      </c>
      <c r="Z284" s="21" t="s">
        <v>26</v>
      </c>
    </row>
    <row r="285" spans="1:28" outlineLevel="1" x14ac:dyDescent="0.2">
      <c r="B285" s="9" t="s">
        <v>8</v>
      </c>
      <c r="C285" s="5">
        <f>C289*CAN!C290</f>
        <v>156788.58428671779</v>
      </c>
      <c r="D285" s="5">
        <f>D289*CAN!D290</f>
        <v>120438.69881003449</v>
      </c>
      <c r="E285" s="5">
        <f>E289*CAN!E290</f>
        <v>48235.545994254018</v>
      </c>
      <c r="F285" s="5">
        <f>F289*CAN!F290</f>
        <v>107271.42145802209</v>
      </c>
      <c r="G285" s="5">
        <f>G289*CAN!G290</f>
        <v>160928.83805293441</v>
      </c>
      <c r="H285" s="5">
        <f>H289*CAN!H290</f>
        <v>159959.00321675983</v>
      </c>
      <c r="I285" s="5">
        <f>I289*CAN!I290</f>
        <v>149469.45742148184</v>
      </c>
      <c r="J285" s="5">
        <f>J289*CAN!J290</f>
        <v>123430.76494394139</v>
      </c>
      <c r="K285" s="5">
        <f>K289*CAN!K290</f>
        <v>120065.78787388535</v>
      </c>
      <c r="L285" s="5">
        <f>L289*CAN!L290</f>
        <v>235315.25446932382</v>
      </c>
      <c r="M285" s="5">
        <f>M289*CAN!M290</f>
        <v>326062.10426282592</v>
      </c>
      <c r="N285" s="5">
        <f>N289*CAN!N290</f>
        <v>330268.80578870716</v>
      </c>
      <c r="O285" s="5">
        <f>O289*CAN!O290</f>
        <v>303228.1326408874</v>
      </c>
      <c r="P285" s="5">
        <f>P289*CAN!P290</f>
        <v>302401.51501599117</v>
      </c>
      <c r="Q285" s="5">
        <f>Q289*CAN!Q290</f>
        <v>365403.72016079957</v>
      </c>
      <c r="R285" s="5">
        <f>R289*CAN!R290</f>
        <v>408473.93782779854</v>
      </c>
      <c r="S285" s="5">
        <f>S289*CAN!S290</f>
        <v>400731.13441280759</v>
      </c>
      <c r="T285" s="5">
        <f>T289*CAN!T290</f>
        <v>455690.57480739051</v>
      </c>
      <c r="U285" s="5">
        <f>U289*CAN!U290</f>
        <v>517751.21361151204</v>
      </c>
      <c r="V285" s="5">
        <f>V289*CAN!V290</f>
        <v>524564.67281500215</v>
      </c>
      <c r="W285" s="5">
        <f>W289*CAN!W290</f>
        <v>451961.67087512446</v>
      </c>
      <c r="Z285" s="21" t="s">
        <v>26</v>
      </c>
      <c r="AB285"/>
    </row>
    <row r="286" spans="1:28" outlineLevel="1" x14ac:dyDescent="0.2">
      <c r="B286" s="16" t="s">
        <v>6</v>
      </c>
      <c r="C286" s="5"/>
      <c r="D286" s="5"/>
      <c r="E286" s="5"/>
      <c r="F286" s="5"/>
      <c r="G286" s="5"/>
      <c r="H286" s="5"/>
      <c r="I286" s="5"/>
      <c r="J286" s="5"/>
      <c r="K286" s="5"/>
      <c r="L286" s="5"/>
      <c r="M286" s="5"/>
      <c r="N286" s="5"/>
      <c r="O286" s="5"/>
      <c r="P286" s="5"/>
      <c r="Q286" s="5"/>
      <c r="R286" s="5"/>
      <c r="S286" s="5"/>
      <c r="T286" s="5"/>
      <c r="U286" s="5"/>
      <c r="V286" s="5"/>
      <c r="W286" s="5"/>
    </row>
    <row r="287" spans="1:28" outlineLevel="1" x14ac:dyDescent="0.2">
      <c r="B287" s="9" t="s">
        <v>8</v>
      </c>
      <c r="C287" s="5">
        <f>C289*CAN!C291</f>
        <v>75.280601371138516</v>
      </c>
      <c r="D287" s="5">
        <f>D289*CAN!D291</f>
        <v>57.871918076802267</v>
      </c>
      <c r="E287" s="5">
        <f>E289*CAN!E291</f>
        <v>24.237858344493976</v>
      </c>
      <c r="F287" s="5">
        <f>F289*CAN!F291</f>
        <v>48.321332505928481</v>
      </c>
      <c r="G287" s="5">
        <f>G289*CAN!G291</f>
        <v>67.468187130334627</v>
      </c>
      <c r="H287" s="5">
        <f>H289*CAN!H291</f>
        <v>67.158524490779641</v>
      </c>
      <c r="I287" s="5">
        <f>I289*CAN!I291</f>
        <v>61.508299284823799</v>
      </c>
      <c r="J287" s="5">
        <f>J289*CAN!J291</f>
        <v>49.980358111141584</v>
      </c>
      <c r="K287" s="5">
        <f>K289*CAN!K291</f>
        <v>55.578704994337585</v>
      </c>
      <c r="L287" s="5">
        <f>L289*CAN!L291</f>
        <v>110.92432204180642</v>
      </c>
      <c r="M287" s="5">
        <f>M289*CAN!M291</f>
        <v>134.1077457718248</v>
      </c>
      <c r="N287" s="5">
        <f>N289*CAN!N291</f>
        <v>131.73475270927187</v>
      </c>
      <c r="O287" s="5">
        <f>O289*CAN!O291</f>
        <v>112.26200484274936</v>
      </c>
      <c r="P287" s="5">
        <f>P289*CAN!P291</f>
        <v>106.93318922649368</v>
      </c>
      <c r="Q287" s="5">
        <f>Q289*CAN!Q291</f>
        <v>116.73029765914957</v>
      </c>
      <c r="R287" s="5">
        <f>R289*CAN!R291</f>
        <v>133.8430030039446</v>
      </c>
      <c r="S287" s="5">
        <f>S289*CAN!S291</f>
        <v>142.53680785970892</v>
      </c>
      <c r="T287" s="5">
        <f>T289*CAN!T291</f>
        <v>164.41846077959102</v>
      </c>
      <c r="U287" s="5">
        <f>U289*CAN!U291</f>
        <v>176.64130485355955</v>
      </c>
      <c r="V287" s="5">
        <f>V289*CAN!V291</f>
        <v>201.00987396553219</v>
      </c>
      <c r="W287" s="5">
        <f>W289*CAN!W291</f>
        <v>25.317330462863293</v>
      </c>
      <c r="Z287" s="21" t="s">
        <v>26</v>
      </c>
      <c r="AB287"/>
    </row>
    <row r="288" spans="1:28" outlineLevel="1" x14ac:dyDescent="0.2">
      <c r="B288" s="15" t="s">
        <v>9</v>
      </c>
    </row>
    <row r="289" spans="2:28" outlineLevel="1" x14ac:dyDescent="0.2">
      <c r="B289" s="9" t="s">
        <v>8</v>
      </c>
      <c r="C289" s="5">
        <f>C304/CAN!C305/1000</f>
        <v>156863.86488808895</v>
      </c>
      <c r="D289" s="5">
        <f>D304/CAN!D305/1000</f>
        <v>120496.5707281113</v>
      </c>
      <c r="E289" s="5">
        <f>E304/CAN!E305/1000</f>
        <v>48259.783852598513</v>
      </c>
      <c r="F289" s="5">
        <f>F304/CAN!F305/1000</f>
        <v>107319.74279052802</v>
      </c>
      <c r="G289" s="5">
        <f>G304/CAN!G305/1000</f>
        <v>160996.30624006476</v>
      </c>
      <c r="H289" s="5">
        <f>H304/CAN!H305/1000</f>
        <v>160026.1617412506</v>
      </c>
      <c r="I289" s="5">
        <f>I304/CAN!I305/1000</f>
        <v>149530.96572076666</v>
      </c>
      <c r="J289" s="5">
        <f>J304/CAN!J305/1000</f>
        <v>123480.74530205253</v>
      </c>
      <c r="K289" s="5">
        <f>K304/CAN!K305/1000</f>
        <v>120121.36657887969</v>
      </c>
      <c r="L289" s="5">
        <f>L304/CAN!L305/1000</f>
        <v>235426.17879136562</v>
      </c>
      <c r="M289" s="5">
        <f>M304/CAN!M305/1000</f>
        <v>326196.21200859774</v>
      </c>
      <c r="N289" s="5">
        <f>N304/CAN!N305/1000</f>
        <v>330400.54054141644</v>
      </c>
      <c r="O289" s="5">
        <f>O304/CAN!O305/1000</f>
        <v>303340.39464573015</v>
      </c>
      <c r="P289" s="5">
        <f>P304/CAN!P305/1000</f>
        <v>302508.44820521766</v>
      </c>
      <c r="Q289" s="5">
        <f>Q304/CAN!Q305/1000</f>
        <v>365520.45045845874</v>
      </c>
      <c r="R289" s="5">
        <f>R304/CAN!R305/1000</f>
        <v>408607.78083080245</v>
      </c>
      <c r="S289" s="5">
        <f>S304/CAN!S305/1000</f>
        <v>400873.67122066731</v>
      </c>
      <c r="T289" s="5">
        <f>T304/CAN!T305/1000</f>
        <v>455854.99326817004</v>
      </c>
      <c r="U289" s="5">
        <f>U304/CAN!U305/1000</f>
        <v>517927.85491636564</v>
      </c>
      <c r="V289" s="5">
        <f>V304/CAN!V305/1000</f>
        <v>524765.68268896767</v>
      </c>
      <c r="W289" s="5">
        <f>W304/CAN!W305/1000</f>
        <v>451986.98820558737</v>
      </c>
    </row>
    <row r="290" spans="2:28" outlineLevel="1" x14ac:dyDescent="0.2">
      <c r="B290" s="17" t="s">
        <v>10</v>
      </c>
      <c r="C290" s="12">
        <f>IFERROR(C285/C289,0)</f>
        <v>0.99952008959217675</v>
      </c>
      <c r="D290" s="12">
        <f t="shared" ref="D290:W290" si="121">IFERROR(D285/D289,0)</f>
        <v>0.99951972145159718</v>
      </c>
      <c r="E290" s="12">
        <f t="shared" si="121"/>
        <v>0.99949776280767177</v>
      </c>
      <c r="F290" s="12">
        <f t="shared" si="121"/>
        <v>0.99954974423857645</v>
      </c>
      <c r="G290" s="12">
        <f t="shared" si="121"/>
        <v>0.99958093332259601</v>
      </c>
      <c r="H290" s="12">
        <f t="shared" si="121"/>
        <v>0.99958032784289752</v>
      </c>
      <c r="I290" s="12">
        <f t="shared" si="121"/>
        <v>0.99958865844951683</v>
      </c>
      <c r="J290" s="12">
        <f t="shared" si="121"/>
        <v>0.99959523763815261</v>
      </c>
      <c r="K290" s="12">
        <f t="shared" si="121"/>
        <v>0.99953731208212782</v>
      </c>
      <c r="L290" s="12">
        <f t="shared" si="121"/>
        <v>0.99952883607672149</v>
      </c>
      <c r="M290" s="12">
        <f t="shared" si="121"/>
        <v>0.99958887399413365</v>
      </c>
      <c r="N290" s="12">
        <f t="shared" si="121"/>
        <v>0.99960128772037293</v>
      </c>
      <c r="O290" s="12">
        <f t="shared" si="121"/>
        <v>0.99962991409378943</v>
      </c>
      <c r="P290" s="12">
        <f t="shared" si="121"/>
        <v>0.99964651172599994</v>
      </c>
      <c r="Q290" s="12">
        <f t="shared" si="121"/>
        <v>0.99968064632905551</v>
      </c>
      <c r="R290" s="12">
        <f t="shared" si="121"/>
        <v>0.99967244137463129</v>
      </c>
      <c r="S290" s="12">
        <f t="shared" si="121"/>
        <v>0.99964443459849661</v>
      </c>
      <c r="T290" s="12">
        <f t="shared" si="121"/>
        <v>0.9996393185043323</v>
      </c>
      <c r="U290" s="12">
        <f t="shared" si="121"/>
        <v>0.9996589461192773</v>
      </c>
      <c r="V290" s="12">
        <f t="shared" si="121"/>
        <v>0.99961695308859466</v>
      </c>
      <c r="W290" s="12">
        <f t="shared" si="121"/>
        <v>0.99994398659447381</v>
      </c>
    </row>
    <row r="291" spans="2:28" outlineLevel="1" x14ac:dyDescent="0.2">
      <c r="B291" s="17" t="s">
        <v>11</v>
      </c>
      <c r="C291" s="12">
        <f t="shared" ref="C291:W291" si="122">IFERROR(C287/C289,0)</f>
        <v>4.7991040782302405E-4</v>
      </c>
      <c r="D291" s="12">
        <f t="shared" si="122"/>
        <v>4.8027854840271413E-4</v>
      </c>
      <c r="E291" s="12">
        <f t="shared" si="122"/>
        <v>5.0223719232818126E-4</v>
      </c>
      <c r="F291" s="12">
        <f t="shared" si="122"/>
        <v>4.5025576142354763E-4</v>
      </c>
      <c r="G291" s="12">
        <f t="shared" si="122"/>
        <v>4.1906667740396159E-4</v>
      </c>
      <c r="H291" s="12">
        <f t="shared" si="122"/>
        <v>4.1967215710247155E-4</v>
      </c>
      <c r="I291" s="12">
        <f t="shared" si="122"/>
        <v>4.1134155048315593E-4</v>
      </c>
      <c r="J291" s="12">
        <f t="shared" si="122"/>
        <v>4.0476236184744504E-4</v>
      </c>
      <c r="K291" s="12">
        <f t="shared" si="122"/>
        <v>4.6268791787213727E-4</v>
      </c>
      <c r="L291" s="12">
        <f t="shared" si="122"/>
        <v>4.711639232785043E-4</v>
      </c>
      <c r="M291" s="12">
        <f t="shared" si="122"/>
        <v>4.111260058663405E-4</v>
      </c>
      <c r="N291" s="12">
        <f t="shared" si="122"/>
        <v>3.9871227962703237E-4</v>
      </c>
      <c r="O291" s="12">
        <f t="shared" si="122"/>
        <v>3.7008590621061082E-4</v>
      </c>
      <c r="P291" s="12">
        <f t="shared" si="122"/>
        <v>3.534882740000426E-4</v>
      </c>
      <c r="Q291" s="12">
        <f t="shared" si="122"/>
        <v>3.1935367094437284E-4</v>
      </c>
      <c r="R291" s="12">
        <f t="shared" si="122"/>
        <v>3.2755862536882702E-4</v>
      </c>
      <c r="S291" s="12">
        <f t="shared" si="122"/>
        <v>3.5556540150337597E-4</v>
      </c>
      <c r="T291" s="12">
        <f t="shared" si="122"/>
        <v>3.6068149566778363E-4</v>
      </c>
      <c r="U291" s="12">
        <f t="shared" si="122"/>
        <v>3.410538807226025E-4</v>
      </c>
      <c r="V291" s="12">
        <f t="shared" si="122"/>
        <v>3.8304691140535608E-4</v>
      </c>
      <c r="W291" s="12">
        <f t="shared" si="122"/>
        <v>5.6013405526062716E-5</v>
      </c>
    </row>
    <row r="292" spans="2:28" outlineLevel="1" x14ac:dyDescent="0.2"/>
    <row r="293" spans="2:28" outlineLevel="1" x14ac:dyDescent="0.2">
      <c r="B293" s="8" t="s">
        <v>14</v>
      </c>
      <c r="C293" s="13"/>
    </row>
    <row r="294" spans="2:28" outlineLevel="1" x14ac:dyDescent="0.2">
      <c r="B294" s="4" t="s">
        <v>18</v>
      </c>
      <c r="C294" s="5"/>
      <c r="D294" s="5"/>
      <c r="E294" s="5"/>
      <c r="F294" s="5"/>
      <c r="G294" s="5"/>
      <c r="H294" s="5"/>
      <c r="I294" s="5"/>
      <c r="J294" s="5"/>
      <c r="K294" s="5"/>
      <c r="L294" s="5"/>
      <c r="M294" s="5"/>
      <c r="N294" s="5"/>
      <c r="O294" s="5"/>
      <c r="P294" s="5"/>
      <c r="Q294" s="5"/>
      <c r="R294" s="5"/>
      <c r="S294" s="5"/>
      <c r="T294" s="5"/>
      <c r="U294" s="5"/>
      <c r="V294" s="5"/>
      <c r="W294" s="5"/>
      <c r="Z294" s="21"/>
      <c r="AB294"/>
    </row>
    <row r="295" spans="2:28" outlineLevel="1" x14ac:dyDescent="0.2">
      <c r="B295" s="4" t="s">
        <v>19</v>
      </c>
      <c r="C295" s="5"/>
      <c r="D295" s="5"/>
      <c r="E295" s="5"/>
      <c r="F295" s="5"/>
      <c r="G295" s="5"/>
      <c r="H295" s="5"/>
      <c r="I295" s="5"/>
      <c r="J295" s="5"/>
      <c r="K295" s="5"/>
      <c r="L295" s="5"/>
      <c r="M295" s="5"/>
      <c r="N295" s="5"/>
      <c r="O295" s="5"/>
      <c r="P295" s="5"/>
      <c r="Q295" s="5"/>
      <c r="R295" s="5"/>
      <c r="S295" s="5"/>
      <c r="T295" s="5"/>
      <c r="U295" s="5"/>
      <c r="V295" s="5"/>
      <c r="W295" s="5"/>
      <c r="Z295" s="21"/>
      <c r="AB295"/>
    </row>
    <row r="296" spans="2:28" outlineLevel="1" x14ac:dyDescent="0.2">
      <c r="B296" s="4" t="s">
        <v>16</v>
      </c>
      <c r="C296" s="5">
        <f>'[5]Table 17'!C$12*1000</f>
        <v>144.57500000000002</v>
      </c>
      <c r="D296" s="5">
        <f>'[5]Table 17'!D$12*1000</f>
        <v>110.321</v>
      </c>
      <c r="E296" s="5">
        <f>'[5]Table 17'!E$12*1000</f>
        <v>41.761000000000003</v>
      </c>
      <c r="F296" s="5">
        <f>'[5]Table 17'!F$12*1000</f>
        <v>87.894999999999996</v>
      </c>
      <c r="G296" s="5">
        <f>'[5]Table 17'!G$12*1000</f>
        <v>120.717</v>
      </c>
      <c r="H296" s="5">
        <f>'[5]Table 17'!H$12*1000</f>
        <v>121.18900000000001</v>
      </c>
      <c r="I296" s="5">
        <f>'[5]Table 17'!I$12*1000</f>
        <v>114.425</v>
      </c>
      <c r="J296" s="5">
        <f>'[5]Table 17'!J$12*1000</f>
        <v>96.462000000000003</v>
      </c>
      <c r="K296" s="5">
        <f>'[5]Table 17'!K$12*1000</f>
        <v>111.291</v>
      </c>
      <c r="L296" s="5">
        <f>'[5]Table 17'!L$12*1000</f>
        <v>234.989</v>
      </c>
      <c r="M296" s="5">
        <f>'[5]Table 17'!M$12*1000</f>
        <v>236.12800000000001</v>
      </c>
      <c r="N296" s="5">
        <f>'[5]Table 17'!N$12*1000</f>
        <v>259.185</v>
      </c>
      <c r="O296" s="5">
        <f>'[5]Table 17'!O$12*1000</f>
        <v>194.38800000000001</v>
      </c>
      <c r="P296" s="5">
        <f>'[5]Table 17'!P$12*1000</f>
        <v>164.43099999999998</v>
      </c>
      <c r="Q296" s="5">
        <f>'[5]Table 17'!Q$12*1000</f>
        <v>174.43700000000001</v>
      </c>
      <c r="R296" s="5">
        <f>'[5]Table 17'!R$12*1000</f>
        <v>198.34899999999999</v>
      </c>
      <c r="S296" s="5">
        <f>'[5]Table 17'!S$12*1000</f>
        <v>204.589</v>
      </c>
      <c r="T296" s="5">
        <f>'[5]Table 17'!T$12*1000</f>
        <v>245.83600000000001</v>
      </c>
      <c r="U296" s="5">
        <f>'[5]Table 17'!U$12*1000</f>
        <v>257.93300000000005</v>
      </c>
      <c r="V296" s="5">
        <f>'[5]Table 17'!V$12*1000</f>
        <v>266.05700000000002</v>
      </c>
      <c r="W296" s="5">
        <f>'[5]Table 17'!W$12*1000</f>
        <v>117.59899999999999</v>
      </c>
      <c r="Z296" s="21" t="s">
        <v>26</v>
      </c>
      <c r="AB296"/>
    </row>
    <row r="297" spans="2:28" outlineLevel="1" x14ac:dyDescent="0.2">
      <c r="B297" s="4" t="s">
        <v>21</v>
      </c>
      <c r="C297" s="5"/>
      <c r="D297" s="5"/>
      <c r="E297" s="5"/>
      <c r="F297" s="5"/>
      <c r="G297" s="5"/>
      <c r="H297" s="5"/>
      <c r="I297" s="5"/>
      <c r="J297" s="5"/>
      <c r="K297" s="5"/>
      <c r="L297" s="5"/>
      <c r="M297" s="5"/>
      <c r="N297" s="5"/>
      <c r="O297" s="5"/>
      <c r="P297" s="5"/>
      <c r="Q297" s="5"/>
      <c r="R297" s="5"/>
      <c r="S297" s="5"/>
      <c r="T297" s="5"/>
      <c r="U297" s="5"/>
      <c r="V297" s="5"/>
      <c r="W297" s="5"/>
      <c r="Z297" s="21"/>
      <c r="AB297"/>
    </row>
    <row r="298" spans="2:28" outlineLevel="1" x14ac:dyDescent="0.2">
      <c r="B298" s="4" t="s">
        <v>20</v>
      </c>
      <c r="C298" s="5"/>
      <c r="D298" s="5"/>
      <c r="E298" s="5"/>
      <c r="F298" s="5"/>
      <c r="G298" s="5"/>
      <c r="H298" s="5"/>
      <c r="I298" s="5"/>
      <c r="J298" s="5"/>
      <c r="K298" s="5"/>
      <c r="L298" s="5"/>
      <c r="M298" s="5"/>
      <c r="N298" s="5"/>
      <c r="O298" s="5"/>
      <c r="P298" s="5"/>
      <c r="Q298" s="5"/>
      <c r="R298" s="5"/>
      <c r="S298" s="5"/>
      <c r="T298" s="5"/>
      <c r="U298" s="5"/>
      <c r="V298" s="5"/>
      <c r="W298" s="5"/>
      <c r="Z298" s="21"/>
      <c r="AB298"/>
    </row>
    <row r="299" spans="2:28" outlineLevel="1" x14ac:dyDescent="0.2">
      <c r="B299" s="4" t="s">
        <v>0</v>
      </c>
      <c r="C299" s="5"/>
      <c r="D299" s="5"/>
      <c r="E299" s="5"/>
      <c r="F299" s="5"/>
      <c r="G299" s="5"/>
      <c r="H299" s="5"/>
      <c r="I299" s="5"/>
      <c r="J299" s="5"/>
      <c r="K299" s="5"/>
      <c r="L299" s="5"/>
      <c r="M299" s="5"/>
      <c r="N299" s="5"/>
      <c r="O299" s="5"/>
      <c r="P299" s="5"/>
      <c r="Q299" s="5"/>
      <c r="R299" s="5"/>
      <c r="S299" s="5"/>
      <c r="T299" s="5"/>
      <c r="U299" s="5"/>
      <c r="V299" s="5"/>
      <c r="W299" s="5"/>
      <c r="Z299" s="21"/>
      <c r="AB299"/>
    </row>
    <row r="300" spans="2:28" outlineLevel="1" x14ac:dyDescent="0.2">
      <c r="B300" s="4" t="s">
        <v>22</v>
      </c>
      <c r="C300" s="5"/>
      <c r="D300" s="5"/>
      <c r="E300" s="5"/>
      <c r="F300" s="5"/>
      <c r="G300" s="5"/>
      <c r="H300" s="5"/>
      <c r="I300" s="5"/>
      <c r="J300" s="5"/>
      <c r="K300" s="5"/>
      <c r="L300" s="5"/>
      <c r="M300" s="5"/>
      <c r="N300" s="5"/>
      <c r="O300" s="5"/>
      <c r="P300" s="5"/>
      <c r="Q300" s="5"/>
      <c r="R300" s="5"/>
      <c r="S300" s="5"/>
      <c r="T300" s="5"/>
      <c r="U300" s="5"/>
      <c r="V300" s="5"/>
      <c r="W300" s="5"/>
      <c r="Z300" s="21"/>
      <c r="AB300"/>
    </row>
    <row r="301" spans="2:28" outlineLevel="1" x14ac:dyDescent="0.2">
      <c r="B301" s="4" t="s">
        <v>23</v>
      </c>
      <c r="C301" s="5"/>
      <c r="D301" s="5"/>
      <c r="E301" s="5"/>
      <c r="F301" s="5"/>
      <c r="G301" s="5"/>
      <c r="H301" s="5"/>
      <c r="I301" s="5"/>
      <c r="J301" s="5"/>
      <c r="K301" s="5"/>
      <c r="L301" s="5"/>
      <c r="M301" s="5"/>
      <c r="N301" s="5"/>
      <c r="O301" s="5"/>
      <c r="P301" s="5"/>
      <c r="Q301" s="5"/>
      <c r="R301" s="5"/>
      <c r="S301" s="5"/>
      <c r="T301" s="5"/>
      <c r="U301" s="5"/>
      <c r="V301" s="5"/>
      <c r="W301" s="5"/>
      <c r="Z301" s="21"/>
      <c r="AB301"/>
    </row>
    <row r="302" spans="2:28" outlineLevel="1" x14ac:dyDescent="0.2">
      <c r="B302" s="4" t="s">
        <v>17</v>
      </c>
      <c r="C302" s="5"/>
      <c r="D302" s="5"/>
      <c r="E302" s="5"/>
      <c r="F302" s="5"/>
      <c r="G302" s="5"/>
      <c r="H302" s="5"/>
      <c r="I302" s="5"/>
      <c r="J302" s="5"/>
      <c r="K302" s="5"/>
      <c r="L302" s="5"/>
      <c r="M302" s="5"/>
      <c r="N302" s="5"/>
      <c r="O302" s="5"/>
      <c r="P302" s="5"/>
      <c r="Q302" s="5"/>
      <c r="R302" s="5"/>
      <c r="S302" s="5"/>
      <c r="T302" s="5"/>
      <c r="U302" s="5"/>
      <c r="V302" s="5"/>
      <c r="W302" s="5"/>
      <c r="Z302" s="21"/>
      <c r="AB302"/>
    </row>
    <row r="303" spans="2:28" outlineLevel="1" x14ac:dyDescent="0.2">
      <c r="B303" s="4" t="s">
        <v>1</v>
      </c>
      <c r="C303" s="5"/>
      <c r="D303" s="5"/>
      <c r="E303" s="5"/>
      <c r="F303" s="5"/>
      <c r="G303" s="5"/>
      <c r="H303" s="5"/>
      <c r="I303" s="5"/>
      <c r="J303" s="5"/>
      <c r="K303" s="5"/>
      <c r="L303" s="5"/>
      <c r="M303" s="5"/>
      <c r="N303" s="5"/>
      <c r="O303" s="5"/>
      <c r="P303" s="5"/>
      <c r="Q303" s="5"/>
      <c r="R303" s="5"/>
      <c r="S303" s="5"/>
      <c r="T303" s="5"/>
      <c r="U303" s="5"/>
      <c r="V303" s="5"/>
      <c r="W303" s="5"/>
      <c r="Z303" s="21"/>
      <c r="AB303"/>
    </row>
    <row r="304" spans="2:28" outlineLevel="1" x14ac:dyDescent="0.2">
      <c r="B304" s="15" t="s">
        <v>9</v>
      </c>
      <c r="C304" s="19">
        <f t="shared" ref="C304:W304" si="123">SUM(C294:C303)</f>
        <v>144.57500000000002</v>
      </c>
      <c r="D304" s="19">
        <f t="shared" si="123"/>
        <v>110.321</v>
      </c>
      <c r="E304" s="19">
        <f t="shared" si="123"/>
        <v>41.761000000000003</v>
      </c>
      <c r="F304" s="19">
        <f t="shared" si="123"/>
        <v>87.894999999999996</v>
      </c>
      <c r="G304" s="19">
        <f t="shared" si="123"/>
        <v>120.717</v>
      </c>
      <c r="H304" s="19">
        <f t="shared" si="123"/>
        <v>121.18900000000001</v>
      </c>
      <c r="I304" s="19">
        <f t="shared" si="123"/>
        <v>114.425</v>
      </c>
      <c r="J304" s="19">
        <f t="shared" si="123"/>
        <v>96.462000000000003</v>
      </c>
      <c r="K304" s="19">
        <f t="shared" si="123"/>
        <v>111.291</v>
      </c>
      <c r="L304" s="19">
        <f t="shared" si="123"/>
        <v>234.989</v>
      </c>
      <c r="M304" s="19">
        <f t="shared" si="123"/>
        <v>236.12800000000001</v>
      </c>
      <c r="N304" s="19">
        <f t="shared" si="123"/>
        <v>259.185</v>
      </c>
      <c r="O304" s="19">
        <f t="shared" si="123"/>
        <v>194.38800000000001</v>
      </c>
      <c r="P304" s="19">
        <f t="shared" si="123"/>
        <v>164.43099999999998</v>
      </c>
      <c r="Q304" s="19">
        <f t="shared" si="123"/>
        <v>174.43700000000001</v>
      </c>
      <c r="R304" s="19">
        <f t="shared" si="123"/>
        <v>198.34899999999999</v>
      </c>
      <c r="S304" s="19">
        <f t="shared" si="123"/>
        <v>204.589</v>
      </c>
      <c r="T304" s="19">
        <f t="shared" si="123"/>
        <v>245.83600000000001</v>
      </c>
      <c r="U304" s="19">
        <f t="shared" si="123"/>
        <v>257.93300000000005</v>
      </c>
      <c r="V304" s="19">
        <f t="shared" si="123"/>
        <v>266.05700000000002</v>
      </c>
      <c r="W304" s="19">
        <f t="shared" si="123"/>
        <v>117.59899999999999</v>
      </c>
    </row>
    <row r="305" spans="1:28" outlineLevel="1" x14ac:dyDescent="0.2">
      <c r="A305" s="3" t="s">
        <v>80</v>
      </c>
      <c r="B305" s="26" t="s">
        <v>91</v>
      </c>
      <c r="C305" s="25">
        <f>IFERROR(C304/C287/1000,0)</f>
        <v>1.9204814702161502E-3</v>
      </c>
      <c r="D305" s="25">
        <f t="shared" ref="D305:W305" si="124">IFERROR(D304/D287/1000,0)</f>
        <v>1.9062958973226384E-3</v>
      </c>
      <c r="E305" s="25">
        <f t="shared" si="124"/>
        <v>1.7229657590389661E-3</v>
      </c>
      <c r="F305" s="25">
        <f t="shared" si="124"/>
        <v>1.8189688785841382E-3</v>
      </c>
      <c r="G305" s="25">
        <f t="shared" si="124"/>
        <v>1.7892432735268199E-3</v>
      </c>
      <c r="H305" s="25">
        <f t="shared" si="124"/>
        <v>1.8045214798701891E-3</v>
      </c>
      <c r="I305" s="25">
        <f t="shared" si="124"/>
        <v>1.860318060009059E-3</v>
      </c>
      <c r="J305" s="25">
        <f t="shared" si="124"/>
        <v>1.9299981761934748E-3</v>
      </c>
      <c r="K305" s="25">
        <f t="shared" si="124"/>
        <v>2.0024036186402404E-3</v>
      </c>
      <c r="L305" s="25">
        <f t="shared" si="124"/>
        <v>2.1184623504972582E-3</v>
      </c>
      <c r="M305" s="25">
        <f t="shared" si="124"/>
        <v>1.7607334956010353E-3</v>
      </c>
      <c r="N305" s="25">
        <f t="shared" si="124"/>
        <v>1.9674762708364489E-3</v>
      </c>
      <c r="O305" s="25">
        <f t="shared" si="124"/>
        <v>1.7315564626900113E-3</v>
      </c>
      <c r="P305" s="25">
        <f t="shared" si="124"/>
        <v>1.537698456292377E-3</v>
      </c>
      <c r="Q305" s="25">
        <f t="shared" si="124"/>
        <v>1.4943592494671178E-3</v>
      </c>
      <c r="R305" s="25">
        <f t="shared" si="124"/>
        <v>1.4819527024072694E-3</v>
      </c>
      <c r="S305" s="25">
        <f t="shared" si="124"/>
        <v>1.4353415308792773E-3</v>
      </c>
      <c r="T305" s="25">
        <f t="shared" si="124"/>
        <v>1.4951849009798978E-3</v>
      </c>
      <c r="U305" s="25">
        <f t="shared" si="124"/>
        <v>1.4602077368814363E-3</v>
      </c>
      <c r="V305" s="25">
        <f t="shared" si="124"/>
        <v>1.3236016457859262E-3</v>
      </c>
      <c r="W305" s="25">
        <f t="shared" si="124"/>
        <v>4.6449999999999998E-3</v>
      </c>
    </row>
    <row r="306" spans="1:28" outlineLevel="1" x14ac:dyDescent="0.2"/>
    <row r="307" spans="1:28" outlineLevel="1" x14ac:dyDescent="0.2">
      <c r="B307" s="4" t="s">
        <v>18</v>
      </c>
      <c r="C307" s="11">
        <f t="shared" ref="C307:W307" si="125">IFERROR(C294/C304,0)</f>
        <v>0</v>
      </c>
      <c r="D307" s="11">
        <f t="shared" si="125"/>
        <v>0</v>
      </c>
      <c r="E307" s="11">
        <f t="shared" si="125"/>
        <v>0</v>
      </c>
      <c r="F307" s="11">
        <f t="shared" si="125"/>
        <v>0</v>
      </c>
      <c r="G307" s="11">
        <f t="shared" si="125"/>
        <v>0</v>
      </c>
      <c r="H307" s="11">
        <f t="shared" si="125"/>
        <v>0</v>
      </c>
      <c r="I307" s="11">
        <f t="shared" si="125"/>
        <v>0</v>
      </c>
      <c r="J307" s="11">
        <f t="shared" si="125"/>
        <v>0</v>
      </c>
      <c r="K307" s="11">
        <f t="shared" si="125"/>
        <v>0</v>
      </c>
      <c r="L307" s="11">
        <f t="shared" si="125"/>
        <v>0</v>
      </c>
      <c r="M307" s="11">
        <f t="shared" si="125"/>
        <v>0</v>
      </c>
      <c r="N307" s="11">
        <f t="shared" si="125"/>
        <v>0</v>
      </c>
      <c r="O307" s="11">
        <f t="shared" si="125"/>
        <v>0</v>
      </c>
      <c r="P307" s="11">
        <f t="shared" si="125"/>
        <v>0</v>
      </c>
      <c r="Q307" s="11">
        <f t="shared" si="125"/>
        <v>0</v>
      </c>
      <c r="R307" s="11">
        <f t="shared" si="125"/>
        <v>0</v>
      </c>
      <c r="S307" s="11">
        <f t="shared" si="125"/>
        <v>0</v>
      </c>
      <c r="T307" s="11">
        <f t="shared" si="125"/>
        <v>0</v>
      </c>
      <c r="U307" s="11">
        <f t="shared" si="125"/>
        <v>0</v>
      </c>
      <c r="V307" s="11">
        <f t="shared" si="125"/>
        <v>0</v>
      </c>
      <c r="W307" s="11">
        <f t="shared" si="125"/>
        <v>0</v>
      </c>
    </row>
    <row r="308" spans="1:28" outlineLevel="1" x14ac:dyDescent="0.2">
      <c r="B308" s="4" t="s">
        <v>19</v>
      </c>
      <c r="C308" s="11">
        <f t="shared" ref="C308:W308" si="126">IFERROR(C295/C304,0)</f>
        <v>0</v>
      </c>
      <c r="D308" s="11">
        <f t="shared" si="126"/>
        <v>0</v>
      </c>
      <c r="E308" s="11">
        <f t="shared" si="126"/>
        <v>0</v>
      </c>
      <c r="F308" s="11">
        <f t="shared" si="126"/>
        <v>0</v>
      </c>
      <c r="G308" s="11">
        <f t="shared" si="126"/>
        <v>0</v>
      </c>
      <c r="H308" s="11">
        <f t="shared" si="126"/>
        <v>0</v>
      </c>
      <c r="I308" s="11">
        <f t="shared" si="126"/>
        <v>0</v>
      </c>
      <c r="J308" s="11">
        <f t="shared" si="126"/>
        <v>0</v>
      </c>
      <c r="K308" s="11">
        <f t="shared" si="126"/>
        <v>0</v>
      </c>
      <c r="L308" s="11">
        <f t="shared" si="126"/>
        <v>0</v>
      </c>
      <c r="M308" s="11">
        <f t="shared" si="126"/>
        <v>0</v>
      </c>
      <c r="N308" s="11">
        <f t="shared" si="126"/>
        <v>0</v>
      </c>
      <c r="O308" s="11">
        <f t="shared" si="126"/>
        <v>0</v>
      </c>
      <c r="P308" s="11">
        <f t="shared" si="126"/>
        <v>0</v>
      </c>
      <c r="Q308" s="11">
        <f t="shared" si="126"/>
        <v>0</v>
      </c>
      <c r="R308" s="11">
        <f t="shared" si="126"/>
        <v>0</v>
      </c>
      <c r="S308" s="11">
        <f t="shared" si="126"/>
        <v>0</v>
      </c>
      <c r="T308" s="11">
        <f t="shared" si="126"/>
        <v>0</v>
      </c>
      <c r="U308" s="11">
        <f t="shared" si="126"/>
        <v>0</v>
      </c>
      <c r="V308" s="11">
        <f t="shared" si="126"/>
        <v>0</v>
      </c>
      <c r="W308" s="11">
        <f t="shared" si="126"/>
        <v>0</v>
      </c>
    </row>
    <row r="309" spans="1:28" outlineLevel="1" x14ac:dyDescent="0.2">
      <c r="B309" s="4" t="s">
        <v>16</v>
      </c>
      <c r="C309" s="11">
        <f t="shared" ref="C309:W309" si="127">IFERROR(C296/C304,0)</f>
        <v>1</v>
      </c>
      <c r="D309" s="11">
        <f t="shared" si="127"/>
        <v>1</v>
      </c>
      <c r="E309" s="11">
        <f t="shared" si="127"/>
        <v>1</v>
      </c>
      <c r="F309" s="11">
        <f t="shared" si="127"/>
        <v>1</v>
      </c>
      <c r="G309" s="11">
        <f t="shared" si="127"/>
        <v>1</v>
      </c>
      <c r="H309" s="11">
        <f t="shared" si="127"/>
        <v>1</v>
      </c>
      <c r="I309" s="11">
        <f t="shared" si="127"/>
        <v>1</v>
      </c>
      <c r="J309" s="11">
        <f t="shared" si="127"/>
        <v>1</v>
      </c>
      <c r="K309" s="11">
        <f t="shared" si="127"/>
        <v>1</v>
      </c>
      <c r="L309" s="11">
        <f t="shared" si="127"/>
        <v>1</v>
      </c>
      <c r="M309" s="11">
        <f t="shared" si="127"/>
        <v>1</v>
      </c>
      <c r="N309" s="11">
        <f t="shared" si="127"/>
        <v>1</v>
      </c>
      <c r="O309" s="11">
        <f t="shared" si="127"/>
        <v>1</v>
      </c>
      <c r="P309" s="11">
        <f t="shared" si="127"/>
        <v>1</v>
      </c>
      <c r="Q309" s="11">
        <f t="shared" si="127"/>
        <v>1</v>
      </c>
      <c r="R309" s="11">
        <f t="shared" si="127"/>
        <v>1</v>
      </c>
      <c r="S309" s="11">
        <f t="shared" si="127"/>
        <v>1</v>
      </c>
      <c r="T309" s="11">
        <f t="shared" si="127"/>
        <v>1</v>
      </c>
      <c r="U309" s="11">
        <f t="shared" si="127"/>
        <v>1</v>
      </c>
      <c r="V309" s="11">
        <f t="shared" si="127"/>
        <v>1</v>
      </c>
      <c r="W309" s="11">
        <f t="shared" si="127"/>
        <v>1</v>
      </c>
    </row>
    <row r="310" spans="1:28" outlineLevel="1" x14ac:dyDescent="0.2">
      <c r="B310" s="4" t="s">
        <v>21</v>
      </c>
      <c r="C310" s="11">
        <f t="shared" ref="C310:W310" si="128">IFERROR(C297/C304,0)</f>
        <v>0</v>
      </c>
      <c r="D310" s="11">
        <f t="shared" si="128"/>
        <v>0</v>
      </c>
      <c r="E310" s="11">
        <f t="shared" si="128"/>
        <v>0</v>
      </c>
      <c r="F310" s="11">
        <f t="shared" si="128"/>
        <v>0</v>
      </c>
      <c r="G310" s="11">
        <f t="shared" si="128"/>
        <v>0</v>
      </c>
      <c r="H310" s="11">
        <f t="shared" si="128"/>
        <v>0</v>
      </c>
      <c r="I310" s="11">
        <f t="shared" si="128"/>
        <v>0</v>
      </c>
      <c r="J310" s="11">
        <f t="shared" si="128"/>
        <v>0</v>
      </c>
      <c r="K310" s="11">
        <f t="shared" si="128"/>
        <v>0</v>
      </c>
      <c r="L310" s="11">
        <f t="shared" si="128"/>
        <v>0</v>
      </c>
      <c r="M310" s="11">
        <f t="shared" si="128"/>
        <v>0</v>
      </c>
      <c r="N310" s="11">
        <f t="shared" si="128"/>
        <v>0</v>
      </c>
      <c r="O310" s="11">
        <f t="shared" si="128"/>
        <v>0</v>
      </c>
      <c r="P310" s="11">
        <f t="shared" si="128"/>
        <v>0</v>
      </c>
      <c r="Q310" s="11">
        <f t="shared" si="128"/>
        <v>0</v>
      </c>
      <c r="R310" s="11">
        <f t="shared" si="128"/>
        <v>0</v>
      </c>
      <c r="S310" s="11">
        <f t="shared" si="128"/>
        <v>0</v>
      </c>
      <c r="T310" s="11">
        <f t="shared" si="128"/>
        <v>0</v>
      </c>
      <c r="U310" s="11">
        <f t="shared" si="128"/>
        <v>0</v>
      </c>
      <c r="V310" s="11">
        <f t="shared" si="128"/>
        <v>0</v>
      </c>
      <c r="W310" s="11">
        <f t="shared" si="128"/>
        <v>0</v>
      </c>
    </row>
    <row r="311" spans="1:28" outlineLevel="1" x14ac:dyDescent="0.2">
      <c r="B311" s="4" t="s">
        <v>20</v>
      </c>
      <c r="C311" s="11">
        <f t="shared" ref="C311:W311" si="129">IFERROR(C298/C304,0)</f>
        <v>0</v>
      </c>
      <c r="D311" s="11">
        <f t="shared" si="129"/>
        <v>0</v>
      </c>
      <c r="E311" s="11">
        <f t="shared" si="129"/>
        <v>0</v>
      </c>
      <c r="F311" s="11">
        <f t="shared" si="129"/>
        <v>0</v>
      </c>
      <c r="G311" s="11">
        <f t="shared" si="129"/>
        <v>0</v>
      </c>
      <c r="H311" s="11">
        <f t="shared" si="129"/>
        <v>0</v>
      </c>
      <c r="I311" s="11">
        <f t="shared" si="129"/>
        <v>0</v>
      </c>
      <c r="J311" s="11">
        <f t="shared" si="129"/>
        <v>0</v>
      </c>
      <c r="K311" s="11">
        <f t="shared" si="129"/>
        <v>0</v>
      </c>
      <c r="L311" s="11">
        <f t="shared" si="129"/>
        <v>0</v>
      </c>
      <c r="M311" s="11">
        <f t="shared" si="129"/>
        <v>0</v>
      </c>
      <c r="N311" s="11">
        <f t="shared" si="129"/>
        <v>0</v>
      </c>
      <c r="O311" s="11">
        <f t="shared" si="129"/>
        <v>0</v>
      </c>
      <c r="P311" s="11">
        <f t="shared" si="129"/>
        <v>0</v>
      </c>
      <c r="Q311" s="11">
        <f t="shared" si="129"/>
        <v>0</v>
      </c>
      <c r="R311" s="11">
        <f t="shared" si="129"/>
        <v>0</v>
      </c>
      <c r="S311" s="11">
        <f t="shared" si="129"/>
        <v>0</v>
      </c>
      <c r="T311" s="11">
        <f t="shared" si="129"/>
        <v>0</v>
      </c>
      <c r="U311" s="11">
        <f t="shared" si="129"/>
        <v>0</v>
      </c>
      <c r="V311" s="11">
        <f t="shared" si="129"/>
        <v>0</v>
      </c>
      <c r="W311" s="11">
        <f t="shared" si="129"/>
        <v>0</v>
      </c>
    </row>
    <row r="312" spans="1:28" outlineLevel="1" x14ac:dyDescent="0.2">
      <c r="B312" s="4" t="s">
        <v>0</v>
      </c>
      <c r="C312" s="11">
        <f t="shared" ref="C312:W312" si="130">IFERROR(C299/C304,0)</f>
        <v>0</v>
      </c>
      <c r="D312" s="11">
        <f t="shared" si="130"/>
        <v>0</v>
      </c>
      <c r="E312" s="11">
        <f t="shared" si="130"/>
        <v>0</v>
      </c>
      <c r="F312" s="11">
        <f t="shared" si="130"/>
        <v>0</v>
      </c>
      <c r="G312" s="11">
        <f t="shared" si="130"/>
        <v>0</v>
      </c>
      <c r="H312" s="11">
        <f t="shared" si="130"/>
        <v>0</v>
      </c>
      <c r="I312" s="11">
        <f t="shared" si="130"/>
        <v>0</v>
      </c>
      <c r="J312" s="11">
        <f t="shared" si="130"/>
        <v>0</v>
      </c>
      <c r="K312" s="11">
        <f t="shared" si="130"/>
        <v>0</v>
      </c>
      <c r="L312" s="11">
        <f t="shared" si="130"/>
        <v>0</v>
      </c>
      <c r="M312" s="11">
        <f t="shared" si="130"/>
        <v>0</v>
      </c>
      <c r="N312" s="11">
        <f t="shared" si="130"/>
        <v>0</v>
      </c>
      <c r="O312" s="11">
        <f t="shared" si="130"/>
        <v>0</v>
      </c>
      <c r="P312" s="11">
        <f t="shared" si="130"/>
        <v>0</v>
      </c>
      <c r="Q312" s="11">
        <f t="shared" si="130"/>
        <v>0</v>
      </c>
      <c r="R312" s="11">
        <f t="shared" si="130"/>
        <v>0</v>
      </c>
      <c r="S312" s="11">
        <f t="shared" si="130"/>
        <v>0</v>
      </c>
      <c r="T312" s="11">
        <f t="shared" si="130"/>
        <v>0</v>
      </c>
      <c r="U312" s="11">
        <f t="shared" si="130"/>
        <v>0</v>
      </c>
      <c r="V312" s="11">
        <f t="shared" si="130"/>
        <v>0</v>
      </c>
      <c r="W312" s="11">
        <f t="shared" si="130"/>
        <v>0</v>
      </c>
    </row>
    <row r="313" spans="1:28" outlineLevel="1" x14ac:dyDescent="0.2">
      <c r="B313" s="4" t="s">
        <v>22</v>
      </c>
      <c r="C313" s="11">
        <f t="shared" ref="C313:W313" si="131">IFERROR(C300/C304,0)</f>
        <v>0</v>
      </c>
      <c r="D313" s="11">
        <f t="shared" si="131"/>
        <v>0</v>
      </c>
      <c r="E313" s="11">
        <f t="shared" si="131"/>
        <v>0</v>
      </c>
      <c r="F313" s="11">
        <f t="shared" si="131"/>
        <v>0</v>
      </c>
      <c r="G313" s="11">
        <f t="shared" si="131"/>
        <v>0</v>
      </c>
      <c r="H313" s="11">
        <f t="shared" si="131"/>
        <v>0</v>
      </c>
      <c r="I313" s="11">
        <f t="shared" si="131"/>
        <v>0</v>
      </c>
      <c r="J313" s="11">
        <f t="shared" si="131"/>
        <v>0</v>
      </c>
      <c r="K313" s="11">
        <f t="shared" si="131"/>
        <v>0</v>
      </c>
      <c r="L313" s="11">
        <f t="shared" si="131"/>
        <v>0</v>
      </c>
      <c r="M313" s="11">
        <f t="shared" si="131"/>
        <v>0</v>
      </c>
      <c r="N313" s="11">
        <f t="shared" si="131"/>
        <v>0</v>
      </c>
      <c r="O313" s="11">
        <f t="shared" si="131"/>
        <v>0</v>
      </c>
      <c r="P313" s="11">
        <f t="shared" si="131"/>
        <v>0</v>
      </c>
      <c r="Q313" s="11">
        <f t="shared" si="131"/>
        <v>0</v>
      </c>
      <c r="R313" s="11">
        <f t="shared" si="131"/>
        <v>0</v>
      </c>
      <c r="S313" s="11">
        <f t="shared" si="131"/>
        <v>0</v>
      </c>
      <c r="T313" s="11">
        <f t="shared" si="131"/>
        <v>0</v>
      </c>
      <c r="U313" s="11">
        <f t="shared" si="131"/>
        <v>0</v>
      </c>
      <c r="V313" s="11">
        <f t="shared" si="131"/>
        <v>0</v>
      </c>
      <c r="W313" s="11">
        <f t="shared" si="131"/>
        <v>0</v>
      </c>
    </row>
    <row r="314" spans="1:28" outlineLevel="1" x14ac:dyDescent="0.2">
      <c r="B314" s="4" t="s">
        <v>23</v>
      </c>
      <c r="C314" s="11">
        <f t="shared" ref="C314:W314" si="132">IFERROR(C301/C304,0)</f>
        <v>0</v>
      </c>
      <c r="D314" s="11">
        <f t="shared" si="132"/>
        <v>0</v>
      </c>
      <c r="E314" s="11">
        <f t="shared" si="132"/>
        <v>0</v>
      </c>
      <c r="F314" s="11">
        <f t="shared" si="132"/>
        <v>0</v>
      </c>
      <c r="G314" s="11">
        <f t="shared" si="132"/>
        <v>0</v>
      </c>
      <c r="H314" s="11">
        <f t="shared" si="132"/>
        <v>0</v>
      </c>
      <c r="I314" s="11">
        <f t="shared" si="132"/>
        <v>0</v>
      </c>
      <c r="J314" s="11">
        <f t="shared" si="132"/>
        <v>0</v>
      </c>
      <c r="K314" s="11">
        <f t="shared" si="132"/>
        <v>0</v>
      </c>
      <c r="L314" s="11">
        <f t="shared" si="132"/>
        <v>0</v>
      </c>
      <c r="M314" s="11">
        <f t="shared" si="132"/>
        <v>0</v>
      </c>
      <c r="N314" s="11">
        <f t="shared" si="132"/>
        <v>0</v>
      </c>
      <c r="O314" s="11">
        <f t="shared" si="132"/>
        <v>0</v>
      </c>
      <c r="P314" s="11">
        <f t="shared" si="132"/>
        <v>0</v>
      </c>
      <c r="Q314" s="11">
        <f t="shared" si="132"/>
        <v>0</v>
      </c>
      <c r="R314" s="11">
        <f t="shared" si="132"/>
        <v>0</v>
      </c>
      <c r="S314" s="11">
        <f t="shared" si="132"/>
        <v>0</v>
      </c>
      <c r="T314" s="11">
        <f t="shared" si="132"/>
        <v>0</v>
      </c>
      <c r="U314" s="11">
        <f t="shared" si="132"/>
        <v>0</v>
      </c>
      <c r="V314" s="11">
        <f t="shared" si="132"/>
        <v>0</v>
      </c>
      <c r="W314" s="11">
        <f t="shared" si="132"/>
        <v>0</v>
      </c>
    </row>
    <row r="315" spans="1:28" outlineLevel="1" x14ac:dyDescent="0.2">
      <c r="B315" s="4" t="s">
        <v>17</v>
      </c>
      <c r="C315" s="11">
        <f t="shared" ref="C315:W315" si="133">IFERROR(C302/C304,0)</f>
        <v>0</v>
      </c>
      <c r="D315" s="11">
        <f t="shared" si="133"/>
        <v>0</v>
      </c>
      <c r="E315" s="11">
        <f t="shared" si="133"/>
        <v>0</v>
      </c>
      <c r="F315" s="11">
        <f t="shared" si="133"/>
        <v>0</v>
      </c>
      <c r="G315" s="11">
        <f t="shared" si="133"/>
        <v>0</v>
      </c>
      <c r="H315" s="11">
        <f t="shared" si="133"/>
        <v>0</v>
      </c>
      <c r="I315" s="11">
        <f t="shared" si="133"/>
        <v>0</v>
      </c>
      <c r="J315" s="11">
        <f t="shared" si="133"/>
        <v>0</v>
      </c>
      <c r="K315" s="11">
        <f t="shared" si="133"/>
        <v>0</v>
      </c>
      <c r="L315" s="11">
        <f t="shared" si="133"/>
        <v>0</v>
      </c>
      <c r="M315" s="11">
        <f t="shared" si="133"/>
        <v>0</v>
      </c>
      <c r="N315" s="11">
        <f t="shared" si="133"/>
        <v>0</v>
      </c>
      <c r="O315" s="11">
        <f t="shared" si="133"/>
        <v>0</v>
      </c>
      <c r="P315" s="11">
        <f t="shared" si="133"/>
        <v>0</v>
      </c>
      <c r="Q315" s="11">
        <f t="shared" si="133"/>
        <v>0</v>
      </c>
      <c r="R315" s="11">
        <f t="shared" si="133"/>
        <v>0</v>
      </c>
      <c r="S315" s="11">
        <f t="shared" si="133"/>
        <v>0</v>
      </c>
      <c r="T315" s="11">
        <f t="shared" si="133"/>
        <v>0</v>
      </c>
      <c r="U315" s="11">
        <f t="shared" si="133"/>
        <v>0</v>
      </c>
      <c r="V315" s="11">
        <f t="shared" si="133"/>
        <v>0</v>
      </c>
      <c r="W315" s="11">
        <f t="shared" si="133"/>
        <v>0</v>
      </c>
    </row>
    <row r="316" spans="1:28" outlineLevel="1" x14ac:dyDescent="0.2">
      <c r="B316" s="4" t="s">
        <v>24</v>
      </c>
      <c r="C316" s="11">
        <f t="shared" ref="C316:W316" si="134">IFERROR(C303/C304,0)</f>
        <v>0</v>
      </c>
      <c r="D316" s="11">
        <f t="shared" si="134"/>
        <v>0</v>
      </c>
      <c r="E316" s="11">
        <f t="shared" si="134"/>
        <v>0</v>
      </c>
      <c r="F316" s="11">
        <f t="shared" si="134"/>
        <v>0</v>
      </c>
      <c r="G316" s="11">
        <f t="shared" si="134"/>
        <v>0</v>
      </c>
      <c r="H316" s="11">
        <f t="shared" si="134"/>
        <v>0</v>
      </c>
      <c r="I316" s="11">
        <f t="shared" si="134"/>
        <v>0</v>
      </c>
      <c r="J316" s="11">
        <f t="shared" si="134"/>
        <v>0</v>
      </c>
      <c r="K316" s="11">
        <f t="shared" si="134"/>
        <v>0</v>
      </c>
      <c r="L316" s="11">
        <f t="shared" si="134"/>
        <v>0</v>
      </c>
      <c r="M316" s="11">
        <f t="shared" si="134"/>
        <v>0</v>
      </c>
      <c r="N316" s="11">
        <f t="shared" si="134"/>
        <v>0</v>
      </c>
      <c r="O316" s="11">
        <f t="shared" si="134"/>
        <v>0</v>
      </c>
      <c r="P316" s="11">
        <f t="shared" si="134"/>
        <v>0</v>
      </c>
      <c r="Q316" s="11">
        <f t="shared" si="134"/>
        <v>0</v>
      </c>
      <c r="R316" s="11">
        <f t="shared" si="134"/>
        <v>0</v>
      </c>
      <c r="S316" s="11">
        <f t="shared" si="134"/>
        <v>0</v>
      </c>
      <c r="T316" s="11">
        <f t="shared" si="134"/>
        <v>0</v>
      </c>
      <c r="U316" s="11">
        <f t="shared" si="134"/>
        <v>0</v>
      </c>
      <c r="V316" s="11">
        <f t="shared" si="134"/>
        <v>0</v>
      </c>
      <c r="W316" s="11">
        <f t="shared" si="134"/>
        <v>0</v>
      </c>
    </row>
    <row r="317" spans="1:28" outlineLevel="1" x14ac:dyDescent="0.2"/>
    <row r="319" spans="1:28" x14ac:dyDescent="0.2">
      <c r="A319" s="30" t="s">
        <v>32</v>
      </c>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row>
    <row r="320" spans="1:28" x14ac:dyDescent="0.2">
      <c r="B320" s="8" t="s">
        <v>2</v>
      </c>
      <c r="C320" s="13"/>
    </row>
    <row r="321" spans="2:26" x14ac:dyDescent="0.2">
      <c r="B321" s="15" t="s">
        <v>5</v>
      </c>
    </row>
    <row r="322" spans="2:26" x14ac:dyDescent="0.2">
      <c r="B322" s="9" t="s">
        <v>7</v>
      </c>
      <c r="C322" s="5">
        <f>C323*Inputs!D$7</f>
        <v>34.070677990714472</v>
      </c>
      <c r="D322" s="5">
        <f>D323*Inputs!E$7</f>
        <v>31.351150979127382</v>
      </c>
      <c r="E322" s="5">
        <f>E323*Inputs!F$7</f>
        <v>27.613476242300379</v>
      </c>
      <c r="F322" s="5">
        <f>F323*Inputs!G$7</f>
        <v>25.835225077400594</v>
      </c>
      <c r="G322" s="5">
        <f>G323*Inputs!H$7</f>
        <v>26.481458165535514</v>
      </c>
      <c r="H322" s="5">
        <f>H323*Inputs!I$7</f>
        <v>29.569624550705715</v>
      </c>
      <c r="I322" s="5">
        <f>I323*Inputs!J$7</f>
        <v>30.989165188284826</v>
      </c>
      <c r="J322" s="5">
        <f>J323*Inputs!K$7</f>
        <v>27.885043849423091</v>
      </c>
      <c r="K322" s="5">
        <f>K323*Inputs!L$7</f>
        <v>27.824814359717347</v>
      </c>
      <c r="L322" s="5">
        <f>L323*Inputs!M$7</f>
        <v>26.524622248639641</v>
      </c>
      <c r="M322" s="5">
        <f>M323*Inputs!N$7</f>
        <v>35.128443854937103</v>
      </c>
      <c r="N322" s="5">
        <f>N323*Inputs!O$7</f>
        <v>35.594094781779582</v>
      </c>
      <c r="O322" s="5">
        <f>O323*Inputs!P$7</f>
        <v>32.616478462588852</v>
      </c>
      <c r="P322" s="5">
        <f>P323*Inputs!Q$7</f>
        <v>26.255667083209449</v>
      </c>
      <c r="Q322" s="5">
        <f>Q323*Inputs!R$7</f>
        <v>19.787212533212653</v>
      </c>
      <c r="R322" s="5">
        <f>R323*Inputs!S$7</f>
        <v>17.764891661371408</v>
      </c>
      <c r="S322" s="5">
        <f>S323*Inputs!T$7</f>
        <v>19.461361175638274</v>
      </c>
      <c r="T322" s="5">
        <f>T323*Inputs!U$7</f>
        <v>31.387812545166682</v>
      </c>
      <c r="U322" s="5">
        <f>U323*Inputs!V$7</f>
        <v>39.884078110394896</v>
      </c>
      <c r="V322" s="5">
        <f>V323*Inputs!W$7</f>
        <v>42.746229292407364</v>
      </c>
      <c r="W322" s="5">
        <f>W323*Inputs!X$7</f>
        <v>44.029111969726536</v>
      </c>
      <c r="Z322" s="21" t="s">
        <v>26</v>
      </c>
    </row>
    <row r="323" spans="2:26" x14ac:dyDescent="0.2">
      <c r="B323" s="9" t="s">
        <v>8</v>
      </c>
      <c r="C323" s="5">
        <f>C327*CAN!C328</f>
        <v>340.70677990714472</v>
      </c>
      <c r="D323" s="5">
        <f>D327*CAN!D328</f>
        <v>313.5115097912738</v>
      </c>
      <c r="E323" s="5">
        <f>E327*CAN!E328</f>
        <v>276.13476242300379</v>
      </c>
      <c r="F323" s="5">
        <f>F327*CAN!F328</f>
        <v>258.35225077400594</v>
      </c>
      <c r="G323" s="5">
        <f>G327*CAN!G328</f>
        <v>264.81458165535514</v>
      </c>
      <c r="H323" s="5">
        <f>H327*CAN!H328</f>
        <v>295.69624550705714</v>
      </c>
      <c r="I323" s="5">
        <f>I327*CAN!I328</f>
        <v>309.89165188284824</v>
      </c>
      <c r="J323" s="5">
        <f>J327*CAN!J328</f>
        <v>278.8504384942309</v>
      </c>
      <c r="K323" s="5">
        <f>K327*CAN!K328</f>
        <v>278.24814359717345</v>
      </c>
      <c r="L323" s="5">
        <f>L327*CAN!L328</f>
        <v>265.24622248639639</v>
      </c>
      <c r="M323" s="5">
        <f>M327*CAN!M328</f>
        <v>351.28443854937103</v>
      </c>
      <c r="N323" s="5">
        <f>N327*CAN!N328</f>
        <v>355.9409478177958</v>
      </c>
      <c r="O323" s="5">
        <f>O327*CAN!O328</f>
        <v>326.1647846258885</v>
      </c>
      <c r="P323" s="5">
        <f>P327*CAN!P328</f>
        <v>262.55667083209448</v>
      </c>
      <c r="Q323" s="5">
        <f>Q327*CAN!Q328</f>
        <v>197.8721253321265</v>
      </c>
      <c r="R323" s="5">
        <f>R327*CAN!R328</f>
        <v>177.64891661371408</v>
      </c>
      <c r="S323" s="5">
        <f>S327*CAN!S328</f>
        <v>194.61361175638271</v>
      </c>
      <c r="T323" s="5">
        <f>T327*CAN!T328</f>
        <v>313.87812545166679</v>
      </c>
      <c r="U323" s="5">
        <f>U327*CAN!U328</f>
        <v>398.84078110394893</v>
      </c>
      <c r="V323" s="5">
        <f>V327*CAN!V328</f>
        <v>427.46229292407361</v>
      </c>
      <c r="W323" s="5">
        <f>W327*CAN!W328</f>
        <v>440.29111969726534</v>
      </c>
      <c r="Z323" s="21" t="s">
        <v>26</v>
      </c>
    </row>
    <row r="324" spans="2:26" x14ac:dyDescent="0.2">
      <c r="B324" s="16" t="s">
        <v>6</v>
      </c>
      <c r="C324" s="5"/>
      <c r="D324" s="5"/>
      <c r="E324" s="5"/>
      <c r="F324" s="5"/>
      <c r="G324" s="5"/>
      <c r="H324" s="5"/>
      <c r="I324" s="5"/>
      <c r="J324" s="5"/>
      <c r="K324" s="5"/>
      <c r="L324" s="5"/>
      <c r="M324" s="5"/>
      <c r="N324" s="5"/>
      <c r="O324" s="5"/>
      <c r="P324" s="5"/>
      <c r="Q324" s="5"/>
      <c r="R324" s="5"/>
      <c r="S324" s="5"/>
      <c r="T324" s="5"/>
      <c r="U324" s="5"/>
      <c r="V324" s="5"/>
      <c r="W324" s="5"/>
    </row>
    <row r="325" spans="2:26" x14ac:dyDescent="0.2">
      <c r="B325" s="9" t="s">
        <v>8</v>
      </c>
      <c r="C325" s="5">
        <f>C327*CAN!C329</f>
        <v>1535.4215481141066</v>
      </c>
      <c r="D325" s="5">
        <f>D327*CAN!D329</f>
        <v>1479.7217554584652</v>
      </c>
      <c r="E325" s="5">
        <f>E327*CAN!E329</f>
        <v>1220.8244196883838</v>
      </c>
      <c r="F325" s="5">
        <f>F327*CAN!F329</f>
        <v>1257.9554893779052</v>
      </c>
      <c r="G325" s="5">
        <f>G327*CAN!G329</f>
        <v>1341.4151975240168</v>
      </c>
      <c r="H325" s="5">
        <f>H327*CAN!H329</f>
        <v>1454.6417015826694</v>
      </c>
      <c r="I325" s="5">
        <f>I327*CAN!I329</f>
        <v>1652.1386227727842</v>
      </c>
      <c r="J325" s="5">
        <f>J327*CAN!J329</f>
        <v>1763.9043787838657</v>
      </c>
      <c r="K325" s="5">
        <f>K327*CAN!K329</f>
        <v>1992.8802867665142</v>
      </c>
      <c r="L325" s="5">
        <f>L327*CAN!L329</f>
        <v>1998.711867910994</v>
      </c>
      <c r="M325" s="5">
        <f>M327*CAN!M329</f>
        <v>2295.9318720168958</v>
      </c>
      <c r="N325" s="5">
        <f>N327*CAN!N329</f>
        <v>2367.3048279239379</v>
      </c>
      <c r="O325" s="5">
        <f>O327*CAN!O329</f>
        <v>2229.2191846900996</v>
      </c>
      <c r="P325" s="5">
        <f>P327*CAN!P329</f>
        <v>1801.0820983164549</v>
      </c>
      <c r="Q325" s="5">
        <f>Q327*CAN!Q329</f>
        <v>1388.2571786362225</v>
      </c>
      <c r="R325" s="5">
        <f>R327*CAN!R329</f>
        <v>1366.3926721957637</v>
      </c>
      <c r="S325" s="5">
        <f>S327*CAN!S329</f>
        <v>1472.1193712801</v>
      </c>
      <c r="T325" s="5">
        <f>T327*CAN!T329</f>
        <v>2138.3089105374002</v>
      </c>
      <c r="U325" s="5">
        <f>U327*CAN!U329</f>
        <v>2714.7928575414544</v>
      </c>
      <c r="V325" s="5">
        <f>V327*CAN!V329</f>
        <v>3060.8538003988524</v>
      </c>
      <c r="W325" s="5">
        <f>W327*CAN!W329</f>
        <v>1107.9376031174756</v>
      </c>
      <c r="Z325" s="21" t="s">
        <v>26</v>
      </c>
    </row>
    <row r="326" spans="2:26" x14ac:dyDescent="0.2">
      <c r="B326" s="15" t="s">
        <v>9</v>
      </c>
    </row>
    <row r="327" spans="2:26" x14ac:dyDescent="0.2">
      <c r="B327" s="9" t="s">
        <v>8</v>
      </c>
      <c r="C327" s="5">
        <f>C342/CAN!C343/1000</f>
        <v>1876.1283280212515</v>
      </c>
      <c r="D327" s="5">
        <f>D342/CAN!D343/1000</f>
        <v>1793.2332652497391</v>
      </c>
      <c r="E327" s="5">
        <f>E342/CAN!E343/1000</f>
        <v>1496.9591821113875</v>
      </c>
      <c r="F327" s="5">
        <f>F342/CAN!F343/1000</f>
        <v>1516.3077401519113</v>
      </c>
      <c r="G327" s="5">
        <f>G342/CAN!G343/1000</f>
        <v>1606.2297791793717</v>
      </c>
      <c r="H327" s="5">
        <f>H342/CAN!H343/1000</f>
        <v>1750.3379470897266</v>
      </c>
      <c r="I327" s="5">
        <f>I342/CAN!I343/1000</f>
        <v>1962.0302746556324</v>
      </c>
      <c r="J327" s="5">
        <f>J342/CAN!J343/1000</f>
        <v>2042.7548172780967</v>
      </c>
      <c r="K327" s="5">
        <f>K342/CAN!K343/1000</f>
        <v>2271.1284303636876</v>
      </c>
      <c r="L327" s="5">
        <f>L342/CAN!L343/1000</f>
        <v>2263.9580903973906</v>
      </c>
      <c r="M327" s="5">
        <f>M342/CAN!M343/1000</f>
        <v>2647.2163105662671</v>
      </c>
      <c r="N327" s="5">
        <f>N342/CAN!N343/1000</f>
        <v>2723.2457757417337</v>
      </c>
      <c r="O327" s="5">
        <f>O342/CAN!O343/1000</f>
        <v>2555.383969315988</v>
      </c>
      <c r="P327" s="5">
        <f>P342/CAN!P343/1000</f>
        <v>2063.6387691485493</v>
      </c>
      <c r="Q327" s="5">
        <f>Q342/CAN!Q343/1000</f>
        <v>1586.1293039683489</v>
      </c>
      <c r="R327" s="5">
        <f>R342/CAN!R343/1000</f>
        <v>1544.0415888094778</v>
      </c>
      <c r="S327" s="5">
        <f>S342/CAN!S343/1000</f>
        <v>1666.7329830364827</v>
      </c>
      <c r="T327" s="5">
        <f>T342/CAN!T343/1000</f>
        <v>2452.1870359890672</v>
      </c>
      <c r="U327" s="5">
        <f>U342/CAN!U343/1000</f>
        <v>3113.6336386454032</v>
      </c>
      <c r="V327" s="5">
        <f>V342/CAN!V343/1000</f>
        <v>3488.3160933229265</v>
      </c>
      <c r="W327" s="5">
        <f>W342/CAN!W343/1000</f>
        <v>1548.2287228147411</v>
      </c>
    </row>
    <row r="328" spans="2:26" x14ac:dyDescent="0.2">
      <c r="B328" s="17" t="s">
        <v>10</v>
      </c>
      <c r="C328" s="12">
        <f t="shared" ref="C328:W328" si="135">C323/C327</f>
        <v>0.1816009996856065</v>
      </c>
      <c r="D328" s="12">
        <f t="shared" si="135"/>
        <v>0.17483030003216665</v>
      </c>
      <c r="E328" s="12">
        <f t="shared" si="135"/>
        <v>0.18446378880787467</v>
      </c>
      <c r="F328" s="12">
        <f t="shared" si="135"/>
        <v>0.17038246520335174</v>
      </c>
      <c r="G328" s="12">
        <f t="shared" si="135"/>
        <v>0.16486718468801506</v>
      </c>
      <c r="H328" s="12">
        <f t="shared" si="135"/>
        <v>0.16893665934553326</v>
      </c>
      <c r="I328" s="12">
        <f t="shared" si="135"/>
        <v>0.15794437827277621</v>
      </c>
      <c r="J328" s="12">
        <f t="shared" si="135"/>
        <v>0.13650705220991224</v>
      </c>
      <c r="K328" s="12">
        <f t="shared" si="135"/>
        <v>0.12251537159993023</v>
      </c>
      <c r="L328" s="12">
        <f t="shared" si="135"/>
        <v>0.11716039427206798</v>
      </c>
      <c r="M328" s="12">
        <f t="shared" si="135"/>
        <v>0.13269955958915486</v>
      </c>
      <c r="N328" s="12">
        <f t="shared" si="135"/>
        <v>0.13070467270654179</v>
      </c>
      <c r="O328" s="12">
        <f t="shared" si="135"/>
        <v>0.12763826827683927</v>
      </c>
      <c r="P328" s="12">
        <f t="shared" si="135"/>
        <v>0.12722995650078067</v>
      </c>
      <c r="Q328" s="12">
        <f t="shared" si="135"/>
        <v>0.12475157279867961</v>
      </c>
      <c r="R328" s="12">
        <f t="shared" si="135"/>
        <v>0.1150544894005666</v>
      </c>
      <c r="S328" s="12">
        <f t="shared" si="135"/>
        <v>0.11676352105412369</v>
      </c>
      <c r="T328" s="12">
        <f t="shared" si="135"/>
        <v>0.12799925978120463</v>
      </c>
      <c r="U328" s="12">
        <f t="shared" si="135"/>
        <v>0.12809496151174227</v>
      </c>
      <c r="V328" s="12">
        <f t="shared" si="135"/>
        <v>0.12254115782176103</v>
      </c>
      <c r="W328" s="12">
        <f t="shared" si="135"/>
        <v>0.28438376914800978</v>
      </c>
    </row>
    <row r="329" spans="2:26" x14ac:dyDescent="0.2">
      <c r="B329" s="17" t="s">
        <v>11</v>
      </c>
      <c r="C329" s="12">
        <f t="shared" ref="C329:W329" si="136">C325/C327</f>
        <v>0.81839900031439339</v>
      </c>
      <c r="D329" s="12">
        <f t="shared" si="136"/>
        <v>0.82516969996783329</v>
      </c>
      <c r="E329" s="12">
        <f t="shared" si="136"/>
        <v>0.81553621119212538</v>
      </c>
      <c r="F329" s="12">
        <f t="shared" si="136"/>
        <v>0.82961753479664824</v>
      </c>
      <c r="G329" s="12">
        <f t="shared" si="136"/>
        <v>0.83513281531198502</v>
      </c>
      <c r="H329" s="12">
        <f t="shared" si="136"/>
        <v>0.83106334065446674</v>
      </c>
      <c r="I329" s="12">
        <f t="shared" si="136"/>
        <v>0.84205562172722381</v>
      </c>
      <c r="J329" s="12">
        <f t="shared" si="136"/>
        <v>0.86349294779008767</v>
      </c>
      <c r="K329" s="12">
        <f t="shared" si="136"/>
        <v>0.8774846284000698</v>
      </c>
      <c r="L329" s="12">
        <f t="shared" si="136"/>
        <v>0.88283960572793196</v>
      </c>
      <c r="M329" s="12">
        <f t="shared" si="136"/>
        <v>0.86730044041084509</v>
      </c>
      <c r="N329" s="12">
        <f t="shared" si="136"/>
        <v>0.86929532729345815</v>
      </c>
      <c r="O329" s="12">
        <f t="shared" si="136"/>
        <v>0.87236173172316078</v>
      </c>
      <c r="P329" s="12">
        <f t="shared" si="136"/>
        <v>0.87277004349921938</v>
      </c>
      <c r="Q329" s="12">
        <f t="shared" si="136"/>
        <v>0.87524842720132046</v>
      </c>
      <c r="R329" s="12">
        <f t="shared" si="136"/>
        <v>0.88494551059943338</v>
      </c>
      <c r="S329" s="12">
        <f t="shared" si="136"/>
        <v>0.88323647894587642</v>
      </c>
      <c r="T329" s="12">
        <f t="shared" si="136"/>
        <v>0.87200074021879526</v>
      </c>
      <c r="U329" s="12">
        <f t="shared" si="136"/>
        <v>0.87190503848825784</v>
      </c>
      <c r="V329" s="12">
        <f t="shared" si="136"/>
        <v>0.87745884217823888</v>
      </c>
      <c r="W329" s="12">
        <f t="shared" si="136"/>
        <v>0.71561623085199011</v>
      </c>
    </row>
    <row r="331" spans="2:26" x14ac:dyDescent="0.2">
      <c r="B331" s="8" t="s">
        <v>14</v>
      </c>
      <c r="C331" s="13"/>
    </row>
    <row r="332" spans="2:26" x14ac:dyDescent="0.2">
      <c r="B332" s="4" t="s">
        <v>18</v>
      </c>
      <c r="C332" s="5">
        <f>'[5]Table 14'!C$15*INDEX(Inputs!$D$30:$T$30,MATCH($A$1,Inputs!$D$27:$T$27,0))*1000</f>
        <v>4614.1319999999996</v>
      </c>
      <c r="D332" s="5">
        <f>'[5]Table 14'!D$15*INDEX(Inputs!$D$30:$T$30,MATCH($A$1,Inputs!$D$27:$T$27,0))*1000</f>
        <v>4122.3</v>
      </c>
      <c r="E332" s="5">
        <f>'[5]Table 14'!E$15*INDEX(Inputs!$D$30:$T$30,MATCH($A$1,Inputs!$D$27:$T$27,0))*1000</f>
        <v>3681.9863999999998</v>
      </c>
      <c r="F332" s="5">
        <f>'[5]Table 14'!F$15*INDEX(Inputs!$D$30:$T$30,MATCH($A$1,Inputs!$D$27:$T$27,0))*1000</f>
        <v>3974.4539999999997</v>
      </c>
      <c r="G332" s="5">
        <f>'[5]Table 14'!G$15*INDEX(Inputs!$D$30:$T$30,MATCH($A$1,Inputs!$D$27:$T$27,0))*1000</f>
        <v>4241.91</v>
      </c>
      <c r="H332" s="5">
        <f>'[5]Table 14'!H$15*INDEX(Inputs!$D$30:$T$30,MATCH($A$1,Inputs!$D$27:$T$27,0))*1000</f>
        <v>4518.4109999999991</v>
      </c>
      <c r="I332" s="5">
        <f>'[5]Table 14'!I$15*INDEX(Inputs!$D$30:$T$30,MATCH($A$1,Inputs!$D$27:$T$27,0))*1000</f>
        <v>4773.3024000000005</v>
      </c>
      <c r="J332" s="5">
        <f>'[5]Table 14'!J$15*INDEX(Inputs!$D$30:$T$30,MATCH($A$1,Inputs!$D$27:$T$27,0))*1000</f>
        <v>4879.1969999999992</v>
      </c>
      <c r="K332" s="5">
        <f>'[5]Table 14'!K$15*INDEX(Inputs!$D$30:$T$30,MATCH($A$1,Inputs!$D$27:$T$27,0))*1000</f>
        <v>5081.5919999999996</v>
      </c>
      <c r="L332" s="5">
        <f>'[5]Table 14'!L$15*INDEX(Inputs!$D$30:$T$30,MATCH($A$1,Inputs!$D$27:$T$27,0))*1000</f>
        <v>4914.3462</v>
      </c>
      <c r="M332" s="5">
        <f>'[5]Table 14'!M$15*INDEX(Inputs!$D$30:$T$30,MATCH($A$1,Inputs!$D$27:$T$27,0))*1000</f>
        <v>5241.1931999999997</v>
      </c>
      <c r="N332" s="5">
        <f>'[5]Table 14'!N$15*INDEX(Inputs!$D$30:$T$30,MATCH($A$1,Inputs!$D$27:$T$27,0))*1000</f>
        <v>5081.8584000000001</v>
      </c>
      <c r="O332" s="5">
        <f>'[5]Table 14'!O$15*INDEX(Inputs!$D$30:$T$30,MATCH($A$1,Inputs!$D$27:$T$27,0))*1000</f>
        <v>5080.5</v>
      </c>
      <c r="P332" s="5">
        <f>'[5]Table 14'!P$15*INDEX(Inputs!$D$30:$T$30,MATCH($A$1,Inputs!$D$27:$T$27,0))*1000</f>
        <v>4260.2249999999995</v>
      </c>
      <c r="Q332" s="5">
        <f>'[5]Table 14'!Q$15*INDEX(Inputs!$D$30:$T$30,MATCH($A$1,Inputs!$D$27:$T$27,0))*1000</f>
        <v>2966.1749999999997</v>
      </c>
      <c r="R332" s="5">
        <f>'[5]Table 14'!R$15*INDEX(Inputs!$D$30:$T$30,MATCH($A$1,Inputs!$D$27:$T$27,0))*1000</f>
        <v>2781.1128000000003</v>
      </c>
      <c r="S332" s="5">
        <f>'[5]Table 14'!S$15*INDEX(Inputs!$D$30:$T$30,MATCH($A$1,Inputs!$D$27:$T$27,0))*1000</f>
        <v>2793.2028</v>
      </c>
      <c r="T332" s="5">
        <f>'[5]Table 14'!T$15*INDEX(Inputs!$D$30:$T$30,MATCH($A$1,Inputs!$D$27:$T$27,0))*1000</f>
        <v>4033.1099999999997</v>
      </c>
      <c r="U332" s="5">
        <f>'[5]Table 14'!U$15*INDEX(Inputs!$D$30:$T$30,MATCH($A$1,Inputs!$D$27:$T$27,0))*1000</f>
        <v>5386.17</v>
      </c>
      <c r="V332" s="5">
        <f>'[5]Table 14'!V$15*INDEX(Inputs!$D$30:$T$30,MATCH($A$1,Inputs!$D$27:$T$27,0))*1000</f>
        <v>6033.3024000000005</v>
      </c>
      <c r="W332" s="5">
        <f>'[5]Table 14'!W$15*INDEX(Inputs!$D$30:$T$30,MATCH($A$1,Inputs!$D$27:$T$27,0))*1000</f>
        <v>3776.1624000000002</v>
      </c>
      <c r="Z332" s="21" t="s">
        <v>26</v>
      </c>
    </row>
    <row r="333" spans="2:26" x14ac:dyDescent="0.2">
      <c r="B333" s="4" t="s">
        <v>19</v>
      </c>
      <c r="C333" s="5">
        <f>'[5]Table 14'!C$14*INDEX(Inputs!$D$30:$T$30,MATCH($A$1,Inputs!$D$27:$T$27,0))*1000</f>
        <v>237.21119999999999</v>
      </c>
      <c r="D333" s="5">
        <f>'[5]Table 14'!D$14*INDEX(Inputs!$D$30:$T$30,MATCH($A$1,Inputs!$D$27:$T$27,0))*1000</f>
        <v>246.90479999999997</v>
      </c>
      <c r="E333" s="5">
        <f>'[5]Table 14'!E$14*INDEX(Inputs!$D$30:$T$30,MATCH($A$1,Inputs!$D$27:$T$27,0))*1000</f>
        <v>220.52519999999998</v>
      </c>
      <c r="F333" s="5">
        <f>'[5]Table 14'!F$14*INDEX(Inputs!$D$30:$T$30,MATCH($A$1,Inputs!$D$27:$T$27,0))*1000</f>
        <v>225.89999999999998</v>
      </c>
      <c r="G333" s="5">
        <f>'[5]Table 14'!G$14*INDEX(Inputs!$D$30:$T$30,MATCH($A$1,Inputs!$D$27:$T$27,0))*1000</f>
        <v>186.16800000000001</v>
      </c>
      <c r="H333" s="5">
        <f>'[5]Table 14'!H$14*INDEX(Inputs!$D$30:$T$30,MATCH($A$1,Inputs!$D$27:$T$27,0))*1000</f>
        <v>209.04599999999999</v>
      </c>
      <c r="I333" s="5">
        <f>'[5]Table 14'!I$14*INDEX(Inputs!$D$30:$T$30,MATCH($A$1,Inputs!$D$27:$T$27,0))*1000</f>
        <v>181.41120000000001</v>
      </c>
      <c r="J333" s="5">
        <f>'[5]Table 14'!J$14*INDEX(Inputs!$D$30:$T$30,MATCH($A$1,Inputs!$D$27:$T$27,0))*1000</f>
        <v>185.63040000000001</v>
      </c>
      <c r="K333" s="5">
        <f>'[5]Table 14'!K$14*INDEX(Inputs!$D$30:$T$30,MATCH($A$1,Inputs!$D$27:$T$27,0))*1000</f>
        <v>177.29279999999997</v>
      </c>
      <c r="L333" s="5">
        <f>'[5]Table 14'!L$14*INDEX(Inputs!$D$30:$T$30,MATCH($A$1,Inputs!$D$27:$T$27,0))*1000</f>
        <v>121.50959999999999</v>
      </c>
      <c r="M333" s="5">
        <f>'[5]Table 14'!M$14*INDEX(Inputs!$D$30:$T$30,MATCH($A$1,Inputs!$D$27:$T$27,0))*1000</f>
        <v>141.41879999999998</v>
      </c>
      <c r="N333" s="5">
        <f>'[5]Table 14'!N$14*INDEX(Inputs!$D$30:$T$30,MATCH($A$1,Inputs!$D$27:$T$27,0))*1000</f>
        <v>130.6884</v>
      </c>
      <c r="O333" s="5">
        <f>'[5]Table 14'!O$14*INDEX(Inputs!$D$30:$T$30,MATCH($A$1,Inputs!$D$27:$T$27,0))*1000</f>
        <v>193.035</v>
      </c>
      <c r="P333" s="5">
        <f>'[5]Table 14'!P$14*INDEX(Inputs!$D$30:$T$30,MATCH($A$1,Inputs!$D$27:$T$27,0))*1000</f>
        <v>178.35000000000002</v>
      </c>
      <c r="Q333" s="5">
        <f>'[5]Table 14'!Q$14*INDEX(Inputs!$D$30:$T$30,MATCH($A$1,Inputs!$D$27:$T$27,0))*1000</f>
        <v>169.27500000000001</v>
      </c>
      <c r="R333" s="5">
        <f>'[5]Table 14'!R$14*INDEX(Inputs!$D$30:$T$30,MATCH($A$1,Inputs!$D$27:$T$27,0))*1000</f>
        <v>217.1292</v>
      </c>
      <c r="S333" s="5">
        <f>'[5]Table 14'!S$14*INDEX(Inputs!$D$30:$T$30,MATCH($A$1,Inputs!$D$27:$T$27,0))*1000</f>
        <v>232.1352</v>
      </c>
      <c r="T333" s="5">
        <f>'[5]Table 14'!T$14*INDEX(Inputs!$D$30:$T$30,MATCH($A$1,Inputs!$D$27:$T$27,0))*1000</f>
        <v>298.35000000000002</v>
      </c>
      <c r="U333" s="5">
        <f>'[5]Table 14'!U$14*INDEX(Inputs!$D$30:$T$30,MATCH($A$1,Inputs!$D$27:$T$27,0))*1000</f>
        <v>299.51999999999992</v>
      </c>
      <c r="V333" s="5">
        <f>'[5]Table 14'!V$14*INDEX(Inputs!$D$30:$T$30,MATCH($A$1,Inputs!$D$27:$T$27,0))*1000</f>
        <v>276.40320000000003</v>
      </c>
      <c r="W333" s="5">
        <f>'[5]Table 14'!W$14*INDEX(Inputs!$D$30:$T$30,MATCH($A$1,Inputs!$D$27:$T$27,0))*1000</f>
        <v>221.91840000000002</v>
      </c>
      <c r="Z333" s="21" t="s">
        <v>26</v>
      </c>
    </row>
    <row r="334" spans="2:26" x14ac:dyDescent="0.2">
      <c r="B334" s="4" t="s">
        <v>16</v>
      </c>
      <c r="C334" s="5"/>
      <c r="D334" s="5"/>
      <c r="E334" s="5"/>
      <c r="F334" s="5"/>
      <c r="G334" s="5"/>
      <c r="H334" s="5"/>
      <c r="I334" s="5"/>
      <c r="J334" s="5"/>
      <c r="K334" s="5"/>
      <c r="L334" s="5"/>
      <c r="M334" s="5"/>
      <c r="N334" s="5"/>
      <c r="O334" s="5"/>
      <c r="P334" s="5"/>
      <c r="Q334" s="5"/>
      <c r="R334" s="5"/>
      <c r="S334" s="5"/>
      <c r="T334" s="5"/>
      <c r="U334" s="5"/>
      <c r="V334" s="5"/>
      <c r="W334" s="5"/>
    </row>
    <row r="335" spans="2:26" x14ac:dyDescent="0.2">
      <c r="B335" s="4" t="s">
        <v>21</v>
      </c>
      <c r="C335" s="5"/>
      <c r="D335" s="5"/>
      <c r="E335" s="5"/>
      <c r="F335" s="5"/>
      <c r="G335" s="5"/>
      <c r="H335" s="5"/>
      <c r="I335" s="5"/>
      <c r="J335" s="5"/>
      <c r="K335" s="5"/>
      <c r="L335" s="5"/>
      <c r="M335" s="5"/>
      <c r="N335" s="5"/>
      <c r="O335" s="5"/>
      <c r="P335" s="5"/>
      <c r="Q335" s="5"/>
      <c r="R335" s="5"/>
      <c r="S335" s="5"/>
      <c r="T335" s="5"/>
      <c r="U335" s="5"/>
      <c r="V335" s="5"/>
      <c r="W335" s="5"/>
    </row>
    <row r="336" spans="2:26" x14ac:dyDescent="0.2">
      <c r="B336" s="4" t="s">
        <v>20</v>
      </c>
      <c r="C336" s="5"/>
      <c r="D336" s="5"/>
      <c r="E336" s="5"/>
      <c r="F336" s="5"/>
      <c r="G336" s="5"/>
      <c r="H336" s="5"/>
      <c r="I336" s="5"/>
      <c r="J336" s="5"/>
      <c r="K336" s="5"/>
      <c r="L336" s="5"/>
      <c r="M336" s="5"/>
      <c r="N336" s="5"/>
      <c r="O336" s="5"/>
      <c r="P336" s="5"/>
      <c r="Q336" s="5"/>
      <c r="R336" s="5"/>
      <c r="S336" s="5"/>
      <c r="T336" s="5"/>
      <c r="U336" s="5"/>
      <c r="V336" s="5"/>
      <c r="W336" s="5"/>
    </row>
    <row r="337" spans="1:23" x14ac:dyDescent="0.2">
      <c r="B337" s="4" t="s">
        <v>0</v>
      </c>
      <c r="C337" s="5"/>
      <c r="D337" s="5"/>
      <c r="E337" s="5"/>
      <c r="F337" s="5"/>
      <c r="G337" s="5"/>
      <c r="H337" s="5"/>
      <c r="I337" s="5"/>
      <c r="J337" s="5"/>
      <c r="K337" s="5"/>
      <c r="L337" s="5"/>
      <c r="M337" s="5"/>
      <c r="N337" s="5"/>
      <c r="O337" s="5"/>
      <c r="P337" s="5"/>
      <c r="Q337" s="5"/>
      <c r="R337" s="5"/>
      <c r="S337" s="5"/>
      <c r="T337" s="5"/>
      <c r="U337" s="5"/>
      <c r="V337" s="5"/>
      <c r="W337" s="5"/>
    </row>
    <row r="338" spans="1:23" x14ac:dyDescent="0.2">
      <c r="B338" s="4" t="s">
        <v>22</v>
      </c>
      <c r="C338" s="5"/>
      <c r="D338" s="5"/>
      <c r="E338" s="5"/>
      <c r="F338" s="5"/>
      <c r="G338" s="5"/>
      <c r="H338" s="5"/>
      <c r="I338" s="5"/>
      <c r="J338" s="5"/>
      <c r="K338" s="5"/>
      <c r="L338" s="5"/>
      <c r="M338" s="5"/>
      <c r="N338" s="5"/>
      <c r="O338" s="5"/>
      <c r="P338" s="5"/>
      <c r="Q338" s="5"/>
      <c r="R338" s="5"/>
      <c r="S338" s="5"/>
      <c r="T338" s="5"/>
      <c r="U338" s="5"/>
      <c r="V338" s="5"/>
      <c r="W338" s="5"/>
    </row>
    <row r="339" spans="1:23" x14ac:dyDescent="0.2">
      <c r="B339" s="4" t="s">
        <v>23</v>
      </c>
      <c r="C339" s="5"/>
      <c r="D339" s="5"/>
      <c r="E339" s="5"/>
      <c r="F339" s="5"/>
      <c r="G339" s="5"/>
      <c r="H339" s="5"/>
      <c r="I339" s="5"/>
      <c r="J339" s="5"/>
      <c r="K339" s="5"/>
      <c r="L339" s="5"/>
      <c r="M339" s="5"/>
      <c r="N339" s="5"/>
      <c r="O339" s="5"/>
      <c r="P339" s="5"/>
      <c r="Q339" s="5"/>
      <c r="R339" s="5"/>
      <c r="S339" s="5"/>
      <c r="T339" s="5"/>
      <c r="U339" s="5"/>
      <c r="V339" s="5"/>
      <c r="W339" s="5"/>
    </row>
    <row r="340" spans="1:23" x14ac:dyDescent="0.2">
      <c r="B340" s="4" t="s">
        <v>17</v>
      </c>
      <c r="C340" s="5"/>
      <c r="D340" s="5"/>
      <c r="E340" s="5"/>
      <c r="F340" s="5"/>
      <c r="G340" s="5"/>
      <c r="H340" s="5"/>
      <c r="I340" s="5"/>
      <c r="J340" s="5"/>
      <c r="K340" s="5"/>
      <c r="L340" s="5"/>
      <c r="M340" s="5"/>
      <c r="N340" s="5"/>
      <c r="O340" s="5"/>
      <c r="P340" s="5"/>
      <c r="Q340" s="5"/>
      <c r="R340" s="5"/>
      <c r="S340" s="5"/>
      <c r="T340" s="5"/>
      <c r="U340" s="5"/>
      <c r="V340" s="5"/>
      <c r="W340" s="5"/>
    </row>
    <row r="341" spans="1:23" x14ac:dyDescent="0.2">
      <c r="B341" s="4" t="s">
        <v>1</v>
      </c>
      <c r="C341" s="5"/>
      <c r="D341" s="5"/>
      <c r="E341" s="5"/>
      <c r="F341" s="5"/>
      <c r="G341" s="5"/>
      <c r="H341" s="5"/>
      <c r="I341" s="5"/>
      <c r="J341" s="5"/>
      <c r="K341" s="5"/>
      <c r="L341" s="5"/>
      <c r="M341" s="5"/>
      <c r="N341" s="5"/>
      <c r="O341" s="5"/>
      <c r="P341" s="5"/>
      <c r="Q341" s="5"/>
      <c r="R341" s="5"/>
      <c r="S341" s="5"/>
      <c r="T341" s="5"/>
      <c r="U341" s="5"/>
      <c r="V341" s="5"/>
      <c r="W341" s="5"/>
    </row>
    <row r="342" spans="1:23" x14ac:dyDescent="0.2">
      <c r="B342" s="15" t="s">
        <v>9</v>
      </c>
      <c r="C342" s="19">
        <f t="shared" ref="C342:W342" si="137">SUM(C332:C341)</f>
        <v>4851.3431999999993</v>
      </c>
      <c r="D342" s="19">
        <f t="shared" si="137"/>
        <v>4369.2048000000004</v>
      </c>
      <c r="E342" s="19">
        <f t="shared" si="137"/>
        <v>3902.5115999999998</v>
      </c>
      <c r="F342" s="19">
        <f t="shared" si="137"/>
        <v>4200.3539999999994</v>
      </c>
      <c r="G342" s="19">
        <f t="shared" si="137"/>
        <v>4428.0779999999995</v>
      </c>
      <c r="H342" s="19">
        <f t="shared" si="137"/>
        <v>4727.4569999999994</v>
      </c>
      <c r="I342" s="19">
        <f t="shared" si="137"/>
        <v>4954.713600000001</v>
      </c>
      <c r="J342" s="19">
        <f t="shared" si="137"/>
        <v>5064.8273999999992</v>
      </c>
      <c r="K342" s="19">
        <f t="shared" si="137"/>
        <v>5258.8847999999998</v>
      </c>
      <c r="L342" s="19">
        <f t="shared" si="137"/>
        <v>5035.8558000000003</v>
      </c>
      <c r="M342" s="19">
        <f t="shared" si="137"/>
        <v>5382.6120000000001</v>
      </c>
      <c r="N342" s="19">
        <f t="shared" si="137"/>
        <v>5212.5468000000001</v>
      </c>
      <c r="O342" s="19">
        <f t="shared" si="137"/>
        <v>5273.5349999999999</v>
      </c>
      <c r="P342" s="19">
        <f t="shared" si="137"/>
        <v>4438.5749999999998</v>
      </c>
      <c r="Q342" s="19">
        <f t="shared" si="137"/>
        <v>3135.45</v>
      </c>
      <c r="R342" s="19">
        <f t="shared" si="137"/>
        <v>2998.2420000000002</v>
      </c>
      <c r="S342" s="19">
        <f t="shared" si="137"/>
        <v>3025.3380000000002</v>
      </c>
      <c r="T342" s="19">
        <f t="shared" si="137"/>
        <v>4331.46</v>
      </c>
      <c r="U342" s="19">
        <f t="shared" si="137"/>
        <v>5685.69</v>
      </c>
      <c r="V342" s="19">
        <f t="shared" si="137"/>
        <v>6309.7056000000002</v>
      </c>
      <c r="W342" s="19">
        <f t="shared" si="137"/>
        <v>3998.0808000000002</v>
      </c>
    </row>
    <row r="343" spans="1:23" x14ac:dyDescent="0.2">
      <c r="A343" s="3" t="s">
        <v>80</v>
      </c>
      <c r="B343" s="26" t="s">
        <v>91</v>
      </c>
      <c r="C343" s="25">
        <f>C342/C325/1000</f>
        <v>3.1596164623055468E-3</v>
      </c>
      <c r="D343" s="25">
        <f t="shared" ref="D343:W343" si="138">D342/D325/1000</f>
        <v>2.9527205259250113E-3</v>
      </c>
      <c r="E343" s="25">
        <f t="shared" si="138"/>
        <v>3.1966198718371953E-3</v>
      </c>
      <c r="F343" s="25">
        <f t="shared" si="138"/>
        <v>3.3390322912595213E-3</v>
      </c>
      <c r="G343" s="25">
        <f t="shared" si="138"/>
        <v>3.3010495245419484E-3</v>
      </c>
      <c r="H343" s="25">
        <f t="shared" si="138"/>
        <v>3.2499116413728987E-3</v>
      </c>
      <c r="I343" s="25">
        <f t="shared" si="138"/>
        <v>2.9989696576940414E-3</v>
      </c>
      <c r="J343" s="25">
        <f t="shared" si="138"/>
        <v>2.8713729955656521E-3</v>
      </c>
      <c r="K343" s="25">
        <f t="shared" si="138"/>
        <v>2.6388362787875428E-3</v>
      </c>
      <c r="L343" s="25">
        <f t="shared" si="138"/>
        <v>2.5195506570255956E-3</v>
      </c>
      <c r="M343" s="25">
        <f t="shared" si="138"/>
        <v>2.3444127700843159E-3</v>
      </c>
      <c r="N343" s="25">
        <f t="shared" si="138"/>
        <v>2.2018908332017651E-3</v>
      </c>
      <c r="O343" s="25">
        <f t="shared" si="138"/>
        <v>2.3656422106079771E-3</v>
      </c>
      <c r="P343" s="25">
        <f t="shared" si="138"/>
        <v>2.4643934910845641E-3</v>
      </c>
      <c r="Q343" s="25">
        <f t="shared" si="138"/>
        <v>2.2585512599907179E-3</v>
      </c>
      <c r="R343" s="25">
        <f t="shared" si="138"/>
        <v>2.1942755263623373E-3</v>
      </c>
      <c r="S343" s="25">
        <f t="shared" si="138"/>
        <v>2.0550901367253115E-3</v>
      </c>
      <c r="T343" s="25">
        <f t="shared" si="138"/>
        <v>2.0256474537682289E-3</v>
      </c>
      <c r="U343" s="25">
        <f t="shared" si="138"/>
        <v>2.0943365841727688E-3</v>
      </c>
      <c r="V343" s="25">
        <f t="shared" si="138"/>
        <v>2.061420117216248E-3</v>
      </c>
      <c r="W343" s="25">
        <f t="shared" si="138"/>
        <v>3.6085793899858095E-3</v>
      </c>
    </row>
    <row r="345" spans="1:23" x14ac:dyDescent="0.2">
      <c r="B345" s="4" t="s">
        <v>18</v>
      </c>
      <c r="C345" s="11">
        <f t="shared" ref="C345:W345" si="139">IFERROR(C332/C342,0)</f>
        <v>0.95110401589398996</v>
      </c>
      <c r="D345" s="11">
        <f t="shared" si="139"/>
        <v>0.94348976271380092</v>
      </c>
      <c r="E345" s="11">
        <f t="shared" si="139"/>
        <v>0.94349146841741605</v>
      </c>
      <c r="F345" s="11">
        <f t="shared" si="139"/>
        <v>0.94621881869956681</v>
      </c>
      <c r="G345" s="11">
        <f t="shared" si="139"/>
        <v>0.95795738015455023</v>
      </c>
      <c r="H345" s="11">
        <f t="shared" si="139"/>
        <v>0.95578045448113003</v>
      </c>
      <c r="I345" s="11">
        <f t="shared" si="139"/>
        <v>0.9633861379999844</v>
      </c>
      <c r="J345" s="11">
        <f t="shared" si="139"/>
        <v>0.96334911629959985</v>
      </c>
      <c r="K345" s="11">
        <f t="shared" si="139"/>
        <v>0.96628699681727193</v>
      </c>
      <c r="L345" s="11">
        <f t="shared" si="139"/>
        <v>0.9758711121156407</v>
      </c>
      <c r="M345" s="11">
        <f t="shared" si="139"/>
        <v>0.97372673341492932</v>
      </c>
      <c r="N345" s="11">
        <f t="shared" si="139"/>
        <v>0.97492810999797641</v>
      </c>
      <c r="O345" s="11">
        <f t="shared" si="139"/>
        <v>0.96339552122058547</v>
      </c>
      <c r="P345" s="11">
        <f t="shared" si="139"/>
        <v>0.95981818489042081</v>
      </c>
      <c r="Q345" s="11">
        <f t="shared" si="139"/>
        <v>0.94601253408601638</v>
      </c>
      <c r="R345" s="11">
        <f t="shared" si="139"/>
        <v>0.927581162561261</v>
      </c>
      <c r="S345" s="11">
        <f t="shared" si="139"/>
        <v>0.92326966441435632</v>
      </c>
      <c r="T345" s="11">
        <f t="shared" si="139"/>
        <v>0.93112022274244699</v>
      </c>
      <c r="U345" s="11">
        <f t="shared" si="139"/>
        <v>0.94732037800161462</v>
      </c>
      <c r="V345" s="11">
        <f t="shared" si="139"/>
        <v>0.95619396252021649</v>
      </c>
      <c r="W345" s="11">
        <f t="shared" si="139"/>
        <v>0.94449376810993912</v>
      </c>
    </row>
    <row r="346" spans="1:23" x14ac:dyDescent="0.2">
      <c r="B346" s="4" t="s">
        <v>19</v>
      </c>
      <c r="C346" s="11">
        <f t="shared" ref="C346:W346" si="140">IFERROR(C333/C342,0)</f>
        <v>4.8895984106010065E-2</v>
      </c>
      <c r="D346" s="11">
        <f t="shared" si="140"/>
        <v>5.6510237286199069E-2</v>
      </c>
      <c r="E346" s="11">
        <f t="shared" si="140"/>
        <v>5.6508531582583892E-2</v>
      </c>
      <c r="F346" s="11">
        <f t="shared" si="140"/>
        <v>5.3781181300433252E-2</v>
      </c>
      <c r="G346" s="11">
        <f t="shared" si="140"/>
        <v>4.204261984544988E-2</v>
      </c>
      <c r="H346" s="11">
        <f t="shared" si="140"/>
        <v>4.4219545518869877E-2</v>
      </c>
      <c r="I346" s="11">
        <f t="shared" si="140"/>
        <v>3.6613862000015492E-2</v>
      </c>
      <c r="J346" s="11">
        <f t="shared" si="140"/>
        <v>3.6650883700400143E-2</v>
      </c>
      <c r="K346" s="11">
        <f t="shared" si="140"/>
        <v>3.3713003182728012E-2</v>
      </c>
      <c r="L346" s="11">
        <f t="shared" si="140"/>
        <v>2.4128887884359195E-2</v>
      </c>
      <c r="M346" s="11">
        <f t="shared" si="140"/>
        <v>2.6273266585070589E-2</v>
      </c>
      <c r="N346" s="11">
        <f t="shared" si="140"/>
        <v>2.5071890002023579E-2</v>
      </c>
      <c r="O346" s="11">
        <f t="shared" si="140"/>
        <v>3.660447877941457E-2</v>
      </c>
      <c r="P346" s="11">
        <f t="shared" si="140"/>
        <v>4.0181815109579092E-2</v>
      </c>
      <c r="Q346" s="11">
        <f t="shared" si="140"/>
        <v>5.3987465913983644E-2</v>
      </c>
      <c r="R346" s="11">
        <f t="shared" si="140"/>
        <v>7.24188374387391E-2</v>
      </c>
      <c r="S346" s="11">
        <f t="shared" si="140"/>
        <v>7.6730335585643641E-2</v>
      </c>
      <c r="T346" s="11">
        <f t="shared" si="140"/>
        <v>6.8879777257552885E-2</v>
      </c>
      <c r="U346" s="11">
        <f t="shared" si="140"/>
        <v>5.2679621998385412E-2</v>
      </c>
      <c r="V346" s="11">
        <f t="shared" si="140"/>
        <v>4.3806037479783531E-2</v>
      </c>
      <c r="W346" s="11">
        <f t="shared" si="140"/>
        <v>5.5506231890060855E-2</v>
      </c>
    </row>
    <row r="347" spans="1:23" x14ac:dyDescent="0.2">
      <c r="B347" s="4" t="s">
        <v>16</v>
      </c>
      <c r="C347" s="11">
        <f t="shared" ref="C347:W347" si="141">IFERROR(C334/C342,0)</f>
        <v>0</v>
      </c>
      <c r="D347" s="11">
        <f t="shared" si="141"/>
        <v>0</v>
      </c>
      <c r="E347" s="11">
        <f t="shared" si="141"/>
        <v>0</v>
      </c>
      <c r="F347" s="11">
        <f t="shared" si="141"/>
        <v>0</v>
      </c>
      <c r="G347" s="11">
        <f t="shared" si="141"/>
        <v>0</v>
      </c>
      <c r="H347" s="11">
        <f t="shared" si="141"/>
        <v>0</v>
      </c>
      <c r="I347" s="11">
        <f t="shared" si="141"/>
        <v>0</v>
      </c>
      <c r="J347" s="11">
        <f t="shared" si="141"/>
        <v>0</v>
      </c>
      <c r="K347" s="11">
        <f t="shared" si="141"/>
        <v>0</v>
      </c>
      <c r="L347" s="11">
        <f t="shared" si="141"/>
        <v>0</v>
      </c>
      <c r="M347" s="11">
        <f t="shared" si="141"/>
        <v>0</v>
      </c>
      <c r="N347" s="11">
        <f t="shared" si="141"/>
        <v>0</v>
      </c>
      <c r="O347" s="11">
        <f t="shared" si="141"/>
        <v>0</v>
      </c>
      <c r="P347" s="11">
        <f t="shared" si="141"/>
        <v>0</v>
      </c>
      <c r="Q347" s="11">
        <f t="shared" si="141"/>
        <v>0</v>
      </c>
      <c r="R347" s="11">
        <f t="shared" si="141"/>
        <v>0</v>
      </c>
      <c r="S347" s="11">
        <f t="shared" si="141"/>
        <v>0</v>
      </c>
      <c r="T347" s="11">
        <f t="shared" si="141"/>
        <v>0</v>
      </c>
      <c r="U347" s="11">
        <f t="shared" si="141"/>
        <v>0</v>
      </c>
      <c r="V347" s="11">
        <f t="shared" si="141"/>
        <v>0</v>
      </c>
      <c r="W347" s="11">
        <f t="shared" si="141"/>
        <v>0</v>
      </c>
    </row>
    <row r="348" spans="1:23" x14ac:dyDescent="0.2">
      <c r="B348" s="4" t="s">
        <v>21</v>
      </c>
      <c r="C348" s="11">
        <f t="shared" ref="C348:W348" si="142">IFERROR(C335/C342,0)</f>
        <v>0</v>
      </c>
      <c r="D348" s="11">
        <f t="shared" si="142"/>
        <v>0</v>
      </c>
      <c r="E348" s="11">
        <f t="shared" si="142"/>
        <v>0</v>
      </c>
      <c r="F348" s="11">
        <f t="shared" si="142"/>
        <v>0</v>
      </c>
      <c r="G348" s="11">
        <f t="shared" si="142"/>
        <v>0</v>
      </c>
      <c r="H348" s="11">
        <f t="shared" si="142"/>
        <v>0</v>
      </c>
      <c r="I348" s="11">
        <f t="shared" si="142"/>
        <v>0</v>
      </c>
      <c r="J348" s="11">
        <f t="shared" si="142"/>
        <v>0</v>
      </c>
      <c r="K348" s="11">
        <f t="shared" si="142"/>
        <v>0</v>
      </c>
      <c r="L348" s="11">
        <f t="shared" si="142"/>
        <v>0</v>
      </c>
      <c r="M348" s="11">
        <f t="shared" si="142"/>
        <v>0</v>
      </c>
      <c r="N348" s="11">
        <f t="shared" si="142"/>
        <v>0</v>
      </c>
      <c r="O348" s="11">
        <f t="shared" si="142"/>
        <v>0</v>
      </c>
      <c r="P348" s="11">
        <f t="shared" si="142"/>
        <v>0</v>
      </c>
      <c r="Q348" s="11">
        <f t="shared" si="142"/>
        <v>0</v>
      </c>
      <c r="R348" s="11">
        <f t="shared" si="142"/>
        <v>0</v>
      </c>
      <c r="S348" s="11">
        <f t="shared" si="142"/>
        <v>0</v>
      </c>
      <c r="T348" s="11">
        <f t="shared" si="142"/>
        <v>0</v>
      </c>
      <c r="U348" s="11">
        <f t="shared" si="142"/>
        <v>0</v>
      </c>
      <c r="V348" s="11">
        <f t="shared" si="142"/>
        <v>0</v>
      </c>
      <c r="W348" s="11">
        <f t="shared" si="142"/>
        <v>0</v>
      </c>
    </row>
    <row r="349" spans="1:23" x14ac:dyDescent="0.2">
      <c r="B349" s="4" t="s">
        <v>20</v>
      </c>
      <c r="C349" s="11">
        <f t="shared" ref="C349:W349" si="143">IFERROR(C336/C342,0)</f>
        <v>0</v>
      </c>
      <c r="D349" s="11">
        <f t="shared" si="143"/>
        <v>0</v>
      </c>
      <c r="E349" s="11">
        <f t="shared" si="143"/>
        <v>0</v>
      </c>
      <c r="F349" s="11">
        <f t="shared" si="143"/>
        <v>0</v>
      </c>
      <c r="G349" s="11">
        <f t="shared" si="143"/>
        <v>0</v>
      </c>
      <c r="H349" s="11">
        <f t="shared" si="143"/>
        <v>0</v>
      </c>
      <c r="I349" s="11">
        <f t="shared" si="143"/>
        <v>0</v>
      </c>
      <c r="J349" s="11">
        <f t="shared" si="143"/>
        <v>0</v>
      </c>
      <c r="K349" s="11">
        <f t="shared" si="143"/>
        <v>0</v>
      </c>
      <c r="L349" s="11">
        <f t="shared" si="143"/>
        <v>0</v>
      </c>
      <c r="M349" s="11">
        <f t="shared" si="143"/>
        <v>0</v>
      </c>
      <c r="N349" s="11">
        <f t="shared" si="143"/>
        <v>0</v>
      </c>
      <c r="O349" s="11">
        <f t="shared" si="143"/>
        <v>0</v>
      </c>
      <c r="P349" s="11">
        <f t="shared" si="143"/>
        <v>0</v>
      </c>
      <c r="Q349" s="11">
        <f t="shared" si="143"/>
        <v>0</v>
      </c>
      <c r="R349" s="11">
        <f t="shared" si="143"/>
        <v>0</v>
      </c>
      <c r="S349" s="11">
        <f t="shared" si="143"/>
        <v>0</v>
      </c>
      <c r="T349" s="11">
        <f t="shared" si="143"/>
        <v>0</v>
      </c>
      <c r="U349" s="11">
        <f t="shared" si="143"/>
        <v>0</v>
      </c>
      <c r="V349" s="11">
        <f t="shared" si="143"/>
        <v>0</v>
      </c>
      <c r="W349" s="11">
        <f t="shared" si="143"/>
        <v>0</v>
      </c>
    </row>
    <row r="350" spans="1:23" x14ac:dyDescent="0.2">
      <c r="B350" s="4" t="s">
        <v>0</v>
      </c>
      <c r="C350" s="11">
        <f t="shared" ref="C350:W350" si="144">IFERROR(C337/C342,0)</f>
        <v>0</v>
      </c>
      <c r="D350" s="11">
        <f t="shared" si="144"/>
        <v>0</v>
      </c>
      <c r="E350" s="11">
        <f t="shared" si="144"/>
        <v>0</v>
      </c>
      <c r="F350" s="11">
        <f t="shared" si="144"/>
        <v>0</v>
      </c>
      <c r="G350" s="11">
        <f t="shared" si="144"/>
        <v>0</v>
      </c>
      <c r="H350" s="11">
        <f t="shared" si="144"/>
        <v>0</v>
      </c>
      <c r="I350" s="11">
        <f t="shared" si="144"/>
        <v>0</v>
      </c>
      <c r="J350" s="11">
        <f t="shared" si="144"/>
        <v>0</v>
      </c>
      <c r="K350" s="11">
        <f t="shared" si="144"/>
        <v>0</v>
      </c>
      <c r="L350" s="11">
        <f t="shared" si="144"/>
        <v>0</v>
      </c>
      <c r="M350" s="11">
        <f t="shared" si="144"/>
        <v>0</v>
      </c>
      <c r="N350" s="11">
        <f t="shared" si="144"/>
        <v>0</v>
      </c>
      <c r="O350" s="11">
        <f t="shared" si="144"/>
        <v>0</v>
      </c>
      <c r="P350" s="11">
        <f t="shared" si="144"/>
        <v>0</v>
      </c>
      <c r="Q350" s="11">
        <f t="shared" si="144"/>
        <v>0</v>
      </c>
      <c r="R350" s="11">
        <f t="shared" si="144"/>
        <v>0</v>
      </c>
      <c r="S350" s="11">
        <f t="shared" si="144"/>
        <v>0</v>
      </c>
      <c r="T350" s="11">
        <f t="shared" si="144"/>
        <v>0</v>
      </c>
      <c r="U350" s="11">
        <f t="shared" si="144"/>
        <v>0</v>
      </c>
      <c r="V350" s="11">
        <f t="shared" si="144"/>
        <v>0</v>
      </c>
      <c r="W350" s="11">
        <f t="shared" si="144"/>
        <v>0</v>
      </c>
    </row>
    <row r="351" spans="1:23" x14ac:dyDescent="0.2">
      <c r="B351" s="4" t="s">
        <v>22</v>
      </c>
      <c r="C351" s="11">
        <f t="shared" ref="C351:W351" si="145">IFERROR(C338/C342,0)</f>
        <v>0</v>
      </c>
      <c r="D351" s="11">
        <f t="shared" si="145"/>
        <v>0</v>
      </c>
      <c r="E351" s="11">
        <f t="shared" si="145"/>
        <v>0</v>
      </c>
      <c r="F351" s="11">
        <f t="shared" si="145"/>
        <v>0</v>
      </c>
      <c r="G351" s="11">
        <f t="shared" si="145"/>
        <v>0</v>
      </c>
      <c r="H351" s="11">
        <f t="shared" si="145"/>
        <v>0</v>
      </c>
      <c r="I351" s="11">
        <f t="shared" si="145"/>
        <v>0</v>
      </c>
      <c r="J351" s="11">
        <f t="shared" si="145"/>
        <v>0</v>
      </c>
      <c r="K351" s="11">
        <f t="shared" si="145"/>
        <v>0</v>
      </c>
      <c r="L351" s="11">
        <f t="shared" si="145"/>
        <v>0</v>
      </c>
      <c r="M351" s="11">
        <f t="shared" si="145"/>
        <v>0</v>
      </c>
      <c r="N351" s="11">
        <f t="shared" si="145"/>
        <v>0</v>
      </c>
      <c r="O351" s="11">
        <f t="shared" si="145"/>
        <v>0</v>
      </c>
      <c r="P351" s="11">
        <f t="shared" si="145"/>
        <v>0</v>
      </c>
      <c r="Q351" s="11">
        <f t="shared" si="145"/>
        <v>0</v>
      </c>
      <c r="R351" s="11">
        <f t="shared" si="145"/>
        <v>0</v>
      </c>
      <c r="S351" s="11">
        <f t="shared" si="145"/>
        <v>0</v>
      </c>
      <c r="T351" s="11">
        <f t="shared" si="145"/>
        <v>0</v>
      </c>
      <c r="U351" s="11">
        <f t="shared" si="145"/>
        <v>0</v>
      </c>
      <c r="V351" s="11">
        <f t="shared" si="145"/>
        <v>0</v>
      </c>
      <c r="W351" s="11">
        <f t="shared" si="145"/>
        <v>0</v>
      </c>
    </row>
    <row r="352" spans="1:23" x14ac:dyDescent="0.2">
      <c r="B352" s="4" t="s">
        <v>23</v>
      </c>
      <c r="C352" s="11">
        <f t="shared" ref="C352:W352" si="146">IFERROR(C339/C342,0)</f>
        <v>0</v>
      </c>
      <c r="D352" s="11">
        <f t="shared" si="146"/>
        <v>0</v>
      </c>
      <c r="E352" s="11">
        <f t="shared" si="146"/>
        <v>0</v>
      </c>
      <c r="F352" s="11">
        <f t="shared" si="146"/>
        <v>0</v>
      </c>
      <c r="G352" s="11">
        <f t="shared" si="146"/>
        <v>0</v>
      </c>
      <c r="H352" s="11">
        <f t="shared" si="146"/>
        <v>0</v>
      </c>
      <c r="I352" s="11">
        <f t="shared" si="146"/>
        <v>0</v>
      </c>
      <c r="J352" s="11">
        <f t="shared" si="146"/>
        <v>0</v>
      </c>
      <c r="K352" s="11">
        <f t="shared" si="146"/>
        <v>0</v>
      </c>
      <c r="L352" s="11">
        <f t="shared" si="146"/>
        <v>0</v>
      </c>
      <c r="M352" s="11">
        <f t="shared" si="146"/>
        <v>0</v>
      </c>
      <c r="N352" s="11">
        <f t="shared" si="146"/>
        <v>0</v>
      </c>
      <c r="O352" s="11">
        <f t="shared" si="146"/>
        <v>0</v>
      </c>
      <c r="P352" s="11">
        <f t="shared" si="146"/>
        <v>0</v>
      </c>
      <c r="Q352" s="11">
        <f t="shared" si="146"/>
        <v>0</v>
      </c>
      <c r="R352" s="11">
        <f t="shared" si="146"/>
        <v>0</v>
      </c>
      <c r="S352" s="11">
        <f t="shared" si="146"/>
        <v>0</v>
      </c>
      <c r="T352" s="11">
        <f t="shared" si="146"/>
        <v>0</v>
      </c>
      <c r="U352" s="11">
        <f t="shared" si="146"/>
        <v>0</v>
      </c>
      <c r="V352" s="11">
        <f t="shared" si="146"/>
        <v>0</v>
      </c>
      <c r="W352" s="11">
        <f t="shared" si="146"/>
        <v>0</v>
      </c>
    </row>
    <row r="353" spans="2:23" x14ac:dyDescent="0.2">
      <c r="B353" s="4" t="s">
        <v>17</v>
      </c>
      <c r="C353" s="11">
        <f t="shared" ref="C353:W353" si="147">IFERROR(C340/C342,0)</f>
        <v>0</v>
      </c>
      <c r="D353" s="11">
        <f t="shared" si="147"/>
        <v>0</v>
      </c>
      <c r="E353" s="11">
        <f t="shared" si="147"/>
        <v>0</v>
      </c>
      <c r="F353" s="11">
        <f t="shared" si="147"/>
        <v>0</v>
      </c>
      <c r="G353" s="11">
        <f t="shared" si="147"/>
        <v>0</v>
      </c>
      <c r="H353" s="11">
        <f t="shared" si="147"/>
        <v>0</v>
      </c>
      <c r="I353" s="11">
        <f t="shared" si="147"/>
        <v>0</v>
      </c>
      <c r="J353" s="11">
        <f t="shared" si="147"/>
        <v>0</v>
      </c>
      <c r="K353" s="11">
        <f t="shared" si="147"/>
        <v>0</v>
      </c>
      <c r="L353" s="11">
        <f t="shared" si="147"/>
        <v>0</v>
      </c>
      <c r="M353" s="11">
        <f t="shared" si="147"/>
        <v>0</v>
      </c>
      <c r="N353" s="11">
        <f t="shared" si="147"/>
        <v>0</v>
      </c>
      <c r="O353" s="11">
        <f t="shared" si="147"/>
        <v>0</v>
      </c>
      <c r="P353" s="11">
        <f t="shared" si="147"/>
        <v>0</v>
      </c>
      <c r="Q353" s="11">
        <f t="shared" si="147"/>
        <v>0</v>
      </c>
      <c r="R353" s="11">
        <f t="shared" si="147"/>
        <v>0</v>
      </c>
      <c r="S353" s="11">
        <f t="shared" si="147"/>
        <v>0</v>
      </c>
      <c r="T353" s="11">
        <f t="shared" si="147"/>
        <v>0</v>
      </c>
      <c r="U353" s="11">
        <f t="shared" si="147"/>
        <v>0</v>
      </c>
      <c r="V353" s="11">
        <f t="shared" si="147"/>
        <v>0</v>
      </c>
      <c r="W353" s="11">
        <f t="shared" si="147"/>
        <v>0</v>
      </c>
    </row>
    <row r="354" spans="2:23" x14ac:dyDescent="0.2">
      <c r="B354" s="4" t="s">
        <v>24</v>
      </c>
      <c r="C354" s="11">
        <f t="shared" ref="C354:W354" si="148">IFERROR(C341/C342,0)</f>
        <v>0</v>
      </c>
      <c r="D354" s="11">
        <f t="shared" si="148"/>
        <v>0</v>
      </c>
      <c r="E354" s="11">
        <f t="shared" si="148"/>
        <v>0</v>
      </c>
      <c r="F354" s="11">
        <f t="shared" si="148"/>
        <v>0</v>
      </c>
      <c r="G354" s="11">
        <f t="shared" si="148"/>
        <v>0</v>
      </c>
      <c r="H354" s="11">
        <f t="shared" si="148"/>
        <v>0</v>
      </c>
      <c r="I354" s="11">
        <f t="shared" si="148"/>
        <v>0</v>
      </c>
      <c r="J354" s="11">
        <f t="shared" si="148"/>
        <v>0</v>
      </c>
      <c r="K354" s="11">
        <f t="shared" si="148"/>
        <v>0</v>
      </c>
      <c r="L354" s="11">
        <f t="shared" si="148"/>
        <v>0</v>
      </c>
      <c r="M354" s="11">
        <f t="shared" si="148"/>
        <v>0</v>
      </c>
      <c r="N354" s="11">
        <f t="shared" si="148"/>
        <v>0</v>
      </c>
      <c r="O354" s="11">
        <f t="shared" si="148"/>
        <v>0</v>
      </c>
      <c r="P354" s="11">
        <f t="shared" si="148"/>
        <v>0</v>
      </c>
      <c r="Q354" s="11">
        <f t="shared" si="148"/>
        <v>0</v>
      </c>
      <c r="R354" s="11">
        <f t="shared" si="148"/>
        <v>0</v>
      </c>
      <c r="S354" s="11">
        <f t="shared" si="148"/>
        <v>0</v>
      </c>
      <c r="T354" s="11">
        <f t="shared" si="148"/>
        <v>0</v>
      </c>
      <c r="U354" s="11">
        <f t="shared" si="148"/>
        <v>0</v>
      </c>
      <c r="V354" s="11">
        <f t="shared" si="148"/>
        <v>0</v>
      </c>
      <c r="W354" s="11">
        <f t="shared" si="148"/>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F2ABB-9FA2-4954-8E25-21CB4E40D7EE}">
  <sheetPr codeName="Sheet9">
    <tabColor rgb="FF0070C0"/>
    <outlinePr summaryBelow="0"/>
  </sheetPr>
  <dimension ref="A1:AB354"/>
  <sheetViews>
    <sheetView zoomScale="85" zoomScaleNormal="85" workbookViewId="0">
      <pane xSplit="2" ySplit="1" topLeftCell="C288" activePane="bottomRight" state="frozen"/>
      <selection activeCell="C11" sqref="C11:W20"/>
      <selection pane="topRight" activeCell="C11" sqref="C11:W20"/>
      <selection pane="bottomLeft" activeCell="C11" sqref="C11:W20"/>
      <selection pane="bottomRight" activeCell="C11" sqref="C11:W20"/>
    </sheetView>
  </sheetViews>
  <sheetFormatPr defaultColWidth="9.140625" defaultRowHeight="12.75" outlineLevelRow="1" x14ac:dyDescent="0.2"/>
  <cols>
    <col min="1" max="1" width="11.7109375" style="1" customWidth="1"/>
    <col min="2" max="2" width="37.28515625" style="1" bestFit="1" customWidth="1"/>
    <col min="3" max="23" width="9.7109375" style="1" customWidth="1"/>
    <col min="24" max="24" width="4.7109375" style="1" customWidth="1"/>
    <col min="25" max="25" width="39.85546875" style="1" customWidth="1"/>
    <col min="26" max="26" width="46.42578125" bestFit="1" customWidth="1"/>
    <col min="27" max="27" width="4.7109375" style="1" customWidth="1"/>
    <col min="28" max="28" width="8.7109375" style="1" customWidth="1"/>
    <col min="29" max="16384" width="9.140625" style="1"/>
  </cols>
  <sheetData>
    <row r="1" spans="1:28" ht="46.9" customHeight="1" thickBot="1" x14ac:dyDescent="0.25">
      <c r="A1" s="27" t="s">
        <v>210</v>
      </c>
      <c r="B1" s="27" t="s">
        <v>15</v>
      </c>
      <c r="C1" s="2">
        <v>2000</v>
      </c>
      <c r="D1" s="2">
        <v>2001</v>
      </c>
      <c r="E1" s="2">
        <v>2002</v>
      </c>
      <c r="F1" s="2">
        <v>2003</v>
      </c>
      <c r="G1" s="2">
        <v>2004</v>
      </c>
      <c r="H1" s="2">
        <v>2005</v>
      </c>
      <c r="I1" s="2">
        <v>2006</v>
      </c>
      <c r="J1" s="2">
        <v>2007</v>
      </c>
      <c r="K1" s="2">
        <v>2008</v>
      </c>
      <c r="L1" s="2">
        <v>2009</v>
      </c>
      <c r="M1" s="2">
        <v>2010</v>
      </c>
      <c r="N1" s="2">
        <v>2011</v>
      </c>
      <c r="O1" s="2">
        <v>2012</v>
      </c>
      <c r="P1" s="2">
        <v>2013</v>
      </c>
      <c r="Q1" s="2">
        <v>2014</v>
      </c>
      <c r="R1" s="2">
        <v>2015</v>
      </c>
      <c r="S1" s="2">
        <v>2016</v>
      </c>
      <c r="T1" s="2">
        <v>2017</v>
      </c>
      <c r="U1" s="2">
        <v>2018</v>
      </c>
      <c r="V1" s="2">
        <v>2019</v>
      </c>
      <c r="W1" s="2">
        <v>2020</v>
      </c>
      <c r="X1" s="2"/>
      <c r="Y1" s="2" t="s">
        <v>34</v>
      </c>
      <c r="Z1" s="2" t="s">
        <v>33</v>
      </c>
      <c r="AA1" s="2"/>
      <c r="AB1" s="2" t="s">
        <v>35</v>
      </c>
    </row>
    <row r="2" spans="1:28" s="29" customFormat="1" ht="13.5" thickTop="1" x14ac:dyDescent="0.2">
      <c r="A2" s="28" t="s">
        <v>80</v>
      </c>
      <c r="C2" s="28"/>
      <c r="D2" s="28"/>
      <c r="E2" s="28"/>
      <c r="F2" s="28"/>
      <c r="G2" s="28"/>
      <c r="H2" s="28"/>
      <c r="I2" s="28"/>
      <c r="J2" s="28"/>
      <c r="K2" s="28"/>
      <c r="L2" s="28"/>
      <c r="M2" s="28"/>
      <c r="N2" s="28"/>
      <c r="O2" s="28"/>
      <c r="P2" s="28"/>
      <c r="Q2" s="28"/>
      <c r="R2" s="28"/>
      <c r="S2" s="28"/>
      <c r="T2" s="28"/>
      <c r="U2" s="28"/>
      <c r="V2" s="28"/>
      <c r="W2" s="28"/>
      <c r="X2" s="28"/>
      <c r="Y2" s="28"/>
      <c r="AA2" s="28"/>
      <c r="AB2" s="28"/>
    </row>
    <row r="3" spans="1:28" outlineLevel="1" x14ac:dyDescent="0.2">
      <c r="A3" s="6"/>
      <c r="B3" s="20" t="s">
        <v>88</v>
      </c>
      <c r="C3" s="5">
        <f>C37+C177+C212+C247+C287+C325</f>
        <v>215292.01350025999</v>
      </c>
      <c r="D3" s="5">
        <f t="shared" ref="D3:W3" si="0">D37+D177+D212+D247+D287+D325</f>
        <v>212847.34600212218</v>
      </c>
      <c r="E3" s="5">
        <f t="shared" si="0"/>
        <v>221947.53389826734</v>
      </c>
      <c r="F3" s="5">
        <f t="shared" si="0"/>
        <v>226498.67842182182</v>
      </c>
      <c r="G3" s="5">
        <f t="shared" si="0"/>
        <v>233751.89128717658</v>
      </c>
      <c r="H3" s="5">
        <f t="shared" si="0"/>
        <v>246115.65967422168</v>
      </c>
      <c r="I3" s="5">
        <f t="shared" si="0"/>
        <v>239110.01263066829</v>
      </c>
      <c r="J3" s="5">
        <f t="shared" si="0"/>
        <v>241533.44803076101</v>
      </c>
      <c r="K3" s="5">
        <f t="shared" si="0"/>
        <v>244050.35281227197</v>
      </c>
      <c r="L3" s="5">
        <f t="shared" si="0"/>
        <v>255455.84447115878</v>
      </c>
      <c r="M3" s="5">
        <f t="shared" si="0"/>
        <v>262499.41269956192</v>
      </c>
      <c r="N3" s="5">
        <f t="shared" si="0"/>
        <v>262633.25245361571</v>
      </c>
      <c r="O3" s="5">
        <f t="shared" si="0"/>
        <v>250541.87806414714</v>
      </c>
      <c r="P3" s="5">
        <f t="shared" si="0"/>
        <v>263878.27518546011</v>
      </c>
      <c r="Q3" s="5">
        <f t="shared" si="0"/>
        <v>256788.75142162316</v>
      </c>
      <c r="R3" s="5">
        <f t="shared" si="0"/>
        <v>262393.29398008157</v>
      </c>
      <c r="S3" s="5">
        <f t="shared" si="0"/>
        <v>267652.94716208254</v>
      </c>
      <c r="T3" s="5">
        <f t="shared" si="0"/>
        <v>271788.00272309821</v>
      </c>
      <c r="U3" s="5">
        <f t="shared" si="0"/>
        <v>279815.81238771701</v>
      </c>
      <c r="V3" s="5">
        <f t="shared" si="0"/>
        <v>286385.18857486086</v>
      </c>
      <c r="W3" s="5">
        <f t="shared" si="0"/>
        <v>218764.80159012185</v>
      </c>
      <c r="Z3" s="21"/>
    </row>
    <row r="4" spans="1:28" outlineLevel="1" x14ac:dyDescent="0.2">
      <c r="A4" s="6"/>
      <c r="B4" s="7" t="s">
        <v>25</v>
      </c>
      <c r="C4" s="5"/>
      <c r="D4" s="5"/>
      <c r="E4" s="5"/>
      <c r="F4" s="5"/>
      <c r="G4" s="5"/>
      <c r="H4" s="5"/>
      <c r="I4" s="5"/>
      <c r="J4" s="5"/>
      <c r="K4" s="5"/>
      <c r="L4" s="5"/>
      <c r="M4" s="5"/>
      <c r="N4" s="5"/>
      <c r="O4" s="5"/>
      <c r="P4" s="5"/>
      <c r="Q4" s="5"/>
      <c r="R4" s="5"/>
      <c r="S4" s="5"/>
      <c r="T4" s="5"/>
      <c r="U4" s="5"/>
      <c r="V4" s="5"/>
      <c r="W4" s="5"/>
    </row>
    <row r="5" spans="1:28" outlineLevel="1" x14ac:dyDescent="0.2">
      <c r="A5" s="6"/>
      <c r="B5" s="7" t="s">
        <v>30</v>
      </c>
      <c r="C5" s="5"/>
      <c r="D5" s="5"/>
      <c r="E5" s="5"/>
      <c r="F5" s="5"/>
      <c r="G5" s="5"/>
      <c r="H5" s="5"/>
      <c r="I5" s="5"/>
      <c r="J5" s="5"/>
      <c r="K5" s="5"/>
      <c r="L5" s="5"/>
      <c r="M5" s="5"/>
      <c r="N5" s="5"/>
      <c r="O5" s="5"/>
      <c r="P5" s="5"/>
      <c r="Q5" s="5"/>
      <c r="R5" s="5"/>
      <c r="S5" s="5"/>
      <c r="T5" s="5"/>
      <c r="U5" s="5"/>
      <c r="V5" s="5"/>
      <c r="W5" s="5"/>
    </row>
    <row r="6" spans="1:28" outlineLevel="1" x14ac:dyDescent="0.2">
      <c r="A6" s="6"/>
      <c r="B6" s="7" t="s">
        <v>31</v>
      </c>
      <c r="C6" s="5"/>
      <c r="D6" s="5"/>
      <c r="E6" s="5"/>
      <c r="F6" s="5"/>
      <c r="G6" s="5"/>
      <c r="H6" s="5"/>
      <c r="I6" s="5"/>
      <c r="J6" s="5"/>
      <c r="K6" s="5"/>
      <c r="L6" s="5"/>
      <c r="M6" s="5"/>
      <c r="N6" s="5"/>
      <c r="O6" s="5"/>
      <c r="P6" s="5"/>
      <c r="Q6" s="5"/>
      <c r="R6" s="5"/>
      <c r="S6" s="5"/>
      <c r="T6" s="5"/>
      <c r="U6" s="5"/>
      <c r="V6" s="5"/>
      <c r="W6" s="5"/>
    </row>
    <row r="7" spans="1:28" outlineLevel="1" x14ac:dyDescent="0.2">
      <c r="A7" s="6"/>
      <c r="B7" s="7" t="s">
        <v>140</v>
      </c>
      <c r="C7" s="14"/>
      <c r="D7" s="14"/>
      <c r="E7" s="14"/>
      <c r="F7" s="14"/>
      <c r="G7" s="14"/>
      <c r="H7" s="14"/>
      <c r="I7" s="14"/>
      <c r="J7" s="14"/>
      <c r="K7" s="14"/>
      <c r="L7" s="14"/>
      <c r="M7" s="14"/>
      <c r="N7" s="14"/>
      <c r="O7" s="14"/>
      <c r="P7" s="14"/>
      <c r="Q7" s="14"/>
      <c r="R7" s="14"/>
      <c r="S7" s="14"/>
      <c r="T7" s="14"/>
      <c r="U7" s="14"/>
      <c r="V7" s="14"/>
      <c r="W7" s="14"/>
    </row>
    <row r="8" spans="1:28" outlineLevel="1" x14ac:dyDescent="0.2">
      <c r="A8" s="6"/>
      <c r="B8" s="7" t="s">
        <v>90</v>
      </c>
      <c r="C8" s="5"/>
      <c r="D8" s="5"/>
      <c r="E8" s="5"/>
      <c r="F8" s="5"/>
      <c r="G8" s="5"/>
      <c r="H8" s="5"/>
      <c r="I8" s="5"/>
      <c r="J8" s="5"/>
      <c r="K8" s="5"/>
      <c r="L8" s="5"/>
      <c r="M8" s="5"/>
      <c r="N8" s="5"/>
      <c r="O8" s="5"/>
      <c r="P8" s="5"/>
      <c r="Q8" s="5"/>
      <c r="R8" s="5"/>
      <c r="S8" s="5"/>
      <c r="T8" s="5"/>
      <c r="U8" s="5"/>
      <c r="V8" s="5"/>
      <c r="W8" s="5"/>
    </row>
    <row r="9" spans="1:28" outlineLevel="1" x14ac:dyDescent="0.2"/>
    <row r="10" spans="1:28" outlineLevel="1" x14ac:dyDescent="0.2">
      <c r="B10" s="8" t="s">
        <v>14</v>
      </c>
      <c r="C10" s="13"/>
    </row>
    <row r="11" spans="1:28" outlineLevel="1" x14ac:dyDescent="0.2">
      <c r="B11" s="4" t="s">
        <v>18</v>
      </c>
      <c r="C11" s="5">
        <f>C46+C186+C221+C256+C294+C332</f>
        <v>33585.005000000005</v>
      </c>
      <c r="D11" s="5">
        <f t="shared" ref="D11:W11" si="1">D46+D186+D221+D256+D294+D332</f>
        <v>28556.142</v>
      </c>
      <c r="E11" s="5">
        <f t="shared" si="1"/>
        <v>22025.787999999997</v>
      </c>
      <c r="F11" s="5">
        <f t="shared" si="1"/>
        <v>25010.855</v>
      </c>
      <c r="G11" s="5">
        <f t="shared" si="1"/>
        <v>31786.267</v>
      </c>
      <c r="H11" s="5">
        <f t="shared" si="1"/>
        <v>42034.272499999999</v>
      </c>
      <c r="I11" s="5">
        <f t="shared" si="1"/>
        <v>29863.295999999998</v>
      </c>
      <c r="J11" s="5">
        <f t="shared" si="1"/>
        <v>30977.34</v>
      </c>
      <c r="K11" s="5">
        <f t="shared" si="1"/>
        <v>34268.171999999999</v>
      </c>
      <c r="L11" s="5">
        <f t="shared" si="1"/>
        <v>30715.913</v>
      </c>
      <c r="M11" s="5">
        <f t="shared" si="1"/>
        <v>29335.753000000001</v>
      </c>
      <c r="N11" s="5">
        <f t="shared" si="1"/>
        <v>27826.032000000003</v>
      </c>
      <c r="O11" s="5">
        <f t="shared" si="1"/>
        <v>33069.200000000004</v>
      </c>
      <c r="P11" s="5">
        <f t="shared" si="1"/>
        <v>34747.25</v>
      </c>
      <c r="Q11" s="5">
        <f t="shared" si="1"/>
        <v>34139.375</v>
      </c>
      <c r="R11" s="5">
        <f t="shared" si="1"/>
        <v>36690.575000000004</v>
      </c>
      <c r="S11" s="5">
        <f t="shared" si="1"/>
        <v>38782.855499999998</v>
      </c>
      <c r="T11" s="5">
        <f t="shared" si="1"/>
        <v>46200.5625</v>
      </c>
      <c r="U11" s="5">
        <f t="shared" si="1"/>
        <v>49401.7</v>
      </c>
      <c r="V11" s="5">
        <f t="shared" si="1"/>
        <v>47150.792000000001</v>
      </c>
      <c r="W11" s="5">
        <f t="shared" si="1"/>
        <v>21896.753000000001</v>
      </c>
    </row>
    <row r="12" spans="1:28" outlineLevel="1" x14ac:dyDescent="0.2">
      <c r="B12" s="4" t="s">
        <v>19</v>
      </c>
      <c r="C12" s="5">
        <f t="shared" ref="C12:W20" si="2">C47+C187+C222+C257+C295+C333</f>
        <v>284.733</v>
      </c>
      <c r="D12" s="5">
        <f t="shared" si="2"/>
        <v>276.69599999999997</v>
      </c>
      <c r="E12" s="5">
        <f t="shared" si="2"/>
        <v>258.51099999999997</v>
      </c>
      <c r="F12" s="5">
        <f t="shared" si="2"/>
        <v>241.32249999999999</v>
      </c>
      <c r="G12" s="5">
        <f t="shared" si="2"/>
        <v>220.29000000000002</v>
      </c>
      <c r="H12" s="5">
        <f t="shared" si="2"/>
        <v>309.58000000000004</v>
      </c>
      <c r="I12" s="5">
        <f t="shared" si="2"/>
        <v>294.73599999999999</v>
      </c>
      <c r="J12" s="5">
        <f t="shared" si="2"/>
        <v>260.94850000000002</v>
      </c>
      <c r="K12" s="5">
        <f t="shared" si="2"/>
        <v>224.06799999999998</v>
      </c>
      <c r="L12" s="5">
        <f t="shared" si="2"/>
        <v>200.0335</v>
      </c>
      <c r="M12" s="5">
        <f t="shared" si="2"/>
        <v>145.55100000000002</v>
      </c>
      <c r="N12" s="5">
        <f t="shared" si="2"/>
        <v>149.07000000000002</v>
      </c>
      <c r="O12" s="5">
        <f t="shared" si="2"/>
        <v>107.05000000000001</v>
      </c>
      <c r="P12" s="5">
        <f t="shared" si="2"/>
        <v>90.787499999999994</v>
      </c>
      <c r="Q12" s="5">
        <f t="shared" si="2"/>
        <v>121.6875</v>
      </c>
      <c r="R12" s="5">
        <f t="shared" si="2"/>
        <v>165.464</v>
      </c>
      <c r="S12" s="5">
        <f t="shared" si="2"/>
        <v>173.0615</v>
      </c>
      <c r="T12" s="5">
        <f t="shared" si="2"/>
        <v>137.71249999999998</v>
      </c>
      <c r="U12" s="5">
        <f t="shared" si="2"/>
        <v>91.25</v>
      </c>
      <c r="V12" s="5">
        <f t="shared" si="2"/>
        <v>167.44400000000002</v>
      </c>
      <c r="W12" s="5">
        <f t="shared" si="2"/>
        <v>104.74</v>
      </c>
    </row>
    <row r="13" spans="1:28" outlineLevel="1" x14ac:dyDescent="0.2">
      <c r="B13" s="4" t="s">
        <v>16</v>
      </c>
      <c r="C13" s="5">
        <f t="shared" si="2"/>
        <v>16529.764999999999</v>
      </c>
      <c r="D13" s="5">
        <f t="shared" si="2"/>
        <v>15231.015000000001</v>
      </c>
      <c r="E13" s="5">
        <f t="shared" si="2"/>
        <v>17802.800999999999</v>
      </c>
      <c r="F13" s="5">
        <f t="shared" si="2"/>
        <v>18728.046999999999</v>
      </c>
      <c r="G13" s="5">
        <f t="shared" si="2"/>
        <v>17991.936000000002</v>
      </c>
      <c r="H13" s="5">
        <f t="shared" si="2"/>
        <v>20333.670000000002</v>
      </c>
      <c r="I13" s="5">
        <f t="shared" si="2"/>
        <v>17358.214</v>
      </c>
      <c r="J13" s="5">
        <f t="shared" si="2"/>
        <v>17821.786</v>
      </c>
      <c r="K13" s="5">
        <f t="shared" si="2"/>
        <v>18347.981</v>
      </c>
      <c r="L13" s="5">
        <f t="shared" si="2"/>
        <v>20114.512000000002</v>
      </c>
      <c r="M13" s="5">
        <f t="shared" si="2"/>
        <v>22352.955999999995</v>
      </c>
      <c r="N13" s="5">
        <f t="shared" si="2"/>
        <v>24317.597999999998</v>
      </c>
      <c r="O13" s="5">
        <f t="shared" si="2"/>
        <v>23238.987000000001</v>
      </c>
      <c r="P13" s="5">
        <f t="shared" si="2"/>
        <v>23844.996999999999</v>
      </c>
      <c r="Q13" s="5">
        <f t="shared" si="2"/>
        <v>22326.16</v>
      </c>
      <c r="R13" s="5">
        <f t="shared" si="2"/>
        <v>22214.612000000005</v>
      </c>
      <c r="S13" s="5">
        <f t="shared" si="2"/>
        <v>19821.137000000002</v>
      </c>
      <c r="T13" s="5">
        <f t="shared" si="2"/>
        <v>18337.987999999998</v>
      </c>
      <c r="U13" s="5">
        <f t="shared" si="2"/>
        <v>20543.198</v>
      </c>
      <c r="V13" s="5">
        <f t="shared" si="2"/>
        <v>20371.535</v>
      </c>
      <c r="W13" s="5">
        <f t="shared" si="2"/>
        <v>15371.367</v>
      </c>
    </row>
    <row r="14" spans="1:28" outlineLevel="1" x14ac:dyDescent="0.2">
      <c r="B14" s="4" t="s">
        <v>21</v>
      </c>
      <c r="C14" s="5">
        <f t="shared" si="2"/>
        <v>0</v>
      </c>
      <c r="D14" s="5">
        <f t="shared" si="2"/>
        <v>0</v>
      </c>
      <c r="E14" s="5">
        <f t="shared" si="2"/>
        <v>0</v>
      </c>
      <c r="F14" s="5">
        <f t="shared" si="2"/>
        <v>0</v>
      </c>
      <c r="G14" s="5">
        <f t="shared" si="2"/>
        <v>0</v>
      </c>
      <c r="H14" s="5">
        <f t="shared" si="2"/>
        <v>0</v>
      </c>
      <c r="I14" s="5">
        <f t="shared" si="2"/>
        <v>0</v>
      </c>
      <c r="J14" s="5">
        <f t="shared" si="2"/>
        <v>0</v>
      </c>
      <c r="K14" s="5">
        <f t="shared" si="2"/>
        <v>0</v>
      </c>
      <c r="L14" s="5">
        <f t="shared" si="2"/>
        <v>0</v>
      </c>
      <c r="M14" s="5">
        <f t="shared" si="2"/>
        <v>0</v>
      </c>
      <c r="N14" s="5">
        <f t="shared" si="2"/>
        <v>0</v>
      </c>
      <c r="O14" s="5">
        <f t="shared" si="2"/>
        <v>0</v>
      </c>
      <c r="P14" s="5">
        <f t="shared" si="2"/>
        <v>0</v>
      </c>
      <c r="Q14" s="5">
        <f t="shared" si="2"/>
        <v>0</v>
      </c>
      <c r="R14" s="5">
        <f t="shared" si="2"/>
        <v>0</v>
      </c>
      <c r="S14" s="5">
        <f t="shared" si="2"/>
        <v>0</v>
      </c>
      <c r="T14" s="5">
        <f t="shared" si="2"/>
        <v>0</v>
      </c>
      <c r="U14" s="5">
        <f t="shared" si="2"/>
        <v>0</v>
      </c>
      <c r="V14" s="5">
        <f t="shared" si="2"/>
        <v>0</v>
      </c>
      <c r="W14" s="5">
        <f t="shared" si="2"/>
        <v>0</v>
      </c>
    </row>
    <row r="15" spans="1:28" outlineLevel="1" x14ac:dyDescent="0.2">
      <c r="B15" s="4" t="s">
        <v>20</v>
      </c>
      <c r="C15" s="5">
        <f t="shared" si="2"/>
        <v>384716.69799999997</v>
      </c>
      <c r="D15" s="5">
        <f t="shared" si="2"/>
        <v>380901.03200000001</v>
      </c>
      <c r="E15" s="5">
        <f t="shared" si="2"/>
        <v>397925.94800000003</v>
      </c>
      <c r="F15" s="5">
        <f t="shared" si="2"/>
        <v>399597.90099999995</v>
      </c>
      <c r="G15" s="5">
        <f t="shared" si="2"/>
        <v>410724.62400000007</v>
      </c>
      <c r="H15" s="5">
        <f t="shared" si="2"/>
        <v>420680.06400000007</v>
      </c>
      <c r="I15" s="5">
        <f t="shared" si="2"/>
        <v>410812.16499999992</v>
      </c>
      <c r="J15" s="5">
        <f t="shared" si="2"/>
        <v>401998.00800000003</v>
      </c>
      <c r="K15" s="5">
        <f t="shared" si="2"/>
        <v>393818.42</v>
      </c>
      <c r="L15" s="5">
        <f t="shared" si="2"/>
        <v>408534.87900000002</v>
      </c>
      <c r="M15" s="5">
        <f t="shared" si="2"/>
        <v>412976.85800000007</v>
      </c>
      <c r="N15" s="5">
        <f t="shared" si="2"/>
        <v>404167.17500000005</v>
      </c>
      <c r="O15" s="5">
        <f t="shared" si="2"/>
        <v>375176.26100000006</v>
      </c>
      <c r="P15" s="5">
        <f t="shared" si="2"/>
        <v>400665.25699999998</v>
      </c>
      <c r="Q15" s="5">
        <f t="shared" si="2"/>
        <v>387189.90499999997</v>
      </c>
      <c r="R15" s="5">
        <f t="shared" si="2"/>
        <v>416117.57799999998</v>
      </c>
      <c r="S15" s="5">
        <f t="shared" si="2"/>
        <v>422766.63699999999</v>
      </c>
      <c r="T15" s="5">
        <f t="shared" si="2"/>
        <v>418147.34600000008</v>
      </c>
      <c r="U15" s="5">
        <f t="shared" si="2"/>
        <v>427751.31199999998</v>
      </c>
      <c r="V15" s="5">
        <f t="shared" si="2"/>
        <v>437991.70499999996</v>
      </c>
      <c r="W15" s="5">
        <f t="shared" si="2"/>
        <v>344967.90299999999</v>
      </c>
    </row>
    <row r="16" spans="1:28" outlineLevel="1" x14ac:dyDescent="0.2">
      <c r="B16" s="4" t="s">
        <v>0</v>
      </c>
      <c r="C16" s="5">
        <f t="shared" si="2"/>
        <v>0</v>
      </c>
      <c r="D16" s="5">
        <f t="shared" si="2"/>
        <v>0</v>
      </c>
      <c r="E16" s="5">
        <f t="shared" si="2"/>
        <v>0</v>
      </c>
      <c r="F16" s="5">
        <f t="shared" si="2"/>
        <v>0</v>
      </c>
      <c r="G16" s="5">
        <f t="shared" si="2"/>
        <v>0</v>
      </c>
      <c r="H16" s="5">
        <f t="shared" si="2"/>
        <v>0</v>
      </c>
      <c r="I16" s="5">
        <f t="shared" si="2"/>
        <v>0</v>
      </c>
      <c r="J16" s="5">
        <f t="shared" si="2"/>
        <v>15049.694</v>
      </c>
      <c r="K16" s="5">
        <f t="shared" si="2"/>
        <v>18255.630999999998</v>
      </c>
      <c r="L16" s="5">
        <f t="shared" si="2"/>
        <v>18305.383999999998</v>
      </c>
      <c r="M16" s="5">
        <f t="shared" si="2"/>
        <v>19752.257000000005</v>
      </c>
      <c r="N16" s="5">
        <f t="shared" si="2"/>
        <v>22299.050999999996</v>
      </c>
      <c r="O16" s="5">
        <f t="shared" si="2"/>
        <v>22469.603999999999</v>
      </c>
      <c r="P16" s="5">
        <f t="shared" si="2"/>
        <v>22813.741000000002</v>
      </c>
      <c r="Q16" s="5">
        <f t="shared" si="2"/>
        <v>23547.061000000002</v>
      </c>
      <c r="R16" s="5">
        <f t="shared" si="2"/>
        <v>0</v>
      </c>
      <c r="S16" s="5">
        <f t="shared" si="2"/>
        <v>0</v>
      </c>
      <c r="T16" s="5">
        <f t="shared" si="2"/>
        <v>0</v>
      </c>
      <c r="U16" s="5">
        <f t="shared" si="2"/>
        <v>0</v>
      </c>
      <c r="V16" s="5">
        <f t="shared" si="2"/>
        <v>0</v>
      </c>
      <c r="W16" s="5">
        <f t="shared" si="2"/>
        <v>0</v>
      </c>
    </row>
    <row r="17" spans="2:23" outlineLevel="1" x14ac:dyDescent="0.2">
      <c r="B17" s="4" t="s">
        <v>22</v>
      </c>
      <c r="C17" s="5">
        <f t="shared" si="2"/>
        <v>1364</v>
      </c>
      <c r="D17" s="5">
        <f t="shared" si="2"/>
        <v>1318</v>
      </c>
      <c r="E17" s="5">
        <f t="shared" si="2"/>
        <v>1394</v>
      </c>
      <c r="F17" s="5">
        <f t="shared" si="2"/>
        <v>1350</v>
      </c>
      <c r="G17" s="5">
        <f t="shared" si="2"/>
        <v>1355</v>
      </c>
      <c r="H17" s="5">
        <f t="shared" si="2"/>
        <v>1411</v>
      </c>
      <c r="I17" s="5">
        <f t="shared" si="2"/>
        <v>1601</v>
      </c>
      <c r="J17" s="5">
        <f t="shared" si="2"/>
        <v>1170</v>
      </c>
      <c r="K17" s="5">
        <f t="shared" si="2"/>
        <v>1560</v>
      </c>
      <c r="L17" s="5">
        <f t="shared" si="2"/>
        <v>1149</v>
      </c>
      <c r="M17" s="5">
        <f t="shared" si="2"/>
        <v>1171</v>
      </c>
      <c r="N17" s="5">
        <f t="shared" si="2"/>
        <v>1184</v>
      </c>
      <c r="O17" s="5">
        <f t="shared" si="2"/>
        <v>1144</v>
      </c>
      <c r="P17" s="5">
        <f t="shared" si="2"/>
        <v>1177</v>
      </c>
      <c r="Q17" s="5">
        <f t="shared" si="2"/>
        <v>1474</v>
      </c>
      <c r="R17" s="5">
        <f t="shared" si="2"/>
        <v>1527</v>
      </c>
      <c r="S17" s="5">
        <f t="shared" si="2"/>
        <v>1541</v>
      </c>
      <c r="T17" s="5">
        <f t="shared" si="2"/>
        <v>1504</v>
      </c>
      <c r="U17" s="5">
        <f t="shared" si="2"/>
        <v>1506</v>
      </c>
      <c r="V17" s="5">
        <f t="shared" si="2"/>
        <v>1521</v>
      </c>
      <c r="W17" s="5">
        <f t="shared" si="2"/>
        <v>1477</v>
      </c>
    </row>
    <row r="18" spans="2:23" outlineLevel="1" x14ac:dyDescent="0.2">
      <c r="B18" s="4" t="s">
        <v>23</v>
      </c>
      <c r="C18" s="5">
        <f t="shared" si="2"/>
        <v>1548.4770000000001</v>
      </c>
      <c r="D18" s="5">
        <f t="shared" si="2"/>
        <v>1397.3799999999999</v>
      </c>
      <c r="E18" s="5">
        <f t="shared" si="2"/>
        <v>1277.44</v>
      </c>
      <c r="F18" s="5">
        <f t="shared" si="2"/>
        <v>1273.471</v>
      </c>
      <c r="G18" s="5">
        <f t="shared" si="2"/>
        <v>1270.604</v>
      </c>
      <c r="H18" s="5">
        <f t="shared" si="2"/>
        <v>1390.3500000000001</v>
      </c>
      <c r="I18" s="5">
        <f t="shared" si="2"/>
        <v>1405.3709999999999</v>
      </c>
      <c r="J18" s="5">
        <f t="shared" si="2"/>
        <v>1408.9679999999998</v>
      </c>
      <c r="K18" s="5">
        <f t="shared" si="2"/>
        <v>1402.912</v>
      </c>
      <c r="L18" s="5">
        <f t="shared" si="2"/>
        <v>1281.7180000000001</v>
      </c>
      <c r="M18" s="5">
        <f t="shared" si="2"/>
        <v>1159.6489999999999</v>
      </c>
      <c r="N18" s="5">
        <f t="shared" si="2"/>
        <v>594.71199999999999</v>
      </c>
      <c r="O18" s="5">
        <f t="shared" si="2"/>
        <v>537.55299999999988</v>
      </c>
      <c r="P18" s="5">
        <f t="shared" si="2"/>
        <v>389.38800000000003</v>
      </c>
      <c r="Q18" s="5">
        <f t="shared" si="2"/>
        <v>555.06399999999996</v>
      </c>
      <c r="R18" s="5">
        <f t="shared" si="2"/>
        <v>546.36800000000005</v>
      </c>
      <c r="S18" s="5">
        <f t="shared" si="2"/>
        <v>517.66000000000008</v>
      </c>
      <c r="T18" s="5">
        <f t="shared" si="2"/>
        <v>600.63999999999987</v>
      </c>
      <c r="U18" s="5">
        <f t="shared" si="2"/>
        <v>696.30899999999997</v>
      </c>
      <c r="V18" s="5">
        <f t="shared" si="2"/>
        <v>666.726</v>
      </c>
      <c r="W18" s="5">
        <f t="shared" si="2"/>
        <v>716.81200000000001</v>
      </c>
    </row>
    <row r="19" spans="2:23" outlineLevel="1" x14ac:dyDescent="0.2">
      <c r="B19" s="4" t="s">
        <v>17</v>
      </c>
      <c r="C19" s="5">
        <f t="shared" si="2"/>
        <v>0</v>
      </c>
      <c r="D19" s="5">
        <f t="shared" si="2"/>
        <v>0</v>
      </c>
      <c r="E19" s="5">
        <f t="shared" si="2"/>
        <v>0</v>
      </c>
      <c r="F19" s="5">
        <f t="shared" si="2"/>
        <v>0</v>
      </c>
      <c r="G19" s="5">
        <f t="shared" si="2"/>
        <v>0</v>
      </c>
      <c r="H19" s="5">
        <f t="shared" si="2"/>
        <v>0</v>
      </c>
      <c r="I19" s="5">
        <f t="shared" si="2"/>
        <v>0</v>
      </c>
      <c r="J19" s="5">
        <f t="shared" si="2"/>
        <v>0</v>
      </c>
      <c r="K19" s="5">
        <f t="shared" si="2"/>
        <v>0</v>
      </c>
      <c r="L19" s="5">
        <f t="shared" si="2"/>
        <v>0</v>
      </c>
      <c r="M19" s="5">
        <f t="shared" si="2"/>
        <v>0</v>
      </c>
      <c r="N19" s="5">
        <f t="shared" si="2"/>
        <v>0</v>
      </c>
      <c r="O19" s="5">
        <f t="shared" si="2"/>
        <v>0</v>
      </c>
      <c r="P19" s="5">
        <f t="shared" si="2"/>
        <v>0</v>
      </c>
      <c r="Q19" s="5">
        <f t="shared" si="2"/>
        <v>0</v>
      </c>
      <c r="R19" s="5">
        <f t="shared" si="2"/>
        <v>0</v>
      </c>
      <c r="S19" s="5">
        <f t="shared" si="2"/>
        <v>0</v>
      </c>
      <c r="T19" s="5">
        <f t="shared" si="2"/>
        <v>0</v>
      </c>
      <c r="U19" s="5">
        <f t="shared" si="2"/>
        <v>0</v>
      </c>
      <c r="V19" s="5">
        <f t="shared" si="2"/>
        <v>0</v>
      </c>
      <c r="W19" s="5">
        <f t="shared" si="2"/>
        <v>0</v>
      </c>
    </row>
    <row r="20" spans="2:23" outlineLevel="1" x14ac:dyDescent="0.2">
      <c r="B20" s="4" t="s">
        <v>1</v>
      </c>
      <c r="C20" s="5">
        <f t="shared" si="2"/>
        <v>2372.9319999999998</v>
      </c>
      <c r="D20" s="5">
        <f t="shared" si="2"/>
        <v>2573.2799999999997</v>
      </c>
      <c r="E20" s="5">
        <f t="shared" si="2"/>
        <v>1341.9290000000001</v>
      </c>
      <c r="F20" s="5">
        <f t="shared" si="2"/>
        <v>1482.2190000000001</v>
      </c>
      <c r="G20" s="5">
        <f t="shared" si="2"/>
        <v>1657.297</v>
      </c>
      <c r="H20" s="5">
        <f t="shared" si="2"/>
        <v>1384.327</v>
      </c>
      <c r="I20" s="5">
        <f t="shared" si="2"/>
        <v>2580.2080000000001</v>
      </c>
      <c r="J20" s="5">
        <f t="shared" si="2"/>
        <v>2937.2930000000001</v>
      </c>
      <c r="K20" s="5">
        <f t="shared" si="2"/>
        <v>3230.9880000000003</v>
      </c>
      <c r="L20" s="5">
        <f t="shared" si="2"/>
        <v>2732.57</v>
      </c>
      <c r="M20" s="5">
        <f t="shared" si="2"/>
        <v>2999.5520000000001</v>
      </c>
      <c r="N20" s="5">
        <f t="shared" si="2"/>
        <v>3629.1780000000003</v>
      </c>
      <c r="O20" s="5">
        <f t="shared" si="2"/>
        <v>4258.5720000000001</v>
      </c>
      <c r="P20" s="5">
        <f t="shared" si="2"/>
        <v>3038.2889999999998</v>
      </c>
      <c r="Q20" s="5">
        <f t="shared" si="2"/>
        <v>2740.4139999999998</v>
      </c>
      <c r="R20" s="5">
        <f t="shared" si="2"/>
        <v>2767.1929999999998</v>
      </c>
      <c r="S20" s="5">
        <f t="shared" si="2"/>
        <v>3827.7509999999997</v>
      </c>
      <c r="T20" s="5">
        <f t="shared" si="2"/>
        <v>3806.6530000000002</v>
      </c>
      <c r="U20" s="5">
        <f t="shared" si="2"/>
        <v>2809.1909999999998</v>
      </c>
      <c r="V20" s="5">
        <f t="shared" si="2"/>
        <v>2841.3159999999998</v>
      </c>
      <c r="W20" s="5">
        <f t="shared" si="2"/>
        <v>2898.402</v>
      </c>
    </row>
    <row r="21" spans="2:23" outlineLevel="1" x14ac:dyDescent="0.2">
      <c r="B21" s="15" t="s">
        <v>9</v>
      </c>
      <c r="C21" s="19">
        <f t="shared" ref="C21:W21" si="3">SUM(C11:C20)</f>
        <v>440401.61</v>
      </c>
      <c r="D21" s="19">
        <f t="shared" si="3"/>
        <v>430253.54500000004</v>
      </c>
      <c r="E21" s="19">
        <f t="shared" si="3"/>
        <v>442026.41700000002</v>
      </c>
      <c r="F21" s="19">
        <f t="shared" si="3"/>
        <v>447683.81549999997</v>
      </c>
      <c r="G21" s="19">
        <f t="shared" si="3"/>
        <v>465006.0180000001</v>
      </c>
      <c r="H21" s="19">
        <f t="shared" si="3"/>
        <v>487543.26350000006</v>
      </c>
      <c r="I21" s="19">
        <f t="shared" si="3"/>
        <v>463914.98999999987</v>
      </c>
      <c r="J21" s="19">
        <f t="shared" si="3"/>
        <v>471624.03750000003</v>
      </c>
      <c r="K21" s="19">
        <f t="shared" si="3"/>
        <v>471108.17200000002</v>
      </c>
      <c r="L21" s="19">
        <f t="shared" si="3"/>
        <v>483034.00950000004</v>
      </c>
      <c r="M21" s="19">
        <f t="shared" si="3"/>
        <v>489893.57600000006</v>
      </c>
      <c r="N21" s="19">
        <f t="shared" si="3"/>
        <v>484166.81600000005</v>
      </c>
      <c r="O21" s="19">
        <f t="shared" si="3"/>
        <v>460001.22700000007</v>
      </c>
      <c r="P21" s="19">
        <f t="shared" si="3"/>
        <v>486766.70949999994</v>
      </c>
      <c r="Q21" s="19">
        <f t="shared" si="3"/>
        <v>472093.66649999993</v>
      </c>
      <c r="R21" s="19">
        <f t="shared" si="3"/>
        <v>480028.79000000004</v>
      </c>
      <c r="S21" s="19">
        <f t="shared" si="3"/>
        <v>487430.10199999996</v>
      </c>
      <c r="T21" s="19">
        <f t="shared" si="3"/>
        <v>488734.90200000006</v>
      </c>
      <c r="U21" s="19">
        <f t="shared" si="3"/>
        <v>502798.95999999996</v>
      </c>
      <c r="V21" s="19">
        <f t="shared" si="3"/>
        <v>510710.51799999998</v>
      </c>
      <c r="W21" s="19">
        <f t="shared" si="3"/>
        <v>387432.97699999996</v>
      </c>
    </row>
    <row r="22" spans="2:23" outlineLevel="1" x14ac:dyDescent="0.2">
      <c r="B22" s="26" t="s">
        <v>91</v>
      </c>
      <c r="C22" s="25">
        <f t="shared" ref="C22:W22" si="4">C21/C3/1000</f>
        <v>2.0456012410300958E-3</v>
      </c>
      <c r="D22" s="25">
        <f t="shared" si="4"/>
        <v>2.0214184159745652E-3</v>
      </c>
      <c r="E22" s="25">
        <f t="shared" si="4"/>
        <v>1.9915806642961339E-3</v>
      </c>
      <c r="F22" s="25">
        <f t="shared" si="4"/>
        <v>1.9765405194384932E-3</v>
      </c>
      <c r="G22" s="25">
        <f t="shared" si="4"/>
        <v>1.9893144626099112E-3</v>
      </c>
      <c r="H22" s="25">
        <f t="shared" si="4"/>
        <v>1.9809518181222244E-3</v>
      </c>
      <c r="I22" s="25">
        <f t="shared" si="4"/>
        <v>1.9401738341947546E-3</v>
      </c>
      <c r="J22" s="25">
        <f t="shared" si="4"/>
        <v>1.9526241245060823E-3</v>
      </c>
      <c r="K22" s="25">
        <f t="shared" si="4"/>
        <v>1.9303728372906106E-3</v>
      </c>
      <c r="L22" s="25">
        <f t="shared" si="4"/>
        <v>1.8908708489327011E-3</v>
      </c>
      <c r="M22" s="25">
        <f t="shared" si="4"/>
        <v>1.8662654173657038E-3</v>
      </c>
      <c r="N22" s="25">
        <f t="shared" si="4"/>
        <v>1.8435091957196468E-3</v>
      </c>
      <c r="O22" s="25">
        <f t="shared" si="4"/>
        <v>1.8360253006574187E-3</v>
      </c>
      <c r="P22" s="25">
        <f t="shared" si="4"/>
        <v>1.8446638290245318E-3</v>
      </c>
      <c r="Q22" s="25">
        <f t="shared" si="4"/>
        <v>1.8384515049293035E-3</v>
      </c>
      <c r="R22" s="25">
        <f t="shared" si="4"/>
        <v>1.82942476432511E-3</v>
      </c>
      <c r="S22" s="25">
        <f t="shared" si="4"/>
        <v>1.8211273485616694E-3</v>
      </c>
      <c r="T22" s="25">
        <f t="shared" si="4"/>
        <v>1.7982210292701209E-3</v>
      </c>
      <c r="U22" s="25">
        <f t="shared" si="4"/>
        <v>1.7968925905563697E-3</v>
      </c>
      <c r="V22" s="25">
        <f t="shared" si="4"/>
        <v>1.7832993407984879E-3</v>
      </c>
      <c r="W22" s="25">
        <f t="shared" si="4"/>
        <v>1.7710023467390112E-3</v>
      </c>
    </row>
    <row r="23" spans="2:23" outlineLevel="1" x14ac:dyDescent="0.2"/>
    <row r="24" spans="2:23" outlineLevel="1" x14ac:dyDescent="0.2">
      <c r="B24" s="4" t="s">
        <v>18</v>
      </c>
      <c r="C24" s="11">
        <f t="shared" ref="C24:W24" si="5">IFERROR(C11/C21,0)</f>
        <v>7.6259950548318856E-2</v>
      </c>
      <c r="D24" s="11">
        <f t="shared" si="5"/>
        <v>6.6370497888634472E-2</v>
      </c>
      <c r="E24" s="11">
        <f t="shared" si="5"/>
        <v>4.9829121411990168E-2</v>
      </c>
      <c r="F24" s="11">
        <f t="shared" si="5"/>
        <v>5.5867230697331301E-2</v>
      </c>
      <c r="G24" s="11">
        <f t="shared" si="5"/>
        <v>6.8356678773133631E-2</v>
      </c>
      <c r="H24" s="11">
        <f t="shared" si="5"/>
        <v>8.6216497379621768E-2</v>
      </c>
      <c r="I24" s="11">
        <f t="shared" si="5"/>
        <v>6.4372345459240296E-2</v>
      </c>
      <c r="J24" s="11">
        <f t="shared" si="5"/>
        <v>6.5682275577397808E-2</v>
      </c>
      <c r="K24" s="11">
        <f t="shared" si="5"/>
        <v>7.2739498138019984E-2</v>
      </c>
      <c r="L24" s="11">
        <f t="shared" si="5"/>
        <v>6.3589545240913301E-2</v>
      </c>
      <c r="M24" s="11">
        <f t="shared" si="5"/>
        <v>5.9881889531043772E-2</v>
      </c>
      <c r="N24" s="11">
        <f t="shared" si="5"/>
        <v>5.7471993289188991E-2</v>
      </c>
      <c r="O24" s="11">
        <f t="shared" si="5"/>
        <v>7.1889373460301664E-2</v>
      </c>
      <c r="P24" s="11">
        <f t="shared" si="5"/>
        <v>7.138378472038874E-2</v>
      </c>
      <c r="Q24" s="11">
        <f t="shared" si="5"/>
        <v>7.2314833734377165E-2</v>
      </c>
      <c r="R24" s="11">
        <f t="shared" si="5"/>
        <v>7.6434113462236303E-2</v>
      </c>
      <c r="S24" s="11">
        <f t="shared" si="5"/>
        <v>7.9565983596146472E-2</v>
      </c>
      <c r="T24" s="11">
        <f t="shared" si="5"/>
        <v>9.4530925274495733E-2</v>
      </c>
      <c r="U24" s="11">
        <f t="shared" si="5"/>
        <v>9.8253385408752641E-2</v>
      </c>
      <c r="V24" s="11">
        <f t="shared" si="5"/>
        <v>9.2323910196030076E-2</v>
      </c>
      <c r="W24" s="11">
        <f t="shared" si="5"/>
        <v>5.6517525094411367E-2</v>
      </c>
    </row>
    <row r="25" spans="2:23" outlineLevel="1" x14ac:dyDescent="0.2">
      <c r="B25" s="4" t="s">
        <v>19</v>
      </c>
      <c r="C25" s="11">
        <f t="shared" ref="C25:W25" si="6">IFERROR(C12/C21,0)</f>
        <v>6.4653033398311154E-4</v>
      </c>
      <c r="D25" s="11">
        <f t="shared" si="6"/>
        <v>6.4309987265764412E-4</v>
      </c>
      <c r="E25" s="11">
        <f t="shared" si="6"/>
        <v>5.848315622276484E-4</v>
      </c>
      <c r="F25" s="11">
        <f t="shared" si="6"/>
        <v>5.3904673710501825E-4</v>
      </c>
      <c r="G25" s="11">
        <f t="shared" si="6"/>
        <v>4.7373580442565362E-4</v>
      </c>
      <c r="H25" s="11">
        <f t="shared" si="6"/>
        <v>6.3497954576906995E-4</v>
      </c>
      <c r="I25" s="11">
        <f t="shared" si="6"/>
        <v>6.3532329489935225E-4</v>
      </c>
      <c r="J25" s="11">
        <f t="shared" si="6"/>
        <v>5.5329771014905069E-4</v>
      </c>
      <c r="K25" s="11">
        <f t="shared" si="6"/>
        <v>4.7561900497026399E-4</v>
      </c>
      <c r="L25" s="11">
        <f t="shared" si="6"/>
        <v>4.1411887375603101E-4</v>
      </c>
      <c r="M25" s="11">
        <f t="shared" si="6"/>
        <v>2.9710738644182587E-4</v>
      </c>
      <c r="N25" s="11">
        <f t="shared" si="6"/>
        <v>3.0788975013107883E-4</v>
      </c>
      <c r="O25" s="11">
        <f t="shared" si="6"/>
        <v>2.3271677055765767E-4</v>
      </c>
      <c r="P25" s="11">
        <f t="shared" si="6"/>
        <v>1.8651131687550215E-4</v>
      </c>
      <c r="Q25" s="11">
        <f t="shared" si="6"/>
        <v>2.5776134829802894E-4</v>
      </c>
      <c r="R25" s="11">
        <f t="shared" si="6"/>
        <v>3.4469599208830783E-4</v>
      </c>
      <c r="S25" s="11">
        <f t="shared" si="6"/>
        <v>3.5504885580497041E-4</v>
      </c>
      <c r="T25" s="11">
        <f t="shared" si="6"/>
        <v>2.8177341015845839E-4</v>
      </c>
      <c r="U25" s="11">
        <f t="shared" si="6"/>
        <v>1.8148406671326448E-4</v>
      </c>
      <c r="V25" s="11">
        <f t="shared" si="6"/>
        <v>3.2786479639332594E-4</v>
      </c>
      <c r="W25" s="11">
        <f t="shared" si="6"/>
        <v>2.7034353350876482E-4</v>
      </c>
    </row>
    <row r="26" spans="2:23" outlineLevel="1" x14ac:dyDescent="0.2">
      <c r="B26" s="4" t="s">
        <v>16</v>
      </c>
      <c r="C26" s="11">
        <f t="shared" ref="C26:W26" si="7">IFERROR(C13/C21,0)</f>
        <v>3.7533389126347655E-2</v>
      </c>
      <c r="D26" s="11">
        <f t="shared" si="7"/>
        <v>3.5400091822601946E-2</v>
      </c>
      <c r="E26" s="11">
        <f t="shared" si="7"/>
        <v>4.0275423176800766E-2</v>
      </c>
      <c r="F26" s="11">
        <f t="shared" si="7"/>
        <v>4.1833200914541437E-2</v>
      </c>
      <c r="G26" s="11">
        <f t="shared" si="7"/>
        <v>3.8691834736642047E-2</v>
      </c>
      <c r="H26" s="11">
        <f t="shared" si="7"/>
        <v>4.170639104728395E-2</v>
      </c>
      <c r="I26" s="11">
        <f t="shared" si="7"/>
        <v>3.7416799142446347E-2</v>
      </c>
      <c r="J26" s="11">
        <f t="shared" si="7"/>
        <v>3.7788120585350783E-2</v>
      </c>
      <c r="K26" s="11">
        <f t="shared" si="7"/>
        <v>3.8946429059184308E-2</v>
      </c>
      <c r="L26" s="11">
        <f t="shared" si="7"/>
        <v>4.1642020239570733E-2</v>
      </c>
      <c r="M26" s="11">
        <f t="shared" si="7"/>
        <v>4.5628187620896647E-2</v>
      </c>
      <c r="N26" s="11">
        <f t="shared" si="7"/>
        <v>5.0225660240209434E-2</v>
      </c>
      <c r="O26" s="11">
        <f t="shared" si="7"/>
        <v>5.05194022015076E-2</v>
      </c>
      <c r="P26" s="11">
        <f t="shared" si="7"/>
        <v>4.8986499147596292E-2</v>
      </c>
      <c r="Q26" s="11">
        <f t="shared" si="7"/>
        <v>4.7291801573025344E-2</v>
      </c>
      <c r="R26" s="11">
        <f t="shared" si="7"/>
        <v>4.6277665970826463E-2</v>
      </c>
      <c r="S26" s="11">
        <f t="shared" si="7"/>
        <v>4.066457307144318E-2</v>
      </c>
      <c r="T26" s="11">
        <f t="shared" si="7"/>
        <v>3.7521339124661074E-2</v>
      </c>
      <c r="U26" s="11">
        <f t="shared" si="7"/>
        <v>4.0857677987241665E-2</v>
      </c>
      <c r="V26" s="11">
        <f t="shared" si="7"/>
        <v>3.9888614551697954E-2</v>
      </c>
      <c r="W26" s="11">
        <f t="shared" si="7"/>
        <v>3.9674906145121459E-2</v>
      </c>
    </row>
    <row r="27" spans="2:23" outlineLevel="1" x14ac:dyDescent="0.2">
      <c r="B27" s="4" t="s">
        <v>21</v>
      </c>
      <c r="C27" s="11">
        <f t="shared" ref="C27:W27" si="8">IFERROR(C14/C21,0)</f>
        <v>0</v>
      </c>
      <c r="D27" s="11">
        <f t="shared" si="8"/>
        <v>0</v>
      </c>
      <c r="E27" s="11">
        <f t="shared" si="8"/>
        <v>0</v>
      </c>
      <c r="F27" s="11">
        <f t="shared" si="8"/>
        <v>0</v>
      </c>
      <c r="G27" s="11">
        <f t="shared" si="8"/>
        <v>0</v>
      </c>
      <c r="H27" s="11">
        <f t="shared" si="8"/>
        <v>0</v>
      </c>
      <c r="I27" s="11">
        <f t="shared" si="8"/>
        <v>0</v>
      </c>
      <c r="J27" s="11">
        <f t="shared" si="8"/>
        <v>0</v>
      </c>
      <c r="K27" s="11">
        <f t="shared" si="8"/>
        <v>0</v>
      </c>
      <c r="L27" s="11">
        <f t="shared" si="8"/>
        <v>0</v>
      </c>
      <c r="M27" s="11">
        <f t="shared" si="8"/>
        <v>0</v>
      </c>
      <c r="N27" s="11">
        <f t="shared" si="8"/>
        <v>0</v>
      </c>
      <c r="O27" s="11">
        <f t="shared" si="8"/>
        <v>0</v>
      </c>
      <c r="P27" s="11">
        <f t="shared" si="8"/>
        <v>0</v>
      </c>
      <c r="Q27" s="11">
        <f t="shared" si="8"/>
        <v>0</v>
      </c>
      <c r="R27" s="11">
        <f t="shared" si="8"/>
        <v>0</v>
      </c>
      <c r="S27" s="11">
        <f t="shared" si="8"/>
        <v>0</v>
      </c>
      <c r="T27" s="11">
        <f t="shared" si="8"/>
        <v>0</v>
      </c>
      <c r="U27" s="11">
        <f t="shared" si="8"/>
        <v>0</v>
      </c>
      <c r="V27" s="11">
        <f t="shared" si="8"/>
        <v>0</v>
      </c>
      <c r="W27" s="11">
        <f t="shared" si="8"/>
        <v>0</v>
      </c>
    </row>
    <row r="28" spans="2:23" outlineLevel="1" x14ac:dyDescent="0.2">
      <c r="B28" s="4" t="s">
        <v>20</v>
      </c>
      <c r="C28" s="11">
        <f t="shared" ref="C28:W28" si="9">IFERROR(C15/C21,0)</f>
        <v>0.87355879103166767</v>
      </c>
      <c r="D28" s="11">
        <f t="shared" si="9"/>
        <v>0.88529434894022774</v>
      </c>
      <c r="E28" s="11">
        <f t="shared" si="9"/>
        <v>0.90023114613984712</v>
      </c>
      <c r="F28" s="11">
        <f t="shared" si="9"/>
        <v>0.89258956246543153</v>
      </c>
      <c r="G28" s="11">
        <f t="shared" si="9"/>
        <v>0.88326733010152136</v>
      </c>
      <c r="H28" s="11">
        <f t="shared" si="9"/>
        <v>0.86285688982758346</v>
      </c>
      <c r="I28" s="11">
        <f t="shared" si="9"/>
        <v>0.88553328488049077</v>
      </c>
      <c r="J28" s="11">
        <f t="shared" si="9"/>
        <v>0.85236963351343176</v>
      </c>
      <c r="K28" s="11">
        <f t="shared" si="9"/>
        <v>0.83594054063659917</v>
      </c>
      <c r="L28" s="11">
        <f t="shared" si="9"/>
        <v>0.84576835370843584</v>
      </c>
      <c r="M28" s="11">
        <f t="shared" si="9"/>
        <v>0.84299300548493006</v>
      </c>
      <c r="N28" s="11">
        <f t="shared" si="9"/>
        <v>0.83476843443975313</v>
      </c>
      <c r="O28" s="11">
        <f t="shared" si="9"/>
        <v>0.81559839187124605</v>
      </c>
      <c r="P28" s="11">
        <f t="shared" si="9"/>
        <v>0.82311556887601833</v>
      </c>
      <c r="Q28" s="11">
        <f t="shared" si="9"/>
        <v>0.8201548389126716</v>
      </c>
      <c r="R28" s="11">
        <f t="shared" si="9"/>
        <v>0.86685962731526989</v>
      </c>
      <c r="S28" s="11">
        <f t="shared" si="9"/>
        <v>0.86733797372243548</v>
      </c>
      <c r="T28" s="11">
        <f t="shared" si="9"/>
        <v>0.85557087142509836</v>
      </c>
      <c r="U28" s="11">
        <f t="shared" si="9"/>
        <v>0.85074024815007576</v>
      </c>
      <c r="V28" s="11">
        <f t="shared" si="9"/>
        <v>0.85761246256533918</v>
      </c>
      <c r="W28" s="11">
        <f t="shared" si="9"/>
        <v>0.8903937544789845</v>
      </c>
    </row>
    <row r="29" spans="2:23" outlineLevel="1" x14ac:dyDescent="0.2">
      <c r="B29" s="4" t="s">
        <v>0</v>
      </c>
      <c r="C29" s="11">
        <f t="shared" ref="C29:W29" si="10">IFERROR(C16/C21,0)</f>
        <v>0</v>
      </c>
      <c r="D29" s="11">
        <f t="shared" si="10"/>
        <v>0</v>
      </c>
      <c r="E29" s="11">
        <f t="shared" si="10"/>
        <v>0</v>
      </c>
      <c r="F29" s="11">
        <f t="shared" si="10"/>
        <v>0</v>
      </c>
      <c r="G29" s="11">
        <f t="shared" si="10"/>
        <v>0</v>
      </c>
      <c r="H29" s="11">
        <f t="shared" si="10"/>
        <v>0</v>
      </c>
      <c r="I29" s="11">
        <f t="shared" si="10"/>
        <v>0</v>
      </c>
      <c r="J29" s="11">
        <f t="shared" si="10"/>
        <v>3.1910362499282065E-2</v>
      </c>
      <c r="K29" s="11">
        <f t="shared" si="10"/>
        <v>3.8750401892837461E-2</v>
      </c>
      <c r="L29" s="11">
        <f t="shared" si="10"/>
        <v>3.7896677335304683E-2</v>
      </c>
      <c r="M29" s="11">
        <f t="shared" si="10"/>
        <v>4.0319485634569746E-2</v>
      </c>
      <c r="N29" s="11">
        <f t="shared" si="10"/>
        <v>4.6056545519220372E-2</v>
      </c>
      <c r="O29" s="11">
        <f t="shared" si="10"/>
        <v>4.8846834923768574E-2</v>
      </c>
      <c r="P29" s="11">
        <f t="shared" si="10"/>
        <v>4.6867915481389355E-2</v>
      </c>
      <c r="Q29" s="11">
        <f t="shared" si="10"/>
        <v>4.9877943024681536E-2</v>
      </c>
      <c r="R29" s="11">
        <f t="shared" si="10"/>
        <v>0</v>
      </c>
      <c r="S29" s="11">
        <f t="shared" si="10"/>
        <v>0</v>
      </c>
      <c r="T29" s="11">
        <f t="shared" si="10"/>
        <v>0</v>
      </c>
      <c r="U29" s="11">
        <f t="shared" si="10"/>
        <v>0</v>
      </c>
      <c r="V29" s="11">
        <f t="shared" si="10"/>
        <v>0</v>
      </c>
      <c r="W29" s="11">
        <f t="shared" si="10"/>
        <v>0</v>
      </c>
    </row>
    <row r="30" spans="2:23" outlineLevel="1" x14ac:dyDescent="0.2">
      <c r="B30" s="4" t="s">
        <v>22</v>
      </c>
      <c r="C30" s="11">
        <f t="shared" ref="C30:W30" si="11">IFERROR(C17/C21,0)</f>
        <v>3.0971730552937808E-3</v>
      </c>
      <c r="D30" s="11">
        <f t="shared" si="11"/>
        <v>3.0633100303682562E-3</v>
      </c>
      <c r="E30" s="11">
        <f t="shared" si="11"/>
        <v>3.153657669288123E-3</v>
      </c>
      <c r="F30" s="11">
        <f t="shared" si="11"/>
        <v>3.0155211183862871E-3</v>
      </c>
      <c r="G30" s="11">
        <f t="shared" si="11"/>
        <v>2.9139407825900434E-3</v>
      </c>
      <c r="H30" s="11">
        <f t="shared" si="11"/>
        <v>2.8941021354097732E-3</v>
      </c>
      <c r="I30" s="11">
        <f t="shared" si="11"/>
        <v>3.4510633079564866E-3</v>
      </c>
      <c r="J30" s="11">
        <f t="shared" si="11"/>
        <v>2.4807895844367344E-3</v>
      </c>
      <c r="K30" s="11">
        <f t="shared" si="11"/>
        <v>3.3113414131139291E-3</v>
      </c>
      <c r="L30" s="11">
        <f t="shared" si="11"/>
        <v>2.3787144950504773E-3</v>
      </c>
      <c r="M30" s="11">
        <f t="shared" si="11"/>
        <v>2.3903150752889232E-3</v>
      </c>
      <c r="N30" s="11">
        <f t="shared" si="11"/>
        <v>2.4454381441953261E-3</v>
      </c>
      <c r="O30" s="11">
        <f t="shared" si="11"/>
        <v>2.4869498880706244E-3</v>
      </c>
      <c r="P30" s="11">
        <f t="shared" si="11"/>
        <v>2.417996089356641E-3</v>
      </c>
      <c r="Q30" s="11">
        <f t="shared" si="11"/>
        <v>3.1222617556552206E-3</v>
      </c>
      <c r="R30" s="11">
        <f t="shared" si="11"/>
        <v>3.1810592027199033E-3</v>
      </c>
      <c r="S30" s="11">
        <f t="shared" si="11"/>
        <v>3.1614789354966841E-3</v>
      </c>
      <c r="T30" s="11">
        <f t="shared" si="11"/>
        <v>3.0773329137029786E-3</v>
      </c>
      <c r="U30" s="11">
        <f t="shared" si="11"/>
        <v>2.9952329257005627E-3</v>
      </c>
      <c r="V30" s="11">
        <f t="shared" si="11"/>
        <v>2.9782037894116762E-3</v>
      </c>
      <c r="W30" s="11">
        <f t="shared" si="11"/>
        <v>3.8122722836781138E-3</v>
      </c>
    </row>
    <row r="31" spans="2:23" outlineLevel="1" x14ac:dyDescent="0.2">
      <c r="B31" s="4" t="s">
        <v>23</v>
      </c>
      <c r="C31" s="11">
        <f t="shared" ref="C31:W31" si="12">IFERROR(C18/C21,0)</f>
        <v>3.5160566284033342E-3</v>
      </c>
      <c r="D31" s="11">
        <f t="shared" si="12"/>
        <v>3.2478058954749571E-3</v>
      </c>
      <c r="E31" s="11">
        <f t="shared" si="12"/>
        <v>2.8899630222779197E-3</v>
      </c>
      <c r="F31" s="11">
        <f t="shared" si="12"/>
        <v>2.8445768104833355E-3</v>
      </c>
      <c r="G31" s="11">
        <f t="shared" si="12"/>
        <v>2.7324463572856381E-3</v>
      </c>
      <c r="H31" s="11">
        <f t="shared" si="12"/>
        <v>2.8517469198915514E-3</v>
      </c>
      <c r="I31" s="11">
        <f t="shared" si="12"/>
        <v>3.029371825213064E-3</v>
      </c>
      <c r="J31" s="11">
        <f t="shared" si="12"/>
        <v>2.9874813155595357E-3</v>
      </c>
      <c r="K31" s="11">
        <f t="shared" si="12"/>
        <v>2.9778978234323646E-3</v>
      </c>
      <c r="L31" s="11">
        <f t="shared" si="12"/>
        <v>2.6534736163334269E-3</v>
      </c>
      <c r="M31" s="11">
        <f t="shared" si="12"/>
        <v>2.367144736758091E-3</v>
      </c>
      <c r="N31" s="11">
        <f t="shared" si="12"/>
        <v>1.2283204473063265E-3</v>
      </c>
      <c r="O31" s="11">
        <f t="shared" si="12"/>
        <v>1.1685903611731014E-3</v>
      </c>
      <c r="P31" s="11">
        <f t="shared" si="12"/>
        <v>7.9994788550756481E-4</v>
      </c>
      <c r="Q31" s="11">
        <f t="shared" si="12"/>
        <v>1.1757497280468177E-3</v>
      </c>
      <c r="R31" s="11">
        <f t="shared" si="12"/>
        <v>1.1381983984752248E-3</v>
      </c>
      <c r="S31" s="11">
        <f t="shared" si="12"/>
        <v>1.0620189394868356E-3</v>
      </c>
      <c r="T31" s="11">
        <f t="shared" si="12"/>
        <v>1.2289689104298914E-3</v>
      </c>
      <c r="U31" s="11">
        <f t="shared" si="12"/>
        <v>1.384865632975852E-3</v>
      </c>
      <c r="V31" s="11">
        <f t="shared" si="12"/>
        <v>1.3054871135432539E-3</v>
      </c>
      <c r="W31" s="11">
        <f t="shared" si="12"/>
        <v>1.8501574273580746E-3</v>
      </c>
    </row>
    <row r="32" spans="2:23" outlineLevel="1" x14ac:dyDescent="0.2">
      <c r="B32" s="4" t="s">
        <v>17</v>
      </c>
      <c r="C32" s="11">
        <f t="shared" ref="C32:W32" si="13">IFERROR(C19/C21,0)</f>
        <v>0</v>
      </c>
      <c r="D32" s="11">
        <f t="shared" si="13"/>
        <v>0</v>
      </c>
      <c r="E32" s="11">
        <f t="shared" si="13"/>
        <v>0</v>
      </c>
      <c r="F32" s="11">
        <f t="shared" si="13"/>
        <v>0</v>
      </c>
      <c r="G32" s="11">
        <f t="shared" si="13"/>
        <v>0</v>
      </c>
      <c r="H32" s="11">
        <f t="shared" si="13"/>
        <v>0</v>
      </c>
      <c r="I32" s="11">
        <f t="shared" si="13"/>
        <v>0</v>
      </c>
      <c r="J32" s="11">
        <f t="shared" si="13"/>
        <v>0</v>
      </c>
      <c r="K32" s="11">
        <f t="shared" si="13"/>
        <v>0</v>
      </c>
      <c r="L32" s="11">
        <f t="shared" si="13"/>
        <v>0</v>
      </c>
      <c r="M32" s="11">
        <f t="shared" si="13"/>
        <v>0</v>
      </c>
      <c r="N32" s="11">
        <f t="shared" si="13"/>
        <v>0</v>
      </c>
      <c r="O32" s="11">
        <f t="shared" si="13"/>
        <v>0</v>
      </c>
      <c r="P32" s="11">
        <f t="shared" si="13"/>
        <v>0</v>
      </c>
      <c r="Q32" s="11">
        <f t="shared" si="13"/>
        <v>0</v>
      </c>
      <c r="R32" s="11">
        <f t="shared" si="13"/>
        <v>0</v>
      </c>
      <c r="S32" s="11">
        <f t="shared" si="13"/>
        <v>0</v>
      </c>
      <c r="T32" s="11">
        <f t="shared" si="13"/>
        <v>0</v>
      </c>
      <c r="U32" s="11">
        <f t="shared" si="13"/>
        <v>0</v>
      </c>
      <c r="V32" s="11">
        <f t="shared" si="13"/>
        <v>0</v>
      </c>
      <c r="W32" s="11">
        <f t="shared" si="13"/>
        <v>0</v>
      </c>
    </row>
    <row r="33" spans="1:28" outlineLevel="1" x14ac:dyDescent="0.2">
      <c r="B33" s="4" t="s">
        <v>1</v>
      </c>
      <c r="C33" s="11">
        <f t="shared" ref="C33:W33" si="14">IFERROR(C20/C21,0)</f>
        <v>5.3881092759856166E-3</v>
      </c>
      <c r="D33" s="11">
        <f t="shared" si="14"/>
        <v>5.9808455500349206E-3</v>
      </c>
      <c r="E33" s="11">
        <f t="shared" si="14"/>
        <v>3.035857017568251E-3</v>
      </c>
      <c r="F33" s="11">
        <f t="shared" si="14"/>
        <v>3.3108612567210398E-3</v>
      </c>
      <c r="G33" s="11">
        <f t="shared" si="14"/>
        <v>3.5640334444015727E-3</v>
      </c>
      <c r="H33" s="11">
        <f t="shared" si="14"/>
        <v>2.8393931444404006E-3</v>
      </c>
      <c r="I33" s="11">
        <f t="shared" si="14"/>
        <v>5.5618120897537732E-3</v>
      </c>
      <c r="J33" s="11">
        <f t="shared" si="14"/>
        <v>6.2280392143922473E-3</v>
      </c>
      <c r="K33" s="11">
        <f t="shared" si="14"/>
        <v>6.8582720318424023E-3</v>
      </c>
      <c r="L33" s="11">
        <f t="shared" si="14"/>
        <v>5.6570964906354068E-3</v>
      </c>
      <c r="M33" s="11">
        <f t="shared" si="14"/>
        <v>6.1228645300709147E-3</v>
      </c>
      <c r="N33" s="11">
        <f t="shared" si="14"/>
        <v>7.49571816999536E-3</v>
      </c>
      <c r="O33" s="11">
        <f t="shared" si="14"/>
        <v>9.2577405233747329E-3</v>
      </c>
      <c r="P33" s="11">
        <f t="shared" si="14"/>
        <v>6.2417764828677138E-3</v>
      </c>
      <c r="Q33" s="11">
        <f t="shared" si="14"/>
        <v>5.8048099232443319E-3</v>
      </c>
      <c r="R33" s="11">
        <f t="shared" si="14"/>
        <v>5.7646396583838225E-3</v>
      </c>
      <c r="S33" s="11">
        <f t="shared" si="14"/>
        <v>7.8529228791864806E-3</v>
      </c>
      <c r="T33" s="11">
        <f t="shared" si="14"/>
        <v>7.7887889414535814E-3</v>
      </c>
      <c r="U33" s="11">
        <f t="shared" si="14"/>
        <v>5.5871058285402973E-3</v>
      </c>
      <c r="V33" s="11">
        <f t="shared" si="14"/>
        <v>5.5634569875845008E-3</v>
      </c>
      <c r="W33" s="11">
        <f t="shared" si="14"/>
        <v>7.4810410369378555E-3</v>
      </c>
    </row>
    <row r="34" spans="1:28" x14ac:dyDescent="0.2">
      <c r="B34" s="15"/>
      <c r="C34" s="10"/>
      <c r="D34" s="10"/>
      <c r="E34" s="10"/>
      <c r="F34" s="10"/>
      <c r="G34" s="10"/>
      <c r="H34" s="10"/>
      <c r="I34" s="10"/>
      <c r="J34" s="10"/>
      <c r="K34" s="10"/>
      <c r="L34" s="10"/>
      <c r="M34" s="10"/>
      <c r="N34" s="10"/>
      <c r="O34" s="10"/>
      <c r="P34" s="10"/>
      <c r="Q34" s="10"/>
      <c r="R34" s="10"/>
      <c r="S34" s="10"/>
      <c r="T34" s="10"/>
      <c r="U34" s="10"/>
      <c r="V34" s="10"/>
      <c r="W34" s="10"/>
    </row>
    <row r="36" spans="1:28" s="29" customFormat="1" x14ac:dyDescent="0.2">
      <c r="A36" s="28" t="s">
        <v>165</v>
      </c>
      <c r="C36" s="28"/>
      <c r="D36" s="28"/>
      <c r="E36" s="28"/>
      <c r="F36" s="28"/>
      <c r="G36" s="28"/>
      <c r="H36" s="28"/>
      <c r="I36" s="28"/>
      <c r="J36" s="28"/>
      <c r="K36" s="28"/>
      <c r="L36" s="28"/>
      <c r="M36" s="28"/>
      <c r="N36" s="28"/>
      <c r="O36" s="28"/>
      <c r="P36" s="28"/>
      <c r="Q36" s="28"/>
      <c r="R36" s="28"/>
      <c r="S36" s="28"/>
      <c r="T36" s="28"/>
      <c r="U36" s="28"/>
      <c r="V36" s="28"/>
      <c r="W36" s="28"/>
      <c r="X36" s="28"/>
      <c r="Y36" s="28"/>
      <c r="AA36" s="28"/>
      <c r="AB36" s="28"/>
    </row>
    <row r="37" spans="1:28" outlineLevel="1" x14ac:dyDescent="0.2">
      <c r="A37" s="6"/>
      <c r="B37" s="20" t="s">
        <v>88</v>
      </c>
      <c r="C37" s="5">
        <f>C72+C107+C142</f>
        <v>188873.71985580819</v>
      </c>
      <c r="D37" s="5">
        <f t="shared" ref="D37:W37" si="15">D72+D107+D142</f>
        <v>189284.59531254158</v>
      </c>
      <c r="E37" s="5">
        <f t="shared" si="15"/>
        <v>198541.05440892611</v>
      </c>
      <c r="F37" s="5">
        <f t="shared" si="15"/>
        <v>201259.18561797834</v>
      </c>
      <c r="G37" s="5">
        <f t="shared" si="15"/>
        <v>207325.47374404126</v>
      </c>
      <c r="H37" s="5">
        <f t="shared" si="15"/>
        <v>213414.08007224964</v>
      </c>
      <c r="I37" s="5">
        <f t="shared" si="15"/>
        <v>209375.54185618259</v>
      </c>
      <c r="J37" s="5">
        <f t="shared" si="15"/>
        <v>213939.91198276164</v>
      </c>
      <c r="K37" s="5">
        <f t="shared" si="15"/>
        <v>213703.53047207432</v>
      </c>
      <c r="L37" s="5">
        <f t="shared" si="15"/>
        <v>222241.62987884338</v>
      </c>
      <c r="M37" s="5">
        <f t="shared" si="15"/>
        <v>226919.15684518489</v>
      </c>
      <c r="N37" s="5">
        <f t="shared" si="15"/>
        <v>225098.02591013876</v>
      </c>
      <c r="O37" s="5">
        <f t="shared" si="15"/>
        <v>212457.40791062906</v>
      </c>
      <c r="P37" s="5">
        <f t="shared" si="15"/>
        <v>227013.86513003462</v>
      </c>
      <c r="Q37" s="5">
        <f t="shared" si="15"/>
        <v>221299.56358852438</v>
      </c>
      <c r="R37" s="5">
        <f t="shared" si="15"/>
        <v>226091.3126777728</v>
      </c>
      <c r="S37" s="5">
        <f t="shared" si="15"/>
        <v>231216.48005415962</v>
      </c>
      <c r="T37" s="5">
        <f t="shared" si="15"/>
        <v>230053.34738389606</v>
      </c>
      <c r="U37" s="5">
        <f t="shared" si="15"/>
        <v>237210.4933123737</v>
      </c>
      <c r="V37" s="5">
        <f t="shared" si="15"/>
        <v>244344.71786977712</v>
      </c>
      <c r="W37" s="5">
        <f t="shared" si="15"/>
        <v>194691.12907469828</v>
      </c>
      <c r="Z37" s="21"/>
    </row>
    <row r="38" spans="1:28" outlineLevel="1" x14ac:dyDescent="0.2">
      <c r="A38" s="6"/>
      <c r="B38" s="7" t="s">
        <v>89</v>
      </c>
      <c r="C38" s="5">
        <f>C73+C108</f>
        <v>570.35599999999999</v>
      </c>
      <c r="D38" s="5">
        <f t="shared" ref="D38:W41" si="16">D73+D108</f>
        <v>557.93500000000006</v>
      </c>
      <c r="E38" s="5">
        <f t="shared" si="16"/>
        <v>588.43900000000008</v>
      </c>
      <c r="F38" s="5">
        <f t="shared" si="16"/>
        <v>542.54600000000005</v>
      </c>
      <c r="G38" s="5">
        <f t="shared" si="16"/>
        <v>502.04899999999998</v>
      </c>
      <c r="H38" s="5">
        <f t="shared" si="16"/>
        <v>519.89200000000005</v>
      </c>
      <c r="I38" s="5">
        <f t="shared" si="16"/>
        <v>522.96800000000007</v>
      </c>
      <c r="J38" s="5">
        <f t="shared" si="16"/>
        <v>533.26</v>
      </c>
      <c r="K38" s="5">
        <f t="shared" si="16"/>
        <v>534.13</v>
      </c>
      <c r="L38" s="5">
        <f t="shared" si="16"/>
        <v>464.86400000000003</v>
      </c>
      <c r="M38" s="5">
        <f t="shared" si="16"/>
        <v>488.81399999999996</v>
      </c>
      <c r="N38" s="5">
        <f t="shared" si="16"/>
        <v>493.03700000000003</v>
      </c>
      <c r="O38" s="5">
        <f t="shared" si="16"/>
        <v>508.154</v>
      </c>
      <c r="P38" s="5">
        <f t="shared" si="16"/>
        <v>529.1</v>
      </c>
      <c r="Q38" s="5">
        <f t="shared" si="16"/>
        <v>573.03899999999999</v>
      </c>
      <c r="R38" s="5">
        <f t="shared" si="16"/>
        <v>612.26900000000001</v>
      </c>
      <c r="S38" s="5">
        <f t="shared" si="16"/>
        <v>633.33999999999992</v>
      </c>
      <c r="T38" s="5">
        <f t="shared" si="16"/>
        <v>667.33400000000006</v>
      </c>
      <c r="U38" s="5">
        <f t="shared" si="16"/>
        <v>668.92499999999995</v>
      </c>
      <c r="V38" s="5">
        <f t="shared" si="16"/>
        <v>637.28800000000001</v>
      </c>
      <c r="W38" s="5">
        <f t="shared" si="16"/>
        <v>483.46100000000001</v>
      </c>
      <c r="Z38" s="21"/>
    </row>
    <row r="39" spans="1:28" outlineLevel="1" x14ac:dyDescent="0.2">
      <c r="A39" s="6"/>
      <c r="B39" s="7" t="s">
        <v>25</v>
      </c>
      <c r="C39" s="5">
        <f>C74+C109</f>
        <v>5711.7219999999998</v>
      </c>
      <c r="D39" s="5">
        <f t="shared" si="16"/>
        <v>5948.6909999999998</v>
      </c>
      <c r="E39" s="5">
        <f t="shared" si="16"/>
        <v>5949.6050000000005</v>
      </c>
      <c r="F39" s="5">
        <f t="shared" si="16"/>
        <v>6038.9230000000007</v>
      </c>
      <c r="G39" s="5">
        <f t="shared" si="16"/>
        <v>6190.16</v>
      </c>
      <c r="H39" s="5">
        <f t="shared" si="16"/>
        <v>6274.7849999999999</v>
      </c>
      <c r="I39" s="5">
        <f t="shared" si="16"/>
        <v>6303.442</v>
      </c>
      <c r="J39" s="5">
        <f t="shared" si="16"/>
        <v>6428.1140000000005</v>
      </c>
      <c r="K39" s="5">
        <f t="shared" si="16"/>
        <v>6552.75</v>
      </c>
      <c r="L39" s="5">
        <f t="shared" si="16"/>
        <v>6633.6350000000002</v>
      </c>
      <c r="M39" s="5">
        <f t="shared" si="16"/>
        <v>6686.0409999999993</v>
      </c>
      <c r="N39" s="5">
        <f t="shared" si="16"/>
        <v>6736.5570000000007</v>
      </c>
      <c r="O39" s="5">
        <f t="shared" si="16"/>
        <v>6791.7780000000002</v>
      </c>
      <c r="P39" s="5">
        <f t="shared" si="16"/>
        <v>7015.1819999999998</v>
      </c>
      <c r="Q39" s="5">
        <f t="shared" si="16"/>
        <v>7264.3790000000008</v>
      </c>
      <c r="R39" s="5">
        <f t="shared" si="16"/>
        <v>7568.2759999999998</v>
      </c>
      <c r="S39" s="5">
        <f t="shared" si="16"/>
        <v>7911.4969999999994</v>
      </c>
      <c r="T39" s="5">
        <f t="shared" si="16"/>
        <v>8250.4150000000009</v>
      </c>
      <c r="U39" s="5">
        <f t="shared" si="16"/>
        <v>8663.5740000000005</v>
      </c>
      <c r="V39" s="5">
        <f t="shared" si="16"/>
        <v>8637.103000000001</v>
      </c>
      <c r="W39" s="5">
        <f t="shared" si="16"/>
        <v>8085.7489999999998</v>
      </c>
    </row>
    <row r="40" spans="1:28" outlineLevel="1" x14ac:dyDescent="0.2">
      <c r="A40" s="6"/>
      <c r="B40" s="7" t="s">
        <v>30</v>
      </c>
      <c r="C40" s="5">
        <f>C41*1000/C39</f>
        <v>20397.930049733717</v>
      </c>
      <c r="D40" s="5">
        <f t="shared" ref="D40:W40" si="17">D41*1000/D39</f>
        <v>19603.902447987672</v>
      </c>
      <c r="E40" s="5">
        <f t="shared" si="17"/>
        <v>20534.51133120244</v>
      </c>
      <c r="F40" s="5">
        <f t="shared" si="17"/>
        <v>20488.238467283925</v>
      </c>
      <c r="G40" s="5">
        <f t="shared" si="17"/>
        <v>20568.046081987282</v>
      </c>
      <c r="H40" s="5">
        <f t="shared" si="17"/>
        <v>20861.121116697999</v>
      </c>
      <c r="I40" s="5">
        <f t="shared" si="17"/>
        <v>20353.77801372017</v>
      </c>
      <c r="J40" s="5">
        <f t="shared" si="17"/>
        <v>20373.78585815855</v>
      </c>
      <c r="K40" s="5">
        <f t="shared" si="17"/>
        <v>19943.881475233982</v>
      </c>
      <c r="L40" s="5">
        <f t="shared" si="17"/>
        <v>20481.883906260406</v>
      </c>
      <c r="M40" s="5">
        <f t="shared" si="17"/>
        <v>20721.96804993122</v>
      </c>
      <c r="N40" s="5">
        <f t="shared" si="17"/>
        <v>20375.251662915365</v>
      </c>
      <c r="O40" s="5">
        <f t="shared" si="17"/>
        <v>19059.424473740139</v>
      </c>
      <c r="P40" s="5">
        <f t="shared" si="17"/>
        <v>19699.317373383332</v>
      </c>
      <c r="Q40" s="5">
        <f t="shared" si="17"/>
        <v>18528.589461336262</v>
      </c>
      <c r="R40" s="5">
        <f t="shared" si="17"/>
        <v>18151.49516444666</v>
      </c>
      <c r="S40" s="5">
        <f t="shared" si="17"/>
        <v>17725.393362665742</v>
      </c>
      <c r="T40" s="5">
        <f t="shared" si="17"/>
        <v>16889.067076091167</v>
      </c>
      <c r="U40" s="5">
        <f t="shared" si="17"/>
        <v>16562.159829514043</v>
      </c>
      <c r="V40" s="5">
        <f t="shared" si="17"/>
        <v>17092.884186405914</v>
      </c>
      <c r="W40" s="5">
        <f t="shared" si="17"/>
        <v>14516.474195436216</v>
      </c>
    </row>
    <row r="41" spans="1:28" outlineLevel="1" x14ac:dyDescent="0.2">
      <c r="A41" s="6"/>
      <c r="B41" s="7" t="s">
        <v>31</v>
      </c>
      <c r="C41" s="5">
        <f>C76+C111</f>
        <v>116507.30581952515</v>
      </c>
      <c r="D41" s="5">
        <f t="shared" si="16"/>
        <v>116617.55805722222</v>
      </c>
      <c r="E41" s="5">
        <f t="shared" si="16"/>
        <v>122172.23128867871</v>
      </c>
      <c r="F41" s="5">
        <f t="shared" si="16"/>
        <v>123726.89450956567</v>
      </c>
      <c r="G41" s="5">
        <f t="shared" si="16"/>
        <v>127319.49613487438</v>
      </c>
      <c r="H41" s="5">
        <f t="shared" si="16"/>
        <v>130899.04986623985</v>
      </c>
      <c r="I41" s="5">
        <f t="shared" si="16"/>
        <v>128298.85919036029</v>
      </c>
      <c r="J41" s="5">
        <f t="shared" si="16"/>
        <v>130965.01810783098</v>
      </c>
      <c r="K41" s="5">
        <f t="shared" si="16"/>
        <v>130687.26933683947</v>
      </c>
      <c r="L41" s="5">
        <f t="shared" si="16"/>
        <v>135869.34194650577</v>
      </c>
      <c r="M41" s="5">
        <f t="shared" si="16"/>
        <v>138547.92798253018</v>
      </c>
      <c r="N41" s="5">
        <f t="shared" si="16"/>
        <v>137259.04421657417</v>
      </c>
      <c r="O41" s="5">
        <f t="shared" si="16"/>
        <v>129447.37983340984</v>
      </c>
      <c r="P41" s="5">
        <f t="shared" si="16"/>
        <v>138194.29665004602</v>
      </c>
      <c r="Q41" s="5">
        <f t="shared" si="16"/>
        <v>134598.69618255246</v>
      </c>
      <c r="R41" s="5">
        <f t="shared" si="16"/>
        <v>137375.52521719772</v>
      </c>
      <c r="S41" s="5">
        <f t="shared" si="16"/>
        <v>140234.39641254992</v>
      </c>
      <c r="T41" s="5">
        <f t="shared" si="16"/>
        <v>139341.81234058872</v>
      </c>
      <c r="U41" s="5">
        <f t="shared" si="16"/>
        <v>143487.49728282233</v>
      </c>
      <c r="V41" s="5">
        <f t="shared" si="16"/>
        <v>147633.00128505909</v>
      </c>
      <c r="W41" s="5">
        <f t="shared" si="16"/>
        <v>117376.56670927419</v>
      </c>
    </row>
    <row r="42" spans="1:28" outlineLevel="1" x14ac:dyDescent="0.2">
      <c r="A42" s="6"/>
      <c r="B42" s="7" t="s">
        <v>140</v>
      </c>
      <c r="C42" s="14"/>
      <c r="D42" s="14"/>
      <c r="E42" s="14"/>
      <c r="F42" s="14"/>
      <c r="G42" s="14"/>
      <c r="H42" s="14"/>
      <c r="I42" s="14"/>
      <c r="J42" s="14"/>
      <c r="K42" s="14"/>
      <c r="L42" s="14"/>
      <c r="M42" s="14"/>
      <c r="N42" s="14"/>
      <c r="O42" s="14"/>
      <c r="P42" s="14"/>
      <c r="Q42" s="14"/>
      <c r="R42" s="14"/>
      <c r="S42" s="14"/>
      <c r="T42" s="14"/>
      <c r="U42" s="14"/>
      <c r="V42" s="14"/>
      <c r="W42" s="14"/>
    </row>
    <row r="43" spans="1:28" outlineLevel="1" x14ac:dyDescent="0.2">
      <c r="A43" s="6"/>
      <c r="B43" s="7" t="s">
        <v>90</v>
      </c>
      <c r="C43" s="5"/>
      <c r="D43" s="5"/>
      <c r="E43" s="5"/>
      <c r="F43" s="5"/>
      <c r="G43" s="5"/>
      <c r="H43" s="5"/>
      <c r="I43" s="5"/>
      <c r="J43" s="5"/>
      <c r="K43" s="5"/>
      <c r="L43" s="5"/>
      <c r="M43" s="5"/>
      <c r="N43" s="5"/>
      <c r="O43" s="5"/>
      <c r="P43" s="5"/>
      <c r="Q43" s="5"/>
      <c r="R43" s="5"/>
      <c r="S43" s="5"/>
      <c r="T43" s="5"/>
      <c r="U43" s="5"/>
      <c r="V43" s="5"/>
      <c r="W43" s="5"/>
    </row>
    <row r="44" spans="1:28" outlineLevel="1" x14ac:dyDescent="0.2"/>
    <row r="45" spans="1:28" outlineLevel="1" x14ac:dyDescent="0.2">
      <c r="B45" s="8" t="s">
        <v>14</v>
      </c>
      <c r="C45" s="13"/>
    </row>
    <row r="46" spans="1:28" outlineLevel="1" x14ac:dyDescent="0.2">
      <c r="B46" s="4" t="s">
        <v>18</v>
      </c>
      <c r="C46" s="5">
        <f t="shared" ref="C46:W55" si="18">C81+C116</f>
        <v>0</v>
      </c>
      <c r="D46" s="5">
        <f t="shared" si="18"/>
        <v>0</v>
      </c>
      <c r="E46" s="5">
        <f t="shared" si="18"/>
        <v>0</v>
      </c>
      <c r="F46" s="5">
        <f t="shared" si="18"/>
        <v>0</v>
      </c>
      <c r="G46" s="5">
        <f t="shared" si="18"/>
        <v>0</v>
      </c>
      <c r="H46" s="5">
        <f t="shared" si="18"/>
        <v>0</v>
      </c>
      <c r="I46" s="5">
        <f t="shared" si="18"/>
        <v>0</v>
      </c>
      <c r="J46" s="5">
        <f t="shared" si="18"/>
        <v>0</v>
      </c>
      <c r="K46" s="5">
        <f t="shared" si="18"/>
        <v>0</v>
      </c>
      <c r="L46" s="5">
        <f t="shared" si="18"/>
        <v>0</v>
      </c>
      <c r="M46" s="5">
        <f t="shared" si="18"/>
        <v>0</v>
      </c>
      <c r="N46" s="5">
        <f t="shared" si="18"/>
        <v>0</v>
      </c>
      <c r="O46" s="5">
        <f t="shared" si="18"/>
        <v>0</v>
      </c>
      <c r="P46" s="5">
        <f t="shared" si="18"/>
        <v>0</v>
      </c>
      <c r="Q46" s="5">
        <f t="shared" si="18"/>
        <v>0</v>
      </c>
      <c r="R46" s="5">
        <f t="shared" si="18"/>
        <v>0</v>
      </c>
      <c r="S46" s="5">
        <f t="shared" si="18"/>
        <v>0</v>
      </c>
      <c r="T46" s="5">
        <f t="shared" si="18"/>
        <v>0</v>
      </c>
      <c r="U46" s="5">
        <f t="shared" si="18"/>
        <v>0</v>
      </c>
      <c r="V46" s="5">
        <f t="shared" si="18"/>
        <v>0</v>
      </c>
      <c r="W46" s="5">
        <f t="shared" si="18"/>
        <v>0</v>
      </c>
    </row>
    <row r="47" spans="1:28" outlineLevel="1" x14ac:dyDescent="0.2">
      <c r="B47" s="4" t="s">
        <v>19</v>
      </c>
      <c r="C47" s="5">
        <f t="shared" si="18"/>
        <v>0</v>
      </c>
      <c r="D47" s="5">
        <f t="shared" si="18"/>
        <v>0</v>
      </c>
      <c r="E47" s="5">
        <f t="shared" si="18"/>
        <v>0</v>
      </c>
      <c r="F47" s="5">
        <f t="shared" si="18"/>
        <v>0</v>
      </c>
      <c r="G47" s="5">
        <f t="shared" si="18"/>
        <v>0</v>
      </c>
      <c r="H47" s="5">
        <f t="shared" si="18"/>
        <v>0</v>
      </c>
      <c r="I47" s="5">
        <f t="shared" si="18"/>
        <v>0</v>
      </c>
      <c r="J47" s="5">
        <f t="shared" si="18"/>
        <v>0</v>
      </c>
      <c r="K47" s="5">
        <f t="shared" si="18"/>
        <v>0</v>
      </c>
      <c r="L47" s="5">
        <f t="shared" si="18"/>
        <v>0</v>
      </c>
      <c r="M47" s="5">
        <f t="shared" si="18"/>
        <v>0</v>
      </c>
      <c r="N47" s="5">
        <f t="shared" si="18"/>
        <v>0</v>
      </c>
      <c r="O47" s="5">
        <f t="shared" si="18"/>
        <v>0</v>
      </c>
      <c r="P47" s="5">
        <f t="shared" si="18"/>
        <v>0</v>
      </c>
      <c r="Q47" s="5">
        <f t="shared" si="18"/>
        <v>0</v>
      </c>
      <c r="R47" s="5">
        <f t="shared" si="18"/>
        <v>0</v>
      </c>
      <c r="S47" s="5">
        <f t="shared" si="18"/>
        <v>0</v>
      </c>
      <c r="T47" s="5">
        <f t="shared" si="18"/>
        <v>0</v>
      </c>
      <c r="U47" s="5">
        <f t="shared" si="18"/>
        <v>0</v>
      </c>
      <c r="V47" s="5">
        <f t="shared" si="18"/>
        <v>0</v>
      </c>
      <c r="W47" s="5">
        <f t="shared" si="18"/>
        <v>0</v>
      </c>
    </row>
    <row r="48" spans="1:28" outlineLevel="1" x14ac:dyDescent="0.2">
      <c r="B48" s="4" t="s">
        <v>16</v>
      </c>
      <c r="C48" s="5">
        <f t="shared" si="18"/>
        <v>2549.4830000000002</v>
      </c>
      <c r="D48" s="5">
        <f t="shared" si="18"/>
        <v>2608.4880000000003</v>
      </c>
      <c r="E48" s="5">
        <f t="shared" si="18"/>
        <v>2775.6629999999996</v>
      </c>
      <c r="F48" s="5">
        <f t="shared" si="18"/>
        <v>3020.6850000000004</v>
      </c>
      <c r="G48" s="5">
        <f t="shared" si="18"/>
        <v>3275.38</v>
      </c>
      <c r="H48" s="5">
        <f t="shared" si="18"/>
        <v>3964.4549999999999</v>
      </c>
      <c r="I48" s="5">
        <f t="shared" si="18"/>
        <v>2635.1240000000003</v>
      </c>
      <c r="J48" s="5">
        <f t="shared" si="18"/>
        <v>2568.864</v>
      </c>
      <c r="K48" s="5">
        <f t="shared" si="18"/>
        <v>2437.933</v>
      </c>
      <c r="L48" s="5">
        <f t="shared" si="18"/>
        <v>2889.7830000000004</v>
      </c>
      <c r="M48" s="5">
        <f t="shared" si="18"/>
        <v>3359.0909999999999</v>
      </c>
      <c r="N48" s="5">
        <f t="shared" si="18"/>
        <v>3854.759</v>
      </c>
      <c r="O48" s="5">
        <f t="shared" si="18"/>
        <v>4173.0309999999999</v>
      </c>
      <c r="P48" s="5">
        <f t="shared" si="18"/>
        <v>4606.7259999999997</v>
      </c>
      <c r="Q48" s="5">
        <f t="shared" si="18"/>
        <v>5047.4429999999993</v>
      </c>
      <c r="R48" s="5">
        <f t="shared" si="18"/>
        <v>5560.174</v>
      </c>
      <c r="S48" s="5">
        <f t="shared" si="18"/>
        <v>5389.16</v>
      </c>
      <c r="T48" s="5">
        <f t="shared" si="18"/>
        <v>5550.2889999999998</v>
      </c>
      <c r="U48" s="5">
        <f t="shared" si="18"/>
        <v>6289.3180000000002</v>
      </c>
      <c r="V48" s="5">
        <f t="shared" si="18"/>
        <v>5521.866</v>
      </c>
      <c r="W48" s="5">
        <f t="shared" si="18"/>
        <v>4715.4989999999998</v>
      </c>
    </row>
    <row r="49" spans="2:23" outlineLevel="1" x14ac:dyDescent="0.2">
      <c r="B49" s="4" t="s">
        <v>21</v>
      </c>
      <c r="C49" s="5">
        <f t="shared" si="18"/>
        <v>0</v>
      </c>
      <c r="D49" s="5">
        <f t="shared" si="18"/>
        <v>0</v>
      </c>
      <c r="E49" s="5">
        <f t="shared" si="18"/>
        <v>0</v>
      </c>
      <c r="F49" s="5">
        <f t="shared" si="18"/>
        <v>0</v>
      </c>
      <c r="G49" s="5">
        <f t="shared" si="18"/>
        <v>0</v>
      </c>
      <c r="H49" s="5">
        <f t="shared" si="18"/>
        <v>0</v>
      </c>
      <c r="I49" s="5">
        <f t="shared" si="18"/>
        <v>0</v>
      </c>
      <c r="J49" s="5">
        <f t="shared" si="18"/>
        <v>0</v>
      </c>
      <c r="K49" s="5">
        <f t="shared" si="18"/>
        <v>0</v>
      </c>
      <c r="L49" s="5">
        <f t="shared" si="18"/>
        <v>0</v>
      </c>
      <c r="M49" s="5">
        <f t="shared" si="18"/>
        <v>0</v>
      </c>
      <c r="N49" s="5">
        <f t="shared" si="18"/>
        <v>0</v>
      </c>
      <c r="O49" s="5">
        <f t="shared" si="18"/>
        <v>0</v>
      </c>
      <c r="P49" s="5">
        <f t="shared" si="18"/>
        <v>0</v>
      </c>
      <c r="Q49" s="5">
        <f t="shared" si="18"/>
        <v>0</v>
      </c>
      <c r="R49" s="5">
        <f t="shared" si="18"/>
        <v>0</v>
      </c>
      <c r="S49" s="5">
        <f t="shared" si="18"/>
        <v>0</v>
      </c>
      <c r="T49" s="5">
        <f t="shared" si="18"/>
        <v>0</v>
      </c>
      <c r="U49" s="5">
        <f t="shared" si="18"/>
        <v>0</v>
      </c>
      <c r="V49" s="5">
        <f t="shared" si="18"/>
        <v>0</v>
      </c>
      <c r="W49" s="5">
        <f t="shared" si="18"/>
        <v>0</v>
      </c>
    </row>
    <row r="50" spans="2:23" outlineLevel="1" x14ac:dyDescent="0.2">
      <c r="B50" s="4" t="s">
        <v>20</v>
      </c>
      <c r="C50" s="5">
        <f t="shared" si="18"/>
        <v>383733.65299999999</v>
      </c>
      <c r="D50" s="5">
        <f t="shared" si="18"/>
        <v>380675.511</v>
      </c>
      <c r="E50" s="5">
        <f t="shared" si="18"/>
        <v>397686.88500000001</v>
      </c>
      <c r="F50" s="5">
        <f t="shared" si="18"/>
        <v>399210.68799999997</v>
      </c>
      <c r="G50" s="5">
        <f t="shared" si="18"/>
        <v>410371.99100000004</v>
      </c>
      <c r="H50" s="5">
        <f t="shared" si="18"/>
        <v>420490.43500000006</v>
      </c>
      <c r="I50" s="5">
        <f t="shared" si="18"/>
        <v>410543.36899999995</v>
      </c>
      <c r="J50" s="5">
        <f t="shared" si="18"/>
        <v>401634.70400000003</v>
      </c>
      <c r="K50" s="5">
        <f t="shared" si="18"/>
        <v>393601.61699999997</v>
      </c>
      <c r="L50" s="5">
        <f t="shared" si="18"/>
        <v>408257.99900000001</v>
      </c>
      <c r="M50" s="5">
        <f t="shared" si="18"/>
        <v>412713.40800000005</v>
      </c>
      <c r="N50" s="5">
        <f t="shared" si="18"/>
        <v>403859.25300000003</v>
      </c>
      <c r="O50" s="5">
        <f t="shared" si="18"/>
        <v>374820.93700000003</v>
      </c>
      <c r="P50" s="5">
        <f t="shared" si="18"/>
        <v>400221.27899999998</v>
      </c>
      <c r="Q50" s="5">
        <f t="shared" si="18"/>
        <v>386631.609</v>
      </c>
      <c r="R50" s="5">
        <f t="shared" si="18"/>
        <v>415550.80299999996</v>
      </c>
      <c r="S50" s="5">
        <f t="shared" si="18"/>
        <v>422124.446</v>
      </c>
      <c r="T50" s="5">
        <f t="shared" si="18"/>
        <v>417452.62300000002</v>
      </c>
      <c r="U50" s="5">
        <f t="shared" si="18"/>
        <v>427091.57400000002</v>
      </c>
      <c r="V50" s="5">
        <f t="shared" si="18"/>
        <v>437164.37199999997</v>
      </c>
      <c r="W50" s="5">
        <f t="shared" si="18"/>
        <v>344190.32900000003</v>
      </c>
    </row>
    <row r="51" spans="2:23" outlineLevel="1" x14ac:dyDescent="0.2">
      <c r="B51" s="4" t="s">
        <v>0</v>
      </c>
      <c r="C51" s="5">
        <f t="shared" si="18"/>
        <v>0</v>
      </c>
      <c r="D51" s="5">
        <f t="shared" si="18"/>
        <v>0</v>
      </c>
      <c r="E51" s="5">
        <f t="shared" si="18"/>
        <v>0</v>
      </c>
      <c r="F51" s="5">
        <f t="shared" si="18"/>
        <v>0</v>
      </c>
      <c r="G51" s="5">
        <f t="shared" si="18"/>
        <v>0</v>
      </c>
      <c r="H51" s="5">
        <f t="shared" si="18"/>
        <v>0</v>
      </c>
      <c r="I51" s="5">
        <f t="shared" si="18"/>
        <v>0</v>
      </c>
      <c r="J51" s="5">
        <f t="shared" si="18"/>
        <v>15036.093000000001</v>
      </c>
      <c r="K51" s="5">
        <f t="shared" si="18"/>
        <v>18245.580999999998</v>
      </c>
      <c r="L51" s="5">
        <f t="shared" si="18"/>
        <v>18292.977999999999</v>
      </c>
      <c r="M51" s="5">
        <f t="shared" si="18"/>
        <v>19739.656000000003</v>
      </c>
      <c r="N51" s="5">
        <f t="shared" si="18"/>
        <v>22282.061999999998</v>
      </c>
      <c r="O51" s="5">
        <f t="shared" si="18"/>
        <v>22448.324000000001</v>
      </c>
      <c r="P51" s="5">
        <f t="shared" si="18"/>
        <v>22788.461000000003</v>
      </c>
      <c r="Q51" s="5">
        <f t="shared" si="18"/>
        <v>23513.108</v>
      </c>
      <c r="R51" s="5">
        <f t="shared" si="18"/>
        <v>0</v>
      </c>
      <c r="S51" s="5">
        <f t="shared" si="18"/>
        <v>0</v>
      </c>
      <c r="T51" s="5">
        <f t="shared" si="18"/>
        <v>0</v>
      </c>
      <c r="U51" s="5">
        <f t="shared" si="18"/>
        <v>0</v>
      </c>
      <c r="V51" s="5">
        <f t="shared" si="18"/>
        <v>0</v>
      </c>
      <c r="W51" s="5">
        <f t="shared" si="18"/>
        <v>0</v>
      </c>
    </row>
    <row r="52" spans="2:23" outlineLevel="1" x14ac:dyDescent="0.2">
      <c r="B52" s="4" t="s">
        <v>22</v>
      </c>
      <c r="C52" s="5">
        <f t="shared" si="18"/>
        <v>0</v>
      </c>
      <c r="D52" s="5">
        <f t="shared" si="18"/>
        <v>0</v>
      </c>
      <c r="E52" s="5">
        <f t="shared" si="18"/>
        <v>0</v>
      </c>
      <c r="F52" s="5">
        <f t="shared" si="18"/>
        <v>0</v>
      </c>
      <c r="G52" s="5">
        <f t="shared" si="18"/>
        <v>0</v>
      </c>
      <c r="H52" s="5">
        <f t="shared" si="18"/>
        <v>0</v>
      </c>
      <c r="I52" s="5">
        <f t="shared" si="18"/>
        <v>0</v>
      </c>
      <c r="J52" s="5">
        <f t="shared" si="18"/>
        <v>0</v>
      </c>
      <c r="K52" s="5">
        <f t="shared" si="18"/>
        <v>0</v>
      </c>
      <c r="L52" s="5">
        <f t="shared" si="18"/>
        <v>0</v>
      </c>
      <c r="M52" s="5">
        <f t="shared" si="18"/>
        <v>0</v>
      </c>
      <c r="N52" s="5">
        <f t="shared" si="18"/>
        <v>0</v>
      </c>
      <c r="O52" s="5">
        <f t="shared" si="18"/>
        <v>0</v>
      </c>
      <c r="P52" s="5">
        <f t="shared" si="18"/>
        <v>0</v>
      </c>
      <c r="Q52" s="5">
        <f t="shared" si="18"/>
        <v>0</v>
      </c>
      <c r="R52" s="5">
        <f t="shared" si="18"/>
        <v>0</v>
      </c>
      <c r="S52" s="5">
        <f t="shared" si="18"/>
        <v>0</v>
      </c>
      <c r="T52" s="5">
        <f t="shared" si="18"/>
        <v>0</v>
      </c>
      <c r="U52" s="5">
        <f t="shared" si="18"/>
        <v>0</v>
      </c>
      <c r="V52" s="5">
        <f t="shared" si="18"/>
        <v>0</v>
      </c>
      <c r="W52" s="5">
        <f t="shared" si="18"/>
        <v>0</v>
      </c>
    </row>
    <row r="53" spans="2:23" outlineLevel="1" x14ac:dyDescent="0.2">
      <c r="B53" s="4" t="s">
        <v>23</v>
      </c>
      <c r="C53" s="5">
        <f t="shared" si="18"/>
        <v>711.70100000000002</v>
      </c>
      <c r="D53" s="5">
        <f t="shared" si="18"/>
        <v>805.96899999999994</v>
      </c>
      <c r="E53" s="5">
        <f t="shared" si="18"/>
        <v>707.21799999999996</v>
      </c>
      <c r="F53" s="5">
        <f t="shared" si="18"/>
        <v>724.78399999999999</v>
      </c>
      <c r="G53" s="5">
        <f t="shared" si="18"/>
        <v>779.85600000000011</v>
      </c>
      <c r="H53" s="5">
        <f t="shared" si="18"/>
        <v>918.18500000000006</v>
      </c>
      <c r="I53" s="5">
        <f t="shared" si="18"/>
        <v>998.37799999999993</v>
      </c>
      <c r="J53" s="5">
        <f t="shared" si="18"/>
        <v>912.79300000000001</v>
      </c>
      <c r="K53" s="5">
        <f t="shared" si="18"/>
        <v>907.9860000000001</v>
      </c>
      <c r="L53" s="5">
        <f t="shared" si="18"/>
        <v>722.19299999999998</v>
      </c>
      <c r="M53" s="5">
        <f t="shared" si="18"/>
        <v>721.14</v>
      </c>
      <c r="N53" s="5">
        <f t="shared" si="18"/>
        <v>453.91899999999998</v>
      </c>
      <c r="O53" s="5">
        <f t="shared" si="18"/>
        <v>301.56899999999996</v>
      </c>
      <c r="P53" s="5">
        <f t="shared" si="18"/>
        <v>184.261</v>
      </c>
      <c r="Q53" s="5">
        <f t="shared" si="18"/>
        <v>211.84699999999998</v>
      </c>
      <c r="R53" s="5">
        <f t="shared" si="18"/>
        <v>120.473</v>
      </c>
      <c r="S53" s="5">
        <f t="shared" si="18"/>
        <v>75.032000000000011</v>
      </c>
      <c r="T53" s="5">
        <f t="shared" si="18"/>
        <v>52.884999999999998</v>
      </c>
      <c r="U53" s="5">
        <f t="shared" si="18"/>
        <v>45.561</v>
      </c>
      <c r="V53" s="5">
        <f t="shared" si="18"/>
        <v>26.456</v>
      </c>
      <c r="W53" s="5">
        <f t="shared" si="18"/>
        <v>13.276</v>
      </c>
    </row>
    <row r="54" spans="2:23" outlineLevel="1" x14ac:dyDescent="0.2">
      <c r="B54" s="4" t="s">
        <v>17</v>
      </c>
      <c r="C54" s="5">
        <f t="shared" si="18"/>
        <v>0</v>
      </c>
      <c r="D54" s="5">
        <f t="shared" si="18"/>
        <v>0</v>
      </c>
      <c r="E54" s="5">
        <f t="shared" si="18"/>
        <v>0</v>
      </c>
      <c r="F54" s="5">
        <f t="shared" si="18"/>
        <v>0</v>
      </c>
      <c r="G54" s="5">
        <f t="shared" si="18"/>
        <v>0</v>
      </c>
      <c r="H54" s="5">
        <f t="shared" si="18"/>
        <v>0</v>
      </c>
      <c r="I54" s="5">
        <f t="shared" si="18"/>
        <v>0</v>
      </c>
      <c r="J54" s="5">
        <f t="shared" si="18"/>
        <v>0</v>
      </c>
      <c r="K54" s="5">
        <f t="shared" si="18"/>
        <v>0</v>
      </c>
      <c r="L54" s="5">
        <f t="shared" si="18"/>
        <v>0</v>
      </c>
      <c r="M54" s="5">
        <f t="shared" si="18"/>
        <v>0</v>
      </c>
      <c r="N54" s="5">
        <f t="shared" si="18"/>
        <v>0</v>
      </c>
      <c r="O54" s="5">
        <f t="shared" si="18"/>
        <v>0</v>
      </c>
      <c r="P54" s="5">
        <f t="shared" si="18"/>
        <v>0</v>
      </c>
      <c r="Q54" s="5">
        <f t="shared" si="18"/>
        <v>0</v>
      </c>
      <c r="R54" s="5">
        <f t="shared" si="18"/>
        <v>0</v>
      </c>
      <c r="S54" s="5">
        <f t="shared" si="18"/>
        <v>0</v>
      </c>
      <c r="T54" s="5">
        <f t="shared" si="18"/>
        <v>0</v>
      </c>
      <c r="U54" s="5">
        <f t="shared" si="18"/>
        <v>0</v>
      </c>
      <c r="V54" s="5">
        <f t="shared" si="18"/>
        <v>0</v>
      </c>
      <c r="W54" s="5">
        <f t="shared" si="18"/>
        <v>0</v>
      </c>
    </row>
    <row r="55" spans="2:23" outlineLevel="1" x14ac:dyDescent="0.2">
      <c r="B55" s="4" t="s">
        <v>1</v>
      </c>
      <c r="C55" s="5">
        <f t="shared" si="18"/>
        <v>2372.9319999999998</v>
      </c>
      <c r="D55" s="5">
        <f t="shared" si="18"/>
        <v>2573.2799999999997</v>
      </c>
      <c r="E55" s="5">
        <f t="shared" si="18"/>
        <v>1341.9290000000001</v>
      </c>
      <c r="F55" s="5">
        <f t="shared" si="18"/>
        <v>1482.2190000000001</v>
      </c>
      <c r="G55" s="5">
        <f t="shared" si="18"/>
        <v>1657.297</v>
      </c>
      <c r="H55" s="5">
        <f t="shared" si="18"/>
        <v>1384.327</v>
      </c>
      <c r="I55" s="5">
        <f t="shared" si="18"/>
        <v>2580.2080000000001</v>
      </c>
      <c r="J55" s="5">
        <f t="shared" si="18"/>
        <v>2937.2930000000001</v>
      </c>
      <c r="K55" s="5">
        <f t="shared" si="18"/>
        <v>3230.9880000000003</v>
      </c>
      <c r="L55" s="5">
        <f t="shared" si="18"/>
        <v>2732.57</v>
      </c>
      <c r="M55" s="5">
        <f t="shared" si="18"/>
        <v>2999.5520000000001</v>
      </c>
      <c r="N55" s="5">
        <f t="shared" si="18"/>
        <v>3629.1780000000003</v>
      </c>
      <c r="O55" s="5">
        <f t="shared" si="18"/>
        <v>4258.5720000000001</v>
      </c>
      <c r="P55" s="5">
        <f t="shared" si="18"/>
        <v>3038.2889999999998</v>
      </c>
      <c r="Q55" s="5">
        <f t="shared" si="18"/>
        <v>2740.4139999999998</v>
      </c>
      <c r="R55" s="5">
        <f t="shared" si="18"/>
        <v>2767.1929999999998</v>
      </c>
      <c r="S55" s="5">
        <f t="shared" si="18"/>
        <v>3827.7509999999997</v>
      </c>
      <c r="T55" s="5">
        <f t="shared" si="18"/>
        <v>3806.6530000000002</v>
      </c>
      <c r="U55" s="5">
        <f t="shared" si="18"/>
        <v>2809.1909999999998</v>
      </c>
      <c r="V55" s="5">
        <f t="shared" si="18"/>
        <v>2841.3159999999998</v>
      </c>
      <c r="W55" s="5">
        <f t="shared" si="18"/>
        <v>2898.402</v>
      </c>
    </row>
    <row r="56" spans="2:23" outlineLevel="1" x14ac:dyDescent="0.2">
      <c r="B56" s="15" t="s">
        <v>9</v>
      </c>
      <c r="C56" s="19">
        <f t="shared" ref="C56:W56" si="19">SUM(C46:C55)</f>
        <v>389367.76899999997</v>
      </c>
      <c r="D56" s="19">
        <f t="shared" si="19"/>
        <v>386663.24800000002</v>
      </c>
      <c r="E56" s="19">
        <f t="shared" si="19"/>
        <v>402511.69500000001</v>
      </c>
      <c r="F56" s="19">
        <f t="shared" si="19"/>
        <v>404438.37599999993</v>
      </c>
      <c r="G56" s="19">
        <f t="shared" si="19"/>
        <v>416084.52400000009</v>
      </c>
      <c r="H56" s="19">
        <f t="shared" si="19"/>
        <v>426757.40200000006</v>
      </c>
      <c r="I56" s="19">
        <f t="shared" si="19"/>
        <v>416757.07899999997</v>
      </c>
      <c r="J56" s="19">
        <f t="shared" si="19"/>
        <v>423089.74700000003</v>
      </c>
      <c r="K56" s="19">
        <f t="shared" si="19"/>
        <v>418424.10499999998</v>
      </c>
      <c r="L56" s="19">
        <f t="shared" si="19"/>
        <v>432895.52300000004</v>
      </c>
      <c r="M56" s="19">
        <f t="shared" si="19"/>
        <v>439532.84700000013</v>
      </c>
      <c r="N56" s="19">
        <f t="shared" si="19"/>
        <v>434079.17100000003</v>
      </c>
      <c r="O56" s="19">
        <f t="shared" si="19"/>
        <v>406002.43300000008</v>
      </c>
      <c r="P56" s="19">
        <f t="shared" si="19"/>
        <v>430839.016</v>
      </c>
      <c r="Q56" s="19">
        <f t="shared" si="19"/>
        <v>418144.42100000003</v>
      </c>
      <c r="R56" s="19">
        <f t="shared" si="19"/>
        <v>423998.64299999998</v>
      </c>
      <c r="S56" s="19">
        <f t="shared" si="19"/>
        <v>431416.38899999997</v>
      </c>
      <c r="T56" s="19">
        <f t="shared" si="19"/>
        <v>426862.45</v>
      </c>
      <c r="U56" s="19">
        <f t="shared" si="19"/>
        <v>436235.64400000003</v>
      </c>
      <c r="V56" s="19">
        <f t="shared" si="19"/>
        <v>445554.00999999995</v>
      </c>
      <c r="W56" s="19">
        <f t="shared" si="19"/>
        <v>351817.50600000005</v>
      </c>
    </row>
    <row r="57" spans="2:23" outlineLevel="1" x14ac:dyDescent="0.2">
      <c r="B57" s="26" t="s">
        <v>91</v>
      </c>
      <c r="C57" s="25">
        <f t="shared" ref="C57:W57" si="20">C56/C37/1000</f>
        <v>2.0615243311629321E-3</v>
      </c>
      <c r="D57" s="25">
        <f t="shared" si="20"/>
        <v>2.0427613106156484E-3</v>
      </c>
      <c r="E57" s="25">
        <f t="shared" si="20"/>
        <v>2.0273474229212298E-3</v>
      </c>
      <c r="F57" s="25">
        <f t="shared" si="20"/>
        <v>2.0095399609123318E-3</v>
      </c>
      <c r="G57" s="25">
        <f t="shared" si="20"/>
        <v>2.0069146182860645E-3</v>
      </c>
      <c r="H57" s="25">
        <f t="shared" si="20"/>
        <v>1.9996684466906996E-3</v>
      </c>
      <c r="I57" s="25">
        <f t="shared" si="20"/>
        <v>1.9904764200503666E-3</v>
      </c>
      <c r="J57" s="25">
        <f t="shared" si="20"/>
        <v>1.9776101760483607E-3</v>
      </c>
      <c r="K57" s="25">
        <f t="shared" si="20"/>
        <v>1.9579653367246428E-3</v>
      </c>
      <c r="L57" s="25">
        <f t="shared" si="20"/>
        <v>1.9478597382317441E-3</v>
      </c>
      <c r="M57" s="25">
        <f t="shared" si="20"/>
        <v>1.9369578712998237E-3</v>
      </c>
      <c r="N57" s="25">
        <f t="shared" si="20"/>
        <v>1.9284006123327286E-3</v>
      </c>
      <c r="O57" s="25">
        <f t="shared" si="20"/>
        <v>1.9109827093945644E-3</v>
      </c>
      <c r="P57" s="25">
        <f t="shared" si="20"/>
        <v>1.8978533128503553E-3</v>
      </c>
      <c r="Q57" s="25">
        <f t="shared" si="20"/>
        <v>1.8894950094772043E-3</v>
      </c>
      <c r="R57" s="25">
        <f t="shared" si="20"/>
        <v>1.8753424798956619E-3</v>
      </c>
      <c r="S57" s="25">
        <f t="shared" si="20"/>
        <v>1.8658548426087359E-3</v>
      </c>
      <c r="T57" s="25">
        <f t="shared" si="20"/>
        <v>1.8554933229799236E-3</v>
      </c>
      <c r="U57" s="25">
        <f t="shared" si="20"/>
        <v>1.8390233834450886E-3</v>
      </c>
      <c r="V57" s="25">
        <f t="shared" si="20"/>
        <v>1.8234648732511451E-3</v>
      </c>
      <c r="W57" s="25">
        <f t="shared" si="20"/>
        <v>1.8070546288989685E-3</v>
      </c>
    </row>
    <row r="58" spans="2:23" outlineLevel="1" x14ac:dyDescent="0.2"/>
    <row r="59" spans="2:23" outlineLevel="1" x14ac:dyDescent="0.2">
      <c r="B59" s="4" t="s">
        <v>18</v>
      </c>
      <c r="C59" s="11">
        <f t="shared" ref="C59:W59" si="21">IFERROR(C46/C56,0)</f>
        <v>0</v>
      </c>
      <c r="D59" s="11">
        <f t="shared" si="21"/>
        <v>0</v>
      </c>
      <c r="E59" s="11">
        <f t="shared" si="21"/>
        <v>0</v>
      </c>
      <c r="F59" s="11">
        <f t="shared" si="21"/>
        <v>0</v>
      </c>
      <c r="G59" s="11">
        <f t="shared" si="21"/>
        <v>0</v>
      </c>
      <c r="H59" s="11">
        <f t="shared" si="21"/>
        <v>0</v>
      </c>
      <c r="I59" s="11">
        <f t="shared" si="21"/>
        <v>0</v>
      </c>
      <c r="J59" s="11">
        <f t="shared" si="21"/>
        <v>0</v>
      </c>
      <c r="K59" s="11">
        <f t="shared" si="21"/>
        <v>0</v>
      </c>
      <c r="L59" s="11">
        <f t="shared" si="21"/>
        <v>0</v>
      </c>
      <c r="M59" s="11">
        <f t="shared" si="21"/>
        <v>0</v>
      </c>
      <c r="N59" s="11">
        <f t="shared" si="21"/>
        <v>0</v>
      </c>
      <c r="O59" s="11">
        <f t="shared" si="21"/>
        <v>0</v>
      </c>
      <c r="P59" s="11">
        <f t="shared" si="21"/>
        <v>0</v>
      </c>
      <c r="Q59" s="11">
        <f t="shared" si="21"/>
        <v>0</v>
      </c>
      <c r="R59" s="11">
        <f t="shared" si="21"/>
        <v>0</v>
      </c>
      <c r="S59" s="11">
        <f t="shared" si="21"/>
        <v>0</v>
      </c>
      <c r="T59" s="11">
        <f t="shared" si="21"/>
        <v>0</v>
      </c>
      <c r="U59" s="11">
        <f t="shared" si="21"/>
        <v>0</v>
      </c>
      <c r="V59" s="11">
        <f t="shared" si="21"/>
        <v>0</v>
      </c>
      <c r="W59" s="11">
        <f t="shared" si="21"/>
        <v>0</v>
      </c>
    </row>
    <row r="60" spans="2:23" outlineLevel="1" x14ac:dyDescent="0.2">
      <c r="B60" s="4" t="s">
        <v>19</v>
      </c>
      <c r="C60" s="11">
        <f t="shared" ref="C60:W60" si="22">IFERROR(C47/C56,0)</f>
        <v>0</v>
      </c>
      <c r="D60" s="11">
        <f t="shared" si="22"/>
        <v>0</v>
      </c>
      <c r="E60" s="11">
        <f t="shared" si="22"/>
        <v>0</v>
      </c>
      <c r="F60" s="11">
        <f t="shared" si="22"/>
        <v>0</v>
      </c>
      <c r="G60" s="11">
        <f t="shared" si="22"/>
        <v>0</v>
      </c>
      <c r="H60" s="11">
        <f t="shared" si="22"/>
        <v>0</v>
      </c>
      <c r="I60" s="11">
        <f t="shared" si="22"/>
        <v>0</v>
      </c>
      <c r="J60" s="11">
        <f t="shared" si="22"/>
        <v>0</v>
      </c>
      <c r="K60" s="11">
        <f t="shared" si="22"/>
        <v>0</v>
      </c>
      <c r="L60" s="11">
        <f t="shared" si="22"/>
        <v>0</v>
      </c>
      <c r="M60" s="11">
        <f t="shared" si="22"/>
        <v>0</v>
      </c>
      <c r="N60" s="11">
        <f t="shared" si="22"/>
        <v>0</v>
      </c>
      <c r="O60" s="11">
        <f t="shared" si="22"/>
        <v>0</v>
      </c>
      <c r="P60" s="11">
        <f t="shared" si="22"/>
        <v>0</v>
      </c>
      <c r="Q60" s="11">
        <f t="shared" si="22"/>
        <v>0</v>
      </c>
      <c r="R60" s="11">
        <f t="shared" si="22"/>
        <v>0</v>
      </c>
      <c r="S60" s="11">
        <f t="shared" si="22"/>
        <v>0</v>
      </c>
      <c r="T60" s="11">
        <f t="shared" si="22"/>
        <v>0</v>
      </c>
      <c r="U60" s="11">
        <f t="shared" si="22"/>
        <v>0</v>
      </c>
      <c r="V60" s="11">
        <f t="shared" si="22"/>
        <v>0</v>
      </c>
      <c r="W60" s="11">
        <f t="shared" si="22"/>
        <v>0</v>
      </c>
    </row>
    <row r="61" spans="2:23" outlineLevel="1" x14ac:dyDescent="0.2">
      <c r="B61" s="4" t="s">
        <v>16</v>
      </c>
      <c r="C61" s="11">
        <f t="shared" ref="C61:W61" si="23">IFERROR(C48/C56,0)</f>
        <v>6.5477504893323626E-3</v>
      </c>
      <c r="D61" s="11">
        <f t="shared" si="23"/>
        <v>6.7461493004372635E-3</v>
      </c>
      <c r="E61" s="11">
        <f t="shared" si="23"/>
        <v>6.8958567775279167E-3</v>
      </c>
      <c r="F61" s="11">
        <f t="shared" si="23"/>
        <v>7.4688387137624174E-3</v>
      </c>
      <c r="G61" s="11">
        <f t="shared" si="23"/>
        <v>7.8719101794807421E-3</v>
      </c>
      <c r="H61" s="11">
        <f t="shared" si="23"/>
        <v>9.2897158465689578E-3</v>
      </c>
      <c r="I61" s="11">
        <f t="shared" si="23"/>
        <v>6.3229255909052007E-3</v>
      </c>
      <c r="J61" s="11">
        <f t="shared" si="23"/>
        <v>6.0716763245033207E-3</v>
      </c>
      <c r="K61" s="11">
        <f t="shared" si="23"/>
        <v>5.8264640370085758E-3</v>
      </c>
      <c r="L61" s="11">
        <f t="shared" si="23"/>
        <v>6.6754744423633133E-3</v>
      </c>
      <c r="M61" s="11">
        <f t="shared" si="23"/>
        <v>7.6424117626867575E-3</v>
      </c>
      <c r="N61" s="11">
        <f t="shared" si="23"/>
        <v>8.8803132182539105E-3</v>
      </c>
      <c r="O61" s="11">
        <f t="shared" si="23"/>
        <v>1.0278339883741532E-2</v>
      </c>
      <c r="P61" s="11">
        <f t="shared" si="23"/>
        <v>1.0692453164455282E-2</v>
      </c>
      <c r="Q61" s="11">
        <f t="shared" si="23"/>
        <v>1.2071051881856865E-2</v>
      </c>
      <c r="R61" s="11">
        <f t="shared" si="23"/>
        <v>1.3113659894425653E-2</v>
      </c>
      <c r="S61" s="11">
        <f t="shared" si="23"/>
        <v>1.249178319927016E-2</v>
      </c>
      <c r="T61" s="11">
        <f t="shared" si="23"/>
        <v>1.3002523412401348E-2</v>
      </c>
      <c r="U61" s="11">
        <f t="shared" si="23"/>
        <v>1.4417249224137218E-2</v>
      </c>
      <c r="V61" s="11">
        <f t="shared" si="23"/>
        <v>1.2393258451427696E-2</v>
      </c>
      <c r="W61" s="11">
        <f t="shared" si="23"/>
        <v>1.3403252878496611E-2</v>
      </c>
    </row>
    <row r="62" spans="2:23" outlineLevel="1" x14ac:dyDescent="0.2">
      <c r="B62" s="4" t="s">
        <v>21</v>
      </c>
      <c r="C62" s="11">
        <f t="shared" ref="C62:W62" si="24">IFERROR(C49/C56,0)</f>
        <v>0</v>
      </c>
      <c r="D62" s="11">
        <f t="shared" si="24"/>
        <v>0</v>
      </c>
      <c r="E62" s="11">
        <f t="shared" si="24"/>
        <v>0</v>
      </c>
      <c r="F62" s="11">
        <f t="shared" si="24"/>
        <v>0</v>
      </c>
      <c r="G62" s="11">
        <f t="shared" si="24"/>
        <v>0</v>
      </c>
      <c r="H62" s="11">
        <f t="shared" si="24"/>
        <v>0</v>
      </c>
      <c r="I62" s="11">
        <f t="shared" si="24"/>
        <v>0</v>
      </c>
      <c r="J62" s="11">
        <f t="shared" si="24"/>
        <v>0</v>
      </c>
      <c r="K62" s="11">
        <f t="shared" si="24"/>
        <v>0</v>
      </c>
      <c r="L62" s="11">
        <f t="shared" si="24"/>
        <v>0</v>
      </c>
      <c r="M62" s="11">
        <f t="shared" si="24"/>
        <v>0</v>
      </c>
      <c r="N62" s="11">
        <f t="shared" si="24"/>
        <v>0</v>
      </c>
      <c r="O62" s="11">
        <f t="shared" si="24"/>
        <v>0</v>
      </c>
      <c r="P62" s="11">
        <f t="shared" si="24"/>
        <v>0</v>
      </c>
      <c r="Q62" s="11">
        <f t="shared" si="24"/>
        <v>0</v>
      </c>
      <c r="R62" s="11">
        <f t="shared" si="24"/>
        <v>0</v>
      </c>
      <c r="S62" s="11">
        <f t="shared" si="24"/>
        <v>0</v>
      </c>
      <c r="T62" s="11">
        <f t="shared" si="24"/>
        <v>0</v>
      </c>
      <c r="U62" s="11">
        <f t="shared" si="24"/>
        <v>0</v>
      </c>
      <c r="V62" s="11">
        <f t="shared" si="24"/>
        <v>0</v>
      </c>
      <c r="W62" s="11">
        <f t="shared" si="24"/>
        <v>0</v>
      </c>
    </row>
    <row r="63" spans="2:23" outlineLevel="1" x14ac:dyDescent="0.2">
      <c r="B63" s="4" t="s">
        <v>20</v>
      </c>
      <c r="C63" s="11">
        <f t="shared" ref="C63:W63" si="25">IFERROR(C50/C56,0)</f>
        <v>0.98553009147503434</v>
      </c>
      <c r="D63" s="11">
        <f t="shared" si="25"/>
        <v>0.98451433636123586</v>
      </c>
      <c r="E63" s="11">
        <f t="shared" si="25"/>
        <v>0.98801324269596691</v>
      </c>
      <c r="F63" s="11">
        <f t="shared" si="25"/>
        <v>0.98707420385843903</v>
      </c>
      <c r="G63" s="11">
        <f t="shared" si="25"/>
        <v>0.98627073906743035</v>
      </c>
      <c r="H63" s="11">
        <f t="shared" si="25"/>
        <v>0.98531491903683488</v>
      </c>
      <c r="I63" s="11">
        <f t="shared" si="25"/>
        <v>0.98509033124305967</v>
      </c>
      <c r="J63" s="11">
        <f t="shared" si="25"/>
        <v>0.9492896172688392</v>
      </c>
      <c r="K63" s="11">
        <f t="shared" si="25"/>
        <v>0.94067624760767543</v>
      </c>
      <c r="L63" s="11">
        <f t="shared" si="25"/>
        <v>0.94308667405645585</v>
      </c>
      <c r="M63" s="11">
        <f t="shared" si="25"/>
        <v>0.93898194598411877</v>
      </c>
      <c r="N63" s="11">
        <f t="shared" si="25"/>
        <v>0.93038155244726084</v>
      </c>
      <c r="O63" s="11">
        <f t="shared" si="25"/>
        <v>0.92319874595431295</v>
      </c>
      <c r="P63" s="11">
        <f t="shared" si="25"/>
        <v>0.92893462322827325</v>
      </c>
      <c r="Q63" s="11">
        <f t="shared" si="25"/>
        <v>0.92463653604504259</v>
      </c>
      <c r="R63" s="11">
        <f t="shared" si="25"/>
        <v>0.98007578528971839</v>
      </c>
      <c r="S63" s="11">
        <f t="shared" si="25"/>
        <v>0.97846177559100567</v>
      </c>
      <c r="T63" s="11">
        <f t="shared" si="25"/>
        <v>0.97795583331351821</v>
      </c>
      <c r="U63" s="11">
        <f t="shared" si="25"/>
        <v>0.97903869129960408</v>
      </c>
      <c r="V63" s="11">
        <f t="shared" si="25"/>
        <v>0.98117032321176956</v>
      </c>
      <c r="W63" s="11">
        <f t="shared" si="25"/>
        <v>0.97832064388518514</v>
      </c>
    </row>
    <row r="64" spans="2:23" outlineLevel="1" x14ac:dyDescent="0.2">
      <c r="B64" s="4" t="s">
        <v>0</v>
      </c>
      <c r="C64" s="11">
        <f t="shared" ref="C64:W64" si="26">IFERROR(C51/C56,0)</f>
        <v>0</v>
      </c>
      <c r="D64" s="11">
        <f t="shared" si="26"/>
        <v>0</v>
      </c>
      <c r="E64" s="11">
        <f t="shared" si="26"/>
        <v>0</v>
      </c>
      <c r="F64" s="11">
        <f t="shared" si="26"/>
        <v>0</v>
      </c>
      <c r="G64" s="11">
        <f t="shared" si="26"/>
        <v>0</v>
      </c>
      <c r="H64" s="11">
        <f t="shared" si="26"/>
        <v>0</v>
      </c>
      <c r="I64" s="11">
        <f t="shared" si="26"/>
        <v>0</v>
      </c>
      <c r="J64" s="11">
        <f t="shared" si="26"/>
        <v>3.5538778962658245E-2</v>
      </c>
      <c r="K64" s="11">
        <f t="shared" si="26"/>
        <v>4.3605472968628323E-2</v>
      </c>
      <c r="L64" s="11">
        <f t="shared" si="26"/>
        <v>4.2257258456331964E-2</v>
      </c>
      <c r="M64" s="11">
        <f t="shared" si="26"/>
        <v>4.491053657248055E-2</v>
      </c>
      <c r="N64" s="11">
        <f t="shared" si="26"/>
        <v>5.1331792651253469E-2</v>
      </c>
      <c r="O64" s="11">
        <f t="shared" si="26"/>
        <v>5.5291107085557775E-2</v>
      </c>
      <c r="P64" s="11">
        <f t="shared" si="26"/>
        <v>5.289321568778256E-2</v>
      </c>
      <c r="Q64" s="11">
        <f t="shared" si="26"/>
        <v>5.6232026111380305E-2</v>
      </c>
      <c r="R64" s="11">
        <f t="shared" si="26"/>
        <v>0</v>
      </c>
      <c r="S64" s="11">
        <f t="shared" si="26"/>
        <v>0</v>
      </c>
      <c r="T64" s="11">
        <f t="shared" si="26"/>
        <v>0</v>
      </c>
      <c r="U64" s="11">
        <f t="shared" si="26"/>
        <v>0</v>
      </c>
      <c r="V64" s="11">
        <f t="shared" si="26"/>
        <v>0</v>
      </c>
      <c r="W64" s="11">
        <f t="shared" si="26"/>
        <v>0</v>
      </c>
    </row>
    <row r="65" spans="1:28" outlineLevel="1" x14ac:dyDescent="0.2">
      <c r="B65" s="4" t="s">
        <v>22</v>
      </c>
      <c r="C65" s="11">
        <f t="shared" ref="C65:W65" si="27">IFERROR(C52/C56,0)</f>
        <v>0</v>
      </c>
      <c r="D65" s="11">
        <f t="shared" si="27"/>
        <v>0</v>
      </c>
      <c r="E65" s="11">
        <f t="shared" si="27"/>
        <v>0</v>
      </c>
      <c r="F65" s="11">
        <f t="shared" si="27"/>
        <v>0</v>
      </c>
      <c r="G65" s="11">
        <f t="shared" si="27"/>
        <v>0</v>
      </c>
      <c r="H65" s="11">
        <f t="shared" si="27"/>
        <v>0</v>
      </c>
      <c r="I65" s="11">
        <f t="shared" si="27"/>
        <v>0</v>
      </c>
      <c r="J65" s="11">
        <f t="shared" si="27"/>
        <v>0</v>
      </c>
      <c r="K65" s="11">
        <f t="shared" si="27"/>
        <v>0</v>
      </c>
      <c r="L65" s="11">
        <f t="shared" si="27"/>
        <v>0</v>
      </c>
      <c r="M65" s="11">
        <f t="shared" si="27"/>
        <v>0</v>
      </c>
      <c r="N65" s="11">
        <f t="shared" si="27"/>
        <v>0</v>
      </c>
      <c r="O65" s="11">
        <f t="shared" si="27"/>
        <v>0</v>
      </c>
      <c r="P65" s="11">
        <f t="shared" si="27"/>
        <v>0</v>
      </c>
      <c r="Q65" s="11">
        <f t="shared" si="27"/>
        <v>0</v>
      </c>
      <c r="R65" s="11">
        <f t="shared" si="27"/>
        <v>0</v>
      </c>
      <c r="S65" s="11">
        <f t="shared" si="27"/>
        <v>0</v>
      </c>
      <c r="T65" s="11">
        <f t="shared" si="27"/>
        <v>0</v>
      </c>
      <c r="U65" s="11">
        <f t="shared" si="27"/>
        <v>0</v>
      </c>
      <c r="V65" s="11">
        <f t="shared" si="27"/>
        <v>0</v>
      </c>
      <c r="W65" s="11">
        <f t="shared" si="27"/>
        <v>0</v>
      </c>
    </row>
    <row r="66" spans="1:28" outlineLevel="1" x14ac:dyDescent="0.2">
      <c r="B66" s="4" t="s">
        <v>23</v>
      </c>
      <c r="C66" s="11">
        <f t="shared" ref="C66:W66" si="28">IFERROR(C53/C56,0)</f>
        <v>1.8278374756797091E-3</v>
      </c>
      <c r="D66" s="11">
        <f t="shared" si="28"/>
        <v>2.0844210153637354E-3</v>
      </c>
      <c r="E66" s="11">
        <f t="shared" si="28"/>
        <v>1.7570123024624165E-3</v>
      </c>
      <c r="F66" s="11">
        <f t="shared" si="28"/>
        <v>1.7920752406542155E-3</v>
      </c>
      <c r="G66" s="11">
        <f t="shared" si="28"/>
        <v>1.8742730263142397E-3</v>
      </c>
      <c r="H66" s="11">
        <f t="shared" si="28"/>
        <v>2.1515385455458365E-3</v>
      </c>
      <c r="I66" s="11">
        <f t="shared" si="28"/>
        <v>2.3955873824521167E-3</v>
      </c>
      <c r="J66" s="11">
        <f t="shared" si="28"/>
        <v>2.1574453327511149E-3</v>
      </c>
      <c r="K66" s="11">
        <f t="shared" si="28"/>
        <v>2.1700136037812643E-3</v>
      </c>
      <c r="L66" s="11">
        <f t="shared" si="28"/>
        <v>1.6682847514687738E-3</v>
      </c>
      <c r="M66" s="11">
        <f t="shared" si="28"/>
        <v>1.6406964915639166E-3</v>
      </c>
      <c r="N66" s="11">
        <f t="shared" si="28"/>
        <v>1.0457055540220794E-3</v>
      </c>
      <c r="O66" s="11">
        <f t="shared" si="28"/>
        <v>7.4277633700781272E-4</v>
      </c>
      <c r="P66" s="11">
        <f t="shared" si="28"/>
        <v>4.2767946531564819E-4</v>
      </c>
      <c r="Q66" s="11">
        <f t="shared" si="28"/>
        <v>5.0663595963653903E-4</v>
      </c>
      <c r="R66" s="11">
        <f t="shared" si="28"/>
        <v>2.8413534332938893E-4</v>
      </c>
      <c r="S66" s="11">
        <f t="shared" si="28"/>
        <v>1.7392014284371569E-4</v>
      </c>
      <c r="T66" s="11">
        <f t="shared" si="28"/>
        <v>1.2389236860726446E-4</v>
      </c>
      <c r="U66" s="11">
        <f t="shared" si="28"/>
        <v>1.0444125927499862E-4</v>
      </c>
      <c r="V66" s="11">
        <f t="shared" si="28"/>
        <v>5.9377762080965232E-5</v>
      </c>
      <c r="W66" s="11">
        <f t="shared" si="28"/>
        <v>3.7735473004006795E-5</v>
      </c>
    </row>
    <row r="67" spans="1:28" outlineLevel="1" x14ac:dyDescent="0.2">
      <c r="B67" s="4" t="s">
        <v>17</v>
      </c>
      <c r="C67" s="11">
        <f t="shared" ref="C67:W67" si="29">IFERROR(C54/C56,0)</f>
        <v>0</v>
      </c>
      <c r="D67" s="11">
        <f t="shared" si="29"/>
        <v>0</v>
      </c>
      <c r="E67" s="11">
        <f t="shared" si="29"/>
        <v>0</v>
      </c>
      <c r="F67" s="11">
        <f t="shared" si="29"/>
        <v>0</v>
      </c>
      <c r="G67" s="11">
        <f t="shared" si="29"/>
        <v>0</v>
      </c>
      <c r="H67" s="11">
        <f t="shared" si="29"/>
        <v>0</v>
      </c>
      <c r="I67" s="11">
        <f t="shared" si="29"/>
        <v>0</v>
      </c>
      <c r="J67" s="11">
        <f t="shared" si="29"/>
        <v>0</v>
      </c>
      <c r="K67" s="11">
        <f t="shared" si="29"/>
        <v>0</v>
      </c>
      <c r="L67" s="11">
        <f t="shared" si="29"/>
        <v>0</v>
      </c>
      <c r="M67" s="11">
        <f t="shared" si="29"/>
        <v>0</v>
      </c>
      <c r="N67" s="11">
        <f t="shared" si="29"/>
        <v>0</v>
      </c>
      <c r="O67" s="11">
        <f t="shared" si="29"/>
        <v>0</v>
      </c>
      <c r="P67" s="11">
        <f t="shared" si="29"/>
        <v>0</v>
      </c>
      <c r="Q67" s="11">
        <f t="shared" si="29"/>
        <v>0</v>
      </c>
      <c r="R67" s="11">
        <f t="shared" si="29"/>
        <v>0</v>
      </c>
      <c r="S67" s="11">
        <f t="shared" si="29"/>
        <v>0</v>
      </c>
      <c r="T67" s="11">
        <f t="shared" si="29"/>
        <v>0</v>
      </c>
      <c r="U67" s="11">
        <f t="shared" si="29"/>
        <v>0</v>
      </c>
      <c r="V67" s="11">
        <f t="shared" si="29"/>
        <v>0</v>
      </c>
      <c r="W67" s="11">
        <f t="shared" si="29"/>
        <v>0</v>
      </c>
    </row>
    <row r="68" spans="1:28" x14ac:dyDescent="0.2">
      <c r="B68" s="4" t="s">
        <v>1</v>
      </c>
      <c r="C68" s="11">
        <f t="shared" ref="C68:W68" si="30">IFERROR(C55/C56,0)</f>
        <v>6.0943205599536922E-3</v>
      </c>
      <c r="D68" s="11">
        <f t="shared" si="30"/>
        <v>6.6550933229630339E-3</v>
      </c>
      <c r="E68" s="11">
        <f t="shared" si="30"/>
        <v>3.3338882240427823E-3</v>
      </c>
      <c r="F68" s="11">
        <f t="shared" si="30"/>
        <v>3.6648821871443781E-3</v>
      </c>
      <c r="G68" s="11">
        <f t="shared" si="30"/>
        <v>3.9830777267745717E-3</v>
      </c>
      <c r="H68" s="11">
        <f t="shared" si="30"/>
        <v>3.2438265710503125E-3</v>
      </c>
      <c r="I68" s="11">
        <f t="shared" si="30"/>
        <v>6.1911557835829835E-3</v>
      </c>
      <c r="J68" s="11">
        <f t="shared" si="30"/>
        <v>6.9424821112481364E-3</v>
      </c>
      <c r="K68" s="11">
        <f t="shared" si="30"/>
        <v>7.721801782906366E-3</v>
      </c>
      <c r="L68" s="11">
        <f t="shared" si="30"/>
        <v>6.3123082933800633E-3</v>
      </c>
      <c r="M68" s="11">
        <f t="shared" si="30"/>
        <v>6.8244091891498599E-3</v>
      </c>
      <c r="N68" s="11">
        <f t="shared" si="30"/>
        <v>8.3606361292097101E-3</v>
      </c>
      <c r="O68" s="11">
        <f t="shared" si="30"/>
        <v>1.0489030739379828E-2</v>
      </c>
      <c r="P68" s="11">
        <f t="shared" si="30"/>
        <v>7.0520284541732399E-3</v>
      </c>
      <c r="Q68" s="11">
        <f t="shared" si="30"/>
        <v>6.553750002083609E-3</v>
      </c>
      <c r="R68" s="11">
        <f t="shared" si="30"/>
        <v>6.5264194725264723E-3</v>
      </c>
      <c r="S68" s="11">
        <f t="shared" si="30"/>
        <v>8.8725210668804712E-3</v>
      </c>
      <c r="T68" s="11">
        <f t="shared" si="30"/>
        <v>8.9177509054731811E-3</v>
      </c>
      <c r="U68" s="11">
        <f t="shared" si="30"/>
        <v>6.4396182169836622E-3</v>
      </c>
      <c r="V68" s="11">
        <f t="shared" si="30"/>
        <v>6.3770405747217941E-3</v>
      </c>
      <c r="W68" s="11">
        <f t="shared" si="30"/>
        <v>8.2383677633141982E-3</v>
      </c>
    </row>
    <row r="69" spans="1:28" x14ac:dyDescent="0.2">
      <c r="B69" s="15"/>
      <c r="C69" s="10"/>
      <c r="D69" s="10"/>
      <c r="E69" s="10"/>
      <c r="F69" s="10"/>
      <c r="G69" s="10"/>
      <c r="H69" s="10"/>
      <c r="I69" s="10"/>
      <c r="J69" s="10"/>
      <c r="K69" s="10"/>
      <c r="L69" s="10"/>
      <c r="M69" s="10"/>
      <c r="N69" s="10"/>
      <c r="O69" s="10"/>
      <c r="P69" s="10"/>
      <c r="Q69" s="10"/>
      <c r="R69" s="10"/>
      <c r="S69" s="10"/>
      <c r="T69" s="10"/>
      <c r="U69" s="10"/>
      <c r="V69" s="10"/>
      <c r="W69" s="10"/>
    </row>
    <row r="70" spans="1:28" s="33" customFormat="1" x14ac:dyDescent="0.2">
      <c r="A70" s="1"/>
      <c r="B70" s="1"/>
      <c r="C70" s="1"/>
      <c r="D70" s="1"/>
      <c r="E70" s="1"/>
      <c r="F70" s="1"/>
      <c r="G70" s="1"/>
      <c r="H70" s="1"/>
      <c r="I70" s="1"/>
      <c r="J70" s="1"/>
      <c r="K70" s="1"/>
      <c r="L70" s="1"/>
      <c r="M70" s="1"/>
      <c r="N70" s="1"/>
      <c r="O70" s="1"/>
      <c r="P70" s="1"/>
      <c r="Q70" s="1"/>
      <c r="R70" s="1"/>
      <c r="S70" s="1"/>
      <c r="T70" s="1"/>
      <c r="U70" s="1"/>
      <c r="V70" s="1"/>
      <c r="W70" s="1"/>
      <c r="X70" s="1"/>
      <c r="Y70" s="1"/>
      <c r="Z70"/>
      <c r="AA70" s="1"/>
      <c r="AB70" s="1"/>
    </row>
    <row r="71" spans="1:28" outlineLevel="1" x14ac:dyDescent="0.2">
      <c r="A71" s="32" t="s">
        <v>84</v>
      </c>
      <c r="B71" s="33"/>
      <c r="C71" s="33"/>
      <c r="D71" s="33"/>
      <c r="E71" s="33"/>
      <c r="F71" s="33"/>
      <c r="G71" s="33"/>
      <c r="H71" s="33"/>
      <c r="I71" s="33"/>
      <c r="J71" s="33"/>
      <c r="K71" s="33"/>
      <c r="L71" s="33"/>
      <c r="M71" s="33"/>
      <c r="N71" s="33"/>
      <c r="O71" s="33"/>
      <c r="P71" s="33"/>
      <c r="Q71" s="33"/>
      <c r="R71" s="33"/>
      <c r="S71" s="33"/>
      <c r="T71" s="33"/>
      <c r="U71" s="33"/>
      <c r="V71" s="33"/>
      <c r="W71" s="33"/>
      <c r="X71" s="33"/>
      <c r="Y71" s="33"/>
      <c r="Z71" s="34"/>
      <c r="AA71" s="33"/>
      <c r="AB71" s="33"/>
    </row>
    <row r="72" spans="1:28" outlineLevel="1" x14ac:dyDescent="0.2">
      <c r="B72" s="20" t="s">
        <v>88</v>
      </c>
      <c r="C72" s="5">
        <f>C76*CAN!C77</f>
        <v>131612.1600115594</v>
      </c>
      <c r="D72" s="5">
        <f>D76*CAN!D77</f>
        <v>130621.13307659265</v>
      </c>
      <c r="E72" s="5">
        <f>E76*CAN!E77</f>
        <v>135626.21777541537</v>
      </c>
      <c r="F72" s="5">
        <f>F76*CAN!F77</f>
        <v>135683.63336187004</v>
      </c>
      <c r="G72" s="5">
        <f>G76*CAN!G77</f>
        <v>137713.17049394234</v>
      </c>
      <c r="H72" s="5">
        <f>H76*CAN!H77</f>
        <v>139397.04904477601</v>
      </c>
      <c r="I72" s="5">
        <f>I76*CAN!I77</f>
        <v>135561.55665859923</v>
      </c>
      <c r="J72" s="5">
        <f>J76*CAN!J77</f>
        <v>136989.03296449836</v>
      </c>
      <c r="K72" s="5">
        <f>K76*CAN!K77</f>
        <v>135375.84659035882</v>
      </c>
      <c r="L72" s="5">
        <f>L76*CAN!L77</f>
        <v>139081.38727718103</v>
      </c>
      <c r="M72" s="5">
        <f>M76*CAN!M77</f>
        <v>139228.92098706568</v>
      </c>
      <c r="N72" s="5">
        <f>N76*CAN!N77</f>
        <v>135250.99535475724</v>
      </c>
      <c r="O72" s="5">
        <f>O76*CAN!O77</f>
        <v>126494.9502563765</v>
      </c>
      <c r="P72" s="5">
        <f>P76*CAN!P77</f>
        <v>132821.39411558214</v>
      </c>
      <c r="Q72" s="5">
        <f>Q76*CAN!Q77</f>
        <v>127169.94660679712</v>
      </c>
      <c r="R72" s="5">
        <f>R76*CAN!R77</f>
        <v>127167.76820937455</v>
      </c>
      <c r="S72" s="5">
        <f>S76*CAN!S77</f>
        <v>125539.23506814751</v>
      </c>
      <c r="T72" s="5">
        <f>T76*CAN!T77</f>
        <v>120910.72260993505</v>
      </c>
      <c r="U72" s="5">
        <f>U76*CAN!U77</f>
        <v>120352.30499801155</v>
      </c>
      <c r="V72" s="5">
        <f>V76*CAN!V77</f>
        <v>120800.16887261865</v>
      </c>
      <c r="W72" s="5">
        <f>W76*CAN!W77</f>
        <v>92572.075570349349</v>
      </c>
      <c r="Z72" s="21"/>
      <c r="AB72"/>
    </row>
    <row r="73" spans="1:28" outlineLevel="1" x14ac:dyDescent="0.2">
      <c r="B73" s="7" t="s">
        <v>89</v>
      </c>
      <c r="C73" s="5">
        <f>'[6]Table 21'!C$13</f>
        <v>363.08100000000002</v>
      </c>
      <c r="D73" s="5">
        <f>'[6]Table 21'!D$13</f>
        <v>354.27300000000002</v>
      </c>
      <c r="E73" s="5">
        <f>'[6]Table 21'!E$13</f>
        <v>368.36900000000003</v>
      </c>
      <c r="F73" s="5">
        <f>'[6]Table 21'!F$13</f>
        <v>332.26499999999999</v>
      </c>
      <c r="G73" s="5">
        <f>'[6]Table 21'!G$13</f>
        <v>302.41500000000002</v>
      </c>
      <c r="H73" s="5">
        <f>'[6]Table 21'!H$13</f>
        <v>315.20800000000003</v>
      </c>
      <c r="I73" s="5">
        <f>'[6]Table 21'!I$13</f>
        <v>320.17500000000001</v>
      </c>
      <c r="J73" s="5">
        <f>'[6]Table 21'!J$13</f>
        <v>320.13900000000001</v>
      </c>
      <c r="K73" s="5">
        <f>'[6]Table 21'!K$13</f>
        <v>326.35500000000002</v>
      </c>
      <c r="L73" s="5">
        <f>'[6]Table 21'!L$13</f>
        <v>271.52300000000002</v>
      </c>
      <c r="M73" s="5">
        <f>'[6]Table 21'!M$13</f>
        <v>256.755</v>
      </c>
      <c r="N73" s="5">
        <f>'[6]Table 21'!N$13</f>
        <v>261.23200000000003</v>
      </c>
      <c r="O73" s="5">
        <f>'[6]Table 21'!O$13</f>
        <v>278.47899999999998</v>
      </c>
      <c r="P73" s="5">
        <f>'[6]Table 21'!P$13</f>
        <v>283.54599999999999</v>
      </c>
      <c r="Q73" s="5">
        <f>'[6]Table 21'!Q$13</f>
        <v>290.69299999999998</v>
      </c>
      <c r="R73" s="5">
        <f>'[6]Table 21'!R$13</f>
        <v>281.87400000000002</v>
      </c>
      <c r="S73" s="5">
        <f>'[6]Table 21'!S$13</f>
        <v>262.173</v>
      </c>
      <c r="T73" s="5">
        <f>'[6]Table 21'!T$13</f>
        <v>268.84899999999999</v>
      </c>
      <c r="U73" s="5">
        <f>'[6]Table 21'!U$13</f>
        <v>261.887</v>
      </c>
      <c r="V73" s="5">
        <f>'[6]Table 21'!V$13</f>
        <v>223.369</v>
      </c>
      <c r="W73" s="5">
        <f>'[6]Table 21'!W$13</f>
        <v>147.38</v>
      </c>
      <c r="Z73" s="21" t="s">
        <v>100</v>
      </c>
      <c r="AB73"/>
    </row>
    <row r="74" spans="1:28" outlineLevel="1" x14ac:dyDescent="0.2">
      <c r="B74" s="7" t="s">
        <v>25</v>
      </c>
      <c r="C74" s="5">
        <f>'[6]Table 21'!C$16</f>
        <v>4069.056</v>
      </c>
      <c r="D74" s="5">
        <f>'[6]Table 21'!D$16</f>
        <v>4206.2759999999998</v>
      </c>
      <c r="E74" s="5">
        <f>'[6]Table 21'!E$16</f>
        <v>4163.0590000000002</v>
      </c>
      <c r="F74" s="5">
        <f>'[6]Table 21'!F$16</f>
        <v>4169.9070000000002</v>
      </c>
      <c r="G74" s="5">
        <f>'[6]Table 21'!G$16</f>
        <v>4218.5540000000001</v>
      </c>
      <c r="H74" s="5">
        <f>'[6]Table 21'!H$16</f>
        <v>4212.415</v>
      </c>
      <c r="I74" s="5">
        <f>'[6]Table 21'!I$16</f>
        <v>4199.0360000000001</v>
      </c>
      <c r="J74" s="5">
        <f>'[6]Table 21'!J$16</f>
        <v>4235.8230000000003</v>
      </c>
      <c r="K74" s="5">
        <f>'[6]Table 21'!K$16</f>
        <v>4273.0290000000005</v>
      </c>
      <c r="L74" s="5">
        <f>'[6]Table 21'!L$16</f>
        <v>4275.0959999999995</v>
      </c>
      <c r="M74" s="5">
        <f>'[6]Table 21'!M$16</f>
        <v>4238.9669999999996</v>
      </c>
      <c r="N74" s="5">
        <f>'[6]Table 21'!N$16</f>
        <v>4197.5280000000002</v>
      </c>
      <c r="O74" s="5">
        <f>'[6]Table 21'!O$16</f>
        <v>4190.8919999999998</v>
      </c>
      <c r="P74" s="5">
        <f>'[6]Table 21'!P$16</f>
        <v>4269.3519999999999</v>
      </c>
      <c r="Q74" s="5">
        <f>'[6]Table 21'!Q$16</f>
        <v>4352.9740000000002</v>
      </c>
      <c r="R74" s="5">
        <f>'[6]Table 21'!R$16</f>
        <v>4454.4620000000004</v>
      </c>
      <c r="S74" s="5">
        <f>'[6]Table 21'!S$16</f>
        <v>4525.0559999999996</v>
      </c>
      <c r="T74" s="5">
        <f>'[6]Table 21'!T$16</f>
        <v>4593.9049999999997</v>
      </c>
      <c r="U74" s="5">
        <f>'[6]Table 21'!U$16</f>
        <v>4689.1239999999998</v>
      </c>
      <c r="V74" s="5">
        <f>'[6]Table 21'!V$16</f>
        <v>4561.9750000000004</v>
      </c>
      <c r="W74" s="5">
        <f>'[6]Table 21'!W$16</f>
        <v>4127.3639999999996</v>
      </c>
      <c r="Z74" s="21" t="s">
        <v>100</v>
      </c>
      <c r="AB74"/>
    </row>
    <row r="75" spans="1:28" outlineLevel="1" x14ac:dyDescent="0.2">
      <c r="B75" s="7" t="s">
        <v>30</v>
      </c>
      <c r="C75" s="5">
        <f>'[6]Table 21'!C$19</f>
        <v>20445.412</v>
      </c>
      <c r="D75" s="5">
        <f>'[6]Table 21'!D$19</f>
        <v>19627.018</v>
      </c>
      <c r="E75" s="5">
        <f>'[6]Table 21'!E$19</f>
        <v>20588.03</v>
      </c>
      <c r="F75" s="5">
        <f>'[6]Table 21'!F$19</f>
        <v>20560.324000000001</v>
      </c>
      <c r="G75" s="5">
        <f>'[6]Table 21'!G$19</f>
        <v>20624.614000000001</v>
      </c>
      <c r="H75" s="5">
        <f>'[6]Table 21'!H$19</f>
        <v>20904.581999999999</v>
      </c>
      <c r="I75" s="5">
        <f>'[6]Table 21'!I$19</f>
        <v>20391.594000000001</v>
      </c>
      <c r="J75" s="5">
        <f>'[6]Table 21'!J$19</f>
        <v>20424.776000000002</v>
      </c>
      <c r="K75" s="5">
        <f>'[6]Table 21'!K$19</f>
        <v>20005.982</v>
      </c>
      <c r="L75" s="5">
        <f>'[6]Table 21'!L$19</f>
        <v>20541.058000000001</v>
      </c>
      <c r="M75" s="5">
        <f>'[6]Table 21'!M$19</f>
        <v>20735.488000000001</v>
      </c>
      <c r="N75" s="5">
        <f>'[6]Table 21'!N$19</f>
        <v>20339.342000000001</v>
      </c>
      <c r="O75" s="5">
        <f>'[6]Table 21'!O$19</f>
        <v>19050.304</v>
      </c>
      <c r="P75" s="5">
        <f>'[6]Table 21'!P$19</f>
        <v>19632.990000000002</v>
      </c>
      <c r="Q75" s="5">
        <f>'[6]Table 21'!Q$19</f>
        <v>18434.186000000002</v>
      </c>
      <c r="R75" s="5">
        <f>'[6]Table 21'!R$19</f>
        <v>18011.61</v>
      </c>
      <c r="S75" s="5">
        <f>'[6]Table 21'!S$19</f>
        <v>17501.346000000001</v>
      </c>
      <c r="T75" s="5">
        <f>'[6]Table 21'!T$19</f>
        <v>16601.370999999999</v>
      </c>
      <c r="U75" s="5">
        <f>'[6]Table 21'!U$19</f>
        <v>16187.1</v>
      </c>
      <c r="V75" s="5">
        <f>'[6]Table 21'!V$19</f>
        <v>16698.067999999999</v>
      </c>
      <c r="W75" s="5">
        <f>'[6]Table 21'!W$19</f>
        <v>14141.779</v>
      </c>
      <c r="Z75" s="21" t="s">
        <v>100</v>
      </c>
      <c r="AB75"/>
    </row>
    <row r="76" spans="1:28" outlineLevel="1" x14ac:dyDescent="0.2">
      <c r="B76" s="7" t="s">
        <v>31</v>
      </c>
      <c r="C76" s="5">
        <f t="shared" ref="C76:W76" si="31">C74*C75/1000</f>
        <v>83193.526371072003</v>
      </c>
      <c r="D76" s="5">
        <f t="shared" si="31"/>
        <v>82556.654764968</v>
      </c>
      <c r="E76" s="5">
        <f t="shared" si="31"/>
        <v>85709.183583769991</v>
      </c>
      <c r="F76" s="5">
        <f t="shared" si="31"/>
        <v>85734.638969868</v>
      </c>
      <c r="G76" s="5">
        <f t="shared" si="31"/>
        <v>87006.047888156012</v>
      </c>
      <c r="H76" s="5">
        <f t="shared" si="31"/>
        <v>88058.774785529982</v>
      </c>
      <c r="I76" s="5">
        <f t="shared" si="31"/>
        <v>85625.037303384001</v>
      </c>
      <c r="J76" s="5">
        <f t="shared" si="31"/>
        <v>86515.735950648013</v>
      </c>
      <c r="K76" s="5">
        <f t="shared" si="31"/>
        <v>85486.141259477998</v>
      </c>
      <c r="L76" s="5">
        <f t="shared" si="31"/>
        <v>87814.994891567985</v>
      </c>
      <c r="M76" s="5">
        <f t="shared" si="31"/>
        <v>87897.049360895995</v>
      </c>
      <c r="N76" s="5">
        <f t="shared" si="31"/>
        <v>85374.957546576014</v>
      </c>
      <c r="O76" s="5">
        <f t="shared" si="31"/>
        <v>79837.766631167993</v>
      </c>
      <c r="P76" s="5">
        <f t="shared" si="31"/>
        <v>83820.145122480011</v>
      </c>
      <c r="Q76" s="5">
        <f t="shared" si="31"/>
        <v>80243.532369164008</v>
      </c>
      <c r="R76" s="5">
        <f t="shared" si="31"/>
        <v>80232.032303820015</v>
      </c>
      <c r="S76" s="5">
        <f t="shared" si="31"/>
        <v>79194.57072537599</v>
      </c>
      <c r="T76" s="5">
        <f t="shared" si="31"/>
        <v>76265.121243754998</v>
      </c>
      <c r="U76" s="5">
        <f t="shared" si="31"/>
        <v>75903.319100399996</v>
      </c>
      <c r="V76" s="5">
        <f t="shared" si="31"/>
        <v>76176.168764300004</v>
      </c>
      <c r="W76" s="5">
        <f t="shared" si="31"/>
        <v>58368.269540556001</v>
      </c>
    </row>
    <row r="77" spans="1:28" outlineLevel="1" x14ac:dyDescent="0.2">
      <c r="B77" s="7" t="s">
        <v>140</v>
      </c>
      <c r="C77" s="14">
        <f t="shared" ref="C77:W77" si="32">C72/C76</f>
        <v>1.5820000155363469</v>
      </c>
      <c r="D77" s="14">
        <f t="shared" si="32"/>
        <v>1.5821999262017128</v>
      </c>
      <c r="E77" s="14">
        <f t="shared" si="32"/>
        <v>1.582400066182613</v>
      </c>
      <c r="F77" s="14">
        <f t="shared" si="32"/>
        <v>1.5825999268458686</v>
      </c>
      <c r="G77" s="14">
        <f t="shared" si="32"/>
        <v>1.5827999758243128</v>
      </c>
      <c r="H77" s="14">
        <f t="shared" si="32"/>
        <v>1.5830000971996496</v>
      </c>
      <c r="I77" s="14">
        <f t="shared" si="32"/>
        <v>1.5831999719694334</v>
      </c>
      <c r="J77" s="14">
        <f t="shared" si="32"/>
        <v>1.5834001925689254</v>
      </c>
      <c r="K77" s="14">
        <f t="shared" si="32"/>
        <v>1.5835999215293797</v>
      </c>
      <c r="L77" s="14">
        <f t="shared" si="32"/>
        <v>1.5837999814145141</v>
      </c>
      <c r="M77" s="14">
        <f t="shared" si="32"/>
        <v>1.5839999408331267</v>
      </c>
      <c r="N77" s="14">
        <f t="shared" si="32"/>
        <v>1.5841998548692868</v>
      </c>
      <c r="O77" s="14">
        <f t="shared" si="32"/>
        <v>1.5843999098916919</v>
      </c>
      <c r="P77" s="14">
        <f t="shared" si="32"/>
        <v>1.5845999064007861</v>
      </c>
      <c r="Q77" s="14">
        <f t="shared" si="32"/>
        <v>1.5847999564842936</v>
      </c>
      <c r="R77" s="14">
        <f t="shared" si="32"/>
        <v>1.5849999627059157</v>
      </c>
      <c r="S77" s="14">
        <f t="shared" si="32"/>
        <v>1.5852000196261116</v>
      </c>
      <c r="T77" s="14">
        <f t="shared" si="32"/>
        <v>1.5853999920027122</v>
      </c>
      <c r="U77" s="14">
        <f t="shared" si="32"/>
        <v>1.5856000294113266</v>
      </c>
      <c r="V77" s="14">
        <f t="shared" si="32"/>
        <v>1.585800005857366</v>
      </c>
      <c r="W77" s="14">
        <f t="shared" si="32"/>
        <v>1.5860000013539468</v>
      </c>
    </row>
    <row r="78" spans="1:28" outlineLevel="1" x14ac:dyDescent="0.2">
      <c r="B78" s="7" t="s">
        <v>90</v>
      </c>
      <c r="C78" s="5">
        <f t="shared" ref="C78:W78" si="33">C75*C77</f>
        <v>32344.642101647016</v>
      </c>
      <c r="D78" s="5">
        <f t="shared" si="33"/>
        <v>31053.866431159688</v>
      </c>
      <c r="E78" s="5">
        <f t="shared" si="33"/>
        <v>32578.500034569621</v>
      </c>
      <c r="F78" s="5">
        <f t="shared" si="33"/>
        <v>32538.767258327356</v>
      </c>
      <c r="G78" s="5">
        <f t="shared" si="33"/>
        <v>32644.638540585784</v>
      </c>
      <c r="H78" s="5">
        <f t="shared" si="33"/>
        <v>33091.955337918043</v>
      </c>
      <c r="I78" s="5">
        <f t="shared" si="33"/>
        <v>32283.971049212068</v>
      </c>
      <c r="J78" s="5">
        <f t="shared" si="33"/>
        <v>32340.594251577168</v>
      </c>
      <c r="K78" s="5">
        <f t="shared" si="33"/>
        <v>31681.471525318182</v>
      </c>
      <c r="L78" s="5">
        <f t="shared" si="33"/>
        <v>32532.927278634455</v>
      </c>
      <c r="M78" s="5">
        <f t="shared" si="33"/>
        <v>32845.01176514601</v>
      </c>
      <c r="N78" s="5">
        <f t="shared" si="33"/>
        <v>32221.582644536789</v>
      </c>
      <c r="O78" s="5">
        <f t="shared" si="33"/>
        <v>30183.299941009336</v>
      </c>
      <c r="P78" s="5">
        <f t="shared" si="33"/>
        <v>31110.434116367571</v>
      </c>
      <c r="Q78" s="5">
        <f t="shared" si="33"/>
        <v>29214.497170623377</v>
      </c>
      <c r="R78" s="5">
        <f t="shared" si="33"/>
        <v>28548.4011782735</v>
      </c>
      <c r="S78" s="5">
        <f t="shared" si="33"/>
        <v>27743.134022683371</v>
      </c>
      <c r="T78" s="5">
        <f t="shared" si="33"/>
        <v>26319.813450634058</v>
      </c>
      <c r="U78" s="5">
        <f t="shared" si="33"/>
        <v>25666.266236084084</v>
      </c>
      <c r="V78" s="5">
        <f t="shared" si="33"/>
        <v>26479.796332206693</v>
      </c>
      <c r="W78" s="5">
        <f t="shared" si="33"/>
        <v>22428.861513147218</v>
      </c>
    </row>
    <row r="79" spans="1:28" outlineLevel="1" x14ac:dyDescent="0.2"/>
    <row r="80" spans="1:28" outlineLevel="1" x14ac:dyDescent="0.2">
      <c r="B80" s="8" t="s">
        <v>14</v>
      </c>
      <c r="C80" s="13"/>
    </row>
    <row r="81" spans="2:26" outlineLevel="1" x14ac:dyDescent="0.2">
      <c r="B81" s="4" t="s">
        <v>18</v>
      </c>
      <c r="C81" s="5">
        <f>IFERROR(INDEX('[6]Table 20'!C$14:C$19,MATCH($B81,'[6]Table 20'!$B$14:$B$19,0))*1000,0)</f>
        <v>0</v>
      </c>
      <c r="D81" s="5">
        <f>IFERROR(INDEX('[6]Table 20'!D$14:D$19,MATCH($B81,'[6]Table 20'!$B$14:$B$19,0))*1000,0)</f>
        <v>0</v>
      </c>
      <c r="E81" s="5">
        <f>IFERROR(INDEX('[6]Table 20'!E$14:E$19,MATCH($B81,'[6]Table 20'!$B$14:$B$19,0))*1000,0)</f>
        <v>0</v>
      </c>
      <c r="F81" s="5">
        <f>IFERROR(INDEX('[6]Table 20'!F$14:F$19,MATCH($B81,'[6]Table 20'!$B$14:$B$19,0))*1000,0)</f>
        <v>0</v>
      </c>
      <c r="G81" s="5">
        <f>IFERROR(INDEX('[6]Table 20'!G$14:G$19,MATCH($B81,'[6]Table 20'!$B$14:$B$19,0))*1000,0)</f>
        <v>0</v>
      </c>
      <c r="H81" s="5">
        <f>IFERROR(INDEX('[6]Table 20'!H$14:H$19,MATCH($B81,'[6]Table 20'!$B$14:$B$19,0))*1000,0)</f>
        <v>0</v>
      </c>
      <c r="I81" s="5">
        <f>IFERROR(INDEX('[6]Table 20'!I$14:I$19,MATCH($B81,'[6]Table 20'!$B$14:$B$19,0))*1000,0)</f>
        <v>0</v>
      </c>
      <c r="J81" s="5">
        <f>IFERROR(INDEX('[6]Table 20'!J$14:J$19,MATCH($B81,'[6]Table 20'!$B$14:$B$19,0))*1000,0)</f>
        <v>0</v>
      </c>
      <c r="K81" s="5">
        <f>IFERROR(INDEX('[6]Table 20'!K$14:K$19,MATCH($B81,'[6]Table 20'!$B$14:$B$19,0))*1000,0)</f>
        <v>0</v>
      </c>
      <c r="L81" s="5">
        <f>IFERROR(INDEX('[6]Table 20'!L$14:L$19,MATCH($B81,'[6]Table 20'!$B$14:$B$19,0))*1000,0)</f>
        <v>0</v>
      </c>
      <c r="M81" s="5">
        <f>IFERROR(INDEX('[6]Table 20'!M$14:M$19,MATCH($B81,'[6]Table 20'!$B$14:$B$19,0))*1000,0)</f>
        <v>0</v>
      </c>
      <c r="N81" s="5">
        <f>IFERROR(INDEX('[6]Table 20'!N$14:N$19,MATCH($B81,'[6]Table 20'!$B$14:$B$19,0))*1000,0)</f>
        <v>0</v>
      </c>
      <c r="O81" s="5">
        <f>IFERROR(INDEX('[6]Table 20'!O$14:O$19,MATCH($B81,'[6]Table 20'!$B$14:$B$19,0))*1000,0)</f>
        <v>0</v>
      </c>
      <c r="P81" s="5">
        <f>IFERROR(INDEX('[6]Table 20'!P$14:P$19,MATCH($B81,'[6]Table 20'!$B$14:$B$19,0))*1000,0)</f>
        <v>0</v>
      </c>
      <c r="Q81" s="5">
        <f>IFERROR(INDEX('[6]Table 20'!Q$14:Q$19,MATCH($B81,'[6]Table 20'!$B$14:$B$19,0))*1000,0)</f>
        <v>0</v>
      </c>
      <c r="R81" s="5">
        <f>IFERROR(INDEX('[6]Table 20'!R$14:R$19,MATCH($B81,'[6]Table 20'!$B$14:$B$19,0))*1000,0)</f>
        <v>0</v>
      </c>
      <c r="S81" s="5">
        <f>IFERROR(INDEX('[6]Table 20'!S$14:S$19,MATCH($B81,'[6]Table 20'!$B$14:$B$19,0))*1000,0)</f>
        <v>0</v>
      </c>
      <c r="T81" s="5">
        <f>IFERROR(INDEX('[6]Table 20'!T$14:T$19,MATCH($B81,'[6]Table 20'!$B$14:$B$19,0))*1000,0)</f>
        <v>0</v>
      </c>
      <c r="U81" s="5">
        <f>IFERROR(INDEX('[6]Table 20'!U$14:U$19,MATCH($B81,'[6]Table 20'!$B$14:$B$19,0))*1000,0)</f>
        <v>0</v>
      </c>
      <c r="V81" s="5">
        <f>IFERROR(INDEX('[6]Table 20'!V$14:V$19,MATCH($B81,'[6]Table 20'!$B$14:$B$19,0))*1000,0)</f>
        <v>0</v>
      </c>
      <c r="W81" s="5">
        <f>IFERROR(INDEX('[6]Table 20'!W$14:W$19,MATCH($B81,'[6]Table 20'!$B$14:$B$19,0))*1000,0)</f>
        <v>0</v>
      </c>
      <c r="Z81" s="21" t="s">
        <v>100</v>
      </c>
    </row>
    <row r="82" spans="2:26" outlineLevel="1" x14ac:dyDescent="0.2">
      <c r="B82" s="4" t="s">
        <v>19</v>
      </c>
      <c r="C82" s="5">
        <f>IFERROR(INDEX('[6]Table 20'!C$14:C$19,MATCH($B82,'[6]Table 20'!$B$14:$B$19,0))*1000,0)</f>
        <v>0</v>
      </c>
      <c r="D82" s="5">
        <f>IFERROR(INDEX('[6]Table 20'!D$14:D$19,MATCH($B82,'[6]Table 20'!$B$14:$B$19,0))*1000,0)</f>
        <v>0</v>
      </c>
      <c r="E82" s="5">
        <f>IFERROR(INDEX('[6]Table 20'!E$14:E$19,MATCH($B82,'[6]Table 20'!$B$14:$B$19,0))*1000,0)</f>
        <v>0</v>
      </c>
      <c r="F82" s="5">
        <f>IFERROR(INDEX('[6]Table 20'!F$14:F$19,MATCH($B82,'[6]Table 20'!$B$14:$B$19,0))*1000,0)</f>
        <v>0</v>
      </c>
      <c r="G82" s="5">
        <f>IFERROR(INDEX('[6]Table 20'!G$14:G$19,MATCH($B82,'[6]Table 20'!$B$14:$B$19,0))*1000,0)</f>
        <v>0</v>
      </c>
      <c r="H82" s="5">
        <f>IFERROR(INDEX('[6]Table 20'!H$14:H$19,MATCH($B82,'[6]Table 20'!$B$14:$B$19,0))*1000,0)</f>
        <v>0</v>
      </c>
      <c r="I82" s="5">
        <f>IFERROR(INDEX('[6]Table 20'!I$14:I$19,MATCH($B82,'[6]Table 20'!$B$14:$B$19,0))*1000,0)</f>
        <v>0</v>
      </c>
      <c r="J82" s="5">
        <f>IFERROR(INDEX('[6]Table 20'!J$14:J$19,MATCH($B82,'[6]Table 20'!$B$14:$B$19,0))*1000,0)</f>
        <v>0</v>
      </c>
      <c r="K82" s="5">
        <f>IFERROR(INDEX('[6]Table 20'!K$14:K$19,MATCH($B82,'[6]Table 20'!$B$14:$B$19,0))*1000,0)</f>
        <v>0</v>
      </c>
      <c r="L82" s="5">
        <f>IFERROR(INDEX('[6]Table 20'!L$14:L$19,MATCH($B82,'[6]Table 20'!$B$14:$B$19,0))*1000,0)</f>
        <v>0</v>
      </c>
      <c r="M82" s="5">
        <f>IFERROR(INDEX('[6]Table 20'!M$14:M$19,MATCH($B82,'[6]Table 20'!$B$14:$B$19,0))*1000,0)</f>
        <v>0</v>
      </c>
      <c r="N82" s="5">
        <f>IFERROR(INDEX('[6]Table 20'!N$14:N$19,MATCH($B82,'[6]Table 20'!$B$14:$B$19,0))*1000,0)</f>
        <v>0</v>
      </c>
      <c r="O82" s="5">
        <f>IFERROR(INDEX('[6]Table 20'!O$14:O$19,MATCH($B82,'[6]Table 20'!$B$14:$B$19,0))*1000,0)</f>
        <v>0</v>
      </c>
      <c r="P82" s="5">
        <f>IFERROR(INDEX('[6]Table 20'!P$14:P$19,MATCH($B82,'[6]Table 20'!$B$14:$B$19,0))*1000,0)</f>
        <v>0</v>
      </c>
      <c r="Q82" s="5">
        <f>IFERROR(INDEX('[6]Table 20'!Q$14:Q$19,MATCH($B82,'[6]Table 20'!$B$14:$B$19,0))*1000,0)</f>
        <v>0</v>
      </c>
      <c r="R82" s="5">
        <f>IFERROR(INDEX('[6]Table 20'!R$14:R$19,MATCH($B82,'[6]Table 20'!$B$14:$B$19,0))*1000,0)</f>
        <v>0</v>
      </c>
      <c r="S82" s="5">
        <f>IFERROR(INDEX('[6]Table 20'!S$14:S$19,MATCH($B82,'[6]Table 20'!$B$14:$B$19,0))*1000,0)</f>
        <v>0</v>
      </c>
      <c r="T82" s="5">
        <f>IFERROR(INDEX('[6]Table 20'!T$14:T$19,MATCH($B82,'[6]Table 20'!$B$14:$B$19,0))*1000,0)</f>
        <v>0</v>
      </c>
      <c r="U82" s="5">
        <f>IFERROR(INDEX('[6]Table 20'!U$14:U$19,MATCH($B82,'[6]Table 20'!$B$14:$B$19,0))*1000,0)</f>
        <v>0</v>
      </c>
      <c r="V82" s="5">
        <f>IFERROR(INDEX('[6]Table 20'!V$14:V$19,MATCH($B82,'[6]Table 20'!$B$14:$B$19,0))*1000,0)</f>
        <v>0</v>
      </c>
      <c r="W82" s="5">
        <f>IFERROR(INDEX('[6]Table 20'!W$14:W$19,MATCH($B82,'[6]Table 20'!$B$14:$B$19,0))*1000,0)</f>
        <v>0</v>
      </c>
      <c r="Z82" s="21" t="s">
        <v>100</v>
      </c>
    </row>
    <row r="83" spans="2:26" outlineLevel="1" x14ac:dyDescent="0.2">
      <c r="B83" s="4" t="s">
        <v>16</v>
      </c>
      <c r="C83" s="5">
        <f>IFERROR(INDEX('[6]Table 20'!C$14:C$19,MATCH($B83,'[6]Table 20'!$B$14:$B$19,0))*1000,0)</f>
        <v>1136.9080000000001</v>
      </c>
      <c r="D83" s="5">
        <f>IFERROR(INDEX('[6]Table 20'!D$14:D$19,MATCH($B83,'[6]Table 20'!$B$14:$B$19,0))*1000,0)</f>
        <v>1247.5740000000001</v>
      </c>
      <c r="E83" s="5">
        <f>IFERROR(INDEX('[6]Table 20'!E$14:E$19,MATCH($B83,'[6]Table 20'!$B$14:$B$19,0))*1000,0)</f>
        <v>1394.203</v>
      </c>
      <c r="F83" s="5">
        <f>IFERROR(INDEX('[6]Table 20'!F$14:F$19,MATCH($B83,'[6]Table 20'!$B$14:$B$19,0))*1000,0)</f>
        <v>1592.6970000000001</v>
      </c>
      <c r="G83" s="5">
        <f>IFERROR(INDEX('[6]Table 20'!G$14:G$19,MATCH($B83,'[6]Table 20'!$B$14:$B$19,0))*1000,0)</f>
        <v>1782.78</v>
      </c>
      <c r="H83" s="5">
        <f>IFERROR(INDEX('[6]Table 20'!H$14:H$19,MATCH($B83,'[6]Table 20'!$B$14:$B$19,0))*1000,0)</f>
        <v>2151.4870000000001</v>
      </c>
      <c r="I83" s="5">
        <f>IFERROR(INDEX('[6]Table 20'!I$14:I$19,MATCH($B83,'[6]Table 20'!$B$14:$B$19,0))*1000,0)</f>
        <v>2194.1370000000002</v>
      </c>
      <c r="J83" s="5">
        <f>IFERROR(INDEX('[6]Table 20'!J$14:J$19,MATCH($B83,'[6]Table 20'!$B$14:$B$19,0))*1000,0)</f>
        <v>2145.5630000000001</v>
      </c>
      <c r="K83" s="5">
        <f>IFERROR(INDEX('[6]Table 20'!K$14:K$19,MATCH($B83,'[6]Table 20'!$B$14:$B$19,0))*1000,0)</f>
        <v>1934.3680000000002</v>
      </c>
      <c r="L83" s="5">
        <f>IFERROR(INDEX('[6]Table 20'!L$14:L$19,MATCH($B83,'[6]Table 20'!$B$14:$B$19,0))*1000,0)</f>
        <v>2219.0910000000003</v>
      </c>
      <c r="M83" s="5">
        <f>IFERROR(INDEX('[6]Table 20'!M$14:M$19,MATCH($B83,'[6]Table 20'!$B$14:$B$19,0))*1000,0)</f>
        <v>2542.777</v>
      </c>
      <c r="N83" s="5">
        <f>IFERROR(INDEX('[6]Table 20'!N$14:N$19,MATCH($B83,'[6]Table 20'!$B$14:$B$19,0))*1000,0)</f>
        <v>2878.3739999999998</v>
      </c>
      <c r="O83" s="5">
        <f>IFERROR(INDEX('[6]Table 20'!O$14:O$19,MATCH($B83,'[6]Table 20'!$B$14:$B$19,0))*1000,0)</f>
        <v>3090.973</v>
      </c>
      <c r="P83" s="5">
        <f>IFERROR(INDEX('[6]Table 20'!P$14:P$19,MATCH($B83,'[6]Table 20'!$B$14:$B$19,0))*1000,0)</f>
        <v>3301.1949999999997</v>
      </c>
      <c r="Q83" s="5">
        <f>IFERROR(INDEX('[6]Table 20'!Q$14:Q$19,MATCH($B83,'[6]Table 20'!$B$14:$B$19,0))*1000,0)</f>
        <v>3422.0969999999998</v>
      </c>
      <c r="R83" s="5">
        <f>IFERROR(INDEX('[6]Table 20'!R$14:R$19,MATCH($B83,'[6]Table 20'!$B$14:$B$19,0))*1000,0)</f>
        <v>3453.8649999999998</v>
      </c>
      <c r="S83" s="5">
        <f>IFERROR(INDEX('[6]Table 20'!S$14:S$19,MATCH($B83,'[6]Table 20'!$B$14:$B$19,0))*1000,0)</f>
        <v>3028.357</v>
      </c>
      <c r="T83" s="5">
        <f>IFERROR(INDEX('[6]Table 20'!T$14:T$19,MATCH($B83,'[6]Table 20'!$B$14:$B$19,0))*1000,0)</f>
        <v>2994.1509999999998</v>
      </c>
      <c r="U83" s="5">
        <f>IFERROR(INDEX('[6]Table 20'!U$14:U$19,MATCH($B83,'[6]Table 20'!$B$14:$B$19,0))*1000,0)</f>
        <v>3181.5540000000001</v>
      </c>
      <c r="V83" s="5">
        <f>IFERROR(INDEX('[6]Table 20'!V$14:V$19,MATCH($B83,'[6]Table 20'!$B$14:$B$19,0))*1000,0)</f>
        <v>2451.0340000000001</v>
      </c>
      <c r="W83" s="5">
        <f>IFERROR(INDEX('[6]Table 20'!W$14:W$19,MATCH($B83,'[6]Table 20'!$B$14:$B$19,0))*1000,0)</f>
        <v>1786.057</v>
      </c>
      <c r="Z83" s="21" t="s">
        <v>100</v>
      </c>
    </row>
    <row r="84" spans="2:26" outlineLevel="1" x14ac:dyDescent="0.2">
      <c r="B84" s="4" t="s">
        <v>21</v>
      </c>
      <c r="C84" s="5">
        <f>IFERROR(INDEX('[6]Table 20'!C$14:C$19,MATCH($B84,'[6]Table 20'!$B$14:$B$19,0))*1000,0)</f>
        <v>0</v>
      </c>
      <c r="D84" s="5">
        <f>IFERROR(INDEX('[6]Table 20'!D$14:D$19,MATCH($B84,'[6]Table 20'!$B$14:$B$19,0))*1000,0)</f>
        <v>0</v>
      </c>
      <c r="E84" s="5">
        <f>IFERROR(INDEX('[6]Table 20'!E$14:E$19,MATCH($B84,'[6]Table 20'!$B$14:$B$19,0))*1000,0)</f>
        <v>0</v>
      </c>
      <c r="F84" s="5">
        <f>IFERROR(INDEX('[6]Table 20'!F$14:F$19,MATCH($B84,'[6]Table 20'!$B$14:$B$19,0))*1000,0)</f>
        <v>0</v>
      </c>
      <c r="G84" s="5">
        <f>IFERROR(INDEX('[6]Table 20'!G$14:G$19,MATCH($B84,'[6]Table 20'!$B$14:$B$19,0))*1000,0)</f>
        <v>0</v>
      </c>
      <c r="H84" s="5">
        <f>IFERROR(INDEX('[6]Table 20'!H$14:H$19,MATCH($B84,'[6]Table 20'!$B$14:$B$19,0))*1000,0)</f>
        <v>0</v>
      </c>
      <c r="I84" s="5">
        <f>IFERROR(INDEX('[6]Table 20'!I$14:I$19,MATCH($B84,'[6]Table 20'!$B$14:$B$19,0))*1000,0)</f>
        <v>0</v>
      </c>
      <c r="J84" s="5">
        <f>IFERROR(INDEX('[6]Table 20'!J$14:J$19,MATCH($B84,'[6]Table 20'!$B$14:$B$19,0))*1000,0)</f>
        <v>0</v>
      </c>
      <c r="K84" s="5">
        <f>IFERROR(INDEX('[6]Table 20'!K$14:K$19,MATCH($B84,'[6]Table 20'!$B$14:$B$19,0))*1000,0)</f>
        <v>0</v>
      </c>
      <c r="L84" s="5">
        <f>IFERROR(INDEX('[6]Table 20'!L$14:L$19,MATCH($B84,'[6]Table 20'!$B$14:$B$19,0))*1000,0)</f>
        <v>0</v>
      </c>
      <c r="M84" s="5">
        <f>IFERROR(INDEX('[6]Table 20'!M$14:M$19,MATCH($B84,'[6]Table 20'!$B$14:$B$19,0))*1000,0)</f>
        <v>0</v>
      </c>
      <c r="N84" s="5">
        <f>IFERROR(INDEX('[6]Table 20'!N$14:N$19,MATCH($B84,'[6]Table 20'!$B$14:$B$19,0))*1000,0)</f>
        <v>0</v>
      </c>
      <c r="O84" s="5">
        <f>IFERROR(INDEX('[6]Table 20'!O$14:O$19,MATCH($B84,'[6]Table 20'!$B$14:$B$19,0))*1000,0)</f>
        <v>0</v>
      </c>
      <c r="P84" s="5">
        <f>IFERROR(INDEX('[6]Table 20'!P$14:P$19,MATCH($B84,'[6]Table 20'!$B$14:$B$19,0))*1000,0)</f>
        <v>0</v>
      </c>
      <c r="Q84" s="5">
        <f>IFERROR(INDEX('[6]Table 20'!Q$14:Q$19,MATCH($B84,'[6]Table 20'!$B$14:$B$19,0))*1000,0)</f>
        <v>0</v>
      </c>
      <c r="R84" s="5">
        <f>IFERROR(INDEX('[6]Table 20'!R$14:R$19,MATCH($B84,'[6]Table 20'!$B$14:$B$19,0))*1000,0)</f>
        <v>0</v>
      </c>
      <c r="S84" s="5">
        <f>IFERROR(INDEX('[6]Table 20'!S$14:S$19,MATCH($B84,'[6]Table 20'!$B$14:$B$19,0))*1000,0)</f>
        <v>0</v>
      </c>
      <c r="T84" s="5">
        <f>IFERROR(INDEX('[6]Table 20'!T$14:T$19,MATCH($B84,'[6]Table 20'!$B$14:$B$19,0))*1000,0)</f>
        <v>0</v>
      </c>
      <c r="U84" s="5">
        <f>IFERROR(INDEX('[6]Table 20'!U$14:U$19,MATCH($B84,'[6]Table 20'!$B$14:$B$19,0))*1000,0)</f>
        <v>0</v>
      </c>
      <c r="V84" s="5">
        <f>IFERROR(INDEX('[6]Table 20'!V$14:V$19,MATCH($B84,'[6]Table 20'!$B$14:$B$19,0))*1000,0)</f>
        <v>0</v>
      </c>
      <c r="W84" s="5">
        <f>IFERROR(INDEX('[6]Table 20'!W$14:W$19,MATCH($B84,'[6]Table 20'!$B$14:$B$19,0))*1000,0)</f>
        <v>0</v>
      </c>
      <c r="Z84" s="21" t="s">
        <v>100</v>
      </c>
    </row>
    <row r="85" spans="2:26" outlineLevel="1" x14ac:dyDescent="0.2">
      <c r="B85" s="4" t="s">
        <v>20</v>
      </c>
      <c r="C85" s="5">
        <f>IFERROR(INDEX('[6]Table 20'!C$14:C$19,MATCH($B85,'[6]Table 20'!$B$14:$B$19,0))*1000,0)</f>
        <v>253854.24599999998</v>
      </c>
      <c r="D85" s="5">
        <f>IFERROR(INDEX('[6]Table 20'!D$14:D$19,MATCH($B85,'[6]Table 20'!$B$14:$B$19,0))*1000,0)</f>
        <v>249887.54800000001</v>
      </c>
      <c r="E85" s="5">
        <f>IFERROR(INDEX('[6]Table 20'!E$14:E$19,MATCH($B85,'[6]Table 20'!$B$14:$B$19,0))*1000,0)</f>
        <v>257982.42199999999</v>
      </c>
      <c r="F85" s="5">
        <f>IFERROR(INDEX('[6]Table 20'!F$14:F$19,MATCH($B85,'[6]Table 20'!$B$14:$B$19,0))*1000,0)</f>
        <v>254724.03</v>
      </c>
      <c r="G85" s="5">
        <f>IFERROR(INDEX('[6]Table 20'!G$14:G$19,MATCH($B85,'[6]Table 20'!$B$14:$B$19,0))*1000,0)</f>
        <v>257645.00500000003</v>
      </c>
      <c r="H85" s="5">
        <f>IFERROR(INDEX('[6]Table 20'!H$14:H$19,MATCH($B85,'[6]Table 20'!$B$14:$B$19,0))*1000,0)</f>
        <v>259529.82300000003</v>
      </c>
      <c r="I85" s="5">
        <f>IFERROR(INDEX('[6]Table 20'!I$14:I$19,MATCH($B85,'[6]Table 20'!$B$14:$B$19,0))*1000,0)</f>
        <v>249769.53599999999</v>
      </c>
      <c r="J85" s="5">
        <f>IFERROR(INDEX('[6]Table 20'!J$14:J$19,MATCH($B85,'[6]Table 20'!$B$14:$B$19,0))*1000,0)</f>
        <v>241607.981</v>
      </c>
      <c r="K85" s="5">
        <f>IFERROR(INDEX('[6]Table 20'!K$14:K$19,MATCH($B85,'[6]Table 20'!$B$14:$B$19,0))*1000,0)</f>
        <v>234101.12100000001</v>
      </c>
      <c r="L85" s="5">
        <f>IFERROR(INDEX('[6]Table 20'!L$14:L$19,MATCH($B85,'[6]Table 20'!$B$14:$B$19,0))*1000,0)</f>
        <v>239490.394</v>
      </c>
      <c r="M85" s="5">
        <f>IFERROR(INDEX('[6]Table 20'!M$14:M$19,MATCH($B85,'[6]Table 20'!$B$14:$B$19,0))*1000,0)</f>
        <v>237048.27800000002</v>
      </c>
      <c r="N85" s="5">
        <f>IFERROR(INDEX('[6]Table 20'!N$14:N$19,MATCH($B85,'[6]Table 20'!$B$14:$B$19,0))*1000,0)</f>
        <v>226817.78099999999</v>
      </c>
      <c r="O85" s="5">
        <f>IFERROR(INDEX('[6]Table 20'!O$14:O$19,MATCH($B85,'[6]Table 20'!$B$14:$B$19,0))*1000,0)</f>
        <v>207792.478</v>
      </c>
      <c r="P85" s="5">
        <f>IFERROR(INDEX('[6]Table 20'!P$14:P$19,MATCH($B85,'[6]Table 20'!$B$14:$B$19,0))*1000,0)</f>
        <v>217848.53899999999</v>
      </c>
      <c r="Q85" s="5">
        <f>IFERROR(INDEX('[6]Table 20'!Q$14:Q$19,MATCH($B85,'[6]Table 20'!$B$14:$B$19,0))*1000,0)</f>
        <v>206458.38699999999</v>
      </c>
      <c r="R85" s="5">
        <f>IFERROR(INDEX('[6]Table 20'!R$14:R$19,MATCH($B85,'[6]Table 20'!$B$14:$B$19,0))*1000,0)</f>
        <v>217058.37099999998</v>
      </c>
      <c r="S85" s="5">
        <f>IFERROR(INDEX('[6]Table 20'!S$14:S$19,MATCH($B85,'[6]Table 20'!$B$14:$B$19,0))*1000,0)</f>
        <v>212354.201</v>
      </c>
      <c r="T85" s="5">
        <f>IFERROR(INDEX('[6]Table 20'!T$14:T$19,MATCH($B85,'[6]Table 20'!$B$14:$B$19,0))*1000,0)</f>
        <v>203072.73499999999</v>
      </c>
      <c r="U85" s="5">
        <f>IFERROR(INDEX('[6]Table 20'!U$14:U$19,MATCH($B85,'[6]Table 20'!$B$14:$B$19,0))*1000,0)</f>
        <v>200413.33199999999</v>
      </c>
      <c r="V85" s="5">
        <f>IFERROR(INDEX('[6]Table 20'!V$14:V$19,MATCH($B85,'[6]Table 20'!$B$14:$B$19,0))*1000,0)</f>
        <v>199830.769</v>
      </c>
      <c r="W85" s="5">
        <f>IFERROR(INDEX('[6]Table 20'!W$14:W$19,MATCH($B85,'[6]Table 20'!$B$14:$B$19,0))*1000,0)</f>
        <v>151247.63200000001</v>
      </c>
      <c r="Z85" s="21" t="s">
        <v>100</v>
      </c>
    </row>
    <row r="86" spans="2:26" outlineLevel="1" x14ac:dyDescent="0.2">
      <c r="B86" s="4" t="s">
        <v>0</v>
      </c>
      <c r="C86" s="5">
        <f>IFERROR(INDEX('[6]Table 20'!C$14:C$19,MATCH($B86,'[6]Table 20'!$B$14:$B$19,0))*1000,0)</f>
        <v>0</v>
      </c>
      <c r="D86" s="5">
        <f>IFERROR(INDEX('[6]Table 20'!D$14:D$19,MATCH($B86,'[6]Table 20'!$B$14:$B$19,0))*1000,0)</f>
        <v>0</v>
      </c>
      <c r="E86" s="5">
        <f>IFERROR(INDEX('[6]Table 20'!E$14:E$19,MATCH($B86,'[6]Table 20'!$B$14:$B$19,0))*1000,0)</f>
        <v>0</v>
      </c>
      <c r="F86" s="5">
        <f>IFERROR(INDEX('[6]Table 20'!F$14:F$19,MATCH($B86,'[6]Table 20'!$B$14:$B$19,0))*1000,0)</f>
        <v>0</v>
      </c>
      <c r="G86" s="5">
        <f>IFERROR(INDEX('[6]Table 20'!G$14:G$19,MATCH($B86,'[6]Table 20'!$B$14:$B$19,0))*1000,0)</f>
        <v>0</v>
      </c>
      <c r="H86" s="5">
        <f>IFERROR(INDEX('[6]Table 20'!H$14:H$19,MATCH($B86,'[6]Table 20'!$B$14:$B$19,0))*1000,0)</f>
        <v>0</v>
      </c>
      <c r="I86" s="5">
        <f>IFERROR(INDEX('[6]Table 20'!I$14:I$19,MATCH($B86,'[6]Table 20'!$B$14:$B$19,0))*1000,0)</f>
        <v>0</v>
      </c>
      <c r="J86" s="5">
        <f>IFERROR(INDEX('[6]Table 20'!J$14:J$19,MATCH($B86,'[6]Table 20'!$B$14:$B$19,0))*1000,0)</f>
        <v>9045.1350000000002</v>
      </c>
      <c r="K86" s="5">
        <f>IFERROR(INDEX('[6]Table 20'!K$14:K$19,MATCH($B86,'[6]Table 20'!$B$14:$B$19,0))*1000,0)</f>
        <v>10851.862999999999</v>
      </c>
      <c r="L86" s="5">
        <f>IFERROR(INDEX('[6]Table 20'!L$14:L$19,MATCH($B86,'[6]Table 20'!$B$14:$B$19,0))*1000,0)</f>
        <v>10730.940999999999</v>
      </c>
      <c r="M86" s="5">
        <f>IFERROR(INDEX('[6]Table 20'!M$14:M$19,MATCH($B86,'[6]Table 20'!$B$14:$B$19,0))*1000,0)</f>
        <v>11337.773999999999</v>
      </c>
      <c r="N86" s="5">
        <f>IFERROR(INDEX('[6]Table 20'!N$14:N$19,MATCH($B86,'[6]Table 20'!$B$14:$B$19,0))*1000,0)</f>
        <v>12514.181</v>
      </c>
      <c r="O86" s="5">
        <f>IFERROR(INDEX('[6]Table 20'!O$14:O$19,MATCH($B86,'[6]Table 20'!$B$14:$B$19,0))*1000,0)</f>
        <v>12444.857</v>
      </c>
      <c r="P86" s="5">
        <f>IFERROR(INDEX('[6]Table 20'!P$14:P$19,MATCH($B86,'[6]Table 20'!$B$14:$B$19,0))*1000,0)</f>
        <v>12404.220000000001</v>
      </c>
      <c r="Q86" s="5">
        <f>IFERROR(INDEX('[6]Table 20'!Q$14:Q$19,MATCH($B86,'[6]Table 20'!$B$14:$B$19,0))*1000,0)</f>
        <v>12555.823999999999</v>
      </c>
      <c r="R86" s="5">
        <f>IFERROR(INDEX('[6]Table 20'!R$14:R$19,MATCH($B86,'[6]Table 20'!$B$14:$B$19,0))*1000,0)</f>
        <v>0</v>
      </c>
      <c r="S86" s="5">
        <f>IFERROR(INDEX('[6]Table 20'!S$14:S$19,MATCH($B86,'[6]Table 20'!$B$14:$B$19,0))*1000,0)</f>
        <v>0</v>
      </c>
      <c r="T86" s="5">
        <f>IFERROR(INDEX('[6]Table 20'!T$14:T$19,MATCH($B86,'[6]Table 20'!$B$14:$B$19,0))*1000,0)</f>
        <v>0</v>
      </c>
      <c r="U86" s="5">
        <f>IFERROR(INDEX('[6]Table 20'!U$14:U$19,MATCH($B86,'[6]Table 20'!$B$14:$B$19,0))*1000,0)</f>
        <v>0</v>
      </c>
      <c r="V86" s="5">
        <f>IFERROR(INDEX('[6]Table 20'!V$14:V$19,MATCH($B86,'[6]Table 20'!$B$14:$B$19,0))*1000,0)</f>
        <v>0</v>
      </c>
      <c r="W86" s="5">
        <f>IFERROR(INDEX('[6]Table 20'!W$14:W$19,MATCH($B86,'[6]Table 20'!$B$14:$B$19,0))*1000,0)</f>
        <v>0</v>
      </c>
      <c r="Z86" s="21" t="s">
        <v>100</v>
      </c>
    </row>
    <row r="87" spans="2:26" outlineLevel="1" x14ac:dyDescent="0.2">
      <c r="B87" s="4" t="s">
        <v>22</v>
      </c>
      <c r="C87" s="5">
        <f>IFERROR(INDEX('[6]Table 20'!C$14:C$19,MATCH($B87,'[6]Table 20'!$B$14:$B$19,0))*1000,0)</f>
        <v>0</v>
      </c>
      <c r="D87" s="5">
        <f>IFERROR(INDEX('[6]Table 20'!D$14:D$19,MATCH($B87,'[6]Table 20'!$B$14:$B$19,0))*1000,0)</f>
        <v>0</v>
      </c>
      <c r="E87" s="5">
        <f>IFERROR(INDEX('[6]Table 20'!E$14:E$19,MATCH($B87,'[6]Table 20'!$B$14:$B$19,0))*1000,0)</f>
        <v>0</v>
      </c>
      <c r="F87" s="5">
        <f>IFERROR(INDEX('[6]Table 20'!F$14:F$19,MATCH($B87,'[6]Table 20'!$B$14:$B$19,0))*1000,0)</f>
        <v>0</v>
      </c>
      <c r="G87" s="5">
        <f>IFERROR(INDEX('[6]Table 20'!G$14:G$19,MATCH($B87,'[6]Table 20'!$B$14:$B$19,0))*1000,0)</f>
        <v>0</v>
      </c>
      <c r="H87" s="5">
        <f>IFERROR(INDEX('[6]Table 20'!H$14:H$19,MATCH($B87,'[6]Table 20'!$B$14:$B$19,0))*1000,0)</f>
        <v>0</v>
      </c>
      <c r="I87" s="5">
        <f>IFERROR(INDEX('[6]Table 20'!I$14:I$19,MATCH($B87,'[6]Table 20'!$B$14:$B$19,0))*1000,0)</f>
        <v>0</v>
      </c>
      <c r="J87" s="5">
        <f>IFERROR(INDEX('[6]Table 20'!J$14:J$19,MATCH($B87,'[6]Table 20'!$B$14:$B$19,0))*1000,0)</f>
        <v>0</v>
      </c>
      <c r="K87" s="5">
        <f>IFERROR(INDEX('[6]Table 20'!K$14:K$19,MATCH($B87,'[6]Table 20'!$B$14:$B$19,0))*1000,0)</f>
        <v>0</v>
      </c>
      <c r="L87" s="5">
        <f>IFERROR(INDEX('[6]Table 20'!L$14:L$19,MATCH($B87,'[6]Table 20'!$B$14:$B$19,0))*1000,0)</f>
        <v>0</v>
      </c>
      <c r="M87" s="5">
        <f>IFERROR(INDEX('[6]Table 20'!M$14:M$19,MATCH($B87,'[6]Table 20'!$B$14:$B$19,0))*1000,0)</f>
        <v>0</v>
      </c>
      <c r="N87" s="5">
        <f>IFERROR(INDEX('[6]Table 20'!N$14:N$19,MATCH($B87,'[6]Table 20'!$B$14:$B$19,0))*1000,0)</f>
        <v>0</v>
      </c>
      <c r="O87" s="5">
        <f>IFERROR(INDEX('[6]Table 20'!O$14:O$19,MATCH($B87,'[6]Table 20'!$B$14:$B$19,0))*1000,0)</f>
        <v>0</v>
      </c>
      <c r="P87" s="5">
        <f>IFERROR(INDEX('[6]Table 20'!P$14:P$19,MATCH($B87,'[6]Table 20'!$B$14:$B$19,0))*1000,0)</f>
        <v>0</v>
      </c>
      <c r="Q87" s="5">
        <f>IFERROR(INDEX('[6]Table 20'!Q$14:Q$19,MATCH($B87,'[6]Table 20'!$B$14:$B$19,0))*1000,0)</f>
        <v>0</v>
      </c>
      <c r="R87" s="5">
        <f>IFERROR(INDEX('[6]Table 20'!R$14:R$19,MATCH($B87,'[6]Table 20'!$B$14:$B$19,0))*1000,0)</f>
        <v>0</v>
      </c>
      <c r="S87" s="5">
        <f>IFERROR(INDEX('[6]Table 20'!S$14:S$19,MATCH($B87,'[6]Table 20'!$B$14:$B$19,0))*1000,0)</f>
        <v>0</v>
      </c>
      <c r="T87" s="5">
        <f>IFERROR(INDEX('[6]Table 20'!T$14:T$19,MATCH($B87,'[6]Table 20'!$B$14:$B$19,0))*1000,0)</f>
        <v>0</v>
      </c>
      <c r="U87" s="5">
        <f>IFERROR(INDEX('[6]Table 20'!U$14:U$19,MATCH($B87,'[6]Table 20'!$B$14:$B$19,0))*1000,0)</f>
        <v>0</v>
      </c>
      <c r="V87" s="5">
        <f>IFERROR(INDEX('[6]Table 20'!V$14:V$19,MATCH($B87,'[6]Table 20'!$B$14:$B$19,0))*1000,0)</f>
        <v>0</v>
      </c>
      <c r="W87" s="5">
        <f>IFERROR(INDEX('[6]Table 20'!W$14:W$19,MATCH($B87,'[6]Table 20'!$B$14:$B$19,0))*1000,0)</f>
        <v>0</v>
      </c>
      <c r="Z87" s="21" t="s">
        <v>100</v>
      </c>
    </row>
    <row r="88" spans="2:26" outlineLevel="1" x14ac:dyDescent="0.2">
      <c r="B88" s="4" t="s">
        <v>23</v>
      </c>
      <c r="C88" s="5">
        <f>IFERROR(INDEX('[6]Table 20'!C$14:C$19,MATCH($B88,'[6]Table 20'!$B$14:$B$19,0))*1000,0)</f>
        <v>710.053</v>
      </c>
      <c r="D88" s="5">
        <f>IFERROR(INDEX('[6]Table 20'!D$14:D$19,MATCH($B88,'[6]Table 20'!$B$14:$B$19,0))*1000,0)</f>
        <v>804.09199999999998</v>
      </c>
      <c r="E88" s="5">
        <f>IFERROR(INDEX('[6]Table 20'!E$14:E$19,MATCH($B88,'[6]Table 20'!$B$14:$B$19,0))*1000,0)</f>
        <v>705.10799999999995</v>
      </c>
      <c r="F88" s="5">
        <f>IFERROR(INDEX('[6]Table 20'!F$14:F$19,MATCH($B88,'[6]Table 20'!$B$14:$B$19,0))*1000,0)</f>
        <v>722.48699999999997</v>
      </c>
      <c r="G88" s="5">
        <f>IFERROR(INDEX('[6]Table 20'!G$14:G$19,MATCH($B88,'[6]Table 20'!$B$14:$B$19,0))*1000,0)</f>
        <v>777.35200000000009</v>
      </c>
      <c r="H88" s="5">
        <f>IFERROR(INDEX('[6]Table 20'!H$14:H$19,MATCH($B88,'[6]Table 20'!$B$14:$B$19,0))*1000,0)</f>
        <v>915.19600000000003</v>
      </c>
      <c r="I88" s="5">
        <f>IFERROR(INDEX('[6]Table 20'!I$14:I$19,MATCH($B88,'[6]Table 20'!$B$14:$B$19,0))*1000,0)</f>
        <v>993.83999999999992</v>
      </c>
      <c r="J88" s="5">
        <f>IFERROR(INDEX('[6]Table 20'!J$14:J$19,MATCH($B88,'[6]Table 20'!$B$14:$B$19,0))*1000,0)</f>
        <v>908.28200000000004</v>
      </c>
      <c r="K88" s="5">
        <f>IFERROR(INDEX('[6]Table 20'!K$14:K$19,MATCH($B88,'[6]Table 20'!$B$14:$B$19,0))*1000,0)</f>
        <v>903.07</v>
      </c>
      <c r="L88" s="5">
        <f>IFERROR(INDEX('[6]Table 20'!L$14:L$19,MATCH($B88,'[6]Table 20'!$B$14:$B$19,0))*1000,0)</f>
        <v>718.572</v>
      </c>
      <c r="M88" s="5">
        <f>IFERROR(INDEX('[6]Table 20'!M$14:M$19,MATCH($B88,'[6]Table 20'!$B$14:$B$19,0))*1000,0)</f>
        <v>717.31999999999994</v>
      </c>
      <c r="N88" s="5">
        <f>IFERROR(INDEX('[6]Table 20'!N$14:N$19,MATCH($B88,'[6]Table 20'!$B$14:$B$19,0))*1000,0)</f>
        <v>451.46699999999998</v>
      </c>
      <c r="O88" s="5">
        <f>IFERROR(INDEX('[6]Table 20'!O$14:O$19,MATCH($B88,'[6]Table 20'!$B$14:$B$19,0))*1000,0)</f>
        <v>299.67199999999997</v>
      </c>
      <c r="P88" s="5">
        <f>IFERROR(INDEX('[6]Table 20'!P$14:P$19,MATCH($B88,'[6]Table 20'!$B$14:$B$19,0))*1000,0)</f>
        <v>182.976</v>
      </c>
      <c r="Q88" s="5">
        <f>IFERROR(INDEX('[6]Table 20'!Q$14:Q$19,MATCH($B88,'[6]Table 20'!$B$14:$B$19,0))*1000,0)</f>
        <v>209.99699999999999</v>
      </c>
      <c r="R88" s="5">
        <f>IFERROR(INDEX('[6]Table 20'!R$14:R$19,MATCH($B88,'[6]Table 20'!$B$14:$B$19,0))*1000,0)</f>
        <v>119.14400000000001</v>
      </c>
      <c r="S88" s="5">
        <f>IFERROR(INDEX('[6]Table 20'!S$14:S$19,MATCH($B88,'[6]Table 20'!$B$14:$B$19,0))*1000,0)</f>
        <v>74.174000000000007</v>
      </c>
      <c r="T88" s="5">
        <f>IFERROR(INDEX('[6]Table 20'!T$14:T$19,MATCH($B88,'[6]Table 20'!$B$14:$B$19,0))*1000,0)</f>
        <v>52.305</v>
      </c>
      <c r="U88" s="5">
        <f>IFERROR(INDEX('[6]Table 20'!U$14:U$19,MATCH($B88,'[6]Table 20'!$B$14:$B$19,0))*1000,0)</f>
        <v>45.003</v>
      </c>
      <c r="V88" s="5">
        <f>IFERROR(INDEX('[6]Table 20'!V$14:V$19,MATCH($B88,'[6]Table 20'!$B$14:$B$19,0))*1000,0)</f>
        <v>26.172999999999998</v>
      </c>
      <c r="W88" s="5">
        <f>IFERROR(INDEX('[6]Table 20'!W$14:W$19,MATCH($B88,'[6]Table 20'!$B$14:$B$19,0))*1000,0)</f>
        <v>13.102</v>
      </c>
      <c r="Z88" s="21" t="s">
        <v>100</v>
      </c>
    </row>
    <row r="89" spans="2:26" outlineLevel="1" x14ac:dyDescent="0.2">
      <c r="B89" s="4" t="s">
        <v>17</v>
      </c>
      <c r="C89" s="5">
        <f>IFERROR(INDEX('[6]Table 20'!C$14:C$19,MATCH($B89,'[6]Table 20'!$B$14:$B$19,0))*1000,0)</f>
        <v>0</v>
      </c>
      <c r="D89" s="5">
        <f>IFERROR(INDEX('[6]Table 20'!D$14:D$19,MATCH($B89,'[6]Table 20'!$B$14:$B$19,0))*1000,0)</f>
        <v>0</v>
      </c>
      <c r="E89" s="5">
        <f>IFERROR(INDEX('[6]Table 20'!E$14:E$19,MATCH($B89,'[6]Table 20'!$B$14:$B$19,0))*1000,0)</f>
        <v>0</v>
      </c>
      <c r="F89" s="5">
        <f>IFERROR(INDEX('[6]Table 20'!F$14:F$19,MATCH($B89,'[6]Table 20'!$B$14:$B$19,0))*1000,0)</f>
        <v>0</v>
      </c>
      <c r="G89" s="5">
        <f>IFERROR(INDEX('[6]Table 20'!G$14:G$19,MATCH($B89,'[6]Table 20'!$B$14:$B$19,0))*1000,0)</f>
        <v>0</v>
      </c>
      <c r="H89" s="5">
        <f>IFERROR(INDEX('[6]Table 20'!H$14:H$19,MATCH($B89,'[6]Table 20'!$B$14:$B$19,0))*1000,0)</f>
        <v>0</v>
      </c>
      <c r="I89" s="5">
        <f>IFERROR(INDEX('[6]Table 20'!I$14:I$19,MATCH($B89,'[6]Table 20'!$B$14:$B$19,0))*1000,0)</f>
        <v>0</v>
      </c>
      <c r="J89" s="5">
        <f>IFERROR(INDEX('[6]Table 20'!J$14:J$19,MATCH($B89,'[6]Table 20'!$B$14:$B$19,0))*1000,0)</f>
        <v>0</v>
      </c>
      <c r="K89" s="5">
        <f>IFERROR(INDEX('[6]Table 20'!K$14:K$19,MATCH($B89,'[6]Table 20'!$B$14:$B$19,0))*1000,0)</f>
        <v>0</v>
      </c>
      <c r="L89" s="5">
        <f>IFERROR(INDEX('[6]Table 20'!L$14:L$19,MATCH($B89,'[6]Table 20'!$B$14:$B$19,0))*1000,0)</f>
        <v>0</v>
      </c>
      <c r="M89" s="5">
        <f>IFERROR(INDEX('[6]Table 20'!M$14:M$19,MATCH($B89,'[6]Table 20'!$B$14:$B$19,0))*1000,0)</f>
        <v>0</v>
      </c>
      <c r="N89" s="5">
        <f>IFERROR(INDEX('[6]Table 20'!N$14:N$19,MATCH($B89,'[6]Table 20'!$B$14:$B$19,0))*1000,0)</f>
        <v>0</v>
      </c>
      <c r="O89" s="5">
        <f>IFERROR(INDEX('[6]Table 20'!O$14:O$19,MATCH($B89,'[6]Table 20'!$B$14:$B$19,0))*1000,0)</f>
        <v>0</v>
      </c>
      <c r="P89" s="5">
        <f>IFERROR(INDEX('[6]Table 20'!P$14:P$19,MATCH($B89,'[6]Table 20'!$B$14:$B$19,0))*1000,0)</f>
        <v>0</v>
      </c>
      <c r="Q89" s="5">
        <f>IFERROR(INDEX('[6]Table 20'!Q$14:Q$19,MATCH($B89,'[6]Table 20'!$B$14:$B$19,0))*1000,0)</f>
        <v>0</v>
      </c>
      <c r="R89" s="5">
        <f>IFERROR(INDEX('[6]Table 20'!R$14:R$19,MATCH($B89,'[6]Table 20'!$B$14:$B$19,0))*1000,0)</f>
        <v>0</v>
      </c>
      <c r="S89" s="5">
        <f>IFERROR(INDEX('[6]Table 20'!S$14:S$19,MATCH($B89,'[6]Table 20'!$B$14:$B$19,0))*1000,0)</f>
        <v>0</v>
      </c>
      <c r="T89" s="5">
        <f>IFERROR(INDEX('[6]Table 20'!T$14:T$19,MATCH($B89,'[6]Table 20'!$B$14:$B$19,0))*1000,0)</f>
        <v>0</v>
      </c>
      <c r="U89" s="5">
        <f>IFERROR(INDEX('[6]Table 20'!U$14:U$19,MATCH($B89,'[6]Table 20'!$B$14:$B$19,0))*1000,0)</f>
        <v>0</v>
      </c>
      <c r="V89" s="5">
        <f>IFERROR(INDEX('[6]Table 20'!V$14:V$19,MATCH($B89,'[6]Table 20'!$B$14:$B$19,0))*1000,0)</f>
        <v>0</v>
      </c>
      <c r="W89" s="5">
        <f>IFERROR(INDEX('[6]Table 20'!W$14:W$19,MATCH($B89,'[6]Table 20'!$B$14:$B$19,0))*1000,0)</f>
        <v>0</v>
      </c>
      <c r="Z89" s="21" t="s">
        <v>100</v>
      </c>
    </row>
    <row r="90" spans="2:26" outlineLevel="1" x14ac:dyDescent="0.2">
      <c r="B90" s="4" t="s">
        <v>1</v>
      </c>
      <c r="C90" s="5">
        <f>IFERROR(INDEX('[6]Table 20'!C$14:C$19,MATCH($B90,'[6]Table 20'!$B$14:$B$19,0))*1000,0)</f>
        <v>1925.9409999999998</v>
      </c>
      <c r="D90" s="5">
        <f>IFERROR(INDEX('[6]Table 20'!D$14:D$19,MATCH($B90,'[6]Table 20'!$B$14:$B$19,0))*1000,0)</f>
        <v>2084.7669999999998</v>
      </c>
      <c r="E90" s="5">
        <f>IFERROR(INDEX('[6]Table 20'!E$14:E$19,MATCH($B90,'[6]Table 20'!$B$14:$B$19,0))*1000,0)</f>
        <v>1084.2160000000001</v>
      </c>
      <c r="F90" s="5">
        <f>IFERROR(INDEX('[6]Table 20'!F$14:F$19,MATCH($B90,'[6]Table 20'!$B$14:$B$19,0))*1000,0)</f>
        <v>1194.069</v>
      </c>
      <c r="G90" s="5">
        <f>IFERROR(INDEX('[6]Table 20'!G$14:G$19,MATCH($B90,'[6]Table 20'!$B$14:$B$19,0))*1000,0)</f>
        <v>1333.559</v>
      </c>
      <c r="H90" s="5">
        <f>IFERROR(INDEX('[6]Table 20'!H$14:H$19,MATCH($B90,'[6]Table 20'!$B$14:$B$19,0))*1000,0)</f>
        <v>1113.6659999999999</v>
      </c>
      <c r="I90" s="5">
        <f>IFERROR(INDEX('[6]Table 20'!I$14:I$19,MATCH($B90,'[6]Table 20'!$B$14:$B$19,0))*1000,0)</f>
        <v>2044.0420000000001</v>
      </c>
      <c r="J90" s="5">
        <f>IFERROR(INDEX('[6]Table 20'!J$14:J$19,MATCH($B90,'[6]Table 20'!$B$14:$B$19,0))*1000,0)</f>
        <v>2338.36</v>
      </c>
      <c r="K90" s="5">
        <f>IFERROR(INDEX('[6]Table 20'!K$14:K$19,MATCH($B90,'[6]Table 20'!$B$14:$B$19,0))*1000,0)</f>
        <v>2593.5990000000002</v>
      </c>
      <c r="L90" s="5">
        <f>IFERROR(INDEX('[6]Table 20'!L$14:L$19,MATCH($B90,'[6]Table 20'!$B$14:$B$19,0))*1000,0)</f>
        <v>2213.393</v>
      </c>
      <c r="M90" s="5">
        <f>IFERROR(INDEX('[6]Table 20'!M$14:M$19,MATCH($B90,'[6]Table 20'!$B$14:$B$19,0))*1000,0)</f>
        <v>2438.3110000000001</v>
      </c>
      <c r="N90" s="5">
        <f>IFERROR(INDEX('[6]Table 20'!N$14:N$19,MATCH($B90,'[6]Table 20'!$B$14:$B$19,0))*1000,0)</f>
        <v>2952.7580000000003</v>
      </c>
      <c r="O90" s="5">
        <f>IFERROR(INDEX('[6]Table 20'!O$14:O$19,MATCH($B90,'[6]Table 20'!$B$14:$B$19,0))*1000,0)</f>
        <v>3466.3089999999997</v>
      </c>
      <c r="P90" s="5">
        <f>IFERROR(INDEX('[6]Table 20'!P$14:P$19,MATCH($B90,'[6]Table 20'!$B$14:$B$19,0))*1000,0)</f>
        <v>2477.357</v>
      </c>
      <c r="Q90" s="5">
        <f>IFERROR(INDEX('[6]Table 20'!Q$14:Q$19,MATCH($B90,'[6]Table 20'!$B$14:$B$19,0))*1000,0)</f>
        <v>2237.3379999999997</v>
      </c>
      <c r="R90" s="5">
        <f>IFERROR(INDEX('[6]Table 20'!R$14:R$19,MATCH($B90,'[6]Table 20'!$B$14:$B$19,0))*1000,0)</f>
        <v>2263.8509999999997</v>
      </c>
      <c r="S90" s="5">
        <f>IFERROR(INDEX('[6]Table 20'!S$14:S$19,MATCH($B90,'[6]Table 20'!$B$14:$B$19,0))*1000,0)</f>
        <v>3131.2109999999998</v>
      </c>
      <c r="T90" s="5">
        <f>IFERROR(INDEX('[6]Table 20'!T$14:T$19,MATCH($B90,'[6]Table 20'!$B$14:$B$19,0))*1000,0)</f>
        <v>3110.5410000000002</v>
      </c>
      <c r="U90" s="5">
        <f>IFERROR(INDEX('[6]Table 20'!U$14:U$19,MATCH($B90,'[6]Table 20'!$B$14:$B$19,0))*1000,0)</f>
        <v>2294.163</v>
      </c>
      <c r="V90" s="5">
        <f>IFERROR(INDEX('[6]Table 20'!V$14:V$19,MATCH($B90,'[6]Table 20'!$B$14:$B$19,0))*1000,0)</f>
        <v>2320.0239999999999</v>
      </c>
      <c r="W90" s="5">
        <f>IFERROR(INDEX('[6]Table 20'!W$14:W$19,MATCH($B90,'[6]Table 20'!$B$14:$B$19,0))*1000,0)</f>
        <v>2368.0329999999999</v>
      </c>
      <c r="Z90" s="21" t="s">
        <v>100</v>
      </c>
    </row>
    <row r="91" spans="2:26" outlineLevel="1" x14ac:dyDescent="0.2">
      <c r="B91" s="15" t="s">
        <v>9</v>
      </c>
      <c r="C91" s="19">
        <f t="shared" ref="C91:W91" si="34">SUM(C81:C90)</f>
        <v>257627.14799999999</v>
      </c>
      <c r="D91" s="19">
        <f t="shared" si="34"/>
        <v>254023.981</v>
      </c>
      <c r="E91" s="19">
        <f t="shared" si="34"/>
        <v>261165.94899999999</v>
      </c>
      <c r="F91" s="19">
        <f t="shared" si="34"/>
        <v>258233.283</v>
      </c>
      <c r="G91" s="19">
        <f t="shared" si="34"/>
        <v>261538.69600000005</v>
      </c>
      <c r="H91" s="19">
        <f t="shared" si="34"/>
        <v>263710.17200000008</v>
      </c>
      <c r="I91" s="19">
        <f t="shared" si="34"/>
        <v>255001.55499999996</v>
      </c>
      <c r="J91" s="19">
        <f t="shared" si="34"/>
        <v>256045.321</v>
      </c>
      <c r="K91" s="19">
        <f t="shared" si="34"/>
        <v>250384.02100000001</v>
      </c>
      <c r="L91" s="19">
        <f t="shared" si="34"/>
        <v>255372.39099999997</v>
      </c>
      <c r="M91" s="19">
        <f t="shared" si="34"/>
        <v>254084.46000000002</v>
      </c>
      <c r="N91" s="19">
        <f t="shared" si="34"/>
        <v>245614.56100000002</v>
      </c>
      <c r="O91" s="19">
        <f t="shared" si="34"/>
        <v>227094.28899999999</v>
      </c>
      <c r="P91" s="19">
        <f t="shared" si="34"/>
        <v>236214.28699999998</v>
      </c>
      <c r="Q91" s="19">
        <f t="shared" si="34"/>
        <v>224883.64299999998</v>
      </c>
      <c r="R91" s="19">
        <f t="shared" si="34"/>
        <v>222895.23099999997</v>
      </c>
      <c r="S91" s="19">
        <f t="shared" si="34"/>
        <v>218587.943</v>
      </c>
      <c r="T91" s="19">
        <f t="shared" si="34"/>
        <v>209229.73199999999</v>
      </c>
      <c r="U91" s="19">
        <f t="shared" si="34"/>
        <v>205934.052</v>
      </c>
      <c r="V91" s="19">
        <f t="shared" si="34"/>
        <v>204628.00000000003</v>
      </c>
      <c r="W91" s="19">
        <f t="shared" si="34"/>
        <v>155414.82400000002</v>
      </c>
    </row>
    <row r="92" spans="2:26" outlineLevel="1" x14ac:dyDescent="0.2">
      <c r="B92" s="26" t="s">
        <v>91</v>
      </c>
      <c r="C92" s="25">
        <f t="shared" ref="C92:W92" si="35">C91/C72/1000</f>
        <v>1.9574722273183022E-3</v>
      </c>
      <c r="D92" s="25">
        <f t="shared" si="35"/>
        <v>1.9447387648294805E-3</v>
      </c>
      <c r="E92" s="25">
        <f t="shared" si="35"/>
        <v>1.9256302600170342E-3</v>
      </c>
      <c r="F92" s="25">
        <f t="shared" si="35"/>
        <v>1.9032014149509722E-3</v>
      </c>
      <c r="G92" s="25">
        <f t="shared" si="35"/>
        <v>1.8991552882119181E-3</v>
      </c>
      <c r="H92" s="25">
        <f t="shared" si="35"/>
        <v>1.8917916398308631E-3</v>
      </c>
      <c r="I92" s="25">
        <f t="shared" si="35"/>
        <v>1.8810757362590685E-3</v>
      </c>
      <c r="J92" s="25">
        <f t="shared" si="35"/>
        <v>1.8690935723763807E-3</v>
      </c>
      <c r="K92" s="25">
        <f t="shared" si="35"/>
        <v>1.8495472220953176E-3</v>
      </c>
      <c r="L92" s="25">
        <f t="shared" si="35"/>
        <v>1.8361363515238588E-3</v>
      </c>
      <c r="M92" s="25">
        <f t="shared" si="35"/>
        <v>1.8249402365447074E-3</v>
      </c>
      <c r="N92" s="25">
        <f t="shared" si="35"/>
        <v>1.8159907833266893E-3</v>
      </c>
      <c r="O92" s="25">
        <f t="shared" si="35"/>
        <v>1.795283436530324E-3</v>
      </c>
      <c r="P92" s="25">
        <f t="shared" si="35"/>
        <v>1.7784355342215774E-3</v>
      </c>
      <c r="Q92" s="25">
        <f t="shared" si="35"/>
        <v>1.7683709791538134E-3</v>
      </c>
      <c r="R92" s="25">
        <f t="shared" si="35"/>
        <v>1.7527651396147454E-3</v>
      </c>
      <c r="S92" s="25">
        <f t="shared" si="35"/>
        <v>1.7411922486332029E-3</v>
      </c>
      <c r="T92" s="25">
        <f t="shared" si="35"/>
        <v>1.7304481148044011E-3</v>
      </c>
      <c r="U92" s="25">
        <f t="shared" si="35"/>
        <v>1.7110935432719998E-3</v>
      </c>
      <c r="V92" s="25">
        <f t="shared" si="35"/>
        <v>1.6939380293066986E-3</v>
      </c>
      <c r="W92" s="25">
        <f t="shared" si="35"/>
        <v>1.6788521056967539E-3</v>
      </c>
    </row>
    <row r="93" spans="2:26" outlineLevel="1" x14ac:dyDescent="0.2"/>
    <row r="94" spans="2:26" outlineLevel="1" x14ac:dyDescent="0.2">
      <c r="B94" s="4" t="s">
        <v>18</v>
      </c>
      <c r="C94" s="11">
        <f t="shared" ref="C94:W94" si="36">IFERROR(C81/C91,0)</f>
        <v>0</v>
      </c>
      <c r="D94" s="11">
        <f t="shared" si="36"/>
        <v>0</v>
      </c>
      <c r="E94" s="11">
        <f t="shared" si="36"/>
        <v>0</v>
      </c>
      <c r="F94" s="11">
        <f t="shared" si="36"/>
        <v>0</v>
      </c>
      <c r="G94" s="11">
        <f t="shared" si="36"/>
        <v>0</v>
      </c>
      <c r="H94" s="11">
        <f t="shared" si="36"/>
        <v>0</v>
      </c>
      <c r="I94" s="11">
        <f t="shared" si="36"/>
        <v>0</v>
      </c>
      <c r="J94" s="11">
        <f t="shared" si="36"/>
        <v>0</v>
      </c>
      <c r="K94" s="11">
        <f t="shared" si="36"/>
        <v>0</v>
      </c>
      <c r="L94" s="11">
        <f t="shared" si="36"/>
        <v>0</v>
      </c>
      <c r="M94" s="11">
        <f t="shared" si="36"/>
        <v>0</v>
      </c>
      <c r="N94" s="11">
        <f t="shared" si="36"/>
        <v>0</v>
      </c>
      <c r="O94" s="11">
        <f t="shared" si="36"/>
        <v>0</v>
      </c>
      <c r="P94" s="11">
        <f t="shared" si="36"/>
        <v>0</v>
      </c>
      <c r="Q94" s="11">
        <f t="shared" si="36"/>
        <v>0</v>
      </c>
      <c r="R94" s="11">
        <f t="shared" si="36"/>
        <v>0</v>
      </c>
      <c r="S94" s="11">
        <f t="shared" si="36"/>
        <v>0</v>
      </c>
      <c r="T94" s="11">
        <f t="shared" si="36"/>
        <v>0</v>
      </c>
      <c r="U94" s="11">
        <f t="shared" si="36"/>
        <v>0</v>
      </c>
      <c r="V94" s="11">
        <f t="shared" si="36"/>
        <v>0</v>
      </c>
      <c r="W94" s="11">
        <f t="shared" si="36"/>
        <v>0</v>
      </c>
    </row>
    <row r="95" spans="2:26" outlineLevel="1" x14ac:dyDescent="0.2">
      <c r="B95" s="4" t="s">
        <v>19</v>
      </c>
      <c r="C95" s="11">
        <f t="shared" ref="C95:W95" si="37">IFERROR(C82/C91,0)</f>
        <v>0</v>
      </c>
      <c r="D95" s="11">
        <f t="shared" si="37"/>
        <v>0</v>
      </c>
      <c r="E95" s="11">
        <f t="shared" si="37"/>
        <v>0</v>
      </c>
      <c r="F95" s="11">
        <f t="shared" si="37"/>
        <v>0</v>
      </c>
      <c r="G95" s="11">
        <f t="shared" si="37"/>
        <v>0</v>
      </c>
      <c r="H95" s="11">
        <f t="shared" si="37"/>
        <v>0</v>
      </c>
      <c r="I95" s="11">
        <f t="shared" si="37"/>
        <v>0</v>
      </c>
      <c r="J95" s="11">
        <f t="shared" si="37"/>
        <v>0</v>
      </c>
      <c r="K95" s="11">
        <f t="shared" si="37"/>
        <v>0</v>
      </c>
      <c r="L95" s="11">
        <f t="shared" si="37"/>
        <v>0</v>
      </c>
      <c r="M95" s="11">
        <f t="shared" si="37"/>
        <v>0</v>
      </c>
      <c r="N95" s="11">
        <f t="shared" si="37"/>
        <v>0</v>
      </c>
      <c r="O95" s="11">
        <f t="shared" si="37"/>
        <v>0</v>
      </c>
      <c r="P95" s="11">
        <f t="shared" si="37"/>
        <v>0</v>
      </c>
      <c r="Q95" s="11">
        <f t="shared" si="37"/>
        <v>0</v>
      </c>
      <c r="R95" s="11">
        <f t="shared" si="37"/>
        <v>0</v>
      </c>
      <c r="S95" s="11">
        <f t="shared" si="37"/>
        <v>0</v>
      </c>
      <c r="T95" s="11">
        <f t="shared" si="37"/>
        <v>0</v>
      </c>
      <c r="U95" s="11">
        <f t="shared" si="37"/>
        <v>0</v>
      </c>
      <c r="V95" s="11">
        <f t="shared" si="37"/>
        <v>0</v>
      </c>
      <c r="W95" s="11">
        <f t="shared" si="37"/>
        <v>0</v>
      </c>
    </row>
    <row r="96" spans="2:26" outlineLevel="1" x14ac:dyDescent="0.2">
      <c r="B96" s="4" t="s">
        <v>16</v>
      </c>
      <c r="C96" s="11">
        <f t="shared" ref="C96:W96" si="38">IFERROR(C83/C91,0)</f>
        <v>4.4129976550452681E-3</v>
      </c>
      <c r="D96" s="11">
        <f t="shared" si="38"/>
        <v>4.9112449741506884E-3</v>
      </c>
      <c r="E96" s="11">
        <f t="shared" si="38"/>
        <v>5.3383796981895217E-3</v>
      </c>
      <c r="F96" s="11">
        <f t="shared" si="38"/>
        <v>6.1676673955308858E-3</v>
      </c>
      <c r="G96" s="11">
        <f t="shared" si="38"/>
        <v>6.8165056539090472E-3</v>
      </c>
      <c r="H96" s="11">
        <f t="shared" si="38"/>
        <v>8.1585286744267089E-3</v>
      </c>
      <c r="I96" s="11">
        <f t="shared" si="38"/>
        <v>8.6044063535220417E-3</v>
      </c>
      <c r="J96" s="11">
        <f t="shared" si="38"/>
        <v>8.3796219810632674E-3</v>
      </c>
      <c r="K96" s="11">
        <f t="shared" si="38"/>
        <v>7.7256048220425378E-3</v>
      </c>
      <c r="L96" s="11">
        <f t="shared" si="38"/>
        <v>8.6896276896275791E-3</v>
      </c>
      <c r="M96" s="11">
        <f t="shared" si="38"/>
        <v>1.0007605345088794E-2</v>
      </c>
      <c r="N96" s="11">
        <f t="shared" si="38"/>
        <v>1.1719069049819076E-2</v>
      </c>
      <c r="O96" s="11">
        <f t="shared" si="38"/>
        <v>1.3610967557180621E-2</v>
      </c>
      <c r="P96" s="11">
        <f t="shared" si="38"/>
        <v>1.3975424780297053E-2</v>
      </c>
      <c r="Q96" s="11">
        <f t="shared" si="38"/>
        <v>1.5217189451168754E-2</v>
      </c>
      <c r="R96" s="11">
        <f t="shared" si="38"/>
        <v>1.5495463875581978E-2</v>
      </c>
      <c r="S96" s="11">
        <f t="shared" si="38"/>
        <v>1.3854181335152599E-2</v>
      </c>
      <c r="T96" s="11">
        <f t="shared" si="38"/>
        <v>1.4310351456168763E-2</v>
      </c>
      <c r="U96" s="11">
        <f t="shared" si="38"/>
        <v>1.5449382795614589E-2</v>
      </c>
      <c r="V96" s="11">
        <f t="shared" si="38"/>
        <v>1.1977999100807317E-2</v>
      </c>
      <c r="W96" s="11">
        <f t="shared" si="38"/>
        <v>1.1492192018954381E-2</v>
      </c>
    </row>
    <row r="97" spans="1:28" outlineLevel="1" x14ac:dyDescent="0.2">
      <c r="B97" s="4" t="s">
        <v>21</v>
      </c>
      <c r="C97" s="11">
        <f t="shared" ref="C97:W97" si="39">IFERROR(C84/C91,0)</f>
        <v>0</v>
      </c>
      <c r="D97" s="11">
        <f t="shared" si="39"/>
        <v>0</v>
      </c>
      <c r="E97" s="11">
        <f t="shared" si="39"/>
        <v>0</v>
      </c>
      <c r="F97" s="11">
        <f t="shared" si="39"/>
        <v>0</v>
      </c>
      <c r="G97" s="11">
        <f t="shared" si="39"/>
        <v>0</v>
      </c>
      <c r="H97" s="11">
        <f t="shared" si="39"/>
        <v>0</v>
      </c>
      <c r="I97" s="11">
        <f t="shared" si="39"/>
        <v>0</v>
      </c>
      <c r="J97" s="11">
        <f t="shared" si="39"/>
        <v>0</v>
      </c>
      <c r="K97" s="11">
        <f t="shared" si="39"/>
        <v>0</v>
      </c>
      <c r="L97" s="11">
        <f t="shared" si="39"/>
        <v>0</v>
      </c>
      <c r="M97" s="11">
        <f t="shared" si="39"/>
        <v>0</v>
      </c>
      <c r="N97" s="11">
        <f t="shared" si="39"/>
        <v>0</v>
      </c>
      <c r="O97" s="11">
        <f t="shared" si="39"/>
        <v>0</v>
      </c>
      <c r="P97" s="11">
        <f t="shared" si="39"/>
        <v>0</v>
      </c>
      <c r="Q97" s="11">
        <f t="shared" si="39"/>
        <v>0</v>
      </c>
      <c r="R97" s="11">
        <f t="shared" si="39"/>
        <v>0</v>
      </c>
      <c r="S97" s="11">
        <f t="shared" si="39"/>
        <v>0</v>
      </c>
      <c r="T97" s="11">
        <f t="shared" si="39"/>
        <v>0</v>
      </c>
      <c r="U97" s="11">
        <f t="shared" si="39"/>
        <v>0</v>
      </c>
      <c r="V97" s="11">
        <f t="shared" si="39"/>
        <v>0</v>
      </c>
      <c r="W97" s="11">
        <f t="shared" si="39"/>
        <v>0</v>
      </c>
    </row>
    <row r="98" spans="1:28" outlineLevel="1" x14ac:dyDescent="0.2">
      <c r="B98" s="4" t="s">
        <v>20</v>
      </c>
      <c r="C98" s="11">
        <f t="shared" ref="C98:W98" si="40">IFERROR(C85/C91,0)</f>
        <v>0.9853551846950539</v>
      </c>
      <c r="D98" s="11">
        <f t="shared" si="40"/>
        <v>0.98371636810148255</v>
      </c>
      <c r="E98" s="11">
        <f t="shared" si="40"/>
        <v>0.98781032897975529</v>
      </c>
      <c r="F98" s="11">
        <f t="shared" si="40"/>
        <v>0.98641053175163329</v>
      </c>
      <c r="G98" s="11">
        <f t="shared" si="40"/>
        <v>0.98511237128749762</v>
      </c>
      <c r="H98" s="11">
        <f t="shared" si="40"/>
        <v>0.98414794177905263</v>
      </c>
      <c r="I98" s="11">
        <f t="shared" si="40"/>
        <v>0.97948240354848048</v>
      </c>
      <c r="J98" s="11">
        <f t="shared" si="40"/>
        <v>0.94361412290756141</v>
      </c>
      <c r="K98" s="11">
        <f t="shared" si="40"/>
        <v>0.93496829416282923</v>
      </c>
      <c r="L98" s="11">
        <f t="shared" si="40"/>
        <v>0.93780848063563782</v>
      </c>
      <c r="M98" s="11">
        <f t="shared" si="40"/>
        <v>0.93295071253078599</v>
      </c>
      <c r="N98" s="11">
        <f t="shared" si="40"/>
        <v>0.92347041672337971</v>
      </c>
      <c r="O98" s="11">
        <f t="shared" si="40"/>
        <v>0.91500529984706047</v>
      </c>
      <c r="P98" s="11">
        <f t="shared" si="40"/>
        <v>0.92224963090399359</v>
      </c>
      <c r="Q98" s="11">
        <f t="shared" si="40"/>
        <v>0.91806760263128606</v>
      </c>
      <c r="R98" s="11">
        <f t="shared" si="40"/>
        <v>0.97381343704029277</v>
      </c>
      <c r="S98" s="11">
        <f t="shared" si="40"/>
        <v>0.97148176649432127</v>
      </c>
      <c r="T98" s="11">
        <f t="shared" si="40"/>
        <v>0.97057303022306596</v>
      </c>
      <c r="U98" s="11">
        <f t="shared" si="40"/>
        <v>0.9731918060836291</v>
      </c>
      <c r="V98" s="11">
        <f t="shared" si="40"/>
        <v>0.97655633148933663</v>
      </c>
      <c r="W98" s="11">
        <f t="shared" si="40"/>
        <v>0.97318665045748787</v>
      </c>
    </row>
    <row r="99" spans="1:28" outlineLevel="1" x14ac:dyDescent="0.2">
      <c r="B99" s="4" t="s">
        <v>0</v>
      </c>
      <c r="C99" s="11">
        <f t="shared" ref="C99:W99" si="41">IFERROR(C86/C91,0)</f>
        <v>0</v>
      </c>
      <c r="D99" s="11">
        <f t="shared" si="41"/>
        <v>0</v>
      </c>
      <c r="E99" s="11">
        <f t="shared" si="41"/>
        <v>0</v>
      </c>
      <c r="F99" s="11">
        <f t="shared" si="41"/>
        <v>0</v>
      </c>
      <c r="G99" s="11">
        <f t="shared" si="41"/>
        <v>0</v>
      </c>
      <c r="H99" s="11">
        <f t="shared" si="41"/>
        <v>0</v>
      </c>
      <c r="I99" s="11">
        <f t="shared" si="41"/>
        <v>0</v>
      </c>
      <c r="J99" s="11">
        <f t="shared" si="41"/>
        <v>3.5326304595896134E-2</v>
      </c>
      <c r="K99" s="11">
        <f t="shared" si="41"/>
        <v>4.3340876772643568E-2</v>
      </c>
      <c r="L99" s="11">
        <f t="shared" si="41"/>
        <v>4.2020756268832525E-2</v>
      </c>
      <c r="M99" s="11">
        <f t="shared" si="41"/>
        <v>4.4622067795881723E-2</v>
      </c>
      <c r="N99" s="11">
        <f t="shared" si="41"/>
        <v>5.0950484975522278E-2</v>
      </c>
      <c r="O99" s="11">
        <f t="shared" si="41"/>
        <v>5.4800396147346532E-2</v>
      </c>
      <c r="P99" s="11">
        <f t="shared" si="41"/>
        <v>5.251257304347557E-2</v>
      </c>
      <c r="Q99" s="11">
        <f t="shared" si="41"/>
        <v>5.5832535583746304E-2</v>
      </c>
      <c r="R99" s="11">
        <f t="shared" si="41"/>
        <v>0</v>
      </c>
      <c r="S99" s="11">
        <f t="shared" si="41"/>
        <v>0</v>
      </c>
      <c r="T99" s="11">
        <f t="shared" si="41"/>
        <v>0</v>
      </c>
      <c r="U99" s="11">
        <f t="shared" si="41"/>
        <v>0</v>
      </c>
      <c r="V99" s="11">
        <f t="shared" si="41"/>
        <v>0</v>
      </c>
      <c r="W99" s="11">
        <f t="shared" si="41"/>
        <v>0</v>
      </c>
    </row>
    <row r="100" spans="1:28" outlineLevel="1" x14ac:dyDescent="0.2">
      <c r="B100" s="4" t="s">
        <v>22</v>
      </c>
      <c r="C100" s="11">
        <f t="shared" ref="C100:W100" si="42">IFERROR(C87/C91,0)</f>
        <v>0</v>
      </c>
      <c r="D100" s="11">
        <f t="shared" si="42"/>
        <v>0</v>
      </c>
      <c r="E100" s="11">
        <f t="shared" si="42"/>
        <v>0</v>
      </c>
      <c r="F100" s="11">
        <f t="shared" si="42"/>
        <v>0</v>
      </c>
      <c r="G100" s="11">
        <f t="shared" si="42"/>
        <v>0</v>
      </c>
      <c r="H100" s="11">
        <f t="shared" si="42"/>
        <v>0</v>
      </c>
      <c r="I100" s="11">
        <f t="shared" si="42"/>
        <v>0</v>
      </c>
      <c r="J100" s="11">
        <f t="shared" si="42"/>
        <v>0</v>
      </c>
      <c r="K100" s="11">
        <f t="shared" si="42"/>
        <v>0</v>
      </c>
      <c r="L100" s="11">
        <f t="shared" si="42"/>
        <v>0</v>
      </c>
      <c r="M100" s="11">
        <f t="shared" si="42"/>
        <v>0</v>
      </c>
      <c r="N100" s="11">
        <f t="shared" si="42"/>
        <v>0</v>
      </c>
      <c r="O100" s="11">
        <f t="shared" si="42"/>
        <v>0</v>
      </c>
      <c r="P100" s="11">
        <f t="shared" si="42"/>
        <v>0</v>
      </c>
      <c r="Q100" s="11">
        <f t="shared" si="42"/>
        <v>0</v>
      </c>
      <c r="R100" s="11">
        <f t="shared" si="42"/>
        <v>0</v>
      </c>
      <c r="S100" s="11">
        <f t="shared" si="42"/>
        <v>0</v>
      </c>
      <c r="T100" s="11">
        <f t="shared" si="42"/>
        <v>0</v>
      </c>
      <c r="U100" s="11">
        <f t="shared" si="42"/>
        <v>0</v>
      </c>
      <c r="V100" s="11">
        <f t="shared" si="42"/>
        <v>0</v>
      </c>
      <c r="W100" s="11">
        <f t="shared" si="42"/>
        <v>0</v>
      </c>
    </row>
    <row r="101" spans="1:28" outlineLevel="1" x14ac:dyDescent="0.2">
      <c r="B101" s="4" t="s">
        <v>23</v>
      </c>
      <c r="C101" s="11">
        <f t="shared" ref="C101:W101" si="43">IFERROR(C88/C91,0)</f>
        <v>2.7561264622624321E-3</v>
      </c>
      <c r="D101" s="11">
        <f t="shared" si="43"/>
        <v>3.1654176776325696E-3</v>
      </c>
      <c r="E101" s="11">
        <f t="shared" si="43"/>
        <v>2.6998466021311224E-3</v>
      </c>
      <c r="F101" s="11">
        <f t="shared" si="43"/>
        <v>2.7978074383231228E-3</v>
      </c>
      <c r="G101" s="11">
        <f t="shared" si="43"/>
        <v>2.9722255707813118E-3</v>
      </c>
      <c r="H101" s="11">
        <f t="shared" si="43"/>
        <v>3.4704615034720759E-3</v>
      </c>
      <c r="I101" s="11">
        <f t="shared" si="43"/>
        <v>3.8973879982810303E-3</v>
      </c>
      <c r="J101" s="11">
        <f t="shared" si="43"/>
        <v>3.5473485570939219E-3</v>
      </c>
      <c r="K101" s="11">
        <f t="shared" si="43"/>
        <v>3.6067397447858704E-3</v>
      </c>
      <c r="L101" s="11">
        <f t="shared" si="43"/>
        <v>2.8138202300811762E-3</v>
      </c>
      <c r="M101" s="11">
        <f t="shared" si="43"/>
        <v>2.8231557333337105E-3</v>
      </c>
      <c r="N101" s="11">
        <f t="shared" si="43"/>
        <v>1.8381117070660968E-3</v>
      </c>
      <c r="O101" s="11">
        <f t="shared" si="43"/>
        <v>1.3195928498228328E-3</v>
      </c>
      <c r="P101" s="11">
        <f t="shared" si="43"/>
        <v>7.746186834160459E-4</v>
      </c>
      <c r="Q101" s="11">
        <f t="shared" si="43"/>
        <v>9.3380290891143208E-4</v>
      </c>
      <c r="R101" s="11">
        <f t="shared" si="43"/>
        <v>5.3452915733311502E-4</v>
      </c>
      <c r="S101" s="11">
        <f t="shared" si="43"/>
        <v>3.3933253125493753E-4</v>
      </c>
      <c r="T101" s="11">
        <f t="shared" si="43"/>
        <v>2.4998837163353057E-4</v>
      </c>
      <c r="U101" s="11">
        <f t="shared" si="43"/>
        <v>2.1853112471171112E-4</v>
      </c>
      <c r="V101" s="11">
        <f t="shared" si="43"/>
        <v>1.2790527200578608E-4</v>
      </c>
      <c r="W101" s="11">
        <f t="shared" si="43"/>
        <v>8.4303412395203675E-5</v>
      </c>
    </row>
    <row r="102" spans="1:28" x14ac:dyDescent="0.2">
      <c r="B102" s="4" t="s">
        <v>17</v>
      </c>
      <c r="C102" s="11">
        <f t="shared" ref="C102:W102" si="44">IFERROR(C89/C91,0)</f>
        <v>0</v>
      </c>
      <c r="D102" s="11">
        <f t="shared" si="44"/>
        <v>0</v>
      </c>
      <c r="E102" s="11">
        <f t="shared" si="44"/>
        <v>0</v>
      </c>
      <c r="F102" s="11">
        <f t="shared" si="44"/>
        <v>0</v>
      </c>
      <c r="G102" s="11">
        <f t="shared" si="44"/>
        <v>0</v>
      </c>
      <c r="H102" s="11">
        <f t="shared" si="44"/>
        <v>0</v>
      </c>
      <c r="I102" s="11">
        <f t="shared" si="44"/>
        <v>0</v>
      </c>
      <c r="J102" s="11">
        <f t="shared" si="44"/>
        <v>0</v>
      </c>
      <c r="K102" s="11">
        <f t="shared" si="44"/>
        <v>0</v>
      </c>
      <c r="L102" s="11">
        <f t="shared" si="44"/>
        <v>0</v>
      </c>
      <c r="M102" s="11">
        <f t="shared" si="44"/>
        <v>0</v>
      </c>
      <c r="N102" s="11">
        <f t="shared" si="44"/>
        <v>0</v>
      </c>
      <c r="O102" s="11">
        <f t="shared" si="44"/>
        <v>0</v>
      </c>
      <c r="P102" s="11">
        <f t="shared" si="44"/>
        <v>0</v>
      </c>
      <c r="Q102" s="11">
        <f t="shared" si="44"/>
        <v>0</v>
      </c>
      <c r="R102" s="11">
        <f t="shared" si="44"/>
        <v>0</v>
      </c>
      <c r="S102" s="11">
        <f t="shared" si="44"/>
        <v>0</v>
      </c>
      <c r="T102" s="11">
        <f t="shared" si="44"/>
        <v>0</v>
      </c>
      <c r="U102" s="11">
        <f t="shared" si="44"/>
        <v>0</v>
      </c>
      <c r="V102" s="11">
        <f t="shared" si="44"/>
        <v>0</v>
      </c>
      <c r="W102" s="11">
        <f t="shared" si="44"/>
        <v>0</v>
      </c>
    </row>
    <row r="103" spans="1:28" x14ac:dyDescent="0.2">
      <c r="B103" s="4" t="s">
        <v>1</v>
      </c>
      <c r="C103" s="11">
        <f t="shared" ref="C103:W103" si="45">IFERROR(C90/C91,0)</f>
        <v>7.4756911876383463E-3</v>
      </c>
      <c r="D103" s="11">
        <f t="shared" si="45"/>
        <v>8.2069692467342283E-3</v>
      </c>
      <c r="E103" s="11">
        <f t="shared" si="45"/>
        <v>4.151444719924036E-3</v>
      </c>
      <c r="F103" s="11">
        <f t="shared" si="45"/>
        <v>4.6239934145127217E-3</v>
      </c>
      <c r="G103" s="11">
        <f t="shared" si="45"/>
        <v>5.0988974878118983E-3</v>
      </c>
      <c r="H103" s="11">
        <f t="shared" si="45"/>
        <v>4.2230680430484103E-3</v>
      </c>
      <c r="I103" s="11">
        <f t="shared" si="45"/>
        <v>8.0158020997166089E-3</v>
      </c>
      <c r="J103" s="11">
        <f t="shared" si="45"/>
        <v>9.1326019583853283E-3</v>
      </c>
      <c r="K103" s="11">
        <f t="shared" si="45"/>
        <v>1.0358484497698836E-2</v>
      </c>
      <c r="L103" s="11">
        <f t="shared" si="45"/>
        <v>8.6673151758210245E-3</v>
      </c>
      <c r="M103" s="11">
        <f t="shared" si="45"/>
        <v>9.5964585949097399E-3</v>
      </c>
      <c r="N103" s="11">
        <f t="shared" si="45"/>
        <v>1.2021917544212699E-2</v>
      </c>
      <c r="O103" s="11">
        <f t="shared" si="45"/>
        <v>1.526374359858957E-2</v>
      </c>
      <c r="P103" s="11">
        <f t="shared" si="45"/>
        <v>1.0487752588817798E-2</v>
      </c>
      <c r="Q103" s="11">
        <f t="shared" si="45"/>
        <v>9.9488694248874299E-3</v>
      </c>
      <c r="R103" s="11">
        <f t="shared" si="45"/>
        <v>1.0156569926792198E-2</v>
      </c>
      <c r="S103" s="11">
        <f t="shared" si="45"/>
        <v>1.4324719639271228E-2</v>
      </c>
      <c r="T103" s="11">
        <f t="shared" si="45"/>
        <v>1.4866629949131705E-2</v>
      </c>
      <c r="U103" s="11">
        <f t="shared" si="45"/>
        <v>1.1140279996044559E-2</v>
      </c>
      <c r="V103" s="11">
        <f t="shared" si="45"/>
        <v>1.1337764137850145E-2</v>
      </c>
      <c r="W103" s="11">
        <f t="shared" si="45"/>
        <v>1.5236854111162521E-2</v>
      </c>
    </row>
    <row r="104" spans="1:28" s="33" customForma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c r="AA104" s="1"/>
      <c r="AB104" s="1"/>
    </row>
    <row r="105" spans="1:28" outlineLevel="1" x14ac:dyDescent="0.2"/>
    <row r="106" spans="1:28" outlineLevel="1" x14ac:dyDescent="0.2">
      <c r="A106" s="32" t="s">
        <v>83</v>
      </c>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4"/>
      <c r="AA106" s="33"/>
      <c r="AB106" s="33"/>
    </row>
    <row r="107" spans="1:28" outlineLevel="1" x14ac:dyDescent="0.2">
      <c r="B107" s="20" t="s">
        <v>88</v>
      </c>
      <c r="C107" s="5">
        <f>C111*CAN!C112</f>
        <v>56790.004403248786</v>
      </c>
      <c r="D107" s="5">
        <f>D111*CAN!D112</f>
        <v>58077.241056948958</v>
      </c>
      <c r="E107" s="5">
        <f>E111*CAN!E112</f>
        <v>62187.724125510766</v>
      </c>
      <c r="F107" s="5">
        <f>F111*CAN!F112</f>
        <v>64810.989352108292</v>
      </c>
      <c r="G107" s="5">
        <f>G111*CAN!G112</f>
        <v>68786.836713098906</v>
      </c>
      <c r="H107" s="5">
        <f>H111*CAN!H112</f>
        <v>73115.494303473606</v>
      </c>
      <c r="I107" s="5">
        <f>I111*CAN!I112</f>
        <v>72848.482571583343</v>
      </c>
      <c r="J107" s="5">
        <f>J111*CAN!J112</f>
        <v>75897.147450263292</v>
      </c>
      <c r="K107" s="5">
        <f>K111*CAN!K112</f>
        <v>77199.007120715483</v>
      </c>
      <c r="L107" s="5">
        <f>L111*CAN!L112</f>
        <v>82091.235337662336</v>
      </c>
      <c r="M107" s="5">
        <f>M111*CAN!M112</f>
        <v>86547.152313119208</v>
      </c>
      <c r="N107" s="5">
        <f>N111*CAN!N112</f>
        <v>88675.096008381501</v>
      </c>
      <c r="O107" s="5">
        <f>O111*CAN!O112</f>
        <v>84807.627971252572</v>
      </c>
      <c r="P107" s="5">
        <f>P111*CAN!P112</f>
        <v>92974.360301452485</v>
      </c>
      <c r="Q107" s="5">
        <f>Q111*CAN!Q112</f>
        <v>92963.632610727247</v>
      </c>
      <c r="R107" s="5">
        <f>R111*CAN!R112</f>
        <v>97755.372311398256</v>
      </c>
      <c r="S107" s="5">
        <f>S111*CAN!S112</f>
        <v>104445.24867301209</v>
      </c>
      <c r="T107" s="5">
        <f>T111*CAN!T112</f>
        <v>107955.757672961</v>
      </c>
      <c r="U107" s="5">
        <f>U111*CAN!U112</f>
        <v>115697.35601136215</v>
      </c>
      <c r="V107" s="5">
        <f>V111*CAN!V112</f>
        <v>122355.53345615848</v>
      </c>
      <c r="W107" s="5">
        <f>W111*CAN!W112</f>
        <v>101063.51226634893</v>
      </c>
      <c r="Z107" s="21"/>
      <c r="AB107"/>
    </row>
    <row r="108" spans="1:28" outlineLevel="1" x14ac:dyDescent="0.2">
      <c r="B108" s="7" t="s">
        <v>89</v>
      </c>
      <c r="C108" s="5">
        <f>'[6]Table 37'!C$13</f>
        <v>207.27500000000001</v>
      </c>
      <c r="D108" s="5">
        <f>'[6]Table 37'!D$13</f>
        <v>203.66200000000001</v>
      </c>
      <c r="E108" s="5">
        <f>'[6]Table 37'!E$13</f>
        <v>220.07</v>
      </c>
      <c r="F108" s="5">
        <f>'[6]Table 37'!F$13</f>
        <v>210.28100000000001</v>
      </c>
      <c r="G108" s="5">
        <f>'[6]Table 37'!G$13</f>
        <v>199.63399999999999</v>
      </c>
      <c r="H108" s="5">
        <f>'[6]Table 37'!H$13</f>
        <v>204.684</v>
      </c>
      <c r="I108" s="5">
        <f>'[6]Table 37'!I$13</f>
        <v>202.79300000000001</v>
      </c>
      <c r="J108" s="5">
        <f>'[6]Table 37'!J$13</f>
        <v>213.12100000000001</v>
      </c>
      <c r="K108" s="5">
        <f>'[6]Table 37'!K$13</f>
        <v>207.77500000000001</v>
      </c>
      <c r="L108" s="5">
        <f>'[6]Table 37'!L$13</f>
        <v>193.34100000000001</v>
      </c>
      <c r="M108" s="5">
        <f>'[6]Table 37'!M$13</f>
        <v>232.059</v>
      </c>
      <c r="N108" s="5">
        <f>'[6]Table 37'!N$13</f>
        <v>231.80500000000001</v>
      </c>
      <c r="O108" s="5">
        <f>'[6]Table 37'!O$13</f>
        <v>229.67500000000001</v>
      </c>
      <c r="P108" s="5">
        <f>'[6]Table 37'!P$13</f>
        <v>245.554</v>
      </c>
      <c r="Q108" s="5">
        <f>'[6]Table 37'!Q$13</f>
        <v>282.346</v>
      </c>
      <c r="R108" s="5">
        <f>'[6]Table 37'!R$13</f>
        <v>330.39499999999998</v>
      </c>
      <c r="S108" s="5">
        <f>'[6]Table 37'!S$13</f>
        <v>371.16699999999997</v>
      </c>
      <c r="T108" s="5">
        <f>'[6]Table 37'!T$13</f>
        <v>398.48500000000001</v>
      </c>
      <c r="U108" s="5">
        <f>'[6]Table 37'!U$13</f>
        <v>407.03800000000001</v>
      </c>
      <c r="V108" s="5">
        <f>'[6]Table 37'!V$13</f>
        <v>413.91899999999998</v>
      </c>
      <c r="W108" s="5">
        <f>'[6]Table 37'!W$13</f>
        <v>336.08100000000002</v>
      </c>
      <c r="Z108" s="21" t="s">
        <v>100</v>
      </c>
      <c r="AB108"/>
    </row>
    <row r="109" spans="1:28" outlineLevel="1" x14ac:dyDescent="0.2">
      <c r="B109" s="7" t="s">
        <v>25</v>
      </c>
      <c r="C109" s="5">
        <f>'[6]Table 37'!C$25</f>
        <v>1642.6659999999999</v>
      </c>
      <c r="D109" s="5">
        <f>'[6]Table 37'!D$25</f>
        <v>1742.415</v>
      </c>
      <c r="E109" s="5">
        <f>'[6]Table 37'!E$25</f>
        <v>1786.546</v>
      </c>
      <c r="F109" s="5">
        <f>'[6]Table 37'!F$25</f>
        <v>1869.0160000000001</v>
      </c>
      <c r="G109" s="5">
        <f>'[6]Table 37'!G$25</f>
        <v>1971.606</v>
      </c>
      <c r="H109" s="5">
        <f>'[6]Table 37'!H$25</f>
        <v>2062.37</v>
      </c>
      <c r="I109" s="5">
        <f>'[6]Table 37'!I$25</f>
        <v>2104.4059999999999</v>
      </c>
      <c r="J109" s="5">
        <f>'[6]Table 37'!J$25</f>
        <v>2192.2910000000002</v>
      </c>
      <c r="K109" s="5">
        <f>'[6]Table 37'!K$25</f>
        <v>2279.721</v>
      </c>
      <c r="L109" s="5">
        <f>'[6]Table 37'!L$25</f>
        <v>2358.5390000000002</v>
      </c>
      <c r="M109" s="5">
        <f>'[6]Table 37'!M$25</f>
        <v>2447.0740000000001</v>
      </c>
      <c r="N109" s="5">
        <f>'[6]Table 37'!N$25</f>
        <v>2539.029</v>
      </c>
      <c r="O109" s="5">
        <f>'[6]Table 37'!O$25</f>
        <v>2600.886</v>
      </c>
      <c r="P109" s="5">
        <f>'[6]Table 37'!P$25</f>
        <v>2745.83</v>
      </c>
      <c r="Q109" s="5">
        <f>'[6]Table 37'!Q$25</f>
        <v>2911.4050000000002</v>
      </c>
      <c r="R109" s="5">
        <f>'[6]Table 37'!R$25</f>
        <v>3113.8139999999999</v>
      </c>
      <c r="S109" s="5">
        <f>'[6]Table 37'!S$25</f>
        <v>3386.4409999999998</v>
      </c>
      <c r="T109" s="5">
        <f>'[6]Table 37'!T$25</f>
        <v>3656.51</v>
      </c>
      <c r="U109" s="5">
        <f>'[6]Table 37'!U$25</f>
        <v>3974.45</v>
      </c>
      <c r="V109" s="5">
        <f>'[6]Table 37'!V$25</f>
        <v>4075.1280000000002</v>
      </c>
      <c r="W109" s="5">
        <f>'[6]Table 37'!W$25</f>
        <v>3958.3850000000002</v>
      </c>
      <c r="Z109" s="21" t="s">
        <v>100</v>
      </c>
      <c r="AB109"/>
    </row>
    <row r="110" spans="1:28" outlineLevel="1" x14ac:dyDescent="0.2">
      <c r="B110" s="7" t="s">
        <v>30</v>
      </c>
      <c r="C110" s="5">
        <f>'[6]Table 37'!C$37</f>
        <v>20280.312278000001</v>
      </c>
      <c r="D110" s="5">
        <f>'[6]Table 37'!D$37</f>
        <v>19548.100362000001</v>
      </c>
      <c r="E110" s="5">
        <f>'[6]Table 37'!E$37</f>
        <v>20409.800646</v>
      </c>
      <c r="F110" s="5">
        <f>'[6]Table 37'!F$37</f>
        <v>20327.410541000001</v>
      </c>
      <c r="G110" s="5">
        <f>'[6]Table 37'!G$37</f>
        <v>20447.010329000001</v>
      </c>
      <c r="H110" s="5">
        <f>'[6]Table 37'!H$37</f>
        <v>20772.351750999998</v>
      </c>
      <c r="I110" s="5">
        <f>'[6]Table 37'!I$37</f>
        <v>20278.321714999998</v>
      </c>
      <c r="J110" s="5">
        <f>'[6]Table 37'!J$37</f>
        <v>20275.265535999999</v>
      </c>
      <c r="K110" s="5">
        <f>'[6]Table 37'!K$37</f>
        <v>19827.482432000001</v>
      </c>
      <c r="L110" s="5">
        <f>'[6]Table 37'!L$37</f>
        <v>20374.624737999999</v>
      </c>
      <c r="M110" s="5">
        <f>'[6]Table 37'!M$37</f>
        <v>20698.547988999999</v>
      </c>
      <c r="N110" s="5">
        <f>'[6]Table 37'!N$37</f>
        <v>20434.617591999999</v>
      </c>
      <c r="O110" s="5">
        <f>'[6]Table 37'!O$37</f>
        <v>19074.120588999998</v>
      </c>
      <c r="P110" s="5">
        <f>'[6]Table 37'!P$37</f>
        <v>19802.446446999998</v>
      </c>
      <c r="Q110" s="5">
        <f>'[6]Table 37'!Q$37</f>
        <v>18669.736368999998</v>
      </c>
      <c r="R110" s="5">
        <f>'[6]Table 37'!R$37</f>
        <v>18351.607679000001</v>
      </c>
      <c r="S110" s="5">
        <f>'[6]Table 37'!S$37</f>
        <v>18024.771637000002</v>
      </c>
      <c r="T110" s="5">
        <f>'[6]Table 37'!T$37</f>
        <v>17250.51787</v>
      </c>
      <c r="U110" s="5">
        <f>'[6]Table 37'!U$37</f>
        <v>17004.661822999999</v>
      </c>
      <c r="V110" s="5">
        <f>'[6]Table 37'!V$37</f>
        <v>17534.868235000002</v>
      </c>
      <c r="W110" s="5">
        <f>'[6]Table 37'!W$37</f>
        <v>14907.164707</v>
      </c>
      <c r="Z110" s="21" t="s">
        <v>100</v>
      </c>
      <c r="AB110"/>
    </row>
    <row r="111" spans="1:28" outlineLevel="1" x14ac:dyDescent="0.2">
      <c r="B111" s="7" t="s">
        <v>31</v>
      </c>
      <c r="C111" s="5">
        <f t="shared" ref="C111:W111" si="46">C109*C110/1000</f>
        <v>33313.779448453148</v>
      </c>
      <c r="D111" s="5">
        <f t="shared" si="46"/>
        <v>34060.903292254232</v>
      </c>
      <c r="E111" s="5">
        <f t="shared" si="46"/>
        <v>36463.047704908713</v>
      </c>
      <c r="F111" s="5">
        <f t="shared" si="46"/>
        <v>37992.25553969766</v>
      </c>
      <c r="G111" s="5">
        <f t="shared" si="46"/>
        <v>40313.448246718377</v>
      </c>
      <c r="H111" s="5">
        <f t="shared" si="46"/>
        <v>42840.275080709864</v>
      </c>
      <c r="I111" s="5">
        <f t="shared" si="46"/>
        <v>42673.821886976286</v>
      </c>
      <c r="J111" s="5">
        <f t="shared" si="46"/>
        <v>44449.282157182977</v>
      </c>
      <c r="K111" s="5">
        <f t="shared" si="46"/>
        <v>45201.128077361471</v>
      </c>
      <c r="L111" s="5">
        <f t="shared" si="46"/>
        <v>48054.347054937782</v>
      </c>
      <c r="M111" s="5">
        <f t="shared" si="46"/>
        <v>50650.878621634183</v>
      </c>
      <c r="N111" s="5">
        <f t="shared" si="46"/>
        <v>51884.086669998163</v>
      </c>
      <c r="O111" s="5">
        <f t="shared" si="46"/>
        <v>49609.613202241846</v>
      </c>
      <c r="P111" s="5">
        <f t="shared" si="46"/>
        <v>54374.151527565999</v>
      </c>
      <c r="Q111" s="5">
        <f t="shared" si="46"/>
        <v>54355.163813388448</v>
      </c>
      <c r="R111" s="5">
        <f t="shared" si="46"/>
        <v>57143.492913377704</v>
      </c>
      <c r="S111" s="5">
        <f t="shared" si="46"/>
        <v>61039.825687173921</v>
      </c>
      <c r="T111" s="5">
        <f t="shared" si="46"/>
        <v>63076.691096833703</v>
      </c>
      <c r="U111" s="5">
        <f t="shared" si="46"/>
        <v>67584.178182422344</v>
      </c>
      <c r="V111" s="5">
        <f t="shared" si="46"/>
        <v>71456.832520759097</v>
      </c>
      <c r="W111" s="5">
        <f t="shared" si="46"/>
        <v>59008.2971687182</v>
      </c>
    </row>
    <row r="112" spans="1:28" outlineLevel="1" x14ac:dyDescent="0.2">
      <c r="B112" s="7" t="s">
        <v>140</v>
      </c>
      <c r="C112" s="14">
        <f t="shared" ref="C112:W112" si="47">C107/C111</f>
        <v>1.704700137404725</v>
      </c>
      <c r="D112" s="14">
        <f t="shared" si="47"/>
        <v>1.7050998488979083</v>
      </c>
      <c r="E112" s="14">
        <f t="shared" si="47"/>
        <v>1.7054998975617432</v>
      </c>
      <c r="F112" s="14">
        <f t="shared" si="47"/>
        <v>1.7059000165017328</v>
      </c>
      <c r="G112" s="14">
        <f t="shared" si="47"/>
        <v>1.7062999992489687</v>
      </c>
      <c r="H112" s="14">
        <f t="shared" si="47"/>
        <v>1.7066999258460895</v>
      </c>
      <c r="I112" s="14">
        <f t="shared" si="47"/>
        <v>1.7071000287840665</v>
      </c>
      <c r="J112" s="14">
        <f t="shared" si="47"/>
        <v>1.7074999587591395</v>
      </c>
      <c r="K112" s="14">
        <f t="shared" si="47"/>
        <v>1.7079000105614583</v>
      </c>
      <c r="L112" s="14">
        <f t="shared" si="47"/>
        <v>1.7082998806291578</v>
      </c>
      <c r="M112" s="14">
        <f t="shared" si="47"/>
        <v>1.7086999212715115</v>
      </c>
      <c r="N112" s="14">
        <f t="shared" si="47"/>
        <v>1.7091000670858421</v>
      </c>
      <c r="O112" s="14">
        <f t="shared" si="47"/>
        <v>1.7094998831278962</v>
      </c>
      <c r="P112" s="14">
        <f t="shared" si="47"/>
        <v>1.7098999743346319</v>
      </c>
      <c r="Q112" s="14">
        <f t="shared" si="47"/>
        <v>1.7102999253187603</v>
      </c>
      <c r="R112" s="14">
        <f t="shared" si="47"/>
        <v>1.7106999822286506</v>
      </c>
      <c r="S112" s="14">
        <f t="shared" si="47"/>
        <v>1.7111000481601768</v>
      </c>
      <c r="T112" s="14">
        <f t="shared" si="47"/>
        <v>1.7115000136457716</v>
      </c>
      <c r="U112" s="14">
        <f t="shared" si="47"/>
        <v>1.7119000204319026</v>
      </c>
      <c r="V112" s="14">
        <f t="shared" si="47"/>
        <v>1.7122999878368899</v>
      </c>
      <c r="W112" s="14">
        <f t="shared" si="47"/>
        <v>1.7127000289024654</v>
      </c>
    </row>
    <row r="113" spans="2:26" outlineLevel="1" x14ac:dyDescent="0.2">
      <c r="B113" s="7" t="s">
        <v>90</v>
      </c>
      <c r="C113" s="5">
        <f t="shared" ref="C113:W113" si="48">C110*C112</f>
        <v>34571.851126917332</v>
      </c>
      <c r="D113" s="5">
        <f t="shared" si="48"/>
        <v>33331.462973487352</v>
      </c>
      <c r="E113" s="5">
        <f t="shared" si="48"/>
        <v>34808.9129110086</v>
      </c>
      <c r="F113" s="5">
        <f t="shared" si="48"/>
        <v>34676.529977329403</v>
      </c>
      <c r="G113" s="5">
        <f t="shared" si="48"/>
        <v>34888.733709016356</v>
      </c>
      <c r="H113" s="5">
        <f t="shared" si="48"/>
        <v>35452.171193080583</v>
      </c>
      <c r="I113" s="5">
        <f t="shared" si="48"/>
        <v>34617.123583369059</v>
      </c>
      <c r="J113" s="5">
        <f t="shared" si="48"/>
        <v>34620.015066550601</v>
      </c>
      <c r="K113" s="5">
        <f t="shared" si="48"/>
        <v>33863.357455019934</v>
      </c>
      <c r="L113" s="5">
        <f t="shared" si="48"/>
        <v>34805.969007789281</v>
      </c>
      <c r="M113" s="5">
        <f t="shared" si="48"/>
        <v>35367.607319238901</v>
      </c>
      <c r="N113" s="5">
        <f t="shared" si="48"/>
        <v>34924.806297360723</v>
      </c>
      <c r="O113" s="5">
        <f t="shared" si="48"/>
        <v>32607.206917662897</v>
      </c>
      <c r="P113" s="5">
        <f t="shared" si="48"/>
        <v>33860.202671488223</v>
      </c>
      <c r="Q113" s="5">
        <f t="shared" si="48"/>
        <v>31930.84871762164</v>
      </c>
      <c r="R113" s="5">
        <f t="shared" si="48"/>
        <v>31394.094930332471</v>
      </c>
      <c r="S113" s="5">
        <f t="shared" si="48"/>
        <v>30842.18761614689</v>
      </c>
      <c r="T113" s="5">
        <f t="shared" si="48"/>
        <v>29524.261569901628</v>
      </c>
      <c r="U113" s="5">
        <f t="shared" si="48"/>
        <v>29110.28092223129</v>
      </c>
      <c r="V113" s="5">
        <f t="shared" si="48"/>
        <v>30024.95466551197</v>
      </c>
      <c r="W113" s="5">
        <f t="shared" si="48"/>
        <v>25531.501424532711</v>
      </c>
    </row>
    <row r="114" spans="2:26" outlineLevel="1" x14ac:dyDescent="0.2"/>
    <row r="115" spans="2:26" outlineLevel="1" x14ac:dyDescent="0.2">
      <c r="B115" s="8" t="s">
        <v>14</v>
      </c>
      <c r="C115" s="13"/>
    </row>
    <row r="116" spans="2:26" outlineLevel="1" x14ac:dyDescent="0.2">
      <c r="B116" s="4" t="s">
        <v>18</v>
      </c>
      <c r="C116" s="5">
        <f>IFERROR(INDEX('[6]Table 25'!C$14:C$19,MATCH($B116,'[6]Table 25'!$B$14:$B$19,0))*1000,0)</f>
        <v>0</v>
      </c>
      <c r="D116" s="5">
        <f>IFERROR(INDEX('[6]Table 25'!D$14:D$19,MATCH($B116,'[6]Table 25'!$B$14:$B$19,0))*1000,0)</f>
        <v>0</v>
      </c>
      <c r="E116" s="5">
        <f>IFERROR(INDEX('[6]Table 25'!E$14:E$19,MATCH($B116,'[6]Table 25'!$B$14:$B$19,0))*1000,0)</f>
        <v>0</v>
      </c>
      <c r="F116" s="5">
        <f>IFERROR(INDEX('[6]Table 25'!F$14:F$19,MATCH($B116,'[6]Table 25'!$B$14:$B$19,0))*1000,0)</f>
        <v>0</v>
      </c>
      <c r="G116" s="5">
        <f>IFERROR(INDEX('[6]Table 25'!G$14:G$19,MATCH($B116,'[6]Table 25'!$B$14:$B$19,0))*1000,0)</f>
        <v>0</v>
      </c>
      <c r="H116" s="5">
        <f>IFERROR(INDEX('[6]Table 25'!H$14:H$19,MATCH($B116,'[6]Table 25'!$B$14:$B$19,0))*1000,0)</f>
        <v>0</v>
      </c>
      <c r="I116" s="5">
        <f>IFERROR(INDEX('[6]Table 25'!I$14:I$19,MATCH($B116,'[6]Table 25'!$B$14:$B$19,0))*1000,0)</f>
        <v>0</v>
      </c>
      <c r="J116" s="5">
        <f>IFERROR(INDEX('[6]Table 25'!J$14:J$19,MATCH($B116,'[6]Table 25'!$B$14:$B$19,0))*1000,0)</f>
        <v>0</v>
      </c>
      <c r="K116" s="5">
        <f>IFERROR(INDEX('[6]Table 25'!K$14:K$19,MATCH($B116,'[6]Table 25'!$B$14:$B$19,0))*1000,0)</f>
        <v>0</v>
      </c>
      <c r="L116" s="5">
        <f>IFERROR(INDEX('[6]Table 25'!L$14:L$19,MATCH($B116,'[6]Table 25'!$B$14:$B$19,0))*1000,0)</f>
        <v>0</v>
      </c>
      <c r="M116" s="5">
        <f>IFERROR(INDEX('[6]Table 25'!M$14:M$19,MATCH($B116,'[6]Table 25'!$B$14:$B$19,0))*1000,0)</f>
        <v>0</v>
      </c>
      <c r="N116" s="5">
        <f>IFERROR(INDEX('[6]Table 25'!N$14:N$19,MATCH($B116,'[6]Table 25'!$B$14:$B$19,0))*1000,0)</f>
        <v>0</v>
      </c>
      <c r="O116" s="5">
        <f>IFERROR(INDEX('[6]Table 25'!O$14:O$19,MATCH($B116,'[6]Table 25'!$B$14:$B$19,0))*1000,0)</f>
        <v>0</v>
      </c>
      <c r="P116" s="5">
        <f>IFERROR(INDEX('[6]Table 25'!P$14:P$19,MATCH($B116,'[6]Table 25'!$B$14:$B$19,0))*1000,0)</f>
        <v>0</v>
      </c>
      <c r="Q116" s="5">
        <f>IFERROR(INDEX('[6]Table 25'!Q$14:Q$19,MATCH($B116,'[6]Table 25'!$B$14:$B$19,0))*1000,0)</f>
        <v>0</v>
      </c>
      <c r="R116" s="5">
        <f>IFERROR(INDEX('[6]Table 25'!R$14:R$19,MATCH($B116,'[6]Table 25'!$B$14:$B$19,0))*1000,0)</f>
        <v>0</v>
      </c>
      <c r="S116" s="5">
        <f>IFERROR(INDEX('[6]Table 25'!S$14:S$19,MATCH($B116,'[6]Table 25'!$B$14:$B$19,0))*1000,0)</f>
        <v>0</v>
      </c>
      <c r="T116" s="5">
        <f>IFERROR(INDEX('[6]Table 25'!T$14:T$19,MATCH($B116,'[6]Table 25'!$B$14:$B$19,0))*1000,0)</f>
        <v>0</v>
      </c>
      <c r="U116" s="5">
        <f>IFERROR(INDEX('[6]Table 25'!U$14:U$19,MATCH($B116,'[6]Table 25'!$B$14:$B$19,0))*1000,0)</f>
        <v>0</v>
      </c>
      <c r="V116" s="5">
        <f>IFERROR(INDEX('[6]Table 25'!V$14:V$19,MATCH($B116,'[6]Table 25'!$B$14:$B$19,0))*1000,0)</f>
        <v>0</v>
      </c>
      <c r="W116" s="5">
        <f>IFERROR(INDEX('[6]Table 25'!W$14:W$19,MATCH($B116,'[6]Table 25'!$B$14:$B$19,0))*1000,0)</f>
        <v>0</v>
      </c>
      <c r="Z116" s="21" t="s">
        <v>26</v>
      </c>
    </row>
    <row r="117" spans="2:26" outlineLevel="1" x14ac:dyDescent="0.2">
      <c r="B117" s="4" t="s">
        <v>19</v>
      </c>
      <c r="C117" s="5">
        <f>IFERROR(INDEX('[6]Table 25'!C$14:C$19,MATCH($B117,'[6]Table 25'!$B$14:$B$19,0))*1000,0)</f>
        <v>0</v>
      </c>
      <c r="D117" s="5">
        <f>IFERROR(INDEX('[6]Table 25'!D$14:D$19,MATCH($B117,'[6]Table 25'!$B$14:$B$19,0))*1000,0)</f>
        <v>0</v>
      </c>
      <c r="E117" s="5">
        <f>IFERROR(INDEX('[6]Table 25'!E$14:E$19,MATCH($B117,'[6]Table 25'!$B$14:$B$19,0))*1000,0)</f>
        <v>0</v>
      </c>
      <c r="F117" s="5">
        <f>IFERROR(INDEX('[6]Table 25'!F$14:F$19,MATCH($B117,'[6]Table 25'!$B$14:$B$19,0))*1000,0)</f>
        <v>0</v>
      </c>
      <c r="G117" s="5">
        <f>IFERROR(INDEX('[6]Table 25'!G$14:G$19,MATCH($B117,'[6]Table 25'!$B$14:$B$19,0))*1000,0)</f>
        <v>0</v>
      </c>
      <c r="H117" s="5">
        <f>IFERROR(INDEX('[6]Table 25'!H$14:H$19,MATCH($B117,'[6]Table 25'!$B$14:$B$19,0))*1000,0)</f>
        <v>0</v>
      </c>
      <c r="I117" s="5">
        <f>IFERROR(INDEX('[6]Table 25'!I$14:I$19,MATCH($B117,'[6]Table 25'!$B$14:$B$19,0))*1000,0)</f>
        <v>0</v>
      </c>
      <c r="J117" s="5">
        <f>IFERROR(INDEX('[6]Table 25'!J$14:J$19,MATCH($B117,'[6]Table 25'!$B$14:$B$19,0))*1000,0)</f>
        <v>0</v>
      </c>
      <c r="K117" s="5">
        <f>IFERROR(INDEX('[6]Table 25'!K$14:K$19,MATCH($B117,'[6]Table 25'!$B$14:$B$19,0))*1000,0)</f>
        <v>0</v>
      </c>
      <c r="L117" s="5">
        <f>IFERROR(INDEX('[6]Table 25'!L$14:L$19,MATCH($B117,'[6]Table 25'!$B$14:$B$19,0))*1000,0)</f>
        <v>0</v>
      </c>
      <c r="M117" s="5">
        <f>IFERROR(INDEX('[6]Table 25'!M$14:M$19,MATCH($B117,'[6]Table 25'!$B$14:$B$19,0))*1000,0)</f>
        <v>0</v>
      </c>
      <c r="N117" s="5">
        <f>IFERROR(INDEX('[6]Table 25'!N$14:N$19,MATCH($B117,'[6]Table 25'!$B$14:$B$19,0))*1000,0)</f>
        <v>0</v>
      </c>
      <c r="O117" s="5">
        <f>IFERROR(INDEX('[6]Table 25'!O$14:O$19,MATCH($B117,'[6]Table 25'!$B$14:$B$19,0))*1000,0)</f>
        <v>0</v>
      </c>
      <c r="P117" s="5">
        <f>IFERROR(INDEX('[6]Table 25'!P$14:P$19,MATCH($B117,'[6]Table 25'!$B$14:$B$19,0))*1000,0)</f>
        <v>0</v>
      </c>
      <c r="Q117" s="5">
        <f>IFERROR(INDEX('[6]Table 25'!Q$14:Q$19,MATCH($B117,'[6]Table 25'!$B$14:$B$19,0))*1000,0)</f>
        <v>0</v>
      </c>
      <c r="R117" s="5">
        <f>IFERROR(INDEX('[6]Table 25'!R$14:R$19,MATCH($B117,'[6]Table 25'!$B$14:$B$19,0))*1000,0)</f>
        <v>0</v>
      </c>
      <c r="S117" s="5">
        <f>IFERROR(INDEX('[6]Table 25'!S$14:S$19,MATCH($B117,'[6]Table 25'!$B$14:$B$19,0))*1000,0)</f>
        <v>0</v>
      </c>
      <c r="T117" s="5">
        <f>IFERROR(INDEX('[6]Table 25'!T$14:T$19,MATCH($B117,'[6]Table 25'!$B$14:$B$19,0))*1000,0)</f>
        <v>0</v>
      </c>
      <c r="U117" s="5">
        <f>IFERROR(INDEX('[6]Table 25'!U$14:U$19,MATCH($B117,'[6]Table 25'!$B$14:$B$19,0))*1000,0)</f>
        <v>0</v>
      </c>
      <c r="V117" s="5">
        <f>IFERROR(INDEX('[6]Table 25'!V$14:V$19,MATCH($B117,'[6]Table 25'!$B$14:$B$19,0))*1000,0)</f>
        <v>0</v>
      </c>
      <c r="W117" s="5">
        <f>IFERROR(INDEX('[6]Table 25'!W$14:W$19,MATCH($B117,'[6]Table 25'!$B$14:$B$19,0))*1000,0)</f>
        <v>0</v>
      </c>
      <c r="Z117" s="21" t="s">
        <v>26</v>
      </c>
    </row>
    <row r="118" spans="2:26" outlineLevel="1" x14ac:dyDescent="0.2">
      <c r="B118" s="4" t="s">
        <v>16</v>
      </c>
      <c r="C118" s="5">
        <f>IFERROR(INDEX('[6]Table 25'!C$14:C$19,MATCH($B118,'[6]Table 25'!$B$14:$B$19,0))*1000,0)</f>
        <v>1412.5749999999998</v>
      </c>
      <c r="D118" s="5">
        <f>IFERROR(INDEX('[6]Table 25'!D$14:D$19,MATCH($B118,'[6]Table 25'!$B$14:$B$19,0))*1000,0)</f>
        <v>1360.914</v>
      </c>
      <c r="E118" s="5">
        <f>IFERROR(INDEX('[6]Table 25'!E$14:E$19,MATCH($B118,'[6]Table 25'!$B$14:$B$19,0))*1000,0)</f>
        <v>1381.4599999999998</v>
      </c>
      <c r="F118" s="5">
        <f>IFERROR(INDEX('[6]Table 25'!F$14:F$19,MATCH($B118,'[6]Table 25'!$B$14:$B$19,0))*1000,0)</f>
        <v>1427.9880000000001</v>
      </c>
      <c r="G118" s="5">
        <f>IFERROR(INDEX('[6]Table 25'!G$14:G$19,MATCH($B118,'[6]Table 25'!$B$14:$B$19,0))*1000,0)</f>
        <v>1492.6</v>
      </c>
      <c r="H118" s="5">
        <f>IFERROR(INDEX('[6]Table 25'!H$14:H$19,MATCH($B118,'[6]Table 25'!$B$14:$B$19,0))*1000,0)</f>
        <v>1812.9679999999998</v>
      </c>
      <c r="I118" s="5">
        <f>IFERROR(INDEX('[6]Table 25'!I$14:I$19,MATCH($B118,'[6]Table 25'!$B$14:$B$19,0))*1000,0)</f>
        <v>440.98700000000002</v>
      </c>
      <c r="J118" s="5">
        <f>IFERROR(INDEX('[6]Table 25'!J$14:J$19,MATCH($B118,'[6]Table 25'!$B$14:$B$19,0))*1000,0)</f>
        <v>423.30099999999999</v>
      </c>
      <c r="K118" s="5">
        <f>IFERROR(INDEX('[6]Table 25'!K$14:K$19,MATCH($B118,'[6]Table 25'!$B$14:$B$19,0))*1000,0)</f>
        <v>503.56500000000005</v>
      </c>
      <c r="L118" s="5">
        <f>IFERROR(INDEX('[6]Table 25'!L$14:L$19,MATCH($B118,'[6]Table 25'!$B$14:$B$19,0))*1000,0)</f>
        <v>670.69200000000001</v>
      </c>
      <c r="M118" s="5">
        <f>IFERROR(INDEX('[6]Table 25'!M$14:M$19,MATCH($B118,'[6]Table 25'!$B$14:$B$19,0))*1000,0)</f>
        <v>816.31399999999996</v>
      </c>
      <c r="N118" s="5">
        <f>IFERROR(INDEX('[6]Table 25'!N$14:N$19,MATCH($B118,'[6]Table 25'!$B$14:$B$19,0))*1000,0)</f>
        <v>976.38499999999999</v>
      </c>
      <c r="O118" s="5">
        <f>IFERROR(INDEX('[6]Table 25'!O$14:O$19,MATCH($B118,'[6]Table 25'!$B$14:$B$19,0))*1000,0)</f>
        <v>1082.058</v>
      </c>
      <c r="P118" s="5">
        <f>IFERROR(INDEX('[6]Table 25'!P$14:P$19,MATCH($B118,'[6]Table 25'!$B$14:$B$19,0))*1000,0)</f>
        <v>1305.5309999999999</v>
      </c>
      <c r="Q118" s="5">
        <f>IFERROR(INDEX('[6]Table 25'!Q$14:Q$19,MATCH($B118,'[6]Table 25'!$B$14:$B$19,0))*1000,0)</f>
        <v>1625.346</v>
      </c>
      <c r="R118" s="5">
        <f>IFERROR(INDEX('[6]Table 25'!R$14:R$19,MATCH($B118,'[6]Table 25'!$B$14:$B$19,0))*1000,0)</f>
        <v>2106.3090000000002</v>
      </c>
      <c r="S118" s="5">
        <f>IFERROR(INDEX('[6]Table 25'!S$14:S$19,MATCH($B118,'[6]Table 25'!$B$14:$B$19,0))*1000,0)</f>
        <v>2360.8030000000003</v>
      </c>
      <c r="T118" s="5">
        <f>IFERROR(INDEX('[6]Table 25'!T$14:T$19,MATCH($B118,'[6]Table 25'!$B$14:$B$19,0))*1000,0)</f>
        <v>2556.1379999999999</v>
      </c>
      <c r="U118" s="5">
        <f>IFERROR(INDEX('[6]Table 25'!U$14:U$19,MATCH($B118,'[6]Table 25'!$B$14:$B$19,0))*1000,0)</f>
        <v>3107.7640000000001</v>
      </c>
      <c r="V118" s="5">
        <f>IFERROR(INDEX('[6]Table 25'!V$14:V$19,MATCH($B118,'[6]Table 25'!$B$14:$B$19,0))*1000,0)</f>
        <v>3070.8319999999999</v>
      </c>
      <c r="W118" s="5">
        <f>IFERROR(INDEX('[6]Table 25'!W$14:W$19,MATCH($B118,'[6]Table 25'!$B$14:$B$19,0))*1000,0)</f>
        <v>2929.442</v>
      </c>
      <c r="Z118" s="21" t="s">
        <v>26</v>
      </c>
    </row>
    <row r="119" spans="2:26" outlineLevel="1" x14ac:dyDescent="0.2">
      <c r="B119" s="4" t="s">
        <v>21</v>
      </c>
      <c r="C119" s="5">
        <f>IFERROR(INDEX('[6]Table 25'!C$14:C$19,MATCH($B119,'[6]Table 25'!$B$14:$B$19,0))*1000,0)</f>
        <v>0</v>
      </c>
      <c r="D119" s="5">
        <f>IFERROR(INDEX('[6]Table 25'!D$14:D$19,MATCH($B119,'[6]Table 25'!$B$14:$B$19,0))*1000,0)</f>
        <v>0</v>
      </c>
      <c r="E119" s="5">
        <f>IFERROR(INDEX('[6]Table 25'!E$14:E$19,MATCH($B119,'[6]Table 25'!$B$14:$B$19,0))*1000,0)</f>
        <v>0</v>
      </c>
      <c r="F119" s="5">
        <f>IFERROR(INDEX('[6]Table 25'!F$14:F$19,MATCH($B119,'[6]Table 25'!$B$14:$B$19,0))*1000,0)</f>
        <v>0</v>
      </c>
      <c r="G119" s="5">
        <f>IFERROR(INDEX('[6]Table 25'!G$14:G$19,MATCH($B119,'[6]Table 25'!$B$14:$B$19,0))*1000,0)</f>
        <v>0</v>
      </c>
      <c r="H119" s="5">
        <f>IFERROR(INDEX('[6]Table 25'!H$14:H$19,MATCH($B119,'[6]Table 25'!$B$14:$B$19,0))*1000,0)</f>
        <v>0</v>
      </c>
      <c r="I119" s="5">
        <f>IFERROR(INDEX('[6]Table 25'!I$14:I$19,MATCH($B119,'[6]Table 25'!$B$14:$B$19,0))*1000,0)</f>
        <v>0</v>
      </c>
      <c r="J119" s="5">
        <f>IFERROR(INDEX('[6]Table 25'!J$14:J$19,MATCH($B119,'[6]Table 25'!$B$14:$B$19,0))*1000,0)</f>
        <v>0</v>
      </c>
      <c r="K119" s="5">
        <f>IFERROR(INDEX('[6]Table 25'!K$14:K$19,MATCH($B119,'[6]Table 25'!$B$14:$B$19,0))*1000,0)</f>
        <v>0</v>
      </c>
      <c r="L119" s="5">
        <f>IFERROR(INDEX('[6]Table 25'!L$14:L$19,MATCH($B119,'[6]Table 25'!$B$14:$B$19,0))*1000,0)</f>
        <v>0</v>
      </c>
      <c r="M119" s="5">
        <f>IFERROR(INDEX('[6]Table 25'!M$14:M$19,MATCH($B119,'[6]Table 25'!$B$14:$B$19,0))*1000,0)</f>
        <v>0</v>
      </c>
      <c r="N119" s="5">
        <f>IFERROR(INDEX('[6]Table 25'!N$14:N$19,MATCH($B119,'[6]Table 25'!$B$14:$B$19,0))*1000,0)</f>
        <v>0</v>
      </c>
      <c r="O119" s="5">
        <f>IFERROR(INDEX('[6]Table 25'!O$14:O$19,MATCH($B119,'[6]Table 25'!$B$14:$B$19,0))*1000,0)</f>
        <v>0</v>
      </c>
      <c r="P119" s="5">
        <f>IFERROR(INDEX('[6]Table 25'!P$14:P$19,MATCH($B119,'[6]Table 25'!$B$14:$B$19,0))*1000,0)</f>
        <v>0</v>
      </c>
      <c r="Q119" s="5">
        <f>IFERROR(INDEX('[6]Table 25'!Q$14:Q$19,MATCH($B119,'[6]Table 25'!$B$14:$B$19,0))*1000,0)</f>
        <v>0</v>
      </c>
      <c r="R119" s="5">
        <f>IFERROR(INDEX('[6]Table 25'!R$14:R$19,MATCH($B119,'[6]Table 25'!$B$14:$B$19,0))*1000,0)</f>
        <v>0</v>
      </c>
      <c r="S119" s="5">
        <f>IFERROR(INDEX('[6]Table 25'!S$14:S$19,MATCH($B119,'[6]Table 25'!$B$14:$B$19,0))*1000,0)</f>
        <v>0</v>
      </c>
      <c r="T119" s="5">
        <f>IFERROR(INDEX('[6]Table 25'!T$14:T$19,MATCH($B119,'[6]Table 25'!$B$14:$B$19,0))*1000,0)</f>
        <v>0</v>
      </c>
      <c r="U119" s="5">
        <f>IFERROR(INDEX('[6]Table 25'!U$14:U$19,MATCH($B119,'[6]Table 25'!$B$14:$B$19,0))*1000,0)</f>
        <v>0</v>
      </c>
      <c r="V119" s="5">
        <f>IFERROR(INDEX('[6]Table 25'!V$14:V$19,MATCH($B119,'[6]Table 25'!$B$14:$B$19,0))*1000,0)</f>
        <v>0</v>
      </c>
      <c r="W119" s="5">
        <f>IFERROR(INDEX('[6]Table 25'!W$14:W$19,MATCH($B119,'[6]Table 25'!$B$14:$B$19,0))*1000,0)</f>
        <v>0</v>
      </c>
      <c r="Z119" s="21" t="s">
        <v>26</v>
      </c>
    </row>
    <row r="120" spans="2:26" outlineLevel="1" x14ac:dyDescent="0.2">
      <c r="B120" s="4" t="s">
        <v>20</v>
      </c>
      <c r="C120" s="5">
        <f>IFERROR(INDEX('[6]Table 25'!C$14:C$19,MATCH($B120,'[6]Table 25'!$B$14:$B$19,0))*1000,0)</f>
        <v>129879.40699999999</v>
      </c>
      <c r="D120" s="5">
        <f>IFERROR(INDEX('[6]Table 25'!D$14:D$19,MATCH($B120,'[6]Table 25'!$B$14:$B$19,0))*1000,0)</f>
        <v>130787.96299999999</v>
      </c>
      <c r="E120" s="5">
        <f>IFERROR(INDEX('[6]Table 25'!E$14:E$19,MATCH($B120,'[6]Table 25'!$B$14:$B$19,0))*1000,0)</f>
        <v>139704.46300000002</v>
      </c>
      <c r="F120" s="5">
        <f>IFERROR(INDEX('[6]Table 25'!F$14:F$19,MATCH($B120,'[6]Table 25'!$B$14:$B$19,0))*1000,0)</f>
        <v>144486.658</v>
      </c>
      <c r="G120" s="5">
        <f>IFERROR(INDEX('[6]Table 25'!G$14:G$19,MATCH($B120,'[6]Table 25'!$B$14:$B$19,0))*1000,0)</f>
        <v>152726.986</v>
      </c>
      <c r="H120" s="5">
        <f>IFERROR(INDEX('[6]Table 25'!H$14:H$19,MATCH($B120,'[6]Table 25'!$B$14:$B$19,0))*1000,0)</f>
        <v>160960.61199999999</v>
      </c>
      <c r="I120" s="5">
        <f>IFERROR(INDEX('[6]Table 25'!I$14:I$19,MATCH($B120,'[6]Table 25'!$B$14:$B$19,0))*1000,0)</f>
        <v>160773.83299999998</v>
      </c>
      <c r="J120" s="5">
        <f>IFERROR(INDEX('[6]Table 25'!J$14:J$19,MATCH($B120,'[6]Table 25'!$B$14:$B$19,0))*1000,0)</f>
        <v>160026.723</v>
      </c>
      <c r="K120" s="5">
        <f>IFERROR(INDEX('[6]Table 25'!K$14:K$19,MATCH($B120,'[6]Table 25'!$B$14:$B$19,0))*1000,0)</f>
        <v>159500.49599999998</v>
      </c>
      <c r="L120" s="5">
        <f>IFERROR(INDEX('[6]Table 25'!L$14:L$19,MATCH($B120,'[6]Table 25'!$B$14:$B$19,0))*1000,0)</f>
        <v>168767.60500000001</v>
      </c>
      <c r="M120" s="5">
        <f>IFERROR(INDEX('[6]Table 25'!M$14:M$19,MATCH($B120,'[6]Table 25'!$B$14:$B$19,0))*1000,0)</f>
        <v>175665.13</v>
      </c>
      <c r="N120" s="5">
        <f>IFERROR(INDEX('[6]Table 25'!N$14:N$19,MATCH($B120,'[6]Table 25'!$B$14:$B$19,0))*1000,0)</f>
        <v>177041.47200000001</v>
      </c>
      <c r="O120" s="5">
        <f>IFERROR(INDEX('[6]Table 25'!O$14:O$19,MATCH($B120,'[6]Table 25'!$B$14:$B$19,0))*1000,0)</f>
        <v>167028.459</v>
      </c>
      <c r="P120" s="5">
        <f>IFERROR(INDEX('[6]Table 25'!P$14:P$19,MATCH($B120,'[6]Table 25'!$B$14:$B$19,0))*1000,0)</f>
        <v>182372.74</v>
      </c>
      <c r="Q120" s="5">
        <f>IFERROR(INDEX('[6]Table 25'!Q$14:Q$19,MATCH($B120,'[6]Table 25'!$B$14:$B$19,0))*1000,0)</f>
        <v>180173.22200000001</v>
      </c>
      <c r="R120" s="5">
        <f>IFERROR(INDEX('[6]Table 25'!R$14:R$19,MATCH($B120,'[6]Table 25'!$B$14:$B$19,0))*1000,0)</f>
        <v>198492.432</v>
      </c>
      <c r="S120" s="5">
        <f>IFERROR(INDEX('[6]Table 25'!S$14:S$19,MATCH($B120,'[6]Table 25'!$B$14:$B$19,0))*1000,0)</f>
        <v>209770.245</v>
      </c>
      <c r="T120" s="5">
        <f>IFERROR(INDEX('[6]Table 25'!T$14:T$19,MATCH($B120,'[6]Table 25'!$B$14:$B$19,0))*1000,0)</f>
        <v>214379.88800000001</v>
      </c>
      <c r="U120" s="5">
        <f>IFERROR(INDEX('[6]Table 25'!U$14:U$19,MATCH($B120,'[6]Table 25'!$B$14:$B$19,0))*1000,0)</f>
        <v>226678.242</v>
      </c>
      <c r="V120" s="5">
        <f>IFERROR(INDEX('[6]Table 25'!V$14:V$19,MATCH($B120,'[6]Table 25'!$B$14:$B$19,0))*1000,0)</f>
        <v>237333.603</v>
      </c>
      <c r="W120" s="5">
        <f>IFERROR(INDEX('[6]Table 25'!W$14:W$19,MATCH($B120,'[6]Table 25'!$B$14:$B$19,0))*1000,0)</f>
        <v>192942.69700000001</v>
      </c>
      <c r="Z120" s="21" t="s">
        <v>26</v>
      </c>
    </row>
    <row r="121" spans="2:26" outlineLevel="1" x14ac:dyDescent="0.2">
      <c r="B121" s="4" t="s">
        <v>0</v>
      </c>
      <c r="C121" s="5">
        <f>IFERROR(INDEX('[6]Table 25'!C$14:C$19,MATCH($B121,'[6]Table 25'!$B$14:$B$19,0))*1000,0)</f>
        <v>0</v>
      </c>
      <c r="D121" s="5">
        <f>IFERROR(INDEX('[6]Table 25'!D$14:D$19,MATCH($B121,'[6]Table 25'!$B$14:$B$19,0))*1000,0)</f>
        <v>0</v>
      </c>
      <c r="E121" s="5">
        <f>IFERROR(INDEX('[6]Table 25'!E$14:E$19,MATCH($B121,'[6]Table 25'!$B$14:$B$19,0))*1000,0)</f>
        <v>0</v>
      </c>
      <c r="F121" s="5">
        <f>IFERROR(INDEX('[6]Table 25'!F$14:F$19,MATCH($B121,'[6]Table 25'!$B$14:$B$19,0))*1000,0)</f>
        <v>0</v>
      </c>
      <c r="G121" s="5">
        <f>IFERROR(INDEX('[6]Table 25'!G$14:G$19,MATCH($B121,'[6]Table 25'!$B$14:$B$19,0))*1000,0)</f>
        <v>0</v>
      </c>
      <c r="H121" s="5">
        <f>IFERROR(INDEX('[6]Table 25'!H$14:H$19,MATCH($B121,'[6]Table 25'!$B$14:$B$19,0))*1000,0)</f>
        <v>0</v>
      </c>
      <c r="I121" s="5">
        <f>IFERROR(INDEX('[6]Table 25'!I$14:I$19,MATCH($B121,'[6]Table 25'!$B$14:$B$19,0))*1000,0)</f>
        <v>0</v>
      </c>
      <c r="J121" s="5">
        <f>IFERROR(INDEX('[6]Table 25'!J$14:J$19,MATCH($B121,'[6]Table 25'!$B$14:$B$19,0))*1000,0)</f>
        <v>5990.9579999999996</v>
      </c>
      <c r="K121" s="5">
        <f>IFERROR(INDEX('[6]Table 25'!K$14:K$19,MATCH($B121,'[6]Table 25'!$B$14:$B$19,0))*1000,0)</f>
        <v>7393.7179999999998</v>
      </c>
      <c r="L121" s="5">
        <f>IFERROR(INDEX('[6]Table 25'!L$14:L$19,MATCH($B121,'[6]Table 25'!$B$14:$B$19,0))*1000,0)</f>
        <v>7562.0370000000003</v>
      </c>
      <c r="M121" s="5">
        <f>IFERROR(INDEX('[6]Table 25'!M$14:M$19,MATCH($B121,'[6]Table 25'!$B$14:$B$19,0))*1000,0)</f>
        <v>8401.8820000000014</v>
      </c>
      <c r="N121" s="5">
        <f>IFERROR(INDEX('[6]Table 25'!N$14:N$19,MATCH($B121,'[6]Table 25'!$B$14:$B$19,0))*1000,0)</f>
        <v>9767.8809999999994</v>
      </c>
      <c r="O121" s="5">
        <f>IFERROR(INDEX('[6]Table 25'!O$14:O$19,MATCH($B121,'[6]Table 25'!$B$14:$B$19,0))*1000,0)</f>
        <v>10003.467000000001</v>
      </c>
      <c r="P121" s="5">
        <f>IFERROR(INDEX('[6]Table 25'!P$14:P$19,MATCH($B121,'[6]Table 25'!$B$14:$B$19,0))*1000,0)</f>
        <v>10384.241</v>
      </c>
      <c r="Q121" s="5">
        <f>IFERROR(INDEX('[6]Table 25'!Q$14:Q$19,MATCH($B121,'[6]Table 25'!$B$14:$B$19,0))*1000,0)</f>
        <v>10957.284</v>
      </c>
      <c r="R121" s="5">
        <f>IFERROR(INDEX('[6]Table 25'!R$14:R$19,MATCH($B121,'[6]Table 25'!$B$14:$B$19,0))*1000,0)</f>
        <v>0</v>
      </c>
      <c r="S121" s="5">
        <f>IFERROR(INDEX('[6]Table 25'!S$14:S$19,MATCH($B121,'[6]Table 25'!$B$14:$B$19,0))*1000,0)</f>
        <v>0</v>
      </c>
      <c r="T121" s="5">
        <f>IFERROR(INDEX('[6]Table 25'!T$14:T$19,MATCH($B121,'[6]Table 25'!$B$14:$B$19,0))*1000,0)</f>
        <v>0</v>
      </c>
      <c r="U121" s="5">
        <f>IFERROR(INDEX('[6]Table 25'!U$14:U$19,MATCH($B121,'[6]Table 25'!$B$14:$B$19,0))*1000,0)</f>
        <v>0</v>
      </c>
      <c r="V121" s="5">
        <f>IFERROR(INDEX('[6]Table 25'!V$14:V$19,MATCH($B121,'[6]Table 25'!$B$14:$B$19,0))*1000,0)</f>
        <v>0</v>
      </c>
      <c r="W121" s="5">
        <f>IFERROR(INDEX('[6]Table 25'!W$14:W$19,MATCH($B121,'[6]Table 25'!$B$14:$B$19,0))*1000,0)</f>
        <v>0</v>
      </c>
      <c r="Z121" s="21" t="s">
        <v>26</v>
      </c>
    </row>
    <row r="122" spans="2:26" outlineLevel="1" x14ac:dyDescent="0.2">
      <c r="B122" s="4" t="s">
        <v>22</v>
      </c>
      <c r="C122" s="5">
        <f>IFERROR(INDEX('[6]Table 25'!C$14:C$19,MATCH($B122,'[6]Table 25'!$B$14:$B$19,0))*1000,0)</f>
        <v>0</v>
      </c>
      <c r="D122" s="5">
        <f>IFERROR(INDEX('[6]Table 25'!D$14:D$19,MATCH($B122,'[6]Table 25'!$B$14:$B$19,0))*1000,0)</f>
        <v>0</v>
      </c>
      <c r="E122" s="5">
        <f>IFERROR(INDEX('[6]Table 25'!E$14:E$19,MATCH($B122,'[6]Table 25'!$B$14:$B$19,0))*1000,0)</f>
        <v>0</v>
      </c>
      <c r="F122" s="5">
        <f>IFERROR(INDEX('[6]Table 25'!F$14:F$19,MATCH($B122,'[6]Table 25'!$B$14:$B$19,0))*1000,0)</f>
        <v>0</v>
      </c>
      <c r="G122" s="5">
        <f>IFERROR(INDEX('[6]Table 25'!G$14:G$19,MATCH($B122,'[6]Table 25'!$B$14:$B$19,0))*1000,0)</f>
        <v>0</v>
      </c>
      <c r="H122" s="5">
        <f>IFERROR(INDEX('[6]Table 25'!H$14:H$19,MATCH($B122,'[6]Table 25'!$B$14:$B$19,0))*1000,0)</f>
        <v>0</v>
      </c>
      <c r="I122" s="5">
        <f>IFERROR(INDEX('[6]Table 25'!I$14:I$19,MATCH($B122,'[6]Table 25'!$B$14:$B$19,0))*1000,0)</f>
        <v>0</v>
      </c>
      <c r="J122" s="5">
        <f>IFERROR(INDEX('[6]Table 25'!J$14:J$19,MATCH($B122,'[6]Table 25'!$B$14:$B$19,0))*1000,0)</f>
        <v>0</v>
      </c>
      <c r="K122" s="5">
        <f>IFERROR(INDEX('[6]Table 25'!K$14:K$19,MATCH($B122,'[6]Table 25'!$B$14:$B$19,0))*1000,0)</f>
        <v>0</v>
      </c>
      <c r="L122" s="5">
        <f>IFERROR(INDEX('[6]Table 25'!L$14:L$19,MATCH($B122,'[6]Table 25'!$B$14:$B$19,0))*1000,0)</f>
        <v>0</v>
      </c>
      <c r="M122" s="5">
        <f>IFERROR(INDEX('[6]Table 25'!M$14:M$19,MATCH($B122,'[6]Table 25'!$B$14:$B$19,0))*1000,0)</f>
        <v>0</v>
      </c>
      <c r="N122" s="5">
        <f>IFERROR(INDEX('[6]Table 25'!N$14:N$19,MATCH($B122,'[6]Table 25'!$B$14:$B$19,0))*1000,0)</f>
        <v>0</v>
      </c>
      <c r="O122" s="5">
        <f>IFERROR(INDEX('[6]Table 25'!O$14:O$19,MATCH($B122,'[6]Table 25'!$B$14:$B$19,0))*1000,0)</f>
        <v>0</v>
      </c>
      <c r="P122" s="5">
        <f>IFERROR(INDEX('[6]Table 25'!P$14:P$19,MATCH($B122,'[6]Table 25'!$B$14:$B$19,0))*1000,0)</f>
        <v>0</v>
      </c>
      <c r="Q122" s="5">
        <f>IFERROR(INDEX('[6]Table 25'!Q$14:Q$19,MATCH($B122,'[6]Table 25'!$B$14:$B$19,0))*1000,0)</f>
        <v>0</v>
      </c>
      <c r="R122" s="5">
        <f>IFERROR(INDEX('[6]Table 25'!R$14:R$19,MATCH($B122,'[6]Table 25'!$B$14:$B$19,0))*1000,0)</f>
        <v>0</v>
      </c>
      <c r="S122" s="5">
        <f>IFERROR(INDEX('[6]Table 25'!S$14:S$19,MATCH($B122,'[6]Table 25'!$B$14:$B$19,0))*1000,0)</f>
        <v>0</v>
      </c>
      <c r="T122" s="5">
        <f>IFERROR(INDEX('[6]Table 25'!T$14:T$19,MATCH($B122,'[6]Table 25'!$B$14:$B$19,0))*1000,0)</f>
        <v>0</v>
      </c>
      <c r="U122" s="5">
        <f>IFERROR(INDEX('[6]Table 25'!U$14:U$19,MATCH($B122,'[6]Table 25'!$B$14:$B$19,0))*1000,0)</f>
        <v>0</v>
      </c>
      <c r="V122" s="5">
        <f>IFERROR(INDEX('[6]Table 25'!V$14:V$19,MATCH($B122,'[6]Table 25'!$B$14:$B$19,0))*1000,0)</f>
        <v>0</v>
      </c>
      <c r="W122" s="5">
        <f>IFERROR(INDEX('[6]Table 25'!W$14:W$19,MATCH($B122,'[6]Table 25'!$B$14:$B$19,0))*1000,0)</f>
        <v>0</v>
      </c>
      <c r="Z122" s="21" t="s">
        <v>26</v>
      </c>
    </row>
    <row r="123" spans="2:26" outlineLevel="1" x14ac:dyDescent="0.2">
      <c r="B123" s="4" t="s">
        <v>23</v>
      </c>
      <c r="C123" s="5">
        <f>IFERROR(INDEX('[6]Table 25'!C$14:C$19,MATCH($B123,'[6]Table 25'!$B$14:$B$19,0))*1000,0)</f>
        <v>1.6479999999999999</v>
      </c>
      <c r="D123" s="5">
        <f>IFERROR(INDEX('[6]Table 25'!D$14:D$19,MATCH($B123,'[6]Table 25'!$B$14:$B$19,0))*1000,0)</f>
        <v>1.877</v>
      </c>
      <c r="E123" s="5">
        <f>IFERROR(INDEX('[6]Table 25'!E$14:E$19,MATCH($B123,'[6]Table 25'!$B$14:$B$19,0))*1000,0)</f>
        <v>2.11</v>
      </c>
      <c r="F123" s="5">
        <f>IFERROR(INDEX('[6]Table 25'!F$14:F$19,MATCH($B123,'[6]Table 25'!$B$14:$B$19,0))*1000,0)</f>
        <v>2.2970000000000002</v>
      </c>
      <c r="G123" s="5">
        <f>IFERROR(INDEX('[6]Table 25'!G$14:G$19,MATCH($B123,'[6]Table 25'!$B$14:$B$19,0))*1000,0)</f>
        <v>2.504</v>
      </c>
      <c r="H123" s="5">
        <f>IFERROR(INDEX('[6]Table 25'!H$14:H$19,MATCH($B123,'[6]Table 25'!$B$14:$B$19,0))*1000,0)</f>
        <v>2.9889999999999999</v>
      </c>
      <c r="I123" s="5">
        <f>IFERROR(INDEX('[6]Table 25'!I$14:I$19,MATCH($B123,'[6]Table 25'!$B$14:$B$19,0))*1000,0)</f>
        <v>4.5380000000000003</v>
      </c>
      <c r="J123" s="5">
        <f>IFERROR(INDEX('[6]Table 25'!J$14:J$19,MATCH($B123,'[6]Table 25'!$B$14:$B$19,0))*1000,0)</f>
        <v>4.5110000000000001</v>
      </c>
      <c r="K123" s="5">
        <f>IFERROR(INDEX('[6]Table 25'!K$14:K$19,MATCH($B123,'[6]Table 25'!$B$14:$B$19,0))*1000,0)</f>
        <v>4.9160000000000004</v>
      </c>
      <c r="L123" s="5">
        <f>IFERROR(INDEX('[6]Table 25'!L$14:L$19,MATCH($B123,'[6]Table 25'!$B$14:$B$19,0))*1000,0)</f>
        <v>3.621</v>
      </c>
      <c r="M123" s="5">
        <f>IFERROR(INDEX('[6]Table 25'!M$14:M$19,MATCH($B123,'[6]Table 25'!$B$14:$B$19,0))*1000,0)</f>
        <v>3.82</v>
      </c>
      <c r="N123" s="5">
        <f>IFERROR(INDEX('[6]Table 25'!N$14:N$19,MATCH($B123,'[6]Table 25'!$B$14:$B$19,0))*1000,0)</f>
        <v>2.4520000000000004</v>
      </c>
      <c r="O123" s="5">
        <f>IFERROR(INDEX('[6]Table 25'!O$14:O$19,MATCH($B123,'[6]Table 25'!$B$14:$B$19,0))*1000,0)</f>
        <v>1.897</v>
      </c>
      <c r="P123" s="5">
        <f>IFERROR(INDEX('[6]Table 25'!P$14:P$19,MATCH($B123,'[6]Table 25'!$B$14:$B$19,0))*1000,0)</f>
        <v>1.2849999999999999</v>
      </c>
      <c r="Q123" s="5">
        <f>IFERROR(INDEX('[6]Table 25'!Q$14:Q$19,MATCH($B123,'[6]Table 25'!$B$14:$B$19,0))*1000,0)</f>
        <v>1.85</v>
      </c>
      <c r="R123" s="5">
        <f>IFERROR(INDEX('[6]Table 25'!R$14:R$19,MATCH($B123,'[6]Table 25'!$B$14:$B$19,0))*1000,0)</f>
        <v>1.3290000000000002</v>
      </c>
      <c r="S123" s="5">
        <f>IFERROR(INDEX('[6]Table 25'!S$14:S$19,MATCH($B123,'[6]Table 25'!$B$14:$B$19,0))*1000,0)</f>
        <v>0.85799999999999998</v>
      </c>
      <c r="T123" s="5">
        <f>IFERROR(INDEX('[6]Table 25'!T$14:T$19,MATCH($B123,'[6]Table 25'!$B$14:$B$19,0))*1000,0)</f>
        <v>0.57999999999999996</v>
      </c>
      <c r="U123" s="5">
        <f>IFERROR(INDEX('[6]Table 25'!U$14:U$19,MATCH($B123,'[6]Table 25'!$B$14:$B$19,0))*1000,0)</f>
        <v>0.55800000000000005</v>
      </c>
      <c r="V123" s="5">
        <f>IFERROR(INDEX('[6]Table 25'!V$14:V$19,MATCH($B123,'[6]Table 25'!$B$14:$B$19,0))*1000,0)</f>
        <v>0.28299999999999997</v>
      </c>
      <c r="W123" s="5">
        <f>IFERROR(INDEX('[6]Table 25'!W$14:W$19,MATCH($B123,'[6]Table 25'!$B$14:$B$19,0))*1000,0)</f>
        <v>0.17399999999999999</v>
      </c>
      <c r="Z123" s="21" t="s">
        <v>26</v>
      </c>
    </row>
    <row r="124" spans="2:26" outlineLevel="1" x14ac:dyDescent="0.2">
      <c r="B124" s="4" t="s">
        <v>17</v>
      </c>
      <c r="C124" s="5">
        <f>IFERROR(INDEX('[6]Table 25'!C$14:C$19,MATCH($B124,'[6]Table 25'!$B$14:$B$19,0))*1000,0)</f>
        <v>0</v>
      </c>
      <c r="D124" s="5">
        <f>IFERROR(INDEX('[6]Table 25'!D$14:D$19,MATCH($B124,'[6]Table 25'!$B$14:$B$19,0))*1000,0)</f>
        <v>0</v>
      </c>
      <c r="E124" s="5">
        <f>IFERROR(INDEX('[6]Table 25'!E$14:E$19,MATCH($B124,'[6]Table 25'!$B$14:$B$19,0))*1000,0)</f>
        <v>0</v>
      </c>
      <c r="F124" s="5">
        <f>IFERROR(INDEX('[6]Table 25'!F$14:F$19,MATCH($B124,'[6]Table 25'!$B$14:$B$19,0))*1000,0)</f>
        <v>0</v>
      </c>
      <c r="G124" s="5">
        <f>IFERROR(INDEX('[6]Table 25'!G$14:G$19,MATCH($B124,'[6]Table 25'!$B$14:$B$19,0))*1000,0)</f>
        <v>0</v>
      </c>
      <c r="H124" s="5">
        <f>IFERROR(INDEX('[6]Table 25'!H$14:H$19,MATCH($B124,'[6]Table 25'!$B$14:$B$19,0))*1000,0)</f>
        <v>0</v>
      </c>
      <c r="I124" s="5">
        <f>IFERROR(INDEX('[6]Table 25'!I$14:I$19,MATCH($B124,'[6]Table 25'!$B$14:$B$19,0))*1000,0)</f>
        <v>0</v>
      </c>
      <c r="J124" s="5">
        <f>IFERROR(INDEX('[6]Table 25'!J$14:J$19,MATCH($B124,'[6]Table 25'!$B$14:$B$19,0))*1000,0)</f>
        <v>0</v>
      </c>
      <c r="K124" s="5">
        <f>IFERROR(INDEX('[6]Table 25'!K$14:K$19,MATCH($B124,'[6]Table 25'!$B$14:$B$19,0))*1000,0)</f>
        <v>0</v>
      </c>
      <c r="L124" s="5">
        <f>IFERROR(INDEX('[6]Table 25'!L$14:L$19,MATCH($B124,'[6]Table 25'!$B$14:$B$19,0))*1000,0)</f>
        <v>0</v>
      </c>
      <c r="M124" s="5">
        <f>IFERROR(INDEX('[6]Table 25'!M$14:M$19,MATCH($B124,'[6]Table 25'!$B$14:$B$19,0))*1000,0)</f>
        <v>0</v>
      </c>
      <c r="N124" s="5">
        <f>IFERROR(INDEX('[6]Table 25'!N$14:N$19,MATCH($B124,'[6]Table 25'!$B$14:$B$19,0))*1000,0)</f>
        <v>0</v>
      </c>
      <c r="O124" s="5">
        <f>IFERROR(INDEX('[6]Table 25'!O$14:O$19,MATCH($B124,'[6]Table 25'!$B$14:$B$19,0))*1000,0)</f>
        <v>0</v>
      </c>
      <c r="P124" s="5">
        <f>IFERROR(INDEX('[6]Table 25'!P$14:P$19,MATCH($B124,'[6]Table 25'!$B$14:$B$19,0))*1000,0)</f>
        <v>0</v>
      </c>
      <c r="Q124" s="5">
        <f>IFERROR(INDEX('[6]Table 25'!Q$14:Q$19,MATCH($B124,'[6]Table 25'!$B$14:$B$19,0))*1000,0)</f>
        <v>0</v>
      </c>
      <c r="R124" s="5">
        <f>IFERROR(INDEX('[6]Table 25'!R$14:R$19,MATCH($B124,'[6]Table 25'!$B$14:$B$19,0))*1000,0)</f>
        <v>0</v>
      </c>
      <c r="S124" s="5">
        <f>IFERROR(INDEX('[6]Table 25'!S$14:S$19,MATCH($B124,'[6]Table 25'!$B$14:$B$19,0))*1000,0)</f>
        <v>0</v>
      </c>
      <c r="T124" s="5">
        <f>IFERROR(INDEX('[6]Table 25'!T$14:T$19,MATCH($B124,'[6]Table 25'!$B$14:$B$19,0))*1000,0)</f>
        <v>0</v>
      </c>
      <c r="U124" s="5">
        <f>IFERROR(INDEX('[6]Table 25'!U$14:U$19,MATCH($B124,'[6]Table 25'!$B$14:$B$19,0))*1000,0)</f>
        <v>0</v>
      </c>
      <c r="V124" s="5">
        <f>IFERROR(INDEX('[6]Table 25'!V$14:V$19,MATCH($B124,'[6]Table 25'!$B$14:$B$19,0))*1000,0)</f>
        <v>0</v>
      </c>
      <c r="W124" s="5">
        <f>IFERROR(INDEX('[6]Table 25'!W$14:W$19,MATCH($B124,'[6]Table 25'!$B$14:$B$19,0))*1000,0)</f>
        <v>0</v>
      </c>
      <c r="Z124" s="21" t="s">
        <v>26</v>
      </c>
    </row>
    <row r="125" spans="2:26" outlineLevel="1" x14ac:dyDescent="0.2">
      <c r="B125" s="4" t="s">
        <v>1</v>
      </c>
      <c r="C125" s="5">
        <f>IFERROR(INDEX('[6]Table 25'!C$14:C$19,MATCH($B125,'[6]Table 25'!$B$14:$B$19,0))*1000,0)</f>
        <v>446.99100000000004</v>
      </c>
      <c r="D125" s="5">
        <f>IFERROR(INDEX('[6]Table 25'!D$14:D$19,MATCH($B125,'[6]Table 25'!$B$14:$B$19,0))*1000,0)</f>
        <v>488.51299999999998</v>
      </c>
      <c r="E125" s="5">
        <f>IFERROR(INDEX('[6]Table 25'!E$14:E$19,MATCH($B125,'[6]Table 25'!$B$14:$B$19,0))*1000,0)</f>
        <v>257.71300000000002</v>
      </c>
      <c r="F125" s="5">
        <f>IFERROR(INDEX('[6]Table 25'!F$14:F$19,MATCH($B125,'[6]Table 25'!$B$14:$B$19,0))*1000,0)</f>
        <v>288.15000000000003</v>
      </c>
      <c r="G125" s="5">
        <f>IFERROR(INDEX('[6]Table 25'!G$14:G$19,MATCH($B125,'[6]Table 25'!$B$14:$B$19,0))*1000,0)</f>
        <v>323.738</v>
      </c>
      <c r="H125" s="5">
        <f>IFERROR(INDEX('[6]Table 25'!H$14:H$19,MATCH($B125,'[6]Table 25'!$B$14:$B$19,0))*1000,0)</f>
        <v>270.661</v>
      </c>
      <c r="I125" s="5">
        <f>IFERROR(INDEX('[6]Table 25'!I$14:I$19,MATCH($B125,'[6]Table 25'!$B$14:$B$19,0))*1000,0)</f>
        <v>536.16600000000005</v>
      </c>
      <c r="J125" s="5">
        <f>IFERROR(INDEX('[6]Table 25'!J$14:J$19,MATCH($B125,'[6]Table 25'!$B$14:$B$19,0))*1000,0)</f>
        <v>598.93299999999999</v>
      </c>
      <c r="K125" s="5">
        <f>IFERROR(INDEX('[6]Table 25'!K$14:K$19,MATCH($B125,'[6]Table 25'!$B$14:$B$19,0))*1000,0)</f>
        <v>637.38900000000001</v>
      </c>
      <c r="L125" s="5">
        <f>IFERROR(INDEX('[6]Table 25'!L$14:L$19,MATCH($B125,'[6]Table 25'!$B$14:$B$19,0))*1000,0)</f>
        <v>519.17700000000002</v>
      </c>
      <c r="M125" s="5">
        <f>IFERROR(INDEX('[6]Table 25'!M$14:M$19,MATCH($B125,'[6]Table 25'!$B$14:$B$19,0))*1000,0)</f>
        <v>561.24099999999999</v>
      </c>
      <c r="N125" s="5">
        <f>IFERROR(INDEX('[6]Table 25'!N$14:N$19,MATCH($B125,'[6]Table 25'!$B$14:$B$19,0))*1000,0)</f>
        <v>676.42000000000007</v>
      </c>
      <c r="O125" s="5">
        <f>IFERROR(INDEX('[6]Table 25'!O$14:O$19,MATCH($B125,'[6]Table 25'!$B$14:$B$19,0))*1000,0)</f>
        <v>792.26300000000003</v>
      </c>
      <c r="P125" s="5">
        <f>IFERROR(INDEX('[6]Table 25'!P$14:P$19,MATCH($B125,'[6]Table 25'!$B$14:$B$19,0))*1000,0)</f>
        <v>560.93200000000002</v>
      </c>
      <c r="Q125" s="5">
        <f>IFERROR(INDEX('[6]Table 25'!Q$14:Q$19,MATCH($B125,'[6]Table 25'!$B$14:$B$19,0))*1000,0)</f>
        <v>503.07599999999996</v>
      </c>
      <c r="R125" s="5">
        <f>IFERROR(INDEX('[6]Table 25'!R$14:R$19,MATCH($B125,'[6]Table 25'!$B$14:$B$19,0))*1000,0)</f>
        <v>503.34199999999998</v>
      </c>
      <c r="S125" s="5">
        <f>IFERROR(INDEX('[6]Table 25'!S$14:S$19,MATCH($B125,'[6]Table 25'!$B$14:$B$19,0))*1000,0)</f>
        <v>696.54000000000008</v>
      </c>
      <c r="T125" s="5">
        <f>IFERROR(INDEX('[6]Table 25'!T$14:T$19,MATCH($B125,'[6]Table 25'!$B$14:$B$19,0))*1000,0)</f>
        <v>696.11199999999997</v>
      </c>
      <c r="U125" s="5">
        <f>IFERROR(INDEX('[6]Table 25'!U$14:U$19,MATCH($B125,'[6]Table 25'!$B$14:$B$19,0))*1000,0)</f>
        <v>515.02800000000002</v>
      </c>
      <c r="V125" s="5">
        <f>IFERROR(INDEX('[6]Table 25'!V$14:V$19,MATCH($B125,'[6]Table 25'!$B$14:$B$19,0))*1000,0)</f>
        <v>521.29200000000003</v>
      </c>
      <c r="W125" s="5">
        <f>IFERROR(INDEX('[6]Table 25'!W$14:W$19,MATCH($B125,'[6]Table 25'!$B$14:$B$19,0))*1000,0)</f>
        <v>530.36900000000003</v>
      </c>
      <c r="Z125" s="21" t="s">
        <v>26</v>
      </c>
    </row>
    <row r="126" spans="2:26" outlineLevel="1" x14ac:dyDescent="0.2">
      <c r="B126" s="15" t="s">
        <v>9</v>
      </c>
      <c r="C126" s="19">
        <f t="shared" ref="C126:W126" si="49">SUM(C116:C125)</f>
        <v>131740.62099999998</v>
      </c>
      <c r="D126" s="19">
        <f t="shared" si="49"/>
        <v>132639.26699999999</v>
      </c>
      <c r="E126" s="19">
        <f t="shared" si="49"/>
        <v>141345.74599999998</v>
      </c>
      <c r="F126" s="19">
        <f t="shared" si="49"/>
        <v>146205.09299999999</v>
      </c>
      <c r="G126" s="19">
        <f t="shared" si="49"/>
        <v>154545.82800000001</v>
      </c>
      <c r="H126" s="19">
        <f t="shared" si="49"/>
        <v>163047.22999999998</v>
      </c>
      <c r="I126" s="19">
        <f t="shared" si="49"/>
        <v>161755.52399999998</v>
      </c>
      <c r="J126" s="19">
        <f t="shared" si="49"/>
        <v>167044.42600000001</v>
      </c>
      <c r="K126" s="19">
        <f t="shared" si="49"/>
        <v>168040.08399999997</v>
      </c>
      <c r="L126" s="19">
        <f t="shared" si="49"/>
        <v>177523.13200000004</v>
      </c>
      <c r="M126" s="19">
        <f t="shared" si="49"/>
        <v>185448.38700000005</v>
      </c>
      <c r="N126" s="19">
        <f t="shared" si="49"/>
        <v>188464.61000000002</v>
      </c>
      <c r="O126" s="19">
        <f t="shared" si="49"/>
        <v>178908.144</v>
      </c>
      <c r="P126" s="19">
        <f t="shared" si="49"/>
        <v>194624.72899999999</v>
      </c>
      <c r="Q126" s="19">
        <f t="shared" si="49"/>
        <v>193260.77800000002</v>
      </c>
      <c r="R126" s="19">
        <f t="shared" si="49"/>
        <v>201103.41200000001</v>
      </c>
      <c r="S126" s="19">
        <f t="shared" si="49"/>
        <v>212828.44600000003</v>
      </c>
      <c r="T126" s="19">
        <f t="shared" si="49"/>
        <v>217632.71799999999</v>
      </c>
      <c r="U126" s="19">
        <f t="shared" si="49"/>
        <v>230301.59199999998</v>
      </c>
      <c r="V126" s="19">
        <f t="shared" si="49"/>
        <v>240926.00999999998</v>
      </c>
      <c r="W126" s="19">
        <f t="shared" si="49"/>
        <v>196402.68200000003</v>
      </c>
    </row>
    <row r="127" spans="2:26" outlineLevel="1" x14ac:dyDescent="0.2">
      <c r="B127" s="26" t="s">
        <v>91</v>
      </c>
      <c r="C127" s="25">
        <f t="shared" ref="C127:W127" si="50">C126/C107/1000</f>
        <v>2.3197853633634075E-3</v>
      </c>
      <c r="D127" s="25">
        <f t="shared" si="50"/>
        <v>2.2838424240906614E-3</v>
      </c>
      <c r="E127" s="25">
        <f t="shared" si="50"/>
        <v>2.2728882265369292E-3</v>
      </c>
      <c r="F127" s="25">
        <f t="shared" si="50"/>
        <v>2.2558688651655953E-3</v>
      </c>
      <c r="G127" s="25">
        <f t="shared" si="50"/>
        <v>2.2467355003485752E-3</v>
      </c>
      <c r="H127" s="25">
        <f t="shared" si="50"/>
        <v>2.2299955919501163E-3</v>
      </c>
      <c r="I127" s="25">
        <f t="shared" si="50"/>
        <v>2.2204377948580279E-3</v>
      </c>
      <c r="J127" s="25">
        <f t="shared" si="50"/>
        <v>2.2009315450158004E-3</v>
      </c>
      <c r="K127" s="25">
        <f t="shared" si="50"/>
        <v>2.1767130208972378E-3</v>
      </c>
      <c r="L127" s="25">
        <f t="shared" si="50"/>
        <v>2.1625101787030223E-3</v>
      </c>
      <c r="M127" s="25">
        <f t="shared" si="50"/>
        <v>2.1427439498998852E-3</v>
      </c>
      <c r="N127" s="25">
        <f t="shared" si="50"/>
        <v>2.125338663091907E-3</v>
      </c>
      <c r="O127" s="25">
        <f t="shared" si="50"/>
        <v>2.1095760874321927E-3</v>
      </c>
      <c r="P127" s="25">
        <f t="shared" si="50"/>
        <v>2.0933161397288956E-3</v>
      </c>
      <c r="Q127" s="25">
        <f t="shared" si="50"/>
        <v>2.0788858241937856E-3</v>
      </c>
      <c r="R127" s="25">
        <f t="shared" si="50"/>
        <v>2.0572108442223325E-3</v>
      </c>
      <c r="S127" s="25">
        <f t="shared" si="50"/>
        <v>2.0377034733892437E-3</v>
      </c>
      <c r="T127" s="25">
        <f t="shared" si="50"/>
        <v>2.0159435929234287E-3</v>
      </c>
      <c r="U127" s="25">
        <f t="shared" si="50"/>
        <v>1.9905519014400208E-3</v>
      </c>
      <c r="V127" s="25">
        <f t="shared" si="50"/>
        <v>1.9690650941122071E-3</v>
      </c>
      <c r="W127" s="25">
        <f t="shared" si="50"/>
        <v>1.943358959090878E-3</v>
      </c>
    </row>
    <row r="128" spans="2:26" outlineLevel="1" x14ac:dyDescent="0.2"/>
    <row r="129" spans="1:28" outlineLevel="1" x14ac:dyDescent="0.2">
      <c r="B129" s="4" t="s">
        <v>18</v>
      </c>
      <c r="C129" s="11">
        <f t="shared" ref="C129:W129" si="51">IFERROR(C116/C126,0)</f>
        <v>0</v>
      </c>
      <c r="D129" s="11">
        <f t="shared" si="51"/>
        <v>0</v>
      </c>
      <c r="E129" s="11">
        <f t="shared" si="51"/>
        <v>0</v>
      </c>
      <c r="F129" s="11">
        <f t="shared" si="51"/>
        <v>0</v>
      </c>
      <c r="G129" s="11">
        <f t="shared" si="51"/>
        <v>0</v>
      </c>
      <c r="H129" s="11">
        <f t="shared" si="51"/>
        <v>0</v>
      </c>
      <c r="I129" s="11">
        <f t="shared" si="51"/>
        <v>0</v>
      </c>
      <c r="J129" s="11">
        <f t="shared" si="51"/>
        <v>0</v>
      </c>
      <c r="K129" s="11">
        <f t="shared" si="51"/>
        <v>0</v>
      </c>
      <c r="L129" s="11">
        <f t="shared" si="51"/>
        <v>0</v>
      </c>
      <c r="M129" s="11">
        <f t="shared" si="51"/>
        <v>0</v>
      </c>
      <c r="N129" s="11">
        <f t="shared" si="51"/>
        <v>0</v>
      </c>
      <c r="O129" s="11">
        <f t="shared" si="51"/>
        <v>0</v>
      </c>
      <c r="P129" s="11">
        <f t="shared" si="51"/>
        <v>0</v>
      </c>
      <c r="Q129" s="11">
        <f t="shared" si="51"/>
        <v>0</v>
      </c>
      <c r="R129" s="11">
        <f t="shared" si="51"/>
        <v>0</v>
      </c>
      <c r="S129" s="11">
        <f t="shared" si="51"/>
        <v>0</v>
      </c>
      <c r="T129" s="11">
        <f t="shared" si="51"/>
        <v>0</v>
      </c>
      <c r="U129" s="11">
        <f t="shared" si="51"/>
        <v>0</v>
      </c>
      <c r="V129" s="11">
        <f t="shared" si="51"/>
        <v>0</v>
      </c>
      <c r="W129" s="11">
        <f t="shared" si="51"/>
        <v>0</v>
      </c>
    </row>
    <row r="130" spans="1:28" outlineLevel="1" x14ac:dyDescent="0.2">
      <c r="B130" s="4" t="s">
        <v>19</v>
      </c>
      <c r="C130" s="11">
        <f t="shared" ref="C130:W130" si="52">IFERROR(C117/C126,0)</f>
        <v>0</v>
      </c>
      <c r="D130" s="11">
        <f t="shared" si="52"/>
        <v>0</v>
      </c>
      <c r="E130" s="11">
        <f t="shared" si="52"/>
        <v>0</v>
      </c>
      <c r="F130" s="11">
        <f t="shared" si="52"/>
        <v>0</v>
      </c>
      <c r="G130" s="11">
        <f t="shared" si="52"/>
        <v>0</v>
      </c>
      <c r="H130" s="11">
        <f t="shared" si="52"/>
        <v>0</v>
      </c>
      <c r="I130" s="11">
        <f t="shared" si="52"/>
        <v>0</v>
      </c>
      <c r="J130" s="11">
        <f t="shared" si="52"/>
        <v>0</v>
      </c>
      <c r="K130" s="11">
        <f t="shared" si="52"/>
        <v>0</v>
      </c>
      <c r="L130" s="11">
        <f t="shared" si="52"/>
        <v>0</v>
      </c>
      <c r="M130" s="11">
        <f t="shared" si="52"/>
        <v>0</v>
      </c>
      <c r="N130" s="11">
        <f t="shared" si="52"/>
        <v>0</v>
      </c>
      <c r="O130" s="11">
        <f t="shared" si="52"/>
        <v>0</v>
      </c>
      <c r="P130" s="11">
        <f t="shared" si="52"/>
        <v>0</v>
      </c>
      <c r="Q130" s="11">
        <f t="shared" si="52"/>
        <v>0</v>
      </c>
      <c r="R130" s="11">
        <f t="shared" si="52"/>
        <v>0</v>
      </c>
      <c r="S130" s="11">
        <f t="shared" si="52"/>
        <v>0</v>
      </c>
      <c r="T130" s="11">
        <f t="shared" si="52"/>
        <v>0</v>
      </c>
      <c r="U130" s="11">
        <f t="shared" si="52"/>
        <v>0</v>
      </c>
      <c r="V130" s="11">
        <f t="shared" si="52"/>
        <v>0</v>
      </c>
      <c r="W130" s="11">
        <f t="shared" si="52"/>
        <v>0</v>
      </c>
    </row>
    <row r="131" spans="1:28" outlineLevel="1" x14ac:dyDescent="0.2">
      <c r="B131" s="4" t="s">
        <v>16</v>
      </c>
      <c r="C131" s="11">
        <f t="shared" ref="C131:W131" si="53">IFERROR(C118/C126,0)</f>
        <v>1.0722395182879849E-2</v>
      </c>
      <c r="D131" s="11">
        <f t="shared" si="53"/>
        <v>1.0260264782675556E-2</v>
      </c>
      <c r="E131" s="11">
        <f t="shared" si="53"/>
        <v>9.7736227590464585E-3</v>
      </c>
      <c r="F131" s="11">
        <f t="shared" si="53"/>
        <v>9.7670195387789954E-3</v>
      </c>
      <c r="G131" s="11">
        <f t="shared" si="53"/>
        <v>9.6579766617834531E-3</v>
      </c>
      <c r="H131" s="11">
        <f t="shared" si="53"/>
        <v>1.1119281204593295E-2</v>
      </c>
      <c r="I131" s="11">
        <f t="shared" si="53"/>
        <v>2.7262561988300326E-3</v>
      </c>
      <c r="J131" s="11">
        <f t="shared" si="53"/>
        <v>2.5340624056500991E-3</v>
      </c>
      <c r="K131" s="11">
        <f t="shared" si="53"/>
        <v>2.9966957169576284E-3</v>
      </c>
      <c r="L131" s="11">
        <f t="shared" si="53"/>
        <v>3.7780541186035396E-3</v>
      </c>
      <c r="M131" s="11">
        <f t="shared" si="53"/>
        <v>4.4018393106864812E-3</v>
      </c>
      <c r="N131" s="11">
        <f t="shared" si="53"/>
        <v>5.1807339319567738E-3</v>
      </c>
      <c r="O131" s="11">
        <f t="shared" si="53"/>
        <v>6.0481204254178612E-3</v>
      </c>
      <c r="P131" s="11">
        <f t="shared" si="53"/>
        <v>6.7079399761168067E-3</v>
      </c>
      <c r="Q131" s="11">
        <f t="shared" si="53"/>
        <v>8.4101182703507481E-3</v>
      </c>
      <c r="R131" s="11">
        <f t="shared" si="53"/>
        <v>1.0473760634155725E-2</v>
      </c>
      <c r="S131" s="11">
        <f t="shared" si="53"/>
        <v>1.1092516270123027E-2</v>
      </c>
      <c r="T131" s="11">
        <f t="shared" si="53"/>
        <v>1.1745191731695415E-2</v>
      </c>
      <c r="U131" s="11">
        <f t="shared" si="53"/>
        <v>1.3494322696649012E-2</v>
      </c>
      <c r="V131" s="11">
        <f t="shared" si="53"/>
        <v>1.274595466052005E-2</v>
      </c>
      <c r="W131" s="11">
        <f t="shared" si="53"/>
        <v>1.4915488781359919E-2</v>
      </c>
    </row>
    <row r="132" spans="1:28" outlineLevel="1" x14ac:dyDescent="0.2">
      <c r="B132" s="4" t="s">
        <v>21</v>
      </c>
      <c r="C132" s="11">
        <f t="shared" ref="C132:W132" si="54">IFERROR(C119/C126,0)</f>
        <v>0</v>
      </c>
      <c r="D132" s="11">
        <f t="shared" si="54"/>
        <v>0</v>
      </c>
      <c r="E132" s="11">
        <f t="shared" si="54"/>
        <v>0</v>
      </c>
      <c r="F132" s="11">
        <f t="shared" si="54"/>
        <v>0</v>
      </c>
      <c r="G132" s="11">
        <f t="shared" si="54"/>
        <v>0</v>
      </c>
      <c r="H132" s="11">
        <f t="shared" si="54"/>
        <v>0</v>
      </c>
      <c r="I132" s="11">
        <f t="shared" si="54"/>
        <v>0</v>
      </c>
      <c r="J132" s="11">
        <f t="shared" si="54"/>
        <v>0</v>
      </c>
      <c r="K132" s="11">
        <f t="shared" si="54"/>
        <v>0</v>
      </c>
      <c r="L132" s="11">
        <f t="shared" si="54"/>
        <v>0</v>
      </c>
      <c r="M132" s="11">
        <f t="shared" si="54"/>
        <v>0</v>
      </c>
      <c r="N132" s="11">
        <f t="shared" si="54"/>
        <v>0</v>
      </c>
      <c r="O132" s="11">
        <f t="shared" si="54"/>
        <v>0</v>
      </c>
      <c r="P132" s="11">
        <f t="shared" si="54"/>
        <v>0</v>
      </c>
      <c r="Q132" s="11">
        <f t="shared" si="54"/>
        <v>0</v>
      </c>
      <c r="R132" s="11">
        <f t="shared" si="54"/>
        <v>0</v>
      </c>
      <c r="S132" s="11">
        <f t="shared" si="54"/>
        <v>0</v>
      </c>
      <c r="T132" s="11">
        <f t="shared" si="54"/>
        <v>0</v>
      </c>
      <c r="U132" s="11">
        <f t="shared" si="54"/>
        <v>0</v>
      </c>
      <c r="V132" s="11">
        <f t="shared" si="54"/>
        <v>0</v>
      </c>
      <c r="W132" s="11">
        <f t="shared" si="54"/>
        <v>0</v>
      </c>
    </row>
    <row r="133" spans="1:28" outlineLevel="1" x14ac:dyDescent="0.2">
      <c r="B133" s="4" t="s">
        <v>20</v>
      </c>
      <c r="C133" s="11">
        <f t="shared" ref="C133:W133" si="55">IFERROR(C120/C126,0)</f>
        <v>0.98587213278735042</v>
      </c>
      <c r="D133" s="11">
        <f t="shared" si="55"/>
        <v>0.98604256460494455</v>
      </c>
      <c r="E133" s="11">
        <f t="shared" si="55"/>
        <v>0.98838816839949351</v>
      </c>
      <c r="F133" s="11">
        <f t="shared" si="55"/>
        <v>0.98824640807827402</v>
      </c>
      <c r="G133" s="11">
        <f t="shared" si="55"/>
        <v>0.98823105079226081</v>
      </c>
      <c r="H133" s="11">
        <f t="shared" si="55"/>
        <v>0.98720237074864758</v>
      </c>
      <c r="I133" s="11">
        <f t="shared" si="55"/>
        <v>0.99393102024756819</v>
      </c>
      <c r="J133" s="11">
        <f t="shared" si="55"/>
        <v>0.95798900227895056</v>
      </c>
      <c r="K133" s="11">
        <f t="shared" si="55"/>
        <v>0.94918124416076832</v>
      </c>
      <c r="L133" s="11">
        <f t="shared" si="55"/>
        <v>0.9506795148251439</v>
      </c>
      <c r="M133" s="11">
        <f t="shared" si="55"/>
        <v>0.94724539178655653</v>
      </c>
      <c r="N133" s="11">
        <f t="shared" si="55"/>
        <v>0.93938841886548352</v>
      </c>
      <c r="O133" s="11">
        <f t="shared" si="55"/>
        <v>0.93359897020674476</v>
      </c>
      <c r="P133" s="11">
        <f t="shared" si="55"/>
        <v>0.93704813842027235</v>
      </c>
      <c r="Q133" s="11">
        <f t="shared" si="55"/>
        <v>0.93228033056971338</v>
      </c>
      <c r="R133" s="11">
        <f t="shared" si="55"/>
        <v>0.98701672948244157</v>
      </c>
      <c r="S133" s="11">
        <f t="shared" si="55"/>
        <v>0.98563067551599737</v>
      </c>
      <c r="T133" s="11">
        <f t="shared" si="55"/>
        <v>0.98505358004121424</v>
      </c>
      <c r="U133" s="11">
        <f t="shared" si="55"/>
        <v>0.98426693463760351</v>
      </c>
      <c r="V133" s="11">
        <f t="shared" si="55"/>
        <v>0.98508916907726163</v>
      </c>
      <c r="W133" s="11">
        <f t="shared" si="55"/>
        <v>0.98238320900322529</v>
      </c>
    </row>
    <row r="134" spans="1:28" outlineLevel="1" x14ac:dyDescent="0.2">
      <c r="B134" s="4" t="s">
        <v>0</v>
      </c>
      <c r="C134" s="11">
        <f t="shared" ref="C134:W134" si="56">IFERROR(C121/C126,0)</f>
        <v>0</v>
      </c>
      <c r="D134" s="11">
        <f t="shared" si="56"/>
        <v>0</v>
      </c>
      <c r="E134" s="11">
        <f t="shared" si="56"/>
        <v>0</v>
      </c>
      <c r="F134" s="11">
        <f t="shared" si="56"/>
        <v>0</v>
      </c>
      <c r="G134" s="11">
        <f t="shared" si="56"/>
        <v>0</v>
      </c>
      <c r="H134" s="11">
        <f t="shared" si="56"/>
        <v>0</v>
      </c>
      <c r="I134" s="11">
        <f t="shared" si="56"/>
        <v>0</v>
      </c>
      <c r="J134" s="11">
        <f t="shared" si="56"/>
        <v>3.5864459194825213E-2</v>
      </c>
      <c r="K134" s="11">
        <f t="shared" si="56"/>
        <v>4.3999728064882428E-2</v>
      </c>
      <c r="L134" s="11">
        <f t="shared" si="56"/>
        <v>4.2597474001303662E-2</v>
      </c>
      <c r="M134" s="11">
        <f t="shared" si="56"/>
        <v>4.5305770170974848E-2</v>
      </c>
      <c r="N134" s="11">
        <f t="shared" si="56"/>
        <v>5.1828727950568539E-2</v>
      </c>
      <c r="O134" s="11">
        <f t="shared" si="56"/>
        <v>5.5913983434985499E-2</v>
      </c>
      <c r="P134" s="11">
        <f t="shared" si="56"/>
        <v>5.3355198249242008E-2</v>
      </c>
      <c r="Q134" s="11">
        <f t="shared" si="56"/>
        <v>5.6696884455261783E-2</v>
      </c>
      <c r="R134" s="11">
        <f t="shared" si="56"/>
        <v>0</v>
      </c>
      <c r="S134" s="11">
        <f t="shared" si="56"/>
        <v>0</v>
      </c>
      <c r="T134" s="11">
        <f t="shared" si="56"/>
        <v>0</v>
      </c>
      <c r="U134" s="11">
        <f t="shared" si="56"/>
        <v>0</v>
      </c>
      <c r="V134" s="11">
        <f t="shared" si="56"/>
        <v>0</v>
      </c>
      <c r="W134" s="11">
        <f t="shared" si="56"/>
        <v>0</v>
      </c>
    </row>
    <row r="135" spans="1:28" outlineLevel="1" x14ac:dyDescent="0.2">
      <c r="B135" s="4" t="s">
        <v>22</v>
      </c>
      <c r="C135" s="11">
        <f t="shared" ref="C135:W135" si="57">IFERROR(C122/C126,0)</f>
        <v>0</v>
      </c>
      <c r="D135" s="11">
        <f t="shared" si="57"/>
        <v>0</v>
      </c>
      <c r="E135" s="11">
        <f t="shared" si="57"/>
        <v>0</v>
      </c>
      <c r="F135" s="11">
        <f t="shared" si="57"/>
        <v>0</v>
      </c>
      <c r="G135" s="11">
        <f t="shared" si="57"/>
        <v>0</v>
      </c>
      <c r="H135" s="11">
        <f t="shared" si="57"/>
        <v>0</v>
      </c>
      <c r="I135" s="11">
        <f t="shared" si="57"/>
        <v>0</v>
      </c>
      <c r="J135" s="11">
        <f t="shared" si="57"/>
        <v>0</v>
      </c>
      <c r="K135" s="11">
        <f t="shared" si="57"/>
        <v>0</v>
      </c>
      <c r="L135" s="11">
        <f t="shared" si="57"/>
        <v>0</v>
      </c>
      <c r="M135" s="11">
        <f t="shared" si="57"/>
        <v>0</v>
      </c>
      <c r="N135" s="11">
        <f t="shared" si="57"/>
        <v>0</v>
      </c>
      <c r="O135" s="11">
        <f t="shared" si="57"/>
        <v>0</v>
      </c>
      <c r="P135" s="11">
        <f t="shared" si="57"/>
        <v>0</v>
      </c>
      <c r="Q135" s="11">
        <f t="shared" si="57"/>
        <v>0</v>
      </c>
      <c r="R135" s="11">
        <f t="shared" si="57"/>
        <v>0</v>
      </c>
      <c r="S135" s="11">
        <f t="shared" si="57"/>
        <v>0</v>
      </c>
      <c r="T135" s="11">
        <f t="shared" si="57"/>
        <v>0</v>
      </c>
      <c r="U135" s="11">
        <f t="shared" si="57"/>
        <v>0</v>
      </c>
      <c r="V135" s="11">
        <f t="shared" si="57"/>
        <v>0</v>
      </c>
      <c r="W135" s="11">
        <f t="shared" si="57"/>
        <v>0</v>
      </c>
    </row>
    <row r="136" spans="1:28" x14ac:dyDescent="0.2">
      <c r="B136" s="4" t="s">
        <v>23</v>
      </c>
      <c r="C136" s="11">
        <f t="shared" ref="C136:W136" si="58">IFERROR(C123/C126,0)</f>
        <v>1.2509429418888196E-5</v>
      </c>
      <c r="D136" s="11">
        <f t="shared" si="58"/>
        <v>1.4151163848033027E-5</v>
      </c>
      <c r="E136" s="11">
        <f t="shared" si="58"/>
        <v>1.4927934230153627E-5</v>
      </c>
      <c r="F136" s="11">
        <f t="shared" si="58"/>
        <v>1.5710807009985625E-5</v>
      </c>
      <c r="G136" s="11">
        <f t="shared" si="58"/>
        <v>1.6202313788761737E-5</v>
      </c>
      <c r="H136" s="11">
        <f t="shared" si="58"/>
        <v>1.8332111499226329E-5</v>
      </c>
      <c r="I136" s="11">
        <f t="shared" si="58"/>
        <v>2.8054683313319186E-5</v>
      </c>
      <c r="J136" s="11">
        <f t="shared" si="58"/>
        <v>2.7004792126377208E-5</v>
      </c>
      <c r="K136" s="11">
        <f t="shared" si="58"/>
        <v>2.9254924676186194E-5</v>
      </c>
      <c r="L136" s="11">
        <f t="shared" si="58"/>
        <v>2.0397341795434293E-5</v>
      </c>
      <c r="M136" s="11">
        <f t="shared" si="58"/>
        <v>2.0598723244759195E-5</v>
      </c>
      <c r="N136" s="11">
        <f t="shared" si="58"/>
        <v>1.3010400201926507E-5</v>
      </c>
      <c r="O136" s="11">
        <f t="shared" si="58"/>
        <v>1.0603206525914214E-5</v>
      </c>
      <c r="P136" s="11">
        <f t="shared" si="58"/>
        <v>6.602449784271761E-6</v>
      </c>
      <c r="Q136" s="11">
        <f t="shared" si="58"/>
        <v>9.5725579662108162E-6</v>
      </c>
      <c r="R136" s="11">
        <f t="shared" si="58"/>
        <v>6.6085402867257177E-6</v>
      </c>
      <c r="S136" s="11">
        <f t="shared" si="58"/>
        <v>4.0314159884435742E-6</v>
      </c>
      <c r="T136" s="11">
        <f t="shared" si="58"/>
        <v>2.6650404651013916E-6</v>
      </c>
      <c r="U136" s="11">
        <f t="shared" si="58"/>
        <v>2.4229098685518427E-6</v>
      </c>
      <c r="V136" s="11">
        <f t="shared" si="58"/>
        <v>1.1746344863304713E-6</v>
      </c>
      <c r="W136" s="11">
        <f t="shared" si="58"/>
        <v>8.8593494868873508E-7</v>
      </c>
    </row>
    <row r="137" spans="1:28" x14ac:dyDescent="0.2">
      <c r="B137" s="4" t="s">
        <v>17</v>
      </c>
      <c r="C137" s="11">
        <f t="shared" ref="C137:W137" si="59">IFERROR(C124/C126,0)</f>
        <v>0</v>
      </c>
      <c r="D137" s="11">
        <f t="shared" si="59"/>
        <v>0</v>
      </c>
      <c r="E137" s="11">
        <f t="shared" si="59"/>
        <v>0</v>
      </c>
      <c r="F137" s="11">
        <f t="shared" si="59"/>
        <v>0</v>
      </c>
      <c r="G137" s="11">
        <f t="shared" si="59"/>
        <v>0</v>
      </c>
      <c r="H137" s="11">
        <f t="shared" si="59"/>
        <v>0</v>
      </c>
      <c r="I137" s="11">
        <f t="shared" si="59"/>
        <v>0</v>
      </c>
      <c r="J137" s="11">
        <f t="shared" si="59"/>
        <v>0</v>
      </c>
      <c r="K137" s="11">
        <f t="shared" si="59"/>
        <v>0</v>
      </c>
      <c r="L137" s="11">
        <f t="shared" si="59"/>
        <v>0</v>
      </c>
      <c r="M137" s="11">
        <f t="shared" si="59"/>
        <v>0</v>
      </c>
      <c r="N137" s="11">
        <f t="shared" si="59"/>
        <v>0</v>
      </c>
      <c r="O137" s="11">
        <f t="shared" si="59"/>
        <v>0</v>
      </c>
      <c r="P137" s="11">
        <f t="shared" si="59"/>
        <v>0</v>
      </c>
      <c r="Q137" s="11">
        <f t="shared" si="59"/>
        <v>0</v>
      </c>
      <c r="R137" s="11">
        <f t="shared" si="59"/>
        <v>0</v>
      </c>
      <c r="S137" s="11">
        <f t="shared" si="59"/>
        <v>0</v>
      </c>
      <c r="T137" s="11">
        <f t="shared" si="59"/>
        <v>0</v>
      </c>
      <c r="U137" s="11">
        <f t="shared" si="59"/>
        <v>0</v>
      </c>
      <c r="V137" s="11">
        <f t="shared" si="59"/>
        <v>0</v>
      </c>
      <c r="W137" s="11">
        <f t="shared" si="59"/>
        <v>0</v>
      </c>
    </row>
    <row r="138" spans="1:28" s="31" customFormat="1" x14ac:dyDescent="0.2">
      <c r="A138" s="1"/>
      <c r="B138" s="4" t="s">
        <v>1</v>
      </c>
      <c r="C138" s="11">
        <f t="shared" ref="C138:W138" si="60">IFERROR(C125/C126,0)</f>
        <v>3.3929626003508825E-3</v>
      </c>
      <c r="D138" s="11">
        <f t="shared" si="60"/>
        <v>3.6830194485317838E-3</v>
      </c>
      <c r="E138" s="11">
        <f t="shared" si="60"/>
        <v>1.8232809072301337E-3</v>
      </c>
      <c r="F138" s="11">
        <f t="shared" si="60"/>
        <v>1.9708615759370302E-3</v>
      </c>
      <c r="G138" s="11">
        <f t="shared" si="60"/>
        <v>2.0947702321669919E-3</v>
      </c>
      <c r="H138" s="11">
        <f t="shared" si="60"/>
        <v>1.6600159352599859E-3</v>
      </c>
      <c r="I138" s="11">
        <f t="shared" si="60"/>
        <v>3.3146688702884739E-3</v>
      </c>
      <c r="J138" s="11">
        <f t="shared" si="60"/>
        <v>3.5854713284476786E-3</v>
      </c>
      <c r="K138" s="11">
        <f t="shared" si="60"/>
        <v>3.7930771327155497E-3</v>
      </c>
      <c r="L138" s="11">
        <f t="shared" si="60"/>
        <v>2.9245597131533252E-3</v>
      </c>
      <c r="M138" s="11">
        <f t="shared" si="60"/>
        <v>3.0264000085371452E-3</v>
      </c>
      <c r="N138" s="11">
        <f t="shared" si="60"/>
        <v>3.5891088517892035E-3</v>
      </c>
      <c r="O138" s="11">
        <f t="shared" si="60"/>
        <v>4.4283227263259744E-3</v>
      </c>
      <c r="P138" s="11">
        <f t="shared" si="60"/>
        <v>2.8821209045845355E-3</v>
      </c>
      <c r="Q138" s="11">
        <f t="shared" si="60"/>
        <v>2.6030941467078223E-3</v>
      </c>
      <c r="R138" s="11">
        <f t="shared" si="60"/>
        <v>2.5029013431159485E-3</v>
      </c>
      <c r="S138" s="11">
        <f t="shared" si="60"/>
        <v>3.2727767978910113E-3</v>
      </c>
      <c r="T138" s="11">
        <f t="shared" si="60"/>
        <v>3.1985631866252758E-3</v>
      </c>
      <c r="U138" s="11">
        <f t="shared" si="60"/>
        <v>2.2363197558790651E-3</v>
      </c>
      <c r="V138" s="11">
        <f t="shared" si="60"/>
        <v>2.1637016277320995E-3</v>
      </c>
      <c r="W138" s="11">
        <f t="shared" si="60"/>
        <v>2.7004162804660681E-3</v>
      </c>
      <c r="X138" s="1"/>
      <c r="Y138" s="1"/>
      <c r="Z138"/>
      <c r="AA138" s="1"/>
      <c r="AB138" s="1"/>
    </row>
    <row r="139" spans="1:28" outlineLevel="1" x14ac:dyDescent="0.2"/>
    <row r="140" spans="1:28" outlineLevel="1" x14ac:dyDescent="0.2"/>
    <row r="141" spans="1:28" outlineLevel="1" x14ac:dyDescent="0.2">
      <c r="A141" s="32" t="s">
        <v>87</v>
      </c>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4"/>
      <c r="AA141" s="33"/>
      <c r="AB141" s="33"/>
    </row>
    <row r="142" spans="1:28" outlineLevel="1" x14ac:dyDescent="0.2">
      <c r="B142" s="20" t="s">
        <v>88</v>
      </c>
      <c r="C142" s="5">
        <f>'[6]Table 32'!C$15</f>
        <v>471.55544099999997</v>
      </c>
      <c r="D142" s="5">
        <f>'[6]Table 32'!D$15</f>
        <v>586.22117900000001</v>
      </c>
      <c r="E142" s="5">
        <f>'[6]Table 32'!E$15</f>
        <v>727.11250800000005</v>
      </c>
      <c r="F142" s="5">
        <f>'[6]Table 32'!F$15</f>
        <v>764.562904</v>
      </c>
      <c r="G142" s="5">
        <f>'[6]Table 32'!G$15</f>
        <v>825.46653700000002</v>
      </c>
      <c r="H142" s="5">
        <f>'[6]Table 32'!H$15</f>
        <v>901.53672400000005</v>
      </c>
      <c r="I142" s="5">
        <f>'[6]Table 32'!I$15</f>
        <v>965.50262599999996</v>
      </c>
      <c r="J142" s="5">
        <f>'[6]Table 32'!J$15</f>
        <v>1053.7315679999999</v>
      </c>
      <c r="K142" s="5">
        <f>'[6]Table 32'!K$15</f>
        <v>1128.6767609999999</v>
      </c>
      <c r="L142" s="5">
        <f>'[6]Table 32'!L$15</f>
        <v>1069.0072640000001</v>
      </c>
      <c r="M142" s="5">
        <f>'[6]Table 32'!M$15</f>
        <v>1143.083545</v>
      </c>
      <c r="N142" s="5">
        <f>'[6]Table 32'!N$15</f>
        <v>1171.9345470000001</v>
      </c>
      <c r="O142" s="5">
        <f>'[6]Table 32'!O$15</f>
        <v>1154.8296829999999</v>
      </c>
      <c r="P142" s="5">
        <f>'[6]Table 32'!P$15</f>
        <v>1218.110713</v>
      </c>
      <c r="Q142" s="5">
        <f>'[6]Table 32'!Q$15</f>
        <v>1165.984371</v>
      </c>
      <c r="R142" s="5">
        <f>'[6]Table 32'!R$15</f>
        <v>1168.172157</v>
      </c>
      <c r="S142" s="5">
        <f>'[6]Table 32'!S$15</f>
        <v>1231.9963130000001</v>
      </c>
      <c r="T142" s="5">
        <f>'[6]Table 32'!T$15</f>
        <v>1186.867101</v>
      </c>
      <c r="U142" s="5">
        <f>'[6]Table 32'!U$15</f>
        <v>1160.8323029999999</v>
      </c>
      <c r="V142" s="5">
        <f>'[6]Table 32'!V$15</f>
        <v>1189.015541</v>
      </c>
      <c r="W142" s="5">
        <f>'[6]Table 32'!W$15</f>
        <v>1055.541238</v>
      </c>
      <c r="Z142" s="21"/>
      <c r="AB142"/>
    </row>
    <row r="143" spans="1:28" outlineLevel="1" x14ac:dyDescent="0.2">
      <c r="B143" s="7" t="s">
        <v>89</v>
      </c>
      <c r="C143" s="5"/>
      <c r="D143" s="5"/>
      <c r="E143" s="5"/>
      <c r="F143" s="5"/>
      <c r="G143" s="5"/>
      <c r="H143" s="5"/>
      <c r="I143" s="5"/>
      <c r="J143" s="5"/>
      <c r="K143" s="5"/>
      <c r="L143" s="5"/>
      <c r="M143" s="5"/>
      <c r="N143" s="5"/>
      <c r="O143" s="5"/>
      <c r="P143" s="5"/>
      <c r="Q143" s="5"/>
      <c r="R143" s="5"/>
      <c r="S143" s="5"/>
      <c r="T143" s="5"/>
      <c r="U143" s="5"/>
      <c r="V143" s="5"/>
      <c r="W143" s="5"/>
      <c r="Z143" s="21"/>
      <c r="AB143"/>
    </row>
    <row r="144" spans="1:28" outlineLevel="1" x14ac:dyDescent="0.2">
      <c r="B144" s="7" t="s">
        <v>25</v>
      </c>
      <c r="C144" s="5">
        <f>'[6]Table 32'!C$26</f>
        <v>83.954999999999998</v>
      </c>
      <c r="D144" s="5">
        <f>'[6]Table 32'!D$26</f>
        <v>96.11</v>
      </c>
      <c r="E144" s="5">
        <f>'[6]Table 32'!E$26</f>
        <v>107.53</v>
      </c>
      <c r="F144" s="5">
        <f>'[6]Table 32'!F$26</f>
        <v>112.56699999999999</v>
      </c>
      <c r="G144" s="5">
        <f>'[6]Table 32'!G$26</f>
        <v>119.633</v>
      </c>
      <c r="H144" s="5">
        <f>'[6]Table 32'!H$26</f>
        <v>128.143</v>
      </c>
      <c r="I144" s="5">
        <f>'[6]Table 32'!I$26</f>
        <v>140.875</v>
      </c>
      <c r="J144" s="5">
        <f>'[6]Table 32'!J$26</f>
        <v>153.441</v>
      </c>
      <c r="K144" s="5">
        <f>'[6]Table 32'!K$26</f>
        <v>168.125</v>
      </c>
      <c r="L144" s="5">
        <f>'[6]Table 32'!L$26</f>
        <v>181.30500000000001</v>
      </c>
      <c r="M144" s="5">
        <f>'[6]Table 32'!M$26</f>
        <v>190.69399999999999</v>
      </c>
      <c r="N144" s="5">
        <f>'[6]Table 32'!N$26</f>
        <v>198.24199999999999</v>
      </c>
      <c r="O144" s="5">
        <f>'[6]Table 32'!O$26</f>
        <v>209.41200000000001</v>
      </c>
      <c r="P144" s="5">
        <f>'[6]Table 32'!P$26</f>
        <v>211.29400000000001</v>
      </c>
      <c r="Q144" s="5">
        <f>'[6]Table 32'!Q$26</f>
        <v>213.28299999999999</v>
      </c>
      <c r="R144" s="5">
        <f>'[6]Table 32'!R$26</f>
        <v>217.04900000000001</v>
      </c>
      <c r="S144" s="5">
        <f>'[6]Table 32'!S$26</f>
        <v>219.93299999999999</v>
      </c>
      <c r="T144" s="5">
        <f>'[6]Table 32'!T$26</f>
        <v>219.45500000000001</v>
      </c>
      <c r="U144" s="5">
        <f>'[6]Table 32'!U$26</f>
        <v>218.672</v>
      </c>
      <c r="V144" s="5">
        <f>'[6]Table 32'!V$26</f>
        <v>217.137</v>
      </c>
      <c r="W144" s="5">
        <f>'[6]Table 32'!W$26</f>
        <v>219.95400000000001</v>
      </c>
      <c r="Z144" s="21" t="s">
        <v>100</v>
      </c>
      <c r="AB144"/>
    </row>
    <row r="145" spans="2:28" outlineLevel="1" x14ac:dyDescent="0.2">
      <c r="B145" s="7" t="s">
        <v>30</v>
      </c>
      <c r="C145" s="5">
        <f>'[6]Table 32'!C$27</f>
        <v>5106.1028859999997</v>
      </c>
      <c r="D145" s="5">
        <f>'[6]Table 32'!D$27</f>
        <v>4999.3948</v>
      </c>
      <c r="E145" s="5">
        <f>'[6]Table 32'!E$27</f>
        <v>5324.3870310000002</v>
      </c>
      <c r="F145" s="5">
        <f>'[6]Table 32'!F$27</f>
        <v>5347.9936909999997</v>
      </c>
      <c r="G145" s="5">
        <f>'[6]Table 32'!G$27</f>
        <v>5433.0375450000001</v>
      </c>
      <c r="H145" s="5">
        <f>'[6]Table 32'!H$27</f>
        <v>5539.5072570000002</v>
      </c>
      <c r="I145" s="5">
        <f>'[6]Table 32'!I$27</f>
        <v>5396.2731409999997</v>
      </c>
      <c r="J145" s="5">
        <f>'[6]Table 32'!J$27</f>
        <v>5407.5632299999997</v>
      </c>
      <c r="K145" s="5">
        <f>'[6]Table 32'!K$27</f>
        <v>5285.986406</v>
      </c>
      <c r="L145" s="5">
        <f>'[6]Table 32'!L$27</f>
        <v>5473.974287</v>
      </c>
      <c r="M145" s="5">
        <f>'[6]Table 32'!M$27</f>
        <v>5565.0722429999996</v>
      </c>
      <c r="N145" s="5">
        <f>'[6]Table 32'!N$27</f>
        <v>5488.3625190000002</v>
      </c>
      <c r="O145" s="5">
        <f>'[6]Table 32'!O$27</f>
        <v>5119.8391330000004</v>
      </c>
      <c r="P145" s="5">
        <f>'[6]Table 32'!P$27</f>
        <v>5352.1496790000001</v>
      </c>
      <c r="Q145" s="5">
        <f>'[6]Table 32'!Q$27</f>
        <v>5075.4436589999996</v>
      </c>
      <c r="R145" s="5">
        <f>'[6]Table 32'!R$27</f>
        <v>4996.7241549999999</v>
      </c>
      <c r="S145" s="5">
        <f>'[6]Table 32'!S$27</f>
        <v>4889.0726500000001</v>
      </c>
      <c r="T145" s="5">
        <f>'[6]Table 32'!T$27</f>
        <v>4660.4548770000001</v>
      </c>
      <c r="U145" s="5">
        <f>'[6]Table 32'!U$27</f>
        <v>4574.6051809999999</v>
      </c>
      <c r="V145" s="5">
        <f>'[6]Table 32'!V$27</f>
        <v>4710.6994189999996</v>
      </c>
      <c r="W145" s="5">
        <f>'[6]Table 32'!W$27</f>
        <v>3984.2967789999998</v>
      </c>
      <c r="Z145" s="21" t="s">
        <v>100</v>
      </c>
      <c r="AB145"/>
    </row>
    <row r="146" spans="2:28" outlineLevel="1" x14ac:dyDescent="0.2">
      <c r="B146" s="7" t="s">
        <v>31</v>
      </c>
      <c r="C146" s="5">
        <f t="shared" ref="C146:W146" si="61">C144*C145/1000</f>
        <v>428.68286779412995</v>
      </c>
      <c r="D146" s="5">
        <f t="shared" si="61"/>
        <v>480.49183422800002</v>
      </c>
      <c r="E146" s="5">
        <f t="shared" si="61"/>
        <v>572.53133744342995</v>
      </c>
      <c r="F146" s="5">
        <f t="shared" si="61"/>
        <v>602.00760581479688</v>
      </c>
      <c r="G146" s="5">
        <f t="shared" si="61"/>
        <v>649.97058062098506</v>
      </c>
      <c r="H146" s="5">
        <f t="shared" si="61"/>
        <v>709.84907843375106</v>
      </c>
      <c r="I146" s="5">
        <f t="shared" si="61"/>
        <v>760.19997873837497</v>
      </c>
      <c r="J146" s="5">
        <f t="shared" si="61"/>
        <v>829.74190957443</v>
      </c>
      <c r="K146" s="5">
        <f t="shared" si="61"/>
        <v>888.70646450875006</v>
      </c>
      <c r="L146" s="5">
        <f t="shared" si="61"/>
        <v>992.45890810453511</v>
      </c>
      <c r="M146" s="5">
        <f t="shared" si="61"/>
        <v>1061.2258863066418</v>
      </c>
      <c r="N146" s="5">
        <f t="shared" si="61"/>
        <v>1088.023962491598</v>
      </c>
      <c r="O146" s="5">
        <f t="shared" si="61"/>
        <v>1072.1557525197961</v>
      </c>
      <c r="P146" s="5">
        <f t="shared" si="61"/>
        <v>1130.8771142746261</v>
      </c>
      <c r="Q146" s="5">
        <f t="shared" si="61"/>
        <v>1082.5058499224967</v>
      </c>
      <c r="R146" s="5">
        <f t="shared" si="61"/>
        <v>1084.533981118595</v>
      </c>
      <c r="S146" s="5">
        <f t="shared" si="61"/>
        <v>1075.2684151324499</v>
      </c>
      <c r="T146" s="5">
        <f t="shared" si="61"/>
        <v>1022.760125032035</v>
      </c>
      <c r="U146" s="5">
        <f t="shared" si="61"/>
        <v>1000.3380641396319</v>
      </c>
      <c r="V146" s="5">
        <f t="shared" si="61"/>
        <v>1022.867139743403</v>
      </c>
      <c r="W146" s="5">
        <f t="shared" si="61"/>
        <v>876.36201372816595</v>
      </c>
    </row>
    <row r="147" spans="2:28" outlineLevel="1" x14ac:dyDescent="0.2">
      <c r="B147" s="7" t="s">
        <v>140</v>
      </c>
      <c r="C147" s="14">
        <f t="shared" ref="C147:W147" si="62">C142/C146</f>
        <v>1.1000099990617285</v>
      </c>
      <c r="D147" s="14">
        <f t="shared" si="62"/>
        <v>1.2200439991698797</v>
      </c>
      <c r="E147" s="14">
        <f t="shared" si="62"/>
        <v>1.2699959992527812</v>
      </c>
      <c r="F147" s="14">
        <f t="shared" si="62"/>
        <v>1.2700220007439773</v>
      </c>
      <c r="G147" s="14">
        <f t="shared" si="62"/>
        <v>1.2700059996736242</v>
      </c>
      <c r="H147" s="14">
        <f t="shared" si="62"/>
        <v>1.270040000600126</v>
      </c>
      <c r="I147" s="14">
        <f t="shared" si="62"/>
        <v>1.2700640002678565</v>
      </c>
      <c r="J147" s="14">
        <f t="shared" si="62"/>
        <v>1.2699510002338594</v>
      </c>
      <c r="K147" s="14">
        <f t="shared" si="62"/>
        <v>1.2700219994730186</v>
      </c>
      <c r="L147" s="14">
        <f t="shared" si="62"/>
        <v>1.0771300003157431</v>
      </c>
      <c r="M147" s="14">
        <f t="shared" si="62"/>
        <v>1.0771349999558015</v>
      </c>
      <c r="N147" s="14">
        <f t="shared" si="62"/>
        <v>1.0771220004348481</v>
      </c>
      <c r="O147" s="14">
        <f t="shared" si="62"/>
        <v>1.0771100003762535</v>
      </c>
      <c r="P147" s="14">
        <f t="shared" si="62"/>
        <v>1.0771379998978297</v>
      </c>
      <c r="Q147" s="14">
        <f t="shared" si="62"/>
        <v>1.0771159999583189</v>
      </c>
      <c r="R147" s="14">
        <f t="shared" si="62"/>
        <v>1.0771189998077701</v>
      </c>
      <c r="S147" s="14">
        <f t="shared" si="62"/>
        <v>1.1457569995192731</v>
      </c>
      <c r="T147" s="14">
        <f t="shared" si="62"/>
        <v>1.160455000103592</v>
      </c>
      <c r="U147" s="14">
        <f t="shared" si="62"/>
        <v>1.1604399998498562</v>
      </c>
      <c r="V147" s="14">
        <f t="shared" si="62"/>
        <v>1.1624340002732683</v>
      </c>
      <c r="W147" s="14">
        <f t="shared" si="62"/>
        <v>1.204457999622303</v>
      </c>
    </row>
    <row r="148" spans="2:28" outlineLevel="1" x14ac:dyDescent="0.2">
      <c r="B148" s="7" t="s">
        <v>90</v>
      </c>
      <c r="C148" s="5">
        <f t="shared" ref="C148:W148" si="63">C145*C147</f>
        <v>5616.7642308379491</v>
      </c>
      <c r="D148" s="5">
        <f t="shared" si="63"/>
        <v>6099.4816252211012</v>
      </c>
      <c r="E148" s="5">
        <f t="shared" si="63"/>
        <v>6761.9502278433938</v>
      </c>
      <c r="F148" s="5">
        <f t="shared" si="63"/>
        <v>6792.0696474099877</v>
      </c>
      <c r="G148" s="5">
        <f t="shared" si="63"/>
        <v>6899.9902786020575</v>
      </c>
      <c r="H148" s="5">
        <f t="shared" si="63"/>
        <v>7035.3958000046823</v>
      </c>
      <c r="I148" s="5">
        <f t="shared" si="63"/>
        <v>6853.6122519964501</v>
      </c>
      <c r="J148" s="5">
        <f t="shared" si="63"/>
        <v>6867.3403327663391</v>
      </c>
      <c r="K148" s="5">
        <f t="shared" si="63"/>
        <v>6713.3190245353153</v>
      </c>
      <c r="L148" s="5">
        <f t="shared" si="63"/>
        <v>5896.1819254846796</v>
      </c>
      <c r="M148" s="5">
        <f t="shared" si="63"/>
        <v>5994.334090217837</v>
      </c>
      <c r="N148" s="5">
        <f t="shared" si="63"/>
        <v>5911.6360155769225</v>
      </c>
      <c r="O148" s="5">
        <f t="shared" si="63"/>
        <v>5514.6299304719878</v>
      </c>
      <c r="P148" s="5">
        <f t="shared" si="63"/>
        <v>5765.0038003918708</v>
      </c>
      <c r="Q148" s="5">
        <f t="shared" si="63"/>
        <v>5466.841571995893</v>
      </c>
      <c r="R148" s="5">
        <f t="shared" si="63"/>
        <v>5382.0665241489251</v>
      </c>
      <c r="S148" s="5">
        <f t="shared" si="63"/>
        <v>5601.6892098957414</v>
      </c>
      <c r="T148" s="5">
        <f t="shared" si="63"/>
        <v>5408.2481647718214</v>
      </c>
      <c r="U148" s="5">
        <f t="shared" si="63"/>
        <v>5308.5548355527917</v>
      </c>
      <c r="V148" s="5">
        <f t="shared" si="63"/>
        <v>5475.8771697131306</v>
      </c>
      <c r="W148" s="5">
        <f t="shared" si="63"/>
        <v>4798.9181283359248</v>
      </c>
    </row>
    <row r="149" spans="2:28" outlineLevel="1" x14ac:dyDescent="0.2"/>
    <row r="150" spans="2:28" outlineLevel="1" x14ac:dyDescent="0.2">
      <c r="B150" s="8" t="s">
        <v>14</v>
      </c>
      <c r="C150" s="13"/>
    </row>
    <row r="151" spans="2:28" outlineLevel="1" x14ac:dyDescent="0.2">
      <c r="B151" s="4" t="s">
        <v>18</v>
      </c>
      <c r="C151" s="5"/>
      <c r="D151" s="5"/>
      <c r="E151" s="5"/>
      <c r="F151" s="5"/>
      <c r="G151" s="5"/>
      <c r="H151" s="5"/>
      <c r="I151" s="5"/>
      <c r="J151" s="5"/>
      <c r="K151" s="5"/>
      <c r="L151" s="5"/>
      <c r="M151" s="5"/>
      <c r="N151" s="5"/>
      <c r="O151" s="5"/>
      <c r="P151" s="5"/>
      <c r="Q151" s="5"/>
      <c r="R151" s="5"/>
      <c r="S151" s="5"/>
      <c r="T151" s="5"/>
      <c r="U151" s="5"/>
      <c r="V151" s="5"/>
      <c r="W151" s="5"/>
      <c r="Z151" s="21"/>
    </row>
    <row r="152" spans="2:28" outlineLevel="1" x14ac:dyDescent="0.2">
      <c r="B152" s="4" t="s">
        <v>19</v>
      </c>
      <c r="C152" s="5"/>
      <c r="D152" s="5"/>
      <c r="E152" s="5"/>
      <c r="F152" s="5"/>
      <c r="G152" s="5"/>
      <c r="H152" s="5"/>
      <c r="I152" s="5"/>
      <c r="J152" s="5"/>
      <c r="K152" s="5"/>
      <c r="L152" s="5"/>
      <c r="M152" s="5"/>
      <c r="N152" s="5"/>
      <c r="O152" s="5"/>
      <c r="P152" s="5"/>
      <c r="Q152" s="5"/>
      <c r="R152" s="5"/>
      <c r="S152" s="5"/>
      <c r="T152" s="5"/>
      <c r="U152" s="5"/>
      <c r="V152" s="5"/>
      <c r="W152" s="5"/>
      <c r="Z152" s="21"/>
    </row>
    <row r="153" spans="2:28" outlineLevel="1" x14ac:dyDescent="0.2">
      <c r="B153" s="4" t="s">
        <v>16</v>
      </c>
      <c r="C153" s="5"/>
      <c r="D153" s="5"/>
      <c r="E153" s="5"/>
      <c r="F153" s="5"/>
      <c r="G153" s="5"/>
      <c r="H153" s="5"/>
      <c r="I153" s="5"/>
      <c r="J153" s="5"/>
      <c r="K153" s="5"/>
      <c r="L153" s="5"/>
      <c r="M153" s="5"/>
      <c r="N153" s="5"/>
      <c r="O153" s="5"/>
      <c r="P153" s="5"/>
      <c r="Q153" s="5"/>
      <c r="R153" s="5"/>
      <c r="S153" s="5"/>
      <c r="T153" s="5"/>
      <c r="U153" s="5"/>
      <c r="V153" s="5"/>
      <c r="W153" s="5"/>
      <c r="Z153" s="21"/>
    </row>
    <row r="154" spans="2:28" outlineLevel="1" x14ac:dyDescent="0.2">
      <c r="B154" s="4" t="s">
        <v>21</v>
      </c>
      <c r="C154" s="5"/>
      <c r="D154" s="5"/>
      <c r="E154" s="5"/>
      <c r="F154" s="5"/>
      <c r="G154" s="5"/>
      <c r="H154" s="5"/>
      <c r="I154" s="5"/>
      <c r="J154" s="5"/>
      <c r="K154" s="5"/>
      <c r="L154" s="5"/>
      <c r="M154" s="5"/>
      <c r="N154" s="5"/>
      <c r="O154" s="5"/>
      <c r="P154" s="5"/>
      <c r="Q154" s="5"/>
      <c r="R154" s="5"/>
      <c r="S154" s="5"/>
      <c r="T154" s="5"/>
      <c r="U154" s="5"/>
      <c r="V154" s="5"/>
      <c r="W154" s="5"/>
      <c r="Z154" s="21"/>
    </row>
    <row r="155" spans="2:28" outlineLevel="1" x14ac:dyDescent="0.2">
      <c r="B155" s="4" t="s">
        <v>20</v>
      </c>
      <c r="C155" s="5">
        <f>'[6]Table 32'!C$12*1000</f>
        <v>705.18299999999999</v>
      </c>
      <c r="D155" s="5">
        <f>'[6]Table 32'!D$12*1000</f>
        <v>790.40899999999999</v>
      </c>
      <c r="E155" s="5">
        <f>'[6]Table 32'!E$12*1000</f>
        <v>941.81400000000008</v>
      </c>
      <c r="F155" s="5">
        <f>'[6]Table 32'!F$12*1000</f>
        <v>990.303</v>
      </c>
      <c r="G155" s="5">
        <f>'[6]Table 32'!G$12*1000</f>
        <v>1069.202</v>
      </c>
      <c r="H155" s="5">
        <f>'[6]Table 32'!H$12*1000</f>
        <v>1068.3229999999999</v>
      </c>
      <c r="I155" s="5">
        <f>'[6]Table 32'!I$12*1000</f>
        <v>1144.1010000000001</v>
      </c>
      <c r="J155" s="5">
        <f>'[6]Table 32'!J$12*1000</f>
        <v>1219.721</v>
      </c>
      <c r="K155" s="5">
        <f>'[6]Table 32'!K$12*1000</f>
        <v>1306.3990000000001</v>
      </c>
      <c r="L155" s="5">
        <f>'[6]Table 32'!L$12*1000</f>
        <v>1875.7470000000001</v>
      </c>
      <c r="M155" s="5">
        <f>'[6]Table 32'!M$12*1000</f>
        <v>2005.7170000000001</v>
      </c>
      <c r="N155" s="5">
        <f>'[6]Table 32'!N$12*1000</f>
        <v>2056.3649999999998</v>
      </c>
      <c r="O155" s="5">
        <f>'[6]Table 32'!O$12*1000</f>
        <v>2026.374</v>
      </c>
      <c r="P155" s="5">
        <f>'[6]Table 32'!P$12*1000</f>
        <v>2137.3579999999997</v>
      </c>
      <c r="Q155" s="5">
        <f>'[6]Table 32'!Q$12*1000</f>
        <v>2045.9360000000001</v>
      </c>
      <c r="R155" s="5">
        <f>'[6]Table 32'!R$12*1000</f>
        <v>2049.7689999999998</v>
      </c>
      <c r="S155" s="5">
        <f>'[6]Table 32'!S$12*1000</f>
        <v>2032.2570000000001</v>
      </c>
      <c r="T155" s="5">
        <f>'[6]Table 32'!T$12*1000</f>
        <v>1897.2199999999998</v>
      </c>
      <c r="U155" s="5">
        <f>'[6]Table 32'!U$12*1000</f>
        <v>1855.627</v>
      </c>
      <c r="V155" s="5">
        <f>'[6]Table 32'!V$12*1000</f>
        <v>1897.4189999999999</v>
      </c>
      <c r="W155" s="5">
        <f>'[6]Table 32'!W$12*1000</f>
        <v>1625.652</v>
      </c>
      <c r="Z155" s="21" t="s">
        <v>26</v>
      </c>
    </row>
    <row r="156" spans="2:28" outlineLevel="1" x14ac:dyDescent="0.2">
      <c r="B156" s="4" t="s">
        <v>0</v>
      </c>
      <c r="C156" s="5"/>
      <c r="D156" s="5"/>
      <c r="E156" s="5"/>
      <c r="F156" s="5"/>
      <c r="G156" s="5"/>
      <c r="H156" s="5"/>
      <c r="I156" s="5"/>
      <c r="J156" s="5"/>
      <c r="K156" s="5"/>
      <c r="L156" s="5"/>
      <c r="M156" s="5"/>
      <c r="N156" s="5"/>
      <c r="O156" s="5"/>
      <c r="P156" s="5"/>
      <c r="Q156" s="5"/>
      <c r="R156" s="5"/>
      <c r="S156" s="5"/>
      <c r="T156" s="5"/>
      <c r="U156" s="5"/>
      <c r="V156" s="5"/>
      <c r="W156" s="5"/>
      <c r="Z156" s="21"/>
    </row>
    <row r="157" spans="2:28" outlineLevel="1" x14ac:dyDescent="0.2">
      <c r="B157" s="4" t="s">
        <v>22</v>
      </c>
      <c r="C157" s="5"/>
      <c r="D157" s="5"/>
      <c r="E157" s="5"/>
      <c r="F157" s="5"/>
      <c r="G157" s="5"/>
      <c r="H157" s="5"/>
      <c r="I157" s="5"/>
      <c r="J157" s="5"/>
      <c r="K157" s="5"/>
      <c r="L157" s="5"/>
      <c r="M157" s="5"/>
      <c r="N157" s="5"/>
      <c r="O157" s="5"/>
      <c r="P157" s="5"/>
      <c r="Q157" s="5"/>
      <c r="R157" s="5"/>
      <c r="S157" s="5"/>
      <c r="T157" s="5"/>
      <c r="U157" s="5"/>
      <c r="V157" s="5"/>
      <c r="W157" s="5"/>
      <c r="Z157" s="21"/>
    </row>
    <row r="158" spans="2:28" outlineLevel="1" x14ac:dyDescent="0.2">
      <c r="B158" s="4" t="s">
        <v>23</v>
      </c>
      <c r="C158" s="5"/>
      <c r="D158" s="5"/>
      <c r="E158" s="5"/>
      <c r="F158" s="5"/>
      <c r="G158" s="5"/>
      <c r="H158" s="5"/>
      <c r="I158" s="5"/>
      <c r="J158" s="5"/>
      <c r="K158" s="5"/>
      <c r="L158" s="5"/>
      <c r="M158" s="5"/>
      <c r="N158" s="5"/>
      <c r="O158" s="5"/>
      <c r="P158" s="5"/>
      <c r="Q158" s="5"/>
      <c r="R158" s="5"/>
      <c r="S158" s="5"/>
      <c r="T158" s="5"/>
      <c r="U158" s="5"/>
      <c r="V158" s="5"/>
      <c r="W158" s="5"/>
      <c r="Z158" s="21"/>
    </row>
    <row r="159" spans="2:28" outlineLevel="1" x14ac:dyDescent="0.2">
      <c r="B159" s="4" t="s">
        <v>17</v>
      </c>
      <c r="C159" s="5"/>
      <c r="D159" s="5"/>
      <c r="E159" s="5"/>
      <c r="F159" s="5"/>
      <c r="G159" s="5"/>
      <c r="H159" s="5"/>
      <c r="I159" s="5"/>
      <c r="J159" s="5"/>
      <c r="K159" s="5"/>
      <c r="L159" s="5"/>
      <c r="M159" s="5"/>
      <c r="N159" s="5"/>
      <c r="O159" s="5"/>
      <c r="P159" s="5"/>
      <c r="Q159" s="5"/>
      <c r="R159" s="5"/>
      <c r="S159" s="5"/>
      <c r="T159" s="5"/>
      <c r="U159" s="5"/>
      <c r="V159" s="5"/>
      <c r="W159" s="5"/>
      <c r="Z159" s="21"/>
    </row>
    <row r="160" spans="2:28" outlineLevel="1" x14ac:dyDescent="0.2">
      <c r="B160" s="4" t="s">
        <v>1</v>
      </c>
      <c r="C160" s="5"/>
      <c r="D160" s="5"/>
      <c r="E160" s="5"/>
      <c r="F160" s="5"/>
      <c r="G160" s="5"/>
      <c r="H160" s="5"/>
      <c r="I160" s="5"/>
      <c r="J160" s="5"/>
      <c r="K160" s="5"/>
      <c r="L160" s="5"/>
      <c r="M160" s="5"/>
      <c r="N160" s="5"/>
      <c r="O160" s="5"/>
      <c r="P160" s="5"/>
      <c r="Q160" s="5"/>
      <c r="R160" s="5"/>
      <c r="S160" s="5"/>
      <c r="T160" s="5"/>
      <c r="U160" s="5"/>
      <c r="V160" s="5"/>
      <c r="W160" s="5"/>
      <c r="Z160" s="21"/>
    </row>
    <row r="161" spans="1:28" outlineLevel="1" x14ac:dyDescent="0.2">
      <c r="B161" s="15" t="s">
        <v>9</v>
      </c>
      <c r="C161" s="19">
        <f t="shared" ref="C161:W161" si="64">SUM(C151:C160)</f>
        <v>705.18299999999999</v>
      </c>
      <c r="D161" s="19">
        <f t="shared" si="64"/>
        <v>790.40899999999999</v>
      </c>
      <c r="E161" s="19">
        <f t="shared" si="64"/>
        <v>941.81400000000008</v>
      </c>
      <c r="F161" s="19">
        <f t="shared" si="64"/>
        <v>990.303</v>
      </c>
      <c r="G161" s="19">
        <f t="shared" si="64"/>
        <v>1069.202</v>
      </c>
      <c r="H161" s="19">
        <f t="shared" si="64"/>
        <v>1068.3229999999999</v>
      </c>
      <c r="I161" s="19">
        <f t="shared" si="64"/>
        <v>1144.1010000000001</v>
      </c>
      <c r="J161" s="19">
        <f t="shared" si="64"/>
        <v>1219.721</v>
      </c>
      <c r="K161" s="19">
        <f t="shared" si="64"/>
        <v>1306.3990000000001</v>
      </c>
      <c r="L161" s="19">
        <f t="shared" si="64"/>
        <v>1875.7470000000001</v>
      </c>
      <c r="M161" s="19">
        <f t="shared" si="64"/>
        <v>2005.7170000000001</v>
      </c>
      <c r="N161" s="19">
        <f t="shared" si="64"/>
        <v>2056.3649999999998</v>
      </c>
      <c r="O161" s="19">
        <f t="shared" si="64"/>
        <v>2026.374</v>
      </c>
      <c r="P161" s="19">
        <f t="shared" si="64"/>
        <v>2137.3579999999997</v>
      </c>
      <c r="Q161" s="19">
        <f t="shared" si="64"/>
        <v>2045.9360000000001</v>
      </c>
      <c r="R161" s="19">
        <f t="shared" si="64"/>
        <v>2049.7689999999998</v>
      </c>
      <c r="S161" s="19">
        <f t="shared" si="64"/>
        <v>2032.2570000000001</v>
      </c>
      <c r="T161" s="19">
        <f t="shared" si="64"/>
        <v>1897.2199999999998</v>
      </c>
      <c r="U161" s="19">
        <f t="shared" si="64"/>
        <v>1855.627</v>
      </c>
      <c r="V161" s="19">
        <f t="shared" si="64"/>
        <v>1897.4189999999999</v>
      </c>
      <c r="W161" s="19">
        <f t="shared" si="64"/>
        <v>1625.652</v>
      </c>
    </row>
    <row r="162" spans="1:28" outlineLevel="1" x14ac:dyDescent="0.2">
      <c r="B162" s="26" t="s">
        <v>91</v>
      </c>
      <c r="C162" s="25">
        <f t="shared" ref="C162:W162" si="65">C161/C142/1000</f>
        <v>1.4954402784634608E-3</v>
      </c>
      <c r="D162" s="25">
        <f t="shared" si="65"/>
        <v>1.3483119141964675E-3</v>
      </c>
      <c r="E162" s="25">
        <f t="shared" si="65"/>
        <v>1.2952796020392488E-3</v>
      </c>
      <c r="F162" s="25">
        <f t="shared" si="65"/>
        <v>1.2952537911779197E-3</v>
      </c>
      <c r="G162" s="25">
        <f t="shared" si="65"/>
        <v>1.2952699498707844E-3</v>
      </c>
      <c r="H162" s="25">
        <f t="shared" si="65"/>
        <v>1.1850021985349538E-3</v>
      </c>
      <c r="I162" s="25">
        <f t="shared" si="65"/>
        <v>1.1849796874607364E-3</v>
      </c>
      <c r="J162" s="25">
        <f t="shared" si="65"/>
        <v>1.157525348049552E-3</v>
      </c>
      <c r="K162" s="25">
        <f t="shared" si="65"/>
        <v>1.1574607054392965E-3</v>
      </c>
      <c r="L162" s="25">
        <f t="shared" si="65"/>
        <v>1.7546625389441694E-3</v>
      </c>
      <c r="M162" s="25">
        <f t="shared" si="65"/>
        <v>1.7546547745991743E-3</v>
      </c>
      <c r="N162" s="25">
        <f t="shared" si="65"/>
        <v>1.7546756388947034E-3</v>
      </c>
      <c r="O162" s="25">
        <f t="shared" si="65"/>
        <v>1.7546951120410369E-3</v>
      </c>
      <c r="P162" s="25">
        <f t="shared" si="65"/>
        <v>1.7546500307316479E-3</v>
      </c>
      <c r="Q162" s="25">
        <f t="shared" si="65"/>
        <v>1.7546856123339925E-3</v>
      </c>
      <c r="R162" s="25">
        <f t="shared" si="65"/>
        <v>1.7546805817252498E-3</v>
      </c>
      <c r="S162" s="25">
        <f t="shared" si="65"/>
        <v>1.6495641898889352E-3</v>
      </c>
      <c r="T162" s="25">
        <f t="shared" si="65"/>
        <v>1.5985109018537026E-3</v>
      </c>
      <c r="U162" s="25">
        <f t="shared" si="65"/>
        <v>1.5985314977920633E-3</v>
      </c>
      <c r="V162" s="25">
        <f t="shared" si="65"/>
        <v>1.5957899073415053E-3</v>
      </c>
      <c r="W162" s="25">
        <f t="shared" si="65"/>
        <v>1.5401122585037271E-3</v>
      </c>
    </row>
    <row r="163" spans="1:28" outlineLevel="1" x14ac:dyDescent="0.2"/>
    <row r="164" spans="1:28" outlineLevel="1" x14ac:dyDescent="0.2">
      <c r="B164" s="4" t="s">
        <v>18</v>
      </c>
      <c r="C164" s="11">
        <f t="shared" ref="C164:W164" si="66">IFERROR(C151/C161,0)</f>
        <v>0</v>
      </c>
      <c r="D164" s="11">
        <f t="shared" si="66"/>
        <v>0</v>
      </c>
      <c r="E164" s="11">
        <f t="shared" si="66"/>
        <v>0</v>
      </c>
      <c r="F164" s="11">
        <f t="shared" si="66"/>
        <v>0</v>
      </c>
      <c r="G164" s="11">
        <f t="shared" si="66"/>
        <v>0</v>
      </c>
      <c r="H164" s="11">
        <f t="shared" si="66"/>
        <v>0</v>
      </c>
      <c r="I164" s="11">
        <f t="shared" si="66"/>
        <v>0</v>
      </c>
      <c r="J164" s="11">
        <f t="shared" si="66"/>
        <v>0</v>
      </c>
      <c r="K164" s="11">
        <f t="shared" si="66"/>
        <v>0</v>
      </c>
      <c r="L164" s="11">
        <f t="shared" si="66"/>
        <v>0</v>
      </c>
      <c r="M164" s="11">
        <f t="shared" si="66"/>
        <v>0</v>
      </c>
      <c r="N164" s="11">
        <f t="shared" si="66"/>
        <v>0</v>
      </c>
      <c r="O164" s="11">
        <f t="shared" si="66"/>
        <v>0</v>
      </c>
      <c r="P164" s="11">
        <f t="shared" si="66"/>
        <v>0</v>
      </c>
      <c r="Q164" s="11">
        <f t="shared" si="66"/>
        <v>0</v>
      </c>
      <c r="R164" s="11">
        <f t="shared" si="66"/>
        <v>0</v>
      </c>
      <c r="S164" s="11">
        <f t="shared" si="66"/>
        <v>0</v>
      </c>
      <c r="T164" s="11">
        <f t="shared" si="66"/>
        <v>0</v>
      </c>
      <c r="U164" s="11">
        <f t="shared" si="66"/>
        <v>0</v>
      </c>
      <c r="V164" s="11">
        <f t="shared" si="66"/>
        <v>0</v>
      </c>
      <c r="W164" s="11">
        <f t="shared" si="66"/>
        <v>0</v>
      </c>
    </row>
    <row r="165" spans="1:28" outlineLevel="1" x14ac:dyDescent="0.2">
      <c r="B165" s="4" t="s">
        <v>19</v>
      </c>
      <c r="C165" s="11">
        <f t="shared" ref="C165:W165" si="67">IFERROR(C152/C161,0)</f>
        <v>0</v>
      </c>
      <c r="D165" s="11">
        <f t="shared" si="67"/>
        <v>0</v>
      </c>
      <c r="E165" s="11">
        <f t="shared" si="67"/>
        <v>0</v>
      </c>
      <c r="F165" s="11">
        <f t="shared" si="67"/>
        <v>0</v>
      </c>
      <c r="G165" s="11">
        <f t="shared" si="67"/>
        <v>0</v>
      </c>
      <c r="H165" s="11">
        <f t="shared" si="67"/>
        <v>0</v>
      </c>
      <c r="I165" s="11">
        <f t="shared" si="67"/>
        <v>0</v>
      </c>
      <c r="J165" s="11">
        <f t="shared" si="67"/>
        <v>0</v>
      </c>
      <c r="K165" s="11">
        <f t="shared" si="67"/>
        <v>0</v>
      </c>
      <c r="L165" s="11">
        <f t="shared" si="67"/>
        <v>0</v>
      </c>
      <c r="M165" s="11">
        <f t="shared" si="67"/>
        <v>0</v>
      </c>
      <c r="N165" s="11">
        <f t="shared" si="67"/>
        <v>0</v>
      </c>
      <c r="O165" s="11">
        <f t="shared" si="67"/>
        <v>0</v>
      </c>
      <c r="P165" s="11">
        <f t="shared" si="67"/>
        <v>0</v>
      </c>
      <c r="Q165" s="11">
        <f t="shared" si="67"/>
        <v>0</v>
      </c>
      <c r="R165" s="11">
        <f t="shared" si="67"/>
        <v>0</v>
      </c>
      <c r="S165" s="11">
        <f t="shared" si="67"/>
        <v>0</v>
      </c>
      <c r="T165" s="11">
        <f t="shared" si="67"/>
        <v>0</v>
      </c>
      <c r="U165" s="11">
        <f t="shared" si="67"/>
        <v>0</v>
      </c>
      <c r="V165" s="11">
        <f t="shared" si="67"/>
        <v>0</v>
      </c>
      <c r="W165" s="11">
        <f t="shared" si="67"/>
        <v>0</v>
      </c>
    </row>
    <row r="166" spans="1:28" outlineLevel="1" x14ac:dyDescent="0.2">
      <c r="B166" s="4" t="s">
        <v>16</v>
      </c>
      <c r="C166" s="11">
        <f t="shared" ref="C166:W166" si="68">IFERROR(C153/C161,0)</f>
        <v>0</v>
      </c>
      <c r="D166" s="11">
        <f t="shared" si="68"/>
        <v>0</v>
      </c>
      <c r="E166" s="11">
        <f t="shared" si="68"/>
        <v>0</v>
      </c>
      <c r="F166" s="11">
        <f t="shared" si="68"/>
        <v>0</v>
      </c>
      <c r="G166" s="11">
        <f t="shared" si="68"/>
        <v>0</v>
      </c>
      <c r="H166" s="11">
        <f t="shared" si="68"/>
        <v>0</v>
      </c>
      <c r="I166" s="11">
        <f t="shared" si="68"/>
        <v>0</v>
      </c>
      <c r="J166" s="11">
        <f t="shared" si="68"/>
        <v>0</v>
      </c>
      <c r="K166" s="11">
        <f t="shared" si="68"/>
        <v>0</v>
      </c>
      <c r="L166" s="11">
        <f t="shared" si="68"/>
        <v>0</v>
      </c>
      <c r="M166" s="11">
        <f t="shared" si="68"/>
        <v>0</v>
      </c>
      <c r="N166" s="11">
        <f t="shared" si="68"/>
        <v>0</v>
      </c>
      <c r="O166" s="11">
        <f t="shared" si="68"/>
        <v>0</v>
      </c>
      <c r="P166" s="11">
        <f t="shared" si="68"/>
        <v>0</v>
      </c>
      <c r="Q166" s="11">
        <f t="shared" si="68"/>
        <v>0</v>
      </c>
      <c r="R166" s="11">
        <f t="shared" si="68"/>
        <v>0</v>
      </c>
      <c r="S166" s="11">
        <f t="shared" si="68"/>
        <v>0</v>
      </c>
      <c r="T166" s="11">
        <f t="shared" si="68"/>
        <v>0</v>
      </c>
      <c r="U166" s="11">
        <f t="shared" si="68"/>
        <v>0</v>
      </c>
      <c r="V166" s="11">
        <f t="shared" si="68"/>
        <v>0</v>
      </c>
      <c r="W166" s="11">
        <f t="shared" si="68"/>
        <v>0</v>
      </c>
    </row>
    <row r="167" spans="1:28" outlineLevel="1" x14ac:dyDescent="0.2">
      <c r="B167" s="4" t="s">
        <v>21</v>
      </c>
      <c r="C167" s="11">
        <f t="shared" ref="C167:W167" si="69">IFERROR(C154/C161,0)</f>
        <v>0</v>
      </c>
      <c r="D167" s="11">
        <f t="shared" si="69"/>
        <v>0</v>
      </c>
      <c r="E167" s="11">
        <f t="shared" si="69"/>
        <v>0</v>
      </c>
      <c r="F167" s="11">
        <f t="shared" si="69"/>
        <v>0</v>
      </c>
      <c r="G167" s="11">
        <f t="shared" si="69"/>
        <v>0</v>
      </c>
      <c r="H167" s="11">
        <f t="shared" si="69"/>
        <v>0</v>
      </c>
      <c r="I167" s="11">
        <f t="shared" si="69"/>
        <v>0</v>
      </c>
      <c r="J167" s="11">
        <f t="shared" si="69"/>
        <v>0</v>
      </c>
      <c r="K167" s="11">
        <f t="shared" si="69"/>
        <v>0</v>
      </c>
      <c r="L167" s="11">
        <f t="shared" si="69"/>
        <v>0</v>
      </c>
      <c r="M167" s="11">
        <f t="shared" si="69"/>
        <v>0</v>
      </c>
      <c r="N167" s="11">
        <f t="shared" si="69"/>
        <v>0</v>
      </c>
      <c r="O167" s="11">
        <f t="shared" si="69"/>
        <v>0</v>
      </c>
      <c r="P167" s="11">
        <f t="shared" si="69"/>
        <v>0</v>
      </c>
      <c r="Q167" s="11">
        <f t="shared" si="69"/>
        <v>0</v>
      </c>
      <c r="R167" s="11">
        <f t="shared" si="69"/>
        <v>0</v>
      </c>
      <c r="S167" s="11">
        <f t="shared" si="69"/>
        <v>0</v>
      </c>
      <c r="T167" s="11">
        <f t="shared" si="69"/>
        <v>0</v>
      </c>
      <c r="U167" s="11">
        <f t="shared" si="69"/>
        <v>0</v>
      </c>
      <c r="V167" s="11">
        <f t="shared" si="69"/>
        <v>0</v>
      </c>
      <c r="W167" s="11">
        <f t="shared" si="69"/>
        <v>0</v>
      </c>
    </row>
    <row r="168" spans="1:28" outlineLevel="1" x14ac:dyDescent="0.2">
      <c r="B168" s="4" t="s">
        <v>20</v>
      </c>
      <c r="C168" s="11">
        <f t="shared" ref="C168:W168" si="70">IFERROR(C155/C161,0)</f>
        <v>1</v>
      </c>
      <c r="D168" s="11">
        <f t="shared" si="70"/>
        <v>1</v>
      </c>
      <c r="E168" s="11">
        <f t="shared" si="70"/>
        <v>1</v>
      </c>
      <c r="F168" s="11">
        <f t="shared" si="70"/>
        <v>1</v>
      </c>
      <c r="G168" s="11">
        <f t="shared" si="70"/>
        <v>1</v>
      </c>
      <c r="H168" s="11">
        <f t="shared" si="70"/>
        <v>1</v>
      </c>
      <c r="I168" s="11">
        <f t="shared" si="70"/>
        <v>1</v>
      </c>
      <c r="J168" s="11">
        <f t="shared" si="70"/>
        <v>1</v>
      </c>
      <c r="K168" s="11">
        <f t="shared" si="70"/>
        <v>1</v>
      </c>
      <c r="L168" s="11">
        <f t="shared" si="70"/>
        <v>1</v>
      </c>
      <c r="M168" s="11">
        <f t="shared" si="70"/>
        <v>1</v>
      </c>
      <c r="N168" s="11">
        <f t="shared" si="70"/>
        <v>1</v>
      </c>
      <c r="O168" s="11">
        <f t="shared" si="70"/>
        <v>1</v>
      </c>
      <c r="P168" s="11">
        <f t="shared" si="70"/>
        <v>1</v>
      </c>
      <c r="Q168" s="11">
        <f t="shared" si="70"/>
        <v>1</v>
      </c>
      <c r="R168" s="11">
        <f t="shared" si="70"/>
        <v>1</v>
      </c>
      <c r="S168" s="11">
        <f t="shared" si="70"/>
        <v>1</v>
      </c>
      <c r="T168" s="11">
        <f t="shared" si="70"/>
        <v>1</v>
      </c>
      <c r="U168" s="11">
        <f t="shared" si="70"/>
        <v>1</v>
      </c>
      <c r="V168" s="11">
        <f t="shared" si="70"/>
        <v>1</v>
      </c>
      <c r="W168" s="11">
        <f t="shared" si="70"/>
        <v>1</v>
      </c>
    </row>
    <row r="169" spans="1:28" outlineLevel="1" x14ac:dyDescent="0.2">
      <c r="B169" s="4" t="s">
        <v>0</v>
      </c>
      <c r="C169" s="11">
        <f t="shared" ref="C169:W169" si="71">IFERROR(C156/C161,0)</f>
        <v>0</v>
      </c>
      <c r="D169" s="11">
        <f t="shared" si="71"/>
        <v>0</v>
      </c>
      <c r="E169" s="11">
        <f t="shared" si="71"/>
        <v>0</v>
      </c>
      <c r="F169" s="11">
        <f t="shared" si="71"/>
        <v>0</v>
      </c>
      <c r="G169" s="11">
        <f t="shared" si="71"/>
        <v>0</v>
      </c>
      <c r="H169" s="11">
        <f t="shared" si="71"/>
        <v>0</v>
      </c>
      <c r="I169" s="11">
        <f t="shared" si="71"/>
        <v>0</v>
      </c>
      <c r="J169" s="11">
        <f t="shared" si="71"/>
        <v>0</v>
      </c>
      <c r="K169" s="11">
        <f t="shared" si="71"/>
        <v>0</v>
      </c>
      <c r="L169" s="11">
        <f t="shared" si="71"/>
        <v>0</v>
      </c>
      <c r="M169" s="11">
        <f t="shared" si="71"/>
        <v>0</v>
      </c>
      <c r="N169" s="11">
        <f t="shared" si="71"/>
        <v>0</v>
      </c>
      <c r="O169" s="11">
        <f t="shared" si="71"/>
        <v>0</v>
      </c>
      <c r="P169" s="11">
        <f t="shared" si="71"/>
        <v>0</v>
      </c>
      <c r="Q169" s="11">
        <f t="shared" si="71"/>
        <v>0</v>
      </c>
      <c r="R169" s="11">
        <f t="shared" si="71"/>
        <v>0</v>
      </c>
      <c r="S169" s="11">
        <f t="shared" si="71"/>
        <v>0</v>
      </c>
      <c r="T169" s="11">
        <f t="shared" si="71"/>
        <v>0</v>
      </c>
      <c r="U169" s="11">
        <f t="shared" si="71"/>
        <v>0</v>
      </c>
      <c r="V169" s="11">
        <f t="shared" si="71"/>
        <v>0</v>
      </c>
      <c r="W169" s="11">
        <f t="shared" si="71"/>
        <v>0</v>
      </c>
    </row>
    <row r="170" spans="1:28" x14ac:dyDescent="0.2">
      <c r="B170" s="4" t="s">
        <v>22</v>
      </c>
      <c r="C170" s="11">
        <f t="shared" ref="C170:W170" si="72">IFERROR(C157/C161,0)</f>
        <v>0</v>
      </c>
      <c r="D170" s="11">
        <f t="shared" si="72"/>
        <v>0</v>
      </c>
      <c r="E170" s="11">
        <f t="shared" si="72"/>
        <v>0</v>
      </c>
      <c r="F170" s="11">
        <f t="shared" si="72"/>
        <v>0</v>
      </c>
      <c r="G170" s="11">
        <f t="shared" si="72"/>
        <v>0</v>
      </c>
      <c r="H170" s="11">
        <f t="shared" si="72"/>
        <v>0</v>
      </c>
      <c r="I170" s="11">
        <f t="shared" si="72"/>
        <v>0</v>
      </c>
      <c r="J170" s="11">
        <f t="shared" si="72"/>
        <v>0</v>
      </c>
      <c r="K170" s="11">
        <f t="shared" si="72"/>
        <v>0</v>
      </c>
      <c r="L170" s="11">
        <f t="shared" si="72"/>
        <v>0</v>
      </c>
      <c r="M170" s="11">
        <f t="shared" si="72"/>
        <v>0</v>
      </c>
      <c r="N170" s="11">
        <f t="shared" si="72"/>
        <v>0</v>
      </c>
      <c r="O170" s="11">
        <f t="shared" si="72"/>
        <v>0</v>
      </c>
      <c r="P170" s="11">
        <f t="shared" si="72"/>
        <v>0</v>
      </c>
      <c r="Q170" s="11">
        <f t="shared" si="72"/>
        <v>0</v>
      </c>
      <c r="R170" s="11">
        <f t="shared" si="72"/>
        <v>0</v>
      </c>
      <c r="S170" s="11">
        <f t="shared" si="72"/>
        <v>0</v>
      </c>
      <c r="T170" s="11">
        <f t="shared" si="72"/>
        <v>0</v>
      </c>
      <c r="U170" s="11">
        <f t="shared" si="72"/>
        <v>0</v>
      </c>
      <c r="V170" s="11">
        <f t="shared" si="72"/>
        <v>0</v>
      </c>
      <c r="W170" s="11">
        <f t="shared" si="72"/>
        <v>0</v>
      </c>
    </row>
    <row r="171" spans="1:28" x14ac:dyDescent="0.2">
      <c r="B171" s="4" t="s">
        <v>23</v>
      </c>
      <c r="C171" s="11">
        <f t="shared" ref="C171:W171" si="73">IFERROR(C158/C161,0)</f>
        <v>0</v>
      </c>
      <c r="D171" s="11">
        <f t="shared" si="73"/>
        <v>0</v>
      </c>
      <c r="E171" s="11">
        <f t="shared" si="73"/>
        <v>0</v>
      </c>
      <c r="F171" s="11">
        <f t="shared" si="73"/>
        <v>0</v>
      </c>
      <c r="G171" s="11">
        <f t="shared" si="73"/>
        <v>0</v>
      </c>
      <c r="H171" s="11">
        <f t="shared" si="73"/>
        <v>0</v>
      </c>
      <c r="I171" s="11">
        <f t="shared" si="73"/>
        <v>0</v>
      </c>
      <c r="J171" s="11">
        <f t="shared" si="73"/>
        <v>0</v>
      </c>
      <c r="K171" s="11">
        <f t="shared" si="73"/>
        <v>0</v>
      </c>
      <c r="L171" s="11">
        <f t="shared" si="73"/>
        <v>0</v>
      </c>
      <c r="M171" s="11">
        <f t="shared" si="73"/>
        <v>0</v>
      </c>
      <c r="N171" s="11">
        <f t="shared" si="73"/>
        <v>0</v>
      </c>
      <c r="O171" s="11">
        <f t="shared" si="73"/>
        <v>0</v>
      </c>
      <c r="P171" s="11">
        <f t="shared" si="73"/>
        <v>0</v>
      </c>
      <c r="Q171" s="11">
        <f t="shared" si="73"/>
        <v>0</v>
      </c>
      <c r="R171" s="11">
        <f t="shared" si="73"/>
        <v>0</v>
      </c>
      <c r="S171" s="11">
        <f t="shared" si="73"/>
        <v>0</v>
      </c>
      <c r="T171" s="11">
        <f t="shared" si="73"/>
        <v>0</v>
      </c>
      <c r="U171" s="11">
        <f t="shared" si="73"/>
        <v>0</v>
      </c>
      <c r="V171" s="11">
        <f t="shared" si="73"/>
        <v>0</v>
      </c>
      <c r="W171" s="11">
        <f t="shared" si="73"/>
        <v>0</v>
      </c>
    </row>
    <row r="172" spans="1:28" s="33" customFormat="1" x14ac:dyDescent="0.2">
      <c r="A172" s="1"/>
      <c r="B172" s="4" t="s">
        <v>17</v>
      </c>
      <c r="C172" s="11">
        <f t="shared" ref="C172:W172" si="74">IFERROR(C159/C161,0)</f>
        <v>0</v>
      </c>
      <c r="D172" s="11">
        <f t="shared" si="74"/>
        <v>0</v>
      </c>
      <c r="E172" s="11">
        <f t="shared" si="74"/>
        <v>0</v>
      </c>
      <c r="F172" s="11">
        <f t="shared" si="74"/>
        <v>0</v>
      </c>
      <c r="G172" s="11">
        <f t="shared" si="74"/>
        <v>0</v>
      </c>
      <c r="H172" s="11">
        <f t="shared" si="74"/>
        <v>0</v>
      </c>
      <c r="I172" s="11">
        <f t="shared" si="74"/>
        <v>0</v>
      </c>
      <c r="J172" s="11">
        <f t="shared" si="74"/>
        <v>0</v>
      </c>
      <c r="K172" s="11">
        <f t="shared" si="74"/>
        <v>0</v>
      </c>
      <c r="L172" s="11">
        <f t="shared" si="74"/>
        <v>0</v>
      </c>
      <c r="M172" s="11">
        <f t="shared" si="74"/>
        <v>0</v>
      </c>
      <c r="N172" s="11">
        <f t="shared" si="74"/>
        <v>0</v>
      </c>
      <c r="O172" s="11">
        <f t="shared" si="74"/>
        <v>0</v>
      </c>
      <c r="P172" s="11">
        <f t="shared" si="74"/>
        <v>0</v>
      </c>
      <c r="Q172" s="11">
        <f t="shared" si="74"/>
        <v>0</v>
      </c>
      <c r="R172" s="11">
        <f t="shared" si="74"/>
        <v>0</v>
      </c>
      <c r="S172" s="11">
        <f t="shared" si="74"/>
        <v>0</v>
      </c>
      <c r="T172" s="11">
        <f t="shared" si="74"/>
        <v>0</v>
      </c>
      <c r="U172" s="11">
        <f t="shared" si="74"/>
        <v>0</v>
      </c>
      <c r="V172" s="11">
        <f t="shared" si="74"/>
        <v>0</v>
      </c>
      <c r="W172" s="11">
        <f t="shared" si="74"/>
        <v>0</v>
      </c>
      <c r="X172" s="1"/>
      <c r="Y172" s="1"/>
      <c r="Z172"/>
      <c r="AA172" s="1"/>
      <c r="AB172" s="1"/>
    </row>
    <row r="173" spans="1:28" outlineLevel="1" x14ac:dyDescent="0.2">
      <c r="B173" s="4" t="s">
        <v>1</v>
      </c>
      <c r="C173" s="11">
        <f t="shared" ref="C173:W173" si="75">IFERROR(C160/C161,0)</f>
        <v>0</v>
      </c>
      <c r="D173" s="11">
        <f t="shared" si="75"/>
        <v>0</v>
      </c>
      <c r="E173" s="11">
        <f t="shared" si="75"/>
        <v>0</v>
      </c>
      <c r="F173" s="11">
        <f t="shared" si="75"/>
        <v>0</v>
      </c>
      <c r="G173" s="11">
        <f t="shared" si="75"/>
        <v>0</v>
      </c>
      <c r="H173" s="11">
        <f t="shared" si="75"/>
        <v>0</v>
      </c>
      <c r="I173" s="11">
        <f t="shared" si="75"/>
        <v>0</v>
      </c>
      <c r="J173" s="11">
        <f t="shared" si="75"/>
        <v>0</v>
      </c>
      <c r="K173" s="11">
        <f t="shared" si="75"/>
        <v>0</v>
      </c>
      <c r="L173" s="11">
        <f t="shared" si="75"/>
        <v>0</v>
      </c>
      <c r="M173" s="11">
        <f t="shared" si="75"/>
        <v>0</v>
      </c>
      <c r="N173" s="11">
        <f t="shared" si="75"/>
        <v>0</v>
      </c>
      <c r="O173" s="11">
        <f t="shared" si="75"/>
        <v>0</v>
      </c>
      <c r="P173" s="11">
        <f t="shared" si="75"/>
        <v>0</v>
      </c>
      <c r="Q173" s="11">
        <f t="shared" si="75"/>
        <v>0</v>
      </c>
      <c r="R173" s="11">
        <f t="shared" si="75"/>
        <v>0</v>
      </c>
      <c r="S173" s="11">
        <f t="shared" si="75"/>
        <v>0</v>
      </c>
      <c r="T173" s="11">
        <f t="shared" si="75"/>
        <v>0</v>
      </c>
      <c r="U173" s="11">
        <f t="shared" si="75"/>
        <v>0</v>
      </c>
      <c r="V173" s="11">
        <f t="shared" si="75"/>
        <v>0</v>
      </c>
      <c r="W173" s="11">
        <f t="shared" si="75"/>
        <v>0</v>
      </c>
    </row>
    <row r="174" spans="1:28" outlineLevel="1" x14ac:dyDescent="0.2"/>
    <row r="175" spans="1:28" outlineLevel="1" x14ac:dyDescent="0.2"/>
    <row r="176" spans="1:28" outlineLevel="1" x14ac:dyDescent="0.2">
      <c r="A176" s="32" t="s">
        <v>82</v>
      </c>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4"/>
      <c r="AA176" s="33"/>
      <c r="AB176" s="33"/>
    </row>
    <row r="177" spans="2:28" outlineLevel="1" x14ac:dyDescent="0.2">
      <c r="B177" s="20" t="s">
        <v>88</v>
      </c>
      <c r="C177" s="5">
        <f>'[6]Table 28'!C$30</f>
        <v>7629.172802</v>
      </c>
      <c r="D177" s="5">
        <f>'[6]Table 28'!D$30</f>
        <v>6153.2941549999996</v>
      </c>
      <c r="E177" s="5">
        <f>'[6]Table 28'!E$30</f>
        <v>7214.741814</v>
      </c>
      <c r="F177" s="5">
        <f>'[6]Table 28'!F$30</f>
        <v>8470.7118300000002</v>
      </c>
      <c r="G177" s="5">
        <f>'[6]Table 28'!G$30</f>
        <v>7559.0333840000003</v>
      </c>
      <c r="H177" s="5">
        <f>'[6]Table 28'!H$30</f>
        <v>8890.1396949999998</v>
      </c>
      <c r="I177" s="5">
        <f>'[6]Table 28'!I$30</f>
        <v>9922.0516669999997</v>
      </c>
      <c r="J177" s="5">
        <f>'[6]Table 28'!J$30</f>
        <v>7933.6937770000004</v>
      </c>
      <c r="K177" s="5">
        <f>'[6]Table 28'!K$30</f>
        <v>8221.9441850000003</v>
      </c>
      <c r="L177" s="5">
        <f>'[6]Table 28'!L$30</f>
        <v>11003.184682999999</v>
      </c>
      <c r="M177" s="5">
        <f>'[6]Table 28'!M$30</f>
        <v>12317.762674</v>
      </c>
      <c r="N177" s="5">
        <f>'[6]Table 28'!N$30</f>
        <v>12753.206515</v>
      </c>
      <c r="O177" s="5">
        <f>'[6]Table 28'!O$30</f>
        <v>12510.027644</v>
      </c>
      <c r="P177" s="5">
        <f>'[6]Table 28'!P$30</f>
        <v>11216.473038</v>
      </c>
      <c r="Q177" s="5">
        <f>'[6]Table 28'!Q$30</f>
        <v>9990.4083730000002</v>
      </c>
      <c r="R177" s="5">
        <f>'[6]Table 28'!R$30</f>
        <v>9295.5181649999995</v>
      </c>
      <c r="S177" s="5">
        <f>'[6]Table 28'!S$30</f>
        <v>9304.5107019999996</v>
      </c>
      <c r="T177" s="5">
        <f>'[6]Table 28'!T$30</f>
        <v>9588.6087549999993</v>
      </c>
      <c r="U177" s="5">
        <f>'[6]Table 28'!U$30</f>
        <v>9654.8438590000005</v>
      </c>
      <c r="V177" s="5">
        <f>'[6]Table 28'!V$30</f>
        <v>9607.375548</v>
      </c>
      <c r="W177" s="5">
        <f>'[6]Table 28'!W$30</f>
        <v>9302.6661839999997</v>
      </c>
      <c r="Z177" s="21" t="s">
        <v>26</v>
      </c>
      <c r="AB177"/>
    </row>
    <row r="178" spans="2:28" outlineLevel="1" x14ac:dyDescent="0.2">
      <c r="B178" s="7" t="s">
        <v>89</v>
      </c>
      <c r="C178" s="5"/>
      <c r="D178" s="5"/>
      <c r="E178" s="5"/>
      <c r="F178" s="5"/>
      <c r="G178" s="5"/>
      <c r="H178" s="5"/>
      <c r="I178" s="5"/>
      <c r="J178" s="5"/>
      <c r="K178" s="5"/>
      <c r="L178" s="5"/>
      <c r="M178" s="5"/>
      <c r="N178" s="5"/>
      <c r="O178" s="5"/>
      <c r="P178" s="5"/>
      <c r="Q178" s="5"/>
      <c r="R178" s="5"/>
      <c r="S178" s="5"/>
      <c r="T178" s="5"/>
      <c r="U178" s="5"/>
      <c r="V178" s="5"/>
      <c r="W178" s="5"/>
      <c r="Z178" s="21" t="s">
        <v>26</v>
      </c>
      <c r="AB178"/>
    </row>
    <row r="179" spans="2:28" outlineLevel="1" x14ac:dyDescent="0.2">
      <c r="B179" s="7" t="s">
        <v>25</v>
      </c>
      <c r="C179" s="5">
        <f>'[6]Table 31'!C$13</f>
        <v>16.414999999999999</v>
      </c>
      <c r="D179" s="5">
        <f>'[6]Table 31'!D$13</f>
        <v>14.441000000000001</v>
      </c>
      <c r="E179" s="5">
        <f>'[6]Table 31'!E$13</f>
        <v>16.257999999999999</v>
      </c>
      <c r="F179" s="5">
        <f>'[6]Table 31'!F$13</f>
        <v>16.760999999999999</v>
      </c>
      <c r="G179" s="5">
        <f>'[6]Table 31'!G$13</f>
        <v>15.461</v>
      </c>
      <c r="H179" s="5">
        <f>'[6]Table 31'!H$13</f>
        <v>15.542</v>
      </c>
      <c r="I179" s="5">
        <f>'[6]Table 31'!I$13</f>
        <v>16.405999999999999</v>
      </c>
      <c r="J179" s="5">
        <f>'[6]Table 31'!J$13</f>
        <v>15.95</v>
      </c>
      <c r="K179" s="5">
        <f>'[6]Table 31'!K$13</f>
        <v>16.213999999999999</v>
      </c>
      <c r="L179" s="5">
        <f>'[6]Table 31'!L$13</f>
        <v>16.562000000000001</v>
      </c>
      <c r="M179" s="5">
        <f>'[6]Table 31'!M$13</f>
        <v>16.678999999999998</v>
      </c>
      <c r="N179" s="5">
        <f>'[6]Table 31'!N$13</f>
        <v>16.731999999999999</v>
      </c>
      <c r="O179" s="5">
        <f>'[6]Table 31'!O$13</f>
        <v>16.817</v>
      </c>
      <c r="P179" s="5">
        <f>'[6]Table 31'!P$13</f>
        <v>16.626999999999999</v>
      </c>
      <c r="Q179" s="5">
        <f>'[6]Table 31'!Q$13</f>
        <v>17.443999999999999</v>
      </c>
      <c r="R179" s="5">
        <f>'[6]Table 31'!R$13</f>
        <v>16.629000000000001</v>
      </c>
      <c r="S179" s="5">
        <f>'[6]Table 31'!S$13</f>
        <v>16.831</v>
      </c>
      <c r="T179" s="5">
        <f>'[6]Table 31'!T$13</f>
        <v>18.338999999999999</v>
      </c>
      <c r="U179" s="5">
        <f>'[6]Table 31'!U$13</f>
        <v>17.855</v>
      </c>
      <c r="V179" s="5">
        <f>'[6]Table 31'!V$13</f>
        <v>17.818999999999999</v>
      </c>
      <c r="W179" s="5">
        <f>'[6]Table 31'!W$13</f>
        <v>18.641999999999999</v>
      </c>
      <c r="Z179" s="21" t="s">
        <v>26</v>
      </c>
      <c r="AB179"/>
    </row>
    <row r="180" spans="2:28" outlineLevel="1" x14ac:dyDescent="0.2">
      <c r="B180" s="7" t="s">
        <v>30</v>
      </c>
      <c r="C180" s="5">
        <f>'[6]Table 31'!C$23</f>
        <v>23809.855047000001</v>
      </c>
      <c r="D180" s="5">
        <f>'[6]Table 31'!D$23</f>
        <v>21574.627637000001</v>
      </c>
      <c r="E180" s="5">
        <f>'[6]Table 31'!E$23</f>
        <v>22210.492612999999</v>
      </c>
      <c r="F180" s="5">
        <f>'[6]Table 31'!F$23</f>
        <v>25006.543605999999</v>
      </c>
      <c r="G180" s="5">
        <f>'[6]Table 31'!G$23</f>
        <v>23919.262873</v>
      </c>
      <c r="H180" s="5">
        <f>'[6]Table 31'!H$23</f>
        <v>27673.316111</v>
      </c>
      <c r="I180" s="5">
        <f>'[6]Table 31'!I$23</f>
        <v>28936.932475000001</v>
      </c>
      <c r="J180" s="5">
        <f>'[6]Table 31'!J$23</f>
        <v>23540.476486</v>
      </c>
      <c r="K180" s="5">
        <f>'[6]Table 31'!K$23</f>
        <v>23740.130787999999</v>
      </c>
      <c r="L180" s="5">
        <f>'[6]Table 31'!L$23</f>
        <v>30771.805575999999</v>
      </c>
      <c r="M180" s="5">
        <f>'[6]Table 31'!M$23</f>
        <v>33845.978745</v>
      </c>
      <c r="N180" s="5">
        <f>'[6]Table 31'!N$23</f>
        <v>34567.099730000002</v>
      </c>
      <c r="O180" s="5">
        <f>'[6]Table 31'!O$23</f>
        <v>33388.319344000003</v>
      </c>
      <c r="P180" s="5">
        <f>'[6]Table 31'!P$23</f>
        <v>30278.003401000002</v>
      </c>
      <c r="Q180" s="5">
        <f>'[6]Table 31'!Q$23</f>
        <v>25705.258551999999</v>
      </c>
      <c r="R180" s="5">
        <f>'[6]Table 31'!R$23</f>
        <v>25089.516037000001</v>
      </c>
      <c r="S180" s="5">
        <f>'[6]Table 31'!S$23</f>
        <v>24812.380542999999</v>
      </c>
      <c r="T180" s="5">
        <f>'[6]Table 31'!T$23</f>
        <v>23467.388408999999</v>
      </c>
      <c r="U180" s="5">
        <f>'[6]Table 31'!U$23</f>
        <v>24270.024434999999</v>
      </c>
      <c r="V180" s="5">
        <f>'[6]Table 31'!V$23</f>
        <v>24199.492212000001</v>
      </c>
      <c r="W180" s="5">
        <f>'[6]Table 31'!W$23</f>
        <v>22397.510401</v>
      </c>
      <c r="Z180" s="21" t="s">
        <v>26</v>
      </c>
      <c r="AB180"/>
    </row>
    <row r="181" spans="2:28" outlineLevel="1" x14ac:dyDescent="0.2">
      <c r="B181" s="7" t="s">
        <v>31</v>
      </c>
      <c r="C181" s="5">
        <f t="shared" ref="C181:W181" si="76">C179*C180/1000</f>
        <v>390.83877059650496</v>
      </c>
      <c r="D181" s="5">
        <f t="shared" si="76"/>
        <v>311.55919770591709</v>
      </c>
      <c r="E181" s="5">
        <f t="shared" si="76"/>
        <v>361.09818890215399</v>
      </c>
      <c r="F181" s="5">
        <f t="shared" si="76"/>
        <v>419.13467738016595</v>
      </c>
      <c r="G181" s="5">
        <f t="shared" si="76"/>
        <v>369.81572327945298</v>
      </c>
      <c r="H181" s="5">
        <f t="shared" si="76"/>
        <v>430.09867899716198</v>
      </c>
      <c r="I181" s="5">
        <f t="shared" si="76"/>
        <v>474.73931418484995</v>
      </c>
      <c r="J181" s="5">
        <f t="shared" si="76"/>
        <v>375.47059995169997</v>
      </c>
      <c r="K181" s="5">
        <f t="shared" si="76"/>
        <v>384.92248059663194</v>
      </c>
      <c r="L181" s="5">
        <f t="shared" si="76"/>
        <v>509.64264394971207</v>
      </c>
      <c r="M181" s="5">
        <f t="shared" si="76"/>
        <v>564.51707948785497</v>
      </c>
      <c r="N181" s="5">
        <f t="shared" si="76"/>
        <v>578.37671268235999</v>
      </c>
      <c r="O181" s="5">
        <f t="shared" si="76"/>
        <v>561.49136640804807</v>
      </c>
      <c r="P181" s="5">
        <f t="shared" si="76"/>
        <v>503.43236254842702</v>
      </c>
      <c r="Q181" s="5">
        <f t="shared" si="76"/>
        <v>448.40253018108797</v>
      </c>
      <c r="R181" s="5">
        <f t="shared" si="76"/>
        <v>417.21356217927303</v>
      </c>
      <c r="S181" s="5">
        <f t="shared" si="76"/>
        <v>417.61717691923297</v>
      </c>
      <c r="T181" s="5">
        <f t="shared" si="76"/>
        <v>430.36843603265095</v>
      </c>
      <c r="U181" s="5">
        <f t="shared" si="76"/>
        <v>433.34128628692503</v>
      </c>
      <c r="V181" s="5">
        <f t="shared" si="76"/>
        <v>431.21075172562797</v>
      </c>
      <c r="W181" s="5">
        <f t="shared" si="76"/>
        <v>417.53438889544196</v>
      </c>
    </row>
    <row r="182" spans="2:28" outlineLevel="1" x14ac:dyDescent="0.2">
      <c r="B182" s="7" t="s">
        <v>140</v>
      </c>
      <c r="C182" s="14">
        <f t="shared" ref="C182:W182" si="77">C177/C181</f>
        <v>19.519999999887993</v>
      </c>
      <c r="D182" s="14">
        <f t="shared" si="77"/>
        <v>19.750000000989015</v>
      </c>
      <c r="E182" s="14">
        <f t="shared" si="77"/>
        <v>19.979999999266024</v>
      </c>
      <c r="F182" s="14">
        <f t="shared" si="77"/>
        <v>20.210000000350355</v>
      </c>
      <c r="G182" s="14">
        <f t="shared" si="77"/>
        <v>20.44000000045423</v>
      </c>
      <c r="H182" s="14">
        <f t="shared" si="77"/>
        <v>20.670000000299144</v>
      </c>
      <c r="I182" s="14">
        <f t="shared" si="77"/>
        <v>20.90000000113038</v>
      </c>
      <c r="J182" s="14">
        <f t="shared" si="77"/>
        <v>21.13000000005481</v>
      </c>
      <c r="K182" s="14">
        <f t="shared" si="77"/>
        <v>21.359999998586577</v>
      </c>
      <c r="L182" s="14">
        <f t="shared" si="77"/>
        <v>21.590000000246675</v>
      </c>
      <c r="M182" s="14">
        <f t="shared" si="77"/>
        <v>21.819999999247152</v>
      </c>
      <c r="N182" s="14">
        <f t="shared" si="77"/>
        <v>22.050000000611991</v>
      </c>
      <c r="O182" s="14">
        <f t="shared" si="77"/>
        <v>22.280000000763483</v>
      </c>
      <c r="P182" s="14">
        <f t="shared" si="77"/>
        <v>22.280000000836349</v>
      </c>
      <c r="Q182" s="14">
        <f t="shared" si="77"/>
        <v>22.280000001260831</v>
      </c>
      <c r="R182" s="14">
        <f t="shared" si="77"/>
        <v>22.279999999151027</v>
      </c>
      <c r="S182" s="14">
        <f t="shared" si="77"/>
        <v>22.280000000573466</v>
      </c>
      <c r="T182" s="14">
        <f t="shared" si="77"/>
        <v>22.280000000447377</v>
      </c>
      <c r="U182" s="14">
        <f t="shared" si="77"/>
        <v>22.280000001216848</v>
      </c>
      <c r="V182" s="14">
        <f t="shared" si="77"/>
        <v>22.279999998963405</v>
      </c>
      <c r="W182" s="14">
        <f t="shared" si="77"/>
        <v>22.279999998585872</v>
      </c>
    </row>
    <row r="183" spans="2:28" outlineLevel="1" x14ac:dyDescent="0.2">
      <c r="B183" s="7" t="s">
        <v>90</v>
      </c>
      <c r="C183" s="5">
        <f t="shared" ref="C183:W183" si="78">C180*C182</f>
        <v>464768.37051477312</v>
      </c>
      <c r="D183" s="5">
        <f t="shared" si="78"/>
        <v>426098.89585208765</v>
      </c>
      <c r="E183" s="5">
        <f t="shared" si="78"/>
        <v>443765.64239143801</v>
      </c>
      <c r="F183" s="5">
        <f t="shared" si="78"/>
        <v>505382.24628602114</v>
      </c>
      <c r="G183" s="5">
        <f t="shared" si="78"/>
        <v>488909.73313498485</v>
      </c>
      <c r="H183" s="5">
        <f t="shared" si="78"/>
        <v>572007.44402264827</v>
      </c>
      <c r="I183" s="5">
        <f t="shared" si="78"/>
        <v>604781.88876020978</v>
      </c>
      <c r="J183" s="5">
        <f t="shared" si="78"/>
        <v>497410.26815047028</v>
      </c>
      <c r="K183" s="5">
        <f t="shared" si="78"/>
        <v>507089.19359812513</v>
      </c>
      <c r="L183" s="5">
        <f t="shared" si="78"/>
        <v>664363.28239343059</v>
      </c>
      <c r="M183" s="5">
        <f t="shared" si="78"/>
        <v>738519.25619041908</v>
      </c>
      <c r="N183" s="5">
        <f t="shared" si="78"/>
        <v>762204.54906765476</v>
      </c>
      <c r="O183" s="5">
        <f t="shared" si="78"/>
        <v>743891.75500981149</v>
      </c>
      <c r="P183" s="5">
        <f t="shared" si="78"/>
        <v>674593.91579960298</v>
      </c>
      <c r="Q183" s="5">
        <f t="shared" si="78"/>
        <v>572713.16057096992</v>
      </c>
      <c r="R183" s="5">
        <f t="shared" si="78"/>
        <v>558994.41728305968</v>
      </c>
      <c r="S183" s="5">
        <f t="shared" si="78"/>
        <v>552819.83851226908</v>
      </c>
      <c r="T183" s="5">
        <f t="shared" si="78"/>
        <v>522853.41376301873</v>
      </c>
      <c r="U183" s="5">
        <f t="shared" si="78"/>
        <v>540736.1444413329</v>
      </c>
      <c r="V183" s="5">
        <f t="shared" si="78"/>
        <v>539164.68645827495</v>
      </c>
      <c r="W183" s="5">
        <f t="shared" si="78"/>
        <v>499016.53170260706</v>
      </c>
    </row>
    <row r="184" spans="2:28" outlineLevel="1" x14ac:dyDescent="0.2"/>
    <row r="185" spans="2:28" outlineLevel="1" x14ac:dyDescent="0.2">
      <c r="B185" s="8" t="s">
        <v>14</v>
      </c>
      <c r="C185" s="13"/>
      <c r="H185" s="5"/>
    </row>
    <row r="186" spans="2:28" outlineLevel="1" x14ac:dyDescent="0.2">
      <c r="B186" s="4" t="s">
        <v>18</v>
      </c>
      <c r="C186" s="5">
        <f>IFERROR(INDEX('[6]Table 28'!C$14:C$19,MATCH($B186,'[6]Table 28'!$B$14:$B$19,0))*1000,0)</f>
        <v>0</v>
      </c>
      <c r="D186" s="5">
        <f>IFERROR(INDEX('[6]Table 28'!D$14:D$19,MATCH($B186,'[6]Table 28'!$B$14:$B$19,0))*1000,0)</f>
        <v>0</v>
      </c>
      <c r="E186" s="5">
        <f>IFERROR(INDEX('[6]Table 28'!E$14:E$19,MATCH($B186,'[6]Table 28'!$B$14:$B$19,0))*1000,0)</f>
        <v>0</v>
      </c>
      <c r="F186" s="5">
        <f>IFERROR(INDEX('[6]Table 28'!F$14:F$19,MATCH($B186,'[6]Table 28'!$B$14:$B$19,0))*1000,0)</f>
        <v>0</v>
      </c>
      <c r="G186" s="5">
        <f>IFERROR(INDEX('[6]Table 28'!G$14:G$19,MATCH($B186,'[6]Table 28'!$B$14:$B$19,0))*1000,0)</f>
        <v>0</v>
      </c>
      <c r="H186" s="5">
        <f>IFERROR(INDEX('[6]Table 28'!H$14:H$19,MATCH($B186,'[6]Table 28'!$B$14:$B$19,0))*1000,0)</f>
        <v>0</v>
      </c>
      <c r="I186" s="5">
        <f>IFERROR(INDEX('[6]Table 28'!I$14:I$19,MATCH($B186,'[6]Table 28'!$B$14:$B$19,0))*1000,0)</f>
        <v>0</v>
      </c>
      <c r="J186" s="5">
        <f>IFERROR(INDEX('[6]Table 28'!J$14:J$19,MATCH($B186,'[6]Table 28'!$B$14:$B$19,0))*1000,0)</f>
        <v>0</v>
      </c>
      <c r="K186" s="5">
        <f>IFERROR(INDEX('[6]Table 28'!K$14:K$19,MATCH($B186,'[6]Table 28'!$B$14:$B$19,0))*1000,0)</f>
        <v>0</v>
      </c>
      <c r="L186" s="5">
        <f>IFERROR(INDEX('[6]Table 28'!L$14:L$19,MATCH($B186,'[6]Table 28'!$B$14:$B$19,0))*1000,0)</f>
        <v>0</v>
      </c>
      <c r="M186" s="5">
        <f>IFERROR(INDEX('[6]Table 28'!M$14:M$19,MATCH($B186,'[6]Table 28'!$B$14:$B$19,0))*1000,0)</f>
        <v>0</v>
      </c>
      <c r="N186" s="5">
        <f>IFERROR(INDEX('[6]Table 28'!N$14:N$19,MATCH($B186,'[6]Table 28'!$B$14:$B$19,0))*1000,0)</f>
        <v>0</v>
      </c>
      <c r="O186" s="5">
        <f>IFERROR(INDEX('[6]Table 28'!O$14:O$19,MATCH($B186,'[6]Table 28'!$B$14:$B$19,0))*1000,0)</f>
        <v>0</v>
      </c>
      <c r="P186" s="5">
        <f>IFERROR(INDEX('[6]Table 28'!P$14:P$19,MATCH($B186,'[6]Table 28'!$B$14:$B$19,0))*1000,0)</f>
        <v>0</v>
      </c>
      <c r="Q186" s="5">
        <f>IFERROR(INDEX('[6]Table 28'!Q$14:Q$19,MATCH($B186,'[6]Table 28'!$B$14:$B$19,0))*1000,0)</f>
        <v>0</v>
      </c>
      <c r="R186" s="5">
        <f>IFERROR(INDEX('[6]Table 28'!R$14:R$19,MATCH($B186,'[6]Table 28'!$B$14:$B$19,0))*1000,0)</f>
        <v>0</v>
      </c>
      <c r="S186" s="5">
        <f>IFERROR(INDEX('[6]Table 28'!S$14:S$19,MATCH($B186,'[6]Table 28'!$B$14:$B$19,0))*1000,0)</f>
        <v>0</v>
      </c>
      <c r="T186" s="5">
        <f>IFERROR(INDEX('[6]Table 28'!T$14:T$19,MATCH($B186,'[6]Table 28'!$B$14:$B$19,0))*1000,0)</f>
        <v>0</v>
      </c>
      <c r="U186" s="5">
        <f>IFERROR(INDEX('[6]Table 28'!U$14:U$19,MATCH($B186,'[6]Table 28'!$B$14:$B$19,0))*1000,0)</f>
        <v>0</v>
      </c>
      <c r="V186" s="5">
        <f>IFERROR(INDEX('[6]Table 28'!V$14:V$19,MATCH($B186,'[6]Table 28'!$B$14:$B$19,0))*1000,0)</f>
        <v>0</v>
      </c>
      <c r="W186" s="5">
        <f>IFERROR(INDEX('[6]Table 28'!W$14:W$19,MATCH($B186,'[6]Table 28'!$B$14:$B$19,0))*1000,0)</f>
        <v>0</v>
      </c>
      <c r="Z186" s="21" t="s">
        <v>26</v>
      </c>
    </row>
    <row r="187" spans="2:28" outlineLevel="1" x14ac:dyDescent="0.2">
      <c r="B187" s="4" t="s">
        <v>19</v>
      </c>
      <c r="C187" s="5">
        <f>IFERROR(INDEX('[6]Table 28'!C$14:C$19,MATCH($B187,'[6]Table 28'!$B$14:$B$19,0))*1000,0)</f>
        <v>0</v>
      </c>
      <c r="D187" s="5">
        <f>IFERROR(INDEX('[6]Table 28'!D$14:D$19,MATCH($B187,'[6]Table 28'!$B$14:$B$19,0))*1000,0)</f>
        <v>0</v>
      </c>
      <c r="E187" s="5">
        <f>IFERROR(INDEX('[6]Table 28'!E$14:E$19,MATCH($B187,'[6]Table 28'!$B$14:$B$19,0))*1000,0)</f>
        <v>0</v>
      </c>
      <c r="F187" s="5">
        <f>IFERROR(INDEX('[6]Table 28'!F$14:F$19,MATCH($B187,'[6]Table 28'!$B$14:$B$19,0))*1000,0)</f>
        <v>0</v>
      </c>
      <c r="G187" s="5">
        <f>IFERROR(INDEX('[6]Table 28'!G$14:G$19,MATCH($B187,'[6]Table 28'!$B$14:$B$19,0))*1000,0)</f>
        <v>0</v>
      </c>
      <c r="H187" s="5">
        <f>IFERROR(INDEX('[6]Table 28'!H$14:H$19,MATCH($B187,'[6]Table 28'!$B$14:$B$19,0))*1000,0)</f>
        <v>0</v>
      </c>
      <c r="I187" s="5">
        <f>IFERROR(INDEX('[6]Table 28'!I$14:I$19,MATCH($B187,'[6]Table 28'!$B$14:$B$19,0))*1000,0)</f>
        <v>0</v>
      </c>
      <c r="J187" s="5">
        <f>IFERROR(INDEX('[6]Table 28'!J$14:J$19,MATCH($B187,'[6]Table 28'!$B$14:$B$19,0))*1000,0)</f>
        <v>0</v>
      </c>
      <c r="K187" s="5">
        <f>IFERROR(INDEX('[6]Table 28'!K$14:K$19,MATCH($B187,'[6]Table 28'!$B$14:$B$19,0))*1000,0)</f>
        <v>0</v>
      </c>
      <c r="L187" s="5">
        <f>IFERROR(INDEX('[6]Table 28'!L$14:L$19,MATCH($B187,'[6]Table 28'!$B$14:$B$19,0))*1000,0)</f>
        <v>0</v>
      </c>
      <c r="M187" s="5">
        <f>IFERROR(INDEX('[6]Table 28'!M$14:M$19,MATCH($B187,'[6]Table 28'!$B$14:$B$19,0))*1000,0)</f>
        <v>0</v>
      </c>
      <c r="N187" s="5">
        <f>IFERROR(INDEX('[6]Table 28'!N$14:N$19,MATCH($B187,'[6]Table 28'!$B$14:$B$19,0))*1000,0)</f>
        <v>0</v>
      </c>
      <c r="O187" s="5">
        <f>IFERROR(INDEX('[6]Table 28'!O$14:O$19,MATCH($B187,'[6]Table 28'!$B$14:$B$19,0))*1000,0)</f>
        <v>0</v>
      </c>
      <c r="P187" s="5">
        <f>IFERROR(INDEX('[6]Table 28'!P$14:P$19,MATCH($B187,'[6]Table 28'!$B$14:$B$19,0))*1000,0)</f>
        <v>0</v>
      </c>
      <c r="Q187" s="5">
        <f>IFERROR(INDEX('[6]Table 28'!Q$14:Q$19,MATCH($B187,'[6]Table 28'!$B$14:$B$19,0))*1000,0)</f>
        <v>0</v>
      </c>
      <c r="R187" s="5">
        <f>IFERROR(INDEX('[6]Table 28'!R$14:R$19,MATCH($B187,'[6]Table 28'!$B$14:$B$19,0))*1000,0)</f>
        <v>0</v>
      </c>
      <c r="S187" s="5">
        <f>IFERROR(INDEX('[6]Table 28'!S$14:S$19,MATCH($B187,'[6]Table 28'!$B$14:$B$19,0))*1000,0)</f>
        <v>0</v>
      </c>
      <c r="T187" s="5">
        <f>IFERROR(INDEX('[6]Table 28'!T$14:T$19,MATCH($B187,'[6]Table 28'!$B$14:$B$19,0))*1000,0)</f>
        <v>0</v>
      </c>
      <c r="U187" s="5">
        <f>IFERROR(INDEX('[6]Table 28'!U$14:U$19,MATCH($B187,'[6]Table 28'!$B$14:$B$19,0))*1000,0)</f>
        <v>0</v>
      </c>
      <c r="V187" s="5">
        <f>IFERROR(INDEX('[6]Table 28'!V$14:V$19,MATCH($B187,'[6]Table 28'!$B$14:$B$19,0))*1000,0)</f>
        <v>0</v>
      </c>
      <c r="W187" s="5">
        <f>IFERROR(INDEX('[6]Table 28'!W$14:W$19,MATCH($B187,'[6]Table 28'!$B$14:$B$19,0))*1000,0)</f>
        <v>0</v>
      </c>
      <c r="Z187" s="21" t="s">
        <v>26</v>
      </c>
    </row>
    <row r="188" spans="2:28" outlineLevel="1" x14ac:dyDescent="0.2">
      <c r="B188" s="4" t="s">
        <v>16</v>
      </c>
      <c r="C188" s="5">
        <f>IFERROR(INDEX('[6]Table 28'!C$14:C$19,MATCH($B188,'[6]Table 28'!$B$14:$B$19,0))*1000,0)</f>
        <v>3872.7440000000001</v>
      </c>
      <c r="D188" s="5">
        <f>IFERROR(INDEX('[6]Table 28'!D$14:D$19,MATCH($B188,'[6]Table 28'!$B$14:$B$19,0))*1000,0)</f>
        <v>3311.9740000000002</v>
      </c>
      <c r="E188" s="5">
        <f>IFERROR(INDEX('[6]Table 28'!E$14:E$19,MATCH($B188,'[6]Table 28'!$B$14:$B$19,0))*1000,0)</f>
        <v>3811.8820000000001</v>
      </c>
      <c r="F188" s="5">
        <f>IFERROR(INDEX('[6]Table 28'!F$14:F$19,MATCH($B188,'[6]Table 28'!$B$14:$B$19,0))*1000,0)</f>
        <v>4367.13</v>
      </c>
      <c r="G188" s="5">
        <f>IFERROR(INDEX('[6]Table 28'!G$14:G$19,MATCH($B188,'[6]Table 28'!$B$14:$B$19,0))*1000,0)</f>
        <v>3629.4469999999997</v>
      </c>
      <c r="H188" s="5">
        <f>IFERROR(INDEX('[6]Table 28'!H$14:H$19,MATCH($B188,'[6]Table 28'!$B$14:$B$19,0))*1000,0)</f>
        <v>4278.3810000000003</v>
      </c>
      <c r="I188" s="5">
        <f>IFERROR(INDEX('[6]Table 28'!I$14:I$19,MATCH($B188,'[6]Table 28'!$B$14:$B$19,0))*1000,0)</f>
        <v>4039.5329999999994</v>
      </c>
      <c r="J188" s="5">
        <f>IFERROR(INDEX('[6]Table 28'!J$14:J$19,MATCH($B188,'[6]Table 28'!$B$14:$B$19,0))*1000,0)</f>
        <v>3774.9250000000002</v>
      </c>
      <c r="K188" s="5">
        <f>IFERROR(INDEX('[6]Table 28'!K$14:K$19,MATCH($B188,'[6]Table 28'!$B$14:$B$19,0))*1000,0)</f>
        <v>4237.5309999999999</v>
      </c>
      <c r="L188" s="5">
        <f>IFERROR(INDEX('[6]Table 28'!L$14:L$19,MATCH($B188,'[6]Table 28'!$B$14:$B$19,0))*1000,0)</f>
        <v>4544.7020000000002</v>
      </c>
      <c r="M188" s="5">
        <f>IFERROR(INDEX('[6]Table 28'!M$14:M$19,MATCH($B188,'[6]Table 28'!$B$14:$B$19,0))*1000,0)</f>
        <v>5023.0789999999997</v>
      </c>
      <c r="N188" s="5">
        <f>IFERROR(INDEX('[6]Table 28'!N$14:N$19,MATCH($B188,'[6]Table 28'!$B$14:$B$19,0))*1000,0)</f>
        <v>5421.8729999999996</v>
      </c>
      <c r="O188" s="5">
        <f>IFERROR(INDEX('[6]Table 28'!O$14:O$19,MATCH($B188,'[6]Table 28'!$B$14:$B$19,0))*1000,0)</f>
        <v>4902.5050000000001</v>
      </c>
      <c r="P188" s="5">
        <f>IFERROR(INDEX('[6]Table 28'!P$14:P$19,MATCH($B188,'[6]Table 28'!$B$14:$B$19,0))*1000,0)</f>
        <v>4259.0009999999993</v>
      </c>
      <c r="Q188" s="5">
        <f>IFERROR(INDEX('[6]Table 28'!Q$14:Q$19,MATCH($B188,'[6]Table 28'!$B$14:$B$19,0))*1000,0)</f>
        <v>3790.0309999999999</v>
      </c>
      <c r="R188" s="5">
        <f>IFERROR(INDEX('[6]Table 28'!R$14:R$19,MATCH($B188,'[6]Table 28'!$B$14:$B$19,0))*1000,0)</f>
        <v>3494.239</v>
      </c>
      <c r="S188" s="5">
        <f>IFERROR(INDEX('[6]Table 28'!S$14:S$19,MATCH($B188,'[6]Table 28'!$B$14:$B$19,0))*1000,0)</f>
        <v>3548.317</v>
      </c>
      <c r="T188" s="5">
        <f>IFERROR(INDEX('[6]Table 28'!T$14:T$19,MATCH($B188,'[6]Table 28'!$B$14:$B$19,0))*1000,0)</f>
        <v>1665.164</v>
      </c>
      <c r="U188" s="5">
        <f>IFERROR(INDEX('[6]Table 28'!U$14:U$19,MATCH($B188,'[6]Table 28'!$B$14:$B$19,0))*1000,0)</f>
        <v>2719.8240000000001</v>
      </c>
      <c r="V188" s="5">
        <f>IFERROR(INDEX('[6]Table 28'!V$14:V$19,MATCH($B188,'[6]Table 28'!$B$14:$B$19,0))*1000,0)</f>
        <v>3148.114</v>
      </c>
      <c r="W188" s="5">
        <f>IFERROR(INDEX('[6]Table 28'!W$14:W$19,MATCH($B188,'[6]Table 28'!$B$14:$B$19,0))*1000,0)</f>
        <v>2309.4389999999999</v>
      </c>
      <c r="Z188" s="21" t="s">
        <v>26</v>
      </c>
    </row>
    <row r="189" spans="2:28" outlineLevel="1" x14ac:dyDescent="0.2">
      <c r="B189" s="4" t="s">
        <v>21</v>
      </c>
      <c r="C189" s="5">
        <f>IFERROR(INDEX('[6]Table 28'!C$14:C$19,MATCH($B189,'[6]Table 28'!$B$14:$B$19,0))*1000,0)</f>
        <v>0</v>
      </c>
      <c r="D189" s="5">
        <f>IFERROR(INDEX('[6]Table 28'!D$14:D$19,MATCH($B189,'[6]Table 28'!$B$14:$B$19,0))*1000,0)</f>
        <v>0</v>
      </c>
      <c r="E189" s="5">
        <f>IFERROR(INDEX('[6]Table 28'!E$14:E$19,MATCH($B189,'[6]Table 28'!$B$14:$B$19,0))*1000,0)</f>
        <v>0</v>
      </c>
      <c r="F189" s="5">
        <f>IFERROR(INDEX('[6]Table 28'!F$14:F$19,MATCH($B189,'[6]Table 28'!$B$14:$B$19,0))*1000,0)</f>
        <v>0</v>
      </c>
      <c r="G189" s="5">
        <f>IFERROR(INDEX('[6]Table 28'!G$14:G$19,MATCH($B189,'[6]Table 28'!$B$14:$B$19,0))*1000,0)</f>
        <v>0</v>
      </c>
      <c r="H189" s="5">
        <f>IFERROR(INDEX('[6]Table 28'!H$14:H$19,MATCH($B189,'[6]Table 28'!$B$14:$B$19,0))*1000,0)</f>
        <v>0</v>
      </c>
      <c r="I189" s="5">
        <f>IFERROR(INDEX('[6]Table 28'!I$14:I$19,MATCH($B189,'[6]Table 28'!$B$14:$B$19,0))*1000,0)</f>
        <v>0</v>
      </c>
      <c r="J189" s="5">
        <f>IFERROR(INDEX('[6]Table 28'!J$14:J$19,MATCH($B189,'[6]Table 28'!$B$14:$B$19,0))*1000,0)</f>
        <v>0</v>
      </c>
      <c r="K189" s="5">
        <f>IFERROR(INDEX('[6]Table 28'!K$14:K$19,MATCH($B189,'[6]Table 28'!$B$14:$B$19,0))*1000,0)</f>
        <v>0</v>
      </c>
      <c r="L189" s="5">
        <f>IFERROR(INDEX('[6]Table 28'!L$14:L$19,MATCH($B189,'[6]Table 28'!$B$14:$B$19,0))*1000,0)</f>
        <v>0</v>
      </c>
      <c r="M189" s="5">
        <f>IFERROR(INDEX('[6]Table 28'!M$14:M$19,MATCH($B189,'[6]Table 28'!$B$14:$B$19,0))*1000,0)</f>
        <v>0</v>
      </c>
      <c r="N189" s="5">
        <f>IFERROR(INDEX('[6]Table 28'!N$14:N$19,MATCH($B189,'[6]Table 28'!$B$14:$B$19,0))*1000,0)</f>
        <v>0</v>
      </c>
      <c r="O189" s="5">
        <f>IFERROR(INDEX('[6]Table 28'!O$14:O$19,MATCH($B189,'[6]Table 28'!$B$14:$B$19,0))*1000,0)</f>
        <v>0</v>
      </c>
      <c r="P189" s="5">
        <f>IFERROR(INDEX('[6]Table 28'!P$14:P$19,MATCH($B189,'[6]Table 28'!$B$14:$B$19,0))*1000,0)</f>
        <v>0</v>
      </c>
      <c r="Q189" s="5">
        <f>IFERROR(INDEX('[6]Table 28'!Q$14:Q$19,MATCH($B189,'[6]Table 28'!$B$14:$B$19,0))*1000,0)</f>
        <v>0</v>
      </c>
      <c r="R189" s="5">
        <f>IFERROR(INDEX('[6]Table 28'!R$14:R$19,MATCH($B189,'[6]Table 28'!$B$14:$B$19,0))*1000,0)</f>
        <v>0</v>
      </c>
      <c r="S189" s="5">
        <f>IFERROR(INDEX('[6]Table 28'!S$14:S$19,MATCH($B189,'[6]Table 28'!$B$14:$B$19,0))*1000,0)</f>
        <v>0</v>
      </c>
      <c r="T189" s="5">
        <f>IFERROR(INDEX('[6]Table 28'!T$14:T$19,MATCH($B189,'[6]Table 28'!$B$14:$B$19,0))*1000,0)</f>
        <v>0</v>
      </c>
      <c r="U189" s="5">
        <f>IFERROR(INDEX('[6]Table 28'!U$14:U$19,MATCH($B189,'[6]Table 28'!$B$14:$B$19,0))*1000,0)</f>
        <v>0</v>
      </c>
      <c r="V189" s="5">
        <f>IFERROR(INDEX('[6]Table 28'!V$14:V$19,MATCH($B189,'[6]Table 28'!$B$14:$B$19,0))*1000,0)</f>
        <v>0</v>
      </c>
      <c r="W189" s="5">
        <f>IFERROR(INDEX('[6]Table 28'!W$14:W$19,MATCH($B189,'[6]Table 28'!$B$14:$B$19,0))*1000,0)</f>
        <v>0</v>
      </c>
      <c r="Z189" s="21" t="s">
        <v>26</v>
      </c>
    </row>
    <row r="190" spans="2:28" outlineLevel="1" x14ac:dyDescent="0.2">
      <c r="B190" s="4" t="s">
        <v>20</v>
      </c>
      <c r="C190" s="5">
        <f>IFERROR(INDEX('[6]Table 28'!C$14:C$19,MATCH($B190,'[6]Table 28'!$B$14:$B$19,0))*1000,0)</f>
        <v>665.755</v>
      </c>
      <c r="D190" s="5">
        <f>IFERROR(INDEX('[6]Table 28'!D$14:D$19,MATCH($B190,'[6]Table 28'!$B$14:$B$19,0))*1000,0)</f>
        <v>168.95599999999999</v>
      </c>
      <c r="E190" s="5">
        <f>IFERROR(INDEX('[6]Table 28'!E$14:E$19,MATCH($B190,'[6]Table 28'!$B$14:$B$19,0))*1000,0)</f>
        <v>127.441</v>
      </c>
      <c r="F190" s="5">
        <f>IFERROR(INDEX('[6]Table 28'!F$14:F$19,MATCH($B190,'[6]Table 28'!$B$14:$B$19,0))*1000,0)</f>
        <v>290.89400000000001</v>
      </c>
      <c r="G190" s="5">
        <f>IFERROR(INDEX('[6]Table 28'!G$14:G$19,MATCH($B190,'[6]Table 28'!$B$14:$B$19,0))*1000,0)</f>
        <v>285.31299999999999</v>
      </c>
      <c r="H190" s="5">
        <f>IFERROR(INDEX('[6]Table 28'!H$14:H$19,MATCH($B190,'[6]Table 28'!$B$14:$B$19,0))*1000,0)</f>
        <v>100.342</v>
      </c>
      <c r="I190" s="5">
        <f>IFERROR(INDEX('[6]Table 28'!I$14:I$19,MATCH($B190,'[6]Table 28'!$B$14:$B$19,0))*1000,0)</f>
        <v>202.17499999999998</v>
      </c>
      <c r="J190" s="5">
        <f>IFERROR(INDEX('[6]Table 28'!J$14:J$19,MATCH($B190,'[6]Table 28'!$B$14:$B$19,0))*1000,0)</f>
        <v>297.18799999999999</v>
      </c>
      <c r="K190" s="5">
        <f>IFERROR(INDEX('[6]Table 28'!K$14:K$19,MATCH($B190,'[6]Table 28'!$B$14:$B$19,0))*1000,0)</f>
        <v>136.02600000000001</v>
      </c>
      <c r="L190" s="5">
        <f>IFERROR(INDEX('[6]Table 28'!L$14:L$19,MATCH($B190,'[6]Table 28'!$B$14:$B$19,0))*1000,0)</f>
        <v>199.90099999999998</v>
      </c>
      <c r="M190" s="5">
        <f>IFERROR(INDEX('[6]Table 28'!M$14:M$19,MATCH($B190,'[6]Table 28'!$B$14:$B$19,0))*1000,0)</f>
        <v>183.46</v>
      </c>
      <c r="N190" s="5">
        <f>IFERROR(INDEX('[6]Table 28'!N$14:N$19,MATCH($B190,'[6]Table 28'!$B$14:$B$19,0))*1000,0)</f>
        <v>224.65199999999999</v>
      </c>
      <c r="O190" s="5">
        <f>IFERROR(INDEX('[6]Table 28'!O$14:O$19,MATCH($B190,'[6]Table 28'!$B$14:$B$19,0))*1000,0)</f>
        <v>266.13900000000001</v>
      </c>
      <c r="P190" s="5">
        <f>IFERROR(INDEX('[6]Table 28'!P$14:P$19,MATCH($B190,'[6]Table 28'!$B$14:$B$19,0))*1000,0)</f>
        <v>268.964</v>
      </c>
      <c r="Q190" s="5">
        <f>IFERROR(INDEX('[6]Table 28'!Q$14:Q$19,MATCH($B190,'[6]Table 28'!$B$14:$B$19,0))*1000,0)</f>
        <v>368.81799999999998</v>
      </c>
      <c r="R190" s="5">
        <f>IFERROR(INDEX('[6]Table 28'!R$14:R$19,MATCH($B190,'[6]Table 28'!$B$14:$B$19,0))*1000,0)</f>
        <v>371.68299999999999</v>
      </c>
      <c r="S190" s="5">
        <f>IFERROR(INDEX('[6]Table 28'!S$14:S$19,MATCH($B190,'[6]Table 28'!$B$14:$B$19,0))*1000,0)</f>
        <v>426.875</v>
      </c>
      <c r="T190" s="5">
        <f>IFERROR(INDEX('[6]Table 28'!T$14:T$19,MATCH($B190,'[6]Table 28'!$B$14:$B$19,0))*1000,0)</f>
        <v>380.11699999999996</v>
      </c>
      <c r="U190" s="5">
        <f>IFERROR(INDEX('[6]Table 28'!U$14:U$19,MATCH($B190,'[6]Table 28'!$B$14:$B$19,0))*1000,0)</f>
        <v>312.01800000000003</v>
      </c>
      <c r="V190" s="5">
        <f>IFERROR(INDEX('[6]Table 28'!V$14:V$19,MATCH($B190,'[6]Table 28'!$B$14:$B$19,0))*1000,0)</f>
        <v>416.93799999999999</v>
      </c>
      <c r="W190" s="5">
        <f>IFERROR(INDEX('[6]Table 28'!W$14:W$19,MATCH($B190,'[6]Table 28'!$B$14:$B$19,0))*1000,0)</f>
        <v>399.28899999999999</v>
      </c>
      <c r="Z190" s="21" t="s">
        <v>26</v>
      </c>
    </row>
    <row r="191" spans="2:28" outlineLevel="1" x14ac:dyDescent="0.2">
      <c r="B191" s="4" t="s">
        <v>0</v>
      </c>
      <c r="C191" s="5">
        <f>IFERROR(INDEX('[6]Table 28'!C$14:C$19,MATCH($B191,'[6]Table 28'!$B$14:$B$19,0))*1000,0)</f>
        <v>0</v>
      </c>
      <c r="D191" s="5">
        <f>IFERROR(INDEX('[6]Table 28'!D$14:D$19,MATCH($B191,'[6]Table 28'!$B$14:$B$19,0))*1000,0)</f>
        <v>0</v>
      </c>
      <c r="E191" s="5">
        <f>IFERROR(INDEX('[6]Table 28'!E$14:E$19,MATCH($B191,'[6]Table 28'!$B$14:$B$19,0))*1000,0)</f>
        <v>0</v>
      </c>
      <c r="F191" s="5">
        <f>IFERROR(INDEX('[6]Table 28'!F$14:F$19,MATCH($B191,'[6]Table 28'!$B$14:$B$19,0))*1000,0)</f>
        <v>0</v>
      </c>
      <c r="G191" s="5">
        <f>IFERROR(INDEX('[6]Table 28'!G$14:G$19,MATCH($B191,'[6]Table 28'!$B$14:$B$19,0))*1000,0)</f>
        <v>0</v>
      </c>
      <c r="H191" s="5">
        <f>IFERROR(INDEX('[6]Table 28'!H$14:H$19,MATCH($B191,'[6]Table 28'!$B$14:$B$19,0))*1000,0)</f>
        <v>0</v>
      </c>
      <c r="I191" s="5">
        <f>IFERROR(INDEX('[6]Table 28'!I$14:I$19,MATCH($B191,'[6]Table 28'!$B$14:$B$19,0))*1000,0)</f>
        <v>0</v>
      </c>
      <c r="J191" s="5">
        <f>IFERROR(INDEX('[6]Table 28'!J$14:J$19,MATCH($B191,'[6]Table 28'!$B$14:$B$19,0))*1000,0)</f>
        <v>11.126000000000001</v>
      </c>
      <c r="K191" s="5">
        <f>IFERROR(INDEX('[6]Table 28'!K$14:K$19,MATCH($B191,'[6]Table 28'!$B$14:$B$19,0))*1000,0)</f>
        <v>6.306</v>
      </c>
      <c r="L191" s="5">
        <f>IFERROR(INDEX('[6]Table 28'!L$14:L$19,MATCH($B191,'[6]Table 28'!$B$14:$B$19,0))*1000,0)</f>
        <v>8.956999999999999</v>
      </c>
      <c r="M191" s="5">
        <f>IFERROR(INDEX('[6]Table 28'!M$14:M$19,MATCH($B191,'[6]Table 28'!$B$14:$B$19,0))*1000,0)</f>
        <v>8.7750000000000004</v>
      </c>
      <c r="N191" s="5">
        <f>IFERROR(INDEX('[6]Table 28'!N$14:N$19,MATCH($B191,'[6]Table 28'!$B$14:$B$19,0))*1000,0)</f>
        <v>12.395</v>
      </c>
      <c r="O191" s="5">
        <f>IFERROR(INDEX('[6]Table 28'!O$14:O$19,MATCH($B191,'[6]Table 28'!$B$14:$B$19,0))*1000,0)</f>
        <v>15.938999999999998</v>
      </c>
      <c r="P191" s="5">
        <f>IFERROR(INDEX('[6]Table 28'!P$14:P$19,MATCH($B191,'[6]Table 28'!$B$14:$B$19,0))*1000,0)</f>
        <v>15.315000000000001</v>
      </c>
      <c r="Q191" s="5">
        <f>IFERROR(INDEX('[6]Table 28'!Q$14:Q$19,MATCH($B191,'[6]Table 28'!$B$14:$B$19,0))*1000,0)</f>
        <v>22.43</v>
      </c>
      <c r="R191" s="5">
        <f>IFERROR(INDEX('[6]Table 28'!R$14:R$19,MATCH($B191,'[6]Table 28'!$B$14:$B$19,0))*1000,0)</f>
        <v>0</v>
      </c>
      <c r="S191" s="5">
        <f>IFERROR(INDEX('[6]Table 28'!S$14:S$19,MATCH($B191,'[6]Table 28'!$B$14:$B$19,0))*1000,0)</f>
        <v>0</v>
      </c>
      <c r="T191" s="5">
        <f>IFERROR(INDEX('[6]Table 28'!T$14:T$19,MATCH($B191,'[6]Table 28'!$B$14:$B$19,0))*1000,0)</f>
        <v>0</v>
      </c>
      <c r="U191" s="5">
        <f>IFERROR(INDEX('[6]Table 28'!U$14:U$19,MATCH($B191,'[6]Table 28'!$B$14:$B$19,0))*1000,0)</f>
        <v>0</v>
      </c>
      <c r="V191" s="5">
        <f>IFERROR(INDEX('[6]Table 28'!V$14:V$19,MATCH($B191,'[6]Table 28'!$B$14:$B$19,0))*1000,0)</f>
        <v>0</v>
      </c>
      <c r="W191" s="5">
        <f>IFERROR(INDEX('[6]Table 28'!W$14:W$19,MATCH($B191,'[6]Table 28'!$B$14:$B$19,0))*1000,0)</f>
        <v>0</v>
      </c>
      <c r="Z191" s="21" t="s">
        <v>26</v>
      </c>
    </row>
    <row r="192" spans="2:28" outlineLevel="1" x14ac:dyDescent="0.2">
      <c r="B192" s="4" t="s">
        <v>22</v>
      </c>
      <c r="C192" s="5">
        <f>IFERROR(INDEX('[6]Table 28'!C$14:C$19,MATCH($B192,'[6]Table 28'!$B$14:$B$19,0))*1000,0)</f>
        <v>0</v>
      </c>
      <c r="D192" s="5">
        <f>IFERROR(INDEX('[6]Table 28'!D$14:D$19,MATCH($B192,'[6]Table 28'!$B$14:$B$19,0))*1000,0)</f>
        <v>0</v>
      </c>
      <c r="E192" s="5">
        <f>IFERROR(INDEX('[6]Table 28'!E$14:E$19,MATCH($B192,'[6]Table 28'!$B$14:$B$19,0))*1000,0)</f>
        <v>0</v>
      </c>
      <c r="F192" s="5">
        <f>IFERROR(INDEX('[6]Table 28'!F$14:F$19,MATCH($B192,'[6]Table 28'!$B$14:$B$19,0))*1000,0)</f>
        <v>0</v>
      </c>
      <c r="G192" s="5">
        <f>IFERROR(INDEX('[6]Table 28'!G$14:G$19,MATCH($B192,'[6]Table 28'!$B$14:$B$19,0))*1000,0)</f>
        <v>0</v>
      </c>
      <c r="H192" s="5">
        <f>IFERROR(INDEX('[6]Table 28'!H$14:H$19,MATCH($B192,'[6]Table 28'!$B$14:$B$19,0))*1000,0)</f>
        <v>0</v>
      </c>
      <c r="I192" s="5">
        <f>IFERROR(INDEX('[6]Table 28'!I$14:I$19,MATCH($B192,'[6]Table 28'!$B$14:$B$19,0))*1000,0)</f>
        <v>0</v>
      </c>
      <c r="J192" s="5">
        <f>IFERROR(INDEX('[6]Table 28'!J$14:J$19,MATCH($B192,'[6]Table 28'!$B$14:$B$19,0))*1000,0)</f>
        <v>0</v>
      </c>
      <c r="K192" s="5">
        <f>IFERROR(INDEX('[6]Table 28'!K$14:K$19,MATCH($B192,'[6]Table 28'!$B$14:$B$19,0))*1000,0)</f>
        <v>0</v>
      </c>
      <c r="L192" s="5">
        <f>IFERROR(INDEX('[6]Table 28'!L$14:L$19,MATCH($B192,'[6]Table 28'!$B$14:$B$19,0))*1000,0)</f>
        <v>0</v>
      </c>
      <c r="M192" s="5">
        <f>IFERROR(INDEX('[6]Table 28'!M$14:M$19,MATCH($B192,'[6]Table 28'!$B$14:$B$19,0))*1000,0)</f>
        <v>0</v>
      </c>
      <c r="N192" s="5">
        <f>IFERROR(INDEX('[6]Table 28'!N$14:N$19,MATCH($B192,'[6]Table 28'!$B$14:$B$19,0))*1000,0)</f>
        <v>0</v>
      </c>
      <c r="O192" s="5">
        <f>IFERROR(INDEX('[6]Table 28'!O$14:O$19,MATCH($B192,'[6]Table 28'!$B$14:$B$19,0))*1000,0)</f>
        <v>0</v>
      </c>
      <c r="P192" s="5">
        <f>IFERROR(INDEX('[6]Table 28'!P$14:P$19,MATCH($B192,'[6]Table 28'!$B$14:$B$19,0))*1000,0)</f>
        <v>0</v>
      </c>
      <c r="Q192" s="5">
        <f>IFERROR(INDEX('[6]Table 28'!Q$14:Q$19,MATCH($B192,'[6]Table 28'!$B$14:$B$19,0))*1000,0)</f>
        <v>0</v>
      </c>
      <c r="R192" s="5">
        <f>IFERROR(INDEX('[6]Table 28'!R$14:R$19,MATCH($B192,'[6]Table 28'!$B$14:$B$19,0))*1000,0)</f>
        <v>0</v>
      </c>
      <c r="S192" s="5">
        <f>IFERROR(INDEX('[6]Table 28'!S$14:S$19,MATCH($B192,'[6]Table 28'!$B$14:$B$19,0))*1000,0)</f>
        <v>0</v>
      </c>
      <c r="T192" s="5">
        <f>IFERROR(INDEX('[6]Table 28'!T$14:T$19,MATCH($B192,'[6]Table 28'!$B$14:$B$19,0))*1000,0)</f>
        <v>0</v>
      </c>
      <c r="U192" s="5">
        <f>IFERROR(INDEX('[6]Table 28'!U$14:U$19,MATCH($B192,'[6]Table 28'!$B$14:$B$19,0))*1000,0)</f>
        <v>0</v>
      </c>
      <c r="V192" s="5">
        <f>IFERROR(INDEX('[6]Table 28'!V$14:V$19,MATCH($B192,'[6]Table 28'!$B$14:$B$19,0))*1000,0)</f>
        <v>0</v>
      </c>
      <c r="W192" s="5">
        <f>IFERROR(INDEX('[6]Table 28'!W$14:W$19,MATCH($B192,'[6]Table 28'!$B$14:$B$19,0))*1000,0)</f>
        <v>0</v>
      </c>
      <c r="Z192" s="21" t="s">
        <v>26</v>
      </c>
    </row>
    <row r="193" spans="1:28" outlineLevel="1" x14ac:dyDescent="0.2">
      <c r="B193" s="4" t="s">
        <v>23</v>
      </c>
      <c r="C193" s="5">
        <f>IFERROR(INDEX('[6]Table 28'!C$14:C$19,MATCH($B193,'[6]Table 28'!$B$14:$B$19,0))*1000,0)</f>
        <v>151.084</v>
      </c>
      <c r="D193" s="5">
        <f>IFERROR(INDEX('[6]Table 28'!D$14:D$19,MATCH($B193,'[6]Table 28'!$B$14:$B$19,0))*1000,0)</f>
        <v>163.113</v>
      </c>
      <c r="E193" s="5">
        <f>IFERROR(INDEX('[6]Table 28'!E$14:E$19,MATCH($B193,'[6]Table 28'!$B$14:$B$19,0))*1000,0)</f>
        <v>125.62300000000002</v>
      </c>
      <c r="F193" s="5">
        <f>IFERROR(INDEX('[6]Table 28'!F$14:F$19,MATCH($B193,'[6]Table 28'!$B$14:$B$19,0))*1000,0)</f>
        <v>46.521000000000001</v>
      </c>
      <c r="G193" s="5">
        <f>IFERROR(INDEX('[6]Table 28'!G$14:G$19,MATCH($B193,'[6]Table 28'!$B$14:$B$19,0))*1000,0)</f>
        <v>34.750999999999998</v>
      </c>
      <c r="H193" s="5">
        <f>IFERROR(INDEX('[6]Table 28'!H$14:H$19,MATCH($B193,'[6]Table 28'!$B$14:$B$19,0))*1000,0)</f>
        <v>0</v>
      </c>
      <c r="I193" s="5">
        <f>IFERROR(INDEX('[6]Table 28'!I$14:I$19,MATCH($B193,'[6]Table 28'!$B$14:$B$19,0))*1000,0)</f>
        <v>0</v>
      </c>
      <c r="J193" s="5">
        <f>IFERROR(INDEX('[6]Table 28'!J$14:J$19,MATCH($B193,'[6]Table 28'!$B$14:$B$19,0))*1000,0)</f>
        <v>0</v>
      </c>
      <c r="K193" s="5">
        <f>IFERROR(INDEX('[6]Table 28'!K$14:K$19,MATCH($B193,'[6]Table 28'!$B$14:$B$19,0))*1000,0)</f>
        <v>0</v>
      </c>
      <c r="L193" s="5">
        <f>IFERROR(INDEX('[6]Table 28'!L$14:L$19,MATCH($B193,'[6]Table 28'!$B$14:$B$19,0))*1000,0)</f>
        <v>168.709</v>
      </c>
      <c r="M193" s="5">
        <f>IFERROR(INDEX('[6]Table 28'!M$14:M$19,MATCH($B193,'[6]Table 28'!$B$14:$B$19,0))*1000,0)</f>
        <v>48.298000000000002</v>
      </c>
      <c r="N193" s="5">
        <f>IFERROR(INDEX('[6]Table 28'!N$14:N$19,MATCH($B193,'[6]Table 28'!$B$14:$B$19,0))*1000,0)</f>
        <v>0</v>
      </c>
      <c r="O193" s="5">
        <f>IFERROR(INDEX('[6]Table 28'!O$14:O$19,MATCH($B193,'[6]Table 28'!$B$14:$B$19,0))*1000,0)</f>
        <v>11.582000000000001</v>
      </c>
      <c r="P193" s="5">
        <f>IFERROR(INDEX('[6]Table 28'!P$14:P$19,MATCH($B193,'[6]Table 28'!$B$14:$B$19,0))*1000,0)</f>
        <v>11.350000000000001</v>
      </c>
      <c r="Q193" s="5">
        <f>IFERROR(INDEX('[6]Table 28'!Q$14:Q$19,MATCH($B193,'[6]Table 28'!$B$14:$B$19,0))*1000,0)</f>
        <v>34.035999999999994</v>
      </c>
      <c r="R193" s="5">
        <f>IFERROR(INDEX('[6]Table 28'!R$14:R$19,MATCH($B193,'[6]Table 28'!$B$14:$B$19,0))*1000,0)</f>
        <v>140.108</v>
      </c>
      <c r="S193" s="5">
        <f>IFERROR(INDEX('[6]Table 28'!S$14:S$19,MATCH($B193,'[6]Table 28'!$B$14:$B$19,0))*1000,0)</f>
        <v>187.96199999999999</v>
      </c>
      <c r="T193" s="5">
        <f>IFERROR(INDEX('[6]Table 28'!T$14:T$19,MATCH($B193,'[6]Table 28'!$B$14:$B$19,0))*1000,0)</f>
        <v>273.11999999999995</v>
      </c>
      <c r="U193" s="5">
        <f>IFERROR(INDEX('[6]Table 28'!U$14:U$19,MATCH($B193,'[6]Table 28'!$B$14:$B$19,0))*1000,0)</f>
        <v>325.93</v>
      </c>
      <c r="V193" s="5">
        <f>IFERROR(INDEX('[6]Table 28'!V$14:V$19,MATCH($B193,'[6]Table 28'!$B$14:$B$19,0))*1000,0)</f>
        <v>334.67200000000003</v>
      </c>
      <c r="W193" s="5">
        <f>IFERROR(INDEX('[6]Table 28'!W$14:W$19,MATCH($B193,'[6]Table 28'!$B$14:$B$19,0))*1000,0)</f>
        <v>475.036</v>
      </c>
      <c r="Z193" s="21" t="s">
        <v>26</v>
      </c>
    </row>
    <row r="194" spans="1:28" outlineLevel="1" x14ac:dyDescent="0.2">
      <c r="B194" s="4" t="s">
        <v>17</v>
      </c>
      <c r="C194" s="5">
        <f>IFERROR(INDEX('[6]Table 28'!C$14:C$19,MATCH($B194,'[6]Table 28'!$B$14:$B$19,0))*1000,0)</f>
        <v>0</v>
      </c>
      <c r="D194" s="5">
        <f>IFERROR(INDEX('[6]Table 28'!D$14:D$19,MATCH($B194,'[6]Table 28'!$B$14:$B$19,0))*1000,0)</f>
        <v>0</v>
      </c>
      <c r="E194" s="5">
        <f>IFERROR(INDEX('[6]Table 28'!E$14:E$19,MATCH($B194,'[6]Table 28'!$B$14:$B$19,0))*1000,0)</f>
        <v>0</v>
      </c>
      <c r="F194" s="5">
        <f>IFERROR(INDEX('[6]Table 28'!F$14:F$19,MATCH($B194,'[6]Table 28'!$B$14:$B$19,0))*1000,0)</f>
        <v>0</v>
      </c>
      <c r="G194" s="5">
        <f>IFERROR(INDEX('[6]Table 28'!G$14:G$19,MATCH($B194,'[6]Table 28'!$B$14:$B$19,0))*1000,0)</f>
        <v>0</v>
      </c>
      <c r="H194" s="5">
        <f>IFERROR(INDEX('[6]Table 28'!H$14:H$19,MATCH($B194,'[6]Table 28'!$B$14:$B$19,0))*1000,0)</f>
        <v>0</v>
      </c>
      <c r="I194" s="5">
        <f>IFERROR(INDEX('[6]Table 28'!I$14:I$19,MATCH($B194,'[6]Table 28'!$B$14:$B$19,0))*1000,0)</f>
        <v>0</v>
      </c>
      <c r="J194" s="5">
        <f>IFERROR(INDEX('[6]Table 28'!J$14:J$19,MATCH($B194,'[6]Table 28'!$B$14:$B$19,0))*1000,0)</f>
        <v>0</v>
      </c>
      <c r="K194" s="5">
        <f>IFERROR(INDEX('[6]Table 28'!K$14:K$19,MATCH($B194,'[6]Table 28'!$B$14:$B$19,0))*1000,0)</f>
        <v>0</v>
      </c>
      <c r="L194" s="5">
        <f>IFERROR(INDEX('[6]Table 28'!L$14:L$19,MATCH($B194,'[6]Table 28'!$B$14:$B$19,0))*1000,0)</f>
        <v>0</v>
      </c>
      <c r="M194" s="5">
        <f>IFERROR(INDEX('[6]Table 28'!M$14:M$19,MATCH($B194,'[6]Table 28'!$B$14:$B$19,0))*1000,0)</f>
        <v>0</v>
      </c>
      <c r="N194" s="5">
        <f>IFERROR(INDEX('[6]Table 28'!N$14:N$19,MATCH($B194,'[6]Table 28'!$B$14:$B$19,0))*1000,0)</f>
        <v>0</v>
      </c>
      <c r="O194" s="5">
        <f>IFERROR(INDEX('[6]Table 28'!O$14:O$19,MATCH($B194,'[6]Table 28'!$B$14:$B$19,0))*1000,0)</f>
        <v>0</v>
      </c>
      <c r="P194" s="5">
        <f>IFERROR(INDEX('[6]Table 28'!P$14:P$19,MATCH($B194,'[6]Table 28'!$B$14:$B$19,0))*1000,0)</f>
        <v>0</v>
      </c>
      <c r="Q194" s="5">
        <f>IFERROR(INDEX('[6]Table 28'!Q$14:Q$19,MATCH($B194,'[6]Table 28'!$B$14:$B$19,0))*1000,0)</f>
        <v>0</v>
      </c>
      <c r="R194" s="5">
        <f>IFERROR(INDEX('[6]Table 28'!R$14:R$19,MATCH($B194,'[6]Table 28'!$B$14:$B$19,0))*1000,0)</f>
        <v>0</v>
      </c>
      <c r="S194" s="5">
        <f>IFERROR(INDEX('[6]Table 28'!S$14:S$19,MATCH($B194,'[6]Table 28'!$B$14:$B$19,0))*1000,0)</f>
        <v>0</v>
      </c>
      <c r="T194" s="5">
        <f>IFERROR(INDEX('[6]Table 28'!T$14:T$19,MATCH($B194,'[6]Table 28'!$B$14:$B$19,0))*1000,0)</f>
        <v>0</v>
      </c>
      <c r="U194" s="5">
        <f>IFERROR(INDEX('[6]Table 28'!U$14:U$19,MATCH($B194,'[6]Table 28'!$B$14:$B$19,0))*1000,0)</f>
        <v>0</v>
      </c>
      <c r="V194" s="5">
        <f>IFERROR(INDEX('[6]Table 28'!V$14:V$19,MATCH($B194,'[6]Table 28'!$B$14:$B$19,0))*1000,0)</f>
        <v>0</v>
      </c>
      <c r="W194" s="5">
        <f>IFERROR(INDEX('[6]Table 28'!W$14:W$19,MATCH($B194,'[6]Table 28'!$B$14:$B$19,0))*1000,0)</f>
        <v>0</v>
      </c>
      <c r="Z194" s="21" t="s">
        <v>26</v>
      </c>
    </row>
    <row r="195" spans="1:28" outlineLevel="1" x14ac:dyDescent="0.2">
      <c r="B195" s="4" t="s">
        <v>1</v>
      </c>
      <c r="C195" s="5">
        <f>IFERROR(INDEX('[6]Table 28'!C$14:C$19,MATCH($B195,'[6]Table 28'!$B$14:$B$19,0))*1000,0)</f>
        <v>0</v>
      </c>
      <c r="D195" s="5">
        <f>IFERROR(INDEX('[6]Table 28'!D$14:D$19,MATCH($B195,'[6]Table 28'!$B$14:$B$19,0))*1000,0)</f>
        <v>0</v>
      </c>
      <c r="E195" s="5">
        <f>IFERROR(INDEX('[6]Table 28'!E$14:E$19,MATCH($B195,'[6]Table 28'!$B$14:$B$19,0))*1000,0)</f>
        <v>0</v>
      </c>
      <c r="F195" s="5">
        <f>IFERROR(INDEX('[6]Table 28'!F$14:F$19,MATCH($B195,'[6]Table 28'!$B$14:$B$19,0))*1000,0)</f>
        <v>0</v>
      </c>
      <c r="G195" s="5">
        <f>IFERROR(INDEX('[6]Table 28'!G$14:G$19,MATCH($B195,'[6]Table 28'!$B$14:$B$19,0))*1000,0)</f>
        <v>0</v>
      </c>
      <c r="H195" s="5">
        <f>IFERROR(INDEX('[6]Table 28'!H$14:H$19,MATCH($B195,'[6]Table 28'!$B$14:$B$19,0))*1000,0)</f>
        <v>0</v>
      </c>
      <c r="I195" s="5">
        <f>IFERROR(INDEX('[6]Table 28'!I$14:I$19,MATCH($B195,'[6]Table 28'!$B$14:$B$19,0))*1000,0)</f>
        <v>0</v>
      </c>
      <c r="J195" s="5">
        <f>IFERROR(INDEX('[6]Table 28'!J$14:J$19,MATCH($B195,'[6]Table 28'!$B$14:$B$19,0))*1000,0)</f>
        <v>0</v>
      </c>
      <c r="K195" s="5">
        <f>IFERROR(INDEX('[6]Table 28'!K$14:K$19,MATCH($B195,'[6]Table 28'!$B$14:$B$19,0))*1000,0)</f>
        <v>0</v>
      </c>
      <c r="L195" s="5">
        <f>IFERROR(INDEX('[6]Table 28'!L$14:L$19,MATCH($B195,'[6]Table 28'!$B$14:$B$19,0))*1000,0)</f>
        <v>0</v>
      </c>
      <c r="M195" s="5">
        <f>IFERROR(INDEX('[6]Table 28'!M$14:M$19,MATCH($B195,'[6]Table 28'!$B$14:$B$19,0))*1000,0)</f>
        <v>0</v>
      </c>
      <c r="N195" s="5">
        <f>IFERROR(INDEX('[6]Table 28'!N$14:N$19,MATCH($B195,'[6]Table 28'!$B$14:$B$19,0))*1000,0)</f>
        <v>0</v>
      </c>
      <c r="O195" s="5">
        <f>IFERROR(INDEX('[6]Table 28'!O$14:O$19,MATCH($B195,'[6]Table 28'!$B$14:$B$19,0))*1000,0)</f>
        <v>0</v>
      </c>
      <c r="P195" s="5">
        <f>IFERROR(INDEX('[6]Table 28'!P$14:P$19,MATCH($B195,'[6]Table 28'!$B$14:$B$19,0))*1000,0)</f>
        <v>0</v>
      </c>
      <c r="Q195" s="5">
        <f>IFERROR(INDEX('[6]Table 28'!Q$14:Q$19,MATCH($B195,'[6]Table 28'!$B$14:$B$19,0))*1000,0)</f>
        <v>0</v>
      </c>
      <c r="R195" s="5">
        <f>IFERROR(INDEX('[6]Table 28'!R$14:R$19,MATCH($B195,'[6]Table 28'!$B$14:$B$19,0))*1000,0)</f>
        <v>0</v>
      </c>
      <c r="S195" s="5">
        <f>IFERROR(INDEX('[6]Table 28'!S$14:S$19,MATCH($B195,'[6]Table 28'!$B$14:$B$19,0))*1000,0)</f>
        <v>0</v>
      </c>
      <c r="T195" s="5">
        <f>IFERROR(INDEX('[6]Table 28'!T$14:T$19,MATCH($B195,'[6]Table 28'!$B$14:$B$19,0))*1000,0)</f>
        <v>0</v>
      </c>
      <c r="U195" s="5">
        <f>IFERROR(INDEX('[6]Table 28'!U$14:U$19,MATCH($B195,'[6]Table 28'!$B$14:$B$19,0))*1000,0)</f>
        <v>0</v>
      </c>
      <c r="V195" s="5">
        <f>IFERROR(INDEX('[6]Table 28'!V$14:V$19,MATCH($B195,'[6]Table 28'!$B$14:$B$19,0))*1000,0)</f>
        <v>0</v>
      </c>
      <c r="W195" s="5">
        <f>IFERROR(INDEX('[6]Table 28'!W$14:W$19,MATCH($B195,'[6]Table 28'!$B$14:$B$19,0))*1000,0)</f>
        <v>0</v>
      </c>
      <c r="Z195" s="21" t="s">
        <v>26</v>
      </c>
    </row>
    <row r="196" spans="1:28" outlineLevel="1" x14ac:dyDescent="0.2">
      <c r="B196" s="15" t="s">
        <v>9</v>
      </c>
      <c r="C196" s="19">
        <f t="shared" ref="C196:W196" si="79">SUM(C186:C195)</f>
        <v>4689.5829999999996</v>
      </c>
      <c r="D196" s="19">
        <f t="shared" si="79"/>
        <v>3644.0430000000001</v>
      </c>
      <c r="E196" s="19">
        <f t="shared" si="79"/>
        <v>4064.9459999999999</v>
      </c>
      <c r="F196" s="19">
        <f t="shared" si="79"/>
        <v>4704.5450000000001</v>
      </c>
      <c r="G196" s="19">
        <f t="shared" si="79"/>
        <v>3949.511</v>
      </c>
      <c r="H196" s="19">
        <f t="shared" si="79"/>
        <v>4378.723</v>
      </c>
      <c r="I196" s="19">
        <f t="shared" si="79"/>
        <v>4241.7079999999996</v>
      </c>
      <c r="J196" s="19">
        <f t="shared" si="79"/>
        <v>4083.2390000000005</v>
      </c>
      <c r="K196" s="19">
        <f t="shared" si="79"/>
        <v>4379.8629999999994</v>
      </c>
      <c r="L196" s="19">
        <f t="shared" si="79"/>
        <v>4922.2690000000002</v>
      </c>
      <c r="M196" s="19">
        <f t="shared" si="79"/>
        <v>5263.6119999999992</v>
      </c>
      <c r="N196" s="19">
        <f t="shared" si="79"/>
        <v>5658.92</v>
      </c>
      <c r="O196" s="19">
        <f t="shared" si="79"/>
        <v>5196.1650000000009</v>
      </c>
      <c r="P196" s="19">
        <f t="shared" si="79"/>
        <v>4554.6299999999992</v>
      </c>
      <c r="Q196" s="19">
        <f t="shared" si="79"/>
        <v>4215.3150000000005</v>
      </c>
      <c r="R196" s="19">
        <f t="shared" si="79"/>
        <v>4006.03</v>
      </c>
      <c r="S196" s="19">
        <f t="shared" si="79"/>
        <v>4163.1540000000005</v>
      </c>
      <c r="T196" s="19">
        <f t="shared" si="79"/>
        <v>2318.4009999999998</v>
      </c>
      <c r="U196" s="19">
        <f t="shared" si="79"/>
        <v>3357.7719999999999</v>
      </c>
      <c r="V196" s="19">
        <f t="shared" si="79"/>
        <v>3899.7240000000002</v>
      </c>
      <c r="W196" s="19">
        <f t="shared" si="79"/>
        <v>3183.7640000000001</v>
      </c>
    </row>
    <row r="197" spans="1:28" outlineLevel="1" x14ac:dyDescent="0.2">
      <c r="B197" s="26" t="s">
        <v>91</v>
      </c>
      <c r="C197" s="25">
        <f t="shared" ref="C197:W197" si="80">C196/C177/1000</f>
        <v>6.1469088742761445E-4</v>
      </c>
      <c r="D197" s="25">
        <f t="shared" si="80"/>
        <v>5.9221010863570538E-4</v>
      </c>
      <c r="E197" s="25">
        <f t="shared" si="80"/>
        <v>5.6342224085026698E-4</v>
      </c>
      <c r="F197" s="25">
        <f t="shared" si="80"/>
        <v>5.5538956989875546E-4</v>
      </c>
      <c r="G197" s="25">
        <f t="shared" si="80"/>
        <v>5.2248889499017463E-4</v>
      </c>
      <c r="H197" s="25">
        <f t="shared" si="80"/>
        <v>4.9253702981323058E-4</v>
      </c>
      <c r="I197" s="25">
        <f t="shared" si="80"/>
        <v>4.2750311552071455E-4</v>
      </c>
      <c r="J197" s="25">
        <f t="shared" si="80"/>
        <v>5.1467060801330957E-4</v>
      </c>
      <c r="K197" s="25">
        <f t="shared" si="80"/>
        <v>5.3270405410809772E-4</v>
      </c>
      <c r="L197" s="25">
        <f t="shared" si="80"/>
        <v>4.4734948488185807E-4</v>
      </c>
      <c r="M197" s="25">
        <f t="shared" si="80"/>
        <v>4.2731883535232327E-4</v>
      </c>
      <c r="N197" s="25">
        <f t="shared" si="80"/>
        <v>4.437252696679946E-4</v>
      </c>
      <c r="O197" s="25">
        <f t="shared" si="80"/>
        <v>4.1535999342832476E-4</v>
      </c>
      <c r="P197" s="25">
        <f t="shared" si="80"/>
        <v>4.0606614793879377E-4</v>
      </c>
      <c r="Q197" s="25">
        <f t="shared" si="80"/>
        <v>4.2193620547006645E-4</v>
      </c>
      <c r="R197" s="25">
        <f t="shared" si="80"/>
        <v>4.3096360298490157E-4</v>
      </c>
      <c r="S197" s="25">
        <f t="shared" si="80"/>
        <v>4.4743395255648775E-4</v>
      </c>
      <c r="T197" s="25">
        <f t="shared" si="80"/>
        <v>2.4178700573126055E-4</v>
      </c>
      <c r="U197" s="25">
        <f t="shared" si="80"/>
        <v>3.4778107746092339E-4</v>
      </c>
      <c r="V197" s="25">
        <f t="shared" si="80"/>
        <v>4.0590939539277395E-4</v>
      </c>
      <c r="W197" s="25">
        <f t="shared" si="80"/>
        <v>3.4224209888084278E-4</v>
      </c>
    </row>
    <row r="198" spans="1:28" outlineLevel="1" x14ac:dyDescent="0.2"/>
    <row r="199" spans="1:28" outlineLevel="1" x14ac:dyDescent="0.2">
      <c r="B199" s="4" t="s">
        <v>18</v>
      </c>
      <c r="C199" s="11">
        <f t="shared" ref="C199:W199" si="81">IFERROR(C186/C196,0)</f>
        <v>0</v>
      </c>
      <c r="D199" s="11">
        <f t="shared" si="81"/>
        <v>0</v>
      </c>
      <c r="E199" s="11">
        <f t="shared" si="81"/>
        <v>0</v>
      </c>
      <c r="F199" s="11">
        <f t="shared" si="81"/>
        <v>0</v>
      </c>
      <c r="G199" s="11">
        <f t="shared" si="81"/>
        <v>0</v>
      </c>
      <c r="H199" s="11">
        <f t="shared" si="81"/>
        <v>0</v>
      </c>
      <c r="I199" s="11">
        <f t="shared" si="81"/>
        <v>0</v>
      </c>
      <c r="J199" s="11">
        <f t="shared" si="81"/>
        <v>0</v>
      </c>
      <c r="K199" s="11">
        <f t="shared" si="81"/>
        <v>0</v>
      </c>
      <c r="L199" s="11">
        <f t="shared" si="81"/>
        <v>0</v>
      </c>
      <c r="M199" s="11">
        <f t="shared" si="81"/>
        <v>0</v>
      </c>
      <c r="N199" s="11">
        <f t="shared" si="81"/>
        <v>0</v>
      </c>
      <c r="O199" s="11">
        <f t="shared" si="81"/>
        <v>0</v>
      </c>
      <c r="P199" s="11">
        <f t="shared" si="81"/>
        <v>0</v>
      </c>
      <c r="Q199" s="11">
        <f t="shared" si="81"/>
        <v>0</v>
      </c>
      <c r="R199" s="11">
        <f t="shared" si="81"/>
        <v>0</v>
      </c>
      <c r="S199" s="11">
        <f t="shared" si="81"/>
        <v>0</v>
      </c>
      <c r="T199" s="11">
        <f t="shared" si="81"/>
        <v>0</v>
      </c>
      <c r="U199" s="11">
        <f t="shared" si="81"/>
        <v>0</v>
      </c>
      <c r="V199" s="11">
        <f t="shared" si="81"/>
        <v>0</v>
      </c>
      <c r="W199" s="11">
        <f t="shared" si="81"/>
        <v>0</v>
      </c>
    </row>
    <row r="200" spans="1:28" outlineLevel="1" x14ac:dyDescent="0.2">
      <c r="B200" s="4" t="s">
        <v>19</v>
      </c>
      <c r="C200" s="11">
        <f t="shared" ref="C200:W200" si="82">IFERROR(C187/C196,0)</f>
        <v>0</v>
      </c>
      <c r="D200" s="11">
        <f t="shared" si="82"/>
        <v>0</v>
      </c>
      <c r="E200" s="11">
        <f t="shared" si="82"/>
        <v>0</v>
      </c>
      <c r="F200" s="11">
        <f t="shared" si="82"/>
        <v>0</v>
      </c>
      <c r="G200" s="11">
        <f t="shared" si="82"/>
        <v>0</v>
      </c>
      <c r="H200" s="11">
        <f t="shared" si="82"/>
        <v>0</v>
      </c>
      <c r="I200" s="11">
        <f t="shared" si="82"/>
        <v>0</v>
      </c>
      <c r="J200" s="11">
        <f t="shared" si="82"/>
        <v>0</v>
      </c>
      <c r="K200" s="11">
        <f t="shared" si="82"/>
        <v>0</v>
      </c>
      <c r="L200" s="11">
        <f t="shared" si="82"/>
        <v>0</v>
      </c>
      <c r="M200" s="11">
        <f t="shared" si="82"/>
        <v>0</v>
      </c>
      <c r="N200" s="11">
        <f t="shared" si="82"/>
        <v>0</v>
      </c>
      <c r="O200" s="11">
        <f t="shared" si="82"/>
        <v>0</v>
      </c>
      <c r="P200" s="11">
        <f t="shared" si="82"/>
        <v>0</v>
      </c>
      <c r="Q200" s="11">
        <f t="shared" si="82"/>
        <v>0</v>
      </c>
      <c r="R200" s="11">
        <f t="shared" si="82"/>
        <v>0</v>
      </c>
      <c r="S200" s="11">
        <f t="shared" si="82"/>
        <v>0</v>
      </c>
      <c r="T200" s="11">
        <f t="shared" si="82"/>
        <v>0</v>
      </c>
      <c r="U200" s="11">
        <f t="shared" si="82"/>
        <v>0</v>
      </c>
      <c r="V200" s="11">
        <f t="shared" si="82"/>
        <v>0</v>
      </c>
      <c r="W200" s="11">
        <f t="shared" si="82"/>
        <v>0</v>
      </c>
    </row>
    <row r="201" spans="1:28" outlineLevel="1" x14ac:dyDescent="0.2">
      <c r="B201" s="4" t="s">
        <v>16</v>
      </c>
      <c r="C201" s="11">
        <f t="shared" ref="C201:W201" si="83">IFERROR(C188/C196,0)</f>
        <v>0.82581841498487185</v>
      </c>
      <c r="D201" s="11">
        <f t="shared" si="83"/>
        <v>0.90887346828783311</v>
      </c>
      <c r="E201" s="11">
        <f t="shared" si="83"/>
        <v>0.93774480645007341</v>
      </c>
      <c r="F201" s="11">
        <f t="shared" si="83"/>
        <v>0.92827893026849573</v>
      </c>
      <c r="G201" s="11">
        <f t="shared" si="83"/>
        <v>0.91896110683069365</v>
      </c>
      <c r="H201" s="11">
        <f t="shared" si="83"/>
        <v>0.97708418641690753</v>
      </c>
      <c r="I201" s="11">
        <f t="shared" si="83"/>
        <v>0.95233641731113972</v>
      </c>
      <c r="J201" s="11">
        <f t="shared" si="83"/>
        <v>0.92449278624151066</v>
      </c>
      <c r="K201" s="11">
        <f t="shared" si="83"/>
        <v>0.96750309313327854</v>
      </c>
      <c r="L201" s="11">
        <f t="shared" si="83"/>
        <v>0.9232941149701489</v>
      </c>
      <c r="M201" s="11">
        <f t="shared" si="83"/>
        <v>0.95430267276539393</v>
      </c>
      <c r="N201" s="11">
        <f t="shared" si="83"/>
        <v>0.95811091162271234</v>
      </c>
      <c r="O201" s="11">
        <f t="shared" si="83"/>
        <v>0.9434852434439629</v>
      </c>
      <c r="P201" s="11">
        <f t="shared" si="83"/>
        <v>0.93509264199287323</v>
      </c>
      <c r="Q201" s="11">
        <f t="shared" si="83"/>
        <v>0.89910979369276067</v>
      </c>
      <c r="R201" s="11">
        <f t="shared" si="83"/>
        <v>0.87224484090233967</v>
      </c>
      <c r="S201" s="11">
        <f t="shared" si="83"/>
        <v>0.85231461531329367</v>
      </c>
      <c r="T201" s="11">
        <f t="shared" si="83"/>
        <v>0.71823813050460217</v>
      </c>
      <c r="U201" s="11">
        <f t="shared" si="83"/>
        <v>0.8100085413780328</v>
      </c>
      <c r="V201" s="11">
        <f t="shared" si="83"/>
        <v>0.80726584753177399</v>
      </c>
      <c r="W201" s="11">
        <f t="shared" si="83"/>
        <v>0.72538008470477078</v>
      </c>
    </row>
    <row r="202" spans="1:28" outlineLevel="1" x14ac:dyDescent="0.2">
      <c r="B202" s="4" t="s">
        <v>21</v>
      </c>
      <c r="C202" s="11">
        <f t="shared" ref="C202:W202" si="84">IFERROR(C189/C196,0)</f>
        <v>0</v>
      </c>
      <c r="D202" s="11">
        <f t="shared" si="84"/>
        <v>0</v>
      </c>
      <c r="E202" s="11">
        <f t="shared" si="84"/>
        <v>0</v>
      </c>
      <c r="F202" s="11">
        <f t="shared" si="84"/>
        <v>0</v>
      </c>
      <c r="G202" s="11">
        <f t="shared" si="84"/>
        <v>0</v>
      </c>
      <c r="H202" s="11">
        <f t="shared" si="84"/>
        <v>0</v>
      </c>
      <c r="I202" s="11">
        <f t="shared" si="84"/>
        <v>0</v>
      </c>
      <c r="J202" s="11">
        <f t="shared" si="84"/>
        <v>0</v>
      </c>
      <c r="K202" s="11">
        <f t="shared" si="84"/>
        <v>0</v>
      </c>
      <c r="L202" s="11">
        <f t="shared" si="84"/>
        <v>0</v>
      </c>
      <c r="M202" s="11">
        <f t="shared" si="84"/>
        <v>0</v>
      </c>
      <c r="N202" s="11">
        <f t="shared" si="84"/>
        <v>0</v>
      </c>
      <c r="O202" s="11">
        <f t="shared" si="84"/>
        <v>0</v>
      </c>
      <c r="P202" s="11">
        <f t="shared" si="84"/>
        <v>0</v>
      </c>
      <c r="Q202" s="11">
        <f t="shared" si="84"/>
        <v>0</v>
      </c>
      <c r="R202" s="11">
        <f t="shared" si="84"/>
        <v>0</v>
      </c>
      <c r="S202" s="11">
        <f t="shared" si="84"/>
        <v>0</v>
      </c>
      <c r="T202" s="11">
        <f t="shared" si="84"/>
        <v>0</v>
      </c>
      <c r="U202" s="11">
        <f t="shared" si="84"/>
        <v>0</v>
      </c>
      <c r="V202" s="11">
        <f t="shared" si="84"/>
        <v>0</v>
      </c>
      <c r="W202" s="11">
        <f t="shared" si="84"/>
        <v>0</v>
      </c>
    </row>
    <row r="203" spans="1:28" outlineLevel="1" x14ac:dyDescent="0.2">
      <c r="B203" s="4" t="s">
        <v>20</v>
      </c>
      <c r="C203" s="11">
        <f t="shared" ref="C203:W203" si="85">IFERROR(C190/C196,0)</f>
        <v>0.14196464802947301</v>
      </c>
      <c r="D203" s="11">
        <f t="shared" si="85"/>
        <v>4.6364985264992754E-2</v>
      </c>
      <c r="E203" s="11">
        <f t="shared" si="85"/>
        <v>3.1351215981712921E-2</v>
      </c>
      <c r="F203" s="11">
        <f t="shared" si="85"/>
        <v>6.1832547036961068E-2</v>
      </c>
      <c r="G203" s="11">
        <f t="shared" si="85"/>
        <v>7.224008237981866E-2</v>
      </c>
      <c r="H203" s="11">
        <f t="shared" si="85"/>
        <v>2.2915813583092606E-2</v>
      </c>
      <c r="I203" s="11">
        <f t="shared" si="85"/>
        <v>4.7663582688860243E-2</v>
      </c>
      <c r="J203" s="11">
        <f t="shared" si="85"/>
        <v>7.2782416116225365E-2</v>
      </c>
      <c r="K203" s="11">
        <f t="shared" si="85"/>
        <v>3.1057135805389352E-2</v>
      </c>
      <c r="L203" s="11">
        <f t="shared" si="85"/>
        <v>4.0611555361968227E-2</v>
      </c>
      <c r="M203" s="11">
        <f t="shared" si="85"/>
        <v>3.4854392762992417E-2</v>
      </c>
      <c r="N203" s="11">
        <f t="shared" si="85"/>
        <v>3.9698741102542533E-2</v>
      </c>
      <c r="O203" s="11">
        <f t="shared" si="85"/>
        <v>5.1218350456538615E-2</v>
      </c>
      <c r="P203" s="11">
        <f t="shared" si="85"/>
        <v>5.9052875864779364E-2</v>
      </c>
      <c r="Q203" s="11">
        <f t="shared" si="85"/>
        <v>8.7494766108819844E-2</v>
      </c>
      <c r="R203" s="11">
        <f t="shared" si="85"/>
        <v>9.2780882819150118E-2</v>
      </c>
      <c r="S203" s="11">
        <f t="shared" si="85"/>
        <v>0.10253644232233541</v>
      </c>
      <c r="T203" s="11">
        <f t="shared" si="85"/>
        <v>0.1639565372858276</v>
      </c>
      <c r="U203" s="11">
        <f t="shared" si="85"/>
        <v>9.2924117539844878E-2</v>
      </c>
      <c r="V203" s="11">
        <f t="shared" si="85"/>
        <v>0.10691474576149491</v>
      </c>
      <c r="W203" s="11">
        <f t="shared" si="85"/>
        <v>0.12541413245454122</v>
      </c>
    </row>
    <row r="204" spans="1:28" x14ac:dyDescent="0.2">
      <c r="B204" s="4" t="s">
        <v>0</v>
      </c>
      <c r="C204" s="11">
        <f t="shared" ref="C204:W204" si="86">IFERROR(C191/C196,0)</f>
        <v>0</v>
      </c>
      <c r="D204" s="11">
        <f t="shared" si="86"/>
        <v>0</v>
      </c>
      <c r="E204" s="11">
        <f t="shared" si="86"/>
        <v>0</v>
      </c>
      <c r="F204" s="11">
        <f t="shared" si="86"/>
        <v>0</v>
      </c>
      <c r="G204" s="11">
        <f t="shared" si="86"/>
        <v>0</v>
      </c>
      <c r="H204" s="11">
        <f t="shared" si="86"/>
        <v>0</v>
      </c>
      <c r="I204" s="11">
        <f t="shared" si="86"/>
        <v>0</v>
      </c>
      <c r="J204" s="11">
        <f t="shared" si="86"/>
        <v>2.7247976422638989E-3</v>
      </c>
      <c r="K204" s="11">
        <f t="shared" si="86"/>
        <v>1.4397710613322839E-3</v>
      </c>
      <c r="L204" s="11">
        <f t="shared" si="86"/>
        <v>1.8196892530660145E-3</v>
      </c>
      <c r="M204" s="11">
        <f t="shared" si="86"/>
        <v>1.6671061620803361E-3</v>
      </c>
      <c r="N204" s="11">
        <f t="shared" si="86"/>
        <v>2.1903472747450041E-3</v>
      </c>
      <c r="O204" s="11">
        <f t="shared" si="86"/>
        <v>3.0674545554269343E-3</v>
      </c>
      <c r="P204" s="11">
        <f t="shared" si="86"/>
        <v>3.3625124324039501E-3</v>
      </c>
      <c r="Q204" s="11">
        <f t="shared" si="86"/>
        <v>5.3210732768488233E-3</v>
      </c>
      <c r="R204" s="11">
        <f t="shared" si="86"/>
        <v>0</v>
      </c>
      <c r="S204" s="11">
        <f t="shared" si="86"/>
        <v>0</v>
      </c>
      <c r="T204" s="11">
        <f t="shared" si="86"/>
        <v>0</v>
      </c>
      <c r="U204" s="11">
        <f t="shared" si="86"/>
        <v>0</v>
      </c>
      <c r="V204" s="11">
        <f t="shared" si="86"/>
        <v>0</v>
      </c>
      <c r="W204" s="11">
        <f t="shared" si="86"/>
        <v>0</v>
      </c>
    </row>
    <row r="205" spans="1:28" x14ac:dyDescent="0.2">
      <c r="B205" s="4" t="s">
        <v>22</v>
      </c>
      <c r="C205" s="11">
        <f t="shared" ref="C205:W205" si="87">IFERROR(C192/C196,0)</f>
        <v>0</v>
      </c>
      <c r="D205" s="11">
        <f t="shared" si="87"/>
        <v>0</v>
      </c>
      <c r="E205" s="11">
        <f t="shared" si="87"/>
        <v>0</v>
      </c>
      <c r="F205" s="11">
        <f t="shared" si="87"/>
        <v>0</v>
      </c>
      <c r="G205" s="11">
        <f t="shared" si="87"/>
        <v>0</v>
      </c>
      <c r="H205" s="11">
        <f t="shared" si="87"/>
        <v>0</v>
      </c>
      <c r="I205" s="11">
        <f t="shared" si="87"/>
        <v>0</v>
      </c>
      <c r="J205" s="11">
        <f t="shared" si="87"/>
        <v>0</v>
      </c>
      <c r="K205" s="11">
        <f t="shared" si="87"/>
        <v>0</v>
      </c>
      <c r="L205" s="11">
        <f t="shared" si="87"/>
        <v>0</v>
      </c>
      <c r="M205" s="11">
        <f t="shared" si="87"/>
        <v>0</v>
      </c>
      <c r="N205" s="11">
        <f t="shared" si="87"/>
        <v>0</v>
      </c>
      <c r="O205" s="11">
        <f t="shared" si="87"/>
        <v>0</v>
      </c>
      <c r="P205" s="11">
        <f t="shared" si="87"/>
        <v>0</v>
      </c>
      <c r="Q205" s="11">
        <f t="shared" si="87"/>
        <v>0</v>
      </c>
      <c r="R205" s="11">
        <f t="shared" si="87"/>
        <v>0</v>
      </c>
      <c r="S205" s="11">
        <f t="shared" si="87"/>
        <v>0</v>
      </c>
      <c r="T205" s="11">
        <f t="shared" si="87"/>
        <v>0</v>
      </c>
      <c r="U205" s="11">
        <f t="shared" si="87"/>
        <v>0</v>
      </c>
      <c r="V205" s="11">
        <f t="shared" si="87"/>
        <v>0</v>
      </c>
      <c r="W205" s="11">
        <f t="shared" si="87"/>
        <v>0</v>
      </c>
    </row>
    <row r="206" spans="1:28" s="33" customFormat="1" x14ac:dyDescent="0.2">
      <c r="A206" s="1"/>
      <c r="B206" s="4" t="s">
        <v>23</v>
      </c>
      <c r="C206" s="11">
        <f t="shared" ref="C206:W206" si="88">IFERROR(C193/C196,0)</f>
        <v>3.2216936985655233E-2</v>
      </c>
      <c r="D206" s="11">
        <f t="shared" si="88"/>
        <v>4.4761546447174193E-2</v>
      </c>
      <c r="E206" s="11">
        <f t="shared" si="88"/>
        <v>3.0903977568213704E-2</v>
      </c>
      <c r="F206" s="11">
        <f t="shared" si="88"/>
        <v>9.8885226945432548E-3</v>
      </c>
      <c r="G206" s="11">
        <f t="shared" si="88"/>
        <v>8.7988107894876096E-3</v>
      </c>
      <c r="H206" s="11">
        <f t="shared" si="88"/>
        <v>0</v>
      </c>
      <c r="I206" s="11">
        <f t="shared" si="88"/>
        <v>0</v>
      </c>
      <c r="J206" s="11">
        <f t="shared" si="88"/>
        <v>0</v>
      </c>
      <c r="K206" s="11">
        <f t="shared" si="88"/>
        <v>0</v>
      </c>
      <c r="L206" s="11">
        <f t="shared" si="88"/>
        <v>3.4274640414816822E-2</v>
      </c>
      <c r="M206" s="11">
        <f t="shared" si="88"/>
        <v>9.1758283095334549E-3</v>
      </c>
      <c r="N206" s="11">
        <f t="shared" si="88"/>
        <v>0</v>
      </c>
      <c r="O206" s="11">
        <f t="shared" si="88"/>
        <v>2.2289515440714449E-3</v>
      </c>
      <c r="P206" s="11">
        <f t="shared" si="88"/>
        <v>2.4919697099435086E-3</v>
      </c>
      <c r="Q206" s="11">
        <f t="shared" si="88"/>
        <v>8.0743669215705086E-3</v>
      </c>
      <c r="R206" s="11">
        <f t="shared" si="88"/>
        <v>3.4974276278510144E-2</v>
      </c>
      <c r="S206" s="11">
        <f t="shared" si="88"/>
        <v>4.514894236437085E-2</v>
      </c>
      <c r="T206" s="11">
        <f t="shared" si="88"/>
        <v>0.11780533220957029</v>
      </c>
      <c r="U206" s="11">
        <f t="shared" si="88"/>
        <v>9.706734108212231E-2</v>
      </c>
      <c r="V206" s="11">
        <f t="shared" si="88"/>
        <v>8.581940670673105E-2</v>
      </c>
      <c r="W206" s="11">
        <f t="shared" si="88"/>
        <v>0.14920578284068794</v>
      </c>
      <c r="X206" s="1"/>
      <c r="Y206" s="1"/>
      <c r="Z206"/>
      <c r="AA206" s="1"/>
      <c r="AB206" s="1"/>
    </row>
    <row r="207" spans="1:28" outlineLevel="1" x14ac:dyDescent="0.2">
      <c r="B207" s="4" t="s">
        <v>17</v>
      </c>
      <c r="C207" s="11">
        <f t="shared" ref="C207:W207" si="89">IFERROR(C194/C196,0)</f>
        <v>0</v>
      </c>
      <c r="D207" s="11">
        <f t="shared" si="89"/>
        <v>0</v>
      </c>
      <c r="E207" s="11">
        <f t="shared" si="89"/>
        <v>0</v>
      </c>
      <c r="F207" s="11">
        <f t="shared" si="89"/>
        <v>0</v>
      </c>
      <c r="G207" s="11">
        <f t="shared" si="89"/>
        <v>0</v>
      </c>
      <c r="H207" s="11">
        <f t="shared" si="89"/>
        <v>0</v>
      </c>
      <c r="I207" s="11">
        <f t="shared" si="89"/>
        <v>0</v>
      </c>
      <c r="J207" s="11">
        <f t="shared" si="89"/>
        <v>0</v>
      </c>
      <c r="K207" s="11">
        <f t="shared" si="89"/>
        <v>0</v>
      </c>
      <c r="L207" s="11">
        <f t="shared" si="89"/>
        <v>0</v>
      </c>
      <c r="M207" s="11">
        <f t="shared" si="89"/>
        <v>0</v>
      </c>
      <c r="N207" s="11">
        <f t="shared" si="89"/>
        <v>0</v>
      </c>
      <c r="O207" s="11">
        <f t="shared" si="89"/>
        <v>0</v>
      </c>
      <c r="P207" s="11">
        <f t="shared" si="89"/>
        <v>0</v>
      </c>
      <c r="Q207" s="11">
        <f t="shared" si="89"/>
        <v>0</v>
      </c>
      <c r="R207" s="11">
        <f t="shared" si="89"/>
        <v>0</v>
      </c>
      <c r="S207" s="11">
        <f t="shared" si="89"/>
        <v>0</v>
      </c>
      <c r="T207" s="11">
        <f t="shared" si="89"/>
        <v>0</v>
      </c>
      <c r="U207" s="11">
        <f t="shared" si="89"/>
        <v>0</v>
      </c>
      <c r="V207" s="11">
        <f t="shared" si="89"/>
        <v>0</v>
      </c>
      <c r="W207" s="11">
        <f t="shared" si="89"/>
        <v>0</v>
      </c>
    </row>
    <row r="208" spans="1:28" outlineLevel="1" x14ac:dyDescent="0.2">
      <c r="B208" s="4" t="s">
        <v>1</v>
      </c>
      <c r="C208" s="11">
        <f t="shared" ref="C208:W208" si="90">IFERROR(C195/C196,0)</f>
        <v>0</v>
      </c>
      <c r="D208" s="11">
        <f t="shared" si="90"/>
        <v>0</v>
      </c>
      <c r="E208" s="11">
        <f t="shared" si="90"/>
        <v>0</v>
      </c>
      <c r="F208" s="11">
        <f t="shared" si="90"/>
        <v>0</v>
      </c>
      <c r="G208" s="11">
        <f t="shared" si="90"/>
        <v>0</v>
      </c>
      <c r="H208" s="11">
        <f t="shared" si="90"/>
        <v>0</v>
      </c>
      <c r="I208" s="11">
        <f t="shared" si="90"/>
        <v>0</v>
      </c>
      <c r="J208" s="11">
        <f t="shared" si="90"/>
        <v>0</v>
      </c>
      <c r="K208" s="11">
        <f t="shared" si="90"/>
        <v>0</v>
      </c>
      <c r="L208" s="11">
        <f t="shared" si="90"/>
        <v>0</v>
      </c>
      <c r="M208" s="11">
        <f t="shared" si="90"/>
        <v>0</v>
      </c>
      <c r="N208" s="11">
        <f t="shared" si="90"/>
        <v>0</v>
      </c>
      <c r="O208" s="11">
        <f t="shared" si="90"/>
        <v>0</v>
      </c>
      <c r="P208" s="11">
        <f t="shared" si="90"/>
        <v>0</v>
      </c>
      <c r="Q208" s="11">
        <f t="shared" si="90"/>
        <v>0</v>
      </c>
      <c r="R208" s="11">
        <f t="shared" si="90"/>
        <v>0</v>
      </c>
      <c r="S208" s="11">
        <f t="shared" si="90"/>
        <v>0</v>
      </c>
      <c r="T208" s="11">
        <f t="shared" si="90"/>
        <v>0</v>
      </c>
      <c r="U208" s="11">
        <f t="shared" si="90"/>
        <v>0</v>
      </c>
      <c r="V208" s="11">
        <f t="shared" si="90"/>
        <v>0</v>
      </c>
      <c r="W208" s="11">
        <f t="shared" si="90"/>
        <v>0</v>
      </c>
    </row>
    <row r="209" spans="1:28" outlineLevel="1" x14ac:dyDescent="0.2"/>
    <row r="210" spans="1:28" outlineLevel="1" x14ac:dyDescent="0.2"/>
    <row r="211" spans="1:28" outlineLevel="1" x14ac:dyDescent="0.2">
      <c r="A211" s="32" t="s">
        <v>85</v>
      </c>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4"/>
      <c r="AA211" s="33"/>
      <c r="AB211" s="33"/>
    </row>
    <row r="212" spans="1:28" outlineLevel="1" x14ac:dyDescent="0.2">
      <c r="B212" s="20" t="s">
        <v>88</v>
      </c>
      <c r="C212" s="5">
        <f>'[6]Table 29'!C$32</f>
        <v>4864.4418919999998</v>
      </c>
      <c r="D212" s="5">
        <f>'[6]Table 29'!D$32</f>
        <v>4827.5277210000004</v>
      </c>
      <c r="E212" s="5">
        <f>'[6]Table 29'!E$32</f>
        <v>5741.6561940000001</v>
      </c>
      <c r="F212" s="5">
        <f>'[6]Table 29'!F$32</f>
        <v>6004.5143559999997</v>
      </c>
      <c r="G212" s="5">
        <f>'[6]Table 29'!G$32</f>
        <v>6210.1150580000003</v>
      </c>
      <c r="H212" s="5">
        <f>'[6]Table 29'!H$32</f>
        <v>7267.9369290000004</v>
      </c>
      <c r="I212" s="5">
        <f>'[6]Table 29'!I$32</f>
        <v>7043.3735420000003</v>
      </c>
      <c r="J212" s="5">
        <f>'[6]Table 29'!J$32</f>
        <v>5765.505142</v>
      </c>
      <c r="K212" s="5">
        <f>'[6]Table 29'!K$32</f>
        <v>6208.9780920000003</v>
      </c>
      <c r="L212" s="5">
        <f>'[6]Table 29'!L$32</f>
        <v>7156.2374630000004</v>
      </c>
      <c r="M212" s="5">
        <f>'[6]Table 29'!M$32</f>
        <v>7991.516482</v>
      </c>
      <c r="N212" s="5">
        <f>'[6]Table 29'!N$32</f>
        <v>9154.1131920000007</v>
      </c>
      <c r="O212" s="5">
        <f>'[6]Table 29'!O$32</f>
        <v>8916.4283209999994</v>
      </c>
      <c r="P212" s="5">
        <f>'[6]Table 29'!P$32</f>
        <v>8436.0975319999998</v>
      </c>
      <c r="Q212" s="5">
        <f>'[6]Table 29'!Q$32</f>
        <v>7791.9534190000004</v>
      </c>
      <c r="R212" s="5">
        <f>'[6]Table 29'!R$32</f>
        <v>7782.1392610000003</v>
      </c>
      <c r="S212" s="5">
        <f>'[6]Table 29'!S$32</f>
        <v>5965.9293319999997</v>
      </c>
      <c r="T212" s="5">
        <f>'[6]Table 29'!T$32</f>
        <v>7160.922114</v>
      </c>
      <c r="U212" s="5">
        <f>'[6]Table 29'!U$32</f>
        <v>7183.3275640000002</v>
      </c>
      <c r="V212" s="5">
        <f>'[6]Table 29'!V$32</f>
        <v>7337.2852400000002</v>
      </c>
      <c r="W212" s="5">
        <f>'[6]Table 29'!W$32</f>
        <v>7119.7447110000003</v>
      </c>
      <c r="Z212" s="21" t="s">
        <v>26</v>
      </c>
      <c r="AB212"/>
    </row>
    <row r="213" spans="1:28" outlineLevel="1" x14ac:dyDescent="0.2">
      <c r="B213" s="7" t="s">
        <v>89</v>
      </c>
      <c r="C213" s="5"/>
      <c r="D213" s="5"/>
      <c r="E213" s="5"/>
      <c r="F213" s="5"/>
      <c r="G213" s="5"/>
      <c r="H213" s="5"/>
      <c r="I213" s="5"/>
      <c r="J213" s="5"/>
      <c r="K213" s="5"/>
      <c r="L213" s="5"/>
      <c r="M213" s="5"/>
      <c r="N213" s="5"/>
      <c r="O213" s="5"/>
      <c r="P213" s="5"/>
      <c r="Q213" s="5"/>
      <c r="R213" s="5"/>
      <c r="S213" s="5"/>
      <c r="T213" s="5"/>
      <c r="U213" s="5"/>
      <c r="V213" s="5"/>
      <c r="W213" s="5"/>
      <c r="Z213" s="21" t="s">
        <v>26</v>
      </c>
      <c r="AB213"/>
    </row>
    <row r="214" spans="1:28" outlineLevel="1" x14ac:dyDescent="0.2">
      <c r="B214" s="7" t="s">
        <v>25</v>
      </c>
      <c r="C214" s="5">
        <f>'[6]Table 31'!C$14</f>
        <v>8.1859999999999999</v>
      </c>
      <c r="D214" s="5">
        <f>'[6]Table 31'!D$14</f>
        <v>7.7930000000000001</v>
      </c>
      <c r="E214" s="5">
        <f>'[6]Table 31'!E$14</f>
        <v>8.7100000000000009</v>
      </c>
      <c r="F214" s="5">
        <f>'[6]Table 31'!F$14</f>
        <v>8.4969999999999999</v>
      </c>
      <c r="G214" s="5">
        <f>'[6]Table 31'!G$14</f>
        <v>7.7510000000000003</v>
      </c>
      <c r="H214" s="5">
        <f>'[6]Table 31'!H$14</f>
        <v>7.9550000000000001</v>
      </c>
      <c r="I214" s="5">
        <f>'[6]Table 31'!I$14</f>
        <v>7.6639999999999997</v>
      </c>
      <c r="J214" s="5">
        <f>'[6]Table 31'!J$14</f>
        <v>8.6039999999999992</v>
      </c>
      <c r="K214" s="5">
        <f>'[6]Table 31'!K$14</f>
        <v>9.0579999999999998</v>
      </c>
      <c r="L214" s="5">
        <f>'[6]Table 31'!L$14</f>
        <v>9.4</v>
      </c>
      <c r="M214" s="5">
        <f>'[6]Table 31'!M$14</f>
        <v>9.4</v>
      </c>
      <c r="N214" s="5">
        <f>'[6]Table 31'!N$14</f>
        <v>9.6679999999999993</v>
      </c>
      <c r="O214" s="5">
        <f>'[6]Table 31'!O$14</f>
        <v>9.9670000000000005</v>
      </c>
      <c r="P214" s="5">
        <f>'[6]Table 31'!P$14</f>
        <v>9.6370000000000005</v>
      </c>
      <c r="Q214" s="5">
        <f>'[6]Table 31'!Q$14</f>
        <v>9.2460000000000004</v>
      </c>
      <c r="R214" s="5">
        <f>'[6]Table 31'!R$14</f>
        <v>10.199999999999999</v>
      </c>
      <c r="S214" s="5">
        <f>'[6]Table 31'!S$14</f>
        <v>9.6449999999999996</v>
      </c>
      <c r="T214" s="5">
        <f>'[6]Table 31'!T$14</f>
        <v>9.8439999999999994</v>
      </c>
      <c r="U214" s="5">
        <f>'[6]Table 31'!U$14</f>
        <v>10.635</v>
      </c>
      <c r="V214" s="5">
        <f>'[6]Table 31'!V$14</f>
        <v>10.744</v>
      </c>
      <c r="W214" s="5">
        <f>'[6]Table 31'!W$14</f>
        <v>10.553000000000001</v>
      </c>
      <c r="Z214" s="21" t="s">
        <v>26</v>
      </c>
      <c r="AB214"/>
    </row>
    <row r="215" spans="1:28" outlineLevel="1" x14ac:dyDescent="0.2">
      <c r="B215" s="7" t="s">
        <v>30</v>
      </c>
      <c r="C215" s="5">
        <f>'[6]Table 31'!C$24</f>
        <v>53104.483973000002</v>
      </c>
      <c r="D215" s="5">
        <f>'[6]Table 31'!D$24</f>
        <v>54868.887938</v>
      </c>
      <c r="E215" s="5">
        <f>'[6]Table 31'!E$24</f>
        <v>57875.573111999998</v>
      </c>
      <c r="F215" s="5">
        <f>'[6]Table 31'!F$24</f>
        <v>61555.998613000003</v>
      </c>
      <c r="G215" s="5">
        <f>'[6]Table 31'!G$24</f>
        <v>69188.410006999999</v>
      </c>
      <c r="H215" s="5">
        <f>'[6]Table 31'!H$24</f>
        <v>78221.857201000006</v>
      </c>
      <c r="I215" s="5">
        <f>'[6]Table 31'!I$24</f>
        <v>78015.327344000005</v>
      </c>
      <c r="J215" s="5">
        <f>'[6]Table 31'!J$24</f>
        <v>56405.378971999999</v>
      </c>
      <c r="K215" s="5">
        <f>'[6]Table 31'!K$24</f>
        <v>57217.778617000004</v>
      </c>
      <c r="L215" s="5">
        <f>'[6]Table 31'!L$24</f>
        <v>63021.676966999999</v>
      </c>
      <c r="M215" s="5">
        <f>'[6]Table 31'!M$24</f>
        <v>69799.780612000002</v>
      </c>
      <c r="N215" s="5">
        <f>'[6]Table 31'!N$24</f>
        <v>77042.036393000002</v>
      </c>
      <c r="O215" s="5">
        <f>'[6]Table 31'!O$24</f>
        <v>72202.985922000007</v>
      </c>
      <c r="P215" s="5">
        <f>'[6]Table 31'!P$24</f>
        <v>70652.645273999995</v>
      </c>
      <c r="Q215" s="5">
        <f>'[6]Table 31'!Q$24</f>
        <v>68017.576254</v>
      </c>
      <c r="R215" s="5">
        <f>'[6]Table 31'!R$24</f>
        <v>61578.275183999998</v>
      </c>
      <c r="S215" s="5">
        <f>'[6]Table 31'!S$24</f>
        <v>49923.447288000003</v>
      </c>
      <c r="T215" s="5">
        <f>'[6]Table 31'!T$24</f>
        <v>58711.886985999998</v>
      </c>
      <c r="U215" s="5">
        <f>'[6]Table 31'!U$24</f>
        <v>54515.107189000002</v>
      </c>
      <c r="V215" s="5">
        <f>'[6]Table 31'!V$24</f>
        <v>55118.589678999997</v>
      </c>
      <c r="W215" s="5">
        <f>'[6]Table 31'!W$24</f>
        <v>54452.418931</v>
      </c>
      <c r="Z215" s="21" t="s">
        <v>26</v>
      </c>
      <c r="AB215"/>
    </row>
    <row r="216" spans="1:28" outlineLevel="1" x14ac:dyDescent="0.2">
      <c r="B216" s="7" t="s">
        <v>31</v>
      </c>
      <c r="C216" s="5">
        <f t="shared" ref="C216:W216" si="91">C214*C215/1000</f>
        <v>434.71330580297797</v>
      </c>
      <c r="D216" s="5">
        <f t="shared" si="91"/>
        <v>427.59324370083397</v>
      </c>
      <c r="E216" s="5">
        <f t="shared" si="91"/>
        <v>504.09624180552004</v>
      </c>
      <c r="F216" s="5">
        <f t="shared" si="91"/>
        <v>523.04132021466103</v>
      </c>
      <c r="G216" s="5">
        <f t="shared" si="91"/>
        <v>536.27936596425707</v>
      </c>
      <c r="H216" s="5">
        <f t="shared" si="91"/>
        <v>622.25487403395505</v>
      </c>
      <c r="I216" s="5">
        <f t="shared" si="91"/>
        <v>597.90946876441603</v>
      </c>
      <c r="J216" s="5">
        <f t="shared" si="91"/>
        <v>485.31188067508793</v>
      </c>
      <c r="K216" s="5">
        <f t="shared" si="91"/>
        <v>518.27863871278601</v>
      </c>
      <c r="L216" s="5">
        <f t="shared" si="91"/>
        <v>592.40376348979999</v>
      </c>
      <c r="M216" s="5">
        <f t="shared" si="91"/>
        <v>656.11793775280012</v>
      </c>
      <c r="N216" s="5">
        <f t="shared" si="91"/>
        <v>744.84240784752387</v>
      </c>
      <c r="O216" s="5">
        <f t="shared" si="91"/>
        <v>719.64716068457415</v>
      </c>
      <c r="P216" s="5">
        <f t="shared" si="91"/>
        <v>680.87954250553798</v>
      </c>
      <c r="Q216" s="5">
        <f t="shared" si="91"/>
        <v>628.89051004448402</v>
      </c>
      <c r="R216" s="5">
        <f t="shared" si="91"/>
        <v>628.09840687679991</v>
      </c>
      <c r="S216" s="5">
        <f t="shared" si="91"/>
        <v>481.51164909275997</v>
      </c>
      <c r="T216" s="5">
        <f t="shared" si="91"/>
        <v>577.95981549018393</v>
      </c>
      <c r="U216" s="5">
        <f t="shared" si="91"/>
        <v>579.7681649550151</v>
      </c>
      <c r="V216" s="5">
        <f t="shared" si="91"/>
        <v>592.19412751117591</v>
      </c>
      <c r="W216" s="5">
        <f t="shared" si="91"/>
        <v>574.63637697884303</v>
      </c>
    </row>
    <row r="217" spans="1:28" outlineLevel="1" x14ac:dyDescent="0.2">
      <c r="B217" s="7" t="s">
        <v>140</v>
      </c>
      <c r="C217" s="14">
        <f t="shared" ref="C217:W217" si="92">C212/C216</f>
        <v>11.19000000014878</v>
      </c>
      <c r="D217" s="14">
        <f t="shared" si="92"/>
        <v>11.289999999105657</v>
      </c>
      <c r="E217" s="14">
        <f t="shared" si="92"/>
        <v>11.389999999672934</v>
      </c>
      <c r="F217" s="14">
        <f t="shared" si="92"/>
        <v>11.479999999877048</v>
      </c>
      <c r="G217" s="14">
        <f t="shared" si="92"/>
        <v>11.58000000024969</v>
      </c>
      <c r="H217" s="14">
        <f t="shared" si="92"/>
        <v>11.680000000455449</v>
      </c>
      <c r="I217" s="14">
        <f t="shared" si="92"/>
        <v>11.779999999925037</v>
      </c>
      <c r="J217" s="14">
        <f t="shared" si="92"/>
        <v>11.879999999134485</v>
      </c>
      <c r="K217" s="14">
        <f t="shared" si="92"/>
        <v>11.980000000426072</v>
      </c>
      <c r="L217" s="14">
        <f t="shared" si="92"/>
        <v>12.080000000072951</v>
      </c>
      <c r="M217" s="14">
        <f t="shared" si="92"/>
        <v>12.180000000260463</v>
      </c>
      <c r="N217" s="14">
        <f t="shared" si="92"/>
        <v>12.289999999401125</v>
      </c>
      <c r="O217" s="14">
        <f t="shared" si="92"/>
        <v>12.390000000164145</v>
      </c>
      <c r="P217" s="14">
        <f t="shared" si="92"/>
        <v>12.390000000523417</v>
      </c>
      <c r="Q217" s="14">
        <f t="shared" si="92"/>
        <v>12.389999999282615</v>
      </c>
      <c r="R217" s="14">
        <f t="shared" si="92"/>
        <v>12.389999999675926</v>
      </c>
      <c r="S217" s="14">
        <f t="shared" si="92"/>
        <v>12.389999999461494</v>
      </c>
      <c r="T217" s="14">
        <f t="shared" si="92"/>
        <v>12.390000000132572</v>
      </c>
      <c r="U217" s="14">
        <f t="shared" si="92"/>
        <v>12.390000000357666</v>
      </c>
      <c r="V217" s="14">
        <f t="shared" si="92"/>
        <v>12.39000000023055</v>
      </c>
      <c r="W217" s="14">
        <f t="shared" si="92"/>
        <v>12.390000000403969</v>
      </c>
    </row>
    <row r="218" spans="1:28" outlineLevel="1" x14ac:dyDescent="0.2">
      <c r="B218" s="7" t="s">
        <v>90</v>
      </c>
      <c r="C218" s="5">
        <f t="shared" ref="C218:W218" si="93">C215*C217</f>
        <v>594239.17566577089</v>
      </c>
      <c r="D218" s="5">
        <f t="shared" si="93"/>
        <v>619469.74477094843</v>
      </c>
      <c r="E218" s="5">
        <f t="shared" si="93"/>
        <v>659202.77772675082</v>
      </c>
      <c r="F218" s="5">
        <f t="shared" si="93"/>
        <v>706662.8640696716</v>
      </c>
      <c r="G218" s="5">
        <f t="shared" si="93"/>
        <v>801201.78789833561</v>
      </c>
      <c r="H218" s="5">
        <f t="shared" si="93"/>
        <v>913631.29214330611</v>
      </c>
      <c r="I218" s="5">
        <f t="shared" si="93"/>
        <v>919020.55610647181</v>
      </c>
      <c r="J218" s="5">
        <f t="shared" si="93"/>
        <v>670095.90213854029</v>
      </c>
      <c r="K218" s="5">
        <f t="shared" si="93"/>
        <v>685468.98785603896</v>
      </c>
      <c r="L218" s="5">
        <f t="shared" si="93"/>
        <v>761301.85776595748</v>
      </c>
      <c r="M218" s="5">
        <f t="shared" si="93"/>
        <v>850161.32787234033</v>
      </c>
      <c r="N218" s="5">
        <f t="shared" si="93"/>
        <v>946846.62722383149</v>
      </c>
      <c r="O218" s="5">
        <f t="shared" si="93"/>
        <v>894594.99558543181</v>
      </c>
      <c r="P218" s="5">
        <f t="shared" si="93"/>
        <v>875386.27498184075</v>
      </c>
      <c r="Q218" s="5">
        <f t="shared" si="93"/>
        <v>842737.7697382652</v>
      </c>
      <c r="R218" s="5">
        <f t="shared" si="93"/>
        <v>762954.82950980403</v>
      </c>
      <c r="S218" s="5">
        <f t="shared" si="93"/>
        <v>618551.51187143603</v>
      </c>
      <c r="T218" s="5">
        <f t="shared" si="93"/>
        <v>727440.2797643235</v>
      </c>
      <c r="U218" s="5">
        <f t="shared" si="93"/>
        <v>675442.17809120822</v>
      </c>
      <c r="V218" s="5">
        <f t="shared" si="93"/>
        <v>682919.32613551756</v>
      </c>
      <c r="W218" s="5">
        <f t="shared" si="93"/>
        <v>674665.47057708714</v>
      </c>
    </row>
    <row r="219" spans="1:28" outlineLevel="1" x14ac:dyDescent="0.2"/>
    <row r="220" spans="1:28" outlineLevel="1" x14ac:dyDescent="0.2">
      <c r="B220" s="8" t="s">
        <v>14</v>
      </c>
      <c r="C220" s="13"/>
      <c r="H220" s="5"/>
    </row>
    <row r="221" spans="1:28" outlineLevel="1" x14ac:dyDescent="0.2">
      <c r="B221" s="4" t="s">
        <v>18</v>
      </c>
      <c r="C221" s="5">
        <f>IFERROR(INDEX('[6]Table 29'!C$14:C$19,MATCH($B221,'[6]Table 29'!$B$14:$B$19,0))*1000,0)</f>
        <v>0</v>
      </c>
      <c r="D221" s="5">
        <f>IFERROR(INDEX('[6]Table 29'!D$14:D$19,MATCH($B221,'[6]Table 29'!$B$14:$B$19,0))*1000,0)</f>
        <v>0</v>
      </c>
      <c r="E221" s="5">
        <f>IFERROR(INDEX('[6]Table 29'!E$14:E$19,MATCH($B221,'[6]Table 29'!$B$14:$B$19,0))*1000,0)</f>
        <v>0</v>
      </c>
      <c r="F221" s="5">
        <f>IFERROR(INDEX('[6]Table 29'!F$14:F$19,MATCH($B221,'[6]Table 29'!$B$14:$B$19,0))*1000,0)</f>
        <v>0</v>
      </c>
      <c r="G221" s="5">
        <f>IFERROR(INDEX('[6]Table 29'!G$14:G$19,MATCH($B221,'[6]Table 29'!$B$14:$B$19,0))*1000,0)</f>
        <v>0</v>
      </c>
      <c r="H221" s="5">
        <f>IFERROR(INDEX('[6]Table 29'!H$14:H$19,MATCH($B221,'[6]Table 29'!$B$14:$B$19,0))*1000,0)</f>
        <v>0</v>
      </c>
      <c r="I221" s="5">
        <f>IFERROR(INDEX('[6]Table 29'!I$14:I$19,MATCH($B221,'[6]Table 29'!$B$14:$B$19,0))*1000,0)</f>
        <v>0</v>
      </c>
      <c r="J221" s="5">
        <f>IFERROR(INDEX('[6]Table 29'!J$14:J$19,MATCH($B221,'[6]Table 29'!$B$14:$B$19,0))*1000,0)</f>
        <v>0</v>
      </c>
      <c r="K221" s="5">
        <f>IFERROR(INDEX('[6]Table 29'!K$14:K$19,MATCH($B221,'[6]Table 29'!$B$14:$B$19,0))*1000,0)</f>
        <v>0</v>
      </c>
      <c r="L221" s="5">
        <f>IFERROR(INDEX('[6]Table 29'!L$14:L$19,MATCH($B221,'[6]Table 29'!$B$14:$B$19,0))*1000,0)</f>
        <v>0</v>
      </c>
      <c r="M221" s="5">
        <f>IFERROR(INDEX('[6]Table 29'!M$14:M$19,MATCH($B221,'[6]Table 29'!$B$14:$B$19,0))*1000,0)</f>
        <v>0</v>
      </c>
      <c r="N221" s="5">
        <f>IFERROR(INDEX('[6]Table 29'!N$14:N$19,MATCH($B221,'[6]Table 29'!$B$14:$B$19,0))*1000,0)</f>
        <v>0</v>
      </c>
      <c r="O221" s="5">
        <f>IFERROR(INDEX('[6]Table 29'!O$14:O$19,MATCH($B221,'[6]Table 29'!$B$14:$B$19,0))*1000,0)</f>
        <v>0</v>
      </c>
      <c r="P221" s="5">
        <f>IFERROR(INDEX('[6]Table 29'!P$14:P$19,MATCH($B221,'[6]Table 29'!$B$14:$B$19,0))*1000,0)</f>
        <v>0</v>
      </c>
      <c r="Q221" s="5">
        <f>IFERROR(INDEX('[6]Table 29'!Q$14:Q$19,MATCH($B221,'[6]Table 29'!$B$14:$B$19,0))*1000,0)</f>
        <v>0</v>
      </c>
      <c r="R221" s="5">
        <f>IFERROR(INDEX('[6]Table 29'!R$14:R$19,MATCH($B221,'[6]Table 29'!$B$14:$B$19,0))*1000,0)</f>
        <v>0</v>
      </c>
      <c r="S221" s="5">
        <f>IFERROR(INDEX('[6]Table 29'!S$14:S$19,MATCH($B221,'[6]Table 29'!$B$14:$B$19,0))*1000,0)</f>
        <v>0</v>
      </c>
      <c r="T221" s="5">
        <f>IFERROR(INDEX('[6]Table 29'!T$14:T$19,MATCH($B221,'[6]Table 29'!$B$14:$B$19,0))*1000,0)</f>
        <v>0</v>
      </c>
      <c r="U221" s="5">
        <f>IFERROR(INDEX('[6]Table 29'!U$14:U$19,MATCH($B221,'[6]Table 29'!$B$14:$B$19,0))*1000,0)</f>
        <v>0</v>
      </c>
      <c r="V221" s="5">
        <f>IFERROR(INDEX('[6]Table 29'!V$14:V$19,MATCH($B221,'[6]Table 29'!$B$14:$B$19,0))*1000,0)</f>
        <v>0</v>
      </c>
      <c r="W221" s="5">
        <f>IFERROR(INDEX('[6]Table 29'!W$14:W$19,MATCH($B221,'[6]Table 29'!$B$14:$B$19,0))*1000,0)</f>
        <v>0</v>
      </c>
      <c r="Z221" s="21" t="s">
        <v>26</v>
      </c>
    </row>
    <row r="222" spans="1:28" outlineLevel="1" x14ac:dyDescent="0.2">
      <c r="B222" s="4" t="s">
        <v>19</v>
      </c>
      <c r="C222" s="5">
        <f>IFERROR(INDEX('[6]Table 29'!C$14:C$19,MATCH($B222,'[6]Table 29'!$B$14:$B$19,0))*1000,0)</f>
        <v>0</v>
      </c>
      <c r="D222" s="5">
        <f>IFERROR(INDEX('[6]Table 29'!D$14:D$19,MATCH($B222,'[6]Table 29'!$B$14:$B$19,0))*1000,0)</f>
        <v>0</v>
      </c>
      <c r="E222" s="5">
        <f>IFERROR(INDEX('[6]Table 29'!E$14:E$19,MATCH($B222,'[6]Table 29'!$B$14:$B$19,0))*1000,0)</f>
        <v>0</v>
      </c>
      <c r="F222" s="5">
        <f>IFERROR(INDEX('[6]Table 29'!F$14:F$19,MATCH($B222,'[6]Table 29'!$B$14:$B$19,0))*1000,0)</f>
        <v>0</v>
      </c>
      <c r="G222" s="5">
        <f>IFERROR(INDEX('[6]Table 29'!G$14:G$19,MATCH($B222,'[6]Table 29'!$B$14:$B$19,0))*1000,0)</f>
        <v>0</v>
      </c>
      <c r="H222" s="5">
        <f>IFERROR(INDEX('[6]Table 29'!H$14:H$19,MATCH($B222,'[6]Table 29'!$B$14:$B$19,0))*1000,0)</f>
        <v>0</v>
      </c>
      <c r="I222" s="5">
        <f>IFERROR(INDEX('[6]Table 29'!I$14:I$19,MATCH($B222,'[6]Table 29'!$B$14:$B$19,0))*1000,0)</f>
        <v>0</v>
      </c>
      <c r="J222" s="5">
        <f>IFERROR(INDEX('[6]Table 29'!J$14:J$19,MATCH($B222,'[6]Table 29'!$B$14:$B$19,0))*1000,0)</f>
        <v>0</v>
      </c>
      <c r="K222" s="5">
        <f>IFERROR(INDEX('[6]Table 29'!K$14:K$19,MATCH($B222,'[6]Table 29'!$B$14:$B$19,0))*1000,0)</f>
        <v>0</v>
      </c>
      <c r="L222" s="5">
        <f>IFERROR(INDEX('[6]Table 29'!L$14:L$19,MATCH($B222,'[6]Table 29'!$B$14:$B$19,0))*1000,0)</f>
        <v>0</v>
      </c>
      <c r="M222" s="5">
        <f>IFERROR(INDEX('[6]Table 29'!M$14:M$19,MATCH($B222,'[6]Table 29'!$B$14:$B$19,0))*1000,0)</f>
        <v>0</v>
      </c>
      <c r="N222" s="5">
        <f>IFERROR(INDEX('[6]Table 29'!N$14:N$19,MATCH($B222,'[6]Table 29'!$B$14:$B$19,0))*1000,0)</f>
        <v>0</v>
      </c>
      <c r="O222" s="5">
        <f>IFERROR(INDEX('[6]Table 29'!O$14:O$19,MATCH($B222,'[6]Table 29'!$B$14:$B$19,0))*1000,0)</f>
        <v>0</v>
      </c>
      <c r="P222" s="5">
        <f>IFERROR(INDEX('[6]Table 29'!P$14:P$19,MATCH($B222,'[6]Table 29'!$B$14:$B$19,0))*1000,0)</f>
        <v>0</v>
      </c>
      <c r="Q222" s="5">
        <f>IFERROR(INDEX('[6]Table 29'!Q$14:Q$19,MATCH($B222,'[6]Table 29'!$B$14:$B$19,0))*1000,0)</f>
        <v>0</v>
      </c>
      <c r="R222" s="5">
        <f>IFERROR(INDEX('[6]Table 29'!R$14:R$19,MATCH($B222,'[6]Table 29'!$B$14:$B$19,0))*1000,0)</f>
        <v>0</v>
      </c>
      <c r="S222" s="5">
        <f>IFERROR(INDEX('[6]Table 29'!S$14:S$19,MATCH($B222,'[6]Table 29'!$B$14:$B$19,0))*1000,0)</f>
        <v>0</v>
      </c>
      <c r="T222" s="5">
        <f>IFERROR(INDEX('[6]Table 29'!T$14:T$19,MATCH($B222,'[6]Table 29'!$B$14:$B$19,0))*1000,0)</f>
        <v>0</v>
      </c>
      <c r="U222" s="5">
        <f>IFERROR(INDEX('[6]Table 29'!U$14:U$19,MATCH($B222,'[6]Table 29'!$B$14:$B$19,0))*1000,0)</f>
        <v>0</v>
      </c>
      <c r="V222" s="5">
        <f>IFERROR(INDEX('[6]Table 29'!V$14:V$19,MATCH($B222,'[6]Table 29'!$B$14:$B$19,0))*1000,0)</f>
        <v>0</v>
      </c>
      <c r="W222" s="5">
        <f>IFERROR(INDEX('[6]Table 29'!W$14:W$19,MATCH($B222,'[6]Table 29'!$B$14:$B$19,0))*1000,0)</f>
        <v>0</v>
      </c>
      <c r="Z222" s="21" t="s">
        <v>26</v>
      </c>
    </row>
    <row r="223" spans="1:28" outlineLevel="1" x14ac:dyDescent="0.2">
      <c r="A223" s="5"/>
      <c r="B223" s="4" t="s">
        <v>16</v>
      </c>
      <c r="C223" s="5">
        <f>IFERROR(INDEX('[6]Table 29'!C$14:C$19,MATCH($B223,'[6]Table 29'!$B$14:$B$19,0))*1000,0)</f>
        <v>7418.701</v>
      </c>
      <c r="D223" s="5">
        <f>IFERROR(INDEX('[6]Table 29'!D$14:D$19,MATCH($B223,'[6]Table 29'!$B$14:$B$19,0))*1000,0)</f>
        <v>6648.067</v>
      </c>
      <c r="E223" s="5">
        <f>IFERROR(INDEX('[6]Table 29'!E$14:E$19,MATCH($B223,'[6]Table 29'!$B$14:$B$19,0))*1000,0)</f>
        <v>8210.0509999999995</v>
      </c>
      <c r="F223" s="5">
        <f>IFERROR(INDEX('[6]Table 29'!F$14:F$19,MATCH($B223,'[6]Table 29'!$B$14:$B$19,0))*1000,0)</f>
        <v>8589.9290000000001</v>
      </c>
      <c r="G223" s="5">
        <f>IFERROR(INDEX('[6]Table 29'!G$14:G$19,MATCH($B223,'[6]Table 29'!$B$14:$B$19,0))*1000,0)</f>
        <v>8538.1020000000008</v>
      </c>
      <c r="H223" s="5">
        <f>IFERROR(INDEX('[6]Table 29'!H$14:H$19,MATCH($B223,'[6]Table 29'!$B$14:$B$19,0))*1000,0)</f>
        <v>9174.6110000000008</v>
      </c>
      <c r="I223" s="5">
        <f>IFERROR(INDEX('[6]Table 29'!I$14:I$19,MATCH($B223,'[6]Table 29'!$B$14:$B$19,0))*1000,0)</f>
        <v>8130.820999999999</v>
      </c>
      <c r="J223" s="5">
        <f>IFERROR(INDEX('[6]Table 29'!J$14:J$19,MATCH($B223,'[6]Table 29'!$B$14:$B$19,0))*1000,0)</f>
        <v>8870.4520000000011</v>
      </c>
      <c r="K223" s="5">
        <f>IFERROR(INDEX('[6]Table 29'!K$14:K$19,MATCH($B223,'[6]Table 29'!$B$14:$B$19,0))*1000,0)</f>
        <v>9038.482</v>
      </c>
      <c r="L223" s="5">
        <f>IFERROR(INDEX('[6]Table 29'!L$14:L$19,MATCH($B223,'[6]Table 29'!$B$14:$B$19,0))*1000,0)</f>
        <v>10480.349</v>
      </c>
      <c r="M223" s="5">
        <f>IFERROR(INDEX('[6]Table 29'!M$14:M$19,MATCH($B223,'[6]Table 29'!$B$14:$B$19,0))*1000,0)</f>
        <v>11703.589</v>
      </c>
      <c r="N223" s="5">
        <f>IFERROR(INDEX('[6]Table 29'!N$14:N$19,MATCH($B223,'[6]Table 29'!$B$14:$B$19,0))*1000,0)</f>
        <v>12732.118</v>
      </c>
      <c r="O223" s="5">
        <f>IFERROR(INDEX('[6]Table 29'!O$14:O$19,MATCH($B223,'[6]Table 29'!$B$14:$B$19,0))*1000,0)</f>
        <v>11967.145999999999</v>
      </c>
      <c r="P223" s="5">
        <f>IFERROR(INDEX('[6]Table 29'!P$14:P$19,MATCH($B223,'[6]Table 29'!$B$14:$B$19,0))*1000,0)</f>
        <v>12640.002</v>
      </c>
      <c r="Q223" s="5">
        <f>IFERROR(INDEX('[6]Table 29'!Q$14:Q$19,MATCH($B223,'[6]Table 29'!$B$14:$B$19,0))*1000,0)</f>
        <v>11154.265000000001</v>
      </c>
      <c r="R223" s="5">
        <f>IFERROR(INDEX('[6]Table 29'!R$14:R$19,MATCH($B223,'[6]Table 29'!$B$14:$B$19,0))*1000,0)</f>
        <v>11122.775000000001</v>
      </c>
      <c r="S223" s="5">
        <f>IFERROR(INDEX('[6]Table 29'!S$14:S$19,MATCH($B223,'[6]Table 29'!$B$14:$B$19,0))*1000,0)</f>
        <v>9143.6540000000005</v>
      </c>
      <c r="T223" s="5">
        <f>IFERROR(INDEX('[6]Table 29'!T$14:T$19,MATCH($B223,'[6]Table 29'!$B$14:$B$19,0))*1000,0)</f>
        <v>9887.3909999999996</v>
      </c>
      <c r="U223" s="5">
        <f>IFERROR(INDEX('[6]Table 29'!U$14:U$19,MATCH($B223,'[6]Table 29'!$B$14:$B$19,0))*1000,0)</f>
        <v>10413.999</v>
      </c>
      <c r="V223" s="5">
        <f>IFERROR(INDEX('[6]Table 29'!V$14:V$19,MATCH($B223,'[6]Table 29'!$B$14:$B$19,0))*1000,0)</f>
        <v>10604.608</v>
      </c>
      <c r="W223" s="5">
        <f>IFERROR(INDEX('[6]Table 29'!W$14:W$19,MATCH($B223,'[6]Table 29'!$B$14:$B$19,0))*1000,0)</f>
        <v>7602.826</v>
      </c>
      <c r="Z223" s="21" t="s">
        <v>26</v>
      </c>
    </row>
    <row r="224" spans="1:28" outlineLevel="1" x14ac:dyDescent="0.2">
      <c r="B224" s="4" t="s">
        <v>21</v>
      </c>
      <c r="C224" s="5">
        <f>IFERROR(INDEX('[6]Table 29'!C$14:C$19,MATCH($B224,'[6]Table 29'!$B$14:$B$19,0))*1000,0)</f>
        <v>0</v>
      </c>
      <c r="D224" s="5">
        <f>IFERROR(INDEX('[6]Table 29'!D$14:D$19,MATCH($B224,'[6]Table 29'!$B$14:$B$19,0))*1000,0)</f>
        <v>0</v>
      </c>
      <c r="E224" s="5">
        <f>IFERROR(INDEX('[6]Table 29'!E$14:E$19,MATCH($B224,'[6]Table 29'!$B$14:$B$19,0))*1000,0)</f>
        <v>0</v>
      </c>
      <c r="F224" s="5">
        <f>IFERROR(INDEX('[6]Table 29'!F$14:F$19,MATCH($B224,'[6]Table 29'!$B$14:$B$19,0))*1000,0)</f>
        <v>0</v>
      </c>
      <c r="G224" s="5">
        <f>IFERROR(INDEX('[6]Table 29'!G$14:G$19,MATCH($B224,'[6]Table 29'!$B$14:$B$19,0))*1000,0)</f>
        <v>0</v>
      </c>
      <c r="H224" s="5">
        <f>IFERROR(INDEX('[6]Table 29'!H$14:H$19,MATCH($B224,'[6]Table 29'!$B$14:$B$19,0))*1000,0)</f>
        <v>0</v>
      </c>
      <c r="I224" s="5">
        <f>IFERROR(INDEX('[6]Table 29'!I$14:I$19,MATCH($B224,'[6]Table 29'!$B$14:$B$19,0))*1000,0)</f>
        <v>0</v>
      </c>
      <c r="J224" s="5">
        <f>IFERROR(INDEX('[6]Table 29'!J$14:J$19,MATCH($B224,'[6]Table 29'!$B$14:$B$19,0))*1000,0)</f>
        <v>0</v>
      </c>
      <c r="K224" s="5">
        <f>IFERROR(INDEX('[6]Table 29'!K$14:K$19,MATCH($B224,'[6]Table 29'!$B$14:$B$19,0))*1000,0)</f>
        <v>0</v>
      </c>
      <c r="L224" s="5">
        <f>IFERROR(INDEX('[6]Table 29'!L$14:L$19,MATCH($B224,'[6]Table 29'!$B$14:$B$19,0))*1000,0)</f>
        <v>0</v>
      </c>
      <c r="M224" s="5">
        <f>IFERROR(INDEX('[6]Table 29'!M$14:M$19,MATCH($B224,'[6]Table 29'!$B$14:$B$19,0))*1000,0)</f>
        <v>0</v>
      </c>
      <c r="N224" s="5">
        <f>IFERROR(INDEX('[6]Table 29'!N$14:N$19,MATCH($B224,'[6]Table 29'!$B$14:$B$19,0))*1000,0)</f>
        <v>0</v>
      </c>
      <c r="O224" s="5">
        <f>IFERROR(INDEX('[6]Table 29'!O$14:O$19,MATCH($B224,'[6]Table 29'!$B$14:$B$19,0))*1000,0)</f>
        <v>0</v>
      </c>
      <c r="P224" s="5">
        <f>IFERROR(INDEX('[6]Table 29'!P$14:P$19,MATCH($B224,'[6]Table 29'!$B$14:$B$19,0))*1000,0)</f>
        <v>0</v>
      </c>
      <c r="Q224" s="5">
        <f>IFERROR(INDEX('[6]Table 29'!Q$14:Q$19,MATCH($B224,'[6]Table 29'!$B$14:$B$19,0))*1000,0)</f>
        <v>0</v>
      </c>
      <c r="R224" s="5">
        <f>IFERROR(INDEX('[6]Table 29'!R$14:R$19,MATCH($B224,'[6]Table 29'!$B$14:$B$19,0))*1000,0)</f>
        <v>0</v>
      </c>
      <c r="S224" s="5">
        <f>IFERROR(INDEX('[6]Table 29'!S$14:S$19,MATCH($B224,'[6]Table 29'!$B$14:$B$19,0))*1000,0)</f>
        <v>0</v>
      </c>
      <c r="T224" s="5">
        <f>IFERROR(INDEX('[6]Table 29'!T$14:T$19,MATCH($B224,'[6]Table 29'!$B$14:$B$19,0))*1000,0)</f>
        <v>0</v>
      </c>
      <c r="U224" s="5">
        <f>IFERROR(INDEX('[6]Table 29'!U$14:U$19,MATCH($B224,'[6]Table 29'!$B$14:$B$19,0))*1000,0)</f>
        <v>0</v>
      </c>
      <c r="V224" s="5">
        <f>IFERROR(INDEX('[6]Table 29'!V$14:V$19,MATCH($B224,'[6]Table 29'!$B$14:$B$19,0))*1000,0)</f>
        <v>0</v>
      </c>
      <c r="W224" s="5">
        <f>IFERROR(INDEX('[6]Table 29'!W$14:W$19,MATCH($B224,'[6]Table 29'!$B$14:$B$19,0))*1000,0)</f>
        <v>0</v>
      </c>
      <c r="Z224" s="21" t="s">
        <v>26</v>
      </c>
    </row>
    <row r="225" spans="1:26" outlineLevel="1" x14ac:dyDescent="0.2">
      <c r="B225" s="4" t="s">
        <v>20</v>
      </c>
      <c r="C225" s="5">
        <f>IFERROR(INDEX('[6]Table 29'!C$14:C$19,MATCH($B225,'[6]Table 29'!$B$14:$B$19,0))*1000,0)</f>
        <v>16.820999999999998</v>
      </c>
      <c r="D225" s="5">
        <f>IFERROR(INDEX('[6]Table 29'!D$14:D$19,MATCH($B225,'[6]Table 29'!$B$14:$B$19,0))*1000,0)</f>
        <v>29.722999999999999</v>
      </c>
      <c r="E225" s="5">
        <f>IFERROR(INDEX('[6]Table 29'!E$14:E$19,MATCH($B225,'[6]Table 29'!$B$14:$B$19,0))*1000,0)</f>
        <v>42.960999999999999</v>
      </c>
      <c r="F225" s="5">
        <f>IFERROR(INDEX('[6]Table 29'!F$14:F$19,MATCH($B225,'[6]Table 29'!$B$14:$B$19,0))*1000,0)</f>
        <v>48.107999999999997</v>
      </c>
      <c r="G225" s="5">
        <f>IFERROR(INDEX('[6]Table 29'!G$14:G$19,MATCH($B225,'[6]Table 29'!$B$14:$B$19,0))*1000,0)</f>
        <v>25.139000000000003</v>
      </c>
      <c r="H225" s="5">
        <f>IFERROR(INDEX('[6]Table 29'!H$14:H$19,MATCH($B225,'[6]Table 29'!$B$14:$B$19,0))*1000,0)</f>
        <v>17.239000000000001</v>
      </c>
      <c r="I225" s="5">
        <f>IFERROR(INDEX('[6]Table 29'!I$14:I$19,MATCH($B225,'[6]Table 29'!$B$14:$B$19,0))*1000,0)</f>
        <v>8.1709999999999994</v>
      </c>
      <c r="J225" s="5">
        <f>IFERROR(INDEX('[6]Table 29'!J$14:J$19,MATCH($B225,'[6]Table 29'!$B$14:$B$19,0))*1000,0)</f>
        <v>12.289</v>
      </c>
      <c r="K225" s="5">
        <f>IFERROR(INDEX('[6]Table 29'!K$14:K$19,MATCH($B225,'[6]Table 29'!$B$14:$B$19,0))*1000,0)</f>
        <v>19.506</v>
      </c>
      <c r="L225" s="5">
        <f>IFERROR(INDEX('[6]Table 29'!L$14:L$19,MATCH($B225,'[6]Table 29'!$B$14:$B$19,0))*1000,0)</f>
        <v>17.649000000000001</v>
      </c>
      <c r="M225" s="5">
        <f>IFERROR(INDEX('[6]Table 29'!M$14:M$19,MATCH($B225,'[6]Table 29'!$B$14:$B$19,0))*1000,0)</f>
        <v>20.491</v>
      </c>
      <c r="N225" s="5">
        <f>IFERROR(INDEX('[6]Table 29'!N$14:N$19,MATCH($B225,'[6]Table 29'!$B$14:$B$19,0))*1000,0)</f>
        <v>25.128</v>
      </c>
      <c r="O225" s="5">
        <f>IFERROR(INDEX('[6]Table 29'!O$14:O$19,MATCH($B225,'[6]Table 29'!$B$14:$B$19,0))*1000,0)</f>
        <v>19.820999999999998</v>
      </c>
      <c r="P225" s="5">
        <f>IFERROR(INDEX('[6]Table 29'!P$14:P$19,MATCH($B225,'[6]Table 29'!$B$14:$B$19,0))*1000,0)</f>
        <v>66.78</v>
      </c>
      <c r="Q225" s="5">
        <f>IFERROR(INDEX('[6]Table 29'!Q$14:Q$19,MATCH($B225,'[6]Table 29'!$B$14:$B$19,0))*1000,0)</f>
        <v>75.557000000000002</v>
      </c>
      <c r="R225" s="5">
        <f>IFERROR(INDEX('[6]Table 29'!R$14:R$19,MATCH($B225,'[6]Table 29'!$B$14:$B$19,0))*1000,0)</f>
        <v>91.789999999999992</v>
      </c>
      <c r="S225" s="5">
        <f>IFERROR(INDEX('[6]Table 29'!S$14:S$19,MATCH($B225,'[6]Table 29'!$B$14:$B$19,0))*1000,0)</f>
        <v>113.658</v>
      </c>
      <c r="T225" s="5">
        <f>IFERROR(INDEX('[6]Table 29'!T$14:T$19,MATCH($B225,'[6]Table 29'!$B$14:$B$19,0))*1000,0)</f>
        <v>176.81299999999999</v>
      </c>
      <c r="U225" s="5">
        <f>IFERROR(INDEX('[6]Table 29'!U$14:U$19,MATCH($B225,'[6]Table 29'!$B$14:$B$19,0))*1000,0)</f>
        <v>217.92400000000001</v>
      </c>
      <c r="V225" s="5">
        <f>IFERROR(INDEX('[6]Table 29'!V$14:V$19,MATCH($B225,'[6]Table 29'!$B$14:$B$19,0))*1000,0)</f>
        <v>242.833</v>
      </c>
      <c r="W225" s="5">
        <f>IFERROR(INDEX('[6]Table 29'!W$14:W$19,MATCH($B225,'[6]Table 29'!$B$14:$B$19,0))*1000,0)</f>
        <v>236.946</v>
      </c>
      <c r="Z225" s="21" t="s">
        <v>26</v>
      </c>
    </row>
    <row r="226" spans="1:26" outlineLevel="1" x14ac:dyDescent="0.2">
      <c r="B226" s="4" t="s">
        <v>0</v>
      </c>
      <c r="C226" s="5">
        <f>IFERROR(INDEX('[6]Table 29'!C$14:C$19,MATCH($B226,'[6]Table 29'!$B$14:$B$19,0))*1000,0)</f>
        <v>0</v>
      </c>
      <c r="D226" s="5">
        <f>IFERROR(INDEX('[6]Table 29'!D$14:D$19,MATCH($B226,'[6]Table 29'!$B$14:$B$19,0))*1000,0)</f>
        <v>0</v>
      </c>
      <c r="E226" s="5">
        <f>IFERROR(INDEX('[6]Table 29'!E$14:E$19,MATCH($B226,'[6]Table 29'!$B$14:$B$19,0))*1000,0)</f>
        <v>0</v>
      </c>
      <c r="F226" s="5">
        <f>IFERROR(INDEX('[6]Table 29'!F$14:F$19,MATCH($B226,'[6]Table 29'!$B$14:$B$19,0))*1000,0)</f>
        <v>0</v>
      </c>
      <c r="G226" s="5">
        <f>IFERROR(INDEX('[6]Table 29'!G$14:G$19,MATCH($B226,'[6]Table 29'!$B$14:$B$19,0))*1000,0)</f>
        <v>0</v>
      </c>
      <c r="H226" s="5">
        <f>IFERROR(INDEX('[6]Table 29'!H$14:H$19,MATCH($B226,'[6]Table 29'!$B$14:$B$19,0))*1000,0)</f>
        <v>0</v>
      </c>
      <c r="I226" s="5">
        <f>IFERROR(INDEX('[6]Table 29'!I$14:I$19,MATCH($B226,'[6]Table 29'!$B$14:$B$19,0))*1000,0)</f>
        <v>0</v>
      </c>
      <c r="J226" s="5">
        <f>IFERROR(INDEX('[6]Table 29'!J$14:J$19,MATCH($B226,'[6]Table 29'!$B$14:$B$19,0))*1000,0)</f>
        <v>0.46</v>
      </c>
      <c r="K226" s="5">
        <f>IFERROR(INDEX('[6]Table 29'!K$14:K$19,MATCH($B226,'[6]Table 29'!$B$14:$B$19,0))*1000,0)</f>
        <v>0.90399999999999991</v>
      </c>
      <c r="L226" s="5">
        <f>IFERROR(INDEX('[6]Table 29'!L$14:L$19,MATCH($B226,'[6]Table 29'!$B$14:$B$19,0))*1000,0)</f>
        <v>0.79100000000000004</v>
      </c>
      <c r="M226" s="5">
        <f>IFERROR(INDEX('[6]Table 29'!M$14:M$19,MATCH($B226,'[6]Table 29'!$B$14:$B$19,0))*1000,0)</f>
        <v>0.98</v>
      </c>
      <c r="N226" s="5">
        <f>IFERROR(INDEX('[6]Table 29'!N$14:N$19,MATCH($B226,'[6]Table 29'!$B$14:$B$19,0))*1000,0)</f>
        <v>1.3860000000000001</v>
      </c>
      <c r="O226" s="5">
        <f>IFERROR(INDEX('[6]Table 29'!O$14:O$19,MATCH($B226,'[6]Table 29'!$B$14:$B$19,0))*1000,0)</f>
        <v>1.1869999999999998</v>
      </c>
      <c r="P226" s="5">
        <f>IFERROR(INDEX('[6]Table 29'!P$14:P$19,MATCH($B226,'[6]Table 29'!$B$14:$B$19,0))*1000,0)</f>
        <v>3.8019999999999996</v>
      </c>
      <c r="Q226" s="5">
        <f>IFERROR(INDEX('[6]Table 29'!Q$14:Q$19,MATCH($B226,'[6]Table 29'!$B$14:$B$19,0))*1000,0)</f>
        <v>4.5949999999999998</v>
      </c>
      <c r="R226" s="5">
        <f>IFERROR(INDEX('[6]Table 29'!R$14:R$19,MATCH($B226,'[6]Table 29'!$B$14:$B$19,0))*1000,0)</f>
        <v>0</v>
      </c>
      <c r="S226" s="5">
        <f>IFERROR(INDEX('[6]Table 29'!S$14:S$19,MATCH($B226,'[6]Table 29'!$B$14:$B$19,0))*1000,0)</f>
        <v>0</v>
      </c>
      <c r="T226" s="5">
        <f>IFERROR(INDEX('[6]Table 29'!T$14:T$19,MATCH($B226,'[6]Table 29'!$B$14:$B$19,0))*1000,0)</f>
        <v>0</v>
      </c>
      <c r="U226" s="5">
        <f>IFERROR(INDEX('[6]Table 29'!U$14:U$19,MATCH($B226,'[6]Table 29'!$B$14:$B$19,0))*1000,0)</f>
        <v>0</v>
      </c>
      <c r="V226" s="5">
        <f>IFERROR(INDEX('[6]Table 29'!V$14:V$19,MATCH($B226,'[6]Table 29'!$B$14:$B$19,0))*1000,0)</f>
        <v>0</v>
      </c>
      <c r="W226" s="5">
        <f>IFERROR(INDEX('[6]Table 29'!W$14:W$19,MATCH($B226,'[6]Table 29'!$B$14:$B$19,0))*1000,0)</f>
        <v>0</v>
      </c>
      <c r="Z226" s="21" t="s">
        <v>26</v>
      </c>
    </row>
    <row r="227" spans="1:26" outlineLevel="1" x14ac:dyDescent="0.2">
      <c r="A227" s="5"/>
      <c r="B227" s="4" t="s">
        <v>22</v>
      </c>
      <c r="C227" s="5">
        <f>IFERROR(INDEX('[6]Table 29'!C$14:C$19,MATCH($B227,'[6]Table 29'!$B$14:$B$19,0))*1000,0)</f>
        <v>1364</v>
      </c>
      <c r="D227" s="5">
        <f>IFERROR(INDEX('[6]Table 29'!D$14:D$19,MATCH($B227,'[6]Table 29'!$B$14:$B$19,0))*1000,0)</f>
        <v>1318</v>
      </c>
      <c r="E227" s="5">
        <f>IFERROR(INDEX('[6]Table 29'!E$14:E$19,MATCH($B227,'[6]Table 29'!$B$14:$B$19,0))*1000,0)</f>
        <v>1394</v>
      </c>
      <c r="F227" s="5">
        <f>IFERROR(INDEX('[6]Table 29'!F$14:F$19,MATCH($B227,'[6]Table 29'!$B$14:$B$19,0))*1000,0)</f>
        <v>1350</v>
      </c>
      <c r="G227" s="5">
        <f>IFERROR(INDEX('[6]Table 29'!G$14:G$19,MATCH($B227,'[6]Table 29'!$B$14:$B$19,0))*1000,0)</f>
        <v>1355</v>
      </c>
      <c r="H227" s="5">
        <f>IFERROR(INDEX('[6]Table 29'!H$14:H$19,MATCH($B227,'[6]Table 29'!$B$14:$B$19,0))*1000,0)</f>
        <v>1411</v>
      </c>
      <c r="I227" s="5">
        <f>IFERROR(INDEX('[6]Table 29'!I$14:I$19,MATCH($B227,'[6]Table 29'!$B$14:$B$19,0))*1000,0)</f>
        <v>1601</v>
      </c>
      <c r="J227" s="5">
        <f>IFERROR(INDEX('[6]Table 29'!J$14:J$19,MATCH($B227,'[6]Table 29'!$B$14:$B$19,0))*1000,0)</f>
        <v>1170</v>
      </c>
      <c r="K227" s="5">
        <f>IFERROR(INDEX('[6]Table 29'!K$14:K$19,MATCH($B227,'[6]Table 29'!$B$14:$B$19,0))*1000,0)</f>
        <v>1560</v>
      </c>
      <c r="L227" s="5">
        <f>IFERROR(INDEX('[6]Table 29'!L$14:L$19,MATCH($B227,'[6]Table 29'!$B$14:$B$19,0))*1000,0)</f>
        <v>1149</v>
      </c>
      <c r="M227" s="5">
        <f>IFERROR(INDEX('[6]Table 29'!M$14:M$19,MATCH($B227,'[6]Table 29'!$B$14:$B$19,0))*1000,0)</f>
        <v>1171</v>
      </c>
      <c r="N227" s="5">
        <f>IFERROR(INDEX('[6]Table 29'!N$14:N$19,MATCH($B227,'[6]Table 29'!$B$14:$B$19,0))*1000,0)</f>
        <v>1184</v>
      </c>
      <c r="O227" s="5">
        <f>IFERROR(INDEX('[6]Table 29'!O$14:O$19,MATCH($B227,'[6]Table 29'!$B$14:$B$19,0))*1000,0)</f>
        <v>1144</v>
      </c>
      <c r="P227" s="5">
        <f>IFERROR(INDEX('[6]Table 29'!P$14:P$19,MATCH($B227,'[6]Table 29'!$B$14:$B$19,0))*1000,0)</f>
        <v>1177</v>
      </c>
      <c r="Q227" s="5">
        <f>IFERROR(INDEX('[6]Table 29'!Q$14:Q$19,MATCH($B227,'[6]Table 29'!$B$14:$B$19,0))*1000,0)</f>
        <v>1474</v>
      </c>
      <c r="R227" s="5">
        <f>IFERROR(INDEX('[6]Table 29'!R$14:R$19,MATCH($B227,'[6]Table 29'!$B$14:$B$19,0))*1000,0)</f>
        <v>1527</v>
      </c>
      <c r="S227" s="5">
        <f>IFERROR(INDEX('[6]Table 29'!S$14:S$19,MATCH($B227,'[6]Table 29'!$B$14:$B$19,0))*1000,0)</f>
        <v>1541</v>
      </c>
      <c r="T227" s="5">
        <f>IFERROR(INDEX('[6]Table 29'!T$14:T$19,MATCH($B227,'[6]Table 29'!$B$14:$B$19,0))*1000,0)</f>
        <v>1504</v>
      </c>
      <c r="U227" s="5">
        <f>IFERROR(INDEX('[6]Table 29'!U$14:U$19,MATCH($B227,'[6]Table 29'!$B$14:$B$19,0))*1000,0)</f>
        <v>1506</v>
      </c>
      <c r="V227" s="5">
        <f>IFERROR(INDEX('[6]Table 29'!V$14:V$19,MATCH($B227,'[6]Table 29'!$B$14:$B$19,0))*1000,0)</f>
        <v>1521</v>
      </c>
      <c r="W227" s="5">
        <f>IFERROR(INDEX('[6]Table 29'!W$14:W$19,MATCH($B227,'[6]Table 29'!$B$14:$B$19,0))*1000,0)</f>
        <v>1477</v>
      </c>
      <c r="Z227" s="21" t="s">
        <v>26</v>
      </c>
    </row>
    <row r="228" spans="1:26" outlineLevel="1" x14ac:dyDescent="0.2">
      <c r="A228" s="5"/>
      <c r="B228" s="4" t="s">
        <v>23</v>
      </c>
      <c r="C228" s="5">
        <f>IFERROR(INDEX('[6]Table 29'!C$14:C$19,MATCH($B228,'[6]Table 29'!$B$14:$B$19,0))*1000,0)</f>
        <v>685.69200000000001</v>
      </c>
      <c r="D228" s="5">
        <f>IFERROR(INDEX('[6]Table 29'!D$14:D$19,MATCH($B228,'[6]Table 29'!$B$14:$B$19,0))*1000,0)</f>
        <v>428.298</v>
      </c>
      <c r="E228" s="5">
        <f>IFERROR(INDEX('[6]Table 29'!E$14:E$19,MATCH($B228,'[6]Table 29'!$B$14:$B$19,0))*1000,0)</f>
        <v>444.59900000000005</v>
      </c>
      <c r="F228" s="5">
        <f>IFERROR(INDEX('[6]Table 29'!F$14:F$19,MATCH($B228,'[6]Table 29'!$B$14:$B$19,0))*1000,0)</f>
        <v>502.166</v>
      </c>
      <c r="G228" s="5">
        <f>IFERROR(INDEX('[6]Table 29'!G$14:G$19,MATCH($B228,'[6]Table 29'!$B$14:$B$19,0))*1000,0)</f>
        <v>455.99699999999996</v>
      </c>
      <c r="H228" s="5">
        <f>IFERROR(INDEX('[6]Table 29'!H$14:H$19,MATCH($B228,'[6]Table 29'!$B$14:$B$19,0))*1000,0)</f>
        <v>472.16500000000002</v>
      </c>
      <c r="I228" s="5">
        <f>IFERROR(INDEX('[6]Table 29'!I$14:I$19,MATCH($B228,'[6]Table 29'!$B$14:$B$19,0))*1000,0)</f>
        <v>406.99299999999999</v>
      </c>
      <c r="J228" s="5">
        <f>IFERROR(INDEX('[6]Table 29'!J$14:J$19,MATCH($B228,'[6]Table 29'!$B$14:$B$19,0))*1000,0)</f>
        <v>496.17499999999995</v>
      </c>
      <c r="K228" s="5">
        <f>IFERROR(INDEX('[6]Table 29'!K$14:K$19,MATCH($B228,'[6]Table 29'!$B$14:$B$19,0))*1000,0)</f>
        <v>494.92599999999999</v>
      </c>
      <c r="L228" s="5">
        <f>IFERROR(INDEX('[6]Table 29'!L$14:L$19,MATCH($B228,'[6]Table 29'!$B$14:$B$19,0))*1000,0)</f>
        <v>390.81599999999997</v>
      </c>
      <c r="M228" s="5">
        <f>IFERROR(INDEX('[6]Table 29'!M$14:M$19,MATCH($B228,'[6]Table 29'!$B$14:$B$19,0))*1000,0)</f>
        <v>390.21099999999996</v>
      </c>
      <c r="N228" s="5">
        <f>IFERROR(INDEX('[6]Table 29'!N$14:N$19,MATCH($B228,'[6]Table 29'!$B$14:$B$19,0))*1000,0)</f>
        <v>140.79300000000001</v>
      </c>
      <c r="O228" s="5">
        <f>IFERROR(INDEX('[6]Table 29'!O$14:O$19,MATCH($B228,'[6]Table 29'!$B$14:$B$19,0))*1000,0)</f>
        <v>224.40199999999999</v>
      </c>
      <c r="P228" s="5">
        <f>IFERROR(INDEX('[6]Table 29'!P$14:P$19,MATCH($B228,'[6]Table 29'!$B$14:$B$19,0))*1000,0)</f>
        <v>193.77700000000002</v>
      </c>
      <c r="Q228" s="5">
        <f>IFERROR(INDEX('[6]Table 29'!Q$14:Q$19,MATCH($B228,'[6]Table 29'!$B$14:$B$19,0))*1000,0)</f>
        <v>309.18099999999998</v>
      </c>
      <c r="R228" s="5">
        <f>IFERROR(INDEX('[6]Table 29'!R$14:R$19,MATCH($B228,'[6]Table 29'!$B$14:$B$19,0))*1000,0)</f>
        <v>285.78700000000003</v>
      </c>
      <c r="S228" s="5">
        <f>IFERROR(INDEX('[6]Table 29'!S$14:S$19,MATCH($B228,'[6]Table 29'!$B$14:$B$19,0))*1000,0)</f>
        <v>254.666</v>
      </c>
      <c r="T228" s="5">
        <f>IFERROR(INDEX('[6]Table 29'!T$14:T$19,MATCH($B228,'[6]Table 29'!$B$14:$B$19,0))*1000,0)</f>
        <v>274.63499999999999</v>
      </c>
      <c r="U228" s="5">
        <f>IFERROR(INDEX('[6]Table 29'!U$14:U$19,MATCH($B228,'[6]Table 29'!$B$14:$B$19,0))*1000,0)</f>
        <v>324.81799999999998</v>
      </c>
      <c r="V228" s="5">
        <f>IFERROR(INDEX('[6]Table 29'!V$14:V$19,MATCH($B228,'[6]Table 29'!$B$14:$B$19,0))*1000,0)</f>
        <v>305.59799999999996</v>
      </c>
      <c r="W228" s="5">
        <f>IFERROR(INDEX('[6]Table 29'!W$14:W$19,MATCH($B228,'[6]Table 29'!$B$14:$B$19,0))*1000,0)</f>
        <v>228.5</v>
      </c>
      <c r="Z228" s="21" t="s">
        <v>26</v>
      </c>
    </row>
    <row r="229" spans="1:26" outlineLevel="1" x14ac:dyDescent="0.2">
      <c r="B229" s="4" t="s">
        <v>17</v>
      </c>
      <c r="C229" s="5">
        <f>IFERROR(INDEX('[6]Table 29'!C$14:C$19,MATCH($B229,'[6]Table 29'!$B$14:$B$19,0))*1000,0)</f>
        <v>0</v>
      </c>
      <c r="D229" s="5">
        <f>IFERROR(INDEX('[6]Table 29'!D$14:D$19,MATCH($B229,'[6]Table 29'!$B$14:$B$19,0))*1000,0)</f>
        <v>0</v>
      </c>
      <c r="E229" s="5">
        <f>IFERROR(INDEX('[6]Table 29'!E$14:E$19,MATCH($B229,'[6]Table 29'!$B$14:$B$19,0))*1000,0)</f>
        <v>0</v>
      </c>
      <c r="F229" s="5">
        <f>IFERROR(INDEX('[6]Table 29'!F$14:F$19,MATCH($B229,'[6]Table 29'!$B$14:$B$19,0))*1000,0)</f>
        <v>0</v>
      </c>
      <c r="G229" s="5">
        <f>IFERROR(INDEX('[6]Table 29'!G$14:G$19,MATCH($B229,'[6]Table 29'!$B$14:$B$19,0))*1000,0)</f>
        <v>0</v>
      </c>
      <c r="H229" s="5">
        <f>IFERROR(INDEX('[6]Table 29'!H$14:H$19,MATCH($B229,'[6]Table 29'!$B$14:$B$19,0))*1000,0)</f>
        <v>0</v>
      </c>
      <c r="I229" s="5">
        <f>IFERROR(INDEX('[6]Table 29'!I$14:I$19,MATCH($B229,'[6]Table 29'!$B$14:$B$19,0))*1000,0)</f>
        <v>0</v>
      </c>
      <c r="J229" s="5">
        <f>IFERROR(INDEX('[6]Table 29'!J$14:J$19,MATCH($B229,'[6]Table 29'!$B$14:$B$19,0))*1000,0)</f>
        <v>0</v>
      </c>
      <c r="K229" s="5">
        <f>IFERROR(INDEX('[6]Table 29'!K$14:K$19,MATCH($B229,'[6]Table 29'!$B$14:$B$19,0))*1000,0)</f>
        <v>0</v>
      </c>
      <c r="L229" s="5">
        <f>IFERROR(INDEX('[6]Table 29'!L$14:L$19,MATCH($B229,'[6]Table 29'!$B$14:$B$19,0))*1000,0)</f>
        <v>0</v>
      </c>
      <c r="M229" s="5">
        <f>IFERROR(INDEX('[6]Table 29'!M$14:M$19,MATCH($B229,'[6]Table 29'!$B$14:$B$19,0))*1000,0)</f>
        <v>0</v>
      </c>
      <c r="N229" s="5">
        <f>IFERROR(INDEX('[6]Table 29'!N$14:N$19,MATCH($B229,'[6]Table 29'!$B$14:$B$19,0))*1000,0)</f>
        <v>0</v>
      </c>
      <c r="O229" s="5">
        <f>IFERROR(INDEX('[6]Table 29'!O$14:O$19,MATCH($B229,'[6]Table 29'!$B$14:$B$19,0))*1000,0)</f>
        <v>0</v>
      </c>
      <c r="P229" s="5">
        <f>IFERROR(INDEX('[6]Table 29'!P$14:P$19,MATCH($B229,'[6]Table 29'!$B$14:$B$19,0))*1000,0)</f>
        <v>0</v>
      </c>
      <c r="Q229" s="5">
        <f>IFERROR(INDEX('[6]Table 29'!Q$14:Q$19,MATCH($B229,'[6]Table 29'!$B$14:$B$19,0))*1000,0)</f>
        <v>0</v>
      </c>
      <c r="R229" s="5">
        <f>IFERROR(INDEX('[6]Table 29'!R$14:R$19,MATCH($B229,'[6]Table 29'!$B$14:$B$19,0))*1000,0)</f>
        <v>0</v>
      </c>
      <c r="S229" s="5">
        <f>IFERROR(INDEX('[6]Table 29'!S$14:S$19,MATCH($B229,'[6]Table 29'!$B$14:$B$19,0))*1000,0)</f>
        <v>0</v>
      </c>
      <c r="T229" s="5">
        <f>IFERROR(INDEX('[6]Table 29'!T$14:T$19,MATCH($B229,'[6]Table 29'!$B$14:$B$19,0))*1000,0)</f>
        <v>0</v>
      </c>
      <c r="U229" s="5">
        <f>IFERROR(INDEX('[6]Table 29'!U$14:U$19,MATCH($B229,'[6]Table 29'!$B$14:$B$19,0))*1000,0)</f>
        <v>0</v>
      </c>
      <c r="V229" s="5">
        <f>IFERROR(INDEX('[6]Table 29'!V$14:V$19,MATCH($B229,'[6]Table 29'!$B$14:$B$19,0))*1000,0)</f>
        <v>0</v>
      </c>
      <c r="W229" s="5">
        <f>IFERROR(INDEX('[6]Table 29'!W$14:W$19,MATCH($B229,'[6]Table 29'!$B$14:$B$19,0))*1000,0)</f>
        <v>0</v>
      </c>
      <c r="Z229" s="21" t="s">
        <v>26</v>
      </c>
    </row>
    <row r="230" spans="1:26" outlineLevel="1" x14ac:dyDescent="0.2">
      <c r="B230" s="4" t="s">
        <v>1</v>
      </c>
      <c r="C230" s="5">
        <f>IFERROR(INDEX('[6]Table 29'!C$14:C$19,MATCH($B230,'[6]Table 29'!$B$14:$B$19,0))*1000,0)</f>
        <v>0</v>
      </c>
      <c r="D230" s="5">
        <f>IFERROR(INDEX('[6]Table 29'!D$14:D$19,MATCH($B230,'[6]Table 29'!$B$14:$B$19,0))*1000,0)</f>
        <v>0</v>
      </c>
      <c r="E230" s="5">
        <f>IFERROR(INDEX('[6]Table 29'!E$14:E$19,MATCH($B230,'[6]Table 29'!$B$14:$B$19,0))*1000,0)</f>
        <v>0</v>
      </c>
      <c r="F230" s="5">
        <f>IFERROR(INDEX('[6]Table 29'!F$14:F$19,MATCH($B230,'[6]Table 29'!$B$14:$B$19,0))*1000,0)</f>
        <v>0</v>
      </c>
      <c r="G230" s="5">
        <f>IFERROR(INDEX('[6]Table 29'!G$14:G$19,MATCH($B230,'[6]Table 29'!$B$14:$B$19,0))*1000,0)</f>
        <v>0</v>
      </c>
      <c r="H230" s="5">
        <f>IFERROR(INDEX('[6]Table 29'!H$14:H$19,MATCH($B230,'[6]Table 29'!$B$14:$B$19,0))*1000,0)</f>
        <v>0</v>
      </c>
      <c r="I230" s="5">
        <f>IFERROR(INDEX('[6]Table 29'!I$14:I$19,MATCH($B230,'[6]Table 29'!$B$14:$B$19,0))*1000,0)</f>
        <v>0</v>
      </c>
      <c r="J230" s="5">
        <f>IFERROR(INDEX('[6]Table 29'!J$14:J$19,MATCH($B230,'[6]Table 29'!$B$14:$B$19,0))*1000,0)</f>
        <v>0</v>
      </c>
      <c r="K230" s="5">
        <f>IFERROR(INDEX('[6]Table 29'!K$14:K$19,MATCH($B230,'[6]Table 29'!$B$14:$B$19,0))*1000,0)</f>
        <v>0</v>
      </c>
      <c r="L230" s="5">
        <f>IFERROR(INDEX('[6]Table 29'!L$14:L$19,MATCH($B230,'[6]Table 29'!$B$14:$B$19,0))*1000,0)</f>
        <v>0</v>
      </c>
      <c r="M230" s="5">
        <f>IFERROR(INDEX('[6]Table 29'!M$14:M$19,MATCH($B230,'[6]Table 29'!$B$14:$B$19,0))*1000,0)</f>
        <v>0</v>
      </c>
      <c r="N230" s="5">
        <f>IFERROR(INDEX('[6]Table 29'!N$14:N$19,MATCH($B230,'[6]Table 29'!$B$14:$B$19,0))*1000,0)</f>
        <v>0</v>
      </c>
      <c r="O230" s="5">
        <f>IFERROR(INDEX('[6]Table 29'!O$14:O$19,MATCH($B230,'[6]Table 29'!$B$14:$B$19,0))*1000,0)</f>
        <v>0</v>
      </c>
      <c r="P230" s="5">
        <f>IFERROR(INDEX('[6]Table 29'!P$14:P$19,MATCH($B230,'[6]Table 29'!$B$14:$B$19,0))*1000,0)</f>
        <v>0</v>
      </c>
      <c r="Q230" s="5">
        <f>IFERROR(INDEX('[6]Table 29'!Q$14:Q$19,MATCH($B230,'[6]Table 29'!$B$14:$B$19,0))*1000,0)</f>
        <v>0</v>
      </c>
      <c r="R230" s="5">
        <f>IFERROR(INDEX('[6]Table 29'!R$14:R$19,MATCH($B230,'[6]Table 29'!$B$14:$B$19,0))*1000,0)</f>
        <v>0</v>
      </c>
      <c r="S230" s="5">
        <f>IFERROR(INDEX('[6]Table 29'!S$14:S$19,MATCH($B230,'[6]Table 29'!$B$14:$B$19,0))*1000,0)</f>
        <v>0</v>
      </c>
      <c r="T230" s="5">
        <f>IFERROR(INDEX('[6]Table 29'!T$14:T$19,MATCH($B230,'[6]Table 29'!$B$14:$B$19,0))*1000,0)</f>
        <v>0</v>
      </c>
      <c r="U230" s="5">
        <f>IFERROR(INDEX('[6]Table 29'!U$14:U$19,MATCH($B230,'[6]Table 29'!$B$14:$B$19,0))*1000,0)</f>
        <v>0</v>
      </c>
      <c r="V230" s="5">
        <f>IFERROR(INDEX('[6]Table 29'!V$14:V$19,MATCH($B230,'[6]Table 29'!$B$14:$B$19,0))*1000,0)</f>
        <v>0</v>
      </c>
      <c r="W230" s="5">
        <f>IFERROR(INDEX('[6]Table 29'!W$14:W$19,MATCH($B230,'[6]Table 29'!$B$14:$B$19,0))*1000,0)</f>
        <v>0</v>
      </c>
      <c r="Z230" s="21" t="s">
        <v>26</v>
      </c>
    </row>
    <row r="231" spans="1:26" outlineLevel="1" x14ac:dyDescent="0.2">
      <c r="A231" s="5"/>
      <c r="B231" s="15" t="s">
        <v>9</v>
      </c>
      <c r="C231" s="19">
        <f t="shared" ref="C231:W231" si="94">SUM(C221:C230)</f>
        <v>9485.2139999999999</v>
      </c>
      <c r="D231" s="19">
        <f t="shared" si="94"/>
        <v>8424.0879999999997</v>
      </c>
      <c r="E231" s="19">
        <f t="shared" si="94"/>
        <v>10091.610999999999</v>
      </c>
      <c r="F231" s="19">
        <f t="shared" si="94"/>
        <v>10490.203</v>
      </c>
      <c r="G231" s="19">
        <f t="shared" si="94"/>
        <v>10374.237999999999</v>
      </c>
      <c r="H231" s="19">
        <f t="shared" si="94"/>
        <v>11075.015000000001</v>
      </c>
      <c r="I231" s="19">
        <f t="shared" si="94"/>
        <v>10146.984999999999</v>
      </c>
      <c r="J231" s="19">
        <f t="shared" si="94"/>
        <v>10549.376</v>
      </c>
      <c r="K231" s="19">
        <f t="shared" si="94"/>
        <v>11113.817999999999</v>
      </c>
      <c r="L231" s="19">
        <f t="shared" si="94"/>
        <v>12038.605</v>
      </c>
      <c r="M231" s="19">
        <f t="shared" si="94"/>
        <v>13286.270999999999</v>
      </c>
      <c r="N231" s="19">
        <f t="shared" si="94"/>
        <v>14083.425000000001</v>
      </c>
      <c r="O231" s="19">
        <f t="shared" si="94"/>
        <v>13356.555999999999</v>
      </c>
      <c r="P231" s="19">
        <f t="shared" si="94"/>
        <v>14081.361000000001</v>
      </c>
      <c r="Q231" s="19">
        <f t="shared" si="94"/>
        <v>13017.598000000002</v>
      </c>
      <c r="R231" s="19">
        <f t="shared" si="94"/>
        <v>13027.352000000003</v>
      </c>
      <c r="S231" s="19">
        <f t="shared" si="94"/>
        <v>11052.977999999999</v>
      </c>
      <c r="T231" s="19">
        <f t="shared" si="94"/>
        <v>11842.839</v>
      </c>
      <c r="U231" s="19">
        <f t="shared" si="94"/>
        <v>12462.741</v>
      </c>
      <c r="V231" s="19">
        <f t="shared" si="94"/>
        <v>12674.039000000001</v>
      </c>
      <c r="W231" s="19">
        <f t="shared" si="94"/>
        <v>9545.2720000000008</v>
      </c>
    </row>
    <row r="232" spans="1:26" outlineLevel="1" x14ac:dyDescent="0.2">
      <c r="B232" s="26" t="s">
        <v>91</v>
      </c>
      <c r="C232" s="25">
        <f t="shared" ref="C232:W232" si="95">C231/C212/1000</f>
        <v>1.9499079669549068E-3</v>
      </c>
      <c r="D232" s="25">
        <f t="shared" si="95"/>
        <v>1.7450107978364934E-3</v>
      </c>
      <c r="E232" s="25">
        <f t="shared" si="95"/>
        <v>1.7576132493871154E-3</v>
      </c>
      <c r="F232" s="25">
        <f t="shared" si="95"/>
        <v>1.7470526970291419E-3</v>
      </c>
      <c r="G232" s="25">
        <f t="shared" si="95"/>
        <v>1.6705387747422955E-3</v>
      </c>
      <c r="H232" s="25">
        <f t="shared" si="95"/>
        <v>1.5238182593205055E-3</v>
      </c>
      <c r="I232" s="25">
        <f t="shared" si="95"/>
        <v>1.4406427459076254E-3</v>
      </c>
      <c r="J232" s="25">
        <f t="shared" si="95"/>
        <v>1.8297401077922756E-3</v>
      </c>
      <c r="K232" s="25">
        <f t="shared" si="95"/>
        <v>1.789959287232737E-3</v>
      </c>
      <c r="L232" s="25">
        <f t="shared" si="95"/>
        <v>1.6822534274810437E-3</v>
      </c>
      <c r="M232" s="25">
        <f t="shared" si="95"/>
        <v>1.6625469058251764E-3</v>
      </c>
      <c r="N232" s="25">
        <f t="shared" si="95"/>
        <v>1.5384805392517809E-3</v>
      </c>
      <c r="O232" s="25">
        <f t="shared" si="95"/>
        <v>1.4979715553303553E-3</v>
      </c>
      <c r="P232" s="25">
        <f t="shared" si="95"/>
        <v>1.6691794928385142E-3</v>
      </c>
      <c r="Q232" s="25">
        <f t="shared" si="95"/>
        <v>1.6706462808488717E-3</v>
      </c>
      <c r="R232" s="25">
        <f t="shared" si="95"/>
        <v>1.6740065376735491E-3</v>
      </c>
      <c r="S232" s="25">
        <f t="shared" si="95"/>
        <v>1.8526833599442978E-3</v>
      </c>
      <c r="T232" s="25">
        <f t="shared" si="95"/>
        <v>1.6538148036614716E-3</v>
      </c>
      <c r="U232" s="25">
        <f t="shared" si="95"/>
        <v>1.7349537368250246E-3</v>
      </c>
      <c r="V232" s="25">
        <f t="shared" si="95"/>
        <v>1.7273471843381682E-3</v>
      </c>
      <c r="W232" s="25">
        <f t="shared" si="95"/>
        <v>1.3406761600949768E-3</v>
      </c>
    </row>
    <row r="233" spans="1:26" outlineLevel="1" x14ac:dyDescent="0.2"/>
    <row r="234" spans="1:26" outlineLevel="1" x14ac:dyDescent="0.2">
      <c r="B234" s="4" t="s">
        <v>18</v>
      </c>
      <c r="C234" s="11">
        <f t="shared" ref="C234:W234" si="96">IFERROR(C221/C231,0)</f>
        <v>0</v>
      </c>
      <c r="D234" s="11">
        <f t="shared" si="96"/>
        <v>0</v>
      </c>
      <c r="E234" s="11">
        <f t="shared" si="96"/>
        <v>0</v>
      </c>
      <c r="F234" s="11">
        <f t="shared" si="96"/>
        <v>0</v>
      </c>
      <c r="G234" s="11">
        <f t="shared" si="96"/>
        <v>0</v>
      </c>
      <c r="H234" s="11">
        <f t="shared" si="96"/>
        <v>0</v>
      </c>
      <c r="I234" s="11">
        <f t="shared" si="96"/>
        <v>0</v>
      </c>
      <c r="J234" s="11">
        <f t="shared" si="96"/>
        <v>0</v>
      </c>
      <c r="K234" s="11">
        <f t="shared" si="96"/>
        <v>0</v>
      </c>
      <c r="L234" s="11">
        <f t="shared" si="96"/>
        <v>0</v>
      </c>
      <c r="M234" s="11">
        <f t="shared" si="96"/>
        <v>0</v>
      </c>
      <c r="N234" s="11">
        <f t="shared" si="96"/>
        <v>0</v>
      </c>
      <c r="O234" s="11">
        <f t="shared" si="96"/>
        <v>0</v>
      </c>
      <c r="P234" s="11">
        <f t="shared" si="96"/>
        <v>0</v>
      </c>
      <c r="Q234" s="11">
        <f t="shared" si="96"/>
        <v>0</v>
      </c>
      <c r="R234" s="11">
        <f t="shared" si="96"/>
        <v>0</v>
      </c>
      <c r="S234" s="11">
        <f t="shared" si="96"/>
        <v>0</v>
      </c>
      <c r="T234" s="11">
        <f t="shared" si="96"/>
        <v>0</v>
      </c>
      <c r="U234" s="11">
        <f t="shared" si="96"/>
        <v>0</v>
      </c>
      <c r="V234" s="11">
        <f t="shared" si="96"/>
        <v>0</v>
      </c>
      <c r="W234" s="11">
        <f t="shared" si="96"/>
        <v>0</v>
      </c>
    </row>
    <row r="235" spans="1:26" outlineLevel="1" x14ac:dyDescent="0.2">
      <c r="B235" s="4" t="s">
        <v>19</v>
      </c>
      <c r="C235" s="11">
        <f t="shared" ref="C235:W235" si="97">IFERROR(C222/C231,0)</f>
        <v>0</v>
      </c>
      <c r="D235" s="11">
        <f t="shared" si="97"/>
        <v>0</v>
      </c>
      <c r="E235" s="11">
        <f t="shared" si="97"/>
        <v>0</v>
      </c>
      <c r="F235" s="11">
        <f t="shared" si="97"/>
        <v>0</v>
      </c>
      <c r="G235" s="11">
        <f t="shared" si="97"/>
        <v>0</v>
      </c>
      <c r="H235" s="11">
        <f t="shared" si="97"/>
        <v>0</v>
      </c>
      <c r="I235" s="11">
        <f t="shared" si="97"/>
        <v>0</v>
      </c>
      <c r="J235" s="11">
        <f t="shared" si="97"/>
        <v>0</v>
      </c>
      <c r="K235" s="11">
        <f t="shared" si="97"/>
        <v>0</v>
      </c>
      <c r="L235" s="11">
        <f t="shared" si="97"/>
        <v>0</v>
      </c>
      <c r="M235" s="11">
        <f t="shared" si="97"/>
        <v>0</v>
      </c>
      <c r="N235" s="11">
        <f t="shared" si="97"/>
        <v>0</v>
      </c>
      <c r="O235" s="11">
        <f t="shared" si="97"/>
        <v>0</v>
      </c>
      <c r="P235" s="11">
        <f t="shared" si="97"/>
        <v>0</v>
      </c>
      <c r="Q235" s="11">
        <f t="shared" si="97"/>
        <v>0</v>
      </c>
      <c r="R235" s="11">
        <f t="shared" si="97"/>
        <v>0</v>
      </c>
      <c r="S235" s="11">
        <f t="shared" si="97"/>
        <v>0</v>
      </c>
      <c r="T235" s="11">
        <f t="shared" si="97"/>
        <v>0</v>
      </c>
      <c r="U235" s="11">
        <f t="shared" si="97"/>
        <v>0</v>
      </c>
      <c r="V235" s="11">
        <f t="shared" si="97"/>
        <v>0</v>
      </c>
      <c r="W235" s="11">
        <f t="shared" si="97"/>
        <v>0</v>
      </c>
    </row>
    <row r="236" spans="1:26" outlineLevel="1" x14ac:dyDescent="0.2">
      <c r="B236" s="4" t="s">
        <v>16</v>
      </c>
      <c r="C236" s="11">
        <f t="shared" ref="C236:W236" si="98">IFERROR(C223/C231,0)</f>
        <v>0.78213322335162916</v>
      </c>
      <c r="D236" s="11">
        <f t="shared" si="98"/>
        <v>0.78917349866240716</v>
      </c>
      <c r="E236" s="11">
        <f t="shared" si="98"/>
        <v>0.81355206814848491</v>
      </c>
      <c r="F236" s="11">
        <f t="shared" si="98"/>
        <v>0.81885250457021663</v>
      </c>
      <c r="G236" s="11">
        <f t="shared" si="98"/>
        <v>0.82301003697813768</v>
      </c>
      <c r="H236" s="11">
        <f t="shared" si="98"/>
        <v>0.82840619177490948</v>
      </c>
      <c r="I236" s="11">
        <f t="shared" si="98"/>
        <v>0.8013041312271576</v>
      </c>
      <c r="J236" s="11">
        <f t="shared" si="98"/>
        <v>0.84085087117948976</v>
      </c>
      <c r="K236" s="11">
        <f t="shared" si="98"/>
        <v>0.81326525231923008</v>
      </c>
      <c r="L236" s="11">
        <f t="shared" si="98"/>
        <v>0.87056174697982036</v>
      </c>
      <c r="M236" s="11">
        <f t="shared" si="98"/>
        <v>0.8808783894292086</v>
      </c>
      <c r="N236" s="11">
        <f t="shared" si="98"/>
        <v>0.90404983162831476</v>
      </c>
      <c r="O236" s="11">
        <f t="shared" si="98"/>
        <v>0.89597542959427567</v>
      </c>
      <c r="P236" s="11">
        <f t="shared" si="98"/>
        <v>0.89764064709370062</v>
      </c>
      <c r="Q236" s="11">
        <f t="shared" si="98"/>
        <v>0.85686045920299581</v>
      </c>
      <c r="R236" s="11">
        <f t="shared" si="98"/>
        <v>0.85380167819216057</v>
      </c>
      <c r="S236" s="11">
        <f t="shared" si="98"/>
        <v>0.8272570523527687</v>
      </c>
      <c r="T236" s="11">
        <f t="shared" si="98"/>
        <v>0.83488351061768207</v>
      </c>
      <c r="U236" s="11">
        <f t="shared" si="98"/>
        <v>0.83561064135088736</v>
      </c>
      <c r="V236" s="11">
        <f t="shared" si="98"/>
        <v>0.83671890231677526</v>
      </c>
      <c r="W236" s="11">
        <f t="shared" si="98"/>
        <v>0.79650176548138174</v>
      </c>
    </row>
    <row r="237" spans="1:26" outlineLevel="1" x14ac:dyDescent="0.2">
      <c r="B237" s="4" t="s">
        <v>21</v>
      </c>
      <c r="C237" s="11">
        <f t="shared" ref="C237:W237" si="99">IFERROR(C224/C231,0)</f>
        <v>0</v>
      </c>
      <c r="D237" s="11">
        <f t="shared" si="99"/>
        <v>0</v>
      </c>
      <c r="E237" s="11">
        <f t="shared" si="99"/>
        <v>0</v>
      </c>
      <c r="F237" s="11">
        <f t="shared" si="99"/>
        <v>0</v>
      </c>
      <c r="G237" s="11">
        <f t="shared" si="99"/>
        <v>0</v>
      </c>
      <c r="H237" s="11">
        <f t="shared" si="99"/>
        <v>0</v>
      </c>
      <c r="I237" s="11">
        <f t="shared" si="99"/>
        <v>0</v>
      </c>
      <c r="J237" s="11">
        <f t="shared" si="99"/>
        <v>0</v>
      </c>
      <c r="K237" s="11">
        <f t="shared" si="99"/>
        <v>0</v>
      </c>
      <c r="L237" s="11">
        <f t="shared" si="99"/>
        <v>0</v>
      </c>
      <c r="M237" s="11">
        <f t="shared" si="99"/>
        <v>0</v>
      </c>
      <c r="N237" s="11">
        <f t="shared" si="99"/>
        <v>0</v>
      </c>
      <c r="O237" s="11">
        <f t="shared" si="99"/>
        <v>0</v>
      </c>
      <c r="P237" s="11">
        <f t="shared" si="99"/>
        <v>0</v>
      </c>
      <c r="Q237" s="11">
        <f t="shared" si="99"/>
        <v>0</v>
      </c>
      <c r="R237" s="11">
        <f t="shared" si="99"/>
        <v>0</v>
      </c>
      <c r="S237" s="11">
        <f t="shared" si="99"/>
        <v>0</v>
      </c>
      <c r="T237" s="11">
        <f t="shared" si="99"/>
        <v>0</v>
      </c>
      <c r="U237" s="11">
        <f t="shared" si="99"/>
        <v>0</v>
      </c>
      <c r="V237" s="11">
        <f t="shared" si="99"/>
        <v>0</v>
      </c>
      <c r="W237" s="11">
        <f t="shared" si="99"/>
        <v>0</v>
      </c>
    </row>
    <row r="238" spans="1:26" outlineLevel="1" x14ac:dyDescent="0.2">
      <c r="B238" s="4" t="s">
        <v>20</v>
      </c>
      <c r="C238" s="11">
        <f t="shared" ref="C238:W238" si="100">IFERROR(C225/C231,0)</f>
        <v>1.7733917231598569E-3</v>
      </c>
      <c r="D238" s="11">
        <f t="shared" si="100"/>
        <v>3.5283344618432287E-3</v>
      </c>
      <c r="E238" s="11">
        <f t="shared" si="100"/>
        <v>4.2571002786373751E-3</v>
      </c>
      <c r="F238" s="11">
        <f t="shared" si="100"/>
        <v>4.585993235783902E-3</v>
      </c>
      <c r="G238" s="11">
        <f t="shared" si="100"/>
        <v>2.4232141194370136E-3</v>
      </c>
      <c r="H238" s="11">
        <f t="shared" si="100"/>
        <v>1.5565667405416607E-3</v>
      </c>
      <c r="I238" s="11">
        <f t="shared" si="100"/>
        <v>8.0526382960061538E-4</v>
      </c>
      <c r="J238" s="11">
        <f t="shared" si="100"/>
        <v>1.1649030236480337E-3</v>
      </c>
      <c r="K238" s="11">
        <f t="shared" si="100"/>
        <v>1.7551124195123585E-3</v>
      </c>
      <c r="L238" s="11">
        <f t="shared" si="100"/>
        <v>1.4660336475862444E-3</v>
      </c>
      <c r="M238" s="11">
        <f t="shared" si="100"/>
        <v>1.5422687072994372E-3</v>
      </c>
      <c r="N238" s="11">
        <f t="shared" si="100"/>
        <v>1.7842250730912401E-3</v>
      </c>
      <c r="O238" s="11">
        <f t="shared" si="100"/>
        <v>1.4839903340352109E-3</v>
      </c>
      <c r="P238" s="11">
        <f t="shared" si="100"/>
        <v>4.7424393139271128E-3</v>
      </c>
      <c r="Q238" s="11">
        <f t="shared" si="100"/>
        <v>5.8042197953877507E-3</v>
      </c>
      <c r="R238" s="11">
        <f t="shared" si="100"/>
        <v>7.0459445634078188E-3</v>
      </c>
      <c r="S238" s="11">
        <f t="shared" si="100"/>
        <v>1.0283020557898514E-2</v>
      </c>
      <c r="T238" s="11">
        <f t="shared" si="100"/>
        <v>1.4929950495822833E-2</v>
      </c>
      <c r="U238" s="11">
        <f t="shared" si="100"/>
        <v>1.7486040992105992E-2</v>
      </c>
      <c r="V238" s="11">
        <f t="shared" si="100"/>
        <v>1.9159874764469322E-2</v>
      </c>
      <c r="W238" s="11">
        <f t="shared" si="100"/>
        <v>2.482338900347732E-2</v>
      </c>
    </row>
    <row r="239" spans="1:26" outlineLevel="1" x14ac:dyDescent="0.2">
      <c r="B239" s="4" t="s">
        <v>0</v>
      </c>
      <c r="C239" s="11">
        <f t="shared" ref="C239:W239" si="101">IFERROR(C226/C231,0)</f>
        <v>0</v>
      </c>
      <c r="D239" s="11">
        <f t="shared" si="101"/>
        <v>0</v>
      </c>
      <c r="E239" s="11">
        <f t="shared" si="101"/>
        <v>0</v>
      </c>
      <c r="F239" s="11">
        <f t="shared" si="101"/>
        <v>0</v>
      </c>
      <c r="G239" s="11">
        <f t="shared" si="101"/>
        <v>0</v>
      </c>
      <c r="H239" s="11">
        <f t="shared" si="101"/>
        <v>0</v>
      </c>
      <c r="I239" s="11">
        <f t="shared" si="101"/>
        <v>0</v>
      </c>
      <c r="J239" s="11">
        <f t="shared" si="101"/>
        <v>4.3604474804955293E-5</v>
      </c>
      <c r="K239" s="11">
        <f t="shared" si="101"/>
        <v>8.1340183904397208E-5</v>
      </c>
      <c r="L239" s="11">
        <f t="shared" si="101"/>
        <v>6.5705287282039746E-5</v>
      </c>
      <c r="M239" s="11">
        <f t="shared" si="101"/>
        <v>7.3760350063610774E-5</v>
      </c>
      <c r="N239" s="11">
        <f t="shared" si="101"/>
        <v>9.8413560621794777E-5</v>
      </c>
      <c r="O239" s="11">
        <f t="shared" si="101"/>
        <v>8.8870214746975188E-5</v>
      </c>
      <c r="P239" s="11">
        <f t="shared" si="101"/>
        <v>2.7000231014601497E-4</v>
      </c>
      <c r="Q239" s="11">
        <f t="shared" si="101"/>
        <v>3.5298370713245249E-4</v>
      </c>
      <c r="R239" s="11">
        <f t="shared" si="101"/>
        <v>0</v>
      </c>
      <c r="S239" s="11">
        <f t="shared" si="101"/>
        <v>0</v>
      </c>
      <c r="T239" s="11">
        <f t="shared" si="101"/>
        <v>0</v>
      </c>
      <c r="U239" s="11">
        <f t="shared" si="101"/>
        <v>0</v>
      </c>
      <c r="V239" s="11">
        <f t="shared" si="101"/>
        <v>0</v>
      </c>
      <c r="W239" s="11">
        <f t="shared" si="101"/>
        <v>0</v>
      </c>
    </row>
    <row r="240" spans="1:26" outlineLevel="1" x14ac:dyDescent="0.2">
      <c r="B240" s="4" t="s">
        <v>22</v>
      </c>
      <c r="C240" s="11">
        <f t="shared" ref="C240:W240" si="102">IFERROR(C227/C231,0)</f>
        <v>0.14380276501932376</v>
      </c>
      <c r="D240" s="11">
        <f t="shared" si="102"/>
        <v>0.15645610539680974</v>
      </c>
      <c r="E240" s="11">
        <f t="shared" si="102"/>
        <v>0.13813453570495338</v>
      </c>
      <c r="F240" s="11">
        <f t="shared" si="102"/>
        <v>0.12869150387270867</v>
      </c>
      <c r="G240" s="11">
        <f t="shared" si="102"/>
        <v>0.13061200253936725</v>
      </c>
      <c r="H240" s="11">
        <f t="shared" si="102"/>
        <v>0.12740389064935803</v>
      </c>
      <c r="I240" s="11">
        <f t="shared" si="102"/>
        <v>0.1577808580578369</v>
      </c>
      <c r="J240" s="11">
        <f t="shared" si="102"/>
        <v>0.11090703374303845</v>
      </c>
      <c r="K240" s="11">
        <f t="shared" si="102"/>
        <v>0.14036580408280935</v>
      </c>
      <c r="L240" s="11">
        <f t="shared" si="102"/>
        <v>9.5442952069612716E-2</v>
      </c>
      <c r="M240" s="11">
        <f t="shared" si="102"/>
        <v>8.8136091759681859E-2</v>
      </c>
      <c r="N240" s="11">
        <f t="shared" si="102"/>
        <v>8.4070458712990626E-2</v>
      </c>
      <c r="O240" s="11">
        <f t="shared" si="102"/>
        <v>8.5650821963386373E-2</v>
      </c>
      <c r="P240" s="11">
        <f t="shared" si="102"/>
        <v>8.3585670447622204E-2</v>
      </c>
      <c r="Q240" s="11">
        <f t="shared" si="102"/>
        <v>0.11323133499743961</v>
      </c>
      <c r="R240" s="11">
        <f t="shared" si="102"/>
        <v>0.11721491827349101</v>
      </c>
      <c r="S240" s="11">
        <f t="shared" si="102"/>
        <v>0.13941943972022744</v>
      </c>
      <c r="T240" s="11">
        <f t="shared" si="102"/>
        <v>0.1269965757366118</v>
      </c>
      <c r="U240" s="11">
        <f t="shared" si="102"/>
        <v>0.12084019077344221</v>
      </c>
      <c r="V240" s="11">
        <f t="shared" si="102"/>
        <v>0.1200090989147185</v>
      </c>
      <c r="W240" s="11">
        <f t="shared" si="102"/>
        <v>0.15473629248071713</v>
      </c>
    </row>
    <row r="241" spans="1:28" outlineLevel="1" x14ac:dyDescent="0.2">
      <c r="B241" s="4" t="s">
        <v>23</v>
      </c>
      <c r="C241" s="11">
        <f t="shared" ref="C241:W241" si="103">IFERROR(C228/C231,0)</f>
        <v>7.2290619905887213E-2</v>
      </c>
      <c r="D241" s="11">
        <f t="shared" si="103"/>
        <v>5.0842061478939916E-2</v>
      </c>
      <c r="E241" s="11">
        <f t="shared" si="103"/>
        <v>4.4056295867924367E-2</v>
      </c>
      <c r="F241" s="11">
        <f t="shared" si="103"/>
        <v>4.7869998321290831E-2</v>
      </c>
      <c r="G241" s="11">
        <f t="shared" si="103"/>
        <v>4.3954746363058184E-2</v>
      </c>
      <c r="H241" s="11">
        <f t="shared" si="103"/>
        <v>4.2633350835190736E-2</v>
      </c>
      <c r="I241" s="11">
        <f t="shared" si="103"/>
        <v>4.0109746885404883E-2</v>
      </c>
      <c r="J241" s="11">
        <f t="shared" si="103"/>
        <v>4.7033587579018883E-2</v>
      </c>
      <c r="K241" s="11">
        <f t="shared" si="103"/>
        <v>4.4532490994543913E-2</v>
      </c>
      <c r="L241" s="11">
        <f t="shared" si="103"/>
        <v>3.2463562015698659E-2</v>
      </c>
      <c r="M241" s="11">
        <f t="shared" si="103"/>
        <v>2.9369489753746553E-2</v>
      </c>
      <c r="N241" s="11">
        <f t="shared" si="103"/>
        <v>9.997071024981494E-3</v>
      </c>
      <c r="O241" s="11">
        <f t="shared" si="103"/>
        <v>1.6800887893555796E-2</v>
      </c>
      <c r="P241" s="11">
        <f t="shared" si="103"/>
        <v>1.3761240834603984E-2</v>
      </c>
      <c r="Q241" s="11">
        <f t="shared" si="103"/>
        <v>2.3751002297044351E-2</v>
      </c>
      <c r="R241" s="11">
        <f t="shared" si="103"/>
        <v>2.1937458970940522E-2</v>
      </c>
      <c r="S241" s="11">
        <f t="shared" si="103"/>
        <v>2.3040487369105415E-2</v>
      </c>
      <c r="T241" s="11">
        <f t="shared" si="103"/>
        <v>2.3189963149883232E-2</v>
      </c>
      <c r="U241" s="11">
        <f t="shared" si="103"/>
        <v>2.6063126883564377E-2</v>
      </c>
      <c r="V241" s="11">
        <f t="shared" si="103"/>
        <v>2.4112124004036908E-2</v>
      </c>
      <c r="W241" s="11">
        <f t="shared" si="103"/>
        <v>2.3938553034423743E-2</v>
      </c>
    </row>
    <row r="242" spans="1:28" x14ac:dyDescent="0.2">
      <c r="B242" s="4" t="s">
        <v>17</v>
      </c>
      <c r="C242" s="11">
        <f t="shared" ref="C242:W242" si="104">IFERROR(C229/C231,0)</f>
        <v>0</v>
      </c>
      <c r="D242" s="11">
        <f t="shared" si="104"/>
        <v>0</v>
      </c>
      <c r="E242" s="11">
        <f t="shared" si="104"/>
        <v>0</v>
      </c>
      <c r="F242" s="11">
        <f t="shared" si="104"/>
        <v>0</v>
      </c>
      <c r="G242" s="11">
        <f t="shared" si="104"/>
        <v>0</v>
      </c>
      <c r="H242" s="11">
        <f t="shared" si="104"/>
        <v>0</v>
      </c>
      <c r="I242" s="11">
        <f t="shared" si="104"/>
        <v>0</v>
      </c>
      <c r="J242" s="11">
        <f t="shared" si="104"/>
        <v>0</v>
      </c>
      <c r="K242" s="11">
        <f t="shared" si="104"/>
        <v>0</v>
      </c>
      <c r="L242" s="11">
        <f t="shared" si="104"/>
        <v>0</v>
      </c>
      <c r="M242" s="11">
        <f t="shared" si="104"/>
        <v>0</v>
      </c>
      <c r="N242" s="11">
        <f t="shared" si="104"/>
        <v>0</v>
      </c>
      <c r="O242" s="11">
        <f t="shared" si="104"/>
        <v>0</v>
      </c>
      <c r="P242" s="11">
        <f t="shared" si="104"/>
        <v>0</v>
      </c>
      <c r="Q242" s="11">
        <f t="shared" si="104"/>
        <v>0</v>
      </c>
      <c r="R242" s="11">
        <f t="shared" si="104"/>
        <v>0</v>
      </c>
      <c r="S242" s="11">
        <f t="shared" si="104"/>
        <v>0</v>
      </c>
      <c r="T242" s="11">
        <f t="shared" si="104"/>
        <v>0</v>
      </c>
      <c r="U242" s="11">
        <f t="shared" si="104"/>
        <v>0</v>
      </c>
      <c r="V242" s="11">
        <f t="shared" si="104"/>
        <v>0</v>
      </c>
      <c r="W242" s="11">
        <f t="shared" si="104"/>
        <v>0</v>
      </c>
    </row>
    <row r="243" spans="1:28" x14ac:dyDescent="0.2">
      <c r="B243" s="4" t="s">
        <v>1</v>
      </c>
      <c r="C243" s="11">
        <f t="shared" ref="C243:W243" si="105">IFERROR(C230/C231,0)</f>
        <v>0</v>
      </c>
      <c r="D243" s="11">
        <f t="shared" si="105"/>
        <v>0</v>
      </c>
      <c r="E243" s="11">
        <f t="shared" si="105"/>
        <v>0</v>
      </c>
      <c r="F243" s="11">
        <f t="shared" si="105"/>
        <v>0</v>
      </c>
      <c r="G243" s="11">
        <f t="shared" si="105"/>
        <v>0</v>
      </c>
      <c r="H243" s="11">
        <f t="shared" si="105"/>
        <v>0</v>
      </c>
      <c r="I243" s="11">
        <f t="shared" si="105"/>
        <v>0</v>
      </c>
      <c r="J243" s="11">
        <f t="shared" si="105"/>
        <v>0</v>
      </c>
      <c r="K243" s="11">
        <f t="shared" si="105"/>
        <v>0</v>
      </c>
      <c r="L243" s="11">
        <f t="shared" si="105"/>
        <v>0</v>
      </c>
      <c r="M243" s="11">
        <f t="shared" si="105"/>
        <v>0</v>
      </c>
      <c r="N243" s="11">
        <f t="shared" si="105"/>
        <v>0</v>
      </c>
      <c r="O243" s="11">
        <f t="shared" si="105"/>
        <v>0</v>
      </c>
      <c r="P243" s="11">
        <f t="shared" si="105"/>
        <v>0</v>
      </c>
      <c r="Q243" s="11">
        <f t="shared" si="105"/>
        <v>0</v>
      </c>
      <c r="R243" s="11">
        <f t="shared" si="105"/>
        <v>0</v>
      </c>
      <c r="S243" s="11">
        <f t="shared" si="105"/>
        <v>0</v>
      </c>
      <c r="T243" s="11">
        <f t="shared" si="105"/>
        <v>0</v>
      </c>
      <c r="U243" s="11">
        <f t="shared" si="105"/>
        <v>0</v>
      </c>
      <c r="V243" s="11">
        <f t="shared" si="105"/>
        <v>0</v>
      </c>
      <c r="W243" s="11">
        <f t="shared" si="105"/>
        <v>0</v>
      </c>
    </row>
    <row r="244" spans="1:28" s="31" customForma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c r="AA244" s="1"/>
      <c r="AB244" s="1"/>
    </row>
    <row r="245" spans="1:28" outlineLevel="1" x14ac:dyDescent="0.2"/>
    <row r="246" spans="1:28" outlineLevel="1" x14ac:dyDescent="0.2">
      <c r="A246" s="32" t="s">
        <v>86</v>
      </c>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4"/>
      <c r="AA246" s="33"/>
      <c r="AB246" s="33"/>
    </row>
    <row r="247" spans="1:28" outlineLevel="1" x14ac:dyDescent="0.2">
      <c r="B247" s="20" t="s">
        <v>88</v>
      </c>
      <c r="C247" s="5">
        <f>'[6]Table 30'!C$26</f>
        <v>2813.195271</v>
      </c>
      <c r="D247" s="5">
        <f>'[6]Table 30'!D$26</f>
        <v>2441.6563059999999</v>
      </c>
      <c r="E247" s="5">
        <f>'[6]Table 30'!E$26</f>
        <v>3086.9594999999999</v>
      </c>
      <c r="F247" s="5">
        <f>'[6]Table 30'!F$26</f>
        <v>2895.7991619999998</v>
      </c>
      <c r="G247" s="5">
        <f>'[6]Table 30'!G$26</f>
        <v>2629.0092020000002</v>
      </c>
      <c r="H247" s="5">
        <f>'[6]Table 30'!H$26</f>
        <v>3165.5304030000002</v>
      </c>
      <c r="I247" s="5">
        <f>'[6]Table 30'!I$26</f>
        <v>2402.9717810000002</v>
      </c>
      <c r="J247" s="5">
        <f>'[6]Table 30'!J$26</f>
        <v>2713.0685199999998</v>
      </c>
      <c r="K247" s="5">
        <f>'[6]Table 30'!K$26</f>
        <v>2535.2275570000002</v>
      </c>
      <c r="L247" s="5">
        <f>'[6]Table 30'!L$26</f>
        <v>2540.2918979999999</v>
      </c>
      <c r="M247" s="5">
        <f>'[6]Table 30'!M$26</f>
        <v>2426.3172709999999</v>
      </c>
      <c r="N247" s="5">
        <f>'[6]Table 30'!N$26</f>
        <v>2670.7124060000001</v>
      </c>
      <c r="O247" s="5">
        <f>'[6]Table 30'!O$26</f>
        <v>2407.7339529999999</v>
      </c>
      <c r="P247" s="5">
        <f>'[6]Table 30'!P$26</f>
        <v>2828.118923</v>
      </c>
      <c r="Q247" s="5">
        <f>'[6]Table 30'!Q$26</f>
        <v>2285.6820029999999</v>
      </c>
      <c r="R247" s="5">
        <f>'[6]Table 30'!R$26</f>
        <v>2155.7971170000001</v>
      </c>
      <c r="S247" s="5">
        <f>'[6]Table 30'!S$26</f>
        <v>1896.9410029999999</v>
      </c>
      <c r="T247" s="5">
        <f>'[6]Table 30'!T$26</f>
        <v>1813.4800560000001</v>
      </c>
      <c r="U247" s="5">
        <f>'[6]Table 30'!U$26</f>
        <v>1827.2896499999999</v>
      </c>
      <c r="V247" s="5">
        <f>'[6]Table 30'!V$26</f>
        <v>1791.819454</v>
      </c>
      <c r="W247" s="5">
        <f>'[6]Table 30'!W$26</f>
        <v>1505.1481659999999</v>
      </c>
      <c r="Z247" s="21" t="s">
        <v>26</v>
      </c>
      <c r="AB247"/>
    </row>
    <row r="248" spans="1:28" outlineLevel="1" x14ac:dyDescent="0.2">
      <c r="B248" s="7" t="s">
        <v>89</v>
      </c>
      <c r="C248" s="5"/>
      <c r="D248" s="5"/>
      <c r="E248" s="5"/>
      <c r="F248" s="5"/>
      <c r="G248" s="5"/>
      <c r="H248" s="5"/>
      <c r="I248" s="5"/>
      <c r="J248" s="5"/>
      <c r="K248" s="5"/>
      <c r="L248" s="5"/>
      <c r="M248" s="5"/>
      <c r="N248" s="5"/>
      <c r="O248" s="5"/>
      <c r="P248" s="5"/>
      <c r="Q248" s="5"/>
      <c r="R248" s="5"/>
      <c r="S248" s="5"/>
      <c r="T248" s="5"/>
      <c r="U248" s="5"/>
      <c r="V248" s="5"/>
      <c r="W248" s="5"/>
      <c r="Z248" s="21" t="s">
        <v>26</v>
      </c>
      <c r="AB248"/>
    </row>
    <row r="249" spans="1:28" outlineLevel="1" x14ac:dyDescent="0.2">
      <c r="B249" s="7" t="s">
        <v>25</v>
      </c>
      <c r="C249" s="5">
        <f>'[6]Table 31'!C$15</f>
        <v>2.427</v>
      </c>
      <c r="D249" s="5">
        <f>'[6]Table 31'!D$15</f>
        <v>2.6320000000000001</v>
      </c>
      <c r="E249" s="5">
        <f>'[6]Table 31'!E$15</f>
        <v>2.9119999999999999</v>
      </c>
      <c r="F249" s="5">
        <f>'[6]Table 31'!F$15</f>
        <v>2.9209999999999998</v>
      </c>
      <c r="G249" s="5">
        <f>'[6]Table 31'!G$15</f>
        <v>2.4550000000000001</v>
      </c>
      <c r="H249" s="5">
        <f>'[6]Table 31'!H$15</f>
        <v>2.6549999999999998</v>
      </c>
      <c r="I249" s="5">
        <f>'[6]Table 31'!I$15</f>
        <v>2.746</v>
      </c>
      <c r="J249" s="5">
        <f>'[6]Table 31'!J$15</f>
        <v>2.903</v>
      </c>
      <c r="K249" s="5">
        <f>'[6]Table 31'!K$15</f>
        <v>2.8919999999999999</v>
      </c>
      <c r="L249" s="5">
        <f>'[6]Table 31'!L$15</f>
        <v>2.6869999999999998</v>
      </c>
      <c r="M249" s="5">
        <f>'[6]Table 31'!M$15</f>
        <v>2.6960000000000002</v>
      </c>
      <c r="N249" s="5">
        <f>'[6]Table 31'!N$15</f>
        <v>2.6789999999999998</v>
      </c>
      <c r="O249" s="5">
        <f>'[6]Table 31'!O$15</f>
        <v>2.7869999999999999</v>
      </c>
      <c r="P249" s="5">
        <f>'[6]Table 31'!P$15</f>
        <v>3.2509999999999999</v>
      </c>
      <c r="Q249" s="5">
        <f>'[6]Table 31'!Q$15</f>
        <v>3.0169999999999999</v>
      </c>
      <c r="R249" s="5">
        <f>'[6]Table 31'!R$15</f>
        <v>3.0089999999999999</v>
      </c>
      <c r="S249" s="5">
        <f>'[6]Table 31'!S$15</f>
        <v>3.5670000000000002</v>
      </c>
      <c r="T249" s="5">
        <f>'[6]Table 31'!T$15</f>
        <v>2.1349999999999998</v>
      </c>
      <c r="U249" s="5">
        <f>'[6]Table 31'!U$15</f>
        <v>2.1560000000000001</v>
      </c>
      <c r="V249" s="5">
        <f>'[6]Table 31'!V$15</f>
        <v>2.1890000000000001</v>
      </c>
      <c r="W249" s="5">
        <f>'[6]Table 31'!W$15</f>
        <v>1.8160000000000001</v>
      </c>
      <c r="Z249" s="21" t="s">
        <v>26</v>
      </c>
      <c r="AB249"/>
    </row>
    <row r="250" spans="1:28" outlineLevel="1" x14ac:dyDescent="0.2">
      <c r="B250" s="7" t="s">
        <v>30</v>
      </c>
      <c r="C250" s="5">
        <f>'[6]Table 31'!C$25</f>
        <v>68668.515711</v>
      </c>
      <c r="D250" s="5">
        <f>'[6]Table 31'!D$25</f>
        <v>54957.403271000003</v>
      </c>
      <c r="E250" s="5">
        <f>'[6]Table 31'!E$25</f>
        <v>62801.080916999999</v>
      </c>
      <c r="F250" s="5">
        <f>'[6]Table 31'!F$25</f>
        <v>58730.600151999999</v>
      </c>
      <c r="G250" s="5">
        <f>'[6]Table 31'!G$25</f>
        <v>63440.729382999998</v>
      </c>
      <c r="H250" s="5">
        <f>'[6]Table 31'!H$25</f>
        <v>70633.303946999993</v>
      </c>
      <c r="I250" s="5">
        <f>'[6]Table 31'!I$25</f>
        <v>51841.277555000001</v>
      </c>
      <c r="J250" s="5">
        <f>'[6]Table 31'!J$25</f>
        <v>55365.762330999998</v>
      </c>
      <c r="K250" s="5">
        <f>'[6]Table 31'!K$25</f>
        <v>51933.335400999997</v>
      </c>
      <c r="L250" s="5">
        <f>'[6]Table 31'!L$25</f>
        <v>56007.155257999999</v>
      </c>
      <c r="M250" s="5">
        <f>'[6]Table 31'!M$25</f>
        <v>53315.717667999998</v>
      </c>
      <c r="N250" s="5">
        <f>'[6]Table 31'!N$25</f>
        <v>59058.439562</v>
      </c>
      <c r="O250" s="5">
        <f>'[6]Table 31'!O$25</f>
        <v>51179.859107999997</v>
      </c>
      <c r="P250" s="5">
        <f>'[6]Table 31'!P$25</f>
        <v>51535.709088000003</v>
      </c>
      <c r="Q250" s="5">
        <f>'[6]Table 31'!Q$25</f>
        <v>44881.571630999999</v>
      </c>
      <c r="R250" s="5">
        <f>'[6]Table 31'!R$25</f>
        <v>42443.702009000001</v>
      </c>
      <c r="S250" s="5">
        <f>'[6]Table 31'!S$25</f>
        <v>31504.912103999999</v>
      </c>
      <c r="T250" s="5">
        <f>'[6]Table 31'!T$25</f>
        <v>50320.212003000001</v>
      </c>
      <c r="U250" s="5">
        <f>'[6]Table 31'!U$25</f>
        <v>50209.534564000001</v>
      </c>
      <c r="V250" s="5">
        <f>'[6]Table 31'!V$25</f>
        <v>48492.664037000002</v>
      </c>
      <c r="W250" s="5">
        <f>'[6]Table 31'!W$25</f>
        <v>49101.071228000001</v>
      </c>
      <c r="Z250" s="21" t="s">
        <v>26</v>
      </c>
      <c r="AB250"/>
    </row>
    <row r="251" spans="1:28" outlineLevel="1" x14ac:dyDescent="0.2">
      <c r="B251" s="7" t="s">
        <v>31</v>
      </c>
      <c r="C251" s="5">
        <f t="shared" ref="C251:W251" si="106">C249*C250/1000</f>
        <v>166.65848763059699</v>
      </c>
      <c r="D251" s="5">
        <f t="shared" si="106"/>
        <v>144.64788540927202</v>
      </c>
      <c r="E251" s="5">
        <f t="shared" si="106"/>
        <v>182.87674763030398</v>
      </c>
      <c r="F251" s="5">
        <f t="shared" si="106"/>
        <v>171.55208304399198</v>
      </c>
      <c r="G251" s="5">
        <f t="shared" si="106"/>
        <v>155.74699063526501</v>
      </c>
      <c r="H251" s="5">
        <f t="shared" si="106"/>
        <v>187.53142197928497</v>
      </c>
      <c r="I251" s="5">
        <f t="shared" si="106"/>
        <v>142.35614816603001</v>
      </c>
      <c r="J251" s="5">
        <f t="shared" si="106"/>
        <v>160.72680804689298</v>
      </c>
      <c r="K251" s="5">
        <f t="shared" si="106"/>
        <v>150.191205979692</v>
      </c>
      <c r="L251" s="5">
        <f t="shared" si="106"/>
        <v>150.491226178246</v>
      </c>
      <c r="M251" s="5">
        <f t="shared" si="106"/>
        <v>143.739174832928</v>
      </c>
      <c r="N251" s="5">
        <f t="shared" si="106"/>
        <v>158.21755958659799</v>
      </c>
      <c r="O251" s="5">
        <f t="shared" si="106"/>
        <v>142.638267333996</v>
      </c>
      <c r="P251" s="5">
        <f t="shared" si="106"/>
        <v>167.54259024508801</v>
      </c>
      <c r="Q251" s="5">
        <f t="shared" si="106"/>
        <v>135.407701610727</v>
      </c>
      <c r="R251" s="5">
        <f t="shared" si="106"/>
        <v>127.71309934508099</v>
      </c>
      <c r="S251" s="5">
        <f t="shared" si="106"/>
        <v>112.37802147496801</v>
      </c>
      <c r="T251" s="5">
        <f t="shared" si="106"/>
        <v>107.43365262640499</v>
      </c>
      <c r="U251" s="5">
        <f t="shared" si="106"/>
        <v>108.251756519984</v>
      </c>
      <c r="V251" s="5">
        <f t="shared" si="106"/>
        <v>106.150441576993</v>
      </c>
      <c r="W251" s="5">
        <f t="shared" si="106"/>
        <v>89.167545350048002</v>
      </c>
    </row>
    <row r="252" spans="1:28" outlineLevel="1" x14ac:dyDescent="0.2">
      <c r="B252" s="7" t="s">
        <v>140</v>
      </c>
      <c r="C252" s="14">
        <f t="shared" ref="C252:W252" si="107">C247/C251</f>
        <v>16.879999998773076</v>
      </c>
      <c r="D252" s="14">
        <f t="shared" si="107"/>
        <v>16.880000002015155</v>
      </c>
      <c r="E252" s="14">
        <f t="shared" si="107"/>
        <v>16.880000000002564</v>
      </c>
      <c r="F252" s="14">
        <f t="shared" si="107"/>
        <v>16.880000001267341</v>
      </c>
      <c r="G252" s="14">
        <f t="shared" si="107"/>
        <v>16.88000000049264</v>
      </c>
      <c r="H252" s="14">
        <f t="shared" si="107"/>
        <v>16.879999999944914</v>
      </c>
      <c r="I252" s="14">
        <f t="shared" si="107"/>
        <v>16.879999999700846</v>
      </c>
      <c r="J252" s="14">
        <f t="shared" si="107"/>
        <v>16.880000001048028</v>
      </c>
      <c r="K252" s="14">
        <f t="shared" si="107"/>
        <v>16.880000000418129</v>
      </c>
      <c r="L252" s="14">
        <f t="shared" si="107"/>
        <v>16.880000000738963</v>
      </c>
      <c r="M252" s="14">
        <f t="shared" si="107"/>
        <v>16.87999999874895</v>
      </c>
      <c r="N252" s="14">
        <f t="shared" si="107"/>
        <v>16.880000001126461</v>
      </c>
      <c r="O252" s="14">
        <f t="shared" si="107"/>
        <v>16.880000002819351</v>
      </c>
      <c r="P252" s="14">
        <f t="shared" si="107"/>
        <v>16.879999997988062</v>
      </c>
      <c r="Q252" s="14">
        <f t="shared" si="107"/>
        <v>16.879999998603683</v>
      </c>
      <c r="R252" s="14">
        <f t="shared" si="107"/>
        <v>16.880000000430911</v>
      </c>
      <c r="S252" s="14">
        <f t="shared" si="107"/>
        <v>16.880000004471871</v>
      </c>
      <c r="T252" s="14">
        <f t="shared" si="107"/>
        <v>16.879999996893748</v>
      </c>
      <c r="U252" s="14">
        <f t="shared" si="107"/>
        <v>16.879999999470403</v>
      </c>
      <c r="V252" s="14">
        <f t="shared" si="107"/>
        <v>16.880000001699081</v>
      </c>
      <c r="W252" s="14">
        <f t="shared" si="107"/>
        <v>16.880000005508617</v>
      </c>
    </row>
    <row r="253" spans="1:28" outlineLevel="1" x14ac:dyDescent="0.2">
      <c r="B253" s="7" t="s">
        <v>90</v>
      </c>
      <c r="C253" s="5">
        <f t="shared" ref="C253:W253" si="108">C250*C252</f>
        <v>1159124.545117429</v>
      </c>
      <c r="D253" s="5">
        <f t="shared" si="108"/>
        <v>927680.96732522768</v>
      </c>
      <c r="E253" s="5">
        <f t="shared" si="108"/>
        <v>1060082.2458791211</v>
      </c>
      <c r="F253" s="5">
        <f t="shared" si="108"/>
        <v>991372.53064019163</v>
      </c>
      <c r="G253" s="5">
        <f t="shared" si="108"/>
        <v>1070879.5120162934</v>
      </c>
      <c r="H253" s="5">
        <f t="shared" si="108"/>
        <v>1192290.1706214689</v>
      </c>
      <c r="I253" s="5">
        <f t="shared" si="108"/>
        <v>875080.76511289144</v>
      </c>
      <c r="J253" s="5">
        <f t="shared" si="108"/>
        <v>934574.06820530479</v>
      </c>
      <c r="K253" s="5">
        <f t="shared" si="108"/>
        <v>876634.70159059472</v>
      </c>
      <c r="L253" s="5">
        <f t="shared" si="108"/>
        <v>945400.78079642728</v>
      </c>
      <c r="M253" s="5">
        <f t="shared" si="108"/>
        <v>899969.31416913937</v>
      </c>
      <c r="N253" s="5">
        <f t="shared" si="108"/>
        <v>996906.45987308701</v>
      </c>
      <c r="O253" s="5">
        <f t="shared" si="108"/>
        <v>863916.02188733395</v>
      </c>
      <c r="P253" s="5">
        <f t="shared" si="108"/>
        <v>869922.76930175337</v>
      </c>
      <c r="Q253" s="5">
        <f t="shared" si="108"/>
        <v>757600.92906861112</v>
      </c>
      <c r="R253" s="5">
        <f t="shared" si="108"/>
        <v>716449.68993020942</v>
      </c>
      <c r="S253" s="5">
        <f t="shared" si="108"/>
        <v>531802.91645640589</v>
      </c>
      <c r="T253" s="5">
        <f t="shared" si="108"/>
        <v>849405.17845433275</v>
      </c>
      <c r="U253" s="5">
        <f t="shared" si="108"/>
        <v>847536.9434137292</v>
      </c>
      <c r="V253" s="5">
        <f t="shared" si="108"/>
        <v>818556.16902695294</v>
      </c>
      <c r="W253" s="5">
        <f t="shared" si="108"/>
        <v>828826.08259911893</v>
      </c>
    </row>
    <row r="254" spans="1:28" outlineLevel="1" x14ac:dyDescent="0.2"/>
    <row r="255" spans="1:28" outlineLevel="1" x14ac:dyDescent="0.2">
      <c r="B255" s="8" t="s">
        <v>14</v>
      </c>
      <c r="C255" s="13"/>
      <c r="H255" s="5"/>
    </row>
    <row r="256" spans="1:28" outlineLevel="1" x14ac:dyDescent="0.2">
      <c r="B256" s="4" t="s">
        <v>18</v>
      </c>
      <c r="C256" s="5">
        <f>IFERROR(INDEX('[6]Table 30'!C$14:C$19,MATCH($B256,'[6]Table 30'!$B$14:$B$19,0))*1000,0)</f>
        <v>0</v>
      </c>
      <c r="D256" s="5">
        <f>IFERROR(INDEX('[6]Table 30'!D$14:D$19,MATCH($B256,'[6]Table 30'!$B$14:$B$19,0))*1000,0)</f>
        <v>0</v>
      </c>
      <c r="E256" s="5">
        <f>IFERROR(INDEX('[6]Table 30'!E$14:E$19,MATCH($B256,'[6]Table 30'!$B$14:$B$19,0))*1000,0)</f>
        <v>0</v>
      </c>
      <c r="F256" s="5">
        <f>IFERROR(INDEX('[6]Table 30'!F$14:F$19,MATCH($B256,'[6]Table 30'!$B$14:$B$19,0))*1000,0)</f>
        <v>0</v>
      </c>
      <c r="G256" s="5">
        <f>IFERROR(INDEX('[6]Table 30'!G$14:G$19,MATCH($B256,'[6]Table 30'!$B$14:$B$19,0))*1000,0)</f>
        <v>0</v>
      </c>
      <c r="H256" s="5">
        <f>IFERROR(INDEX('[6]Table 30'!H$14:H$19,MATCH($B256,'[6]Table 30'!$B$14:$B$19,0))*1000,0)</f>
        <v>0</v>
      </c>
      <c r="I256" s="5">
        <f>IFERROR(INDEX('[6]Table 30'!I$14:I$19,MATCH($B256,'[6]Table 30'!$B$14:$B$19,0))*1000,0)</f>
        <v>0</v>
      </c>
      <c r="J256" s="5">
        <f>IFERROR(INDEX('[6]Table 30'!J$14:J$19,MATCH($B256,'[6]Table 30'!$B$14:$B$19,0))*1000,0)</f>
        <v>0</v>
      </c>
      <c r="K256" s="5">
        <f>IFERROR(INDEX('[6]Table 30'!K$14:K$19,MATCH($B256,'[6]Table 30'!$B$14:$B$19,0))*1000,0)</f>
        <v>0</v>
      </c>
      <c r="L256" s="5">
        <f>IFERROR(INDEX('[6]Table 30'!L$14:L$19,MATCH($B256,'[6]Table 30'!$B$14:$B$19,0))*1000,0)</f>
        <v>0</v>
      </c>
      <c r="M256" s="5">
        <f>IFERROR(INDEX('[6]Table 30'!M$14:M$19,MATCH($B256,'[6]Table 30'!$B$14:$B$19,0))*1000,0)</f>
        <v>0</v>
      </c>
      <c r="N256" s="5">
        <f>IFERROR(INDEX('[6]Table 30'!N$14:N$19,MATCH($B256,'[6]Table 30'!$B$14:$B$19,0))*1000,0)</f>
        <v>0</v>
      </c>
      <c r="O256" s="5">
        <f>IFERROR(INDEX('[6]Table 30'!O$14:O$19,MATCH($B256,'[6]Table 30'!$B$14:$B$19,0))*1000,0)</f>
        <v>0</v>
      </c>
      <c r="P256" s="5">
        <f>IFERROR(INDEX('[6]Table 30'!P$14:P$19,MATCH($B256,'[6]Table 30'!$B$14:$B$19,0))*1000,0)</f>
        <v>0</v>
      </c>
      <c r="Q256" s="5">
        <f>IFERROR(INDEX('[6]Table 30'!Q$14:Q$19,MATCH($B256,'[6]Table 30'!$B$14:$B$19,0))*1000,0)</f>
        <v>0</v>
      </c>
      <c r="R256" s="5">
        <f>IFERROR(INDEX('[6]Table 30'!R$14:R$19,MATCH($B256,'[6]Table 30'!$B$14:$B$19,0))*1000,0)</f>
        <v>0</v>
      </c>
      <c r="S256" s="5">
        <f>IFERROR(INDEX('[6]Table 30'!S$14:S$19,MATCH($B256,'[6]Table 30'!$B$14:$B$19,0))*1000,0)</f>
        <v>0</v>
      </c>
      <c r="T256" s="5">
        <f>IFERROR(INDEX('[6]Table 30'!T$14:T$19,MATCH($B256,'[6]Table 30'!$B$14:$B$19,0))*1000,0)</f>
        <v>0</v>
      </c>
      <c r="U256" s="5">
        <f>IFERROR(INDEX('[6]Table 30'!U$14:U$19,MATCH($B256,'[6]Table 30'!$B$14:$B$19,0))*1000,0)</f>
        <v>0</v>
      </c>
      <c r="V256" s="5">
        <f>IFERROR(INDEX('[6]Table 30'!V$14:V$19,MATCH($B256,'[6]Table 30'!$B$14:$B$19,0))*1000,0)</f>
        <v>0</v>
      </c>
      <c r="W256" s="5">
        <f>IFERROR(INDEX('[6]Table 30'!W$14:W$19,MATCH($B256,'[6]Table 30'!$B$14:$B$19,0))*1000,0)</f>
        <v>0</v>
      </c>
      <c r="Z256" s="21" t="s">
        <v>26</v>
      </c>
    </row>
    <row r="257" spans="2:26" outlineLevel="1" x14ac:dyDescent="0.2">
      <c r="B257" s="4" t="s">
        <v>19</v>
      </c>
      <c r="C257" s="5">
        <f>IFERROR(INDEX('[6]Table 30'!C$14:C$19,MATCH($B257,'[6]Table 30'!$B$14:$B$19,0))*1000,0)</f>
        <v>0</v>
      </c>
      <c r="D257" s="5">
        <f>IFERROR(INDEX('[6]Table 30'!D$14:D$19,MATCH($B257,'[6]Table 30'!$B$14:$B$19,0))*1000,0)</f>
        <v>0</v>
      </c>
      <c r="E257" s="5">
        <f>IFERROR(INDEX('[6]Table 30'!E$14:E$19,MATCH($B257,'[6]Table 30'!$B$14:$B$19,0))*1000,0)</f>
        <v>0</v>
      </c>
      <c r="F257" s="5">
        <f>IFERROR(INDEX('[6]Table 30'!F$14:F$19,MATCH($B257,'[6]Table 30'!$B$14:$B$19,0))*1000,0)</f>
        <v>0</v>
      </c>
      <c r="G257" s="5">
        <f>IFERROR(INDEX('[6]Table 30'!G$14:G$19,MATCH($B257,'[6]Table 30'!$B$14:$B$19,0))*1000,0)</f>
        <v>0</v>
      </c>
      <c r="H257" s="5">
        <f>IFERROR(INDEX('[6]Table 30'!H$14:H$19,MATCH($B257,'[6]Table 30'!$B$14:$B$19,0))*1000,0)</f>
        <v>0</v>
      </c>
      <c r="I257" s="5">
        <f>IFERROR(INDEX('[6]Table 30'!I$14:I$19,MATCH($B257,'[6]Table 30'!$B$14:$B$19,0))*1000,0)</f>
        <v>0</v>
      </c>
      <c r="J257" s="5">
        <f>IFERROR(INDEX('[6]Table 30'!J$14:J$19,MATCH($B257,'[6]Table 30'!$B$14:$B$19,0))*1000,0)</f>
        <v>0</v>
      </c>
      <c r="K257" s="5">
        <f>IFERROR(INDEX('[6]Table 30'!K$14:K$19,MATCH($B257,'[6]Table 30'!$B$14:$B$19,0))*1000,0)</f>
        <v>0</v>
      </c>
      <c r="L257" s="5">
        <f>IFERROR(INDEX('[6]Table 30'!L$14:L$19,MATCH($B257,'[6]Table 30'!$B$14:$B$19,0))*1000,0)</f>
        <v>0</v>
      </c>
      <c r="M257" s="5">
        <f>IFERROR(INDEX('[6]Table 30'!M$14:M$19,MATCH($B257,'[6]Table 30'!$B$14:$B$19,0))*1000,0)</f>
        <v>0</v>
      </c>
      <c r="N257" s="5">
        <f>IFERROR(INDEX('[6]Table 30'!N$14:N$19,MATCH($B257,'[6]Table 30'!$B$14:$B$19,0))*1000,0)</f>
        <v>0</v>
      </c>
      <c r="O257" s="5">
        <f>IFERROR(INDEX('[6]Table 30'!O$14:O$19,MATCH($B257,'[6]Table 30'!$B$14:$B$19,0))*1000,0)</f>
        <v>0</v>
      </c>
      <c r="P257" s="5">
        <f>IFERROR(INDEX('[6]Table 30'!P$14:P$19,MATCH($B257,'[6]Table 30'!$B$14:$B$19,0))*1000,0)</f>
        <v>0</v>
      </c>
      <c r="Q257" s="5">
        <f>IFERROR(INDEX('[6]Table 30'!Q$14:Q$19,MATCH($B257,'[6]Table 30'!$B$14:$B$19,0))*1000,0)</f>
        <v>0</v>
      </c>
      <c r="R257" s="5">
        <f>IFERROR(INDEX('[6]Table 30'!R$14:R$19,MATCH($B257,'[6]Table 30'!$B$14:$B$19,0))*1000,0)</f>
        <v>0</v>
      </c>
      <c r="S257" s="5">
        <f>IFERROR(INDEX('[6]Table 30'!S$14:S$19,MATCH($B257,'[6]Table 30'!$B$14:$B$19,0))*1000,0)</f>
        <v>0</v>
      </c>
      <c r="T257" s="5">
        <f>IFERROR(INDEX('[6]Table 30'!T$14:T$19,MATCH($B257,'[6]Table 30'!$B$14:$B$19,0))*1000,0)</f>
        <v>0</v>
      </c>
      <c r="U257" s="5">
        <f>IFERROR(INDEX('[6]Table 30'!U$14:U$19,MATCH($B257,'[6]Table 30'!$B$14:$B$19,0))*1000,0)</f>
        <v>0</v>
      </c>
      <c r="V257" s="5">
        <f>IFERROR(INDEX('[6]Table 30'!V$14:V$19,MATCH($B257,'[6]Table 30'!$B$14:$B$19,0))*1000,0)</f>
        <v>0</v>
      </c>
      <c r="W257" s="5">
        <f>IFERROR(INDEX('[6]Table 30'!W$14:W$19,MATCH($B257,'[6]Table 30'!$B$14:$B$19,0))*1000,0)</f>
        <v>0</v>
      </c>
      <c r="Z257" s="21" t="s">
        <v>26</v>
      </c>
    </row>
    <row r="258" spans="2:26" outlineLevel="1" x14ac:dyDescent="0.2">
      <c r="B258" s="4" t="s">
        <v>16</v>
      </c>
      <c r="C258" s="5">
        <f>IFERROR(INDEX('[6]Table 30'!C$14:C$19,MATCH($B258,'[6]Table 30'!$B$14:$B$19,0))*1000,0)</f>
        <v>1936.1790000000001</v>
      </c>
      <c r="D258" s="5">
        <f>IFERROR(INDEX('[6]Table 30'!D$14:D$19,MATCH($B258,'[6]Table 30'!$B$14:$B$19,0))*1000,0)</f>
        <v>1946.797</v>
      </c>
      <c r="E258" s="5">
        <f>IFERROR(INDEX('[6]Table 30'!E$14:E$19,MATCH($B258,'[6]Table 30'!$B$14:$B$19,0))*1000,0)</f>
        <v>2329.9490000000001</v>
      </c>
      <c r="F258" s="5">
        <f>IFERROR(INDEX('[6]Table 30'!F$14:F$19,MATCH($B258,'[6]Table 30'!$B$14:$B$19,0))*1000,0)</f>
        <v>2194.1639999999998</v>
      </c>
      <c r="G258" s="5">
        <f>IFERROR(INDEX('[6]Table 30'!G$14:G$19,MATCH($B258,'[6]Table 30'!$B$14:$B$19,0))*1000,0)</f>
        <v>1954.2860000000001</v>
      </c>
      <c r="H258" s="5">
        <f>IFERROR(INDEX('[6]Table 30'!H$14:H$19,MATCH($B258,'[6]Table 30'!$B$14:$B$19,0))*1000,0)</f>
        <v>2286.913</v>
      </c>
      <c r="I258" s="5">
        <f>IFERROR(INDEX('[6]Table 30'!I$14:I$19,MATCH($B258,'[6]Table 30'!$B$14:$B$19,0))*1000,0)</f>
        <v>1976.144</v>
      </c>
      <c r="J258" s="5">
        <f>IFERROR(INDEX('[6]Table 30'!J$14:J$19,MATCH($B258,'[6]Table 30'!$B$14:$B$19,0))*1000,0)</f>
        <v>2024.585</v>
      </c>
      <c r="K258" s="5">
        <f>IFERROR(INDEX('[6]Table 30'!K$14:K$19,MATCH($B258,'[6]Table 30'!$B$14:$B$19,0))*1000,0)</f>
        <v>2013.954</v>
      </c>
      <c r="L258" s="5">
        <f>IFERROR(INDEX('[6]Table 30'!L$14:L$19,MATCH($B258,'[6]Table 30'!$B$14:$B$19,0))*1000,0)</f>
        <v>1682.604</v>
      </c>
      <c r="M258" s="5">
        <f>IFERROR(INDEX('[6]Table 30'!M$14:M$19,MATCH($B258,'[6]Table 30'!$B$14:$B$19,0))*1000,0)</f>
        <v>1792.634</v>
      </c>
      <c r="N258" s="5">
        <f>IFERROR(INDEX('[6]Table 30'!N$14:N$19,MATCH($B258,'[6]Table 30'!$B$14:$B$19,0))*1000,0)</f>
        <v>1812.732</v>
      </c>
      <c r="O258" s="5">
        <f>IFERROR(INDEX('[6]Table 30'!O$14:O$19,MATCH($B258,'[6]Table 30'!$B$14:$B$19,0))*1000,0)</f>
        <v>1804.8420000000001</v>
      </c>
      <c r="P258" s="5">
        <f>IFERROR(INDEX('[6]Table 30'!P$14:P$19,MATCH($B258,'[6]Table 30'!$B$14:$B$19,0))*1000,0)</f>
        <v>1959.204</v>
      </c>
      <c r="Q258" s="5">
        <f>IFERROR(INDEX('[6]Table 30'!Q$14:Q$19,MATCH($B258,'[6]Table 30'!$B$14:$B$19,0))*1000,0)</f>
        <v>1958.3539999999998</v>
      </c>
      <c r="R258" s="5">
        <f>IFERROR(INDEX('[6]Table 30'!R$14:R$19,MATCH($B258,'[6]Table 30'!$B$14:$B$19,0))*1000,0)</f>
        <v>1634.2190000000001</v>
      </c>
      <c r="S258" s="5">
        <f>IFERROR(INDEX('[6]Table 30'!S$14:S$19,MATCH($B258,'[6]Table 30'!$B$14:$B$19,0))*1000,0)</f>
        <v>1290.3610000000001</v>
      </c>
      <c r="T258" s="5">
        <f>IFERROR(INDEX('[6]Table 30'!T$14:T$19,MATCH($B258,'[6]Table 30'!$B$14:$B$19,0))*1000,0)</f>
        <v>792.779</v>
      </c>
      <c r="U258" s="5">
        <f>IFERROR(INDEX('[6]Table 30'!U$14:U$19,MATCH($B258,'[6]Table 30'!$B$14:$B$19,0))*1000,0)</f>
        <v>670.23299999999995</v>
      </c>
      <c r="V258" s="5">
        <f>IFERROR(INDEX('[6]Table 30'!V$14:V$19,MATCH($B258,'[6]Table 30'!$B$14:$B$19,0))*1000,0)</f>
        <v>633.95500000000004</v>
      </c>
      <c r="W258" s="5">
        <f>IFERROR(INDEX('[6]Table 30'!W$14:W$19,MATCH($B258,'[6]Table 30'!$B$14:$B$19,0))*1000,0)</f>
        <v>515.45100000000002</v>
      </c>
      <c r="Z258" s="21" t="s">
        <v>26</v>
      </c>
    </row>
    <row r="259" spans="2:26" outlineLevel="1" x14ac:dyDescent="0.2">
      <c r="B259" s="4" t="s">
        <v>21</v>
      </c>
      <c r="C259" s="5">
        <f>IFERROR(INDEX('[6]Table 30'!C$14:C$19,MATCH($B259,'[6]Table 30'!$B$14:$B$19,0))*1000,0)</f>
        <v>0</v>
      </c>
      <c r="D259" s="5">
        <f>IFERROR(INDEX('[6]Table 30'!D$14:D$19,MATCH($B259,'[6]Table 30'!$B$14:$B$19,0))*1000,0)</f>
        <v>0</v>
      </c>
      <c r="E259" s="5">
        <f>IFERROR(INDEX('[6]Table 30'!E$14:E$19,MATCH($B259,'[6]Table 30'!$B$14:$B$19,0))*1000,0)</f>
        <v>0</v>
      </c>
      <c r="F259" s="5">
        <f>IFERROR(INDEX('[6]Table 30'!F$14:F$19,MATCH($B259,'[6]Table 30'!$B$14:$B$19,0))*1000,0)</f>
        <v>0</v>
      </c>
      <c r="G259" s="5">
        <f>IFERROR(INDEX('[6]Table 30'!G$14:G$19,MATCH($B259,'[6]Table 30'!$B$14:$B$19,0))*1000,0)</f>
        <v>0</v>
      </c>
      <c r="H259" s="5">
        <f>IFERROR(INDEX('[6]Table 30'!H$14:H$19,MATCH($B259,'[6]Table 30'!$B$14:$B$19,0))*1000,0)</f>
        <v>0</v>
      </c>
      <c r="I259" s="5">
        <f>IFERROR(INDEX('[6]Table 30'!I$14:I$19,MATCH($B259,'[6]Table 30'!$B$14:$B$19,0))*1000,0)</f>
        <v>0</v>
      </c>
      <c r="J259" s="5">
        <f>IFERROR(INDEX('[6]Table 30'!J$14:J$19,MATCH($B259,'[6]Table 30'!$B$14:$B$19,0))*1000,0)</f>
        <v>0</v>
      </c>
      <c r="K259" s="5">
        <f>IFERROR(INDEX('[6]Table 30'!K$14:K$19,MATCH($B259,'[6]Table 30'!$B$14:$B$19,0))*1000,0)</f>
        <v>0</v>
      </c>
      <c r="L259" s="5">
        <f>IFERROR(INDEX('[6]Table 30'!L$14:L$19,MATCH($B259,'[6]Table 30'!$B$14:$B$19,0))*1000,0)</f>
        <v>0</v>
      </c>
      <c r="M259" s="5">
        <f>IFERROR(INDEX('[6]Table 30'!M$14:M$19,MATCH($B259,'[6]Table 30'!$B$14:$B$19,0))*1000,0)</f>
        <v>0</v>
      </c>
      <c r="N259" s="5">
        <f>IFERROR(INDEX('[6]Table 30'!N$14:N$19,MATCH($B259,'[6]Table 30'!$B$14:$B$19,0))*1000,0)</f>
        <v>0</v>
      </c>
      <c r="O259" s="5">
        <f>IFERROR(INDEX('[6]Table 30'!O$14:O$19,MATCH($B259,'[6]Table 30'!$B$14:$B$19,0))*1000,0)</f>
        <v>0</v>
      </c>
      <c r="P259" s="5">
        <f>IFERROR(INDEX('[6]Table 30'!P$14:P$19,MATCH($B259,'[6]Table 30'!$B$14:$B$19,0))*1000,0)</f>
        <v>0</v>
      </c>
      <c r="Q259" s="5">
        <f>IFERROR(INDEX('[6]Table 30'!Q$14:Q$19,MATCH($B259,'[6]Table 30'!$B$14:$B$19,0))*1000,0)</f>
        <v>0</v>
      </c>
      <c r="R259" s="5">
        <f>IFERROR(INDEX('[6]Table 30'!R$14:R$19,MATCH($B259,'[6]Table 30'!$B$14:$B$19,0))*1000,0)</f>
        <v>0</v>
      </c>
      <c r="S259" s="5">
        <f>IFERROR(INDEX('[6]Table 30'!S$14:S$19,MATCH($B259,'[6]Table 30'!$B$14:$B$19,0))*1000,0)</f>
        <v>0</v>
      </c>
      <c r="T259" s="5">
        <f>IFERROR(INDEX('[6]Table 30'!T$14:T$19,MATCH($B259,'[6]Table 30'!$B$14:$B$19,0))*1000,0)</f>
        <v>0</v>
      </c>
      <c r="U259" s="5">
        <f>IFERROR(INDEX('[6]Table 30'!U$14:U$19,MATCH($B259,'[6]Table 30'!$B$14:$B$19,0))*1000,0)</f>
        <v>0</v>
      </c>
      <c r="V259" s="5">
        <f>IFERROR(INDEX('[6]Table 30'!V$14:V$19,MATCH($B259,'[6]Table 30'!$B$14:$B$19,0))*1000,0)</f>
        <v>0</v>
      </c>
      <c r="W259" s="5">
        <f>IFERROR(INDEX('[6]Table 30'!W$14:W$19,MATCH($B259,'[6]Table 30'!$B$14:$B$19,0))*1000,0)</f>
        <v>0</v>
      </c>
      <c r="Z259" s="21" t="s">
        <v>26</v>
      </c>
    </row>
    <row r="260" spans="2:26" outlineLevel="1" x14ac:dyDescent="0.2">
      <c r="B260" s="4" t="s">
        <v>20</v>
      </c>
      <c r="C260" s="5">
        <f>IFERROR(INDEX('[6]Table 30'!C$14:C$19,MATCH($B260,'[6]Table 30'!$B$14:$B$19,0))*1000,0)</f>
        <v>300.46899999999999</v>
      </c>
      <c r="D260" s="5">
        <f>IFERROR(INDEX('[6]Table 30'!D$14:D$19,MATCH($B260,'[6]Table 30'!$B$14:$B$19,0))*1000,0)</f>
        <v>26.842000000000002</v>
      </c>
      <c r="E260" s="5">
        <f>IFERROR(INDEX('[6]Table 30'!E$14:E$19,MATCH($B260,'[6]Table 30'!$B$14:$B$19,0))*1000,0)</f>
        <v>68.661000000000001</v>
      </c>
      <c r="F260" s="5">
        <f>IFERROR(INDEX('[6]Table 30'!F$14:F$19,MATCH($B260,'[6]Table 30'!$B$14:$B$19,0))*1000,0)</f>
        <v>48.210999999999999</v>
      </c>
      <c r="G260" s="5">
        <f>IFERROR(INDEX('[6]Table 30'!G$14:G$19,MATCH($B260,'[6]Table 30'!$B$14:$B$19,0))*1000,0)</f>
        <v>42.181000000000004</v>
      </c>
      <c r="H260" s="5">
        <f>IFERROR(INDEX('[6]Table 30'!H$14:H$19,MATCH($B260,'[6]Table 30'!$B$14:$B$19,0))*1000,0)</f>
        <v>72.048000000000002</v>
      </c>
      <c r="I260" s="5">
        <f>IFERROR(INDEX('[6]Table 30'!I$14:I$19,MATCH($B260,'[6]Table 30'!$B$14:$B$19,0))*1000,0)</f>
        <v>58.45</v>
      </c>
      <c r="J260" s="5">
        <f>IFERROR(INDEX('[6]Table 30'!J$14:J$19,MATCH($B260,'[6]Table 30'!$B$14:$B$19,0))*1000,0)</f>
        <v>53.826999999999998</v>
      </c>
      <c r="K260" s="5">
        <f>IFERROR(INDEX('[6]Table 30'!K$14:K$19,MATCH($B260,'[6]Table 30'!$B$14:$B$19,0))*1000,0)</f>
        <v>61.271000000000001</v>
      </c>
      <c r="L260" s="5">
        <f>IFERROR(INDEX('[6]Table 30'!L$14:L$19,MATCH($B260,'[6]Table 30'!$B$14:$B$19,0))*1000,0)</f>
        <v>59.33</v>
      </c>
      <c r="M260" s="5">
        <f>IFERROR(INDEX('[6]Table 30'!M$14:M$19,MATCH($B260,'[6]Table 30'!$B$14:$B$19,0))*1000,0)</f>
        <v>59.499000000000002</v>
      </c>
      <c r="N260" s="5">
        <f>IFERROR(INDEX('[6]Table 30'!N$14:N$19,MATCH($B260,'[6]Table 30'!$B$14:$B$19,0))*1000,0)</f>
        <v>58.141999999999996</v>
      </c>
      <c r="O260" s="5">
        <f>IFERROR(INDEX('[6]Table 30'!O$14:O$19,MATCH($B260,'[6]Table 30'!$B$14:$B$19,0))*1000,0)</f>
        <v>69.36399999999999</v>
      </c>
      <c r="P260" s="5">
        <f>IFERROR(INDEX('[6]Table 30'!P$14:P$19,MATCH($B260,'[6]Table 30'!$B$14:$B$19,0))*1000,0)</f>
        <v>108.23399999999999</v>
      </c>
      <c r="Q260" s="5">
        <f>IFERROR(INDEX('[6]Table 30'!Q$14:Q$19,MATCH($B260,'[6]Table 30'!$B$14:$B$19,0))*1000,0)</f>
        <v>113.92099999999999</v>
      </c>
      <c r="R260" s="5">
        <f>IFERROR(INDEX('[6]Table 30'!R$14:R$19,MATCH($B260,'[6]Table 30'!$B$14:$B$19,0))*1000,0)</f>
        <v>103.30200000000001</v>
      </c>
      <c r="S260" s="5">
        <f>IFERROR(INDEX('[6]Table 30'!S$14:S$19,MATCH($B260,'[6]Table 30'!$B$14:$B$19,0))*1000,0)</f>
        <v>101.658</v>
      </c>
      <c r="T260" s="5">
        <f>IFERROR(INDEX('[6]Table 30'!T$14:T$19,MATCH($B260,'[6]Table 30'!$B$14:$B$19,0))*1000,0)</f>
        <v>137.79300000000001</v>
      </c>
      <c r="U260" s="5">
        <f>IFERROR(INDEX('[6]Table 30'!U$14:U$19,MATCH($B260,'[6]Table 30'!$B$14:$B$19,0))*1000,0)</f>
        <v>129.79599999999999</v>
      </c>
      <c r="V260" s="5">
        <f>IFERROR(INDEX('[6]Table 30'!V$14:V$19,MATCH($B260,'[6]Table 30'!$B$14:$B$19,0))*1000,0)</f>
        <v>167.56199999999998</v>
      </c>
      <c r="W260" s="5">
        <f>IFERROR(INDEX('[6]Table 30'!W$14:W$19,MATCH($B260,'[6]Table 30'!$B$14:$B$19,0))*1000,0)</f>
        <v>141.339</v>
      </c>
      <c r="Z260" s="21" t="s">
        <v>26</v>
      </c>
    </row>
    <row r="261" spans="2:26" outlineLevel="1" x14ac:dyDescent="0.2">
      <c r="B261" s="4" t="s">
        <v>0</v>
      </c>
      <c r="C261" s="5">
        <f>IFERROR(INDEX('[6]Table 30'!C$14:C$19,MATCH($B261,'[6]Table 30'!$B$14:$B$19,0))*1000,0)</f>
        <v>0</v>
      </c>
      <c r="D261" s="5">
        <f>IFERROR(INDEX('[6]Table 30'!D$14:D$19,MATCH($B261,'[6]Table 30'!$B$14:$B$19,0))*1000,0)</f>
        <v>0</v>
      </c>
      <c r="E261" s="5">
        <f>IFERROR(INDEX('[6]Table 30'!E$14:E$19,MATCH($B261,'[6]Table 30'!$B$14:$B$19,0))*1000,0)</f>
        <v>0</v>
      </c>
      <c r="F261" s="5">
        <f>IFERROR(INDEX('[6]Table 30'!F$14:F$19,MATCH($B261,'[6]Table 30'!$B$14:$B$19,0))*1000,0)</f>
        <v>0</v>
      </c>
      <c r="G261" s="5">
        <f>IFERROR(INDEX('[6]Table 30'!G$14:G$19,MATCH($B261,'[6]Table 30'!$B$14:$B$19,0))*1000,0)</f>
        <v>0</v>
      </c>
      <c r="H261" s="5">
        <f>IFERROR(INDEX('[6]Table 30'!H$14:H$19,MATCH($B261,'[6]Table 30'!$B$14:$B$19,0))*1000,0)</f>
        <v>0</v>
      </c>
      <c r="I261" s="5">
        <f>IFERROR(INDEX('[6]Table 30'!I$14:I$19,MATCH($B261,'[6]Table 30'!$B$14:$B$19,0))*1000,0)</f>
        <v>0</v>
      </c>
      <c r="J261" s="5">
        <f>IFERROR(INDEX('[6]Table 30'!J$14:J$19,MATCH($B261,'[6]Table 30'!$B$14:$B$19,0))*1000,0)</f>
        <v>2.0149999999999997</v>
      </c>
      <c r="K261" s="5">
        <f>IFERROR(INDEX('[6]Table 30'!K$14:K$19,MATCH($B261,'[6]Table 30'!$B$14:$B$19,0))*1000,0)</f>
        <v>2.84</v>
      </c>
      <c r="L261" s="5">
        <f>IFERROR(INDEX('[6]Table 30'!L$14:L$19,MATCH($B261,'[6]Table 30'!$B$14:$B$19,0))*1000,0)</f>
        <v>2.6580000000000004</v>
      </c>
      <c r="M261" s="5">
        <f>IFERROR(INDEX('[6]Table 30'!M$14:M$19,MATCH($B261,'[6]Table 30'!$B$14:$B$19,0))*1000,0)</f>
        <v>2.8460000000000001</v>
      </c>
      <c r="N261" s="5">
        <f>IFERROR(INDEX('[6]Table 30'!N$14:N$19,MATCH($B261,'[6]Table 30'!$B$14:$B$19,0))*1000,0)</f>
        <v>3.2079999999999997</v>
      </c>
      <c r="O261" s="5">
        <f>IFERROR(INDEX('[6]Table 30'!O$14:O$19,MATCH($B261,'[6]Table 30'!$B$14:$B$19,0))*1000,0)</f>
        <v>4.1539999999999999</v>
      </c>
      <c r="P261" s="5">
        <f>IFERROR(INDEX('[6]Table 30'!P$14:P$19,MATCH($B261,'[6]Table 30'!$B$14:$B$19,0))*1000,0)</f>
        <v>6.1630000000000003</v>
      </c>
      <c r="Q261" s="5">
        <f>IFERROR(INDEX('[6]Table 30'!Q$14:Q$19,MATCH($B261,'[6]Table 30'!$B$14:$B$19,0))*1000,0)</f>
        <v>6.9279999999999999</v>
      </c>
      <c r="R261" s="5">
        <f>IFERROR(INDEX('[6]Table 30'!R$14:R$19,MATCH($B261,'[6]Table 30'!$B$14:$B$19,0))*1000,0)</f>
        <v>0</v>
      </c>
      <c r="S261" s="5">
        <f>IFERROR(INDEX('[6]Table 30'!S$14:S$19,MATCH($B261,'[6]Table 30'!$B$14:$B$19,0))*1000,0)</f>
        <v>0</v>
      </c>
      <c r="T261" s="5">
        <f>IFERROR(INDEX('[6]Table 30'!T$14:T$19,MATCH($B261,'[6]Table 30'!$B$14:$B$19,0))*1000,0)</f>
        <v>0</v>
      </c>
      <c r="U261" s="5">
        <f>IFERROR(INDEX('[6]Table 30'!U$14:U$19,MATCH($B261,'[6]Table 30'!$B$14:$B$19,0))*1000,0)</f>
        <v>0</v>
      </c>
      <c r="V261" s="5">
        <f>IFERROR(INDEX('[6]Table 30'!V$14:V$19,MATCH($B261,'[6]Table 30'!$B$14:$B$19,0))*1000,0)</f>
        <v>0</v>
      </c>
      <c r="W261" s="5">
        <f>IFERROR(INDEX('[6]Table 30'!W$14:W$19,MATCH($B261,'[6]Table 30'!$B$14:$B$19,0))*1000,0)</f>
        <v>0</v>
      </c>
      <c r="Z261" s="21" t="s">
        <v>26</v>
      </c>
    </row>
    <row r="262" spans="2:26" outlineLevel="1" x14ac:dyDescent="0.2">
      <c r="B262" s="4" t="s">
        <v>22</v>
      </c>
      <c r="C262" s="5">
        <f>IFERROR(INDEX('[6]Table 30'!C$14:C$19,MATCH($B262,'[6]Table 30'!$B$14:$B$19,0))*1000,0)</f>
        <v>0</v>
      </c>
      <c r="D262" s="5">
        <f>IFERROR(INDEX('[6]Table 30'!D$14:D$19,MATCH($B262,'[6]Table 30'!$B$14:$B$19,0))*1000,0)</f>
        <v>0</v>
      </c>
      <c r="E262" s="5">
        <f>IFERROR(INDEX('[6]Table 30'!E$14:E$19,MATCH($B262,'[6]Table 30'!$B$14:$B$19,0))*1000,0)</f>
        <v>0</v>
      </c>
      <c r="F262" s="5">
        <f>IFERROR(INDEX('[6]Table 30'!F$14:F$19,MATCH($B262,'[6]Table 30'!$B$14:$B$19,0))*1000,0)</f>
        <v>0</v>
      </c>
      <c r="G262" s="5">
        <f>IFERROR(INDEX('[6]Table 30'!G$14:G$19,MATCH($B262,'[6]Table 30'!$B$14:$B$19,0))*1000,0)</f>
        <v>0</v>
      </c>
      <c r="H262" s="5">
        <f>IFERROR(INDEX('[6]Table 30'!H$14:H$19,MATCH($B262,'[6]Table 30'!$B$14:$B$19,0))*1000,0)</f>
        <v>0</v>
      </c>
      <c r="I262" s="5">
        <f>IFERROR(INDEX('[6]Table 30'!I$14:I$19,MATCH($B262,'[6]Table 30'!$B$14:$B$19,0))*1000,0)</f>
        <v>0</v>
      </c>
      <c r="J262" s="5">
        <f>IFERROR(INDEX('[6]Table 30'!J$14:J$19,MATCH($B262,'[6]Table 30'!$B$14:$B$19,0))*1000,0)</f>
        <v>0</v>
      </c>
      <c r="K262" s="5">
        <f>IFERROR(INDEX('[6]Table 30'!K$14:K$19,MATCH($B262,'[6]Table 30'!$B$14:$B$19,0))*1000,0)</f>
        <v>0</v>
      </c>
      <c r="L262" s="5">
        <f>IFERROR(INDEX('[6]Table 30'!L$14:L$19,MATCH($B262,'[6]Table 30'!$B$14:$B$19,0))*1000,0)</f>
        <v>0</v>
      </c>
      <c r="M262" s="5">
        <f>IFERROR(INDEX('[6]Table 30'!M$14:M$19,MATCH($B262,'[6]Table 30'!$B$14:$B$19,0))*1000,0)</f>
        <v>0</v>
      </c>
      <c r="N262" s="5">
        <f>IFERROR(INDEX('[6]Table 30'!N$14:N$19,MATCH($B262,'[6]Table 30'!$B$14:$B$19,0))*1000,0)</f>
        <v>0</v>
      </c>
      <c r="O262" s="5">
        <f>IFERROR(INDEX('[6]Table 30'!O$14:O$19,MATCH($B262,'[6]Table 30'!$B$14:$B$19,0))*1000,0)</f>
        <v>0</v>
      </c>
      <c r="P262" s="5">
        <f>IFERROR(INDEX('[6]Table 30'!P$14:P$19,MATCH($B262,'[6]Table 30'!$B$14:$B$19,0))*1000,0)</f>
        <v>0</v>
      </c>
      <c r="Q262" s="5">
        <f>IFERROR(INDEX('[6]Table 30'!Q$14:Q$19,MATCH($B262,'[6]Table 30'!$B$14:$B$19,0))*1000,0)</f>
        <v>0</v>
      </c>
      <c r="R262" s="5">
        <f>IFERROR(INDEX('[6]Table 30'!R$14:R$19,MATCH($B262,'[6]Table 30'!$B$14:$B$19,0))*1000,0)</f>
        <v>0</v>
      </c>
      <c r="S262" s="5">
        <f>IFERROR(INDEX('[6]Table 30'!S$14:S$19,MATCH($B262,'[6]Table 30'!$B$14:$B$19,0))*1000,0)</f>
        <v>0</v>
      </c>
      <c r="T262" s="5">
        <f>IFERROR(INDEX('[6]Table 30'!T$14:T$19,MATCH($B262,'[6]Table 30'!$B$14:$B$19,0))*1000,0)</f>
        <v>0</v>
      </c>
      <c r="U262" s="5">
        <f>IFERROR(INDEX('[6]Table 30'!U$14:U$19,MATCH($B262,'[6]Table 30'!$B$14:$B$19,0))*1000,0)</f>
        <v>0</v>
      </c>
      <c r="V262" s="5">
        <f>IFERROR(INDEX('[6]Table 30'!V$14:V$19,MATCH($B262,'[6]Table 30'!$B$14:$B$19,0))*1000,0)</f>
        <v>0</v>
      </c>
      <c r="W262" s="5">
        <f>IFERROR(INDEX('[6]Table 30'!W$14:W$19,MATCH($B262,'[6]Table 30'!$B$14:$B$19,0))*1000,0)</f>
        <v>0</v>
      </c>
      <c r="Z262" s="21" t="s">
        <v>26</v>
      </c>
    </row>
    <row r="263" spans="2:26" outlineLevel="1" x14ac:dyDescent="0.2">
      <c r="B263" s="4" t="s">
        <v>23</v>
      </c>
      <c r="C263" s="5">
        <f>IFERROR(INDEX('[6]Table 30'!C$14:C$19,MATCH($B263,'[6]Table 30'!$B$14:$B$19,0))*1000,0)</f>
        <v>0</v>
      </c>
      <c r="D263" s="5">
        <f>IFERROR(INDEX('[6]Table 30'!D$14:D$19,MATCH($B263,'[6]Table 30'!$B$14:$B$19,0))*1000,0)</f>
        <v>0</v>
      </c>
      <c r="E263" s="5">
        <f>IFERROR(INDEX('[6]Table 30'!E$14:E$19,MATCH($B263,'[6]Table 30'!$B$14:$B$19,0))*1000,0)</f>
        <v>0</v>
      </c>
      <c r="F263" s="5">
        <f>IFERROR(INDEX('[6]Table 30'!F$14:F$19,MATCH($B263,'[6]Table 30'!$B$14:$B$19,0))*1000,0)</f>
        <v>0</v>
      </c>
      <c r="G263" s="5">
        <f>IFERROR(INDEX('[6]Table 30'!G$14:G$19,MATCH($B263,'[6]Table 30'!$B$14:$B$19,0))*1000,0)</f>
        <v>0</v>
      </c>
      <c r="H263" s="5">
        <f>IFERROR(INDEX('[6]Table 30'!H$14:H$19,MATCH($B263,'[6]Table 30'!$B$14:$B$19,0))*1000,0)</f>
        <v>0</v>
      </c>
      <c r="I263" s="5">
        <f>IFERROR(INDEX('[6]Table 30'!I$14:I$19,MATCH($B263,'[6]Table 30'!$B$14:$B$19,0))*1000,0)</f>
        <v>0</v>
      </c>
      <c r="J263" s="5">
        <f>IFERROR(INDEX('[6]Table 30'!J$14:J$19,MATCH($B263,'[6]Table 30'!$B$14:$B$19,0))*1000,0)</f>
        <v>0</v>
      </c>
      <c r="K263" s="5">
        <f>IFERROR(INDEX('[6]Table 30'!K$14:K$19,MATCH($B263,'[6]Table 30'!$B$14:$B$19,0))*1000,0)</f>
        <v>0</v>
      </c>
      <c r="L263" s="5">
        <f>IFERROR(INDEX('[6]Table 30'!L$14:L$19,MATCH($B263,'[6]Table 30'!$B$14:$B$19,0))*1000,0)</f>
        <v>0</v>
      </c>
      <c r="M263" s="5">
        <f>IFERROR(INDEX('[6]Table 30'!M$14:M$19,MATCH($B263,'[6]Table 30'!$B$14:$B$19,0))*1000,0)</f>
        <v>0</v>
      </c>
      <c r="N263" s="5">
        <f>IFERROR(INDEX('[6]Table 30'!N$14:N$19,MATCH($B263,'[6]Table 30'!$B$14:$B$19,0))*1000,0)</f>
        <v>0</v>
      </c>
      <c r="O263" s="5">
        <f>IFERROR(INDEX('[6]Table 30'!O$14:O$19,MATCH($B263,'[6]Table 30'!$B$14:$B$19,0))*1000,0)</f>
        <v>0</v>
      </c>
      <c r="P263" s="5">
        <f>IFERROR(INDEX('[6]Table 30'!P$14:P$19,MATCH($B263,'[6]Table 30'!$B$14:$B$19,0))*1000,0)</f>
        <v>0</v>
      </c>
      <c r="Q263" s="5">
        <f>IFERROR(INDEX('[6]Table 30'!Q$14:Q$19,MATCH($B263,'[6]Table 30'!$B$14:$B$19,0))*1000,0)</f>
        <v>0</v>
      </c>
      <c r="R263" s="5">
        <f>IFERROR(INDEX('[6]Table 30'!R$14:R$19,MATCH($B263,'[6]Table 30'!$B$14:$B$19,0))*1000,0)</f>
        <v>0</v>
      </c>
      <c r="S263" s="5">
        <f>IFERROR(INDEX('[6]Table 30'!S$14:S$19,MATCH($B263,'[6]Table 30'!$B$14:$B$19,0))*1000,0)</f>
        <v>0</v>
      </c>
      <c r="T263" s="5">
        <f>IFERROR(INDEX('[6]Table 30'!T$14:T$19,MATCH($B263,'[6]Table 30'!$B$14:$B$19,0))*1000,0)</f>
        <v>0</v>
      </c>
      <c r="U263" s="5">
        <f>IFERROR(INDEX('[6]Table 30'!U$14:U$19,MATCH($B263,'[6]Table 30'!$B$14:$B$19,0))*1000,0)</f>
        <v>0</v>
      </c>
      <c r="V263" s="5">
        <f>IFERROR(INDEX('[6]Table 30'!V$14:V$19,MATCH($B263,'[6]Table 30'!$B$14:$B$19,0))*1000,0)</f>
        <v>0</v>
      </c>
      <c r="W263" s="5">
        <f>IFERROR(INDEX('[6]Table 30'!W$14:W$19,MATCH($B263,'[6]Table 30'!$B$14:$B$19,0))*1000,0)</f>
        <v>0</v>
      </c>
      <c r="Z263" s="21" t="s">
        <v>26</v>
      </c>
    </row>
    <row r="264" spans="2:26" outlineLevel="1" x14ac:dyDescent="0.2">
      <c r="B264" s="4" t="s">
        <v>17</v>
      </c>
      <c r="C264" s="5">
        <f>IFERROR(INDEX('[6]Table 30'!C$14:C$19,MATCH($B264,'[6]Table 30'!$B$14:$B$19,0))*1000,0)</f>
        <v>0</v>
      </c>
      <c r="D264" s="5">
        <f>IFERROR(INDEX('[6]Table 30'!D$14:D$19,MATCH($B264,'[6]Table 30'!$B$14:$B$19,0))*1000,0)</f>
        <v>0</v>
      </c>
      <c r="E264" s="5">
        <f>IFERROR(INDEX('[6]Table 30'!E$14:E$19,MATCH($B264,'[6]Table 30'!$B$14:$B$19,0))*1000,0)</f>
        <v>0</v>
      </c>
      <c r="F264" s="5">
        <f>IFERROR(INDEX('[6]Table 30'!F$14:F$19,MATCH($B264,'[6]Table 30'!$B$14:$B$19,0))*1000,0)</f>
        <v>0</v>
      </c>
      <c r="G264" s="5">
        <f>IFERROR(INDEX('[6]Table 30'!G$14:G$19,MATCH($B264,'[6]Table 30'!$B$14:$B$19,0))*1000,0)</f>
        <v>0</v>
      </c>
      <c r="H264" s="5">
        <f>IFERROR(INDEX('[6]Table 30'!H$14:H$19,MATCH($B264,'[6]Table 30'!$B$14:$B$19,0))*1000,0)</f>
        <v>0</v>
      </c>
      <c r="I264" s="5">
        <f>IFERROR(INDEX('[6]Table 30'!I$14:I$19,MATCH($B264,'[6]Table 30'!$B$14:$B$19,0))*1000,0)</f>
        <v>0</v>
      </c>
      <c r="J264" s="5">
        <f>IFERROR(INDEX('[6]Table 30'!J$14:J$19,MATCH($B264,'[6]Table 30'!$B$14:$B$19,0))*1000,0)</f>
        <v>0</v>
      </c>
      <c r="K264" s="5">
        <f>IFERROR(INDEX('[6]Table 30'!K$14:K$19,MATCH($B264,'[6]Table 30'!$B$14:$B$19,0))*1000,0)</f>
        <v>0</v>
      </c>
      <c r="L264" s="5">
        <f>IFERROR(INDEX('[6]Table 30'!L$14:L$19,MATCH($B264,'[6]Table 30'!$B$14:$B$19,0))*1000,0)</f>
        <v>0</v>
      </c>
      <c r="M264" s="5">
        <f>IFERROR(INDEX('[6]Table 30'!M$14:M$19,MATCH($B264,'[6]Table 30'!$B$14:$B$19,0))*1000,0)</f>
        <v>0</v>
      </c>
      <c r="N264" s="5">
        <f>IFERROR(INDEX('[6]Table 30'!N$14:N$19,MATCH($B264,'[6]Table 30'!$B$14:$B$19,0))*1000,0)</f>
        <v>0</v>
      </c>
      <c r="O264" s="5">
        <f>IFERROR(INDEX('[6]Table 30'!O$14:O$19,MATCH($B264,'[6]Table 30'!$B$14:$B$19,0))*1000,0)</f>
        <v>0</v>
      </c>
      <c r="P264" s="5">
        <f>IFERROR(INDEX('[6]Table 30'!P$14:P$19,MATCH($B264,'[6]Table 30'!$B$14:$B$19,0))*1000,0)</f>
        <v>0</v>
      </c>
      <c r="Q264" s="5">
        <f>IFERROR(INDEX('[6]Table 30'!Q$14:Q$19,MATCH($B264,'[6]Table 30'!$B$14:$B$19,0))*1000,0)</f>
        <v>0</v>
      </c>
      <c r="R264" s="5">
        <f>IFERROR(INDEX('[6]Table 30'!R$14:R$19,MATCH($B264,'[6]Table 30'!$B$14:$B$19,0))*1000,0)</f>
        <v>0</v>
      </c>
      <c r="S264" s="5">
        <f>IFERROR(INDEX('[6]Table 30'!S$14:S$19,MATCH($B264,'[6]Table 30'!$B$14:$B$19,0))*1000,0)</f>
        <v>0</v>
      </c>
      <c r="T264" s="5">
        <f>IFERROR(INDEX('[6]Table 30'!T$14:T$19,MATCH($B264,'[6]Table 30'!$B$14:$B$19,0))*1000,0)</f>
        <v>0</v>
      </c>
      <c r="U264" s="5">
        <f>IFERROR(INDEX('[6]Table 30'!U$14:U$19,MATCH($B264,'[6]Table 30'!$B$14:$B$19,0))*1000,0)</f>
        <v>0</v>
      </c>
      <c r="V264" s="5">
        <f>IFERROR(INDEX('[6]Table 30'!V$14:V$19,MATCH($B264,'[6]Table 30'!$B$14:$B$19,0))*1000,0)</f>
        <v>0</v>
      </c>
      <c r="W264" s="5">
        <f>IFERROR(INDEX('[6]Table 30'!W$14:W$19,MATCH($B264,'[6]Table 30'!$B$14:$B$19,0))*1000,0)</f>
        <v>0</v>
      </c>
      <c r="Z264" s="21" t="s">
        <v>26</v>
      </c>
    </row>
    <row r="265" spans="2:26" outlineLevel="1" x14ac:dyDescent="0.2">
      <c r="B265" s="4" t="s">
        <v>1</v>
      </c>
      <c r="C265" s="5">
        <f>IFERROR(INDEX('[6]Table 30'!C$14:C$19,MATCH($B265,'[6]Table 30'!$B$14:$B$19,0))*1000,0)</f>
        <v>0</v>
      </c>
      <c r="D265" s="5">
        <f>IFERROR(INDEX('[6]Table 30'!D$14:D$19,MATCH($B265,'[6]Table 30'!$B$14:$B$19,0))*1000,0)</f>
        <v>0</v>
      </c>
      <c r="E265" s="5">
        <f>IFERROR(INDEX('[6]Table 30'!E$14:E$19,MATCH($B265,'[6]Table 30'!$B$14:$B$19,0))*1000,0)</f>
        <v>0</v>
      </c>
      <c r="F265" s="5">
        <f>IFERROR(INDEX('[6]Table 30'!F$14:F$19,MATCH($B265,'[6]Table 30'!$B$14:$B$19,0))*1000,0)</f>
        <v>0</v>
      </c>
      <c r="G265" s="5">
        <f>IFERROR(INDEX('[6]Table 30'!G$14:G$19,MATCH($B265,'[6]Table 30'!$B$14:$B$19,0))*1000,0)</f>
        <v>0</v>
      </c>
      <c r="H265" s="5">
        <f>IFERROR(INDEX('[6]Table 30'!H$14:H$19,MATCH($B265,'[6]Table 30'!$B$14:$B$19,0))*1000,0)</f>
        <v>0</v>
      </c>
      <c r="I265" s="5">
        <f>IFERROR(INDEX('[6]Table 30'!I$14:I$19,MATCH($B265,'[6]Table 30'!$B$14:$B$19,0))*1000,0)</f>
        <v>0</v>
      </c>
      <c r="J265" s="5">
        <f>IFERROR(INDEX('[6]Table 30'!J$14:J$19,MATCH($B265,'[6]Table 30'!$B$14:$B$19,0))*1000,0)</f>
        <v>0</v>
      </c>
      <c r="K265" s="5">
        <f>IFERROR(INDEX('[6]Table 30'!K$14:K$19,MATCH($B265,'[6]Table 30'!$B$14:$B$19,0))*1000,0)</f>
        <v>0</v>
      </c>
      <c r="L265" s="5">
        <f>IFERROR(INDEX('[6]Table 30'!L$14:L$19,MATCH($B265,'[6]Table 30'!$B$14:$B$19,0))*1000,0)</f>
        <v>0</v>
      </c>
      <c r="M265" s="5">
        <f>IFERROR(INDEX('[6]Table 30'!M$14:M$19,MATCH($B265,'[6]Table 30'!$B$14:$B$19,0))*1000,0)</f>
        <v>0</v>
      </c>
      <c r="N265" s="5">
        <f>IFERROR(INDEX('[6]Table 30'!N$14:N$19,MATCH($B265,'[6]Table 30'!$B$14:$B$19,0))*1000,0)</f>
        <v>0</v>
      </c>
      <c r="O265" s="5">
        <f>IFERROR(INDEX('[6]Table 30'!O$14:O$19,MATCH($B265,'[6]Table 30'!$B$14:$B$19,0))*1000,0)</f>
        <v>0</v>
      </c>
      <c r="P265" s="5">
        <f>IFERROR(INDEX('[6]Table 30'!P$14:P$19,MATCH($B265,'[6]Table 30'!$B$14:$B$19,0))*1000,0)</f>
        <v>0</v>
      </c>
      <c r="Q265" s="5">
        <f>IFERROR(INDEX('[6]Table 30'!Q$14:Q$19,MATCH($B265,'[6]Table 30'!$B$14:$B$19,0))*1000,0)</f>
        <v>0</v>
      </c>
      <c r="R265" s="5">
        <f>IFERROR(INDEX('[6]Table 30'!R$14:R$19,MATCH($B265,'[6]Table 30'!$B$14:$B$19,0))*1000,0)</f>
        <v>0</v>
      </c>
      <c r="S265" s="5">
        <f>IFERROR(INDEX('[6]Table 30'!S$14:S$19,MATCH($B265,'[6]Table 30'!$B$14:$B$19,0))*1000,0)</f>
        <v>0</v>
      </c>
      <c r="T265" s="5">
        <f>IFERROR(INDEX('[6]Table 30'!T$14:T$19,MATCH($B265,'[6]Table 30'!$B$14:$B$19,0))*1000,0)</f>
        <v>0</v>
      </c>
      <c r="U265" s="5">
        <f>IFERROR(INDEX('[6]Table 30'!U$14:U$19,MATCH($B265,'[6]Table 30'!$B$14:$B$19,0))*1000,0)</f>
        <v>0</v>
      </c>
      <c r="V265" s="5">
        <f>IFERROR(INDEX('[6]Table 30'!V$14:V$19,MATCH($B265,'[6]Table 30'!$B$14:$B$19,0))*1000,0)</f>
        <v>0</v>
      </c>
      <c r="W265" s="5">
        <f>IFERROR(INDEX('[6]Table 30'!W$14:W$19,MATCH($B265,'[6]Table 30'!$B$14:$B$19,0))*1000,0)</f>
        <v>0</v>
      </c>
      <c r="Z265" s="21" t="s">
        <v>26</v>
      </c>
    </row>
    <row r="266" spans="2:26" outlineLevel="1" x14ac:dyDescent="0.2">
      <c r="B266" s="15" t="s">
        <v>9</v>
      </c>
      <c r="C266" s="19">
        <f t="shared" ref="C266:W266" si="109">SUM(C256:C265)</f>
        <v>2236.6480000000001</v>
      </c>
      <c r="D266" s="19">
        <f t="shared" si="109"/>
        <v>1973.6390000000001</v>
      </c>
      <c r="E266" s="19">
        <f t="shared" si="109"/>
        <v>2398.61</v>
      </c>
      <c r="F266" s="19">
        <f t="shared" si="109"/>
        <v>2242.3749999999995</v>
      </c>
      <c r="G266" s="19">
        <f t="shared" si="109"/>
        <v>1996.4670000000001</v>
      </c>
      <c r="H266" s="19">
        <f t="shared" si="109"/>
        <v>2358.9610000000002</v>
      </c>
      <c r="I266" s="19">
        <f t="shared" si="109"/>
        <v>2034.5940000000001</v>
      </c>
      <c r="J266" s="19">
        <f t="shared" si="109"/>
        <v>2080.4270000000001</v>
      </c>
      <c r="K266" s="19">
        <f t="shared" si="109"/>
        <v>2078.0650000000001</v>
      </c>
      <c r="L266" s="19">
        <f t="shared" si="109"/>
        <v>1744.5919999999999</v>
      </c>
      <c r="M266" s="19">
        <f t="shared" si="109"/>
        <v>1854.979</v>
      </c>
      <c r="N266" s="19">
        <f t="shared" si="109"/>
        <v>1874.0820000000001</v>
      </c>
      <c r="O266" s="19">
        <f t="shared" si="109"/>
        <v>1878.3600000000001</v>
      </c>
      <c r="P266" s="19">
        <f t="shared" si="109"/>
        <v>2073.6010000000001</v>
      </c>
      <c r="Q266" s="19">
        <f t="shared" si="109"/>
        <v>2079.2029999999995</v>
      </c>
      <c r="R266" s="19">
        <f t="shared" si="109"/>
        <v>1737.521</v>
      </c>
      <c r="S266" s="19">
        <f t="shared" si="109"/>
        <v>1392.019</v>
      </c>
      <c r="T266" s="19">
        <f t="shared" si="109"/>
        <v>930.572</v>
      </c>
      <c r="U266" s="19">
        <f t="shared" si="109"/>
        <v>800.029</v>
      </c>
      <c r="V266" s="19">
        <f t="shared" si="109"/>
        <v>801.51700000000005</v>
      </c>
      <c r="W266" s="19">
        <f t="shared" si="109"/>
        <v>656.79</v>
      </c>
    </row>
    <row r="267" spans="2:26" outlineLevel="1" x14ac:dyDescent="0.2">
      <c r="B267" s="26" t="s">
        <v>91</v>
      </c>
      <c r="C267" s="25">
        <f t="shared" ref="C267:W267" si="110">C266/C247/1000</f>
        <v>7.950560784232174E-4</v>
      </c>
      <c r="D267" s="25">
        <f t="shared" si="110"/>
        <v>8.0831974391730801E-4</v>
      </c>
      <c r="E267" s="25">
        <f t="shared" si="110"/>
        <v>7.7701375738813551E-4</v>
      </c>
      <c r="F267" s="25">
        <f t="shared" si="110"/>
        <v>7.7435446125735143E-4</v>
      </c>
      <c r="G267" s="25">
        <f t="shared" si="110"/>
        <v>7.5939901559918547E-4</v>
      </c>
      <c r="H267" s="25">
        <f t="shared" si="110"/>
        <v>7.4520244625178545E-4</v>
      </c>
      <c r="I267" s="25">
        <f t="shared" si="110"/>
        <v>8.4669908156528612E-4</v>
      </c>
      <c r="J267" s="25">
        <f t="shared" si="110"/>
        <v>7.6681697666817507E-4</v>
      </c>
      <c r="K267" s="25">
        <f t="shared" si="110"/>
        <v>8.1967592781258172E-4</v>
      </c>
      <c r="L267" s="25">
        <f t="shared" si="110"/>
        <v>6.8676832035465549E-4</v>
      </c>
      <c r="M267" s="25">
        <f t="shared" si="110"/>
        <v>7.6452450063774051E-4</v>
      </c>
      <c r="N267" s="25">
        <f t="shared" si="110"/>
        <v>7.017161397796719E-4</v>
      </c>
      <c r="O267" s="25">
        <f t="shared" si="110"/>
        <v>7.8013602693087914E-4</v>
      </c>
      <c r="P267" s="25">
        <f t="shared" si="110"/>
        <v>7.3320855892452163E-4</v>
      </c>
      <c r="Q267" s="25">
        <f t="shared" si="110"/>
        <v>9.0966416031232995E-4</v>
      </c>
      <c r="R267" s="25">
        <f t="shared" si="110"/>
        <v>8.0597612191722764E-4</v>
      </c>
      <c r="S267" s="25">
        <f t="shared" si="110"/>
        <v>7.3382303287162392E-4</v>
      </c>
      <c r="T267" s="25">
        <f t="shared" si="110"/>
        <v>5.1314156829083979E-4</v>
      </c>
      <c r="U267" s="25">
        <f t="shared" si="110"/>
        <v>4.3782276115885625E-4</v>
      </c>
      <c r="V267" s="25">
        <f t="shared" si="110"/>
        <v>4.4732017961448032E-4</v>
      </c>
      <c r="W267" s="25">
        <f t="shared" si="110"/>
        <v>4.3636235610308678E-4</v>
      </c>
    </row>
    <row r="268" spans="2:26" outlineLevel="1" x14ac:dyDescent="0.2"/>
    <row r="269" spans="2:26" outlineLevel="1" x14ac:dyDescent="0.2">
      <c r="B269" s="4" t="s">
        <v>18</v>
      </c>
      <c r="C269" s="11">
        <f t="shared" ref="C269:W269" si="111">IFERROR(C256/C266,0)</f>
        <v>0</v>
      </c>
      <c r="D269" s="11">
        <f t="shared" si="111"/>
        <v>0</v>
      </c>
      <c r="E269" s="11">
        <f t="shared" si="111"/>
        <v>0</v>
      </c>
      <c r="F269" s="11">
        <f t="shared" si="111"/>
        <v>0</v>
      </c>
      <c r="G269" s="11">
        <f t="shared" si="111"/>
        <v>0</v>
      </c>
      <c r="H269" s="11">
        <f t="shared" si="111"/>
        <v>0</v>
      </c>
      <c r="I269" s="11">
        <f t="shared" si="111"/>
        <v>0</v>
      </c>
      <c r="J269" s="11">
        <f t="shared" si="111"/>
        <v>0</v>
      </c>
      <c r="K269" s="11">
        <f t="shared" si="111"/>
        <v>0</v>
      </c>
      <c r="L269" s="11">
        <f t="shared" si="111"/>
        <v>0</v>
      </c>
      <c r="M269" s="11">
        <f t="shared" si="111"/>
        <v>0</v>
      </c>
      <c r="N269" s="11">
        <f t="shared" si="111"/>
        <v>0</v>
      </c>
      <c r="O269" s="11">
        <f t="shared" si="111"/>
        <v>0</v>
      </c>
      <c r="P269" s="11">
        <f t="shared" si="111"/>
        <v>0</v>
      </c>
      <c r="Q269" s="11">
        <f t="shared" si="111"/>
        <v>0</v>
      </c>
      <c r="R269" s="11">
        <f t="shared" si="111"/>
        <v>0</v>
      </c>
      <c r="S269" s="11">
        <f t="shared" si="111"/>
        <v>0</v>
      </c>
      <c r="T269" s="11">
        <f t="shared" si="111"/>
        <v>0</v>
      </c>
      <c r="U269" s="11">
        <f t="shared" si="111"/>
        <v>0</v>
      </c>
      <c r="V269" s="11">
        <f t="shared" si="111"/>
        <v>0</v>
      </c>
      <c r="W269" s="11">
        <f t="shared" si="111"/>
        <v>0</v>
      </c>
    </row>
    <row r="270" spans="2:26" outlineLevel="1" x14ac:dyDescent="0.2">
      <c r="B270" s="4" t="s">
        <v>19</v>
      </c>
      <c r="C270" s="11">
        <f t="shared" ref="C270:W270" si="112">IFERROR(C257/C266,0)</f>
        <v>0</v>
      </c>
      <c r="D270" s="11">
        <f t="shared" si="112"/>
        <v>0</v>
      </c>
      <c r="E270" s="11">
        <f t="shared" si="112"/>
        <v>0</v>
      </c>
      <c r="F270" s="11">
        <f t="shared" si="112"/>
        <v>0</v>
      </c>
      <c r="G270" s="11">
        <f t="shared" si="112"/>
        <v>0</v>
      </c>
      <c r="H270" s="11">
        <f t="shared" si="112"/>
        <v>0</v>
      </c>
      <c r="I270" s="11">
        <f t="shared" si="112"/>
        <v>0</v>
      </c>
      <c r="J270" s="11">
        <f t="shared" si="112"/>
        <v>0</v>
      </c>
      <c r="K270" s="11">
        <f t="shared" si="112"/>
        <v>0</v>
      </c>
      <c r="L270" s="11">
        <f t="shared" si="112"/>
        <v>0</v>
      </c>
      <c r="M270" s="11">
        <f t="shared" si="112"/>
        <v>0</v>
      </c>
      <c r="N270" s="11">
        <f t="shared" si="112"/>
        <v>0</v>
      </c>
      <c r="O270" s="11">
        <f t="shared" si="112"/>
        <v>0</v>
      </c>
      <c r="P270" s="11">
        <f t="shared" si="112"/>
        <v>0</v>
      </c>
      <c r="Q270" s="11">
        <f t="shared" si="112"/>
        <v>0</v>
      </c>
      <c r="R270" s="11">
        <f t="shared" si="112"/>
        <v>0</v>
      </c>
      <c r="S270" s="11">
        <f t="shared" si="112"/>
        <v>0</v>
      </c>
      <c r="T270" s="11">
        <f t="shared" si="112"/>
        <v>0</v>
      </c>
      <c r="U270" s="11">
        <f t="shared" si="112"/>
        <v>0</v>
      </c>
      <c r="V270" s="11">
        <f t="shared" si="112"/>
        <v>0</v>
      </c>
      <c r="W270" s="11">
        <f t="shared" si="112"/>
        <v>0</v>
      </c>
    </row>
    <row r="271" spans="2:26" outlineLevel="1" x14ac:dyDescent="0.2">
      <c r="B271" s="4" t="s">
        <v>16</v>
      </c>
      <c r="C271" s="11">
        <f t="shared" ref="C271:W271" si="113">IFERROR(C258/C266,0)</f>
        <v>0.86566102489081875</v>
      </c>
      <c r="D271" s="11">
        <f t="shared" si="113"/>
        <v>0.98639974179675205</v>
      </c>
      <c r="E271" s="11">
        <f t="shared" si="113"/>
        <v>0.97137467116371567</v>
      </c>
      <c r="F271" s="11">
        <f t="shared" si="113"/>
        <v>0.97850002787223378</v>
      </c>
      <c r="G271" s="11">
        <f t="shared" si="113"/>
        <v>0.97887217770191037</v>
      </c>
      <c r="H271" s="11">
        <f t="shared" si="113"/>
        <v>0.96945774008133234</v>
      </c>
      <c r="I271" s="11">
        <f t="shared" si="113"/>
        <v>0.97127190977659428</v>
      </c>
      <c r="J271" s="11">
        <f t="shared" si="113"/>
        <v>0.97315839488720335</v>
      </c>
      <c r="K271" s="11">
        <f t="shared" si="113"/>
        <v>0.96914870324075519</v>
      </c>
      <c r="L271" s="11">
        <f t="shared" si="113"/>
        <v>0.96446848317543599</v>
      </c>
      <c r="M271" s="11">
        <f t="shared" si="113"/>
        <v>0.96639045509410082</v>
      </c>
      <c r="N271" s="11">
        <f t="shared" si="113"/>
        <v>0.96726397244090701</v>
      </c>
      <c r="O271" s="11">
        <f t="shared" si="113"/>
        <v>0.96086053791605441</v>
      </c>
      <c r="P271" s="11">
        <f t="shared" si="113"/>
        <v>0.94483172027791262</v>
      </c>
      <c r="Q271" s="11">
        <f t="shared" si="113"/>
        <v>0.94187724815710649</v>
      </c>
      <c r="R271" s="11">
        <f t="shared" si="113"/>
        <v>0.94054633008752131</v>
      </c>
      <c r="S271" s="11">
        <f t="shared" si="113"/>
        <v>0.92697082439248324</v>
      </c>
      <c r="T271" s="11">
        <f t="shared" si="113"/>
        <v>0.85192655699935094</v>
      </c>
      <c r="U271" s="11">
        <f t="shared" si="113"/>
        <v>0.83776088116805758</v>
      </c>
      <c r="V271" s="11">
        <f t="shared" si="113"/>
        <v>0.7909439225867948</v>
      </c>
      <c r="W271" s="11">
        <f t="shared" si="113"/>
        <v>0.78480336180514332</v>
      </c>
    </row>
    <row r="272" spans="2:26" outlineLevel="1" x14ac:dyDescent="0.2">
      <c r="B272" s="4" t="s">
        <v>21</v>
      </c>
      <c r="C272" s="11">
        <f t="shared" ref="C272:W272" si="114">IFERROR(C259/C266,0)</f>
        <v>0</v>
      </c>
      <c r="D272" s="11">
        <f t="shared" si="114"/>
        <v>0</v>
      </c>
      <c r="E272" s="11">
        <f t="shared" si="114"/>
        <v>0</v>
      </c>
      <c r="F272" s="11">
        <f t="shared" si="114"/>
        <v>0</v>
      </c>
      <c r="G272" s="11">
        <f t="shared" si="114"/>
        <v>0</v>
      </c>
      <c r="H272" s="11">
        <f t="shared" si="114"/>
        <v>0</v>
      </c>
      <c r="I272" s="11">
        <f t="shared" si="114"/>
        <v>0</v>
      </c>
      <c r="J272" s="11">
        <f t="shared" si="114"/>
        <v>0</v>
      </c>
      <c r="K272" s="11">
        <f t="shared" si="114"/>
        <v>0</v>
      </c>
      <c r="L272" s="11">
        <f t="shared" si="114"/>
        <v>0</v>
      </c>
      <c r="M272" s="11">
        <f t="shared" si="114"/>
        <v>0</v>
      </c>
      <c r="N272" s="11">
        <f t="shared" si="114"/>
        <v>0</v>
      </c>
      <c r="O272" s="11">
        <f t="shared" si="114"/>
        <v>0</v>
      </c>
      <c r="P272" s="11">
        <f t="shared" si="114"/>
        <v>0</v>
      </c>
      <c r="Q272" s="11">
        <f t="shared" si="114"/>
        <v>0</v>
      </c>
      <c r="R272" s="11">
        <f t="shared" si="114"/>
        <v>0</v>
      </c>
      <c r="S272" s="11">
        <f t="shared" si="114"/>
        <v>0</v>
      </c>
      <c r="T272" s="11">
        <f t="shared" si="114"/>
        <v>0</v>
      </c>
      <c r="U272" s="11">
        <f t="shared" si="114"/>
        <v>0</v>
      </c>
      <c r="V272" s="11">
        <f t="shared" si="114"/>
        <v>0</v>
      </c>
      <c r="W272" s="11">
        <f t="shared" si="114"/>
        <v>0</v>
      </c>
    </row>
    <row r="273" spans="1:28" outlineLevel="1" x14ac:dyDescent="0.2">
      <c r="B273" s="4" t="s">
        <v>20</v>
      </c>
      <c r="C273" s="11">
        <f t="shared" ref="C273:W273" si="115">IFERROR(C260/C266,0)</f>
        <v>0.13433897510918122</v>
      </c>
      <c r="D273" s="11">
        <f t="shared" si="115"/>
        <v>1.3600258203247909E-2</v>
      </c>
      <c r="E273" s="11">
        <f t="shared" si="115"/>
        <v>2.8625328836284346E-2</v>
      </c>
      <c r="F273" s="11">
        <f t="shared" si="115"/>
        <v>2.1499972127766324E-2</v>
      </c>
      <c r="G273" s="11">
        <f t="shared" si="115"/>
        <v>2.1127822298089575E-2</v>
      </c>
      <c r="H273" s="11">
        <f t="shared" si="115"/>
        <v>3.0542259918667582E-2</v>
      </c>
      <c r="I273" s="11">
        <f t="shared" si="115"/>
        <v>2.872809022340575E-2</v>
      </c>
      <c r="J273" s="11">
        <f t="shared" si="115"/>
        <v>2.5873053945175674E-2</v>
      </c>
      <c r="K273" s="11">
        <f t="shared" si="115"/>
        <v>2.9484640759552757E-2</v>
      </c>
      <c r="L273" s="11">
        <f t="shared" si="115"/>
        <v>3.4007951429331329E-2</v>
      </c>
      <c r="M273" s="11">
        <f t="shared" si="115"/>
        <v>3.2075295731110703E-2</v>
      </c>
      <c r="N273" s="11">
        <f t="shared" si="115"/>
        <v>3.1024256142474019E-2</v>
      </c>
      <c r="O273" s="11">
        <f t="shared" si="115"/>
        <v>3.6927958431823497E-2</v>
      </c>
      <c r="P273" s="11">
        <f t="shared" si="115"/>
        <v>5.2196155383798515E-2</v>
      </c>
      <c r="Q273" s="11">
        <f t="shared" si="115"/>
        <v>5.4790705861813407E-2</v>
      </c>
      <c r="R273" s="11">
        <f t="shared" si="115"/>
        <v>5.945366991247876E-2</v>
      </c>
      <c r="S273" s="11">
        <f t="shared" si="115"/>
        <v>7.3029175607516858E-2</v>
      </c>
      <c r="T273" s="11">
        <f t="shared" si="115"/>
        <v>0.14807344300064906</v>
      </c>
      <c r="U273" s="11">
        <f t="shared" si="115"/>
        <v>0.16223911883194234</v>
      </c>
      <c r="V273" s="11">
        <f t="shared" si="115"/>
        <v>0.20905607741320517</v>
      </c>
      <c r="W273" s="11">
        <f t="shared" si="115"/>
        <v>0.21519663819485682</v>
      </c>
    </row>
    <row r="274" spans="1:28" outlineLevel="1" x14ac:dyDescent="0.2">
      <c r="B274" s="4" t="s">
        <v>0</v>
      </c>
      <c r="C274" s="11">
        <f t="shared" ref="C274:W274" si="116">IFERROR(C261/C266,0)</f>
        <v>0</v>
      </c>
      <c r="D274" s="11">
        <f t="shared" si="116"/>
        <v>0</v>
      </c>
      <c r="E274" s="11">
        <f t="shared" si="116"/>
        <v>0</v>
      </c>
      <c r="F274" s="11">
        <f t="shared" si="116"/>
        <v>0</v>
      </c>
      <c r="G274" s="11">
        <f t="shared" si="116"/>
        <v>0</v>
      </c>
      <c r="H274" s="11">
        <f t="shared" si="116"/>
        <v>0</v>
      </c>
      <c r="I274" s="11">
        <f t="shared" si="116"/>
        <v>0</v>
      </c>
      <c r="J274" s="11">
        <f t="shared" si="116"/>
        <v>9.6855116762087758E-4</v>
      </c>
      <c r="K274" s="11">
        <f t="shared" si="116"/>
        <v>1.366655999692021E-3</v>
      </c>
      <c r="L274" s="11">
        <f t="shared" si="116"/>
        <v>1.5235653952328113E-3</v>
      </c>
      <c r="M274" s="11">
        <f t="shared" si="116"/>
        <v>1.5342491747885017E-3</v>
      </c>
      <c r="N274" s="11">
        <f t="shared" si="116"/>
        <v>1.7117714166189097E-3</v>
      </c>
      <c r="O274" s="11">
        <f t="shared" si="116"/>
        <v>2.2115036521220639E-3</v>
      </c>
      <c r="P274" s="11">
        <f t="shared" si="116"/>
        <v>2.9721243382888028E-3</v>
      </c>
      <c r="Q274" s="11">
        <f t="shared" si="116"/>
        <v>3.3320459810802514E-3</v>
      </c>
      <c r="R274" s="11">
        <f t="shared" si="116"/>
        <v>0</v>
      </c>
      <c r="S274" s="11">
        <f t="shared" si="116"/>
        <v>0</v>
      </c>
      <c r="T274" s="11">
        <f t="shared" si="116"/>
        <v>0</v>
      </c>
      <c r="U274" s="11">
        <f t="shared" si="116"/>
        <v>0</v>
      </c>
      <c r="V274" s="11">
        <f t="shared" si="116"/>
        <v>0</v>
      </c>
      <c r="W274" s="11">
        <f t="shared" si="116"/>
        <v>0</v>
      </c>
    </row>
    <row r="275" spans="1:28" outlineLevel="1" x14ac:dyDescent="0.2">
      <c r="B275" s="4" t="s">
        <v>22</v>
      </c>
      <c r="C275" s="11">
        <f t="shared" ref="C275:W275" si="117">IFERROR(C262/C266,0)</f>
        <v>0</v>
      </c>
      <c r="D275" s="11">
        <f t="shared" si="117"/>
        <v>0</v>
      </c>
      <c r="E275" s="11">
        <f t="shared" si="117"/>
        <v>0</v>
      </c>
      <c r="F275" s="11">
        <f t="shared" si="117"/>
        <v>0</v>
      </c>
      <c r="G275" s="11">
        <f t="shared" si="117"/>
        <v>0</v>
      </c>
      <c r="H275" s="11">
        <f t="shared" si="117"/>
        <v>0</v>
      </c>
      <c r="I275" s="11">
        <f t="shared" si="117"/>
        <v>0</v>
      </c>
      <c r="J275" s="11">
        <f t="shared" si="117"/>
        <v>0</v>
      </c>
      <c r="K275" s="11">
        <f t="shared" si="117"/>
        <v>0</v>
      </c>
      <c r="L275" s="11">
        <f t="shared" si="117"/>
        <v>0</v>
      </c>
      <c r="M275" s="11">
        <f t="shared" si="117"/>
        <v>0</v>
      </c>
      <c r="N275" s="11">
        <f t="shared" si="117"/>
        <v>0</v>
      </c>
      <c r="O275" s="11">
        <f t="shared" si="117"/>
        <v>0</v>
      </c>
      <c r="P275" s="11">
        <f t="shared" si="117"/>
        <v>0</v>
      </c>
      <c r="Q275" s="11">
        <f t="shared" si="117"/>
        <v>0</v>
      </c>
      <c r="R275" s="11">
        <f t="shared" si="117"/>
        <v>0</v>
      </c>
      <c r="S275" s="11">
        <f t="shared" si="117"/>
        <v>0</v>
      </c>
      <c r="T275" s="11">
        <f t="shared" si="117"/>
        <v>0</v>
      </c>
      <c r="U275" s="11">
        <f t="shared" si="117"/>
        <v>0</v>
      </c>
      <c r="V275" s="11">
        <f t="shared" si="117"/>
        <v>0</v>
      </c>
      <c r="W275" s="11">
        <f t="shared" si="117"/>
        <v>0</v>
      </c>
    </row>
    <row r="276" spans="1:28" outlineLevel="1" x14ac:dyDescent="0.2">
      <c r="B276" s="4" t="s">
        <v>23</v>
      </c>
      <c r="C276" s="11">
        <f t="shared" ref="C276:W276" si="118">IFERROR(C263/C266,0)</f>
        <v>0</v>
      </c>
      <c r="D276" s="11">
        <f t="shared" si="118"/>
        <v>0</v>
      </c>
      <c r="E276" s="11">
        <f t="shared" si="118"/>
        <v>0</v>
      </c>
      <c r="F276" s="11">
        <f t="shared" si="118"/>
        <v>0</v>
      </c>
      <c r="G276" s="11">
        <f t="shared" si="118"/>
        <v>0</v>
      </c>
      <c r="H276" s="11">
        <f t="shared" si="118"/>
        <v>0</v>
      </c>
      <c r="I276" s="11">
        <f t="shared" si="118"/>
        <v>0</v>
      </c>
      <c r="J276" s="11">
        <f t="shared" si="118"/>
        <v>0</v>
      </c>
      <c r="K276" s="11">
        <f t="shared" si="118"/>
        <v>0</v>
      </c>
      <c r="L276" s="11">
        <f t="shared" si="118"/>
        <v>0</v>
      </c>
      <c r="M276" s="11">
        <f t="shared" si="118"/>
        <v>0</v>
      </c>
      <c r="N276" s="11">
        <f t="shared" si="118"/>
        <v>0</v>
      </c>
      <c r="O276" s="11">
        <f t="shared" si="118"/>
        <v>0</v>
      </c>
      <c r="P276" s="11">
        <f t="shared" si="118"/>
        <v>0</v>
      </c>
      <c r="Q276" s="11">
        <f t="shared" si="118"/>
        <v>0</v>
      </c>
      <c r="R276" s="11">
        <f t="shared" si="118"/>
        <v>0</v>
      </c>
      <c r="S276" s="11">
        <f t="shared" si="118"/>
        <v>0</v>
      </c>
      <c r="T276" s="11">
        <f t="shared" si="118"/>
        <v>0</v>
      </c>
      <c r="U276" s="11">
        <f t="shared" si="118"/>
        <v>0</v>
      </c>
      <c r="V276" s="11">
        <f t="shared" si="118"/>
        <v>0</v>
      </c>
      <c r="W276" s="11">
        <f t="shared" si="118"/>
        <v>0</v>
      </c>
    </row>
    <row r="277" spans="1:28" outlineLevel="1" x14ac:dyDescent="0.2">
      <c r="B277" s="4" t="s">
        <v>17</v>
      </c>
      <c r="C277" s="11">
        <f t="shared" ref="C277:W277" si="119">IFERROR(C264/C266,0)</f>
        <v>0</v>
      </c>
      <c r="D277" s="11">
        <f t="shared" si="119"/>
        <v>0</v>
      </c>
      <c r="E277" s="11">
        <f t="shared" si="119"/>
        <v>0</v>
      </c>
      <c r="F277" s="11">
        <f t="shared" si="119"/>
        <v>0</v>
      </c>
      <c r="G277" s="11">
        <f t="shared" si="119"/>
        <v>0</v>
      </c>
      <c r="H277" s="11">
        <f t="shared" si="119"/>
        <v>0</v>
      </c>
      <c r="I277" s="11">
        <f t="shared" si="119"/>
        <v>0</v>
      </c>
      <c r="J277" s="11">
        <f t="shared" si="119"/>
        <v>0</v>
      </c>
      <c r="K277" s="11">
        <f t="shared" si="119"/>
        <v>0</v>
      </c>
      <c r="L277" s="11">
        <f t="shared" si="119"/>
        <v>0</v>
      </c>
      <c r="M277" s="11">
        <f t="shared" si="119"/>
        <v>0</v>
      </c>
      <c r="N277" s="11">
        <f t="shared" si="119"/>
        <v>0</v>
      </c>
      <c r="O277" s="11">
        <f t="shared" si="119"/>
        <v>0</v>
      </c>
      <c r="P277" s="11">
        <f t="shared" si="119"/>
        <v>0</v>
      </c>
      <c r="Q277" s="11">
        <f t="shared" si="119"/>
        <v>0</v>
      </c>
      <c r="R277" s="11">
        <f t="shared" si="119"/>
        <v>0</v>
      </c>
      <c r="S277" s="11">
        <f t="shared" si="119"/>
        <v>0</v>
      </c>
      <c r="T277" s="11">
        <f t="shared" si="119"/>
        <v>0</v>
      </c>
      <c r="U277" s="11">
        <f t="shared" si="119"/>
        <v>0</v>
      </c>
      <c r="V277" s="11">
        <f t="shared" si="119"/>
        <v>0</v>
      </c>
      <c r="W277" s="11">
        <f t="shared" si="119"/>
        <v>0</v>
      </c>
    </row>
    <row r="278" spans="1:28" outlineLevel="1" x14ac:dyDescent="0.2">
      <c r="B278" s="4" t="s">
        <v>1</v>
      </c>
      <c r="C278" s="11">
        <f t="shared" ref="C278:W278" si="120">IFERROR(C265/C266,0)</f>
        <v>0</v>
      </c>
      <c r="D278" s="11">
        <f t="shared" si="120"/>
        <v>0</v>
      </c>
      <c r="E278" s="11">
        <f t="shared" si="120"/>
        <v>0</v>
      </c>
      <c r="F278" s="11">
        <f t="shared" si="120"/>
        <v>0</v>
      </c>
      <c r="G278" s="11">
        <f t="shared" si="120"/>
        <v>0</v>
      </c>
      <c r="H278" s="11">
        <f t="shared" si="120"/>
        <v>0</v>
      </c>
      <c r="I278" s="11">
        <f t="shared" si="120"/>
        <v>0</v>
      </c>
      <c r="J278" s="11">
        <f t="shared" si="120"/>
        <v>0</v>
      </c>
      <c r="K278" s="11">
        <f t="shared" si="120"/>
        <v>0</v>
      </c>
      <c r="L278" s="11">
        <f t="shared" si="120"/>
        <v>0</v>
      </c>
      <c r="M278" s="11">
        <f t="shared" si="120"/>
        <v>0</v>
      </c>
      <c r="N278" s="11">
        <f t="shared" si="120"/>
        <v>0</v>
      </c>
      <c r="O278" s="11">
        <f t="shared" si="120"/>
        <v>0</v>
      </c>
      <c r="P278" s="11">
        <f t="shared" si="120"/>
        <v>0</v>
      </c>
      <c r="Q278" s="11">
        <f t="shared" si="120"/>
        <v>0</v>
      </c>
      <c r="R278" s="11">
        <f t="shared" si="120"/>
        <v>0</v>
      </c>
      <c r="S278" s="11">
        <f t="shared" si="120"/>
        <v>0</v>
      </c>
      <c r="T278" s="11">
        <f t="shared" si="120"/>
        <v>0</v>
      </c>
      <c r="U278" s="11">
        <f t="shared" si="120"/>
        <v>0</v>
      </c>
      <c r="V278" s="11">
        <f t="shared" si="120"/>
        <v>0</v>
      </c>
      <c r="W278" s="11">
        <f t="shared" si="120"/>
        <v>0</v>
      </c>
    </row>
    <row r="279" spans="1:28" outlineLevel="1" x14ac:dyDescent="0.2"/>
    <row r="281" spans="1:28" x14ac:dyDescent="0.2">
      <c r="A281" s="30" t="s">
        <v>36</v>
      </c>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row>
    <row r="282" spans="1:28" s="31" customFormat="1" x14ac:dyDescent="0.2">
      <c r="A282" s="1"/>
      <c r="B282" s="8" t="s">
        <v>2</v>
      </c>
      <c r="C282" s="13"/>
      <c r="D282" s="1"/>
      <c r="E282" s="1"/>
      <c r="F282" s="1"/>
      <c r="G282" s="1"/>
      <c r="H282" s="1"/>
      <c r="I282" s="1"/>
      <c r="J282" s="1"/>
      <c r="K282" s="1"/>
      <c r="L282" s="1"/>
      <c r="M282" s="1"/>
      <c r="N282" s="1"/>
      <c r="O282" s="1"/>
      <c r="P282" s="1"/>
      <c r="Q282" s="1"/>
      <c r="R282" s="1"/>
      <c r="S282" s="1"/>
      <c r="T282" s="1"/>
      <c r="U282" s="1"/>
      <c r="V282" s="1"/>
      <c r="W282" s="1"/>
      <c r="X282" s="1"/>
      <c r="Y282" s="1"/>
      <c r="Z282"/>
      <c r="AA282" s="1"/>
      <c r="AB282" s="1"/>
    </row>
    <row r="283" spans="1:28" outlineLevel="1" x14ac:dyDescent="0.2">
      <c r="B283" s="15" t="s">
        <v>5</v>
      </c>
    </row>
    <row r="284" spans="1:28" outlineLevel="1" x14ac:dyDescent="0.2">
      <c r="B284" s="9" t="s">
        <v>7</v>
      </c>
      <c r="C284" s="5">
        <f>C285*Inputs!D$7</f>
        <v>81624.196626022778</v>
      </c>
      <c r="D284" s="5">
        <f>D285*Inputs!E$7</f>
        <v>78132.587551467805</v>
      </c>
      <c r="E284" s="5">
        <f>E285*Inputs!F$7</f>
        <v>77994.640563913665</v>
      </c>
      <c r="F284" s="5">
        <f>F285*Inputs!G$7</f>
        <v>67873.964455592417</v>
      </c>
      <c r="G284" s="5">
        <f>G285*Inputs!H$7</f>
        <v>79282.75180436825</v>
      </c>
      <c r="H284" s="5">
        <f>H285*Inputs!I$7</f>
        <v>83063.479618066936</v>
      </c>
      <c r="I284" s="5">
        <f>I285*Inputs!J$7</f>
        <v>75318.237617275125</v>
      </c>
      <c r="J284" s="5">
        <f>J285*Inputs!K$7</f>
        <v>74594.346718625035</v>
      </c>
      <c r="K284" s="5">
        <f>K285*Inputs!L$7</f>
        <v>66897.155934106719</v>
      </c>
      <c r="L284" s="5">
        <f>L285*Inputs!M$7</f>
        <v>51779.189617161297</v>
      </c>
      <c r="M284" s="5">
        <f>M285*Inputs!N$7</f>
        <v>65530.987593711645</v>
      </c>
      <c r="N284" s="5">
        <f>N285*Inputs!O$7</f>
        <v>63218.025291845683</v>
      </c>
      <c r="O284" s="5">
        <f>O285*Inputs!P$7</f>
        <v>61064.774825606379</v>
      </c>
      <c r="P284" s="5">
        <f>P285*Inputs!Q$7</f>
        <v>69896.752682303035</v>
      </c>
      <c r="Q284" s="5">
        <f>Q285*Inputs!R$7</f>
        <v>78777.025992026582</v>
      </c>
      <c r="R284" s="5">
        <f>R285*Inputs!S$7</f>
        <v>83034.819485783897</v>
      </c>
      <c r="S284" s="5">
        <f>S285*Inputs!T$7</f>
        <v>88072.550788677254</v>
      </c>
      <c r="T284" s="5">
        <f>T285*Inputs!U$7</f>
        <v>81998.389627504221</v>
      </c>
      <c r="U284" s="5">
        <f>U285*Inputs!V$7</f>
        <v>90293.573102931667</v>
      </c>
      <c r="V284" s="5">
        <f>V285*Inputs!W$7</f>
        <v>91284.667193858273</v>
      </c>
      <c r="W284" s="5">
        <f>W285*Inputs!X$7</f>
        <v>87684.384334476839</v>
      </c>
      <c r="Z284" s="21" t="s">
        <v>26</v>
      </c>
    </row>
    <row r="285" spans="1:28" outlineLevel="1" x14ac:dyDescent="0.2">
      <c r="B285" s="9" t="s">
        <v>8</v>
      </c>
      <c r="C285" s="5">
        <f>C289*CAN!C290</f>
        <v>816241.96626022772</v>
      </c>
      <c r="D285" s="5">
        <f>D289*CAN!D290</f>
        <v>781325.87551467796</v>
      </c>
      <c r="E285" s="5">
        <f>E289*CAN!E290</f>
        <v>779946.40563913668</v>
      </c>
      <c r="F285" s="5">
        <f>F289*CAN!F290</f>
        <v>678739.64455592411</v>
      </c>
      <c r="G285" s="5">
        <f>G289*CAN!G290</f>
        <v>792827.51804368244</v>
      </c>
      <c r="H285" s="5">
        <f>H289*CAN!H290</f>
        <v>830634.79618066933</v>
      </c>
      <c r="I285" s="5">
        <f>I289*CAN!I290</f>
        <v>753182.37617275119</v>
      </c>
      <c r="J285" s="5">
        <f>J289*CAN!J290</f>
        <v>745943.46718625026</v>
      </c>
      <c r="K285" s="5">
        <f>K289*CAN!K290</f>
        <v>668971.5593410671</v>
      </c>
      <c r="L285" s="5">
        <f>L289*CAN!L290</f>
        <v>517791.89617161296</v>
      </c>
      <c r="M285" s="5">
        <f>M289*CAN!M290</f>
        <v>655309.87593711645</v>
      </c>
      <c r="N285" s="5">
        <f>N289*CAN!N290</f>
        <v>632180.2529184568</v>
      </c>
      <c r="O285" s="5">
        <f>O289*CAN!O290</f>
        <v>610647.74825606379</v>
      </c>
      <c r="P285" s="5">
        <f>P289*CAN!P290</f>
        <v>698967.52682303032</v>
      </c>
      <c r="Q285" s="5">
        <f>Q289*CAN!Q290</f>
        <v>787770.25992026576</v>
      </c>
      <c r="R285" s="5">
        <f>R289*CAN!R290</f>
        <v>830348.19485783891</v>
      </c>
      <c r="S285" s="5">
        <f>S289*CAN!S290</f>
        <v>880725.50788677251</v>
      </c>
      <c r="T285" s="5">
        <f>T289*CAN!T290</f>
        <v>819983.89627504221</v>
      </c>
      <c r="U285" s="5">
        <f>U289*CAN!U290</f>
        <v>902935.73102931655</v>
      </c>
      <c r="V285" s="5">
        <f>V289*CAN!V290</f>
        <v>912846.67193858267</v>
      </c>
      <c r="W285" s="5">
        <f>W289*CAN!W290</f>
        <v>876843.84334476828</v>
      </c>
      <c r="Z285" s="21" t="s">
        <v>26</v>
      </c>
      <c r="AB285"/>
    </row>
    <row r="286" spans="1:28" outlineLevel="1" x14ac:dyDescent="0.2">
      <c r="B286" s="16" t="s">
        <v>6</v>
      </c>
      <c r="C286" s="5"/>
      <c r="D286" s="5"/>
      <c r="E286" s="5"/>
      <c r="F286" s="5"/>
      <c r="G286" s="5"/>
      <c r="H286" s="5"/>
      <c r="I286" s="5"/>
      <c r="J286" s="5"/>
      <c r="K286" s="5"/>
      <c r="L286" s="5"/>
      <c r="M286" s="5"/>
      <c r="N286" s="5"/>
      <c r="O286" s="5"/>
      <c r="P286" s="5"/>
      <c r="Q286" s="5"/>
      <c r="R286" s="5"/>
      <c r="S286" s="5"/>
      <c r="T286" s="5"/>
      <c r="U286" s="5"/>
      <c r="V286" s="5"/>
      <c r="W286" s="5"/>
    </row>
    <row r="287" spans="1:28" outlineLevel="1" x14ac:dyDescent="0.2">
      <c r="B287" s="9" t="s">
        <v>8</v>
      </c>
      <c r="C287" s="5">
        <f>C289*CAN!C291</f>
        <v>391.91109712466448</v>
      </c>
      <c r="D287" s="5">
        <f>D289*CAN!D291</f>
        <v>375.43437039610353</v>
      </c>
      <c r="E287" s="5">
        <f>E289*CAN!E291</f>
        <v>391.91492718731888</v>
      </c>
      <c r="F287" s="5">
        <f>F289*CAN!F291</f>
        <v>305.74409850975098</v>
      </c>
      <c r="G287" s="5">
        <f>G289*CAN!G291</f>
        <v>332.38688600892783</v>
      </c>
      <c r="H287" s="5">
        <f>H289*CAN!H291</f>
        <v>348.74065341980327</v>
      </c>
      <c r="I287" s="5">
        <f>I289*CAN!I291</f>
        <v>309.94269872174021</v>
      </c>
      <c r="J287" s="5">
        <f>J289*CAN!J291</f>
        <v>302.05209890393212</v>
      </c>
      <c r="K287" s="5">
        <f>K289*CAN!K291</f>
        <v>309.66833770559924</v>
      </c>
      <c r="L287" s="5">
        <f>L289*CAN!L291</f>
        <v>244.07986286781519</v>
      </c>
      <c r="M287" s="5">
        <f>M289*CAN!M291</f>
        <v>269.52574094014466</v>
      </c>
      <c r="N287" s="5">
        <f>N289*CAN!N291</f>
        <v>252.15856849398352</v>
      </c>
      <c r="O287" s="5">
        <f>O289*CAN!O291</f>
        <v>226.07579275344773</v>
      </c>
      <c r="P287" s="5">
        <f>P289*CAN!P291</f>
        <v>247.16419428318324</v>
      </c>
      <c r="Q287" s="5">
        <f>Q289*CAN!Q291</f>
        <v>251.65769217415684</v>
      </c>
      <c r="R287" s="5">
        <f>R289*CAN!R291</f>
        <v>272.07683439899108</v>
      </c>
      <c r="S287" s="5">
        <f>S289*CAN!S291</f>
        <v>313.26690569912762</v>
      </c>
      <c r="T287" s="5">
        <f>T289*CAN!T291</f>
        <v>295.85972926163691</v>
      </c>
      <c r="U287" s="5">
        <f>U289*CAN!U291</f>
        <v>308.05479839511634</v>
      </c>
      <c r="V287" s="5">
        <f>V289*CAN!V291</f>
        <v>349.79708696651346</v>
      </c>
      <c r="W287" s="5">
        <f>W289*CAN!W291</f>
        <v>49.11776103336922</v>
      </c>
      <c r="Z287" s="21" t="s">
        <v>26</v>
      </c>
      <c r="AB287"/>
    </row>
    <row r="288" spans="1:28" outlineLevel="1" x14ac:dyDescent="0.2">
      <c r="B288" s="15" t="s">
        <v>9</v>
      </c>
    </row>
    <row r="289" spans="2:28" outlineLevel="1" x14ac:dyDescent="0.2">
      <c r="B289" s="9" t="s">
        <v>8</v>
      </c>
      <c r="C289" s="5">
        <f>C304/CAN!C305/1000</f>
        <v>816633.87735735252</v>
      </c>
      <c r="D289" s="5">
        <f>D304/CAN!D305/1000</f>
        <v>781701.30988507404</v>
      </c>
      <c r="E289" s="5">
        <f>E304/CAN!E305/1000</f>
        <v>780338.32056632405</v>
      </c>
      <c r="F289" s="5">
        <f>F304/CAN!F305/1000</f>
        <v>679045.38865443389</v>
      </c>
      <c r="G289" s="5">
        <f>G304/CAN!G305/1000</f>
        <v>793159.90492969134</v>
      </c>
      <c r="H289" s="5">
        <f>H304/CAN!H305/1000</f>
        <v>830983.5368340892</v>
      </c>
      <c r="I289" s="5">
        <f>I304/CAN!I305/1000</f>
        <v>753492.31887147296</v>
      </c>
      <c r="J289" s="5">
        <f>J304/CAN!J305/1000</f>
        <v>746245.51928515418</v>
      </c>
      <c r="K289" s="5">
        <f>K304/CAN!K305/1000</f>
        <v>669281.22767877276</v>
      </c>
      <c r="L289" s="5">
        <f>L304/CAN!L305/1000</f>
        <v>518035.97603448079</v>
      </c>
      <c r="M289" s="5">
        <f>M304/CAN!M305/1000</f>
        <v>655579.40167805657</v>
      </c>
      <c r="N289" s="5">
        <f>N304/CAN!N305/1000</f>
        <v>632432.41148695082</v>
      </c>
      <c r="O289" s="5">
        <f>O304/CAN!O305/1000</f>
        <v>610873.82404881716</v>
      </c>
      <c r="P289" s="5">
        <f>P304/CAN!P305/1000</f>
        <v>699214.69101731351</v>
      </c>
      <c r="Q289" s="5">
        <f>Q304/CAN!Q305/1000</f>
        <v>788021.91761243995</v>
      </c>
      <c r="R289" s="5">
        <f>R304/CAN!R305/1000</f>
        <v>830620.27169223793</v>
      </c>
      <c r="S289" s="5">
        <f>S304/CAN!S305/1000</f>
        <v>881038.77479247167</v>
      </c>
      <c r="T289" s="5">
        <f>T304/CAN!T305/1000</f>
        <v>820279.75600430381</v>
      </c>
      <c r="U289" s="5">
        <f>U304/CAN!U305/1000</f>
        <v>903243.78582771181</v>
      </c>
      <c r="V289" s="5">
        <f>V304/CAN!V305/1000</f>
        <v>913196.46902554901</v>
      </c>
      <c r="W289" s="5">
        <f>W304/CAN!W305/1000</f>
        <v>876892.96110580175</v>
      </c>
    </row>
    <row r="290" spans="2:28" outlineLevel="1" x14ac:dyDescent="0.2">
      <c r="B290" s="17" t="s">
        <v>10</v>
      </c>
      <c r="C290" s="12">
        <f>IFERROR(C285/C289,0)</f>
        <v>0.99952008959217686</v>
      </c>
      <c r="D290" s="12">
        <f t="shared" ref="D290:W290" si="121">IFERROR(D285/D289,0)</f>
        <v>0.99951972145159729</v>
      </c>
      <c r="E290" s="12">
        <f t="shared" si="121"/>
        <v>0.99949776280767177</v>
      </c>
      <c r="F290" s="12">
        <f t="shared" si="121"/>
        <v>0.99954974423857645</v>
      </c>
      <c r="G290" s="12">
        <f t="shared" si="121"/>
        <v>0.99958093332259612</v>
      </c>
      <c r="H290" s="12">
        <f t="shared" si="121"/>
        <v>0.99958032784289741</v>
      </c>
      <c r="I290" s="12">
        <f t="shared" si="121"/>
        <v>0.99958865844951683</v>
      </c>
      <c r="J290" s="12">
        <f t="shared" si="121"/>
        <v>0.99959523763815261</v>
      </c>
      <c r="K290" s="12">
        <f t="shared" si="121"/>
        <v>0.99953731208212782</v>
      </c>
      <c r="L290" s="12">
        <f t="shared" si="121"/>
        <v>0.99952883607672149</v>
      </c>
      <c r="M290" s="12">
        <f t="shared" si="121"/>
        <v>0.99958887399413365</v>
      </c>
      <c r="N290" s="12">
        <f t="shared" si="121"/>
        <v>0.99960128772037293</v>
      </c>
      <c r="O290" s="12">
        <f t="shared" si="121"/>
        <v>0.99962991409378954</v>
      </c>
      <c r="P290" s="12">
        <f t="shared" si="121"/>
        <v>0.99964651172599994</v>
      </c>
      <c r="Q290" s="12">
        <f t="shared" si="121"/>
        <v>0.99968064632905562</v>
      </c>
      <c r="R290" s="12">
        <f t="shared" si="121"/>
        <v>0.99967244137463118</v>
      </c>
      <c r="S290" s="12">
        <f t="shared" si="121"/>
        <v>0.99964443459849661</v>
      </c>
      <c r="T290" s="12">
        <f t="shared" si="121"/>
        <v>0.9996393185043323</v>
      </c>
      <c r="U290" s="12">
        <f t="shared" si="121"/>
        <v>0.99965894611927719</v>
      </c>
      <c r="V290" s="12">
        <f t="shared" si="121"/>
        <v>0.99961695308859488</v>
      </c>
      <c r="W290" s="12">
        <f t="shared" si="121"/>
        <v>0.99994398659447381</v>
      </c>
    </row>
    <row r="291" spans="2:28" outlineLevel="1" x14ac:dyDescent="0.2">
      <c r="B291" s="17" t="s">
        <v>11</v>
      </c>
      <c r="C291" s="12">
        <f t="shared" ref="C291:W291" si="122">IFERROR(C287/C289,0)</f>
        <v>4.7991040782302405E-4</v>
      </c>
      <c r="D291" s="12">
        <f t="shared" si="122"/>
        <v>4.8027854840271408E-4</v>
      </c>
      <c r="E291" s="12">
        <f t="shared" si="122"/>
        <v>5.0223719232818126E-4</v>
      </c>
      <c r="F291" s="12">
        <f t="shared" si="122"/>
        <v>4.5025576142354768E-4</v>
      </c>
      <c r="G291" s="12">
        <f t="shared" si="122"/>
        <v>4.1906667740396165E-4</v>
      </c>
      <c r="H291" s="12">
        <f t="shared" si="122"/>
        <v>4.1967215710247144E-4</v>
      </c>
      <c r="I291" s="12">
        <f t="shared" si="122"/>
        <v>4.1134155048315593E-4</v>
      </c>
      <c r="J291" s="12">
        <f t="shared" si="122"/>
        <v>4.0476236184744504E-4</v>
      </c>
      <c r="K291" s="12">
        <f t="shared" si="122"/>
        <v>4.6268791787213733E-4</v>
      </c>
      <c r="L291" s="12">
        <f t="shared" si="122"/>
        <v>4.711639232785043E-4</v>
      </c>
      <c r="M291" s="12">
        <f t="shared" si="122"/>
        <v>4.1112600586634045E-4</v>
      </c>
      <c r="N291" s="12">
        <f t="shared" si="122"/>
        <v>3.9871227962703237E-4</v>
      </c>
      <c r="O291" s="12">
        <f t="shared" si="122"/>
        <v>3.7008590621061082E-4</v>
      </c>
      <c r="P291" s="12">
        <f t="shared" si="122"/>
        <v>3.534882740000426E-4</v>
      </c>
      <c r="Q291" s="12">
        <f t="shared" si="122"/>
        <v>3.1935367094437284E-4</v>
      </c>
      <c r="R291" s="12">
        <f t="shared" si="122"/>
        <v>3.2755862536882702E-4</v>
      </c>
      <c r="S291" s="12">
        <f t="shared" si="122"/>
        <v>3.5556540150337597E-4</v>
      </c>
      <c r="T291" s="12">
        <f t="shared" si="122"/>
        <v>3.6068149566778363E-4</v>
      </c>
      <c r="U291" s="12">
        <f t="shared" si="122"/>
        <v>3.410538807226025E-4</v>
      </c>
      <c r="V291" s="12">
        <f t="shared" si="122"/>
        <v>3.8304691140535608E-4</v>
      </c>
      <c r="W291" s="12">
        <f t="shared" si="122"/>
        <v>5.6013405526062722E-5</v>
      </c>
    </row>
    <row r="292" spans="2:28" outlineLevel="1" x14ac:dyDescent="0.2"/>
    <row r="293" spans="2:28" outlineLevel="1" x14ac:dyDescent="0.2">
      <c r="B293" s="8" t="s">
        <v>14</v>
      </c>
      <c r="C293" s="13"/>
    </row>
    <row r="294" spans="2:28" outlineLevel="1" x14ac:dyDescent="0.2">
      <c r="B294" s="4" t="s">
        <v>18</v>
      </c>
      <c r="C294" s="5"/>
      <c r="D294" s="5"/>
      <c r="E294" s="5"/>
      <c r="F294" s="5"/>
      <c r="G294" s="5"/>
      <c r="H294" s="5"/>
      <c r="I294" s="5"/>
      <c r="J294" s="5"/>
      <c r="K294" s="5"/>
      <c r="L294" s="5"/>
      <c r="M294" s="5"/>
      <c r="N294" s="5"/>
      <c r="O294" s="5"/>
      <c r="P294" s="5"/>
      <c r="Q294" s="5"/>
      <c r="R294" s="5"/>
      <c r="S294" s="5"/>
      <c r="T294" s="5"/>
      <c r="U294" s="5"/>
      <c r="V294" s="5"/>
      <c r="W294" s="5"/>
      <c r="Z294" s="21"/>
      <c r="AB294"/>
    </row>
    <row r="295" spans="2:28" outlineLevel="1" x14ac:dyDescent="0.2">
      <c r="B295" s="4" t="s">
        <v>19</v>
      </c>
      <c r="C295" s="5"/>
      <c r="D295" s="5"/>
      <c r="E295" s="5"/>
      <c r="F295" s="5"/>
      <c r="G295" s="5"/>
      <c r="H295" s="5"/>
      <c r="I295" s="5"/>
      <c r="J295" s="5"/>
      <c r="K295" s="5"/>
      <c r="L295" s="5"/>
      <c r="M295" s="5"/>
      <c r="N295" s="5"/>
      <c r="O295" s="5"/>
      <c r="P295" s="5"/>
      <c r="Q295" s="5"/>
      <c r="R295" s="5"/>
      <c r="S295" s="5"/>
      <c r="T295" s="5"/>
      <c r="U295" s="5"/>
      <c r="V295" s="5"/>
      <c r="W295" s="5"/>
      <c r="Z295" s="21"/>
      <c r="AB295"/>
    </row>
    <row r="296" spans="2:28" outlineLevel="1" x14ac:dyDescent="0.2">
      <c r="B296" s="4" t="s">
        <v>16</v>
      </c>
      <c r="C296" s="5">
        <f>'[6]Table 17'!C$12*1000</f>
        <v>752.65800000000002</v>
      </c>
      <c r="D296" s="5">
        <f>'[6]Table 17'!D$12*1000</f>
        <v>715.68899999999996</v>
      </c>
      <c r="E296" s="5">
        <f>'[6]Table 17'!E$12*1000</f>
        <v>675.25599999999997</v>
      </c>
      <c r="F296" s="5">
        <f>'[6]Table 17'!F$12*1000</f>
        <v>556.13900000000001</v>
      </c>
      <c r="G296" s="5">
        <f>'[6]Table 17'!G$12*1000</f>
        <v>594.721</v>
      </c>
      <c r="H296" s="5">
        <f>'[6]Table 17'!H$12*1000</f>
        <v>629.31000000000006</v>
      </c>
      <c r="I296" s="5">
        <f>'[6]Table 17'!I$12*1000</f>
        <v>576.59199999999998</v>
      </c>
      <c r="J296" s="5">
        <f>'[6]Table 17'!J$12*1000</f>
        <v>582.96</v>
      </c>
      <c r="K296" s="5">
        <f>'[6]Table 17'!K$12*1000</f>
        <v>620.08100000000002</v>
      </c>
      <c r="L296" s="5">
        <f>'[6]Table 17'!L$12*1000</f>
        <v>517.07400000000007</v>
      </c>
      <c r="M296" s="5">
        <f>'[6]Table 17'!M$12*1000</f>
        <v>474.56299999999999</v>
      </c>
      <c r="N296" s="5">
        <f>'[6]Table 17'!N$12*1000</f>
        <v>496.11599999999999</v>
      </c>
      <c r="O296" s="5">
        <f>'[6]Table 17'!O$12*1000</f>
        <v>391.46300000000002</v>
      </c>
      <c r="P296" s="5">
        <f>'[6]Table 17'!P$12*1000</f>
        <v>380.06400000000002</v>
      </c>
      <c r="Q296" s="5">
        <f>'[6]Table 17'!Q$12*1000</f>
        <v>376.06700000000001</v>
      </c>
      <c r="R296" s="5">
        <f>'[6]Table 17'!R$12*1000</f>
        <v>403.20499999999998</v>
      </c>
      <c r="S296" s="5">
        <f>'[6]Table 17'!S$12*1000</f>
        <v>449.64500000000004</v>
      </c>
      <c r="T296" s="5">
        <f>'[6]Table 17'!T$12*1000</f>
        <v>442.36500000000001</v>
      </c>
      <c r="U296" s="5">
        <f>'[6]Table 17'!U$12*1000</f>
        <v>449.82400000000001</v>
      </c>
      <c r="V296" s="5">
        <f>'[6]Table 17'!V$12*1000</f>
        <v>462.99200000000002</v>
      </c>
      <c r="W296" s="5">
        <f>'[6]Table 17'!W$12*1000</f>
        <v>228.15199999999999</v>
      </c>
      <c r="Z296" s="21" t="s">
        <v>26</v>
      </c>
      <c r="AB296"/>
    </row>
    <row r="297" spans="2:28" outlineLevel="1" x14ac:dyDescent="0.2">
      <c r="B297" s="4" t="s">
        <v>21</v>
      </c>
      <c r="C297" s="5"/>
      <c r="D297" s="5"/>
      <c r="E297" s="5"/>
      <c r="F297" s="5"/>
      <c r="G297" s="5"/>
      <c r="H297" s="5"/>
      <c r="I297" s="5"/>
      <c r="J297" s="5"/>
      <c r="K297" s="5"/>
      <c r="L297" s="5"/>
      <c r="M297" s="5"/>
      <c r="N297" s="5"/>
      <c r="O297" s="5"/>
      <c r="P297" s="5"/>
      <c r="Q297" s="5"/>
      <c r="R297" s="5"/>
      <c r="S297" s="5"/>
      <c r="T297" s="5"/>
      <c r="U297" s="5"/>
      <c r="V297" s="5"/>
      <c r="W297" s="5"/>
      <c r="Z297" s="21"/>
      <c r="AB297"/>
    </row>
    <row r="298" spans="2:28" outlineLevel="1" x14ac:dyDescent="0.2">
      <c r="B298" s="4" t="s">
        <v>20</v>
      </c>
      <c r="C298" s="5"/>
      <c r="D298" s="5"/>
      <c r="E298" s="5"/>
      <c r="F298" s="5"/>
      <c r="G298" s="5"/>
      <c r="H298" s="5"/>
      <c r="I298" s="5"/>
      <c r="J298" s="5"/>
      <c r="K298" s="5"/>
      <c r="L298" s="5"/>
      <c r="M298" s="5"/>
      <c r="N298" s="5"/>
      <c r="O298" s="5"/>
      <c r="P298" s="5"/>
      <c r="Q298" s="5"/>
      <c r="R298" s="5"/>
      <c r="S298" s="5"/>
      <c r="T298" s="5"/>
      <c r="U298" s="5"/>
      <c r="V298" s="5"/>
      <c r="W298" s="5"/>
      <c r="Z298" s="21"/>
      <c r="AB298"/>
    </row>
    <row r="299" spans="2:28" outlineLevel="1" x14ac:dyDescent="0.2">
      <c r="B299" s="4" t="s">
        <v>0</v>
      </c>
      <c r="C299" s="5"/>
      <c r="D299" s="5"/>
      <c r="E299" s="5"/>
      <c r="F299" s="5"/>
      <c r="G299" s="5"/>
      <c r="H299" s="5"/>
      <c r="I299" s="5"/>
      <c r="J299" s="5"/>
      <c r="K299" s="5"/>
      <c r="L299" s="5"/>
      <c r="M299" s="5"/>
      <c r="N299" s="5"/>
      <c r="O299" s="5"/>
      <c r="P299" s="5"/>
      <c r="Q299" s="5"/>
      <c r="R299" s="5"/>
      <c r="S299" s="5"/>
      <c r="T299" s="5"/>
      <c r="U299" s="5"/>
      <c r="V299" s="5"/>
      <c r="W299" s="5"/>
      <c r="Z299" s="21"/>
      <c r="AB299"/>
    </row>
    <row r="300" spans="2:28" outlineLevel="1" x14ac:dyDescent="0.2">
      <c r="B300" s="4" t="s">
        <v>22</v>
      </c>
      <c r="C300" s="5"/>
      <c r="D300" s="5"/>
      <c r="E300" s="5"/>
      <c r="F300" s="5"/>
      <c r="G300" s="5"/>
      <c r="H300" s="5"/>
      <c r="I300" s="5"/>
      <c r="J300" s="5"/>
      <c r="K300" s="5"/>
      <c r="L300" s="5"/>
      <c r="M300" s="5"/>
      <c r="N300" s="5"/>
      <c r="O300" s="5"/>
      <c r="P300" s="5"/>
      <c r="Q300" s="5"/>
      <c r="R300" s="5"/>
      <c r="S300" s="5"/>
      <c r="T300" s="5"/>
      <c r="U300" s="5"/>
      <c r="V300" s="5"/>
      <c r="W300" s="5"/>
      <c r="Z300" s="21"/>
      <c r="AB300"/>
    </row>
    <row r="301" spans="2:28" outlineLevel="1" x14ac:dyDescent="0.2">
      <c r="B301" s="4" t="s">
        <v>23</v>
      </c>
      <c r="C301" s="5"/>
      <c r="D301" s="5"/>
      <c r="E301" s="5"/>
      <c r="F301" s="5"/>
      <c r="G301" s="5"/>
      <c r="H301" s="5"/>
      <c r="I301" s="5"/>
      <c r="J301" s="5"/>
      <c r="K301" s="5"/>
      <c r="L301" s="5"/>
      <c r="M301" s="5"/>
      <c r="N301" s="5"/>
      <c r="O301" s="5"/>
      <c r="P301" s="5"/>
      <c r="Q301" s="5"/>
      <c r="R301" s="5"/>
      <c r="S301" s="5"/>
      <c r="T301" s="5"/>
      <c r="U301" s="5"/>
      <c r="V301" s="5"/>
      <c r="W301" s="5"/>
      <c r="Z301" s="21"/>
      <c r="AB301"/>
    </row>
    <row r="302" spans="2:28" outlineLevel="1" x14ac:dyDescent="0.2">
      <c r="B302" s="4" t="s">
        <v>17</v>
      </c>
      <c r="C302" s="5"/>
      <c r="D302" s="5"/>
      <c r="E302" s="5"/>
      <c r="F302" s="5"/>
      <c r="G302" s="5"/>
      <c r="H302" s="5"/>
      <c r="I302" s="5"/>
      <c r="J302" s="5"/>
      <c r="K302" s="5"/>
      <c r="L302" s="5"/>
      <c r="M302" s="5"/>
      <c r="N302" s="5"/>
      <c r="O302" s="5"/>
      <c r="P302" s="5"/>
      <c r="Q302" s="5"/>
      <c r="R302" s="5"/>
      <c r="S302" s="5"/>
      <c r="T302" s="5"/>
      <c r="U302" s="5"/>
      <c r="V302" s="5"/>
      <c r="W302" s="5"/>
      <c r="Z302" s="21"/>
      <c r="AB302"/>
    </row>
    <row r="303" spans="2:28" outlineLevel="1" x14ac:dyDescent="0.2">
      <c r="B303" s="4" t="s">
        <v>1</v>
      </c>
      <c r="C303" s="5"/>
      <c r="D303" s="5"/>
      <c r="E303" s="5"/>
      <c r="F303" s="5"/>
      <c r="G303" s="5"/>
      <c r="H303" s="5"/>
      <c r="I303" s="5"/>
      <c r="J303" s="5"/>
      <c r="K303" s="5"/>
      <c r="L303" s="5"/>
      <c r="M303" s="5"/>
      <c r="N303" s="5"/>
      <c r="O303" s="5"/>
      <c r="P303" s="5"/>
      <c r="Q303" s="5"/>
      <c r="R303" s="5"/>
      <c r="S303" s="5"/>
      <c r="T303" s="5"/>
      <c r="U303" s="5"/>
      <c r="V303" s="5"/>
      <c r="W303" s="5"/>
      <c r="Z303" s="21"/>
      <c r="AB303"/>
    </row>
    <row r="304" spans="2:28" outlineLevel="1" x14ac:dyDescent="0.2">
      <c r="B304" s="15" t="s">
        <v>9</v>
      </c>
      <c r="C304" s="19">
        <f t="shared" ref="C304:W304" si="123">SUM(C294:C303)</f>
        <v>752.65800000000002</v>
      </c>
      <c r="D304" s="19">
        <f t="shared" si="123"/>
        <v>715.68899999999996</v>
      </c>
      <c r="E304" s="19">
        <f t="shared" si="123"/>
        <v>675.25599999999997</v>
      </c>
      <c r="F304" s="19">
        <f t="shared" si="123"/>
        <v>556.13900000000001</v>
      </c>
      <c r="G304" s="19">
        <f t="shared" si="123"/>
        <v>594.721</v>
      </c>
      <c r="H304" s="19">
        <f t="shared" si="123"/>
        <v>629.31000000000006</v>
      </c>
      <c r="I304" s="19">
        <f t="shared" si="123"/>
        <v>576.59199999999998</v>
      </c>
      <c r="J304" s="19">
        <f t="shared" si="123"/>
        <v>582.96</v>
      </c>
      <c r="K304" s="19">
        <f t="shared" si="123"/>
        <v>620.08100000000002</v>
      </c>
      <c r="L304" s="19">
        <f t="shared" si="123"/>
        <v>517.07400000000007</v>
      </c>
      <c r="M304" s="19">
        <f t="shared" si="123"/>
        <v>474.56299999999999</v>
      </c>
      <c r="N304" s="19">
        <f t="shared" si="123"/>
        <v>496.11599999999999</v>
      </c>
      <c r="O304" s="19">
        <f t="shared" si="123"/>
        <v>391.46300000000002</v>
      </c>
      <c r="P304" s="19">
        <f t="shared" si="123"/>
        <v>380.06400000000002</v>
      </c>
      <c r="Q304" s="19">
        <f t="shared" si="123"/>
        <v>376.06700000000001</v>
      </c>
      <c r="R304" s="19">
        <f t="shared" si="123"/>
        <v>403.20499999999998</v>
      </c>
      <c r="S304" s="19">
        <f t="shared" si="123"/>
        <v>449.64500000000004</v>
      </c>
      <c r="T304" s="19">
        <f t="shared" si="123"/>
        <v>442.36500000000001</v>
      </c>
      <c r="U304" s="19">
        <f t="shared" si="123"/>
        <v>449.82400000000001</v>
      </c>
      <c r="V304" s="19">
        <f t="shared" si="123"/>
        <v>462.99200000000002</v>
      </c>
      <c r="W304" s="19">
        <f t="shared" si="123"/>
        <v>228.15199999999999</v>
      </c>
    </row>
    <row r="305" spans="1:28" outlineLevel="1" x14ac:dyDescent="0.2">
      <c r="A305" s="3" t="s">
        <v>80</v>
      </c>
      <c r="B305" s="26" t="s">
        <v>91</v>
      </c>
      <c r="C305" s="25">
        <f>IFERROR(C304/C287/1000,0)</f>
        <v>1.9204814702161502E-3</v>
      </c>
      <c r="D305" s="25">
        <f t="shared" ref="D305:W305" si="124">IFERROR(D304/D287/1000,0)</f>
        <v>1.9062958973226384E-3</v>
      </c>
      <c r="E305" s="25">
        <f t="shared" si="124"/>
        <v>1.7229657590389659E-3</v>
      </c>
      <c r="F305" s="25">
        <f t="shared" si="124"/>
        <v>1.8189688785841382E-3</v>
      </c>
      <c r="G305" s="25">
        <f t="shared" si="124"/>
        <v>1.7892432735268199E-3</v>
      </c>
      <c r="H305" s="25">
        <f t="shared" si="124"/>
        <v>1.8045214798701891E-3</v>
      </c>
      <c r="I305" s="25">
        <f t="shared" si="124"/>
        <v>1.860318060009059E-3</v>
      </c>
      <c r="J305" s="25">
        <f t="shared" si="124"/>
        <v>1.9299981761934748E-3</v>
      </c>
      <c r="K305" s="25">
        <f t="shared" si="124"/>
        <v>2.0024036186402404E-3</v>
      </c>
      <c r="L305" s="25">
        <f t="shared" si="124"/>
        <v>2.1184623504972573E-3</v>
      </c>
      <c r="M305" s="25">
        <f t="shared" si="124"/>
        <v>1.7607334956010355E-3</v>
      </c>
      <c r="N305" s="25">
        <f t="shared" si="124"/>
        <v>1.9674762708364489E-3</v>
      </c>
      <c r="O305" s="25">
        <f t="shared" si="124"/>
        <v>1.7315564626900113E-3</v>
      </c>
      <c r="P305" s="25">
        <f t="shared" si="124"/>
        <v>1.537698456292377E-3</v>
      </c>
      <c r="Q305" s="25">
        <f t="shared" si="124"/>
        <v>1.4943592494671178E-3</v>
      </c>
      <c r="R305" s="25">
        <f t="shared" si="124"/>
        <v>1.4819527024072696E-3</v>
      </c>
      <c r="S305" s="25">
        <f t="shared" si="124"/>
        <v>1.4353415308792773E-3</v>
      </c>
      <c r="T305" s="25">
        <f t="shared" si="124"/>
        <v>1.4951849009798978E-3</v>
      </c>
      <c r="U305" s="25">
        <f t="shared" si="124"/>
        <v>1.4602077368814366E-3</v>
      </c>
      <c r="V305" s="25">
        <f t="shared" si="124"/>
        <v>1.3236016457859262E-3</v>
      </c>
      <c r="W305" s="25">
        <f t="shared" si="124"/>
        <v>4.6449999999999998E-3</v>
      </c>
    </row>
    <row r="306" spans="1:28" outlineLevel="1" x14ac:dyDescent="0.2"/>
    <row r="307" spans="1:28" outlineLevel="1" x14ac:dyDescent="0.2">
      <c r="B307" s="4" t="s">
        <v>18</v>
      </c>
      <c r="C307" s="11">
        <f t="shared" ref="C307:W307" si="125">IFERROR(C294/C304,0)</f>
        <v>0</v>
      </c>
      <c r="D307" s="11">
        <f t="shared" si="125"/>
        <v>0</v>
      </c>
      <c r="E307" s="11">
        <f t="shared" si="125"/>
        <v>0</v>
      </c>
      <c r="F307" s="11">
        <f t="shared" si="125"/>
        <v>0</v>
      </c>
      <c r="G307" s="11">
        <f t="shared" si="125"/>
        <v>0</v>
      </c>
      <c r="H307" s="11">
        <f t="shared" si="125"/>
        <v>0</v>
      </c>
      <c r="I307" s="11">
        <f t="shared" si="125"/>
        <v>0</v>
      </c>
      <c r="J307" s="11">
        <f t="shared" si="125"/>
        <v>0</v>
      </c>
      <c r="K307" s="11">
        <f t="shared" si="125"/>
        <v>0</v>
      </c>
      <c r="L307" s="11">
        <f t="shared" si="125"/>
        <v>0</v>
      </c>
      <c r="M307" s="11">
        <f t="shared" si="125"/>
        <v>0</v>
      </c>
      <c r="N307" s="11">
        <f t="shared" si="125"/>
        <v>0</v>
      </c>
      <c r="O307" s="11">
        <f t="shared" si="125"/>
        <v>0</v>
      </c>
      <c r="P307" s="11">
        <f t="shared" si="125"/>
        <v>0</v>
      </c>
      <c r="Q307" s="11">
        <f t="shared" si="125"/>
        <v>0</v>
      </c>
      <c r="R307" s="11">
        <f t="shared" si="125"/>
        <v>0</v>
      </c>
      <c r="S307" s="11">
        <f t="shared" si="125"/>
        <v>0</v>
      </c>
      <c r="T307" s="11">
        <f t="shared" si="125"/>
        <v>0</v>
      </c>
      <c r="U307" s="11">
        <f t="shared" si="125"/>
        <v>0</v>
      </c>
      <c r="V307" s="11">
        <f t="shared" si="125"/>
        <v>0</v>
      </c>
      <c r="W307" s="11">
        <f t="shared" si="125"/>
        <v>0</v>
      </c>
    </row>
    <row r="308" spans="1:28" outlineLevel="1" x14ac:dyDescent="0.2">
      <c r="B308" s="4" t="s">
        <v>19</v>
      </c>
      <c r="C308" s="11">
        <f t="shared" ref="C308:W308" si="126">IFERROR(C295/C304,0)</f>
        <v>0</v>
      </c>
      <c r="D308" s="11">
        <f t="shared" si="126"/>
        <v>0</v>
      </c>
      <c r="E308" s="11">
        <f t="shared" si="126"/>
        <v>0</v>
      </c>
      <c r="F308" s="11">
        <f t="shared" si="126"/>
        <v>0</v>
      </c>
      <c r="G308" s="11">
        <f t="shared" si="126"/>
        <v>0</v>
      </c>
      <c r="H308" s="11">
        <f t="shared" si="126"/>
        <v>0</v>
      </c>
      <c r="I308" s="11">
        <f t="shared" si="126"/>
        <v>0</v>
      </c>
      <c r="J308" s="11">
        <f t="shared" si="126"/>
        <v>0</v>
      </c>
      <c r="K308" s="11">
        <f t="shared" si="126"/>
        <v>0</v>
      </c>
      <c r="L308" s="11">
        <f t="shared" si="126"/>
        <v>0</v>
      </c>
      <c r="M308" s="11">
        <f t="shared" si="126"/>
        <v>0</v>
      </c>
      <c r="N308" s="11">
        <f t="shared" si="126"/>
        <v>0</v>
      </c>
      <c r="O308" s="11">
        <f t="shared" si="126"/>
        <v>0</v>
      </c>
      <c r="P308" s="11">
        <f t="shared" si="126"/>
        <v>0</v>
      </c>
      <c r="Q308" s="11">
        <f t="shared" si="126"/>
        <v>0</v>
      </c>
      <c r="R308" s="11">
        <f t="shared" si="126"/>
        <v>0</v>
      </c>
      <c r="S308" s="11">
        <f t="shared" si="126"/>
        <v>0</v>
      </c>
      <c r="T308" s="11">
        <f t="shared" si="126"/>
        <v>0</v>
      </c>
      <c r="U308" s="11">
        <f t="shared" si="126"/>
        <v>0</v>
      </c>
      <c r="V308" s="11">
        <f t="shared" si="126"/>
        <v>0</v>
      </c>
      <c r="W308" s="11">
        <f t="shared" si="126"/>
        <v>0</v>
      </c>
    </row>
    <row r="309" spans="1:28" outlineLevel="1" x14ac:dyDescent="0.2">
      <c r="B309" s="4" t="s">
        <v>16</v>
      </c>
      <c r="C309" s="11">
        <f t="shared" ref="C309:W309" si="127">IFERROR(C296/C304,0)</f>
        <v>1</v>
      </c>
      <c r="D309" s="11">
        <f t="shared" si="127"/>
        <v>1</v>
      </c>
      <c r="E309" s="11">
        <f t="shared" si="127"/>
        <v>1</v>
      </c>
      <c r="F309" s="11">
        <f t="shared" si="127"/>
        <v>1</v>
      </c>
      <c r="G309" s="11">
        <f t="shared" si="127"/>
        <v>1</v>
      </c>
      <c r="H309" s="11">
        <f t="shared" si="127"/>
        <v>1</v>
      </c>
      <c r="I309" s="11">
        <f t="shared" si="127"/>
        <v>1</v>
      </c>
      <c r="J309" s="11">
        <f t="shared" si="127"/>
        <v>1</v>
      </c>
      <c r="K309" s="11">
        <f t="shared" si="127"/>
        <v>1</v>
      </c>
      <c r="L309" s="11">
        <f t="shared" si="127"/>
        <v>1</v>
      </c>
      <c r="M309" s="11">
        <f t="shared" si="127"/>
        <v>1</v>
      </c>
      <c r="N309" s="11">
        <f t="shared" si="127"/>
        <v>1</v>
      </c>
      <c r="O309" s="11">
        <f t="shared" si="127"/>
        <v>1</v>
      </c>
      <c r="P309" s="11">
        <f t="shared" si="127"/>
        <v>1</v>
      </c>
      <c r="Q309" s="11">
        <f t="shared" si="127"/>
        <v>1</v>
      </c>
      <c r="R309" s="11">
        <f t="shared" si="127"/>
        <v>1</v>
      </c>
      <c r="S309" s="11">
        <f t="shared" si="127"/>
        <v>1</v>
      </c>
      <c r="T309" s="11">
        <f t="shared" si="127"/>
        <v>1</v>
      </c>
      <c r="U309" s="11">
        <f t="shared" si="127"/>
        <v>1</v>
      </c>
      <c r="V309" s="11">
        <f t="shared" si="127"/>
        <v>1</v>
      </c>
      <c r="W309" s="11">
        <f t="shared" si="127"/>
        <v>1</v>
      </c>
    </row>
    <row r="310" spans="1:28" outlineLevel="1" x14ac:dyDescent="0.2">
      <c r="B310" s="4" t="s">
        <v>21</v>
      </c>
      <c r="C310" s="11">
        <f t="shared" ref="C310:W310" si="128">IFERROR(C297/C304,0)</f>
        <v>0</v>
      </c>
      <c r="D310" s="11">
        <f t="shared" si="128"/>
        <v>0</v>
      </c>
      <c r="E310" s="11">
        <f t="shared" si="128"/>
        <v>0</v>
      </c>
      <c r="F310" s="11">
        <f t="shared" si="128"/>
        <v>0</v>
      </c>
      <c r="G310" s="11">
        <f t="shared" si="128"/>
        <v>0</v>
      </c>
      <c r="H310" s="11">
        <f t="shared" si="128"/>
        <v>0</v>
      </c>
      <c r="I310" s="11">
        <f t="shared" si="128"/>
        <v>0</v>
      </c>
      <c r="J310" s="11">
        <f t="shared" si="128"/>
        <v>0</v>
      </c>
      <c r="K310" s="11">
        <f t="shared" si="128"/>
        <v>0</v>
      </c>
      <c r="L310" s="11">
        <f t="shared" si="128"/>
        <v>0</v>
      </c>
      <c r="M310" s="11">
        <f t="shared" si="128"/>
        <v>0</v>
      </c>
      <c r="N310" s="11">
        <f t="shared" si="128"/>
        <v>0</v>
      </c>
      <c r="O310" s="11">
        <f t="shared" si="128"/>
        <v>0</v>
      </c>
      <c r="P310" s="11">
        <f t="shared" si="128"/>
        <v>0</v>
      </c>
      <c r="Q310" s="11">
        <f t="shared" si="128"/>
        <v>0</v>
      </c>
      <c r="R310" s="11">
        <f t="shared" si="128"/>
        <v>0</v>
      </c>
      <c r="S310" s="11">
        <f t="shared" si="128"/>
        <v>0</v>
      </c>
      <c r="T310" s="11">
        <f t="shared" si="128"/>
        <v>0</v>
      </c>
      <c r="U310" s="11">
        <f t="shared" si="128"/>
        <v>0</v>
      </c>
      <c r="V310" s="11">
        <f t="shared" si="128"/>
        <v>0</v>
      </c>
      <c r="W310" s="11">
        <f t="shared" si="128"/>
        <v>0</v>
      </c>
    </row>
    <row r="311" spans="1:28" outlineLevel="1" x14ac:dyDescent="0.2">
      <c r="B311" s="4" t="s">
        <v>20</v>
      </c>
      <c r="C311" s="11">
        <f t="shared" ref="C311:W311" si="129">IFERROR(C298/C304,0)</f>
        <v>0</v>
      </c>
      <c r="D311" s="11">
        <f t="shared" si="129"/>
        <v>0</v>
      </c>
      <c r="E311" s="11">
        <f t="shared" si="129"/>
        <v>0</v>
      </c>
      <c r="F311" s="11">
        <f t="shared" si="129"/>
        <v>0</v>
      </c>
      <c r="G311" s="11">
        <f t="shared" si="129"/>
        <v>0</v>
      </c>
      <c r="H311" s="11">
        <f t="shared" si="129"/>
        <v>0</v>
      </c>
      <c r="I311" s="11">
        <f t="shared" si="129"/>
        <v>0</v>
      </c>
      <c r="J311" s="11">
        <f t="shared" si="129"/>
        <v>0</v>
      </c>
      <c r="K311" s="11">
        <f t="shared" si="129"/>
        <v>0</v>
      </c>
      <c r="L311" s="11">
        <f t="shared" si="129"/>
        <v>0</v>
      </c>
      <c r="M311" s="11">
        <f t="shared" si="129"/>
        <v>0</v>
      </c>
      <c r="N311" s="11">
        <f t="shared" si="129"/>
        <v>0</v>
      </c>
      <c r="O311" s="11">
        <f t="shared" si="129"/>
        <v>0</v>
      </c>
      <c r="P311" s="11">
        <f t="shared" si="129"/>
        <v>0</v>
      </c>
      <c r="Q311" s="11">
        <f t="shared" si="129"/>
        <v>0</v>
      </c>
      <c r="R311" s="11">
        <f t="shared" si="129"/>
        <v>0</v>
      </c>
      <c r="S311" s="11">
        <f t="shared" si="129"/>
        <v>0</v>
      </c>
      <c r="T311" s="11">
        <f t="shared" si="129"/>
        <v>0</v>
      </c>
      <c r="U311" s="11">
        <f t="shared" si="129"/>
        <v>0</v>
      </c>
      <c r="V311" s="11">
        <f t="shared" si="129"/>
        <v>0</v>
      </c>
      <c r="W311" s="11">
        <f t="shared" si="129"/>
        <v>0</v>
      </c>
    </row>
    <row r="312" spans="1:28" outlineLevel="1" x14ac:dyDescent="0.2">
      <c r="B312" s="4" t="s">
        <v>0</v>
      </c>
      <c r="C312" s="11">
        <f t="shared" ref="C312:W312" si="130">IFERROR(C299/C304,0)</f>
        <v>0</v>
      </c>
      <c r="D312" s="11">
        <f t="shared" si="130"/>
        <v>0</v>
      </c>
      <c r="E312" s="11">
        <f t="shared" si="130"/>
        <v>0</v>
      </c>
      <c r="F312" s="11">
        <f t="shared" si="130"/>
        <v>0</v>
      </c>
      <c r="G312" s="11">
        <f t="shared" si="130"/>
        <v>0</v>
      </c>
      <c r="H312" s="11">
        <f t="shared" si="130"/>
        <v>0</v>
      </c>
      <c r="I312" s="11">
        <f t="shared" si="130"/>
        <v>0</v>
      </c>
      <c r="J312" s="11">
        <f t="shared" si="130"/>
        <v>0</v>
      </c>
      <c r="K312" s="11">
        <f t="shared" si="130"/>
        <v>0</v>
      </c>
      <c r="L312" s="11">
        <f t="shared" si="130"/>
        <v>0</v>
      </c>
      <c r="M312" s="11">
        <f t="shared" si="130"/>
        <v>0</v>
      </c>
      <c r="N312" s="11">
        <f t="shared" si="130"/>
        <v>0</v>
      </c>
      <c r="O312" s="11">
        <f t="shared" si="130"/>
        <v>0</v>
      </c>
      <c r="P312" s="11">
        <f t="shared" si="130"/>
        <v>0</v>
      </c>
      <c r="Q312" s="11">
        <f t="shared" si="130"/>
        <v>0</v>
      </c>
      <c r="R312" s="11">
        <f t="shared" si="130"/>
        <v>0</v>
      </c>
      <c r="S312" s="11">
        <f t="shared" si="130"/>
        <v>0</v>
      </c>
      <c r="T312" s="11">
        <f t="shared" si="130"/>
        <v>0</v>
      </c>
      <c r="U312" s="11">
        <f t="shared" si="130"/>
        <v>0</v>
      </c>
      <c r="V312" s="11">
        <f t="shared" si="130"/>
        <v>0</v>
      </c>
      <c r="W312" s="11">
        <f t="shared" si="130"/>
        <v>0</v>
      </c>
    </row>
    <row r="313" spans="1:28" outlineLevel="1" x14ac:dyDescent="0.2">
      <c r="B313" s="4" t="s">
        <v>22</v>
      </c>
      <c r="C313" s="11">
        <f t="shared" ref="C313:W313" si="131">IFERROR(C300/C304,0)</f>
        <v>0</v>
      </c>
      <c r="D313" s="11">
        <f t="shared" si="131"/>
        <v>0</v>
      </c>
      <c r="E313" s="11">
        <f t="shared" si="131"/>
        <v>0</v>
      </c>
      <c r="F313" s="11">
        <f t="shared" si="131"/>
        <v>0</v>
      </c>
      <c r="G313" s="11">
        <f t="shared" si="131"/>
        <v>0</v>
      </c>
      <c r="H313" s="11">
        <f t="shared" si="131"/>
        <v>0</v>
      </c>
      <c r="I313" s="11">
        <f t="shared" si="131"/>
        <v>0</v>
      </c>
      <c r="J313" s="11">
        <f t="shared" si="131"/>
        <v>0</v>
      </c>
      <c r="K313" s="11">
        <f t="shared" si="131"/>
        <v>0</v>
      </c>
      <c r="L313" s="11">
        <f t="shared" si="131"/>
        <v>0</v>
      </c>
      <c r="M313" s="11">
        <f t="shared" si="131"/>
        <v>0</v>
      </c>
      <c r="N313" s="11">
        <f t="shared" si="131"/>
        <v>0</v>
      </c>
      <c r="O313" s="11">
        <f t="shared" si="131"/>
        <v>0</v>
      </c>
      <c r="P313" s="11">
        <f t="shared" si="131"/>
        <v>0</v>
      </c>
      <c r="Q313" s="11">
        <f t="shared" si="131"/>
        <v>0</v>
      </c>
      <c r="R313" s="11">
        <f t="shared" si="131"/>
        <v>0</v>
      </c>
      <c r="S313" s="11">
        <f t="shared" si="131"/>
        <v>0</v>
      </c>
      <c r="T313" s="11">
        <f t="shared" si="131"/>
        <v>0</v>
      </c>
      <c r="U313" s="11">
        <f t="shared" si="131"/>
        <v>0</v>
      </c>
      <c r="V313" s="11">
        <f t="shared" si="131"/>
        <v>0</v>
      </c>
      <c r="W313" s="11">
        <f t="shared" si="131"/>
        <v>0</v>
      </c>
    </row>
    <row r="314" spans="1:28" outlineLevel="1" x14ac:dyDescent="0.2">
      <c r="B314" s="4" t="s">
        <v>23</v>
      </c>
      <c r="C314" s="11">
        <f t="shared" ref="C314:W314" si="132">IFERROR(C301/C304,0)</f>
        <v>0</v>
      </c>
      <c r="D314" s="11">
        <f t="shared" si="132"/>
        <v>0</v>
      </c>
      <c r="E314" s="11">
        <f t="shared" si="132"/>
        <v>0</v>
      </c>
      <c r="F314" s="11">
        <f t="shared" si="132"/>
        <v>0</v>
      </c>
      <c r="G314" s="11">
        <f t="shared" si="132"/>
        <v>0</v>
      </c>
      <c r="H314" s="11">
        <f t="shared" si="132"/>
        <v>0</v>
      </c>
      <c r="I314" s="11">
        <f t="shared" si="132"/>
        <v>0</v>
      </c>
      <c r="J314" s="11">
        <f t="shared" si="132"/>
        <v>0</v>
      </c>
      <c r="K314" s="11">
        <f t="shared" si="132"/>
        <v>0</v>
      </c>
      <c r="L314" s="11">
        <f t="shared" si="132"/>
        <v>0</v>
      </c>
      <c r="M314" s="11">
        <f t="shared" si="132"/>
        <v>0</v>
      </c>
      <c r="N314" s="11">
        <f t="shared" si="132"/>
        <v>0</v>
      </c>
      <c r="O314" s="11">
        <f t="shared" si="132"/>
        <v>0</v>
      </c>
      <c r="P314" s="11">
        <f t="shared" si="132"/>
        <v>0</v>
      </c>
      <c r="Q314" s="11">
        <f t="shared" si="132"/>
        <v>0</v>
      </c>
      <c r="R314" s="11">
        <f t="shared" si="132"/>
        <v>0</v>
      </c>
      <c r="S314" s="11">
        <f t="shared" si="132"/>
        <v>0</v>
      </c>
      <c r="T314" s="11">
        <f t="shared" si="132"/>
        <v>0</v>
      </c>
      <c r="U314" s="11">
        <f t="shared" si="132"/>
        <v>0</v>
      </c>
      <c r="V314" s="11">
        <f t="shared" si="132"/>
        <v>0</v>
      </c>
      <c r="W314" s="11">
        <f t="shared" si="132"/>
        <v>0</v>
      </c>
    </row>
    <row r="315" spans="1:28" outlineLevel="1" x14ac:dyDescent="0.2">
      <c r="B315" s="4" t="s">
        <v>17</v>
      </c>
      <c r="C315" s="11">
        <f t="shared" ref="C315:W315" si="133">IFERROR(C302/C304,0)</f>
        <v>0</v>
      </c>
      <c r="D315" s="11">
        <f t="shared" si="133"/>
        <v>0</v>
      </c>
      <c r="E315" s="11">
        <f t="shared" si="133"/>
        <v>0</v>
      </c>
      <c r="F315" s="11">
        <f t="shared" si="133"/>
        <v>0</v>
      </c>
      <c r="G315" s="11">
        <f t="shared" si="133"/>
        <v>0</v>
      </c>
      <c r="H315" s="11">
        <f t="shared" si="133"/>
        <v>0</v>
      </c>
      <c r="I315" s="11">
        <f t="shared" si="133"/>
        <v>0</v>
      </c>
      <c r="J315" s="11">
        <f t="shared" si="133"/>
        <v>0</v>
      </c>
      <c r="K315" s="11">
        <f t="shared" si="133"/>
        <v>0</v>
      </c>
      <c r="L315" s="11">
        <f t="shared" si="133"/>
        <v>0</v>
      </c>
      <c r="M315" s="11">
        <f t="shared" si="133"/>
        <v>0</v>
      </c>
      <c r="N315" s="11">
        <f t="shared" si="133"/>
        <v>0</v>
      </c>
      <c r="O315" s="11">
        <f t="shared" si="133"/>
        <v>0</v>
      </c>
      <c r="P315" s="11">
        <f t="shared" si="133"/>
        <v>0</v>
      </c>
      <c r="Q315" s="11">
        <f t="shared" si="133"/>
        <v>0</v>
      </c>
      <c r="R315" s="11">
        <f t="shared" si="133"/>
        <v>0</v>
      </c>
      <c r="S315" s="11">
        <f t="shared" si="133"/>
        <v>0</v>
      </c>
      <c r="T315" s="11">
        <f t="shared" si="133"/>
        <v>0</v>
      </c>
      <c r="U315" s="11">
        <f t="shared" si="133"/>
        <v>0</v>
      </c>
      <c r="V315" s="11">
        <f t="shared" si="133"/>
        <v>0</v>
      </c>
      <c r="W315" s="11">
        <f t="shared" si="133"/>
        <v>0</v>
      </c>
    </row>
    <row r="316" spans="1:28" outlineLevel="1" x14ac:dyDescent="0.2">
      <c r="B316" s="4" t="s">
        <v>24</v>
      </c>
      <c r="C316" s="11">
        <f t="shared" ref="C316:W316" si="134">IFERROR(C303/C304,0)</f>
        <v>0</v>
      </c>
      <c r="D316" s="11">
        <f t="shared" si="134"/>
        <v>0</v>
      </c>
      <c r="E316" s="11">
        <f t="shared" si="134"/>
        <v>0</v>
      </c>
      <c r="F316" s="11">
        <f t="shared" si="134"/>
        <v>0</v>
      </c>
      <c r="G316" s="11">
        <f t="shared" si="134"/>
        <v>0</v>
      </c>
      <c r="H316" s="11">
        <f t="shared" si="134"/>
        <v>0</v>
      </c>
      <c r="I316" s="11">
        <f t="shared" si="134"/>
        <v>0</v>
      </c>
      <c r="J316" s="11">
        <f t="shared" si="134"/>
        <v>0</v>
      </c>
      <c r="K316" s="11">
        <f t="shared" si="134"/>
        <v>0</v>
      </c>
      <c r="L316" s="11">
        <f t="shared" si="134"/>
        <v>0</v>
      </c>
      <c r="M316" s="11">
        <f t="shared" si="134"/>
        <v>0</v>
      </c>
      <c r="N316" s="11">
        <f t="shared" si="134"/>
        <v>0</v>
      </c>
      <c r="O316" s="11">
        <f t="shared" si="134"/>
        <v>0</v>
      </c>
      <c r="P316" s="11">
        <f t="shared" si="134"/>
        <v>0</v>
      </c>
      <c r="Q316" s="11">
        <f t="shared" si="134"/>
        <v>0</v>
      </c>
      <c r="R316" s="11">
        <f t="shared" si="134"/>
        <v>0</v>
      </c>
      <c r="S316" s="11">
        <f t="shared" si="134"/>
        <v>0</v>
      </c>
      <c r="T316" s="11">
        <f t="shared" si="134"/>
        <v>0</v>
      </c>
      <c r="U316" s="11">
        <f t="shared" si="134"/>
        <v>0</v>
      </c>
      <c r="V316" s="11">
        <f t="shared" si="134"/>
        <v>0</v>
      </c>
      <c r="W316" s="11">
        <f t="shared" si="134"/>
        <v>0</v>
      </c>
    </row>
    <row r="317" spans="1:28" outlineLevel="1" x14ac:dyDescent="0.2"/>
    <row r="319" spans="1:28" x14ac:dyDescent="0.2">
      <c r="A319" s="30" t="s">
        <v>32</v>
      </c>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row>
    <row r="320" spans="1:28" x14ac:dyDescent="0.2">
      <c r="B320" s="8" t="s">
        <v>2</v>
      </c>
      <c r="C320" s="13"/>
    </row>
    <row r="321" spans="2:26" x14ac:dyDescent="0.2">
      <c r="B321" s="15" t="s">
        <v>5</v>
      </c>
    </row>
    <row r="322" spans="2:26" x14ac:dyDescent="0.2">
      <c r="B322" s="9" t="s">
        <v>7</v>
      </c>
      <c r="C322" s="5">
        <f>C323*Inputs!D$7</f>
        <v>237.86503849652732</v>
      </c>
      <c r="D322" s="5">
        <f>D323*Inputs!E$7</f>
        <v>206.88951392132526</v>
      </c>
      <c r="E322" s="5">
        <f>E323*Inputs!F$7</f>
        <v>157.67972631082455</v>
      </c>
      <c r="F322" s="5">
        <f>F323*Inputs!G$7</f>
        <v>155.31921581061289</v>
      </c>
      <c r="G322" s="5">
        <f>G323*Inputs!H$7</f>
        <v>191.41042687557172</v>
      </c>
      <c r="H322" s="5">
        <f>H323*Inputs!I$7</f>
        <v>264.85525314253772</v>
      </c>
      <c r="I322" s="5">
        <f>I323*Inputs!J$7</f>
        <v>188.62285711157546</v>
      </c>
      <c r="J322" s="5">
        <f>J323*Inputs!K$7</f>
        <v>171.98632368072981</v>
      </c>
      <c r="K322" s="5">
        <f>K323*Inputs!L$7</f>
        <v>182.49880180885827</v>
      </c>
      <c r="L322" s="5">
        <f>L323*Inputs!M$7</f>
        <v>162.83901583751719</v>
      </c>
      <c r="M322" s="5">
        <f>M323*Inputs!N$7</f>
        <v>192.40330388561031</v>
      </c>
      <c r="N322" s="5">
        <f>N323*Inputs!O$7</f>
        <v>191.02915912773227</v>
      </c>
      <c r="O322" s="5">
        <f>O323*Inputs!P$7</f>
        <v>205.19299551334421</v>
      </c>
      <c r="P322" s="5">
        <f>P323*Inputs!Q$7</f>
        <v>206.07873347467751</v>
      </c>
      <c r="Q322" s="5">
        <f>Q323*Inputs!R$7</f>
        <v>216.21487355919632</v>
      </c>
      <c r="R322" s="5">
        <f>R323*Inputs!S$7</f>
        <v>218.37581486160204</v>
      </c>
      <c r="S322" s="5">
        <f>S323*Inputs!T$7</f>
        <v>250.59519652521035</v>
      </c>
      <c r="T322" s="5">
        <f>T323*Inputs!U$7</f>
        <v>335.78910791427916</v>
      </c>
      <c r="U322" s="5">
        <f>U323*Inputs!V$7</f>
        <v>347.18401525828335</v>
      </c>
      <c r="V322" s="5">
        <f>V323*Inputs!W$7</f>
        <v>320.56585425605988</v>
      </c>
      <c r="W322" s="5">
        <f>W323*Inputs!X$7</f>
        <v>242.29280178583551</v>
      </c>
      <c r="Z322" s="21" t="s">
        <v>26</v>
      </c>
    </row>
    <row r="323" spans="2:26" x14ac:dyDescent="0.2">
      <c r="B323" s="9" t="s">
        <v>8</v>
      </c>
      <c r="C323" s="5">
        <f>C327*CAN!C328</f>
        <v>2378.6503849652731</v>
      </c>
      <c r="D323" s="5">
        <f>D327*CAN!D328</f>
        <v>2068.8951392132526</v>
      </c>
      <c r="E323" s="5">
        <f>E327*CAN!E328</f>
        <v>1576.7972631082453</v>
      </c>
      <c r="F323" s="5">
        <f>F327*CAN!F328</f>
        <v>1553.1921581061288</v>
      </c>
      <c r="G323" s="5">
        <f>G327*CAN!G328</f>
        <v>1914.1042687557172</v>
      </c>
      <c r="H323" s="5">
        <f>H327*CAN!H328</f>
        <v>2648.5525314253769</v>
      </c>
      <c r="I323" s="5">
        <f>I327*CAN!I328</f>
        <v>1886.2285711157544</v>
      </c>
      <c r="J323" s="5">
        <f>J327*CAN!J328</f>
        <v>1719.8632368072979</v>
      </c>
      <c r="K323" s="5">
        <f>K327*CAN!K328</f>
        <v>1824.9880180885827</v>
      </c>
      <c r="L323" s="5">
        <f>L327*CAN!L328</f>
        <v>1628.3901583751717</v>
      </c>
      <c r="M323" s="5">
        <f>M327*CAN!M328</f>
        <v>1924.0330388561031</v>
      </c>
      <c r="N323" s="5">
        <f>N327*CAN!N328</f>
        <v>1910.2915912773226</v>
      </c>
      <c r="O323" s="5">
        <f>O327*CAN!O328</f>
        <v>2051.929955133442</v>
      </c>
      <c r="P323" s="5">
        <f>P327*CAN!P328</f>
        <v>2060.7873347467748</v>
      </c>
      <c r="Q323" s="5">
        <f>Q327*CAN!Q328</f>
        <v>2162.148735591963</v>
      </c>
      <c r="R323" s="5">
        <f>R327*CAN!R328</f>
        <v>2183.7581486160202</v>
      </c>
      <c r="S323" s="5">
        <f>S327*CAN!S328</f>
        <v>2505.9519652521035</v>
      </c>
      <c r="T323" s="5">
        <f>T327*CAN!T328</f>
        <v>3357.8910791427916</v>
      </c>
      <c r="U323" s="5">
        <f>U327*CAN!U328</f>
        <v>3471.8401525828335</v>
      </c>
      <c r="V323" s="5">
        <f>V327*CAN!V328</f>
        <v>3205.6585425605986</v>
      </c>
      <c r="W323" s="5">
        <f>W327*CAN!W328</f>
        <v>2422.9280178583549</v>
      </c>
      <c r="Z323" s="21" t="s">
        <v>26</v>
      </c>
    </row>
    <row r="324" spans="2:26" x14ac:dyDescent="0.2">
      <c r="B324" s="16" t="s">
        <v>6</v>
      </c>
      <c r="C324" s="5"/>
      <c r="D324" s="5"/>
      <c r="E324" s="5"/>
      <c r="F324" s="5"/>
      <c r="G324" s="5"/>
      <c r="H324" s="5"/>
      <c r="I324" s="5"/>
      <c r="J324" s="5"/>
      <c r="K324" s="5"/>
      <c r="L324" s="5"/>
      <c r="M324" s="5"/>
      <c r="N324" s="5"/>
      <c r="O324" s="5"/>
      <c r="P324" s="5"/>
      <c r="Q324" s="5"/>
      <c r="R324" s="5"/>
      <c r="S324" s="5"/>
      <c r="T324" s="5"/>
      <c r="U324" s="5"/>
      <c r="V324" s="5"/>
      <c r="W324" s="5"/>
    </row>
    <row r="325" spans="2:26" x14ac:dyDescent="0.2">
      <c r="B325" s="9" t="s">
        <v>8</v>
      </c>
      <c r="C325" s="5">
        <f>C327*CAN!C329</f>
        <v>10719.572582327137</v>
      </c>
      <c r="D325" s="5">
        <f>D327*CAN!D329</f>
        <v>9764.8381371844935</v>
      </c>
      <c r="E325" s="5">
        <f>E327*CAN!E329</f>
        <v>6971.2070541538997</v>
      </c>
      <c r="F325" s="5">
        <f>F327*CAN!F329</f>
        <v>7562.7233573337471</v>
      </c>
      <c r="G325" s="5">
        <f>G327*CAN!G329</f>
        <v>9695.8730131263947</v>
      </c>
      <c r="H325" s="5">
        <f>H327*CAN!H329</f>
        <v>13029.231921552237</v>
      </c>
      <c r="I325" s="5">
        <f>I327*CAN!I329</f>
        <v>10056.131085763978</v>
      </c>
      <c r="J325" s="5">
        <f>J327*CAN!J329</f>
        <v>10879.216510095423</v>
      </c>
      <c r="K325" s="5">
        <f>K327*CAN!K329</f>
        <v>13071.004168492043</v>
      </c>
      <c r="L325" s="5">
        <f>L327*CAN!L329</f>
        <v>12270.420685447616</v>
      </c>
      <c r="M325" s="5">
        <f>M327*CAN!M329</f>
        <v>12575.133686436846</v>
      </c>
      <c r="N325" s="5">
        <f>N327*CAN!N329</f>
        <v>12705.035861982979</v>
      </c>
      <c r="O325" s="5">
        <f>O327*CAN!O329</f>
        <v>14024.204442764662</v>
      </c>
      <c r="P325" s="5">
        <f>P327*CAN!P329</f>
        <v>14136.556368142332</v>
      </c>
      <c r="Q325" s="5">
        <f>Q327*CAN!Q329</f>
        <v>15169.486345924603</v>
      </c>
      <c r="R325" s="5">
        <f>R327*CAN!R329</f>
        <v>16796.449924909761</v>
      </c>
      <c r="S325" s="5">
        <f>S327*CAN!S329</f>
        <v>18955.819165223769</v>
      </c>
      <c r="T325" s="5">
        <f>T327*CAN!T329</f>
        <v>22875.784684940514</v>
      </c>
      <c r="U325" s="5">
        <f>U327*CAN!U329</f>
        <v>23631.803203948213</v>
      </c>
      <c r="V325" s="5">
        <f>V327*CAN!V329</f>
        <v>22954.193376117233</v>
      </c>
      <c r="W325" s="5">
        <f>W327*CAN!W329</f>
        <v>6096.9956933901694</v>
      </c>
      <c r="Z325" s="21" t="s">
        <v>26</v>
      </c>
    </row>
    <row r="326" spans="2:26" x14ac:dyDescent="0.2">
      <c r="B326" s="15" t="s">
        <v>9</v>
      </c>
    </row>
    <row r="327" spans="2:26" x14ac:dyDescent="0.2">
      <c r="B327" s="9" t="s">
        <v>8</v>
      </c>
      <c r="C327" s="5">
        <f>C342/CAN!C343/1000</f>
        <v>13098.222967292411</v>
      </c>
      <c r="D327" s="5">
        <f>D342/CAN!D343/1000</f>
        <v>11833.733276397747</v>
      </c>
      <c r="E327" s="5">
        <f>E342/CAN!E343/1000</f>
        <v>8548.0043172621445</v>
      </c>
      <c r="F327" s="5">
        <f>F342/CAN!F343/1000</f>
        <v>9115.9155154398759</v>
      </c>
      <c r="G327" s="5">
        <f>G342/CAN!G343/1000</f>
        <v>11609.977281882111</v>
      </c>
      <c r="H327" s="5">
        <f>H342/CAN!H343/1000</f>
        <v>15677.784452977614</v>
      </c>
      <c r="I327" s="5">
        <f>I342/CAN!I343/1000</f>
        <v>11942.359656879733</v>
      </c>
      <c r="J327" s="5">
        <f>J342/CAN!J343/1000</f>
        <v>12599.079746902722</v>
      </c>
      <c r="K327" s="5">
        <f>K342/CAN!K343/1000</f>
        <v>14895.992186580625</v>
      </c>
      <c r="L327" s="5">
        <f>L342/CAN!L343/1000</f>
        <v>13898.810843822788</v>
      </c>
      <c r="M327" s="5">
        <f>M342/CAN!M343/1000</f>
        <v>14499.166725292949</v>
      </c>
      <c r="N327" s="5">
        <f>N342/CAN!N343/1000</f>
        <v>14615.327453260301</v>
      </c>
      <c r="O327" s="5">
        <f>O342/CAN!O343/1000</f>
        <v>16076.134397898102</v>
      </c>
      <c r="P327" s="5">
        <f>P342/CAN!P343/1000</f>
        <v>16197.343702889106</v>
      </c>
      <c r="Q327" s="5">
        <f>Q342/CAN!Q343/1000</f>
        <v>17331.635081516564</v>
      </c>
      <c r="R327" s="5">
        <f>R342/CAN!R343/1000</f>
        <v>18980.20807352578</v>
      </c>
      <c r="S327" s="5">
        <f>S342/CAN!S343/1000</f>
        <v>21461.771130475874</v>
      </c>
      <c r="T327" s="5">
        <f>T342/CAN!T343/1000</f>
        <v>26233.675764083309</v>
      </c>
      <c r="U327" s="5">
        <f>U342/CAN!U343/1000</f>
        <v>27103.643356531047</v>
      </c>
      <c r="V327" s="5">
        <f>V342/CAN!V343/1000</f>
        <v>26159.851918677832</v>
      </c>
      <c r="W327" s="5">
        <f>W342/CAN!W343/1000</f>
        <v>8519.9237112485243</v>
      </c>
    </row>
    <row r="328" spans="2:26" x14ac:dyDescent="0.2">
      <c r="B328" s="17" t="s">
        <v>10</v>
      </c>
      <c r="C328" s="12">
        <f t="shared" ref="C328:W328" si="135">C323/C327</f>
        <v>0.1816009996856065</v>
      </c>
      <c r="D328" s="12">
        <f t="shared" si="135"/>
        <v>0.17483030003216665</v>
      </c>
      <c r="E328" s="12">
        <f t="shared" si="135"/>
        <v>0.18446378880787467</v>
      </c>
      <c r="F328" s="12">
        <f t="shared" si="135"/>
        <v>0.17038246520335174</v>
      </c>
      <c r="G328" s="12">
        <f t="shared" si="135"/>
        <v>0.16486718468801506</v>
      </c>
      <c r="H328" s="12">
        <f t="shared" si="135"/>
        <v>0.16893665934553329</v>
      </c>
      <c r="I328" s="12">
        <f t="shared" si="135"/>
        <v>0.15794437827277621</v>
      </c>
      <c r="J328" s="12">
        <f t="shared" si="135"/>
        <v>0.13650705220991224</v>
      </c>
      <c r="K328" s="12">
        <f t="shared" si="135"/>
        <v>0.12251537159993026</v>
      </c>
      <c r="L328" s="12">
        <f t="shared" si="135"/>
        <v>0.11716039427206798</v>
      </c>
      <c r="M328" s="12">
        <f t="shared" si="135"/>
        <v>0.13269955958915486</v>
      </c>
      <c r="N328" s="12">
        <f t="shared" si="135"/>
        <v>0.13070467270654179</v>
      </c>
      <c r="O328" s="12">
        <f t="shared" si="135"/>
        <v>0.12763826827683927</v>
      </c>
      <c r="P328" s="12">
        <f t="shared" si="135"/>
        <v>0.12722995650078067</v>
      </c>
      <c r="Q328" s="12">
        <f t="shared" si="135"/>
        <v>0.12475157279867961</v>
      </c>
      <c r="R328" s="12">
        <f t="shared" si="135"/>
        <v>0.11505448940056659</v>
      </c>
      <c r="S328" s="12">
        <f t="shared" si="135"/>
        <v>0.11676352105412367</v>
      </c>
      <c r="T328" s="12">
        <f t="shared" si="135"/>
        <v>0.12799925978120463</v>
      </c>
      <c r="U328" s="12">
        <f t="shared" si="135"/>
        <v>0.12809496151174227</v>
      </c>
      <c r="V328" s="12">
        <f t="shared" si="135"/>
        <v>0.12254115782176105</v>
      </c>
      <c r="W328" s="12">
        <f t="shared" si="135"/>
        <v>0.28438376914800978</v>
      </c>
    </row>
    <row r="329" spans="2:26" x14ac:dyDescent="0.2">
      <c r="B329" s="17" t="s">
        <v>11</v>
      </c>
      <c r="C329" s="12">
        <f t="shared" ref="C329:W329" si="136">C325/C327</f>
        <v>0.81839900031439339</v>
      </c>
      <c r="D329" s="12">
        <f t="shared" si="136"/>
        <v>0.82516969996783329</v>
      </c>
      <c r="E329" s="12">
        <f t="shared" si="136"/>
        <v>0.81553621119212538</v>
      </c>
      <c r="F329" s="12">
        <f t="shared" si="136"/>
        <v>0.82961753479664824</v>
      </c>
      <c r="G329" s="12">
        <f t="shared" si="136"/>
        <v>0.83513281531198502</v>
      </c>
      <c r="H329" s="12">
        <f t="shared" si="136"/>
        <v>0.83106334065446674</v>
      </c>
      <c r="I329" s="12">
        <f t="shared" si="136"/>
        <v>0.84205562172722381</v>
      </c>
      <c r="J329" s="12">
        <f t="shared" si="136"/>
        <v>0.86349294779008767</v>
      </c>
      <c r="K329" s="12">
        <f t="shared" si="136"/>
        <v>0.87748462840006991</v>
      </c>
      <c r="L329" s="12">
        <f t="shared" si="136"/>
        <v>0.88283960572793196</v>
      </c>
      <c r="M329" s="12">
        <f t="shared" si="136"/>
        <v>0.86730044041084509</v>
      </c>
      <c r="N329" s="12">
        <f t="shared" si="136"/>
        <v>0.86929532729345826</v>
      </c>
      <c r="O329" s="12">
        <f t="shared" si="136"/>
        <v>0.87236173172316078</v>
      </c>
      <c r="P329" s="12">
        <f t="shared" si="136"/>
        <v>0.87277004349921938</v>
      </c>
      <c r="Q329" s="12">
        <f t="shared" si="136"/>
        <v>0.87524842720132046</v>
      </c>
      <c r="R329" s="12">
        <f t="shared" si="136"/>
        <v>0.88494551059943349</v>
      </c>
      <c r="S329" s="12">
        <f t="shared" si="136"/>
        <v>0.8832364789458762</v>
      </c>
      <c r="T329" s="12">
        <f t="shared" si="136"/>
        <v>0.87200074021879526</v>
      </c>
      <c r="U329" s="12">
        <f t="shared" si="136"/>
        <v>0.87190503848825773</v>
      </c>
      <c r="V329" s="12">
        <f t="shared" si="136"/>
        <v>0.877458842178239</v>
      </c>
      <c r="W329" s="12">
        <f t="shared" si="136"/>
        <v>0.71561623085199022</v>
      </c>
    </row>
    <row r="331" spans="2:26" x14ac:dyDescent="0.2">
      <c r="B331" s="8" t="s">
        <v>14</v>
      </c>
      <c r="C331" s="13"/>
    </row>
    <row r="332" spans="2:26" x14ac:dyDescent="0.2">
      <c r="B332" s="4" t="s">
        <v>18</v>
      </c>
      <c r="C332" s="5">
        <f>'[6]Table 14'!C$15*INDEX(Inputs!$D$30:$T$30,MATCH($A$1,Inputs!$D$27:$T$27,0))*1000</f>
        <v>33585.005000000005</v>
      </c>
      <c r="D332" s="5">
        <f>'[6]Table 14'!D$15*INDEX(Inputs!$D$30:$T$30,MATCH($A$1,Inputs!$D$27:$T$27,0))*1000</f>
        <v>28556.142</v>
      </c>
      <c r="E332" s="5">
        <f>'[6]Table 14'!E$15*INDEX(Inputs!$D$30:$T$30,MATCH($A$1,Inputs!$D$27:$T$27,0))*1000</f>
        <v>22025.787999999997</v>
      </c>
      <c r="F332" s="5">
        <f>'[6]Table 14'!F$15*INDEX(Inputs!$D$30:$T$30,MATCH($A$1,Inputs!$D$27:$T$27,0))*1000</f>
        <v>25010.855</v>
      </c>
      <c r="G332" s="5">
        <f>'[6]Table 14'!G$15*INDEX(Inputs!$D$30:$T$30,MATCH($A$1,Inputs!$D$27:$T$27,0))*1000</f>
        <v>31786.267</v>
      </c>
      <c r="H332" s="5">
        <f>'[6]Table 14'!H$15*INDEX(Inputs!$D$30:$T$30,MATCH($A$1,Inputs!$D$27:$T$27,0))*1000</f>
        <v>42034.272499999999</v>
      </c>
      <c r="I332" s="5">
        <f>'[6]Table 14'!I$15*INDEX(Inputs!$D$30:$T$30,MATCH($A$1,Inputs!$D$27:$T$27,0))*1000</f>
        <v>29863.295999999998</v>
      </c>
      <c r="J332" s="5">
        <f>'[6]Table 14'!J$15*INDEX(Inputs!$D$30:$T$30,MATCH($A$1,Inputs!$D$27:$T$27,0))*1000</f>
        <v>30977.34</v>
      </c>
      <c r="K332" s="5">
        <f>'[6]Table 14'!K$15*INDEX(Inputs!$D$30:$T$30,MATCH($A$1,Inputs!$D$27:$T$27,0))*1000</f>
        <v>34268.171999999999</v>
      </c>
      <c r="L332" s="5">
        <f>'[6]Table 14'!L$15*INDEX(Inputs!$D$30:$T$30,MATCH($A$1,Inputs!$D$27:$T$27,0))*1000</f>
        <v>30715.913</v>
      </c>
      <c r="M332" s="5">
        <f>'[6]Table 14'!M$15*INDEX(Inputs!$D$30:$T$30,MATCH($A$1,Inputs!$D$27:$T$27,0))*1000</f>
        <v>29335.753000000001</v>
      </c>
      <c r="N332" s="5">
        <f>'[6]Table 14'!N$15*INDEX(Inputs!$D$30:$T$30,MATCH($A$1,Inputs!$D$27:$T$27,0))*1000</f>
        <v>27826.032000000003</v>
      </c>
      <c r="O332" s="5">
        <f>'[6]Table 14'!O$15*INDEX(Inputs!$D$30:$T$30,MATCH($A$1,Inputs!$D$27:$T$27,0))*1000</f>
        <v>33069.200000000004</v>
      </c>
      <c r="P332" s="5">
        <f>'[6]Table 14'!P$15*INDEX(Inputs!$D$30:$T$30,MATCH($A$1,Inputs!$D$27:$T$27,0))*1000</f>
        <v>34747.25</v>
      </c>
      <c r="Q332" s="5">
        <f>'[6]Table 14'!Q$15*INDEX(Inputs!$D$30:$T$30,MATCH($A$1,Inputs!$D$27:$T$27,0))*1000</f>
        <v>34139.375</v>
      </c>
      <c r="R332" s="5">
        <f>'[6]Table 14'!R$15*INDEX(Inputs!$D$30:$T$30,MATCH($A$1,Inputs!$D$27:$T$27,0))*1000</f>
        <v>36690.575000000004</v>
      </c>
      <c r="S332" s="5">
        <f>'[6]Table 14'!S$15*INDEX(Inputs!$D$30:$T$30,MATCH($A$1,Inputs!$D$27:$T$27,0))*1000</f>
        <v>38782.855499999998</v>
      </c>
      <c r="T332" s="5">
        <f>'[6]Table 14'!T$15*INDEX(Inputs!$D$30:$T$30,MATCH($A$1,Inputs!$D$27:$T$27,0))*1000</f>
        <v>46200.5625</v>
      </c>
      <c r="U332" s="5">
        <f>'[6]Table 14'!U$15*INDEX(Inputs!$D$30:$T$30,MATCH($A$1,Inputs!$D$27:$T$27,0))*1000</f>
        <v>49401.7</v>
      </c>
      <c r="V332" s="5">
        <f>'[6]Table 14'!V$15*INDEX(Inputs!$D$30:$T$30,MATCH($A$1,Inputs!$D$27:$T$27,0))*1000</f>
        <v>47150.792000000001</v>
      </c>
      <c r="W332" s="5">
        <f>'[6]Table 14'!W$15*INDEX(Inputs!$D$30:$T$30,MATCH($A$1,Inputs!$D$27:$T$27,0))*1000</f>
        <v>21896.753000000001</v>
      </c>
      <c r="Z332" s="21" t="s">
        <v>26</v>
      </c>
    </row>
    <row r="333" spans="2:26" x14ac:dyDescent="0.2">
      <c r="B333" s="4" t="s">
        <v>19</v>
      </c>
      <c r="C333" s="5">
        <f>'[6]Table 14'!C$14*INDEX(Inputs!$D$30:$T$30,MATCH($A$1,Inputs!$D$27:$T$27,0))*1000</f>
        <v>284.733</v>
      </c>
      <c r="D333" s="5">
        <f>'[6]Table 14'!D$14*INDEX(Inputs!$D$30:$T$30,MATCH($A$1,Inputs!$D$27:$T$27,0))*1000</f>
        <v>276.69599999999997</v>
      </c>
      <c r="E333" s="5">
        <f>'[6]Table 14'!E$14*INDEX(Inputs!$D$30:$T$30,MATCH($A$1,Inputs!$D$27:$T$27,0))*1000</f>
        <v>258.51099999999997</v>
      </c>
      <c r="F333" s="5">
        <f>'[6]Table 14'!F$14*INDEX(Inputs!$D$30:$T$30,MATCH($A$1,Inputs!$D$27:$T$27,0))*1000</f>
        <v>241.32249999999999</v>
      </c>
      <c r="G333" s="5">
        <f>'[6]Table 14'!G$14*INDEX(Inputs!$D$30:$T$30,MATCH($A$1,Inputs!$D$27:$T$27,0))*1000</f>
        <v>220.29000000000002</v>
      </c>
      <c r="H333" s="5">
        <f>'[6]Table 14'!H$14*INDEX(Inputs!$D$30:$T$30,MATCH($A$1,Inputs!$D$27:$T$27,0))*1000</f>
        <v>309.58000000000004</v>
      </c>
      <c r="I333" s="5">
        <f>'[6]Table 14'!I$14*INDEX(Inputs!$D$30:$T$30,MATCH($A$1,Inputs!$D$27:$T$27,0))*1000</f>
        <v>294.73599999999999</v>
      </c>
      <c r="J333" s="5">
        <f>'[6]Table 14'!J$14*INDEX(Inputs!$D$30:$T$30,MATCH($A$1,Inputs!$D$27:$T$27,0))*1000</f>
        <v>260.94850000000002</v>
      </c>
      <c r="K333" s="5">
        <f>'[6]Table 14'!K$14*INDEX(Inputs!$D$30:$T$30,MATCH($A$1,Inputs!$D$27:$T$27,0))*1000</f>
        <v>224.06799999999998</v>
      </c>
      <c r="L333" s="5">
        <f>'[6]Table 14'!L$14*INDEX(Inputs!$D$30:$T$30,MATCH($A$1,Inputs!$D$27:$T$27,0))*1000</f>
        <v>200.0335</v>
      </c>
      <c r="M333" s="5">
        <f>'[6]Table 14'!M$14*INDEX(Inputs!$D$30:$T$30,MATCH($A$1,Inputs!$D$27:$T$27,0))*1000</f>
        <v>145.55100000000002</v>
      </c>
      <c r="N333" s="5">
        <f>'[6]Table 14'!N$14*INDEX(Inputs!$D$30:$T$30,MATCH($A$1,Inputs!$D$27:$T$27,0))*1000</f>
        <v>149.07000000000002</v>
      </c>
      <c r="O333" s="5">
        <f>'[6]Table 14'!O$14*INDEX(Inputs!$D$30:$T$30,MATCH($A$1,Inputs!$D$27:$T$27,0))*1000</f>
        <v>107.05000000000001</v>
      </c>
      <c r="P333" s="5">
        <f>'[6]Table 14'!P$14*INDEX(Inputs!$D$30:$T$30,MATCH($A$1,Inputs!$D$27:$T$27,0))*1000</f>
        <v>90.787499999999994</v>
      </c>
      <c r="Q333" s="5">
        <f>'[6]Table 14'!Q$14*INDEX(Inputs!$D$30:$T$30,MATCH($A$1,Inputs!$D$27:$T$27,0))*1000</f>
        <v>121.6875</v>
      </c>
      <c r="R333" s="5">
        <f>'[6]Table 14'!R$14*INDEX(Inputs!$D$30:$T$30,MATCH($A$1,Inputs!$D$27:$T$27,0))*1000</f>
        <v>165.464</v>
      </c>
      <c r="S333" s="5">
        <f>'[6]Table 14'!S$14*INDEX(Inputs!$D$30:$T$30,MATCH($A$1,Inputs!$D$27:$T$27,0))*1000</f>
        <v>173.0615</v>
      </c>
      <c r="T333" s="5">
        <f>'[6]Table 14'!T$14*INDEX(Inputs!$D$30:$T$30,MATCH($A$1,Inputs!$D$27:$T$27,0))*1000</f>
        <v>137.71249999999998</v>
      </c>
      <c r="U333" s="5">
        <f>'[6]Table 14'!U$14*INDEX(Inputs!$D$30:$T$30,MATCH($A$1,Inputs!$D$27:$T$27,0))*1000</f>
        <v>91.25</v>
      </c>
      <c r="V333" s="5">
        <f>'[6]Table 14'!V$14*INDEX(Inputs!$D$30:$T$30,MATCH($A$1,Inputs!$D$27:$T$27,0))*1000</f>
        <v>167.44400000000002</v>
      </c>
      <c r="W333" s="5">
        <f>'[6]Table 14'!W$14*INDEX(Inputs!$D$30:$T$30,MATCH($A$1,Inputs!$D$27:$T$27,0))*1000</f>
        <v>104.74</v>
      </c>
      <c r="Z333" s="21" t="s">
        <v>26</v>
      </c>
    </row>
    <row r="334" spans="2:26" x14ac:dyDescent="0.2">
      <c r="B334" s="4" t="s">
        <v>16</v>
      </c>
      <c r="C334" s="5"/>
      <c r="D334" s="5"/>
      <c r="E334" s="5"/>
      <c r="F334" s="5"/>
      <c r="G334" s="5"/>
      <c r="H334" s="5"/>
      <c r="I334" s="5"/>
      <c r="J334" s="5"/>
      <c r="K334" s="5"/>
      <c r="L334" s="5"/>
      <c r="M334" s="5"/>
      <c r="N334" s="5"/>
      <c r="O334" s="5"/>
      <c r="P334" s="5"/>
      <c r="Q334" s="5"/>
      <c r="R334" s="5"/>
      <c r="S334" s="5"/>
      <c r="T334" s="5"/>
      <c r="U334" s="5"/>
      <c r="V334" s="5"/>
      <c r="W334" s="5"/>
    </row>
    <row r="335" spans="2:26" x14ac:dyDescent="0.2">
      <c r="B335" s="4" t="s">
        <v>21</v>
      </c>
      <c r="C335" s="5"/>
      <c r="D335" s="5"/>
      <c r="E335" s="5"/>
      <c r="F335" s="5"/>
      <c r="G335" s="5"/>
      <c r="H335" s="5"/>
      <c r="I335" s="5"/>
      <c r="J335" s="5"/>
      <c r="K335" s="5"/>
      <c r="L335" s="5"/>
      <c r="M335" s="5"/>
      <c r="N335" s="5"/>
      <c r="O335" s="5"/>
      <c r="P335" s="5"/>
      <c r="Q335" s="5"/>
      <c r="R335" s="5"/>
      <c r="S335" s="5"/>
      <c r="T335" s="5"/>
      <c r="U335" s="5"/>
      <c r="V335" s="5"/>
      <c r="W335" s="5"/>
    </row>
    <row r="336" spans="2:26" x14ac:dyDescent="0.2">
      <c r="B336" s="4" t="s">
        <v>20</v>
      </c>
      <c r="C336" s="5"/>
      <c r="D336" s="5"/>
      <c r="E336" s="5"/>
      <c r="F336" s="5"/>
      <c r="G336" s="5"/>
      <c r="H336" s="5"/>
      <c r="I336" s="5"/>
      <c r="J336" s="5"/>
      <c r="K336" s="5"/>
      <c r="L336" s="5"/>
      <c r="M336" s="5"/>
      <c r="N336" s="5"/>
      <c r="O336" s="5"/>
      <c r="P336" s="5"/>
      <c r="Q336" s="5"/>
      <c r="R336" s="5"/>
      <c r="S336" s="5"/>
      <c r="T336" s="5"/>
      <c r="U336" s="5"/>
      <c r="V336" s="5"/>
      <c r="W336" s="5"/>
    </row>
    <row r="337" spans="1:23" x14ac:dyDescent="0.2">
      <c r="B337" s="4" t="s">
        <v>0</v>
      </c>
      <c r="C337" s="5"/>
      <c r="D337" s="5"/>
      <c r="E337" s="5"/>
      <c r="F337" s="5"/>
      <c r="G337" s="5"/>
      <c r="H337" s="5"/>
      <c r="I337" s="5"/>
      <c r="J337" s="5"/>
      <c r="K337" s="5"/>
      <c r="L337" s="5"/>
      <c r="M337" s="5"/>
      <c r="N337" s="5"/>
      <c r="O337" s="5"/>
      <c r="P337" s="5"/>
      <c r="Q337" s="5"/>
      <c r="R337" s="5"/>
      <c r="S337" s="5"/>
      <c r="T337" s="5"/>
      <c r="U337" s="5"/>
      <c r="V337" s="5"/>
      <c r="W337" s="5"/>
    </row>
    <row r="338" spans="1:23" x14ac:dyDescent="0.2">
      <c r="B338" s="4" t="s">
        <v>22</v>
      </c>
      <c r="C338" s="5"/>
      <c r="D338" s="5"/>
      <c r="E338" s="5"/>
      <c r="F338" s="5"/>
      <c r="G338" s="5"/>
      <c r="H338" s="5"/>
      <c r="I338" s="5"/>
      <c r="J338" s="5"/>
      <c r="K338" s="5"/>
      <c r="L338" s="5"/>
      <c r="M338" s="5"/>
      <c r="N338" s="5"/>
      <c r="O338" s="5"/>
      <c r="P338" s="5"/>
      <c r="Q338" s="5"/>
      <c r="R338" s="5"/>
      <c r="S338" s="5"/>
      <c r="T338" s="5"/>
      <c r="U338" s="5"/>
      <c r="V338" s="5"/>
      <c r="W338" s="5"/>
    </row>
    <row r="339" spans="1:23" x14ac:dyDescent="0.2">
      <c r="B339" s="4" t="s">
        <v>23</v>
      </c>
      <c r="C339" s="5"/>
      <c r="D339" s="5"/>
      <c r="E339" s="5"/>
      <c r="F339" s="5"/>
      <c r="G339" s="5"/>
      <c r="H339" s="5"/>
      <c r="I339" s="5"/>
      <c r="J339" s="5"/>
      <c r="K339" s="5"/>
      <c r="L339" s="5"/>
      <c r="M339" s="5"/>
      <c r="N339" s="5"/>
      <c r="O339" s="5"/>
      <c r="P339" s="5"/>
      <c r="Q339" s="5"/>
      <c r="R339" s="5"/>
      <c r="S339" s="5"/>
      <c r="T339" s="5"/>
      <c r="U339" s="5"/>
      <c r="V339" s="5"/>
      <c r="W339" s="5"/>
    </row>
    <row r="340" spans="1:23" x14ac:dyDescent="0.2">
      <c r="B340" s="4" t="s">
        <v>17</v>
      </c>
      <c r="C340" s="5"/>
      <c r="D340" s="5"/>
      <c r="E340" s="5"/>
      <c r="F340" s="5"/>
      <c r="G340" s="5"/>
      <c r="H340" s="5"/>
      <c r="I340" s="5"/>
      <c r="J340" s="5"/>
      <c r="K340" s="5"/>
      <c r="L340" s="5"/>
      <c r="M340" s="5"/>
      <c r="N340" s="5"/>
      <c r="O340" s="5"/>
      <c r="P340" s="5"/>
      <c r="Q340" s="5"/>
      <c r="R340" s="5"/>
      <c r="S340" s="5"/>
      <c r="T340" s="5"/>
      <c r="U340" s="5"/>
      <c r="V340" s="5"/>
      <c r="W340" s="5"/>
    </row>
    <row r="341" spans="1:23" x14ac:dyDescent="0.2">
      <c r="B341" s="4" t="s">
        <v>1</v>
      </c>
      <c r="C341" s="5"/>
      <c r="D341" s="5"/>
      <c r="E341" s="5"/>
      <c r="F341" s="5"/>
      <c r="G341" s="5"/>
      <c r="H341" s="5"/>
      <c r="I341" s="5"/>
      <c r="J341" s="5"/>
      <c r="K341" s="5"/>
      <c r="L341" s="5"/>
      <c r="M341" s="5"/>
      <c r="N341" s="5"/>
      <c r="O341" s="5"/>
      <c r="P341" s="5"/>
      <c r="Q341" s="5"/>
      <c r="R341" s="5"/>
      <c r="S341" s="5"/>
      <c r="T341" s="5"/>
      <c r="U341" s="5"/>
      <c r="V341" s="5"/>
      <c r="W341" s="5"/>
    </row>
    <row r="342" spans="1:23" x14ac:dyDescent="0.2">
      <c r="B342" s="15" t="s">
        <v>9</v>
      </c>
      <c r="C342" s="19">
        <f t="shared" ref="C342:W342" si="137">SUM(C332:C341)</f>
        <v>33869.738000000005</v>
      </c>
      <c r="D342" s="19">
        <f t="shared" si="137"/>
        <v>28832.838</v>
      </c>
      <c r="E342" s="19">
        <f t="shared" si="137"/>
        <v>22284.298999999995</v>
      </c>
      <c r="F342" s="19">
        <f t="shared" si="137"/>
        <v>25252.177499999998</v>
      </c>
      <c r="G342" s="19">
        <f t="shared" si="137"/>
        <v>32006.557000000001</v>
      </c>
      <c r="H342" s="19">
        <f t="shared" si="137"/>
        <v>42343.852500000001</v>
      </c>
      <c r="I342" s="19">
        <f t="shared" si="137"/>
        <v>30158.031999999999</v>
      </c>
      <c r="J342" s="19">
        <f t="shared" si="137"/>
        <v>31238.288499999999</v>
      </c>
      <c r="K342" s="19">
        <f t="shared" si="137"/>
        <v>34492.239999999998</v>
      </c>
      <c r="L342" s="19">
        <f t="shared" si="137"/>
        <v>30915.946500000002</v>
      </c>
      <c r="M342" s="19">
        <f t="shared" si="137"/>
        <v>29481.304</v>
      </c>
      <c r="N342" s="19">
        <f t="shared" si="137"/>
        <v>27975.102000000003</v>
      </c>
      <c r="O342" s="19">
        <f t="shared" si="137"/>
        <v>33176.250000000007</v>
      </c>
      <c r="P342" s="19">
        <f t="shared" si="137"/>
        <v>34838.037499999999</v>
      </c>
      <c r="Q342" s="19">
        <f t="shared" si="137"/>
        <v>34261.0625</v>
      </c>
      <c r="R342" s="19">
        <f t="shared" si="137"/>
        <v>36856.039000000004</v>
      </c>
      <c r="S342" s="19">
        <f t="shared" si="137"/>
        <v>38955.917000000001</v>
      </c>
      <c r="T342" s="19">
        <f t="shared" si="137"/>
        <v>46338.275000000001</v>
      </c>
      <c r="U342" s="19">
        <f t="shared" si="137"/>
        <v>49492.95</v>
      </c>
      <c r="V342" s="19">
        <f t="shared" si="137"/>
        <v>47318.236000000004</v>
      </c>
      <c r="W342" s="19">
        <f t="shared" si="137"/>
        <v>22001.493000000002</v>
      </c>
    </row>
    <row r="343" spans="1:23" x14ac:dyDescent="0.2">
      <c r="A343" s="3" t="s">
        <v>80</v>
      </c>
      <c r="B343" s="26" t="s">
        <v>91</v>
      </c>
      <c r="C343" s="25">
        <f>C342/C325/1000</f>
        <v>3.1596164623055468E-3</v>
      </c>
      <c r="D343" s="25">
        <f t="shared" ref="D343:W343" si="138">D342/D325/1000</f>
        <v>2.9527205259250108E-3</v>
      </c>
      <c r="E343" s="25">
        <f t="shared" si="138"/>
        <v>3.1966198718371957E-3</v>
      </c>
      <c r="F343" s="25">
        <f t="shared" si="138"/>
        <v>3.3390322912595209E-3</v>
      </c>
      <c r="G343" s="25">
        <f t="shared" si="138"/>
        <v>3.3010495245419493E-3</v>
      </c>
      <c r="H343" s="25">
        <f t="shared" si="138"/>
        <v>3.2499116413728991E-3</v>
      </c>
      <c r="I343" s="25">
        <f t="shared" si="138"/>
        <v>2.9989696576940409E-3</v>
      </c>
      <c r="J343" s="25">
        <f t="shared" si="138"/>
        <v>2.8713729955656526E-3</v>
      </c>
      <c r="K343" s="25">
        <f t="shared" si="138"/>
        <v>2.6388362787875424E-3</v>
      </c>
      <c r="L343" s="25">
        <f t="shared" si="138"/>
        <v>2.519550657025596E-3</v>
      </c>
      <c r="M343" s="25">
        <f t="shared" si="138"/>
        <v>2.3444127700843159E-3</v>
      </c>
      <c r="N343" s="25">
        <f t="shared" si="138"/>
        <v>2.2018908332017647E-3</v>
      </c>
      <c r="O343" s="25">
        <f t="shared" si="138"/>
        <v>2.3656422106079771E-3</v>
      </c>
      <c r="P343" s="25">
        <f t="shared" si="138"/>
        <v>2.4643934910845637E-3</v>
      </c>
      <c r="Q343" s="25">
        <f t="shared" si="138"/>
        <v>2.2585512599907175E-3</v>
      </c>
      <c r="R343" s="25">
        <f t="shared" si="138"/>
        <v>2.1942755263623368E-3</v>
      </c>
      <c r="S343" s="25">
        <f t="shared" si="138"/>
        <v>2.0550901367253119E-3</v>
      </c>
      <c r="T343" s="25">
        <f t="shared" si="138"/>
        <v>2.0256474537682289E-3</v>
      </c>
      <c r="U343" s="25">
        <f t="shared" si="138"/>
        <v>2.0943365841727692E-3</v>
      </c>
      <c r="V343" s="25">
        <f t="shared" si="138"/>
        <v>2.061420117216248E-3</v>
      </c>
      <c r="W343" s="25">
        <f t="shared" si="138"/>
        <v>3.6085793899858091E-3</v>
      </c>
    </row>
    <row r="345" spans="1:23" x14ac:dyDescent="0.2">
      <c r="B345" s="4" t="s">
        <v>18</v>
      </c>
      <c r="C345" s="11">
        <f t="shared" ref="C345:W345" si="139">IFERROR(C332/C342,0)</f>
        <v>0.99159329192330925</v>
      </c>
      <c r="D345" s="11">
        <f t="shared" si="139"/>
        <v>0.99040344207531705</v>
      </c>
      <c r="E345" s="11">
        <f t="shared" si="139"/>
        <v>0.98839941072411575</v>
      </c>
      <c r="F345" s="11">
        <f t="shared" si="139"/>
        <v>0.99044349739740267</v>
      </c>
      <c r="G345" s="11">
        <f t="shared" si="139"/>
        <v>0.99311734779845262</v>
      </c>
      <c r="H345" s="11">
        <f t="shared" si="139"/>
        <v>0.99268890330656612</v>
      </c>
      <c r="I345" s="11">
        <f t="shared" si="139"/>
        <v>0.99022694849584347</v>
      </c>
      <c r="J345" s="11">
        <f t="shared" si="139"/>
        <v>0.99164651738202625</v>
      </c>
      <c r="K345" s="11">
        <f t="shared" si="139"/>
        <v>0.99350381419125</v>
      </c>
      <c r="L345" s="11">
        <f t="shared" si="139"/>
        <v>0.99352976303022122</v>
      </c>
      <c r="M345" s="11">
        <f t="shared" si="139"/>
        <v>0.99506293887136066</v>
      </c>
      <c r="N345" s="11">
        <f t="shared" si="139"/>
        <v>0.99467133310184175</v>
      </c>
      <c r="O345" s="11">
        <f t="shared" si="139"/>
        <v>0.99677329414867555</v>
      </c>
      <c r="P345" s="11">
        <f t="shared" si="139"/>
        <v>0.99739401222012003</v>
      </c>
      <c r="Q345" s="11">
        <f t="shared" si="139"/>
        <v>0.99644822748856665</v>
      </c>
      <c r="R345" s="11">
        <f t="shared" si="139"/>
        <v>0.99551053220884644</v>
      </c>
      <c r="S345" s="11">
        <f t="shared" si="139"/>
        <v>0.99555750413987165</v>
      </c>
      <c r="T345" s="11">
        <f t="shared" si="139"/>
        <v>0.99702810473631132</v>
      </c>
      <c r="U345" s="11">
        <f t="shared" si="139"/>
        <v>0.99815630306942704</v>
      </c>
      <c r="V345" s="11">
        <f t="shared" si="139"/>
        <v>0.99646132201546977</v>
      </c>
      <c r="W345" s="11">
        <f t="shared" si="139"/>
        <v>0.99523941397976934</v>
      </c>
    </row>
    <row r="346" spans="1:23" x14ac:dyDescent="0.2">
      <c r="B346" s="4" t="s">
        <v>19</v>
      </c>
      <c r="C346" s="11">
        <f t="shared" ref="C346:W346" si="140">IFERROR(C333/C342,0)</f>
        <v>8.4067080766907602E-3</v>
      </c>
      <c r="D346" s="11">
        <f t="shared" si="140"/>
        <v>9.596557924682959E-3</v>
      </c>
      <c r="E346" s="11">
        <f t="shared" si="140"/>
        <v>1.1600589275884336E-2</v>
      </c>
      <c r="F346" s="11">
        <f t="shared" si="140"/>
        <v>9.5565026025973415E-3</v>
      </c>
      <c r="G346" s="11">
        <f t="shared" si="140"/>
        <v>6.882652201547327E-3</v>
      </c>
      <c r="H346" s="11">
        <f t="shared" si="140"/>
        <v>7.3110966934338351E-3</v>
      </c>
      <c r="I346" s="11">
        <f t="shared" si="140"/>
        <v>9.7730515041565044E-3</v>
      </c>
      <c r="J346" s="11">
        <f t="shared" si="140"/>
        <v>8.3534826179737735E-3</v>
      </c>
      <c r="K346" s="11">
        <f t="shared" si="140"/>
        <v>6.496185808750026E-3</v>
      </c>
      <c r="L346" s="11">
        <f t="shared" si="140"/>
        <v>6.4702369697786869E-3</v>
      </c>
      <c r="M346" s="11">
        <f t="shared" si="140"/>
        <v>4.9370611286393582E-3</v>
      </c>
      <c r="N346" s="11">
        <f t="shared" si="140"/>
        <v>5.3286668981582267E-3</v>
      </c>
      <c r="O346" s="11">
        <f t="shared" si="140"/>
        <v>3.2267058513243659E-3</v>
      </c>
      <c r="P346" s="11">
        <f t="shared" si="140"/>
        <v>2.6059877798799659E-3</v>
      </c>
      <c r="Q346" s="11">
        <f t="shared" si="140"/>
        <v>3.5517725114333509E-3</v>
      </c>
      <c r="R346" s="11">
        <f t="shared" si="140"/>
        <v>4.4894677911535737E-3</v>
      </c>
      <c r="S346" s="11">
        <f t="shared" si="140"/>
        <v>4.4424958601282571E-3</v>
      </c>
      <c r="T346" s="11">
        <f t="shared" si="140"/>
        <v>2.9718952636886022E-3</v>
      </c>
      <c r="U346" s="11">
        <f t="shared" si="140"/>
        <v>1.8436969305729402E-3</v>
      </c>
      <c r="V346" s="11">
        <f t="shared" si="140"/>
        <v>3.5386779845301081E-3</v>
      </c>
      <c r="W346" s="11">
        <f t="shared" si="140"/>
        <v>4.7605860202305358E-3</v>
      </c>
    </row>
    <row r="347" spans="1:23" x14ac:dyDescent="0.2">
      <c r="B347" s="4" t="s">
        <v>16</v>
      </c>
      <c r="C347" s="11">
        <f t="shared" ref="C347:W347" si="141">IFERROR(C334/C342,0)</f>
        <v>0</v>
      </c>
      <c r="D347" s="11">
        <f t="shared" si="141"/>
        <v>0</v>
      </c>
      <c r="E347" s="11">
        <f t="shared" si="141"/>
        <v>0</v>
      </c>
      <c r="F347" s="11">
        <f t="shared" si="141"/>
        <v>0</v>
      </c>
      <c r="G347" s="11">
        <f t="shared" si="141"/>
        <v>0</v>
      </c>
      <c r="H347" s="11">
        <f t="shared" si="141"/>
        <v>0</v>
      </c>
      <c r="I347" s="11">
        <f t="shared" si="141"/>
        <v>0</v>
      </c>
      <c r="J347" s="11">
        <f t="shared" si="141"/>
        <v>0</v>
      </c>
      <c r="K347" s="11">
        <f t="shared" si="141"/>
        <v>0</v>
      </c>
      <c r="L347" s="11">
        <f t="shared" si="141"/>
        <v>0</v>
      </c>
      <c r="M347" s="11">
        <f t="shared" si="141"/>
        <v>0</v>
      </c>
      <c r="N347" s="11">
        <f t="shared" si="141"/>
        <v>0</v>
      </c>
      <c r="O347" s="11">
        <f t="shared" si="141"/>
        <v>0</v>
      </c>
      <c r="P347" s="11">
        <f t="shared" si="141"/>
        <v>0</v>
      </c>
      <c r="Q347" s="11">
        <f t="shared" si="141"/>
        <v>0</v>
      </c>
      <c r="R347" s="11">
        <f t="shared" si="141"/>
        <v>0</v>
      </c>
      <c r="S347" s="11">
        <f t="shared" si="141"/>
        <v>0</v>
      </c>
      <c r="T347" s="11">
        <f t="shared" si="141"/>
        <v>0</v>
      </c>
      <c r="U347" s="11">
        <f t="shared" si="141"/>
        <v>0</v>
      </c>
      <c r="V347" s="11">
        <f t="shared" si="141"/>
        <v>0</v>
      </c>
      <c r="W347" s="11">
        <f t="shared" si="141"/>
        <v>0</v>
      </c>
    </row>
    <row r="348" spans="1:23" x14ac:dyDescent="0.2">
      <c r="B348" s="4" t="s">
        <v>21</v>
      </c>
      <c r="C348" s="11">
        <f t="shared" ref="C348:W348" si="142">IFERROR(C335/C342,0)</f>
        <v>0</v>
      </c>
      <c r="D348" s="11">
        <f t="shared" si="142"/>
        <v>0</v>
      </c>
      <c r="E348" s="11">
        <f t="shared" si="142"/>
        <v>0</v>
      </c>
      <c r="F348" s="11">
        <f t="shared" si="142"/>
        <v>0</v>
      </c>
      <c r="G348" s="11">
        <f t="shared" si="142"/>
        <v>0</v>
      </c>
      <c r="H348" s="11">
        <f t="shared" si="142"/>
        <v>0</v>
      </c>
      <c r="I348" s="11">
        <f t="shared" si="142"/>
        <v>0</v>
      </c>
      <c r="J348" s="11">
        <f t="shared" si="142"/>
        <v>0</v>
      </c>
      <c r="K348" s="11">
        <f t="shared" si="142"/>
        <v>0</v>
      </c>
      <c r="L348" s="11">
        <f t="shared" si="142"/>
        <v>0</v>
      </c>
      <c r="M348" s="11">
        <f t="shared" si="142"/>
        <v>0</v>
      </c>
      <c r="N348" s="11">
        <f t="shared" si="142"/>
        <v>0</v>
      </c>
      <c r="O348" s="11">
        <f t="shared" si="142"/>
        <v>0</v>
      </c>
      <c r="P348" s="11">
        <f t="shared" si="142"/>
        <v>0</v>
      </c>
      <c r="Q348" s="11">
        <f t="shared" si="142"/>
        <v>0</v>
      </c>
      <c r="R348" s="11">
        <f t="shared" si="142"/>
        <v>0</v>
      </c>
      <c r="S348" s="11">
        <f t="shared" si="142"/>
        <v>0</v>
      </c>
      <c r="T348" s="11">
        <f t="shared" si="142"/>
        <v>0</v>
      </c>
      <c r="U348" s="11">
        <f t="shared" si="142"/>
        <v>0</v>
      </c>
      <c r="V348" s="11">
        <f t="shared" si="142"/>
        <v>0</v>
      </c>
      <c r="W348" s="11">
        <f t="shared" si="142"/>
        <v>0</v>
      </c>
    </row>
    <row r="349" spans="1:23" x14ac:dyDescent="0.2">
      <c r="B349" s="4" t="s">
        <v>20</v>
      </c>
      <c r="C349" s="11">
        <f t="shared" ref="C349:W349" si="143">IFERROR(C336/C342,0)</f>
        <v>0</v>
      </c>
      <c r="D349" s="11">
        <f t="shared" si="143"/>
        <v>0</v>
      </c>
      <c r="E349" s="11">
        <f t="shared" si="143"/>
        <v>0</v>
      </c>
      <c r="F349" s="11">
        <f t="shared" si="143"/>
        <v>0</v>
      </c>
      <c r="G349" s="11">
        <f t="shared" si="143"/>
        <v>0</v>
      </c>
      <c r="H349" s="11">
        <f t="shared" si="143"/>
        <v>0</v>
      </c>
      <c r="I349" s="11">
        <f t="shared" si="143"/>
        <v>0</v>
      </c>
      <c r="J349" s="11">
        <f t="shared" si="143"/>
        <v>0</v>
      </c>
      <c r="K349" s="11">
        <f t="shared" si="143"/>
        <v>0</v>
      </c>
      <c r="L349" s="11">
        <f t="shared" si="143"/>
        <v>0</v>
      </c>
      <c r="M349" s="11">
        <f t="shared" si="143"/>
        <v>0</v>
      </c>
      <c r="N349" s="11">
        <f t="shared" si="143"/>
        <v>0</v>
      </c>
      <c r="O349" s="11">
        <f t="shared" si="143"/>
        <v>0</v>
      </c>
      <c r="P349" s="11">
        <f t="shared" si="143"/>
        <v>0</v>
      </c>
      <c r="Q349" s="11">
        <f t="shared" si="143"/>
        <v>0</v>
      </c>
      <c r="R349" s="11">
        <f t="shared" si="143"/>
        <v>0</v>
      </c>
      <c r="S349" s="11">
        <f t="shared" si="143"/>
        <v>0</v>
      </c>
      <c r="T349" s="11">
        <f t="shared" si="143"/>
        <v>0</v>
      </c>
      <c r="U349" s="11">
        <f t="shared" si="143"/>
        <v>0</v>
      </c>
      <c r="V349" s="11">
        <f t="shared" si="143"/>
        <v>0</v>
      </c>
      <c r="W349" s="11">
        <f t="shared" si="143"/>
        <v>0</v>
      </c>
    </row>
    <row r="350" spans="1:23" x14ac:dyDescent="0.2">
      <c r="B350" s="4" t="s">
        <v>0</v>
      </c>
      <c r="C350" s="11">
        <f t="shared" ref="C350:W350" si="144">IFERROR(C337/C342,0)</f>
        <v>0</v>
      </c>
      <c r="D350" s="11">
        <f t="shared" si="144"/>
        <v>0</v>
      </c>
      <c r="E350" s="11">
        <f t="shared" si="144"/>
        <v>0</v>
      </c>
      <c r="F350" s="11">
        <f t="shared" si="144"/>
        <v>0</v>
      </c>
      <c r="G350" s="11">
        <f t="shared" si="144"/>
        <v>0</v>
      </c>
      <c r="H350" s="11">
        <f t="shared" si="144"/>
        <v>0</v>
      </c>
      <c r="I350" s="11">
        <f t="shared" si="144"/>
        <v>0</v>
      </c>
      <c r="J350" s="11">
        <f t="shared" si="144"/>
        <v>0</v>
      </c>
      <c r="K350" s="11">
        <f t="shared" si="144"/>
        <v>0</v>
      </c>
      <c r="L350" s="11">
        <f t="shared" si="144"/>
        <v>0</v>
      </c>
      <c r="M350" s="11">
        <f t="shared" si="144"/>
        <v>0</v>
      </c>
      <c r="N350" s="11">
        <f t="shared" si="144"/>
        <v>0</v>
      </c>
      <c r="O350" s="11">
        <f t="shared" si="144"/>
        <v>0</v>
      </c>
      <c r="P350" s="11">
        <f t="shared" si="144"/>
        <v>0</v>
      </c>
      <c r="Q350" s="11">
        <f t="shared" si="144"/>
        <v>0</v>
      </c>
      <c r="R350" s="11">
        <f t="shared" si="144"/>
        <v>0</v>
      </c>
      <c r="S350" s="11">
        <f t="shared" si="144"/>
        <v>0</v>
      </c>
      <c r="T350" s="11">
        <f t="shared" si="144"/>
        <v>0</v>
      </c>
      <c r="U350" s="11">
        <f t="shared" si="144"/>
        <v>0</v>
      </c>
      <c r="V350" s="11">
        <f t="shared" si="144"/>
        <v>0</v>
      </c>
      <c r="W350" s="11">
        <f t="shared" si="144"/>
        <v>0</v>
      </c>
    </row>
    <row r="351" spans="1:23" x14ac:dyDescent="0.2">
      <c r="B351" s="4" t="s">
        <v>22</v>
      </c>
      <c r="C351" s="11">
        <f t="shared" ref="C351:W351" si="145">IFERROR(C338/C342,0)</f>
        <v>0</v>
      </c>
      <c r="D351" s="11">
        <f t="shared" si="145"/>
        <v>0</v>
      </c>
      <c r="E351" s="11">
        <f t="shared" si="145"/>
        <v>0</v>
      </c>
      <c r="F351" s="11">
        <f t="shared" si="145"/>
        <v>0</v>
      </c>
      <c r="G351" s="11">
        <f t="shared" si="145"/>
        <v>0</v>
      </c>
      <c r="H351" s="11">
        <f t="shared" si="145"/>
        <v>0</v>
      </c>
      <c r="I351" s="11">
        <f t="shared" si="145"/>
        <v>0</v>
      </c>
      <c r="J351" s="11">
        <f t="shared" si="145"/>
        <v>0</v>
      </c>
      <c r="K351" s="11">
        <f t="shared" si="145"/>
        <v>0</v>
      </c>
      <c r="L351" s="11">
        <f t="shared" si="145"/>
        <v>0</v>
      </c>
      <c r="M351" s="11">
        <f t="shared" si="145"/>
        <v>0</v>
      </c>
      <c r="N351" s="11">
        <f t="shared" si="145"/>
        <v>0</v>
      </c>
      <c r="O351" s="11">
        <f t="shared" si="145"/>
        <v>0</v>
      </c>
      <c r="P351" s="11">
        <f t="shared" si="145"/>
        <v>0</v>
      </c>
      <c r="Q351" s="11">
        <f t="shared" si="145"/>
        <v>0</v>
      </c>
      <c r="R351" s="11">
        <f t="shared" si="145"/>
        <v>0</v>
      </c>
      <c r="S351" s="11">
        <f t="shared" si="145"/>
        <v>0</v>
      </c>
      <c r="T351" s="11">
        <f t="shared" si="145"/>
        <v>0</v>
      </c>
      <c r="U351" s="11">
        <f t="shared" si="145"/>
        <v>0</v>
      </c>
      <c r="V351" s="11">
        <f t="shared" si="145"/>
        <v>0</v>
      </c>
      <c r="W351" s="11">
        <f t="shared" si="145"/>
        <v>0</v>
      </c>
    </row>
    <row r="352" spans="1:23" x14ac:dyDescent="0.2">
      <c r="B352" s="4" t="s">
        <v>23</v>
      </c>
      <c r="C352" s="11">
        <f t="shared" ref="C352:W352" si="146">IFERROR(C339/C342,0)</f>
        <v>0</v>
      </c>
      <c r="D352" s="11">
        <f t="shared" si="146"/>
        <v>0</v>
      </c>
      <c r="E352" s="11">
        <f t="shared" si="146"/>
        <v>0</v>
      </c>
      <c r="F352" s="11">
        <f t="shared" si="146"/>
        <v>0</v>
      </c>
      <c r="G352" s="11">
        <f t="shared" si="146"/>
        <v>0</v>
      </c>
      <c r="H352" s="11">
        <f t="shared" si="146"/>
        <v>0</v>
      </c>
      <c r="I352" s="11">
        <f t="shared" si="146"/>
        <v>0</v>
      </c>
      <c r="J352" s="11">
        <f t="shared" si="146"/>
        <v>0</v>
      </c>
      <c r="K352" s="11">
        <f t="shared" si="146"/>
        <v>0</v>
      </c>
      <c r="L352" s="11">
        <f t="shared" si="146"/>
        <v>0</v>
      </c>
      <c r="M352" s="11">
        <f t="shared" si="146"/>
        <v>0</v>
      </c>
      <c r="N352" s="11">
        <f t="shared" si="146"/>
        <v>0</v>
      </c>
      <c r="O352" s="11">
        <f t="shared" si="146"/>
        <v>0</v>
      </c>
      <c r="P352" s="11">
        <f t="shared" si="146"/>
        <v>0</v>
      </c>
      <c r="Q352" s="11">
        <f t="shared" si="146"/>
        <v>0</v>
      </c>
      <c r="R352" s="11">
        <f t="shared" si="146"/>
        <v>0</v>
      </c>
      <c r="S352" s="11">
        <f t="shared" si="146"/>
        <v>0</v>
      </c>
      <c r="T352" s="11">
        <f t="shared" si="146"/>
        <v>0</v>
      </c>
      <c r="U352" s="11">
        <f t="shared" si="146"/>
        <v>0</v>
      </c>
      <c r="V352" s="11">
        <f t="shared" si="146"/>
        <v>0</v>
      </c>
      <c r="W352" s="11">
        <f t="shared" si="146"/>
        <v>0</v>
      </c>
    </row>
    <row r="353" spans="2:23" x14ac:dyDescent="0.2">
      <c r="B353" s="4" t="s">
        <v>17</v>
      </c>
      <c r="C353" s="11">
        <f t="shared" ref="C353:W353" si="147">IFERROR(C340/C342,0)</f>
        <v>0</v>
      </c>
      <c r="D353" s="11">
        <f t="shared" si="147"/>
        <v>0</v>
      </c>
      <c r="E353" s="11">
        <f t="shared" si="147"/>
        <v>0</v>
      </c>
      <c r="F353" s="11">
        <f t="shared" si="147"/>
        <v>0</v>
      </c>
      <c r="G353" s="11">
        <f t="shared" si="147"/>
        <v>0</v>
      </c>
      <c r="H353" s="11">
        <f t="shared" si="147"/>
        <v>0</v>
      </c>
      <c r="I353" s="11">
        <f t="shared" si="147"/>
        <v>0</v>
      </c>
      <c r="J353" s="11">
        <f t="shared" si="147"/>
        <v>0</v>
      </c>
      <c r="K353" s="11">
        <f t="shared" si="147"/>
        <v>0</v>
      </c>
      <c r="L353" s="11">
        <f t="shared" si="147"/>
        <v>0</v>
      </c>
      <c r="M353" s="11">
        <f t="shared" si="147"/>
        <v>0</v>
      </c>
      <c r="N353" s="11">
        <f t="shared" si="147"/>
        <v>0</v>
      </c>
      <c r="O353" s="11">
        <f t="shared" si="147"/>
        <v>0</v>
      </c>
      <c r="P353" s="11">
        <f t="shared" si="147"/>
        <v>0</v>
      </c>
      <c r="Q353" s="11">
        <f t="shared" si="147"/>
        <v>0</v>
      </c>
      <c r="R353" s="11">
        <f t="shared" si="147"/>
        <v>0</v>
      </c>
      <c r="S353" s="11">
        <f t="shared" si="147"/>
        <v>0</v>
      </c>
      <c r="T353" s="11">
        <f t="shared" si="147"/>
        <v>0</v>
      </c>
      <c r="U353" s="11">
        <f t="shared" si="147"/>
        <v>0</v>
      </c>
      <c r="V353" s="11">
        <f t="shared" si="147"/>
        <v>0</v>
      </c>
      <c r="W353" s="11">
        <f t="shared" si="147"/>
        <v>0</v>
      </c>
    </row>
    <row r="354" spans="2:23" x14ac:dyDescent="0.2">
      <c r="B354" s="4" t="s">
        <v>24</v>
      </c>
      <c r="C354" s="11">
        <f t="shared" ref="C354:W354" si="148">IFERROR(C341/C342,0)</f>
        <v>0</v>
      </c>
      <c r="D354" s="11">
        <f t="shared" si="148"/>
        <v>0</v>
      </c>
      <c r="E354" s="11">
        <f t="shared" si="148"/>
        <v>0</v>
      </c>
      <c r="F354" s="11">
        <f t="shared" si="148"/>
        <v>0</v>
      </c>
      <c r="G354" s="11">
        <f t="shared" si="148"/>
        <v>0</v>
      </c>
      <c r="H354" s="11">
        <f t="shared" si="148"/>
        <v>0</v>
      </c>
      <c r="I354" s="11">
        <f t="shared" si="148"/>
        <v>0</v>
      </c>
      <c r="J354" s="11">
        <f t="shared" si="148"/>
        <v>0</v>
      </c>
      <c r="K354" s="11">
        <f t="shared" si="148"/>
        <v>0</v>
      </c>
      <c r="L354" s="11">
        <f t="shared" si="148"/>
        <v>0</v>
      </c>
      <c r="M354" s="11">
        <f t="shared" si="148"/>
        <v>0</v>
      </c>
      <c r="N354" s="11">
        <f t="shared" si="148"/>
        <v>0</v>
      </c>
      <c r="O354" s="11">
        <f t="shared" si="148"/>
        <v>0</v>
      </c>
      <c r="P354" s="11">
        <f t="shared" si="148"/>
        <v>0</v>
      </c>
      <c r="Q354" s="11">
        <f t="shared" si="148"/>
        <v>0</v>
      </c>
      <c r="R354" s="11">
        <f t="shared" si="148"/>
        <v>0</v>
      </c>
      <c r="S354" s="11">
        <f t="shared" si="148"/>
        <v>0</v>
      </c>
      <c r="T354" s="11">
        <f t="shared" si="148"/>
        <v>0</v>
      </c>
      <c r="U354" s="11">
        <f t="shared" si="148"/>
        <v>0</v>
      </c>
      <c r="V354" s="11">
        <f t="shared" si="148"/>
        <v>0</v>
      </c>
      <c r="W354" s="11">
        <f t="shared" si="148"/>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FFD6F-9B74-4BF7-B0DE-64DAC705D8E1}">
  <sheetPr codeName="Sheet10">
    <tabColor rgb="FF0070C0"/>
    <outlinePr summaryBelow="0"/>
  </sheetPr>
  <dimension ref="A1:AB354"/>
  <sheetViews>
    <sheetView zoomScale="85" zoomScaleNormal="85" workbookViewId="0">
      <pane xSplit="2" ySplit="1" topLeftCell="C288" activePane="bottomRight" state="frozen"/>
      <selection activeCell="C11" sqref="C11:W20"/>
      <selection pane="topRight" activeCell="C11" sqref="C11:W20"/>
      <selection pane="bottomLeft" activeCell="C11" sqref="C11:W20"/>
      <selection pane="bottomRight" activeCell="C11" sqref="C11:W20"/>
    </sheetView>
  </sheetViews>
  <sheetFormatPr defaultColWidth="9.140625" defaultRowHeight="12.75" outlineLevelRow="1" x14ac:dyDescent="0.2"/>
  <cols>
    <col min="1" max="1" width="11.7109375" style="1" customWidth="1"/>
    <col min="2" max="2" width="37.28515625" style="1" bestFit="1" customWidth="1"/>
    <col min="3" max="23" width="9.7109375" style="1" customWidth="1"/>
    <col min="24" max="24" width="4.7109375" style="1" customWidth="1"/>
    <col min="25" max="25" width="39.85546875" style="1" customWidth="1"/>
    <col min="26" max="26" width="46.42578125" bestFit="1" customWidth="1"/>
    <col min="27" max="27" width="4.7109375" style="1" customWidth="1"/>
    <col min="28" max="28" width="8.7109375" style="1" customWidth="1"/>
    <col min="29" max="16384" width="9.140625" style="1"/>
  </cols>
  <sheetData>
    <row r="1" spans="1:28" ht="46.9" customHeight="1" thickBot="1" x14ac:dyDescent="0.25">
      <c r="A1" s="27" t="s">
        <v>211</v>
      </c>
      <c r="B1" s="27" t="s">
        <v>42</v>
      </c>
      <c r="C1" s="2">
        <v>2000</v>
      </c>
      <c r="D1" s="2">
        <v>2001</v>
      </c>
      <c r="E1" s="2">
        <v>2002</v>
      </c>
      <c r="F1" s="2">
        <v>2003</v>
      </c>
      <c r="G1" s="2">
        <v>2004</v>
      </c>
      <c r="H1" s="2">
        <v>2005</v>
      </c>
      <c r="I1" s="2">
        <v>2006</v>
      </c>
      <c r="J1" s="2">
        <v>2007</v>
      </c>
      <c r="K1" s="2">
        <v>2008</v>
      </c>
      <c r="L1" s="2">
        <v>2009</v>
      </c>
      <c r="M1" s="2">
        <v>2010</v>
      </c>
      <c r="N1" s="2">
        <v>2011</v>
      </c>
      <c r="O1" s="2">
        <v>2012</v>
      </c>
      <c r="P1" s="2">
        <v>2013</v>
      </c>
      <c r="Q1" s="2">
        <v>2014</v>
      </c>
      <c r="R1" s="2">
        <v>2015</v>
      </c>
      <c r="S1" s="2">
        <v>2016</v>
      </c>
      <c r="T1" s="2">
        <v>2017</v>
      </c>
      <c r="U1" s="2">
        <v>2018</v>
      </c>
      <c r="V1" s="2">
        <v>2019</v>
      </c>
      <c r="W1" s="2">
        <v>2020</v>
      </c>
      <c r="X1" s="2"/>
      <c r="Y1" s="2" t="s">
        <v>34</v>
      </c>
      <c r="Z1" s="2" t="s">
        <v>33</v>
      </c>
      <c r="AA1" s="2"/>
      <c r="AB1" s="2" t="s">
        <v>35</v>
      </c>
    </row>
    <row r="2" spans="1:28" s="29" customFormat="1" ht="13.5" thickTop="1" x14ac:dyDescent="0.2">
      <c r="A2" s="28" t="s">
        <v>80</v>
      </c>
      <c r="C2" s="28"/>
      <c r="D2" s="28"/>
      <c r="E2" s="28"/>
      <c r="F2" s="28"/>
      <c r="G2" s="28"/>
      <c r="H2" s="28"/>
      <c r="I2" s="28"/>
      <c r="J2" s="28"/>
      <c r="K2" s="28"/>
      <c r="L2" s="28"/>
      <c r="M2" s="28"/>
      <c r="N2" s="28"/>
      <c r="O2" s="28"/>
      <c r="P2" s="28"/>
      <c r="Q2" s="28"/>
      <c r="R2" s="28"/>
      <c r="S2" s="28"/>
      <c r="T2" s="28"/>
      <c r="U2" s="28"/>
      <c r="V2" s="28"/>
      <c r="W2" s="28"/>
      <c r="X2" s="28"/>
      <c r="Y2" s="28"/>
      <c r="AA2" s="28"/>
      <c r="AB2" s="28"/>
    </row>
    <row r="3" spans="1:28" outlineLevel="1" x14ac:dyDescent="0.2">
      <c r="A3" s="6"/>
      <c r="B3" s="20" t="s">
        <v>88</v>
      </c>
      <c r="C3" s="5">
        <f>C37+C177+C212+C247+C287+C325</f>
        <v>110734.10138911249</v>
      </c>
      <c r="D3" s="5">
        <f t="shared" ref="D3:W3" si="0">D37+D177+D212+D247+D287+D325</f>
        <v>112670.86363627823</v>
      </c>
      <c r="E3" s="5">
        <f t="shared" si="0"/>
        <v>117853.00408961717</v>
      </c>
      <c r="F3" s="5">
        <f t="shared" si="0"/>
        <v>122744.33433690004</v>
      </c>
      <c r="G3" s="5">
        <f t="shared" si="0"/>
        <v>121501.86366683703</v>
      </c>
      <c r="H3" s="5">
        <f t="shared" si="0"/>
        <v>121209.27190628862</v>
      </c>
      <c r="I3" s="5">
        <f t="shared" si="0"/>
        <v>127403.44810996192</v>
      </c>
      <c r="J3" s="5">
        <f t="shared" si="0"/>
        <v>132941.34025231612</v>
      </c>
      <c r="K3" s="5">
        <f t="shared" si="0"/>
        <v>125926.90061199522</v>
      </c>
      <c r="L3" s="5">
        <f t="shared" si="0"/>
        <v>128531.97668770075</v>
      </c>
      <c r="M3" s="5">
        <f>U37+M177+M212+M247+M287+M325</f>
        <v>147504.79916821129</v>
      </c>
      <c r="N3" s="5">
        <f t="shared" si="0"/>
        <v>137519.55434440635</v>
      </c>
      <c r="O3" s="5">
        <f t="shared" si="0"/>
        <v>141257.80362302254</v>
      </c>
      <c r="P3" s="5">
        <f t="shared" si="0"/>
        <v>141109.07171244983</v>
      </c>
      <c r="Q3" s="5">
        <f t="shared" si="0"/>
        <v>133437.65593449335</v>
      </c>
      <c r="R3" s="5">
        <f t="shared" si="0"/>
        <v>139127.09669665963</v>
      </c>
      <c r="S3" s="5">
        <f t="shared" si="0"/>
        <v>142959.85380755199</v>
      </c>
      <c r="T3" s="5">
        <f t="shared" si="0"/>
        <v>149171.56944977093</v>
      </c>
      <c r="U3" s="5">
        <f t="shared" si="0"/>
        <v>147380.64833326539</v>
      </c>
      <c r="V3" s="5">
        <f t="shared" si="0"/>
        <v>152226.7275682606</v>
      </c>
      <c r="W3" s="5">
        <f t="shared" si="0"/>
        <v>118827.2308286341</v>
      </c>
      <c r="Z3" s="21"/>
    </row>
    <row r="4" spans="1:28" outlineLevel="1" x14ac:dyDescent="0.2">
      <c r="A4" s="6"/>
      <c r="B4" s="7" t="s">
        <v>25</v>
      </c>
      <c r="C4" s="5"/>
      <c r="D4" s="5"/>
      <c r="E4" s="5"/>
      <c r="F4" s="5"/>
      <c r="G4" s="5"/>
      <c r="H4" s="5"/>
      <c r="I4" s="5"/>
      <c r="J4" s="5"/>
      <c r="K4" s="5"/>
      <c r="L4" s="5"/>
      <c r="M4" s="5"/>
      <c r="N4" s="5"/>
      <c r="O4" s="5"/>
      <c r="P4" s="5"/>
      <c r="Q4" s="5"/>
      <c r="R4" s="5"/>
      <c r="S4" s="5"/>
      <c r="T4" s="5"/>
      <c r="U4" s="5"/>
      <c r="V4" s="5"/>
      <c r="W4" s="5"/>
    </row>
    <row r="5" spans="1:28" outlineLevel="1" x14ac:dyDescent="0.2">
      <c r="A5" s="6"/>
      <c r="B5" s="7" t="s">
        <v>30</v>
      </c>
      <c r="C5" s="5"/>
      <c r="D5" s="5"/>
      <c r="E5" s="5"/>
      <c r="F5" s="5"/>
      <c r="G5" s="5"/>
      <c r="H5" s="5"/>
      <c r="I5" s="5"/>
      <c r="J5" s="5"/>
      <c r="K5" s="5"/>
      <c r="L5" s="5"/>
      <c r="M5" s="5"/>
      <c r="N5" s="5"/>
      <c r="O5" s="5"/>
      <c r="P5" s="5"/>
      <c r="Q5" s="5"/>
      <c r="R5" s="5"/>
      <c r="S5" s="5"/>
      <c r="T5" s="5"/>
      <c r="U5" s="5"/>
      <c r="V5" s="5"/>
      <c r="W5" s="5"/>
    </row>
    <row r="6" spans="1:28" outlineLevel="1" x14ac:dyDescent="0.2">
      <c r="A6" s="6"/>
      <c r="B6" s="7" t="s">
        <v>31</v>
      </c>
      <c r="C6" s="5"/>
      <c r="D6" s="5"/>
      <c r="E6" s="5"/>
      <c r="F6" s="5"/>
      <c r="G6" s="5"/>
      <c r="H6" s="5"/>
      <c r="I6" s="5"/>
      <c r="J6" s="5"/>
      <c r="K6" s="5"/>
      <c r="L6" s="5"/>
      <c r="M6" s="5"/>
      <c r="N6" s="5"/>
      <c r="O6" s="5"/>
      <c r="P6" s="5"/>
      <c r="Q6" s="5"/>
      <c r="R6" s="5"/>
      <c r="S6" s="5"/>
      <c r="T6" s="5"/>
      <c r="U6" s="5"/>
      <c r="V6" s="5"/>
      <c r="W6" s="5"/>
    </row>
    <row r="7" spans="1:28" outlineLevel="1" x14ac:dyDescent="0.2">
      <c r="A7" s="6"/>
      <c r="B7" s="7" t="s">
        <v>140</v>
      </c>
      <c r="C7" s="14"/>
      <c r="D7" s="14"/>
      <c r="E7" s="14"/>
      <c r="F7" s="14"/>
      <c r="G7" s="14"/>
      <c r="H7" s="14"/>
      <c r="I7" s="14"/>
      <c r="J7" s="14"/>
      <c r="K7" s="14"/>
      <c r="L7" s="14"/>
      <c r="M7" s="14"/>
      <c r="N7" s="14"/>
      <c r="O7" s="14"/>
      <c r="P7" s="14"/>
      <c r="Q7" s="14"/>
      <c r="R7" s="14"/>
      <c r="S7" s="14"/>
      <c r="T7" s="14"/>
      <c r="U7" s="14"/>
      <c r="V7" s="14"/>
      <c r="W7" s="14"/>
    </row>
    <row r="8" spans="1:28" outlineLevel="1" x14ac:dyDescent="0.2">
      <c r="A8" s="6"/>
      <c r="B8" s="7" t="s">
        <v>90</v>
      </c>
      <c r="C8" s="5"/>
      <c r="D8" s="5"/>
      <c r="E8" s="5"/>
      <c r="F8" s="5"/>
      <c r="G8" s="5"/>
      <c r="H8" s="5"/>
      <c r="I8" s="5"/>
      <c r="J8" s="5"/>
      <c r="K8" s="5"/>
      <c r="L8" s="5"/>
      <c r="M8" s="5"/>
      <c r="N8" s="5"/>
      <c r="O8" s="5"/>
      <c r="P8" s="5"/>
      <c r="Q8" s="5"/>
      <c r="R8" s="5"/>
      <c r="S8" s="5"/>
      <c r="T8" s="5"/>
      <c r="U8" s="5"/>
      <c r="V8" s="5"/>
      <c r="W8" s="5"/>
    </row>
    <row r="9" spans="1:28" outlineLevel="1" x14ac:dyDescent="0.2"/>
    <row r="10" spans="1:28" outlineLevel="1" x14ac:dyDescent="0.2">
      <c r="B10" s="8" t="s">
        <v>14</v>
      </c>
      <c r="C10" s="13"/>
    </row>
    <row r="11" spans="1:28" outlineLevel="1" x14ac:dyDescent="0.2">
      <c r="B11" s="4" t="s">
        <v>18</v>
      </c>
      <c r="C11" s="5">
        <f>C46+C186+C221+C256+C294+C332</f>
        <v>15787.2456</v>
      </c>
      <c r="D11" s="5">
        <f t="shared" ref="D11:W11" si="1">D46+D186+D221+D256+D294+D332</f>
        <v>17374.814400000003</v>
      </c>
      <c r="E11" s="5">
        <f t="shared" si="1"/>
        <v>22477.087199999998</v>
      </c>
      <c r="F11" s="5">
        <f t="shared" si="1"/>
        <v>20340.774000000001</v>
      </c>
      <c r="G11" s="5">
        <f t="shared" si="1"/>
        <v>20338.570400000001</v>
      </c>
      <c r="H11" s="5">
        <f t="shared" si="1"/>
        <v>15609.346</v>
      </c>
      <c r="I11" s="5">
        <f t="shared" si="1"/>
        <v>25730.7232</v>
      </c>
      <c r="J11" s="5">
        <f t="shared" si="1"/>
        <v>25087.976800000004</v>
      </c>
      <c r="K11" s="5">
        <f t="shared" si="1"/>
        <v>14849.641600000003</v>
      </c>
      <c r="L11" s="5">
        <f t="shared" si="1"/>
        <v>11877.7148</v>
      </c>
      <c r="M11" s="5">
        <f t="shared" si="1"/>
        <v>13390.996800000001</v>
      </c>
      <c r="N11" s="5">
        <f t="shared" si="1"/>
        <v>15703.388000000003</v>
      </c>
      <c r="O11" s="5">
        <f t="shared" si="1"/>
        <v>30026.36</v>
      </c>
      <c r="P11" s="5">
        <f t="shared" si="1"/>
        <v>30176.32</v>
      </c>
      <c r="Q11" s="5">
        <f t="shared" si="1"/>
        <v>27062.15</v>
      </c>
      <c r="R11" s="5">
        <f t="shared" si="1"/>
        <v>30431.770400000001</v>
      </c>
      <c r="S11" s="5">
        <f t="shared" si="1"/>
        <v>31728.29</v>
      </c>
      <c r="T11" s="5">
        <f t="shared" si="1"/>
        <v>29853.410000000003</v>
      </c>
      <c r="U11" s="5">
        <f t="shared" si="1"/>
        <v>31690.43</v>
      </c>
      <c r="V11" s="5">
        <f t="shared" si="1"/>
        <v>34098.038399999998</v>
      </c>
      <c r="W11" s="5">
        <f t="shared" si="1"/>
        <v>12078.32</v>
      </c>
    </row>
    <row r="12" spans="1:28" outlineLevel="1" x14ac:dyDescent="0.2">
      <c r="B12" s="4" t="s">
        <v>19</v>
      </c>
      <c r="C12" s="5">
        <f t="shared" ref="C12:W20" si="2">C47+C187+C222+C257+C295+C333</f>
        <v>255.38640000000001</v>
      </c>
      <c r="D12" s="5">
        <f t="shared" si="2"/>
        <v>249.12640000000002</v>
      </c>
      <c r="E12" s="5">
        <f t="shared" si="2"/>
        <v>237.9632</v>
      </c>
      <c r="F12" s="5">
        <f t="shared" si="2"/>
        <v>214.27800000000002</v>
      </c>
      <c r="G12" s="5">
        <f t="shared" si="2"/>
        <v>211.74240000000003</v>
      </c>
      <c r="H12" s="5">
        <f t="shared" si="2"/>
        <v>222.58800000000002</v>
      </c>
      <c r="I12" s="5">
        <f t="shared" si="2"/>
        <v>222.72639999999998</v>
      </c>
      <c r="J12" s="5">
        <f t="shared" si="2"/>
        <v>290.24120000000005</v>
      </c>
      <c r="K12" s="5">
        <f t="shared" si="2"/>
        <v>328.51840000000004</v>
      </c>
      <c r="L12" s="5">
        <f t="shared" si="2"/>
        <v>398.24199999999996</v>
      </c>
      <c r="M12" s="5">
        <f t="shared" si="2"/>
        <v>373.94959999999998</v>
      </c>
      <c r="N12" s="5">
        <f t="shared" si="2"/>
        <v>220.25200000000001</v>
      </c>
      <c r="O12" s="5">
        <f t="shared" si="2"/>
        <v>235.65000000000003</v>
      </c>
      <c r="P12" s="5">
        <f t="shared" si="2"/>
        <v>216.47</v>
      </c>
      <c r="Q12" s="5">
        <f t="shared" si="2"/>
        <v>205.28000000000003</v>
      </c>
      <c r="R12" s="5">
        <f t="shared" si="2"/>
        <v>195.89920000000004</v>
      </c>
      <c r="S12" s="5">
        <f t="shared" si="2"/>
        <v>209.63</v>
      </c>
      <c r="T12" s="5">
        <f t="shared" si="2"/>
        <v>187.51000000000002</v>
      </c>
      <c r="U12" s="5">
        <f t="shared" si="2"/>
        <v>97.91</v>
      </c>
      <c r="V12" s="5">
        <f t="shared" si="2"/>
        <v>188.21120000000002</v>
      </c>
      <c r="W12" s="5">
        <f t="shared" si="2"/>
        <v>157.22480000000002</v>
      </c>
    </row>
    <row r="13" spans="1:28" outlineLevel="1" x14ac:dyDescent="0.2">
      <c r="B13" s="4" t="s">
        <v>16</v>
      </c>
      <c r="C13" s="5">
        <f t="shared" si="2"/>
        <v>8136.7980000000007</v>
      </c>
      <c r="D13" s="5">
        <f t="shared" si="2"/>
        <v>7035.4539999999997</v>
      </c>
      <c r="E13" s="5">
        <f t="shared" si="2"/>
        <v>7305.4560000000001</v>
      </c>
      <c r="F13" s="5">
        <f t="shared" si="2"/>
        <v>9037.5689999999995</v>
      </c>
      <c r="G13" s="5">
        <f t="shared" si="2"/>
        <v>8305.6569999999992</v>
      </c>
      <c r="H13" s="5">
        <f t="shared" si="2"/>
        <v>8538.9330000000009</v>
      </c>
      <c r="I13" s="5">
        <f t="shared" si="2"/>
        <v>9785.7649999999994</v>
      </c>
      <c r="J13" s="5">
        <f t="shared" si="2"/>
        <v>10307.009000000002</v>
      </c>
      <c r="K13" s="5">
        <f t="shared" si="2"/>
        <v>11389.741</v>
      </c>
      <c r="L13" s="5">
        <f t="shared" si="2"/>
        <v>10203.640999999998</v>
      </c>
      <c r="M13" s="5">
        <f t="shared" si="2"/>
        <v>11341.189999999999</v>
      </c>
      <c r="N13" s="5">
        <f t="shared" si="2"/>
        <v>11688.271000000002</v>
      </c>
      <c r="O13" s="5">
        <f t="shared" si="2"/>
        <v>10564.675999999999</v>
      </c>
      <c r="P13" s="5">
        <f t="shared" si="2"/>
        <v>11757.019</v>
      </c>
      <c r="Q13" s="5">
        <f t="shared" si="2"/>
        <v>9816.2169999999987</v>
      </c>
      <c r="R13" s="5">
        <f t="shared" si="2"/>
        <v>10456.15</v>
      </c>
      <c r="S13" s="5">
        <f t="shared" si="2"/>
        <v>10578.232</v>
      </c>
      <c r="T13" s="5">
        <f t="shared" si="2"/>
        <v>9679.2019999999993</v>
      </c>
      <c r="U13" s="5">
        <f t="shared" si="2"/>
        <v>10001.119000000001</v>
      </c>
      <c r="V13" s="5">
        <f t="shared" si="2"/>
        <v>10063.761</v>
      </c>
      <c r="W13" s="5">
        <f t="shared" si="2"/>
        <v>7586.6530000000002</v>
      </c>
    </row>
    <row r="14" spans="1:28" outlineLevel="1" x14ac:dyDescent="0.2">
      <c r="B14" s="4" t="s">
        <v>21</v>
      </c>
      <c r="C14" s="5">
        <f t="shared" si="2"/>
        <v>0</v>
      </c>
      <c r="D14" s="5">
        <f t="shared" si="2"/>
        <v>0</v>
      </c>
      <c r="E14" s="5">
        <f t="shared" si="2"/>
        <v>0</v>
      </c>
      <c r="F14" s="5">
        <f t="shared" si="2"/>
        <v>0</v>
      </c>
      <c r="G14" s="5">
        <f t="shared" si="2"/>
        <v>0</v>
      </c>
      <c r="H14" s="5">
        <f t="shared" si="2"/>
        <v>0</v>
      </c>
      <c r="I14" s="5">
        <f t="shared" si="2"/>
        <v>0</v>
      </c>
      <c r="J14" s="5">
        <f t="shared" si="2"/>
        <v>0</v>
      </c>
      <c r="K14" s="5">
        <f t="shared" si="2"/>
        <v>0</v>
      </c>
      <c r="L14" s="5">
        <f t="shared" si="2"/>
        <v>0</v>
      </c>
      <c r="M14" s="5">
        <f t="shared" si="2"/>
        <v>0</v>
      </c>
      <c r="N14" s="5">
        <f t="shared" si="2"/>
        <v>0</v>
      </c>
      <c r="O14" s="5">
        <f t="shared" si="2"/>
        <v>0</v>
      </c>
      <c r="P14" s="5">
        <f t="shared" si="2"/>
        <v>0</v>
      </c>
      <c r="Q14" s="5">
        <f t="shared" si="2"/>
        <v>0</v>
      </c>
      <c r="R14" s="5">
        <f t="shared" si="2"/>
        <v>0</v>
      </c>
      <c r="S14" s="5">
        <f t="shared" si="2"/>
        <v>0</v>
      </c>
      <c r="T14" s="5">
        <f t="shared" si="2"/>
        <v>0</v>
      </c>
      <c r="U14" s="5">
        <f t="shared" si="2"/>
        <v>0</v>
      </c>
      <c r="V14" s="5">
        <f t="shared" si="2"/>
        <v>0</v>
      </c>
      <c r="W14" s="5">
        <f t="shared" si="2"/>
        <v>0</v>
      </c>
    </row>
    <row r="15" spans="1:28" outlineLevel="1" x14ac:dyDescent="0.2">
      <c r="B15" s="4" t="s">
        <v>20</v>
      </c>
      <c r="C15" s="5">
        <f t="shared" si="2"/>
        <v>213323.00299999997</v>
      </c>
      <c r="D15" s="5">
        <f t="shared" si="2"/>
        <v>215509.69600000003</v>
      </c>
      <c r="E15" s="5">
        <f t="shared" si="2"/>
        <v>222207.91800000001</v>
      </c>
      <c r="F15" s="5">
        <f t="shared" si="2"/>
        <v>229588.755</v>
      </c>
      <c r="G15" s="5">
        <f t="shared" si="2"/>
        <v>226879.78099999999</v>
      </c>
      <c r="H15" s="5">
        <f t="shared" si="2"/>
        <v>226670.60800000001</v>
      </c>
      <c r="I15" s="5">
        <f t="shared" si="2"/>
        <v>224908.61299999998</v>
      </c>
      <c r="J15" s="5">
        <f t="shared" si="2"/>
        <v>236381.91300000003</v>
      </c>
      <c r="K15" s="5">
        <f t="shared" si="2"/>
        <v>223830.63900000002</v>
      </c>
      <c r="L15" s="5">
        <f t="shared" si="2"/>
        <v>229464.16200000001</v>
      </c>
      <c r="M15" s="5">
        <f t="shared" si="2"/>
        <v>207019.24299999999</v>
      </c>
      <c r="N15" s="5">
        <f t="shared" si="2"/>
        <v>228154.992</v>
      </c>
      <c r="O15" s="5">
        <f t="shared" si="2"/>
        <v>224440.80000000002</v>
      </c>
      <c r="P15" s="5">
        <f t="shared" si="2"/>
        <v>222060.554</v>
      </c>
      <c r="Q15" s="5">
        <f t="shared" si="2"/>
        <v>209319.95900000003</v>
      </c>
      <c r="R15" s="5">
        <f t="shared" si="2"/>
        <v>222538.39900000003</v>
      </c>
      <c r="S15" s="5">
        <f t="shared" si="2"/>
        <v>225480.454</v>
      </c>
      <c r="T15" s="5">
        <f t="shared" si="2"/>
        <v>234829.361</v>
      </c>
      <c r="U15" s="5">
        <f t="shared" si="2"/>
        <v>233027.03400000001</v>
      </c>
      <c r="V15" s="5">
        <f t="shared" si="2"/>
        <v>237072.74300000002</v>
      </c>
      <c r="W15" s="5">
        <f t="shared" si="2"/>
        <v>197036.64700000003</v>
      </c>
    </row>
    <row r="16" spans="1:28" outlineLevel="1" x14ac:dyDescent="0.2">
      <c r="B16" s="4" t="s">
        <v>0</v>
      </c>
      <c r="C16" s="5">
        <f t="shared" si="2"/>
        <v>0</v>
      </c>
      <c r="D16" s="5">
        <f t="shared" si="2"/>
        <v>0</v>
      </c>
      <c r="E16" s="5">
        <f t="shared" si="2"/>
        <v>0</v>
      </c>
      <c r="F16" s="5">
        <f t="shared" si="2"/>
        <v>0</v>
      </c>
      <c r="G16" s="5">
        <f t="shared" si="2"/>
        <v>0</v>
      </c>
      <c r="H16" s="5">
        <f t="shared" si="2"/>
        <v>0</v>
      </c>
      <c r="I16" s="5">
        <f t="shared" si="2"/>
        <v>0</v>
      </c>
      <c r="J16" s="5">
        <f t="shared" si="2"/>
        <v>0</v>
      </c>
      <c r="K16" s="5">
        <f t="shared" si="2"/>
        <v>0</v>
      </c>
      <c r="L16" s="5">
        <f t="shared" si="2"/>
        <v>0</v>
      </c>
      <c r="M16" s="5">
        <f t="shared" si="2"/>
        <v>0</v>
      </c>
      <c r="N16" s="5">
        <f t="shared" si="2"/>
        <v>8360.2389999999996</v>
      </c>
      <c r="O16" s="5">
        <f t="shared" si="2"/>
        <v>7897.6660000000011</v>
      </c>
      <c r="P16" s="5">
        <f t="shared" si="2"/>
        <v>7753.8970000000008</v>
      </c>
      <c r="Q16" s="5">
        <f t="shared" si="2"/>
        <v>7954.8189999999995</v>
      </c>
      <c r="R16" s="5">
        <f t="shared" si="2"/>
        <v>0</v>
      </c>
      <c r="S16" s="5">
        <f t="shared" si="2"/>
        <v>0</v>
      </c>
      <c r="T16" s="5">
        <f t="shared" si="2"/>
        <v>0</v>
      </c>
      <c r="U16" s="5">
        <f t="shared" si="2"/>
        <v>0</v>
      </c>
      <c r="V16" s="5">
        <f t="shared" si="2"/>
        <v>0</v>
      </c>
      <c r="W16" s="5">
        <f t="shared" si="2"/>
        <v>0</v>
      </c>
    </row>
    <row r="17" spans="2:23" outlineLevel="1" x14ac:dyDescent="0.2">
      <c r="B17" s="4" t="s">
        <v>22</v>
      </c>
      <c r="C17" s="5">
        <f t="shared" si="2"/>
        <v>1077</v>
      </c>
      <c r="D17" s="5">
        <f t="shared" si="2"/>
        <v>1067</v>
      </c>
      <c r="E17" s="5">
        <f t="shared" si="2"/>
        <v>1016.9999999999999</v>
      </c>
      <c r="F17" s="5">
        <f t="shared" si="2"/>
        <v>1044</v>
      </c>
      <c r="G17" s="5">
        <f t="shared" si="2"/>
        <v>1047</v>
      </c>
      <c r="H17" s="5">
        <f t="shared" si="2"/>
        <v>1049</v>
      </c>
      <c r="I17" s="5">
        <f t="shared" si="2"/>
        <v>1081</v>
      </c>
      <c r="J17" s="5">
        <f t="shared" si="2"/>
        <v>1149</v>
      </c>
      <c r="K17" s="5">
        <f t="shared" si="2"/>
        <v>1284</v>
      </c>
      <c r="L17" s="5">
        <f t="shared" si="2"/>
        <v>1256</v>
      </c>
      <c r="M17" s="5">
        <f t="shared" si="2"/>
        <v>1253</v>
      </c>
      <c r="N17" s="5">
        <f t="shared" si="2"/>
        <v>1287</v>
      </c>
      <c r="O17" s="5">
        <f t="shared" si="2"/>
        <v>1365</v>
      </c>
      <c r="P17" s="5">
        <f t="shared" si="2"/>
        <v>1765</v>
      </c>
      <c r="Q17" s="5">
        <f t="shared" si="2"/>
        <v>1765</v>
      </c>
      <c r="R17" s="5">
        <f t="shared" si="2"/>
        <v>1741</v>
      </c>
      <c r="S17" s="5">
        <f t="shared" si="2"/>
        <v>1724</v>
      </c>
      <c r="T17" s="5">
        <f t="shared" si="2"/>
        <v>1713</v>
      </c>
      <c r="U17" s="5">
        <f t="shared" si="2"/>
        <v>1721</v>
      </c>
      <c r="V17" s="5">
        <f t="shared" si="2"/>
        <v>1921</v>
      </c>
      <c r="W17" s="5">
        <f t="shared" si="2"/>
        <v>1931</v>
      </c>
    </row>
    <row r="18" spans="2:23" outlineLevel="1" x14ac:dyDescent="0.2">
      <c r="B18" s="4" t="s">
        <v>23</v>
      </c>
      <c r="C18" s="5">
        <f t="shared" si="2"/>
        <v>29.34</v>
      </c>
      <c r="D18" s="5">
        <f t="shared" si="2"/>
        <v>44.734999999999999</v>
      </c>
      <c r="E18" s="5">
        <f t="shared" si="2"/>
        <v>44.753</v>
      </c>
      <c r="F18" s="5">
        <f t="shared" si="2"/>
        <v>44.712999999999994</v>
      </c>
      <c r="G18" s="5">
        <f t="shared" si="2"/>
        <v>44.643000000000001</v>
      </c>
      <c r="H18" s="5">
        <f t="shared" si="2"/>
        <v>44.528999999999996</v>
      </c>
      <c r="I18" s="5">
        <f t="shared" si="2"/>
        <v>44.401000000000003</v>
      </c>
      <c r="J18" s="5">
        <f t="shared" si="2"/>
        <v>44.548999999999992</v>
      </c>
      <c r="K18" s="5">
        <f t="shared" si="2"/>
        <v>44.565000000000005</v>
      </c>
      <c r="L18" s="5">
        <f t="shared" si="2"/>
        <v>44.681000000000004</v>
      </c>
      <c r="M18" s="5">
        <f t="shared" si="2"/>
        <v>72.690000000000012</v>
      </c>
      <c r="N18" s="5">
        <f t="shared" si="2"/>
        <v>17.280999999999999</v>
      </c>
      <c r="O18" s="5">
        <f t="shared" si="2"/>
        <v>94.076999999999998</v>
      </c>
      <c r="P18" s="5">
        <f t="shared" si="2"/>
        <v>187.07300000000001</v>
      </c>
      <c r="Q18" s="5">
        <f t="shared" si="2"/>
        <v>1338.27</v>
      </c>
      <c r="R18" s="5">
        <f t="shared" si="2"/>
        <v>1403.819</v>
      </c>
      <c r="S18" s="5">
        <f t="shared" si="2"/>
        <v>1384.5349999999999</v>
      </c>
      <c r="T18" s="5">
        <f t="shared" si="2"/>
        <v>1415.9450000000002</v>
      </c>
      <c r="U18" s="5">
        <f t="shared" si="2"/>
        <v>985.2</v>
      </c>
      <c r="V18" s="5">
        <f t="shared" si="2"/>
        <v>1136.6129999999998</v>
      </c>
      <c r="W18" s="5">
        <f t="shared" si="2"/>
        <v>1029.644</v>
      </c>
    </row>
    <row r="19" spans="2:23" outlineLevel="1" x14ac:dyDescent="0.2">
      <c r="B19" s="4" t="s">
        <v>17</v>
      </c>
      <c r="C19" s="5">
        <f t="shared" si="2"/>
        <v>0</v>
      </c>
      <c r="D19" s="5">
        <f t="shared" si="2"/>
        <v>0</v>
      </c>
      <c r="E19" s="5">
        <f t="shared" si="2"/>
        <v>0</v>
      </c>
      <c r="F19" s="5">
        <f t="shared" si="2"/>
        <v>0</v>
      </c>
      <c r="G19" s="5">
        <f t="shared" si="2"/>
        <v>0</v>
      </c>
      <c r="H19" s="5">
        <f t="shared" si="2"/>
        <v>0</v>
      </c>
      <c r="I19" s="5">
        <f t="shared" si="2"/>
        <v>0</v>
      </c>
      <c r="J19" s="5">
        <f t="shared" si="2"/>
        <v>0</v>
      </c>
      <c r="K19" s="5">
        <f t="shared" si="2"/>
        <v>0</v>
      </c>
      <c r="L19" s="5">
        <f t="shared" si="2"/>
        <v>0</v>
      </c>
      <c r="M19" s="5">
        <f t="shared" si="2"/>
        <v>0</v>
      </c>
      <c r="N19" s="5">
        <f t="shared" si="2"/>
        <v>0</v>
      </c>
      <c r="O19" s="5">
        <f t="shared" si="2"/>
        <v>0</v>
      </c>
      <c r="P19" s="5">
        <f t="shared" si="2"/>
        <v>0</v>
      </c>
      <c r="Q19" s="5">
        <f t="shared" si="2"/>
        <v>0</v>
      </c>
      <c r="R19" s="5">
        <f t="shared" si="2"/>
        <v>0</v>
      </c>
      <c r="S19" s="5">
        <f t="shared" si="2"/>
        <v>0</v>
      </c>
      <c r="T19" s="5">
        <f t="shared" si="2"/>
        <v>0</v>
      </c>
      <c r="U19" s="5">
        <f t="shared" si="2"/>
        <v>0</v>
      </c>
      <c r="V19" s="5">
        <f t="shared" si="2"/>
        <v>0</v>
      </c>
      <c r="W19" s="5">
        <f t="shared" si="2"/>
        <v>0</v>
      </c>
    </row>
    <row r="20" spans="2:23" outlineLevel="1" x14ac:dyDescent="0.2">
      <c r="B20" s="4" t="s">
        <v>1</v>
      </c>
      <c r="C20" s="5">
        <f t="shared" si="2"/>
        <v>212.464</v>
      </c>
      <c r="D20" s="5">
        <f t="shared" si="2"/>
        <v>381.22799999999995</v>
      </c>
      <c r="E20" s="5">
        <f t="shared" si="2"/>
        <v>172.47500000000002</v>
      </c>
      <c r="F20" s="5">
        <f t="shared" si="2"/>
        <v>114.148</v>
      </c>
      <c r="G20" s="5">
        <f t="shared" si="2"/>
        <v>179.34699999999998</v>
      </c>
      <c r="H20" s="5">
        <f t="shared" si="2"/>
        <v>134.399</v>
      </c>
      <c r="I20" s="5">
        <f t="shared" si="2"/>
        <v>254.95699999999999</v>
      </c>
      <c r="J20" s="5">
        <f t="shared" si="2"/>
        <v>315.73200000000003</v>
      </c>
      <c r="K20" s="5">
        <f t="shared" si="2"/>
        <v>260.85599999999999</v>
      </c>
      <c r="L20" s="5">
        <f t="shared" si="2"/>
        <v>212.46299999999999</v>
      </c>
      <c r="M20" s="5">
        <f t="shared" si="2"/>
        <v>356.29399999999998</v>
      </c>
      <c r="N20" s="5">
        <f t="shared" si="2"/>
        <v>288.23599999999999</v>
      </c>
      <c r="O20" s="5">
        <f t="shared" si="2"/>
        <v>326.56099999999998</v>
      </c>
      <c r="P20" s="5">
        <f t="shared" si="2"/>
        <v>358.41399999999999</v>
      </c>
      <c r="Q20" s="5">
        <f t="shared" si="2"/>
        <v>356.97500000000002</v>
      </c>
      <c r="R20" s="5">
        <f t="shared" si="2"/>
        <v>367.47400000000005</v>
      </c>
      <c r="S20" s="5">
        <f t="shared" si="2"/>
        <v>384.61700000000002</v>
      </c>
      <c r="T20" s="5">
        <f t="shared" si="2"/>
        <v>350.25900000000001</v>
      </c>
      <c r="U20" s="5">
        <f t="shared" si="2"/>
        <v>370.28899999999999</v>
      </c>
      <c r="V20" s="5">
        <f t="shared" si="2"/>
        <v>392.69400000000002</v>
      </c>
      <c r="W20" s="5">
        <f t="shared" si="2"/>
        <v>297.149</v>
      </c>
    </row>
    <row r="21" spans="2:23" outlineLevel="1" x14ac:dyDescent="0.2">
      <c r="B21" s="15" t="s">
        <v>9</v>
      </c>
      <c r="C21" s="19">
        <f t="shared" ref="C21:W21" si="3">SUM(C11:C20)</f>
        <v>238821.23699999996</v>
      </c>
      <c r="D21" s="19">
        <f t="shared" si="3"/>
        <v>241662.05380000002</v>
      </c>
      <c r="E21" s="19">
        <f t="shared" si="3"/>
        <v>253462.65240000002</v>
      </c>
      <c r="F21" s="19">
        <f t="shared" si="3"/>
        <v>260384.23699999996</v>
      </c>
      <c r="G21" s="19">
        <f t="shared" si="3"/>
        <v>257006.7408</v>
      </c>
      <c r="H21" s="19">
        <f t="shared" si="3"/>
        <v>252269.40300000002</v>
      </c>
      <c r="I21" s="19">
        <f t="shared" si="3"/>
        <v>262028.1856</v>
      </c>
      <c r="J21" s="19">
        <f t="shared" si="3"/>
        <v>273576.42100000003</v>
      </c>
      <c r="K21" s="19">
        <f t="shared" si="3"/>
        <v>251987.96100000004</v>
      </c>
      <c r="L21" s="19">
        <f t="shared" si="3"/>
        <v>253456.9038</v>
      </c>
      <c r="M21" s="19">
        <f t="shared" si="3"/>
        <v>233807.36339999997</v>
      </c>
      <c r="N21" s="19">
        <f t="shared" si="3"/>
        <v>265719.65899999999</v>
      </c>
      <c r="O21" s="19">
        <f t="shared" si="3"/>
        <v>274950.79000000004</v>
      </c>
      <c r="P21" s="19">
        <f t="shared" si="3"/>
        <v>274274.74699999997</v>
      </c>
      <c r="Q21" s="19">
        <f t="shared" si="3"/>
        <v>257818.67</v>
      </c>
      <c r="R21" s="19">
        <f t="shared" si="3"/>
        <v>267134.51160000003</v>
      </c>
      <c r="S21" s="19">
        <f t="shared" si="3"/>
        <v>271489.75800000003</v>
      </c>
      <c r="T21" s="19">
        <f t="shared" si="3"/>
        <v>278028.68700000003</v>
      </c>
      <c r="U21" s="19">
        <f t="shared" si="3"/>
        <v>277892.98200000002</v>
      </c>
      <c r="V21" s="19">
        <f t="shared" si="3"/>
        <v>284873.06060000003</v>
      </c>
      <c r="W21" s="19">
        <f t="shared" si="3"/>
        <v>220116.63780000003</v>
      </c>
    </row>
    <row r="22" spans="2:23" outlineLevel="1" x14ac:dyDescent="0.2">
      <c r="B22" s="26" t="s">
        <v>91</v>
      </c>
      <c r="C22" s="25">
        <f t="shared" ref="C22:W22" si="4">C21/C3/1000</f>
        <v>2.156709035465033E-3</v>
      </c>
      <c r="D22" s="25">
        <f t="shared" si="4"/>
        <v>2.1448495733566802E-3</v>
      </c>
      <c r="E22" s="25">
        <f t="shared" si="4"/>
        <v>2.1506677267833008E-3</v>
      </c>
      <c r="F22" s="25">
        <f t="shared" si="4"/>
        <v>2.121354426716883E-3</v>
      </c>
      <c r="G22" s="25">
        <f t="shared" si="4"/>
        <v>2.1152493718509763E-3</v>
      </c>
      <c r="H22" s="25">
        <f t="shared" si="4"/>
        <v>2.0812714987269196E-3</v>
      </c>
      <c r="I22" s="25">
        <f t="shared" si="4"/>
        <v>2.0566804861815316E-3</v>
      </c>
      <c r="J22" s="25">
        <f t="shared" si="4"/>
        <v>2.0578731979139482E-3</v>
      </c>
      <c r="K22" s="25">
        <f t="shared" si="4"/>
        <v>2.0010653782103552E-3</v>
      </c>
      <c r="L22" s="25">
        <f t="shared" si="4"/>
        <v>1.9719365587587152E-3</v>
      </c>
      <c r="M22" s="25">
        <f>U21/M3/1000</f>
        <v>1.8839589190796215E-3</v>
      </c>
      <c r="N22" s="25">
        <f t="shared" si="4"/>
        <v>1.9322318216253599E-3</v>
      </c>
      <c r="O22" s="25">
        <f t="shared" si="4"/>
        <v>1.9464467303609405E-3</v>
      </c>
      <c r="P22" s="25">
        <f t="shared" si="4"/>
        <v>1.9437074007468023E-3</v>
      </c>
      <c r="Q22" s="25">
        <f t="shared" si="4"/>
        <v>1.932128290132489E-3</v>
      </c>
      <c r="R22" s="25">
        <f t="shared" si="4"/>
        <v>1.9200753695193999E-3</v>
      </c>
      <c r="S22" s="25">
        <f t="shared" si="4"/>
        <v>1.899062924095256E-3</v>
      </c>
      <c r="T22" s="25">
        <f t="shared" si="4"/>
        <v>1.8638182062810428E-3</v>
      </c>
      <c r="U22" s="25">
        <f t="shared" si="4"/>
        <v>1.8855459325407011E-3</v>
      </c>
      <c r="V22" s="25">
        <f t="shared" si="4"/>
        <v>1.8713734779082008E-3</v>
      </c>
      <c r="W22" s="25">
        <f t="shared" si="4"/>
        <v>1.852409050223848E-3</v>
      </c>
    </row>
    <row r="23" spans="2:23" outlineLevel="1" x14ac:dyDescent="0.2"/>
    <row r="24" spans="2:23" outlineLevel="1" x14ac:dyDescent="0.2">
      <c r="B24" s="4" t="s">
        <v>18</v>
      </c>
      <c r="C24" s="11">
        <f t="shared" ref="C24:W24" si="5">IFERROR(C11/C21,0)</f>
        <v>6.6104864870120419E-2</v>
      </c>
      <c r="D24" s="11">
        <f t="shared" si="5"/>
        <v>7.1897156077219443E-2</v>
      </c>
      <c r="E24" s="11">
        <f t="shared" si="5"/>
        <v>8.8680075692287655E-2</v>
      </c>
      <c r="F24" s="11">
        <f t="shared" si="5"/>
        <v>7.8118300225677659E-2</v>
      </c>
      <c r="G24" s="11">
        <f t="shared" si="5"/>
        <v>7.9136330575186223E-2</v>
      </c>
      <c r="H24" s="11">
        <f t="shared" si="5"/>
        <v>6.1875700399544681E-2</v>
      </c>
      <c r="I24" s="11">
        <f t="shared" si="5"/>
        <v>9.8198303137049997E-2</v>
      </c>
      <c r="J24" s="11">
        <f t="shared" si="5"/>
        <v>9.1703724715369389E-2</v>
      </c>
      <c r="K24" s="11">
        <f t="shared" si="5"/>
        <v>5.8929964515249206E-2</v>
      </c>
      <c r="L24" s="11">
        <f t="shared" si="5"/>
        <v>4.6862857637417411E-2</v>
      </c>
      <c r="M24" s="11">
        <f t="shared" si="5"/>
        <v>5.7273631613947718E-2</v>
      </c>
      <c r="N24" s="11">
        <f t="shared" si="5"/>
        <v>5.9097576969267464E-2</v>
      </c>
      <c r="O24" s="11">
        <f t="shared" si="5"/>
        <v>0.10920630560835994</v>
      </c>
      <c r="P24" s="11">
        <f t="shared" si="5"/>
        <v>0.11002223256084163</v>
      </c>
      <c r="Q24" s="11">
        <f t="shared" si="5"/>
        <v>0.10496582733903638</v>
      </c>
      <c r="R24" s="11">
        <f t="shared" si="5"/>
        <v>0.11391927691307707</v>
      </c>
      <c r="S24" s="11">
        <f t="shared" si="5"/>
        <v>0.11686735526870225</v>
      </c>
      <c r="T24" s="11">
        <f t="shared" si="5"/>
        <v>0.1073752867811083</v>
      </c>
      <c r="U24" s="11">
        <f t="shared" si="5"/>
        <v>0.11403825232261533</v>
      </c>
      <c r="V24" s="11">
        <f t="shared" si="5"/>
        <v>0.11969555256710712</v>
      </c>
      <c r="W24" s="11">
        <f t="shared" si="5"/>
        <v>5.487236276511942E-2</v>
      </c>
    </row>
    <row r="25" spans="2:23" outlineLevel="1" x14ac:dyDescent="0.2">
      <c r="B25" s="4" t="s">
        <v>19</v>
      </c>
      <c r="C25" s="11">
        <f t="shared" ref="C25:W25" si="6">IFERROR(C12/C21,0)</f>
        <v>1.0693621857423008E-3</v>
      </c>
      <c r="D25" s="11">
        <f t="shared" si="6"/>
        <v>1.0308875393659342E-3</v>
      </c>
      <c r="E25" s="11">
        <f t="shared" si="6"/>
        <v>9.3884916671849671E-4</v>
      </c>
      <c r="F25" s="11">
        <f t="shared" si="6"/>
        <v>8.2292999940699197E-4</v>
      </c>
      <c r="G25" s="11">
        <f t="shared" si="6"/>
        <v>8.2387877975844922E-4</v>
      </c>
      <c r="H25" s="11">
        <f t="shared" si="6"/>
        <v>8.8234243769943045E-4</v>
      </c>
      <c r="I25" s="11">
        <f t="shared" si="6"/>
        <v>8.5000932052402831E-4</v>
      </c>
      <c r="J25" s="11">
        <f t="shared" si="6"/>
        <v>1.0609145296187643E-3</v>
      </c>
      <c r="K25" s="11">
        <f t="shared" si="6"/>
        <v>1.303706727481318E-3</v>
      </c>
      <c r="L25" s="11">
        <f t="shared" si="6"/>
        <v>1.5712414774633572E-3</v>
      </c>
      <c r="M25" s="11">
        <f t="shared" si="6"/>
        <v>1.5993918863891521E-3</v>
      </c>
      <c r="N25" s="11">
        <f t="shared" si="6"/>
        <v>8.2888861452287211E-4</v>
      </c>
      <c r="O25" s="11">
        <f t="shared" si="6"/>
        <v>8.5706245834027243E-4</v>
      </c>
      <c r="P25" s="11">
        <f t="shared" si="6"/>
        <v>7.8924509954975922E-4</v>
      </c>
      <c r="Q25" s="11">
        <f t="shared" si="6"/>
        <v>7.9621852055943043E-4</v>
      </c>
      <c r="R25" s="11">
        <f t="shared" si="6"/>
        <v>7.3333542276759122E-4</v>
      </c>
      <c r="S25" s="11">
        <f t="shared" si="6"/>
        <v>7.7214699200549568E-4</v>
      </c>
      <c r="T25" s="11">
        <f t="shared" si="6"/>
        <v>6.7442680833866618E-4</v>
      </c>
      <c r="U25" s="11">
        <f t="shared" si="6"/>
        <v>3.5232987639824599E-4</v>
      </c>
      <c r="V25" s="11">
        <f t="shared" si="6"/>
        <v>6.6068444521777295E-4</v>
      </c>
      <c r="W25" s="11">
        <f t="shared" si="6"/>
        <v>7.1427949096176859E-4</v>
      </c>
    </row>
    <row r="26" spans="2:23" outlineLevel="1" x14ac:dyDescent="0.2">
      <c r="B26" s="4" t="s">
        <v>16</v>
      </c>
      <c r="C26" s="11">
        <f t="shared" ref="C26:W26" si="7">IFERROR(C13/C21,0)</f>
        <v>3.4070663489612532E-2</v>
      </c>
      <c r="D26" s="11">
        <f t="shared" si="7"/>
        <v>2.9112779144973067E-2</v>
      </c>
      <c r="E26" s="11">
        <f t="shared" si="7"/>
        <v>2.882261323641068E-2</v>
      </c>
      <c r="F26" s="11">
        <f t="shared" si="7"/>
        <v>3.4708587217589522E-2</v>
      </c>
      <c r="G26" s="11">
        <f t="shared" si="7"/>
        <v>3.2316883884626883E-2</v>
      </c>
      <c r="H26" s="11">
        <f t="shared" si="7"/>
        <v>3.3848468734038267E-2</v>
      </c>
      <c r="I26" s="11">
        <f t="shared" si="7"/>
        <v>3.7346230435448234E-2</v>
      </c>
      <c r="J26" s="11">
        <f t="shared" si="7"/>
        <v>3.7675063378360379E-2</v>
      </c>
      <c r="K26" s="11">
        <f t="shared" si="7"/>
        <v>4.5199544275053676E-2</v>
      </c>
      <c r="L26" s="11">
        <f t="shared" si="7"/>
        <v>4.0257893342102752E-2</v>
      </c>
      <c r="M26" s="11">
        <f t="shared" si="7"/>
        <v>4.8506556145528137E-2</v>
      </c>
      <c r="N26" s="11">
        <f t="shared" si="7"/>
        <v>4.3987227155067227E-2</v>
      </c>
      <c r="O26" s="11">
        <f t="shared" si="7"/>
        <v>3.8423879414930931E-2</v>
      </c>
      <c r="P26" s="11">
        <f t="shared" si="7"/>
        <v>4.2865845757210745E-2</v>
      </c>
      <c r="Q26" s="11">
        <f t="shared" si="7"/>
        <v>3.8074112320880399E-2</v>
      </c>
      <c r="R26" s="11">
        <f t="shared" si="7"/>
        <v>3.914189124188025E-2</v>
      </c>
      <c r="S26" s="11">
        <f t="shared" si="7"/>
        <v>3.8963650334094733E-2</v>
      </c>
      <c r="T26" s="11">
        <f t="shared" si="7"/>
        <v>3.4813680935018042E-2</v>
      </c>
      <c r="U26" s="11">
        <f t="shared" si="7"/>
        <v>3.5989102452396587E-2</v>
      </c>
      <c r="V26" s="11">
        <f t="shared" si="7"/>
        <v>3.5327176879427255E-2</v>
      </c>
      <c r="W26" s="11">
        <f t="shared" si="7"/>
        <v>3.4466513189672206E-2</v>
      </c>
    </row>
    <row r="27" spans="2:23" outlineLevel="1" x14ac:dyDescent="0.2">
      <c r="B27" s="4" t="s">
        <v>21</v>
      </c>
      <c r="C27" s="11">
        <f t="shared" ref="C27:W27" si="8">IFERROR(C14/C21,0)</f>
        <v>0</v>
      </c>
      <c r="D27" s="11">
        <f t="shared" si="8"/>
        <v>0</v>
      </c>
      <c r="E27" s="11">
        <f t="shared" si="8"/>
        <v>0</v>
      </c>
      <c r="F27" s="11">
        <f t="shared" si="8"/>
        <v>0</v>
      </c>
      <c r="G27" s="11">
        <f t="shared" si="8"/>
        <v>0</v>
      </c>
      <c r="H27" s="11">
        <f t="shared" si="8"/>
        <v>0</v>
      </c>
      <c r="I27" s="11">
        <f t="shared" si="8"/>
        <v>0</v>
      </c>
      <c r="J27" s="11">
        <f t="shared" si="8"/>
        <v>0</v>
      </c>
      <c r="K27" s="11">
        <f t="shared" si="8"/>
        <v>0</v>
      </c>
      <c r="L27" s="11">
        <f t="shared" si="8"/>
        <v>0</v>
      </c>
      <c r="M27" s="11">
        <f t="shared" si="8"/>
        <v>0</v>
      </c>
      <c r="N27" s="11">
        <f t="shared" si="8"/>
        <v>0</v>
      </c>
      <c r="O27" s="11">
        <f t="shared" si="8"/>
        <v>0</v>
      </c>
      <c r="P27" s="11">
        <f t="shared" si="8"/>
        <v>0</v>
      </c>
      <c r="Q27" s="11">
        <f t="shared" si="8"/>
        <v>0</v>
      </c>
      <c r="R27" s="11">
        <f t="shared" si="8"/>
        <v>0</v>
      </c>
      <c r="S27" s="11">
        <f t="shared" si="8"/>
        <v>0</v>
      </c>
      <c r="T27" s="11">
        <f t="shared" si="8"/>
        <v>0</v>
      </c>
      <c r="U27" s="11">
        <f t="shared" si="8"/>
        <v>0</v>
      </c>
      <c r="V27" s="11">
        <f t="shared" si="8"/>
        <v>0</v>
      </c>
      <c r="W27" s="11">
        <f t="shared" si="8"/>
        <v>0</v>
      </c>
    </row>
    <row r="28" spans="2:23" outlineLevel="1" x14ac:dyDescent="0.2">
      <c r="B28" s="4" t="s">
        <v>20</v>
      </c>
      <c r="C28" s="11">
        <f t="shared" ref="C28:W28" si="9">IFERROR(C15/C21,0)</f>
        <v>0.89323297073450802</v>
      </c>
      <c r="D28" s="11">
        <f t="shared" si="9"/>
        <v>0.89178128138543533</v>
      </c>
      <c r="E28" s="11">
        <f t="shared" si="9"/>
        <v>0.87668899498978015</v>
      </c>
      <c r="F28" s="11">
        <f t="shared" si="9"/>
        <v>0.88173062104370026</v>
      </c>
      <c r="G28" s="11">
        <f t="shared" si="9"/>
        <v>0.88277755008984571</v>
      </c>
      <c r="H28" s="11">
        <f t="shared" si="9"/>
        <v>0.89852596194553169</v>
      </c>
      <c r="I28" s="11">
        <f t="shared" si="9"/>
        <v>0.85833748184378522</v>
      </c>
      <c r="J28" s="11">
        <f t="shared" si="9"/>
        <v>0.86404344400718658</v>
      </c>
      <c r="K28" s="11">
        <f t="shared" si="9"/>
        <v>0.88825925695712105</v>
      </c>
      <c r="L28" s="11">
        <f t="shared" si="9"/>
        <v>0.90533798274860811</v>
      </c>
      <c r="M28" s="11">
        <f t="shared" si="9"/>
        <v>0.88542653229372159</v>
      </c>
      <c r="N28" s="11">
        <f t="shared" si="9"/>
        <v>0.85863045609282529</v>
      </c>
      <c r="O28" s="11">
        <f t="shared" si="9"/>
        <v>0.81629443581522343</v>
      </c>
      <c r="P28" s="11">
        <f t="shared" si="9"/>
        <v>0.80962814268861594</v>
      </c>
      <c r="Q28" s="11">
        <f t="shared" si="9"/>
        <v>0.81188828954861969</v>
      </c>
      <c r="R28" s="11">
        <f t="shared" si="9"/>
        <v>0.83305746482215293</v>
      </c>
      <c r="S28" s="11">
        <f t="shared" si="9"/>
        <v>0.83053024048148427</v>
      </c>
      <c r="T28" s="11">
        <f t="shared" si="9"/>
        <v>0.84462277448369916</v>
      </c>
      <c r="U28" s="11">
        <f t="shared" si="9"/>
        <v>0.83854954638616963</v>
      </c>
      <c r="V28" s="11">
        <f t="shared" si="9"/>
        <v>0.83220485117363185</v>
      </c>
      <c r="W28" s="11">
        <f t="shared" si="9"/>
        <v>0.8951465412579549</v>
      </c>
    </row>
    <row r="29" spans="2:23" outlineLevel="1" x14ac:dyDescent="0.2">
      <c r="B29" s="4" t="s">
        <v>0</v>
      </c>
      <c r="C29" s="11">
        <f t="shared" ref="C29:W29" si="10">IFERROR(C16/C21,0)</f>
        <v>0</v>
      </c>
      <c r="D29" s="11">
        <f t="shared" si="10"/>
        <v>0</v>
      </c>
      <c r="E29" s="11">
        <f t="shared" si="10"/>
        <v>0</v>
      </c>
      <c r="F29" s="11">
        <f t="shared" si="10"/>
        <v>0</v>
      </c>
      <c r="G29" s="11">
        <f t="shared" si="10"/>
        <v>0</v>
      </c>
      <c r="H29" s="11">
        <f t="shared" si="10"/>
        <v>0</v>
      </c>
      <c r="I29" s="11">
        <f t="shared" si="10"/>
        <v>0</v>
      </c>
      <c r="J29" s="11">
        <f t="shared" si="10"/>
        <v>0</v>
      </c>
      <c r="K29" s="11">
        <f t="shared" si="10"/>
        <v>0</v>
      </c>
      <c r="L29" s="11">
        <f t="shared" si="10"/>
        <v>0</v>
      </c>
      <c r="M29" s="11">
        <f t="shared" si="10"/>
        <v>0</v>
      </c>
      <c r="N29" s="11">
        <f t="shared" si="10"/>
        <v>3.146262881513031E-2</v>
      </c>
      <c r="O29" s="11">
        <f t="shared" si="10"/>
        <v>2.8723925470445093E-2</v>
      </c>
      <c r="P29" s="11">
        <f t="shared" si="10"/>
        <v>2.8270546540691919E-2</v>
      </c>
      <c r="Q29" s="11">
        <f t="shared" si="10"/>
        <v>3.0854317105894615E-2</v>
      </c>
      <c r="R29" s="11">
        <f t="shared" si="10"/>
        <v>0</v>
      </c>
      <c r="S29" s="11">
        <f t="shared" si="10"/>
        <v>0</v>
      </c>
      <c r="T29" s="11">
        <f t="shared" si="10"/>
        <v>0</v>
      </c>
      <c r="U29" s="11">
        <f t="shared" si="10"/>
        <v>0</v>
      </c>
      <c r="V29" s="11">
        <f t="shared" si="10"/>
        <v>0</v>
      </c>
      <c r="W29" s="11">
        <f t="shared" si="10"/>
        <v>0</v>
      </c>
    </row>
    <row r="30" spans="2:23" outlineLevel="1" x14ac:dyDescent="0.2">
      <c r="B30" s="4" t="s">
        <v>22</v>
      </c>
      <c r="C30" s="11">
        <f t="shared" ref="C30:W30" si="11">IFERROR(C17/C21,0)</f>
        <v>4.5096491984085996E-3</v>
      </c>
      <c r="D30" s="11">
        <f t="shared" si="11"/>
        <v>4.4152566909948189E-3</v>
      </c>
      <c r="E30" s="11">
        <f t="shared" si="11"/>
        <v>4.0124254613852521E-3</v>
      </c>
      <c r="F30" s="11">
        <f t="shared" si="11"/>
        <v>4.00945929764558E-3</v>
      </c>
      <c r="G30" s="11">
        <f t="shared" si="11"/>
        <v>4.0738231096232791E-3</v>
      </c>
      <c r="H30" s="11">
        <f t="shared" si="11"/>
        <v>4.1582529927341209E-3</v>
      </c>
      <c r="I30" s="11">
        <f t="shared" si="11"/>
        <v>4.1255103817350557E-3</v>
      </c>
      <c r="J30" s="11">
        <f t="shared" si="11"/>
        <v>4.1999233552368169E-3</v>
      </c>
      <c r="K30" s="11">
        <f t="shared" si="11"/>
        <v>5.09548152580194E-3</v>
      </c>
      <c r="L30" s="11">
        <f t="shared" si="11"/>
        <v>4.9554775631248755E-3</v>
      </c>
      <c r="M30" s="11">
        <f t="shared" si="11"/>
        <v>5.3591126548754369E-3</v>
      </c>
      <c r="N30" s="11">
        <f t="shared" si="11"/>
        <v>4.8434504426336034E-3</v>
      </c>
      <c r="O30" s="11">
        <f t="shared" si="11"/>
        <v>4.9645247427730606E-3</v>
      </c>
      <c r="P30" s="11">
        <f t="shared" si="11"/>
        <v>6.4351531422613987E-3</v>
      </c>
      <c r="Q30" s="11">
        <f t="shared" si="11"/>
        <v>6.8458967692293189E-3</v>
      </c>
      <c r="R30" s="11">
        <f t="shared" si="11"/>
        <v>6.5173159004139692E-3</v>
      </c>
      <c r="S30" s="11">
        <f t="shared" si="11"/>
        <v>6.3501474703881828E-3</v>
      </c>
      <c r="T30" s="11">
        <f t="shared" si="11"/>
        <v>6.1612347217968903E-3</v>
      </c>
      <c r="U30" s="11">
        <f t="shared" si="11"/>
        <v>6.1930315318290399E-3</v>
      </c>
      <c r="V30" s="11">
        <f t="shared" si="11"/>
        <v>6.7433543766967198E-3</v>
      </c>
      <c r="W30" s="11">
        <f t="shared" si="11"/>
        <v>8.7726217304596663E-3</v>
      </c>
    </row>
    <row r="31" spans="2:23" outlineLevel="1" x14ac:dyDescent="0.2">
      <c r="B31" s="4" t="s">
        <v>23</v>
      </c>
      <c r="C31" s="11">
        <f t="shared" ref="C31:W31" si="12">IFERROR(C18/C21,0)</f>
        <v>1.2285339599007271E-4</v>
      </c>
      <c r="D31" s="11">
        <f t="shared" si="12"/>
        <v>1.8511387823022795E-4</v>
      </c>
      <c r="E31" s="11">
        <f t="shared" si="12"/>
        <v>1.7656644707313097E-4</v>
      </c>
      <c r="F31" s="11">
        <f t="shared" si="12"/>
        <v>1.717193041912134E-4</v>
      </c>
      <c r="G31" s="11">
        <f t="shared" si="12"/>
        <v>1.7370361516992554E-4</v>
      </c>
      <c r="H31" s="11">
        <f t="shared" si="12"/>
        <v>1.7651367732455446E-4</v>
      </c>
      <c r="I31" s="11">
        <f t="shared" si="12"/>
        <v>1.6945123631768568E-4</v>
      </c>
      <c r="J31" s="11">
        <f t="shared" si="12"/>
        <v>1.6283932598124012E-4</v>
      </c>
      <c r="K31" s="11">
        <f t="shared" si="12"/>
        <v>1.7685368706959773E-4</v>
      </c>
      <c r="L31" s="11">
        <f t="shared" si="12"/>
        <v>1.7628637977546384E-4</v>
      </c>
      <c r="M31" s="11">
        <f t="shared" si="12"/>
        <v>3.108969663869877E-4</v>
      </c>
      <c r="N31" s="11">
        <f t="shared" si="12"/>
        <v>6.5034706370746916E-5</v>
      </c>
      <c r="O31" s="11">
        <f t="shared" si="12"/>
        <v>3.4215940968927564E-4</v>
      </c>
      <c r="P31" s="11">
        <f t="shared" si="12"/>
        <v>6.8206425143471205E-4</v>
      </c>
      <c r="Q31" s="11">
        <f t="shared" si="12"/>
        <v>5.1907412290971783E-3</v>
      </c>
      <c r="R31" s="11">
        <f t="shared" si="12"/>
        <v>5.2551016025291428E-3</v>
      </c>
      <c r="S31" s="11">
        <f t="shared" si="12"/>
        <v>5.0997688096948383E-3</v>
      </c>
      <c r="T31" s="11">
        <f t="shared" si="12"/>
        <v>5.0928018086133682E-3</v>
      </c>
      <c r="U31" s="11">
        <f t="shared" si="12"/>
        <v>3.5452496601731383E-3</v>
      </c>
      <c r="V31" s="11">
        <f t="shared" si="12"/>
        <v>3.9898928933682389E-3</v>
      </c>
      <c r="W31" s="11">
        <f t="shared" si="12"/>
        <v>4.6777200046801727E-3</v>
      </c>
    </row>
    <row r="32" spans="2:23" outlineLevel="1" x14ac:dyDescent="0.2">
      <c r="B32" s="4" t="s">
        <v>17</v>
      </c>
      <c r="C32" s="11">
        <f t="shared" ref="C32:W32" si="13">IFERROR(C19/C21,0)</f>
        <v>0</v>
      </c>
      <c r="D32" s="11">
        <f t="shared" si="13"/>
        <v>0</v>
      </c>
      <c r="E32" s="11">
        <f t="shared" si="13"/>
        <v>0</v>
      </c>
      <c r="F32" s="11">
        <f t="shared" si="13"/>
        <v>0</v>
      </c>
      <c r="G32" s="11">
        <f t="shared" si="13"/>
        <v>0</v>
      </c>
      <c r="H32" s="11">
        <f t="shared" si="13"/>
        <v>0</v>
      </c>
      <c r="I32" s="11">
        <f t="shared" si="13"/>
        <v>0</v>
      </c>
      <c r="J32" s="11">
        <f t="shared" si="13"/>
        <v>0</v>
      </c>
      <c r="K32" s="11">
        <f t="shared" si="13"/>
        <v>0</v>
      </c>
      <c r="L32" s="11">
        <f t="shared" si="13"/>
        <v>0</v>
      </c>
      <c r="M32" s="11">
        <f t="shared" si="13"/>
        <v>0</v>
      </c>
      <c r="N32" s="11">
        <f t="shared" si="13"/>
        <v>0</v>
      </c>
      <c r="O32" s="11">
        <f t="shared" si="13"/>
        <v>0</v>
      </c>
      <c r="P32" s="11">
        <f t="shared" si="13"/>
        <v>0</v>
      </c>
      <c r="Q32" s="11">
        <f t="shared" si="13"/>
        <v>0</v>
      </c>
      <c r="R32" s="11">
        <f t="shared" si="13"/>
        <v>0</v>
      </c>
      <c r="S32" s="11">
        <f t="shared" si="13"/>
        <v>0</v>
      </c>
      <c r="T32" s="11">
        <f t="shared" si="13"/>
        <v>0</v>
      </c>
      <c r="U32" s="11">
        <f t="shared" si="13"/>
        <v>0</v>
      </c>
      <c r="V32" s="11">
        <f t="shared" si="13"/>
        <v>0</v>
      </c>
      <c r="W32" s="11">
        <f t="shared" si="13"/>
        <v>0</v>
      </c>
    </row>
    <row r="33" spans="1:28" outlineLevel="1" x14ac:dyDescent="0.2">
      <c r="B33" s="4" t="s">
        <v>1</v>
      </c>
      <c r="C33" s="11">
        <f t="shared" ref="C33:W33" si="14">IFERROR(C20/C21,0)</f>
        <v>8.8963612561809163E-4</v>
      </c>
      <c r="D33" s="11">
        <f t="shared" si="14"/>
        <v>1.5775252837812303E-3</v>
      </c>
      <c r="E33" s="11">
        <f t="shared" si="14"/>
        <v>6.8047500634456392E-4</v>
      </c>
      <c r="F33" s="11">
        <f t="shared" si="14"/>
        <v>4.3838291178893447E-4</v>
      </c>
      <c r="G33" s="11">
        <f t="shared" si="14"/>
        <v>6.9782994578949963E-4</v>
      </c>
      <c r="H33" s="11">
        <f t="shared" si="14"/>
        <v>5.3275981312723834E-4</v>
      </c>
      <c r="I33" s="11">
        <f t="shared" si="14"/>
        <v>9.7301364513970815E-4</v>
      </c>
      <c r="J33" s="11">
        <f t="shared" si="14"/>
        <v>1.1540906882468501E-3</v>
      </c>
      <c r="K33" s="11">
        <f t="shared" si="14"/>
        <v>1.0351923122232016E-3</v>
      </c>
      <c r="L33" s="11">
        <f t="shared" si="14"/>
        <v>8.3826085150812135E-4</v>
      </c>
      <c r="M33" s="11">
        <f t="shared" si="14"/>
        <v>1.5238784391509888E-3</v>
      </c>
      <c r="N33" s="11">
        <f t="shared" si="14"/>
        <v>1.0847372041825479E-3</v>
      </c>
      <c r="O33" s="11">
        <f t="shared" si="14"/>
        <v>1.1877070802378852E-3</v>
      </c>
      <c r="P33" s="11">
        <f t="shared" si="14"/>
        <v>1.3067699593940379E-3</v>
      </c>
      <c r="Q33" s="11">
        <f t="shared" si="14"/>
        <v>1.3845971666830801E-3</v>
      </c>
      <c r="R33" s="11">
        <f t="shared" si="14"/>
        <v>1.3756140971790483E-3</v>
      </c>
      <c r="S33" s="11">
        <f t="shared" si="14"/>
        <v>1.4166906436300995E-3</v>
      </c>
      <c r="T33" s="11">
        <f t="shared" si="14"/>
        <v>1.2597944614254858E-3</v>
      </c>
      <c r="U33" s="11">
        <f t="shared" si="14"/>
        <v>1.332487770418038E-3</v>
      </c>
      <c r="V33" s="11">
        <f t="shared" si="14"/>
        <v>1.3784876645510369E-3</v>
      </c>
      <c r="W33" s="11">
        <f t="shared" si="14"/>
        <v>1.3499615611519212E-3</v>
      </c>
    </row>
    <row r="34" spans="1:28" x14ac:dyDescent="0.2">
      <c r="B34" s="15"/>
      <c r="C34" s="10"/>
      <c r="D34" s="10"/>
      <c r="E34" s="10"/>
      <c r="F34" s="10"/>
      <c r="G34" s="10"/>
      <c r="H34" s="10"/>
      <c r="I34" s="10"/>
      <c r="J34" s="10"/>
      <c r="K34" s="10"/>
      <c r="L34" s="10"/>
      <c r="M34" s="10"/>
      <c r="N34" s="10"/>
      <c r="O34" s="10"/>
      <c r="P34" s="10"/>
      <c r="Q34" s="10"/>
      <c r="R34" s="10"/>
      <c r="S34" s="10"/>
      <c r="T34" s="10"/>
      <c r="U34" s="10"/>
      <c r="V34" s="10"/>
      <c r="W34" s="10"/>
    </row>
    <row r="36" spans="1:28" s="29" customFormat="1" x14ac:dyDescent="0.2">
      <c r="A36" s="28" t="s">
        <v>165</v>
      </c>
      <c r="C36" s="28"/>
      <c r="D36" s="28"/>
      <c r="E36" s="28"/>
      <c r="F36" s="28"/>
      <c r="G36" s="28"/>
      <c r="H36" s="28"/>
      <c r="I36" s="28"/>
      <c r="J36" s="28"/>
      <c r="K36" s="28"/>
      <c r="L36" s="28"/>
      <c r="M36" s="28"/>
      <c r="N36" s="28"/>
      <c r="O36" s="28"/>
      <c r="P36" s="28"/>
      <c r="Q36" s="28"/>
      <c r="R36" s="28"/>
      <c r="S36" s="28"/>
      <c r="T36" s="28"/>
      <c r="U36" s="28"/>
      <c r="V36" s="28"/>
      <c r="W36" s="28"/>
      <c r="X36" s="28"/>
      <c r="Y36" s="28"/>
      <c r="AA36" s="28"/>
      <c r="AB36" s="28"/>
    </row>
    <row r="37" spans="1:28" outlineLevel="1" x14ac:dyDescent="0.2">
      <c r="A37" s="6"/>
      <c r="B37" s="20" t="s">
        <v>88</v>
      </c>
      <c r="C37" s="5">
        <f>C72+C107+C142</f>
        <v>98721.952066434504</v>
      </c>
      <c r="D37" s="5">
        <f t="shared" ref="D37:W37" si="15">D72+D107+D142</f>
        <v>100903.36691693196</v>
      </c>
      <c r="E37" s="5">
        <f t="shared" si="15"/>
        <v>104470.01172728626</v>
      </c>
      <c r="F37" s="5">
        <f t="shared" si="15"/>
        <v>108624.26665340556</v>
      </c>
      <c r="G37" s="5">
        <f t="shared" si="15"/>
        <v>107854.04874003294</v>
      </c>
      <c r="H37" s="5">
        <f t="shared" si="15"/>
        <v>108381.30242359481</v>
      </c>
      <c r="I37" s="5">
        <f t="shared" si="15"/>
        <v>108219.12904226324</v>
      </c>
      <c r="J37" s="5">
        <f t="shared" si="15"/>
        <v>114722.0850223384</v>
      </c>
      <c r="K37" s="5">
        <f t="shared" si="15"/>
        <v>109845.70843179645</v>
      </c>
      <c r="L37" s="5">
        <f t="shared" si="15"/>
        <v>113348.24864941195</v>
      </c>
      <c r="M37" s="5">
        <f>U72+M107+M142</f>
        <v>120629.78008202385</v>
      </c>
      <c r="N37" s="5">
        <f t="shared" si="15"/>
        <v>118164.53310138613</v>
      </c>
      <c r="O37" s="5">
        <f t="shared" si="15"/>
        <v>117169.06908583578</v>
      </c>
      <c r="P37" s="5">
        <f t="shared" si="15"/>
        <v>116900.70896392643</v>
      </c>
      <c r="Q37" s="5">
        <f t="shared" si="15"/>
        <v>111056.15217066063</v>
      </c>
      <c r="R37" s="5">
        <f t="shared" si="15"/>
        <v>114160.84772027587</v>
      </c>
      <c r="S37" s="5">
        <f t="shared" si="15"/>
        <v>116231.06424510339</v>
      </c>
      <c r="T37" s="5">
        <f t="shared" si="15"/>
        <v>121264.09236722546</v>
      </c>
      <c r="U37" s="5">
        <f t="shared" si="15"/>
        <v>120899.17684234373</v>
      </c>
      <c r="V37" s="5">
        <f t="shared" si="15"/>
        <v>123843.73612445284</v>
      </c>
      <c r="W37" s="5">
        <f t="shared" si="15"/>
        <v>103843.07929205576</v>
      </c>
      <c r="Z37" s="21"/>
    </row>
    <row r="38" spans="1:28" outlineLevel="1" x14ac:dyDescent="0.2">
      <c r="A38" s="6"/>
      <c r="B38" s="7" t="s">
        <v>89</v>
      </c>
      <c r="C38" s="5">
        <f>C73+C108</f>
        <v>340.58699999999999</v>
      </c>
      <c r="D38" s="5">
        <f t="shared" ref="D38:W41" si="16">D73+D108</f>
        <v>349.00199999999995</v>
      </c>
      <c r="E38" s="5">
        <f t="shared" si="16"/>
        <v>381.23900000000003</v>
      </c>
      <c r="F38" s="5">
        <f t="shared" si="16"/>
        <v>373.78700000000003</v>
      </c>
      <c r="G38" s="5">
        <f t="shared" si="16"/>
        <v>360.23599999999999</v>
      </c>
      <c r="H38" s="5">
        <f t="shared" si="16"/>
        <v>360.428</v>
      </c>
      <c r="I38" s="5">
        <f t="shared" si="16"/>
        <v>358.28699999999998</v>
      </c>
      <c r="J38" s="5">
        <f t="shared" si="16"/>
        <v>367.06299999999999</v>
      </c>
      <c r="K38" s="5">
        <f t="shared" si="16"/>
        <v>388.74</v>
      </c>
      <c r="L38" s="5">
        <f t="shared" si="16"/>
        <v>354.18</v>
      </c>
      <c r="M38" s="5">
        <f>U73+M108</f>
        <v>318.94799999999998</v>
      </c>
      <c r="N38" s="5">
        <f t="shared" si="16"/>
        <v>362.37199999999996</v>
      </c>
      <c r="O38" s="5">
        <f t="shared" si="16"/>
        <v>367.39599999999996</v>
      </c>
      <c r="P38" s="5">
        <f t="shared" si="16"/>
        <v>372.91999999999996</v>
      </c>
      <c r="Q38" s="5">
        <f t="shared" si="16"/>
        <v>374.90100000000001</v>
      </c>
      <c r="R38" s="5">
        <f t="shared" si="16"/>
        <v>391.82899999999995</v>
      </c>
      <c r="S38" s="5">
        <f t="shared" si="16"/>
        <v>385.82399999999996</v>
      </c>
      <c r="T38" s="5">
        <f t="shared" si="16"/>
        <v>392.91499999999996</v>
      </c>
      <c r="U38" s="5">
        <f t="shared" si="16"/>
        <v>381.779</v>
      </c>
      <c r="V38" s="5">
        <f t="shared" si="16"/>
        <v>376.69200000000001</v>
      </c>
      <c r="W38" s="5">
        <f t="shared" si="16"/>
        <v>307.45699999999999</v>
      </c>
      <c r="Z38" s="21"/>
    </row>
    <row r="39" spans="1:28" outlineLevel="1" x14ac:dyDescent="0.2">
      <c r="A39" s="6"/>
      <c r="B39" s="7" t="s">
        <v>25</v>
      </c>
      <c r="C39" s="5">
        <f>C74+C109</f>
        <v>3672.9210000000003</v>
      </c>
      <c r="D39" s="5">
        <f t="shared" si="16"/>
        <v>3698.8230000000003</v>
      </c>
      <c r="E39" s="5">
        <f t="shared" si="16"/>
        <v>3813.9870000000001</v>
      </c>
      <c r="F39" s="5">
        <f t="shared" si="16"/>
        <v>3907.884</v>
      </c>
      <c r="G39" s="5">
        <f t="shared" si="16"/>
        <v>4000.4629999999997</v>
      </c>
      <c r="H39" s="5">
        <f t="shared" si="16"/>
        <v>4058.3279999999995</v>
      </c>
      <c r="I39" s="5">
        <f t="shared" si="16"/>
        <v>4138.8130000000001</v>
      </c>
      <c r="J39" s="5">
        <f t="shared" si="16"/>
        <v>4208.6509999999998</v>
      </c>
      <c r="K39" s="5">
        <f t="shared" si="16"/>
        <v>4301.6440000000002</v>
      </c>
      <c r="L39" s="5">
        <f t="shared" si="16"/>
        <v>4369.6019999999999</v>
      </c>
      <c r="M39" s="5">
        <f>U74+M109</f>
        <v>4723.67</v>
      </c>
      <c r="N39" s="5">
        <f t="shared" si="16"/>
        <v>4513.3469999999998</v>
      </c>
      <c r="O39" s="5">
        <f t="shared" si="16"/>
        <v>4574.893</v>
      </c>
      <c r="P39" s="5">
        <f t="shared" si="16"/>
        <v>4715.9480000000003</v>
      </c>
      <c r="Q39" s="5">
        <f t="shared" si="16"/>
        <v>4902.4570000000003</v>
      </c>
      <c r="R39" s="5">
        <f t="shared" si="16"/>
        <v>5059.5159999999996</v>
      </c>
      <c r="S39" s="5">
        <f t="shared" si="16"/>
        <v>5221.317</v>
      </c>
      <c r="T39" s="5">
        <f t="shared" si="16"/>
        <v>5345.451</v>
      </c>
      <c r="U39" s="5">
        <f t="shared" si="16"/>
        <v>5456.0069999999996</v>
      </c>
      <c r="V39" s="5">
        <f t="shared" si="16"/>
        <v>5439.8230000000003</v>
      </c>
      <c r="W39" s="5">
        <f t="shared" si="16"/>
        <v>5303.8649999999998</v>
      </c>
    </row>
    <row r="40" spans="1:28" outlineLevel="1" x14ac:dyDescent="0.2">
      <c r="A40" s="6"/>
      <c r="B40" s="7" t="s">
        <v>30</v>
      </c>
      <c r="C40" s="5">
        <f>C41*1000/C39</f>
        <v>16586.93572588556</v>
      </c>
      <c r="D40" s="5">
        <f t="shared" ref="D40:W40" si="17">D41*1000/D39</f>
        <v>16811.611865473238</v>
      </c>
      <c r="E40" s="5">
        <f t="shared" si="17"/>
        <v>16862.864068500472</v>
      </c>
      <c r="F40" s="5">
        <f t="shared" si="17"/>
        <v>17095.180827687622</v>
      </c>
      <c r="G40" s="5">
        <f t="shared" si="17"/>
        <v>16560.770601397406</v>
      </c>
      <c r="H40" s="5">
        <f t="shared" si="17"/>
        <v>16385.237356874179</v>
      </c>
      <c r="I40" s="5">
        <f t="shared" si="17"/>
        <v>16035.315071812885</v>
      </c>
      <c r="J40" s="5">
        <f t="shared" si="17"/>
        <v>16707.222208535404</v>
      </c>
      <c r="K40" s="5">
        <f t="shared" si="17"/>
        <v>15647.784379132281</v>
      </c>
      <c r="L40" s="5">
        <f t="shared" si="17"/>
        <v>15908.98900142409</v>
      </c>
      <c r="M40" s="5">
        <f>U41*1000/M39</f>
        <v>15523.73614928554</v>
      </c>
      <c r="N40" s="5">
        <f t="shared" si="17"/>
        <v>16027.147775720443</v>
      </c>
      <c r="O40" s="5">
        <f t="shared" si="17"/>
        <v>15668.393758088017</v>
      </c>
      <c r="P40" s="5">
        <f t="shared" si="17"/>
        <v>15151.484258568633</v>
      </c>
      <c r="Q40" s="5">
        <f t="shared" si="17"/>
        <v>13832.804002920278</v>
      </c>
      <c r="R40" s="5">
        <f t="shared" si="17"/>
        <v>13765.285053845226</v>
      </c>
      <c r="S40" s="5">
        <f t="shared" si="17"/>
        <v>13548.840486606601</v>
      </c>
      <c r="T40" s="5">
        <f t="shared" si="17"/>
        <v>13784.353563426605</v>
      </c>
      <c r="U40" s="5">
        <f t="shared" si="17"/>
        <v>13440.049973597106</v>
      </c>
      <c r="V40" s="5">
        <f t="shared" si="17"/>
        <v>13791.296267846297</v>
      </c>
      <c r="W40" s="5">
        <f t="shared" si="17"/>
        <v>11834.846531940913</v>
      </c>
    </row>
    <row r="41" spans="1:28" outlineLevel="1" x14ac:dyDescent="0.2">
      <c r="A41" s="6"/>
      <c r="B41" s="7" t="s">
        <v>31</v>
      </c>
      <c r="C41" s="5">
        <f>C76+C111</f>
        <v>60922.504553255319</v>
      </c>
      <c r="D41" s="5">
        <f t="shared" si="16"/>
        <v>62183.176635085329</v>
      </c>
      <c r="E41" s="5">
        <f t="shared" si="16"/>
        <v>64314.744340027915</v>
      </c>
      <c r="F41" s="5">
        <f t="shared" si="16"/>
        <v>66805.983633627213</v>
      </c>
      <c r="G41" s="5">
        <f t="shared" si="16"/>
        <v>66250.750042378058</v>
      </c>
      <c r="H41" s="5">
        <f t="shared" si="16"/>
        <v>66496.667552048457</v>
      </c>
      <c r="I41" s="5">
        <f t="shared" si="16"/>
        <v>66367.170478315107</v>
      </c>
      <c r="J41" s="5">
        <f t="shared" si="16"/>
        <v>70314.867455174724</v>
      </c>
      <c r="K41" s="5">
        <f t="shared" si="16"/>
        <v>67311.197787788115</v>
      </c>
      <c r="L41" s="5">
        <f t="shared" si="16"/>
        <v>69515.95015860071</v>
      </c>
      <c r="M41" s="5">
        <f>U76+M111</f>
        <v>76588.38509836451</v>
      </c>
      <c r="N41" s="5">
        <f t="shared" si="16"/>
        <v>72336.079332104535</v>
      </c>
      <c r="O41" s="5">
        <f t="shared" si="16"/>
        <v>71681.224925120565</v>
      </c>
      <c r="P41" s="5">
        <f t="shared" si="16"/>
        <v>71453.611886228231</v>
      </c>
      <c r="Q41" s="5">
        <f t="shared" si="16"/>
        <v>67814.72681374455</v>
      </c>
      <c r="R41" s="5">
        <f t="shared" si="16"/>
        <v>69645.679974490777</v>
      </c>
      <c r="S41" s="5">
        <f t="shared" si="16"/>
        <v>70742.791163007321</v>
      </c>
      <c r="T41" s="5">
        <f t="shared" si="16"/>
        <v>73683.586539972312</v>
      </c>
      <c r="U41" s="5">
        <f t="shared" si="16"/>
        <v>73329.006736295632</v>
      </c>
      <c r="V41" s="5">
        <f t="shared" si="16"/>
        <v>75022.210637644457</v>
      </c>
      <c r="W41" s="5">
        <f t="shared" si="16"/>
        <v>62770.428301132793</v>
      </c>
    </row>
    <row r="42" spans="1:28" outlineLevel="1" x14ac:dyDescent="0.2">
      <c r="A42" s="6"/>
      <c r="B42" s="7" t="s">
        <v>140</v>
      </c>
      <c r="C42" s="14"/>
      <c r="D42" s="14"/>
      <c r="E42" s="14"/>
      <c r="F42" s="14"/>
      <c r="G42" s="14"/>
      <c r="H42" s="14"/>
      <c r="I42" s="14"/>
      <c r="J42" s="14"/>
      <c r="K42" s="14"/>
      <c r="L42" s="14"/>
      <c r="M42" s="14"/>
      <c r="N42" s="14"/>
      <c r="O42" s="14"/>
      <c r="P42" s="14"/>
      <c r="Q42" s="14"/>
      <c r="R42" s="14"/>
      <c r="S42" s="14"/>
      <c r="T42" s="14"/>
      <c r="U42" s="14"/>
      <c r="V42" s="14"/>
      <c r="W42" s="14"/>
    </row>
    <row r="43" spans="1:28" outlineLevel="1" x14ac:dyDescent="0.2">
      <c r="A43" s="6"/>
      <c r="B43" s="7" t="s">
        <v>90</v>
      </c>
      <c r="C43" s="5"/>
      <c r="D43" s="5"/>
      <c r="E43" s="5"/>
      <c r="F43" s="5"/>
      <c r="G43" s="5"/>
      <c r="H43" s="5"/>
      <c r="I43" s="5"/>
      <c r="J43" s="5"/>
      <c r="K43" s="5"/>
      <c r="L43" s="5"/>
      <c r="M43" s="5"/>
      <c r="N43" s="5"/>
      <c r="O43" s="5"/>
      <c r="P43" s="5"/>
      <c r="Q43" s="5"/>
      <c r="R43" s="5"/>
      <c r="S43" s="5"/>
      <c r="T43" s="5"/>
      <c r="U43" s="5"/>
      <c r="V43" s="5"/>
      <c r="W43" s="5"/>
    </row>
    <row r="44" spans="1:28" outlineLevel="1" x14ac:dyDescent="0.2"/>
    <row r="45" spans="1:28" outlineLevel="1" x14ac:dyDescent="0.2">
      <c r="B45" s="8" t="s">
        <v>14</v>
      </c>
      <c r="C45" s="13"/>
    </row>
    <row r="46" spans="1:28" outlineLevel="1" x14ac:dyDescent="0.2">
      <c r="B46" s="4" t="s">
        <v>18</v>
      </c>
      <c r="C46" s="5">
        <f t="shared" ref="C46:W55" si="18">C81+C116</f>
        <v>0</v>
      </c>
      <c r="D46" s="5">
        <f t="shared" si="18"/>
        <v>0</v>
      </c>
      <c r="E46" s="5">
        <f t="shared" si="18"/>
        <v>0</v>
      </c>
      <c r="F46" s="5">
        <f t="shared" si="18"/>
        <v>0</v>
      </c>
      <c r="G46" s="5">
        <f t="shared" si="18"/>
        <v>0</v>
      </c>
      <c r="H46" s="5">
        <f t="shared" si="18"/>
        <v>0</v>
      </c>
      <c r="I46" s="5">
        <f t="shared" si="18"/>
        <v>0</v>
      </c>
      <c r="J46" s="5">
        <f t="shared" si="18"/>
        <v>0</v>
      </c>
      <c r="K46" s="5">
        <f t="shared" si="18"/>
        <v>0</v>
      </c>
      <c r="L46" s="5">
        <f t="shared" si="18"/>
        <v>0</v>
      </c>
      <c r="M46" s="5">
        <f t="shared" ref="M46:M55" si="19">U81+M116</f>
        <v>0</v>
      </c>
      <c r="N46" s="5">
        <f t="shared" si="18"/>
        <v>0</v>
      </c>
      <c r="O46" s="5">
        <f t="shared" si="18"/>
        <v>0</v>
      </c>
      <c r="P46" s="5">
        <f t="shared" si="18"/>
        <v>0</v>
      </c>
      <c r="Q46" s="5">
        <f t="shared" si="18"/>
        <v>0</v>
      </c>
      <c r="R46" s="5">
        <f t="shared" si="18"/>
        <v>0</v>
      </c>
      <c r="S46" s="5">
        <f t="shared" si="18"/>
        <v>0</v>
      </c>
      <c r="T46" s="5">
        <f t="shared" si="18"/>
        <v>0</v>
      </c>
      <c r="U46" s="5">
        <f t="shared" si="18"/>
        <v>0</v>
      </c>
      <c r="V46" s="5">
        <f t="shared" si="18"/>
        <v>0</v>
      </c>
      <c r="W46" s="5">
        <f t="shared" si="18"/>
        <v>0</v>
      </c>
    </row>
    <row r="47" spans="1:28" outlineLevel="1" x14ac:dyDescent="0.2">
      <c r="B47" s="4" t="s">
        <v>19</v>
      </c>
      <c r="C47" s="5">
        <f t="shared" si="18"/>
        <v>0</v>
      </c>
      <c r="D47" s="5">
        <f t="shared" si="18"/>
        <v>0</v>
      </c>
      <c r="E47" s="5">
        <f t="shared" si="18"/>
        <v>0</v>
      </c>
      <c r="F47" s="5">
        <f t="shared" si="18"/>
        <v>0</v>
      </c>
      <c r="G47" s="5">
        <f t="shared" si="18"/>
        <v>0</v>
      </c>
      <c r="H47" s="5">
        <f t="shared" si="18"/>
        <v>0</v>
      </c>
      <c r="I47" s="5">
        <f t="shared" si="18"/>
        <v>0</v>
      </c>
      <c r="J47" s="5">
        <f t="shared" si="18"/>
        <v>0</v>
      </c>
      <c r="K47" s="5">
        <f t="shared" si="18"/>
        <v>0</v>
      </c>
      <c r="L47" s="5">
        <f t="shared" si="18"/>
        <v>0</v>
      </c>
      <c r="M47" s="5">
        <f t="shared" si="19"/>
        <v>0</v>
      </c>
      <c r="N47" s="5">
        <f t="shared" si="18"/>
        <v>0</v>
      </c>
      <c r="O47" s="5">
        <f t="shared" si="18"/>
        <v>0</v>
      </c>
      <c r="P47" s="5">
        <f t="shared" si="18"/>
        <v>0</v>
      </c>
      <c r="Q47" s="5">
        <f t="shared" si="18"/>
        <v>0</v>
      </c>
      <c r="R47" s="5">
        <f t="shared" si="18"/>
        <v>0</v>
      </c>
      <c r="S47" s="5">
        <f t="shared" si="18"/>
        <v>0</v>
      </c>
      <c r="T47" s="5">
        <f t="shared" si="18"/>
        <v>0</v>
      </c>
      <c r="U47" s="5">
        <f t="shared" si="18"/>
        <v>0</v>
      </c>
      <c r="V47" s="5">
        <f t="shared" si="18"/>
        <v>0</v>
      </c>
      <c r="W47" s="5">
        <f t="shared" si="18"/>
        <v>0</v>
      </c>
    </row>
    <row r="48" spans="1:28" outlineLevel="1" x14ac:dyDescent="0.2">
      <c r="B48" s="4" t="s">
        <v>16</v>
      </c>
      <c r="C48" s="5">
        <f t="shared" si="18"/>
        <v>2031.6730000000002</v>
      </c>
      <c r="D48" s="5">
        <f t="shared" si="18"/>
        <v>1837.652</v>
      </c>
      <c r="E48" s="5">
        <f t="shared" si="18"/>
        <v>1708.4589999999998</v>
      </c>
      <c r="F48" s="5">
        <f t="shared" si="18"/>
        <v>2095.6379999999999</v>
      </c>
      <c r="G48" s="5">
        <f t="shared" si="18"/>
        <v>1915.2270000000001</v>
      </c>
      <c r="H48" s="5">
        <f t="shared" si="18"/>
        <v>2023.7809999999999</v>
      </c>
      <c r="I48" s="5">
        <f t="shared" si="18"/>
        <v>1913.729</v>
      </c>
      <c r="J48" s="5">
        <f t="shared" si="18"/>
        <v>1845.8980000000001</v>
      </c>
      <c r="K48" s="5">
        <f t="shared" si="18"/>
        <v>1882.777</v>
      </c>
      <c r="L48" s="5">
        <f t="shared" si="18"/>
        <v>1737.3719999999998</v>
      </c>
      <c r="M48" s="5">
        <f t="shared" si="19"/>
        <v>1985.5340000000001</v>
      </c>
      <c r="N48" s="5">
        <f t="shared" si="18"/>
        <v>2006.6690000000001</v>
      </c>
      <c r="O48" s="5">
        <f t="shared" si="18"/>
        <v>1998.0620000000001</v>
      </c>
      <c r="P48" s="5">
        <f t="shared" si="18"/>
        <v>2262.5070000000001</v>
      </c>
      <c r="Q48" s="5">
        <f t="shared" si="18"/>
        <v>2078.7240000000002</v>
      </c>
      <c r="R48" s="5">
        <f t="shared" si="18"/>
        <v>2458.6</v>
      </c>
      <c r="S48" s="5">
        <f t="shared" si="18"/>
        <v>2677.8469999999998</v>
      </c>
      <c r="T48" s="5">
        <f t="shared" si="18"/>
        <v>2761.9929999999999</v>
      </c>
      <c r="U48" s="5">
        <f t="shared" si="18"/>
        <v>2712.297</v>
      </c>
      <c r="V48" s="5">
        <f t="shared" si="18"/>
        <v>2389.4260000000004</v>
      </c>
      <c r="W48" s="5">
        <f t="shared" si="18"/>
        <v>2119.5450000000001</v>
      </c>
    </row>
    <row r="49" spans="2:23" outlineLevel="1" x14ac:dyDescent="0.2">
      <c r="B49" s="4" t="s">
        <v>21</v>
      </c>
      <c r="C49" s="5">
        <f t="shared" si="18"/>
        <v>0</v>
      </c>
      <c r="D49" s="5">
        <f t="shared" si="18"/>
        <v>0</v>
      </c>
      <c r="E49" s="5">
        <f t="shared" si="18"/>
        <v>0</v>
      </c>
      <c r="F49" s="5">
        <f t="shared" si="18"/>
        <v>0</v>
      </c>
      <c r="G49" s="5">
        <f t="shared" si="18"/>
        <v>0</v>
      </c>
      <c r="H49" s="5">
        <f t="shared" si="18"/>
        <v>0</v>
      </c>
      <c r="I49" s="5">
        <f t="shared" si="18"/>
        <v>0</v>
      </c>
      <c r="J49" s="5">
        <f t="shared" si="18"/>
        <v>0</v>
      </c>
      <c r="K49" s="5">
        <f t="shared" si="18"/>
        <v>0</v>
      </c>
      <c r="L49" s="5">
        <f t="shared" si="18"/>
        <v>0</v>
      </c>
      <c r="M49" s="5">
        <f t="shared" si="19"/>
        <v>0</v>
      </c>
      <c r="N49" s="5">
        <f t="shared" si="18"/>
        <v>0</v>
      </c>
      <c r="O49" s="5">
        <f t="shared" si="18"/>
        <v>0</v>
      </c>
      <c r="P49" s="5">
        <f t="shared" si="18"/>
        <v>0</v>
      </c>
      <c r="Q49" s="5">
        <f t="shared" si="18"/>
        <v>0</v>
      </c>
      <c r="R49" s="5">
        <f t="shared" si="18"/>
        <v>0</v>
      </c>
      <c r="S49" s="5">
        <f t="shared" si="18"/>
        <v>0</v>
      </c>
      <c r="T49" s="5">
        <f t="shared" si="18"/>
        <v>0</v>
      </c>
      <c r="U49" s="5">
        <f t="shared" si="18"/>
        <v>0</v>
      </c>
      <c r="V49" s="5">
        <f t="shared" si="18"/>
        <v>0</v>
      </c>
      <c r="W49" s="5">
        <f t="shared" si="18"/>
        <v>0</v>
      </c>
    </row>
    <row r="50" spans="2:23" outlineLevel="1" x14ac:dyDescent="0.2">
      <c r="B50" s="4" t="s">
        <v>20</v>
      </c>
      <c r="C50" s="5">
        <f t="shared" si="18"/>
        <v>212829.26799999998</v>
      </c>
      <c r="D50" s="5">
        <f t="shared" si="18"/>
        <v>215390.215</v>
      </c>
      <c r="E50" s="5">
        <f t="shared" si="18"/>
        <v>222086.38800000001</v>
      </c>
      <c r="F50" s="5">
        <f t="shared" si="18"/>
        <v>229388.084</v>
      </c>
      <c r="G50" s="5">
        <f t="shared" si="18"/>
        <v>226687.609</v>
      </c>
      <c r="H50" s="5">
        <f t="shared" si="18"/>
        <v>226573.09299999999</v>
      </c>
      <c r="I50" s="5">
        <f t="shared" si="18"/>
        <v>224770.519</v>
      </c>
      <c r="J50" s="5">
        <f t="shared" si="18"/>
        <v>236182.30600000001</v>
      </c>
      <c r="K50" s="5">
        <f t="shared" si="18"/>
        <v>223720.31300000002</v>
      </c>
      <c r="L50" s="5">
        <f t="shared" si="18"/>
        <v>229326.80800000002</v>
      </c>
      <c r="M50" s="5">
        <f t="shared" si="19"/>
        <v>206888.739</v>
      </c>
      <c r="N50" s="5">
        <f t="shared" si="18"/>
        <v>228003.14299999998</v>
      </c>
      <c r="O50" s="5">
        <f t="shared" si="18"/>
        <v>224259.83199999999</v>
      </c>
      <c r="P50" s="5">
        <f t="shared" si="18"/>
        <v>221846.93400000001</v>
      </c>
      <c r="Q50" s="5">
        <f t="shared" si="18"/>
        <v>209048.421</v>
      </c>
      <c r="R50" s="5">
        <f t="shared" si="18"/>
        <v>222270.36700000003</v>
      </c>
      <c r="S50" s="5">
        <f t="shared" si="18"/>
        <v>225170.109</v>
      </c>
      <c r="T50" s="5">
        <f t="shared" si="18"/>
        <v>234480.01</v>
      </c>
      <c r="U50" s="5">
        <f t="shared" si="18"/>
        <v>232684.25900000002</v>
      </c>
      <c r="V50" s="5">
        <f t="shared" si="18"/>
        <v>236638.15600000002</v>
      </c>
      <c r="W50" s="5">
        <f t="shared" si="18"/>
        <v>196631.11300000001</v>
      </c>
    </row>
    <row r="51" spans="2:23" outlineLevel="1" x14ac:dyDescent="0.2">
      <c r="B51" s="4" t="s">
        <v>0</v>
      </c>
      <c r="C51" s="5">
        <f t="shared" si="18"/>
        <v>0</v>
      </c>
      <c r="D51" s="5">
        <f t="shared" si="18"/>
        <v>0</v>
      </c>
      <c r="E51" s="5">
        <f t="shared" si="18"/>
        <v>0</v>
      </c>
      <c r="F51" s="5">
        <f t="shared" si="18"/>
        <v>0</v>
      </c>
      <c r="G51" s="5">
        <f t="shared" si="18"/>
        <v>0</v>
      </c>
      <c r="H51" s="5">
        <f t="shared" si="18"/>
        <v>0</v>
      </c>
      <c r="I51" s="5">
        <f t="shared" si="18"/>
        <v>0</v>
      </c>
      <c r="J51" s="5">
        <f t="shared" si="18"/>
        <v>0</v>
      </c>
      <c r="K51" s="5">
        <f t="shared" si="18"/>
        <v>0</v>
      </c>
      <c r="L51" s="5">
        <f t="shared" si="18"/>
        <v>0</v>
      </c>
      <c r="M51" s="5">
        <f t="shared" si="19"/>
        <v>0</v>
      </c>
      <c r="N51" s="5">
        <f t="shared" si="18"/>
        <v>8354.6750000000011</v>
      </c>
      <c r="O51" s="5">
        <f t="shared" si="18"/>
        <v>7891.2980000000007</v>
      </c>
      <c r="P51" s="5">
        <f t="shared" si="18"/>
        <v>7746.4369999999999</v>
      </c>
      <c r="Q51" s="5">
        <f t="shared" si="18"/>
        <v>7944.4989999999998</v>
      </c>
      <c r="R51" s="5">
        <f t="shared" si="18"/>
        <v>0</v>
      </c>
      <c r="S51" s="5">
        <f t="shared" si="18"/>
        <v>0</v>
      </c>
      <c r="T51" s="5">
        <f t="shared" si="18"/>
        <v>0</v>
      </c>
      <c r="U51" s="5">
        <f t="shared" si="18"/>
        <v>0</v>
      </c>
      <c r="V51" s="5">
        <f t="shared" si="18"/>
        <v>0</v>
      </c>
      <c r="W51" s="5">
        <f t="shared" si="18"/>
        <v>0</v>
      </c>
    </row>
    <row r="52" spans="2:23" outlineLevel="1" x14ac:dyDescent="0.2">
      <c r="B52" s="4" t="s">
        <v>22</v>
      </c>
      <c r="C52" s="5">
        <f t="shared" si="18"/>
        <v>0</v>
      </c>
      <c r="D52" s="5">
        <f t="shared" si="18"/>
        <v>0</v>
      </c>
      <c r="E52" s="5">
        <f t="shared" si="18"/>
        <v>0</v>
      </c>
      <c r="F52" s="5">
        <f t="shared" si="18"/>
        <v>0</v>
      </c>
      <c r="G52" s="5">
        <f t="shared" si="18"/>
        <v>0</v>
      </c>
      <c r="H52" s="5">
        <f t="shared" si="18"/>
        <v>0</v>
      </c>
      <c r="I52" s="5">
        <f t="shared" si="18"/>
        <v>0</v>
      </c>
      <c r="J52" s="5">
        <f t="shared" si="18"/>
        <v>0</v>
      </c>
      <c r="K52" s="5">
        <f t="shared" si="18"/>
        <v>0</v>
      </c>
      <c r="L52" s="5">
        <f t="shared" si="18"/>
        <v>0</v>
      </c>
      <c r="M52" s="5">
        <f t="shared" si="19"/>
        <v>0</v>
      </c>
      <c r="N52" s="5">
        <f t="shared" si="18"/>
        <v>0</v>
      </c>
      <c r="O52" s="5">
        <f t="shared" si="18"/>
        <v>0</v>
      </c>
      <c r="P52" s="5">
        <f t="shared" si="18"/>
        <v>0</v>
      </c>
      <c r="Q52" s="5">
        <f t="shared" si="18"/>
        <v>0</v>
      </c>
      <c r="R52" s="5">
        <f t="shared" si="18"/>
        <v>0</v>
      </c>
      <c r="S52" s="5">
        <f t="shared" si="18"/>
        <v>0</v>
      </c>
      <c r="T52" s="5">
        <f t="shared" si="18"/>
        <v>0</v>
      </c>
      <c r="U52" s="5">
        <f t="shared" si="18"/>
        <v>0</v>
      </c>
      <c r="V52" s="5">
        <f t="shared" si="18"/>
        <v>0</v>
      </c>
      <c r="W52" s="5">
        <f t="shared" si="18"/>
        <v>0</v>
      </c>
    </row>
    <row r="53" spans="2:23" outlineLevel="1" x14ac:dyDescent="0.2">
      <c r="B53" s="4" t="s">
        <v>23</v>
      </c>
      <c r="C53" s="5">
        <f t="shared" si="18"/>
        <v>13.007</v>
      </c>
      <c r="D53" s="5">
        <f t="shared" si="18"/>
        <v>24.722999999999999</v>
      </c>
      <c r="E53" s="5">
        <f t="shared" si="18"/>
        <v>24.093999999999998</v>
      </c>
      <c r="F53" s="5">
        <f t="shared" si="18"/>
        <v>24.911999999999999</v>
      </c>
      <c r="G53" s="5">
        <f t="shared" si="18"/>
        <v>25.829000000000001</v>
      </c>
      <c r="H53" s="5">
        <f t="shared" si="18"/>
        <v>28.283999999999999</v>
      </c>
      <c r="I53" s="5">
        <f t="shared" si="18"/>
        <v>30.689000000000004</v>
      </c>
      <c r="J53" s="5">
        <f t="shared" si="18"/>
        <v>27.994999999999997</v>
      </c>
      <c r="K53" s="5">
        <f t="shared" si="18"/>
        <v>28.512000000000004</v>
      </c>
      <c r="L53" s="5">
        <f t="shared" si="18"/>
        <v>25.000000000000004</v>
      </c>
      <c r="M53" s="5">
        <f t="shared" si="19"/>
        <v>55.593000000000004</v>
      </c>
      <c r="N53" s="5">
        <f t="shared" si="18"/>
        <v>13.186999999999999</v>
      </c>
      <c r="O53" s="5">
        <f t="shared" si="18"/>
        <v>53.355000000000004</v>
      </c>
      <c r="P53" s="5">
        <f t="shared" si="18"/>
        <v>88.992999999999995</v>
      </c>
      <c r="Q53" s="5">
        <f t="shared" si="18"/>
        <v>498.09200000000004</v>
      </c>
      <c r="R53" s="5">
        <f t="shared" si="18"/>
        <v>300.02600000000001</v>
      </c>
      <c r="S53" s="5">
        <f t="shared" si="18"/>
        <v>186.27300000000002</v>
      </c>
      <c r="T53" s="5">
        <f t="shared" si="18"/>
        <v>112.90300000000001</v>
      </c>
      <c r="U53" s="5">
        <f t="shared" si="18"/>
        <v>55.680000000000007</v>
      </c>
      <c r="V53" s="5">
        <f t="shared" si="18"/>
        <v>37.671999999999997</v>
      </c>
      <c r="W53" s="5">
        <f t="shared" si="18"/>
        <v>16.302999999999997</v>
      </c>
    </row>
    <row r="54" spans="2:23" outlineLevel="1" x14ac:dyDescent="0.2">
      <c r="B54" s="4" t="s">
        <v>17</v>
      </c>
      <c r="C54" s="5">
        <f t="shared" si="18"/>
        <v>0</v>
      </c>
      <c r="D54" s="5">
        <f t="shared" si="18"/>
        <v>0</v>
      </c>
      <c r="E54" s="5">
        <f t="shared" si="18"/>
        <v>0</v>
      </c>
      <c r="F54" s="5">
        <f t="shared" si="18"/>
        <v>0</v>
      </c>
      <c r="G54" s="5">
        <f t="shared" si="18"/>
        <v>0</v>
      </c>
      <c r="H54" s="5">
        <f t="shared" si="18"/>
        <v>0</v>
      </c>
      <c r="I54" s="5">
        <f t="shared" si="18"/>
        <v>0</v>
      </c>
      <c r="J54" s="5">
        <f t="shared" si="18"/>
        <v>0</v>
      </c>
      <c r="K54" s="5">
        <f t="shared" si="18"/>
        <v>0</v>
      </c>
      <c r="L54" s="5">
        <f t="shared" si="18"/>
        <v>0</v>
      </c>
      <c r="M54" s="5">
        <f t="shared" si="19"/>
        <v>0</v>
      </c>
      <c r="N54" s="5">
        <f t="shared" si="18"/>
        <v>0</v>
      </c>
      <c r="O54" s="5">
        <f t="shared" si="18"/>
        <v>0</v>
      </c>
      <c r="P54" s="5">
        <f t="shared" si="18"/>
        <v>0</v>
      </c>
      <c r="Q54" s="5">
        <f t="shared" si="18"/>
        <v>0</v>
      </c>
      <c r="R54" s="5">
        <f t="shared" si="18"/>
        <v>0</v>
      </c>
      <c r="S54" s="5">
        <f t="shared" si="18"/>
        <v>0</v>
      </c>
      <c r="T54" s="5">
        <f t="shared" si="18"/>
        <v>0</v>
      </c>
      <c r="U54" s="5">
        <f t="shared" si="18"/>
        <v>0</v>
      </c>
      <c r="V54" s="5">
        <f t="shared" si="18"/>
        <v>0</v>
      </c>
      <c r="W54" s="5">
        <f t="shared" si="18"/>
        <v>0</v>
      </c>
    </row>
    <row r="55" spans="2:23" outlineLevel="1" x14ac:dyDescent="0.2">
      <c r="B55" s="4" t="s">
        <v>1</v>
      </c>
      <c r="C55" s="5">
        <f t="shared" si="18"/>
        <v>212.464</v>
      </c>
      <c r="D55" s="5">
        <f t="shared" si="18"/>
        <v>381.22799999999995</v>
      </c>
      <c r="E55" s="5">
        <f t="shared" si="18"/>
        <v>172.47500000000002</v>
      </c>
      <c r="F55" s="5">
        <f t="shared" si="18"/>
        <v>114.148</v>
      </c>
      <c r="G55" s="5">
        <f t="shared" si="18"/>
        <v>179.34699999999998</v>
      </c>
      <c r="H55" s="5">
        <f t="shared" si="18"/>
        <v>134.399</v>
      </c>
      <c r="I55" s="5">
        <f t="shared" si="18"/>
        <v>254.95699999999999</v>
      </c>
      <c r="J55" s="5">
        <f t="shared" si="18"/>
        <v>315.73200000000003</v>
      </c>
      <c r="K55" s="5">
        <f t="shared" si="18"/>
        <v>260.85599999999999</v>
      </c>
      <c r="L55" s="5">
        <f t="shared" si="18"/>
        <v>212.46299999999999</v>
      </c>
      <c r="M55" s="5">
        <f t="shared" si="19"/>
        <v>356.29399999999998</v>
      </c>
      <c r="N55" s="5">
        <f t="shared" si="18"/>
        <v>288.23599999999999</v>
      </c>
      <c r="O55" s="5">
        <f t="shared" si="18"/>
        <v>326.56099999999998</v>
      </c>
      <c r="P55" s="5">
        <f t="shared" si="18"/>
        <v>358.41399999999999</v>
      </c>
      <c r="Q55" s="5">
        <f t="shared" si="18"/>
        <v>356.97500000000002</v>
      </c>
      <c r="R55" s="5">
        <f t="shared" si="18"/>
        <v>367.47400000000005</v>
      </c>
      <c r="S55" s="5">
        <f t="shared" si="18"/>
        <v>384.61700000000002</v>
      </c>
      <c r="T55" s="5">
        <f t="shared" si="18"/>
        <v>350.25900000000001</v>
      </c>
      <c r="U55" s="5">
        <f t="shared" si="18"/>
        <v>370.28899999999999</v>
      </c>
      <c r="V55" s="5">
        <f t="shared" si="18"/>
        <v>392.69400000000002</v>
      </c>
      <c r="W55" s="5">
        <f t="shared" si="18"/>
        <v>297.149</v>
      </c>
    </row>
    <row r="56" spans="2:23" outlineLevel="1" x14ac:dyDescent="0.2">
      <c r="B56" s="15" t="s">
        <v>9</v>
      </c>
      <c r="C56" s="19">
        <f t="shared" ref="C56:W56" si="20">SUM(C46:C55)</f>
        <v>215086.41200000001</v>
      </c>
      <c r="D56" s="19">
        <f t="shared" si="20"/>
        <v>217633.818</v>
      </c>
      <c r="E56" s="19">
        <f t="shared" si="20"/>
        <v>223991.41600000003</v>
      </c>
      <c r="F56" s="19">
        <f t="shared" si="20"/>
        <v>231622.78200000001</v>
      </c>
      <c r="G56" s="19">
        <f t="shared" si="20"/>
        <v>228808.01200000002</v>
      </c>
      <c r="H56" s="19">
        <f t="shared" si="20"/>
        <v>228759.557</v>
      </c>
      <c r="I56" s="19">
        <f t="shared" si="20"/>
        <v>226969.894</v>
      </c>
      <c r="J56" s="19">
        <f t="shared" si="20"/>
        <v>238371.93099999998</v>
      </c>
      <c r="K56" s="19">
        <f t="shared" si="20"/>
        <v>225892.45800000001</v>
      </c>
      <c r="L56" s="19">
        <f t="shared" si="20"/>
        <v>231301.64300000001</v>
      </c>
      <c r="M56" s="19">
        <f t="shared" si="20"/>
        <v>209286.16</v>
      </c>
      <c r="N56" s="19">
        <f t="shared" si="20"/>
        <v>238665.90999999997</v>
      </c>
      <c r="O56" s="19">
        <f t="shared" si="20"/>
        <v>234529.10800000001</v>
      </c>
      <c r="P56" s="19">
        <f t="shared" si="20"/>
        <v>232303.285</v>
      </c>
      <c r="Q56" s="19">
        <f t="shared" si="20"/>
        <v>219926.71100000001</v>
      </c>
      <c r="R56" s="19">
        <f t="shared" si="20"/>
        <v>225396.46700000003</v>
      </c>
      <c r="S56" s="19">
        <f t="shared" si="20"/>
        <v>228418.84599999999</v>
      </c>
      <c r="T56" s="19">
        <f t="shared" si="20"/>
        <v>237705.16499999998</v>
      </c>
      <c r="U56" s="19">
        <f t="shared" si="20"/>
        <v>235822.52499999999</v>
      </c>
      <c r="V56" s="19">
        <f t="shared" si="20"/>
        <v>239457.948</v>
      </c>
      <c r="W56" s="19">
        <f t="shared" si="20"/>
        <v>199064.11000000004</v>
      </c>
    </row>
    <row r="57" spans="2:23" outlineLevel="1" x14ac:dyDescent="0.2">
      <c r="B57" s="26" t="s">
        <v>91</v>
      </c>
      <c r="C57" s="25">
        <f t="shared" ref="C57:W57" si="21">C56/C37/1000</f>
        <v>2.17870906619896E-3</v>
      </c>
      <c r="D57" s="25">
        <f t="shared" si="21"/>
        <v>2.1568538756408951E-3</v>
      </c>
      <c r="E57" s="25">
        <f t="shared" si="21"/>
        <v>2.1440738092833611E-3</v>
      </c>
      <c r="F57" s="25">
        <f t="shared" si="21"/>
        <v>2.1323299952767803E-3</v>
      </c>
      <c r="G57" s="25">
        <f t="shared" si="21"/>
        <v>2.1214596454465018E-3</v>
      </c>
      <c r="H57" s="25">
        <f t="shared" si="21"/>
        <v>2.110692083270247E-3</v>
      </c>
      <c r="I57" s="25">
        <f t="shared" si="21"/>
        <v>2.0973176924327357E-3</v>
      </c>
      <c r="J57" s="25">
        <f t="shared" si="21"/>
        <v>2.0778207696764295E-3</v>
      </c>
      <c r="K57" s="25">
        <f t="shared" si="21"/>
        <v>2.0564522840713197E-3</v>
      </c>
      <c r="L57" s="25">
        <f t="shared" si="21"/>
        <v>2.0406282916238072E-3</v>
      </c>
      <c r="M57" s="25">
        <f>U56/M37/1000</f>
        <v>1.9549279194544605E-3</v>
      </c>
      <c r="N57" s="25">
        <f t="shared" si="21"/>
        <v>2.0197761861016511E-3</v>
      </c>
      <c r="O57" s="25">
        <f t="shared" si="21"/>
        <v>2.0016298655423175E-3</v>
      </c>
      <c r="P57" s="25">
        <f t="shared" si="21"/>
        <v>1.9871845693569304E-3</v>
      </c>
      <c r="Q57" s="25">
        <f t="shared" si="21"/>
        <v>1.9803199255637579E-3</v>
      </c>
      <c r="R57" s="25">
        <f t="shared" si="21"/>
        <v>1.9743762550912436E-3</v>
      </c>
      <c r="S57" s="25">
        <f t="shared" si="21"/>
        <v>1.9652134090273792E-3</v>
      </c>
      <c r="T57" s="25">
        <f t="shared" si="21"/>
        <v>1.9602271402828354E-3</v>
      </c>
      <c r="U57" s="25">
        <f t="shared" si="21"/>
        <v>1.950571800067091E-3</v>
      </c>
      <c r="V57" s="25">
        <f t="shared" si="21"/>
        <v>1.9335491280670369E-3</v>
      </c>
      <c r="W57" s="25">
        <f t="shared" si="21"/>
        <v>1.9169704072443557E-3</v>
      </c>
    </row>
    <row r="58" spans="2:23" outlineLevel="1" x14ac:dyDescent="0.2"/>
    <row r="59" spans="2:23" outlineLevel="1" x14ac:dyDescent="0.2">
      <c r="B59" s="4" t="s">
        <v>18</v>
      </c>
      <c r="C59" s="11">
        <f t="shared" ref="C59:W59" si="22">IFERROR(C46/C56,0)</f>
        <v>0</v>
      </c>
      <c r="D59" s="11">
        <f t="shared" si="22"/>
        <v>0</v>
      </c>
      <c r="E59" s="11">
        <f t="shared" si="22"/>
        <v>0</v>
      </c>
      <c r="F59" s="11">
        <f t="shared" si="22"/>
        <v>0</v>
      </c>
      <c r="G59" s="11">
        <f t="shared" si="22"/>
        <v>0</v>
      </c>
      <c r="H59" s="11">
        <f t="shared" si="22"/>
        <v>0</v>
      </c>
      <c r="I59" s="11">
        <f t="shared" si="22"/>
        <v>0</v>
      </c>
      <c r="J59" s="11">
        <f t="shared" si="22"/>
        <v>0</v>
      </c>
      <c r="K59" s="11">
        <f t="shared" si="22"/>
        <v>0</v>
      </c>
      <c r="L59" s="11">
        <f t="shared" si="22"/>
        <v>0</v>
      </c>
      <c r="M59" s="11">
        <f t="shared" si="22"/>
        <v>0</v>
      </c>
      <c r="N59" s="11">
        <f t="shared" si="22"/>
        <v>0</v>
      </c>
      <c r="O59" s="11">
        <f t="shared" si="22"/>
        <v>0</v>
      </c>
      <c r="P59" s="11">
        <f t="shared" si="22"/>
        <v>0</v>
      </c>
      <c r="Q59" s="11">
        <f t="shared" si="22"/>
        <v>0</v>
      </c>
      <c r="R59" s="11">
        <f t="shared" si="22"/>
        <v>0</v>
      </c>
      <c r="S59" s="11">
        <f t="shared" si="22"/>
        <v>0</v>
      </c>
      <c r="T59" s="11">
        <f t="shared" si="22"/>
        <v>0</v>
      </c>
      <c r="U59" s="11">
        <f t="shared" si="22"/>
        <v>0</v>
      </c>
      <c r="V59" s="11">
        <f t="shared" si="22"/>
        <v>0</v>
      </c>
      <c r="W59" s="11">
        <f t="shared" si="22"/>
        <v>0</v>
      </c>
    </row>
    <row r="60" spans="2:23" outlineLevel="1" x14ac:dyDescent="0.2">
      <c r="B60" s="4" t="s">
        <v>19</v>
      </c>
      <c r="C60" s="11">
        <f t="shared" ref="C60:W60" si="23">IFERROR(C47/C56,0)</f>
        <v>0</v>
      </c>
      <c r="D60" s="11">
        <f t="shared" si="23"/>
        <v>0</v>
      </c>
      <c r="E60" s="11">
        <f t="shared" si="23"/>
        <v>0</v>
      </c>
      <c r="F60" s="11">
        <f t="shared" si="23"/>
        <v>0</v>
      </c>
      <c r="G60" s="11">
        <f t="shared" si="23"/>
        <v>0</v>
      </c>
      <c r="H60" s="11">
        <f t="shared" si="23"/>
        <v>0</v>
      </c>
      <c r="I60" s="11">
        <f t="shared" si="23"/>
        <v>0</v>
      </c>
      <c r="J60" s="11">
        <f t="shared" si="23"/>
        <v>0</v>
      </c>
      <c r="K60" s="11">
        <f t="shared" si="23"/>
        <v>0</v>
      </c>
      <c r="L60" s="11">
        <f t="shared" si="23"/>
        <v>0</v>
      </c>
      <c r="M60" s="11">
        <f t="shared" si="23"/>
        <v>0</v>
      </c>
      <c r="N60" s="11">
        <f t="shared" si="23"/>
        <v>0</v>
      </c>
      <c r="O60" s="11">
        <f t="shared" si="23"/>
        <v>0</v>
      </c>
      <c r="P60" s="11">
        <f t="shared" si="23"/>
        <v>0</v>
      </c>
      <c r="Q60" s="11">
        <f t="shared" si="23"/>
        <v>0</v>
      </c>
      <c r="R60" s="11">
        <f t="shared" si="23"/>
        <v>0</v>
      </c>
      <c r="S60" s="11">
        <f t="shared" si="23"/>
        <v>0</v>
      </c>
      <c r="T60" s="11">
        <f t="shared" si="23"/>
        <v>0</v>
      </c>
      <c r="U60" s="11">
        <f t="shared" si="23"/>
        <v>0</v>
      </c>
      <c r="V60" s="11">
        <f t="shared" si="23"/>
        <v>0</v>
      </c>
      <c r="W60" s="11">
        <f t="shared" si="23"/>
        <v>0</v>
      </c>
    </row>
    <row r="61" spans="2:23" outlineLevel="1" x14ac:dyDescent="0.2">
      <c r="B61" s="4" t="s">
        <v>16</v>
      </c>
      <c r="C61" s="11">
        <f t="shared" ref="C61:W61" si="24">IFERROR(C48/C56,0)</f>
        <v>9.4458454214206705E-3</v>
      </c>
      <c r="D61" s="11">
        <f t="shared" si="24"/>
        <v>8.4437796335494145E-3</v>
      </c>
      <c r="E61" s="11">
        <f t="shared" si="24"/>
        <v>7.6273413977614194E-3</v>
      </c>
      <c r="F61" s="11">
        <f t="shared" si="24"/>
        <v>9.047633319592888E-3</v>
      </c>
      <c r="G61" s="11">
        <f t="shared" si="24"/>
        <v>8.3704542653864761E-3</v>
      </c>
      <c r="H61" s="11">
        <f t="shared" si="24"/>
        <v>8.8467604437614811E-3</v>
      </c>
      <c r="I61" s="11">
        <f t="shared" si="24"/>
        <v>8.4316424803018153E-3</v>
      </c>
      <c r="J61" s="11">
        <f t="shared" si="24"/>
        <v>7.7437724830110143E-3</v>
      </c>
      <c r="K61" s="11">
        <f t="shared" si="24"/>
        <v>8.3348378102999793E-3</v>
      </c>
      <c r="L61" s="11">
        <f t="shared" si="24"/>
        <v>7.5112825722556571E-3</v>
      </c>
      <c r="M61" s="11">
        <f t="shared" si="24"/>
        <v>9.4871729692971585E-3</v>
      </c>
      <c r="N61" s="11">
        <f t="shared" si="24"/>
        <v>8.4078576617833706E-3</v>
      </c>
      <c r="O61" s="11">
        <f t="shared" si="24"/>
        <v>8.5194627525722738E-3</v>
      </c>
      <c r="P61" s="11">
        <f t="shared" si="24"/>
        <v>9.7394533185357242E-3</v>
      </c>
      <c r="Q61" s="11">
        <f t="shared" si="24"/>
        <v>9.4518941812393124E-3</v>
      </c>
      <c r="R61" s="11">
        <f t="shared" si="24"/>
        <v>1.0907890583750806E-2</v>
      </c>
      <c r="S61" s="11">
        <f t="shared" si="24"/>
        <v>1.1723406570401813E-2</v>
      </c>
      <c r="T61" s="11">
        <f t="shared" si="24"/>
        <v>1.1619406755423257E-2</v>
      </c>
      <c r="U61" s="11">
        <f t="shared" si="24"/>
        <v>1.1501433122217651E-2</v>
      </c>
      <c r="V61" s="11">
        <f t="shared" si="24"/>
        <v>9.9784785594170394E-3</v>
      </c>
      <c r="W61" s="11">
        <f t="shared" si="24"/>
        <v>1.0647549676332914E-2</v>
      </c>
    </row>
    <row r="62" spans="2:23" outlineLevel="1" x14ac:dyDescent="0.2">
      <c r="B62" s="4" t="s">
        <v>21</v>
      </c>
      <c r="C62" s="11">
        <f t="shared" ref="C62:W62" si="25">IFERROR(C49/C56,0)</f>
        <v>0</v>
      </c>
      <c r="D62" s="11">
        <f t="shared" si="25"/>
        <v>0</v>
      </c>
      <c r="E62" s="11">
        <f t="shared" si="25"/>
        <v>0</v>
      </c>
      <c r="F62" s="11">
        <f t="shared" si="25"/>
        <v>0</v>
      </c>
      <c r="G62" s="11">
        <f t="shared" si="25"/>
        <v>0</v>
      </c>
      <c r="H62" s="11">
        <f t="shared" si="25"/>
        <v>0</v>
      </c>
      <c r="I62" s="11">
        <f t="shared" si="25"/>
        <v>0</v>
      </c>
      <c r="J62" s="11">
        <f t="shared" si="25"/>
        <v>0</v>
      </c>
      <c r="K62" s="11">
        <f t="shared" si="25"/>
        <v>0</v>
      </c>
      <c r="L62" s="11">
        <f t="shared" si="25"/>
        <v>0</v>
      </c>
      <c r="M62" s="11">
        <f t="shared" si="25"/>
        <v>0</v>
      </c>
      <c r="N62" s="11">
        <f t="shared" si="25"/>
        <v>0</v>
      </c>
      <c r="O62" s="11">
        <f t="shared" si="25"/>
        <v>0</v>
      </c>
      <c r="P62" s="11">
        <f t="shared" si="25"/>
        <v>0</v>
      </c>
      <c r="Q62" s="11">
        <f t="shared" si="25"/>
        <v>0</v>
      </c>
      <c r="R62" s="11">
        <f t="shared" si="25"/>
        <v>0</v>
      </c>
      <c r="S62" s="11">
        <f t="shared" si="25"/>
        <v>0</v>
      </c>
      <c r="T62" s="11">
        <f t="shared" si="25"/>
        <v>0</v>
      </c>
      <c r="U62" s="11">
        <f t="shared" si="25"/>
        <v>0</v>
      </c>
      <c r="V62" s="11">
        <f t="shared" si="25"/>
        <v>0</v>
      </c>
      <c r="W62" s="11">
        <f t="shared" si="25"/>
        <v>0</v>
      </c>
    </row>
    <row r="63" spans="2:23" outlineLevel="1" x14ac:dyDescent="0.2">
      <c r="B63" s="4" t="s">
        <v>20</v>
      </c>
      <c r="C63" s="11">
        <f t="shared" ref="C63:W63" si="26">IFERROR(C50/C56,0)</f>
        <v>0.9895058735741985</v>
      </c>
      <c r="D63" s="11">
        <f t="shared" si="26"/>
        <v>0.98969092661876656</v>
      </c>
      <c r="E63" s="11">
        <f t="shared" si="26"/>
        <v>0.99149508479378501</v>
      </c>
      <c r="F63" s="11">
        <f t="shared" si="26"/>
        <v>0.99035199395886708</v>
      </c>
      <c r="G63" s="11">
        <f t="shared" si="26"/>
        <v>0.99073282888363179</v>
      </c>
      <c r="H63" s="11">
        <f t="shared" si="26"/>
        <v>0.99044208675399736</v>
      </c>
      <c r="I63" s="11">
        <f t="shared" si="26"/>
        <v>0.99030983818497087</v>
      </c>
      <c r="J63" s="11">
        <f t="shared" si="26"/>
        <v>0.99081424985393951</v>
      </c>
      <c r="K63" s="11">
        <f t="shared" si="26"/>
        <v>0.99038416324638878</v>
      </c>
      <c r="L63" s="11">
        <f t="shared" si="26"/>
        <v>0.99146207967057121</v>
      </c>
      <c r="M63" s="11">
        <f t="shared" si="26"/>
        <v>0.98854477047120559</v>
      </c>
      <c r="N63" s="11">
        <f t="shared" si="26"/>
        <v>0.95532346031320525</v>
      </c>
      <c r="O63" s="11">
        <f t="shared" si="26"/>
        <v>0.95621321341485677</v>
      </c>
      <c r="P63" s="11">
        <f t="shared" si="26"/>
        <v>0.95498836359546102</v>
      </c>
      <c r="Q63" s="11">
        <f t="shared" si="26"/>
        <v>0.95053674949015166</v>
      </c>
      <c r="R63" s="11">
        <f t="shared" si="26"/>
        <v>0.98613066104536584</v>
      </c>
      <c r="S63" s="11">
        <f t="shared" si="26"/>
        <v>0.98577728126688813</v>
      </c>
      <c r="T63" s="11">
        <f t="shared" si="26"/>
        <v>0.98643212064828301</v>
      </c>
      <c r="U63" s="11">
        <f t="shared" si="26"/>
        <v>0.98669225511854741</v>
      </c>
      <c r="V63" s="11">
        <f t="shared" si="26"/>
        <v>0.98822427059301454</v>
      </c>
      <c r="W63" s="11">
        <f t="shared" si="26"/>
        <v>0.98777782192882468</v>
      </c>
    </row>
    <row r="64" spans="2:23" outlineLevel="1" x14ac:dyDescent="0.2">
      <c r="B64" s="4" t="s">
        <v>0</v>
      </c>
      <c r="C64" s="11">
        <f t="shared" ref="C64:W64" si="27">IFERROR(C51/C56,0)</f>
        <v>0</v>
      </c>
      <c r="D64" s="11">
        <f t="shared" si="27"/>
        <v>0</v>
      </c>
      <c r="E64" s="11">
        <f t="shared" si="27"/>
        <v>0</v>
      </c>
      <c r="F64" s="11">
        <f t="shared" si="27"/>
        <v>0</v>
      </c>
      <c r="G64" s="11">
        <f t="shared" si="27"/>
        <v>0</v>
      </c>
      <c r="H64" s="11">
        <f t="shared" si="27"/>
        <v>0</v>
      </c>
      <c r="I64" s="11">
        <f t="shared" si="27"/>
        <v>0</v>
      </c>
      <c r="J64" s="11">
        <f t="shared" si="27"/>
        <v>0</v>
      </c>
      <c r="K64" s="11">
        <f t="shared" si="27"/>
        <v>0</v>
      </c>
      <c r="L64" s="11">
        <f t="shared" si="27"/>
        <v>0</v>
      </c>
      <c r="M64" s="11">
        <f t="shared" si="27"/>
        <v>0</v>
      </c>
      <c r="N64" s="11">
        <f t="shared" si="27"/>
        <v>3.5005732490241283E-2</v>
      </c>
      <c r="O64" s="11">
        <f t="shared" si="27"/>
        <v>3.3647414034423395E-2</v>
      </c>
      <c r="P64" s="11">
        <f t="shared" si="27"/>
        <v>3.334622237477184E-2</v>
      </c>
      <c r="Q64" s="11">
        <f t="shared" si="27"/>
        <v>3.6123392942478912E-2</v>
      </c>
      <c r="R64" s="11">
        <f t="shared" si="27"/>
        <v>0</v>
      </c>
      <c r="S64" s="11">
        <f t="shared" si="27"/>
        <v>0</v>
      </c>
      <c r="T64" s="11">
        <f t="shared" si="27"/>
        <v>0</v>
      </c>
      <c r="U64" s="11">
        <f t="shared" si="27"/>
        <v>0</v>
      </c>
      <c r="V64" s="11">
        <f t="shared" si="27"/>
        <v>0</v>
      </c>
      <c r="W64" s="11">
        <f t="shared" si="27"/>
        <v>0</v>
      </c>
    </row>
    <row r="65" spans="1:28" outlineLevel="1" x14ac:dyDescent="0.2">
      <c r="B65" s="4" t="s">
        <v>22</v>
      </c>
      <c r="C65" s="11">
        <f t="shared" ref="C65:W65" si="28">IFERROR(C52/C56,0)</f>
        <v>0</v>
      </c>
      <c r="D65" s="11">
        <f t="shared" si="28"/>
        <v>0</v>
      </c>
      <c r="E65" s="11">
        <f t="shared" si="28"/>
        <v>0</v>
      </c>
      <c r="F65" s="11">
        <f t="shared" si="28"/>
        <v>0</v>
      </c>
      <c r="G65" s="11">
        <f t="shared" si="28"/>
        <v>0</v>
      </c>
      <c r="H65" s="11">
        <f t="shared" si="28"/>
        <v>0</v>
      </c>
      <c r="I65" s="11">
        <f t="shared" si="28"/>
        <v>0</v>
      </c>
      <c r="J65" s="11">
        <f t="shared" si="28"/>
        <v>0</v>
      </c>
      <c r="K65" s="11">
        <f t="shared" si="28"/>
        <v>0</v>
      </c>
      <c r="L65" s="11">
        <f t="shared" si="28"/>
        <v>0</v>
      </c>
      <c r="M65" s="11">
        <f t="shared" si="28"/>
        <v>0</v>
      </c>
      <c r="N65" s="11">
        <f t="shared" si="28"/>
        <v>0</v>
      </c>
      <c r="O65" s="11">
        <f t="shared" si="28"/>
        <v>0</v>
      </c>
      <c r="P65" s="11">
        <f t="shared" si="28"/>
        <v>0</v>
      </c>
      <c r="Q65" s="11">
        <f t="shared" si="28"/>
        <v>0</v>
      </c>
      <c r="R65" s="11">
        <f t="shared" si="28"/>
        <v>0</v>
      </c>
      <c r="S65" s="11">
        <f t="shared" si="28"/>
        <v>0</v>
      </c>
      <c r="T65" s="11">
        <f t="shared" si="28"/>
        <v>0</v>
      </c>
      <c r="U65" s="11">
        <f t="shared" si="28"/>
        <v>0</v>
      </c>
      <c r="V65" s="11">
        <f t="shared" si="28"/>
        <v>0</v>
      </c>
      <c r="W65" s="11">
        <f t="shared" si="28"/>
        <v>0</v>
      </c>
    </row>
    <row r="66" spans="1:28" outlineLevel="1" x14ac:dyDescent="0.2">
      <c r="B66" s="4" t="s">
        <v>23</v>
      </c>
      <c r="C66" s="11">
        <f t="shared" ref="C66:W66" si="29">IFERROR(C53/C56,0)</f>
        <v>6.0473369187078161E-5</v>
      </c>
      <c r="D66" s="11">
        <f t="shared" si="29"/>
        <v>1.1359907309993522E-4</v>
      </c>
      <c r="E66" s="11">
        <f t="shared" si="29"/>
        <v>1.075666221066257E-4</v>
      </c>
      <c r="F66" s="11">
        <f t="shared" si="29"/>
        <v>1.0755418696248971E-4</v>
      </c>
      <c r="G66" s="11">
        <f t="shared" si="29"/>
        <v>1.128850330643142E-4</v>
      </c>
      <c r="H66" s="11">
        <f t="shared" si="29"/>
        <v>1.2364073602398173E-4</v>
      </c>
      <c r="I66" s="11">
        <f t="shared" si="29"/>
        <v>1.3521176513392566E-4</v>
      </c>
      <c r="J66" s="11">
        <f t="shared" si="29"/>
        <v>1.1744251885092965E-4</v>
      </c>
      <c r="K66" s="11">
        <f t="shared" si="29"/>
        <v>1.262193534588924E-4</v>
      </c>
      <c r="L66" s="11">
        <f t="shared" si="29"/>
        <v>1.0808397067892857E-4</v>
      </c>
      <c r="M66" s="11">
        <f t="shared" si="29"/>
        <v>2.656315161977266E-4</v>
      </c>
      <c r="N66" s="11">
        <f t="shared" si="29"/>
        <v>5.5252968469606742E-5</v>
      </c>
      <c r="O66" s="11">
        <f t="shared" si="29"/>
        <v>2.2749841354447142E-4</v>
      </c>
      <c r="P66" s="11">
        <f t="shared" si="29"/>
        <v>3.8308971825344612E-4</v>
      </c>
      <c r="Q66" s="11">
        <f t="shared" si="29"/>
        <v>2.2648090254030126E-3</v>
      </c>
      <c r="R66" s="11">
        <f t="shared" si="29"/>
        <v>1.3311033841537541E-3</v>
      </c>
      <c r="S66" s="11">
        <f t="shared" si="29"/>
        <v>8.1548875349803682E-4</v>
      </c>
      <c r="T66" s="11">
        <f t="shared" si="29"/>
        <v>4.7497074790108163E-4</v>
      </c>
      <c r="U66" s="11">
        <f t="shared" si="29"/>
        <v>2.3610976093144627E-4</v>
      </c>
      <c r="V66" s="11">
        <f t="shared" si="29"/>
        <v>1.5732198623868605E-4</v>
      </c>
      <c r="W66" s="11">
        <f t="shared" si="29"/>
        <v>8.1898238713146195E-5</v>
      </c>
    </row>
    <row r="67" spans="1:28" outlineLevel="1" x14ac:dyDescent="0.2">
      <c r="B67" s="4" t="s">
        <v>17</v>
      </c>
      <c r="C67" s="11">
        <f t="shared" ref="C67:W67" si="30">IFERROR(C54/C56,0)</f>
        <v>0</v>
      </c>
      <c r="D67" s="11">
        <f t="shared" si="30"/>
        <v>0</v>
      </c>
      <c r="E67" s="11">
        <f t="shared" si="30"/>
        <v>0</v>
      </c>
      <c r="F67" s="11">
        <f t="shared" si="30"/>
        <v>0</v>
      </c>
      <c r="G67" s="11">
        <f t="shared" si="30"/>
        <v>0</v>
      </c>
      <c r="H67" s="11">
        <f t="shared" si="30"/>
        <v>0</v>
      </c>
      <c r="I67" s="11">
        <f t="shared" si="30"/>
        <v>0</v>
      </c>
      <c r="J67" s="11">
        <f t="shared" si="30"/>
        <v>0</v>
      </c>
      <c r="K67" s="11">
        <f t="shared" si="30"/>
        <v>0</v>
      </c>
      <c r="L67" s="11">
        <f t="shared" si="30"/>
        <v>0</v>
      </c>
      <c r="M67" s="11">
        <f t="shared" si="30"/>
        <v>0</v>
      </c>
      <c r="N67" s="11">
        <f t="shared" si="30"/>
        <v>0</v>
      </c>
      <c r="O67" s="11">
        <f t="shared" si="30"/>
        <v>0</v>
      </c>
      <c r="P67" s="11">
        <f t="shared" si="30"/>
        <v>0</v>
      </c>
      <c r="Q67" s="11">
        <f t="shared" si="30"/>
        <v>0</v>
      </c>
      <c r="R67" s="11">
        <f t="shared" si="30"/>
        <v>0</v>
      </c>
      <c r="S67" s="11">
        <f t="shared" si="30"/>
        <v>0</v>
      </c>
      <c r="T67" s="11">
        <f t="shared" si="30"/>
        <v>0</v>
      </c>
      <c r="U67" s="11">
        <f t="shared" si="30"/>
        <v>0</v>
      </c>
      <c r="V67" s="11">
        <f t="shared" si="30"/>
        <v>0</v>
      </c>
      <c r="W67" s="11">
        <f t="shared" si="30"/>
        <v>0</v>
      </c>
    </row>
    <row r="68" spans="1:28" x14ac:dyDescent="0.2">
      <c r="B68" s="4" t="s">
        <v>1</v>
      </c>
      <c r="C68" s="11">
        <f t="shared" ref="C68:W68" si="31">IFERROR(C55/C56,0)</f>
        <v>9.8780763519361694E-4</v>
      </c>
      <c r="D68" s="11">
        <f t="shared" si="31"/>
        <v>1.7516946745840757E-3</v>
      </c>
      <c r="E68" s="11">
        <f t="shared" si="31"/>
        <v>7.7000718634681966E-4</v>
      </c>
      <c r="F68" s="11">
        <f t="shared" si="31"/>
        <v>4.9281853457748385E-4</v>
      </c>
      <c r="G68" s="11">
        <f t="shared" si="31"/>
        <v>7.8383181791728503E-4</v>
      </c>
      <c r="H68" s="11">
        <f t="shared" si="31"/>
        <v>5.8751206621719416E-4</v>
      </c>
      <c r="I68" s="11">
        <f t="shared" si="31"/>
        <v>1.1233075695933489E-3</v>
      </c>
      <c r="J68" s="11">
        <f t="shared" si="31"/>
        <v>1.3245351441986686E-3</v>
      </c>
      <c r="K68" s="11">
        <f t="shared" si="31"/>
        <v>1.1547795898524419E-3</v>
      </c>
      <c r="L68" s="11">
        <f t="shared" si="31"/>
        <v>9.1855378649428779E-4</v>
      </c>
      <c r="M68" s="11">
        <f t="shared" si="31"/>
        <v>1.7024250432995664E-3</v>
      </c>
      <c r="N68" s="11">
        <f t="shared" si="31"/>
        <v>1.2076965663005664E-3</v>
      </c>
      <c r="O68" s="11">
        <f t="shared" si="31"/>
        <v>1.3924113846030574E-3</v>
      </c>
      <c r="P68" s="11">
        <f t="shared" si="31"/>
        <v>1.5428709929779941E-3</v>
      </c>
      <c r="Q68" s="11">
        <f t="shared" si="31"/>
        <v>1.6231543607270152E-3</v>
      </c>
      <c r="R68" s="11">
        <f t="shared" si="31"/>
        <v>1.6303449867295392E-3</v>
      </c>
      <c r="S68" s="11">
        <f t="shared" si="31"/>
        <v>1.6838234092120404E-3</v>
      </c>
      <c r="T68" s="11">
        <f t="shared" si="31"/>
        <v>1.4735018483927349E-3</v>
      </c>
      <c r="U68" s="11">
        <f t="shared" si="31"/>
        <v>1.5702019983035971E-3</v>
      </c>
      <c r="V68" s="11">
        <f t="shared" si="31"/>
        <v>1.6399288613297563E-3</v>
      </c>
      <c r="W68" s="11">
        <f t="shared" si="31"/>
        <v>1.492730156129098E-3</v>
      </c>
    </row>
    <row r="69" spans="1:28" x14ac:dyDescent="0.2">
      <c r="B69" s="15"/>
      <c r="C69" s="10"/>
      <c r="D69" s="10"/>
      <c r="E69" s="10"/>
      <c r="F69" s="10"/>
      <c r="G69" s="10"/>
      <c r="H69" s="10"/>
      <c r="I69" s="10"/>
      <c r="J69" s="10"/>
      <c r="K69" s="10"/>
      <c r="L69" s="10"/>
      <c r="M69" s="10"/>
      <c r="N69" s="10"/>
      <c r="O69" s="10"/>
      <c r="P69" s="10"/>
      <c r="Q69" s="10"/>
      <c r="R69" s="10"/>
      <c r="S69" s="10"/>
      <c r="T69" s="10"/>
      <c r="U69" s="10"/>
      <c r="V69" s="10"/>
      <c r="W69" s="10"/>
    </row>
    <row r="70" spans="1:28" s="33" customFormat="1" x14ac:dyDescent="0.2">
      <c r="A70" s="1"/>
      <c r="B70" s="1"/>
      <c r="C70" s="1"/>
      <c r="D70" s="1"/>
      <c r="E70" s="1"/>
      <c r="F70" s="1"/>
      <c r="G70" s="1"/>
      <c r="H70" s="1"/>
      <c r="I70" s="1"/>
      <c r="J70" s="1"/>
      <c r="K70" s="1"/>
      <c r="L70" s="1"/>
      <c r="M70" s="1"/>
      <c r="N70" s="1"/>
      <c r="O70" s="1"/>
      <c r="P70" s="1"/>
      <c r="Q70" s="1"/>
      <c r="R70" s="1"/>
      <c r="S70" s="1"/>
      <c r="T70" s="1"/>
      <c r="U70" s="1"/>
      <c r="V70" s="1"/>
      <c r="W70" s="1"/>
      <c r="X70" s="1"/>
      <c r="Y70" s="1"/>
      <c r="Z70"/>
      <c r="AA70" s="1"/>
      <c r="AB70" s="1"/>
    </row>
    <row r="71" spans="1:28" outlineLevel="1" x14ac:dyDescent="0.2">
      <c r="A71" s="32" t="s">
        <v>84</v>
      </c>
      <c r="B71" s="33"/>
      <c r="C71" s="33"/>
      <c r="D71" s="33"/>
      <c r="E71" s="33"/>
      <c r="F71" s="33"/>
      <c r="G71" s="33"/>
      <c r="H71" s="33"/>
      <c r="I71" s="33"/>
      <c r="J71" s="33"/>
      <c r="K71" s="33"/>
      <c r="L71" s="33"/>
      <c r="M71" s="33"/>
      <c r="N71" s="33"/>
      <c r="O71" s="33"/>
      <c r="P71" s="33"/>
      <c r="Q71" s="33"/>
      <c r="R71" s="33"/>
      <c r="S71" s="33"/>
      <c r="T71" s="33"/>
      <c r="U71" s="33"/>
      <c r="V71" s="33"/>
      <c r="W71" s="33"/>
      <c r="X71" s="33"/>
      <c r="Y71" s="33"/>
      <c r="Z71" s="34"/>
      <c r="AA71" s="33"/>
      <c r="AB71" s="33"/>
    </row>
    <row r="72" spans="1:28" outlineLevel="1" x14ac:dyDescent="0.2">
      <c r="B72" s="20" t="s">
        <v>88</v>
      </c>
      <c r="C72" s="5">
        <f>C76*CAN!C77</f>
        <v>72837.336922860544</v>
      </c>
      <c r="D72" s="5">
        <f>D76*CAN!D77</f>
        <v>74118.607916443478</v>
      </c>
      <c r="E72" s="5">
        <f>E76*CAN!E77</f>
        <v>76463.2172703549</v>
      </c>
      <c r="F72" s="5">
        <f>F76*CAN!F77</f>
        <v>78893.435340694894</v>
      </c>
      <c r="G72" s="5">
        <f>G76*CAN!G77</f>
        <v>77614.205911666286</v>
      </c>
      <c r="H72" s="5">
        <f>H76*CAN!H77</f>
        <v>77298.303059658967</v>
      </c>
      <c r="I72" s="5">
        <f>I76*CAN!I77</f>
        <v>77144.950820634083</v>
      </c>
      <c r="J72" s="5">
        <f>J76*CAN!J77</f>
        <v>81323.117515889811</v>
      </c>
      <c r="K72" s="5">
        <f>K76*CAN!K77</f>
        <v>77576.465045570585</v>
      </c>
      <c r="L72" s="5">
        <f>L76*CAN!L77</f>
        <v>79473.016744299151</v>
      </c>
      <c r="M72" s="5">
        <f>U76*CAN!M77</f>
        <v>70559.83049472628</v>
      </c>
      <c r="N72" s="5">
        <f>N76*CAN!N77</f>
        <v>80127.125056620833</v>
      </c>
      <c r="O72" s="5">
        <f>O76*CAN!O77</f>
        <v>78964.473355815848</v>
      </c>
      <c r="P72" s="5">
        <f>P76*CAN!P77</f>
        <v>77620.283549078071</v>
      </c>
      <c r="Q72" s="5">
        <f>Q76*CAN!Q77</f>
        <v>72565.153208078409</v>
      </c>
      <c r="R72" s="5">
        <f>R76*CAN!R77</f>
        <v>73370.449495179724</v>
      </c>
      <c r="S72" s="5">
        <f>S76*CAN!S77</f>
        <v>72216.848054804592</v>
      </c>
      <c r="T72" s="5">
        <f>T76*CAN!T77</f>
        <v>73133.931855426519</v>
      </c>
      <c r="U72" s="5">
        <f>U76*CAN!U77</f>
        <v>70631.106999190626</v>
      </c>
      <c r="V72" s="5">
        <f>V76*CAN!V77</f>
        <v>70688.78112241019</v>
      </c>
      <c r="W72" s="5">
        <f>W76*CAN!W77</f>
        <v>57108.246604430773</v>
      </c>
      <c r="Z72" s="21"/>
      <c r="AB72"/>
    </row>
    <row r="73" spans="1:28" outlineLevel="1" x14ac:dyDescent="0.2">
      <c r="B73" s="7" t="s">
        <v>89</v>
      </c>
      <c r="C73" s="5">
        <f>'[7]Table 21'!C$13</f>
        <v>248.70400000000001</v>
      </c>
      <c r="D73" s="5">
        <f>'[7]Table 21'!D$13</f>
        <v>258.07799999999997</v>
      </c>
      <c r="E73" s="5">
        <f>'[7]Table 21'!E$13</f>
        <v>278.55</v>
      </c>
      <c r="F73" s="5">
        <f>'[7]Table 21'!F$13</f>
        <v>274.125</v>
      </c>
      <c r="G73" s="5">
        <f>'[7]Table 21'!G$13</f>
        <v>262.46199999999999</v>
      </c>
      <c r="H73" s="5">
        <f>'[7]Table 21'!H$13</f>
        <v>263.589</v>
      </c>
      <c r="I73" s="5">
        <f>'[7]Table 21'!I$13</f>
        <v>262.60199999999998</v>
      </c>
      <c r="J73" s="5">
        <f>'[7]Table 21'!J$13</f>
        <v>262.87400000000002</v>
      </c>
      <c r="K73" s="5">
        <f>'[7]Table 21'!K$13</f>
        <v>283.69200000000001</v>
      </c>
      <c r="L73" s="5">
        <f>'[7]Table 21'!L$13</f>
        <v>252.387</v>
      </c>
      <c r="M73" s="5">
        <f>'[7]Table 21'!M$13</f>
        <v>232.006</v>
      </c>
      <c r="N73" s="5">
        <f>'[7]Table 21'!N$13</f>
        <v>229.904</v>
      </c>
      <c r="O73" s="5">
        <f>'[7]Table 21'!O$13</f>
        <v>239.28299999999999</v>
      </c>
      <c r="P73" s="5">
        <f>'[7]Table 21'!P$13</f>
        <v>239.30099999999999</v>
      </c>
      <c r="Q73" s="5">
        <f>'[7]Table 21'!Q$13</f>
        <v>233.25800000000001</v>
      </c>
      <c r="R73" s="5">
        <f>'[7]Table 21'!R$13</f>
        <v>225.52099999999999</v>
      </c>
      <c r="S73" s="5">
        <f>'[7]Table 21'!S$13</f>
        <v>200.18299999999999</v>
      </c>
      <c r="T73" s="5">
        <f>'[7]Table 21'!T$13</f>
        <v>198.898</v>
      </c>
      <c r="U73" s="5">
        <f>'[7]Table 21'!U$13</f>
        <v>185.352</v>
      </c>
      <c r="V73" s="5">
        <f>'[7]Table 21'!V$13</f>
        <v>168.22900000000001</v>
      </c>
      <c r="W73" s="5">
        <f>'[7]Table 21'!W$13</f>
        <v>121.752</v>
      </c>
      <c r="Z73" s="21" t="s">
        <v>99</v>
      </c>
      <c r="AB73"/>
    </row>
    <row r="74" spans="1:28" outlineLevel="1" x14ac:dyDescent="0.2">
      <c r="B74" s="7" t="s">
        <v>25</v>
      </c>
      <c r="C74" s="5">
        <f>'[7]Table 21'!C$16</f>
        <v>2814.3820000000001</v>
      </c>
      <c r="D74" s="5">
        <f>'[7]Table 21'!D$16</f>
        <v>2819.4870000000001</v>
      </c>
      <c r="E74" s="5">
        <f>'[7]Table 21'!E$16</f>
        <v>2900.5650000000001</v>
      </c>
      <c r="F74" s="5">
        <f>'[7]Table 21'!F$16</f>
        <v>2950.81</v>
      </c>
      <c r="G74" s="5">
        <f>'[7]Table 21'!G$16</f>
        <v>2996.3649999999998</v>
      </c>
      <c r="H74" s="5">
        <f>'[7]Table 21'!H$16</f>
        <v>3016.6889999999999</v>
      </c>
      <c r="I74" s="5">
        <f>'[7]Table 21'!I$16</f>
        <v>3075.75</v>
      </c>
      <c r="J74" s="5">
        <f>'[7]Table 21'!J$16</f>
        <v>3111.8150000000001</v>
      </c>
      <c r="K74" s="5">
        <f>'[7]Table 21'!K$16</f>
        <v>3170.808</v>
      </c>
      <c r="L74" s="5">
        <f>'[7]Table 21'!L$16</f>
        <v>3197.3090000000002</v>
      </c>
      <c r="M74" s="5">
        <f>'[7]Table 21'!M$16</f>
        <v>3227.3049999999998</v>
      </c>
      <c r="N74" s="5">
        <f>'[7]Table 21'!N$16</f>
        <v>3227.8020000000001</v>
      </c>
      <c r="O74" s="5">
        <f>'[7]Table 21'!O$16</f>
        <v>3257.326</v>
      </c>
      <c r="P74" s="5">
        <f>'[7]Table 21'!P$16</f>
        <v>3320.252</v>
      </c>
      <c r="Q74" s="5">
        <f>'[7]Table 21'!Q$16</f>
        <v>3406.8890000000001</v>
      </c>
      <c r="R74" s="5">
        <f>'[7]Table 21'!R$16</f>
        <v>3472.6170000000002</v>
      </c>
      <c r="S74" s="5">
        <f>'[7]Table 21'!S$16</f>
        <v>3498.587</v>
      </c>
      <c r="T74" s="5">
        <f>'[7]Table 21'!T$16</f>
        <v>3506.0450000000001</v>
      </c>
      <c r="U74" s="5">
        <f>'[7]Table 21'!U$16</f>
        <v>3497.8009999999999</v>
      </c>
      <c r="V74" s="5">
        <f>'[7]Table 21'!V$16</f>
        <v>3418.2150000000001</v>
      </c>
      <c r="W74" s="5">
        <f>'[7]Table 21'!W$16</f>
        <v>3231.915</v>
      </c>
      <c r="Z74" s="21" t="s">
        <v>99</v>
      </c>
      <c r="AB74"/>
    </row>
    <row r="75" spans="1:28" outlineLevel="1" x14ac:dyDescent="0.2">
      <c r="B75" s="7" t="s">
        <v>30</v>
      </c>
      <c r="C75" s="5">
        <f>'[7]Table 21'!C$19</f>
        <v>16359.293</v>
      </c>
      <c r="D75" s="5">
        <f>'[7]Table 21'!D$19</f>
        <v>16614.826000000001</v>
      </c>
      <c r="E75" s="5">
        <f>'[7]Table 21'!E$19</f>
        <v>16659.182000000001</v>
      </c>
      <c r="F75" s="5">
        <f>'[7]Table 21'!F$19</f>
        <v>16893.844000000001</v>
      </c>
      <c r="G75" s="5">
        <f>'[7]Table 21'!G$19</f>
        <v>16365.168</v>
      </c>
      <c r="H75" s="5">
        <f>'[7]Table 21'!H$19</f>
        <v>16186.706</v>
      </c>
      <c r="I75" s="5">
        <f>'[7]Table 21'!I$19</f>
        <v>15842.39</v>
      </c>
      <c r="J75" s="5">
        <f>'[7]Table 21'!J$19</f>
        <v>16504.773000000001</v>
      </c>
      <c r="K75" s="5">
        <f>'[7]Table 21'!K$19</f>
        <v>15449.504999999999</v>
      </c>
      <c r="L75" s="5">
        <f>'[7]Table 21'!L$19</f>
        <v>15694.04</v>
      </c>
      <c r="M75" s="5">
        <f>'[7]Table 21'!M$19</f>
        <v>15354.657999999999</v>
      </c>
      <c r="N75" s="5">
        <f>'[7]Table 21'!N$19</f>
        <v>15669.772999999999</v>
      </c>
      <c r="O75" s="5">
        <f>'[7]Table 21'!O$19</f>
        <v>15300.503000000001</v>
      </c>
      <c r="P75" s="5">
        <f>'[7]Table 21'!P$19</f>
        <v>14753.143</v>
      </c>
      <c r="Q75" s="5">
        <f>'[7]Table 21'!Q$19</f>
        <v>13439.888999999999</v>
      </c>
      <c r="R75" s="5">
        <f>'[7]Table 21'!R$19</f>
        <v>13330.15</v>
      </c>
      <c r="S75" s="5">
        <f>'[7]Table 21'!S$19</f>
        <v>13021.522999999999</v>
      </c>
      <c r="T75" s="5">
        <f>'[7]Table 21'!T$19</f>
        <v>13157.173000000001</v>
      </c>
      <c r="U75" s="5">
        <f>'[7]Table 21'!U$19</f>
        <v>12735.244000000001</v>
      </c>
      <c r="V75" s="5">
        <f>'[7]Table 21'!V$19</f>
        <v>13040.754000000001</v>
      </c>
      <c r="W75" s="5">
        <f>'[7]Table 21'!W$19</f>
        <v>11141.296</v>
      </c>
      <c r="Z75" s="21" t="s">
        <v>99</v>
      </c>
      <c r="AB75"/>
    </row>
    <row r="76" spans="1:28" outlineLevel="1" x14ac:dyDescent="0.2">
      <c r="B76" s="7" t="s">
        <v>31</v>
      </c>
      <c r="C76" s="5">
        <f t="shared" ref="C76:W76" si="32">C74*C75/1000</f>
        <v>46041.299751925995</v>
      </c>
      <c r="D76" s="5">
        <f t="shared" si="32"/>
        <v>46845.285914262007</v>
      </c>
      <c r="E76" s="5">
        <f t="shared" si="32"/>
        <v>48321.040237830006</v>
      </c>
      <c r="F76" s="5">
        <f t="shared" si="32"/>
        <v>49850.52381364</v>
      </c>
      <c r="G76" s="5">
        <f t="shared" si="32"/>
        <v>49036.016614319997</v>
      </c>
      <c r="H76" s="5">
        <f t="shared" si="32"/>
        <v>48830.257936433998</v>
      </c>
      <c r="I76" s="5">
        <f t="shared" si="32"/>
        <v>48727.231042499996</v>
      </c>
      <c r="J76" s="5">
        <f t="shared" si="32"/>
        <v>51359.800192995004</v>
      </c>
      <c r="K76" s="5">
        <f t="shared" si="32"/>
        <v>48987.414050040003</v>
      </c>
      <c r="L76" s="5">
        <f t="shared" si="32"/>
        <v>50178.695338360005</v>
      </c>
      <c r="M76" s="5">
        <f>U74*M75/1000</f>
        <v>53707.538107057997</v>
      </c>
      <c r="N76" s="5">
        <f t="shared" si="32"/>
        <v>50578.924628945999</v>
      </c>
      <c r="O76" s="5">
        <f t="shared" si="32"/>
        <v>49838.726234978007</v>
      </c>
      <c r="P76" s="5">
        <f t="shared" si="32"/>
        <v>48984.152552036001</v>
      </c>
      <c r="Q76" s="5">
        <f t="shared" si="32"/>
        <v>45788.209995320998</v>
      </c>
      <c r="R76" s="5">
        <f t="shared" si="32"/>
        <v>46290.505502549997</v>
      </c>
      <c r="S76" s="5">
        <f t="shared" si="32"/>
        <v>45556.931088000994</v>
      </c>
      <c r="T76" s="5">
        <f t="shared" si="32"/>
        <v>46129.640610784998</v>
      </c>
      <c r="U76" s="5">
        <f t="shared" si="32"/>
        <v>44545.349198444004</v>
      </c>
      <c r="V76" s="5">
        <f t="shared" si="32"/>
        <v>44576.100934110007</v>
      </c>
      <c r="W76" s="5">
        <f t="shared" si="32"/>
        <v>36007.721661839998</v>
      </c>
    </row>
    <row r="77" spans="1:28" outlineLevel="1" x14ac:dyDescent="0.2">
      <c r="B77" s="7" t="s">
        <v>140</v>
      </c>
      <c r="C77" s="14">
        <f t="shared" ref="C77:W77" si="33">C72/C76</f>
        <v>1.5820000155363472</v>
      </c>
      <c r="D77" s="14">
        <f t="shared" si="33"/>
        <v>1.5821999262017126</v>
      </c>
      <c r="E77" s="14">
        <f t="shared" si="33"/>
        <v>1.5824000661826128</v>
      </c>
      <c r="F77" s="14">
        <f t="shared" si="33"/>
        <v>1.5825999268458686</v>
      </c>
      <c r="G77" s="14">
        <f t="shared" si="33"/>
        <v>1.5827999758243128</v>
      </c>
      <c r="H77" s="14">
        <f t="shared" si="33"/>
        <v>1.5830000971996494</v>
      </c>
      <c r="I77" s="14">
        <f t="shared" si="33"/>
        <v>1.5831999719694332</v>
      </c>
      <c r="J77" s="14">
        <f t="shared" si="33"/>
        <v>1.5834001925689252</v>
      </c>
      <c r="K77" s="14">
        <f t="shared" si="33"/>
        <v>1.5835999215293799</v>
      </c>
      <c r="L77" s="14">
        <f t="shared" si="33"/>
        <v>1.5837999814145143</v>
      </c>
      <c r="M77" s="14">
        <f>U72/M76</f>
        <v>1.3151060258691807</v>
      </c>
      <c r="N77" s="14">
        <f t="shared" si="33"/>
        <v>1.5841998548692866</v>
      </c>
      <c r="O77" s="14">
        <f t="shared" si="33"/>
        <v>1.5843999098916917</v>
      </c>
      <c r="P77" s="14">
        <f t="shared" si="33"/>
        <v>1.5845999064007861</v>
      </c>
      <c r="Q77" s="14">
        <f t="shared" si="33"/>
        <v>1.5847999564842934</v>
      </c>
      <c r="R77" s="14">
        <f t="shared" si="33"/>
        <v>1.5849999627059155</v>
      </c>
      <c r="S77" s="14">
        <f t="shared" si="33"/>
        <v>1.5852000196261116</v>
      </c>
      <c r="T77" s="14">
        <f t="shared" si="33"/>
        <v>1.5853999920027122</v>
      </c>
      <c r="U77" s="14">
        <f t="shared" si="33"/>
        <v>1.5856000294113266</v>
      </c>
      <c r="V77" s="14">
        <f t="shared" si="33"/>
        <v>1.585800005857366</v>
      </c>
      <c r="W77" s="14">
        <f t="shared" si="33"/>
        <v>1.5860000013539468</v>
      </c>
    </row>
    <row r="78" spans="1:28" outlineLevel="1" x14ac:dyDescent="0.2">
      <c r="B78" s="7" t="s">
        <v>90</v>
      </c>
      <c r="C78" s="5">
        <f t="shared" ref="C78:W78" si="34">C75*C77</f>
        <v>25880.401780163655</v>
      </c>
      <c r="D78" s="5">
        <f t="shared" si="34"/>
        <v>26287.976471054295</v>
      </c>
      <c r="E78" s="5">
        <f t="shared" si="34"/>
        <v>26361.490699348193</v>
      </c>
      <c r="F78" s="5">
        <f t="shared" si="34"/>
        <v>26736.196278545518</v>
      </c>
      <c r="G78" s="5">
        <f t="shared" si="34"/>
        <v>25902.787514760817</v>
      </c>
      <c r="H78" s="5">
        <f t="shared" si="34"/>
        <v>25623.557171342149</v>
      </c>
      <c r="I78" s="5">
        <f t="shared" si="34"/>
        <v>25081.671403928827</v>
      </c>
      <c r="J78" s="5">
        <f t="shared" si="34"/>
        <v>26133.660746506397</v>
      </c>
      <c r="K78" s="5">
        <f t="shared" si="34"/>
        <v>24465.834905667762</v>
      </c>
      <c r="L78" s="5">
        <f t="shared" si="34"/>
        <v>24856.220260318645</v>
      </c>
      <c r="M78" s="5">
        <f>U75*M77</f>
        <v>16748.196125314327</v>
      </c>
      <c r="N78" s="5">
        <f t="shared" si="34"/>
        <v>24824.052112434663</v>
      </c>
      <c r="O78" s="5">
        <f t="shared" si="34"/>
        <v>24242.115574497559</v>
      </c>
      <c r="P78" s="5">
        <f t="shared" si="34"/>
        <v>23377.829016917411</v>
      </c>
      <c r="Q78" s="5">
        <f t="shared" si="34"/>
        <v>21299.53550235373</v>
      </c>
      <c r="R78" s="5">
        <f t="shared" si="34"/>
        <v>21128.287252864258</v>
      </c>
      <c r="S78" s="5">
        <f t="shared" si="34"/>
        <v>20641.718515161861</v>
      </c>
      <c r="T78" s="5">
        <f t="shared" si="34"/>
        <v>20859.381968978301</v>
      </c>
      <c r="U78" s="5">
        <f t="shared" si="34"/>
        <v>20193.00326096042</v>
      </c>
      <c r="V78" s="5">
        <f t="shared" si="34"/>
        <v>20680.027769584471</v>
      </c>
      <c r="W78" s="5">
        <f t="shared" si="34"/>
        <v>17670.095471084722</v>
      </c>
    </row>
    <row r="79" spans="1:28" outlineLevel="1" x14ac:dyDescent="0.2"/>
    <row r="80" spans="1:28" outlineLevel="1" x14ac:dyDescent="0.2">
      <c r="B80" s="8" t="s">
        <v>14</v>
      </c>
      <c r="C80" s="13"/>
    </row>
    <row r="81" spans="2:26" outlineLevel="1" x14ac:dyDescent="0.2">
      <c r="B81" s="4" t="s">
        <v>18</v>
      </c>
      <c r="C81" s="5">
        <f>IFERROR(INDEX('[7]Table 20'!C$14:C$19,MATCH($B81,'[7]Table 20'!$B$14:$B$19,0))*1000,0)</f>
        <v>0</v>
      </c>
      <c r="D81" s="5">
        <f>IFERROR(INDEX('[7]Table 20'!D$14:D$19,MATCH($B81,'[7]Table 20'!$B$14:$B$19,0))*1000,0)</f>
        <v>0</v>
      </c>
      <c r="E81" s="5">
        <f>IFERROR(INDEX('[7]Table 20'!E$14:E$19,MATCH($B81,'[7]Table 20'!$B$14:$B$19,0))*1000,0)</f>
        <v>0</v>
      </c>
      <c r="F81" s="5">
        <f>IFERROR(INDEX('[7]Table 20'!F$14:F$19,MATCH($B81,'[7]Table 20'!$B$14:$B$19,0))*1000,0)</f>
        <v>0</v>
      </c>
      <c r="G81" s="5">
        <f>IFERROR(INDEX('[7]Table 20'!G$14:G$19,MATCH($B81,'[7]Table 20'!$B$14:$B$19,0))*1000,0)</f>
        <v>0</v>
      </c>
      <c r="H81" s="5">
        <f>IFERROR(INDEX('[7]Table 20'!H$14:H$19,MATCH($B81,'[7]Table 20'!$B$14:$B$19,0))*1000,0)</f>
        <v>0</v>
      </c>
      <c r="I81" s="5">
        <f>IFERROR(INDEX('[7]Table 20'!I$14:I$19,MATCH($B81,'[7]Table 20'!$B$14:$B$19,0))*1000,0)</f>
        <v>0</v>
      </c>
      <c r="J81" s="5">
        <f>IFERROR(INDEX('[7]Table 20'!J$14:J$19,MATCH($B81,'[7]Table 20'!$B$14:$B$19,0))*1000,0)</f>
        <v>0</v>
      </c>
      <c r="K81" s="5">
        <f>IFERROR(INDEX('[7]Table 20'!K$14:K$19,MATCH($B81,'[7]Table 20'!$B$14:$B$19,0))*1000,0)</f>
        <v>0</v>
      </c>
      <c r="L81" s="5">
        <f>IFERROR(INDEX('[7]Table 20'!L$14:L$19,MATCH($B81,'[7]Table 20'!$B$14:$B$19,0))*1000,0)</f>
        <v>0</v>
      </c>
      <c r="M81" s="5">
        <f>IFERROR(INDEX('[7]Table 20'!M$14:M$19,MATCH($B81,'[7]Table 20'!$B$14:$B$19,0))*1000,0)</f>
        <v>0</v>
      </c>
      <c r="N81" s="5">
        <f>IFERROR(INDEX('[7]Table 20'!N$14:N$19,MATCH($B81,'[7]Table 20'!$B$14:$B$19,0))*1000,0)</f>
        <v>0</v>
      </c>
      <c r="O81" s="5">
        <f>IFERROR(INDEX('[7]Table 20'!O$14:O$19,MATCH($B81,'[7]Table 20'!$B$14:$B$19,0))*1000,0)</f>
        <v>0</v>
      </c>
      <c r="P81" s="5">
        <f>IFERROR(INDEX('[7]Table 20'!P$14:P$19,MATCH($B81,'[7]Table 20'!$B$14:$B$19,0))*1000,0)</f>
        <v>0</v>
      </c>
      <c r="Q81" s="5">
        <f>IFERROR(INDEX('[7]Table 20'!Q$14:Q$19,MATCH($B81,'[7]Table 20'!$B$14:$B$19,0))*1000,0)</f>
        <v>0</v>
      </c>
      <c r="R81" s="5">
        <f>IFERROR(INDEX('[7]Table 20'!R$14:R$19,MATCH($B81,'[7]Table 20'!$B$14:$B$19,0))*1000,0)</f>
        <v>0</v>
      </c>
      <c r="S81" s="5">
        <f>IFERROR(INDEX('[7]Table 20'!S$14:S$19,MATCH($B81,'[7]Table 20'!$B$14:$B$19,0))*1000,0)</f>
        <v>0</v>
      </c>
      <c r="T81" s="5">
        <f>IFERROR(INDEX('[7]Table 20'!T$14:T$19,MATCH($B81,'[7]Table 20'!$B$14:$B$19,0))*1000,0)</f>
        <v>0</v>
      </c>
      <c r="U81" s="5">
        <f>IFERROR(INDEX('[7]Table 20'!U$14:U$19,MATCH($B81,'[7]Table 20'!$B$14:$B$19,0))*1000,0)</f>
        <v>0</v>
      </c>
      <c r="V81" s="5">
        <f>IFERROR(INDEX('[7]Table 20'!V$14:V$19,MATCH($B81,'[7]Table 20'!$B$14:$B$19,0))*1000,0)</f>
        <v>0</v>
      </c>
      <c r="W81" s="5">
        <f>IFERROR(INDEX('[7]Table 20'!W$14:W$19,MATCH($B81,'[7]Table 20'!$B$14:$B$19,0))*1000,0)</f>
        <v>0</v>
      </c>
      <c r="Z81" s="21" t="s">
        <v>99</v>
      </c>
    </row>
    <row r="82" spans="2:26" outlineLevel="1" x14ac:dyDescent="0.2">
      <c r="B82" s="4" t="s">
        <v>19</v>
      </c>
      <c r="C82" s="5">
        <f>IFERROR(INDEX('[7]Table 20'!C$14:C$19,MATCH($B82,'[7]Table 20'!$B$14:$B$19,0))*1000,0)</f>
        <v>0</v>
      </c>
      <c r="D82" s="5">
        <f>IFERROR(INDEX('[7]Table 20'!D$14:D$19,MATCH($B82,'[7]Table 20'!$B$14:$B$19,0))*1000,0)</f>
        <v>0</v>
      </c>
      <c r="E82" s="5">
        <f>IFERROR(INDEX('[7]Table 20'!E$14:E$19,MATCH($B82,'[7]Table 20'!$B$14:$B$19,0))*1000,0)</f>
        <v>0</v>
      </c>
      <c r="F82" s="5">
        <f>IFERROR(INDEX('[7]Table 20'!F$14:F$19,MATCH($B82,'[7]Table 20'!$B$14:$B$19,0))*1000,0)</f>
        <v>0</v>
      </c>
      <c r="G82" s="5">
        <f>IFERROR(INDEX('[7]Table 20'!G$14:G$19,MATCH($B82,'[7]Table 20'!$B$14:$B$19,0))*1000,0)</f>
        <v>0</v>
      </c>
      <c r="H82" s="5">
        <f>IFERROR(INDEX('[7]Table 20'!H$14:H$19,MATCH($B82,'[7]Table 20'!$B$14:$B$19,0))*1000,0)</f>
        <v>0</v>
      </c>
      <c r="I82" s="5">
        <f>IFERROR(INDEX('[7]Table 20'!I$14:I$19,MATCH($B82,'[7]Table 20'!$B$14:$B$19,0))*1000,0)</f>
        <v>0</v>
      </c>
      <c r="J82" s="5">
        <f>IFERROR(INDEX('[7]Table 20'!J$14:J$19,MATCH($B82,'[7]Table 20'!$B$14:$B$19,0))*1000,0)</f>
        <v>0</v>
      </c>
      <c r="K82" s="5">
        <f>IFERROR(INDEX('[7]Table 20'!K$14:K$19,MATCH($B82,'[7]Table 20'!$B$14:$B$19,0))*1000,0)</f>
        <v>0</v>
      </c>
      <c r="L82" s="5">
        <f>IFERROR(INDEX('[7]Table 20'!L$14:L$19,MATCH($B82,'[7]Table 20'!$B$14:$B$19,0))*1000,0)</f>
        <v>0</v>
      </c>
      <c r="M82" s="5">
        <f>IFERROR(INDEX('[7]Table 20'!M$14:M$19,MATCH($B82,'[7]Table 20'!$B$14:$B$19,0))*1000,0)</f>
        <v>0</v>
      </c>
      <c r="N82" s="5">
        <f>IFERROR(INDEX('[7]Table 20'!N$14:N$19,MATCH($B82,'[7]Table 20'!$B$14:$B$19,0))*1000,0)</f>
        <v>0</v>
      </c>
      <c r="O82" s="5">
        <f>IFERROR(INDEX('[7]Table 20'!O$14:O$19,MATCH($B82,'[7]Table 20'!$B$14:$B$19,0))*1000,0)</f>
        <v>0</v>
      </c>
      <c r="P82" s="5">
        <f>IFERROR(INDEX('[7]Table 20'!P$14:P$19,MATCH($B82,'[7]Table 20'!$B$14:$B$19,0))*1000,0)</f>
        <v>0</v>
      </c>
      <c r="Q82" s="5">
        <f>IFERROR(INDEX('[7]Table 20'!Q$14:Q$19,MATCH($B82,'[7]Table 20'!$B$14:$B$19,0))*1000,0)</f>
        <v>0</v>
      </c>
      <c r="R82" s="5">
        <f>IFERROR(INDEX('[7]Table 20'!R$14:R$19,MATCH($B82,'[7]Table 20'!$B$14:$B$19,0))*1000,0)</f>
        <v>0</v>
      </c>
      <c r="S82" s="5">
        <f>IFERROR(INDEX('[7]Table 20'!S$14:S$19,MATCH($B82,'[7]Table 20'!$B$14:$B$19,0))*1000,0)</f>
        <v>0</v>
      </c>
      <c r="T82" s="5">
        <f>IFERROR(INDEX('[7]Table 20'!T$14:T$19,MATCH($B82,'[7]Table 20'!$B$14:$B$19,0))*1000,0)</f>
        <v>0</v>
      </c>
      <c r="U82" s="5">
        <f>IFERROR(INDEX('[7]Table 20'!U$14:U$19,MATCH($B82,'[7]Table 20'!$B$14:$B$19,0))*1000,0)</f>
        <v>0</v>
      </c>
      <c r="V82" s="5">
        <f>IFERROR(INDEX('[7]Table 20'!V$14:V$19,MATCH($B82,'[7]Table 20'!$B$14:$B$19,0))*1000,0)</f>
        <v>0</v>
      </c>
      <c r="W82" s="5">
        <f>IFERROR(INDEX('[7]Table 20'!W$14:W$19,MATCH($B82,'[7]Table 20'!$B$14:$B$19,0))*1000,0)</f>
        <v>0</v>
      </c>
      <c r="Z82" s="21" t="s">
        <v>99</v>
      </c>
    </row>
    <row r="83" spans="2:26" outlineLevel="1" x14ac:dyDescent="0.2">
      <c r="B83" s="4" t="s">
        <v>16</v>
      </c>
      <c r="C83" s="5">
        <f>IFERROR(INDEX('[7]Table 20'!C$14:C$19,MATCH($B83,'[7]Table 20'!$B$14:$B$19,0))*1000,0)</f>
        <v>985.62199999999996</v>
      </c>
      <c r="D83" s="5">
        <f>IFERROR(INDEX('[7]Table 20'!D$14:D$19,MATCH($B83,'[7]Table 20'!$B$14:$B$19,0))*1000,0)</f>
        <v>941.33299999999997</v>
      </c>
      <c r="E83" s="5">
        <f>IFERROR(INDEX('[7]Table 20'!E$14:E$19,MATCH($B83,'[7]Table 20'!$B$14:$B$19,0))*1000,0)</f>
        <v>919.80399999999997</v>
      </c>
      <c r="F83" s="5">
        <f>IFERROR(INDEX('[7]Table 20'!F$14:F$19,MATCH($B83,'[7]Table 20'!$B$14:$B$19,0))*1000,0)</f>
        <v>1173.193</v>
      </c>
      <c r="G83" s="5">
        <f>IFERROR(INDEX('[7]Table 20'!G$14:G$19,MATCH($B83,'[7]Table 20'!$B$14:$B$19,0))*1000,0)</f>
        <v>1090.2620000000002</v>
      </c>
      <c r="H83" s="5">
        <f>IFERROR(INDEX('[7]Table 20'!H$14:H$19,MATCH($B83,'[7]Table 20'!$B$14:$B$19,0))*1000,0)</f>
        <v>1117.5509999999999</v>
      </c>
      <c r="I83" s="5">
        <f>IFERROR(INDEX('[7]Table 20'!I$14:I$19,MATCH($B83,'[7]Table 20'!$B$14:$B$19,0))*1000,0)</f>
        <v>1447.904</v>
      </c>
      <c r="J83" s="5">
        <f>IFERROR(INDEX('[7]Table 20'!J$14:J$19,MATCH($B83,'[7]Table 20'!$B$14:$B$19,0))*1000,0)</f>
        <v>1402.3600000000001</v>
      </c>
      <c r="K83" s="5">
        <f>IFERROR(INDEX('[7]Table 20'!K$14:K$19,MATCH($B83,'[7]Table 20'!$B$14:$B$19,0))*1000,0)</f>
        <v>1366.914</v>
      </c>
      <c r="L83" s="5">
        <f>IFERROR(INDEX('[7]Table 20'!L$14:L$19,MATCH($B83,'[7]Table 20'!$B$14:$B$19,0))*1000,0)</f>
        <v>1218.82</v>
      </c>
      <c r="M83" s="5">
        <f>IFERROR(INDEX('[7]Table 20'!M$14:M$19,MATCH($B83,'[7]Table 20'!$B$14:$B$19,0))*1000,0)</f>
        <v>1315.8810000000001</v>
      </c>
      <c r="N83" s="5">
        <f>IFERROR(INDEX('[7]Table 20'!N$14:N$19,MATCH($B83,'[7]Table 20'!$B$14:$B$19,0))*1000,0)</f>
        <v>1420.423</v>
      </c>
      <c r="O83" s="5">
        <f>IFERROR(INDEX('[7]Table 20'!O$14:O$19,MATCH($B83,'[7]Table 20'!$B$14:$B$19,0))*1000,0)</f>
        <v>1443.2090000000001</v>
      </c>
      <c r="P83" s="5">
        <f>IFERROR(INDEX('[7]Table 20'!P$14:P$19,MATCH($B83,'[7]Table 20'!$B$14:$B$19,0))*1000,0)</f>
        <v>1621.681</v>
      </c>
      <c r="Q83" s="5">
        <f>IFERROR(INDEX('[7]Table 20'!Q$14:Q$19,MATCH($B83,'[7]Table 20'!$B$14:$B$19,0))*1000,0)</f>
        <v>1437.8969999999999</v>
      </c>
      <c r="R83" s="5">
        <f>IFERROR(INDEX('[7]Table 20'!R$14:R$19,MATCH($B83,'[7]Table 20'!$B$14:$B$19,0))*1000,0)</f>
        <v>1560.4579999999999</v>
      </c>
      <c r="S83" s="5">
        <f>IFERROR(INDEX('[7]Table 20'!S$14:S$19,MATCH($B83,'[7]Table 20'!$B$14:$B$19,0))*1000,0)</f>
        <v>1522.5509999999999</v>
      </c>
      <c r="T83" s="5">
        <f>IFERROR(INDEX('[7]Table 20'!T$14:T$19,MATCH($B83,'[7]Table 20'!$B$14:$B$19,0))*1000,0)</f>
        <v>1530.819</v>
      </c>
      <c r="U83" s="5">
        <f>IFERROR(INDEX('[7]Table 20'!U$14:U$19,MATCH($B83,'[7]Table 20'!$B$14:$B$19,0))*1000,0)</f>
        <v>1433.8690000000001</v>
      </c>
      <c r="V83" s="5">
        <f>IFERROR(INDEX('[7]Table 20'!V$14:V$19,MATCH($B83,'[7]Table 20'!$B$14:$B$19,0))*1000,0)</f>
        <v>1101.8530000000001</v>
      </c>
      <c r="W83" s="5">
        <f>IFERROR(INDEX('[7]Table 20'!W$14:W$19,MATCH($B83,'[7]Table 20'!$B$14:$B$19,0))*1000,0)</f>
        <v>803.83199999999999</v>
      </c>
      <c r="Z83" s="21" t="s">
        <v>99</v>
      </c>
    </row>
    <row r="84" spans="2:26" outlineLevel="1" x14ac:dyDescent="0.2">
      <c r="B84" s="4" t="s">
        <v>21</v>
      </c>
      <c r="C84" s="5">
        <f>IFERROR(INDEX('[7]Table 20'!C$14:C$19,MATCH($B84,'[7]Table 20'!$B$14:$B$19,0))*1000,0)</f>
        <v>0</v>
      </c>
      <c r="D84" s="5">
        <f>IFERROR(INDEX('[7]Table 20'!D$14:D$19,MATCH($B84,'[7]Table 20'!$B$14:$B$19,0))*1000,0)</f>
        <v>0</v>
      </c>
      <c r="E84" s="5">
        <f>IFERROR(INDEX('[7]Table 20'!E$14:E$19,MATCH($B84,'[7]Table 20'!$B$14:$B$19,0))*1000,0)</f>
        <v>0</v>
      </c>
      <c r="F84" s="5">
        <f>IFERROR(INDEX('[7]Table 20'!F$14:F$19,MATCH($B84,'[7]Table 20'!$B$14:$B$19,0))*1000,0)</f>
        <v>0</v>
      </c>
      <c r="G84" s="5">
        <f>IFERROR(INDEX('[7]Table 20'!G$14:G$19,MATCH($B84,'[7]Table 20'!$B$14:$B$19,0))*1000,0)</f>
        <v>0</v>
      </c>
      <c r="H84" s="5">
        <f>IFERROR(INDEX('[7]Table 20'!H$14:H$19,MATCH($B84,'[7]Table 20'!$B$14:$B$19,0))*1000,0)</f>
        <v>0</v>
      </c>
      <c r="I84" s="5">
        <f>IFERROR(INDEX('[7]Table 20'!I$14:I$19,MATCH($B84,'[7]Table 20'!$B$14:$B$19,0))*1000,0)</f>
        <v>0</v>
      </c>
      <c r="J84" s="5">
        <f>IFERROR(INDEX('[7]Table 20'!J$14:J$19,MATCH($B84,'[7]Table 20'!$B$14:$B$19,0))*1000,0)</f>
        <v>0</v>
      </c>
      <c r="K84" s="5">
        <f>IFERROR(INDEX('[7]Table 20'!K$14:K$19,MATCH($B84,'[7]Table 20'!$B$14:$B$19,0))*1000,0)</f>
        <v>0</v>
      </c>
      <c r="L84" s="5">
        <f>IFERROR(INDEX('[7]Table 20'!L$14:L$19,MATCH($B84,'[7]Table 20'!$B$14:$B$19,0))*1000,0)</f>
        <v>0</v>
      </c>
      <c r="M84" s="5">
        <f>IFERROR(INDEX('[7]Table 20'!M$14:M$19,MATCH($B84,'[7]Table 20'!$B$14:$B$19,0))*1000,0)</f>
        <v>0</v>
      </c>
      <c r="N84" s="5">
        <f>IFERROR(INDEX('[7]Table 20'!N$14:N$19,MATCH($B84,'[7]Table 20'!$B$14:$B$19,0))*1000,0)</f>
        <v>0</v>
      </c>
      <c r="O84" s="5">
        <f>IFERROR(INDEX('[7]Table 20'!O$14:O$19,MATCH($B84,'[7]Table 20'!$B$14:$B$19,0))*1000,0)</f>
        <v>0</v>
      </c>
      <c r="P84" s="5">
        <f>IFERROR(INDEX('[7]Table 20'!P$14:P$19,MATCH($B84,'[7]Table 20'!$B$14:$B$19,0))*1000,0)</f>
        <v>0</v>
      </c>
      <c r="Q84" s="5">
        <f>IFERROR(INDEX('[7]Table 20'!Q$14:Q$19,MATCH($B84,'[7]Table 20'!$B$14:$B$19,0))*1000,0)</f>
        <v>0</v>
      </c>
      <c r="R84" s="5">
        <f>IFERROR(INDEX('[7]Table 20'!R$14:R$19,MATCH($B84,'[7]Table 20'!$B$14:$B$19,0))*1000,0)</f>
        <v>0</v>
      </c>
      <c r="S84" s="5">
        <f>IFERROR(INDEX('[7]Table 20'!S$14:S$19,MATCH($B84,'[7]Table 20'!$B$14:$B$19,0))*1000,0)</f>
        <v>0</v>
      </c>
      <c r="T84" s="5">
        <f>IFERROR(INDEX('[7]Table 20'!T$14:T$19,MATCH($B84,'[7]Table 20'!$B$14:$B$19,0))*1000,0)</f>
        <v>0</v>
      </c>
      <c r="U84" s="5">
        <f>IFERROR(INDEX('[7]Table 20'!U$14:U$19,MATCH($B84,'[7]Table 20'!$B$14:$B$19,0))*1000,0)</f>
        <v>0</v>
      </c>
      <c r="V84" s="5">
        <f>IFERROR(INDEX('[7]Table 20'!V$14:V$19,MATCH($B84,'[7]Table 20'!$B$14:$B$19,0))*1000,0)</f>
        <v>0</v>
      </c>
      <c r="W84" s="5">
        <f>IFERROR(INDEX('[7]Table 20'!W$14:W$19,MATCH($B84,'[7]Table 20'!$B$14:$B$19,0))*1000,0)</f>
        <v>0</v>
      </c>
      <c r="Z84" s="21" t="s">
        <v>99</v>
      </c>
    </row>
    <row r="85" spans="2:26" outlineLevel="1" x14ac:dyDescent="0.2">
      <c r="B85" s="4" t="s">
        <v>20</v>
      </c>
      <c r="C85" s="5">
        <f>IFERROR(INDEX('[7]Table 20'!C$14:C$19,MATCH($B85,'[7]Table 20'!$B$14:$B$19,0))*1000,0)</f>
        <v>150399.24799999999</v>
      </c>
      <c r="D85" s="5">
        <f>IFERROR(INDEX('[7]Table 20'!D$14:D$19,MATCH($B85,'[7]Table 20'!$B$14:$B$19,0))*1000,0)</f>
        <v>151575.704</v>
      </c>
      <c r="E85" s="5">
        <f>IFERROR(INDEX('[7]Table 20'!E$14:E$19,MATCH($B85,'[7]Table 20'!$B$14:$B$19,0))*1000,0)</f>
        <v>155756.07800000001</v>
      </c>
      <c r="F85" s="5">
        <f>IFERROR(INDEX('[7]Table 20'!F$14:F$19,MATCH($B85,'[7]Table 20'!$B$14:$B$19,0))*1000,0)</f>
        <v>159261.16200000001</v>
      </c>
      <c r="G85" s="5">
        <f>IFERROR(INDEX('[7]Table 20'!G$14:G$19,MATCH($B85,'[7]Table 20'!$B$14:$B$19,0))*1000,0)</f>
        <v>155712.30499999999</v>
      </c>
      <c r="H85" s="5">
        <f>IFERROR(INDEX('[7]Table 20'!H$14:H$19,MATCH($B85,'[7]Table 20'!$B$14:$B$19,0))*1000,0)</f>
        <v>154404.12299999999</v>
      </c>
      <c r="I85" s="5">
        <f>IFERROR(INDEX('[7]Table 20'!I$14:I$19,MATCH($B85,'[7]Table 20'!$B$14:$B$19,0))*1000,0)</f>
        <v>152533.573</v>
      </c>
      <c r="J85" s="5">
        <f>IFERROR(INDEX('[7]Table 20'!J$14:J$19,MATCH($B85,'[7]Table 20'!$B$14:$B$19,0))*1000,0)</f>
        <v>159164.35200000001</v>
      </c>
      <c r="K85" s="5">
        <f>IFERROR(INDEX('[7]Table 20'!K$14:K$19,MATCH($B85,'[7]Table 20'!$B$14:$B$19,0))*1000,0)</f>
        <v>150147.549</v>
      </c>
      <c r="L85" s="5">
        <f>IFERROR(INDEX('[7]Table 20'!L$14:L$19,MATCH($B85,'[7]Table 20'!$B$14:$B$19,0))*1000,0)</f>
        <v>152493.788</v>
      </c>
      <c r="M85" s="5">
        <f>IFERROR(INDEX('[7]Table 20'!M$14:M$19,MATCH($B85,'[7]Table 20'!$B$14:$B$19,0))*1000,0)</f>
        <v>149608.96299999999</v>
      </c>
      <c r="N85" s="5">
        <f>IFERROR(INDEX('[7]Table 20'!N$14:N$19,MATCH($B85,'[7]Table 20'!$B$14:$B$19,0))*1000,0)</f>
        <v>146568.47200000001</v>
      </c>
      <c r="O85" s="5">
        <f>IFERROR(INDEX('[7]Table 20'!O$14:O$19,MATCH($B85,'[7]Table 20'!$B$14:$B$19,0))*1000,0)</f>
        <v>143077.261</v>
      </c>
      <c r="P85" s="5">
        <f>IFERROR(INDEX('[7]Table 20'!P$14:P$19,MATCH($B85,'[7]Table 20'!$B$14:$B$19,0))*1000,0)</f>
        <v>139357.204</v>
      </c>
      <c r="Q85" s="5">
        <f>IFERROR(INDEX('[7]Table 20'!Q$14:Q$19,MATCH($B85,'[7]Table 20'!$B$14:$B$19,0))*1000,0)</f>
        <v>129055.14</v>
      </c>
      <c r="R85" s="5">
        <f>IFERROR(INDEX('[7]Table 20'!R$14:R$19,MATCH($B85,'[7]Table 20'!$B$14:$B$19,0))*1000,0)</f>
        <v>134765.67700000003</v>
      </c>
      <c r="S85" s="5">
        <f>IFERROR(INDEX('[7]Table 20'!S$14:S$19,MATCH($B85,'[7]Table 20'!$B$14:$B$19,0))*1000,0)</f>
        <v>131983.212</v>
      </c>
      <c r="T85" s="5">
        <f>IFERROR(INDEX('[7]Table 20'!T$14:T$19,MATCH($B85,'[7]Table 20'!$B$14:$B$19,0))*1000,0)</f>
        <v>133489.48699999999</v>
      </c>
      <c r="U85" s="5">
        <f>IFERROR(INDEX('[7]Table 20'!U$14:U$19,MATCH($B85,'[7]Table 20'!$B$14:$B$19,0))*1000,0)</f>
        <v>128373.56600000001</v>
      </c>
      <c r="V85" s="5">
        <f>IFERROR(INDEX('[7]Table 20'!V$14:V$19,MATCH($B85,'[7]Table 20'!$B$14:$B$19,0))*1000,0)</f>
        <v>127455.302</v>
      </c>
      <c r="W85" s="5">
        <f>IFERROR(INDEX('[7]Table 20'!W$14:W$19,MATCH($B85,'[7]Table 20'!$B$14:$B$19,0))*1000,0)</f>
        <v>102063.08799999999</v>
      </c>
      <c r="Z85" s="21" t="s">
        <v>99</v>
      </c>
    </row>
    <row r="86" spans="2:26" outlineLevel="1" x14ac:dyDescent="0.2">
      <c r="B86" s="4" t="s">
        <v>0</v>
      </c>
      <c r="C86" s="5">
        <f>IFERROR(INDEX('[7]Table 20'!C$14:C$19,MATCH($B86,'[7]Table 20'!$B$14:$B$19,0))*1000,0)</f>
        <v>0</v>
      </c>
      <c r="D86" s="5">
        <f>IFERROR(INDEX('[7]Table 20'!D$14:D$19,MATCH($B86,'[7]Table 20'!$B$14:$B$19,0))*1000,0)</f>
        <v>0</v>
      </c>
      <c r="E86" s="5">
        <f>IFERROR(INDEX('[7]Table 20'!E$14:E$19,MATCH($B86,'[7]Table 20'!$B$14:$B$19,0))*1000,0)</f>
        <v>0</v>
      </c>
      <c r="F86" s="5">
        <f>IFERROR(INDEX('[7]Table 20'!F$14:F$19,MATCH($B86,'[7]Table 20'!$B$14:$B$19,0))*1000,0)</f>
        <v>0</v>
      </c>
      <c r="G86" s="5">
        <f>IFERROR(INDEX('[7]Table 20'!G$14:G$19,MATCH($B86,'[7]Table 20'!$B$14:$B$19,0))*1000,0)</f>
        <v>0</v>
      </c>
      <c r="H86" s="5">
        <f>IFERROR(INDEX('[7]Table 20'!H$14:H$19,MATCH($B86,'[7]Table 20'!$B$14:$B$19,0))*1000,0)</f>
        <v>0</v>
      </c>
      <c r="I86" s="5">
        <f>IFERROR(INDEX('[7]Table 20'!I$14:I$19,MATCH($B86,'[7]Table 20'!$B$14:$B$19,0))*1000,0)</f>
        <v>0</v>
      </c>
      <c r="J86" s="5">
        <f>IFERROR(INDEX('[7]Table 20'!J$14:J$19,MATCH($B86,'[7]Table 20'!$B$14:$B$19,0))*1000,0)</f>
        <v>0</v>
      </c>
      <c r="K86" s="5">
        <f>IFERROR(INDEX('[7]Table 20'!K$14:K$19,MATCH($B86,'[7]Table 20'!$B$14:$B$19,0))*1000,0)</f>
        <v>0</v>
      </c>
      <c r="L86" s="5">
        <f>IFERROR(INDEX('[7]Table 20'!L$14:L$19,MATCH($B86,'[7]Table 20'!$B$14:$B$19,0))*1000,0)</f>
        <v>0</v>
      </c>
      <c r="M86" s="5">
        <f>IFERROR(INDEX('[7]Table 20'!M$14:M$19,MATCH($B86,'[7]Table 20'!$B$14:$B$19,0))*1000,0)</f>
        <v>0</v>
      </c>
      <c r="N86" s="5">
        <f>IFERROR(INDEX('[7]Table 20'!N$14:N$19,MATCH($B86,'[7]Table 20'!$B$14:$B$19,0))*1000,0)</f>
        <v>5370.68</v>
      </c>
      <c r="O86" s="5">
        <f>IFERROR(INDEX('[7]Table 20'!O$14:O$19,MATCH($B86,'[7]Table 20'!$B$14:$B$19,0))*1000,0)</f>
        <v>5034.63</v>
      </c>
      <c r="P86" s="5">
        <f>IFERROR(INDEX('[7]Table 20'!P$14:P$19,MATCH($B86,'[7]Table 20'!$B$14:$B$19,0))*1000,0)</f>
        <v>4866.0659999999998</v>
      </c>
      <c r="Q86" s="5">
        <f>IFERROR(INDEX('[7]Table 20'!Q$14:Q$19,MATCH($B86,'[7]Table 20'!$B$14:$B$19,0))*1000,0)</f>
        <v>4904.5019999999995</v>
      </c>
      <c r="R86" s="5">
        <f>IFERROR(INDEX('[7]Table 20'!R$14:R$19,MATCH($B86,'[7]Table 20'!$B$14:$B$19,0))*1000,0)</f>
        <v>0</v>
      </c>
      <c r="S86" s="5">
        <f>IFERROR(INDEX('[7]Table 20'!S$14:S$19,MATCH($B86,'[7]Table 20'!$B$14:$B$19,0))*1000,0)</f>
        <v>0</v>
      </c>
      <c r="T86" s="5">
        <f>IFERROR(INDEX('[7]Table 20'!T$14:T$19,MATCH($B86,'[7]Table 20'!$B$14:$B$19,0))*1000,0)</f>
        <v>0</v>
      </c>
      <c r="U86" s="5">
        <f>IFERROR(INDEX('[7]Table 20'!U$14:U$19,MATCH($B86,'[7]Table 20'!$B$14:$B$19,0))*1000,0)</f>
        <v>0</v>
      </c>
      <c r="V86" s="5">
        <f>IFERROR(INDEX('[7]Table 20'!V$14:V$19,MATCH($B86,'[7]Table 20'!$B$14:$B$19,0))*1000,0)</f>
        <v>0</v>
      </c>
      <c r="W86" s="5">
        <f>IFERROR(INDEX('[7]Table 20'!W$14:W$19,MATCH($B86,'[7]Table 20'!$B$14:$B$19,0))*1000,0)</f>
        <v>0</v>
      </c>
      <c r="Z86" s="21" t="s">
        <v>99</v>
      </c>
    </row>
    <row r="87" spans="2:26" outlineLevel="1" x14ac:dyDescent="0.2">
      <c r="B87" s="4" t="s">
        <v>22</v>
      </c>
      <c r="C87" s="5">
        <f>IFERROR(INDEX('[7]Table 20'!C$14:C$19,MATCH($B87,'[7]Table 20'!$B$14:$B$19,0))*1000,0)</f>
        <v>0</v>
      </c>
      <c r="D87" s="5">
        <f>IFERROR(INDEX('[7]Table 20'!D$14:D$19,MATCH($B87,'[7]Table 20'!$B$14:$B$19,0))*1000,0)</f>
        <v>0</v>
      </c>
      <c r="E87" s="5">
        <f>IFERROR(INDEX('[7]Table 20'!E$14:E$19,MATCH($B87,'[7]Table 20'!$B$14:$B$19,0))*1000,0)</f>
        <v>0</v>
      </c>
      <c r="F87" s="5">
        <f>IFERROR(INDEX('[7]Table 20'!F$14:F$19,MATCH($B87,'[7]Table 20'!$B$14:$B$19,0))*1000,0)</f>
        <v>0</v>
      </c>
      <c r="G87" s="5">
        <f>IFERROR(INDEX('[7]Table 20'!G$14:G$19,MATCH($B87,'[7]Table 20'!$B$14:$B$19,0))*1000,0)</f>
        <v>0</v>
      </c>
      <c r="H87" s="5">
        <f>IFERROR(INDEX('[7]Table 20'!H$14:H$19,MATCH($B87,'[7]Table 20'!$B$14:$B$19,0))*1000,0)</f>
        <v>0</v>
      </c>
      <c r="I87" s="5">
        <f>IFERROR(INDEX('[7]Table 20'!I$14:I$19,MATCH($B87,'[7]Table 20'!$B$14:$B$19,0))*1000,0)</f>
        <v>0</v>
      </c>
      <c r="J87" s="5">
        <f>IFERROR(INDEX('[7]Table 20'!J$14:J$19,MATCH($B87,'[7]Table 20'!$B$14:$B$19,0))*1000,0)</f>
        <v>0</v>
      </c>
      <c r="K87" s="5">
        <f>IFERROR(INDEX('[7]Table 20'!K$14:K$19,MATCH($B87,'[7]Table 20'!$B$14:$B$19,0))*1000,0)</f>
        <v>0</v>
      </c>
      <c r="L87" s="5">
        <f>IFERROR(INDEX('[7]Table 20'!L$14:L$19,MATCH($B87,'[7]Table 20'!$B$14:$B$19,0))*1000,0)</f>
        <v>0</v>
      </c>
      <c r="M87" s="5">
        <f>IFERROR(INDEX('[7]Table 20'!M$14:M$19,MATCH($B87,'[7]Table 20'!$B$14:$B$19,0))*1000,0)</f>
        <v>0</v>
      </c>
      <c r="N87" s="5">
        <f>IFERROR(INDEX('[7]Table 20'!N$14:N$19,MATCH($B87,'[7]Table 20'!$B$14:$B$19,0))*1000,0)</f>
        <v>0</v>
      </c>
      <c r="O87" s="5">
        <f>IFERROR(INDEX('[7]Table 20'!O$14:O$19,MATCH($B87,'[7]Table 20'!$B$14:$B$19,0))*1000,0)</f>
        <v>0</v>
      </c>
      <c r="P87" s="5">
        <f>IFERROR(INDEX('[7]Table 20'!P$14:P$19,MATCH($B87,'[7]Table 20'!$B$14:$B$19,0))*1000,0)</f>
        <v>0</v>
      </c>
      <c r="Q87" s="5">
        <f>IFERROR(INDEX('[7]Table 20'!Q$14:Q$19,MATCH($B87,'[7]Table 20'!$B$14:$B$19,0))*1000,0)</f>
        <v>0</v>
      </c>
      <c r="R87" s="5">
        <f>IFERROR(INDEX('[7]Table 20'!R$14:R$19,MATCH($B87,'[7]Table 20'!$B$14:$B$19,0))*1000,0)</f>
        <v>0</v>
      </c>
      <c r="S87" s="5">
        <f>IFERROR(INDEX('[7]Table 20'!S$14:S$19,MATCH($B87,'[7]Table 20'!$B$14:$B$19,0))*1000,0)</f>
        <v>0</v>
      </c>
      <c r="T87" s="5">
        <f>IFERROR(INDEX('[7]Table 20'!T$14:T$19,MATCH($B87,'[7]Table 20'!$B$14:$B$19,0))*1000,0)</f>
        <v>0</v>
      </c>
      <c r="U87" s="5">
        <f>IFERROR(INDEX('[7]Table 20'!U$14:U$19,MATCH($B87,'[7]Table 20'!$B$14:$B$19,0))*1000,0)</f>
        <v>0</v>
      </c>
      <c r="V87" s="5">
        <f>IFERROR(INDEX('[7]Table 20'!V$14:V$19,MATCH($B87,'[7]Table 20'!$B$14:$B$19,0))*1000,0)</f>
        <v>0</v>
      </c>
      <c r="W87" s="5">
        <f>IFERROR(INDEX('[7]Table 20'!W$14:W$19,MATCH($B87,'[7]Table 20'!$B$14:$B$19,0))*1000,0)</f>
        <v>0</v>
      </c>
      <c r="Z87" s="21" t="s">
        <v>99</v>
      </c>
    </row>
    <row r="88" spans="2:26" outlineLevel="1" x14ac:dyDescent="0.2">
      <c r="B88" s="4" t="s">
        <v>23</v>
      </c>
      <c r="C88" s="5">
        <f>IFERROR(INDEX('[7]Table 20'!C$14:C$19,MATCH($B88,'[7]Table 20'!$B$14:$B$19,0))*1000,0)</f>
        <v>12.983000000000001</v>
      </c>
      <c r="D88" s="5">
        <f>IFERROR(INDEX('[7]Table 20'!D$14:D$19,MATCH($B88,'[7]Table 20'!$B$14:$B$19,0))*1000,0)</f>
        <v>24.677</v>
      </c>
      <c r="E88" s="5">
        <f>IFERROR(INDEX('[7]Table 20'!E$14:E$19,MATCH($B88,'[7]Table 20'!$B$14:$B$19,0))*1000,0)</f>
        <v>24.049999999999997</v>
      </c>
      <c r="F88" s="5">
        <f>IFERROR(INDEX('[7]Table 20'!F$14:F$19,MATCH($B88,'[7]Table 20'!$B$14:$B$19,0))*1000,0)</f>
        <v>24.866</v>
      </c>
      <c r="G88" s="5">
        <f>IFERROR(INDEX('[7]Table 20'!G$14:G$19,MATCH($B88,'[7]Table 20'!$B$14:$B$19,0))*1000,0)</f>
        <v>25.782</v>
      </c>
      <c r="H88" s="5">
        <f>IFERROR(INDEX('[7]Table 20'!H$14:H$19,MATCH($B88,'[7]Table 20'!$B$14:$B$19,0))*1000,0)</f>
        <v>28.231999999999999</v>
      </c>
      <c r="I88" s="5">
        <f>IFERROR(INDEX('[7]Table 20'!I$14:I$19,MATCH($B88,'[7]Table 20'!$B$14:$B$19,0))*1000,0)</f>
        <v>30.630000000000003</v>
      </c>
      <c r="J88" s="5">
        <f>IFERROR(INDEX('[7]Table 20'!J$14:J$19,MATCH($B88,'[7]Table 20'!$B$14:$B$19,0))*1000,0)</f>
        <v>27.940999999999999</v>
      </c>
      <c r="K88" s="5">
        <f>IFERROR(INDEX('[7]Table 20'!K$14:K$19,MATCH($B88,'[7]Table 20'!$B$14:$B$19,0))*1000,0)</f>
        <v>28.459000000000003</v>
      </c>
      <c r="L88" s="5">
        <f>IFERROR(INDEX('[7]Table 20'!L$14:L$19,MATCH($B88,'[7]Table 20'!$B$14:$B$19,0))*1000,0)</f>
        <v>24.955000000000002</v>
      </c>
      <c r="M88" s="5">
        <f>IFERROR(INDEX('[7]Table 20'!M$14:M$19,MATCH($B88,'[7]Table 20'!$B$14:$B$19,0))*1000,0)</f>
        <v>27.382000000000001</v>
      </c>
      <c r="N88" s="5">
        <f>IFERROR(INDEX('[7]Table 20'!N$14:N$19,MATCH($B88,'[7]Table 20'!$B$14:$B$19,0))*1000,0)</f>
        <v>13.164</v>
      </c>
      <c r="O88" s="5">
        <f>IFERROR(INDEX('[7]Table 20'!O$14:O$19,MATCH($B88,'[7]Table 20'!$B$14:$B$19,0))*1000,0)</f>
        <v>53.261000000000003</v>
      </c>
      <c r="P88" s="5">
        <f>IFERROR(INDEX('[7]Table 20'!P$14:P$19,MATCH($B88,'[7]Table 20'!$B$14:$B$19,0))*1000,0)</f>
        <v>88.846999999999994</v>
      </c>
      <c r="Q88" s="5">
        <f>IFERROR(INDEX('[7]Table 20'!Q$14:Q$19,MATCH($B88,'[7]Table 20'!$B$14:$B$19,0))*1000,0)</f>
        <v>497.27900000000005</v>
      </c>
      <c r="R88" s="5">
        <f>IFERROR(INDEX('[7]Table 20'!R$14:R$19,MATCH($B88,'[7]Table 20'!$B$14:$B$19,0))*1000,0)</f>
        <v>299.541</v>
      </c>
      <c r="S88" s="5">
        <f>IFERROR(INDEX('[7]Table 20'!S$14:S$19,MATCH($B88,'[7]Table 20'!$B$14:$B$19,0))*1000,0)</f>
        <v>185.97300000000001</v>
      </c>
      <c r="T88" s="5">
        <f>IFERROR(INDEX('[7]Table 20'!T$14:T$19,MATCH($B88,'[7]Table 20'!$B$14:$B$19,0))*1000,0)</f>
        <v>112.69200000000001</v>
      </c>
      <c r="U88" s="5">
        <f>IFERROR(INDEX('[7]Table 20'!U$14:U$19,MATCH($B88,'[7]Table 20'!$B$14:$B$19,0))*1000,0)</f>
        <v>55.544000000000004</v>
      </c>
      <c r="V88" s="5">
        <f>IFERROR(INDEX('[7]Table 20'!V$14:V$19,MATCH($B88,'[7]Table 20'!$B$14:$B$19,0))*1000,0)</f>
        <v>37.564</v>
      </c>
      <c r="W88" s="5">
        <f>IFERROR(INDEX('[7]Table 20'!W$14:W$19,MATCH($B88,'[7]Table 20'!$B$14:$B$19,0))*1000,0)</f>
        <v>16.233999999999998</v>
      </c>
      <c r="Z88" s="21" t="s">
        <v>99</v>
      </c>
    </row>
    <row r="89" spans="2:26" outlineLevel="1" x14ac:dyDescent="0.2">
      <c r="B89" s="4" t="s">
        <v>17</v>
      </c>
      <c r="C89" s="5">
        <f>IFERROR(INDEX('[7]Table 20'!C$14:C$19,MATCH($B89,'[7]Table 20'!$B$14:$B$19,0))*1000,0)</f>
        <v>0</v>
      </c>
      <c r="D89" s="5">
        <f>IFERROR(INDEX('[7]Table 20'!D$14:D$19,MATCH($B89,'[7]Table 20'!$B$14:$B$19,0))*1000,0)</f>
        <v>0</v>
      </c>
      <c r="E89" s="5">
        <f>IFERROR(INDEX('[7]Table 20'!E$14:E$19,MATCH($B89,'[7]Table 20'!$B$14:$B$19,0))*1000,0)</f>
        <v>0</v>
      </c>
      <c r="F89" s="5">
        <f>IFERROR(INDEX('[7]Table 20'!F$14:F$19,MATCH($B89,'[7]Table 20'!$B$14:$B$19,0))*1000,0)</f>
        <v>0</v>
      </c>
      <c r="G89" s="5">
        <f>IFERROR(INDEX('[7]Table 20'!G$14:G$19,MATCH($B89,'[7]Table 20'!$B$14:$B$19,0))*1000,0)</f>
        <v>0</v>
      </c>
      <c r="H89" s="5">
        <f>IFERROR(INDEX('[7]Table 20'!H$14:H$19,MATCH($B89,'[7]Table 20'!$B$14:$B$19,0))*1000,0)</f>
        <v>0</v>
      </c>
      <c r="I89" s="5">
        <f>IFERROR(INDEX('[7]Table 20'!I$14:I$19,MATCH($B89,'[7]Table 20'!$B$14:$B$19,0))*1000,0)</f>
        <v>0</v>
      </c>
      <c r="J89" s="5">
        <f>IFERROR(INDEX('[7]Table 20'!J$14:J$19,MATCH($B89,'[7]Table 20'!$B$14:$B$19,0))*1000,0)</f>
        <v>0</v>
      </c>
      <c r="K89" s="5">
        <f>IFERROR(INDEX('[7]Table 20'!K$14:K$19,MATCH($B89,'[7]Table 20'!$B$14:$B$19,0))*1000,0)</f>
        <v>0</v>
      </c>
      <c r="L89" s="5">
        <f>IFERROR(INDEX('[7]Table 20'!L$14:L$19,MATCH($B89,'[7]Table 20'!$B$14:$B$19,0))*1000,0)</f>
        <v>0</v>
      </c>
      <c r="M89" s="5">
        <f>IFERROR(INDEX('[7]Table 20'!M$14:M$19,MATCH($B89,'[7]Table 20'!$B$14:$B$19,0))*1000,0)</f>
        <v>0</v>
      </c>
      <c r="N89" s="5">
        <f>IFERROR(INDEX('[7]Table 20'!N$14:N$19,MATCH($B89,'[7]Table 20'!$B$14:$B$19,0))*1000,0)</f>
        <v>0</v>
      </c>
      <c r="O89" s="5">
        <f>IFERROR(INDEX('[7]Table 20'!O$14:O$19,MATCH($B89,'[7]Table 20'!$B$14:$B$19,0))*1000,0)</f>
        <v>0</v>
      </c>
      <c r="P89" s="5">
        <f>IFERROR(INDEX('[7]Table 20'!P$14:P$19,MATCH($B89,'[7]Table 20'!$B$14:$B$19,0))*1000,0)</f>
        <v>0</v>
      </c>
      <c r="Q89" s="5">
        <f>IFERROR(INDEX('[7]Table 20'!Q$14:Q$19,MATCH($B89,'[7]Table 20'!$B$14:$B$19,0))*1000,0)</f>
        <v>0</v>
      </c>
      <c r="R89" s="5">
        <f>IFERROR(INDEX('[7]Table 20'!R$14:R$19,MATCH($B89,'[7]Table 20'!$B$14:$B$19,0))*1000,0)</f>
        <v>0</v>
      </c>
      <c r="S89" s="5">
        <f>IFERROR(INDEX('[7]Table 20'!S$14:S$19,MATCH($B89,'[7]Table 20'!$B$14:$B$19,0))*1000,0)</f>
        <v>0</v>
      </c>
      <c r="T89" s="5">
        <f>IFERROR(INDEX('[7]Table 20'!T$14:T$19,MATCH($B89,'[7]Table 20'!$B$14:$B$19,0))*1000,0)</f>
        <v>0</v>
      </c>
      <c r="U89" s="5">
        <f>IFERROR(INDEX('[7]Table 20'!U$14:U$19,MATCH($B89,'[7]Table 20'!$B$14:$B$19,0))*1000,0)</f>
        <v>0</v>
      </c>
      <c r="V89" s="5">
        <f>IFERROR(INDEX('[7]Table 20'!V$14:V$19,MATCH($B89,'[7]Table 20'!$B$14:$B$19,0))*1000,0)</f>
        <v>0</v>
      </c>
      <c r="W89" s="5">
        <f>IFERROR(INDEX('[7]Table 20'!W$14:W$19,MATCH($B89,'[7]Table 20'!$B$14:$B$19,0))*1000,0)</f>
        <v>0</v>
      </c>
      <c r="Z89" s="21" t="s">
        <v>99</v>
      </c>
    </row>
    <row r="90" spans="2:26" outlineLevel="1" x14ac:dyDescent="0.2">
      <c r="B90" s="4" t="s">
        <v>1</v>
      </c>
      <c r="C90" s="5">
        <f>IFERROR(INDEX('[7]Table 20'!C$14:C$19,MATCH($B90,'[7]Table 20'!$B$14:$B$19,0))*1000,0)</f>
        <v>169.577</v>
      </c>
      <c r="D90" s="5">
        <f>IFERROR(INDEX('[7]Table 20'!D$14:D$19,MATCH($B90,'[7]Table 20'!$B$14:$B$19,0))*1000,0)</f>
        <v>311.24099999999999</v>
      </c>
      <c r="E90" s="5">
        <f>IFERROR(INDEX('[7]Table 20'!E$14:E$19,MATCH($B90,'[7]Table 20'!$B$14:$B$19,0))*1000,0)</f>
        <v>139.65700000000001</v>
      </c>
      <c r="F90" s="5">
        <f>IFERROR(INDEX('[7]Table 20'!F$14:F$19,MATCH($B90,'[7]Table 20'!$B$14:$B$19,0))*1000,0)</f>
        <v>90.241</v>
      </c>
      <c r="G90" s="5">
        <f>IFERROR(INDEX('[7]Table 20'!G$14:G$19,MATCH($B90,'[7]Table 20'!$B$14:$B$19,0))*1000,0)</f>
        <v>145.94</v>
      </c>
      <c r="H90" s="5">
        <f>IFERROR(INDEX('[7]Table 20'!H$14:H$19,MATCH($B90,'[7]Table 20'!$B$14:$B$19,0))*1000,0)</f>
        <v>109.831</v>
      </c>
      <c r="I90" s="5">
        <f>IFERROR(INDEX('[7]Table 20'!I$14:I$19,MATCH($B90,'[7]Table 20'!$B$14:$B$19,0))*1000,0)</f>
        <v>202.52500000000001</v>
      </c>
      <c r="J90" s="5">
        <f>IFERROR(INDEX('[7]Table 20'!J$14:J$19,MATCH($B90,'[7]Table 20'!$B$14:$B$19,0))*1000,0)</f>
        <v>253.02200000000002</v>
      </c>
      <c r="K90" s="5">
        <f>IFERROR(INDEX('[7]Table 20'!K$14:K$19,MATCH($B90,'[7]Table 20'!$B$14:$B$19,0))*1000,0)</f>
        <v>210.34700000000001</v>
      </c>
      <c r="L90" s="5">
        <f>IFERROR(INDEX('[7]Table 20'!L$14:L$19,MATCH($B90,'[7]Table 20'!$B$14:$B$19,0))*1000,0)</f>
        <v>174.19399999999999</v>
      </c>
      <c r="M90" s="5">
        <f>IFERROR(INDEX('[7]Table 20'!M$14:M$19,MATCH($B90,'[7]Table 20'!$B$14:$B$19,0))*1000,0)</f>
        <v>227.05600000000001</v>
      </c>
      <c r="N90" s="5">
        <f>IFERROR(INDEX('[7]Table 20'!N$14:N$19,MATCH($B90,'[7]Table 20'!$B$14:$B$19,0))*1000,0)</f>
        <v>238.304</v>
      </c>
      <c r="O90" s="5">
        <f>IFERROR(INDEX('[7]Table 20'!O$14:O$19,MATCH($B90,'[7]Table 20'!$B$14:$B$19,0))*1000,0)</f>
        <v>270.697</v>
      </c>
      <c r="P90" s="5">
        <f>IFERROR(INDEX('[7]Table 20'!P$14:P$19,MATCH($B90,'[7]Table 20'!$B$14:$B$19,0))*1000,0)</f>
        <v>299.00400000000002</v>
      </c>
      <c r="Q90" s="5">
        <f>IFERROR(INDEX('[7]Table 20'!Q$14:Q$19,MATCH($B90,'[7]Table 20'!$B$14:$B$19,0))*1000,0)</f>
        <v>298.18</v>
      </c>
      <c r="R90" s="5">
        <f>IFERROR(INDEX('[7]Table 20'!R$14:R$19,MATCH($B90,'[7]Table 20'!$B$14:$B$19,0))*1000,0)</f>
        <v>307.47500000000002</v>
      </c>
      <c r="S90" s="5">
        <f>IFERROR(INDEX('[7]Table 20'!S$14:S$19,MATCH($B90,'[7]Table 20'!$B$14:$B$19,0))*1000,0)</f>
        <v>320.96100000000001</v>
      </c>
      <c r="T90" s="5">
        <f>IFERROR(INDEX('[7]Table 20'!T$14:T$19,MATCH($B90,'[7]Table 20'!$B$14:$B$19,0))*1000,0)</f>
        <v>291.99299999999999</v>
      </c>
      <c r="U90" s="5">
        <f>IFERROR(INDEX('[7]Table 20'!U$14:U$19,MATCH($B90,'[7]Table 20'!$B$14:$B$19,0))*1000,0)</f>
        <v>308.322</v>
      </c>
      <c r="V90" s="5">
        <f>IFERROR(INDEX('[7]Table 20'!V$14:V$19,MATCH($B90,'[7]Table 20'!$B$14:$B$19,0))*1000,0)</f>
        <v>327.108</v>
      </c>
      <c r="W90" s="5">
        <f>IFERROR(INDEX('[7]Table 20'!W$14:W$19,MATCH($B90,'[7]Table 20'!$B$14:$B$19,0))*1000,0)</f>
        <v>247.434</v>
      </c>
      <c r="Z90" s="21" t="s">
        <v>99</v>
      </c>
    </row>
    <row r="91" spans="2:26" outlineLevel="1" x14ac:dyDescent="0.2">
      <c r="B91" s="15" t="s">
        <v>9</v>
      </c>
      <c r="C91" s="19">
        <f t="shared" ref="C91:W91" si="35">SUM(C81:C90)</f>
        <v>151567.43</v>
      </c>
      <c r="D91" s="19">
        <f t="shared" si="35"/>
        <v>152852.95500000002</v>
      </c>
      <c r="E91" s="19">
        <f t="shared" si="35"/>
        <v>156839.58900000001</v>
      </c>
      <c r="F91" s="19">
        <f t="shared" si="35"/>
        <v>160549.46200000003</v>
      </c>
      <c r="G91" s="19">
        <f t="shared" si="35"/>
        <v>156974.28899999999</v>
      </c>
      <c r="H91" s="19">
        <f t="shared" si="35"/>
        <v>155659.73699999999</v>
      </c>
      <c r="I91" s="19">
        <f t="shared" si="35"/>
        <v>154214.63200000001</v>
      </c>
      <c r="J91" s="19">
        <f t="shared" si="35"/>
        <v>160847.67499999999</v>
      </c>
      <c r="K91" s="19">
        <f t="shared" si="35"/>
        <v>151753.269</v>
      </c>
      <c r="L91" s="19">
        <f t="shared" si="35"/>
        <v>153911.75699999998</v>
      </c>
      <c r="M91" s="19">
        <f t="shared" si="35"/>
        <v>151179.28200000001</v>
      </c>
      <c r="N91" s="19">
        <f t="shared" si="35"/>
        <v>153611.04300000001</v>
      </c>
      <c r="O91" s="19">
        <f t="shared" si="35"/>
        <v>149879.05799999999</v>
      </c>
      <c r="P91" s="19">
        <f t="shared" si="35"/>
        <v>146232.802</v>
      </c>
      <c r="Q91" s="19">
        <f t="shared" si="35"/>
        <v>136192.99799999999</v>
      </c>
      <c r="R91" s="19">
        <f t="shared" si="35"/>
        <v>136933.15100000004</v>
      </c>
      <c r="S91" s="19">
        <f t="shared" si="35"/>
        <v>134012.69700000001</v>
      </c>
      <c r="T91" s="19">
        <f t="shared" si="35"/>
        <v>135424.99099999998</v>
      </c>
      <c r="U91" s="19">
        <f t="shared" si="35"/>
        <v>130171.30100000001</v>
      </c>
      <c r="V91" s="19">
        <f t="shared" si="35"/>
        <v>128921.82699999999</v>
      </c>
      <c r="W91" s="19">
        <f t="shared" si="35"/>
        <v>103130.58799999997</v>
      </c>
    </row>
    <row r="92" spans="2:26" outlineLevel="1" x14ac:dyDescent="0.2">
      <c r="B92" s="26" t="s">
        <v>91</v>
      </c>
      <c r="C92" s="25">
        <f t="shared" ref="C92:W92" si="36">C91/C72/1000</f>
        <v>2.0809029599821822E-3</v>
      </c>
      <c r="D92" s="25">
        <f t="shared" si="36"/>
        <v>2.0622750385748821E-3</v>
      </c>
      <c r="E92" s="25">
        <f t="shared" si="36"/>
        <v>2.0511769527752706E-3</v>
      </c>
      <c r="F92" s="25">
        <f t="shared" si="36"/>
        <v>2.0350167451408372E-3</v>
      </c>
      <c r="G92" s="25">
        <f t="shared" si="36"/>
        <v>2.0224942992865817E-3</v>
      </c>
      <c r="H92" s="25">
        <f t="shared" si="36"/>
        <v>2.0137536121570682E-3</v>
      </c>
      <c r="I92" s="25">
        <f t="shared" si="36"/>
        <v>1.9990243089085227E-3</v>
      </c>
      <c r="J92" s="25">
        <f t="shared" si="36"/>
        <v>1.9778837790935867E-3</v>
      </c>
      <c r="K92" s="25">
        <f t="shared" si="36"/>
        <v>1.956176643404103E-3</v>
      </c>
      <c r="L92" s="25">
        <f t="shared" si="36"/>
        <v>1.9366542671357767E-3</v>
      </c>
      <c r="M92" s="25">
        <f>U91/M72/1000</f>
        <v>1.8448357952011967E-3</v>
      </c>
      <c r="N92" s="25">
        <f t="shared" si="36"/>
        <v>1.9170916576808749E-3</v>
      </c>
      <c r="O92" s="25">
        <f t="shared" si="36"/>
        <v>1.8980568302487285E-3</v>
      </c>
      <c r="P92" s="25">
        <f t="shared" si="36"/>
        <v>1.8839508864656404E-3</v>
      </c>
      <c r="Q92" s="25">
        <f t="shared" si="36"/>
        <v>1.876837462321214E-3</v>
      </c>
      <c r="R92" s="25">
        <f t="shared" si="36"/>
        <v>1.8663256384846905E-3</v>
      </c>
      <c r="S92" s="25">
        <f t="shared" si="36"/>
        <v>1.8556985054000033E-3</v>
      </c>
      <c r="T92" s="25">
        <f t="shared" si="36"/>
        <v>1.8517395081083896E-3</v>
      </c>
      <c r="U92" s="25">
        <f t="shared" si="36"/>
        <v>1.8429741020693851E-3</v>
      </c>
      <c r="V92" s="25">
        <f t="shared" si="36"/>
        <v>1.8237947373395636E-3</v>
      </c>
      <c r="W92" s="25">
        <f t="shared" si="36"/>
        <v>1.8058790828293183E-3</v>
      </c>
    </row>
    <row r="93" spans="2:26" outlineLevel="1" x14ac:dyDescent="0.2"/>
    <row r="94" spans="2:26" outlineLevel="1" x14ac:dyDescent="0.2">
      <c r="B94" s="4" t="s">
        <v>18</v>
      </c>
      <c r="C94" s="11">
        <f t="shared" ref="C94:W94" si="37">IFERROR(C81/C91,0)</f>
        <v>0</v>
      </c>
      <c r="D94" s="11">
        <f t="shared" si="37"/>
        <v>0</v>
      </c>
      <c r="E94" s="11">
        <f t="shared" si="37"/>
        <v>0</v>
      </c>
      <c r="F94" s="11">
        <f t="shared" si="37"/>
        <v>0</v>
      </c>
      <c r="G94" s="11">
        <f t="shared" si="37"/>
        <v>0</v>
      </c>
      <c r="H94" s="11">
        <f t="shared" si="37"/>
        <v>0</v>
      </c>
      <c r="I94" s="11">
        <f t="shared" si="37"/>
        <v>0</v>
      </c>
      <c r="J94" s="11">
        <f t="shared" si="37"/>
        <v>0</v>
      </c>
      <c r="K94" s="11">
        <f t="shared" si="37"/>
        <v>0</v>
      </c>
      <c r="L94" s="11">
        <f t="shared" si="37"/>
        <v>0</v>
      </c>
      <c r="M94" s="11">
        <f t="shared" si="37"/>
        <v>0</v>
      </c>
      <c r="N94" s="11">
        <f t="shared" si="37"/>
        <v>0</v>
      </c>
      <c r="O94" s="11">
        <f t="shared" si="37"/>
        <v>0</v>
      </c>
      <c r="P94" s="11">
        <f t="shared" si="37"/>
        <v>0</v>
      </c>
      <c r="Q94" s="11">
        <f t="shared" si="37"/>
        <v>0</v>
      </c>
      <c r="R94" s="11">
        <f t="shared" si="37"/>
        <v>0</v>
      </c>
      <c r="S94" s="11">
        <f t="shared" si="37"/>
        <v>0</v>
      </c>
      <c r="T94" s="11">
        <f t="shared" si="37"/>
        <v>0</v>
      </c>
      <c r="U94" s="11">
        <f t="shared" si="37"/>
        <v>0</v>
      </c>
      <c r="V94" s="11">
        <f t="shared" si="37"/>
        <v>0</v>
      </c>
      <c r="W94" s="11">
        <f t="shared" si="37"/>
        <v>0</v>
      </c>
    </row>
    <row r="95" spans="2:26" outlineLevel="1" x14ac:dyDescent="0.2">
      <c r="B95" s="4" t="s">
        <v>19</v>
      </c>
      <c r="C95" s="11">
        <f t="shared" ref="C95:W95" si="38">IFERROR(C82/C91,0)</f>
        <v>0</v>
      </c>
      <c r="D95" s="11">
        <f t="shared" si="38"/>
        <v>0</v>
      </c>
      <c r="E95" s="11">
        <f t="shared" si="38"/>
        <v>0</v>
      </c>
      <c r="F95" s="11">
        <f t="shared" si="38"/>
        <v>0</v>
      </c>
      <c r="G95" s="11">
        <f t="shared" si="38"/>
        <v>0</v>
      </c>
      <c r="H95" s="11">
        <f t="shared" si="38"/>
        <v>0</v>
      </c>
      <c r="I95" s="11">
        <f t="shared" si="38"/>
        <v>0</v>
      </c>
      <c r="J95" s="11">
        <f t="shared" si="38"/>
        <v>0</v>
      </c>
      <c r="K95" s="11">
        <f t="shared" si="38"/>
        <v>0</v>
      </c>
      <c r="L95" s="11">
        <f t="shared" si="38"/>
        <v>0</v>
      </c>
      <c r="M95" s="11">
        <f t="shared" si="38"/>
        <v>0</v>
      </c>
      <c r="N95" s="11">
        <f t="shared" si="38"/>
        <v>0</v>
      </c>
      <c r="O95" s="11">
        <f t="shared" si="38"/>
        <v>0</v>
      </c>
      <c r="P95" s="11">
        <f t="shared" si="38"/>
        <v>0</v>
      </c>
      <c r="Q95" s="11">
        <f t="shared" si="38"/>
        <v>0</v>
      </c>
      <c r="R95" s="11">
        <f t="shared" si="38"/>
        <v>0</v>
      </c>
      <c r="S95" s="11">
        <f t="shared" si="38"/>
        <v>0</v>
      </c>
      <c r="T95" s="11">
        <f t="shared" si="38"/>
        <v>0</v>
      </c>
      <c r="U95" s="11">
        <f t="shared" si="38"/>
        <v>0</v>
      </c>
      <c r="V95" s="11">
        <f t="shared" si="38"/>
        <v>0</v>
      </c>
      <c r="W95" s="11">
        <f t="shared" si="38"/>
        <v>0</v>
      </c>
    </row>
    <row r="96" spans="2:26" outlineLevel="1" x14ac:dyDescent="0.2">
      <c r="B96" s="4" t="s">
        <v>16</v>
      </c>
      <c r="C96" s="11">
        <f t="shared" ref="C96:W96" si="39">IFERROR(C83/C91,0)</f>
        <v>6.5028614656856025E-3</v>
      </c>
      <c r="D96" s="11">
        <f t="shared" si="39"/>
        <v>6.1584219945240827E-3</v>
      </c>
      <c r="E96" s="11">
        <f t="shared" si="39"/>
        <v>5.8646162353817441E-3</v>
      </c>
      <c r="F96" s="11">
        <f t="shared" si="39"/>
        <v>7.3073617649369628E-3</v>
      </c>
      <c r="G96" s="11">
        <f t="shared" si="39"/>
        <v>6.9454813711562679E-3</v>
      </c>
      <c r="H96" s="11">
        <f t="shared" si="39"/>
        <v>7.1794480803985938E-3</v>
      </c>
      <c r="I96" s="11">
        <f t="shared" si="39"/>
        <v>9.3888885978082801E-3</v>
      </c>
      <c r="J96" s="11">
        <f t="shared" si="39"/>
        <v>8.7185593450449326E-3</v>
      </c>
      <c r="K96" s="11">
        <f t="shared" si="39"/>
        <v>9.0074764715612158E-3</v>
      </c>
      <c r="L96" s="11">
        <f t="shared" si="39"/>
        <v>7.9189531960186781E-3</v>
      </c>
      <c r="M96" s="11">
        <f t="shared" si="39"/>
        <v>8.7041093368865185E-3</v>
      </c>
      <c r="N96" s="11">
        <f t="shared" si="39"/>
        <v>9.2468807727579851E-3</v>
      </c>
      <c r="O96" s="11">
        <f t="shared" si="39"/>
        <v>9.6291571301442263E-3</v>
      </c>
      <c r="P96" s="11">
        <f t="shared" si="39"/>
        <v>1.1089721169399464E-2</v>
      </c>
      <c r="Q96" s="11">
        <f t="shared" si="39"/>
        <v>1.0557789468736124E-2</v>
      </c>
      <c r="R96" s="11">
        <f t="shared" si="39"/>
        <v>1.1395764930582803E-2</v>
      </c>
      <c r="S96" s="11">
        <f t="shared" si="39"/>
        <v>1.136124437522513E-2</v>
      </c>
      <c r="T96" s="11">
        <f t="shared" si="39"/>
        <v>1.1303814670366123E-2</v>
      </c>
      <c r="U96" s="11">
        <f t="shared" si="39"/>
        <v>1.1015246747821934E-2</v>
      </c>
      <c r="V96" s="11">
        <f t="shared" si="39"/>
        <v>8.5466753430355914E-3</v>
      </c>
      <c r="W96" s="11">
        <f t="shared" si="39"/>
        <v>7.7943121976575972E-3</v>
      </c>
    </row>
    <row r="97" spans="1:28" outlineLevel="1" x14ac:dyDescent="0.2">
      <c r="B97" s="4" t="s">
        <v>21</v>
      </c>
      <c r="C97" s="11">
        <f t="shared" ref="C97:W97" si="40">IFERROR(C84/C91,0)</f>
        <v>0</v>
      </c>
      <c r="D97" s="11">
        <f t="shared" si="40"/>
        <v>0</v>
      </c>
      <c r="E97" s="11">
        <f t="shared" si="40"/>
        <v>0</v>
      </c>
      <c r="F97" s="11">
        <f t="shared" si="40"/>
        <v>0</v>
      </c>
      <c r="G97" s="11">
        <f t="shared" si="40"/>
        <v>0</v>
      </c>
      <c r="H97" s="11">
        <f t="shared" si="40"/>
        <v>0</v>
      </c>
      <c r="I97" s="11">
        <f t="shared" si="40"/>
        <v>0</v>
      </c>
      <c r="J97" s="11">
        <f t="shared" si="40"/>
        <v>0</v>
      </c>
      <c r="K97" s="11">
        <f t="shared" si="40"/>
        <v>0</v>
      </c>
      <c r="L97" s="11">
        <f t="shared" si="40"/>
        <v>0</v>
      </c>
      <c r="M97" s="11">
        <f t="shared" si="40"/>
        <v>0</v>
      </c>
      <c r="N97" s="11">
        <f t="shared" si="40"/>
        <v>0</v>
      </c>
      <c r="O97" s="11">
        <f t="shared" si="40"/>
        <v>0</v>
      </c>
      <c r="P97" s="11">
        <f t="shared" si="40"/>
        <v>0</v>
      </c>
      <c r="Q97" s="11">
        <f t="shared" si="40"/>
        <v>0</v>
      </c>
      <c r="R97" s="11">
        <f t="shared" si="40"/>
        <v>0</v>
      </c>
      <c r="S97" s="11">
        <f t="shared" si="40"/>
        <v>0</v>
      </c>
      <c r="T97" s="11">
        <f t="shared" si="40"/>
        <v>0</v>
      </c>
      <c r="U97" s="11">
        <f t="shared" si="40"/>
        <v>0</v>
      </c>
      <c r="V97" s="11">
        <f t="shared" si="40"/>
        <v>0</v>
      </c>
      <c r="W97" s="11">
        <f t="shared" si="40"/>
        <v>0</v>
      </c>
    </row>
    <row r="98" spans="1:28" outlineLevel="1" x14ac:dyDescent="0.2">
      <c r="B98" s="4" t="s">
        <v>20</v>
      </c>
      <c r="C98" s="11">
        <f t="shared" ref="C98:W98" si="41">IFERROR(C85/C91,0)</f>
        <v>0.99229265812582557</v>
      </c>
      <c r="D98" s="11">
        <f t="shared" si="41"/>
        <v>0.99164392340337804</v>
      </c>
      <c r="E98" s="11">
        <f t="shared" si="41"/>
        <v>0.99309159755576759</v>
      </c>
      <c r="F98" s="11">
        <f t="shared" si="41"/>
        <v>0.99197568161268568</v>
      </c>
      <c r="G98" s="11">
        <f t="shared" si="41"/>
        <v>0.99196056877824113</v>
      </c>
      <c r="H98" s="11">
        <f t="shared" si="41"/>
        <v>0.99193359808901638</v>
      </c>
      <c r="I98" s="11">
        <f t="shared" si="41"/>
        <v>0.98909922503332881</v>
      </c>
      <c r="J98" s="11">
        <f t="shared" si="41"/>
        <v>0.98953467620840663</v>
      </c>
      <c r="K98" s="11">
        <f t="shared" si="41"/>
        <v>0.98941887703256004</v>
      </c>
      <c r="L98" s="11">
        <f t="shared" si="41"/>
        <v>0.99078713005660779</v>
      </c>
      <c r="M98" s="11">
        <f t="shared" si="41"/>
        <v>0.98961286904378853</v>
      </c>
      <c r="N98" s="11">
        <f t="shared" si="41"/>
        <v>0.95415322451784934</v>
      </c>
      <c r="O98" s="11">
        <f t="shared" si="41"/>
        <v>0.95461809614522675</v>
      </c>
      <c r="P98" s="11">
        <f t="shared" si="41"/>
        <v>0.95298183508786216</v>
      </c>
      <c r="Q98" s="11">
        <f t="shared" si="41"/>
        <v>0.9475901250077482</v>
      </c>
      <c r="R98" s="11">
        <f t="shared" si="41"/>
        <v>0.98417129830014638</v>
      </c>
      <c r="S98" s="11">
        <f t="shared" si="41"/>
        <v>0.98485602450042464</v>
      </c>
      <c r="T98" s="11">
        <f t="shared" si="41"/>
        <v>0.98570792594699164</v>
      </c>
      <c r="U98" s="11">
        <f t="shared" si="41"/>
        <v>0.98618946736961632</v>
      </c>
      <c r="V98" s="11">
        <f t="shared" si="41"/>
        <v>0.988624695801123</v>
      </c>
      <c r="W98" s="11">
        <f t="shared" si="41"/>
        <v>0.98964904573219359</v>
      </c>
    </row>
    <row r="99" spans="1:28" outlineLevel="1" x14ac:dyDescent="0.2">
      <c r="B99" s="4" t="s">
        <v>0</v>
      </c>
      <c r="C99" s="11">
        <f t="shared" ref="C99:W99" si="42">IFERROR(C86/C91,0)</f>
        <v>0</v>
      </c>
      <c r="D99" s="11">
        <f t="shared" si="42"/>
        <v>0</v>
      </c>
      <c r="E99" s="11">
        <f t="shared" si="42"/>
        <v>0</v>
      </c>
      <c r="F99" s="11">
        <f t="shared" si="42"/>
        <v>0</v>
      </c>
      <c r="G99" s="11">
        <f t="shared" si="42"/>
        <v>0</v>
      </c>
      <c r="H99" s="11">
        <f t="shared" si="42"/>
        <v>0</v>
      </c>
      <c r="I99" s="11">
        <f t="shared" si="42"/>
        <v>0</v>
      </c>
      <c r="J99" s="11">
        <f t="shared" si="42"/>
        <v>0</v>
      </c>
      <c r="K99" s="11">
        <f t="shared" si="42"/>
        <v>0</v>
      </c>
      <c r="L99" s="11">
        <f t="shared" si="42"/>
        <v>0</v>
      </c>
      <c r="M99" s="11">
        <f t="shared" si="42"/>
        <v>0</v>
      </c>
      <c r="N99" s="11">
        <f t="shared" si="42"/>
        <v>3.4962850945553438E-2</v>
      </c>
      <c r="O99" s="11">
        <f t="shared" si="42"/>
        <v>3.3591283980447757E-2</v>
      </c>
      <c r="P99" s="11">
        <f t="shared" si="42"/>
        <v>3.3276159202639093E-2</v>
      </c>
      <c r="Q99" s="11">
        <f t="shared" si="42"/>
        <v>3.6011410806890382E-2</v>
      </c>
      <c r="R99" s="11">
        <f t="shared" si="42"/>
        <v>0</v>
      </c>
      <c r="S99" s="11">
        <f t="shared" si="42"/>
        <v>0</v>
      </c>
      <c r="T99" s="11">
        <f t="shared" si="42"/>
        <v>0</v>
      </c>
      <c r="U99" s="11">
        <f t="shared" si="42"/>
        <v>0</v>
      </c>
      <c r="V99" s="11">
        <f t="shared" si="42"/>
        <v>0</v>
      </c>
      <c r="W99" s="11">
        <f t="shared" si="42"/>
        <v>0</v>
      </c>
    </row>
    <row r="100" spans="1:28" outlineLevel="1" x14ac:dyDescent="0.2">
      <c r="B100" s="4" t="s">
        <v>22</v>
      </c>
      <c r="C100" s="11">
        <f t="shared" ref="C100:W100" si="43">IFERROR(C87/C91,0)</f>
        <v>0</v>
      </c>
      <c r="D100" s="11">
        <f t="shared" si="43"/>
        <v>0</v>
      </c>
      <c r="E100" s="11">
        <f t="shared" si="43"/>
        <v>0</v>
      </c>
      <c r="F100" s="11">
        <f t="shared" si="43"/>
        <v>0</v>
      </c>
      <c r="G100" s="11">
        <f t="shared" si="43"/>
        <v>0</v>
      </c>
      <c r="H100" s="11">
        <f t="shared" si="43"/>
        <v>0</v>
      </c>
      <c r="I100" s="11">
        <f t="shared" si="43"/>
        <v>0</v>
      </c>
      <c r="J100" s="11">
        <f t="shared" si="43"/>
        <v>0</v>
      </c>
      <c r="K100" s="11">
        <f t="shared" si="43"/>
        <v>0</v>
      </c>
      <c r="L100" s="11">
        <f t="shared" si="43"/>
        <v>0</v>
      </c>
      <c r="M100" s="11">
        <f t="shared" si="43"/>
        <v>0</v>
      </c>
      <c r="N100" s="11">
        <f t="shared" si="43"/>
        <v>0</v>
      </c>
      <c r="O100" s="11">
        <f t="shared" si="43"/>
        <v>0</v>
      </c>
      <c r="P100" s="11">
        <f t="shared" si="43"/>
        <v>0</v>
      </c>
      <c r="Q100" s="11">
        <f t="shared" si="43"/>
        <v>0</v>
      </c>
      <c r="R100" s="11">
        <f t="shared" si="43"/>
        <v>0</v>
      </c>
      <c r="S100" s="11">
        <f t="shared" si="43"/>
        <v>0</v>
      </c>
      <c r="T100" s="11">
        <f t="shared" si="43"/>
        <v>0</v>
      </c>
      <c r="U100" s="11">
        <f t="shared" si="43"/>
        <v>0</v>
      </c>
      <c r="V100" s="11">
        <f t="shared" si="43"/>
        <v>0</v>
      </c>
      <c r="W100" s="11">
        <f t="shared" si="43"/>
        <v>0</v>
      </c>
    </row>
    <row r="101" spans="1:28" outlineLevel="1" x14ac:dyDescent="0.2">
      <c r="B101" s="4" t="s">
        <v>23</v>
      </c>
      <c r="C101" s="11">
        <f t="shared" ref="C101:W101" si="44">IFERROR(C88/C91,0)</f>
        <v>8.5658244650582262E-5</v>
      </c>
      <c r="D101" s="11">
        <f t="shared" si="44"/>
        <v>1.6144274083546503E-4</v>
      </c>
      <c r="E101" s="11">
        <f t="shared" si="44"/>
        <v>1.533413862746095E-4</v>
      </c>
      <c r="F101" s="11">
        <f t="shared" si="44"/>
        <v>1.5488061865943838E-4</v>
      </c>
      <c r="G101" s="11">
        <f t="shared" si="44"/>
        <v>1.6424345772956487E-4</v>
      </c>
      <c r="H101" s="11">
        <f t="shared" si="44"/>
        <v>1.8136995824424398E-4</v>
      </c>
      <c r="I101" s="11">
        <f t="shared" si="44"/>
        <v>1.9861928536067837E-4</v>
      </c>
      <c r="J101" s="11">
        <f t="shared" si="44"/>
        <v>1.7371093489539094E-4</v>
      </c>
      <c r="K101" s="11">
        <f t="shared" si="44"/>
        <v>1.8753467511793768E-4</v>
      </c>
      <c r="L101" s="11">
        <f t="shared" si="44"/>
        <v>1.6213836087908479E-4</v>
      </c>
      <c r="M101" s="11">
        <f t="shared" si="44"/>
        <v>1.8112270172046459E-4</v>
      </c>
      <c r="N101" s="11">
        <f t="shared" si="44"/>
        <v>8.5696963856953955E-5</v>
      </c>
      <c r="O101" s="11">
        <f t="shared" si="44"/>
        <v>3.5535985287550982E-4</v>
      </c>
      <c r="P101" s="11">
        <f t="shared" si="44"/>
        <v>6.0757230104911751E-4</v>
      </c>
      <c r="Q101" s="11">
        <f t="shared" si="44"/>
        <v>3.6512816907077711E-3</v>
      </c>
      <c r="R101" s="11">
        <f t="shared" si="44"/>
        <v>2.1874980442099074E-3</v>
      </c>
      <c r="S101" s="11">
        <f t="shared" si="44"/>
        <v>1.3877267166707344E-3</v>
      </c>
      <c r="T101" s="11">
        <f t="shared" si="44"/>
        <v>8.3213592386356531E-4</v>
      </c>
      <c r="U101" s="11">
        <f t="shared" si="44"/>
        <v>4.2669927682446689E-4</v>
      </c>
      <c r="V101" s="11">
        <f t="shared" si="44"/>
        <v>2.9137036663310706E-4</v>
      </c>
      <c r="W101" s="11">
        <f t="shared" si="44"/>
        <v>1.5741207642489154E-4</v>
      </c>
    </row>
    <row r="102" spans="1:28" x14ac:dyDescent="0.2">
      <c r="B102" s="4" t="s">
        <v>17</v>
      </c>
      <c r="C102" s="11">
        <f t="shared" ref="C102:W102" si="45">IFERROR(C89/C91,0)</f>
        <v>0</v>
      </c>
      <c r="D102" s="11">
        <f t="shared" si="45"/>
        <v>0</v>
      </c>
      <c r="E102" s="11">
        <f t="shared" si="45"/>
        <v>0</v>
      </c>
      <c r="F102" s="11">
        <f t="shared" si="45"/>
        <v>0</v>
      </c>
      <c r="G102" s="11">
        <f t="shared" si="45"/>
        <v>0</v>
      </c>
      <c r="H102" s="11">
        <f t="shared" si="45"/>
        <v>0</v>
      </c>
      <c r="I102" s="11">
        <f t="shared" si="45"/>
        <v>0</v>
      </c>
      <c r="J102" s="11">
        <f t="shared" si="45"/>
        <v>0</v>
      </c>
      <c r="K102" s="11">
        <f t="shared" si="45"/>
        <v>0</v>
      </c>
      <c r="L102" s="11">
        <f t="shared" si="45"/>
        <v>0</v>
      </c>
      <c r="M102" s="11">
        <f t="shared" si="45"/>
        <v>0</v>
      </c>
      <c r="N102" s="11">
        <f t="shared" si="45"/>
        <v>0</v>
      </c>
      <c r="O102" s="11">
        <f t="shared" si="45"/>
        <v>0</v>
      </c>
      <c r="P102" s="11">
        <f t="shared" si="45"/>
        <v>0</v>
      </c>
      <c r="Q102" s="11">
        <f t="shared" si="45"/>
        <v>0</v>
      </c>
      <c r="R102" s="11">
        <f t="shared" si="45"/>
        <v>0</v>
      </c>
      <c r="S102" s="11">
        <f t="shared" si="45"/>
        <v>0</v>
      </c>
      <c r="T102" s="11">
        <f t="shared" si="45"/>
        <v>0</v>
      </c>
      <c r="U102" s="11">
        <f t="shared" si="45"/>
        <v>0</v>
      </c>
      <c r="V102" s="11">
        <f t="shared" si="45"/>
        <v>0</v>
      </c>
      <c r="W102" s="11">
        <f t="shared" si="45"/>
        <v>0</v>
      </c>
    </row>
    <row r="103" spans="1:28" x14ac:dyDescent="0.2">
      <c r="B103" s="4" t="s">
        <v>1</v>
      </c>
      <c r="C103" s="11">
        <f t="shared" ref="C103:W103" si="46">IFERROR(C90/C91,0)</f>
        <v>1.1188221638382336E-3</v>
      </c>
      <c r="D103" s="11">
        <f t="shared" si="46"/>
        <v>2.0362118612623483E-3</v>
      </c>
      <c r="E103" s="11">
        <f t="shared" si="46"/>
        <v>8.9044482257601425E-4</v>
      </c>
      <c r="F103" s="11">
        <f t="shared" si="46"/>
        <v>5.6207600371778249E-4</v>
      </c>
      <c r="G103" s="11">
        <f t="shared" si="46"/>
        <v>9.2970639287303931E-4</v>
      </c>
      <c r="H103" s="11">
        <f t="shared" si="46"/>
        <v>7.0558387234073261E-4</v>
      </c>
      <c r="I103" s="11">
        <f t="shared" si="46"/>
        <v>1.3132670835021673E-3</v>
      </c>
      <c r="J103" s="11">
        <f t="shared" si="46"/>
        <v>1.5730535116531838E-3</v>
      </c>
      <c r="K103" s="11">
        <f t="shared" si="46"/>
        <v>1.3861118207608432E-3</v>
      </c>
      <c r="L103" s="11">
        <f t="shared" si="46"/>
        <v>1.1317783864945418E-3</v>
      </c>
      <c r="M103" s="11">
        <f t="shared" si="46"/>
        <v>1.5018989176043315E-3</v>
      </c>
      <c r="N103" s="11">
        <f t="shared" si="46"/>
        <v>1.5513467999823424E-3</v>
      </c>
      <c r="O103" s="11">
        <f t="shared" si="46"/>
        <v>1.8061028913058689E-3</v>
      </c>
      <c r="P103" s="11">
        <f t="shared" si="46"/>
        <v>2.0447122390501692E-3</v>
      </c>
      <c r="Q103" s="11">
        <f t="shared" si="46"/>
        <v>2.1893930259175294E-3</v>
      </c>
      <c r="R103" s="11">
        <f t="shared" si="46"/>
        <v>2.2454387250608141E-3</v>
      </c>
      <c r="S103" s="11">
        <f t="shared" si="46"/>
        <v>2.3950044076793708E-3</v>
      </c>
      <c r="T103" s="11">
        <f t="shared" si="46"/>
        <v>2.1561234587787422E-3</v>
      </c>
      <c r="U103" s="11">
        <f t="shared" si="46"/>
        <v>2.3685866057373121E-3</v>
      </c>
      <c r="V103" s="11">
        <f t="shared" si="46"/>
        <v>2.537258489208348E-3</v>
      </c>
      <c r="W103" s="11">
        <f t="shared" si="46"/>
        <v>2.3992299937240741E-3</v>
      </c>
    </row>
    <row r="104" spans="1:28" s="33" customForma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c r="AA104" s="1"/>
      <c r="AB104" s="1"/>
    </row>
    <row r="105" spans="1:28" outlineLevel="1" x14ac:dyDescent="0.2"/>
    <row r="106" spans="1:28" outlineLevel="1" x14ac:dyDescent="0.2">
      <c r="A106" s="32" t="s">
        <v>83</v>
      </c>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4"/>
      <c r="AA106" s="33"/>
      <c r="AB106" s="33"/>
    </row>
    <row r="107" spans="1:28" outlineLevel="1" x14ac:dyDescent="0.2">
      <c r="B107" s="20" t="s">
        <v>88</v>
      </c>
      <c r="C107" s="5">
        <f>C111*CAN!C112</f>
        <v>25367.991869573954</v>
      </c>
      <c r="D107" s="5">
        <f>D111*CAN!D112</f>
        <v>26152.635150488473</v>
      </c>
      <c r="E107" s="5">
        <f>E111*CAN!E112</f>
        <v>27277.260707931364</v>
      </c>
      <c r="F107" s="5">
        <f>F111*CAN!F112</f>
        <v>28924.319186710665</v>
      </c>
      <c r="G107" s="5">
        <f>G111*CAN!G112</f>
        <v>29373.499635366668</v>
      </c>
      <c r="H107" s="5">
        <f>H111*CAN!H112</f>
        <v>30151.259980935851</v>
      </c>
      <c r="I107" s="5">
        <f>I111*CAN!I112</f>
        <v>30113.141118629159</v>
      </c>
      <c r="J107" s="5">
        <f>J111*CAN!J112</f>
        <v>32365.776568448589</v>
      </c>
      <c r="K107" s="5">
        <f>K111*CAN!K112</f>
        <v>31295.190439225866</v>
      </c>
      <c r="L107" s="5">
        <f>L111*CAN!L112</f>
        <v>33033.830101112799</v>
      </c>
      <c r="M107" s="5">
        <f>U111*CAN!M112</f>
        <v>49182.633368833223</v>
      </c>
      <c r="N107" s="5">
        <f>N111*CAN!N112</f>
        <v>37185.154562765303</v>
      </c>
      <c r="O107" s="5">
        <f>O111*CAN!O112</f>
        <v>37339.74895801994</v>
      </c>
      <c r="P107" s="5">
        <f>P111*CAN!P112</f>
        <v>38420.527938848361</v>
      </c>
      <c r="Q107" s="5">
        <f>Q111*CAN!Q112</f>
        <v>37671.950069582221</v>
      </c>
      <c r="R107" s="5">
        <f>R111*CAN!R112</f>
        <v>39953.696554096139</v>
      </c>
      <c r="S107" s="5">
        <f>S111*CAN!S112</f>
        <v>43095.5263872988</v>
      </c>
      <c r="T107" s="5">
        <f>T111*CAN!T112</f>
        <v>47158.578833798943</v>
      </c>
      <c r="U107" s="5">
        <f>U111*CAN!U112</f>
        <v>49274.743927153097</v>
      </c>
      <c r="V107" s="5">
        <f>V111*CAN!V112</f>
        <v>52132.873275042657</v>
      </c>
      <c r="W107" s="5">
        <f>W111*CAN!W112</f>
        <v>45836.488434624975</v>
      </c>
      <c r="Z107" s="21"/>
      <c r="AB107"/>
    </row>
    <row r="108" spans="1:28" outlineLevel="1" x14ac:dyDescent="0.2">
      <c r="B108" s="7" t="s">
        <v>89</v>
      </c>
      <c r="C108" s="5">
        <f>'[7]Table 37'!C$13</f>
        <v>91.882999999999996</v>
      </c>
      <c r="D108" s="5">
        <f>'[7]Table 37'!D$13</f>
        <v>90.924000000000007</v>
      </c>
      <c r="E108" s="5">
        <f>'[7]Table 37'!E$13</f>
        <v>102.68899999999999</v>
      </c>
      <c r="F108" s="5">
        <f>'[7]Table 37'!F$13</f>
        <v>99.662000000000006</v>
      </c>
      <c r="G108" s="5">
        <f>'[7]Table 37'!G$13</f>
        <v>97.774000000000001</v>
      </c>
      <c r="H108" s="5">
        <f>'[7]Table 37'!H$13</f>
        <v>96.838999999999999</v>
      </c>
      <c r="I108" s="5">
        <f>'[7]Table 37'!I$13</f>
        <v>95.685000000000002</v>
      </c>
      <c r="J108" s="5">
        <f>'[7]Table 37'!J$13</f>
        <v>104.18899999999999</v>
      </c>
      <c r="K108" s="5">
        <f>'[7]Table 37'!K$13</f>
        <v>105.048</v>
      </c>
      <c r="L108" s="5">
        <f>'[7]Table 37'!L$13</f>
        <v>101.79300000000001</v>
      </c>
      <c r="M108" s="5">
        <f>'[7]Table 37'!M$13</f>
        <v>133.596</v>
      </c>
      <c r="N108" s="5">
        <f>'[7]Table 37'!N$13</f>
        <v>132.46799999999999</v>
      </c>
      <c r="O108" s="5">
        <f>'[7]Table 37'!O$13</f>
        <v>128.113</v>
      </c>
      <c r="P108" s="5">
        <f>'[7]Table 37'!P$13</f>
        <v>133.619</v>
      </c>
      <c r="Q108" s="5">
        <f>'[7]Table 37'!Q$13</f>
        <v>141.643</v>
      </c>
      <c r="R108" s="5">
        <f>'[7]Table 37'!R$13</f>
        <v>166.30799999999999</v>
      </c>
      <c r="S108" s="5">
        <f>'[7]Table 37'!S$13</f>
        <v>185.64099999999999</v>
      </c>
      <c r="T108" s="5">
        <f>'[7]Table 37'!T$13</f>
        <v>194.017</v>
      </c>
      <c r="U108" s="5">
        <f>'[7]Table 37'!U$13</f>
        <v>196.42699999999999</v>
      </c>
      <c r="V108" s="5">
        <f>'[7]Table 37'!V$13</f>
        <v>208.46299999999999</v>
      </c>
      <c r="W108" s="5">
        <f>'[7]Table 37'!W$13</f>
        <v>185.70500000000001</v>
      </c>
      <c r="Z108" s="21" t="s">
        <v>99</v>
      </c>
      <c r="AB108"/>
    </row>
    <row r="109" spans="1:28" outlineLevel="1" x14ac:dyDescent="0.2">
      <c r="B109" s="7" t="s">
        <v>25</v>
      </c>
      <c r="C109" s="5">
        <f>'[7]Table 37'!C$25</f>
        <v>858.53899999999999</v>
      </c>
      <c r="D109" s="5">
        <f>'[7]Table 37'!D$25</f>
        <v>879.33600000000001</v>
      </c>
      <c r="E109" s="5">
        <f>'[7]Table 37'!E$25</f>
        <v>913.42200000000003</v>
      </c>
      <c r="F109" s="5">
        <f>'[7]Table 37'!F$25</f>
        <v>957.07399999999996</v>
      </c>
      <c r="G109" s="5">
        <f>'[7]Table 37'!G$25</f>
        <v>1004.098</v>
      </c>
      <c r="H109" s="5">
        <f>'[7]Table 37'!H$25</f>
        <v>1041.6389999999999</v>
      </c>
      <c r="I109" s="5">
        <f>'[7]Table 37'!I$25</f>
        <v>1063.0630000000001</v>
      </c>
      <c r="J109" s="5">
        <f>'[7]Table 37'!J$25</f>
        <v>1096.836</v>
      </c>
      <c r="K109" s="5">
        <f>'[7]Table 37'!K$25</f>
        <v>1130.836</v>
      </c>
      <c r="L109" s="5">
        <f>'[7]Table 37'!L$25</f>
        <v>1172.2929999999999</v>
      </c>
      <c r="M109" s="5">
        <f>'[7]Table 37'!M$25</f>
        <v>1225.8689999999999</v>
      </c>
      <c r="N109" s="5">
        <f>'[7]Table 37'!N$25</f>
        <v>1285.5450000000001</v>
      </c>
      <c r="O109" s="5">
        <f>'[7]Table 37'!O$25</f>
        <v>1317.567</v>
      </c>
      <c r="P109" s="5">
        <f>'[7]Table 37'!P$25</f>
        <v>1395.6959999999999</v>
      </c>
      <c r="Q109" s="5">
        <f>'[7]Table 37'!Q$25</f>
        <v>1495.568</v>
      </c>
      <c r="R109" s="5">
        <f>'[7]Table 37'!R$25</f>
        <v>1586.8989999999999</v>
      </c>
      <c r="S109" s="5">
        <f>'[7]Table 37'!S$25</f>
        <v>1722.73</v>
      </c>
      <c r="T109" s="5">
        <f>'[7]Table 37'!T$25</f>
        <v>1839.4059999999999</v>
      </c>
      <c r="U109" s="5">
        <f>'[7]Table 37'!U$25</f>
        <v>1958.2059999999999</v>
      </c>
      <c r="V109" s="5">
        <f>'[7]Table 37'!V$25</f>
        <v>2021.6079999999999</v>
      </c>
      <c r="W109" s="5">
        <f>'[7]Table 37'!W$25</f>
        <v>2071.9499999999998</v>
      </c>
      <c r="Z109" s="21" t="s">
        <v>99</v>
      </c>
      <c r="AB109"/>
    </row>
    <row r="110" spans="1:28" outlineLevel="1" x14ac:dyDescent="0.2">
      <c r="B110" s="7" t="s">
        <v>30</v>
      </c>
      <c r="C110" s="5">
        <f>'[7]Table 37'!C$37</f>
        <v>17333.172751999999</v>
      </c>
      <c r="D110" s="5">
        <f>'[7]Table 37'!D$37</f>
        <v>17442.582494999999</v>
      </c>
      <c r="E110" s="5">
        <f>'[7]Table 37'!E$37</f>
        <v>17509.655014</v>
      </c>
      <c r="F110" s="5">
        <f>'[7]Table 37'!F$37</f>
        <v>17715.934002999998</v>
      </c>
      <c r="G110" s="5">
        <f>'[7]Table 37'!G$37</f>
        <v>17144.475367999999</v>
      </c>
      <c r="H110" s="5">
        <f>'[7]Table 37'!H$37</f>
        <v>16960.203694</v>
      </c>
      <c r="I110" s="5">
        <f>'[7]Table 37'!I$37</f>
        <v>16593.503335000001</v>
      </c>
      <c r="J110" s="5">
        <f>'[7]Table 37'!J$37</f>
        <v>17281.587458999998</v>
      </c>
      <c r="K110" s="5">
        <f>'[7]Table 37'!K$37</f>
        <v>16203.749914</v>
      </c>
      <c r="L110" s="5">
        <f>'[7]Table 37'!L$37</f>
        <v>16495.240371</v>
      </c>
      <c r="M110" s="5">
        <f>'[7]Table 37'!M$37</f>
        <v>16363.465284</v>
      </c>
      <c r="N110" s="5">
        <f>'[7]Table 37'!N$37</f>
        <v>16924.459823000001</v>
      </c>
      <c r="O110" s="5">
        <f>'[7]Table 37'!O$37</f>
        <v>16577.903582999999</v>
      </c>
      <c r="P110" s="5">
        <f>'[7]Table 37'!P$37</f>
        <v>16099.107065</v>
      </c>
      <c r="Q110" s="5">
        <f>'[7]Table 37'!Q$37</f>
        <v>14727.860463999999</v>
      </c>
      <c r="R110" s="5">
        <f>'[7]Table 37'!R$37</f>
        <v>14717.492715</v>
      </c>
      <c r="S110" s="5">
        <f>'[7]Table 37'!S$37</f>
        <v>14619.737321000001</v>
      </c>
      <c r="T110" s="5">
        <f>'[7]Table 37'!T$37</f>
        <v>14979.806485999999</v>
      </c>
      <c r="U110" s="5">
        <f>'[7]Table 37'!U$37</f>
        <v>14698.993639</v>
      </c>
      <c r="V110" s="5">
        <f>'[7]Table 37'!V$37</f>
        <v>15060.342907</v>
      </c>
      <c r="W110" s="5">
        <f>'[7]Table 37'!W$37</f>
        <v>12916.675904</v>
      </c>
      <c r="Z110" s="21" t="s">
        <v>99</v>
      </c>
      <c r="AB110"/>
    </row>
    <row r="111" spans="1:28" outlineLevel="1" x14ac:dyDescent="0.2">
      <c r="B111" s="7" t="s">
        <v>31</v>
      </c>
      <c r="C111" s="5">
        <f t="shared" ref="C111:W111" si="47">C109*C110/1000</f>
        <v>14881.204801329326</v>
      </c>
      <c r="D111" s="5">
        <f t="shared" si="47"/>
        <v>15337.890720823319</v>
      </c>
      <c r="E111" s="5">
        <f t="shared" si="47"/>
        <v>15993.704102197908</v>
      </c>
      <c r="F111" s="5">
        <f t="shared" si="47"/>
        <v>16955.45981998722</v>
      </c>
      <c r="G111" s="5">
        <f t="shared" si="47"/>
        <v>17214.733428058062</v>
      </c>
      <c r="H111" s="5">
        <f t="shared" si="47"/>
        <v>17666.409615614462</v>
      </c>
      <c r="I111" s="5">
        <f t="shared" si="47"/>
        <v>17639.939435815108</v>
      </c>
      <c r="J111" s="5">
        <f t="shared" si="47"/>
        <v>18955.06726217972</v>
      </c>
      <c r="K111" s="5">
        <f t="shared" si="47"/>
        <v>18323.783737748105</v>
      </c>
      <c r="L111" s="5">
        <f t="shared" si="47"/>
        <v>19337.254820240702</v>
      </c>
      <c r="M111" s="5">
        <f>U109*M110/1000</f>
        <v>32043.035899920502</v>
      </c>
      <c r="N111" s="5">
        <f t="shared" si="47"/>
        <v>21757.15470315854</v>
      </c>
      <c r="O111" s="5">
        <f t="shared" si="47"/>
        <v>21842.498690142562</v>
      </c>
      <c r="P111" s="5">
        <f t="shared" si="47"/>
        <v>22469.459334192237</v>
      </c>
      <c r="Q111" s="5">
        <f t="shared" si="47"/>
        <v>22026.516818423552</v>
      </c>
      <c r="R111" s="5">
        <f t="shared" si="47"/>
        <v>23355.174471940787</v>
      </c>
      <c r="S111" s="5">
        <f t="shared" si="47"/>
        <v>25185.860075006331</v>
      </c>
      <c r="T111" s="5">
        <f t="shared" si="47"/>
        <v>27553.945929187314</v>
      </c>
      <c r="U111" s="5">
        <f t="shared" si="47"/>
        <v>28783.657537851632</v>
      </c>
      <c r="V111" s="5">
        <f t="shared" si="47"/>
        <v>30446.109703534454</v>
      </c>
      <c r="W111" s="5">
        <f t="shared" si="47"/>
        <v>26762.706639292795</v>
      </c>
    </row>
    <row r="112" spans="1:28" outlineLevel="1" x14ac:dyDescent="0.2">
      <c r="B112" s="7" t="s">
        <v>140</v>
      </c>
      <c r="C112" s="14">
        <f t="shared" ref="C112:W112" si="48">C107/C111</f>
        <v>1.7047001374047248</v>
      </c>
      <c r="D112" s="14">
        <f t="shared" si="48"/>
        <v>1.7050998488979083</v>
      </c>
      <c r="E112" s="14">
        <f t="shared" si="48"/>
        <v>1.7054998975617432</v>
      </c>
      <c r="F112" s="14">
        <f t="shared" si="48"/>
        <v>1.7059000165017328</v>
      </c>
      <c r="G112" s="14">
        <f t="shared" si="48"/>
        <v>1.7062999992489687</v>
      </c>
      <c r="H112" s="14">
        <f t="shared" si="48"/>
        <v>1.7066999258460898</v>
      </c>
      <c r="I112" s="14">
        <f t="shared" si="48"/>
        <v>1.7071000287840665</v>
      </c>
      <c r="J112" s="14">
        <f t="shared" si="48"/>
        <v>1.7074999587591395</v>
      </c>
      <c r="K112" s="14">
        <f t="shared" si="48"/>
        <v>1.7079000105614583</v>
      </c>
      <c r="L112" s="14">
        <f t="shared" si="48"/>
        <v>1.7082998806291578</v>
      </c>
      <c r="M112" s="14">
        <f>U107/M111</f>
        <v>1.5377676472682587</v>
      </c>
      <c r="N112" s="14">
        <f t="shared" si="48"/>
        <v>1.7091000670858421</v>
      </c>
      <c r="O112" s="14">
        <f t="shared" si="48"/>
        <v>1.7094998831278965</v>
      </c>
      <c r="P112" s="14">
        <f t="shared" si="48"/>
        <v>1.7098999743346319</v>
      </c>
      <c r="Q112" s="14">
        <f t="shared" si="48"/>
        <v>1.7102999253187605</v>
      </c>
      <c r="R112" s="14">
        <f t="shared" si="48"/>
        <v>1.7106999822286506</v>
      </c>
      <c r="S112" s="14">
        <f t="shared" si="48"/>
        <v>1.7111000481601766</v>
      </c>
      <c r="T112" s="14">
        <f t="shared" si="48"/>
        <v>1.7115000136457716</v>
      </c>
      <c r="U112" s="14">
        <f t="shared" si="48"/>
        <v>1.7119000204319026</v>
      </c>
      <c r="V112" s="14">
        <f t="shared" si="48"/>
        <v>1.7122999878368899</v>
      </c>
      <c r="W112" s="14">
        <f t="shared" si="48"/>
        <v>1.7127000289024654</v>
      </c>
    </row>
    <row r="113" spans="2:26" outlineLevel="1" x14ac:dyDescent="0.2">
      <c r="B113" s="7" t="s">
        <v>90</v>
      </c>
      <c r="C113" s="5">
        <f t="shared" ref="C113:W113" si="49">C110*C112</f>
        <v>29547.861971994229</v>
      </c>
      <c r="D113" s="5">
        <f t="shared" si="49"/>
        <v>29741.344776613798</v>
      </c>
      <c r="E113" s="5">
        <f t="shared" si="49"/>
        <v>29862.714832718462</v>
      </c>
      <c r="F113" s="5">
        <f t="shared" si="49"/>
        <v>30221.612108061308</v>
      </c>
      <c r="G113" s="5">
        <f t="shared" si="49"/>
        <v>29253.618307542361</v>
      </c>
      <c r="H113" s="5">
        <f t="shared" si="49"/>
        <v>28945.978386884377</v>
      </c>
      <c r="I113" s="5">
        <f t="shared" si="49"/>
        <v>28326.770020807005</v>
      </c>
      <c r="J113" s="5">
        <f t="shared" si="49"/>
        <v>29508.309873534959</v>
      </c>
      <c r="K113" s="5">
        <f t="shared" si="49"/>
        <v>27674.38464925583</v>
      </c>
      <c r="L113" s="5">
        <f t="shared" si="49"/>
        <v>28178.817156728564</v>
      </c>
      <c r="M113" s="5">
        <f>U110*M112</f>
        <v>22603.63686545613</v>
      </c>
      <c r="N113" s="5">
        <f t="shared" si="49"/>
        <v>28925.595418880941</v>
      </c>
      <c r="O113" s="5">
        <f t="shared" si="49"/>
        <v>28339.924237644034</v>
      </c>
      <c r="P113" s="5">
        <f t="shared" si="49"/>
        <v>27527.862757253992</v>
      </c>
      <c r="Q113" s="5">
        <f t="shared" si="49"/>
        <v>25189.058651684325</v>
      </c>
      <c r="R113" s="5">
        <f t="shared" si="49"/>
        <v>25177.214526000796</v>
      </c>
      <c r="S113" s="5">
        <f t="shared" si="49"/>
        <v>25015.833234052232</v>
      </c>
      <c r="T113" s="5">
        <f t="shared" si="49"/>
        <v>25637.939005200016</v>
      </c>
      <c r="U113" s="5">
        <f t="shared" si="49"/>
        <v>25163.207510932505</v>
      </c>
      <c r="V113" s="5">
        <f t="shared" si="49"/>
        <v>25787.824976475491</v>
      </c>
      <c r="W113" s="5">
        <f t="shared" si="49"/>
        <v>22122.391194104577</v>
      </c>
    </row>
    <row r="114" spans="2:26" outlineLevel="1" x14ac:dyDescent="0.2"/>
    <row r="115" spans="2:26" outlineLevel="1" x14ac:dyDescent="0.2">
      <c r="B115" s="8" t="s">
        <v>14</v>
      </c>
      <c r="C115" s="13"/>
    </row>
    <row r="116" spans="2:26" outlineLevel="1" x14ac:dyDescent="0.2">
      <c r="B116" s="4" t="s">
        <v>18</v>
      </c>
      <c r="C116" s="5">
        <f>IFERROR(INDEX('[7]Table 25'!C$14:C$19,MATCH($B116,'[7]Table 25'!$B$14:$B$19,0))*1000,0)</f>
        <v>0</v>
      </c>
      <c r="D116" s="5">
        <f>IFERROR(INDEX('[7]Table 25'!D$14:D$19,MATCH($B116,'[7]Table 25'!$B$14:$B$19,0))*1000,0)</f>
        <v>0</v>
      </c>
      <c r="E116" s="5">
        <f>IFERROR(INDEX('[7]Table 25'!E$14:E$19,MATCH($B116,'[7]Table 25'!$B$14:$B$19,0))*1000,0)</f>
        <v>0</v>
      </c>
      <c r="F116" s="5">
        <f>IFERROR(INDEX('[7]Table 25'!F$14:F$19,MATCH($B116,'[7]Table 25'!$B$14:$B$19,0))*1000,0)</f>
        <v>0</v>
      </c>
      <c r="G116" s="5">
        <f>IFERROR(INDEX('[7]Table 25'!G$14:G$19,MATCH($B116,'[7]Table 25'!$B$14:$B$19,0))*1000,0)</f>
        <v>0</v>
      </c>
      <c r="H116" s="5">
        <f>IFERROR(INDEX('[7]Table 25'!H$14:H$19,MATCH($B116,'[7]Table 25'!$B$14:$B$19,0))*1000,0)</f>
        <v>0</v>
      </c>
      <c r="I116" s="5">
        <f>IFERROR(INDEX('[7]Table 25'!I$14:I$19,MATCH($B116,'[7]Table 25'!$B$14:$B$19,0))*1000,0)</f>
        <v>0</v>
      </c>
      <c r="J116" s="5">
        <f>IFERROR(INDEX('[7]Table 25'!J$14:J$19,MATCH($B116,'[7]Table 25'!$B$14:$B$19,0))*1000,0)</f>
        <v>0</v>
      </c>
      <c r="K116" s="5">
        <f>IFERROR(INDEX('[7]Table 25'!K$14:K$19,MATCH($B116,'[7]Table 25'!$B$14:$B$19,0))*1000,0)</f>
        <v>0</v>
      </c>
      <c r="L116" s="5">
        <f>IFERROR(INDEX('[7]Table 25'!L$14:L$19,MATCH($B116,'[7]Table 25'!$B$14:$B$19,0))*1000,0)</f>
        <v>0</v>
      </c>
      <c r="M116" s="5">
        <f>IFERROR(INDEX('[7]Table 25'!M$14:M$19,MATCH($B116,'[7]Table 25'!$B$14:$B$19,0))*1000,0)</f>
        <v>0</v>
      </c>
      <c r="N116" s="5">
        <f>IFERROR(INDEX('[7]Table 25'!N$14:N$19,MATCH($B116,'[7]Table 25'!$B$14:$B$19,0))*1000,0)</f>
        <v>0</v>
      </c>
      <c r="O116" s="5">
        <f>IFERROR(INDEX('[7]Table 25'!O$14:O$19,MATCH($B116,'[7]Table 25'!$B$14:$B$19,0))*1000,0)</f>
        <v>0</v>
      </c>
      <c r="P116" s="5">
        <f>IFERROR(INDEX('[7]Table 25'!P$14:P$19,MATCH($B116,'[7]Table 25'!$B$14:$B$19,0))*1000,0)</f>
        <v>0</v>
      </c>
      <c r="Q116" s="5">
        <f>IFERROR(INDEX('[7]Table 25'!Q$14:Q$19,MATCH($B116,'[7]Table 25'!$B$14:$B$19,0))*1000,0)</f>
        <v>0</v>
      </c>
      <c r="R116" s="5">
        <f>IFERROR(INDEX('[7]Table 25'!R$14:R$19,MATCH($B116,'[7]Table 25'!$B$14:$B$19,0))*1000,0)</f>
        <v>0</v>
      </c>
      <c r="S116" s="5">
        <f>IFERROR(INDEX('[7]Table 25'!S$14:S$19,MATCH($B116,'[7]Table 25'!$B$14:$B$19,0))*1000,0)</f>
        <v>0</v>
      </c>
      <c r="T116" s="5">
        <f>IFERROR(INDEX('[7]Table 25'!T$14:T$19,MATCH($B116,'[7]Table 25'!$B$14:$B$19,0))*1000,0)</f>
        <v>0</v>
      </c>
      <c r="U116" s="5">
        <f>IFERROR(INDEX('[7]Table 25'!U$14:U$19,MATCH($B116,'[7]Table 25'!$B$14:$B$19,0))*1000,0)</f>
        <v>0</v>
      </c>
      <c r="V116" s="5">
        <f>IFERROR(INDEX('[7]Table 25'!V$14:V$19,MATCH($B116,'[7]Table 25'!$B$14:$B$19,0))*1000,0)</f>
        <v>0</v>
      </c>
      <c r="W116" s="5">
        <f>IFERROR(INDEX('[7]Table 25'!W$14:W$19,MATCH($B116,'[7]Table 25'!$B$14:$B$19,0))*1000,0)</f>
        <v>0</v>
      </c>
      <c r="Z116" s="21" t="s">
        <v>26</v>
      </c>
    </row>
    <row r="117" spans="2:26" outlineLevel="1" x14ac:dyDescent="0.2">
      <c r="B117" s="4" t="s">
        <v>19</v>
      </c>
      <c r="C117" s="5">
        <f>IFERROR(INDEX('[7]Table 25'!C$14:C$19,MATCH($B117,'[7]Table 25'!$B$14:$B$19,0))*1000,0)</f>
        <v>0</v>
      </c>
      <c r="D117" s="5">
        <f>IFERROR(INDEX('[7]Table 25'!D$14:D$19,MATCH($B117,'[7]Table 25'!$B$14:$B$19,0))*1000,0)</f>
        <v>0</v>
      </c>
      <c r="E117" s="5">
        <f>IFERROR(INDEX('[7]Table 25'!E$14:E$19,MATCH($B117,'[7]Table 25'!$B$14:$B$19,0))*1000,0)</f>
        <v>0</v>
      </c>
      <c r="F117" s="5">
        <f>IFERROR(INDEX('[7]Table 25'!F$14:F$19,MATCH($B117,'[7]Table 25'!$B$14:$B$19,0))*1000,0)</f>
        <v>0</v>
      </c>
      <c r="G117" s="5">
        <f>IFERROR(INDEX('[7]Table 25'!G$14:G$19,MATCH($B117,'[7]Table 25'!$B$14:$B$19,0))*1000,0)</f>
        <v>0</v>
      </c>
      <c r="H117" s="5">
        <f>IFERROR(INDEX('[7]Table 25'!H$14:H$19,MATCH($B117,'[7]Table 25'!$B$14:$B$19,0))*1000,0)</f>
        <v>0</v>
      </c>
      <c r="I117" s="5">
        <f>IFERROR(INDEX('[7]Table 25'!I$14:I$19,MATCH($B117,'[7]Table 25'!$B$14:$B$19,0))*1000,0)</f>
        <v>0</v>
      </c>
      <c r="J117" s="5">
        <f>IFERROR(INDEX('[7]Table 25'!J$14:J$19,MATCH($B117,'[7]Table 25'!$B$14:$B$19,0))*1000,0)</f>
        <v>0</v>
      </c>
      <c r="K117" s="5">
        <f>IFERROR(INDEX('[7]Table 25'!K$14:K$19,MATCH($B117,'[7]Table 25'!$B$14:$B$19,0))*1000,0)</f>
        <v>0</v>
      </c>
      <c r="L117" s="5">
        <f>IFERROR(INDEX('[7]Table 25'!L$14:L$19,MATCH($B117,'[7]Table 25'!$B$14:$B$19,0))*1000,0)</f>
        <v>0</v>
      </c>
      <c r="M117" s="5">
        <f>IFERROR(INDEX('[7]Table 25'!M$14:M$19,MATCH($B117,'[7]Table 25'!$B$14:$B$19,0))*1000,0)</f>
        <v>0</v>
      </c>
      <c r="N117" s="5">
        <f>IFERROR(INDEX('[7]Table 25'!N$14:N$19,MATCH($B117,'[7]Table 25'!$B$14:$B$19,0))*1000,0)</f>
        <v>0</v>
      </c>
      <c r="O117" s="5">
        <f>IFERROR(INDEX('[7]Table 25'!O$14:O$19,MATCH($B117,'[7]Table 25'!$B$14:$B$19,0))*1000,0)</f>
        <v>0</v>
      </c>
      <c r="P117" s="5">
        <f>IFERROR(INDEX('[7]Table 25'!P$14:P$19,MATCH($B117,'[7]Table 25'!$B$14:$B$19,0))*1000,0)</f>
        <v>0</v>
      </c>
      <c r="Q117" s="5">
        <f>IFERROR(INDEX('[7]Table 25'!Q$14:Q$19,MATCH($B117,'[7]Table 25'!$B$14:$B$19,0))*1000,0)</f>
        <v>0</v>
      </c>
      <c r="R117" s="5">
        <f>IFERROR(INDEX('[7]Table 25'!R$14:R$19,MATCH($B117,'[7]Table 25'!$B$14:$B$19,0))*1000,0)</f>
        <v>0</v>
      </c>
      <c r="S117" s="5">
        <f>IFERROR(INDEX('[7]Table 25'!S$14:S$19,MATCH($B117,'[7]Table 25'!$B$14:$B$19,0))*1000,0)</f>
        <v>0</v>
      </c>
      <c r="T117" s="5">
        <f>IFERROR(INDEX('[7]Table 25'!T$14:T$19,MATCH($B117,'[7]Table 25'!$B$14:$B$19,0))*1000,0)</f>
        <v>0</v>
      </c>
      <c r="U117" s="5">
        <f>IFERROR(INDEX('[7]Table 25'!U$14:U$19,MATCH($B117,'[7]Table 25'!$B$14:$B$19,0))*1000,0)</f>
        <v>0</v>
      </c>
      <c r="V117" s="5">
        <f>IFERROR(INDEX('[7]Table 25'!V$14:V$19,MATCH($B117,'[7]Table 25'!$B$14:$B$19,0))*1000,0)</f>
        <v>0</v>
      </c>
      <c r="W117" s="5">
        <f>IFERROR(INDEX('[7]Table 25'!W$14:W$19,MATCH($B117,'[7]Table 25'!$B$14:$B$19,0))*1000,0)</f>
        <v>0</v>
      </c>
      <c r="Z117" s="21" t="s">
        <v>26</v>
      </c>
    </row>
    <row r="118" spans="2:26" outlineLevel="1" x14ac:dyDescent="0.2">
      <c r="B118" s="4" t="s">
        <v>16</v>
      </c>
      <c r="C118" s="5">
        <f>IFERROR(INDEX('[7]Table 25'!C$14:C$19,MATCH($B118,'[7]Table 25'!$B$14:$B$19,0))*1000,0)</f>
        <v>1046.0510000000002</v>
      </c>
      <c r="D118" s="5">
        <f>IFERROR(INDEX('[7]Table 25'!D$14:D$19,MATCH($B118,'[7]Table 25'!$B$14:$B$19,0))*1000,0)</f>
        <v>896.31899999999996</v>
      </c>
      <c r="E118" s="5">
        <f>IFERROR(INDEX('[7]Table 25'!E$14:E$19,MATCH($B118,'[7]Table 25'!$B$14:$B$19,0))*1000,0)</f>
        <v>788.65499999999997</v>
      </c>
      <c r="F118" s="5">
        <f>IFERROR(INDEX('[7]Table 25'!F$14:F$19,MATCH($B118,'[7]Table 25'!$B$14:$B$19,0))*1000,0)</f>
        <v>922.44499999999994</v>
      </c>
      <c r="G118" s="5">
        <f>IFERROR(INDEX('[7]Table 25'!G$14:G$19,MATCH($B118,'[7]Table 25'!$B$14:$B$19,0))*1000,0)</f>
        <v>824.96499999999992</v>
      </c>
      <c r="H118" s="5">
        <f>IFERROR(INDEX('[7]Table 25'!H$14:H$19,MATCH($B118,'[7]Table 25'!$B$14:$B$19,0))*1000,0)</f>
        <v>906.23</v>
      </c>
      <c r="I118" s="5">
        <f>IFERROR(INDEX('[7]Table 25'!I$14:I$19,MATCH($B118,'[7]Table 25'!$B$14:$B$19,0))*1000,0)</f>
        <v>465.82499999999999</v>
      </c>
      <c r="J118" s="5">
        <f>IFERROR(INDEX('[7]Table 25'!J$14:J$19,MATCH($B118,'[7]Table 25'!$B$14:$B$19,0))*1000,0)</f>
        <v>443.53800000000001</v>
      </c>
      <c r="K118" s="5">
        <f>IFERROR(INDEX('[7]Table 25'!K$14:K$19,MATCH($B118,'[7]Table 25'!$B$14:$B$19,0))*1000,0)</f>
        <v>515.86299999999994</v>
      </c>
      <c r="L118" s="5">
        <f>IFERROR(INDEX('[7]Table 25'!L$14:L$19,MATCH($B118,'[7]Table 25'!$B$14:$B$19,0))*1000,0)</f>
        <v>518.55200000000002</v>
      </c>
      <c r="M118" s="5">
        <f>IFERROR(INDEX('[7]Table 25'!M$14:M$19,MATCH($B118,'[7]Table 25'!$B$14:$B$19,0))*1000,0)</f>
        <v>551.66499999999996</v>
      </c>
      <c r="N118" s="5">
        <f>IFERROR(INDEX('[7]Table 25'!N$14:N$19,MATCH($B118,'[7]Table 25'!$B$14:$B$19,0))*1000,0)</f>
        <v>586.24600000000009</v>
      </c>
      <c r="O118" s="5">
        <f>IFERROR(INDEX('[7]Table 25'!O$14:O$19,MATCH($B118,'[7]Table 25'!$B$14:$B$19,0))*1000,0)</f>
        <v>554.85300000000007</v>
      </c>
      <c r="P118" s="5">
        <f>IFERROR(INDEX('[7]Table 25'!P$14:P$19,MATCH($B118,'[7]Table 25'!$B$14:$B$19,0))*1000,0)</f>
        <v>640.82600000000002</v>
      </c>
      <c r="Q118" s="5">
        <f>IFERROR(INDEX('[7]Table 25'!Q$14:Q$19,MATCH($B118,'[7]Table 25'!$B$14:$B$19,0))*1000,0)</f>
        <v>640.827</v>
      </c>
      <c r="R118" s="5">
        <f>IFERROR(INDEX('[7]Table 25'!R$14:R$19,MATCH($B118,'[7]Table 25'!$B$14:$B$19,0))*1000,0)</f>
        <v>898.14200000000005</v>
      </c>
      <c r="S118" s="5">
        <f>IFERROR(INDEX('[7]Table 25'!S$14:S$19,MATCH($B118,'[7]Table 25'!$B$14:$B$19,0))*1000,0)</f>
        <v>1155.296</v>
      </c>
      <c r="T118" s="5">
        <f>IFERROR(INDEX('[7]Table 25'!T$14:T$19,MATCH($B118,'[7]Table 25'!$B$14:$B$19,0))*1000,0)</f>
        <v>1231.174</v>
      </c>
      <c r="U118" s="5">
        <f>IFERROR(INDEX('[7]Table 25'!U$14:U$19,MATCH($B118,'[7]Table 25'!$B$14:$B$19,0))*1000,0)</f>
        <v>1278.4279999999999</v>
      </c>
      <c r="V118" s="5">
        <f>IFERROR(INDEX('[7]Table 25'!V$14:V$19,MATCH($B118,'[7]Table 25'!$B$14:$B$19,0))*1000,0)</f>
        <v>1287.5730000000001</v>
      </c>
      <c r="W118" s="5">
        <f>IFERROR(INDEX('[7]Table 25'!W$14:W$19,MATCH($B118,'[7]Table 25'!$B$14:$B$19,0))*1000,0)</f>
        <v>1315.713</v>
      </c>
      <c r="Z118" s="21" t="s">
        <v>26</v>
      </c>
    </row>
    <row r="119" spans="2:26" outlineLevel="1" x14ac:dyDescent="0.2">
      <c r="B119" s="4" t="s">
        <v>21</v>
      </c>
      <c r="C119" s="5">
        <f>IFERROR(INDEX('[7]Table 25'!C$14:C$19,MATCH($B119,'[7]Table 25'!$B$14:$B$19,0))*1000,0)</f>
        <v>0</v>
      </c>
      <c r="D119" s="5">
        <f>IFERROR(INDEX('[7]Table 25'!D$14:D$19,MATCH($B119,'[7]Table 25'!$B$14:$B$19,0))*1000,0)</f>
        <v>0</v>
      </c>
      <c r="E119" s="5">
        <f>IFERROR(INDEX('[7]Table 25'!E$14:E$19,MATCH($B119,'[7]Table 25'!$B$14:$B$19,0))*1000,0)</f>
        <v>0</v>
      </c>
      <c r="F119" s="5">
        <f>IFERROR(INDEX('[7]Table 25'!F$14:F$19,MATCH($B119,'[7]Table 25'!$B$14:$B$19,0))*1000,0)</f>
        <v>0</v>
      </c>
      <c r="G119" s="5">
        <f>IFERROR(INDEX('[7]Table 25'!G$14:G$19,MATCH($B119,'[7]Table 25'!$B$14:$B$19,0))*1000,0)</f>
        <v>0</v>
      </c>
      <c r="H119" s="5">
        <f>IFERROR(INDEX('[7]Table 25'!H$14:H$19,MATCH($B119,'[7]Table 25'!$B$14:$B$19,0))*1000,0)</f>
        <v>0</v>
      </c>
      <c r="I119" s="5">
        <f>IFERROR(INDEX('[7]Table 25'!I$14:I$19,MATCH($B119,'[7]Table 25'!$B$14:$B$19,0))*1000,0)</f>
        <v>0</v>
      </c>
      <c r="J119" s="5">
        <f>IFERROR(INDEX('[7]Table 25'!J$14:J$19,MATCH($B119,'[7]Table 25'!$B$14:$B$19,0))*1000,0)</f>
        <v>0</v>
      </c>
      <c r="K119" s="5">
        <f>IFERROR(INDEX('[7]Table 25'!K$14:K$19,MATCH($B119,'[7]Table 25'!$B$14:$B$19,0))*1000,0)</f>
        <v>0</v>
      </c>
      <c r="L119" s="5">
        <f>IFERROR(INDEX('[7]Table 25'!L$14:L$19,MATCH($B119,'[7]Table 25'!$B$14:$B$19,0))*1000,0)</f>
        <v>0</v>
      </c>
      <c r="M119" s="5">
        <f>IFERROR(INDEX('[7]Table 25'!M$14:M$19,MATCH($B119,'[7]Table 25'!$B$14:$B$19,0))*1000,0)</f>
        <v>0</v>
      </c>
      <c r="N119" s="5">
        <f>IFERROR(INDEX('[7]Table 25'!N$14:N$19,MATCH($B119,'[7]Table 25'!$B$14:$B$19,0))*1000,0)</f>
        <v>0</v>
      </c>
      <c r="O119" s="5">
        <f>IFERROR(INDEX('[7]Table 25'!O$14:O$19,MATCH($B119,'[7]Table 25'!$B$14:$B$19,0))*1000,0)</f>
        <v>0</v>
      </c>
      <c r="P119" s="5">
        <f>IFERROR(INDEX('[7]Table 25'!P$14:P$19,MATCH($B119,'[7]Table 25'!$B$14:$B$19,0))*1000,0)</f>
        <v>0</v>
      </c>
      <c r="Q119" s="5">
        <f>IFERROR(INDEX('[7]Table 25'!Q$14:Q$19,MATCH($B119,'[7]Table 25'!$B$14:$B$19,0))*1000,0)</f>
        <v>0</v>
      </c>
      <c r="R119" s="5">
        <f>IFERROR(INDEX('[7]Table 25'!R$14:R$19,MATCH($B119,'[7]Table 25'!$B$14:$B$19,0))*1000,0)</f>
        <v>0</v>
      </c>
      <c r="S119" s="5">
        <f>IFERROR(INDEX('[7]Table 25'!S$14:S$19,MATCH($B119,'[7]Table 25'!$B$14:$B$19,0))*1000,0)</f>
        <v>0</v>
      </c>
      <c r="T119" s="5">
        <f>IFERROR(INDEX('[7]Table 25'!T$14:T$19,MATCH($B119,'[7]Table 25'!$B$14:$B$19,0))*1000,0)</f>
        <v>0</v>
      </c>
      <c r="U119" s="5">
        <f>IFERROR(INDEX('[7]Table 25'!U$14:U$19,MATCH($B119,'[7]Table 25'!$B$14:$B$19,0))*1000,0)</f>
        <v>0</v>
      </c>
      <c r="V119" s="5">
        <f>IFERROR(INDEX('[7]Table 25'!V$14:V$19,MATCH($B119,'[7]Table 25'!$B$14:$B$19,0))*1000,0)</f>
        <v>0</v>
      </c>
      <c r="W119" s="5">
        <f>IFERROR(INDEX('[7]Table 25'!W$14:W$19,MATCH($B119,'[7]Table 25'!$B$14:$B$19,0))*1000,0)</f>
        <v>0</v>
      </c>
      <c r="Z119" s="21" t="s">
        <v>26</v>
      </c>
    </row>
    <row r="120" spans="2:26" outlineLevel="1" x14ac:dyDescent="0.2">
      <c r="B120" s="4" t="s">
        <v>20</v>
      </c>
      <c r="C120" s="5">
        <f>IFERROR(INDEX('[7]Table 25'!C$14:C$19,MATCH($B120,'[7]Table 25'!$B$14:$B$19,0))*1000,0)</f>
        <v>62430.02</v>
      </c>
      <c r="D120" s="5">
        <f>IFERROR(INDEX('[7]Table 25'!D$14:D$19,MATCH($B120,'[7]Table 25'!$B$14:$B$19,0))*1000,0)</f>
        <v>63814.511000000006</v>
      </c>
      <c r="E120" s="5">
        <f>IFERROR(INDEX('[7]Table 25'!E$14:E$19,MATCH($B120,'[7]Table 25'!$B$14:$B$19,0))*1000,0)</f>
        <v>66330.31</v>
      </c>
      <c r="F120" s="5">
        <f>IFERROR(INDEX('[7]Table 25'!F$14:F$19,MATCH($B120,'[7]Table 25'!$B$14:$B$19,0))*1000,0)</f>
        <v>70126.921999999991</v>
      </c>
      <c r="G120" s="5">
        <f>IFERROR(INDEX('[7]Table 25'!G$14:G$19,MATCH($B120,'[7]Table 25'!$B$14:$B$19,0))*1000,0)</f>
        <v>70975.303999999989</v>
      </c>
      <c r="H120" s="5">
        <f>IFERROR(INDEX('[7]Table 25'!H$14:H$19,MATCH($B120,'[7]Table 25'!$B$14:$B$19,0))*1000,0)</f>
        <v>72168.97</v>
      </c>
      <c r="I120" s="5">
        <f>IFERROR(INDEX('[7]Table 25'!I$14:I$19,MATCH($B120,'[7]Table 25'!$B$14:$B$19,0))*1000,0)</f>
        <v>72236.945999999996</v>
      </c>
      <c r="J120" s="5">
        <f>IFERROR(INDEX('[7]Table 25'!J$14:J$19,MATCH($B120,'[7]Table 25'!$B$14:$B$19,0))*1000,0)</f>
        <v>77017.953999999998</v>
      </c>
      <c r="K120" s="5">
        <f>IFERROR(INDEX('[7]Table 25'!K$14:K$19,MATCH($B120,'[7]Table 25'!$B$14:$B$19,0))*1000,0)</f>
        <v>73572.76400000001</v>
      </c>
      <c r="L120" s="5">
        <f>IFERROR(INDEX('[7]Table 25'!L$14:L$19,MATCH($B120,'[7]Table 25'!$B$14:$B$19,0))*1000,0)</f>
        <v>76833.02</v>
      </c>
      <c r="M120" s="5">
        <f>IFERROR(INDEX('[7]Table 25'!M$14:M$19,MATCH($B120,'[7]Table 25'!$B$14:$B$19,0))*1000,0)</f>
        <v>78515.17300000001</v>
      </c>
      <c r="N120" s="5">
        <f>IFERROR(INDEX('[7]Table 25'!N$14:N$19,MATCH($B120,'[7]Table 25'!$B$14:$B$19,0))*1000,0)</f>
        <v>81434.670999999988</v>
      </c>
      <c r="O120" s="5">
        <f>IFERROR(INDEX('[7]Table 25'!O$14:O$19,MATCH($B120,'[7]Table 25'!$B$14:$B$19,0))*1000,0)</f>
        <v>81182.570999999996</v>
      </c>
      <c r="P120" s="5">
        <f>IFERROR(INDEX('[7]Table 25'!P$14:P$19,MATCH($B120,'[7]Table 25'!$B$14:$B$19,0))*1000,0)</f>
        <v>82489.73</v>
      </c>
      <c r="Q120" s="5">
        <f>IFERROR(INDEX('[7]Table 25'!Q$14:Q$19,MATCH($B120,'[7]Table 25'!$B$14:$B$19,0))*1000,0)</f>
        <v>79993.281000000003</v>
      </c>
      <c r="R120" s="5">
        <f>IFERROR(INDEX('[7]Table 25'!R$14:R$19,MATCH($B120,'[7]Table 25'!$B$14:$B$19,0))*1000,0)</f>
        <v>87504.69</v>
      </c>
      <c r="S120" s="5">
        <f>IFERROR(INDEX('[7]Table 25'!S$14:S$19,MATCH($B120,'[7]Table 25'!$B$14:$B$19,0))*1000,0)</f>
        <v>93186.896999999997</v>
      </c>
      <c r="T120" s="5">
        <f>IFERROR(INDEX('[7]Table 25'!T$14:T$19,MATCH($B120,'[7]Table 25'!$B$14:$B$19,0))*1000,0)</f>
        <v>100990.523</v>
      </c>
      <c r="U120" s="5">
        <f>IFERROR(INDEX('[7]Table 25'!U$14:U$19,MATCH($B120,'[7]Table 25'!$B$14:$B$19,0))*1000,0)</f>
        <v>104310.693</v>
      </c>
      <c r="V120" s="5">
        <f>IFERROR(INDEX('[7]Table 25'!V$14:V$19,MATCH($B120,'[7]Table 25'!$B$14:$B$19,0))*1000,0)</f>
        <v>109182.85400000001</v>
      </c>
      <c r="W120" s="5">
        <f>IFERROR(INDEX('[7]Table 25'!W$14:W$19,MATCH($B120,'[7]Table 25'!$B$14:$B$19,0))*1000,0)</f>
        <v>94568.025000000009</v>
      </c>
      <c r="Z120" s="21" t="s">
        <v>26</v>
      </c>
    </row>
    <row r="121" spans="2:26" outlineLevel="1" x14ac:dyDescent="0.2">
      <c r="B121" s="4" t="s">
        <v>0</v>
      </c>
      <c r="C121" s="5">
        <f>IFERROR(INDEX('[7]Table 25'!C$14:C$19,MATCH($B121,'[7]Table 25'!$B$14:$B$19,0))*1000,0)</f>
        <v>0</v>
      </c>
      <c r="D121" s="5">
        <f>IFERROR(INDEX('[7]Table 25'!D$14:D$19,MATCH($B121,'[7]Table 25'!$B$14:$B$19,0))*1000,0)</f>
        <v>0</v>
      </c>
      <c r="E121" s="5">
        <f>IFERROR(INDEX('[7]Table 25'!E$14:E$19,MATCH($B121,'[7]Table 25'!$B$14:$B$19,0))*1000,0)</f>
        <v>0</v>
      </c>
      <c r="F121" s="5">
        <f>IFERROR(INDEX('[7]Table 25'!F$14:F$19,MATCH($B121,'[7]Table 25'!$B$14:$B$19,0))*1000,0)</f>
        <v>0</v>
      </c>
      <c r="G121" s="5">
        <f>IFERROR(INDEX('[7]Table 25'!G$14:G$19,MATCH($B121,'[7]Table 25'!$B$14:$B$19,0))*1000,0)</f>
        <v>0</v>
      </c>
      <c r="H121" s="5">
        <f>IFERROR(INDEX('[7]Table 25'!H$14:H$19,MATCH($B121,'[7]Table 25'!$B$14:$B$19,0))*1000,0)</f>
        <v>0</v>
      </c>
      <c r="I121" s="5">
        <f>IFERROR(INDEX('[7]Table 25'!I$14:I$19,MATCH($B121,'[7]Table 25'!$B$14:$B$19,0))*1000,0)</f>
        <v>0</v>
      </c>
      <c r="J121" s="5">
        <f>IFERROR(INDEX('[7]Table 25'!J$14:J$19,MATCH($B121,'[7]Table 25'!$B$14:$B$19,0))*1000,0)</f>
        <v>0</v>
      </c>
      <c r="K121" s="5">
        <f>IFERROR(INDEX('[7]Table 25'!K$14:K$19,MATCH($B121,'[7]Table 25'!$B$14:$B$19,0))*1000,0)</f>
        <v>0</v>
      </c>
      <c r="L121" s="5">
        <f>IFERROR(INDEX('[7]Table 25'!L$14:L$19,MATCH($B121,'[7]Table 25'!$B$14:$B$19,0))*1000,0)</f>
        <v>0</v>
      </c>
      <c r="M121" s="5">
        <f>IFERROR(INDEX('[7]Table 25'!M$14:M$19,MATCH($B121,'[7]Table 25'!$B$14:$B$19,0))*1000,0)</f>
        <v>0</v>
      </c>
      <c r="N121" s="5">
        <f>IFERROR(INDEX('[7]Table 25'!N$14:N$19,MATCH($B121,'[7]Table 25'!$B$14:$B$19,0))*1000,0)</f>
        <v>2983.9950000000003</v>
      </c>
      <c r="O121" s="5">
        <f>IFERROR(INDEX('[7]Table 25'!O$14:O$19,MATCH($B121,'[7]Table 25'!$B$14:$B$19,0))*1000,0)</f>
        <v>2856.6680000000001</v>
      </c>
      <c r="P121" s="5">
        <f>IFERROR(INDEX('[7]Table 25'!P$14:P$19,MATCH($B121,'[7]Table 25'!$B$14:$B$19,0))*1000,0)</f>
        <v>2880.3709999999996</v>
      </c>
      <c r="Q121" s="5">
        <f>IFERROR(INDEX('[7]Table 25'!Q$14:Q$19,MATCH($B121,'[7]Table 25'!$B$14:$B$19,0))*1000,0)</f>
        <v>3039.9969999999998</v>
      </c>
      <c r="R121" s="5">
        <f>IFERROR(INDEX('[7]Table 25'!R$14:R$19,MATCH($B121,'[7]Table 25'!$B$14:$B$19,0))*1000,0)</f>
        <v>0</v>
      </c>
      <c r="S121" s="5">
        <f>IFERROR(INDEX('[7]Table 25'!S$14:S$19,MATCH($B121,'[7]Table 25'!$B$14:$B$19,0))*1000,0)</f>
        <v>0</v>
      </c>
      <c r="T121" s="5">
        <f>IFERROR(INDEX('[7]Table 25'!T$14:T$19,MATCH($B121,'[7]Table 25'!$B$14:$B$19,0))*1000,0)</f>
        <v>0</v>
      </c>
      <c r="U121" s="5">
        <f>IFERROR(INDEX('[7]Table 25'!U$14:U$19,MATCH($B121,'[7]Table 25'!$B$14:$B$19,0))*1000,0)</f>
        <v>0</v>
      </c>
      <c r="V121" s="5">
        <f>IFERROR(INDEX('[7]Table 25'!V$14:V$19,MATCH($B121,'[7]Table 25'!$B$14:$B$19,0))*1000,0)</f>
        <v>0</v>
      </c>
      <c r="W121" s="5">
        <f>IFERROR(INDEX('[7]Table 25'!W$14:W$19,MATCH($B121,'[7]Table 25'!$B$14:$B$19,0))*1000,0)</f>
        <v>0</v>
      </c>
      <c r="Z121" s="21" t="s">
        <v>26</v>
      </c>
    </row>
    <row r="122" spans="2:26" outlineLevel="1" x14ac:dyDescent="0.2">
      <c r="B122" s="4" t="s">
        <v>22</v>
      </c>
      <c r="C122" s="5">
        <f>IFERROR(INDEX('[7]Table 25'!C$14:C$19,MATCH($B122,'[7]Table 25'!$B$14:$B$19,0))*1000,0)</f>
        <v>0</v>
      </c>
      <c r="D122" s="5">
        <f>IFERROR(INDEX('[7]Table 25'!D$14:D$19,MATCH($B122,'[7]Table 25'!$B$14:$B$19,0))*1000,0)</f>
        <v>0</v>
      </c>
      <c r="E122" s="5">
        <f>IFERROR(INDEX('[7]Table 25'!E$14:E$19,MATCH($B122,'[7]Table 25'!$B$14:$B$19,0))*1000,0)</f>
        <v>0</v>
      </c>
      <c r="F122" s="5">
        <f>IFERROR(INDEX('[7]Table 25'!F$14:F$19,MATCH($B122,'[7]Table 25'!$B$14:$B$19,0))*1000,0)</f>
        <v>0</v>
      </c>
      <c r="G122" s="5">
        <f>IFERROR(INDEX('[7]Table 25'!G$14:G$19,MATCH($B122,'[7]Table 25'!$B$14:$B$19,0))*1000,0)</f>
        <v>0</v>
      </c>
      <c r="H122" s="5">
        <f>IFERROR(INDEX('[7]Table 25'!H$14:H$19,MATCH($B122,'[7]Table 25'!$B$14:$B$19,0))*1000,0)</f>
        <v>0</v>
      </c>
      <c r="I122" s="5">
        <f>IFERROR(INDEX('[7]Table 25'!I$14:I$19,MATCH($B122,'[7]Table 25'!$B$14:$B$19,0))*1000,0)</f>
        <v>0</v>
      </c>
      <c r="J122" s="5">
        <f>IFERROR(INDEX('[7]Table 25'!J$14:J$19,MATCH($B122,'[7]Table 25'!$B$14:$B$19,0))*1000,0)</f>
        <v>0</v>
      </c>
      <c r="K122" s="5">
        <f>IFERROR(INDEX('[7]Table 25'!K$14:K$19,MATCH($B122,'[7]Table 25'!$B$14:$B$19,0))*1000,0)</f>
        <v>0</v>
      </c>
      <c r="L122" s="5">
        <f>IFERROR(INDEX('[7]Table 25'!L$14:L$19,MATCH($B122,'[7]Table 25'!$B$14:$B$19,0))*1000,0)</f>
        <v>0</v>
      </c>
      <c r="M122" s="5">
        <f>IFERROR(INDEX('[7]Table 25'!M$14:M$19,MATCH($B122,'[7]Table 25'!$B$14:$B$19,0))*1000,0)</f>
        <v>0</v>
      </c>
      <c r="N122" s="5">
        <f>IFERROR(INDEX('[7]Table 25'!N$14:N$19,MATCH($B122,'[7]Table 25'!$B$14:$B$19,0))*1000,0)</f>
        <v>0</v>
      </c>
      <c r="O122" s="5">
        <f>IFERROR(INDEX('[7]Table 25'!O$14:O$19,MATCH($B122,'[7]Table 25'!$B$14:$B$19,0))*1000,0)</f>
        <v>0</v>
      </c>
      <c r="P122" s="5">
        <f>IFERROR(INDEX('[7]Table 25'!P$14:P$19,MATCH($B122,'[7]Table 25'!$B$14:$B$19,0))*1000,0)</f>
        <v>0</v>
      </c>
      <c r="Q122" s="5">
        <f>IFERROR(INDEX('[7]Table 25'!Q$14:Q$19,MATCH($B122,'[7]Table 25'!$B$14:$B$19,0))*1000,0)</f>
        <v>0</v>
      </c>
      <c r="R122" s="5">
        <f>IFERROR(INDEX('[7]Table 25'!R$14:R$19,MATCH($B122,'[7]Table 25'!$B$14:$B$19,0))*1000,0)</f>
        <v>0</v>
      </c>
      <c r="S122" s="5">
        <f>IFERROR(INDEX('[7]Table 25'!S$14:S$19,MATCH($B122,'[7]Table 25'!$B$14:$B$19,0))*1000,0)</f>
        <v>0</v>
      </c>
      <c r="T122" s="5">
        <f>IFERROR(INDEX('[7]Table 25'!T$14:T$19,MATCH($B122,'[7]Table 25'!$B$14:$B$19,0))*1000,0)</f>
        <v>0</v>
      </c>
      <c r="U122" s="5">
        <f>IFERROR(INDEX('[7]Table 25'!U$14:U$19,MATCH($B122,'[7]Table 25'!$B$14:$B$19,0))*1000,0)</f>
        <v>0</v>
      </c>
      <c r="V122" s="5">
        <f>IFERROR(INDEX('[7]Table 25'!V$14:V$19,MATCH($B122,'[7]Table 25'!$B$14:$B$19,0))*1000,0)</f>
        <v>0</v>
      </c>
      <c r="W122" s="5">
        <f>IFERROR(INDEX('[7]Table 25'!W$14:W$19,MATCH($B122,'[7]Table 25'!$B$14:$B$19,0))*1000,0)</f>
        <v>0</v>
      </c>
      <c r="Z122" s="21" t="s">
        <v>26</v>
      </c>
    </row>
    <row r="123" spans="2:26" outlineLevel="1" x14ac:dyDescent="0.2">
      <c r="B123" s="4" t="s">
        <v>23</v>
      </c>
      <c r="C123" s="5">
        <f>IFERROR(INDEX('[7]Table 25'!C$14:C$19,MATCH($B123,'[7]Table 25'!$B$14:$B$19,0))*1000,0)</f>
        <v>2.4E-2</v>
      </c>
      <c r="D123" s="5">
        <f>IFERROR(INDEX('[7]Table 25'!D$14:D$19,MATCH($B123,'[7]Table 25'!$B$14:$B$19,0))*1000,0)</f>
        <v>4.5999999999999999E-2</v>
      </c>
      <c r="E123" s="5">
        <f>IFERROR(INDEX('[7]Table 25'!E$14:E$19,MATCH($B123,'[7]Table 25'!$B$14:$B$19,0))*1000,0)</f>
        <v>4.3999999999999997E-2</v>
      </c>
      <c r="F123" s="5">
        <f>IFERROR(INDEX('[7]Table 25'!F$14:F$19,MATCH($B123,'[7]Table 25'!$B$14:$B$19,0))*1000,0)</f>
        <v>4.5999999999999999E-2</v>
      </c>
      <c r="G123" s="5">
        <f>IFERROR(INDEX('[7]Table 25'!G$14:G$19,MATCH($B123,'[7]Table 25'!$B$14:$B$19,0))*1000,0)</f>
        <v>4.7E-2</v>
      </c>
      <c r="H123" s="5">
        <f>IFERROR(INDEX('[7]Table 25'!H$14:H$19,MATCH($B123,'[7]Table 25'!$B$14:$B$19,0))*1000,0)</f>
        <v>5.1999999999999998E-2</v>
      </c>
      <c r="I123" s="5">
        <f>IFERROR(INDEX('[7]Table 25'!I$14:I$19,MATCH($B123,'[7]Table 25'!$B$14:$B$19,0))*1000,0)</f>
        <v>5.8999999999999997E-2</v>
      </c>
      <c r="J123" s="5">
        <f>IFERROR(INDEX('[7]Table 25'!J$14:J$19,MATCH($B123,'[7]Table 25'!$B$14:$B$19,0))*1000,0)</f>
        <v>5.3999999999999999E-2</v>
      </c>
      <c r="K123" s="5">
        <f>IFERROR(INDEX('[7]Table 25'!K$14:K$19,MATCH($B123,'[7]Table 25'!$B$14:$B$19,0))*1000,0)</f>
        <v>5.2999999999999999E-2</v>
      </c>
      <c r="L123" s="5">
        <f>IFERROR(INDEX('[7]Table 25'!L$14:L$19,MATCH($B123,'[7]Table 25'!$B$14:$B$19,0))*1000,0)</f>
        <v>4.5000000000000005E-2</v>
      </c>
      <c r="M123" s="5">
        <f>IFERROR(INDEX('[7]Table 25'!M$14:M$19,MATCH($B123,'[7]Table 25'!$B$14:$B$19,0))*1000,0)</f>
        <v>4.9000000000000002E-2</v>
      </c>
      <c r="N123" s="5">
        <f>IFERROR(INDEX('[7]Table 25'!N$14:N$19,MATCH($B123,'[7]Table 25'!$B$14:$B$19,0))*1000,0)</f>
        <v>2.3E-2</v>
      </c>
      <c r="O123" s="5">
        <f>IFERROR(INDEX('[7]Table 25'!O$14:O$19,MATCH($B123,'[7]Table 25'!$B$14:$B$19,0))*1000,0)</f>
        <v>9.4E-2</v>
      </c>
      <c r="P123" s="5">
        <f>IFERROR(INDEX('[7]Table 25'!P$14:P$19,MATCH($B123,'[7]Table 25'!$B$14:$B$19,0))*1000,0)</f>
        <v>0.14599999999999999</v>
      </c>
      <c r="Q123" s="5">
        <f>IFERROR(INDEX('[7]Table 25'!Q$14:Q$19,MATCH($B123,'[7]Table 25'!$B$14:$B$19,0))*1000,0)</f>
        <v>0.81300000000000006</v>
      </c>
      <c r="R123" s="5">
        <f>IFERROR(INDEX('[7]Table 25'!R$14:R$19,MATCH($B123,'[7]Table 25'!$B$14:$B$19,0))*1000,0)</f>
        <v>0.48500000000000004</v>
      </c>
      <c r="S123" s="5">
        <f>IFERROR(INDEX('[7]Table 25'!S$14:S$19,MATCH($B123,'[7]Table 25'!$B$14:$B$19,0))*1000,0)</f>
        <v>0.3</v>
      </c>
      <c r="T123" s="5">
        <f>IFERROR(INDEX('[7]Table 25'!T$14:T$19,MATCH($B123,'[7]Table 25'!$B$14:$B$19,0))*1000,0)</f>
        <v>0.21099999999999999</v>
      </c>
      <c r="U123" s="5">
        <f>IFERROR(INDEX('[7]Table 25'!U$14:U$19,MATCH($B123,'[7]Table 25'!$B$14:$B$19,0))*1000,0)</f>
        <v>0.13600000000000001</v>
      </c>
      <c r="V123" s="5">
        <f>IFERROR(INDEX('[7]Table 25'!V$14:V$19,MATCH($B123,'[7]Table 25'!$B$14:$B$19,0))*1000,0)</f>
        <v>0.108</v>
      </c>
      <c r="W123" s="5">
        <f>IFERROR(INDEX('[7]Table 25'!W$14:W$19,MATCH($B123,'[7]Table 25'!$B$14:$B$19,0))*1000,0)</f>
        <v>6.8999999999999992E-2</v>
      </c>
      <c r="Z123" s="21" t="s">
        <v>26</v>
      </c>
    </row>
    <row r="124" spans="2:26" outlineLevel="1" x14ac:dyDescent="0.2">
      <c r="B124" s="4" t="s">
        <v>17</v>
      </c>
      <c r="C124" s="5">
        <f>IFERROR(INDEX('[7]Table 25'!C$14:C$19,MATCH($B124,'[7]Table 25'!$B$14:$B$19,0))*1000,0)</f>
        <v>0</v>
      </c>
      <c r="D124" s="5">
        <f>IFERROR(INDEX('[7]Table 25'!D$14:D$19,MATCH($B124,'[7]Table 25'!$B$14:$B$19,0))*1000,0)</f>
        <v>0</v>
      </c>
      <c r="E124" s="5">
        <f>IFERROR(INDEX('[7]Table 25'!E$14:E$19,MATCH($B124,'[7]Table 25'!$B$14:$B$19,0))*1000,0)</f>
        <v>0</v>
      </c>
      <c r="F124" s="5">
        <f>IFERROR(INDEX('[7]Table 25'!F$14:F$19,MATCH($B124,'[7]Table 25'!$B$14:$B$19,0))*1000,0)</f>
        <v>0</v>
      </c>
      <c r="G124" s="5">
        <f>IFERROR(INDEX('[7]Table 25'!G$14:G$19,MATCH($B124,'[7]Table 25'!$B$14:$B$19,0))*1000,0)</f>
        <v>0</v>
      </c>
      <c r="H124" s="5">
        <f>IFERROR(INDEX('[7]Table 25'!H$14:H$19,MATCH($B124,'[7]Table 25'!$B$14:$B$19,0))*1000,0)</f>
        <v>0</v>
      </c>
      <c r="I124" s="5">
        <f>IFERROR(INDEX('[7]Table 25'!I$14:I$19,MATCH($B124,'[7]Table 25'!$B$14:$B$19,0))*1000,0)</f>
        <v>0</v>
      </c>
      <c r="J124" s="5">
        <f>IFERROR(INDEX('[7]Table 25'!J$14:J$19,MATCH($B124,'[7]Table 25'!$B$14:$B$19,0))*1000,0)</f>
        <v>0</v>
      </c>
      <c r="K124" s="5">
        <f>IFERROR(INDEX('[7]Table 25'!K$14:K$19,MATCH($B124,'[7]Table 25'!$B$14:$B$19,0))*1000,0)</f>
        <v>0</v>
      </c>
      <c r="L124" s="5">
        <f>IFERROR(INDEX('[7]Table 25'!L$14:L$19,MATCH($B124,'[7]Table 25'!$B$14:$B$19,0))*1000,0)</f>
        <v>0</v>
      </c>
      <c r="M124" s="5">
        <f>IFERROR(INDEX('[7]Table 25'!M$14:M$19,MATCH($B124,'[7]Table 25'!$B$14:$B$19,0))*1000,0)</f>
        <v>0</v>
      </c>
      <c r="N124" s="5">
        <f>IFERROR(INDEX('[7]Table 25'!N$14:N$19,MATCH($B124,'[7]Table 25'!$B$14:$B$19,0))*1000,0)</f>
        <v>0</v>
      </c>
      <c r="O124" s="5">
        <f>IFERROR(INDEX('[7]Table 25'!O$14:O$19,MATCH($B124,'[7]Table 25'!$B$14:$B$19,0))*1000,0)</f>
        <v>0</v>
      </c>
      <c r="P124" s="5">
        <f>IFERROR(INDEX('[7]Table 25'!P$14:P$19,MATCH($B124,'[7]Table 25'!$B$14:$B$19,0))*1000,0)</f>
        <v>0</v>
      </c>
      <c r="Q124" s="5">
        <f>IFERROR(INDEX('[7]Table 25'!Q$14:Q$19,MATCH($B124,'[7]Table 25'!$B$14:$B$19,0))*1000,0)</f>
        <v>0</v>
      </c>
      <c r="R124" s="5">
        <f>IFERROR(INDEX('[7]Table 25'!R$14:R$19,MATCH($B124,'[7]Table 25'!$B$14:$B$19,0))*1000,0)</f>
        <v>0</v>
      </c>
      <c r="S124" s="5">
        <f>IFERROR(INDEX('[7]Table 25'!S$14:S$19,MATCH($B124,'[7]Table 25'!$B$14:$B$19,0))*1000,0)</f>
        <v>0</v>
      </c>
      <c r="T124" s="5">
        <f>IFERROR(INDEX('[7]Table 25'!T$14:T$19,MATCH($B124,'[7]Table 25'!$B$14:$B$19,0))*1000,0)</f>
        <v>0</v>
      </c>
      <c r="U124" s="5">
        <f>IFERROR(INDEX('[7]Table 25'!U$14:U$19,MATCH($B124,'[7]Table 25'!$B$14:$B$19,0))*1000,0)</f>
        <v>0</v>
      </c>
      <c r="V124" s="5">
        <f>IFERROR(INDEX('[7]Table 25'!V$14:V$19,MATCH($B124,'[7]Table 25'!$B$14:$B$19,0))*1000,0)</f>
        <v>0</v>
      </c>
      <c r="W124" s="5">
        <f>IFERROR(INDEX('[7]Table 25'!W$14:W$19,MATCH($B124,'[7]Table 25'!$B$14:$B$19,0))*1000,0)</f>
        <v>0</v>
      </c>
      <c r="Z124" s="21" t="s">
        <v>26</v>
      </c>
    </row>
    <row r="125" spans="2:26" outlineLevel="1" x14ac:dyDescent="0.2">
      <c r="B125" s="4" t="s">
        <v>1</v>
      </c>
      <c r="C125" s="5">
        <f>IFERROR(INDEX('[7]Table 25'!C$14:C$19,MATCH($B125,'[7]Table 25'!$B$14:$B$19,0))*1000,0)</f>
        <v>42.887</v>
      </c>
      <c r="D125" s="5">
        <f>IFERROR(INDEX('[7]Table 25'!D$14:D$19,MATCH($B125,'[7]Table 25'!$B$14:$B$19,0))*1000,0)</f>
        <v>69.986999999999995</v>
      </c>
      <c r="E125" s="5">
        <f>IFERROR(INDEX('[7]Table 25'!E$14:E$19,MATCH($B125,'[7]Table 25'!$B$14:$B$19,0))*1000,0)</f>
        <v>32.817999999999998</v>
      </c>
      <c r="F125" s="5">
        <f>IFERROR(INDEX('[7]Table 25'!F$14:F$19,MATCH($B125,'[7]Table 25'!$B$14:$B$19,0))*1000,0)</f>
        <v>23.907</v>
      </c>
      <c r="G125" s="5">
        <f>IFERROR(INDEX('[7]Table 25'!G$14:G$19,MATCH($B125,'[7]Table 25'!$B$14:$B$19,0))*1000,0)</f>
        <v>33.406999999999996</v>
      </c>
      <c r="H125" s="5">
        <f>IFERROR(INDEX('[7]Table 25'!H$14:H$19,MATCH($B125,'[7]Table 25'!$B$14:$B$19,0))*1000,0)</f>
        <v>24.567999999999998</v>
      </c>
      <c r="I125" s="5">
        <f>IFERROR(INDEX('[7]Table 25'!I$14:I$19,MATCH($B125,'[7]Table 25'!$B$14:$B$19,0))*1000,0)</f>
        <v>52.432000000000002</v>
      </c>
      <c r="J125" s="5">
        <f>IFERROR(INDEX('[7]Table 25'!J$14:J$19,MATCH($B125,'[7]Table 25'!$B$14:$B$19,0))*1000,0)</f>
        <v>62.71</v>
      </c>
      <c r="K125" s="5">
        <f>IFERROR(INDEX('[7]Table 25'!K$14:K$19,MATCH($B125,'[7]Table 25'!$B$14:$B$19,0))*1000,0)</f>
        <v>50.509</v>
      </c>
      <c r="L125" s="5">
        <f>IFERROR(INDEX('[7]Table 25'!L$14:L$19,MATCH($B125,'[7]Table 25'!$B$14:$B$19,0))*1000,0)</f>
        <v>38.268999999999998</v>
      </c>
      <c r="M125" s="5">
        <f>IFERROR(INDEX('[7]Table 25'!M$14:M$19,MATCH($B125,'[7]Table 25'!$B$14:$B$19,0))*1000,0)</f>
        <v>47.972000000000001</v>
      </c>
      <c r="N125" s="5">
        <f>IFERROR(INDEX('[7]Table 25'!N$14:N$19,MATCH($B125,'[7]Table 25'!$B$14:$B$19,0))*1000,0)</f>
        <v>49.931999999999995</v>
      </c>
      <c r="O125" s="5">
        <f>IFERROR(INDEX('[7]Table 25'!O$14:O$19,MATCH($B125,'[7]Table 25'!$B$14:$B$19,0))*1000,0)</f>
        <v>55.863999999999997</v>
      </c>
      <c r="P125" s="5">
        <f>IFERROR(INDEX('[7]Table 25'!P$14:P$19,MATCH($B125,'[7]Table 25'!$B$14:$B$19,0))*1000,0)</f>
        <v>59.41</v>
      </c>
      <c r="Q125" s="5">
        <f>IFERROR(INDEX('[7]Table 25'!Q$14:Q$19,MATCH($B125,'[7]Table 25'!$B$14:$B$19,0))*1000,0)</f>
        <v>58.795000000000002</v>
      </c>
      <c r="R125" s="5">
        <f>IFERROR(INDEX('[7]Table 25'!R$14:R$19,MATCH($B125,'[7]Table 25'!$B$14:$B$19,0))*1000,0)</f>
        <v>59.998999999999995</v>
      </c>
      <c r="S125" s="5">
        <f>IFERROR(INDEX('[7]Table 25'!S$14:S$19,MATCH($B125,'[7]Table 25'!$B$14:$B$19,0))*1000,0)</f>
        <v>63.656000000000006</v>
      </c>
      <c r="T125" s="5">
        <f>IFERROR(INDEX('[7]Table 25'!T$14:T$19,MATCH($B125,'[7]Table 25'!$B$14:$B$19,0))*1000,0)</f>
        <v>58.265999999999998</v>
      </c>
      <c r="U125" s="5">
        <f>IFERROR(INDEX('[7]Table 25'!U$14:U$19,MATCH($B125,'[7]Table 25'!$B$14:$B$19,0))*1000,0)</f>
        <v>61.966999999999999</v>
      </c>
      <c r="V125" s="5">
        <f>IFERROR(INDEX('[7]Table 25'!V$14:V$19,MATCH($B125,'[7]Table 25'!$B$14:$B$19,0))*1000,0)</f>
        <v>65.585999999999999</v>
      </c>
      <c r="W125" s="5">
        <f>IFERROR(INDEX('[7]Table 25'!W$14:W$19,MATCH($B125,'[7]Table 25'!$B$14:$B$19,0))*1000,0)</f>
        <v>49.715000000000003</v>
      </c>
      <c r="Z125" s="21" t="s">
        <v>26</v>
      </c>
    </row>
    <row r="126" spans="2:26" outlineLevel="1" x14ac:dyDescent="0.2">
      <c r="B126" s="15" t="s">
        <v>9</v>
      </c>
      <c r="C126" s="19">
        <f t="shared" ref="C126:W126" si="50">SUM(C116:C125)</f>
        <v>63518.981999999996</v>
      </c>
      <c r="D126" s="19">
        <f t="shared" si="50"/>
        <v>64780.863000000012</v>
      </c>
      <c r="E126" s="19">
        <f t="shared" si="50"/>
        <v>67151.82699999999</v>
      </c>
      <c r="F126" s="19">
        <f t="shared" si="50"/>
        <v>71073.320000000007</v>
      </c>
      <c r="G126" s="19">
        <f t="shared" si="50"/>
        <v>71833.722999999998</v>
      </c>
      <c r="H126" s="19">
        <f t="shared" si="50"/>
        <v>73099.819999999992</v>
      </c>
      <c r="I126" s="19">
        <f t="shared" si="50"/>
        <v>72755.261999999988</v>
      </c>
      <c r="J126" s="19">
        <f t="shared" si="50"/>
        <v>77524.256000000008</v>
      </c>
      <c r="K126" s="19">
        <f t="shared" si="50"/>
        <v>74139.189000000013</v>
      </c>
      <c r="L126" s="19">
        <f t="shared" si="50"/>
        <v>77389.885999999999</v>
      </c>
      <c r="M126" s="19">
        <f t="shared" si="50"/>
        <v>79114.858999999997</v>
      </c>
      <c r="N126" s="19">
        <f t="shared" si="50"/>
        <v>85054.866999999984</v>
      </c>
      <c r="O126" s="19">
        <f t="shared" si="50"/>
        <v>84650.05</v>
      </c>
      <c r="P126" s="19">
        <f t="shared" si="50"/>
        <v>86070.482999999993</v>
      </c>
      <c r="Q126" s="19">
        <f t="shared" si="50"/>
        <v>83733.713000000003</v>
      </c>
      <c r="R126" s="19">
        <f t="shared" si="50"/>
        <v>88463.316000000006</v>
      </c>
      <c r="S126" s="19">
        <f t="shared" si="50"/>
        <v>94406.149000000005</v>
      </c>
      <c r="T126" s="19">
        <f t="shared" si="50"/>
        <v>102280.174</v>
      </c>
      <c r="U126" s="19">
        <f t="shared" si="50"/>
        <v>105651.224</v>
      </c>
      <c r="V126" s="19">
        <f t="shared" si="50"/>
        <v>110536.121</v>
      </c>
      <c r="W126" s="19">
        <f t="shared" si="50"/>
        <v>95933.522000000012</v>
      </c>
    </row>
    <row r="127" spans="2:26" outlineLevel="1" x14ac:dyDescent="0.2">
      <c r="B127" s="26" t="s">
        <v>91</v>
      </c>
      <c r="C127" s="25">
        <f t="shared" ref="C127:W127" si="51">C126/C107/1000</f>
        <v>2.5039026473429242E-3</v>
      </c>
      <c r="D127" s="25">
        <f t="shared" si="51"/>
        <v>2.4770300440944302E-3</v>
      </c>
      <c r="E127" s="25">
        <f t="shared" si="51"/>
        <v>2.46182443754238E-3</v>
      </c>
      <c r="F127" s="25">
        <f t="shared" si="51"/>
        <v>2.4572166951004602E-3</v>
      </c>
      <c r="G127" s="25">
        <f t="shared" si="51"/>
        <v>2.4455282445646964E-3</v>
      </c>
      <c r="H127" s="25">
        <f t="shared" si="51"/>
        <v>2.4244366585747931E-3</v>
      </c>
      <c r="I127" s="25">
        <f t="shared" si="51"/>
        <v>2.4160635289883713E-3</v>
      </c>
      <c r="J127" s="25">
        <f t="shared" si="51"/>
        <v>2.3952540065290337E-3</v>
      </c>
      <c r="K127" s="25">
        <f t="shared" si="51"/>
        <v>2.3690282103882914E-3</v>
      </c>
      <c r="L127" s="25">
        <f t="shared" si="51"/>
        <v>2.3427463834232469E-3</v>
      </c>
      <c r="M127" s="25">
        <f>U126/M107/1000</f>
        <v>2.1481408530465273E-3</v>
      </c>
      <c r="N127" s="25">
        <f t="shared" si="51"/>
        <v>2.2873339643226377E-3</v>
      </c>
      <c r="O127" s="25">
        <f t="shared" si="51"/>
        <v>2.2670224723569977E-3</v>
      </c>
      <c r="P127" s="25">
        <f t="shared" si="51"/>
        <v>2.2402212467510386E-3</v>
      </c>
      <c r="Q127" s="25">
        <f t="shared" si="51"/>
        <v>2.2227071559964137E-3</v>
      </c>
      <c r="R127" s="25">
        <f t="shared" si="51"/>
        <v>2.2141459646974906E-3</v>
      </c>
      <c r="S127" s="25">
        <f t="shared" si="51"/>
        <v>2.1906252670305837E-3</v>
      </c>
      <c r="T127" s="25">
        <f t="shared" si="51"/>
        <v>2.1688561557477418E-3</v>
      </c>
      <c r="U127" s="25">
        <f t="shared" si="51"/>
        <v>2.1441252775700444E-3</v>
      </c>
      <c r="V127" s="25">
        <f t="shared" si="51"/>
        <v>2.1202767861428513E-3</v>
      </c>
      <c r="W127" s="25">
        <f t="shared" si="51"/>
        <v>2.0929509496964787E-3</v>
      </c>
    </row>
    <row r="128" spans="2:26" outlineLevel="1" x14ac:dyDescent="0.2"/>
    <row r="129" spans="1:28" outlineLevel="1" x14ac:dyDescent="0.2">
      <c r="B129" s="4" t="s">
        <v>18</v>
      </c>
      <c r="C129" s="11">
        <f t="shared" ref="C129:W129" si="52">IFERROR(C116/C126,0)</f>
        <v>0</v>
      </c>
      <c r="D129" s="11">
        <f t="shared" si="52"/>
        <v>0</v>
      </c>
      <c r="E129" s="11">
        <f t="shared" si="52"/>
        <v>0</v>
      </c>
      <c r="F129" s="11">
        <f t="shared" si="52"/>
        <v>0</v>
      </c>
      <c r="G129" s="11">
        <f t="shared" si="52"/>
        <v>0</v>
      </c>
      <c r="H129" s="11">
        <f t="shared" si="52"/>
        <v>0</v>
      </c>
      <c r="I129" s="11">
        <f t="shared" si="52"/>
        <v>0</v>
      </c>
      <c r="J129" s="11">
        <f t="shared" si="52"/>
        <v>0</v>
      </c>
      <c r="K129" s="11">
        <f t="shared" si="52"/>
        <v>0</v>
      </c>
      <c r="L129" s="11">
        <f t="shared" si="52"/>
        <v>0</v>
      </c>
      <c r="M129" s="11">
        <f t="shared" si="52"/>
        <v>0</v>
      </c>
      <c r="N129" s="11">
        <f t="shared" si="52"/>
        <v>0</v>
      </c>
      <c r="O129" s="11">
        <f t="shared" si="52"/>
        <v>0</v>
      </c>
      <c r="P129" s="11">
        <f t="shared" si="52"/>
        <v>0</v>
      </c>
      <c r="Q129" s="11">
        <f t="shared" si="52"/>
        <v>0</v>
      </c>
      <c r="R129" s="11">
        <f t="shared" si="52"/>
        <v>0</v>
      </c>
      <c r="S129" s="11">
        <f t="shared" si="52"/>
        <v>0</v>
      </c>
      <c r="T129" s="11">
        <f t="shared" si="52"/>
        <v>0</v>
      </c>
      <c r="U129" s="11">
        <f t="shared" si="52"/>
        <v>0</v>
      </c>
      <c r="V129" s="11">
        <f t="shared" si="52"/>
        <v>0</v>
      </c>
      <c r="W129" s="11">
        <f t="shared" si="52"/>
        <v>0</v>
      </c>
    </row>
    <row r="130" spans="1:28" outlineLevel="1" x14ac:dyDescent="0.2">
      <c r="B130" s="4" t="s">
        <v>19</v>
      </c>
      <c r="C130" s="11">
        <f t="shared" ref="C130:W130" si="53">IFERROR(C117/C126,0)</f>
        <v>0</v>
      </c>
      <c r="D130" s="11">
        <f t="shared" si="53"/>
        <v>0</v>
      </c>
      <c r="E130" s="11">
        <f t="shared" si="53"/>
        <v>0</v>
      </c>
      <c r="F130" s="11">
        <f t="shared" si="53"/>
        <v>0</v>
      </c>
      <c r="G130" s="11">
        <f t="shared" si="53"/>
        <v>0</v>
      </c>
      <c r="H130" s="11">
        <f t="shared" si="53"/>
        <v>0</v>
      </c>
      <c r="I130" s="11">
        <f t="shared" si="53"/>
        <v>0</v>
      </c>
      <c r="J130" s="11">
        <f t="shared" si="53"/>
        <v>0</v>
      </c>
      <c r="K130" s="11">
        <f t="shared" si="53"/>
        <v>0</v>
      </c>
      <c r="L130" s="11">
        <f t="shared" si="53"/>
        <v>0</v>
      </c>
      <c r="M130" s="11">
        <f t="shared" si="53"/>
        <v>0</v>
      </c>
      <c r="N130" s="11">
        <f t="shared" si="53"/>
        <v>0</v>
      </c>
      <c r="O130" s="11">
        <f t="shared" si="53"/>
        <v>0</v>
      </c>
      <c r="P130" s="11">
        <f t="shared" si="53"/>
        <v>0</v>
      </c>
      <c r="Q130" s="11">
        <f t="shared" si="53"/>
        <v>0</v>
      </c>
      <c r="R130" s="11">
        <f t="shared" si="53"/>
        <v>0</v>
      </c>
      <c r="S130" s="11">
        <f t="shared" si="53"/>
        <v>0</v>
      </c>
      <c r="T130" s="11">
        <f t="shared" si="53"/>
        <v>0</v>
      </c>
      <c r="U130" s="11">
        <f t="shared" si="53"/>
        <v>0</v>
      </c>
      <c r="V130" s="11">
        <f t="shared" si="53"/>
        <v>0</v>
      </c>
      <c r="W130" s="11">
        <f t="shared" si="53"/>
        <v>0</v>
      </c>
    </row>
    <row r="131" spans="1:28" outlineLevel="1" x14ac:dyDescent="0.2">
      <c r="B131" s="4" t="s">
        <v>16</v>
      </c>
      <c r="C131" s="11">
        <f t="shared" ref="C131:W131" si="54">IFERROR(C118/C126,0)</f>
        <v>1.6468321233485766E-2</v>
      </c>
      <c r="D131" s="11">
        <f t="shared" si="54"/>
        <v>1.3836169487275892E-2</v>
      </c>
      <c r="E131" s="11">
        <f t="shared" si="54"/>
        <v>1.1744356560842344E-2</v>
      </c>
      <c r="F131" s="11">
        <f t="shared" si="54"/>
        <v>1.2978780223014767E-2</v>
      </c>
      <c r="G131" s="11">
        <f t="shared" si="54"/>
        <v>1.1484369256484172E-2</v>
      </c>
      <c r="H131" s="11">
        <f t="shared" si="54"/>
        <v>1.2397157749499248E-2</v>
      </c>
      <c r="I131" s="11">
        <f t="shared" si="54"/>
        <v>6.4026296819603241E-3</v>
      </c>
      <c r="J131" s="11">
        <f t="shared" si="54"/>
        <v>5.7212803177369414E-3</v>
      </c>
      <c r="K131" s="11">
        <f t="shared" si="54"/>
        <v>6.9580340297490956E-3</v>
      </c>
      <c r="L131" s="11">
        <f t="shared" si="54"/>
        <v>6.7005138113267158E-3</v>
      </c>
      <c r="M131" s="11">
        <f t="shared" si="54"/>
        <v>6.9729631951944704E-3</v>
      </c>
      <c r="N131" s="11">
        <f t="shared" si="54"/>
        <v>6.8925626560558872E-3</v>
      </c>
      <c r="O131" s="11">
        <f t="shared" si="54"/>
        <v>6.5546683079336643E-3</v>
      </c>
      <c r="P131" s="11">
        <f t="shared" si="54"/>
        <v>7.445363121756852E-3</v>
      </c>
      <c r="Q131" s="11">
        <f t="shared" si="54"/>
        <v>7.6531539930637018E-3</v>
      </c>
      <c r="R131" s="11">
        <f t="shared" si="54"/>
        <v>1.0152705557634759E-2</v>
      </c>
      <c r="S131" s="11">
        <f t="shared" si="54"/>
        <v>1.223750796147823E-2</v>
      </c>
      <c r="T131" s="11">
        <f t="shared" si="54"/>
        <v>1.2037269314774533E-2</v>
      </c>
      <c r="U131" s="11">
        <f t="shared" si="54"/>
        <v>1.2100456119656502E-2</v>
      </c>
      <c r="V131" s="11">
        <f t="shared" si="54"/>
        <v>1.1648436622812194E-2</v>
      </c>
      <c r="W131" s="11">
        <f t="shared" si="54"/>
        <v>1.3714840991660869E-2</v>
      </c>
    </row>
    <row r="132" spans="1:28" outlineLevel="1" x14ac:dyDescent="0.2">
      <c r="B132" s="4" t="s">
        <v>21</v>
      </c>
      <c r="C132" s="11">
        <f t="shared" ref="C132:W132" si="55">IFERROR(C119/C126,0)</f>
        <v>0</v>
      </c>
      <c r="D132" s="11">
        <f t="shared" si="55"/>
        <v>0</v>
      </c>
      <c r="E132" s="11">
        <f t="shared" si="55"/>
        <v>0</v>
      </c>
      <c r="F132" s="11">
        <f t="shared" si="55"/>
        <v>0</v>
      </c>
      <c r="G132" s="11">
        <f t="shared" si="55"/>
        <v>0</v>
      </c>
      <c r="H132" s="11">
        <f t="shared" si="55"/>
        <v>0</v>
      </c>
      <c r="I132" s="11">
        <f t="shared" si="55"/>
        <v>0</v>
      </c>
      <c r="J132" s="11">
        <f t="shared" si="55"/>
        <v>0</v>
      </c>
      <c r="K132" s="11">
        <f t="shared" si="55"/>
        <v>0</v>
      </c>
      <c r="L132" s="11">
        <f t="shared" si="55"/>
        <v>0</v>
      </c>
      <c r="M132" s="11">
        <f t="shared" si="55"/>
        <v>0</v>
      </c>
      <c r="N132" s="11">
        <f t="shared" si="55"/>
        <v>0</v>
      </c>
      <c r="O132" s="11">
        <f t="shared" si="55"/>
        <v>0</v>
      </c>
      <c r="P132" s="11">
        <f t="shared" si="55"/>
        <v>0</v>
      </c>
      <c r="Q132" s="11">
        <f t="shared" si="55"/>
        <v>0</v>
      </c>
      <c r="R132" s="11">
        <f t="shared" si="55"/>
        <v>0</v>
      </c>
      <c r="S132" s="11">
        <f t="shared" si="55"/>
        <v>0</v>
      </c>
      <c r="T132" s="11">
        <f t="shared" si="55"/>
        <v>0</v>
      </c>
      <c r="U132" s="11">
        <f t="shared" si="55"/>
        <v>0</v>
      </c>
      <c r="V132" s="11">
        <f t="shared" si="55"/>
        <v>0</v>
      </c>
      <c r="W132" s="11">
        <f t="shared" si="55"/>
        <v>0</v>
      </c>
    </row>
    <row r="133" spans="1:28" outlineLevel="1" x14ac:dyDescent="0.2">
      <c r="B133" s="4" t="s">
        <v>20</v>
      </c>
      <c r="C133" s="11">
        <f t="shared" ref="C133:W133" si="56">IFERROR(C120/C126,0)</f>
        <v>0.98285611693210073</v>
      </c>
      <c r="D133" s="11">
        <f t="shared" si="56"/>
        <v>0.98508275507228105</v>
      </c>
      <c r="E133" s="11">
        <f t="shared" si="56"/>
        <v>0.98776627477313472</v>
      </c>
      <c r="F133" s="11">
        <f t="shared" si="56"/>
        <v>0.98668420161039305</v>
      </c>
      <c r="G133" s="11">
        <f t="shared" si="56"/>
        <v>0.9880499163324723</v>
      </c>
      <c r="H133" s="11">
        <f t="shared" si="56"/>
        <v>0.98726604251556305</v>
      </c>
      <c r="I133" s="11">
        <f t="shared" si="56"/>
        <v>0.99287589672895427</v>
      </c>
      <c r="J133" s="11">
        <f t="shared" si="56"/>
        <v>0.99346911500834001</v>
      </c>
      <c r="K133" s="11">
        <f t="shared" si="56"/>
        <v>0.99235997847238389</v>
      </c>
      <c r="L133" s="11">
        <f t="shared" si="56"/>
        <v>0.99280440857607677</v>
      </c>
      <c r="M133" s="11">
        <f t="shared" si="56"/>
        <v>0.99242005853792914</v>
      </c>
      <c r="N133" s="11">
        <f t="shared" si="56"/>
        <v>0.95743693303288568</v>
      </c>
      <c r="O133" s="11">
        <f t="shared" si="56"/>
        <v>0.95903748432517166</v>
      </c>
      <c r="P133" s="11">
        <f t="shared" si="56"/>
        <v>0.95839743341512329</v>
      </c>
      <c r="Q133" s="11">
        <f t="shared" si="56"/>
        <v>0.95532943821564442</v>
      </c>
      <c r="R133" s="11">
        <f t="shared" si="56"/>
        <v>0.98916357600703098</v>
      </c>
      <c r="S133" s="11">
        <f t="shared" si="56"/>
        <v>0.98708503616644705</v>
      </c>
      <c r="T133" s="11">
        <f t="shared" si="56"/>
        <v>0.98739099720342671</v>
      </c>
      <c r="U133" s="11">
        <f t="shared" si="56"/>
        <v>0.98731173242252257</v>
      </c>
      <c r="V133" s="11">
        <f t="shared" si="56"/>
        <v>0.98775724181600333</v>
      </c>
      <c r="W133" s="11">
        <f t="shared" si="56"/>
        <v>0.98576621631800398</v>
      </c>
    </row>
    <row r="134" spans="1:28" outlineLevel="1" x14ac:dyDescent="0.2">
      <c r="B134" s="4" t="s">
        <v>0</v>
      </c>
      <c r="C134" s="11">
        <f t="shared" ref="C134:W134" si="57">IFERROR(C121/C126,0)</f>
        <v>0</v>
      </c>
      <c r="D134" s="11">
        <f t="shared" si="57"/>
        <v>0</v>
      </c>
      <c r="E134" s="11">
        <f t="shared" si="57"/>
        <v>0</v>
      </c>
      <c r="F134" s="11">
        <f t="shared" si="57"/>
        <v>0</v>
      </c>
      <c r="G134" s="11">
        <f t="shared" si="57"/>
        <v>0</v>
      </c>
      <c r="H134" s="11">
        <f t="shared" si="57"/>
        <v>0</v>
      </c>
      <c r="I134" s="11">
        <f t="shared" si="57"/>
        <v>0</v>
      </c>
      <c r="J134" s="11">
        <f t="shared" si="57"/>
        <v>0</v>
      </c>
      <c r="K134" s="11">
        <f t="shared" si="57"/>
        <v>0</v>
      </c>
      <c r="L134" s="11">
        <f t="shared" si="57"/>
        <v>0</v>
      </c>
      <c r="M134" s="11">
        <f t="shared" si="57"/>
        <v>0</v>
      </c>
      <c r="N134" s="11">
        <f t="shared" si="57"/>
        <v>3.5083177544678316E-2</v>
      </c>
      <c r="O134" s="11">
        <f t="shared" si="57"/>
        <v>3.3746796369287436E-2</v>
      </c>
      <c r="P134" s="11">
        <f t="shared" si="57"/>
        <v>3.3465258932031318E-2</v>
      </c>
      <c r="Q134" s="11">
        <f t="shared" si="57"/>
        <v>3.6305532038212608E-2</v>
      </c>
      <c r="R134" s="11">
        <f t="shared" si="57"/>
        <v>0</v>
      </c>
      <c r="S134" s="11">
        <f t="shared" si="57"/>
        <v>0</v>
      </c>
      <c r="T134" s="11">
        <f t="shared" si="57"/>
        <v>0</v>
      </c>
      <c r="U134" s="11">
        <f t="shared" si="57"/>
        <v>0</v>
      </c>
      <c r="V134" s="11">
        <f t="shared" si="57"/>
        <v>0</v>
      </c>
      <c r="W134" s="11">
        <f t="shared" si="57"/>
        <v>0</v>
      </c>
    </row>
    <row r="135" spans="1:28" outlineLevel="1" x14ac:dyDescent="0.2">
      <c r="B135" s="4" t="s">
        <v>22</v>
      </c>
      <c r="C135" s="11">
        <f t="shared" ref="C135:W135" si="58">IFERROR(C122/C126,0)</f>
        <v>0</v>
      </c>
      <c r="D135" s="11">
        <f t="shared" si="58"/>
        <v>0</v>
      </c>
      <c r="E135" s="11">
        <f t="shared" si="58"/>
        <v>0</v>
      </c>
      <c r="F135" s="11">
        <f t="shared" si="58"/>
        <v>0</v>
      </c>
      <c r="G135" s="11">
        <f t="shared" si="58"/>
        <v>0</v>
      </c>
      <c r="H135" s="11">
        <f t="shared" si="58"/>
        <v>0</v>
      </c>
      <c r="I135" s="11">
        <f t="shared" si="58"/>
        <v>0</v>
      </c>
      <c r="J135" s="11">
        <f t="shared" si="58"/>
        <v>0</v>
      </c>
      <c r="K135" s="11">
        <f t="shared" si="58"/>
        <v>0</v>
      </c>
      <c r="L135" s="11">
        <f t="shared" si="58"/>
        <v>0</v>
      </c>
      <c r="M135" s="11">
        <f t="shared" si="58"/>
        <v>0</v>
      </c>
      <c r="N135" s="11">
        <f t="shared" si="58"/>
        <v>0</v>
      </c>
      <c r="O135" s="11">
        <f t="shared" si="58"/>
        <v>0</v>
      </c>
      <c r="P135" s="11">
        <f t="shared" si="58"/>
        <v>0</v>
      </c>
      <c r="Q135" s="11">
        <f t="shared" si="58"/>
        <v>0</v>
      </c>
      <c r="R135" s="11">
        <f t="shared" si="58"/>
        <v>0</v>
      </c>
      <c r="S135" s="11">
        <f t="shared" si="58"/>
        <v>0</v>
      </c>
      <c r="T135" s="11">
        <f t="shared" si="58"/>
        <v>0</v>
      </c>
      <c r="U135" s="11">
        <f t="shared" si="58"/>
        <v>0</v>
      </c>
      <c r="V135" s="11">
        <f t="shared" si="58"/>
        <v>0</v>
      </c>
      <c r="W135" s="11">
        <f t="shared" si="58"/>
        <v>0</v>
      </c>
    </row>
    <row r="136" spans="1:28" x14ac:dyDescent="0.2">
      <c r="B136" s="4" t="s">
        <v>23</v>
      </c>
      <c r="C136" s="11">
        <f t="shared" ref="C136:W136" si="59">IFERROR(C123/C126,0)</f>
        <v>3.7783980857879619E-7</v>
      </c>
      <c r="D136" s="11">
        <f t="shared" si="59"/>
        <v>7.100862487738083E-7</v>
      </c>
      <c r="E136" s="11">
        <f t="shared" si="59"/>
        <v>6.5523161417484592E-7</v>
      </c>
      <c r="F136" s="11">
        <f t="shared" si="59"/>
        <v>6.4721895642415457E-7</v>
      </c>
      <c r="G136" s="11">
        <f t="shared" si="59"/>
        <v>6.5428879413642528E-7</v>
      </c>
      <c r="H136" s="11">
        <f t="shared" si="59"/>
        <v>7.1135606079467777E-7</v>
      </c>
      <c r="I136" s="11">
        <f t="shared" si="59"/>
        <v>8.1093790851856195E-7</v>
      </c>
      <c r="J136" s="11">
        <f t="shared" si="59"/>
        <v>6.9655618494423211E-7</v>
      </c>
      <c r="K136" s="11">
        <f t="shared" si="59"/>
        <v>7.148715910555751E-7</v>
      </c>
      <c r="L136" s="11">
        <f t="shared" si="59"/>
        <v>5.8147133076278222E-7</v>
      </c>
      <c r="M136" s="11">
        <f t="shared" si="59"/>
        <v>6.1935268063866488E-7</v>
      </c>
      <c r="N136" s="11">
        <f t="shared" si="59"/>
        <v>2.7041368485121498E-7</v>
      </c>
      <c r="O136" s="11">
        <f t="shared" si="59"/>
        <v>1.1104541580306212E-6</v>
      </c>
      <c r="P136" s="11">
        <f t="shared" si="59"/>
        <v>1.6962841953611438E-6</v>
      </c>
      <c r="Q136" s="11">
        <f t="shared" si="59"/>
        <v>9.7093508799735186E-6</v>
      </c>
      <c r="R136" s="11">
        <f t="shared" si="59"/>
        <v>5.4824985308034353E-6</v>
      </c>
      <c r="S136" s="11">
        <f t="shared" si="59"/>
        <v>3.1777591097376506E-6</v>
      </c>
      <c r="T136" s="11">
        <f t="shared" si="59"/>
        <v>2.0629609018850515E-6</v>
      </c>
      <c r="U136" s="11">
        <f t="shared" si="59"/>
        <v>1.2872543719891027E-6</v>
      </c>
      <c r="V136" s="11">
        <f t="shared" si="59"/>
        <v>9.7705617876711983E-7</v>
      </c>
      <c r="W136" s="11">
        <f t="shared" si="59"/>
        <v>7.1924806430019303E-7</v>
      </c>
    </row>
    <row r="137" spans="1:28" x14ac:dyDescent="0.2">
      <c r="B137" s="4" t="s">
        <v>17</v>
      </c>
      <c r="C137" s="11">
        <f t="shared" ref="C137:W137" si="60">IFERROR(C124/C126,0)</f>
        <v>0</v>
      </c>
      <c r="D137" s="11">
        <f t="shared" si="60"/>
        <v>0</v>
      </c>
      <c r="E137" s="11">
        <f t="shared" si="60"/>
        <v>0</v>
      </c>
      <c r="F137" s="11">
        <f t="shared" si="60"/>
        <v>0</v>
      </c>
      <c r="G137" s="11">
        <f t="shared" si="60"/>
        <v>0</v>
      </c>
      <c r="H137" s="11">
        <f t="shared" si="60"/>
        <v>0</v>
      </c>
      <c r="I137" s="11">
        <f t="shared" si="60"/>
        <v>0</v>
      </c>
      <c r="J137" s="11">
        <f t="shared" si="60"/>
        <v>0</v>
      </c>
      <c r="K137" s="11">
        <f t="shared" si="60"/>
        <v>0</v>
      </c>
      <c r="L137" s="11">
        <f t="shared" si="60"/>
        <v>0</v>
      </c>
      <c r="M137" s="11">
        <f t="shared" si="60"/>
        <v>0</v>
      </c>
      <c r="N137" s="11">
        <f t="shared" si="60"/>
        <v>0</v>
      </c>
      <c r="O137" s="11">
        <f t="shared" si="60"/>
        <v>0</v>
      </c>
      <c r="P137" s="11">
        <f t="shared" si="60"/>
        <v>0</v>
      </c>
      <c r="Q137" s="11">
        <f t="shared" si="60"/>
        <v>0</v>
      </c>
      <c r="R137" s="11">
        <f t="shared" si="60"/>
        <v>0</v>
      </c>
      <c r="S137" s="11">
        <f t="shared" si="60"/>
        <v>0</v>
      </c>
      <c r="T137" s="11">
        <f t="shared" si="60"/>
        <v>0</v>
      </c>
      <c r="U137" s="11">
        <f t="shared" si="60"/>
        <v>0</v>
      </c>
      <c r="V137" s="11">
        <f t="shared" si="60"/>
        <v>0</v>
      </c>
      <c r="W137" s="11">
        <f t="shared" si="60"/>
        <v>0</v>
      </c>
    </row>
    <row r="138" spans="1:28" s="31" customFormat="1" x14ac:dyDescent="0.2">
      <c r="A138" s="1"/>
      <c r="B138" s="4" t="s">
        <v>1</v>
      </c>
      <c r="C138" s="11">
        <f t="shared" ref="C138:W138" si="61">IFERROR(C125/C126,0)</f>
        <v>6.7518399460495134E-4</v>
      </c>
      <c r="D138" s="11">
        <f t="shared" si="61"/>
        <v>1.0803653541941851E-3</v>
      </c>
      <c r="E138" s="11">
        <f t="shared" si="61"/>
        <v>4.8871343440886575E-4</v>
      </c>
      <c r="F138" s="11">
        <f t="shared" si="61"/>
        <v>3.3637094763548398E-4</v>
      </c>
      <c r="G138" s="11">
        <f t="shared" si="61"/>
        <v>4.6506012224926718E-4</v>
      </c>
      <c r="H138" s="11">
        <f t="shared" si="61"/>
        <v>3.3608837887699316E-4</v>
      </c>
      <c r="I138" s="11">
        <f t="shared" si="61"/>
        <v>7.2066265117703802E-4</v>
      </c>
      <c r="J138" s="11">
        <f t="shared" si="61"/>
        <v>8.0890811773801476E-4</v>
      </c>
      <c r="K138" s="11">
        <f t="shared" si="61"/>
        <v>6.8127262627596307E-4</v>
      </c>
      <c r="L138" s="11">
        <f t="shared" si="61"/>
        <v>4.9449614126579797E-4</v>
      </c>
      <c r="M138" s="11">
        <f t="shared" si="61"/>
        <v>6.0635891419587816E-4</v>
      </c>
      <c r="N138" s="11">
        <f t="shared" si="61"/>
        <v>5.8705635269525503E-4</v>
      </c>
      <c r="O138" s="11">
        <f t="shared" si="61"/>
        <v>6.5994054344917685E-4</v>
      </c>
      <c r="P138" s="11">
        <f t="shared" si="61"/>
        <v>6.902482468931887E-4</v>
      </c>
      <c r="Q138" s="11">
        <f t="shared" si="61"/>
        <v>7.0216640219931481E-4</v>
      </c>
      <c r="R138" s="11">
        <f t="shared" si="61"/>
        <v>6.7823593680345416E-4</v>
      </c>
      <c r="S138" s="11">
        <f t="shared" si="61"/>
        <v>6.7427811296486635E-4</v>
      </c>
      <c r="T138" s="11">
        <f t="shared" si="61"/>
        <v>5.696705208968455E-4</v>
      </c>
      <c r="U138" s="11">
        <f t="shared" si="61"/>
        <v>5.8652420344888756E-4</v>
      </c>
      <c r="V138" s="11">
        <f t="shared" si="61"/>
        <v>5.9334450500574381E-4</v>
      </c>
      <c r="W138" s="11">
        <f t="shared" si="61"/>
        <v>5.1822344227078407E-4</v>
      </c>
      <c r="X138" s="1"/>
      <c r="Y138" s="1"/>
      <c r="Z138"/>
      <c r="AA138" s="1"/>
      <c r="AB138" s="1"/>
    </row>
    <row r="139" spans="1:28" outlineLevel="1" x14ac:dyDescent="0.2"/>
    <row r="140" spans="1:28" outlineLevel="1" x14ac:dyDescent="0.2"/>
    <row r="141" spans="1:28" outlineLevel="1" x14ac:dyDescent="0.2">
      <c r="A141" s="32" t="s">
        <v>87</v>
      </c>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4"/>
      <c r="AA141" s="33"/>
      <c r="AB141" s="33"/>
    </row>
    <row r="142" spans="1:28" outlineLevel="1" x14ac:dyDescent="0.2">
      <c r="B142" s="20" t="s">
        <v>88</v>
      </c>
      <c r="C142" s="5">
        <f>'[7]Table 32'!C$15</f>
        <v>516.62327400000004</v>
      </c>
      <c r="D142" s="5">
        <f>'[7]Table 32'!D$15</f>
        <v>632.12384999999995</v>
      </c>
      <c r="E142" s="5">
        <f>'[7]Table 32'!E$15</f>
        <v>729.53374899999994</v>
      </c>
      <c r="F142" s="5">
        <f>'[7]Table 32'!F$15</f>
        <v>806.51212599999997</v>
      </c>
      <c r="G142" s="5">
        <f>'[7]Table 32'!G$15</f>
        <v>866.34319300000004</v>
      </c>
      <c r="H142" s="5">
        <f>'[7]Table 32'!H$15</f>
        <v>931.73938299999998</v>
      </c>
      <c r="I142" s="5">
        <f>'[7]Table 32'!I$15</f>
        <v>961.037103</v>
      </c>
      <c r="J142" s="5">
        <f>'[7]Table 32'!J$15</f>
        <v>1033.190938</v>
      </c>
      <c r="K142" s="5">
        <f>'[7]Table 32'!K$15</f>
        <v>974.05294700000002</v>
      </c>
      <c r="L142" s="5">
        <f>'[7]Table 32'!L$15</f>
        <v>841.40180399999997</v>
      </c>
      <c r="M142" s="5">
        <f>'[7]Table 32'!M$15</f>
        <v>816.039714</v>
      </c>
      <c r="N142" s="5">
        <f>'[7]Table 32'!N$15</f>
        <v>852.25348199999996</v>
      </c>
      <c r="O142" s="5">
        <f>'[7]Table 32'!O$15</f>
        <v>864.84677199999999</v>
      </c>
      <c r="P142" s="5">
        <f>'[7]Table 32'!P$15</f>
        <v>859.89747599999998</v>
      </c>
      <c r="Q142" s="5">
        <f>'[7]Table 32'!Q$15</f>
        <v>819.04889300000002</v>
      </c>
      <c r="R142" s="5">
        <f>'[7]Table 32'!R$15</f>
        <v>836.70167100000003</v>
      </c>
      <c r="S142" s="5">
        <f>'[7]Table 32'!S$15</f>
        <v>918.68980299999998</v>
      </c>
      <c r="T142" s="5">
        <f>'[7]Table 32'!T$15</f>
        <v>971.58167800000001</v>
      </c>
      <c r="U142" s="5">
        <f>'[7]Table 32'!U$15</f>
        <v>993.32591600000001</v>
      </c>
      <c r="V142" s="5">
        <f>'[7]Table 32'!V$15</f>
        <v>1022.081727</v>
      </c>
      <c r="W142" s="5">
        <f>'[7]Table 32'!W$15</f>
        <v>898.34425299999998</v>
      </c>
      <c r="Z142" s="21"/>
      <c r="AB142"/>
    </row>
    <row r="143" spans="1:28" outlineLevel="1" x14ac:dyDescent="0.2">
      <c r="B143" s="7" t="s">
        <v>89</v>
      </c>
      <c r="C143" s="5"/>
      <c r="D143" s="5"/>
      <c r="E143" s="5"/>
      <c r="F143" s="5"/>
      <c r="G143" s="5"/>
      <c r="H143" s="5"/>
      <c r="I143" s="5"/>
      <c r="J143" s="5"/>
      <c r="K143" s="5"/>
      <c r="L143" s="5"/>
      <c r="M143" s="5"/>
      <c r="N143" s="5"/>
      <c r="O143" s="5"/>
      <c r="P143" s="5"/>
      <c r="Q143" s="5"/>
      <c r="R143" s="5"/>
      <c r="S143" s="5"/>
      <c r="T143" s="5"/>
      <c r="U143" s="5"/>
      <c r="V143" s="5"/>
      <c r="W143" s="5"/>
      <c r="Z143" s="21"/>
      <c r="AB143"/>
    </row>
    <row r="144" spans="1:28" outlineLevel="1" x14ac:dyDescent="0.2">
      <c r="B144" s="7" t="s">
        <v>25</v>
      </c>
      <c r="C144" s="5">
        <f>'[7]Table 32'!C$26</f>
        <v>109.883</v>
      </c>
      <c r="D144" s="5">
        <f>'[7]Table 32'!D$26</f>
        <v>117.235</v>
      </c>
      <c r="E144" s="5">
        <f>'[7]Table 32'!E$26</f>
        <v>127.30800000000001</v>
      </c>
      <c r="F144" s="5">
        <f>'[7]Table 32'!F$26</f>
        <v>137.78800000000001</v>
      </c>
      <c r="G144" s="5">
        <f>'[7]Table 32'!G$26</f>
        <v>152.11799999999999</v>
      </c>
      <c r="H144" s="5">
        <f>'[7]Table 32'!H$26</f>
        <v>165.32900000000001</v>
      </c>
      <c r="I144" s="5">
        <f>'[7]Table 32'!I$26</f>
        <v>174.797</v>
      </c>
      <c r="J144" s="5">
        <f>'[7]Table 32'!J$26</f>
        <v>180.83600000000001</v>
      </c>
      <c r="K144" s="5">
        <f>'[7]Table 32'!K$26</f>
        <v>182.68199999999999</v>
      </c>
      <c r="L144" s="5">
        <f>'[7]Table 32'!L$26</f>
        <v>182.63800000000001</v>
      </c>
      <c r="M144" s="5">
        <f>'[7]Table 32'!M$26</f>
        <v>179.67</v>
      </c>
      <c r="N144" s="5">
        <f>'[7]Table 32'!N$26</f>
        <v>182.48400000000001</v>
      </c>
      <c r="O144" s="5">
        <f>'[7]Table 32'!O$26</f>
        <v>189.70400000000001</v>
      </c>
      <c r="P144" s="5">
        <f>'[7]Table 32'!P$26</f>
        <v>193.85300000000001</v>
      </c>
      <c r="Q144" s="5">
        <f>'[7]Table 32'!Q$26</f>
        <v>200.84899999999999</v>
      </c>
      <c r="R144" s="5">
        <f>'[7]Table 32'!R$26</f>
        <v>204.762</v>
      </c>
      <c r="S144" s="5">
        <f>'[7]Table 32'!S$26</f>
        <v>213.83600000000001</v>
      </c>
      <c r="T144" s="5">
        <f>'[7]Table 32'!T$26</f>
        <v>218.16399999999999</v>
      </c>
      <c r="U144" s="5">
        <f>'[7]Table 32'!U$26</f>
        <v>227.184</v>
      </c>
      <c r="V144" s="5">
        <f>'[7]Table 32'!V$26</f>
        <v>227.857</v>
      </c>
      <c r="W144" s="5">
        <f>'[7]Table 32'!W$26</f>
        <v>226.511</v>
      </c>
      <c r="Z144" s="21" t="s">
        <v>99</v>
      </c>
      <c r="AB144"/>
    </row>
    <row r="145" spans="2:28" outlineLevel="1" x14ac:dyDescent="0.2">
      <c r="B145" s="7" t="s">
        <v>30</v>
      </c>
      <c r="C145" s="5">
        <f>'[7]Table 32'!C$27</f>
        <v>4274.1211279999998</v>
      </c>
      <c r="D145" s="5">
        <f>'[7]Table 32'!D$27</f>
        <v>4419.4619110000003</v>
      </c>
      <c r="E145" s="5">
        <f>'[7]Table 32'!E$27</f>
        <v>4512.1895889999996</v>
      </c>
      <c r="F145" s="5">
        <f>'[7]Table 32'!F$27</f>
        <v>4608.8042290000003</v>
      </c>
      <c r="G145" s="5">
        <f>'[7]Table 32'!G$27</f>
        <v>4484.3921950000004</v>
      </c>
      <c r="H145" s="5">
        <f>'[7]Table 32'!H$27</f>
        <v>4437.3942310000002</v>
      </c>
      <c r="I145" s="5">
        <f>'[7]Table 32'!I$27</f>
        <v>4328.9301100000002</v>
      </c>
      <c r="J145" s="5">
        <f>'[7]Table 32'!J$27</f>
        <v>4498.9247789999999</v>
      </c>
      <c r="K145" s="5">
        <f>'[7]Table 32'!K$27</f>
        <v>4198.3202439999995</v>
      </c>
      <c r="L145" s="5">
        <f>'[7]Table 32'!L$27</f>
        <v>4277.0484939999997</v>
      </c>
      <c r="M145" s="5">
        <f>'[7]Table 32'!M$27</f>
        <v>4216.6309220000003</v>
      </c>
      <c r="N145" s="5">
        <f>'[7]Table 32'!N$27</f>
        <v>4335.8983870000002</v>
      </c>
      <c r="O145" s="5">
        <f>'[7]Table 32'!O$27</f>
        <v>4232.55512</v>
      </c>
      <c r="P145" s="5">
        <f>'[7]Table 32'!P$27</f>
        <v>4118.1560579999996</v>
      </c>
      <c r="Q145" s="5">
        <f>'[7]Table 32'!Q$27</f>
        <v>3785.9744350000001</v>
      </c>
      <c r="R145" s="5">
        <f>'[7]Table 32'!R$27</f>
        <v>3793.6528490000001</v>
      </c>
      <c r="S145" s="5">
        <f>'[7]Table 32'!S$27</f>
        <v>3749.69164</v>
      </c>
      <c r="T145" s="5">
        <f>'[7]Table 32'!T$27</f>
        <v>3837.6726269999999</v>
      </c>
      <c r="U145" s="5">
        <f>'[7]Table 32'!U$27</f>
        <v>3767.8302979999999</v>
      </c>
      <c r="V145" s="5">
        <f>'[7]Table 32'!V$27</f>
        <v>3858.823766</v>
      </c>
      <c r="W145" s="5">
        <f>'[7]Table 32'!W$27</f>
        <v>3292.7733320000002</v>
      </c>
      <c r="Z145" s="21" t="s">
        <v>99</v>
      </c>
      <c r="AB145"/>
    </row>
    <row r="146" spans="2:28" outlineLevel="1" x14ac:dyDescent="0.2">
      <c r="B146" s="7" t="s">
        <v>31</v>
      </c>
      <c r="C146" s="5">
        <f t="shared" ref="C146:W146" si="62">C144*C145/1000</f>
        <v>469.65325190802395</v>
      </c>
      <c r="D146" s="5">
        <f t="shared" si="62"/>
        <v>518.11561713608501</v>
      </c>
      <c r="E146" s="5">
        <f t="shared" si="62"/>
        <v>574.43783219641205</v>
      </c>
      <c r="F146" s="5">
        <f t="shared" si="62"/>
        <v>635.03791710545204</v>
      </c>
      <c r="G146" s="5">
        <f t="shared" si="62"/>
        <v>682.15677191901</v>
      </c>
      <c r="H146" s="5">
        <f t="shared" si="62"/>
        <v>733.6299508169991</v>
      </c>
      <c r="I146" s="5">
        <f t="shared" si="62"/>
        <v>756.68399643767009</v>
      </c>
      <c r="J146" s="5">
        <f t="shared" si="62"/>
        <v>813.56756133524414</v>
      </c>
      <c r="K146" s="5">
        <f t="shared" si="62"/>
        <v>766.95753881440794</v>
      </c>
      <c r="L146" s="5">
        <f t="shared" si="62"/>
        <v>781.15158284717188</v>
      </c>
      <c r="M146" s="5">
        <f>U144*M145/1000</f>
        <v>957.95107938364799</v>
      </c>
      <c r="N146" s="5">
        <f t="shared" si="62"/>
        <v>791.23208125330814</v>
      </c>
      <c r="O146" s="5">
        <f t="shared" si="62"/>
        <v>802.93263648447999</v>
      </c>
      <c r="P146" s="5">
        <f t="shared" si="62"/>
        <v>798.31690631147387</v>
      </c>
      <c r="Q146" s="5">
        <f t="shared" si="62"/>
        <v>760.40917929531497</v>
      </c>
      <c r="R146" s="5">
        <f t="shared" si="62"/>
        <v>776.795944666938</v>
      </c>
      <c r="S146" s="5">
        <f t="shared" si="62"/>
        <v>801.81906153104001</v>
      </c>
      <c r="T146" s="5">
        <f t="shared" si="62"/>
        <v>837.24201099682796</v>
      </c>
      <c r="U146" s="5">
        <f t="shared" si="62"/>
        <v>855.99075842083198</v>
      </c>
      <c r="V146" s="5">
        <f t="shared" si="62"/>
        <v>879.260006849462</v>
      </c>
      <c r="W146" s="5">
        <f t="shared" si="62"/>
        <v>745.84938020465211</v>
      </c>
    </row>
    <row r="147" spans="2:28" outlineLevel="1" x14ac:dyDescent="0.2">
      <c r="B147" s="7" t="s">
        <v>140</v>
      </c>
      <c r="C147" s="14">
        <f t="shared" ref="C147:W147" si="63">C142/C146</f>
        <v>1.1000100007849507</v>
      </c>
      <c r="D147" s="14">
        <f t="shared" si="63"/>
        <v>1.2200440000131674</v>
      </c>
      <c r="E147" s="14">
        <f t="shared" si="63"/>
        <v>1.2699959997595658</v>
      </c>
      <c r="F147" s="14">
        <f t="shared" si="63"/>
        <v>1.2700220006958634</v>
      </c>
      <c r="G147" s="14">
        <f t="shared" si="63"/>
        <v>1.2700059995928001</v>
      </c>
      <c r="H147" s="14">
        <f t="shared" si="63"/>
        <v>1.2700400003603702</v>
      </c>
      <c r="I147" s="14">
        <f t="shared" si="63"/>
        <v>1.2700639996674794</v>
      </c>
      <c r="J147" s="14">
        <f t="shared" si="63"/>
        <v>1.2699509998952088</v>
      </c>
      <c r="K147" s="14">
        <f t="shared" si="63"/>
        <v>1.2700219995304147</v>
      </c>
      <c r="L147" s="14">
        <f t="shared" si="63"/>
        <v>1.0771299994467471</v>
      </c>
      <c r="M147" s="14">
        <f>U142/M146</f>
        <v>1.0369276024398995</v>
      </c>
      <c r="N147" s="14">
        <f t="shared" si="63"/>
        <v>1.0771220002227844</v>
      </c>
      <c r="O147" s="14">
        <f t="shared" si="63"/>
        <v>1.0771099998956348</v>
      </c>
      <c r="P147" s="14">
        <f t="shared" si="63"/>
        <v>1.0771380002122861</v>
      </c>
      <c r="Q147" s="14">
        <f t="shared" si="63"/>
        <v>1.0771159992558579</v>
      </c>
      <c r="R147" s="14">
        <f t="shared" si="63"/>
        <v>1.0771189998407464</v>
      </c>
      <c r="S147" s="14">
        <f t="shared" si="63"/>
        <v>1.145757000645258</v>
      </c>
      <c r="T147" s="14">
        <f t="shared" si="63"/>
        <v>1.1604550001536904</v>
      </c>
      <c r="U147" s="14">
        <f t="shared" si="63"/>
        <v>1.1604400003482862</v>
      </c>
      <c r="V147" s="14">
        <f t="shared" si="63"/>
        <v>1.1624340002251354</v>
      </c>
      <c r="W147" s="14">
        <f t="shared" si="63"/>
        <v>1.204458000291567</v>
      </c>
    </row>
    <row r="148" spans="2:28" outlineLevel="1" x14ac:dyDescent="0.2">
      <c r="B148" s="7" t="s">
        <v>90</v>
      </c>
      <c r="C148" s="5">
        <f t="shared" ref="C148:W148" si="64">C145*C147</f>
        <v>4701.5759853662539</v>
      </c>
      <c r="D148" s="5">
        <f t="shared" si="64"/>
        <v>5391.9379878022773</v>
      </c>
      <c r="E148" s="5">
        <f t="shared" si="64"/>
        <v>5730.4627281867588</v>
      </c>
      <c r="F148" s="5">
        <f t="shared" si="64"/>
        <v>5853.2827677301366</v>
      </c>
      <c r="G148" s="5">
        <f t="shared" si="64"/>
        <v>5695.2049921771268</v>
      </c>
      <c r="H148" s="5">
        <f t="shared" si="64"/>
        <v>5635.668170738345</v>
      </c>
      <c r="I148" s="5">
        <f t="shared" si="64"/>
        <v>5498.018289787582</v>
      </c>
      <c r="J148" s="5">
        <f t="shared" si="64"/>
        <v>5713.4140215443813</v>
      </c>
      <c r="K148" s="5">
        <f t="shared" si="64"/>
        <v>5331.9590709538979</v>
      </c>
      <c r="L148" s="5">
        <f t="shared" si="64"/>
        <v>4606.9372419759302</v>
      </c>
      <c r="M148" s="5">
        <f>U145*M147</f>
        <v>3906.9672373055519</v>
      </c>
      <c r="N148" s="5">
        <f t="shared" si="64"/>
        <v>4670.2915433681846</v>
      </c>
      <c r="O148" s="5">
        <f t="shared" si="64"/>
        <v>4558.9274448614688</v>
      </c>
      <c r="P148" s="5">
        <f t="shared" si="64"/>
        <v>4435.8223808762305</v>
      </c>
      <c r="Q148" s="5">
        <f t="shared" si="64"/>
        <v>4077.9336367121568</v>
      </c>
      <c r="R148" s="5">
        <f t="shared" si="64"/>
        <v>4086.2155624578781</v>
      </c>
      <c r="S148" s="5">
        <f t="shared" si="64"/>
        <v>4296.2354467909981</v>
      </c>
      <c r="T148" s="5">
        <f t="shared" si="64"/>
        <v>4453.446388955098</v>
      </c>
      <c r="U148" s="5">
        <f t="shared" si="64"/>
        <v>4372.340992323403</v>
      </c>
      <c r="V148" s="5">
        <f t="shared" si="64"/>
        <v>4485.6279464752015</v>
      </c>
      <c r="W148" s="5">
        <f t="shared" si="64"/>
        <v>3966.0071828741202</v>
      </c>
    </row>
    <row r="149" spans="2:28" outlineLevel="1" x14ac:dyDescent="0.2"/>
    <row r="150" spans="2:28" outlineLevel="1" x14ac:dyDescent="0.2">
      <c r="B150" s="8" t="s">
        <v>14</v>
      </c>
      <c r="C150" s="13"/>
    </row>
    <row r="151" spans="2:28" outlineLevel="1" x14ac:dyDescent="0.2">
      <c r="B151" s="4" t="s">
        <v>18</v>
      </c>
      <c r="C151" s="5"/>
      <c r="D151" s="5"/>
      <c r="E151" s="5"/>
      <c r="F151" s="5"/>
      <c r="G151" s="5"/>
      <c r="H151" s="5"/>
      <c r="I151" s="5"/>
      <c r="J151" s="5"/>
      <c r="K151" s="5"/>
      <c r="L151" s="5"/>
      <c r="M151" s="5"/>
      <c r="N151" s="5"/>
      <c r="O151" s="5"/>
      <c r="P151" s="5"/>
      <c r="Q151" s="5"/>
      <c r="R151" s="5"/>
      <c r="S151" s="5"/>
      <c r="T151" s="5"/>
      <c r="U151" s="5"/>
      <c r="V151" s="5"/>
      <c r="W151" s="5"/>
      <c r="Z151" s="21"/>
    </row>
    <row r="152" spans="2:28" outlineLevel="1" x14ac:dyDescent="0.2">
      <c r="B152" s="4" t="s">
        <v>19</v>
      </c>
      <c r="C152" s="5"/>
      <c r="D152" s="5"/>
      <c r="E152" s="5"/>
      <c r="F152" s="5"/>
      <c r="G152" s="5"/>
      <c r="H152" s="5"/>
      <c r="I152" s="5"/>
      <c r="J152" s="5"/>
      <c r="K152" s="5"/>
      <c r="L152" s="5"/>
      <c r="M152" s="5"/>
      <c r="N152" s="5"/>
      <c r="O152" s="5"/>
      <c r="P152" s="5"/>
      <c r="Q152" s="5"/>
      <c r="R152" s="5"/>
      <c r="S152" s="5"/>
      <c r="T152" s="5"/>
      <c r="U152" s="5"/>
      <c r="V152" s="5"/>
      <c r="W152" s="5"/>
      <c r="Z152" s="21"/>
    </row>
    <row r="153" spans="2:28" outlineLevel="1" x14ac:dyDescent="0.2">
      <c r="B153" s="4" t="s">
        <v>16</v>
      </c>
      <c r="C153" s="5"/>
      <c r="D153" s="5"/>
      <c r="E153" s="5"/>
      <c r="F153" s="5"/>
      <c r="G153" s="5"/>
      <c r="H153" s="5"/>
      <c r="I153" s="5"/>
      <c r="J153" s="5"/>
      <c r="K153" s="5"/>
      <c r="L153" s="5"/>
      <c r="M153" s="5"/>
      <c r="N153" s="5"/>
      <c r="O153" s="5"/>
      <c r="P153" s="5"/>
      <c r="Q153" s="5"/>
      <c r="R153" s="5"/>
      <c r="S153" s="5"/>
      <c r="T153" s="5"/>
      <c r="U153" s="5"/>
      <c r="V153" s="5"/>
      <c r="W153" s="5"/>
      <c r="Z153" s="21"/>
    </row>
    <row r="154" spans="2:28" outlineLevel="1" x14ac:dyDescent="0.2">
      <c r="B154" s="4" t="s">
        <v>21</v>
      </c>
      <c r="C154" s="5"/>
      <c r="D154" s="5"/>
      <c r="E154" s="5"/>
      <c r="F154" s="5"/>
      <c r="G154" s="5"/>
      <c r="H154" s="5"/>
      <c r="I154" s="5"/>
      <c r="J154" s="5"/>
      <c r="K154" s="5"/>
      <c r="L154" s="5"/>
      <c r="M154" s="5"/>
      <c r="N154" s="5"/>
      <c r="O154" s="5"/>
      <c r="P154" s="5"/>
      <c r="Q154" s="5"/>
      <c r="R154" s="5"/>
      <c r="S154" s="5"/>
      <c r="T154" s="5"/>
      <c r="U154" s="5"/>
      <c r="V154" s="5"/>
      <c r="W154" s="5"/>
      <c r="Z154" s="21"/>
    </row>
    <row r="155" spans="2:28" outlineLevel="1" x14ac:dyDescent="0.2">
      <c r="B155" s="4" t="s">
        <v>20</v>
      </c>
      <c r="C155" s="5">
        <f>'[7]Table 32'!C$12*1000</f>
        <v>772.58</v>
      </c>
      <c r="D155" s="5">
        <f>'[7]Table 32'!D$12*1000</f>
        <v>852.3</v>
      </c>
      <c r="E155" s="5">
        <f>'[7]Table 32'!E$12*1000</f>
        <v>944.94999999999993</v>
      </c>
      <c r="F155" s="5">
        <f>'[7]Table 32'!F$12*1000</f>
        <v>1044.6369999999999</v>
      </c>
      <c r="G155" s="5">
        <f>'[7]Table 32'!G$12*1000</f>
        <v>1122.1479999999999</v>
      </c>
      <c r="H155" s="5">
        <f>'[7]Table 32'!H$12*1000</f>
        <v>1104.1129999999998</v>
      </c>
      <c r="I155" s="5">
        <f>'[7]Table 32'!I$12*1000</f>
        <v>1138.809</v>
      </c>
      <c r="J155" s="5">
        <f>'[7]Table 32'!J$12*1000</f>
        <v>1195.944</v>
      </c>
      <c r="K155" s="5">
        <f>'[7]Table 32'!K$12*1000</f>
        <v>1127.4280000000001</v>
      </c>
      <c r="L155" s="5">
        <f>'[7]Table 32'!L$12*1000</f>
        <v>1476.376</v>
      </c>
      <c r="M155" s="5">
        <f>'[7]Table 32'!M$12*1000</f>
        <v>1431.8679999999999</v>
      </c>
      <c r="N155" s="5">
        <f>'[7]Table 32'!N$12*1000</f>
        <v>1495.4289999999999</v>
      </c>
      <c r="O155" s="5">
        <f>'[7]Table 32'!O$12*1000</f>
        <v>1517.5430000000001</v>
      </c>
      <c r="P155" s="5">
        <f>'[7]Table 32'!P$12*1000</f>
        <v>1508.819</v>
      </c>
      <c r="Q155" s="5">
        <f>'[7]Table 32'!Q$12*1000</f>
        <v>1437.173</v>
      </c>
      <c r="R155" s="5">
        <f>'[7]Table 32'!R$12*1000</f>
        <v>1468.144</v>
      </c>
      <c r="S155" s="5">
        <f>'[7]Table 32'!S$12*1000</f>
        <v>1515.4380000000001</v>
      </c>
      <c r="T155" s="5">
        <f>'[7]Table 32'!T$12*1000</f>
        <v>1553.0839999999998</v>
      </c>
      <c r="U155" s="5">
        <f>'[7]Table 32'!U$12*1000</f>
        <v>1587.8630000000001</v>
      </c>
      <c r="V155" s="5">
        <f>'[7]Table 32'!V$12*1000</f>
        <v>1631.027</v>
      </c>
      <c r="W155" s="5">
        <f>'[7]Table 32'!W$12*1000</f>
        <v>1383.5509999999999</v>
      </c>
      <c r="Z155" s="21" t="s">
        <v>26</v>
      </c>
    </row>
    <row r="156" spans="2:28" outlineLevel="1" x14ac:dyDescent="0.2">
      <c r="B156" s="4" t="s">
        <v>0</v>
      </c>
      <c r="C156" s="5"/>
      <c r="D156" s="5"/>
      <c r="E156" s="5"/>
      <c r="F156" s="5"/>
      <c r="G156" s="5"/>
      <c r="H156" s="5"/>
      <c r="I156" s="5"/>
      <c r="J156" s="5"/>
      <c r="K156" s="5"/>
      <c r="L156" s="5"/>
      <c r="M156" s="5"/>
      <c r="N156" s="5"/>
      <c r="O156" s="5"/>
      <c r="P156" s="5"/>
      <c r="Q156" s="5"/>
      <c r="R156" s="5"/>
      <c r="S156" s="5"/>
      <c r="T156" s="5"/>
      <c r="U156" s="5"/>
      <c r="V156" s="5"/>
      <c r="W156" s="5"/>
      <c r="Z156" s="21"/>
    </row>
    <row r="157" spans="2:28" outlineLevel="1" x14ac:dyDescent="0.2">
      <c r="B157" s="4" t="s">
        <v>22</v>
      </c>
      <c r="C157" s="5"/>
      <c r="D157" s="5"/>
      <c r="E157" s="5"/>
      <c r="F157" s="5"/>
      <c r="G157" s="5"/>
      <c r="H157" s="5"/>
      <c r="I157" s="5"/>
      <c r="J157" s="5"/>
      <c r="K157" s="5"/>
      <c r="L157" s="5"/>
      <c r="M157" s="5"/>
      <c r="N157" s="5"/>
      <c r="O157" s="5"/>
      <c r="P157" s="5"/>
      <c r="Q157" s="5"/>
      <c r="R157" s="5"/>
      <c r="S157" s="5"/>
      <c r="T157" s="5"/>
      <c r="U157" s="5"/>
      <c r="V157" s="5"/>
      <c r="W157" s="5"/>
      <c r="Z157" s="21"/>
    </row>
    <row r="158" spans="2:28" outlineLevel="1" x14ac:dyDescent="0.2">
      <c r="B158" s="4" t="s">
        <v>23</v>
      </c>
      <c r="C158" s="5"/>
      <c r="D158" s="5"/>
      <c r="E158" s="5"/>
      <c r="F158" s="5"/>
      <c r="G158" s="5"/>
      <c r="H158" s="5"/>
      <c r="I158" s="5"/>
      <c r="J158" s="5"/>
      <c r="K158" s="5"/>
      <c r="L158" s="5"/>
      <c r="M158" s="5"/>
      <c r="N158" s="5"/>
      <c r="O158" s="5"/>
      <c r="P158" s="5"/>
      <c r="Q158" s="5"/>
      <c r="R158" s="5"/>
      <c r="S158" s="5"/>
      <c r="T158" s="5"/>
      <c r="U158" s="5"/>
      <c r="V158" s="5"/>
      <c r="W158" s="5"/>
      <c r="Z158" s="21"/>
    </row>
    <row r="159" spans="2:28" outlineLevel="1" x14ac:dyDescent="0.2">
      <c r="B159" s="4" t="s">
        <v>17</v>
      </c>
      <c r="C159" s="5"/>
      <c r="D159" s="5"/>
      <c r="E159" s="5"/>
      <c r="F159" s="5"/>
      <c r="G159" s="5"/>
      <c r="H159" s="5"/>
      <c r="I159" s="5"/>
      <c r="J159" s="5"/>
      <c r="K159" s="5"/>
      <c r="L159" s="5"/>
      <c r="M159" s="5"/>
      <c r="N159" s="5"/>
      <c r="O159" s="5"/>
      <c r="P159" s="5"/>
      <c r="Q159" s="5"/>
      <c r="R159" s="5"/>
      <c r="S159" s="5"/>
      <c r="T159" s="5"/>
      <c r="U159" s="5"/>
      <c r="V159" s="5"/>
      <c r="W159" s="5"/>
      <c r="Z159" s="21"/>
    </row>
    <row r="160" spans="2:28" outlineLevel="1" x14ac:dyDescent="0.2">
      <c r="B160" s="4" t="s">
        <v>1</v>
      </c>
      <c r="C160" s="5"/>
      <c r="D160" s="5"/>
      <c r="E160" s="5"/>
      <c r="F160" s="5"/>
      <c r="G160" s="5"/>
      <c r="H160" s="5"/>
      <c r="I160" s="5"/>
      <c r="J160" s="5"/>
      <c r="K160" s="5"/>
      <c r="L160" s="5"/>
      <c r="M160" s="5"/>
      <c r="N160" s="5"/>
      <c r="O160" s="5"/>
      <c r="P160" s="5"/>
      <c r="Q160" s="5"/>
      <c r="R160" s="5"/>
      <c r="S160" s="5"/>
      <c r="T160" s="5"/>
      <c r="U160" s="5"/>
      <c r="V160" s="5"/>
      <c r="W160" s="5"/>
      <c r="Z160" s="21"/>
    </row>
    <row r="161" spans="1:28" outlineLevel="1" x14ac:dyDescent="0.2">
      <c r="B161" s="15" t="s">
        <v>9</v>
      </c>
      <c r="C161" s="19">
        <f t="shared" ref="C161:W161" si="65">SUM(C151:C160)</f>
        <v>772.58</v>
      </c>
      <c r="D161" s="19">
        <f t="shared" si="65"/>
        <v>852.3</v>
      </c>
      <c r="E161" s="19">
        <f t="shared" si="65"/>
        <v>944.94999999999993</v>
      </c>
      <c r="F161" s="19">
        <f t="shared" si="65"/>
        <v>1044.6369999999999</v>
      </c>
      <c r="G161" s="19">
        <f t="shared" si="65"/>
        <v>1122.1479999999999</v>
      </c>
      <c r="H161" s="19">
        <f t="shared" si="65"/>
        <v>1104.1129999999998</v>
      </c>
      <c r="I161" s="19">
        <f t="shared" si="65"/>
        <v>1138.809</v>
      </c>
      <c r="J161" s="19">
        <f t="shared" si="65"/>
        <v>1195.944</v>
      </c>
      <c r="K161" s="19">
        <f t="shared" si="65"/>
        <v>1127.4280000000001</v>
      </c>
      <c r="L161" s="19">
        <f t="shared" si="65"/>
        <v>1476.376</v>
      </c>
      <c r="M161" s="19">
        <f t="shared" si="65"/>
        <v>1431.8679999999999</v>
      </c>
      <c r="N161" s="19">
        <f t="shared" si="65"/>
        <v>1495.4289999999999</v>
      </c>
      <c r="O161" s="19">
        <f t="shared" si="65"/>
        <v>1517.5430000000001</v>
      </c>
      <c r="P161" s="19">
        <f t="shared" si="65"/>
        <v>1508.819</v>
      </c>
      <c r="Q161" s="19">
        <f t="shared" si="65"/>
        <v>1437.173</v>
      </c>
      <c r="R161" s="19">
        <f t="shared" si="65"/>
        <v>1468.144</v>
      </c>
      <c r="S161" s="19">
        <f t="shared" si="65"/>
        <v>1515.4380000000001</v>
      </c>
      <c r="T161" s="19">
        <f t="shared" si="65"/>
        <v>1553.0839999999998</v>
      </c>
      <c r="U161" s="19">
        <f t="shared" si="65"/>
        <v>1587.8630000000001</v>
      </c>
      <c r="V161" s="19">
        <f t="shared" si="65"/>
        <v>1631.027</v>
      </c>
      <c r="W161" s="19">
        <f t="shared" si="65"/>
        <v>1383.5509999999999</v>
      </c>
    </row>
    <row r="162" spans="1:28" outlineLevel="1" x14ac:dyDescent="0.2">
      <c r="B162" s="26" t="s">
        <v>91</v>
      </c>
      <c r="C162" s="25">
        <f t="shared" ref="C162:W162" si="66">C161/C142/1000</f>
        <v>1.4954417249115261E-3</v>
      </c>
      <c r="D162" s="25">
        <f t="shared" si="66"/>
        <v>1.3483117272034585E-3</v>
      </c>
      <c r="E162" s="25">
        <f t="shared" si="66"/>
        <v>1.2952793497151836E-3</v>
      </c>
      <c r="F162" s="25">
        <f t="shared" si="66"/>
        <v>1.2952526891083593E-3</v>
      </c>
      <c r="G162" s="25">
        <f t="shared" si="66"/>
        <v>1.295269598776659E-3</v>
      </c>
      <c r="H162" s="25">
        <f t="shared" si="66"/>
        <v>1.185001965297414E-3</v>
      </c>
      <c r="I162" s="25">
        <f t="shared" si="66"/>
        <v>1.1849792234296286E-3</v>
      </c>
      <c r="J162" s="25">
        <f t="shared" si="66"/>
        <v>1.1575246704302782E-3</v>
      </c>
      <c r="K162" s="25">
        <f t="shared" si="66"/>
        <v>1.1574606939719059E-3</v>
      </c>
      <c r="L162" s="25">
        <f t="shared" si="66"/>
        <v>1.7546622707264841E-3</v>
      </c>
      <c r="M162" s="25">
        <f>U161/M142/1000</f>
        <v>1.9458158380757436E-3</v>
      </c>
      <c r="N162" s="25">
        <f t="shared" si="66"/>
        <v>1.7546763158897837E-3</v>
      </c>
      <c r="O162" s="25">
        <f t="shared" si="66"/>
        <v>1.7546958017668362E-3</v>
      </c>
      <c r="P162" s="25">
        <f t="shared" si="66"/>
        <v>1.7546498764231748E-3</v>
      </c>
      <c r="Q162" s="25">
        <f t="shared" si="66"/>
        <v>1.7546852358666211E-3</v>
      </c>
      <c r="R162" s="25">
        <f t="shared" si="66"/>
        <v>1.7546803728087689E-3</v>
      </c>
      <c r="S162" s="25">
        <f t="shared" si="66"/>
        <v>1.6495644068882738E-3</v>
      </c>
      <c r="T162" s="25">
        <f t="shared" si="66"/>
        <v>1.598511000327859E-3</v>
      </c>
      <c r="U162" s="25">
        <f t="shared" si="66"/>
        <v>1.5985317350765669E-3</v>
      </c>
      <c r="V162" s="25">
        <f t="shared" si="66"/>
        <v>1.5957892181355867E-3</v>
      </c>
      <c r="W162" s="25">
        <f t="shared" si="66"/>
        <v>1.5401122625092365E-3</v>
      </c>
    </row>
    <row r="163" spans="1:28" outlineLevel="1" x14ac:dyDescent="0.2"/>
    <row r="164" spans="1:28" outlineLevel="1" x14ac:dyDescent="0.2">
      <c r="B164" s="4" t="s">
        <v>18</v>
      </c>
      <c r="C164" s="11">
        <f t="shared" ref="C164:W164" si="67">IFERROR(C151/C161,0)</f>
        <v>0</v>
      </c>
      <c r="D164" s="11">
        <f t="shared" si="67"/>
        <v>0</v>
      </c>
      <c r="E164" s="11">
        <f t="shared" si="67"/>
        <v>0</v>
      </c>
      <c r="F164" s="11">
        <f t="shared" si="67"/>
        <v>0</v>
      </c>
      <c r="G164" s="11">
        <f t="shared" si="67"/>
        <v>0</v>
      </c>
      <c r="H164" s="11">
        <f t="shared" si="67"/>
        <v>0</v>
      </c>
      <c r="I164" s="11">
        <f t="shared" si="67"/>
        <v>0</v>
      </c>
      <c r="J164" s="11">
        <f t="shared" si="67"/>
        <v>0</v>
      </c>
      <c r="K164" s="11">
        <f t="shared" si="67"/>
        <v>0</v>
      </c>
      <c r="L164" s="11">
        <f t="shared" si="67"/>
        <v>0</v>
      </c>
      <c r="M164" s="11">
        <f t="shared" si="67"/>
        <v>0</v>
      </c>
      <c r="N164" s="11">
        <f t="shared" si="67"/>
        <v>0</v>
      </c>
      <c r="O164" s="11">
        <f t="shared" si="67"/>
        <v>0</v>
      </c>
      <c r="P164" s="11">
        <f t="shared" si="67"/>
        <v>0</v>
      </c>
      <c r="Q164" s="11">
        <f t="shared" si="67"/>
        <v>0</v>
      </c>
      <c r="R164" s="11">
        <f t="shared" si="67"/>
        <v>0</v>
      </c>
      <c r="S164" s="11">
        <f t="shared" si="67"/>
        <v>0</v>
      </c>
      <c r="T164" s="11">
        <f t="shared" si="67"/>
        <v>0</v>
      </c>
      <c r="U164" s="11">
        <f t="shared" si="67"/>
        <v>0</v>
      </c>
      <c r="V164" s="11">
        <f t="shared" si="67"/>
        <v>0</v>
      </c>
      <c r="W164" s="11">
        <f t="shared" si="67"/>
        <v>0</v>
      </c>
    </row>
    <row r="165" spans="1:28" outlineLevel="1" x14ac:dyDescent="0.2">
      <c r="B165" s="4" t="s">
        <v>19</v>
      </c>
      <c r="C165" s="11">
        <f t="shared" ref="C165:W165" si="68">IFERROR(C152/C161,0)</f>
        <v>0</v>
      </c>
      <c r="D165" s="11">
        <f t="shared" si="68"/>
        <v>0</v>
      </c>
      <c r="E165" s="11">
        <f t="shared" si="68"/>
        <v>0</v>
      </c>
      <c r="F165" s="11">
        <f t="shared" si="68"/>
        <v>0</v>
      </c>
      <c r="G165" s="11">
        <f t="shared" si="68"/>
        <v>0</v>
      </c>
      <c r="H165" s="11">
        <f t="shared" si="68"/>
        <v>0</v>
      </c>
      <c r="I165" s="11">
        <f t="shared" si="68"/>
        <v>0</v>
      </c>
      <c r="J165" s="11">
        <f t="shared" si="68"/>
        <v>0</v>
      </c>
      <c r="K165" s="11">
        <f t="shared" si="68"/>
        <v>0</v>
      </c>
      <c r="L165" s="11">
        <f t="shared" si="68"/>
        <v>0</v>
      </c>
      <c r="M165" s="11">
        <f t="shared" si="68"/>
        <v>0</v>
      </c>
      <c r="N165" s="11">
        <f t="shared" si="68"/>
        <v>0</v>
      </c>
      <c r="O165" s="11">
        <f t="shared" si="68"/>
        <v>0</v>
      </c>
      <c r="P165" s="11">
        <f t="shared" si="68"/>
        <v>0</v>
      </c>
      <c r="Q165" s="11">
        <f t="shared" si="68"/>
        <v>0</v>
      </c>
      <c r="R165" s="11">
        <f t="shared" si="68"/>
        <v>0</v>
      </c>
      <c r="S165" s="11">
        <f t="shared" si="68"/>
        <v>0</v>
      </c>
      <c r="T165" s="11">
        <f t="shared" si="68"/>
        <v>0</v>
      </c>
      <c r="U165" s="11">
        <f t="shared" si="68"/>
        <v>0</v>
      </c>
      <c r="V165" s="11">
        <f t="shared" si="68"/>
        <v>0</v>
      </c>
      <c r="W165" s="11">
        <f t="shared" si="68"/>
        <v>0</v>
      </c>
    </row>
    <row r="166" spans="1:28" outlineLevel="1" x14ac:dyDescent="0.2">
      <c r="B166" s="4" t="s">
        <v>16</v>
      </c>
      <c r="C166" s="11">
        <f t="shared" ref="C166:W166" si="69">IFERROR(C153/C161,0)</f>
        <v>0</v>
      </c>
      <c r="D166" s="11">
        <f t="shared" si="69"/>
        <v>0</v>
      </c>
      <c r="E166" s="11">
        <f t="shared" si="69"/>
        <v>0</v>
      </c>
      <c r="F166" s="11">
        <f t="shared" si="69"/>
        <v>0</v>
      </c>
      <c r="G166" s="11">
        <f t="shared" si="69"/>
        <v>0</v>
      </c>
      <c r="H166" s="11">
        <f t="shared" si="69"/>
        <v>0</v>
      </c>
      <c r="I166" s="11">
        <f t="shared" si="69"/>
        <v>0</v>
      </c>
      <c r="J166" s="11">
        <f t="shared" si="69"/>
        <v>0</v>
      </c>
      <c r="K166" s="11">
        <f t="shared" si="69"/>
        <v>0</v>
      </c>
      <c r="L166" s="11">
        <f t="shared" si="69"/>
        <v>0</v>
      </c>
      <c r="M166" s="11">
        <f t="shared" si="69"/>
        <v>0</v>
      </c>
      <c r="N166" s="11">
        <f t="shared" si="69"/>
        <v>0</v>
      </c>
      <c r="O166" s="11">
        <f t="shared" si="69"/>
        <v>0</v>
      </c>
      <c r="P166" s="11">
        <f t="shared" si="69"/>
        <v>0</v>
      </c>
      <c r="Q166" s="11">
        <f t="shared" si="69"/>
        <v>0</v>
      </c>
      <c r="R166" s="11">
        <f t="shared" si="69"/>
        <v>0</v>
      </c>
      <c r="S166" s="11">
        <f t="shared" si="69"/>
        <v>0</v>
      </c>
      <c r="T166" s="11">
        <f t="shared" si="69"/>
        <v>0</v>
      </c>
      <c r="U166" s="11">
        <f t="shared" si="69"/>
        <v>0</v>
      </c>
      <c r="V166" s="11">
        <f t="shared" si="69"/>
        <v>0</v>
      </c>
      <c r="W166" s="11">
        <f t="shared" si="69"/>
        <v>0</v>
      </c>
    </row>
    <row r="167" spans="1:28" outlineLevel="1" x14ac:dyDescent="0.2">
      <c r="B167" s="4" t="s">
        <v>21</v>
      </c>
      <c r="C167" s="11">
        <f t="shared" ref="C167:W167" si="70">IFERROR(C154/C161,0)</f>
        <v>0</v>
      </c>
      <c r="D167" s="11">
        <f t="shared" si="70"/>
        <v>0</v>
      </c>
      <c r="E167" s="11">
        <f t="shared" si="70"/>
        <v>0</v>
      </c>
      <c r="F167" s="11">
        <f t="shared" si="70"/>
        <v>0</v>
      </c>
      <c r="G167" s="11">
        <f t="shared" si="70"/>
        <v>0</v>
      </c>
      <c r="H167" s="11">
        <f t="shared" si="70"/>
        <v>0</v>
      </c>
      <c r="I167" s="11">
        <f t="shared" si="70"/>
        <v>0</v>
      </c>
      <c r="J167" s="11">
        <f t="shared" si="70"/>
        <v>0</v>
      </c>
      <c r="K167" s="11">
        <f t="shared" si="70"/>
        <v>0</v>
      </c>
      <c r="L167" s="11">
        <f t="shared" si="70"/>
        <v>0</v>
      </c>
      <c r="M167" s="11">
        <f t="shared" si="70"/>
        <v>0</v>
      </c>
      <c r="N167" s="11">
        <f t="shared" si="70"/>
        <v>0</v>
      </c>
      <c r="O167" s="11">
        <f t="shared" si="70"/>
        <v>0</v>
      </c>
      <c r="P167" s="11">
        <f t="shared" si="70"/>
        <v>0</v>
      </c>
      <c r="Q167" s="11">
        <f t="shared" si="70"/>
        <v>0</v>
      </c>
      <c r="R167" s="11">
        <f t="shared" si="70"/>
        <v>0</v>
      </c>
      <c r="S167" s="11">
        <f t="shared" si="70"/>
        <v>0</v>
      </c>
      <c r="T167" s="11">
        <f t="shared" si="70"/>
        <v>0</v>
      </c>
      <c r="U167" s="11">
        <f t="shared" si="70"/>
        <v>0</v>
      </c>
      <c r="V167" s="11">
        <f t="shared" si="70"/>
        <v>0</v>
      </c>
      <c r="W167" s="11">
        <f t="shared" si="70"/>
        <v>0</v>
      </c>
    </row>
    <row r="168" spans="1:28" outlineLevel="1" x14ac:dyDescent="0.2">
      <c r="B168" s="4" t="s">
        <v>20</v>
      </c>
      <c r="C168" s="11">
        <f t="shared" ref="C168:W168" si="71">IFERROR(C155/C161,0)</f>
        <v>1</v>
      </c>
      <c r="D168" s="11">
        <f t="shared" si="71"/>
        <v>1</v>
      </c>
      <c r="E168" s="11">
        <f t="shared" si="71"/>
        <v>1</v>
      </c>
      <c r="F168" s="11">
        <f t="shared" si="71"/>
        <v>1</v>
      </c>
      <c r="G168" s="11">
        <f t="shared" si="71"/>
        <v>1</v>
      </c>
      <c r="H168" s="11">
        <f t="shared" si="71"/>
        <v>1</v>
      </c>
      <c r="I168" s="11">
        <f t="shared" si="71"/>
        <v>1</v>
      </c>
      <c r="J168" s="11">
        <f t="shared" si="71"/>
        <v>1</v>
      </c>
      <c r="K168" s="11">
        <f t="shared" si="71"/>
        <v>1</v>
      </c>
      <c r="L168" s="11">
        <f t="shared" si="71"/>
        <v>1</v>
      </c>
      <c r="M168" s="11">
        <f t="shared" si="71"/>
        <v>1</v>
      </c>
      <c r="N168" s="11">
        <f t="shared" si="71"/>
        <v>1</v>
      </c>
      <c r="O168" s="11">
        <f t="shared" si="71"/>
        <v>1</v>
      </c>
      <c r="P168" s="11">
        <f t="shared" si="71"/>
        <v>1</v>
      </c>
      <c r="Q168" s="11">
        <f t="shared" si="71"/>
        <v>1</v>
      </c>
      <c r="R168" s="11">
        <f t="shared" si="71"/>
        <v>1</v>
      </c>
      <c r="S168" s="11">
        <f t="shared" si="71"/>
        <v>1</v>
      </c>
      <c r="T168" s="11">
        <f t="shared" si="71"/>
        <v>1</v>
      </c>
      <c r="U168" s="11">
        <f t="shared" si="71"/>
        <v>1</v>
      </c>
      <c r="V168" s="11">
        <f t="shared" si="71"/>
        <v>1</v>
      </c>
      <c r="W168" s="11">
        <f t="shared" si="71"/>
        <v>1</v>
      </c>
    </row>
    <row r="169" spans="1:28" outlineLevel="1" x14ac:dyDescent="0.2">
      <c r="B169" s="4" t="s">
        <v>0</v>
      </c>
      <c r="C169" s="11">
        <f t="shared" ref="C169:W169" si="72">IFERROR(C156/C161,0)</f>
        <v>0</v>
      </c>
      <c r="D169" s="11">
        <f t="shared" si="72"/>
        <v>0</v>
      </c>
      <c r="E169" s="11">
        <f t="shared" si="72"/>
        <v>0</v>
      </c>
      <c r="F169" s="11">
        <f t="shared" si="72"/>
        <v>0</v>
      </c>
      <c r="G169" s="11">
        <f t="shared" si="72"/>
        <v>0</v>
      </c>
      <c r="H169" s="11">
        <f t="shared" si="72"/>
        <v>0</v>
      </c>
      <c r="I169" s="11">
        <f t="shared" si="72"/>
        <v>0</v>
      </c>
      <c r="J169" s="11">
        <f t="shared" si="72"/>
        <v>0</v>
      </c>
      <c r="K169" s="11">
        <f t="shared" si="72"/>
        <v>0</v>
      </c>
      <c r="L169" s="11">
        <f t="shared" si="72"/>
        <v>0</v>
      </c>
      <c r="M169" s="11">
        <f t="shared" si="72"/>
        <v>0</v>
      </c>
      <c r="N169" s="11">
        <f t="shared" si="72"/>
        <v>0</v>
      </c>
      <c r="O169" s="11">
        <f t="shared" si="72"/>
        <v>0</v>
      </c>
      <c r="P169" s="11">
        <f t="shared" si="72"/>
        <v>0</v>
      </c>
      <c r="Q169" s="11">
        <f t="shared" si="72"/>
        <v>0</v>
      </c>
      <c r="R169" s="11">
        <f t="shared" si="72"/>
        <v>0</v>
      </c>
      <c r="S169" s="11">
        <f t="shared" si="72"/>
        <v>0</v>
      </c>
      <c r="T169" s="11">
        <f t="shared" si="72"/>
        <v>0</v>
      </c>
      <c r="U169" s="11">
        <f t="shared" si="72"/>
        <v>0</v>
      </c>
      <c r="V169" s="11">
        <f t="shared" si="72"/>
        <v>0</v>
      </c>
      <c r="W169" s="11">
        <f t="shared" si="72"/>
        <v>0</v>
      </c>
    </row>
    <row r="170" spans="1:28" x14ac:dyDescent="0.2">
      <c r="B170" s="4" t="s">
        <v>22</v>
      </c>
      <c r="C170" s="11">
        <f t="shared" ref="C170:W170" si="73">IFERROR(C157/C161,0)</f>
        <v>0</v>
      </c>
      <c r="D170" s="11">
        <f t="shared" si="73"/>
        <v>0</v>
      </c>
      <c r="E170" s="11">
        <f t="shared" si="73"/>
        <v>0</v>
      </c>
      <c r="F170" s="11">
        <f t="shared" si="73"/>
        <v>0</v>
      </c>
      <c r="G170" s="11">
        <f t="shared" si="73"/>
        <v>0</v>
      </c>
      <c r="H170" s="11">
        <f t="shared" si="73"/>
        <v>0</v>
      </c>
      <c r="I170" s="11">
        <f t="shared" si="73"/>
        <v>0</v>
      </c>
      <c r="J170" s="11">
        <f t="shared" si="73"/>
        <v>0</v>
      </c>
      <c r="K170" s="11">
        <f t="shared" si="73"/>
        <v>0</v>
      </c>
      <c r="L170" s="11">
        <f t="shared" si="73"/>
        <v>0</v>
      </c>
      <c r="M170" s="11">
        <f t="shared" si="73"/>
        <v>0</v>
      </c>
      <c r="N170" s="11">
        <f t="shared" si="73"/>
        <v>0</v>
      </c>
      <c r="O170" s="11">
        <f t="shared" si="73"/>
        <v>0</v>
      </c>
      <c r="P170" s="11">
        <f t="shared" si="73"/>
        <v>0</v>
      </c>
      <c r="Q170" s="11">
        <f t="shared" si="73"/>
        <v>0</v>
      </c>
      <c r="R170" s="11">
        <f t="shared" si="73"/>
        <v>0</v>
      </c>
      <c r="S170" s="11">
        <f t="shared" si="73"/>
        <v>0</v>
      </c>
      <c r="T170" s="11">
        <f t="shared" si="73"/>
        <v>0</v>
      </c>
      <c r="U170" s="11">
        <f t="shared" si="73"/>
        <v>0</v>
      </c>
      <c r="V170" s="11">
        <f t="shared" si="73"/>
        <v>0</v>
      </c>
      <c r="W170" s="11">
        <f t="shared" si="73"/>
        <v>0</v>
      </c>
    </row>
    <row r="171" spans="1:28" x14ac:dyDescent="0.2">
      <c r="B171" s="4" t="s">
        <v>23</v>
      </c>
      <c r="C171" s="11">
        <f t="shared" ref="C171:W171" si="74">IFERROR(C158/C161,0)</f>
        <v>0</v>
      </c>
      <c r="D171" s="11">
        <f t="shared" si="74"/>
        <v>0</v>
      </c>
      <c r="E171" s="11">
        <f t="shared" si="74"/>
        <v>0</v>
      </c>
      <c r="F171" s="11">
        <f t="shared" si="74"/>
        <v>0</v>
      </c>
      <c r="G171" s="11">
        <f t="shared" si="74"/>
        <v>0</v>
      </c>
      <c r="H171" s="11">
        <f t="shared" si="74"/>
        <v>0</v>
      </c>
      <c r="I171" s="11">
        <f t="shared" si="74"/>
        <v>0</v>
      </c>
      <c r="J171" s="11">
        <f t="shared" si="74"/>
        <v>0</v>
      </c>
      <c r="K171" s="11">
        <f t="shared" si="74"/>
        <v>0</v>
      </c>
      <c r="L171" s="11">
        <f t="shared" si="74"/>
        <v>0</v>
      </c>
      <c r="M171" s="11">
        <f t="shared" si="74"/>
        <v>0</v>
      </c>
      <c r="N171" s="11">
        <f t="shared" si="74"/>
        <v>0</v>
      </c>
      <c r="O171" s="11">
        <f t="shared" si="74"/>
        <v>0</v>
      </c>
      <c r="P171" s="11">
        <f t="shared" si="74"/>
        <v>0</v>
      </c>
      <c r="Q171" s="11">
        <f t="shared" si="74"/>
        <v>0</v>
      </c>
      <c r="R171" s="11">
        <f t="shared" si="74"/>
        <v>0</v>
      </c>
      <c r="S171" s="11">
        <f t="shared" si="74"/>
        <v>0</v>
      </c>
      <c r="T171" s="11">
        <f t="shared" si="74"/>
        <v>0</v>
      </c>
      <c r="U171" s="11">
        <f t="shared" si="74"/>
        <v>0</v>
      </c>
      <c r="V171" s="11">
        <f t="shared" si="74"/>
        <v>0</v>
      </c>
      <c r="W171" s="11">
        <f t="shared" si="74"/>
        <v>0</v>
      </c>
    </row>
    <row r="172" spans="1:28" s="33" customFormat="1" x14ac:dyDescent="0.2">
      <c r="A172" s="1"/>
      <c r="B172" s="4" t="s">
        <v>17</v>
      </c>
      <c r="C172" s="11">
        <f t="shared" ref="C172:W172" si="75">IFERROR(C159/C161,0)</f>
        <v>0</v>
      </c>
      <c r="D172" s="11">
        <f t="shared" si="75"/>
        <v>0</v>
      </c>
      <c r="E172" s="11">
        <f t="shared" si="75"/>
        <v>0</v>
      </c>
      <c r="F172" s="11">
        <f t="shared" si="75"/>
        <v>0</v>
      </c>
      <c r="G172" s="11">
        <f t="shared" si="75"/>
        <v>0</v>
      </c>
      <c r="H172" s="11">
        <f t="shared" si="75"/>
        <v>0</v>
      </c>
      <c r="I172" s="11">
        <f t="shared" si="75"/>
        <v>0</v>
      </c>
      <c r="J172" s="11">
        <f t="shared" si="75"/>
        <v>0</v>
      </c>
      <c r="K172" s="11">
        <f t="shared" si="75"/>
        <v>0</v>
      </c>
      <c r="L172" s="11">
        <f t="shared" si="75"/>
        <v>0</v>
      </c>
      <c r="M172" s="11">
        <f t="shared" si="75"/>
        <v>0</v>
      </c>
      <c r="N172" s="11">
        <f t="shared" si="75"/>
        <v>0</v>
      </c>
      <c r="O172" s="11">
        <f t="shared" si="75"/>
        <v>0</v>
      </c>
      <c r="P172" s="11">
        <f t="shared" si="75"/>
        <v>0</v>
      </c>
      <c r="Q172" s="11">
        <f t="shared" si="75"/>
        <v>0</v>
      </c>
      <c r="R172" s="11">
        <f t="shared" si="75"/>
        <v>0</v>
      </c>
      <c r="S172" s="11">
        <f t="shared" si="75"/>
        <v>0</v>
      </c>
      <c r="T172" s="11">
        <f t="shared" si="75"/>
        <v>0</v>
      </c>
      <c r="U172" s="11">
        <f t="shared" si="75"/>
        <v>0</v>
      </c>
      <c r="V172" s="11">
        <f t="shared" si="75"/>
        <v>0</v>
      </c>
      <c r="W172" s="11">
        <f t="shared" si="75"/>
        <v>0</v>
      </c>
      <c r="X172" s="1"/>
      <c r="Y172" s="1"/>
      <c r="Z172"/>
      <c r="AA172" s="1"/>
      <c r="AB172" s="1"/>
    </row>
    <row r="173" spans="1:28" outlineLevel="1" x14ac:dyDescent="0.2">
      <c r="B173" s="4" t="s">
        <v>1</v>
      </c>
      <c r="C173" s="11">
        <f t="shared" ref="C173:W173" si="76">IFERROR(C160/C161,0)</f>
        <v>0</v>
      </c>
      <c r="D173" s="11">
        <f t="shared" si="76"/>
        <v>0</v>
      </c>
      <c r="E173" s="11">
        <f t="shared" si="76"/>
        <v>0</v>
      </c>
      <c r="F173" s="11">
        <f t="shared" si="76"/>
        <v>0</v>
      </c>
      <c r="G173" s="11">
        <f t="shared" si="76"/>
        <v>0</v>
      </c>
      <c r="H173" s="11">
        <f t="shared" si="76"/>
        <v>0</v>
      </c>
      <c r="I173" s="11">
        <f t="shared" si="76"/>
        <v>0</v>
      </c>
      <c r="J173" s="11">
        <f t="shared" si="76"/>
        <v>0</v>
      </c>
      <c r="K173" s="11">
        <f t="shared" si="76"/>
        <v>0</v>
      </c>
      <c r="L173" s="11">
        <f t="shared" si="76"/>
        <v>0</v>
      </c>
      <c r="M173" s="11">
        <f t="shared" si="76"/>
        <v>0</v>
      </c>
      <c r="N173" s="11">
        <f t="shared" si="76"/>
        <v>0</v>
      </c>
      <c r="O173" s="11">
        <f t="shared" si="76"/>
        <v>0</v>
      </c>
      <c r="P173" s="11">
        <f t="shared" si="76"/>
        <v>0</v>
      </c>
      <c r="Q173" s="11">
        <f t="shared" si="76"/>
        <v>0</v>
      </c>
      <c r="R173" s="11">
        <f t="shared" si="76"/>
        <v>0</v>
      </c>
      <c r="S173" s="11">
        <f t="shared" si="76"/>
        <v>0</v>
      </c>
      <c r="T173" s="11">
        <f t="shared" si="76"/>
        <v>0</v>
      </c>
      <c r="U173" s="11">
        <f t="shared" si="76"/>
        <v>0</v>
      </c>
      <c r="V173" s="11">
        <f t="shared" si="76"/>
        <v>0</v>
      </c>
      <c r="W173" s="11">
        <f t="shared" si="76"/>
        <v>0</v>
      </c>
    </row>
    <row r="174" spans="1:28" outlineLevel="1" x14ac:dyDescent="0.2"/>
    <row r="175" spans="1:28" outlineLevel="1" x14ac:dyDescent="0.2"/>
    <row r="176" spans="1:28" outlineLevel="1" x14ac:dyDescent="0.2">
      <c r="A176" s="32" t="s">
        <v>82</v>
      </c>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4"/>
      <c r="AA176" s="33"/>
      <c r="AB176" s="33"/>
    </row>
    <row r="177" spans="2:28" outlineLevel="1" x14ac:dyDescent="0.2">
      <c r="B177" s="20" t="s">
        <v>88</v>
      </c>
      <c r="C177" s="5">
        <f>'[7]Table 28'!C$30</f>
        <v>3283.8232819999998</v>
      </c>
      <c r="D177" s="5">
        <f>'[7]Table 28'!D$30</f>
        <v>2440.8177639999999</v>
      </c>
      <c r="E177" s="5">
        <f>'[7]Table 28'!E$30</f>
        <v>2598.7386329999999</v>
      </c>
      <c r="F177" s="5">
        <f>'[7]Table 28'!F$30</f>
        <v>3709.9271440000002</v>
      </c>
      <c r="G177" s="5">
        <f>'[7]Table 28'!G$30</f>
        <v>3279.4942689999998</v>
      </c>
      <c r="H177" s="5">
        <f>'[7]Table 28'!H$30</f>
        <v>3542.9261849999998</v>
      </c>
      <c r="I177" s="5">
        <f>'[7]Table 28'!I$30</f>
        <v>5300.259067</v>
      </c>
      <c r="J177" s="5">
        <f>'[7]Table 28'!J$30</f>
        <v>4380.0998170000003</v>
      </c>
      <c r="K177" s="5">
        <f>'[7]Table 28'!K$30</f>
        <v>4888.9314619999996</v>
      </c>
      <c r="L177" s="5">
        <f>'[7]Table 28'!L$30</f>
        <v>5129.8341879999998</v>
      </c>
      <c r="M177" s="5">
        <f>'[7]Table 28'!M$30</f>
        <v>5952.9394750000001</v>
      </c>
      <c r="N177" s="5">
        <f>'[7]Table 28'!N$30</f>
        <v>5979.8432059999996</v>
      </c>
      <c r="O177" s="5">
        <f>'[7]Table 28'!O$30</f>
        <v>5571.8855439999998</v>
      </c>
      <c r="P177" s="5">
        <f>'[7]Table 28'!P$30</f>
        <v>5484.312379</v>
      </c>
      <c r="Q177" s="5">
        <f>'[7]Table 28'!Q$30</f>
        <v>4640.7237139999997</v>
      </c>
      <c r="R177" s="5">
        <f>'[7]Table 28'!R$30</f>
        <v>5144.5040499999996</v>
      </c>
      <c r="S177" s="5">
        <f>'[7]Table 28'!S$30</f>
        <v>5960.9144980000001</v>
      </c>
      <c r="T177" s="5">
        <f>'[7]Table 28'!T$30</f>
        <v>7230.6935199999998</v>
      </c>
      <c r="U177" s="5">
        <f>'[7]Table 28'!U$30</f>
        <v>5818.4666889999999</v>
      </c>
      <c r="V177" s="5">
        <f>'[7]Table 28'!V$30</f>
        <v>5989.4362739999997</v>
      </c>
      <c r="W177" s="5">
        <f>'[7]Table 28'!W$30</f>
        <v>6091.0554430000002</v>
      </c>
      <c r="Z177" s="21" t="s">
        <v>26</v>
      </c>
      <c r="AB177"/>
    </row>
    <row r="178" spans="2:28" outlineLevel="1" x14ac:dyDescent="0.2">
      <c r="B178" s="7" t="s">
        <v>89</v>
      </c>
      <c r="C178" s="5"/>
      <c r="D178" s="5"/>
      <c r="E178" s="5"/>
      <c r="F178" s="5"/>
      <c r="G178" s="5"/>
      <c r="H178" s="5"/>
      <c r="I178" s="5"/>
      <c r="J178" s="5"/>
      <c r="K178" s="5"/>
      <c r="L178" s="5"/>
      <c r="M178" s="5"/>
      <c r="N178" s="5"/>
      <c r="O178" s="5"/>
      <c r="P178" s="5"/>
      <c r="Q178" s="5"/>
      <c r="R178" s="5"/>
      <c r="S178" s="5"/>
      <c r="T178" s="5"/>
      <c r="U178" s="5"/>
      <c r="V178" s="5"/>
      <c r="W178" s="5"/>
      <c r="Z178" s="21" t="s">
        <v>26</v>
      </c>
      <c r="AB178"/>
    </row>
    <row r="179" spans="2:28" outlineLevel="1" x14ac:dyDescent="0.2">
      <c r="B179" s="7" t="s">
        <v>25</v>
      </c>
      <c r="C179" s="5">
        <f>'[7]Table 31'!C$13</f>
        <v>9.85</v>
      </c>
      <c r="D179" s="5">
        <f>'[7]Table 31'!D$13</f>
        <v>8.6549999999999994</v>
      </c>
      <c r="E179" s="5">
        <f>'[7]Table 31'!E$13</f>
        <v>9.7520000000000007</v>
      </c>
      <c r="F179" s="5">
        <f>'[7]Table 31'!F$13</f>
        <v>10.079000000000001</v>
      </c>
      <c r="G179" s="5">
        <f>'[7]Table 31'!G$13</f>
        <v>10.208</v>
      </c>
      <c r="H179" s="5">
        <f>'[7]Table 31'!H$13</f>
        <v>9.9789999999999992</v>
      </c>
      <c r="I179" s="5">
        <f>'[7]Table 31'!I$13</f>
        <v>10.506</v>
      </c>
      <c r="J179" s="5">
        <f>'[7]Table 31'!J$13</f>
        <v>10.153</v>
      </c>
      <c r="K179" s="5">
        <f>'[7]Table 31'!K$13</f>
        <v>9.9280000000000008</v>
      </c>
      <c r="L179" s="5">
        <f>'[7]Table 31'!L$13</f>
        <v>10.064</v>
      </c>
      <c r="M179" s="5">
        <f>'[7]Table 31'!M$13</f>
        <v>10.407</v>
      </c>
      <c r="N179" s="5">
        <f>'[7]Table 31'!N$13</f>
        <v>10.260999999999999</v>
      </c>
      <c r="O179" s="5">
        <f>'[7]Table 31'!O$13</f>
        <v>10.119</v>
      </c>
      <c r="P179" s="5">
        <f>'[7]Table 31'!P$13</f>
        <v>10.18</v>
      </c>
      <c r="Q179" s="5">
        <f>'[7]Table 31'!Q$13</f>
        <v>11.129</v>
      </c>
      <c r="R179" s="5">
        <f>'[7]Table 31'!R$13</f>
        <v>10.358000000000001</v>
      </c>
      <c r="S179" s="5">
        <f>'[7]Table 31'!S$13</f>
        <v>10.605</v>
      </c>
      <c r="T179" s="5">
        <f>'[7]Table 31'!T$13</f>
        <v>11.199</v>
      </c>
      <c r="U179" s="5">
        <f>'[7]Table 31'!U$13</f>
        <v>11.263</v>
      </c>
      <c r="V179" s="5">
        <f>'[7]Table 31'!V$13</f>
        <v>11.426</v>
      </c>
      <c r="W179" s="5">
        <f>'[7]Table 31'!W$13</f>
        <v>11.763999999999999</v>
      </c>
      <c r="Z179" s="21" t="s">
        <v>26</v>
      </c>
      <c r="AB179"/>
    </row>
    <row r="180" spans="2:28" outlineLevel="1" x14ac:dyDescent="0.2">
      <c r="B180" s="7" t="s">
        <v>30</v>
      </c>
      <c r="C180" s="5">
        <f>'[7]Table 31'!C$23</f>
        <v>17079.050941000001</v>
      </c>
      <c r="D180" s="5">
        <f>'[7]Table 31'!D$23</f>
        <v>14279.111444</v>
      </c>
      <c r="E180" s="5">
        <f>'[7]Table 31'!E$23</f>
        <v>13337.469098</v>
      </c>
      <c r="F180" s="5">
        <f>'[7]Table 31'!F$23</f>
        <v>18213.005647999998</v>
      </c>
      <c r="G180" s="5">
        <f>'[7]Table 31'!G$23</f>
        <v>15717.567115</v>
      </c>
      <c r="H180" s="5">
        <f>'[7]Table 31'!H$23</f>
        <v>17176.497276999999</v>
      </c>
      <c r="I180" s="5">
        <f>'[7]Table 31'!I$23</f>
        <v>24138.674311999999</v>
      </c>
      <c r="J180" s="5">
        <f>'[7]Table 31'!J$23</f>
        <v>20416.915172000001</v>
      </c>
      <c r="K180" s="5">
        <f>'[7]Table 31'!K$23</f>
        <v>23054.246485</v>
      </c>
      <c r="L180" s="5">
        <f>'[7]Table 31'!L$23</f>
        <v>23609.134001999999</v>
      </c>
      <c r="M180" s="5">
        <f>'[7]Table 31'!M$23</f>
        <v>26215.078721000002</v>
      </c>
      <c r="N180" s="5">
        <f>'[7]Table 31'!N$23</f>
        <v>26429.656293</v>
      </c>
      <c r="O180" s="5">
        <f>'[7]Table 31'!O$23</f>
        <v>24714.362034000002</v>
      </c>
      <c r="P180" s="5">
        <f>'[7]Table 31'!P$23</f>
        <v>24180.162722000001</v>
      </c>
      <c r="Q180" s="5">
        <f>'[7]Table 31'!Q$23</f>
        <v>18716.058090999999</v>
      </c>
      <c r="R180" s="5">
        <f>'[7]Table 31'!R$23</f>
        <v>22292.173794999999</v>
      </c>
      <c r="S180" s="5">
        <f>'[7]Table 31'!S$23</f>
        <v>25228.244605</v>
      </c>
      <c r="T180" s="5">
        <f>'[7]Table 31'!T$23</f>
        <v>28979.141989</v>
      </c>
      <c r="U180" s="5">
        <f>'[7]Table 31'!U$23</f>
        <v>23186.718084</v>
      </c>
      <c r="V180" s="5">
        <f>'[7]Table 31'!V$23</f>
        <v>23527.541183000001</v>
      </c>
      <c r="W180" s="5">
        <f>'[7]Table 31'!W$23</f>
        <v>23239.262965999998</v>
      </c>
      <c r="Z180" s="21" t="s">
        <v>26</v>
      </c>
      <c r="AB180"/>
    </row>
    <row r="181" spans="2:28" outlineLevel="1" x14ac:dyDescent="0.2">
      <c r="B181" s="7" t="s">
        <v>31</v>
      </c>
      <c r="C181" s="5">
        <f t="shared" ref="C181:W181" si="77">C179*C180/1000</f>
        <v>168.22865176885003</v>
      </c>
      <c r="D181" s="5">
        <f t="shared" si="77"/>
        <v>123.58570954781999</v>
      </c>
      <c r="E181" s="5">
        <f t="shared" si="77"/>
        <v>130.066998643696</v>
      </c>
      <c r="F181" s="5">
        <f t="shared" si="77"/>
        <v>183.568883926192</v>
      </c>
      <c r="G181" s="5">
        <f t="shared" si="77"/>
        <v>160.44492510992001</v>
      </c>
      <c r="H181" s="5">
        <f t="shared" si="77"/>
        <v>171.40426632718297</v>
      </c>
      <c r="I181" s="5">
        <f t="shared" si="77"/>
        <v>253.60091232187199</v>
      </c>
      <c r="J181" s="5">
        <f t="shared" si="77"/>
        <v>207.29293974131602</v>
      </c>
      <c r="K181" s="5">
        <f t="shared" si="77"/>
        <v>228.88255910308001</v>
      </c>
      <c r="L181" s="5">
        <f t="shared" si="77"/>
        <v>237.602324596128</v>
      </c>
      <c r="M181" s="5">
        <f>U179*M180/1000</f>
        <v>295.26043163462305</v>
      </c>
      <c r="N181" s="5">
        <f t="shared" si="77"/>
        <v>271.19470322247298</v>
      </c>
      <c r="O181" s="5">
        <f t="shared" si="77"/>
        <v>250.08462942204602</v>
      </c>
      <c r="P181" s="5">
        <f t="shared" si="77"/>
        <v>246.15405650996001</v>
      </c>
      <c r="Q181" s="5">
        <f t="shared" si="77"/>
        <v>208.291010494739</v>
      </c>
      <c r="R181" s="5">
        <f t="shared" si="77"/>
        <v>230.90233616860999</v>
      </c>
      <c r="S181" s="5">
        <f t="shared" si="77"/>
        <v>267.545534036025</v>
      </c>
      <c r="T181" s="5">
        <f t="shared" si="77"/>
        <v>324.53741113481101</v>
      </c>
      <c r="U181" s="5">
        <f t="shared" si="77"/>
        <v>261.152005780092</v>
      </c>
      <c r="V181" s="5">
        <f t="shared" si="77"/>
        <v>268.82568555695804</v>
      </c>
      <c r="W181" s="5">
        <f t="shared" si="77"/>
        <v>273.38668953202398</v>
      </c>
    </row>
    <row r="182" spans="2:28" outlineLevel="1" x14ac:dyDescent="0.2">
      <c r="B182" s="7" t="s">
        <v>140</v>
      </c>
      <c r="C182" s="14">
        <f t="shared" ref="C182:W182" si="78">C177/C181</f>
        <v>19.519999996861696</v>
      </c>
      <c r="D182" s="14">
        <f t="shared" si="78"/>
        <v>19.750000003483859</v>
      </c>
      <c r="E182" s="14">
        <f t="shared" si="78"/>
        <v>19.980000000760793</v>
      </c>
      <c r="F182" s="14">
        <f t="shared" si="78"/>
        <v>20.209999999191911</v>
      </c>
      <c r="G182" s="14">
        <f t="shared" si="78"/>
        <v>20.439999998461996</v>
      </c>
      <c r="H182" s="14">
        <f t="shared" si="78"/>
        <v>20.670000000099925</v>
      </c>
      <c r="I182" s="14">
        <f t="shared" si="78"/>
        <v>20.899999997921441</v>
      </c>
      <c r="J182" s="14">
        <f t="shared" si="78"/>
        <v>21.130000001283172</v>
      </c>
      <c r="K182" s="14">
        <f t="shared" si="78"/>
        <v>21.359999998069799</v>
      </c>
      <c r="L182" s="14">
        <f t="shared" si="78"/>
        <v>21.589999999872038</v>
      </c>
      <c r="M182" s="14">
        <f>U177/M181</f>
        <v>19.706218868501139</v>
      </c>
      <c r="N182" s="14">
        <f t="shared" si="78"/>
        <v>22.04999999979524</v>
      </c>
      <c r="O182" s="14">
        <f t="shared" si="78"/>
        <v>22.280000001906611</v>
      </c>
      <c r="P182" s="14">
        <f t="shared" si="78"/>
        <v>22.279999999829744</v>
      </c>
      <c r="Q182" s="14">
        <f t="shared" si="78"/>
        <v>22.280000000850805</v>
      </c>
      <c r="R182" s="14">
        <f t="shared" si="78"/>
        <v>22.280000000707524</v>
      </c>
      <c r="S182" s="14">
        <f t="shared" si="78"/>
        <v>22.279999998794086</v>
      </c>
      <c r="T182" s="14">
        <f t="shared" si="78"/>
        <v>22.279999999742437</v>
      </c>
      <c r="U182" s="14">
        <f t="shared" si="78"/>
        <v>22.280000000840698</v>
      </c>
      <c r="V182" s="14">
        <f t="shared" si="78"/>
        <v>22.279999999222451</v>
      </c>
      <c r="W182" s="14">
        <f t="shared" si="78"/>
        <v>22.280000000828519</v>
      </c>
    </row>
    <row r="183" spans="2:28" outlineLevel="1" x14ac:dyDescent="0.2">
      <c r="B183" s="7" t="s">
        <v>90</v>
      </c>
      <c r="C183" s="5">
        <f t="shared" ref="C183:W183" si="79">C180*C182</f>
        <v>333383.07431472075</v>
      </c>
      <c r="D183" s="5">
        <f t="shared" si="79"/>
        <v>282012.45106874639</v>
      </c>
      <c r="E183" s="5">
        <f t="shared" si="79"/>
        <v>266482.63258818706</v>
      </c>
      <c r="F183" s="5">
        <f t="shared" si="79"/>
        <v>368084.84413136222</v>
      </c>
      <c r="G183" s="5">
        <f t="shared" si="79"/>
        <v>321267.07180642633</v>
      </c>
      <c r="H183" s="5">
        <f t="shared" si="79"/>
        <v>355038.19871730631</v>
      </c>
      <c r="I183" s="5">
        <f t="shared" si="79"/>
        <v>504498.29307062633</v>
      </c>
      <c r="J183" s="5">
        <f t="shared" si="79"/>
        <v>431409.41761055845</v>
      </c>
      <c r="K183" s="5">
        <f t="shared" si="79"/>
        <v>492438.7048751007</v>
      </c>
      <c r="L183" s="5">
        <f t="shared" si="79"/>
        <v>509721.20310015889</v>
      </c>
      <c r="M183" s="5">
        <f>U180*M182</f>
        <v>456922.5414055374</v>
      </c>
      <c r="N183" s="5">
        <f t="shared" si="79"/>
        <v>582773.92125523824</v>
      </c>
      <c r="O183" s="5">
        <f t="shared" si="79"/>
        <v>550635.98616464075</v>
      </c>
      <c r="P183" s="5">
        <f t="shared" si="79"/>
        <v>538734.0254420432</v>
      </c>
      <c r="Q183" s="5">
        <f t="shared" si="79"/>
        <v>416993.77428340371</v>
      </c>
      <c r="R183" s="5">
        <f t="shared" si="79"/>
        <v>496669.63216837222</v>
      </c>
      <c r="S183" s="5">
        <f t="shared" si="79"/>
        <v>562085.28976897686</v>
      </c>
      <c r="T183" s="5">
        <f t="shared" si="79"/>
        <v>645655.28350745607</v>
      </c>
      <c r="U183" s="5">
        <f t="shared" si="79"/>
        <v>516600.07893101301</v>
      </c>
      <c r="V183" s="5">
        <f t="shared" si="79"/>
        <v>524193.61753894622</v>
      </c>
      <c r="W183" s="5">
        <f t="shared" si="79"/>
        <v>517770.77890173416</v>
      </c>
    </row>
    <row r="184" spans="2:28" outlineLevel="1" x14ac:dyDescent="0.2"/>
    <row r="185" spans="2:28" outlineLevel="1" x14ac:dyDescent="0.2">
      <c r="B185" s="8" t="s">
        <v>14</v>
      </c>
      <c r="C185" s="13"/>
      <c r="H185" s="5"/>
    </row>
    <row r="186" spans="2:28" outlineLevel="1" x14ac:dyDescent="0.2">
      <c r="B186" s="4" t="s">
        <v>18</v>
      </c>
      <c r="C186" s="5">
        <f>IFERROR(INDEX('[7]Table 28'!C$14:C$19,MATCH($B186,'[7]Table 28'!$B$14:$B$19,0))*1000,0)</f>
        <v>0</v>
      </c>
      <c r="D186" s="5">
        <f>IFERROR(INDEX('[7]Table 28'!D$14:D$19,MATCH($B186,'[7]Table 28'!$B$14:$B$19,0))*1000,0)</f>
        <v>0</v>
      </c>
      <c r="E186" s="5">
        <f>IFERROR(INDEX('[7]Table 28'!E$14:E$19,MATCH($B186,'[7]Table 28'!$B$14:$B$19,0))*1000,0)</f>
        <v>0</v>
      </c>
      <c r="F186" s="5">
        <f>IFERROR(INDEX('[7]Table 28'!F$14:F$19,MATCH($B186,'[7]Table 28'!$B$14:$B$19,0))*1000,0)</f>
        <v>0</v>
      </c>
      <c r="G186" s="5">
        <f>IFERROR(INDEX('[7]Table 28'!G$14:G$19,MATCH($B186,'[7]Table 28'!$B$14:$B$19,0))*1000,0)</f>
        <v>0</v>
      </c>
      <c r="H186" s="5">
        <f>IFERROR(INDEX('[7]Table 28'!H$14:H$19,MATCH($B186,'[7]Table 28'!$B$14:$B$19,0))*1000,0)</f>
        <v>0</v>
      </c>
      <c r="I186" s="5">
        <f>IFERROR(INDEX('[7]Table 28'!I$14:I$19,MATCH($B186,'[7]Table 28'!$B$14:$B$19,0))*1000,0)</f>
        <v>0</v>
      </c>
      <c r="J186" s="5">
        <f>IFERROR(INDEX('[7]Table 28'!J$14:J$19,MATCH($B186,'[7]Table 28'!$B$14:$B$19,0))*1000,0)</f>
        <v>0</v>
      </c>
      <c r="K186" s="5">
        <f>IFERROR(INDEX('[7]Table 28'!K$14:K$19,MATCH($B186,'[7]Table 28'!$B$14:$B$19,0))*1000,0)</f>
        <v>0</v>
      </c>
      <c r="L186" s="5">
        <f>IFERROR(INDEX('[7]Table 28'!L$14:L$19,MATCH($B186,'[7]Table 28'!$B$14:$B$19,0))*1000,0)</f>
        <v>0</v>
      </c>
      <c r="M186" s="5">
        <f>IFERROR(INDEX('[7]Table 28'!M$14:M$19,MATCH($B186,'[7]Table 28'!$B$14:$B$19,0))*1000,0)</f>
        <v>0</v>
      </c>
      <c r="N186" s="5">
        <f>IFERROR(INDEX('[7]Table 28'!N$14:N$19,MATCH($B186,'[7]Table 28'!$B$14:$B$19,0))*1000,0)</f>
        <v>0</v>
      </c>
      <c r="O186" s="5">
        <f>IFERROR(INDEX('[7]Table 28'!O$14:O$19,MATCH($B186,'[7]Table 28'!$B$14:$B$19,0))*1000,0)</f>
        <v>0</v>
      </c>
      <c r="P186" s="5">
        <f>IFERROR(INDEX('[7]Table 28'!P$14:P$19,MATCH($B186,'[7]Table 28'!$B$14:$B$19,0))*1000,0)</f>
        <v>0</v>
      </c>
      <c r="Q186" s="5">
        <f>IFERROR(INDEX('[7]Table 28'!Q$14:Q$19,MATCH($B186,'[7]Table 28'!$B$14:$B$19,0))*1000,0)</f>
        <v>0</v>
      </c>
      <c r="R186" s="5">
        <f>IFERROR(INDEX('[7]Table 28'!R$14:R$19,MATCH($B186,'[7]Table 28'!$B$14:$B$19,0))*1000,0)</f>
        <v>0</v>
      </c>
      <c r="S186" s="5">
        <f>IFERROR(INDEX('[7]Table 28'!S$14:S$19,MATCH($B186,'[7]Table 28'!$B$14:$B$19,0))*1000,0)</f>
        <v>0</v>
      </c>
      <c r="T186" s="5">
        <f>IFERROR(INDEX('[7]Table 28'!T$14:T$19,MATCH($B186,'[7]Table 28'!$B$14:$B$19,0))*1000,0)</f>
        <v>0</v>
      </c>
      <c r="U186" s="5">
        <f>IFERROR(INDEX('[7]Table 28'!U$14:U$19,MATCH($B186,'[7]Table 28'!$B$14:$B$19,0))*1000,0)</f>
        <v>0</v>
      </c>
      <c r="V186" s="5">
        <f>IFERROR(INDEX('[7]Table 28'!V$14:V$19,MATCH($B186,'[7]Table 28'!$B$14:$B$19,0))*1000,0)</f>
        <v>0</v>
      </c>
      <c r="W186" s="5">
        <f>IFERROR(INDEX('[7]Table 28'!W$14:W$19,MATCH($B186,'[7]Table 28'!$B$14:$B$19,0))*1000,0)</f>
        <v>0</v>
      </c>
      <c r="Z186" s="21" t="s">
        <v>26</v>
      </c>
    </row>
    <row r="187" spans="2:28" outlineLevel="1" x14ac:dyDescent="0.2">
      <c r="B187" s="4" t="s">
        <v>19</v>
      </c>
      <c r="C187" s="5">
        <f>IFERROR(INDEX('[7]Table 28'!C$14:C$19,MATCH($B187,'[7]Table 28'!$B$14:$B$19,0))*1000,0)</f>
        <v>0</v>
      </c>
      <c r="D187" s="5">
        <f>IFERROR(INDEX('[7]Table 28'!D$14:D$19,MATCH($B187,'[7]Table 28'!$B$14:$B$19,0))*1000,0)</f>
        <v>0</v>
      </c>
      <c r="E187" s="5">
        <f>IFERROR(INDEX('[7]Table 28'!E$14:E$19,MATCH($B187,'[7]Table 28'!$B$14:$B$19,0))*1000,0)</f>
        <v>0</v>
      </c>
      <c r="F187" s="5">
        <f>IFERROR(INDEX('[7]Table 28'!F$14:F$19,MATCH($B187,'[7]Table 28'!$B$14:$B$19,0))*1000,0)</f>
        <v>0</v>
      </c>
      <c r="G187" s="5">
        <f>IFERROR(INDEX('[7]Table 28'!G$14:G$19,MATCH($B187,'[7]Table 28'!$B$14:$B$19,0))*1000,0)</f>
        <v>0</v>
      </c>
      <c r="H187" s="5">
        <f>IFERROR(INDEX('[7]Table 28'!H$14:H$19,MATCH($B187,'[7]Table 28'!$B$14:$B$19,0))*1000,0)</f>
        <v>0</v>
      </c>
      <c r="I187" s="5">
        <f>IFERROR(INDEX('[7]Table 28'!I$14:I$19,MATCH($B187,'[7]Table 28'!$B$14:$B$19,0))*1000,0)</f>
        <v>0</v>
      </c>
      <c r="J187" s="5">
        <f>IFERROR(INDEX('[7]Table 28'!J$14:J$19,MATCH($B187,'[7]Table 28'!$B$14:$B$19,0))*1000,0)</f>
        <v>0</v>
      </c>
      <c r="K187" s="5">
        <f>IFERROR(INDEX('[7]Table 28'!K$14:K$19,MATCH($B187,'[7]Table 28'!$B$14:$B$19,0))*1000,0)</f>
        <v>0</v>
      </c>
      <c r="L187" s="5">
        <f>IFERROR(INDEX('[7]Table 28'!L$14:L$19,MATCH($B187,'[7]Table 28'!$B$14:$B$19,0))*1000,0)</f>
        <v>0</v>
      </c>
      <c r="M187" s="5">
        <f>IFERROR(INDEX('[7]Table 28'!M$14:M$19,MATCH($B187,'[7]Table 28'!$B$14:$B$19,0))*1000,0)</f>
        <v>0</v>
      </c>
      <c r="N187" s="5">
        <f>IFERROR(INDEX('[7]Table 28'!N$14:N$19,MATCH($B187,'[7]Table 28'!$B$14:$B$19,0))*1000,0)</f>
        <v>0</v>
      </c>
      <c r="O187" s="5">
        <f>IFERROR(INDEX('[7]Table 28'!O$14:O$19,MATCH($B187,'[7]Table 28'!$B$14:$B$19,0))*1000,0)</f>
        <v>0</v>
      </c>
      <c r="P187" s="5">
        <f>IFERROR(INDEX('[7]Table 28'!P$14:P$19,MATCH($B187,'[7]Table 28'!$B$14:$B$19,0))*1000,0)</f>
        <v>0</v>
      </c>
      <c r="Q187" s="5">
        <f>IFERROR(INDEX('[7]Table 28'!Q$14:Q$19,MATCH($B187,'[7]Table 28'!$B$14:$B$19,0))*1000,0)</f>
        <v>0</v>
      </c>
      <c r="R187" s="5">
        <f>IFERROR(INDEX('[7]Table 28'!R$14:R$19,MATCH($B187,'[7]Table 28'!$B$14:$B$19,0))*1000,0)</f>
        <v>0</v>
      </c>
      <c r="S187" s="5">
        <f>IFERROR(INDEX('[7]Table 28'!S$14:S$19,MATCH($B187,'[7]Table 28'!$B$14:$B$19,0))*1000,0)</f>
        <v>0</v>
      </c>
      <c r="T187" s="5">
        <f>IFERROR(INDEX('[7]Table 28'!T$14:T$19,MATCH($B187,'[7]Table 28'!$B$14:$B$19,0))*1000,0)</f>
        <v>0</v>
      </c>
      <c r="U187" s="5">
        <f>IFERROR(INDEX('[7]Table 28'!U$14:U$19,MATCH($B187,'[7]Table 28'!$B$14:$B$19,0))*1000,0)</f>
        <v>0</v>
      </c>
      <c r="V187" s="5">
        <f>IFERROR(INDEX('[7]Table 28'!V$14:V$19,MATCH($B187,'[7]Table 28'!$B$14:$B$19,0))*1000,0)</f>
        <v>0</v>
      </c>
      <c r="W187" s="5">
        <f>IFERROR(INDEX('[7]Table 28'!W$14:W$19,MATCH($B187,'[7]Table 28'!$B$14:$B$19,0))*1000,0)</f>
        <v>0</v>
      </c>
      <c r="Z187" s="21" t="s">
        <v>26</v>
      </c>
    </row>
    <row r="188" spans="2:28" outlineLevel="1" x14ac:dyDescent="0.2">
      <c r="B188" s="4" t="s">
        <v>16</v>
      </c>
      <c r="C188" s="5">
        <f>IFERROR(INDEX('[7]Table 28'!C$14:C$19,MATCH($B188,'[7]Table 28'!$B$14:$B$19,0))*1000,0)</f>
        <v>1681.1869999999999</v>
      </c>
      <c r="D188" s="5">
        <f>IFERROR(INDEX('[7]Table 28'!D$14:D$19,MATCH($B188,'[7]Table 28'!$B$14:$B$19,0))*1000,0)</f>
        <v>1350.443</v>
      </c>
      <c r="E188" s="5">
        <f>IFERROR(INDEX('[7]Table 28'!E$14:E$19,MATCH($B188,'[7]Table 28'!$B$14:$B$19,0))*1000,0)</f>
        <v>1394.854</v>
      </c>
      <c r="F188" s="5">
        <f>IFERROR(INDEX('[7]Table 28'!F$14:F$19,MATCH($B188,'[7]Table 28'!$B$14:$B$19,0))*1000,0)</f>
        <v>1908.029</v>
      </c>
      <c r="G188" s="5">
        <f>IFERROR(INDEX('[7]Table 28'!G$14:G$19,MATCH($B188,'[7]Table 28'!$B$14:$B$19,0))*1000,0)</f>
        <v>1556.683</v>
      </c>
      <c r="H188" s="5">
        <f>IFERROR(INDEX('[7]Table 28'!H$14:H$19,MATCH($B188,'[7]Table 28'!$B$14:$B$19,0))*1000,0)</f>
        <v>1693.414</v>
      </c>
      <c r="I188" s="5">
        <f>IFERROR(INDEX('[7]Table 28'!I$14:I$19,MATCH($B188,'[7]Table 28'!$B$14:$B$19,0))*1000,0)</f>
        <v>2162.0170000000003</v>
      </c>
      <c r="J188" s="5">
        <f>IFERROR(INDEX('[7]Table 28'!J$14:J$19,MATCH($B188,'[7]Table 28'!$B$14:$B$19,0))*1000,0)</f>
        <v>2091.0280000000002</v>
      </c>
      <c r="K188" s="5">
        <f>IFERROR(INDEX('[7]Table 28'!K$14:K$19,MATCH($B188,'[7]Table 28'!$B$14:$B$19,0))*1000,0)</f>
        <v>2535.1349999999998</v>
      </c>
      <c r="L188" s="5">
        <f>IFERROR(INDEX('[7]Table 28'!L$14:L$19,MATCH($B188,'[7]Table 28'!$B$14:$B$19,0))*1000,0)</f>
        <v>2189.7310000000002</v>
      </c>
      <c r="M188" s="5">
        <f>IFERROR(INDEX('[7]Table 28'!M$14:M$19,MATCH($B188,'[7]Table 28'!$B$14:$B$19,0))*1000,0)</f>
        <v>2451.0369999999998</v>
      </c>
      <c r="N188" s="5">
        <f>IFERROR(INDEX('[7]Table 28'!N$14:N$19,MATCH($B188,'[7]Table 28'!$B$14:$B$19,0))*1000,0)</f>
        <v>2538.5620000000004</v>
      </c>
      <c r="O188" s="5">
        <f>IFERROR(INDEX('[7]Table 28'!O$14:O$19,MATCH($B188,'[7]Table 28'!$B$14:$B$19,0))*1000,0)</f>
        <v>2172.0239999999999</v>
      </c>
      <c r="P188" s="5">
        <f>IFERROR(INDEX('[7]Table 28'!P$14:P$19,MATCH($B188,'[7]Table 28'!$B$14:$B$19,0))*1000,0)</f>
        <v>2087.6440000000002</v>
      </c>
      <c r="Q188" s="5">
        <f>IFERROR(INDEX('[7]Table 28'!Q$14:Q$19,MATCH($B188,'[7]Table 28'!$B$14:$B$19,0))*1000,0)</f>
        <v>1688.579</v>
      </c>
      <c r="R188" s="5">
        <f>IFERROR(INDEX('[7]Table 28'!R$14:R$19,MATCH($B188,'[7]Table 28'!$B$14:$B$19,0))*1000,0)</f>
        <v>1678.2220000000002</v>
      </c>
      <c r="S188" s="5">
        <f>IFERROR(INDEX('[7]Table 28'!S$14:S$19,MATCH($B188,'[7]Table 28'!$B$14:$B$19,0))*1000,0)</f>
        <v>1951.9780000000001</v>
      </c>
      <c r="T188" s="5">
        <f>IFERROR(INDEX('[7]Table 28'!T$14:T$19,MATCH($B188,'[7]Table 28'!$B$14:$B$19,0))*1000,0)</f>
        <v>907.40299999999991</v>
      </c>
      <c r="U188" s="5">
        <f>IFERROR(INDEX('[7]Table 28'!U$14:U$19,MATCH($B188,'[7]Table 28'!$B$14:$B$19,0))*1000,0)</f>
        <v>1395.902</v>
      </c>
      <c r="V188" s="5">
        <f>IFERROR(INDEX('[7]Table 28'!V$14:V$19,MATCH($B188,'[7]Table 28'!$B$14:$B$19,0))*1000,0)</f>
        <v>1637.73</v>
      </c>
      <c r="W188" s="5">
        <f>IFERROR(INDEX('[7]Table 28'!W$14:W$19,MATCH($B188,'[7]Table 28'!$B$14:$B$19,0))*1000,0)</f>
        <v>1192.175</v>
      </c>
      <c r="Z188" s="21" t="s">
        <v>26</v>
      </c>
    </row>
    <row r="189" spans="2:28" outlineLevel="1" x14ac:dyDescent="0.2">
      <c r="B189" s="4" t="s">
        <v>21</v>
      </c>
      <c r="C189" s="5">
        <f>IFERROR(INDEX('[7]Table 28'!C$14:C$19,MATCH($B189,'[7]Table 28'!$B$14:$B$19,0))*1000,0)</f>
        <v>0</v>
      </c>
      <c r="D189" s="5">
        <f>IFERROR(INDEX('[7]Table 28'!D$14:D$19,MATCH($B189,'[7]Table 28'!$B$14:$B$19,0))*1000,0)</f>
        <v>0</v>
      </c>
      <c r="E189" s="5">
        <f>IFERROR(INDEX('[7]Table 28'!E$14:E$19,MATCH($B189,'[7]Table 28'!$B$14:$B$19,0))*1000,0)</f>
        <v>0</v>
      </c>
      <c r="F189" s="5">
        <f>IFERROR(INDEX('[7]Table 28'!F$14:F$19,MATCH($B189,'[7]Table 28'!$B$14:$B$19,0))*1000,0)</f>
        <v>0</v>
      </c>
      <c r="G189" s="5">
        <f>IFERROR(INDEX('[7]Table 28'!G$14:G$19,MATCH($B189,'[7]Table 28'!$B$14:$B$19,0))*1000,0)</f>
        <v>0</v>
      </c>
      <c r="H189" s="5">
        <f>IFERROR(INDEX('[7]Table 28'!H$14:H$19,MATCH($B189,'[7]Table 28'!$B$14:$B$19,0))*1000,0)</f>
        <v>0</v>
      </c>
      <c r="I189" s="5">
        <f>IFERROR(INDEX('[7]Table 28'!I$14:I$19,MATCH($B189,'[7]Table 28'!$B$14:$B$19,0))*1000,0)</f>
        <v>0</v>
      </c>
      <c r="J189" s="5">
        <f>IFERROR(INDEX('[7]Table 28'!J$14:J$19,MATCH($B189,'[7]Table 28'!$B$14:$B$19,0))*1000,0)</f>
        <v>0</v>
      </c>
      <c r="K189" s="5">
        <f>IFERROR(INDEX('[7]Table 28'!K$14:K$19,MATCH($B189,'[7]Table 28'!$B$14:$B$19,0))*1000,0)</f>
        <v>0</v>
      </c>
      <c r="L189" s="5">
        <f>IFERROR(INDEX('[7]Table 28'!L$14:L$19,MATCH($B189,'[7]Table 28'!$B$14:$B$19,0))*1000,0)</f>
        <v>0</v>
      </c>
      <c r="M189" s="5">
        <f>IFERROR(INDEX('[7]Table 28'!M$14:M$19,MATCH($B189,'[7]Table 28'!$B$14:$B$19,0))*1000,0)</f>
        <v>0</v>
      </c>
      <c r="N189" s="5">
        <f>IFERROR(INDEX('[7]Table 28'!N$14:N$19,MATCH($B189,'[7]Table 28'!$B$14:$B$19,0))*1000,0)</f>
        <v>0</v>
      </c>
      <c r="O189" s="5">
        <f>IFERROR(INDEX('[7]Table 28'!O$14:O$19,MATCH($B189,'[7]Table 28'!$B$14:$B$19,0))*1000,0)</f>
        <v>0</v>
      </c>
      <c r="P189" s="5">
        <f>IFERROR(INDEX('[7]Table 28'!P$14:P$19,MATCH($B189,'[7]Table 28'!$B$14:$B$19,0))*1000,0)</f>
        <v>0</v>
      </c>
      <c r="Q189" s="5">
        <f>IFERROR(INDEX('[7]Table 28'!Q$14:Q$19,MATCH($B189,'[7]Table 28'!$B$14:$B$19,0))*1000,0)</f>
        <v>0</v>
      </c>
      <c r="R189" s="5">
        <f>IFERROR(INDEX('[7]Table 28'!R$14:R$19,MATCH($B189,'[7]Table 28'!$B$14:$B$19,0))*1000,0)</f>
        <v>0</v>
      </c>
      <c r="S189" s="5">
        <f>IFERROR(INDEX('[7]Table 28'!S$14:S$19,MATCH($B189,'[7]Table 28'!$B$14:$B$19,0))*1000,0)</f>
        <v>0</v>
      </c>
      <c r="T189" s="5">
        <f>IFERROR(INDEX('[7]Table 28'!T$14:T$19,MATCH($B189,'[7]Table 28'!$B$14:$B$19,0))*1000,0)</f>
        <v>0</v>
      </c>
      <c r="U189" s="5">
        <f>IFERROR(INDEX('[7]Table 28'!U$14:U$19,MATCH($B189,'[7]Table 28'!$B$14:$B$19,0))*1000,0)</f>
        <v>0</v>
      </c>
      <c r="V189" s="5">
        <f>IFERROR(INDEX('[7]Table 28'!V$14:V$19,MATCH($B189,'[7]Table 28'!$B$14:$B$19,0))*1000,0)</f>
        <v>0</v>
      </c>
      <c r="W189" s="5">
        <f>IFERROR(INDEX('[7]Table 28'!W$14:W$19,MATCH($B189,'[7]Table 28'!$B$14:$B$19,0))*1000,0)</f>
        <v>0</v>
      </c>
      <c r="Z189" s="21" t="s">
        <v>26</v>
      </c>
    </row>
    <row r="190" spans="2:28" outlineLevel="1" x14ac:dyDescent="0.2">
      <c r="B190" s="4" t="s">
        <v>20</v>
      </c>
      <c r="C190" s="5">
        <f>IFERROR(INDEX('[7]Table 28'!C$14:C$19,MATCH($B190,'[7]Table 28'!$B$14:$B$19,0))*1000,0)</f>
        <v>334.4</v>
      </c>
      <c r="D190" s="5">
        <f>IFERROR(INDEX('[7]Table 28'!D$14:D$19,MATCH($B190,'[7]Table 28'!$B$14:$B$19,0))*1000,0)</f>
        <v>89.515000000000001</v>
      </c>
      <c r="E190" s="5">
        <f>IFERROR(INDEX('[7]Table 28'!E$14:E$19,MATCH($B190,'[7]Table 28'!$B$14:$B$19,0))*1000,0)</f>
        <v>64.782000000000011</v>
      </c>
      <c r="F190" s="5">
        <f>IFERROR(INDEX('[7]Table 28'!F$14:F$19,MATCH($B190,'[7]Table 28'!$B$14:$B$19,0))*1000,0)</f>
        <v>150.74699999999999</v>
      </c>
      <c r="G190" s="5">
        <f>IFERROR(INDEX('[7]Table 28'!G$14:G$19,MATCH($B190,'[7]Table 28'!$B$14:$B$19,0))*1000,0)</f>
        <v>155.48400000000001</v>
      </c>
      <c r="H190" s="5">
        <f>IFERROR(INDEX('[7]Table 28'!H$14:H$19,MATCH($B190,'[7]Table 28'!$B$14:$B$19,0))*1000,0)</f>
        <v>51.608000000000004</v>
      </c>
      <c r="I190" s="5">
        <f>IFERROR(INDEX('[7]Table 28'!I$14:I$19,MATCH($B190,'[7]Table 28'!$B$14:$B$19,0))*1000,0)</f>
        <v>103.86</v>
      </c>
      <c r="J190" s="5">
        <f>IFERROR(INDEX('[7]Table 28'!J$14:J$19,MATCH($B190,'[7]Table 28'!$B$14:$B$19,0))*1000,0)</f>
        <v>163.28</v>
      </c>
      <c r="K190" s="5">
        <f>IFERROR(INDEX('[7]Table 28'!K$14:K$19,MATCH($B190,'[7]Table 28'!$B$14:$B$19,0))*1000,0)</f>
        <v>69.219000000000008</v>
      </c>
      <c r="L190" s="5">
        <f>IFERROR(INDEX('[7]Table 28'!L$14:L$19,MATCH($B190,'[7]Table 28'!$B$14:$B$19,0))*1000,0)</f>
        <v>99.162999999999997</v>
      </c>
      <c r="M190" s="5">
        <f>IFERROR(INDEX('[7]Table 28'!M$14:M$19,MATCH($B190,'[7]Table 28'!$B$14:$B$19,0))*1000,0)</f>
        <v>90.88300000000001</v>
      </c>
      <c r="N190" s="5">
        <f>IFERROR(INDEX('[7]Table 28'!N$14:N$19,MATCH($B190,'[7]Table 28'!$B$14:$B$19,0))*1000,0)</f>
        <v>110.785</v>
      </c>
      <c r="O190" s="5">
        <f>IFERROR(INDEX('[7]Table 28'!O$14:O$19,MATCH($B190,'[7]Table 28'!$B$14:$B$19,0))*1000,0)</f>
        <v>135.54599999999999</v>
      </c>
      <c r="P190" s="5">
        <f>IFERROR(INDEX('[7]Table 28'!P$14:P$19,MATCH($B190,'[7]Table 28'!$B$14:$B$19,0))*1000,0)</f>
        <v>129.404</v>
      </c>
      <c r="Q190" s="5">
        <f>IFERROR(INDEX('[7]Table 28'!Q$14:Q$19,MATCH($B190,'[7]Table 28'!$B$14:$B$19,0))*1000,0)</f>
        <v>179.37700000000001</v>
      </c>
      <c r="R190" s="5">
        <f>IFERROR(INDEX('[7]Table 28'!R$14:R$19,MATCH($B190,'[7]Table 28'!$B$14:$B$19,0))*1000,0)</f>
        <v>175.774</v>
      </c>
      <c r="S190" s="5">
        <f>IFERROR(INDEX('[7]Table 28'!S$14:S$19,MATCH($B190,'[7]Table 28'!$B$14:$B$19,0))*1000,0)</f>
        <v>206.286</v>
      </c>
      <c r="T190" s="5">
        <f>IFERROR(INDEX('[7]Table 28'!T$14:T$19,MATCH($B190,'[7]Table 28'!$B$14:$B$19,0))*1000,0)</f>
        <v>191.14400000000001</v>
      </c>
      <c r="U190" s="5">
        <f>IFERROR(INDEX('[7]Table 28'!U$14:U$19,MATCH($B190,'[7]Table 28'!$B$14:$B$19,0))*1000,0)</f>
        <v>162.11000000000001</v>
      </c>
      <c r="V190" s="5">
        <f>IFERROR(INDEX('[7]Table 28'!V$14:V$19,MATCH($B190,'[7]Table 28'!$B$14:$B$19,0))*1000,0)</f>
        <v>219.00399999999999</v>
      </c>
      <c r="W190" s="5">
        <f>IFERROR(INDEX('[7]Table 28'!W$14:W$19,MATCH($B190,'[7]Table 28'!$B$14:$B$19,0))*1000,0)</f>
        <v>208.238</v>
      </c>
      <c r="Z190" s="21" t="s">
        <v>26</v>
      </c>
    </row>
    <row r="191" spans="2:28" outlineLevel="1" x14ac:dyDescent="0.2">
      <c r="B191" s="4" t="s">
        <v>0</v>
      </c>
      <c r="C191" s="5">
        <f>IFERROR(INDEX('[7]Table 28'!C$14:C$19,MATCH($B191,'[7]Table 28'!$B$14:$B$19,0))*1000,0)</f>
        <v>0</v>
      </c>
      <c r="D191" s="5">
        <f>IFERROR(INDEX('[7]Table 28'!D$14:D$19,MATCH($B191,'[7]Table 28'!$B$14:$B$19,0))*1000,0)</f>
        <v>0</v>
      </c>
      <c r="E191" s="5">
        <f>IFERROR(INDEX('[7]Table 28'!E$14:E$19,MATCH($B191,'[7]Table 28'!$B$14:$B$19,0))*1000,0)</f>
        <v>0</v>
      </c>
      <c r="F191" s="5">
        <f>IFERROR(INDEX('[7]Table 28'!F$14:F$19,MATCH($B191,'[7]Table 28'!$B$14:$B$19,0))*1000,0)</f>
        <v>0</v>
      </c>
      <c r="G191" s="5">
        <f>IFERROR(INDEX('[7]Table 28'!G$14:G$19,MATCH($B191,'[7]Table 28'!$B$14:$B$19,0))*1000,0)</f>
        <v>0</v>
      </c>
      <c r="H191" s="5">
        <f>IFERROR(INDEX('[7]Table 28'!H$14:H$19,MATCH($B191,'[7]Table 28'!$B$14:$B$19,0))*1000,0)</f>
        <v>0</v>
      </c>
      <c r="I191" s="5">
        <f>IFERROR(INDEX('[7]Table 28'!I$14:I$19,MATCH($B191,'[7]Table 28'!$B$14:$B$19,0))*1000,0)</f>
        <v>0</v>
      </c>
      <c r="J191" s="5">
        <f>IFERROR(INDEX('[7]Table 28'!J$14:J$19,MATCH($B191,'[7]Table 28'!$B$14:$B$19,0))*1000,0)</f>
        <v>0</v>
      </c>
      <c r="K191" s="5">
        <f>IFERROR(INDEX('[7]Table 28'!K$14:K$19,MATCH($B191,'[7]Table 28'!$B$14:$B$19,0))*1000,0)</f>
        <v>0</v>
      </c>
      <c r="L191" s="5">
        <f>IFERROR(INDEX('[7]Table 28'!L$14:L$19,MATCH($B191,'[7]Table 28'!$B$14:$B$19,0))*1000,0)</f>
        <v>0</v>
      </c>
      <c r="M191" s="5">
        <f>IFERROR(INDEX('[7]Table 28'!M$14:M$19,MATCH($B191,'[7]Table 28'!$B$14:$B$19,0))*1000,0)</f>
        <v>0</v>
      </c>
      <c r="N191" s="5">
        <f>IFERROR(INDEX('[7]Table 28'!N$14:N$19,MATCH($B191,'[7]Table 28'!$B$14:$B$19,0))*1000,0)</f>
        <v>4.0590000000000002</v>
      </c>
      <c r="O191" s="5">
        <f>IFERROR(INDEX('[7]Table 28'!O$14:O$19,MATCH($B191,'[7]Table 28'!$B$14:$B$19,0))*1000,0)</f>
        <v>4.7699999999999996</v>
      </c>
      <c r="P191" s="5">
        <f>IFERROR(INDEX('[7]Table 28'!P$14:P$19,MATCH($B191,'[7]Table 28'!$B$14:$B$19,0))*1000,0)</f>
        <v>4.5189999999999992</v>
      </c>
      <c r="Q191" s="5">
        <f>IFERROR(INDEX('[7]Table 28'!Q$14:Q$19,MATCH($B191,'[7]Table 28'!$B$14:$B$19,0))*1000,0)</f>
        <v>6.8170000000000002</v>
      </c>
      <c r="R191" s="5">
        <f>IFERROR(INDEX('[7]Table 28'!R$14:R$19,MATCH($B191,'[7]Table 28'!$B$14:$B$19,0))*1000,0)</f>
        <v>0</v>
      </c>
      <c r="S191" s="5">
        <f>IFERROR(INDEX('[7]Table 28'!S$14:S$19,MATCH($B191,'[7]Table 28'!$B$14:$B$19,0))*1000,0)</f>
        <v>0</v>
      </c>
      <c r="T191" s="5">
        <f>IFERROR(INDEX('[7]Table 28'!T$14:T$19,MATCH($B191,'[7]Table 28'!$B$14:$B$19,0))*1000,0)</f>
        <v>0</v>
      </c>
      <c r="U191" s="5">
        <f>IFERROR(INDEX('[7]Table 28'!U$14:U$19,MATCH($B191,'[7]Table 28'!$B$14:$B$19,0))*1000,0)</f>
        <v>0</v>
      </c>
      <c r="V191" s="5">
        <f>IFERROR(INDEX('[7]Table 28'!V$14:V$19,MATCH($B191,'[7]Table 28'!$B$14:$B$19,0))*1000,0)</f>
        <v>0</v>
      </c>
      <c r="W191" s="5">
        <f>IFERROR(INDEX('[7]Table 28'!W$14:W$19,MATCH($B191,'[7]Table 28'!$B$14:$B$19,0))*1000,0)</f>
        <v>0</v>
      </c>
      <c r="Z191" s="21" t="s">
        <v>26</v>
      </c>
    </row>
    <row r="192" spans="2:28" outlineLevel="1" x14ac:dyDescent="0.2">
      <c r="B192" s="4" t="s">
        <v>22</v>
      </c>
      <c r="C192" s="5">
        <f>IFERROR(INDEX('[7]Table 28'!C$14:C$19,MATCH($B192,'[7]Table 28'!$B$14:$B$19,0))*1000,0)</f>
        <v>0</v>
      </c>
      <c r="D192" s="5">
        <f>IFERROR(INDEX('[7]Table 28'!D$14:D$19,MATCH($B192,'[7]Table 28'!$B$14:$B$19,0))*1000,0)</f>
        <v>0</v>
      </c>
      <c r="E192" s="5">
        <f>IFERROR(INDEX('[7]Table 28'!E$14:E$19,MATCH($B192,'[7]Table 28'!$B$14:$B$19,0))*1000,0)</f>
        <v>0</v>
      </c>
      <c r="F192" s="5">
        <f>IFERROR(INDEX('[7]Table 28'!F$14:F$19,MATCH($B192,'[7]Table 28'!$B$14:$B$19,0))*1000,0)</f>
        <v>0</v>
      </c>
      <c r="G192" s="5">
        <f>IFERROR(INDEX('[7]Table 28'!G$14:G$19,MATCH($B192,'[7]Table 28'!$B$14:$B$19,0))*1000,0)</f>
        <v>0</v>
      </c>
      <c r="H192" s="5">
        <f>IFERROR(INDEX('[7]Table 28'!H$14:H$19,MATCH($B192,'[7]Table 28'!$B$14:$B$19,0))*1000,0)</f>
        <v>0</v>
      </c>
      <c r="I192" s="5">
        <f>IFERROR(INDEX('[7]Table 28'!I$14:I$19,MATCH($B192,'[7]Table 28'!$B$14:$B$19,0))*1000,0)</f>
        <v>0</v>
      </c>
      <c r="J192" s="5">
        <f>IFERROR(INDEX('[7]Table 28'!J$14:J$19,MATCH($B192,'[7]Table 28'!$B$14:$B$19,0))*1000,0)</f>
        <v>0</v>
      </c>
      <c r="K192" s="5">
        <f>IFERROR(INDEX('[7]Table 28'!K$14:K$19,MATCH($B192,'[7]Table 28'!$B$14:$B$19,0))*1000,0)</f>
        <v>0</v>
      </c>
      <c r="L192" s="5">
        <f>IFERROR(INDEX('[7]Table 28'!L$14:L$19,MATCH($B192,'[7]Table 28'!$B$14:$B$19,0))*1000,0)</f>
        <v>0</v>
      </c>
      <c r="M192" s="5">
        <f>IFERROR(INDEX('[7]Table 28'!M$14:M$19,MATCH($B192,'[7]Table 28'!$B$14:$B$19,0))*1000,0)</f>
        <v>0</v>
      </c>
      <c r="N192" s="5">
        <f>IFERROR(INDEX('[7]Table 28'!N$14:N$19,MATCH($B192,'[7]Table 28'!$B$14:$B$19,0))*1000,0)</f>
        <v>0</v>
      </c>
      <c r="O192" s="5">
        <f>IFERROR(INDEX('[7]Table 28'!O$14:O$19,MATCH($B192,'[7]Table 28'!$B$14:$B$19,0))*1000,0)</f>
        <v>0</v>
      </c>
      <c r="P192" s="5">
        <f>IFERROR(INDEX('[7]Table 28'!P$14:P$19,MATCH($B192,'[7]Table 28'!$B$14:$B$19,0))*1000,0)</f>
        <v>0</v>
      </c>
      <c r="Q192" s="5">
        <f>IFERROR(INDEX('[7]Table 28'!Q$14:Q$19,MATCH($B192,'[7]Table 28'!$B$14:$B$19,0))*1000,0)</f>
        <v>0</v>
      </c>
      <c r="R192" s="5">
        <f>IFERROR(INDEX('[7]Table 28'!R$14:R$19,MATCH($B192,'[7]Table 28'!$B$14:$B$19,0))*1000,0)</f>
        <v>0</v>
      </c>
      <c r="S192" s="5">
        <f>IFERROR(INDEX('[7]Table 28'!S$14:S$19,MATCH($B192,'[7]Table 28'!$B$14:$B$19,0))*1000,0)</f>
        <v>0</v>
      </c>
      <c r="T192" s="5">
        <f>IFERROR(INDEX('[7]Table 28'!T$14:T$19,MATCH($B192,'[7]Table 28'!$B$14:$B$19,0))*1000,0)</f>
        <v>0</v>
      </c>
      <c r="U192" s="5">
        <f>IFERROR(INDEX('[7]Table 28'!U$14:U$19,MATCH($B192,'[7]Table 28'!$B$14:$B$19,0))*1000,0)</f>
        <v>0</v>
      </c>
      <c r="V192" s="5">
        <f>IFERROR(INDEX('[7]Table 28'!V$14:V$19,MATCH($B192,'[7]Table 28'!$B$14:$B$19,0))*1000,0)</f>
        <v>0</v>
      </c>
      <c r="W192" s="5">
        <f>IFERROR(INDEX('[7]Table 28'!W$14:W$19,MATCH($B192,'[7]Table 28'!$B$14:$B$19,0))*1000,0)</f>
        <v>0</v>
      </c>
      <c r="Z192" s="21" t="s">
        <v>26</v>
      </c>
    </row>
    <row r="193" spans="1:28" outlineLevel="1" x14ac:dyDescent="0.2">
      <c r="B193" s="4" t="s">
        <v>23</v>
      </c>
      <c r="C193" s="5">
        <f>IFERROR(INDEX('[7]Table 28'!C$14:C$19,MATCH($B193,'[7]Table 28'!$B$14:$B$19,0))*1000,0)</f>
        <v>2.9489999999999998</v>
      </c>
      <c r="D193" s="5">
        <f>IFERROR(INDEX('[7]Table 28'!D$14:D$19,MATCH($B193,'[7]Table 28'!$B$14:$B$19,0))*1000,0)</f>
        <v>5.5189999999999992</v>
      </c>
      <c r="E193" s="5">
        <f>IFERROR(INDEX('[7]Table 28'!E$14:E$19,MATCH($B193,'[7]Table 28'!$B$14:$B$19,0))*1000,0)</f>
        <v>4.5510000000000002</v>
      </c>
      <c r="F193" s="5">
        <f>IFERROR(INDEX('[7]Table 28'!F$14:F$19,MATCH($B193,'[7]Table 28'!$B$14:$B$19,0))*1000,0)</f>
        <v>1.6789999999999998</v>
      </c>
      <c r="G193" s="5">
        <f>IFERROR(INDEX('[7]Table 28'!G$14:G$19,MATCH($B193,'[7]Table 28'!$B$14:$B$19,0))*1000,0)</f>
        <v>1.3320000000000001</v>
      </c>
      <c r="H193" s="5">
        <f>IFERROR(INDEX('[7]Table 28'!H$14:H$19,MATCH($B193,'[7]Table 28'!$B$14:$B$19,0))*1000,0)</f>
        <v>0</v>
      </c>
      <c r="I193" s="5">
        <f>IFERROR(INDEX('[7]Table 28'!I$14:I$19,MATCH($B193,'[7]Table 28'!$B$14:$B$19,0))*1000,0)</f>
        <v>0</v>
      </c>
      <c r="J193" s="5">
        <f>IFERROR(INDEX('[7]Table 28'!J$14:J$19,MATCH($B193,'[7]Table 28'!$B$14:$B$19,0))*1000,0)</f>
        <v>0</v>
      </c>
      <c r="K193" s="5">
        <f>IFERROR(INDEX('[7]Table 28'!K$14:K$19,MATCH($B193,'[7]Table 28'!$B$14:$B$19,0))*1000,0)</f>
        <v>0</v>
      </c>
      <c r="L193" s="5">
        <f>IFERROR(INDEX('[7]Table 28'!L$14:L$19,MATCH($B193,'[7]Table 28'!$B$14:$B$19,0))*1000,0)</f>
        <v>5.9340000000000002</v>
      </c>
      <c r="M193" s="5">
        <f>IFERROR(INDEX('[7]Table 28'!M$14:M$19,MATCH($B193,'[7]Table 28'!$B$14:$B$19,0))*1000,0)</f>
        <v>1.883</v>
      </c>
      <c r="N193" s="5">
        <f>IFERROR(INDEX('[7]Table 28'!N$14:N$19,MATCH($B193,'[7]Table 28'!$B$14:$B$19,0))*1000,0)</f>
        <v>0</v>
      </c>
      <c r="O193" s="5">
        <f>IFERROR(INDEX('[7]Table 28'!O$14:O$19,MATCH($B193,'[7]Table 28'!$B$14:$B$19,0))*1000,0)</f>
        <v>1.9989999999999999</v>
      </c>
      <c r="P193" s="5">
        <f>IFERROR(INDEX('[7]Table 28'!P$14:P$19,MATCH($B193,'[7]Table 28'!$B$14:$B$19,0))*1000,0)</f>
        <v>5.4270000000000005</v>
      </c>
      <c r="Q193" s="5">
        <f>IFERROR(INDEX('[7]Table 28'!Q$14:Q$19,MATCH($B193,'[7]Table 28'!$B$14:$B$19,0))*1000,0)</f>
        <v>83.316000000000003</v>
      </c>
      <c r="R193" s="5">
        <f>IFERROR(INDEX('[7]Table 28'!R$14:R$19,MATCH($B193,'[7]Table 28'!$B$14:$B$19,0))*1000,0)</f>
        <v>363.09799999999996</v>
      </c>
      <c r="S193" s="5">
        <f>IFERROR(INDEX('[7]Table 28'!S$14:S$19,MATCH($B193,'[7]Table 28'!$B$14:$B$19,0))*1000,0)</f>
        <v>508.85100000000006</v>
      </c>
      <c r="T193" s="5">
        <f>IFERROR(INDEX('[7]Table 28'!T$14:T$19,MATCH($B193,'[7]Table 28'!$B$14:$B$19,0))*1000,0)</f>
        <v>649.74099999999999</v>
      </c>
      <c r="U193" s="5">
        <f>IFERROR(INDEX('[7]Table 28'!U$14:U$19,MATCH($B193,'[7]Table 28'!$B$14:$B$19,0))*1000,0)</f>
        <v>465.54</v>
      </c>
      <c r="V193" s="5">
        <f>IFERROR(INDEX('[7]Table 28'!V$14:V$19,MATCH($B193,'[7]Table 28'!$B$14:$B$19,0))*1000,0)</f>
        <v>574.43399999999997</v>
      </c>
      <c r="W193" s="5">
        <f>IFERROR(INDEX('[7]Table 28'!W$14:W$19,MATCH($B193,'[7]Table 28'!$B$14:$B$19,0))*1000,0)</f>
        <v>684.202</v>
      </c>
      <c r="Z193" s="21" t="s">
        <v>26</v>
      </c>
    </row>
    <row r="194" spans="1:28" outlineLevel="1" x14ac:dyDescent="0.2">
      <c r="B194" s="4" t="s">
        <v>17</v>
      </c>
      <c r="C194" s="5">
        <f>IFERROR(INDEX('[7]Table 28'!C$14:C$19,MATCH($B194,'[7]Table 28'!$B$14:$B$19,0))*1000,0)</f>
        <v>0</v>
      </c>
      <c r="D194" s="5">
        <f>IFERROR(INDEX('[7]Table 28'!D$14:D$19,MATCH($B194,'[7]Table 28'!$B$14:$B$19,0))*1000,0)</f>
        <v>0</v>
      </c>
      <c r="E194" s="5">
        <f>IFERROR(INDEX('[7]Table 28'!E$14:E$19,MATCH($B194,'[7]Table 28'!$B$14:$B$19,0))*1000,0)</f>
        <v>0</v>
      </c>
      <c r="F194" s="5">
        <f>IFERROR(INDEX('[7]Table 28'!F$14:F$19,MATCH($B194,'[7]Table 28'!$B$14:$B$19,0))*1000,0)</f>
        <v>0</v>
      </c>
      <c r="G194" s="5">
        <f>IFERROR(INDEX('[7]Table 28'!G$14:G$19,MATCH($B194,'[7]Table 28'!$B$14:$B$19,0))*1000,0)</f>
        <v>0</v>
      </c>
      <c r="H194" s="5">
        <f>IFERROR(INDEX('[7]Table 28'!H$14:H$19,MATCH($B194,'[7]Table 28'!$B$14:$B$19,0))*1000,0)</f>
        <v>0</v>
      </c>
      <c r="I194" s="5">
        <f>IFERROR(INDEX('[7]Table 28'!I$14:I$19,MATCH($B194,'[7]Table 28'!$B$14:$B$19,0))*1000,0)</f>
        <v>0</v>
      </c>
      <c r="J194" s="5">
        <f>IFERROR(INDEX('[7]Table 28'!J$14:J$19,MATCH($B194,'[7]Table 28'!$B$14:$B$19,0))*1000,0)</f>
        <v>0</v>
      </c>
      <c r="K194" s="5">
        <f>IFERROR(INDEX('[7]Table 28'!K$14:K$19,MATCH($B194,'[7]Table 28'!$B$14:$B$19,0))*1000,0)</f>
        <v>0</v>
      </c>
      <c r="L194" s="5">
        <f>IFERROR(INDEX('[7]Table 28'!L$14:L$19,MATCH($B194,'[7]Table 28'!$B$14:$B$19,0))*1000,0)</f>
        <v>0</v>
      </c>
      <c r="M194" s="5">
        <f>IFERROR(INDEX('[7]Table 28'!M$14:M$19,MATCH($B194,'[7]Table 28'!$B$14:$B$19,0))*1000,0)</f>
        <v>0</v>
      </c>
      <c r="N194" s="5">
        <f>IFERROR(INDEX('[7]Table 28'!N$14:N$19,MATCH($B194,'[7]Table 28'!$B$14:$B$19,0))*1000,0)</f>
        <v>0</v>
      </c>
      <c r="O194" s="5">
        <f>IFERROR(INDEX('[7]Table 28'!O$14:O$19,MATCH($B194,'[7]Table 28'!$B$14:$B$19,0))*1000,0)</f>
        <v>0</v>
      </c>
      <c r="P194" s="5">
        <f>IFERROR(INDEX('[7]Table 28'!P$14:P$19,MATCH($B194,'[7]Table 28'!$B$14:$B$19,0))*1000,0)</f>
        <v>0</v>
      </c>
      <c r="Q194" s="5">
        <f>IFERROR(INDEX('[7]Table 28'!Q$14:Q$19,MATCH($B194,'[7]Table 28'!$B$14:$B$19,0))*1000,0)</f>
        <v>0</v>
      </c>
      <c r="R194" s="5">
        <f>IFERROR(INDEX('[7]Table 28'!R$14:R$19,MATCH($B194,'[7]Table 28'!$B$14:$B$19,0))*1000,0)</f>
        <v>0</v>
      </c>
      <c r="S194" s="5">
        <f>IFERROR(INDEX('[7]Table 28'!S$14:S$19,MATCH($B194,'[7]Table 28'!$B$14:$B$19,0))*1000,0)</f>
        <v>0</v>
      </c>
      <c r="T194" s="5">
        <f>IFERROR(INDEX('[7]Table 28'!T$14:T$19,MATCH($B194,'[7]Table 28'!$B$14:$B$19,0))*1000,0)</f>
        <v>0</v>
      </c>
      <c r="U194" s="5">
        <f>IFERROR(INDEX('[7]Table 28'!U$14:U$19,MATCH($B194,'[7]Table 28'!$B$14:$B$19,0))*1000,0)</f>
        <v>0</v>
      </c>
      <c r="V194" s="5">
        <f>IFERROR(INDEX('[7]Table 28'!V$14:V$19,MATCH($B194,'[7]Table 28'!$B$14:$B$19,0))*1000,0)</f>
        <v>0</v>
      </c>
      <c r="W194" s="5">
        <f>IFERROR(INDEX('[7]Table 28'!W$14:W$19,MATCH($B194,'[7]Table 28'!$B$14:$B$19,0))*1000,0)</f>
        <v>0</v>
      </c>
      <c r="Z194" s="21" t="s">
        <v>26</v>
      </c>
    </row>
    <row r="195" spans="1:28" outlineLevel="1" x14ac:dyDescent="0.2">
      <c r="B195" s="4" t="s">
        <v>1</v>
      </c>
      <c r="C195" s="5">
        <f>IFERROR(INDEX('[7]Table 28'!C$14:C$19,MATCH($B195,'[7]Table 28'!$B$14:$B$19,0))*1000,0)</f>
        <v>0</v>
      </c>
      <c r="D195" s="5">
        <f>IFERROR(INDEX('[7]Table 28'!D$14:D$19,MATCH($B195,'[7]Table 28'!$B$14:$B$19,0))*1000,0)</f>
        <v>0</v>
      </c>
      <c r="E195" s="5">
        <f>IFERROR(INDEX('[7]Table 28'!E$14:E$19,MATCH($B195,'[7]Table 28'!$B$14:$B$19,0))*1000,0)</f>
        <v>0</v>
      </c>
      <c r="F195" s="5">
        <f>IFERROR(INDEX('[7]Table 28'!F$14:F$19,MATCH($B195,'[7]Table 28'!$B$14:$B$19,0))*1000,0)</f>
        <v>0</v>
      </c>
      <c r="G195" s="5">
        <f>IFERROR(INDEX('[7]Table 28'!G$14:G$19,MATCH($B195,'[7]Table 28'!$B$14:$B$19,0))*1000,0)</f>
        <v>0</v>
      </c>
      <c r="H195" s="5">
        <f>IFERROR(INDEX('[7]Table 28'!H$14:H$19,MATCH($B195,'[7]Table 28'!$B$14:$B$19,0))*1000,0)</f>
        <v>0</v>
      </c>
      <c r="I195" s="5">
        <f>IFERROR(INDEX('[7]Table 28'!I$14:I$19,MATCH($B195,'[7]Table 28'!$B$14:$B$19,0))*1000,0)</f>
        <v>0</v>
      </c>
      <c r="J195" s="5">
        <f>IFERROR(INDEX('[7]Table 28'!J$14:J$19,MATCH($B195,'[7]Table 28'!$B$14:$B$19,0))*1000,0)</f>
        <v>0</v>
      </c>
      <c r="K195" s="5">
        <f>IFERROR(INDEX('[7]Table 28'!K$14:K$19,MATCH($B195,'[7]Table 28'!$B$14:$B$19,0))*1000,0)</f>
        <v>0</v>
      </c>
      <c r="L195" s="5">
        <f>IFERROR(INDEX('[7]Table 28'!L$14:L$19,MATCH($B195,'[7]Table 28'!$B$14:$B$19,0))*1000,0)</f>
        <v>0</v>
      </c>
      <c r="M195" s="5">
        <f>IFERROR(INDEX('[7]Table 28'!M$14:M$19,MATCH($B195,'[7]Table 28'!$B$14:$B$19,0))*1000,0)</f>
        <v>0</v>
      </c>
      <c r="N195" s="5">
        <f>IFERROR(INDEX('[7]Table 28'!N$14:N$19,MATCH($B195,'[7]Table 28'!$B$14:$B$19,0))*1000,0)</f>
        <v>0</v>
      </c>
      <c r="O195" s="5">
        <f>IFERROR(INDEX('[7]Table 28'!O$14:O$19,MATCH($B195,'[7]Table 28'!$B$14:$B$19,0))*1000,0)</f>
        <v>0</v>
      </c>
      <c r="P195" s="5">
        <f>IFERROR(INDEX('[7]Table 28'!P$14:P$19,MATCH($B195,'[7]Table 28'!$B$14:$B$19,0))*1000,0)</f>
        <v>0</v>
      </c>
      <c r="Q195" s="5">
        <f>IFERROR(INDEX('[7]Table 28'!Q$14:Q$19,MATCH($B195,'[7]Table 28'!$B$14:$B$19,0))*1000,0)</f>
        <v>0</v>
      </c>
      <c r="R195" s="5">
        <f>IFERROR(INDEX('[7]Table 28'!R$14:R$19,MATCH($B195,'[7]Table 28'!$B$14:$B$19,0))*1000,0)</f>
        <v>0</v>
      </c>
      <c r="S195" s="5">
        <f>IFERROR(INDEX('[7]Table 28'!S$14:S$19,MATCH($B195,'[7]Table 28'!$B$14:$B$19,0))*1000,0)</f>
        <v>0</v>
      </c>
      <c r="T195" s="5">
        <f>IFERROR(INDEX('[7]Table 28'!T$14:T$19,MATCH($B195,'[7]Table 28'!$B$14:$B$19,0))*1000,0)</f>
        <v>0</v>
      </c>
      <c r="U195" s="5">
        <f>IFERROR(INDEX('[7]Table 28'!U$14:U$19,MATCH($B195,'[7]Table 28'!$B$14:$B$19,0))*1000,0)</f>
        <v>0</v>
      </c>
      <c r="V195" s="5">
        <f>IFERROR(INDEX('[7]Table 28'!V$14:V$19,MATCH($B195,'[7]Table 28'!$B$14:$B$19,0))*1000,0)</f>
        <v>0</v>
      </c>
      <c r="W195" s="5">
        <f>IFERROR(INDEX('[7]Table 28'!W$14:W$19,MATCH($B195,'[7]Table 28'!$B$14:$B$19,0))*1000,0)</f>
        <v>0</v>
      </c>
      <c r="Z195" s="21" t="s">
        <v>26</v>
      </c>
    </row>
    <row r="196" spans="1:28" outlineLevel="1" x14ac:dyDescent="0.2">
      <c r="B196" s="15" t="s">
        <v>9</v>
      </c>
      <c r="C196" s="19">
        <f t="shared" ref="C196:W196" si="80">SUM(C186:C195)</f>
        <v>2018.5360000000001</v>
      </c>
      <c r="D196" s="19">
        <f t="shared" si="80"/>
        <v>1445.4770000000001</v>
      </c>
      <c r="E196" s="19">
        <f t="shared" si="80"/>
        <v>1464.1869999999999</v>
      </c>
      <c r="F196" s="19">
        <f t="shared" si="80"/>
        <v>2060.4549999999999</v>
      </c>
      <c r="G196" s="19">
        <f t="shared" si="80"/>
        <v>1713.499</v>
      </c>
      <c r="H196" s="19">
        <f t="shared" si="80"/>
        <v>1745.0219999999999</v>
      </c>
      <c r="I196" s="19">
        <f t="shared" si="80"/>
        <v>2265.8770000000004</v>
      </c>
      <c r="J196" s="19">
        <f t="shared" si="80"/>
        <v>2254.3080000000004</v>
      </c>
      <c r="K196" s="19">
        <f t="shared" si="80"/>
        <v>2604.3539999999998</v>
      </c>
      <c r="L196" s="19">
        <f t="shared" si="80"/>
        <v>2294.8280000000004</v>
      </c>
      <c r="M196" s="19">
        <f t="shared" si="80"/>
        <v>2543.8029999999994</v>
      </c>
      <c r="N196" s="19">
        <f t="shared" si="80"/>
        <v>2653.4060000000004</v>
      </c>
      <c r="O196" s="19">
        <f t="shared" si="80"/>
        <v>2314.3389999999995</v>
      </c>
      <c r="P196" s="19">
        <f t="shared" si="80"/>
        <v>2226.9940000000001</v>
      </c>
      <c r="Q196" s="19">
        <f t="shared" si="80"/>
        <v>1958.0889999999999</v>
      </c>
      <c r="R196" s="19">
        <f t="shared" si="80"/>
        <v>2217.0940000000001</v>
      </c>
      <c r="S196" s="19">
        <f t="shared" si="80"/>
        <v>2667.1150000000002</v>
      </c>
      <c r="T196" s="19">
        <f t="shared" si="80"/>
        <v>1748.288</v>
      </c>
      <c r="U196" s="19">
        <f t="shared" si="80"/>
        <v>2023.5520000000001</v>
      </c>
      <c r="V196" s="19">
        <f t="shared" si="80"/>
        <v>2431.1679999999997</v>
      </c>
      <c r="W196" s="19">
        <f t="shared" si="80"/>
        <v>2084.6149999999998</v>
      </c>
    </row>
    <row r="197" spans="1:28" outlineLevel="1" x14ac:dyDescent="0.2">
      <c r="B197" s="26" t="s">
        <v>91</v>
      </c>
      <c r="C197" s="25">
        <f t="shared" ref="C197:W197" si="81">C196/C177/1000</f>
        <v>6.1469081209833507E-4</v>
      </c>
      <c r="D197" s="25">
        <f t="shared" si="81"/>
        <v>5.9221012781845691E-4</v>
      </c>
      <c r="E197" s="25">
        <f t="shared" si="81"/>
        <v>5.6342218544299446E-4</v>
      </c>
      <c r="F197" s="25">
        <f t="shared" si="81"/>
        <v>5.5538961279397029E-4</v>
      </c>
      <c r="G197" s="25">
        <f t="shared" si="81"/>
        <v>5.2248879231080007E-4</v>
      </c>
      <c r="H197" s="25">
        <f t="shared" si="81"/>
        <v>4.9253693384526437E-4</v>
      </c>
      <c r="I197" s="25">
        <f t="shared" si="81"/>
        <v>4.2750306567231809E-4</v>
      </c>
      <c r="J197" s="25">
        <f t="shared" si="81"/>
        <v>5.1467046281698933E-4</v>
      </c>
      <c r="K197" s="25">
        <f t="shared" si="81"/>
        <v>5.3270413386703351E-4</v>
      </c>
      <c r="L197" s="25">
        <f t="shared" si="81"/>
        <v>4.4734935202548899E-4</v>
      </c>
      <c r="M197" s="25">
        <f>U196/M177/1000</f>
        <v>3.3992484024037556E-4</v>
      </c>
      <c r="N197" s="25">
        <f t="shared" si="81"/>
        <v>4.4372501227752103E-4</v>
      </c>
      <c r="O197" s="25">
        <f t="shared" si="81"/>
        <v>4.15360111352639E-4</v>
      </c>
      <c r="P197" s="25">
        <f t="shared" si="81"/>
        <v>4.0606622053976913E-4</v>
      </c>
      <c r="Q197" s="25">
        <f t="shared" si="81"/>
        <v>4.2193612907678478E-4</v>
      </c>
      <c r="R197" s="25">
        <f t="shared" si="81"/>
        <v>4.3096360279860219E-4</v>
      </c>
      <c r="S197" s="25">
        <f t="shared" si="81"/>
        <v>4.4743386285692703E-4</v>
      </c>
      <c r="T197" s="25">
        <f t="shared" si="81"/>
        <v>2.4178704230296295E-4</v>
      </c>
      <c r="U197" s="25">
        <f t="shared" si="81"/>
        <v>3.4778097188827955E-4</v>
      </c>
      <c r="V197" s="25">
        <f t="shared" si="81"/>
        <v>4.0590931913803672E-4</v>
      </c>
      <c r="W197" s="25">
        <f t="shared" si="81"/>
        <v>3.4224200050513308E-4</v>
      </c>
    </row>
    <row r="198" spans="1:28" outlineLevel="1" x14ac:dyDescent="0.2"/>
    <row r="199" spans="1:28" outlineLevel="1" x14ac:dyDescent="0.2">
      <c r="B199" s="4" t="s">
        <v>18</v>
      </c>
      <c r="C199" s="11">
        <f t="shared" ref="C199:W199" si="82">IFERROR(C186/C196,0)</f>
        <v>0</v>
      </c>
      <c r="D199" s="11">
        <f t="shared" si="82"/>
        <v>0</v>
      </c>
      <c r="E199" s="11">
        <f t="shared" si="82"/>
        <v>0</v>
      </c>
      <c r="F199" s="11">
        <f t="shared" si="82"/>
        <v>0</v>
      </c>
      <c r="G199" s="11">
        <f t="shared" si="82"/>
        <v>0</v>
      </c>
      <c r="H199" s="11">
        <f t="shared" si="82"/>
        <v>0</v>
      </c>
      <c r="I199" s="11">
        <f t="shared" si="82"/>
        <v>0</v>
      </c>
      <c r="J199" s="11">
        <f t="shared" si="82"/>
        <v>0</v>
      </c>
      <c r="K199" s="11">
        <f t="shared" si="82"/>
        <v>0</v>
      </c>
      <c r="L199" s="11">
        <f t="shared" si="82"/>
        <v>0</v>
      </c>
      <c r="M199" s="11">
        <f t="shared" si="82"/>
        <v>0</v>
      </c>
      <c r="N199" s="11">
        <f t="shared" si="82"/>
        <v>0</v>
      </c>
      <c r="O199" s="11">
        <f t="shared" si="82"/>
        <v>0</v>
      </c>
      <c r="P199" s="11">
        <f t="shared" si="82"/>
        <v>0</v>
      </c>
      <c r="Q199" s="11">
        <f t="shared" si="82"/>
        <v>0</v>
      </c>
      <c r="R199" s="11">
        <f t="shared" si="82"/>
        <v>0</v>
      </c>
      <c r="S199" s="11">
        <f t="shared" si="82"/>
        <v>0</v>
      </c>
      <c r="T199" s="11">
        <f t="shared" si="82"/>
        <v>0</v>
      </c>
      <c r="U199" s="11">
        <f t="shared" si="82"/>
        <v>0</v>
      </c>
      <c r="V199" s="11">
        <f t="shared" si="82"/>
        <v>0</v>
      </c>
      <c r="W199" s="11">
        <f t="shared" si="82"/>
        <v>0</v>
      </c>
    </row>
    <row r="200" spans="1:28" outlineLevel="1" x14ac:dyDescent="0.2">
      <c r="B200" s="4" t="s">
        <v>19</v>
      </c>
      <c r="C200" s="11">
        <f t="shared" ref="C200:W200" si="83">IFERROR(C187/C196,0)</f>
        <v>0</v>
      </c>
      <c r="D200" s="11">
        <f t="shared" si="83"/>
        <v>0</v>
      </c>
      <c r="E200" s="11">
        <f t="shared" si="83"/>
        <v>0</v>
      </c>
      <c r="F200" s="11">
        <f t="shared" si="83"/>
        <v>0</v>
      </c>
      <c r="G200" s="11">
        <f t="shared" si="83"/>
        <v>0</v>
      </c>
      <c r="H200" s="11">
        <f t="shared" si="83"/>
        <v>0</v>
      </c>
      <c r="I200" s="11">
        <f t="shared" si="83"/>
        <v>0</v>
      </c>
      <c r="J200" s="11">
        <f t="shared" si="83"/>
        <v>0</v>
      </c>
      <c r="K200" s="11">
        <f t="shared" si="83"/>
        <v>0</v>
      </c>
      <c r="L200" s="11">
        <f t="shared" si="83"/>
        <v>0</v>
      </c>
      <c r="M200" s="11">
        <f t="shared" si="83"/>
        <v>0</v>
      </c>
      <c r="N200" s="11">
        <f t="shared" si="83"/>
        <v>0</v>
      </c>
      <c r="O200" s="11">
        <f t="shared" si="83"/>
        <v>0</v>
      </c>
      <c r="P200" s="11">
        <f t="shared" si="83"/>
        <v>0</v>
      </c>
      <c r="Q200" s="11">
        <f t="shared" si="83"/>
        <v>0</v>
      </c>
      <c r="R200" s="11">
        <f t="shared" si="83"/>
        <v>0</v>
      </c>
      <c r="S200" s="11">
        <f t="shared" si="83"/>
        <v>0</v>
      </c>
      <c r="T200" s="11">
        <f t="shared" si="83"/>
        <v>0</v>
      </c>
      <c r="U200" s="11">
        <f t="shared" si="83"/>
        <v>0</v>
      </c>
      <c r="V200" s="11">
        <f t="shared" si="83"/>
        <v>0</v>
      </c>
      <c r="W200" s="11">
        <f t="shared" si="83"/>
        <v>0</v>
      </c>
    </row>
    <row r="201" spans="1:28" outlineLevel="1" x14ac:dyDescent="0.2">
      <c r="B201" s="4" t="s">
        <v>16</v>
      </c>
      <c r="C201" s="11">
        <f t="shared" ref="C201:W201" si="84">IFERROR(C188/C196,0)</f>
        <v>0.83287441987658373</v>
      </c>
      <c r="D201" s="11">
        <f t="shared" si="84"/>
        <v>0.93425422888084686</v>
      </c>
      <c r="E201" s="11">
        <f t="shared" si="84"/>
        <v>0.95264744189096073</v>
      </c>
      <c r="F201" s="11">
        <f t="shared" si="84"/>
        <v>0.92602313566663674</v>
      </c>
      <c r="G201" s="11">
        <f t="shared" si="84"/>
        <v>0.90848200086489694</v>
      </c>
      <c r="H201" s="11">
        <f t="shared" si="84"/>
        <v>0.97042558775763288</v>
      </c>
      <c r="I201" s="11">
        <f t="shared" si="84"/>
        <v>0.95416344311716828</v>
      </c>
      <c r="J201" s="11">
        <f t="shared" si="84"/>
        <v>0.92756979081829094</v>
      </c>
      <c r="K201" s="11">
        <f t="shared" si="84"/>
        <v>0.97342181592824939</v>
      </c>
      <c r="L201" s="11">
        <f t="shared" si="84"/>
        <v>0.9542026679123663</v>
      </c>
      <c r="M201" s="11">
        <f t="shared" si="84"/>
        <v>0.96353255342493127</v>
      </c>
      <c r="N201" s="11">
        <f t="shared" si="84"/>
        <v>0.95671827078102634</v>
      </c>
      <c r="O201" s="11">
        <f t="shared" si="84"/>
        <v>0.93850728004842865</v>
      </c>
      <c r="P201" s="11">
        <f t="shared" si="84"/>
        <v>0.93742686329644365</v>
      </c>
      <c r="Q201" s="11">
        <f t="shared" si="84"/>
        <v>0.86236069964133399</v>
      </c>
      <c r="R201" s="11">
        <f t="shared" si="84"/>
        <v>0.7569467059132361</v>
      </c>
      <c r="S201" s="11">
        <f t="shared" si="84"/>
        <v>0.7318687045740434</v>
      </c>
      <c r="T201" s="11">
        <f t="shared" si="84"/>
        <v>0.51902375352344687</v>
      </c>
      <c r="U201" s="11">
        <f t="shared" si="84"/>
        <v>0.6898275902966664</v>
      </c>
      <c r="V201" s="11">
        <f t="shared" si="84"/>
        <v>0.67363917261168305</v>
      </c>
      <c r="W201" s="11">
        <f t="shared" si="84"/>
        <v>0.57189217193582509</v>
      </c>
    </row>
    <row r="202" spans="1:28" outlineLevel="1" x14ac:dyDescent="0.2">
      <c r="B202" s="4" t="s">
        <v>21</v>
      </c>
      <c r="C202" s="11">
        <f t="shared" ref="C202:W202" si="85">IFERROR(C189/C196,0)</f>
        <v>0</v>
      </c>
      <c r="D202" s="11">
        <f t="shared" si="85"/>
        <v>0</v>
      </c>
      <c r="E202" s="11">
        <f t="shared" si="85"/>
        <v>0</v>
      </c>
      <c r="F202" s="11">
        <f t="shared" si="85"/>
        <v>0</v>
      </c>
      <c r="G202" s="11">
        <f t="shared" si="85"/>
        <v>0</v>
      </c>
      <c r="H202" s="11">
        <f t="shared" si="85"/>
        <v>0</v>
      </c>
      <c r="I202" s="11">
        <f t="shared" si="85"/>
        <v>0</v>
      </c>
      <c r="J202" s="11">
        <f t="shared" si="85"/>
        <v>0</v>
      </c>
      <c r="K202" s="11">
        <f t="shared" si="85"/>
        <v>0</v>
      </c>
      <c r="L202" s="11">
        <f t="shared" si="85"/>
        <v>0</v>
      </c>
      <c r="M202" s="11">
        <f t="shared" si="85"/>
        <v>0</v>
      </c>
      <c r="N202" s="11">
        <f t="shared" si="85"/>
        <v>0</v>
      </c>
      <c r="O202" s="11">
        <f t="shared" si="85"/>
        <v>0</v>
      </c>
      <c r="P202" s="11">
        <f t="shared" si="85"/>
        <v>0</v>
      </c>
      <c r="Q202" s="11">
        <f t="shared" si="85"/>
        <v>0</v>
      </c>
      <c r="R202" s="11">
        <f t="shared" si="85"/>
        <v>0</v>
      </c>
      <c r="S202" s="11">
        <f t="shared" si="85"/>
        <v>0</v>
      </c>
      <c r="T202" s="11">
        <f t="shared" si="85"/>
        <v>0</v>
      </c>
      <c r="U202" s="11">
        <f t="shared" si="85"/>
        <v>0</v>
      </c>
      <c r="V202" s="11">
        <f t="shared" si="85"/>
        <v>0</v>
      </c>
      <c r="W202" s="11">
        <f t="shared" si="85"/>
        <v>0</v>
      </c>
    </row>
    <row r="203" spans="1:28" outlineLevel="1" x14ac:dyDescent="0.2">
      <c r="B203" s="4" t="s">
        <v>20</v>
      </c>
      <c r="C203" s="11">
        <f t="shared" ref="C203:W203" si="86">IFERROR(C190/C196,0)</f>
        <v>0.16566462029906823</v>
      </c>
      <c r="D203" s="11">
        <f t="shared" si="86"/>
        <v>6.1927654331407553E-2</v>
      </c>
      <c r="E203" s="11">
        <f t="shared" si="86"/>
        <v>4.4244348570230449E-2</v>
      </c>
      <c r="F203" s="11">
        <f t="shared" si="86"/>
        <v>7.3161995772778335E-2</v>
      </c>
      <c r="G203" s="11">
        <f t="shared" si="86"/>
        <v>9.0740642393138254E-2</v>
      </c>
      <c r="H203" s="11">
        <f t="shared" si="86"/>
        <v>2.9574412242367148E-2</v>
      </c>
      <c r="I203" s="11">
        <f t="shared" si="86"/>
        <v>4.5836556882831669E-2</v>
      </c>
      <c r="J203" s="11">
        <f t="shared" si="86"/>
        <v>7.2430209181708963E-2</v>
      </c>
      <c r="K203" s="11">
        <f t="shared" si="86"/>
        <v>2.6578184071750621E-2</v>
      </c>
      <c r="L203" s="11">
        <f t="shared" si="86"/>
        <v>4.3211517377337201E-2</v>
      </c>
      <c r="M203" s="11">
        <f t="shared" si="86"/>
        <v>3.5727216297802948E-2</v>
      </c>
      <c r="N203" s="11">
        <f t="shared" si="86"/>
        <v>4.1751997244296568E-2</v>
      </c>
      <c r="O203" s="11">
        <f t="shared" si="86"/>
        <v>5.8567910751190735E-2</v>
      </c>
      <c r="P203" s="11">
        <f t="shared" si="86"/>
        <v>5.8107026781392311E-2</v>
      </c>
      <c r="Q203" s="11">
        <f t="shared" si="86"/>
        <v>9.1608195541673543E-2</v>
      </c>
      <c r="R203" s="11">
        <f t="shared" si="86"/>
        <v>7.9281257357604148E-2</v>
      </c>
      <c r="S203" s="11">
        <f t="shared" si="86"/>
        <v>7.7344246498557423E-2</v>
      </c>
      <c r="T203" s="11">
        <f t="shared" si="86"/>
        <v>0.10933210088955596</v>
      </c>
      <c r="U203" s="11">
        <f t="shared" si="86"/>
        <v>8.0111605730912777E-2</v>
      </c>
      <c r="V203" s="11">
        <f t="shared" si="86"/>
        <v>9.0081804301471571E-2</v>
      </c>
      <c r="W203" s="11">
        <f t="shared" si="86"/>
        <v>9.98927859580786E-2</v>
      </c>
    </row>
    <row r="204" spans="1:28" x14ac:dyDescent="0.2">
      <c r="B204" s="4" t="s">
        <v>0</v>
      </c>
      <c r="C204" s="11">
        <f t="shared" ref="C204:W204" si="87">IFERROR(C191/C196,0)</f>
        <v>0</v>
      </c>
      <c r="D204" s="11">
        <f t="shared" si="87"/>
        <v>0</v>
      </c>
      <c r="E204" s="11">
        <f t="shared" si="87"/>
        <v>0</v>
      </c>
      <c r="F204" s="11">
        <f t="shared" si="87"/>
        <v>0</v>
      </c>
      <c r="G204" s="11">
        <f t="shared" si="87"/>
        <v>0</v>
      </c>
      <c r="H204" s="11">
        <f t="shared" si="87"/>
        <v>0</v>
      </c>
      <c r="I204" s="11">
        <f t="shared" si="87"/>
        <v>0</v>
      </c>
      <c r="J204" s="11">
        <f t="shared" si="87"/>
        <v>0</v>
      </c>
      <c r="K204" s="11">
        <f t="shared" si="87"/>
        <v>0</v>
      </c>
      <c r="L204" s="11">
        <f t="shared" si="87"/>
        <v>0</v>
      </c>
      <c r="M204" s="11">
        <f t="shared" si="87"/>
        <v>0</v>
      </c>
      <c r="N204" s="11">
        <f t="shared" si="87"/>
        <v>1.5297319746770753E-3</v>
      </c>
      <c r="O204" s="11">
        <f t="shared" si="87"/>
        <v>2.0610636557565685E-3</v>
      </c>
      <c r="P204" s="11">
        <f t="shared" si="87"/>
        <v>2.0291927144841875E-3</v>
      </c>
      <c r="Q204" s="11">
        <f t="shared" si="87"/>
        <v>3.4814556437424448E-3</v>
      </c>
      <c r="R204" s="11">
        <f t="shared" si="87"/>
        <v>0</v>
      </c>
      <c r="S204" s="11">
        <f t="shared" si="87"/>
        <v>0</v>
      </c>
      <c r="T204" s="11">
        <f t="shared" si="87"/>
        <v>0</v>
      </c>
      <c r="U204" s="11">
        <f t="shared" si="87"/>
        <v>0</v>
      </c>
      <c r="V204" s="11">
        <f t="shared" si="87"/>
        <v>0</v>
      </c>
      <c r="W204" s="11">
        <f t="shared" si="87"/>
        <v>0</v>
      </c>
    </row>
    <row r="205" spans="1:28" x14ac:dyDescent="0.2">
      <c r="B205" s="4" t="s">
        <v>22</v>
      </c>
      <c r="C205" s="11">
        <f t="shared" ref="C205:W205" si="88">IFERROR(C192/C196,0)</f>
        <v>0</v>
      </c>
      <c r="D205" s="11">
        <f t="shared" si="88"/>
        <v>0</v>
      </c>
      <c r="E205" s="11">
        <f t="shared" si="88"/>
        <v>0</v>
      </c>
      <c r="F205" s="11">
        <f t="shared" si="88"/>
        <v>0</v>
      </c>
      <c r="G205" s="11">
        <f t="shared" si="88"/>
        <v>0</v>
      </c>
      <c r="H205" s="11">
        <f t="shared" si="88"/>
        <v>0</v>
      </c>
      <c r="I205" s="11">
        <f t="shared" si="88"/>
        <v>0</v>
      </c>
      <c r="J205" s="11">
        <f t="shared" si="88"/>
        <v>0</v>
      </c>
      <c r="K205" s="11">
        <f t="shared" si="88"/>
        <v>0</v>
      </c>
      <c r="L205" s="11">
        <f t="shared" si="88"/>
        <v>0</v>
      </c>
      <c r="M205" s="11">
        <f t="shared" si="88"/>
        <v>0</v>
      </c>
      <c r="N205" s="11">
        <f t="shared" si="88"/>
        <v>0</v>
      </c>
      <c r="O205" s="11">
        <f t="shared" si="88"/>
        <v>0</v>
      </c>
      <c r="P205" s="11">
        <f t="shared" si="88"/>
        <v>0</v>
      </c>
      <c r="Q205" s="11">
        <f t="shared" si="88"/>
        <v>0</v>
      </c>
      <c r="R205" s="11">
        <f t="shared" si="88"/>
        <v>0</v>
      </c>
      <c r="S205" s="11">
        <f t="shared" si="88"/>
        <v>0</v>
      </c>
      <c r="T205" s="11">
        <f t="shared" si="88"/>
        <v>0</v>
      </c>
      <c r="U205" s="11">
        <f t="shared" si="88"/>
        <v>0</v>
      </c>
      <c r="V205" s="11">
        <f t="shared" si="88"/>
        <v>0</v>
      </c>
      <c r="W205" s="11">
        <f t="shared" si="88"/>
        <v>0</v>
      </c>
    </row>
    <row r="206" spans="1:28" s="33" customFormat="1" x14ac:dyDescent="0.2">
      <c r="A206" s="1"/>
      <c r="B206" s="4" t="s">
        <v>23</v>
      </c>
      <c r="C206" s="11">
        <f t="shared" ref="C206:W206" si="89">IFERROR(C193/C196,0)</f>
        <v>1.4609598243479432E-3</v>
      </c>
      <c r="D206" s="11">
        <f t="shared" si="89"/>
        <v>3.8181167877454976E-3</v>
      </c>
      <c r="E206" s="11">
        <f t="shared" si="89"/>
        <v>3.1082095388089092E-3</v>
      </c>
      <c r="F206" s="11">
        <f t="shared" si="89"/>
        <v>8.1486856058491926E-4</v>
      </c>
      <c r="G206" s="11">
        <f t="shared" si="89"/>
        <v>7.7735674196483342E-4</v>
      </c>
      <c r="H206" s="11">
        <f t="shared" si="89"/>
        <v>0</v>
      </c>
      <c r="I206" s="11">
        <f t="shared" si="89"/>
        <v>0</v>
      </c>
      <c r="J206" s="11">
        <f t="shared" si="89"/>
        <v>0</v>
      </c>
      <c r="K206" s="11">
        <f t="shared" si="89"/>
        <v>0</v>
      </c>
      <c r="L206" s="11">
        <f t="shared" si="89"/>
        <v>2.5858147102963704E-3</v>
      </c>
      <c r="M206" s="11">
        <f t="shared" si="89"/>
        <v>7.4023027726596771E-4</v>
      </c>
      <c r="N206" s="11">
        <f t="shared" si="89"/>
        <v>0</v>
      </c>
      <c r="O206" s="11">
        <f t="shared" si="89"/>
        <v>8.637455446241887E-4</v>
      </c>
      <c r="P206" s="11">
        <f t="shared" si="89"/>
        <v>2.436917207679949E-3</v>
      </c>
      <c r="Q206" s="11">
        <f t="shared" si="89"/>
        <v>4.2549649173250041E-2</v>
      </c>
      <c r="R206" s="11">
        <f t="shared" si="89"/>
        <v>0.16377203672915985</v>
      </c>
      <c r="S206" s="11">
        <f t="shared" si="89"/>
        <v>0.19078704892739909</v>
      </c>
      <c r="T206" s="11">
        <f t="shared" si="89"/>
        <v>0.3716441455869971</v>
      </c>
      <c r="U206" s="11">
        <f t="shared" si="89"/>
        <v>0.23006080397242076</v>
      </c>
      <c r="V206" s="11">
        <f t="shared" si="89"/>
        <v>0.23627902308684551</v>
      </c>
      <c r="W206" s="11">
        <f t="shared" si="89"/>
        <v>0.32821504210609637</v>
      </c>
      <c r="X206" s="1"/>
      <c r="Y206" s="1"/>
      <c r="Z206"/>
      <c r="AA206" s="1"/>
      <c r="AB206" s="1"/>
    </row>
    <row r="207" spans="1:28" outlineLevel="1" x14ac:dyDescent="0.2">
      <c r="B207" s="4" t="s">
        <v>17</v>
      </c>
      <c r="C207" s="11">
        <f t="shared" ref="C207:W207" si="90">IFERROR(C194/C196,0)</f>
        <v>0</v>
      </c>
      <c r="D207" s="11">
        <f t="shared" si="90"/>
        <v>0</v>
      </c>
      <c r="E207" s="11">
        <f t="shared" si="90"/>
        <v>0</v>
      </c>
      <c r="F207" s="11">
        <f t="shared" si="90"/>
        <v>0</v>
      </c>
      <c r="G207" s="11">
        <f t="shared" si="90"/>
        <v>0</v>
      </c>
      <c r="H207" s="11">
        <f t="shared" si="90"/>
        <v>0</v>
      </c>
      <c r="I207" s="11">
        <f t="shared" si="90"/>
        <v>0</v>
      </c>
      <c r="J207" s="11">
        <f t="shared" si="90"/>
        <v>0</v>
      </c>
      <c r="K207" s="11">
        <f t="shared" si="90"/>
        <v>0</v>
      </c>
      <c r="L207" s="11">
        <f t="shared" si="90"/>
        <v>0</v>
      </c>
      <c r="M207" s="11">
        <f t="shared" si="90"/>
        <v>0</v>
      </c>
      <c r="N207" s="11">
        <f t="shared" si="90"/>
        <v>0</v>
      </c>
      <c r="O207" s="11">
        <f t="shared" si="90"/>
        <v>0</v>
      </c>
      <c r="P207" s="11">
        <f t="shared" si="90"/>
        <v>0</v>
      </c>
      <c r="Q207" s="11">
        <f t="shared" si="90"/>
        <v>0</v>
      </c>
      <c r="R207" s="11">
        <f t="shared" si="90"/>
        <v>0</v>
      </c>
      <c r="S207" s="11">
        <f t="shared" si="90"/>
        <v>0</v>
      </c>
      <c r="T207" s="11">
        <f t="shared" si="90"/>
        <v>0</v>
      </c>
      <c r="U207" s="11">
        <f t="shared" si="90"/>
        <v>0</v>
      </c>
      <c r="V207" s="11">
        <f t="shared" si="90"/>
        <v>0</v>
      </c>
      <c r="W207" s="11">
        <f t="shared" si="90"/>
        <v>0</v>
      </c>
    </row>
    <row r="208" spans="1:28" outlineLevel="1" x14ac:dyDescent="0.2">
      <c r="B208" s="4" t="s">
        <v>1</v>
      </c>
      <c r="C208" s="11">
        <f t="shared" ref="C208:W208" si="91">IFERROR(C195/C196,0)</f>
        <v>0</v>
      </c>
      <c r="D208" s="11">
        <f t="shared" si="91"/>
        <v>0</v>
      </c>
      <c r="E208" s="11">
        <f t="shared" si="91"/>
        <v>0</v>
      </c>
      <c r="F208" s="11">
        <f t="shared" si="91"/>
        <v>0</v>
      </c>
      <c r="G208" s="11">
        <f t="shared" si="91"/>
        <v>0</v>
      </c>
      <c r="H208" s="11">
        <f t="shared" si="91"/>
        <v>0</v>
      </c>
      <c r="I208" s="11">
        <f t="shared" si="91"/>
        <v>0</v>
      </c>
      <c r="J208" s="11">
        <f t="shared" si="91"/>
        <v>0</v>
      </c>
      <c r="K208" s="11">
        <f t="shared" si="91"/>
        <v>0</v>
      </c>
      <c r="L208" s="11">
        <f t="shared" si="91"/>
        <v>0</v>
      </c>
      <c r="M208" s="11">
        <f t="shared" si="91"/>
        <v>0</v>
      </c>
      <c r="N208" s="11">
        <f t="shared" si="91"/>
        <v>0</v>
      </c>
      <c r="O208" s="11">
        <f t="shared" si="91"/>
        <v>0</v>
      </c>
      <c r="P208" s="11">
        <f t="shared" si="91"/>
        <v>0</v>
      </c>
      <c r="Q208" s="11">
        <f t="shared" si="91"/>
        <v>0</v>
      </c>
      <c r="R208" s="11">
        <f t="shared" si="91"/>
        <v>0</v>
      </c>
      <c r="S208" s="11">
        <f t="shared" si="91"/>
        <v>0</v>
      </c>
      <c r="T208" s="11">
        <f t="shared" si="91"/>
        <v>0</v>
      </c>
      <c r="U208" s="11">
        <f t="shared" si="91"/>
        <v>0</v>
      </c>
      <c r="V208" s="11">
        <f t="shared" si="91"/>
        <v>0</v>
      </c>
      <c r="W208" s="11">
        <f t="shared" si="91"/>
        <v>0</v>
      </c>
    </row>
    <row r="209" spans="1:28" outlineLevel="1" x14ac:dyDescent="0.2"/>
    <row r="210" spans="1:28" outlineLevel="1" x14ac:dyDescent="0.2"/>
    <row r="211" spans="1:28" outlineLevel="1" x14ac:dyDescent="0.2">
      <c r="A211" s="32" t="s">
        <v>85</v>
      </c>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4"/>
      <c r="AA211" s="33"/>
      <c r="AB211" s="33"/>
    </row>
    <row r="212" spans="1:28" outlineLevel="1" x14ac:dyDescent="0.2">
      <c r="B212" s="20" t="s">
        <v>88</v>
      </c>
      <c r="C212" s="5">
        <f>'[7]Table 29'!C$32</f>
        <v>2215.1202939999998</v>
      </c>
      <c r="D212" s="5">
        <f>'[7]Table 29'!D$32</f>
        <v>2178.773447</v>
      </c>
      <c r="E212" s="5">
        <f>'[7]Table 29'!E$32</f>
        <v>2335.756695</v>
      </c>
      <c r="F212" s="5">
        <f>'[7]Table 29'!F$32</f>
        <v>2806.6969840000002</v>
      </c>
      <c r="G212" s="5">
        <f>'[7]Table 29'!G$32</f>
        <v>2822.2324910000002</v>
      </c>
      <c r="H212" s="5">
        <f>'[7]Table 29'!H$32</f>
        <v>2991.1648289999998</v>
      </c>
      <c r="I212" s="5">
        <f>'[7]Table 29'!I$32</f>
        <v>3783.5808040000002</v>
      </c>
      <c r="J212" s="5">
        <f>'[7]Table 29'!J$32</f>
        <v>3326.1419000000001</v>
      </c>
      <c r="K212" s="5">
        <f>'[7]Table 29'!K$32</f>
        <v>3752.6099589999999</v>
      </c>
      <c r="L212" s="5">
        <f>'[7]Table 29'!L$32</f>
        <v>3761.727918</v>
      </c>
      <c r="M212" s="5">
        <f>'[7]Table 29'!M$32</f>
        <v>4203.7838810000003</v>
      </c>
      <c r="N212" s="5">
        <f>'[7]Table 29'!N$32</f>
        <v>4721.7029320000001</v>
      </c>
      <c r="O212" s="5">
        <f>'[7]Table 29'!O$32</f>
        <v>4483.332754</v>
      </c>
      <c r="P212" s="5">
        <f>'[7]Table 29'!P$32</f>
        <v>4844.5005680000004</v>
      </c>
      <c r="Q212" s="5">
        <f>'[7]Table 29'!Q$32</f>
        <v>4507.0890079999999</v>
      </c>
      <c r="R212" s="5">
        <f>'[7]Table 29'!R$32</f>
        <v>4699.8871319999998</v>
      </c>
      <c r="S212" s="5">
        <f>'[7]Table 29'!S$32</f>
        <v>4047.224483</v>
      </c>
      <c r="T212" s="5">
        <f>'[7]Table 29'!T$32</f>
        <v>4742.2601439999999</v>
      </c>
      <c r="U212" s="5">
        <f>'[7]Table 29'!U$32</f>
        <v>4405.4968859999999</v>
      </c>
      <c r="V212" s="5">
        <f>'[7]Table 29'!V$32</f>
        <v>4683.2395459999998</v>
      </c>
      <c r="W212" s="5">
        <f>'[7]Table 29'!W$32</f>
        <v>4705.658574</v>
      </c>
      <c r="Z212" s="21" t="s">
        <v>26</v>
      </c>
      <c r="AB212"/>
    </row>
    <row r="213" spans="1:28" outlineLevel="1" x14ac:dyDescent="0.2">
      <c r="B213" s="7" t="s">
        <v>89</v>
      </c>
      <c r="C213" s="5"/>
      <c r="D213" s="5"/>
      <c r="E213" s="5"/>
      <c r="F213" s="5"/>
      <c r="G213" s="5"/>
      <c r="H213" s="5"/>
      <c r="I213" s="5"/>
      <c r="J213" s="5"/>
      <c r="K213" s="5"/>
      <c r="L213" s="5"/>
      <c r="M213" s="5"/>
      <c r="N213" s="5"/>
      <c r="O213" s="5"/>
      <c r="P213" s="5"/>
      <c r="Q213" s="5"/>
      <c r="R213" s="5"/>
      <c r="S213" s="5"/>
      <c r="T213" s="5"/>
      <c r="U213" s="5"/>
      <c r="V213" s="5"/>
      <c r="W213" s="5"/>
      <c r="Z213" s="21" t="s">
        <v>26</v>
      </c>
      <c r="AB213"/>
    </row>
    <row r="214" spans="1:28" outlineLevel="1" x14ac:dyDescent="0.2">
      <c r="B214" s="7" t="s">
        <v>25</v>
      </c>
      <c r="C214" s="5">
        <f>'[7]Table 31'!C$14</f>
        <v>4.9119999999999999</v>
      </c>
      <c r="D214" s="5">
        <f>'[7]Table 31'!D$14</f>
        <v>4.6710000000000003</v>
      </c>
      <c r="E214" s="5">
        <f>'[7]Table 31'!E$14</f>
        <v>5.2249999999999996</v>
      </c>
      <c r="F214" s="5">
        <f>'[7]Table 31'!F$14</f>
        <v>5.1100000000000003</v>
      </c>
      <c r="G214" s="5">
        <f>'[7]Table 31'!G$14</f>
        <v>5.117</v>
      </c>
      <c r="H214" s="5">
        <f>'[7]Table 31'!H$14</f>
        <v>5.1070000000000002</v>
      </c>
      <c r="I214" s="5">
        <f>'[7]Table 31'!I$14</f>
        <v>4.9080000000000004</v>
      </c>
      <c r="J214" s="5">
        <f>'[7]Table 31'!J$14</f>
        <v>5.4770000000000003</v>
      </c>
      <c r="K214" s="5">
        <f>'[7]Table 31'!K$14</f>
        <v>5.5460000000000003</v>
      </c>
      <c r="L214" s="5">
        <f>'[7]Table 31'!L$14</f>
        <v>5.7119999999999997</v>
      </c>
      <c r="M214" s="5">
        <f>'[7]Table 31'!M$14</f>
        <v>5.8650000000000002</v>
      </c>
      <c r="N214" s="5">
        <f>'[7]Table 31'!N$14</f>
        <v>5.9279999999999999</v>
      </c>
      <c r="O214" s="5">
        <f>'[7]Table 31'!O$14</f>
        <v>5.9969999999999999</v>
      </c>
      <c r="P214" s="5">
        <f>'[7]Table 31'!P$14</f>
        <v>5.9</v>
      </c>
      <c r="Q214" s="5">
        <f>'[7]Table 31'!Q$14</f>
        <v>5.899</v>
      </c>
      <c r="R214" s="5">
        <f>'[7]Table 31'!R$14</f>
        <v>6.3540000000000001</v>
      </c>
      <c r="S214" s="5">
        <f>'[7]Table 31'!S$14</f>
        <v>6.077</v>
      </c>
      <c r="T214" s="5">
        <f>'[7]Table 31'!T$14</f>
        <v>6.0110000000000001</v>
      </c>
      <c r="U214" s="5">
        <f>'[7]Table 31'!U$14</f>
        <v>6.7089999999999996</v>
      </c>
      <c r="V214" s="5">
        <f>'[7]Table 31'!V$14</f>
        <v>6.8890000000000002</v>
      </c>
      <c r="W214" s="5">
        <f>'[7]Table 31'!W$14</f>
        <v>6.66</v>
      </c>
      <c r="Z214" s="21" t="s">
        <v>26</v>
      </c>
      <c r="AB214"/>
    </row>
    <row r="215" spans="1:28" outlineLevel="1" x14ac:dyDescent="0.2">
      <c r="B215" s="7" t="s">
        <v>30</v>
      </c>
      <c r="C215" s="5">
        <f>'[7]Table 31'!C$24</f>
        <v>40300.354949</v>
      </c>
      <c r="D215" s="5">
        <f>'[7]Table 31'!D$24</f>
        <v>41315.048276000001</v>
      </c>
      <c r="E215" s="5">
        <f>'[7]Table 31'!E$24</f>
        <v>39248.004756000002</v>
      </c>
      <c r="F215" s="5">
        <f>'[7]Table 31'!F$24</f>
        <v>47844.579259999999</v>
      </c>
      <c r="G215" s="5">
        <f>'[7]Table 31'!G$24</f>
        <v>47628.709113999997</v>
      </c>
      <c r="H215" s="5">
        <f>'[7]Table 31'!H$24</f>
        <v>50145.462926</v>
      </c>
      <c r="I215" s="5">
        <f>'[7]Table 31'!I$24</f>
        <v>65441.488488000003</v>
      </c>
      <c r="J215" s="5">
        <f>'[7]Table 31'!J$24</f>
        <v>51118.910795000003</v>
      </c>
      <c r="K215" s="5">
        <f>'[7]Table 31'!K$24</f>
        <v>56480.267307000002</v>
      </c>
      <c r="L215" s="5">
        <f>'[7]Table 31'!L$24</f>
        <v>54517.037410999998</v>
      </c>
      <c r="M215" s="5">
        <f>'[7]Table 31'!M$24</f>
        <v>58847.101396999999</v>
      </c>
      <c r="N215" s="5">
        <f>'[7]Table 31'!N$24</f>
        <v>64809.486722000001</v>
      </c>
      <c r="O215" s="5">
        <f>'[7]Table 31'!O$24</f>
        <v>60338.654045000003</v>
      </c>
      <c r="P215" s="5">
        <f>'[7]Table 31'!P$24</f>
        <v>66271.331007000001</v>
      </c>
      <c r="Q215" s="5">
        <f>'[7]Table 31'!Q$24</f>
        <v>61666.092813000003</v>
      </c>
      <c r="R215" s="5">
        <f>'[7]Table 31'!R$24</f>
        <v>59699.255013000002</v>
      </c>
      <c r="S215" s="5">
        <f>'[7]Table 31'!S$24</f>
        <v>53752.262736999997</v>
      </c>
      <c r="T215" s="5">
        <f>'[7]Table 31'!T$24</f>
        <v>63674.763396000002</v>
      </c>
      <c r="U215" s="5">
        <f>'[7]Table 31'!U$24</f>
        <v>52998.771191</v>
      </c>
      <c r="V215" s="5">
        <f>'[7]Table 31'!V$24</f>
        <v>54867.968572999998</v>
      </c>
      <c r="W215" s="5">
        <f>'[7]Table 31'!W$24</f>
        <v>57026.258385000001</v>
      </c>
      <c r="Z215" s="21" t="s">
        <v>26</v>
      </c>
      <c r="AB215"/>
    </row>
    <row r="216" spans="1:28" outlineLevel="1" x14ac:dyDescent="0.2">
      <c r="B216" s="7" t="s">
        <v>31</v>
      </c>
      <c r="C216" s="5">
        <f t="shared" ref="C216:W216" si="92">C214*C215/1000</f>
        <v>197.95534350948802</v>
      </c>
      <c r="D216" s="5">
        <f t="shared" si="92"/>
        <v>192.98259049719601</v>
      </c>
      <c r="E216" s="5">
        <f t="shared" si="92"/>
        <v>205.0708248501</v>
      </c>
      <c r="F216" s="5">
        <f t="shared" si="92"/>
        <v>244.4858000186</v>
      </c>
      <c r="G216" s="5">
        <f t="shared" si="92"/>
        <v>243.71610453633798</v>
      </c>
      <c r="H216" s="5">
        <f t="shared" si="92"/>
        <v>256.09287916308205</v>
      </c>
      <c r="I216" s="5">
        <f t="shared" si="92"/>
        <v>321.18682549910403</v>
      </c>
      <c r="J216" s="5">
        <f t="shared" si="92"/>
        <v>279.97827442421504</v>
      </c>
      <c r="K216" s="5">
        <f t="shared" si="92"/>
        <v>313.23956248462201</v>
      </c>
      <c r="L216" s="5">
        <f t="shared" si="92"/>
        <v>311.40131769163196</v>
      </c>
      <c r="M216" s="5">
        <f>U214*M215/1000</f>
        <v>394.80520327247297</v>
      </c>
      <c r="N216" s="5">
        <f t="shared" si="92"/>
        <v>384.19063728801598</v>
      </c>
      <c r="O216" s="5">
        <f t="shared" si="92"/>
        <v>361.85090830786504</v>
      </c>
      <c r="P216" s="5">
        <f t="shared" si="92"/>
        <v>391.00085294130002</v>
      </c>
      <c r="Q216" s="5">
        <f t="shared" si="92"/>
        <v>363.76828150388701</v>
      </c>
      <c r="R216" s="5">
        <f t="shared" si="92"/>
        <v>379.32906635260201</v>
      </c>
      <c r="S216" s="5">
        <f t="shared" si="92"/>
        <v>326.65250065274898</v>
      </c>
      <c r="T216" s="5">
        <f t="shared" si="92"/>
        <v>382.74900277335604</v>
      </c>
      <c r="U216" s="5">
        <f t="shared" si="92"/>
        <v>355.56875592041899</v>
      </c>
      <c r="V216" s="5">
        <f t="shared" si="92"/>
        <v>377.985435499397</v>
      </c>
      <c r="W216" s="5">
        <f t="shared" si="92"/>
        <v>379.79488084410002</v>
      </c>
    </row>
    <row r="217" spans="1:28" outlineLevel="1" x14ac:dyDescent="0.2">
      <c r="B217" s="7" t="s">
        <v>140</v>
      </c>
      <c r="C217" s="14">
        <f t="shared" ref="C217:W217" si="93">C212/C216</f>
        <v>11.190000000650798</v>
      </c>
      <c r="D217" s="14">
        <f t="shared" si="93"/>
        <v>11.290000001485403</v>
      </c>
      <c r="E217" s="14">
        <f t="shared" si="93"/>
        <v>11.389999999792078</v>
      </c>
      <c r="F217" s="14">
        <f t="shared" si="93"/>
        <v>11.479999999126624</v>
      </c>
      <c r="G217" s="14">
        <f t="shared" si="93"/>
        <v>11.580000001925217</v>
      </c>
      <c r="H217" s="14">
        <f t="shared" si="93"/>
        <v>11.6800000014651</v>
      </c>
      <c r="I217" s="14">
        <f t="shared" si="93"/>
        <v>11.779999998818615</v>
      </c>
      <c r="J217" s="14">
        <f t="shared" si="93"/>
        <v>11.879999999429689</v>
      </c>
      <c r="K217" s="14">
        <f t="shared" si="93"/>
        <v>11.98000000138625</v>
      </c>
      <c r="L217" s="14">
        <f t="shared" si="93"/>
        <v>12.080000000915494</v>
      </c>
      <c r="M217" s="14">
        <f>U212/M216</f>
        <v>11.158659636406988</v>
      </c>
      <c r="N217" s="14">
        <f t="shared" si="93"/>
        <v>12.289999999297963</v>
      </c>
      <c r="O217" s="14">
        <f t="shared" si="93"/>
        <v>12.390000000181159</v>
      </c>
      <c r="P217" s="14">
        <f t="shared" si="93"/>
        <v>12.390000000146529</v>
      </c>
      <c r="Q217" s="14">
        <f t="shared" si="93"/>
        <v>12.390000000458643</v>
      </c>
      <c r="R217" s="14">
        <f t="shared" si="93"/>
        <v>12.389999999713339</v>
      </c>
      <c r="S217" s="14">
        <f t="shared" si="93"/>
        <v>12.389999999731948</v>
      </c>
      <c r="T217" s="14">
        <f t="shared" si="93"/>
        <v>12.38999999905452</v>
      </c>
      <c r="U217" s="14">
        <f t="shared" si="93"/>
        <v>12.390000000410634</v>
      </c>
      <c r="V217" s="14">
        <f t="shared" si="93"/>
        <v>12.390000000429835</v>
      </c>
      <c r="W217" s="14">
        <f t="shared" si="93"/>
        <v>12.390000000899436</v>
      </c>
    </row>
    <row r="218" spans="1:28" outlineLevel="1" x14ac:dyDescent="0.2">
      <c r="B218" s="7" t="s">
        <v>90</v>
      </c>
      <c r="C218" s="5">
        <f t="shared" ref="C218:W218" si="94">C215*C217</f>
        <v>450960.97190553742</v>
      </c>
      <c r="D218" s="5">
        <f t="shared" si="94"/>
        <v>466446.89509740949</v>
      </c>
      <c r="E218" s="5">
        <f t="shared" si="94"/>
        <v>447034.7741626795</v>
      </c>
      <c r="F218" s="5">
        <f t="shared" si="94"/>
        <v>549255.76986301364</v>
      </c>
      <c r="G218" s="5">
        <f t="shared" si="94"/>
        <v>551540.45163181564</v>
      </c>
      <c r="H218" s="5">
        <f t="shared" si="94"/>
        <v>585699.00704914809</v>
      </c>
      <c r="I218" s="5">
        <f t="shared" si="94"/>
        <v>770900.7343113285</v>
      </c>
      <c r="J218" s="5">
        <f t="shared" si="94"/>
        <v>607292.66021544638</v>
      </c>
      <c r="K218" s="5">
        <f t="shared" si="94"/>
        <v>676633.60241615574</v>
      </c>
      <c r="L218" s="5">
        <f t="shared" si="94"/>
        <v>658565.81197478995</v>
      </c>
      <c r="M218" s="5">
        <f>U215*M217</f>
        <v>591395.24886818114</v>
      </c>
      <c r="N218" s="5">
        <f t="shared" si="94"/>
        <v>796508.59176788141</v>
      </c>
      <c r="O218" s="5">
        <f t="shared" si="94"/>
        <v>747595.92362848087</v>
      </c>
      <c r="P218" s="5">
        <f t="shared" si="94"/>
        <v>821101.79118644062</v>
      </c>
      <c r="Q218" s="5">
        <f t="shared" si="94"/>
        <v>764042.88998135284</v>
      </c>
      <c r="R218" s="5">
        <f t="shared" si="94"/>
        <v>739673.76959395653</v>
      </c>
      <c r="S218" s="5">
        <f t="shared" si="94"/>
        <v>665990.53529702162</v>
      </c>
      <c r="T218" s="5">
        <f t="shared" si="94"/>
        <v>788930.31841623678</v>
      </c>
      <c r="U218" s="5">
        <f t="shared" si="94"/>
        <v>656654.77507825312</v>
      </c>
      <c r="V218" s="5">
        <f t="shared" si="94"/>
        <v>679814.13064305414</v>
      </c>
      <c r="W218" s="5">
        <f t="shared" si="94"/>
        <v>706555.34144144144</v>
      </c>
    </row>
    <row r="219" spans="1:28" outlineLevel="1" x14ac:dyDescent="0.2"/>
    <row r="220" spans="1:28" outlineLevel="1" x14ac:dyDescent="0.2">
      <c r="B220" s="8" t="s">
        <v>14</v>
      </c>
      <c r="C220" s="13"/>
      <c r="H220" s="5"/>
    </row>
    <row r="221" spans="1:28" outlineLevel="1" x14ac:dyDescent="0.2">
      <c r="B221" s="4" t="s">
        <v>18</v>
      </c>
      <c r="C221" s="5">
        <f>IFERROR(INDEX('[7]Table 29'!C$14:C$19,MATCH($B221,'[7]Table 29'!$B$14:$B$19,0))*1000,0)</f>
        <v>0</v>
      </c>
      <c r="D221" s="5">
        <f>IFERROR(INDEX('[7]Table 29'!D$14:D$19,MATCH($B221,'[7]Table 29'!$B$14:$B$19,0))*1000,0)</f>
        <v>0</v>
      </c>
      <c r="E221" s="5">
        <f>IFERROR(INDEX('[7]Table 29'!E$14:E$19,MATCH($B221,'[7]Table 29'!$B$14:$B$19,0))*1000,0)</f>
        <v>0</v>
      </c>
      <c r="F221" s="5">
        <f>IFERROR(INDEX('[7]Table 29'!F$14:F$19,MATCH($B221,'[7]Table 29'!$B$14:$B$19,0))*1000,0)</f>
        <v>0</v>
      </c>
      <c r="G221" s="5">
        <f>IFERROR(INDEX('[7]Table 29'!G$14:G$19,MATCH($B221,'[7]Table 29'!$B$14:$B$19,0))*1000,0)</f>
        <v>0</v>
      </c>
      <c r="H221" s="5">
        <f>IFERROR(INDEX('[7]Table 29'!H$14:H$19,MATCH($B221,'[7]Table 29'!$B$14:$B$19,0))*1000,0)</f>
        <v>0</v>
      </c>
      <c r="I221" s="5">
        <f>IFERROR(INDEX('[7]Table 29'!I$14:I$19,MATCH($B221,'[7]Table 29'!$B$14:$B$19,0))*1000,0)</f>
        <v>0</v>
      </c>
      <c r="J221" s="5">
        <f>IFERROR(INDEX('[7]Table 29'!J$14:J$19,MATCH($B221,'[7]Table 29'!$B$14:$B$19,0))*1000,0)</f>
        <v>0</v>
      </c>
      <c r="K221" s="5">
        <f>IFERROR(INDEX('[7]Table 29'!K$14:K$19,MATCH($B221,'[7]Table 29'!$B$14:$B$19,0))*1000,0)</f>
        <v>0</v>
      </c>
      <c r="L221" s="5">
        <f>IFERROR(INDEX('[7]Table 29'!L$14:L$19,MATCH($B221,'[7]Table 29'!$B$14:$B$19,0))*1000,0)</f>
        <v>0</v>
      </c>
      <c r="M221" s="5">
        <f>IFERROR(INDEX('[7]Table 29'!M$14:M$19,MATCH($B221,'[7]Table 29'!$B$14:$B$19,0))*1000,0)</f>
        <v>0</v>
      </c>
      <c r="N221" s="5">
        <f>IFERROR(INDEX('[7]Table 29'!N$14:N$19,MATCH($B221,'[7]Table 29'!$B$14:$B$19,0))*1000,0)</f>
        <v>0</v>
      </c>
      <c r="O221" s="5">
        <f>IFERROR(INDEX('[7]Table 29'!O$14:O$19,MATCH($B221,'[7]Table 29'!$B$14:$B$19,0))*1000,0)</f>
        <v>0</v>
      </c>
      <c r="P221" s="5">
        <f>IFERROR(INDEX('[7]Table 29'!P$14:P$19,MATCH($B221,'[7]Table 29'!$B$14:$B$19,0))*1000,0)</f>
        <v>0</v>
      </c>
      <c r="Q221" s="5">
        <f>IFERROR(INDEX('[7]Table 29'!Q$14:Q$19,MATCH($B221,'[7]Table 29'!$B$14:$B$19,0))*1000,0)</f>
        <v>0</v>
      </c>
      <c r="R221" s="5">
        <f>IFERROR(INDEX('[7]Table 29'!R$14:R$19,MATCH($B221,'[7]Table 29'!$B$14:$B$19,0))*1000,0)</f>
        <v>0</v>
      </c>
      <c r="S221" s="5">
        <f>IFERROR(INDEX('[7]Table 29'!S$14:S$19,MATCH($B221,'[7]Table 29'!$B$14:$B$19,0))*1000,0)</f>
        <v>0</v>
      </c>
      <c r="T221" s="5">
        <f>IFERROR(INDEX('[7]Table 29'!T$14:T$19,MATCH($B221,'[7]Table 29'!$B$14:$B$19,0))*1000,0)</f>
        <v>0</v>
      </c>
      <c r="U221" s="5">
        <f>IFERROR(INDEX('[7]Table 29'!U$14:U$19,MATCH($B221,'[7]Table 29'!$B$14:$B$19,0))*1000,0)</f>
        <v>0</v>
      </c>
      <c r="V221" s="5">
        <f>IFERROR(INDEX('[7]Table 29'!V$14:V$19,MATCH($B221,'[7]Table 29'!$B$14:$B$19,0))*1000,0)</f>
        <v>0</v>
      </c>
      <c r="W221" s="5">
        <f>IFERROR(INDEX('[7]Table 29'!W$14:W$19,MATCH($B221,'[7]Table 29'!$B$14:$B$19,0))*1000,0)</f>
        <v>0</v>
      </c>
      <c r="Z221" s="21" t="s">
        <v>26</v>
      </c>
    </row>
    <row r="222" spans="1:28" outlineLevel="1" x14ac:dyDescent="0.2">
      <c r="B222" s="4" t="s">
        <v>19</v>
      </c>
      <c r="C222" s="5">
        <f>IFERROR(INDEX('[7]Table 29'!C$14:C$19,MATCH($B222,'[7]Table 29'!$B$14:$B$19,0))*1000,0)</f>
        <v>0</v>
      </c>
      <c r="D222" s="5">
        <f>IFERROR(INDEX('[7]Table 29'!D$14:D$19,MATCH($B222,'[7]Table 29'!$B$14:$B$19,0))*1000,0)</f>
        <v>0</v>
      </c>
      <c r="E222" s="5">
        <f>IFERROR(INDEX('[7]Table 29'!E$14:E$19,MATCH($B222,'[7]Table 29'!$B$14:$B$19,0))*1000,0)</f>
        <v>0</v>
      </c>
      <c r="F222" s="5">
        <f>IFERROR(INDEX('[7]Table 29'!F$14:F$19,MATCH($B222,'[7]Table 29'!$B$14:$B$19,0))*1000,0)</f>
        <v>0</v>
      </c>
      <c r="G222" s="5">
        <f>IFERROR(INDEX('[7]Table 29'!G$14:G$19,MATCH($B222,'[7]Table 29'!$B$14:$B$19,0))*1000,0)</f>
        <v>0</v>
      </c>
      <c r="H222" s="5">
        <f>IFERROR(INDEX('[7]Table 29'!H$14:H$19,MATCH($B222,'[7]Table 29'!$B$14:$B$19,0))*1000,0)</f>
        <v>0</v>
      </c>
      <c r="I222" s="5">
        <f>IFERROR(INDEX('[7]Table 29'!I$14:I$19,MATCH($B222,'[7]Table 29'!$B$14:$B$19,0))*1000,0)</f>
        <v>0</v>
      </c>
      <c r="J222" s="5">
        <f>IFERROR(INDEX('[7]Table 29'!J$14:J$19,MATCH($B222,'[7]Table 29'!$B$14:$B$19,0))*1000,0)</f>
        <v>0</v>
      </c>
      <c r="K222" s="5">
        <f>IFERROR(INDEX('[7]Table 29'!K$14:K$19,MATCH($B222,'[7]Table 29'!$B$14:$B$19,0))*1000,0)</f>
        <v>0</v>
      </c>
      <c r="L222" s="5">
        <f>IFERROR(INDEX('[7]Table 29'!L$14:L$19,MATCH($B222,'[7]Table 29'!$B$14:$B$19,0))*1000,0)</f>
        <v>0</v>
      </c>
      <c r="M222" s="5">
        <f>IFERROR(INDEX('[7]Table 29'!M$14:M$19,MATCH($B222,'[7]Table 29'!$B$14:$B$19,0))*1000,0)</f>
        <v>0</v>
      </c>
      <c r="N222" s="5">
        <f>IFERROR(INDEX('[7]Table 29'!N$14:N$19,MATCH($B222,'[7]Table 29'!$B$14:$B$19,0))*1000,0)</f>
        <v>0</v>
      </c>
      <c r="O222" s="5">
        <f>IFERROR(INDEX('[7]Table 29'!O$14:O$19,MATCH($B222,'[7]Table 29'!$B$14:$B$19,0))*1000,0)</f>
        <v>0</v>
      </c>
      <c r="P222" s="5">
        <f>IFERROR(INDEX('[7]Table 29'!P$14:P$19,MATCH($B222,'[7]Table 29'!$B$14:$B$19,0))*1000,0)</f>
        <v>0</v>
      </c>
      <c r="Q222" s="5">
        <f>IFERROR(INDEX('[7]Table 29'!Q$14:Q$19,MATCH($B222,'[7]Table 29'!$B$14:$B$19,0))*1000,0)</f>
        <v>0</v>
      </c>
      <c r="R222" s="5">
        <f>IFERROR(INDEX('[7]Table 29'!R$14:R$19,MATCH($B222,'[7]Table 29'!$B$14:$B$19,0))*1000,0)</f>
        <v>0</v>
      </c>
      <c r="S222" s="5">
        <f>IFERROR(INDEX('[7]Table 29'!S$14:S$19,MATCH($B222,'[7]Table 29'!$B$14:$B$19,0))*1000,0)</f>
        <v>0</v>
      </c>
      <c r="T222" s="5">
        <f>IFERROR(INDEX('[7]Table 29'!T$14:T$19,MATCH($B222,'[7]Table 29'!$B$14:$B$19,0))*1000,0)</f>
        <v>0</v>
      </c>
      <c r="U222" s="5">
        <f>IFERROR(INDEX('[7]Table 29'!U$14:U$19,MATCH($B222,'[7]Table 29'!$B$14:$B$19,0))*1000,0)</f>
        <v>0</v>
      </c>
      <c r="V222" s="5">
        <f>IFERROR(INDEX('[7]Table 29'!V$14:V$19,MATCH($B222,'[7]Table 29'!$B$14:$B$19,0))*1000,0)</f>
        <v>0</v>
      </c>
      <c r="W222" s="5">
        <f>IFERROR(INDEX('[7]Table 29'!W$14:W$19,MATCH($B222,'[7]Table 29'!$B$14:$B$19,0))*1000,0)</f>
        <v>0</v>
      </c>
      <c r="Z222" s="21" t="s">
        <v>26</v>
      </c>
    </row>
    <row r="223" spans="1:28" outlineLevel="1" x14ac:dyDescent="0.2">
      <c r="A223" s="5"/>
      <c r="B223" s="4" t="s">
        <v>16</v>
      </c>
      <c r="C223" s="5">
        <f>IFERROR(INDEX('[7]Table 29'!C$14:C$19,MATCH($B223,'[7]Table 29'!$B$14:$B$19,0))*1000,0)</f>
        <v>3220.4480000000003</v>
      </c>
      <c r="D223" s="5">
        <f>IFERROR(INDEX('[7]Table 29'!D$14:D$19,MATCH($B223,'[7]Table 29'!$B$14:$B$19,0))*1000,0)</f>
        <v>2710.9410000000003</v>
      </c>
      <c r="E223" s="5">
        <f>IFERROR(INDEX('[7]Table 29'!E$14:E$19,MATCH($B223,'[7]Table 29'!$B$14:$B$19,0))*1000,0)</f>
        <v>3004.5320000000002</v>
      </c>
      <c r="F223" s="5">
        <f>IFERROR(INDEX('[7]Table 29'!F$14:F$19,MATCH($B223,'[7]Table 29'!$B$14:$B$19,0))*1000,0)</f>
        <v>3753.3249999999998</v>
      </c>
      <c r="G223" s="5">
        <f>IFERROR(INDEX('[7]Table 29'!G$14:G$19,MATCH($B223,'[7]Table 29'!$B$14:$B$19,0))*1000,0)</f>
        <v>3661.64</v>
      </c>
      <c r="H223" s="5">
        <f>IFERROR(INDEX('[7]Table 29'!H$14:H$19,MATCH($B223,'[7]Table 29'!$B$14:$B$19,0))*1000,0)</f>
        <v>3630.922</v>
      </c>
      <c r="I223" s="5">
        <f>IFERROR(INDEX('[7]Table 29'!I$14:I$19,MATCH($B223,'[7]Table 29'!$B$14:$B$19,0))*1000,0)</f>
        <v>4351.8779999999997</v>
      </c>
      <c r="J223" s="5">
        <f>IFERROR(INDEX('[7]Table 29'!J$14:J$19,MATCH($B223,'[7]Table 29'!$B$14:$B$19,0))*1000,0)</f>
        <v>4913.67</v>
      </c>
      <c r="K223" s="5">
        <f>IFERROR(INDEX('[7]Table 29'!K$14:K$19,MATCH($B223,'[7]Table 29'!$B$14:$B$19,0))*1000,0)</f>
        <v>5407.04</v>
      </c>
      <c r="L223" s="5">
        <f>IFERROR(INDEX('[7]Table 29'!L$14:L$19,MATCH($B223,'[7]Table 29'!$B$14:$B$19,0))*1000,0)</f>
        <v>5049.6779999999999</v>
      </c>
      <c r="M223" s="5">
        <f>IFERROR(INDEX('[7]Table 29'!M$14:M$19,MATCH($B223,'[7]Table 29'!$B$14:$B$19,0))*1000,0)</f>
        <v>5710.6229999999996</v>
      </c>
      <c r="N223" s="5">
        <f>IFERROR(INDEX('[7]Table 29'!N$14:N$19,MATCH($B223,'[7]Table 29'!$B$14:$B$19,0))*1000,0)</f>
        <v>5960.3099999999995</v>
      </c>
      <c r="O223" s="5">
        <f>IFERROR(INDEX('[7]Table 29'!O$14:O$19,MATCH($B223,'[7]Table 29'!$B$14:$B$19,0))*1000,0)</f>
        <v>5301.732</v>
      </c>
      <c r="P223" s="5">
        <f>IFERROR(INDEX('[7]Table 29'!P$14:P$19,MATCH($B223,'[7]Table 29'!$B$14:$B$19,0))*1000,0)</f>
        <v>6195.44</v>
      </c>
      <c r="Q223" s="5">
        <f>IFERROR(INDEX('[7]Table 29'!Q$14:Q$19,MATCH($B223,'[7]Table 29'!$B$14:$B$19,0))*1000,0)</f>
        <v>4969.7449999999999</v>
      </c>
      <c r="R223" s="5">
        <f>IFERROR(INDEX('[7]Table 29'!R$14:R$19,MATCH($B223,'[7]Table 29'!$B$14:$B$19,0))*1000,0)</f>
        <v>5342.5349999999999</v>
      </c>
      <c r="S223" s="5">
        <f>IFERROR(INDEX('[7]Table 29'!S$14:S$19,MATCH($B223,'[7]Table 29'!$B$14:$B$19,0))*1000,0)</f>
        <v>5029.8910000000005</v>
      </c>
      <c r="T223" s="5">
        <f>IFERROR(INDEX('[7]Table 29'!T$14:T$19,MATCH($B223,'[7]Table 29'!$B$14:$B$19,0))*1000,0)</f>
        <v>5387.6130000000003</v>
      </c>
      <c r="U223" s="5">
        <f>IFERROR(INDEX('[7]Table 29'!U$14:U$19,MATCH($B223,'[7]Table 29'!$B$14:$B$19,0))*1000,0)</f>
        <v>5345.1230000000005</v>
      </c>
      <c r="V223" s="5">
        <f>IFERROR(INDEX('[7]Table 29'!V$14:V$19,MATCH($B223,'[7]Table 29'!$B$14:$B$19,0))*1000,0)</f>
        <v>5516.527</v>
      </c>
      <c r="W223" s="5">
        <f>IFERROR(INDEX('[7]Table 29'!W$14:W$19,MATCH($B223,'[7]Table 29'!$B$14:$B$19,0))*1000,0)</f>
        <v>3925.0419999999999</v>
      </c>
      <c r="Z223" s="21" t="s">
        <v>26</v>
      </c>
    </row>
    <row r="224" spans="1:28" outlineLevel="1" x14ac:dyDescent="0.2">
      <c r="B224" s="4" t="s">
        <v>21</v>
      </c>
      <c r="C224" s="5">
        <f>IFERROR(INDEX('[7]Table 29'!C$14:C$19,MATCH($B224,'[7]Table 29'!$B$14:$B$19,0))*1000,0)</f>
        <v>0</v>
      </c>
      <c r="D224" s="5">
        <f>IFERROR(INDEX('[7]Table 29'!D$14:D$19,MATCH($B224,'[7]Table 29'!$B$14:$B$19,0))*1000,0)</f>
        <v>0</v>
      </c>
      <c r="E224" s="5">
        <f>IFERROR(INDEX('[7]Table 29'!E$14:E$19,MATCH($B224,'[7]Table 29'!$B$14:$B$19,0))*1000,0)</f>
        <v>0</v>
      </c>
      <c r="F224" s="5">
        <f>IFERROR(INDEX('[7]Table 29'!F$14:F$19,MATCH($B224,'[7]Table 29'!$B$14:$B$19,0))*1000,0)</f>
        <v>0</v>
      </c>
      <c r="G224" s="5">
        <f>IFERROR(INDEX('[7]Table 29'!G$14:G$19,MATCH($B224,'[7]Table 29'!$B$14:$B$19,0))*1000,0)</f>
        <v>0</v>
      </c>
      <c r="H224" s="5">
        <f>IFERROR(INDEX('[7]Table 29'!H$14:H$19,MATCH($B224,'[7]Table 29'!$B$14:$B$19,0))*1000,0)</f>
        <v>0</v>
      </c>
      <c r="I224" s="5">
        <f>IFERROR(INDEX('[7]Table 29'!I$14:I$19,MATCH($B224,'[7]Table 29'!$B$14:$B$19,0))*1000,0)</f>
        <v>0</v>
      </c>
      <c r="J224" s="5">
        <f>IFERROR(INDEX('[7]Table 29'!J$14:J$19,MATCH($B224,'[7]Table 29'!$B$14:$B$19,0))*1000,0)</f>
        <v>0</v>
      </c>
      <c r="K224" s="5">
        <f>IFERROR(INDEX('[7]Table 29'!K$14:K$19,MATCH($B224,'[7]Table 29'!$B$14:$B$19,0))*1000,0)</f>
        <v>0</v>
      </c>
      <c r="L224" s="5">
        <f>IFERROR(INDEX('[7]Table 29'!L$14:L$19,MATCH($B224,'[7]Table 29'!$B$14:$B$19,0))*1000,0)</f>
        <v>0</v>
      </c>
      <c r="M224" s="5">
        <f>IFERROR(INDEX('[7]Table 29'!M$14:M$19,MATCH($B224,'[7]Table 29'!$B$14:$B$19,0))*1000,0)</f>
        <v>0</v>
      </c>
      <c r="N224" s="5">
        <f>IFERROR(INDEX('[7]Table 29'!N$14:N$19,MATCH($B224,'[7]Table 29'!$B$14:$B$19,0))*1000,0)</f>
        <v>0</v>
      </c>
      <c r="O224" s="5">
        <f>IFERROR(INDEX('[7]Table 29'!O$14:O$19,MATCH($B224,'[7]Table 29'!$B$14:$B$19,0))*1000,0)</f>
        <v>0</v>
      </c>
      <c r="P224" s="5">
        <f>IFERROR(INDEX('[7]Table 29'!P$14:P$19,MATCH($B224,'[7]Table 29'!$B$14:$B$19,0))*1000,0)</f>
        <v>0</v>
      </c>
      <c r="Q224" s="5">
        <f>IFERROR(INDEX('[7]Table 29'!Q$14:Q$19,MATCH($B224,'[7]Table 29'!$B$14:$B$19,0))*1000,0)</f>
        <v>0</v>
      </c>
      <c r="R224" s="5">
        <f>IFERROR(INDEX('[7]Table 29'!R$14:R$19,MATCH($B224,'[7]Table 29'!$B$14:$B$19,0))*1000,0)</f>
        <v>0</v>
      </c>
      <c r="S224" s="5">
        <f>IFERROR(INDEX('[7]Table 29'!S$14:S$19,MATCH($B224,'[7]Table 29'!$B$14:$B$19,0))*1000,0)</f>
        <v>0</v>
      </c>
      <c r="T224" s="5">
        <f>IFERROR(INDEX('[7]Table 29'!T$14:T$19,MATCH($B224,'[7]Table 29'!$B$14:$B$19,0))*1000,0)</f>
        <v>0</v>
      </c>
      <c r="U224" s="5">
        <f>IFERROR(INDEX('[7]Table 29'!U$14:U$19,MATCH($B224,'[7]Table 29'!$B$14:$B$19,0))*1000,0)</f>
        <v>0</v>
      </c>
      <c r="V224" s="5">
        <f>IFERROR(INDEX('[7]Table 29'!V$14:V$19,MATCH($B224,'[7]Table 29'!$B$14:$B$19,0))*1000,0)</f>
        <v>0</v>
      </c>
      <c r="W224" s="5">
        <f>IFERROR(INDEX('[7]Table 29'!W$14:W$19,MATCH($B224,'[7]Table 29'!$B$14:$B$19,0))*1000,0)</f>
        <v>0</v>
      </c>
      <c r="Z224" s="21" t="s">
        <v>26</v>
      </c>
    </row>
    <row r="225" spans="1:26" outlineLevel="1" x14ac:dyDescent="0.2">
      <c r="B225" s="4" t="s">
        <v>20</v>
      </c>
      <c r="C225" s="5">
        <f>IFERROR(INDEX('[7]Table 29'!C$14:C$19,MATCH($B225,'[7]Table 29'!$B$14:$B$19,0))*1000,0)</f>
        <v>8.4489999999999998</v>
      </c>
      <c r="D225" s="5">
        <f>IFERROR(INDEX('[7]Table 29'!D$14:D$19,MATCH($B225,'[7]Table 29'!$B$14:$B$19,0))*1000,0)</f>
        <v>15.748999999999999</v>
      </c>
      <c r="E225" s="5">
        <f>IFERROR(INDEX('[7]Table 29'!E$14:E$19,MATCH($B225,'[7]Table 29'!$B$14:$B$19,0))*1000,0)</f>
        <v>21.84</v>
      </c>
      <c r="F225" s="5">
        <f>IFERROR(INDEX('[7]Table 29'!F$14:F$19,MATCH($B225,'[7]Table 29'!$B$14:$B$19,0))*1000,0)</f>
        <v>24.933</v>
      </c>
      <c r="G225" s="5">
        <f>IFERROR(INDEX('[7]Table 29'!G$14:G$19,MATCH($B225,'[7]Table 29'!$B$14:$B$19,0))*1000,0)</f>
        <v>13.699</v>
      </c>
      <c r="H225" s="5">
        <f>IFERROR(INDEX('[7]Table 29'!H$14:H$19,MATCH($B225,'[7]Table 29'!$B$14:$B$19,0))*1000,0)</f>
        <v>8.8660000000000014</v>
      </c>
      <c r="I225" s="5">
        <f>IFERROR(INDEX('[7]Table 29'!I$14:I$19,MATCH($B225,'[7]Table 29'!$B$14:$B$19,0))*1000,0)</f>
        <v>4.1980000000000004</v>
      </c>
      <c r="J225" s="5">
        <f>IFERROR(INDEX('[7]Table 29'!J$14:J$19,MATCH($B225,'[7]Table 29'!$B$14:$B$19,0))*1000,0)</f>
        <v>6.7519999999999998</v>
      </c>
      <c r="K225" s="5">
        <f>IFERROR(INDEX('[7]Table 29'!K$14:K$19,MATCH($B225,'[7]Table 29'!$B$14:$B$19,0))*1000,0)</f>
        <v>9.9249999999999989</v>
      </c>
      <c r="L225" s="5">
        <f>IFERROR(INDEX('[7]Table 29'!L$14:L$19,MATCH($B225,'[7]Table 29'!$B$14:$B$19,0))*1000,0)</f>
        <v>8.7550000000000008</v>
      </c>
      <c r="M225" s="5">
        <f>IFERROR(INDEX('[7]Table 29'!M$14:M$19,MATCH($B225,'[7]Table 29'!$B$14:$B$19,0))*1000,0)</f>
        <v>10.149999999999999</v>
      </c>
      <c r="N225" s="5">
        <f>IFERROR(INDEX('[7]Table 29'!N$14:N$19,MATCH($B225,'[7]Table 29'!$B$14:$B$19,0))*1000,0)</f>
        <v>12.39</v>
      </c>
      <c r="O225" s="5">
        <f>IFERROR(INDEX('[7]Table 29'!O$14:O$19,MATCH($B225,'[7]Table 29'!$B$14:$B$19,0))*1000,0)</f>
        <v>10.094000000000001</v>
      </c>
      <c r="P225" s="5">
        <f>IFERROR(INDEX('[7]Table 29'!P$14:P$19,MATCH($B225,'[7]Table 29'!$B$14:$B$19,0))*1000,0)</f>
        <v>32.128</v>
      </c>
      <c r="Q225" s="5">
        <f>IFERROR(INDEX('[7]Table 29'!Q$14:Q$19,MATCH($B225,'[7]Table 29'!$B$14:$B$19,0))*1000,0)</f>
        <v>36.748999999999995</v>
      </c>
      <c r="R225" s="5">
        <f>IFERROR(INDEX('[7]Table 29'!R$14:R$19,MATCH($B225,'[7]Table 29'!$B$14:$B$19,0))*1000,0)</f>
        <v>43.411999999999999</v>
      </c>
      <c r="S225" s="5">
        <f>IFERROR(INDEX('[7]Table 29'!S$14:S$19,MATCH($B225,'[7]Table 29'!$B$14:$B$19,0))*1000,0)</f>
        <v>54.923000000000002</v>
      </c>
      <c r="T225" s="5">
        <f>IFERROR(INDEX('[7]Table 29'!T$14:T$19,MATCH($B225,'[7]Table 29'!$B$14:$B$19,0))*1000,0)</f>
        <v>88.905000000000001</v>
      </c>
      <c r="U225" s="5">
        <f>IFERROR(INDEX('[7]Table 29'!U$14:U$19,MATCH($B225,'[7]Table 29'!$B$14:$B$19,0))*1000,0)</f>
        <v>113.23</v>
      </c>
      <c r="V225" s="5">
        <f>IFERROR(INDEX('[7]Table 29'!V$14:V$19,MATCH($B225,'[7]Table 29'!$B$14:$B$19,0))*1000,0)</f>
        <v>127.54599999999999</v>
      </c>
      <c r="W225" s="5">
        <f>IFERROR(INDEX('[7]Table 29'!W$14:W$19,MATCH($B225,'[7]Table 29'!$B$14:$B$19,0))*1000,0)</f>
        <v>123.583</v>
      </c>
      <c r="Z225" s="21" t="s">
        <v>26</v>
      </c>
    </row>
    <row r="226" spans="1:26" outlineLevel="1" x14ac:dyDescent="0.2">
      <c r="B226" s="4" t="s">
        <v>0</v>
      </c>
      <c r="C226" s="5">
        <f>IFERROR(INDEX('[7]Table 29'!C$14:C$19,MATCH($B226,'[7]Table 29'!$B$14:$B$19,0))*1000,0)</f>
        <v>0</v>
      </c>
      <c r="D226" s="5">
        <f>IFERROR(INDEX('[7]Table 29'!D$14:D$19,MATCH($B226,'[7]Table 29'!$B$14:$B$19,0))*1000,0)</f>
        <v>0</v>
      </c>
      <c r="E226" s="5">
        <f>IFERROR(INDEX('[7]Table 29'!E$14:E$19,MATCH($B226,'[7]Table 29'!$B$14:$B$19,0))*1000,0)</f>
        <v>0</v>
      </c>
      <c r="F226" s="5">
        <f>IFERROR(INDEX('[7]Table 29'!F$14:F$19,MATCH($B226,'[7]Table 29'!$B$14:$B$19,0))*1000,0)</f>
        <v>0</v>
      </c>
      <c r="G226" s="5">
        <f>IFERROR(INDEX('[7]Table 29'!G$14:G$19,MATCH($B226,'[7]Table 29'!$B$14:$B$19,0))*1000,0)</f>
        <v>0</v>
      </c>
      <c r="H226" s="5">
        <f>IFERROR(INDEX('[7]Table 29'!H$14:H$19,MATCH($B226,'[7]Table 29'!$B$14:$B$19,0))*1000,0)</f>
        <v>0</v>
      </c>
      <c r="I226" s="5">
        <f>IFERROR(INDEX('[7]Table 29'!I$14:I$19,MATCH($B226,'[7]Table 29'!$B$14:$B$19,0))*1000,0)</f>
        <v>0</v>
      </c>
      <c r="J226" s="5">
        <f>IFERROR(INDEX('[7]Table 29'!J$14:J$19,MATCH($B226,'[7]Table 29'!$B$14:$B$19,0))*1000,0)</f>
        <v>0</v>
      </c>
      <c r="K226" s="5">
        <f>IFERROR(INDEX('[7]Table 29'!K$14:K$19,MATCH($B226,'[7]Table 29'!$B$14:$B$19,0))*1000,0)</f>
        <v>0</v>
      </c>
      <c r="L226" s="5">
        <f>IFERROR(INDEX('[7]Table 29'!L$14:L$19,MATCH($B226,'[7]Table 29'!$B$14:$B$19,0))*1000,0)</f>
        <v>0</v>
      </c>
      <c r="M226" s="5">
        <f>IFERROR(INDEX('[7]Table 29'!M$14:M$19,MATCH($B226,'[7]Table 29'!$B$14:$B$19,0))*1000,0)</f>
        <v>0</v>
      </c>
      <c r="N226" s="5">
        <f>IFERROR(INDEX('[7]Table 29'!N$14:N$19,MATCH($B226,'[7]Table 29'!$B$14:$B$19,0))*1000,0)</f>
        <v>0.45399999999999996</v>
      </c>
      <c r="O226" s="5">
        <f>IFERROR(INDEX('[7]Table 29'!O$14:O$19,MATCH($B226,'[7]Table 29'!$B$14:$B$19,0))*1000,0)</f>
        <v>0.35499999999999998</v>
      </c>
      <c r="P226" s="5">
        <f>IFERROR(INDEX('[7]Table 29'!P$14:P$19,MATCH($B226,'[7]Table 29'!$B$14:$B$19,0))*1000,0)</f>
        <v>1.1219999999999999</v>
      </c>
      <c r="Q226" s="5">
        <f>IFERROR(INDEX('[7]Table 29'!Q$14:Q$19,MATCH($B226,'[7]Table 29'!$B$14:$B$19,0))*1000,0)</f>
        <v>1.397</v>
      </c>
      <c r="R226" s="5">
        <f>IFERROR(INDEX('[7]Table 29'!R$14:R$19,MATCH($B226,'[7]Table 29'!$B$14:$B$19,0))*1000,0)</f>
        <v>0</v>
      </c>
      <c r="S226" s="5">
        <f>IFERROR(INDEX('[7]Table 29'!S$14:S$19,MATCH($B226,'[7]Table 29'!$B$14:$B$19,0))*1000,0)</f>
        <v>0</v>
      </c>
      <c r="T226" s="5">
        <f>IFERROR(INDEX('[7]Table 29'!T$14:T$19,MATCH($B226,'[7]Table 29'!$B$14:$B$19,0))*1000,0)</f>
        <v>0</v>
      </c>
      <c r="U226" s="5">
        <f>IFERROR(INDEX('[7]Table 29'!U$14:U$19,MATCH($B226,'[7]Table 29'!$B$14:$B$19,0))*1000,0)</f>
        <v>0</v>
      </c>
      <c r="V226" s="5">
        <f>IFERROR(INDEX('[7]Table 29'!V$14:V$19,MATCH($B226,'[7]Table 29'!$B$14:$B$19,0))*1000,0)</f>
        <v>0</v>
      </c>
      <c r="W226" s="5">
        <f>IFERROR(INDEX('[7]Table 29'!W$14:W$19,MATCH($B226,'[7]Table 29'!$B$14:$B$19,0))*1000,0)</f>
        <v>0</v>
      </c>
      <c r="Z226" s="21" t="s">
        <v>26</v>
      </c>
    </row>
    <row r="227" spans="1:26" outlineLevel="1" x14ac:dyDescent="0.2">
      <c r="A227" s="5"/>
      <c r="B227" s="4" t="s">
        <v>22</v>
      </c>
      <c r="C227" s="5">
        <f>IFERROR(INDEX('[7]Table 29'!C$14:C$19,MATCH($B227,'[7]Table 29'!$B$14:$B$19,0))*1000,0)</f>
        <v>1077</v>
      </c>
      <c r="D227" s="5">
        <f>IFERROR(INDEX('[7]Table 29'!D$14:D$19,MATCH($B227,'[7]Table 29'!$B$14:$B$19,0))*1000,0)</f>
        <v>1067</v>
      </c>
      <c r="E227" s="5">
        <f>IFERROR(INDEX('[7]Table 29'!E$14:E$19,MATCH($B227,'[7]Table 29'!$B$14:$B$19,0))*1000,0)</f>
        <v>1016.9999999999999</v>
      </c>
      <c r="F227" s="5">
        <f>IFERROR(INDEX('[7]Table 29'!F$14:F$19,MATCH($B227,'[7]Table 29'!$B$14:$B$19,0))*1000,0)</f>
        <v>1044</v>
      </c>
      <c r="G227" s="5">
        <f>IFERROR(INDEX('[7]Table 29'!G$14:G$19,MATCH($B227,'[7]Table 29'!$B$14:$B$19,0))*1000,0)</f>
        <v>1047</v>
      </c>
      <c r="H227" s="5">
        <f>IFERROR(INDEX('[7]Table 29'!H$14:H$19,MATCH($B227,'[7]Table 29'!$B$14:$B$19,0))*1000,0)</f>
        <v>1049</v>
      </c>
      <c r="I227" s="5">
        <f>IFERROR(INDEX('[7]Table 29'!I$14:I$19,MATCH($B227,'[7]Table 29'!$B$14:$B$19,0))*1000,0)</f>
        <v>1081</v>
      </c>
      <c r="J227" s="5">
        <f>IFERROR(INDEX('[7]Table 29'!J$14:J$19,MATCH($B227,'[7]Table 29'!$B$14:$B$19,0))*1000,0)</f>
        <v>1149</v>
      </c>
      <c r="K227" s="5">
        <f>IFERROR(INDEX('[7]Table 29'!K$14:K$19,MATCH($B227,'[7]Table 29'!$B$14:$B$19,0))*1000,0)</f>
        <v>1284</v>
      </c>
      <c r="L227" s="5">
        <f>IFERROR(INDEX('[7]Table 29'!L$14:L$19,MATCH($B227,'[7]Table 29'!$B$14:$B$19,0))*1000,0)</f>
        <v>1256</v>
      </c>
      <c r="M227" s="5">
        <f>IFERROR(INDEX('[7]Table 29'!M$14:M$19,MATCH($B227,'[7]Table 29'!$B$14:$B$19,0))*1000,0)</f>
        <v>1253</v>
      </c>
      <c r="N227" s="5">
        <f>IFERROR(INDEX('[7]Table 29'!N$14:N$19,MATCH($B227,'[7]Table 29'!$B$14:$B$19,0))*1000,0)</f>
        <v>1287</v>
      </c>
      <c r="O227" s="5">
        <f>IFERROR(INDEX('[7]Table 29'!O$14:O$19,MATCH($B227,'[7]Table 29'!$B$14:$B$19,0))*1000,0)</f>
        <v>1365</v>
      </c>
      <c r="P227" s="5">
        <f>IFERROR(INDEX('[7]Table 29'!P$14:P$19,MATCH($B227,'[7]Table 29'!$B$14:$B$19,0))*1000,0)</f>
        <v>1765</v>
      </c>
      <c r="Q227" s="5">
        <f>IFERROR(INDEX('[7]Table 29'!Q$14:Q$19,MATCH($B227,'[7]Table 29'!$B$14:$B$19,0))*1000,0)</f>
        <v>1765</v>
      </c>
      <c r="R227" s="5">
        <f>IFERROR(INDEX('[7]Table 29'!R$14:R$19,MATCH($B227,'[7]Table 29'!$B$14:$B$19,0))*1000,0)</f>
        <v>1741</v>
      </c>
      <c r="S227" s="5">
        <f>IFERROR(INDEX('[7]Table 29'!S$14:S$19,MATCH($B227,'[7]Table 29'!$B$14:$B$19,0))*1000,0)</f>
        <v>1724</v>
      </c>
      <c r="T227" s="5">
        <f>IFERROR(INDEX('[7]Table 29'!T$14:T$19,MATCH($B227,'[7]Table 29'!$B$14:$B$19,0))*1000,0)</f>
        <v>1713</v>
      </c>
      <c r="U227" s="5">
        <f>IFERROR(INDEX('[7]Table 29'!U$14:U$19,MATCH($B227,'[7]Table 29'!$B$14:$B$19,0))*1000,0)</f>
        <v>1721</v>
      </c>
      <c r="V227" s="5">
        <f>IFERROR(INDEX('[7]Table 29'!V$14:V$19,MATCH($B227,'[7]Table 29'!$B$14:$B$19,0))*1000,0)</f>
        <v>1921</v>
      </c>
      <c r="W227" s="5">
        <f>IFERROR(INDEX('[7]Table 29'!W$14:W$19,MATCH($B227,'[7]Table 29'!$B$14:$B$19,0))*1000,0)</f>
        <v>1931</v>
      </c>
      <c r="Z227" s="21" t="s">
        <v>26</v>
      </c>
    </row>
    <row r="228" spans="1:26" outlineLevel="1" x14ac:dyDescent="0.2">
      <c r="A228" s="5"/>
      <c r="B228" s="4" t="s">
        <v>23</v>
      </c>
      <c r="C228" s="5">
        <f>IFERROR(INDEX('[7]Table 29'!C$14:C$19,MATCH($B228,'[7]Table 29'!$B$14:$B$19,0))*1000,0)</f>
        <v>13.384</v>
      </c>
      <c r="D228" s="5">
        <f>IFERROR(INDEX('[7]Table 29'!D$14:D$19,MATCH($B228,'[7]Table 29'!$B$14:$B$19,0))*1000,0)</f>
        <v>14.493</v>
      </c>
      <c r="E228" s="5">
        <f>IFERROR(INDEX('[7]Table 29'!E$14:E$19,MATCH($B228,'[7]Table 29'!$B$14:$B$19,0))*1000,0)</f>
        <v>16.108000000000001</v>
      </c>
      <c r="F228" s="5">
        <f>IFERROR(INDEX('[7]Table 29'!F$14:F$19,MATCH($B228,'[7]Table 29'!$B$14:$B$19,0))*1000,0)</f>
        <v>18.122</v>
      </c>
      <c r="G228" s="5">
        <f>IFERROR(INDEX('[7]Table 29'!G$14:G$19,MATCH($B228,'[7]Table 29'!$B$14:$B$19,0))*1000,0)</f>
        <v>17.481999999999999</v>
      </c>
      <c r="H228" s="5">
        <f>IFERROR(INDEX('[7]Table 29'!H$14:H$19,MATCH($B228,'[7]Table 29'!$B$14:$B$19,0))*1000,0)</f>
        <v>16.244999999999997</v>
      </c>
      <c r="I228" s="5">
        <f>IFERROR(INDEX('[7]Table 29'!I$14:I$19,MATCH($B228,'[7]Table 29'!$B$14:$B$19,0))*1000,0)</f>
        <v>13.712</v>
      </c>
      <c r="J228" s="5">
        <f>IFERROR(INDEX('[7]Table 29'!J$14:J$19,MATCH($B228,'[7]Table 29'!$B$14:$B$19,0))*1000,0)</f>
        <v>16.553999999999998</v>
      </c>
      <c r="K228" s="5">
        <f>IFERROR(INDEX('[7]Table 29'!K$14:K$19,MATCH($B228,'[7]Table 29'!$B$14:$B$19,0))*1000,0)</f>
        <v>16.053000000000001</v>
      </c>
      <c r="L228" s="5">
        <f>IFERROR(INDEX('[7]Table 29'!L$14:L$19,MATCH($B228,'[7]Table 29'!$B$14:$B$19,0))*1000,0)</f>
        <v>13.747</v>
      </c>
      <c r="M228" s="5">
        <f>IFERROR(INDEX('[7]Table 29'!M$14:M$19,MATCH($B228,'[7]Table 29'!$B$14:$B$19,0))*1000,0)</f>
        <v>15.214</v>
      </c>
      <c r="N228" s="5">
        <f>IFERROR(INDEX('[7]Table 29'!N$14:N$19,MATCH($B228,'[7]Table 29'!$B$14:$B$19,0))*1000,0)</f>
        <v>4.0940000000000003</v>
      </c>
      <c r="O228" s="5">
        <f>IFERROR(INDEX('[7]Table 29'!O$14:O$19,MATCH($B228,'[7]Table 29'!$B$14:$B$19,0))*1000,0)</f>
        <v>38.722999999999999</v>
      </c>
      <c r="P228" s="5">
        <f>IFERROR(INDEX('[7]Table 29'!P$14:P$19,MATCH($B228,'[7]Table 29'!$B$14:$B$19,0))*1000,0)</f>
        <v>92.653000000000006</v>
      </c>
      <c r="Q228" s="5">
        <f>IFERROR(INDEX('[7]Table 29'!Q$14:Q$19,MATCH($B228,'[7]Table 29'!$B$14:$B$19,0))*1000,0)</f>
        <v>756.86200000000008</v>
      </c>
      <c r="R228" s="5">
        <f>IFERROR(INDEX('[7]Table 29'!R$14:R$19,MATCH($B228,'[7]Table 29'!$B$14:$B$19,0))*1000,0)</f>
        <v>740.69499999999994</v>
      </c>
      <c r="S228" s="5">
        <f>IFERROR(INDEX('[7]Table 29'!S$14:S$19,MATCH($B228,'[7]Table 29'!$B$14:$B$19,0))*1000,0)</f>
        <v>689.41099999999994</v>
      </c>
      <c r="T228" s="5">
        <f>IFERROR(INDEX('[7]Table 29'!T$14:T$19,MATCH($B228,'[7]Table 29'!$B$14:$B$19,0))*1000,0)</f>
        <v>653.30100000000004</v>
      </c>
      <c r="U228" s="5">
        <f>IFERROR(INDEX('[7]Table 29'!U$14:U$19,MATCH($B228,'[7]Table 29'!$B$14:$B$19,0))*1000,0)</f>
        <v>463.98</v>
      </c>
      <c r="V228" s="5">
        <f>IFERROR(INDEX('[7]Table 29'!V$14:V$19,MATCH($B228,'[7]Table 29'!$B$14:$B$19,0))*1000,0)</f>
        <v>524.50699999999995</v>
      </c>
      <c r="W228" s="5">
        <f>IFERROR(INDEX('[7]Table 29'!W$14:W$19,MATCH($B228,'[7]Table 29'!$B$14:$B$19,0))*1000,0)</f>
        <v>329.13900000000001</v>
      </c>
      <c r="Z228" s="21" t="s">
        <v>26</v>
      </c>
    </row>
    <row r="229" spans="1:26" outlineLevel="1" x14ac:dyDescent="0.2">
      <c r="B229" s="4" t="s">
        <v>17</v>
      </c>
      <c r="C229" s="5">
        <f>IFERROR(INDEX('[7]Table 29'!C$14:C$19,MATCH($B229,'[7]Table 29'!$B$14:$B$19,0))*1000,0)</f>
        <v>0</v>
      </c>
      <c r="D229" s="5">
        <f>IFERROR(INDEX('[7]Table 29'!D$14:D$19,MATCH($B229,'[7]Table 29'!$B$14:$B$19,0))*1000,0)</f>
        <v>0</v>
      </c>
      <c r="E229" s="5">
        <f>IFERROR(INDEX('[7]Table 29'!E$14:E$19,MATCH($B229,'[7]Table 29'!$B$14:$B$19,0))*1000,0)</f>
        <v>0</v>
      </c>
      <c r="F229" s="5">
        <f>IFERROR(INDEX('[7]Table 29'!F$14:F$19,MATCH($B229,'[7]Table 29'!$B$14:$B$19,0))*1000,0)</f>
        <v>0</v>
      </c>
      <c r="G229" s="5">
        <f>IFERROR(INDEX('[7]Table 29'!G$14:G$19,MATCH($B229,'[7]Table 29'!$B$14:$B$19,0))*1000,0)</f>
        <v>0</v>
      </c>
      <c r="H229" s="5">
        <f>IFERROR(INDEX('[7]Table 29'!H$14:H$19,MATCH($B229,'[7]Table 29'!$B$14:$B$19,0))*1000,0)</f>
        <v>0</v>
      </c>
      <c r="I229" s="5">
        <f>IFERROR(INDEX('[7]Table 29'!I$14:I$19,MATCH($B229,'[7]Table 29'!$B$14:$B$19,0))*1000,0)</f>
        <v>0</v>
      </c>
      <c r="J229" s="5">
        <f>IFERROR(INDEX('[7]Table 29'!J$14:J$19,MATCH($B229,'[7]Table 29'!$B$14:$B$19,0))*1000,0)</f>
        <v>0</v>
      </c>
      <c r="K229" s="5">
        <f>IFERROR(INDEX('[7]Table 29'!K$14:K$19,MATCH($B229,'[7]Table 29'!$B$14:$B$19,0))*1000,0)</f>
        <v>0</v>
      </c>
      <c r="L229" s="5">
        <f>IFERROR(INDEX('[7]Table 29'!L$14:L$19,MATCH($B229,'[7]Table 29'!$B$14:$B$19,0))*1000,0)</f>
        <v>0</v>
      </c>
      <c r="M229" s="5">
        <f>IFERROR(INDEX('[7]Table 29'!M$14:M$19,MATCH($B229,'[7]Table 29'!$B$14:$B$19,0))*1000,0)</f>
        <v>0</v>
      </c>
      <c r="N229" s="5">
        <f>IFERROR(INDEX('[7]Table 29'!N$14:N$19,MATCH($B229,'[7]Table 29'!$B$14:$B$19,0))*1000,0)</f>
        <v>0</v>
      </c>
      <c r="O229" s="5">
        <f>IFERROR(INDEX('[7]Table 29'!O$14:O$19,MATCH($B229,'[7]Table 29'!$B$14:$B$19,0))*1000,0)</f>
        <v>0</v>
      </c>
      <c r="P229" s="5">
        <f>IFERROR(INDEX('[7]Table 29'!P$14:P$19,MATCH($B229,'[7]Table 29'!$B$14:$B$19,0))*1000,0)</f>
        <v>0</v>
      </c>
      <c r="Q229" s="5">
        <f>IFERROR(INDEX('[7]Table 29'!Q$14:Q$19,MATCH($B229,'[7]Table 29'!$B$14:$B$19,0))*1000,0)</f>
        <v>0</v>
      </c>
      <c r="R229" s="5">
        <f>IFERROR(INDEX('[7]Table 29'!R$14:R$19,MATCH($B229,'[7]Table 29'!$B$14:$B$19,0))*1000,0)</f>
        <v>0</v>
      </c>
      <c r="S229" s="5">
        <f>IFERROR(INDEX('[7]Table 29'!S$14:S$19,MATCH($B229,'[7]Table 29'!$B$14:$B$19,0))*1000,0)</f>
        <v>0</v>
      </c>
      <c r="T229" s="5">
        <f>IFERROR(INDEX('[7]Table 29'!T$14:T$19,MATCH($B229,'[7]Table 29'!$B$14:$B$19,0))*1000,0)</f>
        <v>0</v>
      </c>
      <c r="U229" s="5">
        <f>IFERROR(INDEX('[7]Table 29'!U$14:U$19,MATCH($B229,'[7]Table 29'!$B$14:$B$19,0))*1000,0)</f>
        <v>0</v>
      </c>
      <c r="V229" s="5">
        <f>IFERROR(INDEX('[7]Table 29'!V$14:V$19,MATCH($B229,'[7]Table 29'!$B$14:$B$19,0))*1000,0)</f>
        <v>0</v>
      </c>
      <c r="W229" s="5">
        <f>IFERROR(INDEX('[7]Table 29'!W$14:W$19,MATCH($B229,'[7]Table 29'!$B$14:$B$19,0))*1000,0)</f>
        <v>0</v>
      </c>
      <c r="Z229" s="21" t="s">
        <v>26</v>
      </c>
    </row>
    <row r="230" spans="1:26" outlineLevel="1" x14ac:dyDescent="0.2">
      <c r="B230" s="4" t="s">
        <v>1</v>
      </c>
      <c r="C230" s="5">
        <f>IFERROR(INDEX('[7]Table 29'!C$14:C$19,MATCH($B230,'[7]Table 29'!$B$14:$B$19,0))*1000,0)</f>
        <v>0</v>
      </c>
      <c r="D230" s="5">
        <f>IFERROR(INDEX('[7]Table 29'!D$14:D$19,MATCH($B230,'[7]Table 29'!$B$14:$B$19,0))*1000,0)</f>
        <v>0</v>
      </c>
      <c r="E230" s="5">
        <f>IFERROR(INDEX('[7]Table 29'!E$14:E$19,MATCH($B230,'[7]Table 29'!$B$14:$B$19,0))*1000,0)</f>
        <v>0</v>
      </c>
      <c r="F230" s="5">
        <f>IFERROR(INDEX('[7]Table 29'!F$14:F$19,MATCH($B230,'[7]Table 29'!$B$14:$B$19,0))*1000,0)</f>
        <v>0</v>
      </c>
      <c r="G230" s="5">
        <f>IFERROR(INDEX('[7]Table 29'!G$14:G$19,MATCH($B230,'[7]Table 29'!$B$14:$B$19,0))*1000,0)</f>
        <v>0</v>
      </c>
      <c r="H230" s="5">
        <f>IFERROR(INDEX('[7]Table 29'!H$14:H$19,MATCH($B230,'[7]Table 29'!$B$14:$B$19,0))*1000,0)</f>
        <v>0</v>
      </c>
      <c r="I230" s="5">
        <f>IFERROR(INDEX('[7]Table 29'!I$14:I$19,MATCH($B230,'[7]Table 29'!$B$14:$B$19,0))*1000,0)</f>
        <v>0</v>
      </c>
      <c r="J230" s="5">
        <f>IFERROR(INDEX('[7]Table 29'!J$14:J$19,MATCH($B230,'[7]Table 29'!$B$14:$B$19,0))*1000,0)</f>
        <v>0</v>
      </c>
      <c r="K230" s="5">
        <f>IFERROR(INDEX('[7]Table 29'!K$14:K$19,MATCH($B230,'[7]Table 29'!$B$14:$B$19,0))*1000,0)</f>
        <v>0</v>
      </c>
      <c r="L230" s="5">
        <f>IFERROR(INDEX('[7]Table 29'!L$14:L$19,MATCH($B230,'[7]Table 29'!$B$14:$B$19,0))*1000,0)</f>
        <v>0</v>
      </c>
      <c r="M230" s="5">
        <f>IFERROR(INDEX('[7]Table 29'!M$14:M$19,MATCH($B230,'[7]Table 29'!$B$14:$B$19,0))*1000,0)</f>
        <v>0</v>
      </c>
      <c r="N230" s="5">
        <f>IFERROR(INDEX('[7]Table 29'!N$14:N$19,MATCH($B230,'[7]Table 29'!$B$14:$B$19,0))*1000,0)</f>
        <v>0</v>
      </c>
      <c r="O230" s="5">
        <f>IFERROR(INDEX('[7]Table 29'!O$14:O$19,MATCH($B230,'[7]Table 29'!$B$14:$B$19,0))*1000,0)</f>
        <v>0</v>
      </c>
      <c r="P230" s="5">
        <f>IFERROR(INDEX('[7]Table 29'!P$14:P$19,MATCH($B230,'[7]Table 29'!$B$14:$B$19,0))*1000,0)</f>
        <v>0</v>
      </c>
      <c r="Q230" s="5">
        <f>IFERROR(INDEX('[7]Table 29'!Q$14:Q$19,MATCH($B230,'[7]Table 29'!$B$14:$B$19,0))*1000,0)</f>
        <v>0</v>
      </c>
      <c r="R230" s="5">
        <f>IFERROR(INDEX('[7]Table 29'!R$14:R$19,MATCH($B230,'[7]Table 29'!$B$14:$B$19,0))*1000,0)</f>
        <v>0</v>
      </c>
      <c r="S230" s="5">
        <f>IFERROR(INDEX('[7]Table 29'!S$14:S$19,MATCH($B230,'[7]Table 29'!$B$14:$B$19,0))*1000,0)</f>
        <v>0</v>
      </c>
      <c r="T230" s="5">
        <f>IFERROR(INDEX('[7]Table 29'!T$14:T$19,MATCH($B230,'[7]Table 29'!$B$14:$B$19,0))*1000,0)</f>
        <v>0</v>
      </c>
      <c r="U230" s="5">
        <f>IFERROR(INDEX('[7]Table 29'!U$14:U$19,MATCH($B230,'[7]Table 29'!$B$14:$B$19,0))*1000,0)</f>
        <v>0</v>
      </c>
      <c r="V230" s="5">
        <f>IFERROR(INDEX('[7]Table 29'!V$14:V$19,MATCH($B230,'[7]Table 29'!$B$14:$B$19,0))*1000,0)</f>
        <v>0</v>
      </c>
      <c r="W230" s="5">
        <f>IFERROR(INDEX('[7]Table 29'!W$14:W$19,MATCH($B230,'[7]Table 29'!$B$14:$B$19,0))*1000,0)</f>
        <v>0</v>
      </c>
      <c r="Z230" s="21" t="s">
        <v>26</v>
      </c>
    </row>
    <row r="231" spans="1:26" outlineLevel="1" x14ac:dyDescent="0.2">
      <c r="A231" s="5"/>
      <c r="B231" s="15" t="s">
        <v>9</v>
      </c>
      <c r="C231" s="19">
        <f t="shared" ref="C231:W231" si="95">SUM(C221:C230)</f>
        <v>4319.2810000000009</v>
      </c>
      <c r="D231" s="19">
        <f t="shared" si="95"/>
        <v>3808.183</v>
      </c>
      <c r="E231" s="19">
        <f t="shared" si="95"/>
        <v>4059.4800000000005</v>
      </c>
      <c r="F231" s="19">
        <f t="shared" si="95"/>
        <v>4840.38</v>
      </c>
      <c r="G231" s="19">
        <f t="shared" si="95"/>
        <v>4739.8209999999999</v>
      </c>
      <c r="H231" s="19">
        <f t="shared" si="95"/>
        <v>4705.0330000000004</v>
      </c>
      <c r="I231" s="19">
        <f t="shared" si="95"/>
        <v>5450.7880000000005</v>
      </c>
      <c r="J231" s="19">
        <f t="shared" si="95"/>
        <v>6085.9760000000006</v>
      </c>
      <c r="K231" s="19">
        <f t="shared" si="95"/>
        <v>6717.018</v>
      </c>
      <c r="L231" s="19">
        <f t="shared" si="95"/>
        <v>6328.18</v>
      </c>
      <c r="M231" s="19">
        <f t="shared" si="95"/>
        <v>6988.9869999999992</v>
      </c>
      <c r="N231" s="19">
        <f t="shared" si="95"/>
        <v>7264.2479999999996</v>
      </c>
      <c r="O231" s="19">
        <f t="shared" si="95"/>
        <v>6715.9039999999995</v>
      </c>
      <c r="P231" s="19">
        <f t="shared" si="95"/>
        <v>8086.3429999999998</v>
      </c>
      <c r="Q231" s="19">
        <f t="shared" si="95"/>
        <v>7529.7529999999997</v>
      </c>
      <c r="R231" s="19">
        <f t="shared" si="95"/>
        <v>7867.6419999999998</v>
      </c>
      <c r="S231" s="19">
        <f t="shared" si="95"/>
        <v>7498.2250000000004</v>
      </c>
      <c r="T231" s="19">
        <f t="shared" si="95"/>
        <v>7842.8190000000004</v>
      </c>
      <c r="U231" s="19">
        <f t="shared" si="95"/>
        <v>7643.3330000000005</v>
      </c>
      <c r="V231" s="19">
        <f t="shared" si="95"/>
        <v>8089.58</v>
      </c>
      <c r="W231" s="19">
        <f t="shared" si="95"/>
        <v>6308.7640000000001</v>
      </c>
    </row>
    <row r="232" spans="1:26" outlineLevel="1" x14ac:dyDescent="0.2">
      <c r="B232" s="26" t="s">
        <v>91</v>
      </c>
      <c r="C232" s="25">
        <f t="shared" ref="C232:W232" si="96">C231/C212/1000</f>
        <v>1.9499080983093556E-3</v>
      </c>
      <c r="D232" s="25">
        <f t="shared" si="96"/>
        <v>1.7478563479115137E-3</v>
      </c>
      <c r="E232" s="25">
        <f t="shared" si="96"/>
        <v>1.7379721135723858E-3</v>
      </c>
      <c r="F232" s="25">
        <f t="shared" si="96"/>
        <v>1.7245823213525781E-3</v>
      </c>
      <c r="G232" s="25">
        <f t="shared" si="96"/>
        <v>1.6794580230775182E-3</v>
      </c>
      <c r="H232" s="25">
        <f t="shared" si="96"/>
        <v>1.5729768397861835E-3</v>
      </c>
      <c r="I232" s="25">
        <f t="shared" si="96"/>
        <v>1.4406426827827834E-3</v>
      </c>
      <c r="J232" s="25">
        <f t="shared" si="96"/>
        <v>1.8297403366945952E-3</v>
      </c>
      <c r="K232" s="25">
        <f t="shared" si="96"/>
        <v>1.7899590081005806E-3</v>
      </c>
      <c r="L232" s="25">
        <f t="shared" si="96"/>
        <v>1.6822535116693146E-3</v>
      </c>
      <c r="M232" s="25">
        <f>U231/M212/1000</f>
        <v>1.8182031275551199E-3</v>
      </c>
      <c r="N232" s="25">
        <f t="shared" si="96"/>
        <v>1.5384805237891232E-3</v>
      </c>
      <c r="O232" s="25">
        <f t="shared" si="96"/>
        <v>1.4979713459832118E-3</v>
      </c>
      <c r="P232" s="25">
        <f t="shared" si="96"/>
        <v>1.6691799054403577E-3</v>
      </c>
      <c r="Q232" s="25">
        <f t="shared" si="96"/>
        <v>1.6706466161717302E-3</v>
      </c>
      <c r="R232" s="25">
        <f t="shared" si="96"/>
        <v>1.6740065833563938E-3</v>
      </c>
      <c r="S232" s="25">
        <f t="shared" si="96"/>
        <v>1.852683247864213E-3</v>
      </c>
      <c r="T232" s="25">
        <f t="shared" si="96"/>
        <v>1.6538145866845555E-3</v>
      </c>
      <c r="U232" s="25">
        <f t="shared" si="96"/>
        <v>1.7349536721474829E-3</v>
      </c>
      <c r="V232" s="25">
        <f t="shared" si="96"/>
        <v>1.7273470469622654E-3</v>
      </c>
      <c r="W232" s="25">
        <f t="shared" si="96"/>
        <v>1.3406761032042527E-3</v>
      </c>
    </row>
    <row r="233" spans="1:26" outlineLevel="1" x14ac:dyDescent="0.2"/>
    <row r="234" spans="1:26" outlineLevel="1" x14ac:dyDescent="0.2">
      <c r="B234" s="4" t="s">
        <v>18</v>
      </c>
      <c r="C234" s="11">
        <f t="shared" ref="C234:W234" si="97">IFERROR(C221/C231,0)</f>
        <v>0</v>
      </c>
      <c r="D234" s="11">
        <f t="shared" si="97"/>
        <v>0</v>
      </c>
      <c r="E234" s="11">
        <f t="shared" si="97"/>
        <v>0</v>
      </c>
      <c r="F234" s="11">
        <f t="shared" si="97"/>
        <v>0</v>
      </c>
      <c r="G234" s="11">
        <f t="shared" si="97"/>
        <v>0</v>
      </c>
      <c r="H234" s="11">
        <f t="shared" si="97"/>
        <v>0</v>
      </c>
      <c r="I234" s="11">
        <f t="shared" si="97"/>
        <v>0</v>
      </c>
      <c r="J234" s="11">
        <f t="shared" si="97"/>
        <v>0</v>
      </c>
      <c r="K234" s="11">
        <f t="shared" si="97"/>
        <v>0</v>
      </c>
      <c r="L234" s="11">
        <f t="shared" si="97"/>
        <v>0</v>
      </c>
      <c r="M234" s="11">
        <f t="shared" si="97"/>
        <v>0</v>
      </c>
      <c r="N234" s="11">
        <f t="shared" si="97"/>
        <v>0</v>
      </c>
      <c r="O234" s="11">
        <f t="shared" si="97"/>
        <v>0</v>
      </c>
      <c r="P234" s="11">
        <f t="shared" si="97"/>
        <v>0</v>
      </c>
      <c r="Q234" s="11">
        <f t="shared" si="97"/>
        <v>0</v>
      </c>
      <c r="R234" s="11">
        <f t="shared" si="97"/>
        <v>0</v>
      </c>
      <c r="S234" s="11">
        <f t="shared" si="97"/>
        <v>0</v>
      </c>
      <c r="T234" s="11">
        <f t="shared" si="97"/>
        <v>0</v>
      </c>
      <c r="U234" s="11">
        <f t="shared" si="97"/>
        <v>0</v>
      </c>
      <c r="V234" s="11">
        <f t="shared" si="97"/>
        <v>0</v>
      </c>
      <c r="W234" s="11">
        <f t="shared" si="97"/>
        <v>0</v>
      </c>
    </row>
    <row r="235" spans="1:26" outlineLevel="1" x14ac:dyDescent="0.2">
      <c r="B235" s="4" t="s">
        <v>19</v>
      </c>
      <c r="C235" s="11">
        <f t="shared" ref="C235:W235" si="98">IFERROR(C222/C231,0)</f>
        <v>0</v>
      </c>
      <c r="D235" s="11">
        <f t="shared" si="98"/>
        <v>0</v>
      </c>
      <c r="E235" s="11">
        <f t="shared" si="98"/>
        <v>0</v>
      </c>
      <c r="F235" s="11">
        <f t="shared" si="98"/>
        <v>0</v>
      </c>
      <c r="G235" s="11">
        <f t="shared" si="98"/>
        <v>0</v>
      </c>
      <c r="H235" s="11">
        <f t="shared" si="98"/>
        <v>0</v>
      </c>
      <c r="I235" s="11">
        <f t="shared" si="98"/>
        <v>0</v>
      </c>
      <c r="J235" s="11">
        <f t="shared" si="98"/>
        <v>0</v>
      </c>
      <c r="K235" s="11">
        <f t="shared" si="98"/>
        <v>0</v>
      </c>
      <c r="L235" s="11">
        <f t="shared" si="98"/>
        <v>0</v>
      </c>
      <c r="M235" s="11">
        <f t="shared" si="98"/>
        <v>0</v>
      </c>
      <c r="N235" s="11">
        <f t="shared" si="98"/>
        <v>0</v>
      </c>
      <c r="O235" s="11">
        <f t="shared" si="98"/>
        <v>0</v>
      </c>
      <c r="P235" s="11">
        <f t="shared" si="98"/>
        <v>0</v>
      </c>
      <c r="Q235" s="11">
        <f t="shared" si="98"/>
        <v>0</v>
      </c>
      <c r="R235" s="11">
        <f t="shared" si="98"/>
        <v>0</v>
      </c>
      <c r="S235" s="11">
        <f t="shared" si="98"/>
        <v>0</v>
      </c>
      <c r="T235" s="11">
        <f t="shared" si="98"/>
        <v>0</v>
      </c>
      <c r="U235" s="11">
        <f t="shared" si="98"/>
        <v>0</v>
      </c>
      <c r="V235" s="11">
        <f t="shared" si="98"/>
        <v>0</v>
      </c>
      <c r="W235" s="11">
        <f t="shared" si="98"/>
        <v>0</v>
      </c>
    </row>
    <row r="236" spans="1:26" outlineLevel="1" x14ac:dyDescent="0.2">
      <c r="B236" s="4" t="s">
        <v>16</v>
      </c>
      <c r="C236" s="11">
        <f t="shared" ref="C236:W236" si="99">IFERROR(C223/C231,0)</f>
        <v>0.74559816784321276</v>
      </c>
      <c r="D236" s="11">
        <f t="shared" si="99"/>
        <v>0.71187256494764051</v>
      </c>
      <c r="E236" s="11">
        <f t="shared" si="99"/>
        <v>0.74012730694571716</v>
      </c>
      <c r="F236" s="11">
        <f t="shared" si="99"/>
        <v>0.77541949185807724</v>
      </c>
      <c r="G236" s="11">
        <f t="shared" si="99"/>
        <v>0.7725270637857421</v>
      </c>
      <c r="H236" s="11">
        <f t="shared" si="99"/>
        <v>0.77171020904635523</v>
      </c>
      <c r="I236" s="11">
        <f t="shared" si="99"/>
        <v>0.79839428721131689</v>
      </c>
      <c r="J236" s="11">
        <f t="shared" si="99"/>
        <v>0.80737584242856031</v>
      </c>
      <c r="K236" s="11">
        <f t="shared" si="99"/>
        <v>0.80497625583257326</v>
      </c>
      <c r="L236" s="11">
        <f t="shared" si="99"/>
        <v>0.79796687199163108</v>
      </c>
      <c r="M236" s="11">
        <f t="shared" si="99"/>
        <v>0.81708879985039329</v>
      </c>
      <c r="N236" s="11">
        <f t="shared" si="99"/>
        <v>0.82049924506982685</v>
      </c>
      <c r="O236" s="11">
        <f t="shared" si="99"/>
        <v>0.789429390295037</v>
      </c>
      <c r="P236" s="11">
        <f t="shared" si="99"/>
        <v>0.76616092095029853</v>
      </c>
      <c r="Q236" s="11">
        <f t="shared" si="99"/>
        <v>0.66001434575609585</v>
      </c>
      <c r="R236" s="11">
        <f t="shared" si="99"/>
        <v>0.67905161419393512</v>
      </c>
      <c r="S236" s="11">
        <f t="shared" si="99"/>
        <v>0.67081089191108567</v>
      </c>
      <c r="T236" s="11">
        <f t="shared" si="99"/>
        <v>0.68694853215406348</v>
      </c>
      <c r="U236" s="11">
        <f t="shared" si="99"/>
        <v>0.69931834711375263</v>
      </c>
      <c r="V236" s="11">
        <f t="shared" si="99"/>
        <v>0.68192996422558405</v>
      </c>
      <c r="W236" s="11">
        <f t="shared" si="99"/>
        <v>0.62215705009729316</v>
      </c>
    </row>
    <row r="237" spans="1:26" outlineLevel="1" x14ac:dyDescent="0.2">
      <c r="B237" s="4" t="s">
        <v>21</v>
      </c>
      <c r="C237" s="11">
        <f t="shared" ref="C237:W237" si="100">IFERROR(C224/C231,0)</f>
        <v>0</v>
      </c>
      <c r="D237" s="11">
        <f t="shared" si="100"/>
        <v>0</v>
      </c>
      <c r="E237" s="11">
        <f t="shared" si="100"/>
        <v>0</v>
      </c>
      <c r="F237" s="11">
        <f t="shared" si="100"/>
        <v>0</v>
      </c>
      <c r="G237" s="11">
        <f t="shared" si="100"/>
        <v>0</v>
      </c>
      <c r="H237" s="11">
        <f t="shared" si="100"/>
        <v>0</v>
      </c>
      <c r="I237" s="11">
        <f t="shared" si="100"/>
        <v>0</v>
      </c>
      <c r="J237" s="11">
        <f t="shared" si="100"/>
        <v>0</v>
      </c>
      <c r="K237" s="11">
        <f t="shared" si="100"/>
        <v>0</v>
      </c>
      <c r="L237" s="11">
        <f t="shared" si="100"/>
        <v>0</v>
      </c>
      <c r="M237" s="11">
        <f t="shared" si="100"/>
        <v>0</v>
      </c>
      <c r="N237" s="11">
        <f t="shared" si="100"/>
        <v>0</v>
      </c>
      <c r="O237" s="11">
        <f t="shared" si="100"/>
        <v>0</v>
      </c>
      <c r="P237" s="11">
        <f t="shared" si="100"/>
        <v>0</v>
      </c>
      <c r="Q237" s="11">
        <f t="shared" si="100"/>
        <v>0</v>
      </c>
      <c r="R237" s="11">
        <f t="shared" si="100"/>
        <v>0</v>
      </c>
      <c r="S237" s="11">
        <f t="shared" si="100"/>
        <v>0</v>
      </c>
      <c r="T237" s="11">
        <f t="shared" si="100"/>
        <v>0</v>
      </c>
      <c r="U237" s="11">
        <f t="shared" si="100"/>
        <v>0</v>
      </c>
      <c r="V237" s="11">
        <f t="shared" si="100"/>
        <v>0</v>
      </c>
      <c r="W237" s="11">
        <f t="shared" si="100"/>
        <v>0</v>
      </c>
    </row>
    <row r="238" spans="1:26" outlineLevel="1" x14ac:dyDescent="0.2">
      <c r="B238" s="4" t="s">
        <v>20</v>
      </c>
      <c r="C238" s="11">
        <f t="shared" ref="C238:W238" si="101">IFERROR(C225/C231,0)</f>
        <v>1.95611260300036E-3</v>
      </c>
      <c r="D238" s="11">
        <f t="shared" si="101"/>
        <v>4.1355680648750334E-3</v>
      </c>
      <c r="E238" s="11">
        <f t="shared" si="101"/>
        <v>5.3799994087912733E-3</v>
      </c>
      <c r="F238" s="11">
        <f t="shared" si="101"/>
        <v>5.1510418603498073E-3</v>
      </c>
      <c r="G238" s="11">
        <f t="shared" si="101"/>
        <v>2.8901935326249664E-3</v>
      </c>
      <c r="H238" s="11">
        <f t="shared" si="101"/>
        <v>1.8843651043467708E-3</v>
      </c>
      <c r="I238" s="11">
        <f t="shared" si="101"/>
        <v>7.7016387355369534E-4</v>
      </c>
      <c r="J238" s="11">
        <f t="shared" si="101"/>
        <v>1.1094358571246419E-3</v>
      </c>
      <c r="K238" s="11">
        <f t="shared" si="101"/>
        <v>1.477590204462754E-3</v>
      </c>
      <c r="L238" s="11">
        <f t="shared" si="101"/>
        <v>1.3834941483965375E-3</v>
      </c>
      <c r="M238" s="11">
        <f t="shared" si="101"/>
        <v>1.4522848590217724E-3</v>
      </c>
      <c r="N238" s="11">
        <f t="shared" si="101"/>
        <v>1.7056135748669376E-3</v>
      </c>
      <c r="O238" s="11">
        <f t="shared" si="101"/>
        <v>1.5029994472821532E-3</v>
      </c>
      <c r="P238" s="11">
        <f t="shared" si="101"/>
        <v>3.9731186272954286E-3</v>
      </c>
      <c r="Q238" s="11">
        <f t="shared" si="101"/>
        <v>4.88050537647118E-3</v>
      </c>
      <c r="R238" s="11">
        <f t="shared" si="101"/>
        <v>5.5177904637755508E-3</v>
      </c>
      <c r="S238" s="11">
        <f t="shared" si="101"/>
        <v>7.3248002027146422E-3</v>
      </c>
      <c r="T238" s="11">
        <f t="shared" si="101"/>
        <v>1.1335847480351133E-2</v>
      </c>
      <c r="U238" s="11">
        <f t="shared" si="101"/>
        <v>1.4814217828792752E-2</v>
      </c>
      <c r="V238" s="11">
        <f t="shared" si="101"/>
        <v>1.5766702350431046E-2</v>
      </c>
      <c r="W238" s="11">
        <f t="shared" si="101"/>
        <v>1.9589098593638943E-2</v>
      </c>
    </row>
    <row r="239" spans="1:26" outlineLevel="1" x14ac:dyDescent="0.2">
      <c r="B239" s="4" t="s">
        <v>0</v>
      </c>
      <c r="C239" s="11">
        <f t="shared" ref="C239:W239" si="102">IFERROR(C226/C231,0)</f>
        <v>0</v>
      </c>
      <c r="D239" s="11">
        <f t="shared" si="102"/>
        <v>0</v>
      </c>
      <c r="E239" s="11">
        <f t="shared" si="102"/>
        <v>0</v>
      </c>
      <c r="F239" s="11">
        <f t="shared" si="102"/>
        <v>0</v>
      </c>
      <c r="G239" s="11">
        <f t="shared" si="102"/>
        <v>0</v>
      </c>
      <c r="H239" s="11">
        <f t="shared" si="102"/>
        <v>0</v>
      </c>
      <c r="I239" s="11">
        <f t="shared" si="102"/>
        <v>0</v>
      </c>
      <c r="J239" s="11">
        <f t="shared" si="102"/>
        <v>0</v>
      </c>
      <c r="K239" s="11">
        <f t="shared" si="102"/>
        <v>0</v>
      </c>
      <c r="L239" s="11">
        <f t="shared" si="102"/>
        <v>0</v>
      </c>
      <c r="M239" s="11">
        <f t="shared" si="102"/>
        <v>0</v>
      </c>
      <c r="N239" s="11">
        <f t="shared" si="102"/>
        <v>6.2497866262275191E-5</v>
      </c>
      <c r="O239" s="11">
        <f t="shared" si="102"/>
        <v>5.2859600137226498E-5</v>
      </c>
      <c r="P239" s="11">
        <f t="shared" si="102"/>
        <v>1.3875246202146011E-4</v>
      </c>
      <c r="Q239" s="11">
        <f t="shared" si="102"/>
        <v>1.8553065419277368E-4</v>
      </c>
      <c r="R239" s="11">
        <f t="shared" si="102"/>
        <v>0</v>
      </c>
      <c r="S239" s="11">
        <f t="shared" si="102"/>
        <v>0</v>
      </c>
      <c r="T239" s="11">
        <f t="shared" si="102"/>
        <v>0</v>
      </c>
      <c r="U239" s="11">
        <f t="shared" si="102"/>
        <v>0</v>
      </c>
      <c r="V239" s="11">
        <f t="shared" si="102"/>
        <v>0</v>
      </c>
      <c r="W239" s="11">
        <f t="shared" si="102"/>
        <v>0</v>
      </c>
    </row>
    <row r="240" spans="1:26" outlineLevel="1" x14ac:dyDescent="0.2">
      <c r="B240" s="4" t="s">
        <v>22</v>
      </c>
      <c r="C240" s="11">
        <f t="shared" ref="C240:W240" si="103">IFERROR(C227/C231,0)</f>
        <v>0.2493470556789428</v>
      </c>
      <c r="D240" s="11">
        <f t="shared" si="103"/>
        <v>0.28018611500550261</v>
      </c>
      <c r="E240" s="11">
        <f t="shared" si="103"/>
        <v>0.25052469774453867</v>
      </c>
      <c r="F240" s="11">
        <f t="shared" si="103"/>
        <v>0.21568554534974527</v>
      </c>
      <c r="G240" s="11">
        <f t="shared" si="103"/>
        <v>0.22089441774277974</v>
      </c>
      <c r="H240" s="11">
        <f t="shared" si="103"/>
        <v>0.2229527401826937</v>
      </c>
      <c r="I240" s="11">
        <f t="shared" si="103"/>
        <v>0.19831994933576574</v>
      </c>
      <c r="J240" s="11">
        <f t="shared" si="103"/>
        <v>0.18879469784304109</v>
      </c>
      <c r="K240" s="11">
        <f t="shared" si="103"/>
        <v>0.19115625415921172</v>
      </c>
      <c r="L240" s="11">
        <f t="shared" si="103"/>
        <v>0.19847728730851524</v>
      </c>
      <c r="M240" s="11">
        <f t="shared" si="103"/>
        <v>0.17928206190682572</v>
      </c>
      <c r="N240" s="11">
        <f t="shared" si="103"/>
        <v>0.1771690614086964</v>
      </c>
      <c r="O240" s="11">
        <f t="shared" si="103"/>
        <v>0.20324888503468783</v>
      </c>
      <c r="P240" s="11">
        <f t="shared" si="103"/>
        <v>0.21826924729757322</v>
      </c>
      <c r="Q240" s="11">
        <f t="shared" si="103"/>
        <v>0.23440343926288154</v>
      </c>
      <c r="R240" s="11">
        <f t="shared" si="103"/>
        <v>0.22128612359332059</v>
      </c>
      <c r="S240" s="11">
        <f t="shared" si="103"/>
        <v>0.22992108132257966</v>
      </c>
      <c r="T240" s="11">
        <f t="shared" si="103"/>
        <v>0.2184163627899611</v>
      </c>
      <c r="U240" s="11">
        <f t="shared" si="103"/>
        <v>0.22516355103199087</v>
      </c>
      <c r="V240" s="11">
        <f t="shared" si="103"/>
        <v>0.23746597474776193</v>
      </c>
      <c r="W240" s="11">
        <f t="shared" si="103"/>
        <v>0.30608214223895519</v>
      </c>
    </row>
    <row r="241" spans="1:28" outlineLevel="1" x14ac:dyDescent="0.2">
      <c r="B241" s="4" t="s">
        <v>23</v>
      </c>
      <c r="C241" s="11">
        <f t="shared" ref="C241:W241" si="104">IFERROR(C228/C231,0)</f>
        <v>3.0986638748439839E-3</v>
      </c>
      <c r="D241" s="11">
        <f t="shared" si="104"/>
        <v>3.8057519819819584E-3</v>
      </c>
      <c r="E241" s="11">
        <f t="shared" si="104"/>
        <v>3.9679959009528308E-3</v>
      </c>
      <c r="F241" s="11">
        <f t="shared" si="104"/>
        <v>3.7439209318276662E-3</v>
      </c>
      <c r="G241" s="11">
        <f t="shared" si="104"/>
        <v>3.688324938853176E-3</v>
      </c>
      <c r="H241" s="11">
        <f t="shared" si="104"/>
        <v>3.4526856666042506E-3</v>
      </c>
      <c r="I241" s="11">
        <f t="shared" si="104"/>
        <v>2.5155995793635704E-3</v>
      </c>
      <c r="J241" s="11">
        <f t="shared" si="104"/>
        <v>2.7200238712738922E-3</v>
      </c>
      <c r="K241" s="11">
        <f t="shared" si="104"/>
        <v>2.3898998037522007E-3</v>
      </c>
      <c r="L241" s="11">
        <f t="shared" si="104"/>
        <v>2.1723465514571329E-3</v>
      </c>
      <c r="M241" s="11">
        <f t="shared" si="104"/>
        <v>2.1768533837593349E-3</v>
      </c>
      <c r="N241" s="11">
        <f t="shared" si="104"/>
        <v>5.6358208034747723E-4</v>
      </c>
      <c r="O241" s="11">
        <f t="shared" si="104"/>
        <v>5.7658656228558366E-3</v>
      </c>
      <c r="P241" s="11">
        <f t="shared" si="104"/>
        <v>1.1457960662811361E-2</v>
      </c>
      <c r="Q241" s="11">
        <f t="shared" si="104"/>
        <v>0.10051617895035868</v>
      </c>
      <c r="R241" s="11">
        <f t="shared" si="104"/>
        <v>9.4144471748968742E-2</v>
      </c>
      <c r="S241" s="11">
        <f t="shared" si="104"/>
        <v>9.1943226563620042E-2</v>
      </c>
      <c r="T241" s="11">
        <f t="shared" si="104"/>
        <v>8.3299257575624272E-2</v>
      </c>
      <c r="U241" s="11">
        <f t="shared" si="104"/>
        <v>6.0703884025463756E-2</v>
      </c>
      <c r="V241" s="11">
        <f t="shared" si="104"/>
        <v>6.4837358676222992E-2</v>
      </c>
      <c r="W241" s="11">
        <f t="shared" si="104"/>
        <v>5.2171709070112628E-2</v>
      </c>
    </row>
    <row r="242" spans="1:28" x14ac:dyDescent="0.2">
      <c r="B242" s="4" t="s">
        <v>17</v>
      </c>
      <c r="C242" s="11">
        <f t="shared" ref="C242:W242" si="105">IFERROR(C229/C231,0)</f>
        <v>0</v>
      </c>
      <c r="D242" s="11">
        <f t="shared" si="105"/>
        <v>0</v>
      </c>
      <c r="E242" s="11">
        <f t="shared" si="105"/>
        <v>0</v>
      </c>
      <c r="F242" s="11">
        <f t="shared" si="105"/>
        <v>0</v>
      </c>
      <c r="G242" s="11">
        <f t="shared" si="105"/>
        <v>0</v>
      </c>
      <c r="H242" s="11">
        <f t="shared" si="105"/>
        <v>0</v>
      </c>
      <c r="I242" s="11">
        <f t="shared" si="105"/>
        <v>0</v>
      </c>
      <c r="J242" s="11">
        <f t="shared" si="105"/>
        <v>0</v>
      </c>
      <c r="K242" s="11">
        <f t="shared" si="105"/>
        <v>0</v>
      </c>
      <c r="L242" s="11">
        <f t="shared" si="105"/>
        <v>0</v>
      </c>
      <c r="M242" s="11">
        <f t="shared" si="105"/>
        <v>0</v>
      </c>
      <c r="N242" s="11">
        <f t="shared" si="105"/>
        <v>0</v>
      </c>
      <c r="O242" s="11">
        <f t="shared" si="105"/>
        <v>0</v>
      </c>
      <c r="P242" s="11">
        <f t="shared" si="105"/>
        <v>0</v>
      </c>
      <c r="Q242" s="11">
        <f t="shared" si="105"/>
        <v>0</v>
      </c>
      <c r="R242" s="11">
        <f t="shared" si="105"/>
        <v>0</v>
      </c>
      <c r="S242" s="11">
        <f t="shared" si="105"/>
        <v>0</v>
      </c>
      <c r="T242" s="11">
        <f t="shared" si="105"/>
        <v>0</v>
      </c>
      <c r="U242" s="11">
        <f t="shared" si="105"/>
        <v>0</v>
      </c>
      <c r="V242" s="11">
        <f t="shared" si="105"/>
        <v>0</v>
      </c>
      <c r="W242" s="11">
        <f t="shared" si="105"/>
        <v>0</v>
      </c>
    </row>
    <row r="243" spans="1:28" x14ac:dyDescent="0.2">
      <c r="B243" s="4" t="s">
        <v>1</v>
      </c>
      <c r="C243" s="11">
        <f t="shared" ref="C243:W243" si="106">IFERROR(C230/C231,0)</f>
        <v>0</v>
      </c>
      <c r="D243" s="11">
        <f t="shared" si="106"/>
        <v>0</v>
      </c>
      <c r="E243" s="11">
        <f t="shared" si="106"/>
        <v>0</v>
      </c>
      <c r="F243" s="11">
        <f t="shared" si="106"/>
        <v>0</v>
      </c>
      <c r="G243" s="11">
        <f t="shared" si="106"/>
        <v>0</v>
      </c>
      <c r="H243" s="11">
        <f t="shared" si="106"/>
        <v>0</v>
      </c>
      <c r="I243" s="11">
        <f t="shared" si="106"/>
        <v>0</v>
      </c>
      <c r="J243" s="11">
        <f t="shared" si="106"/>
        <v>0</v>
      </c>
      <c r="K243" s="11">
        <f t="shared" si="106"/>
        <v>0</v>
      </c>
      <c r="L243" s="11">
        <f t="shared" si="106"/>
        <v>0</v>
      </c>
      <c r="M243" s="11">
        <f t="shared" si="106"/>
        <v>0</v>
      </c>
      <c r="N243" s="11">
        <f t="shared" si="106"/>
        <v>0</v>
      </c>
      <c r="O243" s="11">
        <f t="shared" si="106"/>
        <v>0</v>
      </c>
      <c r="P243" s="11">
        <f t="shared" si="106"/>
        <v>0</v>
      </c>
      <c r="Q243" s="11">
        <f t="shared" si="106"/>
        <v>0</v>
      </c>
      <c r="R243" s="11">
        <f t="shared" si="106"/>
        <v>0</v>
      </c>
      <c r="S243" s="11">
        <f t="shared" si="106"/>
        <v>0</v>
      </c>
      <c r="T243" s="11">
        <f t="shared" si="106"/>
        <v>0</v>
      </c>
      <c r="U243" s="11">
        <f t="shared" si="106"/>
        <v>0</v>
      </c>
      <c r="V243" s="11">
        <f t="shared" si="106"/>
        <v>0</v>
      </c>
      <c r="W243" s="11">
        <f t="shared" si="106"/>
        <v>0</v>
      </c>
    </row>
    <row r="244" spans="1:28" s="31" customForma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c r="AA244" s="1"/>
      <c r="AB244" s="1"/>
    </row>
    <row r="245" spans="1:28" outlineLevel="1" x14ac:dyDescent="0.2"/>
    <row r="246" spans="1:28" outlineLevel="1" x14ac:dyDescent="0.2">
      <c r="A246" s="32" t="s">
        <v>86</v>
      </c>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4"/>
      <c r="AA246" s="33"/>
      <c r="AB246" s="33"/>
    </row>
    <row r="247" spans="1:28" outlineLevel="1" x14ac:dyDescent="0.2">
      <c r="B247" s="20" t="s">
        <v>88</v>
      </c>
      <c r="C247" s="5">
        <f>'[7]Table 30'!C$26</f>
        <v>1246.697862</v>
      </c>
      <c r="D247" s="5">
        <f>'[7]Table 30'!D$26</f>
        <v>999.34287400000005</v>
      </c>
      <c r="E247" s="5">
        <f>'[7]Table 30'!E$26</f>
        <v>1142.369604</v>
      </c>
      <c r="F247" s="5">
        <f>'[7]Table 30'!F$26</f>
        <v>1270.615775</v>
      </c>
      <c r="G247" s="5">
        <f>'[7]Table 30'!G$26</f>
        <v>1134.1121820000001</v>
      </c>
      <c r="H247" s="5">
        <f>'[7]Table 30'!H$26</f>
        <v>1263.888731</v>
      </c>
      <c r="I247" s="5">
        <f>'[7]Table 30'!I$26</f>
        <v>1285.007803</v>
      </c>
      <c r="J247" s="5">
        <f>'[7]Table 30'!J$26</f>
        <v>1501.139813</v>
      </c>
      <c r="K247" s="5">
        <f>'[7]Table 30'!K$26</f>
        <v>1508.1327389999999</v>
      </c>
      <c r="L247" s="5">
        <f>'[7]Table 30'!L$26</f>
        <v>1223.5013039999999</v>
      </c>
      <c r="M247" s="5">
        <f>'[7]Table 30'!M$26</f>
        <v>1182.560886</v>
      </c>
      <c r="N247" s="5">
        <f>'[7]Table 30'!N$26</f>
        <v>1251.9372269999999</v>
      </c>
      <c r="O247" s="5">
        <f>'[7]Table 30'!O$26</f>
        <v>1071.8745080000001</v>
      </c>
      <c r="P247" s="5">
        <f>'[7]Table 30'!P$26</f>
        <v>1383.6724409999999</v>
      </c>
      <c r="Q247" s="5">
        <f>'[7]Table 30'!Q$26</f>
        <v>1022.484835</v>
      </c>
      <c r="R247" s="5">
        <f>'[7]Table 30'!R$26</f>
        <v>1034.299033</v>
      </c>
      <c r="S247" s="5">
        <f>'[7]Table 30'!S$26</f>
        <v>1034.4904959999999</v>
      </c>
      <c r="T247" s="5">
        <f>'[7]Table 30'!T$26</f>
        <v>977.09740699999998</v>
      </c>
      <c r="U247" s="5">
        <f>'[7]Table 30'!U$26</f>
        <v>939.69004399999994</v>
      </c>
      <c r="V247" s="5">
        <f>'[7]Table 30'!V$26</f>
        <v>934.27680799999996</v>
      </c>
      <c r="W247" s="5">
        <f>'[7]Table 30'!W$26</f>
        <v>778.714291</v>
      </c>
      <c r="Z247" s="21" t="s">
        <v>26</v>
      </c>
      <c r="AB247"/>
    </row>
    <row r="248" spans="1:28" outlineLevel="1" x14ac:dyDescent="0.2">
      <c r="B248" s="7" t="s">
        <v>89</v>
      </c>
      <c r="C248" s="5"/>
      <c r="D248" s="5"/>
      <c r="E248" s="5"/>
      <c r="F248" s="5"/>
      <c r="G248" s="5"/>
      <c r="H248" s="5"/>
      <c r="I248" s="5"/>
      <c r="J248" s="5"/>
      <c r="K248" s="5"/>
      <c r="L248" s="5"/>
      <c r="M248" s="5"/>
      <c r="N248" s="5"/>
      <c r="O248" s="5"/>
      <c r="P248" s="5"/>
      <c r="Q248" s="5"/>
      <c r="R248" s="5"/>
      <c r="S248" s="5"/>
      <c r="T248" s="5"/>
      <c r="U248" s="5"/>
      <c r="V248" s="5"/>
      <c r="W248" s="5"/>
      <c r="Z248" s="21" t="s">
        <v>26</v>
      </c>
      <c r="AB248"/>
    </row>
    <row r="249" spans="1:28" outlineLevel="1" x14ac:dyDescent="0.2">
      <c r="B249" s="7" t="s">
        <v>25</v>
      </c>
      <c r="C249" s="5">
        <f>'[7]Table 31'!C$15</f>
        <v>1.456</v>
      </c>
      <c r="D249" s="5">
        <f>'[7]Table 31'!D$15</f>
        <v>1.577</v>
      </c>
      <c r="E249" s="5">
        <f>'[7]Table 31'!E$15</f>
        <v>1.7470000000000001</v>
      </c>
      <c r="F249" s="5">
        <f>'[7]Table 31'!F$15</f>
        <v>1.7569999999999999</v>
      </c>
      <c r="G249" s="5">
        <f>'[7]Table 31'!G$15</f>
        <v>1.621</v>
      </c>
      <c r="H249" s="5">
        <f>'[7]Table 31'!H$15</f>
        <v>1.704</v>
      </c>
      <c r="I249" s="5">
        <f>'[7]Table 31'!I$15</f>
        <v>1.7589999999999999</v>
      </c>
      <c r="J249" s="5">
        <f>'[7]Table 31'!J$15</f>
        <v>1.8480000000000001</v>
      </c>
      <c r="K249" s="5">
        <f>'[7]Table 31'!K$15</f>
        <v>1.7709999999999999</v>
      </c>
      <c r="L249" s="5">
        <f>'[7]Table 31'!L$15</f>
        <v>1.633</v>
      </c>
      <c r="M249" s="5">
        <f>'[7]Table 31'!M$15</f>
        <v>1.6819999999999999</v>
      </c>
      <c r="N249" s="5">
        <f>'[7]Table 31'!N$15</f>
        <v>1.643</v>
      </c>
      <c r="O249" s="5">
        <f>'[7]Table 31'!O$15</f>
        <v>1.677</v>
      </c>
      <c r="P249" s="5">
        <f>'[7]Table 31'!P$15</f>
        <v>1.9910000000000001</v>
      </c>
      <c r="Q249" s="5">
        <f>'[7]Table 31'!Q$15</f>
        <v>1.925</v>
      </c>
      <c r="R249" s="5">
        <f>'[7]Table 31'!R$15</f>
        <v>1.8740000000000001</v>
      </c>
      <c r="S249" s="5">
        <f>'[7]Table 31'!S$15</f>
        <v>2.2480000000000002</v>
      </c>
      <c r="T249" s="5">
        <f>'[7]Table 31'!T$15</f>
        <v>1.304</v>
      </c>
      <c r="U249" s="5">
        <f>'[7]Table 31'!U$15</f>
        <v>1.36</v>
      </c>
      <c r="V249" s="5">
        <f>'[7]Table 31'!V$15</f>
        <v>1.4039999999999999</v>
      </c>
      <c r="W249" s="5">
        <f>'[7]Table 31'!W$15</f>
        <v>1.1459999999999999</v>
      </c>
      <c r="Z249" s="21" t="s">
        <v>26</v>
      </c>
      <c r="AB249"/>
    </row>
    <row r="250" spans="1:28" outlineLevel="1" x14ac:dyDescent="0.2">
      <c r="B250" s="7" t="s">
        <v>30</v>
      </c>
      <c r="C250" s="5">
        <f>'[7]Table 31'!C$25</f>
        <v>50725.623895999997</v>
      </c>
      <c r="D250" s="5">
        <f>'[7]Table 31'!D$25</f>
        <v>37541.393099000001</v>
      </c>
      <c r="E250" s="5">
        <f>'[7]Table 31'!E$25</f>
        <v>38738.365415</v>
      </c>
      <c r="F250" s="5">
        <f>'[7]Table 31'!F$25</f>
        <v>42842.02981</v>
      </c>
      <c r="G250" s="5">
        <f>'[7]Table 31'!G$25</f>
        <v>41447.711683000001</v>
      </c>
      <c r="H250" s="5">
        <f>'[7]Table 31'!H$25</f>
        <v>43940.683570000001</v>
      </c>
      <c r="I250" s="5">
        <f>'[7]Table 31'!I$25</f>
        <v>43278.029935999999</v>
      </c>
      <c r="J250" s="5">
        <f>'[7]Table 31'!J$25</f>
        <v>48122.339670000001</v>
      </c>
      <c r="K250" s="5">
        <f>'[7]Table 31'!K$25</f>
        <v>50448.535601000003</v>
      </c>
      <c r="L250" s="5">
        <f>'[7]Table 31'!L$25</f>
        <v>44385.979642999999</v>
      </c>
      <c r="M250" s="5">
        <f>'[7]Table 31'!M$25</f>
        <v>41650.965830000001</v>
      </c>
      <c r="N250" s="5">
        <f>'[7]Table 31'!N$25</f>
        <v>45141.142610000003</v>
      </c>
      <c r="O250" s="5">
        <f>'[7]Table 31'!O$25</f>
        <v>37865.041542999999</v>
      </c>
      <c r="P250" s="5">
        <f>'[7]Table 31'!P$25</f>
        <v>41170.826795000001</v>
      </c>
      <c r="Q250" s="5">
        <f>'[7]Table 31'!Q$25</f>
        <v>31466.881105</v>
      </c>
      <c r="R250" s="5">
        <f>'[7]Table 31'!R$25</f>
        <v>32696.712595000001</v>
      </c>
      <c r="S250" s="5">
        <f>'[7]Table 31'!S$25</f>
        <v>27262.002678000001</v>
      </c>
      <c r="T250" s="5">
        <f>'[7]Table 31'!T$25</f>
        <v>44390.274120000002</v>
      </c>
      <c r="U250" s="5">
        <f>'[7]Table 31'!U$25</f>
        <v>40932.971688999998</v>
      </c>
      <c r="V250" s="5">
        <f>'[7]Table 31'!V$25</f>
        <v>39421.760778000003</v>
      </c>
      <c r="W250" s="5">
        <f>'[7]Table 31'!W$25</f>
        <v>40255.116227999999</v>
      </c>
      <c r="Z250" s="21" t="s">
        <v>26</v>
      </c>
      <c r="AB250"/>
    </row>
    <row r="251" spans="1:28" outlineLevel="1" x14ac:dyDescent="0.2">
      <c r="B251" s="7" t="s">
        <v>31</v>
      </c>
      <c r="C251" s="5">
        <f t="shared" ref="C251:W251" si="107">C249*C250/1000</f>
        <v>73.856508392576004</v>
      </c>
      <c r="D251" s="5">
        <f t="shared" si="107"/>
        <v>59.202776917123003</v>
      </c>
      <c r="E251" s="5">
        <f t="shared" si="107"/>
        <v>67.675924380005</v>
      </c>
      <c r="F251" s="5">
        <f t="shared" si="107"/>
        <v>75.27344637617</v>
      </c>
      <c r="G251" s="5">
        <f t="shared" si="107"/>
        <v>67.186740638143007</v>
      </c>
      <c r="H251" s="5">
        <f t="shared" si="107"/>
        <v>74.874924803279995</v>
      </c>
      <c r="I251" s="5">
        <f t="shared" si="107"/>
        <v>76.126054657424007</v>
      </c>
      <c r="J251" s="5">
        <f t="shared" si="107"/>
        <v>88.930083710160005</v>
      </c>
      <c r="K251" s="5">
        <f t="shared" si="107"/>
        <v>89.344356549371</v>
      </c>
      <c r="L251" s="5">
        <f t="shared" si="107"/>
        <v>72.482304757018994</v>
      </c>
      <c r="M251" s="5">
        <f>U249*M250/1000</f>
        <v>56.645313528800003</v>
      </c>
      <c r="N251" s="5">
        <f t="shared" si="107"/>
        <v>74.166897308230006</v>
      </c>
      <c r="O251" s="5">
        <f t="shared" si="107"/>
        <v>63.499674667610996</v>
      </c>
      <c r="P251" s="5">
        <f t="shared" si="107"/>
        <v>81.971116148844999</v>
      </c>
      <c r="Q251" s="5">
        <f t="shared" si="107"/>
        <v>60.573746127124998</v>
      </c>
      <c r="R251" s="5">
        <f t="shared" si="107"/>
        <v>61.27363940303001</v>
      </c>
      <c r="S251" s="5">
        <f t="shared" si="107"/>
        <v>61.284982020144007</v>
      </c>
      <c r="T251" s="5">
        <f t="shared" si="107"/>
        <v>57.884917452480003</v>
      </c>
      <c r="U251" s="5">
        <f t="shared" si="107"/>
        <v>55.668841497040006</v>
      </c>
      <c r="V251" s="5">
        <f t="shared" si="107"/>
        <v>55.348152132312002</v>
      </c>
      <c r="W251" s="5">
        <f t="shared" si="107"/>
        <v>46.132363197287994</v>
      </c>
    </row>
    <row r="252" spans="1:28" outlineLevel="1" x14ac:dyDescent="0.2">
      <c r="B252" s="7" t="s">
        <v>140</v>
      </c>
      <c r="C252" s="14">
        <f t="shared" ref="C252:W252" si="108">C247/C251</f>
        <v>16.880000004513036</v>
      </c>
      <c r="D252" s="14">
        <f t="shared" si="108"/>
        <v>16.879999993901702</v>
      </c>
      <c r="E252" s="14">
        <f t="shared" si="108"/>
        <v>16.8800000068786</v>
      </c>
      <c r="F252" s="14">
        <f t="shared" si="108"/>
        <v>16.88000000226176</v>
      </c>
      <c r="G252" s="14">
        <f t="shared" si="108"/>
        <v>16.880000000418924</v>
      </c>
      <c r="H252" s="14">
        <f t="shared" si="108"/>
        <v>16.880000004282259</v>
      </c>
      <c r="I252" s="14">
        <f t="shared" si="108"/>
        <v>16.880000005026961</v>
      </c>
      <c r="J252" s="14">
        <f t="shared" si="108"/>
        <v>16.879999999690757</v>
      </c>
      <c r="K252" s="14">
        <f t="shared" si="108"/>
        <v>16.880000004998831</v>
      </c>
      <c r="L252" s="14">
        <f t="shared" si="108"/>
        <v>16.87999999588202</v>
      </c>
      <c r="M252" s="14">
        <f>U247/M251</f>
        <v>16.589016556899033</v>
      </c>
      <c r="N252" s="14">
        <f t="shared" si="108"/>
        <v>16.880000005893159</v>
      </c>
      <c r="O252" s="14">
        <f t="shared" si="108"/>
        <v>16.879999993869678</v>
      </c>
      <c r="P252" s="14">
        <f t="shared" si="108"/>
        <v>16.880000004971219</v>
      </c>
      <c r="Q252" s="14">
        <f t="shared" si="108"/>
        <v>16.880000006176438</v>
      </c>
      <c r="R252" s="14">
        <f t="shared" si="108"/>
        <v>16.879999997990218</v>
      </c>
      <c r="S252" s="14">
        <f t="shared" si="108"/>
        <v>16.87999999184089</v>
      </c>
      <c r="T252" s="14">
        <f t="shared" si="108"/>
        <v>16.880000006947188</v>
      </c>
      <c r="U252" s="14">
        <f t="shared" si="108"/>
        <v>16.879999991556581</v>
      </c>
      <c r="V252" s="14">
        <f t="shared" si="108"/>
        <v>16.880000000118763</v>
      </c>
      <c r="W252" s="14">
        <f t="shared" si="108"/>
        <v>16.880000004980857</v>
      </c>
    </row>
    <row r="253" spans="1:28" outlineLevel="1" x14ac:dyDescent="0.2">
      <c r="B253" s="7" t="s">
        <v>90</v>
      </c>
      <c r="C253" s="5">
        <f t="shared" ref="C253:W253" si="109">C250*C252</f>
        <v>856248.53159340657</v>
      </c>
      <c r="D253" s="5">
        <f t="shared" si="109"/>
        <v>633698.71528218139</v>
      </c>
      <c r="E253" s="5">
        <f t="shared" si="109"/>
        <v>653903.60847166576</v>
      </c>
      <c r="F253" s="5">
        <f t="shared" si="109"/>
        <v>723173.46328969835</v>
      </c>
      <c r="G253" s="5">
        <f t="shared" si="109"/>
        <v>699637.37322640349</v>
      </c>
      <c r="H253" s="5">
        <f t="shared" si="109"/>
        <v>741718.73884976539</v>
      </c>
      <c r="I253" s="5">
        <f t="shared" si="109"/>
        <v>730533.14553723694</v>
      </c>
      <c r="J253" s="5">
        <f t="shared" si="109"/>
        <v>812305.09361471853</v>
      </c>
      <c r="K253" s="5">
        <f t="shared" si="109"/>
        <v>851571.28119706374</v>
      </c>
      <c r="L253" s="5">
        <f t="shared" si="109"/>
        <v>749235.33619105944</v>
      </c>
      <c r="M253" s="5">
        <f>U250*M252</f>
        <v>679037.74507190031</v>
      </c>
      <c r="N253" s="5">
        <f t="shared" si="109"/>
        <v>761982.48752282397</v>
      </c>
      <c r="O253" s="5">
        <f t="shared" si="109"/>
        <v>639161.90101371508</v>
      </c>
      <c r="P253" s="5">
        <f t="shared" si="109"/>
        <v>694963.55650426925</v>
      </c>
      <c r="Q253" s="5">
        <f t="shared" si="109"/>
        <v>531160.9532467532</v>
      </c>
      <c r="R253" s="5">
        <f t="shared" si="109"/>
        <v>551920.50853788678</v>
      </c>
      <c r="S253" s="5">
        <f t="shared" si="109"/>
        <v>460182.60498220631</v>
      </c>
      <c r="T253" s="5">
        <f t="shared" si="109"/>
        <v>749307.82745398767</v>
      </c>
      <c r="U253" s="5">
        <f t="shared" si="109"/>
        <v>690948.56176470569</v>
      </c>
      <c r="V253" s="5">
        <f t="shared" si="109"/>
        <v>665439.32193732192</v>
      </c>
      <c r="W253" s="5">
        <f t="shared" si="109"/>
        <v>679506.36212914495</v>
      </c>
    </row>
    <row r="254" spans="1:28" outlineLevel="1" x14ac:dyDescent="0.2"/>
    <row r="255" spans="1:28" outlineLevel="1" x14ac:dyDescent="0.2">
      <c r="B255" s="8" t="s">
        <v>14</v>
      </c>
      <c r="C255" s="13"/>
      <c r="H255" s="5"/>
    </row>
    <row r="256" spans="1:28" outlineLevel="1" x14ac:dyDescent="0.2">
      <c r="B256" s="4" t="s">
        <v>18</v>
      </c>
      <c r="C256" s="5">
        <f>IFERROR(INDEX('[7]Table 30'!C$14:C$19,MATCH($B256,'[7]Table 30'!$B$14:$B$19,0))*1000,0)</f>
        <v>0</v>
      </c>
      <c r="D256" s="5">
        <f>IFERROR(INDEX('[7]Table 30'!D$14:D$19,MATCH($B256,'[7]Table 30'!$B$14:$B$19,0))*1000,0)</f>
        <v>0</v>
      </c>
      <c r="E256" s="5">
        <f>IFERROR(INDEX('[7]Table 30'!E$14:E$19,MATCH($B256,'[7]Table 30'!$B$14:$B$19,0))*1000,0)</f>
        <v>0</v>
      </c>
      <c r="F256" s="5">
        <f>IFERROR(INDEX('[7]Table 30'!F$14:F$19,MATCH($B256,'[7]Table 30'!$B$14:$B$19,0))*1000,0)</f>
        <v>0</v>
      </c>
      <c r="G256" s="5">
        <f>IFERROR(INDEX('[7]Table 30'!G$14:G$19,MATCH($B256,'[7]Table 30'!$B$14:$B$19,0))*1000,0)</f>
        <v>0</v>
      </c>
      <c r="H256" s="5">
        <f>IFERROR(INDEX('[7]Table 30'!H$14:H$19,MATCH($B256,'[7]Table 30'!$B$14:$B$19,0))*1000,0)</f>
        <v>0</v>
      </c>
      <c r="I256" s="5">
        <f>IFERROR(INDEX('[7]Table 30'!I$14:I$19,MATCH($B256,'[7]Table 30'!$B$14:$B$19,0))*1000,0)</f>
        <v>0</v>
      </c>
      <c r="J256" s="5">
        <f>IFERROR(INDEX('[7]Table 30'!J$14:J$19,MATCH($B256,'[7]Table 30'!$B$14:$B$19,0))*1000,0)</f>
        <v>0</v>
      </c>
      <c r="K256" s="5">
        <f>IFERROR(INDEX('[7]Table 30'!K$14:K$19,MATCH($B256,'[7]Table 30'!$B$14:$B$19,0))*1000,0)</f>
        <v>0</v>
      </c>
      <c r="L256" s="5">
        <f>IFERROR(INDEX('[7]Table 30'!L$14:L$19,MATCH($B256,'[7]Table 30'!$B$14:$B$19,0))*1000,0)</f>
        <v>0</v>
      </c>
      <c r="M256" s="5">
        <f>IFERROR(INDEX('[7]Table 30'!M$14:M$19,MATCH($B256,'[7]Table 30'!$B$14:$B$19,0))*1000,0)</f>
        <v>0</v>
      </c>
      <c r="N256" s="5">
        <f>IFERROR(INDEX('[7]Table 30'!N$14:N$19,MATCH($B256,'[7]Table 30'!$B$14:$B$19,0))*1000,0)</f>
        <v>0</v>
      </c>
      <c r="O256" s="5">
        <f>IFERROR(INDEX('[7]Table 30'!O$14:O$19,MATCH($B256,'[7]Table 30'!$B$14:$B$19,0))*1000,0)</f>
        <v>0</v>
      </c>
      <c r="P256" s="5">
        <f>IFERROR(INDEX('[7]Table 30'!P$14:P$19,MATCH($B256,'[7]Table 30'!$B$14:$B$19,0))*1000,0)</f>
        <v>0</v>
      </c>
      <c r="Q256" s="5">
        <f>IFERROR(INDEX('[7]Table 30'!Q$14:Q$19,MATCH($B256,'[7]Table 30'!$B$14:$B$19,0))*1000,0)</f>
        <v>0</v>
      </c>
      <c r="R256" s="5">
        <f>IFERROR(INDEX('[7]Table 30'!R$14:R$19,MATCH($B256,'[7]Table 30'!$B$14:$B$19,0))*1000,0)</f>
        <v>0</v>
      </c>
      <c r="S256" s="5">
        <f>IFERROR(INDEX('[7]Table 30'!S$14:S$19,MATCH($B256,'[7]Table 30'!$B$14:$B$19,0))*1000,0)</f>
        <v>0</v>
      </c>
      <c r="T256" s="5">
        <f>IFERROR(INDEX('[7]Table 30'!T$14:T$19,MATCH($B256,'[7]Table 30'!$B$14:$B$19,0))*1000,0)</f>
        <v>0</v>
      </c>
      <c r="U256" s="5">
        <f>IFERROR(INDEX('[7]Table 30'!U$14:U$19,MATCH($B256,'[7]Table 30'!$B$14:$B$19,0))*1000,0)</f>
        <v>0</v>
      </c>
      <c r="V256" s="5">
        <f>IFERROR(INDEX('[7]Table 30'!V$14:V$19,MATCH($B256,'[7]Table 30'!$B$14:$B$19,0))*1000,0)</f>
        <v>0</v>
      </c>
      <c r="W256" s="5">
        <f>IFERROR(INDEX('[7]Table 30'!W$14:W$19,MATCH($B256,'[7]Table 30'!$B$14:$B$19,0))*1000,0)</f>
        <v>0</v>
      </c>
      <c r="Z256" s="21" t="s">
        <v>26</v>
      </c>
    </row>
    <row r="257" spans="2:26" outlineLevel="1" x14ac:dyDescent="0.2">
      <c r="B257" s="4" t="s">
        <v>19</v>
      </c>
      <c r="C257" s="5">
        <f>IFERROR(INDEX('[7]Table 30'!C$14:C$19,MATCH($B257,'[7]Table 30'!$B$14:$B$19,0))*1000,0)</f>
        <v>0</v>
      </c>
      <c r="D257" s="5">
        <f>IFERROR(INDEX('[7]Table 30'!D$14:D$19,MATCH($B257,'[7]Table 30'!$B$14:$B$19,0))*1000,0)</f>
        <v>0</v>
      </c>
      <c r="E257" s="5">
        <f>IFERROR(INDEX('[7]Table 30'!E$14:E$19,MATCH($B257,'[7]Table 30'!$B$14:$B$19,0))*1000,0)</f>
        <v>0</v>
      </c>
      <c r="F257" s="5">
        <f>IFERROR(INDEX('[7]Table 30'!F$14:F$19,MATCH($B257,'[7]Table 30'!$B$14:$B$19,0))*1000,0)</f>
        <v>0</v>
      </c>
      <c r="G257" s="5">
        <f>IFERROR(INDEX('[7]Table 30'!G$14:G$19,MATCH($B257,'[7]Table 30'!$B$14:$B$19,0))*1000,0)</f>
        <v>0</v>
      </c>
      <c r="H257" s="5">
        <f>IFERROR(INDEX('[7]Table 30'!H$14:H$19,MATCH($B257,'[7]Table 30'!$B$14:$B$19,0))*1000,0)</f>
        <v>0</v>
      </c>
      <c r="I257" s="5">
        <f>IFERROR(INDEX('[7]Table 30'!I$14:I$19,MATCH($B257,'[7]Table 30'!$B$14:$B$19,0))*1000,0)</f>
        <v>0</v>
      </c>
      <c r="J257" s="5">
        <f>IFERROR(INDEX('[7]Table 30'!J$14:J$19,MATCH($B257,'[7]Table 30'!$B$14:$B$19,0))*1000,0)</f>
        <v>0</v>
      </c>
      <c r="K257" s="5">
        <f>IFERROR(INDEX('[7]Table 30'!K$14:K$19,MATCH($B257,'[7]Table 30'!$B$14:$B$19,0))*1000,0)</f>
        <v>0</v>
      </c>
      <c r="L257" s="5">
        <f>IFERROR(INDEX('[7]Table 30'!L$14:L$19,MATCH($B257,'[7]Table 30'!$B$14:$B$19,0))*1000,0)</f>
        <v>0</v>
      </c>
      <c r="M257" s="5">
        <f>IFERROR(INDEX('[7]Table 30'!M$14:M$19,MATCH($B257,'[7]Table 30'!$B$14:$B$19,0))*1000,0)</f>
        <v>0</v>
      </c>
      <c r="N257" s="5">
        <f>IFERROR(INDEX('[7]Table 30'!N$14:N$19,MATCH($B257,'[7]Table 30'!$B$14:$B$19,0))*1000,0)</f>
        <v>0</v>
      </c>
      <c r="O257" s="5">
        <f>IFERROR(INDEX('[7]Table 30'!O$14:O$19,MATCH($B257,'[7]Table 30'!$B$14:$B$19,0))*1000,0)</f>
        <v>0</v>
      </c>
      <c r="P257" s="5">
        <f>IFERROR(INDEX('[7]Table 30'!P$14:P$19,MATCH($B257,'[7]Table 30'!$B$14:$B$19,0))*1000,0)</f>
        <v>0</v>
      </c>
      <c r="Q257" s="5">
        <f>IFERROR(INDEX('[7]Table 30'!Q$14:Q$19,MATCH($B257,'[7]Table 30'!$B$14:$B$19,0))*1000,0)</f>
        <v>0</v>
      </c>
      <c r="R257" s="5">
        <f>IFERROR(INDEX('[7]Table 30'!R$14:R$19,MATCH($B257,'[7]Table 30'!$B$14:$B$19,0))*1000,0)</f>
        <v>0</v>
      </c>
      <c r="S257" s="5">
        <f>IFERROR(INDEX('[7]Table 30'!S$14:S$19,MATCH($B257,'[7]Table 30'!$B$14:$B$19,0))*1000,0)</f>
        <v>0</v>
      </c>
      <c r="T257" s="5">
        <f>IFERROR(INDEX('[7]Table 30'!T$14:T$19,MATCH($B257,'[7]Table 30'!$B$14:$B$19,0))*1000,0)</f>
        <v>0</v>
      </c>
      <c r="U257" s="5">
        <f>IFERROR(INDEX('[7]Table 30'!U$14:U$19,MATCH($B257,'[7]Table 30'!$B$14:$B$19,0))*1000,0)</f>
        <v>0</v>
      </c>
      <c r="V257" s="5">
        <f>IFERROR(INDEX('[7]Table 30'!V$14:V$19,MATCH($B257,'[7]Table 30'!$B$14:$B$19,0))*1000,0)</f>
        <v>0</v>
      </c>
      <c r="W257" s="5">
        <f>IFERROR(INDEX('[7]Table 30'!W$14:W$19,MATCH($B257,'[7]Table 30'!$B$14:$B$19,0))*1000,0)</f>
        <v>0</v>
      </c>
      <c r="Z257" s="21" t="s">
        <v>26</v>
      </c>
    </row>
    <row r="258" spans="2:26" outlineLevel="1" x14ac:dyDescent="0.2">
      <c r="B258" s="4" t="s">
        <v>16</v>
      </c>
      <c r="C258" s="5">
        <f>IFERROR(INDEX('[7]Table 30'!C$14:C$19,MATCH($B258,'[7]Table 30'!$B$14:$B$19,0))*1000,0)</f>
        <v>840.30899999999997</v>
      </c>
      <c r="D258" s="5">
        <f>IFERROR(INDEX('[7]Table 30'!D$14:D$19,MATCH($B258,'[7]Table 30'!$B$14:$B$19,0))*1000,0)</f>
        <v>793.57100000000003</v>
      </c>
      <c r="E258" s="5">
        <f>IFERROR(INDEX('[7]Table 30'!E$14:E$19,MATCH($B258,'[7]Table 30'!$B$14:$B$19,0))*1000,0)</f>
        <v>852.72800000000007</v>
      </c>
      <c r="F258" s="5">
        <f>IFERROR(INDEX('[7]Table 30'!F$14:F$19,MATCH($B258,'[7]Table 30'!$B$14:$B$19,0))*1000,0)</f>
        <v>958.91599999999994</v>
      </c>
      <c r="G258" s="5">
        <f>IFERROR(INDEX('[7]Table 30'!G$14:G$19,MATCH($B258,'[7]Table 30'!$B$14:$B$19,0))*1000,0)</f>
        <v>838.255</v>
      </c>
      <c r="H258" s="5">
        <f>IFERROR(INDEX('[7]Table 30'!H$14:H$19,MATCH($B258,'[7]Table 30'!$B$14:$B$19,0))*1000,0)</f>
        <v>904.8119999999999</v>
      </c>
      <c r="I258" s="5">
        <f>IFERROR(INDEX('[7]Table 30'!I$14:I$19,MATCH($B258,'[7]Table 30'!$B$14:$B$19,0))*1000,0)</f>
        <v>1057.98</v>
      </c>
      <c r="J258" s="5">
        <f>IFERROR(INDEX('[7]Table 30'!J$14:J$19,MATCH($B258,'[7]Table 30'!$B$14:$B$19,0))*1000,0)</f>
        <v>1121.5250000000001</v>
      </c>
      <c r="K258" s="5">
        <f>IFERROR(INDEX('[7]Table 30'!K$14:K$19,MATCH($B258,'[7]Table 30'!$B$14:$B$19,0))*1000,0)</f>
        <v>1204.998</v>
      </c>
      <c r="L258" s="5">
        <f>IFERROR(INDEX('[7]Table 30'!L$14:L$19,MATCH($B258,'[7]Table 30'!$B$14:$B$19,0))*1000,0)</f>
        <v>810.827</v>
      </c>
      <c r="M258" s="5">
        <f>IFERROR(INDEX('[7]Table 30'!M$14:M$19,MATCH($B258,'[7]Table 30'!$B$14:$B$19,0))*1000,0)</f>
        <v>874.625</v>
      </c>
      <c r="N258" s="5">
        <f>IFERROR(INDEX('[7]Table 30'!N$14:N$19,MATCH($B258,'[7]Table 30'!$B$14:$B$19,0))*1000,0)</f>
        <v>848.78</v>
      </c>
      <c r="O258" s="5">
        <f>IFERROR(INDEX('[7]Table 30'!O$14:O$19,MATCH($B258,'[7]Table 30'!$B$14:$B$19,0))*1000,0)</f>
        <v>799.63700000000006</v>
      </c>
      <c r="P258" s="5">
        <f>IFERROR(INDEX('[7]Table 30'!P$14:P$19,MATCH($B258,'[7]Table 30'!$B$14:$B$19,0))*1000,0)</f>
        <v>960.61300000000006</v>
      </c>
      <c r="Q258" s="5">
        <f>IFERROR(INDEX('[7]Table 30'!Q$14:Q$19,MATCH($B258,'[7]Table 30'!$B$14:$B$19,0))*1000,0)</f>
        <v>872.6</v>
      </c>
      <c r="R258" s="5">
        <f>IFERROR(INDEX('[7]Table 30'!R$14:R$19,MATCH($B258,'[7]Table 30'!$B$14:$B$19,0))*1000,0)</f>
        <v>784.774</v>
      </c>
      <c r="S258" s="5">
        <f>IFERROR(INDEX('[7]Table 30'!S$14:S$19,MATCH($B258,'[7]Table 30'!$B$14:$B$19,0))*1000,0)</f>
        <v>709.99699999999996</v>
      </c>
      <c r="T258" s="5">
        <f>IFERROR(INDEX('[7]Table 30'!T$14:T$19,MATCH($B258,'[7]Table 30'!$B$14:$B$19,0))*1000,0)</f>
        <v>432.08699999999999</v>
      </c>
      <c r="U258" s="5">
        <f>IFERROR(INDEX('[7]Table 30'!U$14:U$19,MATCH($B258,'[7]Table 30'!$B$14:$B$19,0))*1000,0)</f>
        <v>343.98200000000003</v>
      </c>
      <c r="V258" s="5">
        <f>IFERROR(INDEX('[7]Table 30'!V$14:V$19,MATCH($B258,'[7]Table 30'!$B$14:$B$19,0))*1000,0)</f>
        <v>329.88400000000001</v>
      </c>
      <c r="W258" s="5">
        <f>IFERROR(INDEX('[7]Table 30'!W$14:W$19,MATCH($B258,'[7]Table 30'!$B$14:$B$19,0))*1000,0)</f>
        <v>266.089</v>
      </c>
      <c r="Z258" s="21" t="s">
        <v>26</v>
      </c>
    </row>
    <row r="259" spans="2:26" outlineLevel="1" x14ac:dyDescent="0.2">
      <c r="B259" s="4" t="s">
        <v>21</v>
      </c>
      <c r="C259" s="5">
        <f>IFERROR(INDEX('[7]Table 30'!C$14:C$19,MATCH($B259,'[7]Table 30'!$B$14:$B$19,0))*1000,0)</f>
        <v>0</v>
      </c>
      <c r="D259" s="5">
        <f>IFERROR(INDEX('[7]Table 30'!D$14:D$19,MATCH($B259,'[7]Table 30'!$B$14:$B$19,0))*1000,0)</f>
        <v>0</v>
      </c>
      <c r="E259" s="5">
        <f>IFERROR(INDEX('[7]Table 30'!E$14:E$19,MATCH($B259,'[7]Table 30'!$B$14:$B$19,0))*1000,0)</f>
        <v>0</v>
      </c>
      <c r="F259" s="5">
        <f>IFERROR(INDEX('[7]Table 30'!F$14:F$19,MATCH($B259,'[7]Table 30'!$B$14:$B$19,0))*1000,0)</f>
        <v>0</v>
      </c>
      <c r="G259" s="5">
        <f>IFERROR(INDEX('[7]Table 30'!G$14:G$19,MATCH($B259,'[7]Table 30'!$B$14:$B$19,0))*1000,0)</f>
        <v>0</v>
      </c>
      <c r="H259" s="5">
        <f>IFERROR(INDEX('[7]Table 30'!H$14:H$19,MATCH($B259,'[7]Table 30'!$B$14:$B$19,0))*1000,0)</f>
        <v>0</v>
      </c>
      <c r="I259" s="5">
        <f>IFERROR(INDEX('[7]Table 30'!I$14:I$19,MATCH($B259,'[7]Table 30'!$B$14:$B$19,0))*1000,0)</f>
        <v>0</v>
      </c>
      <c r="J259" s="5">
        <f>IFERROR(INDEX('[7]Table 30'!J$14:J$19,MATCH($B259,'[7]Table 30'!$B$14:$B$19,0))*1000,0)</f>
        <v>0</v>
      </c>
      <c r="K259" s="5">
        <f>IFERROR(INDEX('[7]Table 30'!K$14:K$19,MATCH($B259,'[7]Table 30'!$B$14:$B$19,0))*1000,0)</f>
        <v>0</v>
      </c>
      <c r="L259" s="5">
        <f>IFERROR(INDEX('[7]Table 30'!L$14:L$19,MATCH($B259,'[7]Table 30'!$B$14:$B$19,0))*1000,0)</f>
        <v>0</v>
      </c>
      <c r="M259" s="5">
        <f>IFERROR(INDEX('[7]Table 30'!M$14:M$19,MATCH($B259,'[7]Table 30'!$B$14:$B$19,0))*1000,0)</f>
        <v>0</v>
      </c>
      <c r="N259" s="5">
        <f>IFERROR(INDEX('[7]Table 30'!N$14:N$19,MATCH($B259,'[7]Table 30'!$B$14:$B$19,0))*1000,0)</f>
        <v>0</v>
      </c>
      <c r="O259" s="5">
        <f>IFERROR(INDEX('[7]Table 30'!O$14:O$19,MATCH($B259,'[7]Table 30'!$B$14:$B$19,0))*1000,0)</f>
        <v>0</v>
      </c>
      <c r="P259" s="5">
        <f>IFERROR(INDEX('[7]Table 30'!P$14:P$19,MATCH($B259,'[7]Table 30'!$B$14:$B$19,0))*1000,0)</f>
        <v>0</v>
      </c>
      <c r="Q259" s="5">
        <f>IFERROR(INDEX('[7]Table 30'!Q$14:Q$19,MATCH($B259,'[7]Table 30'!$B$14:$B$19,0))*1000,0)</f>
        <v>0</v>
      </c>
      <c r="R259" s="5">
        <f>IFERROR(INDEX('[7]Table 30'!R$14:R$19,MATCH($B259,'[7]Table 30'!$B$14:$B$19,0))*1000,0)</f>
        <v>0</v>
      </c>
      <c r="S259" s="5">
        <f>IFERROR(INDEX('[7]Table 30'!S$14:S$19,MATCH($B259,'[7]Table 30'!$B$14:$B$19,0))*1000,0)</f>
        <v>0</v>
      </c>
      <c r="T259" s="5">
        <f>IFERROR(INDEX('[7]Table 30'!T$14:T$19,MATCH($B259,'[7]Table 30'!$B$14:$B$19,0))*1000,0)</f>
        <v>0</v>
      </c>
      <c r="U259" s="5">
        <f>IFERROR(INDEX('[7]Table 30'!U$14:U$19,MATCH($B259,'[7]Table 30'!$B$14:$B$19,0))*1000,0)</f>
        <v>0</v>
      </c>
      <c r="V259" s="5">
        <f>IFERROR(INDEX('[7]Table 30'!V$14:V$19,MATCH($B259,'[7]Table 30'!$B$14:$B$19,0))*1000,0)</f>
        <v>0</v>
      </c>
      <c r="W259" s="5">
        <f>IFERROR(INDEX('[7]Table 30'!W$14:W$19,MATCH($B259,'[7]Table 30'!$B$14:$B$19,0))*1000,0)</f>
        <v>0</v>
      </c>
      <c r="Z259" s="21" t="s">
        <v>26</v>
      </c>
    </row>
    <row r="260" spans="2:26" outlineLevel="1" x14ac:dyDescent="0.2">
      <c r="B260" s="4" t="s">
        <v>20</v>
      </c>
      <c r="C260" s="5">
        <f>IFERROR(INDEX('[7]Table 30'!C$14:C$19,MATCH($B260,'[7]Table 30'!$B$14:$B$19,0))*1000,0)</f>
        <v>150.886</v>
      </c>
      <c r="D260" s="5">
        <f>IFERROR(INDEX('[7]Table 30'!D$14:D$19,MATCH($B260,'[7]Table 30'!$B$14:$B$19,0))*1000,0)</f>
        <v>14.217000000000001</v>
      </c>
      <c r="E260" s="5">
        <f>IFERROR(INDEX('[7]Table 30'!E$14:E$19,MATCH($B260,'[7]Table 30'!$B$14:$B$19,0))*1000,0)</f>
        <v>34.908000000000001</v>
      </c>
      <c r="F260" s="5">
        <f>IFERROR(INDEX('[7]Table 30'!F$14:F$19,MATCH($B260,'[7]Table 30'!$B$14:$B$19,0))*1000,0)</f>
        <v>24.991</v>
      </c>
      <c r="G260" s="5">
        <f>IFERROR(INDEX('[7]Table 30'!G$14:G$19,MATCH($B260,'[7]Table 30'!$B$14:$B$19,0))*1000,0)</f>
        <v>22.989000000000001</v>
      </c>
      <c r="H260" s="5">
        <f>IFERROR(INDEX('[7]Table 30'!H$14:H$19,MATCH($B260,'[7]Table 30'!$B$14:$B$19,0))*1000,0)</f>
        <v>37.040999999999997</v>
      </c>
      <c r="I260" s="5">
        <f>IFERROR(INDEX('[7]Table 30'!I$14:I$19,MATCH($B260,'[7]Table 30'!$B$14:$B$19,0))*1000,0)</f>
        <v>30.036000000000001</v>
      </c>
      <c r="J260" s="5">
        <f>IFERROR(INDEX('[7]Table 30'!J$14:J$19,MATCH($B260,'[7]Table 30'!$B$14:$B$19,0))*1000,0)</f>
        <v>29.574999999999999</v>
      </c>
      <c r="K260" s="5">
        <f>IFERROR(INDEX('[7]Table 30'!K$14:K$19,MATCH($B260,'[7]Table 30'!$B$14:$B$19,0))*1000,0)</f>
        <v>31.182000000000002</v>
      </c>
      <c r="L260" s="5">
        <f>IFERROR(INDEX('[7]Table 30'!L$14:L$19,MATCH($B260,'[7]Table 30'!$B$14:$B$19,0))*1000,0)</f>
        <v>29.436</v>
      </c>
      <c r="M260" s="5">
        <f>IFERROR(INDEX('[7]Table 30'!M$14:M$19,MATCH($B260,'[7]Table 30'!$B$14:$B$19,0))*1000,0)</f>
        <v>29.471</v>
      </c>
      <c r="N260" s="5">
        <f>IFERROR(INDEX('[7]Table 30'!N$14:N$19,MATCH($B260,'[7]Table 30'!$B$14:$B$19,0))*1000,0)</f>
        <v>28.674000000000003</v>
      </c>
      <c r="O260" s="5">
        <f>IFERROR(INDEX('[7]Table 30'!O$14:O$19,MATCH($B260,'[7]Table 30'!$B$14:$B$19,0))*1000,0)</f>
        <v>35.327999999999996</v>
      </c>
      <c r="P260" s="5">
        <f>IFERROR(INDEX('[7]Table 30'!P$14:P$19,MATCH($B260,'[7]Table 30'!$B$14:$B$19,0))*1000,0)</f>
        <v>52.088000000000001</v>
      </c>
      <c r="Q260" s="5">
        <f>IFERROR(INDEX('[7]Table 30'!Q$14:Q$19,MATCH($B260,'[7]Table 30'!$B$14:$B$19,0))*1000,0)</f>
        <v>55.412000000000006</v>
      </c>
      <c r="R260" s="5">
        <f>IFERROR(INDEX('[7]Table 30'!R$14:R$19,MATCH($B260,'[7]Table 30'!$B$14:$B$19,0))*1000,0)</f>
        <v>48.846000000000004</v>
      </c>
      <c r="S260" s="5">
        <f>IFERROR(INDEX('[7]Table 30'!S$14:S$19,MATCH($B260,'[7]Table 30'!$B$14:$B$19,0))*1000,0)</f>
        <v>49.135999999999996</v>
      </c>
      <c r="T260" s="5">
        <f>IFERROR(INDEX('[7]Table 30'!T$14:T$19,MATCH($B260,'[7]Table 30'!$B$14:$B$19,0))*1000,0)</f>
        <v>69.302000000000007</v>
      </c>
      <c r="U260" s="5">
        <f>IFERROR(INDEX('[7]Table 30'!U$14:U$19,MATCH($B260,'[7]Table 30'!$B$14:$B$19,0))*1000,0)</f>
        <v>67.434999999999988</v>
      </c>
      <c r="V260" s="5">
        <f>IFERROR(INDEX('[7]Table 30'!V$14:V$19,MATCH($B260,'[7]Table 30'!$B$14:$B$19,0))*1000,0)</f>
        <v>88.037000000000006</v>
      </c>
      <c r="W260" s="5">
        <f>IFERROR(INDEX('[7]Table 30'!W$14:W$19,MATCH($B260,'[7]Table 30'!$B$14:$B$19,0))*1000,0)</f>
        <v>73.712999999999994</v>
      </c>
      <c r="Z260" s="21" t="s">
        <v>26</v>
      </c>
    </row>
    <row r="261" spans="2:26" outlineLevel="1" x14ac:dyDescent="0.2">
      <c r="B261" s="4" t="s">
        <v>0</v>
      </c>
      <c r="C261" s="5">
        <f>IFERROR(INDEX('[7]Table 30'!C$14:C$19,MATCH($B261,'[7]Table 30'!$B$14:$B$19,0))*1000,0)</f>
        <v>0</v>
      </c>
      <c r="D261" s="5">
        <f>IFERROR(INDEX('[7]Table 30'!D$14:D$19,MATCH($B261,'[7]Table 30'!$B$14:$B$19,0))*1000,0)</f>
        <v>0</v>
      </c>
      <c r="E261" s="5">
        <f>IFERROR(INDEX('[7]Table 30'!E$14:E$19,MATCH($B261,'[7]Table 30'!$B$14:$B$19,0))*1000,0)</f>
        <v>0</v>
      </c>
      <c r="F261" s="5">
        <f>IFERROR(INDEX('[7]Table 30'!F$14:F$19,MATCH($B261,'[7]Table 30'!$B$14:$B$19,0))*1000,0)</f>
        <v>0</v>
      </c>
      <c r="G261" s="5">
        <f>IFERROR(INDEX('[7]Table 30'!G$14:G$19,MATCH($B261,'[7]Table 30'!$B$14:$B$19,0))*1000,0)</f>
        <v>0</v>
      </c>
      <c r="H261" s="5">
        <f>IFERROR(INDEX('[7]Table 30'!H$14:H$19,MATCH($B261,'[7]Table 30'!$B$14:$B$19,0))*1000,0)</f>
        <v>0</v>
      </c>
      <c r="I261" s="5">
        <f>IFERROR(INDEX('[7]Table 30'!I$14:I$19,MATCH($B261,'[7]Table 30'!$B$14:$B$19,0))*1000,0)</f>
        <v>0</v>
      </c>
      <c r="J261" s="5">
        <f>IFERROR(INDEX('[7]Table 30'!J$14:J$19,MATCH($B261,'[7]Table 30'!$B$14:$B$19,0))*1000,0)</f>
        <v>0</v>
      </c>
      <c r="K261" s="5">
        <f>IFERROR(INDEX('[7]Table 30'!K$14:K$19,MATCH($B261,'[7]Table 30'!$B$14:$B$19,0))*1000,0)</f>
        <v>0</v>
      </c>
      <c r="L261" s="5">
        <f>IFERROR(INDEX('[7]Table 30'!L$14:L$19,MATCH($B261,'[7]Table 30'!$B$14:$B$19,0))*1000,0)</f>
        <v>0</v>
      </c>
      <c r="M261" s="5">
        <f>IFERROR(INDEX('[7]Table 30'!M$14:M$19,MATCH($B261,'[7]Table 30'!$B$14:$B$19,0))*1000,0)</f>
        <v>0</v>
      </c>
      <c r="N261" s="5">
        <f>IFERROR(INDEX('[7]Table 30'!N$14:N$19,MATCH($B261,'[7]Table 30'!$B$14:$B$19,0))*1000,0)</f>
        <v>1.0510000000000002</v>
      </c>
      <c r="O261" s="5">
        <f>IFERROR(INDEX('[7]Table 30'!O$14:O$19,MATCH($B261,'[7]Table 30'!$B$14:$B$19,0))*1000,0)</f>
        <v>1.2429999999999999</v>
      </c>
      <c r="P261" s="5">
        <f>IFERROR(INDEX('[7]Table 30'!P$14:P$19,MATCH($B261,'[7]Table 30'!$B$14:$B$19,0))*1000,0)</f>
        <v>1.8190000000000002</v>
      </c>
      <c r="Q261" s="5">
        <f>IFERROR(INDEX('[7]Table 30'!Q$14:Q$19,MATCH($B261,'[7]Table 30'!$B$14:$B$19,0))*1000,0)</f>
        <v>2.1059999999999999</v>
      </c>
      <c r="R261" s="5">
        <f>IFERROR(INDEX('[7]Table 30'!R$14:R$19,MATCH($B261,'[7]Table 30'!$B$14:$B$19,0))*1000,0)</f>
        <v>0</v>
      </c>
      <c r="S261" s="5">
        <f>IFERROR(INDEX('[7]Table 30'!S$14:S$19,MATCH($B261,'[7]Table 30'!$B$14:$B$19,0))*1000,0)</f>
        <v>0</v>
      </c>
      <c r="T261" s="5">
        <f>IFERROR(INDEX('[7]Table 30'!T$14:T$19,MATCH($B261,'[7]Table 30'!$B$14:$B$19,0))*1000,0)</f>
        <v>0</v>
      </c>
      <c r="U261" s="5">
        <f>IFERROR(INDEX('[7]Table 30'!U$14:U$19,MATCH($B261,'[7]Table 30'!$B$14:$B$19,0))*1000,0)</f>
        <v>0</v>
      </c>
      <c r="V261" s="5">
        <f>IFERROR(INDEX('[7]Table 30'!V$14:V$19,MATCH($B261,'[7]Table 30'!$B$14:$B$19,0))*1000,0)</f>
        <v>0</v>
      </c>
      <c r="W261" s="5">
        <f>IFERROR(INDEX('[7]Table 30'!W$14:W$19,MATCH($B261,'[7]Table 30'!$B$14:$B$19,0))*1000,0)</f>
        <v>0</v>
      </c>
      <c r="Z261" s="21" t="s">
        <v>26</v>
      </c>
    </row>
    <row r="262" spans="2:26" outlineLevel="1" x14ac:dyDescent="0.2">
      <c r="B262" s="4" t="s">
        <v>22</v>
      </c>
      <c r="C262" s="5">
        <f>IFERROR(INDEX('[7]Table 30'!C$14:C$19,MATCH($B262,'[7]Table 30'!$B$14:$B$19,0))*1000,0)</f>
        <v>0</v>
      </c>
      <c r="D262" s="5">
        <f>IFERROR(INDEX('[7]Table 30'!D$14:D$19,MATCH($B262,'[7]Table 30'!$B$14:$B$19,0))*1000,0)</f>
        <v>0</v>
      </c>
      <c r="E262" s="5">
        <f>IFERROR(INDEX('[7]Table 30'!E$14:E$19,MATCH($B262,'[7]Table 30'!$B$14:$B$19,0))*1000,0)</f>
        <v>0</v>
      </c>
      <c r="F262" s="5">
        <f>IFERROR(INDEX('[7]Table 30'!F$14:F$19,MATCH($B262,'[7]Table 30'!$B$14:$B$19,0))*1000,0)</f>
        <v>0</v>
      </c>
      <c r="G262" s="5">
        <f>IFERROR(INDEX('[7]Table 30'!G$14:G$19,MATCH($B262,'[7]Table 30'!$B$14:$B$19,0))*1000,0)</f>
        <v>0</v>
      </c>
      <c r="H262" s="5">
        <f>IFERROR(INDEX('[7]Table 30'!H$14:H$19,MATCH($B262,'[7]Table 30'!$B$14:$B$19,0))*1000,0)</f>
        <v>0</v>
      </c>
      <c r="I262" s="5">
        <f>IFERROR(INDEX('[7]Table 30'!I$14:I$19,MATCH($B262,'[7]Table 30'!$B$14:$B$19,0))*1000,0)</f>
        <v>0</v>
      </c>
      <c r="J262" s="5">
        <f>IFERROR(INDEX('[7]Table 30'!J$14:J$19,MATCH($B262,'[7]Table 30'!$B$14:$B$19,0))*1000,0)</f>
        <v>0</v>
      </c>
      <c r="K262" s="5">
        <f>IFERROR(INDEX('[7]Table 30'!K$14:K$19,MATCH($B262,'[7]Table 30'!$B$14:$B$19,0))*1000,0)</f>
        <v>0</v>
      </c>
      <c r="L262" s="5">
        <f>IFERROR(INDEX('[7]Table 30'!L$14:L$19,MATCH($B262,'[7]Table 30'!$B$14:$B$19,0))*1000,0)</f>
        <v>0</v>
      </c>
      <c r="M262" s="5">
        <f>IFERROR(INDEX('[7]Table 30'!M$14:M$19,MATCH($B262,'[7]Table 30'!$B$14:$B$19,0))*1000,0)</f>
        <v>0</v>
      </c>
      <c r="N262" s="5">
        <f>IFERROR(INDEX('[7]Table 30'!N$14:N$19,MATCH($B262,'[7]Table 30'!$B$14:$B$19,0))*1000,0)</f>
        <v>0</v>
      </c>
      <c r="O262" s="5">
        <f>IFERROR(INDEX('[7]Table 30'!O$14:O$19,MATCH($B262,'[7]Table 30'!$B$14:$B$19,0))*1000,0)</f>
        <v>0</v>
      </c>
      <c r="P262" s="5">
        <f>IFERROR(INDEX('[7]Table 30'!P$14:P$19,MATCH($B262,'[7]Table 30'!$B$14:$B$19,0))*1000,0)</f>
        <v>0</v>
      </c>
      <c r="Q262" s="5">
        <f>IFERROR(INDEX('[7]Table 30'!Q$14:Q$19,MATCH($B262,'[7]Table 30'!$B$14:$B$19,0))*1000,0)</f>
        <v>0</v>
      </c>
      <c r="R262" s="5">
        <f>IFERROR(INDEX('[7]Table 30'!R$14:R$19,MATCH($B262,'[7]Table 30'!$B$14:$B$19,0))*1000,0)</f>
        <v>0</v>
      </c>
      <c r="S262" s="5">
        <f>IFERROR(INDEX('[7]Table 30'!S$14:S$19,MATCH($B262,'[7]Table 30'!$B$14:$B$19,0))*1000,0)</f>
        <v>0</v>
      </c>
      <c r="T262" s="5">
        <f>IFERROR(INDEX('[7]Table 30'!T$14:T$19,MATCH($B262,'[7]Table 30'!$B$14:$B$19,0))*1000,0)</f>
        <v>0</v>
      </c>
      <c r="U262" s="5">
        <f>IFERROR(INDEX('[7]Table 30'!U$14:U$19,MATCH($B262,'[7]Table 30'!$B$14:$B$19,0))*1000,0)</f>
        <v>0</v>
      </c>
      <c r="V262" s="5">
        <f>IFERROR(INDEX('[7]Table 30'!V$14:V$19,MATCH($B262,'[7]Table 30'!$B$14:$B$19,0))*1000,0)</f>
        <v>0</v>
      </c>
      <c r="W262" s="5">
        <f>IFERROR(INDEX('[7]Table 30'!W$14:W$19,MATCH($B262,'[7]Table 30'!$B$14:$B$19,0))*1000,0)</f>
        <v>0</v>
      </c>
      <c r="Z262" s="21" t="s">
        <v>26</v>
      </c>
    </row>
    <row r="263" spans="2:26" outlineLevel="1" x14ac:dyDescent="0.2">
      <c r="B263" s="4" t="s">
        <v>23</v>
      </c>
      <c r="C263" s="5">
        <f>IFERROR(INDEX('[7]Table 30'!C$14:C$19,MATCH($B263,'[7]Table 30'!$B$14:$B$19,0))*1000,0)</f>
        <v>0</v>
      </c>
      <c r="D263" s="5">
        <f>IFERROR(INDEX('[7]Table 30'!D$14:D$19,MATCH($B263,'[7]Table 30'!$B$14:$B$19,0))*1000,0)</f>
        <v>0</v>
      </c>
      <c r="E263" s="5">
        <f>IFERROR(INDEX('[7]Table 30'!E$14:E$19,MATCH($B263,'[7]Table 30'!$B$14:$B$19,0))*1000,0)</f>
        <v>0</v>
      </c>
      <c r="F263" s="5">
        <f>IFERROR(INDEX('[7]Table 30'!F$14:F$19,MATCH($B263,'[7]Table 30'!$B$14:$B$19,0))*1000,0)</f>
        <v>0</v>
      </c>
      <c r="G263" s="5">
        <f>IFERROR(INDEX('[7]Table 30'!G$14:G$19,MATCH($B263,'[7]Table 30'!$B$14:$B$19,0))*1000,0)</f>
        <v>0</v>
      </c>
      <c r="H263" s="5">
        <f>IFERROR(INDEX('[7]Table 30'!H$14:H$19,MATCH($B263,'[7]Table 30'!$B$14:$B$19,0))*1000,0)</f>
        <v>0</v>
      </c>
      <c r="I263" s="5">
        <f>IFERROR(INDEX('[7]Table 30'!I$14:I$19,MATCH($B263,'[7]Table 30'!$B$14:$B$19,0))*1000,0)</f>
        <v>0</v>
      </c>
      <c r="J263" s="5">
        <f>IFERROR(INDEX('[7]Table 30'!J$14:J$19,MATCH($B263,'[7]Table 30'!$B$14:$B$19,0))*1000,0)</f>
        <v>0</v>
      </c>
      <c r="K263" s="5">
        <f>IFERROR(INDEX('[7]Table 30'!K$14:K$19,MATCH($B263,'[7]Table 30'!$B$14:$B$19,0))*1000,0)</f>
        <v>0</v>
      </c>
      <c r="L263" s="5">
        <f>IFERROR(INDEX('[7]Table 30'!L$14:L$19,MATCH($B263,'[7]Table 30'!$B$14:$B$19,0))*1000,0)</f>
        <v>0</v>
      </c>
      <c r="M263" s="5">
        <f>IFERROR(INDEX('[7]Table 30'!M$14:M$19,MATCH($B263,'[7]Table 30'!$B$14:$B$19,0))*1000,0)</f>
        <v>0</v>
      </c>
      <c r="N263" s="5">
        <f>IFERROR(INDEX('[7]Table 30'!N$14:N$19,MATCH($B263,'[7]Table 30'!$B$14:$B$19,0))*1000,0)</f>
        <v>0</v>
      </c>
      <c r="O263" s="5">
        <f>IFERROR(INDEX('[7]Table 30'!O$14:O$19,MATCH($B263,'[7]Table 30'!$B$14:$B$19,0))*1000,0)</f>
        <v>0</v>
      </c>
      <c r="P263" s="5">
        <f>IFERROR(INDEX('[7]Table 30'!P$14:P$19,MATCH($B263,'[7]Table 30'!$B$14:$B$19,0))*1000,0)</f>
        <v>0</v>
      </c>
      <c r="Q263" s="5">
        <f>IFERROR(INDEX('[7]Table 30'!Q$14:Q$19,MATCH($B263,'[7]Table 30'!$B$14:$B$19,0))*1000,0)</f>
        <v>0</v>
      </c>
      <c r="R263" s="5">
        <f>IFERROR(INDEX('[7]Table 30'!R$14:R$19,MATCH($B263,'[7]Table 30'!$B$14:$B$19,0))*1000,0)</f>
        <v>0</v>
      </c>
      <c r="S263" s="5">
        <f>IFERROR(INDEX('[7]Table 30'!S$14:S$19,MATCH($B263,'[7]Table 30'!$B$14:$B$19,0))*1000,0)</f>
        <v>0</v>
      </c>
      <c r="T263" s="5">
        <f>IFERROR(INDEX('[7]Table 30'!T$14:T$19,MATCH($B263,'[7]Table 30'!$B$14:$B$19,0))*1000,0)</f>
        <v>0</v>
      </c>
      <c r="U263" s="5">
        <f>IFERROR(INDEX('[7]Table 30'!U$14:U$19,MATCH($B263,'[7]Table 30'!$B$14:$B$19,0))*1000,0)</f>
        <v>0</v>
      </c>
      <c r="V263" s="5">
        <f>IFERROR(INDEX('[7]Table 30'!V$14:V$19,MATCH($B263,'[7]Table 30'!$B$14:$B$19,0))*1000,0)</f>
        <v>0</v>
      </c>
      <c r="W263" s="5">
        <f>IFERROR(INDEX('[7]Table 30'!W$14:W$19,MATCH($B263,'[7]Table 30'!$B$14:$B$19,0))*1000,0)</f>
        <v>0</v>
      </c>
      <c r="Z263" s="21" t="s">
        <v>26</v>
      </c>
    </row>
    <row r="264" spans="2:26" outlineLevel="1" x14ac:dyDescent="0.2">
      <c r="B264" s="4" t="s">
        <v>17</v>
      </c>
      <c r="C264" s="5">
        <f>IFERROR(INDEX('[7]Table 30'!C$14:C$19,MATCH($B264,'[7]Table 30'!$B$14:$B$19,0))*1000,0)</f>
        <v>0</v>
      </c>
      <c r="D264" s="5">
        <f>IFERROR(INDEX('[7]Table 30'!D$14:D$19,MATCH($B264,'[7]Table 30'!$B$14:$B$19,0))*1000,0)</f>
        <v>0</v>
      </c>
      <c r="E264" s="5">
        <f>IFERROR(INDEX('[7]Table 30'!E$14:E$19,MATCH($B264,'[7]Table 30'!$B$14:$B$19,0))*1000,0)</f>
        <v>0</v>
      </c>
      <c r="F264" s="5">
        <f>IFERROR(INDEX('[7]Table 30'!F$14:F$19,MATCH($B264,'[7]Table 30'!$B$14:$B$19,0))*1000,0)</f>
        <v>0</v>
      </c>
      <c r="G264" s="5">
        <f>IFERROR(INDEX('[7]Table 30'!G$14:G$19,MATCH($B264,'[7]Table 30'!$B$14:$B$19,0))*1000,0)</f>
        <v>0</v>
      </c>
      <c r="H264" s="5">
        <f>IFERROR(INDEX('[7]Table 30'!H$14:H$19,MATCH($B264,'[7]Table 30'!$B$14:$B$19,0))*1000,0)</f>
        <v>0</v>
      </c>
      <c r="I264" s="5">
        <f>IFERROR(INDEX('[7]Table 30'!I$14:I$19,MATCH($B264,'[7]Table 30'!$B$14:$B$19,0))*1000,0)</f>
        <v>0</v>
      </c>
      <c r="J264" s="5">
        <f>IFERROR(INDEX('[7]Table 30'!J$14:J$19,MATCH($B264,'[7]Table 30'!$B$14:$B$19,0))*1000,0)</f>
        <v>0</v>
      </c>
      <c r="K264" s="5">
        <f>IFERROR(INDEX('[7]Table 30'!K$14:K$19,MATCH($B264,'[7]Table 30'!$B$14:$B$19,0))*1000,0)</f>
        <v>0</v>
      </c>
      <c r="L264" s="5">
        <f>IFERROR(INDEX('[7]Table 30'!L$14:L$19,MATCH($B264,'[7]Table 30'!$B$14:$B$19,0))*1000,0)</f>
        <v>0</v>
      </c>
      <c r="M264" s="5">
        <f>IFERROR(INDEX('[7]Table 30'!M$14:M$19,MATCH($B264,'[7]Table 30'!$B$14:$B$19,0))*1000,0)</f>
        <v>0</v>
      </c>
      <c r="N264" s="5">
        <f>IFERROR(INDEX('[7]Table 30'!N$14:N$19,MATCH($B264,'[7]Table 30'!$B$14:$B$19,0))*1000,0)</f>
        <v>0</v>
      </c>
      <c r="O264" s="5">
        <f>IFERROR(INDEX('[7]Table 30'!O$14:O$19,MATCH($B264,'[7]Table 30'!$B$14:$B$19,0))*1000,0)</f>
        <v>0</v>
      </c>
      <c r="P264" s="5">
        <f>IFERROR(INDEX('[7]Table 30'!P$14:P$19,MATCH($B264,'[7]Table 30'!$B$14:$B$19,0))*1000,0)</f>
        <v>0</v>
      </c>
      <c r="Q264" s="5">
        <f>IFERROR(INDEX('[7]Table 30'!Q$14:Q$19,MATCH($B264,'[7]Table 30'!$B$14:$B$19,0))*1000,0)</f>
        <v>0</v>
      </c>
      <c r="R264" s="5">
        <f>IFERROR(INDEX('[7]Table 30'!R$14:R$19,MATCH($B264,'[7]Table 30'!$B$14:$B$19,0))*1000,0)</f>
        <v>0</v>
      </c>
      <c r="S264" s="5">
        <f>IFERROR(INDEX('[7]Table 30'!S$14:S$19,MATCH($B264,'[7]Table 30'!$B$14:$B$19,0))*1000,0)</f>
        <v>0</v>
      </c>
      <c r="T264" s="5">
        <f>IFERROR(INDEX('[7]Table 30'!T$14:T$19,MATCH($B264,'[7]Table 30'!$B$14:$B$19,0))*1000,0)</f>
        <v>0</v>
      </c>
      <c r="U264" s="5">
        <f>IFERROR(INDEX('[7]Table 30'!U$14:U$19,MATCH($B264,'[7]Table 30'!$B$14:$B$19,0))*1000,0)</f>
        <v>0</v>
      </c>
      <c r="V264" s="5">
        <f>IFERROR(INDEX('[7]Table 30'!V$14:V$19,MATCH($B264,'[7]Table 30'!$B$14:$B$19,0))*1000,0)</f>
        <v>0</v>
      </c>
      <c r="W264" s="5">
        <f>IFERROR(INDEX('[7]Table 30'!W$14:W$19,MATCH($B264,'[7]Table 30'!$B$14:$B$19,0))*1000,0)</f>
        <v>0</v>
      </c>
      <c r="Z264" s="21" t="s">
        <v>26</v>
      </c>
    </row>
    <row r="265" spans="2:26" outlineLevel="1" x14ac:dyDescent="0.2">
      <c r="B265" s="4" t="s">
        <v>1</v>
      </c>
      <c r="C265" s="5">
        <f>IFERROR(INDEX('[7]Table 30'!C$14:C$19,MATCH($B265,'[7]Table 30'!$B$14:$B$19,0))*1000,0)</f>
        <v>0</v>
      </c>
      <c r="D265" s="5">
        <f>IFERROR(INDEX('[7]Table 30'!D$14:D$19,MATCH($B265,'[7]Table 30'!$B$14:$B$19,0))*1000,0)</f>
        <v>0</v>
      </c>
      <c r="E265" s="5">
        <f>IFERROR(INDEX('[7]Table 30'!E$14:E$19,MATCH($B265,'[7]Table 30'!$B$14:$B$19,0))*1000,0)</f>
        <v>0</v>
      </c>
      <c r="F265" s="5">
        <f>IFERROR(INDEX('[7]Table 30'!F$14:F$19,MATCH($B265,'[7]Table 30'!$B$14:$B$19,0))*1000,0)</f>
        <v>0</v>
      </c>
      <c r="G265" s="5">
        <f>IFERROR(INDEX('[7]Table 30'!G$14:G$19,MATCH($B265,'[7]Table 30'!$B$14:$B$19,0))*1000,0)</f>
        <v>0</v>
      </c>
      <c r="H265" s="5">
        <f>IFERROR(INDEX('[7]Table 30'!H$14:H$19,MATCH($B265,'[7]Table 30'!$B$14:$B$19,0))*1000,0)</f>
        <v>0</v>
      </c>
      <c r="I265" s="5">
        <f>IFERROR(INDEX('[7]Table 30'!I$14:I$19,MATCH($B265,'[7]Table 30'!$B$14:$B$19,0))*1000,0)</f>
        <v>0</v>
      </c>
      <c r="J265" s="5">
        <f>IFERROR(INDEX('[7]Table 30'!J$14:J$19,MATCH($B265,'[7]Table 30'!$B$14:$B$19,0))*1000,0)</f>
        <v>0</v>
      </c>
      <c r="K265" s="5">
        <f>IFERROR(INDEX('[7]Table 30'!K$14:K$19,MATCH($B265,'[7]Table 30'!$B$14:$B$19,0))*1000,0)</f>
        <v>0</v>
      </c>
      <c r="L265" s="5">
        <f>IFERROR(INDEX('[7]Table 30'!L$14:L$19,MATCH($B265,'[7]Table 30'!$B$14:$B$19,0))*1000,0)</f>
        <v>0</v>
      </c>
      <c r="M265" s="5">
        <f>IFERROR(INDEX('[7]Table 30'!M$14:M$19,MATCH($B265,'[7]Table 30'!$B$14:$B$19,0))*1000,0)</f>
        <v>0</v>
      </c>
      <c r="N265" s="5">
        <f>IFERROR(INDEX('[7]Table 30'!N$14:N$19,MATCH($B265,'[7]Table 30'!$B$14:$B$19,0))*1000,0)</f>
        <v>0</v>
      </c>
      <c r="O265" s="5">
        <f>IFERROR(INDEX('[7]Table 30'!O$14:O$19,MATCH($B265,'[7]Table 30'!$B$14:$B$19,0))*1000,0)</f>
        <v>0</v>
      </c>
      <c r="P265" s="5">
        <f>IFERROR(INDEX('[7]Table 30'!P$14:P$19,MATCH($B265,'[7]Table 30'!$B$14:$B$19,0))*1000,0)</f>
        <v>0</v>
      </c>
      <c r="Q265" s="5">
        <f>IFERROR(INDEX('[7]Table 30'!Q$14:Q$19,MATCH($B265,'[7]Table 30'!$B$14:$B$19,0))*1000,0)</f>
        <v>0</v>
      </c>
      <c r="R265" s="5">
        <f>IFERROR(INDEX('[7]Table 30'!R$14:R$19,MATCH($B265,'[7]Table 30'!$B$14:$B$19,0))*1000,0)</f>
        <v>0</v>
      </c>
      <c r="S265" s="5">
        <f>IFERROR(INDEX('[7]Table 30'!S$14:S$19,MATCH($B265,'[7]Table 30'!$B$14:$B$19,0))*1000,0)</f>
        <v>0</v>
      </c>
      <c r="T265" s="5">
        <f>IFERROR(INDEX('[7]Table 30'!T$14:T$19,MATCH($B265,'[7]Table 30'!$B$14:$B$19,0))*1000,0)</f>
        <v>0</v>
      </c>
      <c r="U265" s="5">
        <f>IFERROR(INDEX('[7]Table 30'!U$14:U$19,MATCH($B265,'[7]Table 30'!$B$14:$B$19,0))*1000,0)</f>
        <v>0</v>
      </c>
      <c r="V265" s="5">
        <f>IFERROR(INDEX('[7]Table 30'!V$14:V$19,MATCH($B265,'[7]Table 30'!$B$14:$B$19,0))*1000,0)</f>
        <v>0</v>
      </c>
      <c r="W265" s="5">
        <f>IFERROR(INDEX('[7]Table 30'!W$14:W$19,MATCH($B265,'[7]Table 30'!$B$14:$B$19,0))*1000,0)</f>
        <v>0</v>
      </c>
      <c r="Z265" s="21" t="s">
        <v>26</v>
      </c>
    </row>
    <row r="266" spans="2:26" outlineLevel="1" x14ac:dyDescent="0.2">
      <c r="B266" s="15" t="s">
        <v>9</v>
      </c>
      <c r="C266" s="19">
        <f t="shared" ref="C266:W266" si="110">SUM(C256:C265)</f>
        <v>991.19499999999994</v>
      </c>
      <c r="D266" s="19">
        <f t="shared" si="110"/>
        <v>807.78800000000001</v>
      </c>
      <c r="E266" s="19">
        <f t="shared" si="110"/>
        <v>887.63600000000008</v>
      </c>
      <c r="F266" s="19">
        <f t="shared" si="110"/>
        <v>983.90699999999993</v>
      </c>
      <c r="G266" s="19">
        <f t="shared" si="110"/>
        <v>861.24400000000003</v>
      </c>
      <c r="H266" s="19">
        <f t="shared" si="110"/>
        <v>941.85299999999984</v>
      </c>
      <c r="I266" s="19">
        <f t="shared" si="110"/>
        <v>1088.0160000000001</v>
      </c>
      <c r="J266" s="19">
        <f t="shared" si="110"/>
        <v>1151.1000000000001</v>
      </c>
      <c r="K266" s="19">
        <f t="shared" si="110"/>
        <v>1236.18</v>
      </c>
      <c r="L266" s="19">
        <f t="shared" si="110"/>
        <v>840.26300000000003</v>
      </c>
      <c r="M266" s="19">
        <f t="shared" si="110"/>
        <v>904.096</v>
      </c>
      <c r="N266" s="19">
        <f t="shared" si="110"/>
        <v>878.505</v>
      </c>
      <c r="O266" s="19">
        <f t="shared" si="110"/>
        <v>836.20800000000008</v>
      </c>
      <c r="P266" s="19">
        <f t="shared" si="110"/>
        <v>1014.52</v>
      </c>
      <c r="Q266" s="19">
        <f t="shared" si="110"/>
        <v>930.11800000000005</v>
      </c>
      <c r="R266" s="19">
        <f t="shared" si="110"/>
        <v>833.62</v>
      </c>
      <c r="S266" s="19">
        <f t="shared" si="110"/>
        <v>759.13299999999992</v>
      </c>
      <c r="T266" s="19">
        <f t="shared" si="110"/>
        <v>501.38900000000001</v>
      </c>
      <c r="U266" s="19">
        <f t="shared" si="110"/>
        <v>411.41700000000003</v>
      </c>
      <c r="V266" s="19">
        <f t="shared" si="110"/>
        <v>417.92100000000005</v>
      </c>
      <c r="W266" s="19">
        <f t="shared" si="110"/>
        <v>339.80200000000002</v>
      </c>
    </row>
    <row r="267" spans="2:26" outlineLevel="1" x14ac:dyDescent="0.2">
      <c r="B267" s="26" t="s">
        <v>91</v>
      </c>
      <c r="C267" s="25">
        <f t="shared" ref="C267:W267" si="111">C266/C247/1000</f>
        <v>7.9505630851879974E-4</v>
      </c>
      <c r="D267" s="25">
        <f t="shared" si="111"/>
        <v>8.083191675412897E-4</v>
      </c>
      <c r="E267" s="25">
        <f t="shared" si="111"/>
        <v>7.7701297101388919E-4</v>
      </c>
      <c r="F267" s="25">
        <f t="shared" si="111"/>
        <v>7.7435446604619707E-4</v>
      </c>
      <c r="G267" s="25">
        <f t="shared" si="111"/>
        <v>7.5939930252861003E-4</v>
      </c>
      <c r="H267" s="25">
        <f t="shared" si="111"/>
        <v>7.4520246671935851E-4</v>
      </c>
      <c r="I267" s="25">
        <f t="shared" si="111"/>
        <v>8.4669991688758649E-4</v>
      </c>
      <c r="J267" s="25">
        <f t="shared" si="111"/>
        <v>7.6681731443758604E-4</v>
      </c>
      <c r="K267" s="25">
        <f t="shared" si="111"/>
        <v>8.1967586011008284E-4</v>
      </c>
      <c r="L267" s="25">
        <f t="shared" si="111"/>
        <v>6.8676919039883596E-4</v>
      </c>
      <c r="M267" s="25">
        <f>U266/M247/1000</f>
        <v>3.4790343978956874E-4</v>
      </c>
      <c r="N267" s="25">
        <f t="shared" si="111"/>
        <v>7.0171649269121076E-4</v>
      </c>
      <c r="O267" s="25">
        <f t="shared" si="111"/>
        <v>7.8013610152952715E-4</v>
      </c>
      <c r="P267" s="25">
        <f t="shared" si="111"/>
        <v>7.3320821455892537E-4</v>
      </c>
      <c r="Q267" s="25">
        <f t="shared" si="111"/>
        <v>9.0966434724677368E-4</v>
      </c>
      <c r="R267" s="25">
        <f t="shared" si="111"/>
        <v>8.0597580912559943E-4</v>
      </c>
      <c r="S267" s="25">
        <f t="shared" si="111"/>
        <v>7.3382307806141506E-4</v>
      </c>
      <c r="T267" s="25">
        <f t="shared" si="111"/>
        <v>5.1314126555654653E-4</v>
      </c>
      <c r="U267" s="25">
        <f t="shared" si="111"/>
        <v>4.3782202719602298E-4</v>
      </c>
      <c r="V267" s="25">
        <f t="shared" si="111"/>
        <v>4.473203192259912E-4</v>
      </c>
      <c r="W267" s="25">
        <f t="shared" si="111"/>
        <v>4.3636286623639228E-4</v>
      </c>
    </row>
    <row r="268" spans="2:26" outlineLevel="1" x14ac:dyDescent="0.2"/>
    <row r="269" spans="2:26" outlineLevel="1" x14ac:dyDescent="0.2">
      <c r="B269" s="4" t="s">
        <v>18</v>
      </c>
      <c r="C269" s="11">
        <f t="shared" ref="C269:W269" si="112">IFERROR(C256/C266,0)</f>
        <v>0</v>
      </c>
      <c r="D269" s="11">
        <f t="shared" si="112"/>
        <v>0</v>
      </c>
      <c r="E269" s="11">
        <f t="shared" si="112"/>
        <v>0</v>
      </c>
      <c r="F269" s="11">
        <f t="shared" si="112"/>
        <v>0</v>
      </c>
      <c r="G269" s="11">
        <f t="shared" si="112"/>
        <v>0</v>
      </c>
      <c r="H269" s="11">
        <f t="shared" si="112"/>
        <v>0</v>
      </c>
      <c r="I269" s="11">
        <f t="shared" si="112"/>
        <v>0</v>
      </c>
      <c r="J269" s="11">
        <f t="shared" si="112"/>
        <v>0</v>
      </c>
      <c r="K269" s="11">
        <f t="shared" si="112"/>
        <v>0</v>
      </c>
      <c r="L269" s="11">
        <f t="shared" si="112"/>
        <v>0</v>
      </c>
      <c r="M269" s="11">
        <f t="shared" si="112"/>
        <v>0</v>
      </c>
      <c r="N269" s="11">
        <f t="shared" si="112"/>
        <v>0</v>
      </c>
      <c r="O269" s="11">
        <f t="shared" si="112"/>
        <v>0</v>
      </c>
      <c r="P269" s="11">
        <f t="shared" si="112"/>
        <v>0</v>
      </c>
      <c r="Q269" s="11">
        <f t="shared" si="112"/>
        <v>0</v>
      </c>
      <c r="R269" s="11">
        <f t="shared" si="112"/>
        <v>0</v>
      </c>
      <c r="S269" s="11">
        <f t="shared" si="112"/>
        <v>0</v>
      </c>
      <c r="T269" s="11">
        <f t="shared" si="112"/>
        <v>0</v>
      </c>
      <c r="U269" s="11">
        <f t="shared" si="112"/>
        <v>0</v>
      </c>
      <c r="V269" s="11">
        <f t="shared" si="112"/>
        <v>0</v>
      </c>
      <c r="W269" s="11">
        <f t="shared" si="112"/>
        <v>0</v>
      </c>
    </row>
    <row r="270" spans="2:26" outlineLevel="1" x14ac:dyDescent="0.2">
      <c r="B270" s="4" t="s">
        <v>19</v>
      </c>
      <c r="C270" s="11">
        <f t="shared" ref="C270:W270" si="113">IFERROR(C257/C266,0)</f>
        <v>0</v>
      </c>
      <c r="D270" s="11">
        <f t="shared" si="113"/>
        <v>0</v>
      </c>
      <c r="E270" s="11">
        <f t="shared" si="113"/>
        <v>0</v>
      </c>
      <c r="F270" s="11">
        <f t="shared" si="113"/>
        <v>0</v>
      </c>
      <c r="G270" s="11">
        <f t="shared" si="113"/>
        <v>0</v>
      </c>
      <c r="H270" s="11">
        <f t="shared" si="113"/>
        <v>0</v>
      </c>
      <c r="I270" s="11">
        <f t="shared" si="113"/>
        <v>0</v>
      </c>
      <c r="J270" s="11">
        <f t="shared" si="113"/>
        <v>0</v>
      </c>
      <c r="K270" s="11">
        <f t="shared" si="113"/>
        <v>0</v>
      </c>
      <c r="L270" s="11">
        <f t="shared" si="113"/>
        <v>0</v>
      </c>
      <c r="M270" s="11">
        <f t="shared" si="113"/>
        <v>0</v>
      </c>
      <c r="N270" s="11">
        <f t="shared" si="113"/>
        <v>0</v>
      </c>
      <c r="O270" s="11">
        <f t="shared" si="113"/>
        <v>0</v>
      </c>
      <c r="P270" s="11">
        <f t="shared" si="113"/>
        <v>0</v>
      </c>
      <c r="Q270" s="11">
        <f t="shared" si="113"/>
        <v>0</v>
      </c>
      <c r="R270" s="11">
        <f t="shared" si="113"/>
        <v>0</v>
      </c>
      <c r="S270" s="11">
        <f t="shared" si="113"/>
        <v>0</v>
      </c>
      <c r="T270" s="11">
        <f t="shared" si="113"/>
        <v>0</v>
      </c>
      <c r="U270" s="11">
        <f t="shared" si="113"/>
        <v>0</v>
      </c>
      <c r="V270" s="11">
        <f t="shared" si="113"/>
        <v>0</v>
      </c>
      <c r="W270" s="11">
        <f t="shared" si="113"/>
        <v>0</v>
      </c>
    </row>
    <row r="271" spans="2:26" outlineLevel="1" x14ac:dyDescent="0.2">
      <c r="B271" s="4" t="s">
        <v>16</v>
      </c>
      <c r="C271" s="11">
        <f t="shared" ref="C271:W271" si="114">IFERROR(C258/C266,0)</f>
        <v>0.84777364696149604</v>
      </c>
      <c r="D271" s="11">
        <f t="shared" si="114"/>
        <v>0.98240008517086164</v>
      </c>
      <c r="E271" s="11">
        <f t="shared" si="114"/>
        <v>0.96067306869031899</v>
      </c>
      <c r="F271" s="11">
        <f t="shared" si="114"/>
        <v>0.97460024168950932</v>
      </c>
      <c r="G271" s="11">
        <f t="shared" si="114"/>
        <v>0.97330721607349369</v>
      </c>
      <c r="H271" s="11">
        <f t="shared" si="114"/>
        <v>0.96067220680934295</v>
      </c>
      <c r="I271" s="11">
        <f t="shared" si="114"/>
        <v>0.97239378832664225</v>
      </c>
      <c r="J271" s="11">
        <f t="shared" si="114"/>
        <v>0.97430718443228215</v>
      </c>
      <c r="K271" s="11">
        <f t="shared" si="114"/>
        <v>0.97477551812842789</v>
      </c>
      <c r="L271" s="11">
        <f t="shared" si="114"/>
        <v>0.96496811117471548</v>
      </c>
      <c r="M271" s="11">
        <f t="shared" si="114"/>
        <v>0.96740279793296291</v>
      </c>
      <c r="N271" s="11">
        <f t="shared" si="114"/>
        <v>0.96616410834315114</v>
      </c>
      <c r="O271" s="11">
        <f t="shared" si="114"/>
        <v>0.95626566595870877</v>
      </c>
      <c r="P271" s="11">
        <f t="shared" si="114"/>
        <v>0.94686452706698743</v>
      </c>
      <c r="Q271" s="11">
        <f t="shared" si="114"/>
        <v>0.93816053446981995</v>
      </c>
      <c r="R271" s="11">
        <f t="shared" si="114"/>
        <v>0.94140495669489699</v>
      </c>
      <c r="S271" s="11">
        <f t="shared" si="114"/>
        <v>0.93527352914443196</v>
      </c>
      <c r="T271" s="11">
        <f t="shared" si="114"/>
        <v>0.86177997522881433</v>
      </c>
      <c r="U271" s="11">
        <f t="shared" si="114"/>
        <v>0.83609087616700328</v>
      </c>
      <c r="V271" s="11">
        <f t="shared" si="114"/>
        <v>0.78934535474407841</v>
      </c>
      <c r="W271" s="11">
        <f t="shared" si="114"/>
        <v>0.78307072942478262</v>
      </c>
    </row>
    <row r="272" spans="2:26" outlineLevel="1" x14ac:dyDescent="0.2">
      <c r="B272" s="4" t="s">
        <v>21</v>
      </c>
      <c r="C272" s="11">
        <f t="shared" ref="C272:W272" si="115">IFERROR(C259/C266,0)</f>
        <v>0</v>
      </c>
      <c r="D272" s="11">
        <f t="shared" si="115"/>
        <v>0</v>
      </c>
      <c r="E272" s="11">
        <f t="shared" si="115"/>
        <v>0</v>
      </c>
      <c r="F272" s="11">
        <f t="shared" si="115"/>
        <v>0</v>
      </c>
      <c r="G272" s="11">
        <f t="shared" si="115"/>
        <v>0</v>
      </c>
      <c r="H272" s="11">
        <f t="shared" si="115"/>
        <v>0</v>
      </c>
      <c r="I272" s="11">
        <f t="shared" si="115"/>
        <v>0</v>
      </c>
      <c r="J272" s="11">
        <f t="shared" si="115"/>
        <v>0</v>
      </c>
      <c r="K272" s="11">
        <f t="shared" si="115"/>
        <v>0</v>
      </c>
      <c r="L272" s="11">
        <f t="shared" si="115"/>
        <v>0</v>
      </c>
      <c r="M272" s="11">
        <f t="shared" si="115"/>
        <v>0</v>
      </c>
      <c r="N272" s="11">
        <f t="shared" si="115"/>
        <v>0</v>
      </c>
      <c r="O272" s="11">
        <f t="shared" si="115"/>
        <v>0</v>
      </c>
      <c r="P272" s="11">
        <f t="shared" si="115"/>
        <v>0</v>
      </c>
      <c r="Q272" s="11">
        <f t="shared" si="115"/>
        <v>0</v>
      </c>
      <c r="R272" s="11">
        <f t="shared" si="115"/>
        <v>0</v>
      </c>
      <c r="S272" s="11">
        <f t="shared" si="115"/>
        <v>0</v>
      </c>
      <c r="T272" s="11">
        <f t="shared" si="115"/>
        <v>0</v>
      </c>
      <c r="U272" s="11">
        <f t="shared" si="115"/>
        <v>0</v>
      </c>
      <c r="V272" s="11">
        <f t="shared" si="115"/>
        <v>0</v>
      </c>
      <c r="W272" s="11">
        <f t="shared" si="115"/>
        <v>0</v>
      </c>
    </row>
    <row r="273" spans="1:28" outlineLevel="1" x14ac:dyDescent="0.2">
      <c r="B273" s="4" t="s">
        <v>20</v>
      </c>
      <c r="C273" s="11">
        <f t="shared" ref="C273:W273" si="116">IFERROR(C260/C266,0)</f>
        <v>0.15222635303850404</v>
      </c>
      <c r="D273" s="11">
        <f t="shared" si="116"/>
        <v>1.7599914829138339E-2</v>
      </c>
      <c r="E273" s="11">
        <f t="shared" si="116"/>
        <v>3.9326931309680992E-2</v>
      </c>
      <c r="F273" s="11">
        <f t="shared" si="116"/>
        <v>2.5399758310490728E-2</v>
      </c>
      <c r="G273" s="11">
        <f t="shared" si="116"/>
        <v>2.669278392650631E-2</v>
      </c>
      <c r="H273" s="11">
        <f t="shared" si="116"/>
        <v>3.9327793190657143E-2</v>
      </c>
      <c r="I273" s="11">
        <f t="shared" si="116"/>
        <v>2.7606211673357743E-2</v>
      </c>
      <c r="J273" s="11">
        <f t="shared" si="116"/>
        <v>2.5692815567717832E-2</v>
      </c>
      <c r="K273" s="11">
        <f t="shared" si="116"/>
        <v>2.5224481871572103E-2</v>
      </c>
      <c r="L273" s="11">
        <f t="shared" si="116"/>
        <v>3.5031888825284463E-2</v>
      </c>
      <c r="M273" s="11">
        <f t="shared" si="116"/>
        <v>3.2597202067037132E-2</v>
      </c>
      <c r="N273" s="11">
        <f t="shared" si="116"/>
        <v>3.2639541038468764E-2</v>
      </c>
      <c r="O273" s="11">
        <f t="shared" si="116"/>
        <v>4.2247861776017442E-2</v>
      </c>
      <c r="P273" s="11">
        <f t="shared" si="116"/>
        <v>5.1342506801245913E-2</v>
      </c>
      <c r="Q273" s="11">
        <f t="shared" si="116"/>
        <v>5.9575236690398423E-2</v>
      </c>
      <c r="R273" s="11">
        <f t="shared" si="116"/>
        <v>5.8595043305103046E-2</v>
      </c>
      <c r="S273" s="11">
        <f t="shared" si="116"/>
        <v>6.4726470855568125E-2</v>
      </c>
      <c r="T273" s="11">
        <f t="shared" si="116"/>
        <v>0.13822002477118567</v>
      </c>
      <c r="U273" s="11">
        <f t="shared" si="116"/>
        <v>0.16390912383299666</v>
      </c>
      <c r="V273" s="11">
        <f t="shared" si="116"/>
        <v>0.21065464525592156</v>
      </c>
      <c r="W273" s="11">
        <f t="shared" si="116"/>
        <v>0.2169292705752173</v>
      </c>
    </row>
    <row r="274" spans="1:28" outlineLevel="1" x14ac:dyDescent="0.2">
      <c r="B274" s="4" t="s">
        <v>0</v>
      </c>
      <c r="C274" s="11">
        <f t="shared" ref="C274:W274" si="117">IFERROR(C261/C266,0)</f>
        <v>0</v>
      </c>
      <c r="D274" s="11">
        <f t="shared" si="117"/>
        <v>0</v>
      </c>
      <c r="E274" s="11">
        <f t="shared" si="117"/>
        <v>0</v>
      </c>
      <c r="F274" s="11">
        <f t="shared" si="117"/>
        <v>0</v>
      </c>
      <c r="G274" s="11">
        <f t="shared" si="117"/>
        <v>0</v>
      </c>
      <c r="H274" s="11">
        <f t="shared" si="117"/>
        <v>0</v>
      </c>
      <c r="I274" s="11">
        <f t="shared" si="117"/>
        <v>0</v>
      </c>
      <c r="J274" s="11">
        <f t="shared" si="117"/>
        <v>0</v>
      </c>
      <c r="K274" s="11">
        <f t="shared" si="117"/>
        <v>0</v>
      </c>
      <c r="L274" s="11">
        <f t="shared" si="117"/>
        <v>0</v>
      </c>
      <c r="M274" s="11">
        <f t="shared" si="117"/>
        <v>0</v>
      </c>
      <c r="N274" s="11">
        <f t="shared" si="117"/>
        <v>1.196350618380089E-3</v>
      </c>
      <c r="O274" s="11">
        <f t="shared" si="117"/>
        <v>1.4864722652737116E-3</v>
      </c>
      <c r="P274" s="11">
        <f t="shared" si="117"/>
        <v>1.792966131766747E-3</v>
      </c>
      <c r="Q274" s="11">
        <f t="shared" si="117"/>
        <v>2.2642288397816189E-3</v>
      </c>
      <c r="R274" s="11">
        <f t="shared" si="117"/>
        <v>0</v>
      </c>
      <c r="S274" s="11">
        <f t="shared" si="117"/>
        <v>0</v>
      </c>
      <c r="T274" s="11">
        <f t="shared" si="117"/>
        <v>0</v>
      </c>
      <c r="U274" s="11">
        <f t="shared" si="117"/>
        <v>0</v>
      </c>
      <c r="V274" s="11">
        <f t="shared" si="117"/>
        <v>0</v>
      </c>
      <c r="W274" s="11">
        <f t="shared" si="117"/>
        <v>0</v>
      </c>
    </row>
    <row r="275" spans="1:28" outlineLevel="1" x14ac:dyDescent="0.2">
      <c r="B275" s="4" t="s">
        <v>22</v>
      </c>
      <c r="C275" s="11">
        <f t="shared" ref="C275:W275" si="118">IFERROR(C262/C266,0)</f>
        <v>0</v>
      </c>
      <c r="D275" s="11">
        <f t="shared" si="118"/>
        <v>0</v>
      </c>
      <c r="E275" s="11">
        <f t="shared" si="118"/>
        <v>0</v>
      </c>
      <c r="F275" s="11">
        <f t="shared" si="118"/>
        <v>0</v>
      </c>
      <c r="G275" s="11">
        <f t="shared" si="118"/>
        <v>0</v>
      </c>
      <c r="H275" s="11">
        <f t="shared" si="118"/>
        <v>0</v>
      </c>
      <c r="I275" s="11">
        <f t="shared" si="118"/>
        <v>0</v>
      </c>
      <c r="J275" s="11">
        <f t="shared" si="118"/>
        <v>0</v>
      </c>
      <c r="K275" s="11">
        <f t="shared" si="118"/>
        <v>0</v>
      </c>
      <c r="L275" s="11">
        <f t="shared" si="118"/>
        <v>0</v>
      </c>
      <c r="M275" s="11">
        <f t="shared" si="118"/>
        <v>0</v>
      </c>
      <c r="N275" s="11">
        <f t="shared" si="118"/>
        <v>0</v>
      </c>
      <c r="O275" s="11">
        <f t="shared" si="118"/>
        <v>0</v>
      </c>
      <c r="P275" s="11">
        <f t="shared" si="118"/>
        <v>0</v>
      </c>
      <c r="Q275" s="11">
        <f t="shared" si="118"/>
        <v>0</v>
      </c>
      <c r="R275" s="11">
        <f t="shared" si="118"/>
        <v>0</v>
      </c>
      <c r="S275" s="11">
        <f t="shared" si="118"/>
        <v>0</v>
      </c>
      <c r="T275" s="11">
        <f t="shared" si="118"/>
        <v>0</v>
      </c>
      <c r="U275" s="11">
        <f t="shared" si="118"/>
        <v>0</v>
      </c>
      <c r="V275" s="11">
        <f t="shared" si="118"/>
        <v>0</v>
      </c>
      <c r="W275" s="11">
        <f t="shared" si="118"/>
        <v>0</v>
      </c>
    </row>
    <row r="276" spans="1:28" outlineLevel="1" x14ac:dyDescent="0.2">
      <c r="B276" s="4" t="s">
        <v>23</v>
      </c>
      <c r="C276" s="11">
        <f t="shared" ref="C276:W276" si="119">IFERROR(C263/C266,0)</f>
        <v>0</v>
      </c>
      <c r="D276" s="11">
        <f t="shared" si="119"/>
        <v>0</v>
      </c>
      <c r="E276" s="11">
        <f t="shared" si="119"/>
        <v>0</v>
      </c>
      <c r="F276" s="11">
        <f t="shared" si="119"/>
        <v>0</v>
      </c>
      <c r="G276" s="11">
        <f t="shared" si="119"/>
        <v>0</v>
      </c>
      <c r="H276" s="11">
        <f t="shared" si="119"/>
        <v>0</v>
      </c>
      <c r="I276" s="11">
        <f t="shared" si="119"/>
        <v>0</v>
      </c>
      <c r="J276" s="11">
        <f t="shared" si="119"/>
        <v>0</v>
      </c>
      <c r="K276" s="11">
        <f t="shared" si="119"/>
        <v>0</v>
      </c>
      <c r="L276" s="11">
        <f t="shared" si="119"/>
        <v>0</v>
      </c>
      <c r="M276" s="11">
        <f t="shared" si="119"/>
        <v>0</v>
      </c>
      <c r="N276" s="11">
        <f t="shared" si="119"/>
        <v>0</v>
      </c>
      <c r="O276" s="11">
        <f t="shared" si="119"/>
        <v>0</v>
      </c>
      <c r="P276" s="11">
        <f t="shared" si="119"/>
        <v>0</v>
      </c>
      <c r="Q276" s="11">
        <f t="shared" si="119"/>
        <v>0</v>
      </c>
      <c r="R276" s="11">
        <f t="shared" si="119"/>
        <v>0</v>
      </c>
      <c r="S276" s="11">
        <f t="shared" si="119"/>
        <v>0</v>
      </c>
      <c r="T276" s="11">
        <f t="shared" si="119"/>
        <v>0</v>
      </c>
      <c r="U276" s="11">
        <f t="shared" si="119"/>
        <v>0</v>
      </c>
      <c r="V276" s="11">
        <f t="shared" si="119"/>
        <v>0</v>
      </c>
      <c r="W276" s="11">
        <f t="shared" si="119"/>
        <v>0</v>
      </c>
    </row>
    <row r="277" spans="1:28" outlineLevel="1" x14ac:dyDescent="0.2">
      <c r="B277" s="4" t="s">
        <v>17</v>
      </c>
      <c r="C277" s="11">
        <f t="shared" ref="C277:W277" si="120">IFERROR(C264/C266,0)</f>
        <v>0</v>
      </c>
      <c r="D277" s="11">
        <f t="shared" si="120"/>
        <v>0</v>
      </c>
      <c r="E277" s="11">
        <f t="shared" si="120"/>
        <v>0</v>
      </c>
      <c r="F277" s="11">
        <f t="shared" si="120"/>
        <v>0</v>
      </c>
      <c r="G277" s="11">
        <f t="shared" si="120"/>
        <v>0</v>
      </c>
      <c r="H277" s="11">
        <f t="shared" si="120"/>
        <v>0</v>
      </c>
      <c r="I277" s="11">
        <f t="shared" si="120"/>
        <v>0</v>
      </c>
      <c r="J277" s="11">
        <f t="shared" si="120"/>
        <v>0</v>
      </c>
      <c r="K277" s="11">
        <f t="shared" si="120"/>
        <v>0</v>
      </c>
      <c r="L277" s="11">
        <f t="shared" si="120"/>
        <v>0</v>
      </c>
      <c r="M277" s="11">
        <f t="shared" si="120"/>
        <v>0</v>
      </c>
      <c r="N277" s="11">
        <f t="shared" si="120"/>
        <v>0</v>
      </c>
      <c r="O277" s="11">
        <f t="shared" si="120"/>
        <v>0</v>
      </c>
      <c r="P277" s="11">
        <f t="shared" si="120"/>
        <v>0</v>
      </c>
      <c r="Q277" s="11">
        <f t="shared" si="120"/>
        <v>0</v>
      </c>
      <c r="R277" s="11">
        <f t="shared" si="120"/>
        <v>0</v>
      </c>
      <c r="S277" s="11">
        <f t="shared" si="120"/>
        <v>0</v>
      </c>
      <c r="T277" s="11">
        <f t="shared" si="120"/>
        <v>0</v>
      </c>
      <c r="U277" s="11">
        <f t="shared" si="120"/>
        <v>0</v>
      </c>
      <c r="V277" s="11">
        <f t="shared" si="120"/>
        <v>0</v>
      </c>
      <c r="W277" s="11">
        <f t="shared" si="120"/>
        <v>0</v>
      </c>
    </row>
    <row r="278" spans="1:28" outlineLevel="1" x14ac:dyDescent="0.2">
      <c r="B278" s="4" t="s">
        <v>1</v>
      </c>
      <c r="C278" s="11">
        <f t="shared" ref="C278:W278" si="121">IFERROR(C265/C266,0)</f>
        <v>0</v>
      </c>
      <c r="D278" s="11">
        <f t="shared" si="121"/>
        <v>0</v>
      </c>
      <c r="E278" s="11">
        <f t="shared" si="121"/>
        <v>0</v>
      </c>
      <c r="F278" s="11">
        <f t="shared" si="121"/>
        <v>0</v>
      </c>
      <c r="G278" s="11">
        <f t="shared" si="121"/>
        <v>0</v>
      </c>
      <c r="H278" s="11">
        <f t="shared" si="121"/>
        <v>0</v>
      </c>
      <c r="I278" s="11">
        <f t="shared" si="121"/>
        <v>0</v>
      </c>
      <c r="J278" s="11">
        <f t="shared" si="121"/>
        <v>0</v>
      </c>
      <c r="K278" s="11">
        <f t="shared" si="121"/>
        <v>0</v>
      </c>
      <c r="L278" s="11">
        <f t="shared" si="121"/>
        <v>0</v>
      </c>
      <c r="M278" s="11">
        <f t="shared" si="121"/>
        <v>0</v>
      </c>
      <c r="N278" s="11">
        <f t="shared" si="121"/>
        <v>0</v>
      </c>
      <c r="O278" s="11">
        <f t="shared" si="121"/>
        <v>0</v>
      </c>
      <c r="P278" s="11">
        <f t="shared" si="121"/>
        <v>0</v>
      </c>
      <c r="Q278" s="11">
        <f t="shared" si="121"/>
        <v>0</v>
      </c>
      <c r="R278" s="11">
        <f t="shared" si="121"/>
        <v>0</v>
      </c>
      <c r="S278" s="11">
        <f t="shared" si="121"/>
        <v>0</v>
      </c>
      <c r="T278" s="11">
        <f t="shared" si="121"/>
        <v>0</v>
      </c>
      <c r="U278" s="11">
        <f t="shared" si="121"/>
        <v>0</v>
      </c>
      <c r="V278" s="11">
        <f t="shared" si="121"/>
        <v>0</v>
      </c>
      <c r="W278" s="11">
        <f t="shared" si="121"/>
        <v>0</v>
      </c>
    </row>
    <row r="279" spans="1:28" outlineLevel="1" x14ac:dyDescent="0.2"/>
    <row r="281" spans="1:28" x14ac:dyDescent="0.2">
      <c r="A281" s="30" t="s">
        <v>36</v>
      </c>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row>
    <row r="282" spans="1:28" s="31" customFormat="1" x14ac:dyDescent="0.2">
      <c r="A282" s="1"/>
      <c r="B282" s="8" t="s">
        <v>2</v>
      </c>
      <c r="C282" s="13"/>
      <c r="D282" s="1"/>
      <c r="E282" s="1"/>
      <c r="F282" s="1"/>
      <c r="G282" s="1"/>
      <c r="H282" s="1"/>
      <c r="I282" s="1"/>
      <c r="J282" s="1"/>
      <c r="K282" s="1"/>
      <c r="L282" s="1"/>
      <c r="M282" s="1"/>
      <c r="N282" s="1"/>
      <c r="O282" s="1"/>
      <c r="P282" s="1"/>
      <c r="Q282" s="1"/>
      <c r="R282" s="1"/>
      <c r="S282" s="1"/>
      <c r="T282" s="1"/>
      <c r="U282" s="1"/>
      <c r="V282" s="1"/>
      <c r="W282" s="1"/>
      <c r="X282" s="1"/>
      <c r="Y282" s="1"/>
      <c r="Z282"/>
      <c r="AA282" s="1"/>
      <c r="AB282" s="1"/>
    </row>
    <row r="283" spans="1:28" outlineLevel="1" x14ac:dyDescent="0.2">
      <c r="B283" s="15" t="s">
        <v>5</v>
      </c>
    </row>
    <row r="284" spans="1:28" outlineLevel="1" x14ac:dyDescent="0.2">
      <c r="B284" s="9" t="s">
        <v>7</v>
      </c>
      <c r="C284" s="5">
        <f>C285*Inputs!D$7</f>
        <v>39386.225024958985</v>
      </c>
      <c r="D284" s="5">
        <f>D285*Inputs!E$7</f>
        <v>37428.999529485685</v>
      </c>
      <c r="E284" s="5">
        <f>E285*Inputs!F$7</f>
        <v>39835.300421772234</v>
      </c>
      <c r="F284" s="5">
        <f>F285*Inputs!G$7</f>
        <v>39257.10529337146</v>
      </c>
      <c r="G284" s="5">
        <f>G285*Inputs!H$7</f>
        <v>44506.088157963051</v>
      </c>
      <c r="H284" s="5">
        <f>H285*Inputs!I$7</f>
        <v>37750.055496791108</v>
      </c>
      <c r="I284" s="5">
        <f>I285*Inputs!J$7</f>
        <v>39209.003110412414</v>
      </c>
      <c r="J284" s="5">
        <f>J285*Inputs!K$7</f>
        <v>42851.570577581486</v>
      </c>
      <c r="K284" s="5">
        <f>K285*Inputs!L$7</f>
        <v>38815.88797381019</v>
      </c>
      <c r="L284" s="5">
        <f>L285*Inputs!M$7</f>
        <v>41661.06126781943</v>
      </c>
      <c r="M284" s="5">
        <f>U285*Inputs!N$7</f>
        <v>40911.966906999223</v>
      </c>
      <c r="N284" s="5">
        <f>N285*Inputs!O$7</f>
        <v>42553.877613727178</v>
      </c>
      <c r="O284" s="5">
        <f>O285*Inputs!P$7</f>
        <v>45739.889438182225</v>
      </c>
      <c r="P284" s="5">
        <f>P285*Inputs!Q$7</f>
        <v>46126.847120516104</v>
      </c>
      <c r="Q284" s="5">
        <f>Q285*Inputs!R$7</f>
        <v>43271.256138259785</v>
      </c>
      <c r="R284" s="5">
        <f>R285*Inputs!S$7</f>
        <v>39543.812707780766</v>
      </c>
      <c r="S284" s="5">
        <f>S285*Inputs!T$7</f>
        <v>40842.887651156343</v>
      </c>
      <c r="T284" s="5">
        <f>T285*Inputs!U$7</f>
        <v>35238.741443211642</v>
      </c>
      <c r="U284" s="5">
        <f>U285*Inputs!V$7</f>
        <v>40911.966906999223</v>
      </c>
      <c r="V284" s="5">
        <f>V285*Inputs!W$7</f>
        <v>37499.127398029937</v>
      </c>
      <c r="W284" s="5">
        <f>W285*Inputs!X$7</f>
        <v>32207.154774000788</v>
      </c>
      <c r="Z284" s="21" t="s">
        <v>26</v>
      </c>
    </row>
    <row r="285" spans="1:28" outlineLevel="1" x14ac:dyDescent="0.2">
      <c r="B285" s="9" t="s">
        <v>8</v>
      </c>
      <c r="C285" s="5">
        <f>C289*CAN!C290</f>
        <v>393862.25024958979</v>
      </c>
      <c r="D285" s="5">
        <f>D289*CAN!D290</f>
        <v>374289.99529485684</v>
      </c>
      <c r="E285" s="5">
        <f>E289*CAN!E290</f>
        <v>398353.00421772234</v>
      </c>
      <c r="F285" s="5">
        <f>F289*CAN!F290</f>
        <v>392571.05293371459</v>
      </c>
      <c r="G285" s="5">
        <f>G289*CAN!G290</f>
        <v>445060.88157963048</v>
      </c>
      <c r="H285" s="5">
        <f>H289*CAN!H290</f>
        <v>377500.55496791104</v>
      </c>
      <c r="I285" s="5">
        <f>I289*CAN!I290</f>
        <v>392090.03110412415</v>
      </c>
      <c r="J285" s="5">
        <f>J289*CAN!J290</f>
        <v>428515.70577581483</v>
      </c>
      <c r="K285" s="5">
        <f>K289*CAN!K290</f>
        <v>388158.87973810185</v>
      </c>
      <c r="L285" s="5">
        <f>L289*CAN!L290</f>
        <v>416610.6126781943</v>
      </c>
      <c r="M285" s="5">
        <f>U289*CAN!M290</f>
        <v>409090.99140471336</v>
      </c>
      <c r="N285" s="5">
        <f>N289*CAN!N290</f>
        <v>425538.77613727172</v>
      </c>
      <c r="O285" s="5">
        <f>O289*CAN!O290</f>
        <v>457398.8943818222</v>
      </c>
      <c r="P285" s="5">
        <f>P289*CAN!P290</f>
        <v>461268.47120516101</v>
      </c>
      <c r="Q285" s="5">
        <f>Q289*CAN!Q290</f>
        <v>432712.56138259784</v>
      </c>
      <c r="R285" s="5">
        <f>R289*CAN!R290</f>
        <v>395438.12707780761</v>
      </c>
      <c r="S285" s="5">
        <f>S289*CAN!S290</f>
        <v>408428.87651156337</v>
      </c>
      <c r="T285" s="5">
        <f>T289*CAN!T290</f>
        <v>352387.41443211643</v>
      </c>
      <c r="U285" s="5">
        <f>U289*CAN!U290</f>
        <v>409119.6690699922</v>
      </c>
      <c r="V285" s="5">
        <f>V289*CAN!V290</f>
        <v>374991.27398029936</v>
      </c>
      <c r="W285" s="5">
        <f>W289*CAN!W290</f>
        <v>322071.54774000787</v>
      </c>
      <c r="Z285" s="21" t="s">
        <v>26</v>
      </c>
      <c r="AB285"/>
    </row>
    <row r="286" spans="1:28" outlineLevel="1" x14ac:dyDescent="0.2">
      <c r="B286" s="16" t="s">
        <v>6</v>
      </c>
      <c r="C286" s="5"/>
      <c r="D286" s="5"/>
      <c r="E286" s="5"/>
      <c r="F286" s="5"/>
      <c r="G286" s="5"/>
      <c r="H286" s="5"/>
      <c r="I286" s="5"/>
      <c r="J286" s="5"/>
      <c r="K286" s="5"/>
      <c r="L286" s="5"/>
      <c r="M286" s="5"/>
      <c r="N286" s="5"/>
      <c r="O286" s="5"/>
      <c r="P286" s="5"/>
      <c r="Q286" s="5"/>
      <c r="R286" s="5"/>
      <c r="S286" s="5"/>
      <c r="T286" s="5"/>
      <c r="U286" s="5"/>
      <c r="V286" s="5"/>
      <c r="W286" s="5"/>
    </row>
    <row r="287" spans="1:28" outlineLevel="1" x14ac:dyDescent="0.2">
      <c r="B287" s="9" t="s">
        <v>8</v>
      </c>
      <c r="C287" s="5">
        <f>C289*CAN!C291</f>
        <v>189.10934868802661</v>
      </c>
      <c r="D287" s="5">
        <f>D289*CAN!D291</f>
        <v>179.84983363890311</v>
      </c>
      <c r="E287" s="5">
        <f>E289*CAN!E291</f>
        <v>200.16822632178619</v>
      </c>
      <c r="F287" s="5">
        <f>F289*CAN!F291</f>
        <v>176.83700022969975</v>
      </c>
      <c r="G287" s="5">
        <f>G289*CAN!G291</f>
        <v>186.58837785760477</v>
      </c>
      <c r="H287" s="5">
        <f>H289*CAN!H291</f>
        <v>158.4929873046311</v>
      </c>
      <c r="I287" s="5">
        <f>I289*CAN!I291</f>
        <v>161.34929099088481</v>
      </c>
      <c r="J287" s="5">
        <f>J289*CAN!J291</f>
        <v>173.51726241550026</v>
      </c>
      <c r="K287" s="5">
        <f>K289*CAN!K291</f>
        <v>179.67955943084092</v>
      </c>
      <c r="L287" s="5">
        <f>L289*CAN!L291</f>
        <v>196.38442000271866</v>
      </c>
      <c r="M287" s="5">
        <f>U289*CAN!M291</f>
        <v>168.2571202099117</v>
      </c>
      <c r="N287" s="5">
        <f>N289*CAN!N291</f>
        <v>169.73521101630629</v>
      </c>
      <c r="O287" s="5">
        <f>O289*CAN!O291</f>
        <v>169.33955450951609</v>
      </c>
      <c r="P287" s="5">
        <f>P289*CAN!P291</f>
        <v>163.11065344030635</v>
      </c>
      <c r="Q287" s="5">
        <f>Q289*CAN!Q291</f>
        <v>138.23248999439838</v>
      </c>
      <c r="R287" s="5">
        <f>R289*CAN!R291</f>
        <v>129.57161162302023</v>
      </c>
      <c r="S287" s="5">
        <f>S289*CAN!S291</f>
        <v>145.27483216643438</v>
      </c>
      <c r="T287" s="5">
        <f>T289*CAN!T291</f>
        <v>127.14547871330858</v>
      </c>
      <c r="U287" s="5">
        <f>U289*CAN!U291</f>
        <v>139.57945493104111</v>
      </c>
      <c r="V287" s="5">
        <f>V289*CAN!V291</f>
        <v>143.69429095645077</v>
      </c>
      <c r="W287" s="5">
        <f>W289*CAN!W291</f>
        <v>18.041334768568355</v>
      </c>
      <c r="Z287" s="21" t="s">
        <v>26</v>
      </c>
      <c r="AB287"/>
    </row>
    <row r="288" spans="1:28" outlineLevel="1" x14ac:dyDescent="0.2">
      <c r="B288" s="15" t="s">
        <v>9</v>
      </c>
    </row>
    <row r="289" spans="2:28" outlineLevel="1" x14ac:dyDescent="0.2">
      <c r="B289" s="9" t="s">
        <v>8</v>
      </c>
      <c r="C289" s="5">
        <f>C304/CAN!C305/1000</f>
        <v>394051.35959827784</v>
      </c>
      <c r="D289" s="5">
        <f>D304/CAN!D305/1000</f>
        <v>374469.84512849577</v>
      </c>
      <c r="E289" s="5">
        <f>E304/CAN!E305/1000</f>
        <v>398553.17244404415</v>
      </c>
      <c r="F289" s="5">
        <f>F304/CAN!F305/1000</f>
        <v>392747.88993394427</v>
      </c>
      <c r="G289" s="5">
        <f>G304/CAN!G305/1000</f>
        <v>445247.46995748812</v>
      </c>
      <c r="H289" s="5">
        <f>H304/CAN!H305/1000</f>
        <v>377659.04795521568</v>
      </c>
      <c r="I289" s="5">
        <f>I304/CAN!I305/1000</f>
        <v>392251.38039511506</v>
      </c>
      <c r="J289" s="5">
        <f>J304/CAN!J305/1000</f>
        <v>428689.22303823032</v>
      </c>
      <c r="K289" s="5">
        <f>K304/CAN!K305/1000</f>
        <v>388338.55929753272</v>
      </c>
      <c r="L289" s="5">
        <f>L304/CAN!L305/1000</f>
        <v>416806.997098197</v>
      </c>
      <c r="M289" s="5">
        <f>U304/CAN!M305/1000</f>
        <v>281557.80318527383</v>
      </c>
      <c r="N289" s="5">
        <f>N304/CAN!N305/1000</f>
        <v>425708.51134828804</v>
      </c>
      <c r="O289" s="5">
        <f>O304/CAN!O305/1000</f>
        <v>457568.2339363317</v>
      </c>
      <c r="P289" s="5">
        <f>P304/CAN!P305/1000</f>
        <v>461431.5818586013</v>
      </c>
      <c r="Q289" s="5">
        <f>Q304/CAN!Q305/1000</f>
        <v>432850.79387259221</v>
      </c>
      <c r="R289" s="5">
        <f>R304/CAN!R305/1000</f>
        <v>395567.6986894306</v>
      </c>
      <c r="S289" s="5">
        <f>S304/CAN!S305/1000</f>
        <v>408574.15134372981</v>
      </c>
      <c r="T289" s="5">
        <f>T304/CAN!T305/1000</f>
        <v>352514.5599108297</v>
      </c>
      <c r="U289" s="5">
        <f>U304/CAN!U305/1000</f>
        <v>409259.24852492329</v>
      </c>
      <c r="V289" s="5">
        <f>V304/CAN!V305/1000</f>
        <v>375134.96827125578</v>
      </c>
      <c r="W289" s="5">
        <f>W304/CAN!W305/1000</f>
        <v>322089.58907477645</v>
      </c>
    </row>
    <row r="290" spans="2:28" outlineLevel="1" x14ac:dyDescent="0.2">
      <c r="B290" s="17" t="s">
        <v>10</v>
      </c>
      <c r="C290" s="12">
        <f>IFERROR(C285/C289,0)</f>
        <v>0.99952008959217697</v>
      </c>
      <c r="D290" s="12">
        <f t="shared" ref="D290:W290" si="122">IFERROR(D285/D289,0)</f>
        <v>0.99951972145159718</v>
      </c>
      <c r="E290" s="12">
        <f t="shared" si="122"/>
        <v>0.99949776280767177</v>
      </c>
      <c r="F290" s="12">
        <f t="shared" si="122"/>
        <v>0.99954974423857645</v>
      </c>
      <c r="G290" s="12">
        <f t="shared" si="122"/>
        <v>0.99958093332259601</v>
      </c>
      <c r="H290" s="12">
        <f t="shared" si="122"/>
        <v>0.99958032784289752</v>
      </c>
      <c r="I290" s="12">
        <f t="shared" si="122"/>
        <v>0.99958865844951683</v>
      </c>
      <c r="J290" s="12">
        <f t="shared" si="122"/>
        <v>0.99959523763815261</v>
      </c>
      <c r="K290" s="12">
        <f t="shared" si="122"/>
        <v>0.99953731208212782</v>
      </c>
      <c r="L290" s="12">
        <f t="shared" si="122"/>
        <v>0.99952883607672161</v>
      </c>
      <c r="M290" s="12">
        <f t="shared" si="122"/>
        <v>1.4529556161351305</v>
      </c>
      <c r="N290" s="12">
        <f t="shared" si="122"/>
        <v>0.99960128772037293</v>
      </c>
      <c r="O290" s="12">
        <f t="shared" si="122"/>
        <v>0.99962991409378943</v>
      </c>
      <c r="P290" s="12">
        <f t="shared" si="122"/>
        <v>0.99964651172599994</v>
      </c>
      <c r="Q290" s="12">
        <f t="shared" si="122"/>
        <v>0.99968064632905562</v>
      </c>
      <c r="R290" s="12">
        <f t="shared" si="122"/>
        <v>0.99967244137463129</v>
      </c>
      <c r="S290" s="12">
        <f t="shared" si="122"/>
        <v>0.99964443459849661</v>
      </c>
      <c r="T290" s="12">
        <f t="shared" si="122"/>
        <v>0.9996393185043323</v>
      </c>
      <c r="U290" s="12">
        <f t="shared" si="122"/>
        <v>0.9996589461192773</v>
      </c>
      <c r="V290" s="12">
        <f t="shared" si="122"/>
        <v>0.99961695308859466</v>
      </c>
      <c r="W290" s="12">
        <f t="shared" si="122"/>
        <v>0.99994398659447392</v>
      </c>
    </row>
    <row r="291" spans="2:28" outlineLevel="1" x14ac:dyDescent="0.2">
      <c r="B291" s="17" t="s">
        <v>11</v>
      </c>
      <c r="C291" s="12">
        <f t="shared" ref="C291:W291" si="123">IFERROR(C287/C289,0)</f>
        <v>4.7991040782302405E-4</v>
      </c>
      <c r="D291" s="12">
        <f t="shared" si="123"/>
        <v>4.8027854840271408E-4</v>
      </c>
      <c r="E291" s="12">
        <f t="shared" si="123"/>
        <v>5.0223719232818126E-4</v>
      </c>
      <c r="F291" s="12">
        <f t="shared" si="123"/>
        <v>4.5025576142354763E-4</v>
      </c>
      <c r="G291" s="12">
        <f t="shared" si="123"/>
        <v>4.1906667740396165E-4</v>
      </c>
      <c r="H291" s="12">
        <f t="shared" si="123"/>
        <v>4.196721571024715E-4</v>
      </c>
      <c r="I291" s="12">
        <f t="shared" si="123"/>
        <v>4.1134155048315588E-4</v>
      </c>
      <c r="J291" s="12">
        <f t="shared" si="123"/>
        <v>4.0476236184744504E-4</v>
      </c>
      <c r="K291" s="12">
        <f t="shared" si="123"/>
        <v>4.6268791787213727E-4</v>
      </c>
      <c r="L291" s="12">
        <f t="shared" si="123"/>
        <v>4.711639232785043E-4</v>
      </c>
      <c r="M291" s="12">
        <f t="shared" si="123"/>
        <v>5.9759352540193409E-4</v>
      </c>
      <c r="N291" s="12">
        <f t="shared" si="123"/>
        <v>3.9871227962703237E-4</v>
      </c>
      <c r="O291" s="12">
        <f t="shared" si="123"/>
        <v>3.7008590621061082E-4</v>
      </c>
      <c r="P291" s="12">
        <f t="shared" si="123"/>
        <v>3.534882740000426E-4</v>
      </c>
      <c r="Q291" s="12">
        <f t="shared" si="123"/>
        <v>3.1935367094437284E-4</v>
      </c>
      <c r="R291" s="12">
        <f t="shared" si="123"/>
        <v>3.2755862536882696E-4</v>
      </c>
      <c r="S291" s="12">
        <f t="shared" si="123"/>
        <v>3.5556540150337597E-4</v>
      </c>
      <c r="T291" s="12">
        <f t="shared" si="123"/>
        <v>3.6068149566778363E-4</v>
      </c>
      <c r="U291" s="12">
        <f t="shared" si="123"/>
        <v>3.410538807226025E-4</v>
      </c>
      <c r="V291" s="12">
        <f t="shared" si="123"/>
        <v>3.8304691140535608E-4</v>
      </c>
      <c r="W291" s="12">
        <f t="shared" si="123"/>
        <v>5.6013405526062722E-5</v>
      </c>
    </row>
    <row r="292" spans="2:28" outlineLevel="1" x14ac:dyDescent="0.2"/>
    <row r="293" spans="2:28" outlineLevel="1" x14ac:dyDescent="0.2">
      <c r="B293" s="8" t="s">
        <v>14</v>
      </c>
      <c r="C293" s="13"/>
    </row>
    <row r="294" spans="2:28" outlineLevel="1" x14ac:dyDescent="0.2">
      <c r="B294" s="4" t="s">
        <v>18</v>
      </c>
      <c r="C294" s="5"/>
      <c r="D294" s="5"/>
      <c r="E294" s="5"/>
      <c r="F294" s="5"/>
      <c r="G294" s="5"/>
      <c r="H294" s="5"/>
      <c r="I294" s="5"/>
      <c r="J294" s="5"/>
      <c r="K294" s="5"/>
      <c r="L294" s="5"/>
      <c r="M294" s="5"/>
      <c r="N294" s="5"/>
      <c r="O294" s="5"/>
      <c r="P294" s="5"/>
      <c r="Q294" s="5"/>
      <c r="R294" s="5"/>
      <c r="S294" s="5"/>
      <c r="T294" s="5"/>
      <c r="U294" s="5"/>
      <c r="V294" s="5"/>
      <c r="W294" s="5"/>
      <c r="Z294" s="21"/>
      <c r="AB294"/>
    </row>
    <row r="295" spans="2:28" outlineLevel="1" x14ac:dyDescent="0.2">
      <c r="B295" s="4" t="s">
        <v>19</v>
      </c>
      <c r="C295" s="5"/>
      <c r="D295" s="5"/>
      <c r="E295" s="5"/>
      <c r="F295" s="5"/>
      <c r="G295" s="5"/>
      <c r="H295" s="5"/>
      <c r="I295" s="5"/>
      <c r="J295" s="5"/>
      <c r="K295" s="5"/>
      <c r="L295" s="5"/>
      <c r="M295" s="5"/>
      <c r="N295" s="5"/>
      <c r="O295" s="5"/>
      <c r="P295" s="5"/>
      <c r="Q295" s="5"/>
      <c r="R295" s="5"/>
      <c r="S295" s="5"/>
      <c r="T295" s="5"/>
      <c r="U295" s="5"/>
      <c r="V295" s="5"/>
      <c r="W295" s="5"/>
      <c r="Z295" s="21"/>
      <c r="AB295"/>
    </row>
    <row r="296" spans="2:28" outlineLevel="1" x14ac:dyDescent="0.2">
      <c r="B296" s="4" t="s">
        <v>16</v>
      </c>
      <c r="C296" s="5">
        <f>'[7]Table 17'!C$12*1000</f>
        <v>363.18099999999998</v>
      </c>
      <c r="D296" s="5">
        <f>'[7]Table 17'!D$12*1000</f>
        <v>342.84700000000004</v>
      </c>
      <c r="E296" s="5">
        <f>'[7]Table 17'!E$12*1000</f>
        <v>344.88299999999998</v>
      </c>
      <c r="F296" s="5">
        <f>'[7]Table 17'!F$12*1000</f>
        <v>321.661</v>
      </c>
      <c r="G296" s="5">
        <f>'[7]Table 17'!G$12*1000</f>
        <v>333.85199999999998</v>
      </c>
      <c r="H296" s="5">
        <f>'[7]Table 17'!H$12*1000</f>
        <v>286.00399999999996</v>
      </c>
      <c r="I296" s="5">
        <f>'[7]Table 17'!I$12*1000</f>
        <v>300.161</v>
      </c>
      <c r="J296" s="5">
        <f>'[7]Table 17'!J$12*1000</f>
        <v>334.88800000000003</v>
      </c>
      <c r="K296" s="5">
        <f>'[7]Table 17'!K$12*1000</f>
        <v>359.79100000000005</v>
      </c>
      <c r="L296" s="5">
        <f>'[7]Table 17'!L$12*1000</f>
        <v>416.03299999999996</v>
      </c>
      <c r="M296" s="5">
        <f>'[7]Table 17'!M$12*1000</f>
        <v>319.37100000000004</v>
      </c>
      <c r="N296" s="5">
        <f>'[7]Table 17'!N$12*1000</f>
        <v>333.95000000000005</v>
      </c>
      <c r="O296" s="5">
        <f>'[7]Table 17'!O$12*1000</f>
        <v>293.221</v>
      </c>
      <c r="P296" s="5">
        <f>'[7]Table 17'!P$12*1000</f>
        <v>250.815</v>
      </c>
      <c r="Q296" s="5">
        <f>'[7]Table 17'!Q$12*1000</f>
        <v>206.56900000000002</v>
      </c>
      <c r="R296" s="5">
        <f>'[7]Table 17'!R$12*1000</f>
        <v>192.01900000000001</v>
      </c>
      <c r="S296" s="5">
        <f>'[7]Table 17'!S$12*1000</f>
        <v>208.51900000000001</v>
      </c>
      <c r="T296" s="5">
        <f>'[7]Table 17'!T$12*1000</f>
        <v>190.10599999999999</v>
      </c>
      <c r="U296" s="5">
        <f>'[7]Table 17'!U$12*1000</f>
        <v>203.815</v>
      </c>
      <c r="V296" s="5">
        <f>'[7]Table 17'!V$12*1000</f>
        <v>190.19399999999999</v>
      </c>
      <c r="W296" s="5">
        <f>'[7]Table 17'!W$12*1000</f>
        <v>83.802000000000007</v>
      </c>
      <c r="Z296" s="21" t="s">
        <v>26</v>
      </c>
      <c r="AB296"/>
    </row>
    <row r="297" spans="2:28" outlineLevel="1" x14ac:dyDescent="0.2">
      <c r="B297" s="4" t="s">
        <v>21</v>
      </c>
      <c r="C297" s="5"/>
      <c r="D297" s="5"/>
      <c r="E297" s="5"/>
      <c r="F297" s="5"/>
      <c r="G297" s="5"/>
      <c r="H297" s="5"/>
      <c r="I297" s="5"/>
      <c r="J297" s="5"/>
      <c r="K297" s="5"/>
      <c r="L297" s="5"/>
      <c r="M297" s="5"/>
      <c r="N297" s="5"/>
      <c r="O297" s="5"/>
      <c r="P297" s="5"/>
      <c r="Q297" s="5"/>
      <c r="R297" s="5"/>
      <c r="S297" s="5"/>
      <c r="T297" s="5"/>
      <c r="U297" s="5"/>
      <c r="V297" s="5"/>
      <c r="W297" s="5"/>
      <c r="Z297" s="21"/>
      <c r="AB297"/>
    </row>
    <row r="298" spans="2:28" outlineLevel="1" x14ac:dyDescent="0.2">
      <c r="B298" s="4" t="s">
        <v>20</v>
      </c>
      <c r="C298" s="5"/>
      <c r="D298" s="5"/>
      <c r="E298" s="5"/>
      <c r="F298" s="5"/>
      <c r="G298" s="5"/>
      <c r="H298" s="5"/>
      <c r="I298" s="5"/>
      <c r="J298" s="5"/>
      <c r="K298" s="5"/>
      <c r="L298" s="5"/>
      <c r="M298" s="5"/>
      <c r="N298" s="5"/>
      <c r="O298" s="5"/>
      <c r="P298" s="5"/>
      <c r="Q298" s="5"/>
      <c r="R298" s="5"/>
      <c r="S298" s="5"/>
      <c r="T298" s="5"/>
      <c r="U298" s="5"/>
      <c r="V298" s="5"/>
      <c r="W298" s="5"/>
      <c r="Z298" s="21"/>
      <c r="AB298"/>
    </row>
    <row r="299" spans="2:28" outlineLevel="1" x14ac:dyDescent="0.2">
      <c r="B299" s="4" t="s">
        <v>0</v>
      </c>
      <c r="C299" s="5"/>
      <c r="D299" s="5"/>
      <c r="E299" s="5"/>
      <c r="F299" s="5"/>
      <c r="G299" s="5"/>
      <c r="H299" s="5"/>
      <c r="I299" s="5"/>
      <c r="J299" s="5"/>
      <c r="K299" s="5"/>
      <c r="L299" s="5"/>
      <c r="M299" s="5"/>
      <c r="N299" s="5"/>
      <c r="O299" s="5"/>
      <c r="P299" s="5"/>
      <c r="Q299" s="5"/>
      <c r="R299" s="5"/>
      <c r="S299" s="5"/>
      <c r="T299" s="5"/>
      <c r="U299" s="5"/>
      <c r="V299" s="5"/>
      <c r="W299" s="5"/>
      <c r="Z299" s="21"/>
      <c r="AB299"/>
    </row>
    <row r="300" spans="2:28" outlineLevel="1" x14ac:dyDescent="0.2">
      <c r="B300" s="4" t="s">
        <v>22</v>
      </c>
      <c r="C300" s="5"/>
      <c r="D300" s="5"/>
      <c r="E300" s="5"/>
      <c r="F300" s="5"/>
      <c r="G300" s="5"/>
      <c r="H300" s="5"/>
      <c r="I300" s="5"/>
      <c r="J300" s="5"/>
      <c r="K300" s="5"/>
      <c r="L300" s="5"/>
      <c r="M300" s="5"/>
      <c r="N300" s="5"/>
      <c r="O300" s="5"/>
      <c r="P300" s="5"/>
      <c r="Q300" s="5"/>
      <c r="R300" s="5"/>
      <c r="S300" s="5"/>
      <c r="T300" s="5"/>
      <c r="U300" s="5"/>
      <c r="V300" s="5"/>
      <c r="W300" s="5"/>
      <c r="Z300" s="21"/>
      <c r="AB300"/>
    </row>
    <row r="301" spans="2:28" outlineLevel="1" x14ac:dyDescent="0.2">
      <c r="B301" s="4" t="s">
        <v>23</v>
      </c>
      <c r="C301" s="5"/>
      <c r="D301" s="5"/>
      <c r="E301" s="5"/>
      <c r="F301" s="5"/>
      <c r="G301" s="5"/>
      <c r="H301" s="5"/>
      <c r="I301" s="5"/>
      <c r="J301" s="5"/>
      <c r="K301" s="5"/>
      <c r="L301" s="5"/>
      <c r="M301" s="5"/>
      <c r="N301" s="5"/>
      <c r="O301" s="5"/>
      <c r="P301" s="5"/>
      <c r="Q301" s="5"/>
      <c r="R301" s="5"/>
      <c r="S301" s="5"/>
      <c r="T301" s="5"/>
      <c r="U301" s="5"/>
      <c r="V301" s="5"/>
      <c r="W301" s="5"/>
      <c r="Z301" s="21"/>
      <c r="AB301"/>
    </row>
    <row r="302" spans="2:28" outlineLevel="1" x14ac:dyDescent="0.2">
      <c r="B302" s="4" t="s">
        <v>17</v>
      </c>
      <c r="C302" s="5"/>
      <c r="D302" s="5"/>
      <c r="E302" s="5"/>
      <c r="F302" s="5"/>
      <c r="G302" s="5"/>
      <c r="H302" s="5"/>
      <c r="I302" s="5"/>
      <c r="J302" s="5"/>
      <c r="K302" s="5"/>
      <c r="L302" s="5"/>
      <c r="M302" s="5"/>
      <c r="N302" s="5"/>
      <c r="O302" s="5"/>
      <c r="P302" s="5"/>
      <c r="Q302" s="5"/>
      <c r="R302" s="5"/>
      <c r="S302" s="5"/>
      <c r="T302" s="5"/>
      <c r="U302" s="5"/>
      <c r="V302" s="5"/>
      <c r="W302" s="5"/>
      <c r="Z302" s="21"/>
      <c r="AB302"/>
    </row>
    <row r="303" spans="2:28" outlineLevel="1" x14ac:dyDescent="0.2">
      <c r="B303" s="4" t="s">
        <v>1</v>
      </c>
      <c r="C303" s="5"/>
      <c r="D303" s="5"/>
      <c r="E303" s="5"/>
      <c r="F303" s="5"/>
      <c r="G303" s="5"/>
      <c r="H303" s="5"/>
      <c r="I303" s="5"/>
      <c r="J303" s="5"/>
      <c r="K303" s="5"/>
      <c r="L303" s="5"/>
      <c r="M303" s="5"/>
      <c r="N303" s="5"/>
      <c r="O303" s="5"/>
      <c r="P303" s="5"/>
      <c r="Q303" s="5"/>
      <c r="R303" s="5"/>
      <c r="S303" s="5"/>
      <c r="T303" s="5"/>
      <c r="U303" s="5"/>
      <c r="V303" s="5"/>
      <c r="W303" s="5"/>
      <c r="Z303" s="21"/>
      <c r="AB303"/>
    </row>
    <row r="304" spans="2:28" outlineLevel="1" x14ac:dyDescent="0.2">
      <c r="B304" s="15" t="s">
        <v>9</v>
      </c>
      <c r="C304" s="19">
        <f t="shared" ref="C304:W304" si="124">SUM(C294:C303)</f>
        <v>363.18099999999998</v>
      </c>
      <c r="D304" s="19">
        <f t="shared" si="124"/>
        <v>342.84700000000004</v>
      </c>
      <c r="E304" s="19">
        <f t="shared" si="124"/>
        <v>344.88299999999998</v>
      </c>
      <c r="F304" s="19">
        <f t="shared" si="124"/>
        <v>321.661</v>
      </c>
      <c r="G304" s="19">
        <f t="shared" si="124"/>
        <v>333.85199999999998</v>
      </c>
      <c r="H304" s="19">
        <f t="shared" si="124"/>
        <v>286.00399999999996</v>
      </c>
      <c r="I304" s="19">
        <f t="shared" si="124"/>
        <v>300.161</v>
      </c>
      <c r="J304" s="19">
        <f t="shared" si="124"/>
        <v>334.88800000000003</v>
      </c>
      <c r="K304" s="19">
        <f t="shared" si="124"/>
        <v>359.79100000000005</v>
      </c>
      <c r="L304" s="19">
        <f t="shared" si="124"/>
        <v>416.03299999999996</v>
      </c>
      <c r="M304" s="19">
        <f t="shared" si="124"/>
        <v>319.37100000000004</v>
      </c>
      <c r="N304" s="19">
        <f t="shared" si="124"/>
        <v>333.95000000000005</v>
      </c>
      <c r="O304" s="19">
        <f t="shared" si="124"/>
        <v>293.221</v>
      </c>
      <c r="P304" s="19">
        <f t="shared" si="124"/>
        <v>250.815</v>
      </c>
      <c r="Q304" s="19">
        <f t="shared" si="124"/>
        <v>206.56900000000002</v>
      </c>
      <c r="R304" s="19">
        <f t="shared" si="124"/>
        <v>192.01900000000001</v>
      </c>
      <c r="S304" s="19">
        <f t="shared" si="124"/>
        <v>208.51900000000001</v>
      </c>
      <c r="T304" s="19">
        <f t="shared" si="124"/>
        <v>190.10599999999999</v>
      </c>
      <c r="U304" s="19">
        <f t="shared" si="124"/>
        <v>203.815</v>
      </c>
      <c r="V304" s="19">
        <f t="shared" si="124"/>
        <v>190.19399999999999</v>
      </c>
      <c r="W304" s="19">
        <f t="shared" si="124"/>
        <v>83.802000000000007</v>
      </c>
    </row>
    <row r="305" spans="1:28" outlineLevel="1" x14ac:dyDescent="0.2">
      <c r="A305" s="3" t="s">
        <v>80</v>
      </c>
      <c r="B305" s="26" t="s">
        <v>91</v>
      </c>
      <c r="C305" s="25">
        <f>IFERROR(C304/C287/1000,0)</f>
        <v>1.9204814702161504E-3</v>
      </c>
      <c r="D305" s="25">
        <f t="shared" ref="D305:W305" si="125">IFERROR(D304/D287/1000,0)</f>
        <v>1.9062958973226384E-3</v>
      </c>
      <c r="E305" s="25">
        <f t="shared" si="125"/>
        <v>1.7229657590389664E-3</v>
      </c>
      <c r="F305" s="25">
        <f t="shared" si="125"/>
        <v>1.8189688785841384E-3</v>
      </c>
      <c r="G305" s="25">
        <f t="shared" si="125"/>
        <v>1.7892432735268199E-3</v>
      </c>
      <c r="H305" s="25">
        <f t="shared" si="125"/>
        <v>1.8045214798701888E-3</v>
      </c>
      <c r="I305" s="25">
        <f t="shared" si="125"/>
        <v>1.8603180600090593E-3</v>
      </c>
      <c r="J305" s="25">
        <f t="shared" si="125"/>
        <v>1.9299981761934746E-3</v>
      </c>
      <c r="K305" s="25">
        <f t="shared" si="125"/>
        <v>2.0024036186402404E-3</v>
      </c>
      <c r="L305" s="25">
        <f t="shared" si="125"/>
        <v>2.1184623504972573E-3</v>
      </c>
      <c r="M305" s="25">
        <f t="shared" si="125"/>
        <v>1.8981128382654115E-3</v>
      </c>
      <c r="N305" s="25">
        <f t="shared" si="125"/>
        <v>1.9674762708364489E-3</v>
      </c>
      <c r="O305" s="25">
        <f t="shared" si="125"/>
        <v>1.7315564626900111E-3</v>
      </c>
      <c r="P305" s="25">
        <f t="shared" si="125"/>
        <v>1.5376984562923772E-3</v>
      </c>
      <c r="Q305" s="25">
        <f t="shared" si="125"/>
        <v>1.4943592494671175E-3</v>
      </c>
      <c r="R305" s="25">
        <f t="shared" si="125"/>
        <v>1.4819527024072696E-3</v>
      </c>
      <c r="S305" s="25">
        <f t="shared" si="125"/>
        <v>1.4353415308792773E-3</v>
      </c>
      <c r="T305" s="25">
        <f t="shared" si="125"/>
        <v>1.4951849009798978E-3</v>
      </c>
      <c r="U305" s="25">
        <f t="shared" si="125"/>
        <v>1.4602077368814363E-3</v>
      </c>
      <c r="V305" s="25">
        <f t="shared" si="125"/>
        <v>1.3236016457859262E-3</v>
      </c>
      <c r="W305" s="25">
        <f t="shared" si="125"/>
        <v>4.6449999999999998E-3</v>
      </c>
    </row>
    <row r="306" spans="1:28" outlineLevel="1" x14ac:dyDescent="0.2"/>
    <row r="307" spans="1:28" outlineLevel="1" x14ac:dyDescent="0.2">
      <c r="B307" s="4" t="s">
        <v>18</v>
      </c>
      <c r="C307" s="11">
        <f t="shared" ref="C307:W307" si="126">IFERROR(C294/C304,0)</f>
        <v>0</v>
      </c>
      <c r="D307" s="11">
        <f t="shared" si="126"/>
        <v>0</v>
      </c>
      <c r="E307" s="11">
        <f t="shared" si="126"/>
        <v>0</v>
      </c>
      <c r="F307" s="11">
        <f t="shared" si="126"/>
        <v>0</v>
      </c>
      <c r="G307" s="11">
        <f t="shared" si="126"/>
        <v>0</v>
      </c>
      <c r="H307" s="11">
        <f t="shared" si="126"/>
        <v>0</v>
      </c>
      <c r="I307" s="11">
        <f t="shared" si="126"/>
        <v>0</v>
      </c>
      <c r="J307" s="11">
        <f t="shared" si="126"/>
        <v>0</v>
      </c>
      <c r="K307" s="11">
        <f t="shared" si="126"/>
        <v>0</v>
      </c>
      <c r="L307" s="11">
        <f t="shared" si="126"/>
        <v>0</v>
      </c>
      <c r="M307" s="11">
        <f t="shared" si="126"/>
        <v>0</v>
      </c>
      <c r="N307" s="11">
        <f t="shared" si="126"/>
        <v>0</v>
      </c>
      <c r="O307" s="11">
        <f t="shared" si="126"/>
        <v>0</v>
      </c>
      <c r="P307" s="11">
        <f t="shared" si="126"/>
        <v>0</v>
      </c>
      <c r="Q307" s="11">
        <f t="shared" si="126"/>
        <v>0</v>
      </c>
      <c r="R307" s="11">
        <f t="shared" si="126"/>
        <v>0</v>
      </c>
      <c r="S307" s="11">
        <f t="shared" si="126"/>
        <v>0</v>
      </c>
      <c r="T307" s="11">
        <f t="shared" si="126"/>
        <v>0</v>
      </c>
      <c r="U307" s="11">
        <f t="shared" si="126"/>
        <v>0</v>
      </c>
      <c r="V307" s="11">
        <f t="shared" si="126"/>
        <v>0</v>
      </c>
      <c r="W307" s="11">
        <f t="shared" si="126"/>
        <v>0</v>
      </c>
    </row>
    <row r="308" spans="1:28" outlineLevel="1" x14ac:dyDescent="0.2">
      <c r="B308" s="4" t="s">
        <v>19</v>
      </c>
      <c r="C308" s="11">
        <f t="shared" ref="C308:W308" si="127">IFERROR(C295/C304,0)</f>
        <v>0</v>
      </c>
      <c r="D308" s="11">
        <f t="shared" si="127"/>
        <v>0</v>
      </c>
      <c r="E308" s="11">
        <f t="shared" si="127"/>
        <v>0</v>
      </c>
      <c r="F308" s="11">
        <f t="shared" si="127"/>
        <v>0</v>
      </c>
      <c r="G308" s="11">
        <f t="shared" si="127"/>
        <v>0</v>
      </c>
      <c r="H308" s="11">
        <f t="shared" si="127"/>
        <v>0</v>
      </c>
      <c r="I308" s="11">
        <f t="shared" si="127"/>
        <v>0</v>
      </c>
      <c r="J308" s="11">
        <f t="shared" si="127"/>
        <v>0</v>
      </c>
      <c r="K308" s="11">
        <f t="shared" si="127"/>
        <v>0</v>
      </c>
      <c r="L308" s="11">
        <f t="shared" si="127"/>
        <v>0</v>
      </c>
      <c r="M308" s="11">
        <f t="shared" si="127"/>
        <v>0</v>
      </c>
      <c r="N308" s="11">
        <f t="shared" si="127"/>
        <v>0</v>
      </c>
      <c r="O308" s="11">
        <f t="shared" si="127"/>
        <v>0</v>
      </c>
      <c r="P308" s="11">
        <f t="shared" si="127"/>
        <v>0</v>
      </c>
      <c r="Q308" s="11">
        <f t="shared" si="127"/>
        <v>0</v>
      </c>
      <c r="R308" s="11">
        <f t="shared" si="127"/>
        <v>0</v>
      </c>
      <c r="S308" s="11">
        <f t="shared" si="127"/>
        <v>0</v>
      </c>
      <c r="T308" s="11">
        <f t="shared" si="127"/>
        <v>0</v>
      </c>
      <c r="U308" s="11">
        <f t="shared" si="127"/>
        <v>0</v>
      </c>
      <c r="V308" s="11">
        <f t="shared" si="127"/>
        <v>0</v>
      </c>
      <c r="W308" s="11">
        <f t="shared" si="127"/>
        <v>0</v>
      </c>
    </row>
    <row r="309" spans="1:28" outlineLevel="1" x14ac:dyDescent="0.2">
      <c r="B309" s="4" t="s">
        <v>16</v>
      </c>
      <c r="C309" s="11">
        <f t="shared" ref="C309:W309" si="128">IFERROR(C296/C304,0)</f>
        <v>1</v>
      </c>
      <c r="D309" s="11">
        <f t="shared" si="128"/>
        <v>1</v>
      </c>
      <c r="E309" s="11">
        <f t="shared" si="128"/>
        <v>1</v>
      </c>
      <c r="F309" s="11">
        <f t="shared" si="128"/>
        <v>1</v>
      </c>
      <c r="G309" s="11">
        <f t="shared" si="128"/>
        <v>1</v>
      </c>
      <c r="H309" s="11">
        <f t="shared" si="128"/>
        <v>1</v>
      </c>
      <c r="I309" s="11">
        <f t="shared" si="128"/>
        <v>1</v>
      </c>
      <c r="J309" s="11">
        <f t="shared" si="128"/>
        <v>1</v>
      </c>
      <c r="K309" s="11">
        <f t="shared" si="128"/>
        <v>1</v>
      </c>
      <c r="L309" s="11">
        <f t="shared" si="128"/>
        <v>1</v>
      </c>
      <c r="M309" s="11">
        <f t="shared" si="128"/>
        <v>1</v>
      </c>
      <c r="N309" s="11">
        <f t="shared" si="128"/>
        <v>1</v>
      </c>
      <c r="O309" s="11">
        <f t="shared" si="128"/>
        <v>1</v>
      </c>
      <c r="P309" s="11">
        <f t="shared" si="128"/>
        <v>1</v>
      </c>
      <c r="Q309" s="11">
        <f t="shared" si="128"/>
        <v>1</v>
      </c>
      <c r="R309" s="11">
        <f t="shared" si="128"/>
        <v>1</v>
      </c>
      <c r="S309" s="11">
        <f t="shared" si="128"/>
        <v>1</v>
      </c>
      <c r="T309" s="11">
        <f t="shared" si="128"/>
        <v>1</v>
      </c>
      <c r="U309" s="11">
        <f t="shared" si="128"/>
        <v>1</v>
      </c>
      <c r="V309" s="11">
        <f t="shared" si="128"/>
        <v>1</v>
      </c>
      <c r="W309" s="11">
        <f t="shared" si="128"/>
        <v>1</v>
      </c>
    </row>
    <row r="310" spans="1:28" outlineLevel="1" x14ac:dyDescent="0.2">
      <c r="B310" s="4" t="s">
        <v>21</v>
      </c>
      <c r="C310" s="11">
        <f t="shared" ref="C310:W310" si="129">IFERROR(C297/C304,0)</f>
        <v>0</v>
      </c>
      <c r="D310" s="11">
        <f t="shared" si="129"/>
        <v>0</v>
      </c>
      <c r="E310" s="11">
        <f t="shared" si="129"/>
        <v>0</v>
      </c>
      <c r="F310" s="11">
        <f t="shared" si="129"/>
        <v>0</v>
      </c>
      <c r="G310" s="11">
        <f t="shared" si="129"/>
        <v>0</v>
      </c>
      <c r="H310" s="11">
        <f t="shared" si="129"/>
        <v>0</v>
      </c>
      <c r="I310" s="11">
        <f t="shared" si="129"/>
        <v>0</v>
      </c>
      <c r="J310" s="11">
        <f t="shared" si="129"/>
        <v>0</v>
      </c>
      <c r="K310" s="11">
        <f t="shared" si="129"/>
        <v>0</v>
      </c>
      <c r="L310" s="11">
        <f t="shared" si="129"/>
        <v>0</v>
      </c>
      <c r="M310" s="11">
        <f t="shared" si="129"/>
        <v>0</v>
      </c>
      <c r="N310" s="11">
        <f t="shared" si="129"/>
        <v>0</v>
      </c>
      <c r="O310" s="11">
        <f t="shared" si="129"/>
        <v>0</v>
      </c>
      <c r="P310" s="11">
        <f t="shared" si="129"/>
        <v>0</v>
      </c>
      <c r="Q310" s="11">
        <f t="shared" si="129"/>
        <v>0</v>
      </c>
      <c r="R310" s="11">
        <f t="shared" si="129"/>
        <v>0</v>
      </c>
      <c r="S310" s="11">
        <f t="shared" si="129"/>
        <v>0</v>
      </c>
      <c r="T310" s="11">
        <f t="shared" si="129"/>
        <v>0</v>
      </c>
      <c r="U310" s="11">
        <f t="shared" si="129"/>
        <v>0</v>
      </c>
      <c r="V310" s="11">
        <f t="shared" si="129"/>
        <v>0</v>
      </c>
      <c r="W310" s="11">
        <f t="shared" si="129"/>
        <v>0</v>
      </c>
    </row>
    <row r="311" spans="1:28" outlineLevel="1" x14ac:dyDescent="0.2">
      <c r="B311" s="4" t="s">
        <v>20</v>
      </c>
      <c r="C311" s="11">
        <f t="shared" ref="C311:W311" si="130">IFERROR(C298/C304,0)</f>
        <v>0</v>
      </c>
      <c r="D311" s="11">
        <f t="shared" si="130"/>
        <v>0</v>
      </c>
      <c r="E311" s="11">
        <f t="shared" si="130"/>
        <v>0</v>
      </c>
      <c r="F311" s="11">
        <f t="shared" si="130"/>
        <v>0</v>
      </c>
      <c r="G311" s="11">
        <f t="shared" si="130"/>
        <v>0</v>
      </c>
      <c r="H311" s="11">
        <f t="shared" si="130"/>
        <v>0</v>
      </c>
      <c r="I311" s="11">
        <f t="shared" si="130"/>
        <v>0</v>
      </c>
      <c r="J311" s="11">
        <f t="shared" si="130"/>
        <v>0</v>
      </c>
      <c r="K311" s="11">
        <f t="shared" si="130"/>
        <v>0</v>
      </c>
      <c r="L311" s="11">
        <f t="shared" si="130"/>
        <v>0</v>
      </c>
      <c r="M311" s="11">
        <f t="shared" si="130"/>
        <v>0</v>
      </c>
      <c r="N311" s="11">
        <f t="shared" si="130"/>
        <v>0</v>
      </c>
      <c r="O311" s="11">
        <f t="shared" si="130"/>
        <v>0</v>
      </c>
      <c r="P311" s="11">
        <f t="shared" si="130"/>
        <v>0</v>
      </c>
      <c r="Q311" s="11">
        <f t="shared" si="130"/>
        <v>0</v>
      </c>
      <c r="R311" s="11">
        <f t="shared" si="130"/>
        <v>0</v>
      </c>
      <c r="S311" s="11">
        <f t="shared" si="130"/>
        <v>0</v>
      </c>
      <c r="T311" s="11">
        <f t="shared" si="130"/>
        <v>0</v>
      </c>
      <c r="U311" s="11">
        <f t="shared" si="130"/>
        <v>0</v>
      </c>
      <c r="V311" s="11">
        <f t="shared" si="130"/>
        <v>0</v>
      </c>
      <c r="W311" s="11">
        <f t="shared" si="130"/>
        <v>0</v>
      </c>
    </row>
    <row r="312" spans="1:28" outlineLevel="1" x14ac:dyDescent="0.2">
      <c r="B312" s="4" t="s">
        <v>0</v>
      </c>
      <c r="C312" s="11">
        <f t="shared" ref="C312:W312" si="131">IFERROR(C299/C304,0)</f>
        <v>0</v>
      </c>
      <c r="D312" s="11">
        <f t="shared" si="131"/>
        <v>0</v>
      </c>
      <c r="E312" s="11">
        <f t="shared" si="131"/>
        <v>0</v>
      </c>
      <c r="F312" s="11">
        <f t="shared" si="131"/>
        <v>0</v>
      </c>
      <c r="G312" s="11">
        <f t="shared" si="131"/>
        <v>0</v>
      </c>
      <c r="H312" s="11">
        <f t="shared" si="131"/>
        <v>0</v>
      </c>
      <c r="I312" s="11">
        <f t="shared" si="131"/>
        <v>0</v>
      </c>
      <c r="J312" s="11">
        <f t="shared" si="131"/>
        <v>0</v>
      </c>
      <c r="K312" s="11">
        <f t="shared" si="131"/>
        <v>0</v>
      </c>
      <c r="L312" s="11">
        <f t="shared" si="131"/>
        <v>0</v>
      </c>
      <c r="M312" s="11">
        <f t="shared" si="131"/>
        <v>0</v>
      </c>
      <c r="N312" s="11">
        <f t="shared" si="131"/>
        <v>0</v>
      </c>
      <c r="O312" s="11">
        <f t="shared" si="131"/>
        <v>0</v>
      </c>
      <c r="P312" s="11">
        <f t="shared" si="131"/>
        <v>0</v>
      </c>
      <c r="Q312" s="11">
        <f t="shared" si="131"/>
        <v>0</v>
      </c>
      <c r="R312" s="11">
        <f t="shared" si="131"/>
        <v>0</v>
      </c>
      <c r="S312" s="11">
        <f t="shared" si="131"/>
        <v>0</v>
      </c>
      <c r="T312" s="11">
        <f t="shared" si="131"/>
        <v>0</v>
      </c>
      <c r="U312" s="11">
        <f t="shared" si="131"/>
        <v>0</v>
      </c>
      <c r="V312" s="11">
        <f t="shared" si="131"/>
        <v>0</v>
      </c>
      <c r="W312" s="11">
        <f t="shared" si="131"/>
        <v>0</v>
      </c>
    </row>
    <row r="313" spans="1:28" outlineLevel="1" x14ac:dyDescent="0.2">
      <c r="B313" s="4" t="s">
        <v>22</v>
      </c>
      <c r="C313" s="11">
        <f t="shared" ref="C313:W313" si="132">IFERROR(C300/C304,0)</f>
        <v>0</v>
      </c>
      <c r="D313" s="11">
        <f t="shared" si="132"/>
        <v>0</v>
      </c>
      <c r="E313" s="11">
        <f t="shared" si="132"/>
        <v>0</v>
      </c>
      <c r="F313" s="11">
        <f t="shared" si="132"/>
        <v>0</v>
      </c>
      <c r="G313" s="11">
        <f t="shared" si="132"/>
        <v>0</v>
      </c>
      <c r="H313" s="11">
        <f t="shared" si="132"/>
        <v>0</v>
      </c>
      <c r="I313" s="11">
        <f t="shared" si="132"/>
        <v>0</v>
      </c>
      <c r="J313" s="11">
        <f t="shared" si="132"/>
        <v>0</v>
      </c>
      <c r="K313" s="11">
        <f t="shared" si="132"/>
        <v>0</v>
      </c>
      <c r="L313" s="11">
        <f t="shared" si="132"/>
        <v>0</v>
      </c>
      <c r="M313" s="11">
        <f t="shared" si="132"/>
        <v>0</v>
      </c>
      <c r="N313" s="11">
        <f t="shared" si="132"/>
        <v>0</v>
      </c>
      <c r="O313" s="11">
        <f t="shared" si="132"/>
        <v>0</v>
      </c>
      <c r="P313" s="11">
        <f t="shared" si="132"/>
        <v>0</v>
      </c>
      <c r="Q313" s="11">
        <f t="shared" si="132"/>
        <v>0</v>
      </c>
      <c r="R313" s="11">
        <f t="shared" si="132"/>
        <v>0</v>
      </c>
      <c r="S313" s="11">
        <f t="shared" si="132"/>
        <v>0</v>
      </c>
      <c r="T313" s="11">
        <f t="shared" si="132"/>
        <v>0</v>
      </c>
      <c r="U313" s="11">
        <f t="shared" si="132"/>
        <v>0</v>
      </c>
      <c r="V313" s="11">
        <f t="shared" si="132"/>
        <v>0</v>
      </c>
      <c r="W313" s="11">
        <f t="shared" si="132"/>
        <v>0</v>
      </c>
    </row>
    <row r="314" spans="1:28" outlineLevel="1" x14ac:dyDescent="0.2">
      <c r="B314" s="4" t="s">
        <v>23</v>
      </c>
      <c r="C314" s="11">
        <f t="shared" ref="C314:W314" si="133">IFERROR(C301/C304,0)</f>
        <v>0</v>
      </c>
      <c r="D314" s="11">
        <f t="shared" si="133"/>
        <v>0</v>
      </c>
      <c r="E314" s="11">
        <f t="shared" si="133"/>
        <v>0</v>
      </c>
      <c r="F314" s="11">
        <f t="shared" si="133"/>
        <v>0</v>
      </c>
      <c r="G314" s="11">
        <f t="shared" si="133"/>
        <v>0</v>
      </c>
      <c r="H314" s="11">
        <f t="shared" si="133"/>
        <v>0</v>
      </c>
      <c r="I314" s="11">
        <f t="shared" si="133"/>
        <v>0</v>
      </c>
      <c r="J314" s="11">
        <f t="shared" si="133"/>
        <v>0</v>
      </c>
      <c r="K314" s="11">
        <f t="shared" si="133"/>
        <v>0</v>
      </c>
      <c r="L314" s="11">
        <f t="shared" si="133"/>
        <v>0</v>
      </c>
      <c r="M314" s="11">
        <f t="shared" si="133"/>
        <v>0</v>
      </c>
      <c r="N314" s="11">
        <f t="shared" si="133"/>
        <v>0</v>
      </c>
      <c r="O314" s="11">
        <f t="shared" si="133"/>
        <v>0</v>
      </c>
      <c r="P314" s="11">
        <f t="shared" si="133"/>
        <v>0</v>
      </c>
      <c r="Q314" s="11">
        <f t="shared" si="133"/>
        <v>0</v>
      </c>
      <c r="R314" s="11">
        <f t="shared" si="133"/>
        <v>0</v>
      </c>
      <c r="S314" s="11">
        <f t="shared" si="133"/>
        <v>0</v>
      </c>
      <c r="T314" s="11">
        <f t="shared" si="133"/>
        <v>0</v>
      </c>
      <c r="U314" s="11">
        <f t="shared" si="133"/>
        <v>0</v>
      </c>
      <c r="V314" s="11">
        <f t="shared" si="133"/>
        <v>0</v>
      </c>
      <c r="W314" s="11">
        <f t="shared" si="133"/>
        <v>0</v>
      </c>
    </row>
    <row r="315" spans="1:28" outlineLevel="1" x14ac:dyDescent="0.2">
      <c r="B315" s="4" t="s">
        <v>17</v>
      </c>
      <c r="C315" s="11">
        <f t="shared" ref="C315:W315" si="134">IFERROR(C302/C304,0)</f>
        <v>0</v>
      </c>
      <c r="D315" s="11">
        <f t="shared" si="134"/>
        <v>0</v>
      </c>
      <c r="E315" s="11">
        <f t="shared" si="134"/>
        <v>0</v>
      </c>
      <c r="F315" s="11">
        <f t="shared" si="134"/>
        <v>0</v>
      </c>
      <c r="G315" s="11">
        <f t="shared" si="134"/>
        <v>0</v>
      </c>
      <c r="H315" s="11">
        <f t="shared" si="134"/>
        <v>0</v>
      </c>
      <c r="I315" s="11">
        <f t="shared" si="134"/>
        <v>0</v>
      </c>
      <c r="J315" s="11">
        <f t="shared" si="134"/>
        <v>0</v>
      </c>
      <c r="K315" s="11">
        <f t="shared" si="134"/>
        <v>0</v>
      </c>
      <c r="L315" s="11">
        <f t="shared" si="134"/>
        <v>0</v>
      </c>
      <c r="M315" s="11">
        <f t="shared" si="134"/>
        <v>0</v>
      </c>
      <c r="N315" s="11">
        <f t="shared" si="134"/>
        <v>0</v>
      </c>
      <c r="O315" s="11">
        <f t="shared" si="134"/>
        <v>0</v>
      </c>
      <c r="P315" s="11">
        <f t="shared" si="134"/>
        <v>0</v>
      </c>
      <c r="Q315" s="11">
        <f t="shared" si="134"/>
        <v>0</v>
      </c>
      <c r="R315" s="11">
        <f t="shared" si="134"/>
        <v>0</v>
      </c>
      <c r="S315" s="11">
        <f t="shared" si="134"/>
        <v>0</v>
      </c>
      <c r="T315" s="11">
        <f t="shared" si="134"/>
        <v>0</v>
      </c>
      <c r="U315" s="11">
        <f t="shared" si="134"/>
        <v>0</v>
      </c>
      <c r="V315" s="11">
        <f t="shared" si="134"/>
        <v>0</v>
      </c>
      <c r="W315" s="11">
        <f t="shared" si="134"/>
        <v>0</v>
      </c>
    </row>
    <row r="316" spans="1:28" outlineLevel="1" x14ac:dyDescent="0.2">
      <c r="B316" s="4" t="s">
        <v>24</v>
      </c>
      <c r="C316" s="11">
        <f t="shared" ref="C316:W316" si="135">IFERROR(C303/C304,0)</f>
        <v>0</v>
      </c>
      <c r="D316" s="11">
        <f t="shared" si="135"/>
        <v>0</v>
      </c>
      <c r="E316" s="11">
        <f t="shared" si="135"/>
        <v>0</v>
      </c>
      <c r="F316" s="11">
        <f t="shared" si="135"/>
        <v>0</v>
      </c>
      <c r="G316" s="11">
        <f t="shared" si="135"/>
        <v>0</v>
      </c>
      <c r="H316" s="11">
        <f t="shared" si="135"/>
        <v>0</v>
      </c>
      <c r="I316" s="11">
        <f t="shared" si="135"/>
        <v>0</v>
      </c>
      <c r="J316" s="11">
        <f t="shared" si="135"/>
        <v>0</v>
      </c>
      <c r="K316" s="11">
        <f t="shared" si="135"/>
        <v>0</v>
      </c>
      <c r="L316" s="11">
        <f t="shared" si="135"/>
        <v>0</v>
      </c>
      <c r="M316" s="11">
        <f t="shared" si="135"/>
        <v>0</v>
      </c>
      <c r="N316" s="11">
        <f t="shared" si="135"/>
        <v>0</v>
      </c>
      <c r="O316" s="11">
        <f t="shared" si="135"/>
        <v>0</v>
      </c>
      <c r="P316" s="11">
        <f t="shared" si="135"/>
        <v>0</v>
      </c>
      <c r="Q316" s="11">
        <f t="shared" si="135"/>
        <v>0</v>
      </c>
      <c r="R316" s="11">
        <f t="shared" si="135"/>
        <v>0</v>
      </c>
      <c r="S316" s="11">
        <f t="shared" si="135"/>
        <v>0</v>
      </c>
      <c r="T316" s="11">
        <f t="shared" si="135"/>
        <v>0</v>
      </c>
      <c r="U316" s="11">
        <f t="shared" si="135"/>
        <v>0</v>
      </c>
      <c r="V316" s="11">
        <f t="shared" si="135"/>
        <v>0</v>
      </c>
      <c r="W316" s="11">
        <f t="shared" si="135"/>
        <v>0</v>
      </c>
    </row>
    <row r="317" spans="1:28" outlineLevel="1" x14ac:dyDescent="0.2"/>
    <row r="319" spans="1:28" x14ac:dyDescent="0.2">
      <c r="A319" s="30" t="s">
        <v>32</v>
      </c>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row>
    <row r="320" spans="1:28" x14ac:dyDescent="0.2">
      <c r="B320" s="8" t="s">
        <v>2</v>
      </c>
      <c r="C320" s="13"/>
    </row>
    <row r="321" spans="2:26" x14ac:dyDescent="0.2">
      <c r="B321" s="15" t="s">
        <v>5</v>
      </c>
    </row>
    <row r="322" spans="2:26" x14ac:dyDescent="0.2">
      <c r="B322" s="9" t="s">
        <v>7</v>
      </c>
      <c r="C322" s="5">
        <f>C323*Inputs!D$7</f>
        <v>112.66639494718328</v>
      </c>
      <c r="D322" s="5">
        <f>D323*Inputs!E$7</f>
        <v>126.460272328732</v>
      </c>
      <c r="E322" s="5">
        <f>E323*Inputs!F$7</f>
        <v>160.72764641187885</v>
      </c>
      <c r="F322" s="5">
        <f>F323*Inputs!G$7</f>
        <v>126.42848552709444</v>
      </c>
      <c r="G322" s="5">
        <f>G323*Inputs!H$7</f>
        <v>122.89807196302075</v>
      </c>
      <c r="H322" s="5">
        <f>H323*Inputs!I$7</f>
        <v>99.026674233430896</v>
      </c>
      <c r="I322" s="5">
        <f>I323*Inputs!J$7</f>
        <v>162.32537373304979</v>
      </c>
      <c r="J322" s="5">
        <f>J323*Inputs!K$7</f>
        <v>139.72296899006244</v>
      </c>
      <c r="K322" s="5">
        <f>K323*Inputs!L$7</f>
        <v>80.307802962728445</v>
      </c>
      <c r="L322" s="5">
        <f>L323*Inputs!M$7</f>
        <v>64.659340893084945</v>
      </c>
      <c r="M322" s="5">
        <f>U323*Inputs!N$7</f>
        <v>222.98940595772734</v>
      </c>
      <c r="N322" s="5">
        <f>N323*Inputs!O$7</f>
        <v>108.73524462762362</v>
      </c>
      <c r="O322" s="5">
        <f>O323*Inputs!P$7</f>
        <v>187.16860652288238</v>
      </c>
      <c r="P322" s="5">
        <f>P323*Inputs!Q$7</f>
        <v>179.78359630509735</v>
      </c>
      <c r="Q322" s="5">
        <f>Q323*Inputs!R$7</f>
        <v>172.0794248495427</v>
      </c>
      <c r="R322" s="5">
        <f>R323*Inputs!S$7</f>
        <v>181.47208673758772</v>
      </c>
      <c r="S322" s="5">
        <f>S323*Inputs!T$7</f>
        <v>205.44990223196251</v>
      </c>
      <c r="T322" s="5">
        <f>T323*Inputs!U$7</f>
        <v>217.69074761035509</v>
      </c>
      <c r="U322" s="5">
        <f>U323*Inputs!V$7</f>
        <v>222.98940595772734</v>
      </c>
      <c r="V322" s="5">
        <f>V323*Inputs!W$7</f>
        <v>232.27833117575403</v>
      </c>
      <c r="W322" s="5">
        <f>W323*Inputs!X$7</f>
        <v>134.74469350639569</v>
      </c>
      <c r="Z322" s="21" t="s">
        <v>26</v>
      </c>
    </row>
    <row r="323" spans="2:26" x14ac:dyDescent="0.2">
      <c r="B323" s="9" t="s">
        <v>8</v>
      </c>
      <c r="C323" s="5">
        <f>C327*CAN!C328</f>
        <v>1126.6639494718327</v>
      </c>
      <c r="D323" s="5">
        <f>D327*CAN!D328</f>
        <v>1264.60272328732</v>
      </c>
      <c r="E323" s="5">
        <f>E327*CAN!E328</f>
        <v>1607.2764641187885</v>
      </c>
      <c r="F323" s="5">
        <f>F327*CAN!F328</f>
        <v>1264.2848552709443</v>
      </c>
      <c r="G323" s="5">
        <f>G327*CAN!G328</f>
        <v>1228.9807196302074</v>
      </c>
      <c r="H323" s="5">
        <f>H327*CAN!H328</f>
        <v>990.2667423343089</v>
      </c>
      <c r="I323" s="5">
        <f>I327*CAN!I328</f>
        <v>1623.2537373304979</v>
      </c>
      <c r="J323" s="5">
        <f>J327*CAN!J328</f>
        <v>1397.2296899006244</v>
      </c>
      <c r="K323" s="5">
        <f>K327*CAN!K328</f>
        <v>803.07802962728442</v>
      </c>
      <c r="L323" s="5">
        <f>L327*CAN!L328</f>
        <v>646.59340893084948</v>
      </c>
      <c r="M323" s="5">
        <f>U327*CAN!M328</f>
        <v>2310.0515129102214</v>
      </c>
      <c r="N323" s="5">
        <f>N327*CAN!N328</f>
        <v>1087.3524462762362</v>
      </c>
      <c r="O323" s="5">
        <f>O327*CAN!O328</f>
        <v>1871.6860652288237</v>
      </c>
      <c r="P323" s="5">
        <f>P327*CAN!P328</f>
        <v>1797.8359630509733</v>
      </c>
      <c r="Q323" s="5">
        <f>Q327*CAN!Q328</f>
        <v>1720.7942484954269</v>
      </c>
      <c r="R323" s="5">
        <f>R327*CAN!R328</f>
        <v>1814.7208673758771</v>
      </c>
      <c r="S323" s="5">
        <f>S327*CAN!S328</f>
        <v>2054.4990223196251</v>
      </c>
      <c r="T323" s="5">
        <f>T327*CAN!T328</f>
        <v>2176.9074761035508</v>
      </c>
      <c r="U323" s="5">
        <f>U327*CAN!U328</f>
        <v>2229.8940595772733</v>
      </c>
      <c r="V323" s="5">
        <f>V327*CAN!V328</f>
        <v>2322.7833117575401</v>
      </c>
      <c r="W323" s="5">
        <f>W327*CAN!W328</f>
        <v>1347.446935063957</v>
      </c>
      <c r="Z323" s="21" t="s">
        <v>26</v>
      </c>
    </row>
    <row r="324" spans="2:26" x14ac:dyDescent="0.2">
      <c r="B324" s="16" t="s">
        <v>6</v>
      </c>
      <c r="C324" s="5"/>
      <c r="D324" s="5"/>
      <c r="E324" s="5"/>
      <c r="F324" s="5"/>
      <c r="G324" s="5"/>
      <c r="H324" s="5"/>
      <c r="I324" s="5"/>
      <c r="J324" s="5"/>
      <c r="K324" s="5"/>
      <c r="L324" s="5"/>
      <c r="M324" s="5"/>
      <c r="N324" s="5"/>
      <c r="O324" s="5"/>
      <c r="P324" s="5"/>
      <c r="Q324" s="5"/>
      <c r="R324" s="5"/>
      <c r="S324" s="5"/>
      <c r="T324" s="5"/>
      <c r="U324" s="5"/>
      <c r="V324" s="5"/>
      <c r="W324" s="5"/>
    </row>
    <row r="325" spans="2:26" x14ac:dyDescent="0.2">
      <c r="B325" s="9" t="s">
        <v>8</v>
      </c>
      <c r="C325" s="5">
        <f>C327*CAN!C329</f>
        <v>5077.3985359899734</v>
      </c>
      <c r="D325" s="5">
        <f>D327*CAN!D329</f>
        <v>5968.7128007073679</v>
      </c>
      <c r="E325" s="5">
        <f>E327*CAN!E329</f>
        <v>7105.9592040091266</v>
      </c>
      <c r="F325" s="5">
        <f>F327*CAN!F329</f>
        <v>6155.9907802647804</v>
      </c>
      <c r="G325" s="5">
        <f>G327*CAN!G329</f>
        <v>6225.3876069464741</v>
      </c>
      <c r="H325" s="5">
        <f>H327*CAN!H329</f>
        <v>4871.4967503891658</v>
      </c>
      <c r="I325" s="5">
        <f>I327*CAN!I329</f>
        <v>8654.1221027077863</v>
      </c>
      <c r="J325" s="5">
        <f>J327*CAN!J329</f>
        <v>8838.3564375622227</v>
      </c>
      <c r="K325" s="5">
        <f>K327*CAN!K329</f>
        <v>5751.8384607679645</v>
      </c>
      <c r="L325" s="5">
        <f>L327*CAN!L329</f>
        <v>4872.2802082860799</v>
      </c>
      <c r="M325" s="5">
        <f>U327*CAN!M329</f>
        <v>15098.080963657658</v>
      </c>
      <c r="N325" s="5">
        <f>N327*CAN!N329</f>
        <v>7231.8026670039189</v>
      </c>
      <c r="O325" s="5">
        <f>O327*CAN!O329</f>
        <v>12792.302176677247</v>
      </c>
      <c r="P325" s="5">
        <f>P327*CAN!P329</f>
        <v>12332.766707083099</v>
      </c>
      <c r="Q325" s="5">
        <f>Q327*CAN!Q329</f>
        <v>12072.973716838316</v>
      </c>
      <c r="R325" s="5">
        <f>R327*CAN!R329</f>
        <v>13957.987149760744</v>
      </c>
      <c r="S325" s="5">
        <f>S327*CAN!S329</f>
        <v>15540.885253282155</v>
      </c>
      <c r="T325" s="5">
        <f>T327*CAN!T329</f>
        <v>14830.280532832161</v>
      </c>
      <c r="U325" s="5">
        <f>U327*CAN!U329</f>
        <v>15178.238416990607</v>
      </c>
      <c r="V325" s="5">
        <f>V327*CAN!V329</f>
        <v>16632.344524851302</v>
      </c>
      <c r="W325" s="5">
        <f>W327*CAN!W329</f>
        <v>3390.6818938097736</v>
      </c>
      <c r="Z325" s="21" t="s">
        <v>26</v>
      </c>
    </row>
    <row r="326" spans="2:26" x14ac:dyDescent="0.2">
      <c r="B326" s="15" t="s">
        <v>9</v>
      </c>
    </row>
    <row r="327" spans="2:26" x14ac:dyDescent="0.2">
      <c r="B327" s="9" t="s">
        <v>8</v>
      </c>
      <c r="C327" s="5">
        <f>C342/CAN!C343/1000</f>
        <v>6204.0624854618063</v>
      </c>
      <c r="D327" s="5">
        <f>D342/CAN!D343/1000</f>
        <v>7233.3155239946882</v>
      </c>
      <c r="E327" s="5">
        <f>E342/CAN!E343/1000</f>
        <v>8713.2356681279143</v>
      </c>
      <c r="F327" s="5">
        <f>F342/CAN!F343/1000</f>
        <v>7420.2756355357251</v>
      </c>
      <c r="G327" s="5">
        <f>G342/CAN!G343/1000</f>
        <v>7454.3683265766813</v>
      </c>
      <c r="H327" s="5">
        <f>H342/CAN!H343/1000</f>
        <v>5861.7634927234749</v>
      </c>
      <c r="I327" s="5">
        <f>I342/CAN!I343/1000</f>
        <v>10277.375840038283</v>
      </c>
      <c r="J327" s="5">
        <f>J342/CAN!J343/1000</f>
        <v>10235.586127462848</v>
      </c>
      <c r="K327" s="5">
        <f>K342/CAN!K343/1000</f>
        <v>6554.9164903952487</v>
      </c>
      <c r="L327" s="5">
        <f>L342/CAN!L343/1000</f>
        <v>5518.8736172169301</v>
      </c>
      <c r="M327" s="5">
        <f>U342/CAN!M343/1000</f>
        <v>15633.787487157924</v>
      </c>
      <c r="N327" s="5">
        <f>N342/CAN!N343/1000</f>
        <v>8319.1551132801542</v>
      </c>
      <c r="O327" s="5">
        <f>O342/CAN!O343/1000</f>
        <v>14663.98824190607</v>
      </c>
      <c r="P327" s="5">
        <f>P342/CAN!P343/1000</f>
        <v>14130.602670134072</v>
      </c>
      <c r="Q327" s="5">
        <f>Q342/CAN!Q343/1000</f>
        <v>13793.767965333742</v>
      </c>
      <c r="R327" s="5">
        <f>R342/CAN!R343/1000</f>
        <v>15772.708017136621</v>
      </c>
      <c r="S327" s="5">
        <f>S342/CAN!S343/1000</f>
        <v>17595.38427560178</v>
      </c>
      <c r="T327" s="5">
        <f>T342/CAN!T343/1000</f>
        <v>17007.188008935715</v>
      </c>
      <c r="U327" s="5">
        <f>U342/CAN!U343/1000</f>
        <v>17408.13247656788</v>
      </c>
      <c r="V327" s="5">
        <f>V342/CAN!V343/1000</f>
        <v>18955.127836608845</v>
      </c>
      <c r="W327" s="5">
        <f>W342/CAN!W343/1000</f>
        <v>4738.1288288737305</v>
      </c>
    </row>
    <row r="328" spans="2:26" x14ac:dyDescent="0.2">
      <c r="B328" s="17" t="s">
        <v>10</v>
      </c>
      <c r="C328" s="12">
        <f t="shared" ref="C328:W328" si="136">C323/C327</f>
        <v>0.18160099968560653</v>
      </c>
      <c r="D328" s="12">
        <f t="shared" si="136"/>
        <v>0.17483030003216665</v>
      </c>
      <c r="E328" s="12">
        <f t="shared" si="136"/>
        <v>0.18446378880787467</v>
      </c>
      <c r="F328" s="12">
        <f t="shared" si="136"/>
        <v>0.17038246520335174</v>
      </c>
      <c r="G328" s="12">
        <f t="shared" si="136"/>
        <v>0.16486718468801506</v>
      </c>
      <c r="H328" s="12">
        <f t="shared" si="136"/>
        <v>0.16893665934553326</v>
      </c>
      <c r="I328" s="12">
        <f t="shared" si="136"/>
        <v>0.15794437827277621</v>
      </c>
      <c r="J328" s="12">
        <f t="shared" si="136"/>
        <v>0.13650705220991224</v>
      </c>
      <c r="K328" s="12">
        <f t="shared" si="136"/>
        <v>0.12251537159993023</v>
      </c>
      <c r="L328" s="12">
        <f t="shared" si="136"/>
        <v>0.11716039427206797</v>
      </c>
      <c r="M328" s="12">
        <f>U323/M327</f>
        <v>0.14263300312921467</v>
      </c>
      <c r="N328" s="12">
        <f t="shared" si="136"/>
        <v>0.13070467270654179</v>
      </c>
      <c r="O328" s="12">
        <f t="shared" si="136"/>
        <v>0.12763826827683927</v>
      </c>
      <c r="P328" s="12">
        <f t="shared" si="136"/>
        <v>0.12722995650078067</v>
      </c>
      <c r="Q328" s="12">
        <f t="shared" si="136"/>
        <v>0.1247515727986796</v>
      </c>
      <c r="R328" s="12">
        <f t="shared" si="136"/>
        <v>0.11505448940056659</v>
      </c>
      <c r="S328" s="12">
        <f t="shared" si="136"/>
        <v>0.11676352105412367</v>
      </c>
      <c r="T328" s="12">
        <f t="shared" si="136"/>
        <v>0.12799925978120463</v>
      </c>
      <c r="U328" s="12">
        <f t="shared" si="136"/>
        <v>0.12809496151174227</v>
      </c>
      <c r="V328" s="12">
        <f t="shared" si="136"/>
        <v>0.12254115782176103</v>
      </c>
      <c r="W328" s="12">
        <f t="shared" si="136"/>
        <v>0.28438376914800978</v>
      </c>
    </row>
    <row r="329" spans="2:26" x14ac:dyDescent="0.2">
      <c r="B329" s="17" t="s">
        <v>11</v>
      </c>
      <c r="C329" s="12">
        <f t="shared" ref="C329:W329" si="137">C325/C327</f>
        <v>0.8183990003143935</v>
      </c>
      <c r="D329" s="12">
        <f t="shared" si="137"/>
        <v>0.82516969996783329</v>
      </c>
      <c r="E329" s="12">
        <f t="shared" si="137"/>
        <v>0.81553621119212538</v>
      </c>
      <c r="F329" s="12">
        <f t="shared" si="137"/>
        <v>0.82961753479664824</v>
      </c>
      <c r="G329" s="12">
        <f t="shared" si="137"/>
        <v>0.83513281531198502</v>
      </c>
      <c r="H329" s="12">
        <f t="shared" si="137"/>
        <v>0.83106334065446674</v>
      </c>
      <c r="I329" s="12">
        <f t="shared" si="137"/>
        <v>0.84205562172722392</v>
      </c>
      <c r="J329" s="12">
        <f t="shared" si="137"/>
        <v>0.86349294779008767</v>
      </c>
      <c r="K329" s="12">
        <f t="shared" si="137"/>
        <v>0.8774846284000698</v>
      </c>
      <c r="L329" s="12">
        <f t="shared" si="137"/>
        <v>0.88283960572793185</v>
      </c>
      <c r="M329" s="12">
        <f>U325/M327</f>
        <v>0.97086124711996247</v>
      </c>
      <c r="N329" s="12">
        <f t="shared" si="137"/>
        <v>0.86929532729345826</v>
      </c>
      <c r="O329" s="12">
        <f t="shared" si="137"/>
        <v>0.87236173172316078</v>
      </c>
      <c r="P329" s="12">
        <f t="shared" si="137"/>
        <v>0.87277004349921938</v>
      </c>
      <c r="Q329" s="12">
        <f t="shared" si="137"/>
        <v>0.87524842720132046</v>
      </c>
      <c r="R329" s="12">
        <f t="shared" si="137"/>
        <v>0.88494551059943338</v>
      </c>
      <c r="S329" s="12">
        <f t="shared" si="137"/>
        <v>0.88323647894587631</v>
      </c>
      <c r="T329" s="12">
        <f t="shared" si="137"/>
        <v>0.87200074021879526</v>
      </c>
      <c r="U329" s="12">
        <f t="shared" si="137"/>
        <v>0.87190503848825773</v>
      </c>
      <c r="V329" s="12">
        <f t="shared" si="137"/>
        <v>0.87745884217823877</v>
      </c>
      <c r="W329" s="12">
        <f t="shared" si="137"/>
        <v>0.71561623085199022</v>
      </c>
    </row>
    <row r="331" spans="2:26" x14ac:dyDescent="0.2">
      <c r="B331" s="8" t="s">
        <v>14</v>
      </c>
      <c r="C331" s="13"/>
    </row>
    <row r="332" spans="2:26" x14ac:dyDescent="0.2">
      <c r="B332" s="4" t="s">
        <v>18</v>
      </c>
      <c r="C332" s="5">
        <f>'[7]Table 14'!C$15*INDEX(Inputs!$D$30:$T$30,MATCH($A$1,Inputs!$D$27:$T$27,0))*1000</f>
        <v>15787.2456</v>
      </c>
      <c r="D332" s="5">
        <f>'[7]Table 14'!D$15*INDEX(Inputs!$D$30:$T$30,MATCH($A$1,Inputs!$D$27:$T$27,0))*1000</f>
        <v>17374.814400000003</v>
      </c>
      <c r="E332" s="5">
        <f>'[7]Table 14'!E$15*INDEX(Inputs!$D$30:$T$30,MATCH($A$1,Inputs!$D$27:$T$27,0))*1000</f>
        <v>22477.087199999998</v>
      </c>
      <c r="F332" s="5">
        <f>'[7]Table 14'!F$15*INDEX(Inputs!$D$30:$T$30,MATCH($A$1,Inputs!$D$27:$T$27,0))*1000</f>
        <v>20340.774000000001</v>
      </c>
      <c r="G332" s="5">
        <f>'[7]Table 14'!G$15*INDEX(Inputs!$D$30:$T$30,MATCH($A$1,Inputs!$D$27:$T$27,0))*1000</f>
        <v>20338.570400000001</v>
      </c>
      <c r="H332" s="5">
        <f>'[7]Table 14'!H$15*INDEX(Inputs!$D$30:$T$30,MATCH($A$1,Inputs!$D$27:$T$27,0))*1000</f>
        <v>15609.346</v>
      </c>
      <c r="I332" s="5">
        <f>'[7]Table 14'!I$15*INDEX(Inputs!$D$30:$T$30,MATCH($A$1,Inputs!$D$27:$T$27,0))*1000</f>
        <v>25730.7232</v>
      </c>
      <c r="J332" s="5">
        <f>'[7]Table 14'!J$15*INDEX(Inputs!$D$30:$T$30,MATCH($A$1,Inputs!$D$27:$T$27,0))*1000</f>
        <v>25087.976800000004</v>
      </c>
      <c r="K332" s="5">
        <f>'[7]Table 14'!K$15*INDEX(Inputs!$D$30:$T$30,MATCH($A$1,Inputs!$D$27:$T$27,0))*1000</f>
        <v>14849.641600000003</v>
      </c>
      <c r="L332" s="5">
        <f>'[7]Table 14'!L$15*INDEX(Inputs!$D$30:$T$30,MATCH($A$1,Inputs!$D$27:$T$27,0))*1000</f>
        <v>11877.7148</v>
      </c>
      <c r="M332" s="5">
        <f>'[7]Table 14'!M$15*INDEX(Inputs!$D$30:$T$30,MATCH($A$1,Inputs!$D$27:$T$27,0))*1000</f>
        <v>13390.996800000001</v>
      </c>
      <c r="N332" s="5">
        <f>'[7]Table 14'!N$15*INDEX(Inputs!$D$30:$T$30,MATCH($A$1,Inputs!$D$27:$T$27,0))*1000</f>
        <v>15703.388000000003</v>
      </c>
      <c r="O332" s="5">
        <f>'[7]Table 14'!O$15*INDEX(Inputs!$D$30:$T$30,MATCH($A$1,Inputs!$D$27:$T$27,0))*1000</f>
        <v>30026.36</v>
      </c>
      <c r="P332" s="5">
        <f>'[7]Table 14'!P$15*INDEX(Inputs!$D$30:$T$30,MATCH($A$1,Inputs!$D$27:$T$27,0))*1000</f>
        <v>30176.32</v>
      </c>
      <c r="Q332" s="5">
        <f>'[7]Table 14'!Q$15*INDEX(Inputs!$D$30:$T$30,MATCH($A$1,Inputs!$D$27:$T$27,0))*1000</f>
        <v>27062.15</v>
      </c>
      <c r="R332" s="5">
        <f>'[7]Table 14'!R$15*INDEX(Inputs!$D$30:$T$30,MATCH($A$1,Inputs!$D$27:$T$27,0))*1000</f>
        <v>30431.770400000001</v>
      </c>
      <c r="S332" s="5">
        <f>'[7]Table 14'!S$15*INDEX(Inputs!$D$30:$T$30,MATCH($A$1,Inputs!$D$27:$T$27,0))*1000</f>
        <v>31728.29</v>
      </c>
      <c r="T332" s="5">
        <f>'[7]Table 14'!T$15*INDEX(Inputs!$D$30:$T$30,MATCH($A$1,Inputs!$D$27:$T$27,0))*1000</f>
        <v>29853.410000000003</v>
      </c>
      <c r="U332" s="5">
        <f>'[7]Table 14'!U$15*INDEX(Inputs!$D$30:$T$30,MATCH($A$1,Inputs!$D$27:$T$27,0))*1000</f>
        <v>31690.43</v>
      </c>
      <c r="V332" s="5">
        <f>'[7]Table 14'!V$15*INDEX(Inputs!$D$30:$T$30,MATCH($A$1,Inputs!$D$27:$T$27,0))*1000</f>
        <v>34098.038399999998</v>
      </c>
      <c r="W332" s="5">
        <f>'[7]Table 14'!W$15*INDEX(Inputs!$D$30:$T$30,MATCH($A$1,Inputs!$D$27:$T$27,0))*1000</f>
        <v>12078.32</v>
      </c>
      <c r="Z332" s="21" t="s">
        <v>26</v>
      </c>
    </row>
    <row r="333" spans="2:26" x14ac:dyDescent="0.2">
      <c r="B333" s="4" t="s">
        <v>19</v>
      </c>
      <c r="C333" s="5">
        <f>'[7]Table 14'!C$14*INDEX(Inputs!$D$30:$T$30,MATCH($A$1,Inputs!$D$27:$T$27,0))*1000</f>
        <v>255.38640000000001</v>
      </c>
      <c r="D333" s="5">
        <f>'[7]Table 14'!D$14*INDEX(Inputs!$D$30:$T$30,MATCH($A$1,Inputs!$D$27:$T$27,0))*1000</f>
        <v>249.12640000000002</v>
      </c>
      <c r="E333" s="5">
        <f>'[7]Table 14'!E$14*INDEX(Inputs!$D$30:$T$30,MATCH($A$1,Inputs!$D$27:$T$27,0))*1000</f>
        <v>237.9632</v>
      </c>
      <c r="F333" s="5">
        <f>'[7]Table 14'!F$14*INDEX(Inputs!$D$30:$T$30,MATCH($A$1,Inputs!$D$27:$T$27,0))*1000</f>
        <v>214.27800000000002</v>
      </c>
      <c r="G333" s="5">
        <f>'[7]Table 14'!G$14*INDEX(Inputs!$D$30:$T$30,MATCH($A$1,Inputs!$D$27:$T$27,0))*1000</f>
        <v>211.74240000000003</v>
      </c>
      <c r="H333" s="5">
        <f>'[7]Table 14'!H$14*INDEX(Inputs!$D$30:$T$30,MATCH($A$1,Inputs!$D$27:$T$27,0))*1000</f>
        <v>222.58800000000002</v>
      </c>
      <c r="I333" s="5">
        <f>'[7]Table 14'!I$14*INDEX(Inputs!$D$30:$T$30,MATCH($A$1,Inputs!$D$27:$T$27,0))*1000</f>
        <v>222.72639999999998</v>
      </c>
      <c r="J333" s="5">
        <f>'[7]Table 14'!J$14*INDEX(Inputs!$D$30:$T$30,MATCH($A$1,Inputs!$D$27:$T$27,0))*1000</f>
        <v>290.24120000000005</v>
      </c>
      <c r="K333" s="5">
        <f>'[7]Table 14'!K$14*INDEX(Inputs!$D$30:$T$30,MATCH($A$1,Inputs!$D$27:$T$27,0))*1000</f>
        <v>328.51840000000004</v>
      </c>
      <c r="L333" s="5">
        <f>'[7]Table 14'!L$14*INDEX(Inputs!$D$30:$T$30,MATCH($A$1,Inputs!$D$27:$T$27,0))*1000</f>
        <v>398.24199999999996</v>
      </c>
      <c r="M333" s="5">
        <f>'[7]Table 14'!M$14*INDEX(Inputs!$D$30:$T$30,MATCH($A$1,Inputs!$D$27:$T$27,0))*1000</f>
        <v>373.94959999999998</v>
      </c>
      <c r="N333" s="5">
        <f>'[7]Table 14'!N$14*INDEX(Inputs!$D$30:$T$30,MATCH($A$1,Inputs!$D$27:$T$27,0))*1000</f>
        <v>220.25200000000001</v>
      </c>
      <c r="O333" s="5">
        <f>'[7]Table 14'!O$14*INDEX(Inputs!$D$30:$T$30,MATCH($A$1,Inputs!$D$27:$T$27,0))*1000</f>
        <v>235.65000000000003</v>
      </c>
      <c r="P333" s="5">
        <f>'[7]Table 14'!P$14*INDEX(Inputs!$D$30:$T$30,MATCH($A$1,Inputs!$D$27:$T$27,0))*1000</f>
        <v>216.47</v>
      </c>
      <c r="Q333" s="5">
        <f>'[7]Table 14'!Q$14*INDEX(Inputs!$D$30:$T$30,MATCH($A$1,Inputs!$D$27:$T$27,0))*1000</f>
        <v>205.28000000000003</v>
      </c>
      <c r="R333" s="5">
        <f>'[7]Table 14'!R$14*INDEX(Inputs!$D$30:$T$30,MATCH($A$1,Inputs!$D$27:$T$27,0))*1000</f>
        <v>195.89920000000004</v>
      </c>
      <c r="S333" s="5">
        <f>'[7]Table 14'!S$14*INDEX(Inputs!$D$30:$T$30,MATCH($A$1,Inputs!$D$27:$T$27,0))*1000</f>
        <v>209.63</v>
      </c>
      <c r="T333" s="5">
        <f>'[7]Table 14'!T$14*INDEX(Inputs!$D$30:$T$30,MATCH($A$1,Inputs!$D$27:$T$27,0))*1000</f>
        <v>187.51000000000002</v>
      </c>
      <c r="U333" s="5">
        <f>'[7]Table 14'!U$14*INDEX(Inputs!$D$30:$T$30,MATCH($A$1,Inputs!$D$27:$T$27,0))*1000</f>
        <v>97.91</v>
      </c>
      <c r="V333" s="5">
        <f>'[7]Table 14'!V$14*INDEX(Inputs!$D$30:$T$30,MATCH($A$1,Inputs!$D$27:$T$27,0))*1000</f>
        <v>188.21120000000002</v>
      </c>
      <c r="W333" s="5">
        <f>'[7]Table 14'!W$14*INDEX(Inputs!$D$30:$T$30,MATCH($A$1,Inputs!$D$27:$T$27,0))*1000</f>
        <v>157.22480000000002</v>
      </c>
      <c r="Z333" s="21" t="s">
        <v>26</v>
      </c>
    </row>
    <row r="334" spans="2:26" x14ac:dyDescent="0.2">
      <c r="B334" s="4" t="s">
        <v>16</v>
      </c>
      <c r="C334" s="5"/>
      <c r="D334" s="5"/>
      <c r="E334" s="5"/>
      <c r="F334" s="5"/>
      <c r="G334" s="5"/>
      <c r="H334" s="5"/>
      <c r="I334" s="5"/>
      <c r="J334" s="5"/>
      <c r="K334" s="5"/>
      <c r="L334" s="5"/>
      <c r="M334" s="5"/>
      <c r="N334" s="5"/>
      <c r="O334" s="5"/>
      <c r="P334" s="5"/>
      <c r="Q334" s="5"/>
      <c r="R334" s="5"/>
      <c r="S334" s="5"/>
      <c r="T334" s="5"/>
      <c r="U334" s="5"/>
      <c r="V334" s="5"/>
      <c r="W334" s="5"/>
    </row>
    <row r="335" spans="2:26" x14ac:dyDescent="0.2">
      <c r="B335" s="4" t="s">
        <v>21</v>
      </c>
      <c r="C335" s="5"/>
      <c r="D335" s="5"/>
      <c r="E335" s="5"/>
      <c r="F335" s="5"/>
      <c r="G335" s="5"/>
      <c r="H335" s="5"/>
      <c r="I335" s="5"/>
      <c r="J335" s="5"/>
      <c r="K335" s="5"/>
      <c r="L335" s="5"/>
      <c r="M335" s="5"/>
      <c r="N335" s="5"/>
      <c r="O335" s="5"/>
      <c r="P335" s="5"/>
      <c r="Q335" s="5"/>
      <c r="R335" s="5"/>
      <c r="S335" s="5"/>
      <c r="T335" s="5"/>
      <c r="U335" s="5"/>
      <c r="V335" s="5"/>
      <c r="W335" s="5"/>
    </row>
    <row r="336" spans="2:26" x14ac:dyDescent="0.2">
      <c r="B336" s="4" t="s">
        <v>20</v>
      </c>
      <c r="C336" s="5"/>
      <c r="D336" s="5"/>
      <c r="E336" s="5"/>
      <c r="F336" s="5"/>
      <c r="G336" s="5"/>
      <c r="H336" s="5"/>
      <c r="I336" s="5"/>
      <c r="J336" s="5"/>
      <c r="K336" s="5"/>
      <c r="L336" s="5"/>
      <c r="M336" s="5"/>
      <c r="N336" s="5"/>
      <c r="O336" s="5"/>
      <c r="P336" s="5"/>
      <c r="Q336" s="5"/>
      <c r="R336" s="5"/>
      <c r="S336" s="5"/>
      <c r="T336" s="5"/>
      <c r="U336" s="5"/>
      <c r="V336" s="5"/>
      <c r="W336" s="5"/>
    </row>
    <row r="337" spans="1:23" x14ac:dyDescent="0.2">
      <c r="B337" s="4" t="s">
        <v>0</v>
      </c>
      <c r="C337" s="5"/>
      <c r="D337" s="5"/>
      <c r="E337" s="5"/>
      <c r="F337" s="5"/>
      <c r="G337" s="5"/>
      <c r="H337" s="5"/>
      <c r="I337" s="5"/>
      <c r="J337" s="5"/>
      <c r="K337" s="5"/>
      <c r="L337" s="5"/>
      <c r="M337" s="5"/>
      <c r="N337" s="5"/>
      <c r="O337" s="5"/>
      <c r="P337" s="5"/>
      <c r="Q337" s="5"/>
      <c r="R337" s="5"/>
      <c r="S337" s="5"/>
      <c r="T337" s="5"/>
      <c r="U337" s="5"/>
      <c r="V337" s="5"/>
      <c r="W337" s="5"/>
    </row>
    <row r="338" spans="1:23" x14ac:dyDescent="0.2">
      <c r="B338" s="4" t="s">
        <v>22</v>
      </c>
      <c r="C338" s="5"/>
      <c r="D338" s="5"/>
      <c r="E338" s="5"/>
      <c r="F338" s="5"/>
      <c r="G338" s="5"/>
      <c r="H338" s="5"/>
      <c r="I338" s="5"/>
      <c r="J338" s="5"/>
      <c r="K338" s="5"/>
      <c r="L338" s="5"/>
      <c r="M338" s="5"/>
      <c r="N338" s="5"/>
      <c r="O338" s="5"/>
      <c r="P338" s="5"/>
      <c r="Q338" s="5"/>
      <c r="R338" s="5"/>
      <c r="S338" s="5"/>
      <c r="T338" s="5"/>
      <c r="U338" s="5"/>
      <c r="V338" s="5"/>
      <c r="W338" s="5"/>
    </row>
    <row r="339" spans="1:23" x14ac:dyDescent="0.2">
      <c r="B339" s="4" t="s">
        <v>23</v>
      </c>
      <c r="C339" s="5"/>
      <c r="D339" s="5"/>
      <c r="E339" s="5"/>
      <c r="F339" s="5"/>
      <c r="G339" s="5"/>
      <c r="H339" s="5"/>
      <c r="I339" s="5"/>
      <c r="J339" s="5"/>
      <c r="K339" s="5"/>
      <c r="L339" s="5"/>
      <c r="M339" s="5"/>
      <c r="N339" s="5"/>
      <c r="O339" s="5"/>
      <c r="P339" s="5"/>
      <c r="Q339" s="5"/>
      <c r="R339" s="5"/>
      <c r="S339" s="5"/>
      <c r="T339" s="5"/>
      <c r="U339" s="5"/>
      <c r="V339" s="5"/>
      <c r="W339" s="5"/>
    </row>
    <row r="340" spans="1:23" x14ac:dyDescent="0.2">
      <c r="B340" s="4" t="s">
        <v>17</v>
      </c>
      <c r="C340" s="5"/>
      <c r="D340" s="5"/>
      <c r="E340" s="5"/>
      <c r="F340" s="5"/>
      <c r="G340" s="5"/>
      <c r="H340" s="5"/>
      <c r="I340" s="5"/>
      <c r="J340" s="5"/>
      <c r="K340" s="5"/>
      <c r="L340" s="5"/>
      <c r="M340" s="5"/>
      <c r="N340" s="5"/>
      <c r="O340" s="5"/>
      <c r="P340" s="5"/>
      <c r="Q340" s="5"/>
      <c r="R340" s="5"/>
      <c r="S340" s="5"/>
      <c r="T340" s="5"/>
      <c r="U340" s="5"/>
      <c r="V340" s="5"/>
      <c r="W340" s="5"/>
    </row>
    <row r="341" spans="1:23" x14ac:dyDescent="0.2">
      <c r="B341" s="4" t="s">
        <v>1</v>
      </c>
      <c r="C341" s="5"/>
      <c r="D341" s="5"/>
      <c r="E341" s="5"/>
      <c r="F341" s="5"/>
      <c r="G341" s="5"/>
      <c r="H341" s="5"/>
      <c r="I341" s="5"/>
      <c r="J341" s="5"/>
      <c r="K341" s="5"/>
      <c r="L341" s="5"/>
      <c r="M341" s="5"/>
      <c r="N341" s="5"/>
      <c r="O341" s="5"/>
      <c r="P341" s="5"/>
      <c r="Q341" s="5"/>
      <c r="R341" s="5"/>
      <c r="S341" s="5"/>
      <c r="T341" s="5"/>
      <c r="U341" s="5"/>
      <c r="V341" s="5"/>
      <c r="W341" s="5"/>
    </row>
    <row r="342" spans="1:23" x14ac:dyDescent="0.2">
      <c r="B342" s="15" t="s">
        <v>9</v>
      </c>
      <c r="C342" s="19">
        <f t="shared" ref="C342:W342" si="138">SUM(C332:C341)</f>
        <v>16042.632</v>
      </c>
      <c r="D342" s="19">
        <f t="shared" si="138"/>
        <v>17623.940800000004</v>
      </c>
      <c r="E342" s="19">
        <f t="shared" si="138"/>
        <v>22715.050399999996</v>
      </c>
      <c r="F342" s="19">
        <f t="shared" si="138"/>
        <v>20555.052</v>
      </c>
      <c r="G342" s="19">
        <f t="shared" si="138"/>
        <v>20550.3128</v>
      </c>
      <c r="H342" s="19">
        <f t="shared" si="138"/>
        <v>15831.933999999999</v>
      </c>
      <c r="I342" s="19">
        <f t="shared" si="138"/>
        <v>25953.4496</v>
      </c>
      <c r="J342" s="19">
        <f t="shared" si="138"/>
        <v>25378.218000000004</v>
      </c>
      <c r="K342" s="19">
        <f t="shared" si="138"/>
        <v>15178.160000000003</v>
      </c>
      <c r="L342" s="19">
        <f t="shared" si="138"/>
        <v>12275.9568</v>
      </c>
      <c r="M342" s="19">
        <f t="shared" si="138"/>
        <v>13764.946400000001</v>
      </c>
      <c r="N342" s="19">
        <f t="shared" si="138"/>
        <v>15923.640000000003</v>
      </c>
      <c r="O342" s="19">
        <f t="shared" si="138"/>
        <v>30262.010000000002</v>
      </c>
      <c r="P342" s="19">
        <f t="shared" si="138"/>
        <v>30392.79</v>
      </c>
      <c r="Q342" s="19">
        <f t="shared" si="138"/>
        <v>27267.43</v>
      </c>
      <c r="R342" s="19">
        <f t="shared" si="138"/>
        <v>30627.669600000001</v>
      </c>
      <c r="S342" s="19">
        <f t="shared" si="138"/>
        <v>31937.920000000002</v>
      </c>
      <c r="T342" s="19">
        <f t="shared" si="138"/>
        <v>30040.920000000002</v>
      </c>
      <c r="U342" s="19">
        <f t="shared" si="138"/>
        <v>31788.34</v>
      </c>
      <c r="V342" s="19">
        <f t="shared" si="138"/>
        <v>34286.249599999996</v>
      </c>
      <c r="W342" s="19">
        <f t="shared" si="138"/>
        <v>12235.5448</v>
      </c>
    </row>
    <row r="343" spans="1:23" x14ac:dyDescent="0.2">
      <c r="A343" s="3" t="s">
        <v>80</v>
      </c>
      <c r="B343" s="26" t="s">
        <v>91</v>
      </c>
      <c r="C343" s="25">
        <f>C342/C325/1000</f>
        <v>3.1596164623055459E-3</v>
      </c>
      <c r="D343" s="25">
        <f t="shared" ref="D343:W343" si="139">D342/D325/1000</f>
        <v>2.9527205259250108E-3</v>
      </c>
      <c r="E343" s="25">
        <f t="shared" si="139"/>
        <v>3.1966198718371957E-3</v>
      </c>
      <c r="F343" s="25">
        <f t="shared" si="139"/>
        <v>3.3390322912595213E-3</v>
      </c>
      <c r="G343" s="25">
        <f t="shared" si="139"/>
        <v>3.3010495245419488E-3</v>
      </c>
      <c r="H343" s="25">
        <f t="shared" si="139"/>
        <v>3.2499116413728991E-3</v>
      </c>
      <c r="I343" s="25">
        <f t="shared" si="139"/>
        <v>2.9989696576940405E-3</v>
      </c>
      <c r="J343" s="25">
        <f t="shared" si="139"/>
        <v>2.8713729955656521E-3</v>
      </c>
      <c r="K343" s="25">
        <f t="shared" si="139"/>
        <v>2.6388362787875428E-3</v>
      </c>
      <c r="L343" s="25">
        <f t="shared" si="139"/>
        <v>2.519550657025596E-3</v>
      </c>
      <c r="M343" s="25">
        <f>U342/M325/1000</f>
        <v>2.1054556586706081E-3</v>
      </c>
      <c r="N343" s="25">
        <f t="shared" si="139"/>
        <v>2.2018908332017647E-3</v>
      </c>
      <c r="O343" s="25">
        <f t="shared" si="139"/>
        <v>2.3656422106079771E-3</v>
      </c>
      <c r="P343" s="25">
        <f t="shared" si="139"/>
        <v>2.4643934910845641E-3</v>
      </c>
      <c r="Q343" s="25">
        <f t="shared" si="139"/>
        <v>2.2585512599907179E-3</v>
      </c>
      <c r="R343" s="25">
        <f t="shared" si="139"/>
        <v>2.1942755263623373E-3</v>
      </c>
      <c r="S343" s="25">
        <f t="shared" si="139"/>
        <v>2.0550901367253115E-3</v>
      </c>
      <c r="T343" s="25">
        <f t="shared" si="139"/>
        <v>2.0256474537682289E-3</v>
      </c>
      <c r="U343" s="25">
        <f t="shared" si="139"/>
        <v>2.0943365841727688E-3</v>
      </c>
      <c r="V343" s="25">
        <f t="shared" si="139"/>
        <v>2.0614201172162484E-3</v>
      </c>
      <c r="W343" s="25">
        <f t="shared" si="139"/>
        <v>3.6085793899858086E-3</v>
      </c>
    </row>
    <row r="345" spans="1:23" x14ac:dyDescent="0.2">
      <c r="B345" s="4" t="s">
        <v>18</v>
      </c>
      <c r="C345" s="11">
        <f t="shared" ref="C345:W345" si="140">IFERROR(C332/C342,0)</f>
        <v>0.98408076679686973</v>
      </c>
      <c r="D345" s="11">
        <f t="shared" si="140"/>
        <v>0.98586431929004203</v>
      </c>
      <c r="E345" s="11">
        <f t="shared" si="140"/>
        <v>0.98952398538371733</v>
      </c>
      <c r="F345" s="11">
        <f t="shared" si="140"/>
        <v>0.98957540949057199</v>
      </c>
      <c r="G345" s="11">
        <f t="shared" si="140"/>
        <v>0.98969639041212065</v>
      </c>
      <c r="H345" s="11">
        <f t="shared" si="140"/>
        <v>0.98594056796851226</v>
      </c>
      <c r="I345" s="11">
        <f t="shared" si="140"/>
        <v>0.99141823520831696</v>
      </c>
      <c r="J345" s="11">
        <f t="shared" si="140"/>
        <v>0.98856337351976409</v>
      </c>
      <c r="K345" s="11">
        <f t="shared" si="140"/>
        <v>0.97835584813969545</v>
      </c>
      <c r="L345" s="11">
        <f t="shared" si="140"/>
        <v>0.96755918854325063</v>
      </c>
      <c r="M345" s="11">
        <f t="shared" si="140"/>
        <v>0.97283319606678598</v>
      </c>
      <c r="N345" s="11">
        <f t="shared" si="140"/>
        <v>0.9861682379154515</v>
      </c>
      <c r="O345" s="11">
        <f t="shared" si="140"/>
        <v>0.9922130089838711</v>
      </c>
      <c r="P345" s="11">
        <f t="shared" si="140"/>
        <v>0.99287758708562124</v>
      </c>
      <c r="Q345" s="11">
        <f t="shared" si="140"/>
        <v>0.99247160440129489</v>
      </c>
      <c r="R345" s="11">
        <f t="shared" si="140"/>
        <v>0.99360384898497145</v>
      </c>
      <c r="S345" s="11">
        <f t="shared" si="140"/>
        <v>0.99343632897821776</v>
      </c>
      <c r="T345" s="11">
        <f t="shared" si="140"/>
        <v>0.99375818050845321</v>
      </c>
      <c r="U345" s="11">
        <f t="shared" si="140"/>
        <v>0.99691993982699312</v>
      </c>
      <c r="V345" s="11">
        <f t="shared" si="140"/>
        <v>0.99451059237461781</v>
      </c>
      <c r="W345" s="11">
        <f t="shared" si="140"/>
        <v>0.98715015942731055</v>
      </c>
    </row>
    <row r="346" spans="1:23" x14ac:dyDescent="0.2">
      <c r="B346" s="4" t="s">
        <v>19</v>
      </c>
      <c r="C346" s="11">
        <f t="shared" ref="C346:W346" si="141">IFERROR(C333/C342,0)</f>
        <v>1.5919233203130261E-2</v>
      </c>
      <c r="D346" s="11">
        <f t="shared" si="141"/>
        <v>1.4135680709957897E-2</v>
      </c>
      <c r="E346" s="11">
        <f t="shared" si="141"/>
        <v>1.0476014616282781E-2</v>
      </c>
      <c r="F346" s="11">
        <f t="shared" si="141"/>
        <v>1.0424590509428048E-2</v>
      </c>
      <c r="G346" s="11">
        <f t="shared" si="141"/>
        <v>1.0303609587879365E-2</v>
      </c>
      <c r="H346" s="11">
        <f t="shared" si="141"/>
        <v>1.4059432031487754E-2</v>
      </c>
      <c r="I346" s="11">
        <f t="shared" si="141"/>
        <v>8.5817647916830286E-3</v>
      </c>
      <c r="J346" s="11">
        <f t="shared" si="141"/>
        <v>1.1436626480235926E-2</v>
      </c>
      <c r="K346" s="11">
        <f t="shared" si="141"/>
        <v>2.164415186030454E-2</v>
      </c>
      <c r="L346" s="11">
        <f t="shared" si="141"/>
        <v>3.244081145674934E-2</v>
      </c>
      <c r="M346" s="11">
        <f t="shared" si="141"/>
        <v>2.7166803933214006E-2</v>
      </c>
      <c r="N346" s="11">
        <f t="shared" si="141"/>
        <v>1.3831762084548506E-2</v>
      </c>
      <c r="O346" s="11">
        <f t="shared" si="141"/>
        <v>7.7869910161288041E-3</v>
      </c>
      <c r="P346" s="11">
        <f t="shared" si="141"/>
        <v>7.1224129143787063E-3</v>
      </c>
      <c r="Q346" s="11">
        <f t="shared" si="141"/>
        <v>7.528395598705123E-3</v>
      </c>
      <c r="R346" s="11">
        <f t="shared" si="141"/>
        <v>6.3961510150285818E-3</v>
      </c>
      <c r="S346" s="11">
        <f t="shared" si="141"/>
        <v>6.5636710217822566E-3</v>
      </c>
      <c r="T346" s="11">
        <f t="shared" si="141"/>
        <v>6.241819491546864E-3</v>
      </c>
      <c r="U346" s="11">
        <f t="shared" si="141"/>
        <v>3.0800601730068319E-3</v>
      </c>
      <c r="V346" s="11">
        <f t="shared" si="141"/>
        <v>5.4894076253822772E-3</v>
      </c>
      <c r="W346" s="11">
        <f t="shared" si="141"/>
        <v>1.28498405726895E-2</v>
      </c>
    </row>
    <row r="347" spans="1:23" x14ac:dyDescent="0.2">
      <c r="B347" s="4" t="s">
        <v>16</v>
      </c>
      <c r="C347" s="11">
        <f t="shared" ref="C347:W347" si="142">IFERROR(C334/C342,0)</f>
        <v>0</v>
      </c>
      <c r="D347" s="11">
        <f t="shared" si="142"/>
        <v>0</v>
      </c>
      <c r="E347" s="11">
        <f t="shared" si="142"/>
        <v>0</v>
      </c>
      <c r="F347" s="11">
        <f t="shared" si="142"/>
        <v>0</v>
      </c>
      <c r="G347" s="11">
        <f t="shared" si="142"/>
        <v>0</v>
      </c>
      <c r="H347" s="11">
        <f t="shared" si="142"/>
        <v>0</v>
      </c>
      <c r="I347" s="11">
        <f t="shared" si="142"/>
        <v>0</v>
      </c>
      <c r="J347" s="11">
        <f t="shared" si="142"/>
        <v>0</v>
      </c>
      <c r="K347" s="11">
        <f t="shared" si="142"/>
        <v>0</v>
      </c>
      <c r="L347" s="11">
        <f t="shared" si="142"/>
        <v>0</v>
      </c>
      <c r="M347" s="11">
        <f t="shared" si="142"/>
        <v>0</v>
      </c>
      <c r="N347" s="11">
        <f t="shared" si="142"/>
        <v>0</v>
      </c>
      <c r="O347" s="11">
        <f t="shared" si="142"/>
        <v>0</v>
      </c>
      <c r="P347" s="11">
        <f t="shared" si="142"/>
        <v>0</v>
      </c>
      <c r="Q347" s="11">
        <f t="shared" si="142"/>
        <v>0</v>
      </c>
      <c r="R347" s="11">
        <f t="shared" si="142"/>
        <v>0</v>
      </c>
      <c r="S347" s="11">
        <f t="shared" si="142"/>
        <v>0</v>
      </c>
      <c r="T347" s="11">
        <f t="shared" si="142"/>
        <v>0</v>
      </c>
      <c r="U347" s="11">
        <f t="shared" si="142"/>
        <v>0</v>
      </c>
      <c r="V347" s="11">
        <f t="shared" si="142"/>
        <v>0</v>
      </c>
      <c r="W347" s="11">
        <f t="shared" si="142"/>
        <v>0</v>
      </c>
    </row>
    <row r="348" spans="1:23" x14ac:dyDescent="0.2">
      <c r="B348" s="4" t="s">
        <v>21</v>
      </c>
      <c r="C348" s="11">
        <f t="shared" ref="C348:W348" si="143">IFERROR(C335/C342,0)</f>
        <v>0</v>
      </c>
      <c r="D348" s="11">
        <f t="shared" si="143"/>
        <v>0</v>
      </c>
      <c r="E348" s="11">
        <f t="shared" si="143"/>
        <v>0</v>
      </c>
      <c r="F348" s="11">
        <f t="shared" si="143"/>
        <v>0</v>
      </c>
      <c r="G348" s="11">
        <f t="shared" si="143"/>
        <v>0</v>
      </c>
      <c r="H348" s="11">
        <f t="shared" si="143"/>
        <v>0</v>
      </c>
      <c r="I348" s="11">
        <f t="shared" si="143"/>
        <v>0</v>
      </c>
      <c r="J348" s="11">
        <f t="shared" si="143"/>
        <v>0</v>
      </c>
      <c r="K348" s="11">
        <f t="shared" si="143"/>
        <v>0</v>
      </c>
      <c r="L348" s="11">
        <f t="shared" si="143"/>
        <v>0</v>
      </c>
      <c r="M348" s="11">
        <f t="shared" si="143"/>
        <v>0</v>
      </c>
      <c r="N348" s="11">
        <f t="shared" si="143"/>
        <v>0</v>
      </c>
      <c r="O348" s="11">
        <f t="shared" si="143"/>
        <v>0</v>
      </c>
      <c r="P348" s="11">
        <f t="shared" si="143"/>
        <v>0</v>
      </c>
      <c r="Q348" s="11">
        <f t="shared" si="143"/>
        <v>0</v>
      </c>
      <c r="R348" s="11">
        <f t="shared" si="143"/>
        <v>0</v>
      </c>
      <c r="S348" s="11">
        <f t="shared" si="143"/>
        <v>0</v>
      </c>
      <c r="T348" s="11">
        <f t="shared" si="143"/>
        <v>0</v>
      </c>
      <c r="U348" s="11">
        <f t="shared" si="143"/>
        <v>0</v>
      </c>
      <c r="V348" s="11">
        <f t="shared" si="143"/>
        <v>0</v>
      </c>
      <c r="W348" s="11">
        <f t="shared" si="143"/>
        <v>0</v>
      </c>
    </row>
    <row r="349" spans="1:23" x14ac:dyDescent="0.2">
      <c r="B349" s="4" t="s">
        <v>20</v>
      </c>
      <c r="C349" s="11">
        <f t="shared" ref="C349:W349" si="144">IFERROR(C336/C342,0)</f>
        <v>0</v>
      </c>
      <c r="D349" s="11">
        <f t="shared" si="144"/>
        <v>0</v>
      </c>
      <c r="E349" s="11">
        <f t="shared" si="144"/>
        <v>0</v>
      </c>
      <c r="F349" s="11">
        <f t="shared" si="144"/>
        <v>0</v>
      </c>
      <c r="G349" s="11">
        <f t="shared" si="144"/>
        <v>0</v>
      </c>
      <c r="H349" s="11">
        <f t="shared" si="144"/>
        <v>0</v>
      </c>
      <c r="I349" s="11">
        <f t="shared" si="144"/>
        <v>0</v>
      </c>
      <c r="J349" s="11">
        <f t="shared" si="144"/>
        <v>0</v>
      </c>
      <c r="K349" s="11">
        <f t="shared" si="144"/>
        <v>0</v>
      </c>
      <c r="L349" s="11">
        <f t="shared" si="144"/>
        <v>0</v>
      </c>
      <c r="M349" s="11">
        <f t="shared" si="144"/>
        <v>0</v>
      </c>
      <c r="N349" s="11">
        <f t="shared" si="144"/>
        <v>0</v>
      </c>
      <c r="O349" s="11">
        <f t="shared" si="144"/>
        <v>0</v>
      </c>
      <c r="P349" s="11">
        <f t="shared" si="144"/>
        <v>0</v>
      </c>
      <c r="Q349" s="11">
        <f t="shared" si="144"/>
        <v>0</v>
      </c>
      <c r="R349" s="11">
        <f t="shared" si="144"/>
        <v>0</v>
      </c>
      <c r="S349" s="11">
        <f t="shared" si="144"/>
        <v>0</v>
      </c>
      <c r="T349" s="11">
        <f t="shared" si="144"/>
        <v>0</v>
      </c>
      <c r="U349" s="11">
        <f t="shared" si="144"/>
        <v>0</v>
      </c>
      <c r="V349" s="11">
        <f t="shared" si="144"/>
        <v>0</v>
      </c>
      <c r="W349" s="11">
        <f t="shared" si="144"/>
        <v>0</v>
      </c>
    </row>
    <row r="350" spans="1:23" x14ac:dyDescent="0.2">
      <c r="B350" s="4" t="s">
        <v>0</v>
      </c>
      <c r="C350" s="11">
        <f t="shared" ref="C350:W350" si="145">IFERROR(C337/C342,0)</f>
        <v>0</v>
      </c>
      <c r="D350" s="11">
        <f t="shared" si="145"/>
        <v>0</v>
      </c>
      <c r="E350" s="11">
        <f t="shared" si="145"/>
        <v>0</v>
      </c>
      <c r="F350" s="11">
        <f t="shared" si="145"/>
        <v>0</v>
      </c>
      <c r="G350" s="11">
        <f t="shared" si="145"/>
        <v>0</v>
      </c>
      <c r="H350" s="11">
        <f t="shared" si="145"/>
        <v>0</v>
      </c>
      <c r="I350" s="11">
        <f t="shared" si="145"/>
        <v>0</v>
      </c>
      <c r="J350" s="11">
        <f t="shared" si="145"/>
        <v>0</v>
      </c>
      <c r="K350" s="11">
        <f t="shared" si="145"/>
        <v>0</v>
      </c>
      <c r="L350" s="11">
        <f t="shared" si="145"/>
        <v>0</v>
      </c>
      <c r="M350" s="11">
        <f t="shared" si="145"/>
        <v>0</v>
      </c>
      <c r="N350" s="11">
        <f t="shared" si="145"/>
        <v>0</v>
      </c>
      <c r="O350" s="11">
        <f t="shared" si="145"/>
        <v>0</v>
      </c>
      <c r="P350" s="11">
        <f t="shared" si="145"/>
        <v>0</v>
      </c>
      <c r="Q350" s="11">
        <f t="shared" si="145"/>
        <v>0</v>
      </c>
      <c r="R350" s="11">
        <f t="shared" si="145"/>
        <v>0</v>
      </c>
      <c r="S350" s="11">
        <f t="shared" si="145"/>
        <v>0</v>
      </c>
      <c r="T350" s="11">
        <f t="shared" si="145"/>
        <v>0</v>
      </c>
      <c r="U350" s="11">
        <f t="shared" si="145"/>
        <v>0</v>
      </c>
      <c r="V350" s="11">
        <f t="shared" si="145"/>
        <v>0</v>
      </c>
      <c r="W350" s="11">
        <f t="shared" si="145"/>
        <v>0</v>
      </c>
    </row>
    <row r="351" spans="1:23" x14ac:dyDescent="0.2">
      <c r="B351" s="4" t="s">
        <v>22</v>
      </c>
      <c r="C351" s="11">
        <f t="shared" ref="C351:W351" si="146">IFERROR(C338/C342,0)</f>
        <v>0</v>
      </c>
      <c r="D351" s="11">
        <f t="shared" si="146"/>
        <v>0</v>
      </c>
      <c r="E351" s="11">
        <f t="shared" si="146"/>
        <v>0</v>
      </c>
      <c r="F351" s="11">
        <f t="shared" si="146"/>
        <v>0</v>
      </c>
      <c r="G351" s="11">
        <f t="shared" si="146"/>
        <v>0</v>
      </c>
      <c r="H351" s="11">
        <f t="shared" si="146"/>
        <v>0</v>
      </c>
      <c r="I351" s="11">
        <f t="shared" si="146"/>
        <v>0</v>
      </c>
      <c r="J351" s="11">
        <f t="shared" si="146"/>
        <v>0</v>
      </c>
      <c r="K351" s="11">
        <f t="shared" si="146"/>
        <v>0</v>
      </c>
      <c r="L351" s="11">
        <f t="shared" si="146"/>
        <v>0</v>
      </c>
      <c r="M351" s="11">
        <f t="shared" si="146"/>
        <v>0</v>
      </c>
      <c r="N351" s="11">
        <f t="shared" si="146"/>
        <v>0</v>
      </c>
      <c r="O351" s="11">
        <f t="shared" si="146"/>
        <v>0</v>
      </c>
      <c r="P351" s="11">
        <f t="shared" si="146"/>
        <v>0</v>
      </c>
      <c r="Q351" s="11">
        <f t="shared" si="146"/>
        <v>0</v>
      </c>
      <c r="R351" s="11">
        <f t="shared" si="146"/>
        <v>0</v>
      </c>
      <c r="S351" s="11">
        <f t="shared" si="146"/>
        <v>0</v>
      </c>
      <c r="T351" s="11">
        <f t="shared" si="146"/>
        <v>0</v>
      </c>
      <c r="U351" s="11">
        <f t="shared" si="146"/>
        <v>0</v>
      </c>
      <c r="V351" s="11">
        <f t="shared" si="146"/>
        <v>0</v>
      </c>
      <c r="W351" s="11">
        <f t="shared" si="146"/>
        <v>0</v>
      </c>
    </row>
    <row r="352" spans="1:23" x14ac:dyDescent="0.2">
      <c r="B352" s="4" t="s">
        <v>23</v>
      </c>
      <c r="C352" s="11">
        <f t="shared" ref="C352:W352" si="147">IFERROR(C339/C342,0)</f>
        <v>0</v>
      </c>
      <c r="D352" s="11">
        <f t="shared" si="147"/>
        <v>0</v>
      </c>
      <c r="E352" s="11">
        <f t="shared" si="147"/>
        <v>0</v>
      </c>
      <c r="F352" s="11">
        <f t="shared" si="147"/>
        <v>0</v>
      </c>
      <c r="G352" s="11">
        <f t="shared" si="147"/>
        <v>0</v>
      </c>
      <c r="H352" s="11">
        <f t="shared" si="147"/>
        <v>0</v>
      </c>
      <c r="I352" s="11">
        <f t="shared" si="147"/>
        <v>0</v>
      </c>
      <c r="J352" s="11">
        <f t="shared" si="147"/>
        <v>0</v>
      </c>
      <c r="K352" s="11">
        <f t="shared" si="147"/>
        <v>0</v>
      </c>
      <c r="L352" s="11">
        <f t="shared" si="147"/>
        <v>0</v>
      </c>
      <c r="M352" s="11">
        <f t="shared" si="147"/>
        <v>0</v>
      </c>
      <c r="N352" s="11">
        <f t="shared" si="147"/>
        <v>0</v>
      </c>
      <c r="O352" s="11">
        <f t="shared" si="147"/>
        <v>0</v>
      </c>
      <c r="P352" s="11">
        <f t="shared" si="147"/>
        <v>0</v>
      </c>
      <c r="Q352" s="11">
        <f t="shared" si="147"/>
        <v>0</v>
      </c>
      <c r="R352" s="11">
        <f t="shared" si="147"/>
        <v>0</v>
      </c>
      <c r="S352" s="11">
        <f t="shared" si="147"/>
        <v>0</v>
      </c>
      <c r="T352" s="11">
        <f t="shared" si="147"/>
        <v>0</v>
      </c>
      <c r="U352" s="11">
        <f t="shared" si="147"/>
        <v>0</v>
      </c>
      <c r="V352" s="11">
        <f t="shared" si="147"/>
        <v>0</v>
      </c>
      <c r="W352" s="11">
        <f t="shared" si="147"/>
        <v>0</v>
      </c>
    </row>
    <row r="353" spans="2:23" x14ac:dyDescent="0.2">
      <c r="B353" s="4" t="s">
        <v>17</v>
      </c>
      <c r="C353" s="11">
        <f t="shared" ref="C353:W353" si="148">IFERROR(C340/C342,0)</f>
        <v>0</v>
      </c>
      <c r="D353" s="11">
        <f t="shared" si="148"/>
        <v>0</v>
      </c>
      <c r="E353" s="11">
        <f t="shared" si="148"/>
        <v>0</v>
      </c>
      <c r="F353" s="11">
        <f t="shared" si="148"/>
        <v>0</v>
      </c>
      <c r="G353" s="11">
        <f t="shared" si="148"/>
        <v>0</v>
      </c>
      <c r="H353" s="11">
        <f t="shared" si="148"/>
        <v>0</v>
      </c>
      <c r="I353" s="11">
        <f t="shared" si="148"/>
        <v>0</v>
      </c>
      <c r="J353" s="11">
        <f t="shared" si="148"/>
        <v>0</v>
      </c>
      <c r="K353" s="11">
        <f t="shared" si="148"/>
        <v>0</v>
      </c>
      <c r="L353" s="11">
        <f t="shared" si="148"/>
        <v>0</v>
      </c>
      <c r="M353" s="11">
        <f t="shared" si="148"/>
        <v>0</v>
      </c>
      <c r="N353" s="11">
        <f t="shared" si="148"/>
        <v>0</v>
      </c>
      <c r="O353" s="11">
        <f t="shared" si="148"/>
        <v>0</v>
      </c>
      <c r="P353" s="11">
        <f t="shared" si="148"/>
        <v>0</v>
      </c>
      <c r="Q353" s="11">
        <f t="shared" si="148"/>
        <v>0</v>
      </c>
      <c r="R353" s="11">
        <f t="shared" si="148"/>
        <v>0</v>
      </c>
      <c r="S353" s="11">
        <f t="shared" si="148"/>
        <v>0</v>
      </c>
      <c r="T353" s="11">
        <f t="shared" si="148"/>
        <v>0</v>
      </c>
      <c r="U353" s="11">
        <f t="shared" si="148"/>
        <v>0</v>
      </c>
      <c r="V353" s="11">
        <f t="shared" si="148"/>
        <v>0</v>
      </c>
      <c r="W353" s="11">
        <f t="shared" si="148"/>
        <v>0</v>
      </c>
    </row>
    <row r="354" spans="2:23" x14ac:dyDescent="0.2">
      <c r="B354" s="4" t="s">
        <v>24</v>
      </c>
      <c r="C354" s="11">
        <f t="shared" ref="C354:W354" si="149">IFERROR(C341/C342,0)</f>
        <v>0</v>
      </c>
      <c r="D354" s="11">
        <f t="shared" si="149"/>
        <v>0</v>
      </c>
      <c r="E354" s="11">
        <f t="shared" si="149"/>
        <v>0</v>
      </c>
      <c r="F354" s="11">
        <f t="shared" si="149"/>
        <v>0</v>
      </c>
      <c r="G354" s="11">
        <f t="shared" si="149"/>
        <v>0</v>
      </c>
      <c r="H354" s="11">
        <f t="shared" si="149"/>
        <v>0</v>
      </c>
      <c r="I354" s="11">
        <f t="shared" si="149"/>
        <v>0</v>
      </c>
      <c r="J354" s="11">
        <f t="shared" si="149"/>
        <v>0</v>
      </c>
      <c r="K354" s="11">
        <f t="shared" si="149"/>
        <v>0</v>
      </c>
      <c r="L354" s="11">
        <f t="shared" si="149"/>
        <v>0</v>
      </c>
      <c r="M354" s="11">
        <f t="shared" si="149"/>
        <v>0</v>
      </c>
      <c r="N354" s="11">
        <f t="shared" si="149"/>
        <v>0</v>
      </c>
      <c r="O354" s="11">
        <f t="shared" si="149"/>
        <v>0</v>
      </c>
      <c r="P354" s="11">
        <f t="shared" si="149"/>
        <v>0</v>
      </c>
      <c r="Q354" s="11">
        <f t="shared" si="149"/>
        <v>0</v>
      </c>
      <c r="R354" s="11">
        <f t="shared" si="149"/>
        <v>0</v>
      </c>
      <c r="S354" s="11">
        <f t="shared" si="149"/>
        <v>0</v>
      </c>
      <c r="T354" s="11">
        <f t="shared" si="149"/>
        <v>0</v>
      </c>
      <c r="U354" s="11">
        <f t="shared" si="149"/>
        <v>0</v>
      </c>
      <c r="V354" s="11">
        <f t="shared" si="149"/>
        <v>0</v>
      </c>
      <c r="W354" s="11">
        <f t="shared" si="149"/>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63A4C-330C-4ED4-AA77-3CB7595B7FFF}">
  <sheetPr codeName="Sheet12">
    <tabColor rgb="FF0070C0"/>
    <outlinePr summaryBelow="0"/>
  </sheetPr>
  <dimension ref="A1:AB354"/>
  <sheetViews>
    <sheetView zoomScale="85" zoomScaleNormal="85" workbookViewId="0">
      <pane xSplit="2" ySplit="1" topLeftCell="C288" activePane="bottomRight" state="frozen"/>
      <selection activeCell="C11" sqref="C11:W20"/>
      <selection pane="topRight" activeCell="C11" sqref="C11:W20"/>
      <selection pane="bottomLeft" activeCell="C11" sqref="C11:W20"/>
      <selection pane="bottomRight" activeCell="C11" sqref="C11:W20"/>
    </sheetView>
  </sheetViews>
  <sheetFormatPr defaultColWidth="9.140625" defaultRowHeight="12.75" outlineLevelRow="1" x14ac:dyDescent="0.2"/>
  <cols>
    <col min="1" max="1" width="11.7109375" style="1" customWidth="1"/>
    <col min="2" max="2" width="37.28515625" style="1" bestFit="1" customWidth="1"/>
    <col min="3" max="23" width="9.7109375" style="1" customWidth="1"/>
    <col min="24" max="24" width="4.7109375" style="1" customWidth="1"/>
    <col min="25" max="25" width="39.85546875" style="1" customWidth="1"/>
    <col min="26" max="26" width="46.42578125" bestFit="1" customWidth="1"/>
    <col min="27" max="27" width="4.7109375" style="1" customWidth="1"/>
    <col min="28" max="28" width="8.7109375" style="1" customWidth="1"/>
    <col min="29" max="16384" width="9.140625" style="1"/>
  </cols>
  <sheetData>
    <row r="1" spans="1:28" ht="46.9" customHeight="1" thickBot="1" x14ac:dyDescent="0.25">
      <c r="A1" s="27" t="s">
        <v>212</v>
      </c>
      <c r="B1" s="27" t="s">
        <v>43</v>
      </c>
      <c r="C1" s="2">
        <v>2000</v>
      </c>
      <c r="D1" s="2">
        <v>2001</v>
      </c>
      <c r="E1" s="2">
        <v>2002</v>
      </c>
      <c r="F1" s="2">
        <v>2003</v>
      </c>
      <c r="G1" s="2">
        <v>2004</v>
      </c>
      <c r="H1" s="2">
        <v>2005</v>
      </c>
      <c r="I1" s="2">
        <v>2006</v>
      </c>
      <c r="J1" s="2">
        <v>2007</v>
      </c>
      <c r="K1" s="2">
        <v>2008</v>
      </c>
      <c r="L1" s="2">
        <v>2009</v>
      </c>
      <c r="M1" s="2">
        <v>2010</v>
      </c>
      <c r="N1" s="2">
        <v>2011</v>
      </c>
      <c r="O1" s="2">
        <v>2012</v>
      </c>
      <c r="P1" s="2">
        <v>2013</v>
      </c>
      <c r="Q1" s="2">
        <v>2014</v>
      </c>
      <c r="R1" s="2">
        <v>2015</v>
      </c>
      <c r="S1" s="2">
        <v>2016</v>
      </c>
      <c r="T1" s="2">
        <v>2017</v>
      </c>
      <c r="U1" s="2">
        <v>2018</v>
      </c>
      <c r="V1" s="2">
        <v>2019</v>
      </c>
      <c r="W1" s="2">
        <v>2020</v>
      </c>
      <c r="X1" s="2"/>
      <c r="Y1" s="2" t="s">
        <v>34</v>
      </c>
      <c r="Z1" s="2" t="s">
        <v>33</v>
      </c>
      <c r="AA1" s="2"/>
      <c r="AB1" s="2" t="s">
        <v>35</v>
      </c>
    </row>
    <row r="2" spans="1:28" s="29" customFormat="1" ht="13.5" thickTop="1" x14ac:dyDescent="0.2">
      <c r="A2" s="28" t="s">
        <v>80</v>
      </c>
      <c r="C2" s="28"/>
      <c r="D2" s="28"/>
      <c r="E2" s="28"/>
      <c r="F2" s="28"/>
      <c r="G2" s="28"/>
      <c r="H2" s="28"/>
      <c r="I2" s="28"/>
      <c r="J2" s="28"/>
      <c r="K2" s="28"/>
      <c r="L2" s="28"/>
      <c r="M2" s="28"/>
      <c r="N2" s="28"/>
      <c r="O2" s="28"/>
      <c r="P2" s="28"/>
      <c r="Q2" s="28"/>
      <c r="R2" s="28"/>
      <c r="S2" s="28"/>
      <c r="T2" s="28"/>
      <c r="U2" s="28"/>
      <c r="V2" s="28"/>
      <c r="W2" s="28"/>
      <c r="X2" s="28"/>
      <c r="Y2" s="28"/>
      <c r="AA2" s="28"/>
      <c r="AB2" s="28"/>
    </row>
    <row r="3" spans="1:28" outlineLevel="1" x14ac:dyDescent="0.2">
      <c r="A3" s="6"/>
      <c r="B3" s="20" t="s">
        <v>88</v>
      </c>
      <c r="C3" s="5">
        <f>C37+C177+C212+C247+C287+C325</f>
        <v>16519.007086081885</v>
      </c>
      <c r="D3" s="5">
        <f t="shared" ref="D3:W3" si="0">D37+D177+D212+D247+D287+D325</f>
        <v>16379.769689085309</v>
      </c>
      <c r="E3" s="5">
        <f t="shared" si="0"/>
        <v>17492.890924277392</v>
      </c>
      <c r="F3" s="5">
        <f t="shared" si="0"/>
        <v>18518.184123103609</v>
      </c>
      <c r="G3" s="5">
        <f t="shared" si="0"/>
        <v>17430.17586082609</v>
      </c>
      <c r="H3" s="5">
        <f t="shared" si="0"/>
        <v>18205.381811005842</v>
      </c>
      <c r="I3" s="5">
        <f t="shared" si="0"/>
        <v>18501.911206994817</v>
      </c>
      <c r="J3" s="5">
        <f t="shared" si="0"/>
        <v>17426.64882278541</v>
      </c>
      <c r="K3" s="5">
        <f t="shared" si="0"/>
        <v>17502.223721874696</v>
      </c>
      <c r="L3" s="5">
        <f t="shared" si="0"/>
        <v>16373.992752676793</v>
      </c>
      <c r="M3" s="5">
        <f t="shared" si="0"/>
        <v>17642.6935353101</v>
      </c>
      <c r="N3" s="5">
        <f t="shared" si="0"/>
        <v>21888.978535149839</v>
      </c>
      <c r="O3" s="5">
        <f t="shared" si="0"/>
        <v>20437.920420483195</v>
      </c>
      <c r="P3" s="5">
        <f t="shared" si="0"/>
        <v>16567.446771693598</v>
      </c>
      <c r="Q3" s="5">
        <f t="shared" si="0"/>
        <v>14821.885212695128</v>
      </c>
      <c r="R3" s="5">
        <f t="shared" si="0"/>
        <v>17472.050527171781</v>
      </c>
      <c r="S3" s="5">
        <f t="shared" si="0"/>
        <v>19928.206543005283</v>
      </c>
      <c r="T3" s="5">
        <f t="shared" si="0"/>
        <v>17484.184816188405</v>
      </c>
      <c r="U3" s="5">
        <f t="shared" si="0"/>
        <v>17101.429690660512</v>
      </c>
      <c r="V3" s="5">
        <f t="shared" si="0"/>
        <v>16654.864438758148</v>
      </c>
      <c r="W3" s="5">
        <f t="shared" si="0"/>
        <v>14596.494962513783</v>
      </c>
      <c r="Z3" s="21"/>
    </row>
    <row r="4" spans="1:28" outlineLevel="1" x14ac:dyDescent="0.2">
      <c r="A4" s="6"/>
      <c r="B4" s="7" t="s">
        <v>25</v>
      </c>
      <c r="C4" s="5"/>
      <c r="D4" s="5"/>
      <c r="E4" s="5"/>
      <c r="F4" s="5"/>
      <c r="G4" s="5"/>
      <c r="H4" s="5"/>
      <c r="I4" s="5"/>
      <c r="J4" s="5"/>
      <c r="K4" s="5"/>
      <c r="L4" s="5"/>
      <c r="M4" s="5"/>
      <c r="N4" s="5"/>
      <c r="O4" s="5"/>
      <c r="P4" s="5"/>
      <c r="Q4" s="5"/>
      <c r="R4" s="5"/>
      <c r="S4" s="5"/>
      <c r="T4" s="5"/>
      <c r="U4" s="5"/>
      <c r="V4" s="5"/>
      <c r="W4" s="5"/>
    </row>
    <row r="5" spans="1:28" outlineLevel="1" x14ac:dyDescent="0.2">
      <c r="A5" s="6"/>
      <c r="B5" s="7" t="s">
        <v>30</v>
      </c>
      <c r="C5" s="5"/>
      <c r="D5" s="5"/>
      <c r="E5" s="5"/>
      <c r="F5" s="5"/>
      <c r="G5" s="5"/>
      <c r="H5" s="5"/>
      <c r="I5" s="5"/>
      <c r="J5" s="5"/>
      <c r="K5" s="5"/>
      <c r="L5" s="5"/>
      <c r="M5" s="5"/>
      <c r="N5" s="5"/>
      <c r="O5" s="5"/>
      <c r="P5" s="5"/>
      <c r="Q5" s="5"/>
      <c r="R5" s="5"/>
      <c r="S5" s="5"/>
      <c r="T5" s="5"/>
      <c r="U5" s="5"/>
      <c r="V5" s="5"/>
      <c r="W5" s="5"/>
    </row>
    <row r="6" spans="1:28" outlineLevel="1" x14ac:dyDescent="0.2">
      <c r="A6" s="6"/>
      <c r="B6" s="7" t="s">
        <v>31</v>
      </c>
      <c r="C6" s="5"/>
      <c r="D6" s="5"/>
      <c r="E6" s="5"/>
      <c r="F6" s="5"/>
      <c r="G6" s="5"/>
      <c r="H6" s="5"/>
      <c r="I6" s="5"/>
      <c r="J6" s="5"/>
      <c r="K6" s="5"/>
      <c r="L6" s="5"/>
      <c r="M6" s="5"/>
      <c r="N6" s="5"/>
      <c r="O6" s="5"/>
      <c r="P6" s="5"/>
      <c r="Q6" s="5"/>
      <c r="R6" s="5"/>
      <c r="S6" s="5"/>
      <c r="T6" s="5"/>
      <c r="U6" s="5"/>
      <c r="V6" s="5"/>
      <c r="W6" s="5"/>
    </row>
    <row r="7" spans="1:28" outlineLevel="1" x14ac:dyDescent="0.2">
      <c r="A7" s="6"/>
      <c r="B7" s="7" t="s">
        <v>140</v>
      </c>
      <c r="C7" s="14"/>
      <c r="D7" s="14"/>
      <c r="E7" s="14"/>
      <c r="F7" s="14"/>
      <c r="G7" s="14"/>
      <c r="H7" s="14"/>
      <c r="I7" s="14"/>
      <c r="J7" s="14"/>
      <c r="K7" s="14"/>
      <c r="L7" s="14"/>
      <c r="M7" s="14"/>
      <c r="N7" s="14"/>
      <c r="O7" s="14"/>
      <c r="P7" s="14"/>
      <c r="Q7" s="14"/>
      <c r="R7" s="14"/>
      <c r="S7" s="14"/>
      <c r="T7" s="14"/>
      <c r="U7" s="14"/>
      <c r="V7" s="14"/>
      <c r="W7" s="14"/>
    </row>
    <row r="8" spans="1:28" outlineLevel="1" x14ac:dyDescent="0.2">
      <c r="A8" s="6"/>
      <c r="B8" s="7" t="s">
        <v>90</v>
      </c>
      <c r="C8" s="5"/>
      <c r="D8" s="5"/>
      <c r="E8" s="5"/>
      <c r="F8" s="5"/>
      <c r="G8" s="5"/>
      <c r="H8" s="5"/>
      <c r="I8" s="5"/>
      <c r="J8" s="5"/>
      <c r="K8" s="5"/>
      <c r="L8" s="5"/>
      <c r="M8" s="5"/>
      <c r="N8" s="5"/>
      <c r="O8" s="5"/>
      <c r="P8" s="5"/>
      <c r="Q8" s="5"/>
      <c r="R8" s="5"/>
      <c r="S8" s="5"/>
      <c r="T8" s="5"/>
      <c r="U8" s="5"/>
      <c r="V8" s="5"/>
      <c r="W8" s="5"/>
    </row>
    <row r="9" spans="1:28" outlineLevel="1" x14ac:dyDescent="0.2"/>
    <row r="10" spans="1:28" outlineLevel="1" x14ac:dyDescent="0.2">
      <c r="B10" s="8" t="s">
        <v>14</v>
      </c>
      <c r="C10" s="13"/>
    </row>
    <row r="11" spans="1:28" outlineLevel="1" x14ac:dyDescent="0.2">
      <c r="B11" s="4" t="s">
        <v>18</v>
      </c>
      <c r="C11" s="5">
        <f>C46+C186+C221+C256+C294+C332</f>
        <v>824.59979999999996</v>
      </c>
      <c r="D11" s="5">
        <f t="shared" ref="D11:W11" si="1">D46+D186+D221+D256+D294+D332</f>
        <v>750.2124</v>
      </c>
      <c r="E11" s="5">
        <f t="shared" si="1"/>
        <v>549.43439999999998</v>
      </c>
      <c r="F11" s="5">
        <f t="shared" si="1"/>
        <v>593.15699999999993</v>
      </c>
      <c r="G11" s="5">
        <f t="shared" si="1"/>
        <v>625.06560000000002</v>
      </c>
      <c r="H11" s="5">
        <f t="shared" si="1"/>
        <v>689.56349999999986</v>
      </c>
      <c r="I11" s="5">
        <f t="shared" si="1"/>
        <v>713.55359999999996</v>
      </c>
      <c r="J11" s="5">
        <f t="shared" si="1"/>
        <v>719.09040000000005</v>
      </c>
      <c r="K11" s="5">
        <f t="shared" si="1"/>
        <v>774.96239999999989</v>
      </c>
      <c r="L11" s="5">
        <f t="shared" si="1"/>
        <v>634.39800000000002</v>
      </c>
      <c r="M11" s="5">
        <f t="shared" si="1"/>
        <v>616.24259999999992</v>
      </c>
      <c r="N11" s="5">
        <f t="shared" si="1"/>
        <v>561.60479999999995</v>
      </c>
      <c r="O11" s="5">
        <f t="shared" si="1"/>
        <v>466.43999999999994</v>
      </c>
      <c r="P11" s="5">
        <f t="shared" si="1"/>
        <v>675.03750000000002</v>
      </c>
      <c r="Q11" s="5">
        <f t="shared" si="1"/>
        <v>630.45749999999998</v>
      </c>
      <c r="R11" s="5">
        <f t="shared" si="1"/>
        <v>523.46159999999998</v>
      </c>
      <c r="S11" s="5">
        <f t="shared" si="1"/>
        <v>434.53409999999997</v>
      </c>
      <c r="T11" s="5">
        <f t="shared" si="1"/>
        <v>444.01499999999999</v>
      </c>
      <c r="U11" s="5">
        <f t="shared" si="1"/>
        <v>472.995</v>
      </c>
      <c r="V11" s="5">
        <f t="shared" si="1"/>
        <v>478.77839999999998</v>
      </c>
      <c r="W11" s="5">
        <f t="shared" si="1"/>
        <v>232.98239999999998</v>
      </c>
    </row>
    <row r="12" spans="1:28" outlineLevel="1" x14ac:dyDescent="0.2">
      <c r="B12" s="4" t="s">
        <v>19</v>
      </c>
      <c r="C12" s="5">
        <f t="shared" ref="C12:W20" si="2">C47+C187+C222+C257+C295+C333</f>
        <v>16.712399999999999</v>
      </c>
      <c r="D12" s="5">
        <f t="shared" si="2"/>
        <v>18.8004</v>
      </c>
      <c r="E12" s="5">
        <f t="shared" si="2"/>
        <v>16.344000000000001</v>
      </c>
      <c r="F12" s="5">
        <f t="shared" si="2"/>
        <v>13.784999999999998</v>
      </c>
      <c r="G12" s="5">
        <f t="shared" si="2"/>
        <v>12.893999999999998</v>
      </c>
      <c r="H12" s="5">
        <f t="shared" si="2"/>
        <v>14.685</v>
      </c>
      <c r="I12" s="5">
        <f t="shared" si="2"/>
        <v>14.112</v>
      </c>
      <c r="J12" s="5">
        <f t="shared" si="2"/>
        <v>18.227399999999999</v>
      </c>
      <c r="K12" s="5">
        <f t="shared" si="2"/>
        <v>19.711199999999998</v>
      </c>
      <c r="L12" s="5">
        <f t="shared" si="2"/>
        <v>24.716999999999999</v>
      </c>
      <c r="M12" s="5">
        <f t="shared" si="2"/>
        <v>20.247599999999998</v>
      </c>
      <c r="N12" s="5">
        <f t="shared" si="2"/>
        <v>13.8348</v>
      </c>
      <c r="O12" s="5">
        <f t="shared" si="2"/>
        <v>11.19</v>
      </c>
      <c r="P12" s="5">
        <f t="shared" si="2"/>
        <v>16.979999999999997</v>
      </c>
      <c r="Q12" s="5">
        <f t="shared" si="2"/>
        <v>3.5100000000000002</v>
      </c>
      <c r="R12" s="5">
        <f t="shared" si="2"/>
        <v>0</v>
      </c>
      <c r="S12" s="5">
        <f t="shared" si="2"/>
        <v>0</v>
      </c>
      <c r="T12" s="5">
        <f t="shared" si="2"/>
        <v>0</v>
      </c>
      <c r="U12" s="5">
        <f t="shared" si="2"/>
        <v>0.29249999999999993</v>
      </c>
      <c r="V12" s="5">
        <f t="shared" si="2"/>
        <v>0</v>
      </c>
      <c r="W12" s="5">
        <f t="shared" si="2"/>
        <v>0</v>
      </c>
    </row>
    <row r="13" spans="1:28" outlineLevel="1" x14ac:dyDescent="0.2">
      <c r="B13" s="4" t="s">
        <v>16</v>
      </c>
      <c r="C13" s="5">
        <f t="shared" si="2"/>
        <v>3709.326</v>
      </c>
      <c r="D13" s="5">
        <f t="shared" si="2"/>
        <v>3596.3430000000003</v>
      </c>
      <c r="E13" s="5">
        <f t="shared" si="2"/>
        <v>4022.8989999999999</v>
      </c>
      <c r="F13" s="5">
        <f t="shared" si="2"/>
        <v>4800.5810000000001</v>
      </c>
      <c r="G13" s="5">
        <f t="shared" si="2"/>
        <v>3694.2950000000001</v>
      </c>
      <c r="H13" s="5">
        <f t="shared" si="2"/>
        <v>4280.2700000000004</v>
      </c>
      <c r="I13" s="5">
        <f t="shared" si="2"/>
        <v>3893.9210000000003</v>
      </c>
      <c r="J13" s="5">
        <f t="shared" si="2"/>
        <v>3280.9569999999999</v>
      </c>
      <c r="K13" s="5">
        <f t="shared" si="2"/>
        <v>2914.1390000000001</v>
      </c>
      <c r="L13" s="5">
        <f t="shared" si="2"/>
        <v>3145.002</v>
      </c>
      <c r="M13" s="5">
        <f t="shared" si="2"/>
        <v>3451.6370000000002</v>
      </c>
      <c r="N13" s="5">
        <f t="shared" si="2"/>
        <v>4638.4989999999998</v>
      </c>
      <c r="O13" s="5">
        <f t="shared" si="2"/>
        <v>3392.2589999999996</v>
      </c>
      <c r="P13" s="5">
        <f t="shared" si="2"/>
        <v>2812.5499999999997</v>
      </c>
      <c r="Q13" s="5">
        <f t="shared" si="2"/>
        <v>2699.538</v>
      </c>
      <c r="R13" s="5">
        <f t="shared" si="2"/>
        <v>2557.9940000000001</v>
      </c>
      <c r="S13" s="5">
        <f t="shared" si="2"/>
        <v>2704.7309999999998</v>
      </c>
      <c r="T13" s="5">
        <f t="shared" si="2"/>
        <v>2031.424</v>
      </c>
      <c r="U13" s="5">
        <f t="shared" si="2"/>
        <v>2064.9090000000001</v>
      </c>
      <c r="V13" s="5">
        <f t="shared" si="2"/>
        <v>2043.6209999999999</v>
      </c>
      <c r="W13" s="5">
        <f t="shared" si="2"/>
        <v>1638.9419999999998</v>
      </c>
    </row>
    <row r="14" spans="1:28" outlineLevel="1" x14ac:dyDescent="0.2">
      <c r="B14" s="4" t="s">
        <v>21</v>
      </c>
      <c r="C14" s="5">
        <f t="shared" si="2"/>
        <v>0</v>
      </c>
      <c r="D14" s="5">
        <f t="shared" si="2"/>
        <v>0</v>
      </c>
      <c r="E14" s="5">
        <f t="shared" si="2"/>
        <v>0</v>
      </c>
      <c r="F14" s="5">
        <f t="shared" si="2"/>
        <v>0</v>
      </c>
      <c r="G14" s="5">
        <f t="shared" si="2"/>
        <v>0</v>
      </c>
      <c r="H14" s="5">
        <f t="shared" si="2"/>
        <v>0</v>
      </c>
      <c r="I14" s="5">
        <f t="shared" si="2"/>
        <v>0</v>
      </c>
      <c r="J14" s="5">
        <f t="shared" si="2"/>
        <v>0</v>
      </c>
      <c r="K14" s="5">
        <f t="shared" si="2"/>
        <v>0</v>
      </c>
      <c r="L14" s="5">
        <f t="shared" si="2"/>
        <v>0</v>
      </c>
      <c r="M14" s="5">
        <f t="shared" si="2"/>
        <v>0</v>
      </c>
      <c r="N14" s="5">
        <f t="shared" si="2"/>
        <v>0</v>
      </c>
      <c r="O14" s="5">
        <f t="shared" si="2"/>
        <v>0</v>
      </c>
      <c r="P14" s="5">
        <f t="shared" si="2"/>
        <v>0</v>
      </c>
      <c r="Q14" s="5">
        <f t="shared" si="2"/>
        <v>0</v>
      </c>
      <c r="R14" s="5">
        <f t="shared" si="2"/>
        <v>0</v>
      </c>
      <c r="S14" s="5">
        <f t="shared" si="2"/>
        <v>0</v>
      </c>
      <c r="T14" s="5">
        <f t="shared" si="2"/>
        <v>0</v>
      </c>
      <c r="U14" s="5">
        <f t="shared" si="2"/>
        <v>0</v>
      </c>
      <c r="V14" s="5">
        <f t="shared" si="2"/>
        <v>0</v>
      </c>
      <c r="W14" s="5">
        <f t="shared" si="2"/>
        <v>0</v>
      </c>
    </row>
    <row r="15" spans="1:28" outlineLevel="1" x14ac:dyDescent="0.2">
      <c r="B15" s="4" t="s">
        <v>20</v>
      </c>
      <c r="C15" s="5">
        <f t="shared" si="2"/>
        <v>27000.436999999998</v>
      </c>
      <c r="D15" s="5">
        <f t="shared" si="2"/>
        <v>26516.984</v>
      </c>
      <c r="E15" s="5">
        <f t="shared" si="2"/>
        <v>27873.565999999999</v>
      </c>
      <c r="F15" s="5">
        <f t="shared" si="2"/>
        <v>28202.428</v>
      </c>
      <c r="G15" s="5">
        <f t="shared" si="2"/>
        <v>27993.884000000002</v>
      </c>
      <c r="H15" s="5">
        <f t="shared" si="2"/>
        <v>27793.244999999999</v>
      </c>
      <c r="I15" s="5">
        <f t="shared" si="2"/>
        <v>27591.597000000002</v>
      </c>
      <c r="J15" s="5">
        <f t="shared" si="2"/>
        <v>27729.27</v>
      </c>
      <c r="K15" s="5">
        <f t="shared" si="2"/>
        <v>28257.170999999998</v>
      </c>
      <c r="L15" s="5">
        <f t="shared" si="2"/>
        <v>24915.421999999999</v>
      </c>
      <c r="M15" s="5">
        <f t="shared" si="2"/>
        <v>26454.135000000002</v>
      </c>
      <c r="N15" s="5">
        <f t="shared" si="2"/>
        <v>30835.198</v>
      </c>
      <c r="O15" s="5">
        <f t="shared" si="2"/>
        <v>30287.465</v>
      </c>
      <c r="P15" s="5">
        <f t="shared" si="2"/>
        <v>24846.197000000004</v>
      </c>
      <c r="Q15" s="5">
        <f t="shared" si="2"/>
        <v>22206.84</v>
      </c>
      <c r="R15" s="5">
        <f t="shared" si="2"/>
        <v>27518.701999999997</v>
      </c>
      <c r="S15" s="5">
        <f t="shared" si="2"/>
        <v>31605.285000000003</v>
      </c>
      <c r="T15" s="5">
        <f t="shared" si="2"/>
        <v>27724.445</v>
      </c>
      <c r="U15" s="5">
        <f t="shared" si="2"/>
        <v>27062.197999999997</v>
      </c>
      <c r="V15" s="5">
        <f t="shared" si="2"/>
        <v>26243.121999999999</v>
      </c>
      <c r="W15" s="5">
        <f t="shared" si="2"/>
        <v>22700.617000000002</v>
      </c>
    </row>
    <row r="16" spans="1:28" outlineLevel="1" x14ac:dyDescent="0.2">
      <c r="B16" s="4" t="s">
        <v>0</v>
      </c>
      <c r="C16" s="5">
        <f t="shared" si="2"/>
        <v>0</v>
      </c>
      <c r="D16" s="5">
        <f t="shared" si="2"/>
        <v>0</v>
      </c>
      <c r="E16" s="5">
        <f t="shared" si="2"/>
        <v>0</v>
      </c>
      <c r="F16" s="5">
        <f t="shared" si="2"/>
        <v>0</v>
      </c>
      <c r="G16" s="5">
        <f t="shared" si="2"/>
        <v>0</v>
      </c>
      <c r="H16" s="5">
        <f t="shared" si="2"/>
        <v>0</v>
      </c>
      <c r="I16" s="5">
        <f t="shared" si="2"/>
        <v>0</v>
      </c>
      <c r="J16" s="5">
        <f t="shared" si="2"/>
        <v>0</v>
      </c>
      <c r="K16" s="5">
        <f t="shared" si="2"/>
        <v>0</v>
      </c>
      <c r="L16" s="5">
        <f t="shared" si="2"/>
        <v>0</v>
      </c>
      <c r="M16" s="5">
        <f t="shared" si="2"/>
        <v>0</v>
      </c>
      <c r="N16" s="5">
        <f t="shared" si="2"/>
        <v>1134.1089999999999</v>
      </c>
      <c r="O16" s="5">
        <f t="shared" si="2"/>
        <v>1106.7579999999998</v>
      </c>
      <c r="P16" s="5">
        <f t="shared" si="2"/>
        <v>444.46900000000005</v>
      </c>
      <c r="Q16" s="5">
        <f t="shared" si="2"/>
        <v>216.065</v>
      </c>
      <c r="R16" s="5">
        <f t="shared" si="2"/>
        <v>0</v>
      </c>
      <c r="S16" s="5">
        <f t="shared" si="2"/>
        <v>0</v>
      </c>
      <c r="T16" s="5">
        <f t="shared" si="2"/>
        <v>0</v>
      </c>
      <c r="U16" s="5">
        <f t="shared" si="2"/>
        <v>0</v>
      </c>
      <c r="V16" s="5">
        <f t="shared" si="2"/>
        <v>0</v>
      </c>
      <c r="W16" s="5">
        <f t="shared" si="2"/>
        <v>0</v>
      </c>
    </row>
    <row r="17" spans="2:23" outlineLevel="1" x14ac:dyDescent="0.2">
      <c r="B17" s="4" t="s">
        <v>22</v>
      </c>
      <c r="C17" s="5">
        <f t="shared" si="2"/>
        <v>0</v>
      </c>
      <c r="D17" s="5">
        <f t="shared" si="2"/>
        <v>0</v>
      </c>
      <c r="E17" s="5">
        <f t="shared" si="2"/>
        <v>0</v>
      </c>
      <c r="F17" s="5">
        <f t="shared" si="2"/>
        <v>0</v>
      </c>
      <c r="G17" s="5">
        <f t="shared" si="2"/>
        <v>0</v>
      </c>
      <c r="H17" s="5">
        <f t="shared" si="2"/>
        <v>0</v>
      </c>
      <c r="I17" s="5">
        <f t="shared" si="2"/>
        <v>0</v>
      </c>
      <c r="J17" s="5">
        <f t="shared" si="2"/>
        <v>0</v>
      </c>
      <c r="K17" s="5">
        <f t="shared" si="2"/>
        <v>0</v>
      </c>
      <c r="L17" s="5">
        <f t="shared" si="2"/>
        <v>0</v>
      </c>
      <c r="M17" s="5">
        <f t="shared" si="2"/>
        <v>0</v>
      </c>
      <c r="N17" s="5">
        <f t="shared" si="2"/>
        <v>0</v>
      </c>
      <c r="O17" s="5">
        <f t="shared" si="2"/>
        <v>0</v>
      </c>
      <c r="P17" s="5">
        <f t="shared" si="2"/>
        <v>0</v>
      </c>
      <c r="Q17" s="5">
        <f t="shared" si="2"/>
        <v>0</v>
      </c>
      <c r="R17" s="5">
        <f t="shared" si="2"/>
        <v>0</v>
      </c>
      <c r="S17" s="5">
        <f t="shared" si="2"/>
        <v>0</v>
      </c>
      <c r="T17" s="5">
        <f t="shared" si="2"/>
        <v>0</v>
      </c>
      <c r="U17" s="5">
        <f t="shared" si="2"/>
        <v>0</v>
      </c>
      <c r="V17" s="5">
        <f t="shared" si="2"/>
        <v>0</v>
      </c>
      <c r="W17" s="5">
        <f t="shared" si="2"/>
        <v>0</v>
      </c>
    </row>
    <row r="18" spans="2:23" outlineLevel="1" x14ac:dyDescent="0.2">
      <c r="B18" s="4" t="s">
        <v>23</v>
      </c>
      <c r="C18" s="5">
        <f t="shared" si="2"/>
        <v>0</v>
      </c>
      <c r="D18" s="5">
        <f t="shared" si="2"/>
        <v>0</v>
      </c>
      <c r="E18" s="5">
        <f t="shared" si="2"/>
        <v>0</v>
      </c>
      <c r="F18" s="5">
        <f t="shared" si="2"/>
        <v>0</v>
      </c>
      <c r="G18" s="5">
        <f t="shared" si="2"/>
        <v>0</v>
      </c>
      <c r="H18" s="5">
        <f t="shared" si="2"/>
        <v>0</v>
      </c>
      <c r="I18" s="5">
        <f t="shared" si="2"/>
        <v>0</v>
      </c>
      <c r="J18" s="5">
        <f t="shared" si="2"/>
        <v>0</v>
      </c>
      <c r="K18" s="5">
        <f t="shared" si="2"/>
        <v>0</v>
      </c>
      <c r="L18" s="5">
        <f t="shared" si="2"/>
        <v>0</v>
      </c>
      <c r="M18" s="5">
        <f t="shared" si="2"/>
        <v>0</v>
      </c>
      <c r="N18" s="5">
        <f t="shared" si="2"/>
        <v>0</v>
      </c>
      <c r="O18" s="5">
        <f t="shared" si="2"/>
        <v>0</v>
      </c>
      <c r="P18" s="5">
        <f t="shared" si="2"/>
        <v>0</v>
      </c>
      <c r="Q18" s="5">
        <f t="shared" si="2"/>
        <v>1.976</v>
      </c>
      <c r="R18" s="5">
        <f t="shared" si="2"/>
        <v>1.988</v>
      </c>
      <c r="S18" s="5">
        <f t="shared" si="2"/>
        <v>1.992</v>
      </c>
      <c r="T18" s="5">
        <f t="shared" si="2"/>
        <v>0.998</v>
      </c>
      <c r="U18" s="5">
        <f t="shared" si="2"/>
        <v>1.9000000000000001</v>
      </c>
      <c r="V18" s="5">
        <f t="shared" si="2"/>
        <v>1.843</v>
      </c>
      <c r="W18" s="5">
        <f t="shared" si="2"/>
        <v>1.883</v>
      </c>
    </row>
    <row r="19" spans="2:23" outlineLevel="1" x14ac:dyDescent="0.2">
      <c r="B19" s="4" t="s">
        <v>17</v>
      </c>
      <c r="C19" s="5">
        <f t="shared" si="2"/>
        <v>0</v>
      </c>
      <c r="D19" s="5">
        <f t="shared" si="2"/>
        <v>0</v>
      </c>
      <c r="E19" s="5">
        <f t="shared" si="2"/>
        <v>0</v>
      </c>
      <c r="F19" s="5">
        <f t="shared" si="2"/>
        <v>0</v>
      </c>
      <c r="G19" s="5">
        <f t="shared" si="2"/>
        <v>0</v>
      </c>
      <c r="H19" s="5">
        <f t="shared" si="2"/>
        <v>0</v>
      </c>
      <c r="I19" s="5">
        <f t="shared" si="2"/>
        <v>0</v>
      </c>
      <c r="J19" s="5">
        <f t="shared" si="2"/>
        <v>0</v>
      </c>
      <c r="K19" s="5">
        <f t="shared" si="2"/>
        <v>0</v>
      </c>
      <c r="L19" s="5">
        <f t="shared" si="2"/>
        <v>0</v>
      </c>
      <c r="M19" s="5">
        <f t="shared" si="2"/>
        <v>0</v>
      </c>
      <c r="N19" s="5">
        <f t="shared" si="2"/>
        <v>0</v>
      </c>
      <c r="O19" s="5">
        <f t="shared" si="2"/>
        <v>0</v>
      </c>
      <c r="P19" s="5">
        <f t="shared" si="2"/>
        <v>0</v>
      </c>
      <c r="Q19" s="5">
        <f t="shared" si="2"/>
        <v>0</v>
      </c>
      <c r="R19" s="5">
        <f t="shared" si="2"/>
        <v>0</v>
      </c>
      <c r="S19" s="5">
        <f t="shared" si="2"/>
        <v>0</v>
      </c>
      <c r="T19" s="5">
        <f t="shared" si="2"/>
        <v>0</v>
      </c>
      <c r="U19" s="5">
        <f t="shared" si="2"/>
        <v>0</v>
      </c>
      <c r="V19" s="5">
        <f t="shared" si="2"/>
        <v>0</v>
      </c>
      <c r="W19" s="5">
        <f t="shared" si="2"/>
        <v>0</v>
      </c>
    </row>
    <row r="20" spans="2:23" outlineLevel="1" x14ac:dyDescent="0.2">
      <c r="B20" s="4" t="s">
        <v>1</v>
      </c>
      <c r="C20" s="5">
        <f t="shared" si="2"/>
        <v>53.732999999999997</v>
      </c>
      <c r="D20" s="5">
        <f t="shared" si="2"/>
        <v>61.566999999999993</v>
      </c>
      <c r="E20" s="5">
        <f t="shared" si="2"/>
        <v>10.998999999999999</v>
      </c>
      <c r="F20" s="5">
        <f t="shared" si="2"/>
        <v>9.8939999999999984</v>
      </c>
      <c r="G20" s="5">
        <f t="shared" si="2"/>
        <v>8.8219999999999992</v>
      </c>
      <c r="H20" s="5">
        <f t="shared" si="2"/>
        <v>4.1720000000000006</v>
      </c>
      <c r="I20" s="5">
        <f t="shared" si="2"/>
        <v>9.2520000000000007</v>
      </c>
      <c r="J20" s="5">
        <f t="shared" si="2"/>
        <v>9.2840000000000007</v>
      </c>
      <c r="K20" s="5">
        <f t="shared" si="2"/>
        <v>11.946</v>
      </c>
      <c r="L20" s="5">
        <f t="shared" si="2"/>
        <v>11.127000000000001</v>
      </c>
      <c r="M20" s="5">
        <f t="shared" si="2"/>
        <v>7.6840000000000002</v>
      </c>
      <c r="N20" s="5">
        <f t="shared" si="2"/>
        <v>10.404</v>
      </c>
      <c r="O20" s="5">
        <f t="shared" si="2"/>
        <v>6.2280000000000006</v>
      </c>
      <c r="P20" s="5">
        <f t="shared" si="2"/>
        <v>5.6979999999999995</v>
      </c>
      <c r="Q20" s="5">
        <f t="shared" si="2"/>
        <v>0.52400000000000002</v>
      </c>
      <c r="R20" s="5">
        <f t="shared" si="2"/>
        <v>9.4260000000000002</v>
      </c>
      <c r="S20" s="5">
        <f t="shared" si="2"/>
        <v>7.8580000000000005</v>
      </c>
      <c r="T20" s="5">
        <f t="shared" si="2"/>
        <v>6.8389999999999995</v>
      </c>
      <c r="U20" s="5">
        <f t="shared" si="2"/>
        <v>5.234</v>
      </c>
      <c r="V20" s="5">
        <f t="shared" si="2"/>
        <v>9.42</v>
      </c>
      <c r="W20" s="5">
        <f t="shared" si="2"/>
        <v>6.8419999999999996</v>
      </c>
    </row>
    <row r="21" spans="2:23" outlineLevel="1" x14ac:dyDescent="0.2">
      <c r="B21" s="15" t="s">
        <v>9</v>
      </c>
      <c r="C21" s="19">
        <f t="shared" ref="C21:W21" si="3">SUM(C11:C20)</f>
        <v>31604.808199999999</v>
      </c>
      <c r="D21" s="19">
        <f t="shared" si="3"/>
        <v>30943.906800000001</v>
      </c>
      <c r="E21" s="19">
        <f t="shared" si="3"/>
        <v>32473.242399999999</v>
      </c>
      <c r="F21" s="19">
        <f t="shared" si="3"/>
        <v>33619.845000000001</v>
      </c>
      <c r="G21" s="19">
        <f t="shared" si="3"/>
        <v>32334.960600000002</v>
      </c>
      <c r="H21" s="19">
        <f t="shared" si="3"/>
        <v>32781.9355</v>
      </c>
      <c r="I21" s="19">
        <f t="shared" si="3"/>
        <v>32222.435600000004</v>
      </c>
      <c r="J21" s="19">
        <f t="shared" si="3"/>
        <v>31756.828799999999</v>
      </c>
      <c r="K21" s="19">
        <f t="shared" si="3"/>
        <v>31977.929599999999</v>
      </c>
      <c r="L21" s="19">
        <f t="shared" si="3"/>
        <v>28730.665999999997</v>
      </c>
      <c r="M21" s="19">
        <f t="shared" si="3"/>
        <v>30549.946200000002</v>
      </c>
      <c r="N21" s="19">
        <f t="shared" si="3"/>
        <v>37193.649599999997</v>
      </c>
      <c r="O21" s="19">
        <f t="shared" si="3"/>
        <v>35270.340000000004</v>
      </c>
      <c r="P21" s="19">
        <f t="shared" si="3"/>
        <v>28800.931500000006</v>
      </c>
      <c r="Q21" s="19">
        <f t="shared" si="3"/>
        <v>25758.910499999998</v>
      </c>
      <c r="R21" s="19">
        <f t="shared" si="3"/>
        <v>30611.571599999999</v>
      </c>
      <c r="S21" s="19">
        <f t="shared" si="3"/>
        <v>34754.400099999999</v>
      </c>
      <c r="T21" s="19">
        <f t="shared" si="3"/>
        <v>30207.720999999998</v>
      </c>
      <c r="U21" s="19">
        <f t="shared" si="3"/>
        <v>29607.528499999997</v>
      </c>
      <c r="V21" s="19">
        <f t="shared" si="3"/>
        <v>28776.784399999997</v>
      </c>
      <c r="W21" s="19">
        <f t="shared" si="3"/>
        <v>24581.266400000004</v>
      </c>
    </row>
    <row r="22" spans="2:23" outlineLevel="1" x14ac:dyDescent="0.2">
      <c r="B22" s="26" t="s">
        <v>91</v>
      </c>
      <c r="C22" s="25">
        <f t="shared" ref="C22:W22" si="4">C21/C3/1000</f>
        <v>1.9132389758842515E-3</v>
      </c>
      <c r="D22" s="25">
        <f t="shared" si="4"/>
        <v>1.8891539617079923E-3</v>
      </c>
      <c r="E22" s="25">
        <f t="shared" si="4"/>
        <v>1.8563679691692486E-3</v>
      </c>
      <c r="F22" s="25">
        <f t="shared" si="4"/>
        <v>1.8155044132029824E-3</v>
      </c>
      <c r="G22" s="25">
        <f t="shared" si="4"/>
        <v>1.8551138472832087E-3</v>
      </c>
      <c r="H22" s="25">
        <f t="shared" si="4"/>
        <v>1.8006727812861403E-3</v>
      </c>
      <c r="I22" s="25">
        <f t="shared" si="4"/>
        <v>1.7415733563686123E-3</v>
      </c>
      <c r="J22" s="25">
        <f t="shared" si="4"/>
        <v>1.8223141536241796E-3</v>
      </c>
      <c r="K22" s="25">
        <f t="shared" si="4"/>
        <v>1.8270780963697329E-3</v>
      </c>
      <c r="L22" s="25">
        <f t="shared" si="4"/>
        <v>1.7546524194780259E-3</v>
      </c>
      <c r="M22" s="25">
        <f t="shared" si="4"/>
        <v>1.7315919555513063E-3</v>
      </c>
      <c r="N22" s="25">
        <f t="shared" si="4"/>
        <v>1.6991953069108983E-3</v>
      </c>
      <c r="O22" s="25">
        <f t="shared" si="4"/>
        <v>1.725730371503528E-3</v>
      </c>
      <c r="P22" s="25">
        <f t="shared" si="4"/>
        <v>1.738404951401926E-3</v>
      </c>
      <c r="Q22" s="25">
        <f t="shared" si="4"/>
        <v>1.7378970441585375E-3</v>
      </c>
      <c r="R22" s="25">
        <f t="shared" si="4"/>
        <v>1.7520308536421755E-3</v>
      </c>
      <c r="S22" s="25">
        <f t="shared" si="4"/>
        <v>1.7439803238188862E-3</v>
      </c>
      <c r="T22" s="25">
        <f t="shared" si="4"/>
        <v>1.7277168662751161E-3</v>
      </c>
      <c r="U22" s="25">
        <f t="shared" si="4"/>
        <v>1.7312896661598625E-3</v>
      </c>
      <c r="V22" s="25">
        <f t="shared" si="4"/>
        <v>1.7278305990310243E-3</v>
      </c>
      <c r="W22" s="25">
        <f t="shared" si="4"/>
        <v>1.6840526758738154E-3</v>
      </c>
    </row>
    <row r="23" spans="2:23" outlineLevel="1" x14ac:dyDescent="0.2"/>
    <row r="24" spans="2:23" outlineLevel="1" x14ac:dyDescent="0.2">
      <c r="B24" s="4" t="s">
        <v>18</v>
      </c>
      <c r="C24" s="11">
        <f t="shared" ref="C24:W24" si="5">IFERROR(C11/C21,0)</f>
        <v>2.6090960425445644E-2</v>
      </c>
      <c r="D24" s="11">
        <f t="shared" si="5"/>
        <v>2.4244268988038706E-2</v>
      </c>
      <c r="E24" s="11">
        <f t="shared" si="5"/>
        <v>1.6919603938287356E-2</v>
      </c>
      <c r="F24" s="11">
        <f t="shared" si="5"/>
        <v>1.7643061709534946E-2</v>
      </c>
      <c r="G24" s="11">
        <f t="shared" si="5"/>
        <v>1.9330952888187529E-2</v>
      </c>
      <c r="H24" s="11">
        <f t="shared" si="5"/>
        <v>2.1034862325319377E-2</v>
      </c>
      <c r="I24" s="11">
        <f t="shared" si="5"/>
        <v>2.2144620253349186E-2</v>
      </c>
      <c r="J24" s="11">
        <f t="shared" si="5"/>
        <v>2.2643646332847947E-2</v>
      </c>
      <c r="K24" s="11">
        <f t="shared" si="5"/>
        <v>2.4234289389391862E-2</v>
      </c>
      <c r="L24" s="11">
        <f t="shared" si="5"/>
        <v>2.2080866486004887E-2</v>
      </c>
      <c r="M24" s="11">
        <f t="shared" si="5"/>
        <v>2.0171642724529572E-2</v>
      </c>
      <c r="N24" s="11">
        <f t="shared" si="5"/>
        <v>1.5099480853312121E-2</v>
      </c>
      <c r="O24" s="11">
        <f t="shared" si="5"/>
        <v>1.3224709486781241E-2</v>
      </c>
      <c r="P24" s="11">
        <f t="shared" si="5"/>
        <v>2.3438044009097408E-2</v>
      </c>
      <c r="Q24" s="11">
        <f t="shared" si="5"/>
        <v>2.4475316997588079E-2</v>
      </c>
      <c r="R24" s="11">
        <f t="shared" si="5"/>
        <v>1.7100121706916872E-2</v>
      </c>
      <c r="S24" s="11">
        <f t="shared" si="5"/>
        <v>1.2502995268216412E-2</v>
      </c>
      <c r="T24" s="11">
        <f t="shared" si="5"/>
        <v>1.4698725534442006E-2</v>
      </c>
      <c r="U24" s="11">
        <f t="shared" si="5"/>
        <v>1.5975497583325809E-2</v>
      </c>
      <c r="V24" s="11">
        <f t="shared" si="5"/>
        <v>1.663766157277809E-2</v>
      </c>
      <c r="W24" s="11">
        <f t="shared" si="5"/>
        <v>9.4780470708376498E-3</v>
      </c>
    </row>
    <row r="25" spans="2:23" outlineLevel="1" x14ac:dyDescent="0.2">
      <c r="B25" s="4" t="s">
        <v>19</v>
      </c>
      <c r="C25" s="11">
        <f t="shared" ref="C25:W25" si="6">IFERROR(C12/C21,0)</f>
        <v>5.2879295752220382E-4</v>
      </c>
      <c r="D25" s="11">
        <f t="shared" si="6"/>
        <v>6.0756387748685952E-4</v>
      </c>
      <c r="E25" s="11">
        <f t="shared" si="6"/>
        <v>5.0330668550671131E-4</v>
      </c>
      <c r="F25" s="11">
        <f t="shared" si="6"/>
        <v>4.1002568572222738E-4</v>
      </c>
      <c r="G25" s="11">
        <f t="shared" si="6"/>
        <v>3.9876343625419472E-4</v>
      </c>
      <c r="H25" s="11">
        <f t="shared" si="6"/>
        <v>4.4796012730852946E-4</v>
      </c>
      <c r="I25" s="11">
        <f t="shared" si="6"/>
        <v>4.3795572051667E-4</v>
      </c>
      <c r="J25" s="11">
        <f t="shared" si="6"/>
        <v>5.7396788938825021E-4</v>
      </c>
      <c r="K25" s="11">
        <f t="shared" si="6"/>
        <v>6.1640013117046817E-4</v>
      </c>
      <c r="L25" s="11">
        <f t="shared" si="6"/>
        <v>8.6030027984732417E-4</v>
      </c>
      <c r="M25" s="11">
        <f t="shared" si="6"/>
        <v>6.6277039793935868E-4</v>
      </c>
      <c r="N25" s="11">
        <f t="shared" si="6"/>
        <v>3.7196672412593792E-4</v>
      </c>
      <c r="O25" s="11">
        <f t="shared" si="6"/>
        <v>3.1726374058203008E-4</v>
      </c>
      <c r="P25" s="11">
        <f t="shared" si="6"/>
        <v>5.8956426461414949E-4</v>
      </c>
      <c r="Q25" s="11">
        <f t="shared" si="6"/>
        <v>1.3626352713947277E-4</v>
      </c>
      <c r="R25" s="11">
        <f t="shared" si="6"/>
        <v>0</v>
      </c>
      <c r="S25" s="11">
        <f t="shared" si="6"/>
        <v>0</v>
      </c>
      <c r="T25" s="11">
        <f t="shared" si="6"/>
        <v>0</v>
      </c>
      <c r="U25" s="11">
        <f t="shared" si="6"/>
        <v>9.8792440578077953E-6</v>
      </c>
      <c r="V25" s="11">
        <f t="shared" si="6"/>
        <v>0</v>
      </c>
      <c r="W25" s="11">
        <f t="shared" si="6"/>
        <v>0</v>
      </c>
    </row>
    <row r="26" spans="2:23" outlineLevel="1" x14ac:dyDescent="0.2">
      <c r="B26" s="4" t="s">
        <v>16</v>
      </c>
      <c r="C26" s="11">
        <f t="shared" ref="C26:W26" si="7">IFERROR(C13/C21,0)</f>
        <v>0.11736587599351418</v>
      </c>
      <c r="D26" s="11">
        <f t="shared" si="7"/>
        <v>0.11622136219722586</v>
      </c>
      <c r="E26" s="11">
        <f t="shared" si="7"/>
        <v>0.12388350231389275</v>
      </c>
      <c r="F26" s="11">
        <f t="shared" si="7"/>
        <v>0.14279009912151588</v>
      </c>
      <c r="G26" s="11">
        <f t="shared" si="7"/>
        <v>0.11425079639651702</v>
      </c>
      <c r="H26" s="11">
        <f t="shared" si="7"/>
        <v>0.13056794648381884</v>
      </c>
      <c r="I26" s="11">
        <f t="shared" si="7"/>
        <v>0.12084502389384866</v>
      </c>
      <c r="J26" s="11">
        <f t="shared" si="7"/>
        <v>0.10331500732214169</v>
      </c>
      <c r="K26" s="11">
        <f t="shared" si="7"/>
        <v>9.1129695901263102E-2</v>
      </c>
      <c r="L26" s="11">
        <f t="shared" si="7"/>
        <v>0.10946498768946046</v>
      </c>
      <c r="M26" s="11">
        <f t="shared" si="7"/>
        <v>0.11298340682511578</v>
      </c>
      <c r="N26" s="11">
        <f t="shared" si="7"/>
        <v>0.12471212289960382</v>
      </c>
      <c r="O26" s="11">
        <f t="shared" si="7"/>
        <v>9.6178800658003272E-2</v>
      </c>
      <c r="P26" s="11">
        <f t="shared" si="7"/>
        <v>9.7654827587781295E-2</v>
      </c>
      <c r="Q26" s="11">
        <f t="shared" si="7"/>
        <v>0.1048001622584154</v>
      </c>
      <c r="R26" s="11">
        <f t="shared" si="7"/>
        <v>8.3562975250836197E-2</v>
      </c>
      <c r="S26" s="11">
        <f t="shared" si="7"/>
        <v>7.7824131396818444E-2</v>
      </c>
      <c r="T26" s="11">
        <f t="shared" si="7"/>
        <v>6.7248502460678844E-2</v>
      </c>
      <c r="U26" s="11">
        <f t="shared" si="7"/>
        <v>6.9742700745859296E-2</v>
      </c>
      <c r="V26" s="11">
        <f t="shared" si="7"/>
        <v>7.1016308549053872E-2</v>
      </c>
      <c r="W26" s="11">
        <f t="shared" si="7"/>
        <v>6.6674433014565895E-2</v>
      </c>
    </row>
    <row r="27" spans="2:23" outlineLevel="1" x14ac:dyDescent="0.2">
      <c r="B27" s="4" t="s">
        <v>21</v>
      </c>
      <c r="C27" s="11">
        <f t="shared" ref="C27:W27" si="8">IFERROR(C14/C21,0)</f>
        <v>0</v>
      </c>
      <c r="D27" s="11">
        <f t="shared" si="8"/>
        <v>0</v>
      </c>
      <c r="E27" s="11">
        <f t="shared" si="8"/>
        <v>0</v>
      </c>
      <c r="F27" s="11">
        <f t="shared" si="8"/>
        <v>0</v>
      </c>
      <c r="G27" s="11">
        <f t="shared" si="8"/>
        <v>0</v>
      </c>
      <c r="H27" s="11">
        <f t="shared" si="8"/>
        <v>0</v>
      </c>
      <c r="I27" s="11">
        <f t="shared" si="8"/>
        <v>0</v>
      </c>
      <c r="J27" s="11">
        <f t="shared" si="8"/>
        <v>0</v>
      </c>
      <c r="K27" s="11">
        <f t="shared" si="8"/>
        <v>0</v>
      </c>
      <c r="L27" s="11">
        <f t="shared" si="8"/>
        <v>0</v>
      </c>
      <c r="M27" s="11">
        <f t="shared" si="8"/>
        <v>0</v>
      </c>
      <c r="N27" s="11">
        <f t="shared" si="8"/>
        <v>0</v>
      </c>
      <c r="O27" s="11">
        <f t="shared" si="8"/>
        <v>0</v>
      </c>
      <c r="P27" s="11">
        <f t="shared" si="8"/>
        <v>0</v>
      </c>
      <c r="Q27" s="11">
        <f t="shared" si="8"/>
        <v>0</v>
      </c>
      <c r="R27" s="11">
        <f t="shared" si="8"/>
        <v>0</v>
      </c>
      <c r="S27" s="11">
        <f t="shared" si="8"/>
        <v>0</v>
      </c>
      <c r="T27" s="11">
        <f t="shared" si="8"/>
        <v>0</v>
      </c>
      <c r="U27" s="11">
        <f t="shared" si="8"/>
        <v>0</v>
      </c>
      <c r="V27" s="11">
        <f t="shared" si="8"/>
        <v>0</v>
      </c>
      <c r="W27" s="11">
        <f t="shared" si="8"/>
        <v>0</v>
      </c>
    </row>
    <row r="28" spans="2:23" outlineLevel="1" x14ac:dyDescent="0.2">
      <c r="B28" s="4" t="s">
        <v>20</v>
      </c>
      <c r="C28" s="11">
        <f t="shared" ref="C28:W28" si="9">IFERROR(C15/C21,0)</f>
        <v>0.85431421792333484</v>
      </c>
      <c r="D28" s="11">
        <f t="shared" si="9"/>
        <v>0.85693717252276624</v>
      </c>
      <c r="E28" s="11">
        <f t="shared" si="9"/>
        <v>0.85835487742979433</v>
      </c>
      <c r="F28" s="11">
        <f t="shared" si="9"/>
        <v>0.83886252301282171</v>
      </c>
      <c r="G28" s="11">
        <f t="shared" si="9"/>
        <v>0.8657466556492418</v>
      </c>
      <c r="H28" s="11">
        <f t="shared" si="9"/>
        <v>0.84782196585067404</v>
      </c>
      <c r="I28" s="11">
        <f t="shared" si="9"/>
        <v>0.85628527099919161</v>
      </c>
      <c r="J28" s="11">
        <f t="shared" si="9"/>
        <v>0.87317503188479584</v>
      </c>
      <c r="K28" s="11">
        <f t="shared" si="9"/>
        <v>0.88364604442684114</v>
      </c>
      <c r="L28" s="11">
        <f t="shared" si="9"/>
        <v>0.86720655901258958</v>
      </c>
      <c r="M28" s="11">
        <f t="shared" si="9"/>
        <v>0.86593065751454579</v>
      </c>
      <c r="N28" s="11">
        <f t="shared" si="9"/>
        <v>0.82904469799597191</v>
      </c>
      <c r="O28" s="11">
        <f t="shared" si="9"/>
        <v>0.85872336359672174</v>
      </c>
      <c r="P28" s="11">
        <f t="shared" si="9"/>
        <v>0.86268727106968734</v>
      </c>
      <c r="Q28" s="11">
        <f t="shared" si="9"/>
        <v>0.86210323219997997</v>
      </c>
      <c r="R28" s="11">
        <f t="shared" si="9"/>
        <v>0.89896403750795983</v>
      </c>
      <c r="S28" s="11">
        <f t="shared" si="9"/>
        <v>0.90938945598430876</v>
      </c>
      <c r="T28" s="11">
        <f t="shared" si="9"/>
        <v>0.91779333502186422</v>
      </c>
      <c r="U28" s="11">
        <f t="shared" si="9"/>
        <v>0.91403097019732671</v>
      </c>
      <c r="V28" s="11">
        <f t="shared" si="9"/>
        <v>0.91195463798936482</v>
      </c>
      <c r="W28" s="11">
        <f t="shared" si="9"/>
        <v>0.9234925748170566</v>
      </c>
    </row>
    <row r="29" spans="2:23" outlineLevel="1" x14ac:dyDescent="0.2">
      <c r="B29" s="4" t="s">
        <v>0</v>
      </c>
      <c r="C29" s="11">
        <f t="shared" ref="C29:W29" si="10">IFERROR(C16/C21,0)</f>
        <v>0</v>
      </c>
      <c r="D29" s="11">
        <f t="shared" si="10"/>
        <v>0</v>
      </c>
      <c r="E29" s="11">
        <f t="shared" si="10"/>
        <v>0</v>
      </c>
      <c r="F29" s="11">
        <f t="shared" si="10"/>
        <v>0</v>
      </c>
      <c r="G29" s="11">
        <f t="shared" si="10"/>
        <v>0</v>
      </c>
      <c r="H29" s="11">
        <f t="shared" si="10"/>
        <v>0</v>
      </c>
      <c r="I29" s="11">
        <f t="shared" si="10"/>
        <v>0</v>
      </c>
      <c r="J29" s="11">
        <f t="shared" si="10"/>
        <v>0</v>
      </c>
      <c r="K29" s="11">
        <f t="shared" si="10"/>
        <v>0</v>
      </c>
      <c r="L29" s="11">
        <f t="shared" si="10"/>
        <v>0</v>
      </c>
      <c r="M29" s="11">
        <f t="shared" si="10"/>
        <v>0</v>
      </c>
      <c r="N29" s="11">
        <f t="shared" si="10"/>
        <v>3.0492006355837691E-2</v>
      </c>
      <c r="O29" s="11">
        <f t="shared" si="10"/>
        <v>3.1379283556665451E-2</v>
      </c>
      <c r="P29" s="11">
        <f t="shared" si="10"/>
        <v>1.5432452245511572E-2</v>
      </c>
      <c r="Q29" s="11">
        <f t="shared" si="10"/>
        <v>8.3879712226182859E-3</v>
      </c>
      <c r="R29" s="11">
        <f t="shared" si="10"/>
        <v>0</v>
      </c>
      <c r="S29" s="11">
        <f t="shared" si="10"/>
        <v>0</v>
      </c>
      <c r="T29" s="11">
        <f t="shared" si="10"/>
        <v>0</v>
      </c>
      <c r="U29" s="11">
        <f t="shared" si="10"/>
        <v>0</v>
      </c>
      <c r="V29" s="11">
        <f t="shared" si="10"/>
        <v>0</v>
      </c>
      <c r="W29" s="11">
        <f t="shared" si="10"/>
        <v>0</v>
      </c>
    </row>
    <row r="30" spans="2:23" outlineLevel="1" x14ac:dyDescent="0.2">
      <c r="B30" s="4" t="s">
        <v>22</v>
      </c>
      <c r="C30" s="11">
        <f t="shared" ref="C30:W30" si="11">IFERROR(C17/C21,0)</f>
        <v>0</v>
      </c>
      <c r="D30" s="11">
        <f t="shared" si="11"/>
        <v>0</v>
      </c>
      <c r="E30" s="11">
        <f t="shared" si="11"/>
        <v>0</v>
      </c>
      <c r="F30" s="11">
        <f t="shared" si="11"/>
        <v>0</v>
      </c>
      <c r="G30" s="11">
        <f t="shared" si="11"/>
        <v>0</v>
      </c>
      <c r="H30" s="11">
        <f t="shared" si="11"/>
        <v>0</v>
      </c>
      <c r="I30" s="11">
        <f t="shared" si="11"/>
        <v>0</v>
      </c>
      <c r="J30" s="11">
        <f t="shared" si="11"/>
        <v>0</v>
      </c>
      <c r="K30" s="11">
        <f t="shared" si="11"/>
        <v>0</v>
      </c>
      <c r="L30" s="11">
        <f t="shared" si="11"/>
        <v>0</v>
      </c>
      <c r="M30" s="11">
        <f t="shared" si="11"/>
        <v>0</v>
      </c>
      <c r="N30" s="11">
        <f t="shared" si="11"/>
        <v>0</v>
      </c>
      <c r="O30" s="11">
        <f t="shared" si="11"/>
        <v>0</v>
      </c>
      <c r="P30" s="11">
        <f t="shared" si="11"/>
        <v>0</v>
      </c>
      <c r="Q30" s="11">
        <f t="shared" si="11"/>
        <v>0</v>
      </c>
      <c r="R30" s="11">
        <f t="shared" si="11"/>
        <v>0</v>
      </c>
      <c r="S30" s="11">
        <f t="shared" si="11"/>
        <v>0</v>
      </c>
      <c r="T30" s="11">
        <f t="shared" si="11"/>
        <v>0</v>
      </c>
      <c r="U30" s="11">
        <f t="shared" si="11"/>
        <v>0</v>
      </c>
      <c r="V30" s="11">
        <f t="shared" si="11"/>
        <v>0</v>
      </c>
      <c r="W30" s="11">
        <f t="shared" si="11"/>
        <v>0</v>
      </c>
    </row>
    <row r="31" spans="2:23" outlineLevel="1" x14ac:dyDescent="0.2">
      <c r="B31" s="4" t="s">
        <v>23</v>
      </c>
      <c r="C31" s="11">
        <f t="shared" ref="C31:W31" si="12">IFERROR(C18/C21,0)</f>
        <v>0</v>
      </c>
      <c r="D31" s="11">
        <f t="shared" si="12"/>
        <v>0</v>
      </c>
      <c r="E31" s="11">
        <f t="shared" si="12"/>
        <v>0</v>
      </c>
      <c r="F31" s="11">
        <f t="shared" si="12"/>
        <v>0</v>
      </c>
      <c r="G31" s="11">
        <f t="shared" si="12"/>
        <v>0</v>
      </c>
      <c r="H31" s="11">
        <f t="shared" si="12"/>
        <v>0</v>
      </c>
      <c r="I31" s="11">
        <f t="shared" si="12"/>
        <v>0</v>
      </c>
      <c r="J31" s="11">
        <f t="shared" si="12"/>
        <v>0</v>
      </c>
      <c r="K31" s="11">
        <f t="shared" si="12"/>
        <v>0</v>
      </c>
      <c r="L31" s="11">
        <f t="shared" si="12"/>
        <v>0</v>
      </c>
      <c r="M31" s="11">
        <f t="shared" si="12"/>
        <v>0</v>
      </c>
      <c r="N31" s="11">
        <f t="shared" si="12"/>
        <v>0</v>
      </c>
      <c r="O31" s="11">
        <f t="shared" si="12"/>
        <v>0</v>
      </c>
      <c r="P31" s="11">
        <f t="shared" si="12"/>
        <v>0</v>
      </c>
      <c r="Q31" s="11">
        <f t="shared" si="12"/>
        <v>7.6711318982221704E-5</v>
      </c>
      <c r="R31" s="11">
        <f t="shared" si="12"/>
        <v>6.4942761710411504E-5</v>
      </c>
      <c r="S31" s="11">
        <f t="shared" si="12"/>
        <v>5.7316483503336318E-5</v>
      </c>
      <c r="T31" s="11">
        <f t="shared" si="12"/>
        <v>3.3037911069160106E-5</v>
      </c>
      <c r="U31" s="11">
        <f t="shared" si="12"/>
        <v>6.4172867384050661E-5</v>
      </c>
      <c r="V31" s="11">
        <f t="shared" si="12"/>
        <v>6.4044681795649138E-5</v>
      </c>
      <c r="W31" s="11">
        <f t="shared" si="12"/>
        <v>7.6603050850138443E-5</v>
      </c>
    </row>
    <row r="32" spans="2:23" outlineLevel="1" x14ac:dyDescent="0.2">
      <c r="B32" s="4" t="s">
        <v>17</v>
      </c>
      <c r="C32" s="11">
        <f t="shared" ref="C32:W32" si="13">IFERROR(C19/C21,0)</f>
        <v>0</v>
      </c>
      <c r="D32" s="11">
        <f t="shared" si="13"/>
        <v>0</v>
      </c>
      <c r="E32" s="11">
        <f t="shared" si="13"/>
        <v>0</v>
      </c>
      <c r="F32" s="11">
        <f t="shared" si="13"/>
        <v>0</v>
      </c>
      <c r="G32" s="11">
        <f t="shared" si="13"/>
        <v>0</v>
      </c>
      <c r="H32" s="11">
        <f t="shared" si="13"/>
        <v>0</v>
      </c>
      <c r="I32" s="11">
        <f t="shared" si="13"/>
        <v>0</v>
      </c>
      <c r="J32" s="11">
        <f t="shared" si="13"/>
        <v>0</v>
      </c>
      <c r="K32" s="11">
        <f t="shared" si="13"/>
        <v>0</v>
      </c>
      <c r="L32" s="11">
        <f t="shared" si="13"/>
        <v>0</v>
      </c>
      <c r="M32" s="11">
        <f t="shared" si="13"/>
        <v>0</v>
      </c>
      <c r="N32" s="11">
        <f t="shared" si="13"/>
        <v>0</v>
      </c>
      <c r="O32" s="11">
        <f t="shared" si="13"/>
        <v>0</v>
      </c>
      <c r="P32" s="11">
        <f t="shared" si="13"/>
        <v>0</v>
      </c>
      <c r="Q32" s="11">
        <f t="shared" si="13"/>
        <v>0</v>
      </c>
      <c r="R32" s="11">
        <f t="shared" si="13"/>
        <v>0</v>
      </c>
      <c r="S32" s="11">
        <f t="shared" si="13"/>
        <v>0</v>
      </c>
      <c r="T32" s="11">
        <f t="shared" si="13"/>
        <v>0</v>
      </c>
      <c r="U32" s="11">
        <f t="shared" si="13"/>
        <v>0</v>
      </c>
      <c r="V32" s="11">
        <f t="shared" si="13"/>
        <v>0</v>
      </c>
      <c r="W32" s="11">
        <f t="shared" si="13"/>
        <v>0</v>
      </c>
    </row>
    <row r="33" spans="1:28" outlineLevel="1" x14ac:dyDescent="0.2">
      <c r="B33" s="4" t="s">
        <v>1</v>
      </c>
      <c r="C33" s="11">
        <f t="shared" ref="C33:W33" si="14">IFERROR(C20/C21,0)</f>
        <v>1.7001527001831321E-3</v>
      </c>
      <c r="D33" s="11">
        <f t="shared" si="14"/>
        <v>1.9896324144823238E-3</v>
      </c>
      <c r="E33" s="11">
        <f t="shared" si="14"/>
        <v>3.3870963251886419E-4</v>
      </c>
      <c r="F33" s="11">
        <f t="shared" si="14"/>
        <v>2.9429047040520259E-4</v>
      </c>
      <c r="G33" s="11">
        <f t="shared" si="14"/>
        <v>2.7283162979948081E-4</v>
      </c>
      <c r="H33" s="11">
        <f t="shared" si="14"/>
        <v>1.2726521287920905E-4</v>
      </c>
      <c r="I33" s="11">
        <f t="shared" si="14"/>
        <v>2.8712913309383723E-4</v>
      </c>
      <c r="J33" s="11">
        <f t="shared" si="14"/>
        <v>2.9234657082636667E-4</v>
      </c>
      <c r="K33" s="11">
        <f t="shared" si="14"/>
        <v>3.7357015133337464E-4</v>
      </c>
      <c r="L33" s="11">
        <f t="shared" si="14"/>
        <v>3.8728653209779408E-4</v>
      </c>
      <c r="M33" s="11">
        <f t="shared" si="14"/>
        <v>2.5152253786947748E-4</v>
      </c>
      <c r="N33" s="11">
        <f t="shared" si="14"/>
        <v>2.7972517114857159E-4</v>
      </c>
      <c r="O33" s="11">
        <f t="shared" si="14"/>
        <v>1.7657896124619155E-4</v>
      </c>
      <c r="P33" s="11">
        <f t="shared" si="14"/>
        <v>1.9784082330809329E-4</v>
      </c>
      <c r="Q33" s="11">
        <f t="shared" si="14"/>
        <v>2.0342475276662033E-5</v>
      </c>
      <c r="R33" s="11">
        <f t="shared" si="14"/>
        <v>3.0792277257662916E-4</v>
      </c>
      <c r="S33" s="11">
        <f t="shared" si="14"/>
        <v>2.2610086715322129E-4</v>
      </c>
      <c r="T33" s="11">
        <f t="shared" si="14"/>
        <v>2.2639907194587768E-4</v>
      </c>
      <c r="U33" s="11">
        <f t="shared" si="14"/>
        <v>1.7677936204637954E-4</v>
      </c>
      <c r="V33" s="11">
        <f t="shared" si="14"/>
        <v>3.2734720700760439E-4</v>
      </c>
      <c r="W33" s="11">
        <f t="shared" si="14"/>
        <v>2.7834204668966927E-4</v>
      </c>
    </row>
    <row r="34" spans="1:28" x14ac:dyDescent="0.2">
      <c r="B34" s="15"/>
      <c r="C34" s="10"/>
      <c r="D34" s="10"/>
      <c r="E34" s="10"/>
      <c r="F34" s="10"/>
      <c r="G34" s="10"/>
      <c r="H34" s="10"/>
      <c r="I34" s="10"/>
      <c r="J34" s="10"/>
      <c r="K34" s="10"/>
      <c r="L34" s="10"/>
      <c r="M34" s="10"/>
      <c r="N34" s="10"/>
      <c r="O34" s="10"/>
      <c r="P34" s="10"/>
      <c r="Q34" s="10"/>
      <c r="R34" s="10"/>
      <c r="S34" s="10"/>
      <c r="T34" s="10"/>
      <c r="U34" s="10"/>
      <c r="V34" s="10"/>
      <c r="W34" s="10"/>
    </row>
    <row r="36" spans="1:28" s="29" customFormat="1" x14ac:dyDescent="0.2">
      <c r="A36" s="28" t="s">
        <v>165</v>
      </c>
      <c r="C36" s="28"/>
      <c r="D36" s="28"/>
      <c r="E36" s="28"/>
      <c r="F36" s="28"/>
      <c r="G36" s="28"/>
      <c r="H36" s="28"/>
      <c r="I36" s="28"/>
      <c r="J36" s="28"/>
      <c r="K36" s="28"/>
      <c r="L36" s="28"/>
      <c r="M36" s="28"/>
      <c r="N36" s="28"/>
      <c r="O36" s="28"/>
      <c r="P36" s="28"/>
      <c r="Q36" s="28"/>
      <c r="R36" s="28"/>
      <c r="S36" s="28"/>
      <c r="T36" s="28"/>
      <c r="U36" s="28"/>
      <c r="V36" s="28"/>
      <c r="W36" s="28"/>
      <c r="X36" s="28"/>
      <c r="Y36" s="28"/>
      <c r="AA36" s="28"/>
      <c r="AB36" s="28"/>
    </row>
    <row r="37" spans="1:28" outlineLevel="1" x14ac:dyDescent="0.2">
      <c r="A37" s="6"/>
      <c r="B37" s="20" t="s">
        <v>88</v>
      </c>
      <c r="C37" s="5">
        <f>C72+C107+C142</f>
        <v>13285.878591357017</v>
      </c>
      <c r="D37" s="5">
        <f t="shared" ref="D37:W37" si="15">D72+D107+D142</f>
        <v>13181.641371124857</v>
      </c>
      <c r="E37" s="5">
        <f t="shared" si="15"/>
        <v>13957.525677365024</v>
      </c>
      <c r="F37" s="5">
        <f t="shared" si="15"/>
        <v>14247.80199295204</v>
      </c>
      <c r="G37" s="5">
        <f t="shared" si="15"/>
        <v>14101.088869344909</v>
      </c>
      <c r="H37" s="5">
        <f t="shared" si="15"/>
        <v>14186.529334758479</v>
      </c>
      <c r="I37" s="5">
        <f t="shared" si="15"/>
        <v>14076.763526336612</v>
      </c>
      <c r="J37" s="5">
        <f t="shared" si="15"/>
        <v>14214.578936041509</v>
      </c>
      <c r="K37" s="5">
        <f t="shared" si="15"/>
        <v>14559.870358658858</v>
      </c>
      <c r="L37" s="5">
        <f t="shared" si="15"/>
        <v>12972.672725093416</v>
      </c>
      <c r="M37" s="5">
        <f t="shared" si="15"/>
        <v>13864.942963891152</v>
      </c>
      <c r="N37" s="5">
        <f t="shared" si="15"/>
        <v>16804.771964894549</v>
      </c>
      <c r="O37" s="5">
        <f t="shared" si="15"/>
        <v>16582.859652755709</v>
      </c>
      <c r="P37" s="5">
        <f t="shared" si="15"/>
        <v>13430.580837986965</v>
      </c>
      <c r="Q37" s="5">
        <f t="shared" si="15"/>
        <v>11911.972101084386</v>
      </c>
      <c r="R37" s="5">
        <f t="shared" si="15"/>
        <v>14786.346652059341</v>
      </c>
      <c r="S37" s="5">
        <f t="shared" si="15"/>
        <v>17078.910113952414</v>
      </c>
      <c r="T37" s="5">
        <f t="shared" si="15"/>
        <v>14983.890197354351</v>
      </c>
      <c r="U37" s="5">
        <f t="shared" si="15"/>
        <v>14677.594546892082</v>
      </c>
      <c r="V37" s="5">
        <f t="shared" si="15"/>
        <v>14272.597600655632</v>
      </c>
      <c r="W37" s="5">
        <f t="shared" si="15"/>
        <v>12442.902203646707</v>
      </c>
      <c r="Z37" s="21"/>
    </row>
    <row r="38" spans="1:28" outlineLevel="1" x14ac:dyDescent="0.2">
      <c r="A38" s="6"/>
      <c r="B38" s="7" t="s">
        <v>89</v>
      </c>
      <c r="C38" s="5">
        <f>C73+C108</f>
        <v>31.103000000000002</v>
      </c>
      <c r="D38" s="5">
        <f t="shared" ref="D38:W41" si="16">D73+D108</f>
        <v>29.725999999999999</v>
      </c>
      <c r="E38" s="5">
        <f t="shared" si="16"/>
        <v>31.79</v>
      </c>
      <c r="F38" s="5">
        <f t="shared" si="16"/>
        <v>30.085000000000001</v>
      </c>
      <c r="G38" s="5">
        <f t="shared" si="16"/>
        <v>28.939999999999998</v>
      </c>
      <c r="H38" s="5">
        <f t="shared" si="16"/>
        <v>29.404</v>
      </c>
      <c r="I38" s="5">
        <f t="shared" si="16"/>
        <v>30.626999999999999</v>
      </c>
      <c r="J38" s="5">
        <f t="shared" si="16"/>
        <v>32.308999999999997</v>
      </c>
      <c r="K38" s="5">
        <f t="shared" si="16"/>
        <v>33.716000000000001</v>
      </c>
      <c r="L38" s="5">
        <f t="shared" si="16"/>
        <v>29.802</v>
      </c>
      <c r="M38" s="5">
        <f t="shared" si="16"/>
        <v>32.447000000000003</v>
      </c>
      <c r="N38" s="5">
        <f t="shared" si="16"/>
        <v>32.734999999999999</v>
      </c>
      <c r="O38" s="5">
        <f t="shared" si="16"/>
        <v>33.988</v>
      </c>
      <c r="P38" s="5">
        <f t="shared" si="16"/>
        <v>35.164999999999999</v>
      </c>
      <c r="Q38" s="5">
        <f t="shared" si="16"/>
        <v>36.04</v>
      </c>
      <c r="R38" s="5">
        <f t="shared" si="16"/>
        <v>36.316000000000003</v>
      </c>
      <c r="S38" s="5">
        <f t="shared" si="16"/>
        <v>36.081000000000003</v>
      </c>
      <c r="T38" s="5">
        <f t="shared" si="16"/>
        <v>36.124000000000002</v>
      </c>
      <c r="U38" s="5">
        <f t="shared" si="16"/>
        <v>33.369</v>
      </c>
      <c r="V38" s="5">
        <f t="shared" si="16"/>
        <v>32.543999999999997</v>
      </c>
      <c r="W38" s="5">
        <f t="shared" si="16"/>
        <v>26.771000000000001</v>
      </c>
      <c r="Z38" s="21"/>
    </row>
    <row r="39" spans="1:28" outlineLevel="1" x14ac:dyDescent="0.2">
      <c r="A39" s="6"/>
      <c r="B39" s="7" t="s">
        <v>25</v>
      </c>
      <c r="C39" s="5">
        <f>C74+C109</f>
        <v>446.29300000000001</v>
      </c>
      <c r="D39" s="5">
        <f t="shared" si="16"/>
        <v>438.51099999999997</v>
      </c>
      <c r="E39" s="5">
        <f t="shared" si="16"/>
        <v>441.58000000000004</v>
      </c>
      <c r="F39" s="5">
        <f t="shared" si="16"/>
        <v>441.87099999999998</v>
      </c>
      <c r="G39" s="5">
        <f t="shared" si="16"/>
        <v>433.60300000000001</v>
      </c>
      <c r="H39" s="5">
        <f t="shared" si="16"/>
        <v>439.327</v>
      </c>
      <c r="I39" s="5">
        <f t="shared" si="16"/>
        <v>444.85</v>
      </c>
      <c r="J39" s="5">
        <f t="shared" si="16"/>
        <v>454.34199999999998</v>
      </c>
      <c r="K39" s="5">
        <f t="shared" si="16"/>
        <v>464.69900000000001</v>
      </c>
      <c r="L39" s="5">
        <f t="shared" si="16"/>
        <v>495.26499999999999</v>
      </c>
      <c r="M39" s="5">
        <f t="shared" si="16"/>
        <v>507.673</v>
      </c>
      <c r="N39" s="5">
        <f t="shared" si="16"/>
        <v>513.91300000000001</v>
      </c>
      <c r="O39" s="5">
        <f t="shared" si="16"/>
        <v>519.73800000000006</v>
      </c>
      <c r="P39" s="5">
        <f t="shared" si="16"/>
        <v>522.74199999999996</v>
      </c>
      <c r="Q39" s="5">
        <f t="shared" si="16"/>
        <v>525.40800000000002</v>
      </c>
      <c r="R39" s="5">
        <f t="shared" si="16"/>
        <v>533.03</v>
      </c>
      <c r="S39" s="5">
        <f t="shared" si="16"/>
        <v>535.96100000000001</v>
      </c>
      <c r="T39" s="5">
        <f t="shared" si="16"/>
        <v>537.74199999999996</v>
      </c>
      <c r="U39" s="5">
        <f t="shared" si="16"/>
        <v>544.13599999999997</v>
      </c>
      <c r="V39" s="5">
        <f t="shared" si="16"/>
        <v>539.10500000000002</v>
      </c>
      <c r="W39" s="5">
        <f t="shared" si="16"/>
        <v>525.26800000000003</v>
      </c>
    </row>
    <row r="40" spans="1:28" outlineLevel="1" x14ac:dyDescent="0.2">
      <c r="A40" s="6"/>
      <c r="B40" s="7" t="s">
        <v>30</v>
      </c>
      <c r="C40" s="5">
        <f>C41*1000/C39</f>
        <v>18296.631314424514</v>
      </c>
      <c r="D40" s="5">
        <f t="shared" ref="D40:W40" si="17">D41*1000/D39</f>
        <v>18463.655210467612</v>
      </c>
      <c r="E40" s="5">
        <f t="shared" si="17"/>
        <v>19395.397372206531</v>
      </c>
      <c r="F40" s="5">
        <f t="shared" si="17"/>
        <v>19770.292383256947</v>
      </c>
      <c r="G40" s="5">
        <f t="shared" si="17"/>
        <v>19914.479252348348</v>
      </c>
      <c r="H40" s="5">
        <f t="shared" si="17"/>
        <v>19757.403479949939</v>
      </c>
      <c r="I40" s="5">
        <f t="shared" si="17"/>
        <v>19348.208883107967</v>
      </c>
      <c r="J40" s="5">
        <f t="shared" si="17"/>
        <v>19115.463059926486</v>
      </c>
      <c r="K40" s="5">
        <f t="shared" si="17"/>
        <v>19125.905213007773</v>
      </c>
      <c r="L40" s="5">
        <f t="shared" si="17"/>
        <v>15989.916531863686</v>
      </c>
      <c r="M40" s="5">
        <f t="shared" si="17"/>
        <v>16645.839847870982</v>
      </c>
      <c r="N40" s="5">
        <f t="shared" si="17"/>
        <v>19916.123860138952</v>
      </c>
      <c r="O40" s="5">
        <f t="shared" si="17"/>
        <v>19402.926094066115</v>
      </c>
      <c r="P40" s="5">
        <f t="shared" si="17"/>
        <v>15615.532516405661</v>
      </c>
      <c r="Q40" s="5">
        <f t="shared" si="17"/>
        <v>13770.485765254685</v>
      </c>
      <c r="R40" s="5">
        <f t="shared" si="17"/>
        <v>16824.578133645984</v>
      </c>
      <c r="S40" s="5">
        <f t="shared" si="17"/>
        <v>19292.641003269084</v>
      </c>
      <c r="T40" s="5">
        <f t="shared" si="17"/>
        <v>16841.953165272389</v>
      </c>
      <c r="U40" s="5">
        <f t="shared" si="17"/>
        <v>16272.711262983359</v>
      </c>
      <c r="V40" s="5">
        <f t="shared" si="17"/>
        <v>15945.82887597698</v>
      </c>
      <c r="W40" s="5">
        <f t="shared" si="17"/>
        <v>14240.7393549153</v>
      </c>
    </row>
    <row r="41" spans="1:28" outlineLevel="1" x14ac:dyDescent="0.2">
      <c r="A41" s="6"/>
      <c r="B41" s="7" t="s">
        <v>31</v>
      </c>
      <c r="C41" s="5">
        <f>C76+C111</f>
        <v>8165.6584792084595</v>
      </c>
      <c r="D41" s="5">
        <f t="shared" si="16"/>
        <v>8096.5159099973616</v>
      </c>
      <c r="E41" s="5">
        <f t="shared" si="16"/>
        <v>8564.6195716189613</v>
      </c>
      <c r="F41" s="5">
        <f t="shared" si="16"/>
        <v>8735.9188656821298</v>
      </c>
      <c r="G41" s="5">
        <f t="shared" si="16"/>
        <v>8634.9779472560003</v>
      </c>
      <c r="H41" s="5">
        <f t="shared" si="16"/>
        <v>8679.9607986359679</v>
      </c>
      <c r="I41" s="5">
        <f t="shared" si="16"/>
        <v>8607.0507216505794</v>
      </c>
      <c r="J41" s="5">
        <f t="shared" si="16"/>
        <v>8684.9577175731192</v>
      </c>
      <c r="K41" s="5">
        <f t="shared" si="16"/>
        <v>8887.7890265794995</v>
      </c>
      <c r="L41" s="5">
        <f t="shared" si="16"/>
        <v>7919.2460111534683</v>
      </c>
      <c r="M41" s="5">
        <f t="shared" si="16"/>
        <v>8450.6434530882052</v>
      </c>
      <c r="N41" s="5">
        <f t="shared" si="16"/>
        <v>10235.154961335591</v>
      </c>
      <c r="O41" s="5">
        <f t="shared" si="16"/>
        <v>10084.438002277735</v>
      </c>
      <c r="P41" s="5">
        <f t="shared" si="16"/>
        <v>8162.8946986909277</v>
      </c>
      <c r="Q41" s="5">
        <f t="shared" si="16"/>
        <v>7235.1233849509335</v>
      </c>
      <c r="R41" s="5">
        <f t="shared" si="16"/>
        <v>8968.0048825773192</v>
      </c>
      <c r="S41" s="5">
        <f t="shared" si="16"/>
        <v>10340.103164753102</v>
      </c>
      <c r="T41" s="5">
        <f t="shared" si="16"/>
        <v>9056.625578999905</v>
      </c>
      <c r="U41" s="5">
        <f t="shared" si="16"/>
        <v>8854.5680157947136</v>
      </c>
      <c r="V41" s="5">
        <f t="shared" si="16"/>
        <v>8596.4760761835714</v>
      </c>
      <c r="W41" s="5">
        <f t="shared" si="16"/>
        <v>7480.2046794776506</v>
      </c>
    </row>
    <row r="42" spans="1:28" outlineLevel="1" x14ac:dyDescent="0.2">
      <c r="A42" s="6"/>
      <c r="B42" s="7" t="s">
        <v>140</v>
      </c>
      <c r="C42" s="14"/>
      <c r="D42" s="14"/>
      <c r="E42" s="14"/>
      <c r="F42" s="14"/>
      <c r="G42" s="14"/>
      <c r="H42" s="14"/>
      <c r="I42" s="14"/>
      <c r="J42" s="14"/>
      <c r="K42" s="14"/>
      <c r="L42" s="14"/>
      <c r="M42" s="14"/>
      <c r="N42" s="14"/>
      <c r="O42" s="14"/>
      <c r="P42" s="14"/>
      <c r="Q42" s="14"/>
      <c r="R42" s="14"/>
      <c r="S42" s="14"/>
      <c r="T42" s="14"/>
      <c r="U42" s="14"/>
      <c r="V42" s="14"/>
      <c r="W42" s="14"/>
    </row>
    <row r="43" spans="1:28" outlineLevel="1" x14ac:dyDescent="0.2">
      <c r="A43" s="6"/>
      <c r="B43" s="7" t="s">
        <v>90</v>
      </c>
      <c r="C43" s="5"/>
      <c r="D43" s="5"/>
      <c r="E43" s="5"/>
      <c r="F43" s="5"/>
      <c r="G43" s="5"/>
      <c r="H43" s="5"/>
      <c r="I43" s="5"/>
      <c r="J43" s="5"/>
      <c r="K43" s="5"/>
      <c r="L43" s="5"/>
      <c r="M43" s="5"/>
      <c r="N43" s="5"/>
      <c r="O43" s="5"/>
      <c r="P43" s="5"/>
      <c r="Q43" s="5"/>
      <c r="R43" s="5"/>
      <c r="S43" s="5"/>
      <c r="T43" s="5"/>
      <c r="U43" s="5"/>
      <c r="V43" s="5"/>
      <c r="W43" s="5"/>
    </row>
    <row r="44" spans="1:28" outlineLevel="1" x14ac:dyDescent="0.2"/>
    <row r="45" spans="1:28" outlineLevel="1" x14ac:dyDescent="0.2">
      <c r="B45" s="8" t="s">
        <v>14</v>
      </c>
      <c r="C45" s="13"/>
    </row>
    <row r="46" spans="1:28" outlineLevel="1" x14ac:dyDescent="0.2">
      <c r="B46" s="4" t="s">
        <v>18</v>
      </c>
      <c r="C46" s="5">
        <f t="shared" ref="C46:W55" si="18">C81+C116</f>
        <v>0</v>
      </c>
      <c r="D46" s="5">
        <f t="shared" si="18"/>
        <v>0</v>
      </c>
      <c r="E46" s="5">
        <f t="shared" si="18"/>
        <v>0</v>
      </c>
      <c r="F46" s="5">
        <f t="shared" si="18"/>
        <v>0</v>
      </c>
      <c r="G46" s="5">
        <f t="shared" si="18"/>
        <v>0</v>
      </c>
      <c r="H46" s="5">
        <f t="shared" si="18"/>
        <v>0</v>
      </c>
      <c r="I46" s="5">
        <f t="shared" si="18"/>
        <v>0</v>
      </c>
      <c r="J46" s="5">
        <f t="shared" si="18"/>
        <v>0</v>
      </c>
      <c r="K46" s="5">
        <f t="shared" si="18"/>
        <v>0</v>
      </c>
      <c r="L46" s="5">
        <f t="shared" si="18"/>
        <v>0</v>
      </c>
      <c r="M46" s="5">
        <f t="shared" si="18"/>
        <v>0</v>
      </c>
      <c r="N46" s="5">
        <f t="shared" si="18"/>
        <v>0</v>
      </c>
      <c r="O46" s="5">
        <f t="shared" si="18"/>
        <v>0</v>
      </c>
      <c r="P46" s="5">
        <f t="shared" si="18"/>
        <v>0</v>
      </c>
      <c r="Q46" s="5">
        <f t="shared" si="18"/>
        <v>0</v>
      </c>
      <c r="R46" s="5">
        <f t="shared" si="18"/>
        <v>0</v>
      </c>
      <c r="S46" s="5">
        <f t="shared" si="18"/>
        <v>0</v>
      </c>
      <c r="T46" s="5">
        <f t="shared" si="18"/>
        <v>0</v>
      </c>
      <c r="U46" s="5">
        <f t="shared" si="18"/>
        <v>0</v>
      </c>
      <c r="V46" s="5">
        <f t="shared" si="18"/>
        <v>0</v>
      </c>
      <c r="W46" s="5">
        <f t="shared" si="18"/>
        <v>0</v>
      </c>
    </row>
    <row r="47" spans="1:28" outlineLevel="1" x14ac:dyDescent="0.2">
      <c r="B47" s="4" t="s">
        <v>19</v>
      </c>
      <c r="C47" s="5">
        <f t="shared" si="18"/>
        <v>0</v>
      </c>
      <c r="D47" s="5">
        <f t="shared" si="18"/>
        <v>0</v>
      </c>
      <c r="E47" s="5">
        <f t="shared" si="18"/>
        <v>0</v>
      </c>
      <c r="F47" s="5">
        <f t="shared" si="18"/>
        <v>0</v>
      </c>
      <c r="G47" s="5">
        <f t="shared" si="18"/>
        <v>0</v>
      </c>
      <c r="H47" s="5">
        <f t="shared" si="18"/>
        <v>0</v>
      </c>
      <c r="I47" s="5">
        <f t="shared" si="18"/>
        <v>0</v>
      </c>
      <c r="J47" s="5">
        <f t="shared" si="18"/>
        <v>0</v>
      </c>
      <c r="K47" s="5">
        <f t="shared" si="18"/>
        <v>0</v>
      </c>
      <c r="L47" s="5">
        <f t="shared" si="18"/>
        <v>0</v>
      </c>
      <c r="M47" s="5">
        <f t="shared" si="18"/>
        <v>0</v>
      </c>
      <c r="N47" s="5">
        <f t="shared" si="18"/>
        <v>0</v>
      </c>
      <c r="O47" s="5">
        <f t="shared" si="18"/>
        <v>0</v>
      </c>
      <c r="P47" s="5">
        <f t="shared" si="18"/>
        <v>0</v>
      </c>
      <c r="Q47" s="5">
        <f t="shared" si="18"/>
        <v>0</v>
      </c>
      <c r="R47" s="5">
        <f t="shared" si="18"/>
        <v>0</v>
      </c>
      <c r="S47" s="5">
        <f t="shared" si="18"/>
        <v>0</v>
      </c>
      <c r="T47" s="5">
        <f t="shared" si="18"/>
        <v>0</v>
      </c>
      <c r="U47" s="5">
        <f t="shared" si="18"/>
        <v>0</v>
      </c>
      <c r="V47" s="5">
        <f t="shared" si="18"/>
        <v>0</v>
      </c>
      <c r="W47" s="5">
        <f t="shared" si="18"/>
        <v>0</v>
      </c>
    </row>
    <row r="48" spans="1:28" outlineLevel="1" x14ac:dyDescent="0.2">
      <c r="B48" s="4" t="s">
        <v>16</v>
      </c>
      <c r="C48" s="5">
        <f t="shared" si="18"/>
        <v>658.74099999999999</v>
      </c>
      <c r="D48" s="5">
        <f t="shared" si="18"/>
        <v>601.71800000000007</v>
      </c>
      <c r="E48" s="5">
        <f t="shared" si="18"/>
        <v>645.90200000000004</v>
      </c>
      <c r="F48" s="5">
        <f t="shared" si="18"/>
        <v>804.51800000000003</v>
      </c>
      <c r="G48" s="5">
        <f t="shared" si="18"/>
        <v>627.98700000000008</v>
      </c>
      <c r="H48" s="5">
        <f t="shared" si="18"/>
        <v>761.76</v>
      </c>
      <c r="I48" s="5">
        <f t="shared" si="18"/>
        <v>478.95000000000005</v>
      </c>
      <c r="J48" s="5">
        <f t="shared" si="18"/>
        <v>366.57100000000003</v>
      </c>
      <c r="K48" s="5">
        <f t="shared" si="18"/>
        <v>286.18799999999999</v>
      </c>
      <c r="L48" s="5">
        <f t="shared" si="18"/>
        <v>334.36500000000001</v>
      </c>
      <c r="M48" s="5">
        <f t="shared" si="18"/>
        <v>358.96900000000005</v>
      </c>
      <c r="N48" s="5">
        <f t="shared" si="18"/>
        <v>458.21299999999997</v>
      </c>
      <c r="O48" s="5">
        <f t="shared" si="18"/>
        <v>330.39899999999994</v>
      </c>
      <c r="P48" s="5">
        <f t="shared" si="18"/>
        <v>258.57</v>
      </c>
      <c r="Q48" s="5">
        <f t="shared" si="18"/>
        <v>265.63499999999999</v>
      </c>
      <c r="R48" s="5">
        <f t="shared" si="18"/>
        <v>269.33000000000004</v>
      </c>
      <c r="S48" s="5">
        <f t="shared" si="18"/>
        <v>293.87599999999998</v>
      </c>
      <c r="T48" s="5">
        <f t="shared" si="18"/>
        <v>235.75</v>
      </c>
      <c r="U48" s="5">
        <f t="shared" si="18"/>
        <v>200.90300000000002</v>
      </c>
      <c r="V48" s="5">
        <f t="shared" si="18"/>
        <v>168.98099999999999</v>
      </c>
      <c r="W48" s="5">
        <f t="shared" si="18"/>
        <v>168.86799999999999</v>
      </c>
    </row>
    <row r="49" spans="2:23" outlineLevel="1" x14ac:dyDescent="0.2">
      <c r="B49" s="4" t="s">
        <v>21</v>
      </c>
      <c r="C49" s="5">
        <f t="shared" si="18"/>
        <v>0</v>
      </c>
      <c r="D49" s="5">
        <f t="shared" si="18"/>
        <v>0</v>
      </c>
      <c r="E49" s="5">
        <f t="shared" si="18"/>
        <v>0</v>
      </c>
      <c r="F49" s="5">
        <f t="shared" si="18"/>
        <v>0</v>
      </c>
      <c r="G49" s="5">
        <f t="shared" si="18"/>
        <v>0</v>
      </c>
      <c r="H49" s="5">
        <f t="shared" si="18"/>
        <v>0</v>
      </c>
      <c r="I49" s="5">
        <f t="shared" si="18"/>
        <v>0</v>
      </c>
      <c r="J49" s="5">
        <f t="shared" si="18"/>
        <v>0</v>
      </c>
      <c r="K49" s="5">
        <f t="shared" si="18"/>
        <v>0</v>
      </c>
      <c r="L49" s="5">
        <f t="shared" si="18"/>
        <v>0</v>
      </c>
      <c r="M49" s="5">
        <f t="shared" si="18"/>
        <v>0</v>
      </c>
      <c r="N49" s="5">
        <f t="shared" si="18"/>
        <v>0</v>
      </c>
      <c r="O49" s="5">
        <f t="shared" si="18"/>
        <v>0</v>
      </c>
      <c r="P49" s="5">
        <f t="shared" si="18"/>
        <v>0</v>
      </c>
      <c r="Q49" s="5">
        <f t="shared" si="18"/>
        <v>0</v>
      </c>
      <c r="R49" s="5">
        <f t="shared" si="18"/>
        <v>0</v>
      </c>
      <c r="S49" s="5">
        <f t="shared" si="18"/>
        <v>0</v>
      </c>
      <c r="T49" s="5">
        <f t="shared" si="18"/>
        <v>0</v>
      </c>
      <c r="U49" s="5">
        <f t="shared" si="18"/>
        <v>0</v>
      </c>
      <c r="V49" s="5">
        <f t="shared" si="18"/>
        <v>0</v>
      </c>
      <c r="W49" s="5">
        <f t="shared" si="18"/>
        <v>0</v>
      </c>
    </row>
    <row r="50" spans="2:23" outlineLevel="1" x14ac:dyDescent="0.2">
      <c r="B50" s="4" t="s">
        <v>20</v>
      </c>
      <c r="C50" s="5">
        <f t="shared" si="18"/>
        <v>26920.127</v>
      </c>
      <c r="D50" s="5">
        <f t="shared" si="18"/>
        <v>26494.954000000002</v>
      </c>
      <c r="E50" s="5">
        <f t="shared" si="18"/>
        <v>27852.045999999998</v>
      </c>
      <c r="F50" s="5">
        <f t="shared" si="18"/>
        <v>28168.403000000002</v>
      </c>
      <c r="G50" s="5">
        <f t="shared" si="18"/>
        <v>27958.938000000002</v>
      </c>
      <c r="H50" s="5">
        <f t="shared" si="18"/>
        <v>27774.953999999998</v>
      </c>
      <c r="I50" s="5">
        <f t="shared" si="18"/>
        <v>27565.710999999999</v>
      </c>
      <c r="J50" s="5">
        <f t="shared" si="18"/>
        <v>27693.584000000003</v>
      </c>
      <c r="K50" s="5">
        <f t="shared" si="18"/>
        <v>28235.008000000002</v>
      </c>
      <c r="L50" s="5">
        <f t="shared" si="18"/>
        <v>24892.712</v>
      </c>
      <c r="M50" s="5">
        <f t="shared" si="18"/>
        <v>26432.365000000002</v>
      </c>
      <c r="N50" s="5">
        <f t="shared" si="18"/>
        <v>30805.027000000002</v>
      </c>
      <c r="O50" s="5">
        <f t="shared" si="18"/>
        <v>30250.088</v>
      </c>
      <c r="P50" s="5">
        <f t="shared" si="18"/>
        <v>24808.368000000002</v>
      </c>
      <c r="Q50" s="5">
        <f t="shared" si="18"/>
        <v>22162.118999999999</v>
      </c>
      <c r="R50" s="5">
        <f t="shared" si="18"/>
        <v>27464.996999999999</v>
      </c>
      <c r="S50" s="5">
        <f t="shared" si="18"/>
        <v>31532.376</v>
      </c>
      <c r="T50" s="5">
        <f t="shared" si="18"/>
        <v>27650.527999999998</v>
      </c>
      <c r="U50" s="5">
        <f t="shared" si="18"/>
        <v>26991.692999999999</v>
      </c>
      <c r="V50" s="5">
        <f t="shared" si="18"/>
        <v>26154.061999999998</v>
      </c>
      <c r="W50" s="5">
        <f t="shared" si="18"/>
        <v>22612.128000000001</v>
      </c>
    </row>
    <row r="51" spans="2:23" outlineLevel="1" x14ac:dyDescent="0.2">
      <c r="B51" s="4" t="s">
        <v>0</v>
      </c>
      <c r="C51" s="5">
        <f t="shared" si="18"/>
        <v>0</v>
      </c>
      <c r="D51" s="5">
        <f t="shared" si="18"/>
        <v>0</v>
      </c>
      <c r="E51" s="5">
        <f t="shared" si="18"/>
        <v>0</v>
      </c>
      <c r="F51" s="5">
        <f t="shared" si="18"/>
        <v>0</v>
      </c>
      <c r="G51" s="5">
        <f t="shared" si="18"/>
        <v>0</v>
      </c>
      <c r="H51" s="5">
        <f t="shared" si="18"/>
        <v>0</v>
      </c>
      <c r="I51" s="5">
        <f t="shared" si="18"/>
        <v>0</v>
      </c>
      <c r="J51" s="5">
        <f t="shared" si="18"/>
        <v>0</v>
      </c>
      <c r="K51" s="5">
        <f t="shared" si="18"/>
        <v>0</v>
      </c>
      <c r="L51" s="5">
        <f t="shared" si="18"/>
        <v>0</v>
      </c>
      <c r="M51" s="5">
        <f t="shared" si="18"/>
        <v>0</v>
      </c>
      <c r="N51" s="5">
        <f t="shared" si="18"/>
        <v>1132.999</v>
      </c>
      <c r="O51" s="5">
        <f t="shared" si="18"/>
        <v>1105.3919999999998</v>
      </c>
      <c r="P51" s="5">
        <f t="shared" si="18"/>
        <v>443.79200000000003</v>
      </c>
      <c r="Q51" s="5">
        <f t="shared" si="18"/>
        <v>215.63</v>
      </c>
      <c r="R51" s="5">
        <f t="shared" si="18"/>
        <v>0</v>
      </c>
      <c r="S51" s="5">
        <f t="shared" si="18"/>
        <v>0</v>
      </c>
      <c r="T51" s="5">
        <f t="shared" si="18"/>
        <v>0</v>
      </c>
      <c r="U51" s="5">
        <f t="shared" si="18"/>
        <v>0</v>
      </c>
      <c r="V51" s="5">
        <f t="shared" si="18"/>
        <v>0</v>
      </c>
      <c r="W51" s="5">
        <f t="shared" si="18"/>
        <v>0</v>
      </c>
    </row>
    <row r="52" spans="2:23" outlineLevel="1" x14ac:dyDescent="0.2">
      <c r="B52" s="4" t="s">
        <v>22</v>
      </c>
      <c r="C52" s="5">
        <f t="shared" si="18"/>
        <v>0</v>
      </c>
      <c r="D52" s="5">
        <f t="shared" si="18"/>
        <v>0</v>
      </c>
      <c r="E52" s="5">
        <f t="shared" si="18"/>
        <v>0</v>
      </c>
      <c r="F52" s="5">
        <f t="shared" si="18"/>
        <v>0</v>
      </c>
      <c r="G52" s="5">
        <f t="shared" si="18"/>
        <v>0</v>
      </c>
      <c r="H52" s="5">
        <f t="shared" si="18"/>
        <v>0</v>
      </c>
      <c r="I52" s="5">
        <f t="shared" si="18"/>
        <v>0</v>
      </c>
      <c r="J52" s="5">
        <f t="shared" si="18"/>
        <v>0</v>
      </c>
      <c r="K52" s="5">
        <f t="shared" si="18"/>
        <v>0</v>
      </c>
      <c r="L52" s="5">
        <f t="shared" si="18"/>
        <v>0</v>
      </c>
      <c r="M52" s="5">
        <f t="shared" si="18"/>
        <v>0</v>
      </c>
      <c r="N52" s="5">
        <f t="shared" si="18"/>
        <v>0</v>
      </c>
      <c r="O52" s="5">
        <f t="shared" si="18"/>
        <v>0</v>
      </c>
      <c r="P52" s="5">
        <f t="shared" si="18"/>
        <v>0</v>
      </c>
      <c r="Q52" s="5">
        <f t="shared" si="18"/>
        <v>0</v>
      </c>
      <c r="R52" s="5">
        <f t="shared" si="18"/>
        <v>0</v>
      </c>
      <c r="S52" s="5">
        <f t="shared" si="18"/>
        <v>0</v>
      </c>
      <c r="T52" s="5">
        <f t="shared" si="18"/>
        <v>0</v>
      </c>
      <c r="U52" s="5">
        <f t="shared" si="18"/>
        <v>0</v>
      </c>
      <c r="V52" s="5">
        <f t="shared" si="18"/>
        <v>0</v>
      </c>
      <c r="W52" s="5">
        <f t="shared" si="18"/>
        <v>0</v>
      </c>
    </row>
    <row r="53" spans="2:23" outlineLevel="1" x14ac:dyDescent="0.2">
      <c r="B53" s="4" t="s">
        <v>23</v>
      </c>
      <c r="C53" s="5">
        <f t="shared" si="18"/>
        <v>0</v>
      </c>
      <c r="D53" s="5">
        <f t="shared" si="18"/>
        <v>0</v>
      </c>
      <c r="E53" s="5">
        <f t="shared" si="18"/>
        <v>0</v>
      </c>
      <c r="F53" s="5">
        <f t="shared" si="18"/>
        <v>0</v>
      </c>
      <c r="G53" s="5">
        <f t="shared" si="18"/>
        <v>0</v>
      </c>
      <c r="H53" s="5">
        <f t="shared" si="18"/>
        <v>0</v>
      </c>
      <c r="I53" s="5">
        <f t="shared" si="18"/>
        <v>0</v>
      </c>
      <c r="J53" s="5">
        <f t="shared" si="18"/>
        <v>0</v>
      </c>
      <c r="K53" s="5">
        <f t="shared" si="18"/>
        <v>0</v>
      </c>
      <c r="L53" s="5">
        <f t="shared" si="18"/>
        <v>0</v>
      </c>
      <c r="M53" s="5">
        <f t="shared" si="18"/>
        <v>0</v>
      </c>
      <c r="N53" s="5">
        <f t="shared" si="18"/>
        <v>0</v>
      </c>
      <c r="O53" s="5">
        <f t="shared" si="18"/>
        <v>0</v>
      </c>
      <c r="P53" s="5">
        <f t="shared" si="18"/>
        <v>0</v>
      </c>
      <c r="Q53" s="5">
        <f t="shared" si="18"/>
        <v>0.53800000000000003</v>
      </c>
      <c r="R53" s="5">
        <f t="shared" si="18"/>
        <v>0.27699999999999997</v>
      </c>
      <c r="S53" s="5">
        <f t="shared" si="18"/>
        <v>0.161</v>
      </c>
      <c r="T53" s="5">
        <f t="shared" si="18"/>
        <v>4.3000000000000003E-2</v>
      </c>
      <c r="U53" s="5">
        <f t="shared" si="18"/>
        <v>5.5E-2</v>
      </c>
      <c r="V53" s="5">
        <f t="shared" si="18"/>
        <v>2.9000000000000001E-2</v>
      </c>
      <c r="W53" s="5">
        <f t="shared" si="18"/>
        <v>1.2999999999999999E-2</v>
      </c>
    </row>
    <row r="54" spans="2:23" outlineLevel="1" x14ac:dyDescent="0.2">
      <c r="B54" s="4" t="s">
        <v>17</v>
      </c>
      <c r="C54" s="5">
        <f t="shared" si="18"/>
        <v>0</v>
      </c>
      <c r="D54" s="5">
        <f t="shared" si="18"/>
        <v>0</v>
      </c>
      <c r="E54" s="5">
        <f t="shared" si="18"/>
        <v>0</v>
      </c>
      <c r="F54" s="5">
        <f t="shared" si="18"/>
        <v>0</v>
      </c>
      <c r="G54" s="5">
        <f t="shared" si="18"/>
        <v>0</v>
      </c>
      <c r="H54" s="5">
        <f t="shared" si="18"/>
        <v>0</v>
      </c>
      <c r="I54" s="5">
        <f t="shared" si="18"/>
        <v>0</v>
      </c>
      <c r="J54" s="5">
        <f t="shared" si="18"/>
        <v>0</v>
      </c>
      <c r="K54" s="5">
        <f t="shared" si="18"/>
        <v>0</v>
      </c>
      <c r="L54" s="5">
        <f t="shared" si="18"/>
        <v>0</v>
      </c>
      <c r="M54" s="5">
        <f t="shared" si="18"/>
        <v>0</v>
      </c>
      <c r="N54" s="5">
        <f t="shared" si="18"/>
        <v>0</v>
      </c>
      <c r="O54" s="5">
        <f t="shared" si="18"/>
        <v>0</v>
      </c>
      <c r="P54" s="5">
        <f t="shared" si="18"/>
        <v>0</v>
      </c>
      <c r="Q54" s="5">
        <f t="shared" si="18"/>
        <v>0</v>
      </c>
      <c r="R54" s="5">
        <f t="shared" si="18"/>
        <v>0</v>
      </c>
      <c r="S54" s="5">
        <f t="shared" si="18"/>
        <v>0</v>
      </c>
      <c r="T54" s="5">
        <f t="shared" si="18"/>
        <v>0</v>
      </c>
      <c r="U54" s="5">
        <f t="shared" si="18"/>
        <v>0</v>
      </c>
      <c r="V54" s="5">
        <f t="shared" si="18"/>
        <v>0</v>
      </c>
      <c r="W54" s="5">
        <f t="shared" si="18"/>
        <v>0</v>
      </c>
    </row>
    <row r="55" spans="2:23" outlineLevel="1" x14ac:dyDescent="0.2">
      <c r="B55" s="4" t="s">
        <v>1</v>
      </c>
      <c r="C55" s="5">
        <f t="shared" si="18"/>
        <v>53.732999999999997</v>
      </c>
      <c r="D55" s="5">
        <f t="shared" si="18"/>
        <v>61.566999999999993</v>
      </c>
      <c r="E55" s="5">
        <f t="shared" si="18"/>
        <v>10.998999999999999</v>
      </c>
      <c r="F55" s="5">
        <f t="shared" si="18"/>
        <v>9.8939999999999984</v>
      </c>
      <c r="G55" s="5">
        <f t="shared" si="18"/>
        <v>8.8219999999999992</v>
      </c>
      <c r="H55" s="5">
        <f t="shared" si="18"/>
        <v>4.1720000000000006</v>
      </c>
      <c r="I55" s="5">
        <f t="shared" si="18"/>
        <v>9.2520000000000007</v>
      </c>
      <c r="J55" s="5">
        <f t="shared" si="18"/>
        <v>9.2840000000000007</v>
      </c>
      <c r="K55" s="5">
        <f t="shared" si="18"/>
        <v>11.946</v>
      </c>
      <c r="L55" s="5">
        <f t="shared" si="18"/>
        <v>11.127000000000001</v>
      </c>
      <c r="M55" s="5">
        <f t="shared" si="18"/>
        <v>7.6840000000000002</v>
      </c>
      <c r="N55" s="5">
        <f t="shared" si="18"/>
        <v>10.404</v>
      </c>
      <c r="O55" s="5">
        <f t="shared" si="18"/>
        <v>6.2280000000000006</v>
      </c>
      <c r="P55" s="5">
        <f t="shared" si="18"/>
        <v>5.6979999999999995</v>
      </c>
      <c r="Q55" s="5">
        <f t="shared" si="18"/>
        <v>0.52400000000000002</v>
      </c>
      <c r="R55" s="5">
        <f t="shared" si="18"/>
        <v>9.4260000000000002</v>
      </c>
      <c r="S55" s="5">
        <f t="shared" si="18"/>
        <v>7.8580000000000005</v>
      </c>
      <c r="T55" s="5">
        <f t="shared" si="18"/>
        <v>6.8389999999999995</v>
      </c>
      <c r="U55" s="5">
        <f t="shared" si="18"/>
        <v>5.234</v>
      </c>
      <c r="V55" s="5">
        <f t="shared" si="18"/>
        <v>9.42</v>
      </c>
      <c r="W55" s="5">
        <f t="shared" si="18"/>
        <v>6.8419999999999996</v>
      </c>
    </row>
    <row r="56" spans="2:23" outlineLevel="1" x14ac:dyDescent="0.2">
      <c r="B56" s="15" t="s">
        <v>9</v>
      </c>
      <c r="C56" s="19">
        <f t="shared" ref="C56:W56" si="19">SUM(C46:C55)</f>
        <v>27632.601000000002</v>
      </c>
      <c r="D56" s="19">
        <f t="shared" si="19"/>
        <v>27158.239000000001</v>
      </c>
      <c r="E56" s="19">
        <f t="shared" si="19"/>
        <v>28508.946999999996</v>
      </c>
      <c r="F56" s="19">
        <f t="shared" si="19"/>
        <v>28982.815000000002</v>
      </c>
      <c r="G56" s="19">
        <f t="shared" si="19"/>
        <v>28595.747000000003</v>
      </c>
      <c r="H56" s="19">
        <f t="shared" si="19"/>
        <v>28540.885999999995</v>
      </c>
      <c r="I56" s="19">
        <f t="shared" si="19"/>
        <v>28053.913</v>
      </c>
      <c r="J56" s="19">
        <f t="shared" si="19"/>
        <v>28069.439000000002</v>
      </c>
      <c r="K56" s="19">
        <f t="shared" si="19"/>
        <v>28533.142</v>
      </c>
      <c r="L56" s="19">
        <f t="shared" si="19"/>
        <v>25238.204000000002</v>
      </c>
      <c r="M56" s="19">
        <f t="shared" si="19"/>
        <v>26799.018000000004</v>
      </c>
      <c r="N56" s="19">
        <f t="shared" si="19"/>
        <v>32406.643</v>
      </c>
      <c r="O56" s="19">
        <f t="shared" si="19"/>
        <v>31692.107</v>
      </c>
      <c r="P56" s="19">
        <f t="shared" si="19"/>
        <v>25516.428000000004</v>
      </c>
      <c r="Q56" s="19">
        <f t="shared" si="19"/>
        <v>22644.446</v>
      </c>
      <c r="R56" s="19">
        <f t="shared" si="19"/>
        <v>27744.03</v>
      </c>
      <c r="S56" s="19">
        <f t="shared" si="19"/>
        <v>31834.271000000001</v>
      </c>
      <c r="T56" s="19">
        <f t="shared" si="19"/>
        <v>27893.16</v>
      </c>
      <c r="U56" s="19">
        <f t="shared" si="19"/>
        <v>27197.884999999998</v>
      </c>
      <c r="V56" s="19">
        <f t="shared" si="19"/>
        <v>26332.491999999995</v>
      </c>
      <c r="W56" s="19">
        <f t="shared" si="19"/>
        <v>22787.850999999999</v>
      </c>
    </row>
    <row r="57" spans="2:23" outlineLevel="1" x14ac:dyDescent="0.2">
      <c r="B57" s="26" t="s">
        <v>91</v>
      </c>
      <c r="C57" s="25">
        <f t="shared" ref="C57:W57" si="20">C56/C37/1000</f>
        <v>2.0798474718846287E-3</v>
      </c>
      <c r="D57" s="25">
        <f t="shared" si="20"/>
        <v>2.0603078353725874E-3</v>
      </c>
      <c r="E57" s="25">
        <f t="shared" si="20"/>
        <v>2.0425502097576702E-3</v>
      </c>
      <c r="F57" s="25">
        <f t="shared" si="20"/>
        <v>2.0341955211292894E-3</v>
      </c>
      <c r="G57" s="25">
        <f t="shared" si="20"/>
        <v>2.027910558181488E-3</v>
      </c>
      <c r="H57" s="25">
        <f t="shared" si="20"/>
        <v>2.0118300485286308E-3</v>
      </c>
      <c r="I57" s="25">
        <f t="shared" si="20"/>
        <v>1.9929235116803055E-3</v>
      </c>
      <c r="J57" s="25">
        <f t="shared" si="20"/>
        <v>1.9746936667134796E-3</v>
      </c>
      <c r="K57" s="25">
        <f t="shared" si="20"/>
        <v>1.959711267829465E-3</v>
      </c>
      <c r="L57" s="25">
        <f t="shared" si="20"/>
        <v>1.9454899182942474E-3</v>
      </c>
      <c r="M57" s="25">
        <f t="shared" si="20"/>
        <v>1.932861755709592E-3</v>
      </c>
      <c r="N57" s="25">
        <f t="shared" si="20"/>
        <v>1.9284190864177165E-3</v>
      </c>
      <c r="O57" s="25">
        <f t="shared" si="20"/>
        <v>1.9111364181830643E-3</v>
      </c>
      <c r="P57" s="25">
        <f t="shared" si="20"/>
        <v>1.8998752405279084E-3</v>
      </c>
      <c r="Q57" s="25">
        <f t="shared" si="20"/>
        <v>1.9009821218384656E-3</v>
      </c>
      <c r="R57" s="25">
        <f t="shared" si="20"/>
        <v>1.8763275779237869E-3</v>
      </c>
      <c r="S57" s="25">
        <f t="shared" si="20"/>
        <v>1.8639521367346135E-3</v>
      </c>
      <c r="T57" s="25">
        <f t="shared" si="20"/>
        <v>1.8615432729829392E-3</v>
      </c>
      <c r="U57" s="25">
        <f t="shared" si="20"/>
        <v>1.8530205963319128E-3</v>
      </c>
      <c r="V57" s="25">
        <f t="shared" si="20"/>
        <v>1.8449684308895792E-3</v>
      </c>
      <c r="W57" s="25">
        <f t="shared" si="20"/>
        <v>1.8313935629359398E-3</v>
      </c>
    </row>
    <row r="58" spans="2:23" outlineLevel="1" x14ac:dyDescent="0.2"/>
    <row r="59" spans="2:23" outlineLevel="1" x14ac:dyDescent="0.2">
      <c r="B59" s="4" t="s">
        <v>18</v>
      </c>
      <c r="C59" s="11">
        <f t="shared" ref="C59:W59" si="21">IFERROR(C46/C56,0)</f>
        <v>0</v>
      </c>
      <c r="D59" s="11">
        <f t="shared" si="21"/>
        <v>0</v>
      </c>
      <c r="E59" s="11">
        <f t="shared" si="21"/>
        <v>0</v>
      </c>
      <c r="F59" s="11">
        <f t="shared" si="21"/>
        <v>0</v>
      </c>
      <c r="G59" s="11">
        <f t="shared" si="21"/>
        <v>0</v>
      </c>
      <c r="H59" s="11">
        <f t="shared" si="21"/>
        <v>0</v>
      </c>
      <c r="I59" s="11">
        <f t="shared" si="21"/>
        <v>0</v>
      </c>
      <c r="J59" s="11">
        <f t="shared" si="21"/>
        <v>0</v>
      </c>
      <c r="K59" s="11">
        <f t="shared" si="21"/>
        <v>0</v>
      </c>
      <c r="L59" s="11">
        <f t="shared" si="21"/>
        <v>0</v>
      </c>
      <c r="M59" s="11">
        <f t="shared" si="21"/>
        <v>0</v>
      </c>
      <c r="N59" s="11">
        <f t="shared" si="21"/>
        <v>0</v>
      </c>
      <c r="O59" s="11">
        <f t="shared" si="21"/>
        <v>0</v>
      </c>
      <c r="P59" s="11">
        <f t="shared" si="21"/>
        <v>0</v>
      </c>
      <c r="Q59" s="11">
        <f t="shared" si="21"/>
        <v>0</v>
      </c>
      <c r="R59" s="11">
        <f t="shared" si="21"/>
        <v>0</v>
      </c>
      <c r="S59" s="11">
        <f t="shared" si="21"/>
        <v>0</v>
      </c>
      <c r="T59" s="11">
        <f t="shared" si="21"/>
        <v>0</v>
      </c>
      <c r="U59" s="11">
        <f t="shared" si="21"/>
        <v>0</v>
      </c>
      <c r="V59" s="11">
        <f t="shared" si="21"/>
        <v>0</v>
      </c>
      <c r="W59" s="11">
        <f t="shared" si="21"/>
        <v>0</v>
      </c>
    </row>
    <row r="60" spans="2:23" outlineLevel="1" x14ac:dyDescent="0.2">
      <c r="B60" s="4" t="s">
        <v>19</v>
      </c>
      <c r="C60" s="11">
        <f t="shared" ref="C60:W60" si="22">IFERROR(C47/C56,0)</f>
        <v>0</v>
      </c>
      <c r="D60" s="11">
        <f t="shared" si="22"/>
        <v>0</v>
      </c>
      <c r="E60" s="11">
        <f t="shared" si="22"/>
        <v>0</v>
      </c>
      <c r="F60" s="11">
        <f t="shared" si="22"/>
        <v>0</v>
      </c>
      <c r="G60" s="11">
        <f t="shared" si="22"/>
        <v>0</v>
      </c>
      <c r="H60" s="11">
        <f t="shared" si="22"/>
        <v>0</v>
      </c>
      <c r="I60" s="11">
        <f t="shared" si="22"/>
        <v>0</v>
      </c>
      <c r="J60" s="11">
        <f t="shared" si="22"/>
        <v>0</v>
      </c>
      <c r="K60" s="11">
        <f t="shared" si="22"/>
        <v>0</v>
      </c>
      <c r="L60" s="11">
        <f t="shared" si="22"/>
        <v>0</v>
      </c>
      <c r="M60" s="11">
        <f t="shared" si="22"/>
        <v>0</v>
      </c>
      <c r="N60" s="11">
        <f t="shared" si="22"/>
        <v>0</v>
      </c>
      <c r="O60" s="11">
        <f t="shared" si="22"/>
        <v>0</v>
      </c>
      <c r="P60" s="11">
        <f t="shared" si="22"/>
        <v>0</v>
      </c>
      <c r="Q60" s="11">
        <f t="shared" si="22"/>
        <v>0</v>
      </c>
      <c r="R60" s="11">
        <f t="shared" si="22"/>
        <v>0</v>
      </c>
      <c r="S60" s="11">
        <f t="shared" si="22"/>
        <v>0</v>
      </c>
      <c r="T60" s="11">
        <f t="shared" si="22"/>
        <v>0</v>
      </c>
      <c r="U60" s="11">
        <f t="shared" si="22"/>
        <v>0</v>
      </c>
      <c r="V60" s="11">
        <f t="shared" si="22"/>
        <v>0</v>
      </c>
      <c r="W60" s="11">
        <f t="shared" si="22"/>
        <v>0</v>
      </c>
    </row>
    <row r="61" spans="2:23" outlineLevel="1" x14ac:dyDescent="0.2">
      <c r="B61" s="4" t="s">
        <v>16</v>
      </c>
      <c r="C61" s="11">
        <f t="shared" ref="C61:W61" si="23">IFERROR(C48/C56,0)</f>
        <v>2.3839268695697517E-2</v>
      </c>
      <c r="D61" s="11">
        <f t="shared" si="23"/>
        <v>2.2156002088353374E-2</v>
      </c>
      <c r="E61" s="11">
        <f t="shared" si="23"/>
        <v>2.2656115639767407E-2</v>
      </c>
      <c r="F61" s="11">
        <f t="shared" si="23"/>
        <v>2.7758449274164706E-2</v>
      </c>
      <c r="G61" s="11">
        <f t="shared" si="23"/>
        <v>2.1960853129662953E-2</v>
      </c>
      <c r="H61" s="11">
        <f t="shared" si="23"/>
        <v>2.6690131483654716E-2</v>
      </c>
      <c r="I61" s="11">
        <f t="shared" si="23"/>
        <v>1.7072484683330988E-2</v>
      </c>
      <c r="J61" s="11">
        <f t="shared" si="23"/>
        <v>1.3059434497426187E-2</v>
      </c>
      <c r="K61" s="11">
        <f t="shared" si="23"/>
        <v>1.0030020528408684E-2</v>
      </c>
      <c r="L61" s="11">
        <f t="shared" si="23"/>
        <v>1.3248367435337315E-2</v>
      </c>
      <c r="M61" s="11">
        <f t="shared" si="23"/>
        <v>1.3394856483174122E-2</v>
      </c>
      <c r="N61" s="11">
        <f t="shared" si="23"/>
        <v>1.4139477513915895E-2</v>
      </c>
      <c r="O61" s="11">
        <f t="shared" si="23"/>
        <v>1.0425277183369346E-2</v>
      </c>
      <c r="P61" s="11">
        <f t="shared" si="23"/>
        <v>1.0133471659904747E-2</v>
      </c>
      <c r="Q61" s="11">
        <f t="shared" si="23"/>
        <v>1.1730691048922106E-2</v>
      </c>
      <c r="R61" s="11">
        <f t="shared" si="23"/>
        <v>9.7076740473536136E-3</v>
      </c>
      <c r="S61" s="11">
        <f t="shared" si="23"/>
        <v>9.2314348897764922E-3</v>
      </c>
      <c r="T61" s="11">
        <f t="shared" si="23"/>
        <v>8.4518928654910373E-3</v>
      </c>
      <c r="U61" s="11">
        <f t="shared" si="23"/>
        <v>7.3867140772159315E-3</v>
      </c>
      <c r="V61" s="11">
        <f t="shared" si="23"/>
        <v>6.4172050256390478E-3</v>
      </c>
      <c r="W61" s="11">
        <f t="shared" si="23"/>
        <v>7.410439887464597E-3</v>
      </c>
    </row>
    <row r="62" spans="2:23" outlineLevel="1" x14ac:dyDescent="0.2">
      <c r="B62" s="4" t="s">
        <v>21</v>
      </c>
      <c r="C62" s="11">
        <f t="shared" ref="C62:W62" si="24">IFERROR(C49/C56,0)</f>
        <v>0</v>
      </c>
      <c r="D62" s="11">
        <f t="shared" si="24"/>
        <v>0</v>
      </c>
      <c r="E62" s="11">
        <f t="shared" si="24"/>
        <v>0</v>
      </c>
      <c r="F62" s="11">
        <f t="shared" si="24"/>
        <v>0</v>
      </c>
      <c r="G62" s="11">
        <f t="shared" si="24"/>
        <v>0</v>
      </c>
      <c r="H62" s="11">
        <f t="shared" si="24"/>
        <v>0</v>
      </c>
      <c r="I62" s="11">
        <f t="shared" si="24"/>
        <v>0</v>
      </c>
      <c r="J62" s="11">
        <f t="shared" si="24"/>
        <v>0</v>
      </c>
      <c r="K62" s="11">
        <f t="shared" si="24"/>
        <v>0</v>
      </c>
      <c r="L62" s="11">
        <f t="shared" si="24"/>
        <v>0</v>
      </c>
      <c r="M62" s="11">
        <f t="shared" si="24"/>
        <v>0</v>
      </c>
      <c r="N62" s="11">
        <f t="shared" si="24"/>
        <v>0</v>
      </c>
      <c r="O62" s="11">
        <f t="shared" si="24"/>
        <v>0</v>
      </c>
      <c r="P62" s="11">
        <f t="shared" si="24"/>
        <v>0</v>
      </c>
      <c r="Q62" s="11">
        <f t="shared" si="24"/>
        <v>0</v>
      </c>
      <c r="R62" s="11">
        <f t="shared" si="24"/>
        <v>0</v>
      </c>
      <c r="S62" s="11">
        <f t="shared" si="24"/>
        <v>0</v>
      </c>
      <c r="T62" s="11">
        <f t="shared" si="24"/>
        <v>0</v>
      </c>
      <c r="U62" s="11">
        <f t="shared" si="24"/>
        <v>0</v>
      </c>
      <c r="V62" s="11">
        <f t="shared" si="24"/>
        <v>0</v>
      </c>
      <c r="W62" s="11">
        <f t="shared" si="24"/>
        <v>0</v>
      </c>
    </row>
    <row r="63" spans="2:23" outlineLevel="1" x14ac:dyDescent="0.2">
      <c r="B63" s="4" t="s">
        <v>20</v>
      </c>
      <c r="C63" s="11">
        <f t="shared" ref="C63:W63" si="25">IFERROR(C50/C56,0)</f>
        <v>0.97421618037332058</v>
      </c>
      <c r="D63" s="11">
        <f t="shared" si="25"/>
        <v>0.9755770247106228</v>
      </c>
      <c r="E63" s="11">
        <f t="shared" si="25"/>
        <v>0.97695807565253123</v>
      </c>
      <c r="F63" s="11">
        <f t="shared" si="25"/>
        <v>0.97190017601809897</v>
      </c>
      <c r="G63" s="11">
        <f t="shared" si="25"/>
        <v>0.97773063945488115</v>
      </c>
      <c r="H63" s="11">
        <f t="shared" si="25"/>
        <v>0.97316369225538413</v>
      </c>
      <c r="I63" s="11">
        <f t="shared" si="25"/>
        <v>0.98259772175097282</v>
      </c>
      <c r="J63" s="11">
        <f t="shared" si="25"/>
        <v>0.98660981432510997</v>
      </c>
      <c r="K63" s="11">
        <f t="shared" si="25"/>
        <v>0.98955130843984873</v>
      </c>
      <c r="L63" s="11">
        <f t="shared" si="25"/>
        <v>0.98631075333252705</v>
      </c>
      <c r="M63" s="11">
        <f t="shared" si="25"/>
        <v>0.98631841659272734</v>
      </c>
      <c r="N63" s="11">
        <f t="shared" si="25"/>
        <v>0.95057754053698196</v>
      </c>
      <c r="O63" s="11">
        <f t="shared" si="25"/>
        <v>0.95449911234996143</v>
      </c>
      <c r="P63" s="11">
        <f t="shared" si="25"/>
        <v>0.97225081817878267</v>
      </c>
      <c r="Q63" s="11">
        <f t="shared" si="25"/>
        <v>0.97869998674288605</v>
      </c>
      <c r="R63" s="11">
        <f t="shared" si="25"/>
        <v>0.98994259305515464</v>
      </c>
      <c r="S63" s="11">
        <f t="shared" si="25"/>
        <v>0.99051666677085204</v>
      </c>
      <c r="T63" s="11">
        <f t="shared" si="25"/>
        <v>0.99130137997989465</v>
      </c>
      <c r="U63" s="11">
        <f t="shared" si="25"/>
        <v>0.99241882227239364</v>
      </c>
      <c r="V63" s="11">
        <f t="shared" si="25"/>
        <v>0.99322396072502384</v>
      </c>
      <c r="W63" s="11">
        <f t="shared" si="25"/>
        <v>0.99228874192656435</v>
      </c>
    </row>
    <row r="64" spans="2:23" outlineLevel="1" x14ac:dyDescent="0.2">
      <c r="B64" s="4" t="s">
        <v>0</v>
      </c>
      <c r="C64" s="11">
        <f t="shared" ref="C64:W64" si="26">IFERROR(C51/C56,0)</f>
        <v>0</v>
      </c>
      <c r="D64" s="11">
        <f t="shared" si="26"/>
        <v>0</v>
      </c>
      <c r="E64" s="11">
        <f t="shared" si="26"/>
        <v>0</v>
      </c>
      <c r="F64" s="11">
        <f t="shared" si="26"/>
        <v>0</v>
      </c>
      <c r="G64" s="11">
        <f t="shared" si="26"/>
        <v>0</v>
      </c>
      <c r="H64" s="11">
        <f t="shared" si="26"/>
        <v>0</v>
      </c>
      <c r="I64" s="11">
        <f t="shared" si="26"/>
        <v>0</v>
      </c>
      <c r="J64" s="11">
        <f t="shared" si="26"/>
        <v>0</v>
      </c>
      <c r="K64" s="11">
        <f t="shared" si="26"/>
        <v>0</v>
      </c>
      <c r="L64" s="11">
        <f t="shared" si="26"/>
        <v>0</v>
      </c>
      <c r="M64" s="11">
        <f t="shared" si="26"/>
        <v>0</v>
      </c>
      <c r="N64" s="11">
        <f t="shared" si="26"/>
        <v>3.4961936662183737E-2</v>
      </c>
      <c r="O64" s="11">
        <f t="shared" si="26"/>
        <v>3.4879094659121271E-2</v>
      </c>
      <c r="P64" s="11">
        <f t="shared" si="26"/>
        <v>1.7392403043247275E-2</v>
      </c>
      <c r="Q64" s="11">
        <f t="shared" si="26"/>
        <v>9.5224232909032081E-3</v>
      </c>
      <c r="R64" s="11">
        <f t="shared" si="26"/>
        <v>0</v>
      </c>
      <c r="S64" s="11">
        <f t="shared" si="26"/>
        <v>0</v>
      </c>
      <c r="T64" s="11">
        <f t="shared" si="26"/>
        <v>0</v>
      </c>
      <c r="U64" s="11">
        <f t="shared" si="26"/>
        <v>0</v>
      </c>
      <c r="V64" s="11">
        <f t="shared" si="26"/>
        <v>0</v>
      </c>
      <c r="W64" s="11">
        <f t="shared" si="26"/>
        <v>0</v>
      </c>
    </row>
    <row r="65" spans="1:28" outlineLevel="1" x14ac:dyDescent="0.2">
      <c r="B65" s="4" t="s">
        <v>22</v>
      </c>
      <c r="C65" s="11">
        <f t="shared" ref="C65:W65" si="27">IFERROR(C52/C56,0)</f>
        <v>0</v>
      </c>
      <c r="D65" s="11">
        <f t="shared" si="27"/>
        <v>0</v>
      </c>
      <c r="E65" s="11">
        <f t="shared" si="27"/>
        <v>0</v>
      </c>
      <c r="F65" s="11">
        <f t="shared" si="27"/>
        <v>0</v>
      </c>
      <c r="G65" s="11">
        <f t="shared" si="27"/>
        <v>0</v>
      </c>
      <c r="H65" s="11">
        <f t="shared" si="27"/>
        <v>0</v>
      </c>
      <c r="I65" s="11">
        <f t="shared" si="27"/>
        <v>0</v>
      </c>
      <c r="J65" s="11">
        <f t="shared" si="27"/>
        <v>0</v>
      </c>
      <c r="K65" s="11">
        <f t="shared" si="27"/>
        <v>0</v>
      </c>
      <c r="L65" s="11">
        <f t="shared" si="27"/>
        <v>0</v>
      </c>
      <c r="M65" s="11">
        <f t="shared" si="27"/>
        <v>0</v>
      </c>
      <c r="N65" s="11">
        <f t="shared" si="27"/>
        <v>0</v>
      </c>
      <c r="O65" s="11">
        <f t="shared" si="27"/>
        <v>0</v>
      </c>
      <c r="P65" s="11">
        <f t="shared" si="27"/>
        <v>0</v>
      </c>
      <c r="Q65" s="11">
        <f t="shared" si="27"/>
        <v>0</v>
      </c>
      <c r="R65" s="11">
        <f t="shared" si="27"/>
        <v>0</v>
      </c>
      <c r="S65" s="11">
        <f t="shared" si="27"/>
        <v>0</v>
      </c>
      <c r="T65" s="11">
        <f t="shared" si="27"/>
        <v>0</v>
      </c>
      <c r="U65" s="11">
        <f t="shared" si="27"/>
        <v>0</v>
      </c>
      <c r="V65" s="11">
        <f t="shared" si="27"/>
        <v>0</v>
      </c>
      <c r="W65" s="11">
        <f t="shared" si="27"/>
        <v>0</v>
      </c>
    </row>
    <row r="66" spans="1:28" outlineLevel="1" x14ac:dyDescent="0.2">
      <c r="B66" s="4" t="s">
        <v>23</v>
      </c>
      <c r="C66" s="11">
        <f t="shared" ref="C66:W66" si="28">IFERROR(C53/C56,0)</f>
        <v>0</v>
      </c>
      <c r="D66" s="11">
        <f t="shared" si="28"/>
        <v>0</v>
      </c>
      <c r="E66" s="11">
        <f t="shared" si="28"/>
        <v>0</v>
      </c>
      <c r="F66" s="11">
        <f t="shared" si="28"/>
        <v>0</v>
      </c>
      <c r="G66" s="11">
        <f t="shared" si="28"/>
        <v>0</v>
      </c>
      <c r="H66" s="11">
        <f t="shared" si="28"/>
        <v>0</v>
      </c>
      <c r="I66" s="11">
        <f t="shared" si="28"/>
        <v>0</v>
      </c>
      <c r="J66" s="11">
        <f t="shared" si="28"/>
        <v>0</v>
      </c>
      <c r="K66" s="11">
        <f t="shared" si="28"/>
        <v>0</v>
      </c>
      <c r="L66" s="11">
        <f t="shared" si="28"/>
        <v>0</v>
      </c>
      <c r="M66" s="11">
        <f t="shared" si="28"/>
        <v>0</v>
      </c>
      <c r="N66" s="11">
        <f t="shared" si="28"/>
        <v>0</v>
      </c>
      <c r="O66" s="11">
        <f t="shared" si="28"/>
        <v>0</v>
      </c>
      <c r="P66" s="11">
        <f t="shared" si="28"/>
        <v>0</v>
      </c>
      <c r="Q66" s="11">
        <f t="shared" si="28"/>
        <v>2.3758585217761568E-5</v>
      </c>
      <c r="R66" s="11">
        <f t="shared" si="28"/>
        <v>9.9841299191213388E-6</v>
      </c>
      <c r="S66" s="11">
        <f t="shared" si="28"/>
        <v>5.0574426535478072E-6</v>
      </c>
      <c r="T66" s="11">
        <f t="shared" si="28"/>
        <v>1.5415965777990017E-6</v>
      </c>
      <c r="U66" s="11">
        <f t="shared" si="28"/>
        <v>2.0222160656977557E-6</v>
      </c>
      <c r="V66" s="11">
        <f t="shared" si="28"/>
        <v>1.101301008655011E-6</v>
      </c>
      <c r="W66" s="11">
        <f t="shared" si="28"/>
        <v>5.7047941905535537E-7</v>
      </c>
    </row>
    <row r="67" spans="1:28" outlineLevel="1" x14ac:dyDescent="0.2">
      <c r="B67" s="4" t="s">
        <v>17</v>
      </c>
      <c r="C67" s="11">
        <f t="shared" ref="C67:W67" si="29">IFERROR(C54/C56,0)</f>
        <v>0</v>
      </c>
      <c r="D67" s="11">
        <f t="shared" si="29"/>
        <v>0</v>
      </c>
      <c r="E67" s="11">
        <f t="shared" si="29"/>
        <v>0</v>
      </c>
      <c r="F67" s="11">
        <f t="shared" si="29"/>
        <v>0</v>
      </c>
      <c r="G67" s="11">
        <f t="shared" si="29"/>
        <v>0</v>
      </c>
      <c r="H67" s="11">
        <f t="shared" si="29"/>
        <v>0</v>
      </c>
      <c r="I67" s="11">
        <f t="shared" si="29"/>
        <v>0</v>
      </c>
      <c r="J67" s="11">
        <f t="shared" si="29"/>
        <v>0</v>
      </c>
      <c r="K67" s="11">
        <f t="shared" si="29"/>
        <v>0</v>
      </c>
      <c r="L67" s="11">
        <f t="shared" si="29"/>
        <v>0</v>
      </c>
      <c r="M67" s="11">
        <f t="shared" si="29"/>
        <v>0</v>
      </c>
      <c r="N67" s="11">
        <f t="shared" si="29"/>
        <v>0</v>
      </c>
      <c r="O67" s="11">
        <f t="shared" si="29"/>
        <v>0</v>
      </c>
      <c r="P67" s="11">
        <f t="shared" si="29"/>
        <v>0</v>
      </c>
      <c r="Q67" s="11">
        <f t="shared" si="29"/>
        <v>0</v>
      </c>
      <c r="R67" s="11">
        <f t="shared" si="29"/>
        <v>0</v>
      </c>
      <c r="S67" s="11">
        <f t="shared" si="29"/>
        <v>0</v>
      </c>
      <c r="T67" s="11">
        <f t="shared" si="29"/>
        <v>0</v>
      </c>
      <c r="U67" s="11">
        <f t="shared" si="29"/>
        <v>0</v>
      </c>
      <c r="V67" s="11">
        <f t="shared" si="29"/>
        <v>0</v>
      </c>
      <c r="W67" s="11">
        <f t="shared" si="29"/>
        <v>0</v>
      </c>
    </row>
    <row r="68" spans="1:28" x14ac:dyDescent="0.2">
      <c r="B68" s="4" t="s">
        <v>1</v>
      </c>
      <c r="C68" s="11">
        <f t="shared" ref="C68:W68" si="30">IFERROR(C55/C56,0)</f>
        <v>1.9445509309818497E-3</v>
      </c>
      <c r="D68" s="11">
        <f t="shared" si="30"/>
        <v>2.2669732010238215E-3</v>
      </c>
      <c r="E68" s="11">
        <f t="shared" si="30"/>
        <v>3.8580870770148055E-4</v>
      </c>
      <c r="F68" s="11">
        <f t="shared" si="30"/>
        <v>3.4137470773629126E-4</v>
      </c>
      <c r="G68" s="11">
        <f t="shared" si="30"/>
        <v>3.0850741545587176E-4</v>
      </c>
      <c r="H68" s="11">
        <f t="shared" si="30"/>
        <v>1.4617626096120496E-4</v>
      </c>
      <c r="I68" s="11">
        <f t="shared" si="30"/>
        <v>3.2979356569616509E-4</v>
      </c>
      <c r="J68" s="11">
        <f t="shared" si="30"/>
        <v>3.3075117746386024E-4</v>
      </c>
      <c r="K68" s="11">
        <f t="shared" si="30"/>
        <v>4.1867103174266613E-4</v>
      </c>
      <c r="L68" s="11">
        <f t="shared" si="30"/>
        <v>4.4087923213553549E-4</v>
      </c>
      <c r="M68" s="11">
        <f t="shared" si="30"/>
        <v>2.8672692409848746E-4</v>
      </c>
      <c r="N68" s="11">
        <f t="shared" si="30"/>
        <v>3.2104528691848767E-4</v>
      </c>
      <c r="O68" s="11">
        <f t="shared" si="30"/>
        <v>1.9651580754791723E-4</v>
      </c>
      <c r="P68" s="11">
        <f t="shared" si="30"/>
        <v>2.2330711806527146E-4</v>
      </c>
      <c r="Q68" s="11">
        <f t="shared" si="30"/>
        <v>2.3140332070830969E-5</v>
      </c>
      <c r="R68" s="11">
        <f t="shared" si="30"/>
        <v>3.3974876757269942E-4</v>
      </c>
      <c r="S68" s="11">
        <f t="shared" si="30"/>
        <v>2.4684089671787992E-4</v>
      </c>
      <c r="T68" s="11">
        <f t="shared" si="30"/>
        <v>2.4518555803645052E-4</v>
      </c>
      <c r="U68" s="11">
        <f t="shared" si="30"/>
        <v>1.9244143432476461E-4</v>
      </c>
      <c r="V68" s="11">
        <f t="shared" si="30"/>
        <v>3.5773294832862769E-4</v>
      </c>
      <c r="W68" s="11">
        <f t="shared" si="30"/>
        <v>3.0024770655205706E-4</v>
      </c>
    </row>
    <row r="69" spans="1:28" x14ac:dyDescent="0.2">
      <c r="B69" s="15"/>
      <c r="C69" s="10"/>
      <c r="D69" s="10"/>
      <c r="E69" s="10"/>
      <c r="F69" s="10"/>
      <c r="G69" s="10"/>
      <c r="H69" s="10"/>
      <c r="I69" s="10"/>
      <c r="J69" s="10"/>
      <c r="K69" s="10"/>
      <c r="L69" s="10"/>
      <c r="M69" s="10"/>
      <c r="N69" s="10"/>
      <c r="O69" s="10"/>
      <c r="P69" s="10"/>
      <c r="Q69" s="10"/>
      <c r="R69" s="10"/>
      <c r="S69" s="10"/>
      <c r="T69" s="10"/>
      <c r="U69" s="10"/>
      <c r="V69" s="10"/>
      <c r="W69" s="10"/>
    </row>
    <row r="70" spans="1:28" s="33" customFormat="1" x14ac:dyDescent="0.2">
      <c r="A70" s="1"/>
      <c r="B70" s="1"/>
      <c r="C70" s="1"/>
      <c r="D70" s="1"/>
      <c r="E70" s="1"/>
      <c r="F70" s="1"/>
      <c r="G70" s="1"/>
      <c r="H70" s="1"/>
      <c r="I70" s="1"/>
      <c r="J70" s="1"/>
      <c r="K70" s="1"/>
      <c r="L70" s="1"/>
      <c r="M70" s="1"/>
      <c r="N70" s="1"/>
      <c r="O70" s="1"/>
      <c r="P70" s="1"/>
      <c r="Q70" s="1"/>
      <c r="R70" s="1"/>
      <c r="S70" s="1"/>
      <c r="T70" s="1"/>
      <c r="U70" s="1"/>
      <c r="V70" s="1"/>
      <c r="W70" s="1"/>
      <c r="X70" s="1"/>
      <c r="Y70" s="1"/>
      <c r="Z70"/>
      <c r="AA70" s="1"/>
      <c r="AB70" s="1"/>
    </row>
    <row r="71" spans="1:28" outlineLevel="1" x14ac:dyDescent="0.2">
      <c r="A71" s="32" t="s">
        <v>84</v>
      </c>
      <c r="B71" s="33"/>
      <c r="C71" s="33"/>
      <c r="D71" s="33"/>
      <c r="E71" s="33"/>
      <c r="F71" s="33"/>
      <c r="G71" s="33"/>
      <c r="H71" s="33"/>
      <c r="I71" s="33"/>
      <c r="J71" s="33"/>
      <c r="K71" s="33"/>
      <c r="L71" s="33"/>
      <c r="M71" s="33"/>
      <c r="N71" s="33"/>
      <c r="O71" s="33"/>
      <c r="P71" s="33"/>
      <c r="Q71" s="33"/>
      <c r="R71" s="33"/>
      <c r="S71" s="33"/>
      <c r="T71" s="33"/>
      <c r="U71" s="33"/>
      <c r="V71" s="33"/>
      <c r="W71" s="33"/>
      <c r="X71" s="33"/>
      <c r="Y71" s="33"/>
      <c r="Z71" s="34"/>
      <c r="AA71" s="33"/>
      <c r="AB71" s="33"/>
    </row>
    <row r="72" spans="1:28" outlineLevel="1" x14ac:dyDescent="0.2">
      <c r="B72" s="20" t="s">
        <v>88</v>
      </c>
      <c r="C72" s="5">
        <f>C76*CAN!C77</f>
        <v>8749.6075984485014</v>
      </c>
      <c r="D72" s="5">
        <f>D76*CAN!D77</f>
        <v>8722.067906725877</v>
      </c>
      <c r="E72" s="5">
        <f>E76*CAN!E77</f>
        <v>9213.1153450585171</v>
      </c>
      <c r="F72" s="5">
        <f>F76*CAN!F77</f>
        <v>9324.3359357313784</v>
      </c>
      <c r="G72" s="5">
        <f>G76*CAN!G77</f>
        <v>9150.1472200631251</v>
      </c>
      <c r="H72" s="5">
        <f>H76*CAN!H77</f>
        <v>9132.7644176660287</v>
      </c>
      <c r="I72" s="5">
        <f>I76*CAN!I77</f>
        <v>9126.414683017365</v>
      </c>
      <c r="J72" s="5">
        <f>J76*CAN!J77</f>
        <v>9130.0742005495522</v>
      </c>
      <c r="K72" s="5">
        <f>K76*CAN!K77</f>
        <v>9268.6854313253207</v>
      </c>
      <c r="L72" s="5">
        <f>L76*CAN!L77</f>
        <v>8130.9848158313853</v>
      </c>
      <c r="M72" s="5">
        <f>M76*CAN!M77</f>
        <v>8497.5127962299848</v>
      </c>
      <c r="N72" s="5">
        <f>N76*CAN!N77</f>
        <v>10057.087783033867</v>
      </c>
      <c r="O72" s="5">
        <f>O76*CAN!O77</f>
        <v>9793.0691901777991</v>
      </c>
      <c r="P72" s="5">
        <f>P76*CAN!P77</f>
        <v>7810.223657414248</v>
      </c>
      <c r="Q72" s="5">
        <f>Q76*CAN!Q77</f>
        <v>6848.2984957479466</v>
      </c>
      <c r="R72" s="5">
        <f>R76*CAN!R77</f>
        <v>8281.709101221677</v>
      </c>
      <c r="S72" s="5">
        <f>S76*CAN!S77</f>
        <v>9228.0026627600128</v>
      </c>
      <c r="T72" s="5">
        <f>T76*CAN!T77</f>
        <v>7825.2212894486775</v>
      </c>
      <c r="U72" s="5">
        <f>U76*CAN!U77</f>
        <v>7329.4114137729057</v>
      </c>
      <c r="V72" s="5">
        <f>V76*CAN!V77</f>
        <v>6903.579530418614</v>
      </c>
      <c r="W72" s="5">
        <f>W76*CAN!W77</f>
        <v>5800.8338141548111</v>
      </c>
      <c r="Z72" s="21"/>
      <c r="AB72"/>
    </row>
    <row r="73" spans="1:28" outlineLevel="1" x14ac:dyDescent="0.2">
      <c r="B73" s="7" t="s">
        <v>89</v>
      </c>
      <c r="C73" s="5">
        <f>'[8]Table 21'!C$13</f>
        <v>19.277000000000001</v>
      </c>
      <c r="D73" s="5">
        <f>'[8]Table 21'!D$13</f>
        <v>18.779</v>
      </c>
      <c r="E73" s="5">
        <f>'[8]Table 21'!E$13</f>
        <v>19.66</v>
      </c>
      <c r="F73" s="5">
        <f>'[8]Table 21'!F$13</f>
        <v>18.623999999999999</v>
      </c>
      <c r="G73" s="5">
        <f>'[8]Table 21'!G$13</f>
        <v>18.055</v>
      </c>
      <c r="H73" s="5">
        <f>'[8]Table 21'!H$13</f>
        <v>18.654</v>
      </c>
      <c r="I73" s="5">
        <f>'[8]Table 21'!I$13</f>
        <v>19.803999999999998</v>
      </c>
      <c r="J73" s="5">
        <f>'[8]Table 21'!J$13</f>
        <v>20.244</v>
      </c>
      <c r="K73" s="5">
        <f>'[8]Table 21'!K$13</f>
        <v>21.981999999999999</v>
      </c>
      <c r="L73" s="5">
        <f>'[8]Table 21'!L$13</f>
        <v>17.536000000000001</v>
      </c>
      <c r="M73" s="5">
        <f>'[8]Table 21'!M$13</f>
        <v>16.949000000000002</v>
      </c>
      <c r="N73" s="5">
        <f>'[8]Table 21'!N$13</f>
        <v>16.692</v>
      </c>
      <c r="O73" s="5">
        <f>'[8]Table 21'!O$13</f>
        <v>18.852</v>
      </c>
      <c r="P73" s="5">
        <f>'[8]Table 21'!P$13</f>
        <v>19.413</v>
      </c>
      <c r="Q73" s="5">
        <f>'[8]Table 21'!Q$13</f>
        <v>18.774999999999999</v>
      </c>
      <c r="R73" s="5">
        <f>'[8]Table 21'!R$13</f>
        <v>16.643999999999998</v>
      </c>
      <c r="S73" s="5">
        <f>'[8]Table 21'!S$13</f>
        <v>14.587</v>
      </c>
      <c r="T73" s="5">
        <f>'[8]Table 21'!T$13</f>
        <v>13.993</v>
      </c>
      <c r="U73" s="5">
        <f>'[8]Table 21'!U$13</f>
        <v>11.917999999999999</v>
      </c>
      <c r="V73" s="5">
        <f>'[8]Table 21'!V$13</f>
        <v>10.275</v>
      </c>
      <c r="W73" s="5">
        <f>'[8]Table 21'!W$13</f>
        <v>7.6280000000000001</v>
      </c>
      <c r="Z73" s="21" t="s">
        <v>98</v>
      </c>
      <c r="AB73"/>
    </row>
    <row r="74" spans="1:28" outlineLevel="1" x14ac:dyDescent="0.2">
      <c r="B74" s="7" t="s">
        <v>25</v>
      </c>
      <c r="C74" s="5">
        <f>'[8]Table 21'!C$16</f>
        <v>301.92700000000002</v>
      </c>
      <c r="D74" s="5">
        <f>'[8]Table 21'!D$16</f>
        <v>296.709</v>
      </c>
      <c r="E74" s="5">
        <f>'[8]Table 21'!E$16</f>
        <v>297.66000000000003</v>
      </c>
      <c r="F74" s="5">
        <f>'[8]Table 21'!F$16</f>
        <v>295.37299999999999</v>
      </c>
      <c r="G74" s="5">
        <f>'[8]Table 21'!G$16</f>
        <v>287.21600000000001</v>
      </c>
      <c r="H74" s="5">
        <f>'[8]Table 21'!H$16</f>
        <v>288.68599999999998</v>
      </c>
      <c r="I74" s="5">
        <f>'[8]Table 21'!I$16</f>
        <v>293.072</v>
      </c>
      <c r="J74" s="5">
        <f>'[8]Table 21'!J$16</f>
        <v>296.91399999999999</v>
      </c>
      <c r="K74" s="5">
        <f>'[8]Table 21'!K$16</f>
        <v>301.44900000000001</v>
      </c>
      <c r="L74" s="5">
        <f>'[8]Table 21'!L$16</f>
        <v>316.01299999999998</v>
      </c>
      <c r="M74" s="5">
        <f>'[8]Table 21'!M$16</f>
        <v>318.21600000000001</v>
      </c>
      <c r="N74" s="5">
        <f>'[8]Table 21'!N$16</f>
        <v>315.89499999999998</v>
      </c>
      <c r="O74" s="5">
        <f>'[8]Table 21'!O$16</f>
        <v>316.76100000000002</v>
      </c>
      <c r="P74" s="5">
        <f>'[8]Table 21'!P$16</f>
        <v>314.57900000000001</v>
      </c>
      <c r="Q74" s="5">
        <f>'[8]Table 21'!Q$16</f>
        <v>313.06700000000001</v>
      </c>
      <c r="R74" s="5">
        <f>'[8]Table 21'!R$16</f>
        <v>311.49</v>
      </c>
      <c r="S74" s="5">
        <f>'[8]Table 21'!S$16</f>
        <v>304.83100000000002</v>
      </c>
      <c r="T74" s="5">
        <f>'[8]Table 21'!T$16</f>
        <v>297.88499999999999</v>
      </c>
      <c r="U74" s="5">
        <f>'[8]Table 21'!U$16</f>
        <v>290.74799999999999</v>
      </c>
      <c r="V74" s="5">
        <f>'[8]Table 21'!V$16</f>
        <v>280.56200000000001</v>
      </c>
      <c r="W74" s="5">
        <f>'[8]Table 21'!W$16</f>
        <v>265.327</v>
      </c>
      <c r="Z74" s="21" t="s">
        <v>98</v>
      </c>
      <c r="AB74"/>
    </row>
    <row r="75" spans="1:28" outlineLevel="1" x14ac:dyDescent="0.2">
      <c r="B75" s="7" t="s">
        <v>30</v>
      </c>
      <c r="C75" s="5">
        <f>'[8]Table 21'!C$19</f>
        <v>18318.088</v>
      </c>
      <c r="D75" s="5">
        <f>'[8]Table 21'!D$19</f>
        <v>18579.216</v>
      </c>
      <c r="E75" s="5">
        <f>'[8]Table 21'!E$19</f>
        <v>19560.04</v>
      </c>
      <c r="F75" s="5">
        <f>'[8]Table 21'!F$19</f>
        <v>19946.925999999999</v>
      </c>
      <c r="G75" s="5">
        <f>'[8]Table 21'!G$19</f>
        <v>20127.666000000001</v>
      </c>
      <c r="H75" s="5">
        <f>'[8]Table 21'!H$19</f>
        <v>19984.606</v>
      </c>
      <c r="I75" s="5">
        <f>'[8]Table 21'!I$19</f>
        <v>19669.353999999999</v>
      </c>
      <c r="J75" s="5">
        <f>'[8]Table 21'!J$19</f>
        <v>19420.166000000001</v>
      </c>
      <c r="K75" s="5">
        <f>'[8]Table 21'!K$19</f>
        <v>19415.957999999999</v>
      </c>
      <c r="L75" s="5">
        <f>'[8]Table 21'!L$19</f>
        <v>16245.679</v>
      </c>
      <c r="M75" s="5">
        <f>'[8]Table 21'!M$19</f>
        <v>16858.333999999999</v>
      </c>
      <c r="N75" s="5">
        <f>'[8]Table 21'!N$19</f>
        <v>20096.457999999999</v>
      </c>
      <c r="O75" s="5">
        <f>'[8]Table 21'!O$19</f>
        <v>19512.921999999999</v>
      </c>
      <c r="P75" s="5">
        <f>'[8]Table 21'!P$19</f>
        <v>15668.02</v>
      </c>
      <c r="Q75" s="5">
        <f>'[8]Table 21'!Q$19</f>
        <v>13802.919</v>
      </c>
      <c r="R75" s="5">
        <f>'[8]Table 21'!R$19</f>
        <v>16774.384999999998</v>
      </c>
      <c r="S75" s="5">
        <f>'[8]Table 21'!S$19</f>
        <v>19096.972000000002</v>
      </c>
      <c r="T75" s="5">
        <f>'[8]Table 21'!T$19</f>
        <v>16569.490000000002</v>
      </c>
      <c r="U75" s="5">
        <f>'[8]Table 21'!U$19</f>
        <v>15898.593999999999</v>
      </c>
      <c r="V75" s="5">
        <f>'[8]Table 21'!V$19</f>
        <v>15516.618</v>
      </c>
      <c r="W75" s="5">
        <f>'[8]Table 21'!W$19</f>
        <v>13784.968999999999</v>
      </c>
      <c r="Z75" s="21" t="s">
        <v>98</v>
      </c>
      <c r="AB75"/>
    </row>
    <row r="76" spans="1:28" outlineLevel="1" x14ac:dyDescent="0.2">
      <c r="B76" s="7" t="s">
        <v>31</v>
      </c>
      <c r="C76" s="5">
        <f t="shared" ref="C76:W76" si="31">C74*C75/1000</f>
        <v>5530.7253555759999</v>
      </c>
      <c r="D76" s="5">
        <f t="shared" si="31"/>
        <v>5512.6206001439996</v>
      </c>
      <c r="E76" s="5">
        <f t="shared" si="31"/>
        <v>5822.2415064000006</v>
      </c>
      <c r="F76" s="5">
        <f t="shared" si="31"/>
        <v>5891.7833733979996</v>
      </c>
      <c r="G76" s="5">
        <f t="shared" si="31"/>
        <v>5780.987717856</v>
      </c>
      <c r="H76" s="5">
        <f t="shared" si="31"/>
        <v>5769.2759677159993</v>
      </c>
      <c r="I76" s="5">
        <f t="shared" si="31"/>
        <v>5764.536915488</v>
      </c>
      <c r="J76" s="5">
        <f t="shared" si="31"/>
        <v>5766.1191677240004</v>
      </c>
      <c r="K76" s="5">
        <f t="shared" si="31"/>
        <v>5852.9211231420004</v>
      </c>
      <c r="L76" s="5">
        <f t="shared" si="31"/>
        <v>5133.8457578269999</v>
      </c>
      <c r="M76" s="5">
        <f t="shared" si="31"/>
        <v>5364.5916121439996</v>
      </c>
      <c r="N76" s="5">
        <f t="shared" si="31"/>
        <v>6348.3705999099993</v>
      </c>
      <c r="O76" s="5">
        <f t="shared" si="31"/>
        <v>6180.9326856420003</v>
      </c>
      <c r="P76" s="5">
        <f t="shared" si="31"/>
        <v>4928.8300635799997</v>
      </c>
      <c r="Q76" s="5">
        <f t="shared" si="31"/>
        <v>4321.2384425729997</v>
      </c>
      <c r="R76" s="5">
        <f t="shared" si="31"/>
        <v>5225.0531836500004</v>
      </c>
      <c r="S76" s="5">
        <f t="shared" si="31"/>
        <v>5821.3490717320001</v>
      </c>
      <c r="T76" s="5">
        <f t="shared" si="31"/>
        <v>4935.8025286500006</v>
      </c>
      <c r="U76" s="5">
        <f t="shared" si="31"/>
        <v>4622.4844083119997</v>
      </c>
      <c r="V76" s="5">
        <f t="shared" si="31"/>
        <v>4353.373379316</v>
      </c>
      <c r="W76" s="5">
        <f t="shared" si="31"/>
        <v>3657.5244698629999</v>
      </c>
    </row>
    <row r="77" spans="1:28" outlineLevel="1" x14ac:dyDescent="0.2">
      <c r="B77" s="7" t="s">
        <v>140</v>
      </c>
      <c r="C77" s="14">
        <f t="shared" ref="C77:W77" si="32">C72/C76</f>
        <v>1.5820000155363472</v>
      </c>
      <c r="D77" s="14">
        <f t="shared" si="32"/>
        <v>1.5821999262017126</v>
      </c>
      <c r="E77" s="14">
        <f t="shared" si="32"/>
        <v>1.582400066182613</v>
      </c>
      <c r="F77" s="14">
        <f t="shared" si="32"/>
        <v>1.5825999268458684</v>
      </c>
      <c r="G77" s="14">
        <f t="shared" si="32"/>
        <v>1.5827999758243125</v>
      </c>
      <c r="H77" s="14">
        <f t="shared" si="32"/>
        <v>1.5830000971996494</v>
      </c>
      <c r="I77" s="14">
        <f t="shared" si="32"/>
        <v>1.5831999719694332</v>
      </c>
      <c r="J77" s="14">
        <f t="shared" si="32"/>
        <v>1.5834001925689252</v>
      </c>
      <c r="K77" s="14">
        <f t="shared" si="32"/>
        <v>1.5835999215293797</v>
      </c>
      <c r="L77" s="14">
        <f t="shared" si="32"/>
        <v>1.5837999814145143</v>
      </c>
      <c r="M77" s="14">
        <f t="shared" si="32"/>
        <v>1.5839999408331271</v>
      </c>
      <c r="N77" s="14">
        <f t="shared" si="32"/>
        <v>1.5841998548692866</v>
      </c>
      <c r="O77" s="14">
        <f t="shared" si="32"/>
        <v>1.5843999098916921</v>
      </c>
      <c r="P77" s="14">
        <f t="shared" si="32"/>
        <v>1.5845999064007861</v>
      </c>
      <c r="Q77" s="14">
        <f t="shared" si="32"/>
        <v>1.5847999564842936</v>
      </c>
      <c r="R77" s="14">
        <f t="shared" si="32"/>
        <v>1.5849999627059157</v>
      </c>
      <c r="S77" s="14">
        <f t="shared" si="32"/>
        <v>1.5852000196261116</v>
      </c>
      <c r="T77" s="14">
        <f t="shared" si="32"/>
        <v>1.5853999920027122</v>
      </c>
      <c r="U77" s="14">
        <f t="shared" si="32"/>
        <v>1.5856000294113266</v>
      </c>
      <c r="V77" s="14">
        <f t="shared" si="32"/>
        <v>1.585800005857366</v>
      </c>
      <c r="W77" s="14">
        <f t="shared" si="32"/>
        <v>1.5860000013539468</v>
      </c>
    </row>
    <row r="78" spans="1:28" outlineLevel="1" x14ac:dyDescent="0.2">
      <c r="B78" s="7" t="s">
        <v>90</v>
      </c>
      <c r="C78" s="5">
        <f t="shared" ref="C78:W78" si="33">C75*C77</f>
        <v>28979.215500596176</v>
      </c>
      <c r="D78" s="5">
        <f t="shared" si="33"/>
        <v>29396.034184085678</v>
      </c>
      <c r="E78" s="5">
        <f t="shared" si="33"/>
        <v>30951.808590534558</v>
      </c>
      <c r="F78" s="5">
        <f t="shared" si="33"/>
        <v>31568.003628399947</v>
      </c>
      <c r="G78" s="5">
        <f t="shared" si="33"/>
        <v>31858.069258199837</v>
      </c>
      <c r="H78" s="5">
        <f t="shared" si="33"/>
        <v>31635.633240496696</v>
      </c>
      <c r="I78" s="5">
        <f t="shared" si="33"/>
        <v>31140.520701456859</v>
      </c>
      <c r="J78" s="5">
        <f t="shared" si="33"/>
        <v>30749.894584120495</v>
      </c>
      <c r="K78" s="5">
        <f t="shared" si="33"/>
        <v>30747.109565217728</v>
      </c>
      <c r="L78" s="5">
        <f t="shared" si="33"/>
        <v>25729.906098266165</v>
      </c>
      <c r="M78" s="5">
        <f t="shared" si="33"/>
        <v>26703.600058545093</v>
      </c>
      <c r="N78" s="5">
        <f t="shared" si="33"/>
        <v>31836.80584698671</v>
      </c>
      <c r="O78" s="5">
        <f t="shared" si="33"/>
        <v>30916.271858523614</v>
      </c>
      <c r="P78" s="5">
        <f t="shared" si="33"/>
        <v>24827.543025485644</v>
      </c>
      <c r="Q78" s="5">
        <f t="shared" si="33"/>
        <v>21874.86543055623</v>
      </c>
      <c r="R78" s="5">
        <f t="shared" si="33"/>
        <v>26587.399599414668</v>
      </c>
      <c r="S78" s="5">
        <f t="shared" si="33"/>
        <v>30272.520389199304</v>
      </c>
      <c r="T78" s="5">
        <f t="shared" si="33"/>
        <v>26269.269313489021</v>
      </c>
      <c r="U78" s="5">
        <f t="shared" si="33"/>
        <v>25208.811113998738</v>
      </c>
      <c r="V78" s="5">
        <f t="shared" si="33"/>
        <v>24606.25291528651</v>
      </c>
      <c r="W78" s="5">
        <f t="shared" si="33"/>
        <v>21862.960852664113</v>
      </c>
    </row>
    <row r="79" spans="1:28" outlineLevel="1" x14ac:dyDescent="0.2"/>
    <row r="80" spans="1:28" outlineLevel="1" x14ac:dyDescent="0.2">
      <c r="B80" s="8" t="s">
        <v>14</v>
      </c>
      <c r="C80" s="13"/>
    </row>
    <row r="81" spans="2:26" outlineLevel="1" x14ac:dyDescent="0.2">
      <c r="B81" s="4" t="s">
        <v>18</v>
      </c>
      <c r="C81" s="5">
        <f>IFERROR(INDEX('[8]Table 20'!C$14:C$19,MATCH($B81,'[8]Table 20'!$B$14:$B$19,0))*1000,0)</f>
        <v>0</v>
      </c>
      <c r="D81" s="5">
        <f>IFERROR(INDEX('[8]Table 20'!D$14:D$19,MATCH($B81,'[8]Table 20'!$B$14:$B$19,0))*1000,0)</f>
        <v>0</v>
      </c>
      <c r="E81" s="5">
        <f>IFERROR(INDEX('[8]Table 20'!E$14:E$19,MATCH($B81,'[8]Table 20'!$B$14:$B$19,0))*1000,0)</f>
        <v>0</v>
      </c>
      <c r="F81" s="5">
        <f>IFERROR(INDEX('[8]Table 20'!F$14:F$19,MATCH($B81,'[8]Table 20'!$B$14:$B$19,0))*1000,0)</f>
        <v>0</v>
      </c>
      <c r="G81" s="5">
        <f>IFERROR(INDEX('[8]Table 20'!G$14:G$19,MATCH($B81,'[8]Table 20'!$B$14:$B$19,0))*1000,0)</f>
        <v>0</v>
      </c>
      <c r="H81" s="5">
        <f>IFERROR(INDEX('[8]Table 20'!H$14:H$19,MATCH($B81,'[8]Table 20'!$B$14:$B$19,0))*1000,0)</f>
        <v>0</v>
      </c>
      <c r="I81" s="5">
        <f>IFERROR(INDEX('[8]Table 20'!I$14:I$19,MATCH($B81,'[8]Table 20'!$B$14:$B$19,0))*1000,0)</f>
        <v>0</v>
      </c>
      <c r="J81" s="5">
        <f>IFERROR(INDEX('[8]Table 20'!J$14:J$19,MATCH($B81,'[8]Table 20'!$B$14:$B$19,0))*1000,0)</f>
        <v>0</v>
      </c>
      <c r="K81" s="5">
        <f>IFERROR(INDEX('[8]Table 20'!K$14:K$19,MATCH($B81,'[8]Table 20'!$B$14:$B$19,0))*1000,0)</f>
        <v>0</v>
      </c>
      <c r="L81" s="5">
        <f>IFERROR(INDEX('[8]Table 20'!L$14:L$19,MATCH($B81,'[8]Table 20'!$B$14:$B$19,0))*1000,0)</f>
        <v>0</v>
      </c>
      <c r="M81" s="5">
        <f>IFERROR(INDEX('[8]Table 20'!M$14:M$19,MATCH($B81,'[8]Table 20'!$B$14:$B$19,0))*1000,0)</f>
        <v>0</v>
      </c>
      <c r="N81" s="5">
        <f>IFERROR(INDEX('[8]Table 20'!N$14:N$19,MATCH($B81,'[8]Table 20'!$B$14:$B$19,0))*1000,0)</f>
        <v>0</v>
      </c>
      <c r="O81" s="5">
        <f>IFERROR(INDEX('[8]Table 20'!O$14:O$19,MATCH($B81,'[8]Table 20'!$B$14:$B$19,0))*1000,0)</f>
        <v>0</v>
      </c>
      <c r="P81" s="5">
        <f>IFERROR(INDEX('[8]Table 20'!P$14:P$19,MATCH($B81,'[8]Table 20'!$B$14:$B$19,0))*1000,0)</f>
        <v>0</v>
      </c>
      <c r="Q81" s="5">
        <f>IFERROR(INDEX('[8]Table 20'!Q$14:Q$19,MATCH($B81,'[8]Table 20'!$B$14:$B$19,0))*1000,0)</f>
        <v>0</v>
      </c>
      <c r="R81" s="5">
        <f>IFERROR(INDEX('[8]Table 20'!R$14:R$19,MATCH($B81,'[8]Table 20'!$B$14:$B$19,0))*1000,0)</f>
        <v>0</v>
      </c>
      <c r="S81" s="5">
        <f>IFERROR(INDEX('[8]Table 20'!S$14:S$19,MATCH($B81,'[8]Table 20'!$B$14:$B$19,0))*1000,0)</f>
        <v>0</v>
      </c>
      <c r="T81" s="5">
        <f>IFERROR(INDEX('[8]Table 20'!T$14:T$19,MATCH($B81,'[8]Table 20'!$B$14:$B$19,0))*1000,0)</f>
        <v>0</v>
      </c>
      <c r="U81" s="5">
        <f>IFERROR(INDEX('[8]Table 20'!U$14:U$19,MATCH($B81,'[8]Table 20'!$B$14:$B$19,0))*1000,0)</f>
        <v>0</v>
      </c>
      <c r="V81" s="5">
        <f>IFERROR(INDEX('[8]Table 20'!V$14:V$19,MATCH($B81,'[8]Table 20'!$B$14:$B$19,0))*1000,0)</f>
        <v>0</v>
      </c>
      <c r="W81" s="5">
        <f>IFERROR(INDEX('[8]Table 20'!W$14:W$19,MATCH($B81,'[8]Table 20'!$B$14:$B$19,0))*1000,0)</f>
        <v>0</v>
      </c>
      <c r="Z81" s="21" t="s">
        <v>98</v>
      </c>
    </row>
    <row r="82" spans="2:26" outlineLevel="1" x14ac:dyDescent="0.2">
      <c r="B82" s="4" t="s">
        <v>19</v>
      </c>
      <c r="C82" s="5">
        <f>IFERROR(INDEX('[8]Table 20'!C$14:C$19,MATCH($B82,'[8]Table 20'!$B$14:$B$19,0))*1000,0)</f>
        <v>0</v>
      </c>
      <c r="D82" s="5">
        <f>IFERROR(INDEX('[8]Table 20'!D$14:D$19,MATCH($B82,'[8]Table 20'!$B$14:$B$19,0))*1000,0)</f>
        <v>0</v>
      </c>
      <c r="E82" s="5">
        <f>IFERROR(INDEX('[8]Table 20'!E$14:E$19,MATCH($B82,'[8]Table 20'!$B$14:$B$19,0))*1000,0)</f>
        <v>0</v>
      </c>
      <c r="F82" s="5">
        <f>IFERROR(INDEX('[8]Table 20'!F$14:F$19,MATCH($B82,'[8]Table 20'!$B$14:$B$19,0))*1000,0)</f>
        <v>0</v>
      </c>
      <c r="G82" s="5">
        <f>IFERROR(INDEX('[8]Table 20'!G$14:G$19,MATCH($B82,'[8]Table 20'!$B$14:$B$19,0))*1000,0)</f>
        <v>0</v>
      </c>
      <c r="H82" s="5">
        <f>IFERROR(INDEX('[8]Table 20'!H$14:H$19,MATCH($B82,'[8]Table 20'!$B$14:$B$19,0))*1000,0)</f>
        <v>0</v>
      </c>
      <c r="I82" s="5">
        <f>IFERROR(INDEX('[8]Table 20'!I$14:I$19,MATCH($B82,'[8]Table 20'!$B$14:$B$19,0))*1000,0)</f>
        <v>0</v>
      </c>
      <c r="J82" s="5">
        <f>IFERROR(INDEX('[8]Table 20'!J$14:J$19,MATCH($B82,'[8]Table 20'!$B$14:$B$19,0))*1000,0)</f>
        <v>0</v>
      </c>
      <c r="K82" s="5">
        <f>IFERROR(INDEX('[8]Table 20'!K$14:K$19,MATCH($B82,'[8]Table 20'!$B$14:$B$19,0))*1000,0)</f>
        <v>0</v>
      </c>
      <c r="L82" s="5">
        <f>IFERROR(INDEX('[8]Table 20'!L$14:L$19,MATCH($B82,'[8]Table 20'!$B$14:$B$19,0))*1000,0)</f>
        <v>0</v>
      </c>
      <c r="M82" s="5">
        <f>IFERROR(INDEX('[8]Table 20'!M$14:M$19,MATCH($B82,'[8]Table 20'!$B$14:$B$19,0))*1000,0)</f>
        <v>0</v>
      </c>
      <c r="N82" s="5">
        <f>IFERROR(INDEX('[8]Table 20'!N$14:N$19,MATCH($B82,'[8]Table 20'!$B$14:$B$19,0))*1000,0)</f>
        <v>0</v>
      </c>
      <c r="O82" s="5">
        <f>IFERROR(INDEX('[8]Table 20'!O$14:O$19,MATCH($B82,'[8]Table 20'!$B$14:$B$19,0))*1000,0)</f>
        <v>0</v>
      </c>
      <c r="P82" s="5">
        <f>IFERROR(INDEX('[8]Table 20'!P$14:P$19,MATCH($B82,'[8]Table 20'!$B$14:$B$19,0))*1000,0)</f>
        <v>0</v>
      </c>
      <c r="Q82" s="5">
        <f>IFERROR(INDEX('[8]Table 20'!Q$14:Q$19,MATCH($B82,'[8]Table 20'!$B$14:$B$19,0))*1000,0)</f>
        <v>0</v>
      </c>
      <c r="R82" s="5">
        <f>IFERROR(INDEX('[8]Table 20'!R$14:R$19,MATCH($B82,'[8]Table 20'!$B$14:$B$19,0))*1000,0)</f>
        <v>0</v>
      </c>
      <c r="S82" s="5">
        <f>IFERROR(INDEX('[8]Table 20'!S$14:S$19,MATCH($B82,'[8]Table 20'!$B$14:$B$19,0))*1000,0)</f>
        <v>0</v>
      </c>
      <c r="T82" s="5">
        <f>IFERROR(INDEX('[8]Table 20'!T$14:T$19,MATCH($B82,'[8]Table 20'!$B$14:$B$19,0))*1000,0)</f>
        <v>0</v>
      </c>
      <c r="U82" s="5">
        <f>IFERROR(INDEX('[8]Table 20'!U$14:U$19,MATCH($B82,'[8]Table 20'!$B$14:$B$19,0))*1000,0)</f>
        <v>0</v>
      </c>
      <c r="V82" s="5">
        <f>IFERROR(INDEX('[8]Table 20'!V$14:V$19,MATCH($B82,'[8]Table 20'!$B$14:$B$19,0))*1000,0)</f>
        <v>0</v>
      </c>
      <c r="W82" s="5">
        <f>IFERROR(INDEX('[8]Table 20'!W$14:W$19,MATCH($B82,'[8]Table 20'!$B$14:$B$19,0))*1000,0)</f>
        <v>0</v>
      </c>
      <c r="Z82" s="21" t="s">
        <v>98</v>
      </c>
    </row>
    <row r="83" spans="2:26" outlineLevel="1" x14ac:dyDescent="0.2">
      <c r="B83" s="4" t="s">
        <v>16</v>
      </c>
      <c r="C83" s="5">
        <f>IFERROR(INDEX('[8]Table 20'!C$14:C$19,MATCH($B83,'[8]Table 20'!$B$14:$B$19,0))*1000,0)</f>
        <v>240.03299999999999</v>
      </c>
      <c r="D83" s="5">
        <f>IFERROR(INDEX('[8]Table 20'!D$14:D$19,MATCH($B83,'[8]Table 20'!$B$14:$B$19,0))*1000,0)</f>
        <v>228.108</v>
      </c>
      <c r="E83" s="5">
        <f>IFERROR(INDEX('[8]Table 20'!E$14:E$19,MATCH($B83,'[8]Table 20'!$B$14:$B$19,0))*1000,0)</f>
        <v>262.37700000000001</v>
      </c>
      <c r="F83" s="5">
        <f>IFERROR(INDEX('[8]Table 20'!F$14:F$19,MATCH($B83,'[8]Table 20'!$B$14:$B$19,0))*1000,0)</f>
        <v>346.83100000000002</v>
      </c>
      <c r="G83" s="5">
        <f>IFERROR(INDEX('[8]Table 20'!G$14:G$19,MATCH($B83,'[8]Table 20'!$B$14:$B$19,0))*1000,0)</f>
        <v>279.94499999999999</v>
      </c>
      <c r="H83" s="5">
        <f>IFERROR(INDEX('[8]Table 20'!H$14:H$19,MATCH($B83,'[8]Table 20'!$B$14:$B$19,0))*1000,0)</f>
        <v>337.35300000000001</v>
      </c>
      <c r="I83" s="5">
        <f>IFERROR(INDEX('[8]Table 20'!I$14:I$19,MATCH($B83,'[8]Table 20'!$B$14:$B$19,0))*1000,0)</f>
        <v>354.49900000000002</v>
      </c>
      <c r="J83" s="5">
        <f>IFERROR(INDEX('[8]Table 20'!J$14:J$19,MATCH($B83,'[8]Table 20'!$B$14:$B$19,0))*1000,0)</f>
        <v>275.56700000000001</v>
      </c>
      <c r="K83" s="5">
        <f>IFERROR(INDEX('[8]Table 20'!K$14:K$19,MATCH($B83,'[8]Table 20'!$B$14:$B$19,0))*1000,0)</f>
        <v>207.422</v>
      </c>
      <c r="L83" s="5">
        <f>IFERROR(INDEX('[8]Table 20'!L$14:L$19,MATCH($B83,'[8]Table 20'!$B$14:$B$19,0))*1000,0)</f>
        <v>246.441</v>
      </c>
      <c r="M83" s="5">
        <f>IFERROR(INDEX('[8]Table 20'!M$14:M$19,MATCH($B83,'[8]Table 20'!$B$14:$B$19,0))*1000,0)</f>
        <v>267.49600000000004</v>
      </c>
      <c r="N83" s="5">
        <f>IFERROR(INDEX('[8]Table 20'!N$14:N$19,MATCH($B83,'[8]Table 20'!$B$14:$B$19,0))*1000,0)</f>
        <v>344.36099999999999</v>
      </c>
      <c r="O83" s="5">
        <f>IFERROR(INDEX('[8]Table 20'!O$14:O$19,MATCH($B83,'[8]Table 20'!$B$14:$B$19,0))*1000,0)</f>
        <v>257.16299999999995</v>
      </c>
      <c r="P83" s="5">
        <f>IFERROR(INDEX('[8]Table 20'!P$14:P$19,MATCH($B83,'[8]Table 20'!$B$14:$B$19,0))*1000,0)</f>
        <v>204.78899999999999</v>
      </c>
      <c r="Q83" s="5">
        <f>IFERROR(INDEX('[8]Table 20'!Q$14:Q$19,MATCH($B83,'[8]Table 20'!$B$14:$B$19,0))*1000,0)</f>
        <v>211.55799999999999</v>
      </c>
      <c r="R83" s="5">
        <f>IFERROR(INDEX('[8]Table 20'!R$14:R$19,MATCH($B83,'[8]Table 20'!$B$14:$B$19,0))*1000,0)</f>
        <v>197.346</v>
      </c>
      <c r="S83" s="5">
        <f>IFERROR(INDEX('[8]Table 20'!S$14:S$19,MATCH($B83,'[8]Table 20'!$B$14:$B$19,0))*1000,0)</f>
        <v>198.90299999999999</v>
      </c>
      <c r="T83" s="5">
        <f>IFERROR(INDEX('[8]Table 20'!T$14:T$19,MATCH($B83,'[8]Table 20'!$B$14:$B$19,0))*1000,0)</f>
        <v>156.08700000000002</v>
      </c>
      <c r="U83" s="5">
        <f>IFERROR(INDEX('[8]Table 20'!U$14:U$19,MATCH($B83,'[8]Table 20'!$B$14:$B$19,0))*1000,0)</f>
        <v>113.65300000000001</v>
      </c>
      <c r="V83" s="5">
        <f>IFERROR(INDEX('[8]Table 20'!V$14:V$19,MATCH($B83,'[8]Table 20'!$B$14:$B$19,0))*1000,0)</f>
        <v>89.093000000000004</v>
      </c>
      <c r="W83" s="5">
        <f>IFERROR(INDEX('[8]Table 20'!W$14:W$19,MATCH($B83,'[8]Table 20'!$B$14:$B$19,0))*1000,0)</f>
        <v>84.73</v>
      </c>
      <c r="Z83" s="21" t="s">
        <v>98</v>
      </c>
    </row>
    <row r="84" spans="2:26" outlineLevel="1" x14ac:dyDescent="0.2">
      <c r="B84" s="4" t="s">
        <v>21</v>
      </c>
      <c r="C84" s="5">
        <f>IFERROR(INDEX('[8]Table 20'!C$14:C$19,MATCH($B84,'[8]Table 20'!$B$14:$B$19,0))*1000,0)</f>
        <v>0</v>
      </c>
      <c r="D84" s="5">
        <f>IFERROR(INDEX('[8]Table 20'!D$14:D$19,MATCH($B84,'[8]Table 20'!$B$14:$B$19,0))*1000,0)</f>
        <v>0</v>
      </c>
      <c r="E84" s="5">
        <f>IFERROR(INDEX('[8]Table 20'!E$14:E$19,MATCH($B84,'[8]Table 20'!$B$14:$B$19,0))*1000,0)</f>
        <v>0</v>
      </c>
      <c r="F84" s="5">
        <f>IFERROR(INDEX('[8]Table 20'!F$14:F$19,MATCH($B84,'[8]Table 20'!$B$14:$B$19,0))*1000,0)</f>
        <v>0</v>
      </c>
      <c r="G84" s="5">
        <f>IFERROR(INDEX('[8]Table 20'!G$14:G$19,MATCH($B84,'[8]Table 20'!$B$14:$B$19,0))*1000,0)</f>
        <v>0</v>
      </c>
      <c r="H84" s="5">
        <f>IFERROR(INDEX('[8]Table 20'!H$14:H$19,MATCH($B84,'[8]Table 20'!$B$14:$B$19,0))*1000,0)</f>
        <v>0</v>
      </c>
      <c r="I84" s="5">
        <f>IFERROR(INDEX('[8]Table 20'!I$14:I$19,MATCH($B84,'[8]Table 20'!$B$14:$B$19,0))*1000,0)</f>
        <v>0</v>
      </c>
      <c r="J84" s="5">
        <f>IFERROR(INDEX('[8]Table 20'!J$14:J$19,MATCH($B84,'[8]Table 20'!$B$14:$B$19,0))*1000,0)</f>
        <v>0</v>
      </c>
      <c r="K84" s="5">
        <f>IFERROR(INDEX('[8]Table 20'!K$14:K$19,MATCH($B84,'[8]Table 20'!$B$14:$B$19,0))*1000,0)</f>
        <v>0</v>
      </c>
      <c r="L84" s="5">
        <f>IFERROR(INDEX('[8]Table 20'!L$14:L$19,MATCH($B84,'[8]Table 20'!$B$14:$B$19,0))*1000,0)</f>
        <v>0</v>
      </c>
      <c r="M84" s="5">
        <f>IFERROR(INDEX('[8]Table 20'!M$14:M$19,MATCH($B84,'[8]Table 20'!$B$14:$B$19,0))*1000,0)</f>
        <v>0</v>
      </c>
      <c r="N84" s="5">
        <f>IFERROR(INDEX('[8]Table 20'!N$14:N$19,MATCH($B84,'[8]Table 20'!$B$14:$B$19,0))*1000,0)</f>
        <v>0</v>
      </c>
      <c r="O84" s="5">
        <f>IFERROR(INDEX('[8]Table 20'!O$14:O$19,MATCH($B84,'[8]Table 20'!$B$14:$B$19,0))*1000,0)</f>
        <v>0</v>
      </c>
      <c r="P84" s="5">
        <f>IFERROR(INDEX('[8]Table 20'!P$14:P$19,MATCH($B84,'[8]Table 20'!$B$14:$B$19,0))*1000,0)</f>
        <v>0</v>
      </c>
      <c r="Q84" s="5">
        <f>IFERROR(INDEX('[8]Table 20'!Q$14:Q$19,MATCH($B84,'[8]Table 20'!$B$14:$B$19,0))*1000,0)</f>
        <v>0</v>
      </c>
      <c r="R84" s="5">
        <f>IFERROR(INDEX('[8]Table 20'!R$14:R$19,MATCH($B84,'[8]Table 20'!$B$14:$B$19,0))*1000,0)</f>
        <v>0</v>
      </c>
      <c r="S84" s="5">
        <f>IFERROR(INDEX('[8]Table 20'!S$14:S$19,MATCH($B84,'[8]Table 20'!$B$14:$B$19,0))*1000,0)</f>
        <v>0</v>
      </c>
      <c r="T84" s="5">
        <f>IFERROR(INDEX('[8]Table 20'!T$14:T$19,MATCH($B84,'[8]Table 20'!$B$14:$B$19,0))*1000,0)</f>
        <v>0</v>
      </c>
      <c r="U84" s="5">
        <f>IFERROR(INDEX('[8]Table 20'!U$14:U$19,MATCH($B84,'[8]Table 20'!$B$14:$B$19,0))*1000,0)</f>
        <v>0</v>
      </c>
      <c r="V84" s="5">
        <f>IFERROR(INDEX('[8]Table 20'!V$14:V$19,MATCH($B84,'[8]Table 20'!$B$14:$B$19,0))*1000,0)</f>
        <v>0</v>
      </c>
      <c r="W84" s="5">
        <f>IFERROR(INDEX('[8]Table 20'!W$14:W$19,MATCH($B84,'[8]Table 20'!$B$14:$B$19,0))*1000,0)</f>
        <v>0</v>
      </c>
      <c r="Z84" s="21" t="s">
        <v>98</v>
      </c>
    </row>
    <row r="85" spans="2:26" outlineLevel="1" x14ac:dyDescent="0.2">
      <c r="B85" s="4" t="s">
        <v>20</v>
      </c>
      <c r="C85" s="5">
        <f>IFERROR(INDEX('[8]Table 20'!C$14:C$19,MATCH($B85,'[8]Table 20'!$B$14:$B$19,0))*1000,0)</f>
        <v>15867.678</v>
      </c>
      <c r="D85" s="5">
        <f>IFERROR(INDEX('[8]Table 20'!D$14:D$19,MATCH($B85,'[8]Table 20'!$B$14:$B$19,0))*1000,0)</f>
        <v>15692.721000000001</v>
      </c>
      <c r="E85" s="5">
        <f>IFERROR(INDEX('[8]Table 20'!E$14:E$19,MATCH($B85,'[8]Table 20'!$B$14:$B$19,0))*1000,0)</f>
        <v>16411.782999999999</v>
      </c>
      <c r="F85" s="5">
        <f>IFERROR(INDEX('[8]Table 20'!F$14:F$19,MATCH($B85,'[8]Table 20'!$B$14:$B$19,0))*1000,0)</f>
        <v>16384.666000000001</v>
      </c>
      <c r="G85" s="5">
        <f>IFERROR(INDEX('[8]Table 20'!G$14:G$19,MATCH($B85,'[8]Table 20'!$B$14:$B$19,0))*1000,0)</f>
        <v>16045.554</v>
      </c>
      <c r="H85" s="5">
        <f>IFERROR(INDEX('[8]Table 20'!H$14:H$19,MATCH($B85,'[8]Table 20'!$B$14:$B$19,0))*1000,0)</f>
        <v>15787.168</v>
      </c>
      <c r="I85" s="5">
        <f>IFERROR(INDEX('[8]Table 20'!I$14:I$19,MATCH($B85,'[8]Table 20'!$B$14:$B$19,0))*1000,0)</f>
        <v>15623.532999999999</v>
      </c>
      <c r="J85" s="5">
        <f>IFERROR(INDEX('[8]Table 20'!J$14:J$19,MATCH($B85,'[8]Table 20'!$B$14:$B$19,0))*1000,0)</f>
        <v>15509.614</v>
      </c>
      <c r="K85" s="5">
        <f>IFERROR(INDEX('[8]Table 20'!K$14:K$19,MATCH($B85,'[8]Table 20'!$B$14:$B$19,0))*1000,0)</f>
        <v>15669.192999999999</v>
      </c>
      <c r="L85" s="5">
        <f>IFERROR(INDEX('[8]Table 20'!L$14:L$19,MATCH($B85,'[8]Table 20'!$B$14:$B$19,0))*1000,0)</f>
        <v>13490.7</v>
      </c>
      <c r="M85" s="5">
        <f>IFERROR(INDEX('[8]Table 20'!M$14:M$19,MATCH($B85,'[8]Table 20'!$B$14:$B$19,0))*1000,0)</f>
        <v>13947.281000000001</v>
      </c>
      <c r="N85" s="5">
        <f>IFERROR(INDEX('[8]Table 20'!N$14:N$19,MATCH($B85,'[8]Table 20'!$B$14:$B$19,0))*1000,0)</f>
        <v>15788.093000000001</v>
      </c>
      <c r="O85" s="5">
        <f>IFERROR(INDEX('[8]Table 20'!O$14:O$19,MATCH($B85,'[8]Table 20'!$B$14:$B$19,0))*1000,0)</f>
        <v>15273.47</v>
      </c>
      <c r="P85" s="5">
        <f>IFERROR(INDEX('[8]Table 20'!P$14:P$19,MATCH($B85,'[8]Table 20'!$B$14:$B$19,0))*1000,0)</f>
        <v>12296.637000000001</v>
      </c>
      <c r="Q85" s="5">
        <f>IFERROR(INDEX('[8]Table 20'!Q$14:Q$19,MATCH($B85,'[8]Table 20'!$B$14:$B$19,0))*1000,0)</f>
        <v>10810.885</v>
      </c>
      <c r="R85" s="5">
        <f>IFERROR(INDEX('[8]Table 20'!R$14:R$19,MATCH($B85,'[8]Table 20'!$B$14:$B$19,0))*1000,0)</f>
        <v>13036.554</v>
      </c>
      <c r="S85" s="5">
        <f>IFERROR(INDEX('[8]Table 20'!S$14:S$19,MATCH($B85,'[8]Table 20'!$B$14:$B$19,0))*1000,0)</f>
        <v>14378.643</v>
      </c>
      <c r="T85" s="5">
        <f>IFERROR(INDEX('[8]Table 20'!T$14:T$19,MATCH($B85,'[8]Table 20'!$B$14:$B$19,0))*1000,0)</f>
        <v>12132.985000000001</v>
      </c>
      <c r="U85" s="5">
        <f>IFERROR(INDEX('[8]Table 20'!U$14:U$19,MATCH($B85,'[8]Table 20'!$B$14:$B$19,0))*1000,0)</f>
        <v>11298.824000000001</v>
      </c>
      <c r="V85" s="5">
        <f>IFERROR(INDEX('[8]Table 20'!V$14:V$19,MATCH($B85,'[8]Table 20'!$B$14:$B$19,0))*1000,0)</f>
        <v>10584.759999999998</v>
      </c>
      <c r="W85" s="5">
        <f>IFERROR(INDEX('[8]Table 20'!W$14:W$19,MATCH($B85,'[8]Table 20'!$B$14:$B$19,0))*1000,0)</f>
        <v>8797.5390000000007</v>
      </c>
      <c r="Z85" s="21" t="s">
        <v>98</v>
      </c>
    </row>
    <row r="86" spans="2:26" outlineLevel="1" x14ac:dyDescent="0.2">
      <c r="B86" s="4" t="s">
        <v>0</v>
      </c>
      <c r="C86" s="5">
        <f>IFERROR(INDEX('[8]Table 20'!C$14:C$19,MATCH($B86,'[8]Table 20'!$B$14:$B$19,0))*1000,0)</f>
        <v>0</v>
      </c>
      <c r="D86" s="5">
        <f>IFERROR(INDEX('[8]Table 20'!D$14:D$19,MATCH($B86,'[8]Table 20'!$B$14:$B$19,0))*1000,0)</f>
        <v>0</v>
      </c>
      <c r="E86" s="5">
        <f>IFERROR(INDEX('[8]Table 20'!E$14:E$19,MATCH($B86,'[8]Table 20'!$B$14:$B$19,0))*1000,0)</f>
        <v>0</v>
      </c>
      <c r="F86" s="5">
        <f>IFERROR(INDEX('[8]Table 20'!F$14:F$19,MATCH($B86,'[8]Table 20'!$B$14:$B$19,0))*1000,0)</f>
        <v>0</v>
      </c>
      <c r="G86" s="5">
        <f>IFERROR(INDEX('[8]Table 20'!G$14:G$19,MATCH($B86,'[8]Table 20'!$B$14:$B$19,0))*1000,0)</f>
        <v>0</v>
      </c>
      <c r="H86" s="5">
        <f>IFERROR(INDEX('[8]Table 20'!H$14:H$19,MATCH($B86,'[8]Table 20'!$B$14:$B$19,0))*1000,0)</f>
        <v>0</v>
      </c>
      <c r="I86" s="5">
        <f>IFERROR(INDEX('[8]Table 20'!I$14:I$19,MATCH($B86,'[8]Table 20'!$B$14:$B$19,0))*1000,0)</f>
        <v>0</v>
      </c>
      <c r="J86" s="5">
        <f>IFERROR(INDEX('[8]Table 20'!J$14:J$19,MATCH($B86,'[8]Table 20'!$B$14:$B$19,0))*1000,0)</f>
        <v>0</v>
      </c>
      <c r="K86" s="5">
        <f>IFERROR(INDEX('[8]Table 20'!K$14:K$19,MATCH($B86,'[8]Table 20'!$B$14:$B$19,0))*1000,0)</f>
        <v>0</v>
      </c>
      <c r="L86" s="5">
        <f>IFERROR(INDEX('[8]Table 20'!L$14:L$19,MATCH($B86,'[8]Table 20'!$B$14:$B$19,0))*1000,0)</f>
        <v>0</v>
      </c>
      <c r="M86" s="5">
        <f>IFERROR(INDEX('[8]Table 20'!M$14:M$19,MATCH($B86,'[8]Table 20'!$B$14:$B$19,0))*1000,0)</f>
        <v>0</v>
      </c>
      <c r="N86" s="5">
        <f>IFERROR(INDEX('[8]Table 20'!N$14:N$19,MATCH($B86,'[8]Table 20'!$B$14:$B$19,0))*1000,0)</f>
        <v>580.68100000000004</v>
      </c>
      <c r="O86" s="5">
        <f>IFERROR(INDEX('[8]Table 20'!O$14:O$19,MATCH($B86,'[8]Table 20'!$B$14:$B$19,0))*1000,0)</f>
        <v>558.12</v>
      </c>
      <c r="P86" s="5">
        <f>IFERROR(INDEX('[8]Table 20'!P$14:P$19,MATCH($B86,'[8]Table 20'!$B$14:$B$19,0))*1000,0)</f>
        <v>219.97200000000001</v>
      </c>
      <c r="Q86" s="5">
        <f>IFERROR(INDEX('[8]Table 20'!Q$14:Q$19,MATCH($B86,'[8]Table 20'!$B$14:$B$19,0))*1000,0)</f>
        <v>105.18600000000001</v>
      </c>
      <c r="R86" s="5">
        <f>IFERROR(INDEX('[8]Table 20'!R$14:R$19,MATCH($B86,'[8]Table 20'!$B$14:$B$19,0))*1000,0)</f>
        <v>0</v>
      </c>
      <c r="S86" s="5">
        <f>IFERROR(INDEX('[8]Table 20'!S$14:S$19,MATCH($B86,'[8]Table 20'!$B$14:$B$19,0))*1000,0)</f>
        <v>0</v>
      </c>
      <c r="T86" s="5">
        <f>IFERROR(INDEX('[8]Table 20'!T$14:T$19,MATCH($B86,'[8]Table 20'!$B$14:$B$19,0))*1000,0)</f>
        <v>0</v>
      </c>
      <c r="U86" s="5">
        <f>IFERROR(INDEX('[8]Table 20'!U$14:U$19,MATCH($B86,'[8]Table 20'!$B$14:$B$19,0))*1000,0)</f>
        <v>0</v>
      </c>
      <c r="V86" s="5">
        <f>IFERROR(INDEX('[8]Table 20'!V$14:V$19,MATCH($B86,'[8]Table 20'!$B$14:$B$19,0))*1000,0)</f>
        <v>0</v>
      </c>
      <c r="W86" s="5">
        <f>IFERROR(INDEX('[8]Table 20'!W$14:W$19,MATCH($B86,'[8]Table 20'!$B$14:$B$19,0))*1000,0)</f>
        <v>0</v>
      </c>
      <c r="Z86" s="21" t="s">
        <v>98</v>
      </c>
    </row>
    <row r="87" spans="2:26" outlineLevel="1" x14ac:dyDescent="0.2">
      <c r="B87" s="4" t="s">
        <v>22</v>
      </c>
      <c r="C87" s="5">
        <f>IFERROR(INDEX('[8]Table 20'!C$14:C$19,MATCH($B87,'[8]Table 20'!$B$14:$B$19,0))*1000,0)</f>
        <v>0</v>
      </c>
      <c r="D87" s="5">
        <f>IFERROR(INDEX('[8]Table 20'!D$14:D$19,MATCH($B87,'[8]Table 20'!$B$14:$B$19,0))*1000,0)</f>
        <v>0</v>
      </c>
      <c r="E87" s="5">
        <f>IFERROR(INDEX('[8]Table 20'!E$14:E$19,MATCH($B87,'[8]Table 20'!$B$14:$B$19,0))*1000,0)</f>
        <v>0</v>
      </c>
      <c r="F87" s="5">
        <f>IFERROR(INDEX('[8]Table 20'!F$14:F$19,MATCH($B87,'[8]Table 20'!$B$14:$B$19,0))*1000,0)</f>
        <v>0</v>
      </c>
      <c r="G87" s="5">
        <f>IFERROR(INDEX('[8]Table 20'!G$14:G$19,MATCH($B87,'[8]Table 20'!$B$14:$B$19,0))*1000,0)</f>
        <v>0</v>
      </c>
      <c r="H87" s="5">
        <f>IFERROR(INDEX('[8]Table 20'!H$14:H$19,MATCH($B87,'[8]Table 20'!$B$14:$B$19,0))*1000,0)</f>
        <v>0</v>
      </c>
      <c r="I87" s="5">
        <f>IFERROR(INDEX('[8]Table 20'!I$14:I$19,MATCH($B87,'[8]Table 20'!$B$14:$B$19,0))*1000,0)</f>
        <v>0</v>
      </c>
      <c r="J87" s="5">
        <f>IFERROR(INDEX('[8]Table 20'!J$14:J$19,MATCH($B87,'[8]Table 20'!$B$14:$B$19,0))*1000,0)</f>
        <v>0</v>
      </c>
      <c r="K87" s="5">
        <f>IFERROR(INDEX('[8]Table 20'!K$14:K$19,MATCH($B87,'[8]Table 20'!$B$14:$B$19,0))*1000,0)</f>
        <v>0</v>
      </c>
      <c r="L87" s="5">
        <f>IFERROR(INDEX('[8]Table 20'!L$14:L$19,MATCH($B87,'[8]Table 20'!$B$14:$B$19,0))*1000,0)</f>
        <v>0</v>
      </c>
      <c r="M87" s="5">
        <f>IFERROR(INDEX('[8]Table 20'!M$14:M$19,MATCH($B87,'[8]Table 20'!$B$14:$B$19,0))*1000,0)</f>
        <v>0</v>
      </c>
      <c r="N87" s="5">
        <f>IFERROR(INDEX('[8]Table 20'!N$14:N$19,MATCH($B87,'[8]Table 20'!$B$14:$B$19,0))*1000,0)</f>
        <v>0</v>
      </c>
      <c r="O87" s="5">
        <f>IFERROR(INDEX('[8]Table 20'!O$14:O$19,MATCH($B87,'[8]Table 20'!$B$14:$B$19,0))*1000,0)</f>
        <v>0</v>
      </c>
      <c r="P87" s="5">
        <f>IFERROR(INDEX('[8]Table 20'!P$14:P$19,MATCH($B87,'[8]Table 20'!$B$14:$B$19,0))*1000,0)</f>
        <v>0</v>
      </c>
      <c r="Q87" s="5">
        <f>IFERROR(INDEX('[8]Table 20'!Q$14:Q$19,MATCH($B87,'[8]Table 20'!$B$14:$B$19,0))*1000,0)</f>
        <v>0</v>
      </c>
      <c r="R87" s="5">
        <f>IFERROR(INDEX('[8]Table 20'!R$14:R$19,MATCH($B87,'[8]Table 20'!$B$14:$B$19,0))*1000,0)</f>
        <v>0</v>
      </c>
      <c r="S87" s="5">
        <f>IFERROR(INDEX('[8]Table 20'!S$14:S$19,MATCH($B87,'[8]Table 20'!$B$14:$B$19,0))*1000,0)</f>
        <v>0</v>
      </c>
      <c r="T87" s="5">
        <f>IFERROR(INDEX('[8]Table 20'!T$14:T$19,MATCH($B87,'[8]Table 20'!$B$14:$B$19,0))*1000,0)</f>
        <v>0</v>
      </c>
      <c r="U87" s="5">
        <f>IFERROR(INDEX('[8]Table 20'!U$14:U$19,MATCH($B87,'[8]Table 20'!$B$14:$B$19,0))*1000,0)</f>
        <v>0</v>
      </c>
      <c r="V87" s="5">
        <f>IFERROR(INDEX('[8]Table 20'!V$14:V$19,MATCH($B87,'[8]Table 20'!$B$14:$B$19,0))*1000,0)</f>
        <v>0</v>
      </c>
      <c r="W87" s="5">
        <f>IFERROR(INDEX('[8]Table 20'!W$14:W$19,MATCH($B87,'[8]Table 20'!$B$14:$B$19,0))*1000,0)</f>
        <v>0</v>
      </c>
      <c r="Z87" s="21" t="s">
        <v>98</v>
      </c>
    </row>
    <row r="88" spans="2:26" outlineLevel="1" x14ac:dyDescent="0.2">
      <c r="B88" s="4" t="s">
        <v>23</v>
      </c>
      <c r="C88" s="5">
        <f>IFERROR(INDEX('[8]Table 20'!C$14:C$19,MATCH($B88,'[8]Table 20'!$B$14:$B$19,0))*1000,0)</f>
        <v>0</v>
      </c>
      <c r="D88" s="5">
        <f>IFERROR(INDEX('[8]Table 20'!D$14:D$19,MATCH($B88,'[8]Table 20'!$B$14:$B$19,0))*1000,0)</f>
        <v>0</v>
      </c>
      <c r="E88" s="5">
        <f>IFERROR(INDEX('[8]Table 20'!E$14:E$19,MATCH($B88,'[8]Table 20'!$B$14:$B$19,0))*1000,0)</f>
        <v>0</v>
      </c>
      <c r="F88" s="5">
        <f>IFERROR(INDEX('[8]Table 20'!F$14:F$19,MATCH($B88,'[8]Table 20'!$B$14:$B$19,0))*1000,0)</f>
        <v>0</v>
      </c>
      <c r="G88" s="5">
        <f>IFERROR(INDEX('[8]Table 20'!G$14:G$19,MATCH($B88,'[8]Table 20'!$B$14:$B$19,0))*1000,0)</f>
        <v>0</v>
      </c>
      <c r="H88" s="5">
        <f>IFERROR(INDEX('[8]Table 20'!H$14:H$19,MATCH($B88,'[8]Table 20'!$B$14:$B$19,0))*1000,0)</f>
        <v>0</v>
      </c>
      <c r="I88" s="5">
        <f>IFERROR(INDEX('[8]Table 20'!I$14:I$19,MATCH($B88,'[8]Table 20'!$B$14:$B$19,0))*1000,0)</f>
        <v>0</v>
      </c>
      <c r="J88" s="5">
        <f>IFERROR(INDEX('[8]Table 20'!J$14:J$19,MATCH($B88,'[8]Table 20'!$B$14:$B$19,0))*1000,0)</f>
        <v>0</v>
      </c>
      <c r="K88" s="5">
        <f>IFERROR(INDEX('[8]Table 20'!K$14:K$19,MATCH($B88,'[8]Table 20'!$B$14:$B$19,0))*1000,0)</f>
        <v>0</v>
      </c>
      <c r="L88" s="5">
        <f>IFERROR(INDEX('[8]Table 20'!L$14:L$19,MATCH($B88,'[8]Table 20'!$B$14:$B$19,0))*1000,0)</f>
        <v>0</v>
      </c>
      <c r="M88" s="5">
        <f>IFERROR(INDEX('[8]Table 20'!M$14:M$19,MATCH($B88,'[8]Table 20'!$B$14:$B$19,0))*1000,0)</f>
        <v>0</v>
      </c>
      <c r="N88" s="5">
        <f>IFERROR(INDEX('[8]Table 20'!N$14:N$19,MATCH($B88,'[8]Table 20'!$B$14:$B$19,0))*1000,0)</f>
        <v>0</v>
      </c>
      <c r="O88" s="5">
        <f>IFERROR(INDEX('[8]Table 20'!O$14:O$19,MATCH($B88,'[8]Table 20'!$B$14:$B$19,0))*1000,0)</f>
        <v>0</v>
      </c>
      <c r="P88" s="5">
        <f>IFERROR(INDEX('[8]Table 20'!P$14:P$19,MATCH($B88,'[8]Table 20'!$B$14:$B$19,0))*1000,0)</f>
        <v>0</v>
      </c>
      <c r="Q88" s="5">
        <f>IFERROR(INDEX('[8]Table 20'!Q$14:Q$19,MATCH($B88,'[8]Table 20'!$B$14:$B$19,0))*1000,0)</f>
        <v>0.53700000000000003</v>
      </c>
      <c r="R88" s="5">
        <f>IFERROR(INDEX('[8]Table 20'!R$14:R$19,MATCH($B88,'[8]Table 20'!$B$14:$B$19,0))*1000,0)</f>
        <v>0.27599999999999997</v>
      </c>
      <c r="S88" s="5">
        <f>IFERROR(INDEX('[8]Table 20'!S$14:S$19,MATCH($B88,'[8]Table 20'!$B$14:$B$19,0))*1000,0)</f>
        <v>0.161</v>
      </c>
      <c r="T88" s="5">
        <f>IFERROR(INDEX('[8]Table 20'!T$14:T$19,MATCH($B88,'[8]Table 20'!$B$14:$B$19,0))*1000,0)</f>
        <v>4.3000000000000003E-2</v>
      </c>
      <c r="U88" s="5">
        <f>IFERROR(INDEX('[8]Table 20'!U$14:U$19,MATCH($B88,'[8]Table 20'!$B$14:$B$19,0))*1000,0)</f>
        <v>5.5E-2</v>
      </c>
      <c r="V88" s="5">
        <f>IFERROR(INDEX('[8]Table 20'!V$14:V$19,MATCH($B88,'[8]Table 20'!$B$14:$B$19,0))*1000,0)</f>
        <v>2.9000000000000001E-2</v>
      </c>
      <c r="W88" s="5">
        <f>IFERROR(INDEX('[8]Table 20'!W$14:W$19,MATCH($B88,'[8]Table 20'!$B$14:$B$19,0))*1000,0)</f>
        <v>1.2999999999999999E-2</v>
      </c>
      <c r="Z88" s="21" t="s">
        <v>98</v>
      </c>
    </row>
    <row r="89" spans="2:26" outlineLevel="1" x14ac:dyDescent="0.2">
      <c r="B89" s="4" t="s">
        <v>17</v>
      </c>
      <c r="C89" s="5">
        <f>IFERROR(INDEX('[8]Table 20'!C$14:C$19,MATCH($B89,'[8]Table 20'!$B$14:$B$19,0))*1000,0)</f>
        <v>0</v>
      </c>
      <c r="D89" s="5">
        <f>IFERROR(INDEX('[8]Table 20'!D$14:D$19,MATCH($B89,'[8]Table 20'!$B$14:$B$19,0))*1000,0)</f>
        <v>0</v>
      </c>
      <c r="E89" s="5">
        <f>IFERROR(INDEX('[8]Table 20'!E$14:E$19,MATCH($B89,'[8]Table 20'!$B$14:$B$19,0))*1000,0)</f>
        <v>0</v>
      </c>
      <c r="F89" s="5">
        <f>IFERROR(INDEX('[8]Table 20'!F$14:F$19,MATCH($B89,'[8]Table 20'!$B$14:$B$19,0))*1000,0)</f>
        <v>0</v>
      </c>
      <c r="G89" s="5">
        <f>IFERROR(INDEX('[8]Table 20'!G$14:G$19,MATCH($B89,'[8]Table 20'!$B$14:$B$19,0))*1000,0)</f>
        <v>0</v>
      </c>
      <c r="H89" s="5">
        <f>IFERROR(INDEX('[8]Table 20'!H$14:H$19,MATCH($B89,'[8]Table 20'!$B$14:$B$19,0))*1000,0)</f>
        <v>0</v>
      </c>
      <c r="I89" s="5">
        <f>IFERROR(INDEX('[8]Table 20'!I$14:I$19,MATCH($B89,'[8]Table 20'!$B$14:$B$19,0))*1000,0)</f>
        <v>0</v>
      </c>
      <c r="J89" s="5">
        <f>IFERROR(INDEX('[8]Table 20'!J$14:J$19,MATCH($B89,'[8]Table 20'!$B$14:$B$19,0))*1000,0)</f>
        <v>0</v>
      </c>
      <c r="K89" s="5">
        <f>IFERROR(INDEX('[8]Table 20'!K$14:K$19,MATCH($B89,'[8]Table 20'!$B$14:$B$19,0))*1000,0)</f>
        <v>0</v>
      </c>
      <c r="L89" s="5">
        <f>IFERROR(INDEX('[8]Table 20'!L$14:L$19,MATCH($B89,'[8]Table 20'!$B$14:$B$19,0))*1000,0)</f>
        <v>0</v>
      </c>
      <c r="M89" s="5">
        <f>IFERROR(INDEX('[8]Table 20'!M$14:M$19,MATCH($B89,'[8]Table 20'!$B$14:$B$19,0))*1000,0)</f>
        <v>0</v>
      </c>
      <c r="N89" s="5">
        <f>IFERROR(INDEX('[8]Table 20'!N$14:N$19,MATCH($B89,'[8]Table 20'!$B$14:$B$19,0))*1000,0)</f>
        <v>0</v>
      </c>
      <c r="O89" s="5">
        <f>IFERROR(INDEX('[8]Table 20'!O$14:O$19,MATCH($B89,'[8]Table 20'!$B$14:$B$19,0))*1000,0)</f>
        <v>0</v>
      </c>
      <c r="P89" s="5">
        <f>IFERROR(INDEX('[8]Table 20'!P$14:P$19,MATCH($B89,'[8]Table 20'!$B$14:$B$19,0))*1000,0)</f>
        <v>0</v>
      </c>
      <c r="Q89" s="5">
        <f>IFERROR(INDEX('[8]Table 20'!Q$14:Q$19,MATCH($B89,'[8]Table 20'!$B$14:$B$19,0))*1000,0)</f>
        <v>0</v>
      </c>
      <c r="R89" s="5">
        <f>IFERROR(INDEX('[8]Table 20'!R$14:R$19,MATCH($B89,'[8]Table 20'!$B$14:$B$19,0))*1000,0)</f>
        <v>0</v>
      </c>
      <c r="S89" s="5">
        <f>IFERROR(INDEX('[8]Table 20'!S$14:S$19,MATCH($B89,'[8]Table 20'!$B$14:$B$19,0))*1000,0)</f>
        <v>0</v>
      </c>
      <c r="T89" s="5">
        <f>IFERROR(INDEX('[8]Table 20'!T$14:T$19,MATCH($B89,'[8]Table 20'!$B$14:$B$19,0))*1000,0)</f>
        <v>0</v>
      </c>
      <c r="U89" s="5">
        <f>IFERROR(INDEX('[8]Table 20'!U$14:U$19,MATCH($B89,'[8]Table 20'!$B$14:$B$19,0))*1000,0)</f>
        <v>0</v>
      </c>
      <c r="V89" s="5">
        <f>IFERROR(INDEX('[8]Table 20'!V$14:V$19,MATCH($B89,'[8]Table 20'!$B$14:$B$19,0))*1000,0)</f>
        <v>0</v>
      </c>
      <c r="W89" s="5">
        <f>IFERROR(INDEX('[8]Table 20'!W$14:W$19,MATCH($B89,'[8]Table 20'!$B$14:$B$19,0))*1000,0)</f>
        <v>0</v>
      </c>
      <c r="Z89" s="21" t="s">
        <v>98</v>
      </c>
    </row>
    <row r="90" spans="2:26" outlineLevel="1" x14ac:dyDescent="0.2">
      <c r="B90" s="4" t="s">
        <v>1</v>
      </c>
      <c r="C90" s="5">
        <f>IFERROR(INDEX('[8]Table 20'!C$14:C$19,MATCH($B90,'[8]Table 20'!$B$14:$B$19,0))*1000,0)</f>
        <v>40.976999999999997</v>
      </c>
      <c r="D90" s="5">
        <f>IFERROR(INDEX('[8]Table 20'!D$14:D$19,MATCH($B90,'[8]Table 20'!$B$14:$B$19,0))*1000,0)</f>
        <v>47.211999999999996</v>
      </c>
      <c r="E90" s="5">
        <f>IFERROR(INDEX('[8]Table 20'!E$14:E$19,MATCH($B90,'[8]Table 20'!$B$14:$B$19,0))*1000,0)</f>
        <v>8.4589999999999996</v>
      </c>
      <c r="F90" s="5">
        <f>IFERROR(INDEX('[8]Table 20'!F$14:F$19,MATCH($B90,'[8]Table 20'!$B$14:$B$19,0))*1000,0)</f>
        <v>7.6179999999999994</v>
      </c>
      <c r="G90" s="5">
        <f>IFERROR(INDEX('[8]Table 20'!G$14:G$19,MATCH($B90,'[8]Table 20'!$B$14:$B$19,0))*1000,0)</f>
        <v>6.7799999999999994</v>
      </c>
      <c r="H90" s="5">
        <f>IFERROR(INDEX('[8]Table 20'!H$14:H$19,MATCH($B90,'[8]Table 20'!$B$14:$B$19,0))*1000,0)</f>
        <v>3.2250000000000001</v>
      </c>
      <c r="I90" s="5">
        <f>IFERROR(INDEX('[8]Table 20'!I$14:I$19,MATCH($B90,'[8]Table 20'!$B$14:$B$19,0))*1000,0)</f>
        <v>7.1370000000000005</v>
      </c>
      <c r="J90" s="5">
        <f>IFERROR(INDEX('[8]Table 20'!J$14:J$19,MATCH($B90,'[8]Table 20'!$B$14:$B$19,0))*1000,0)</f>
        <v>7.1760000000000002</v>
      </c>
      <c r="K90" s="5">
        <f>IFERROR(INDEX('[8]Table 20'!K$14:K$19,MATCH($B90,'[8]Table 20'!$B$14:$B$19,0))*1000,0)</f>
        <v>9.2729999999999997</v>
      </c>
      <c r="L90" s="5">
        <f>IFERROR(INDEX('[8]Table 20'!L$14:L$19,MATCH($B90,'[8]Table 20'!$B$14:$B$19,0))*1000,0)</f>
        <v>8.6420000000000012</v>
      </c>
      <c r="M90" s="5">
        <f>IFERROR(INDEX('[8]Table 20'!M$14:M$19,MATCH($B90,'[8]Table 20'!$B$14:$B$19,0))*1000,0)</f>
        <v>5.968</v>
      </c>
      <c r="N90" s="5">
        <f>IFERROR(INDEX('[8]Table 20'!N$14:N$19,MATCH($B90,'[8]Table 20'!$B$14:$B$19,0))*1000,0)</f>
        <v>8.0830000000000002</v>
      </c>
      <c r="O90" s="5">
        <f>IFERROR(INDEX('[8]Table 20'!O$14:O$19,MATCH($B90,'[8]Table 20'!$B$14:$B$19,0))*1000,0)</f>
        <v>4.8320000000000007</v>
      </c>
      <c r="P90" s="5">
        <f>IFERROR(INDEX('[8]Table 20'!P$14:P$19,MATCH($B90,'[8]Table 20'!$B$14:$B$19,0))*1000,0)</f>
        <v>4.4159999999999995</v>
      </c>
      <c r="Q90" s="5">
        <f>IFERROR(INDEX('[8]Table 20'!Q$14:Q$19,MATCH($B90,'[8]Table 20'!$B$14:$B$19,0))*1000,0)</f>
        <v>0.40900000000000003</v>
      </c>
      <c r="R90" s="5">
        <f>IFERROR(INDEX('[8]Table 20'!R$14:R$19,MATCH($B90,'[8]Table 20'!$B$14:$B$19,0))*1000,0)</f>
        <v>7.3529999999999998</v>
      </c>
      <c r="S90" s="5">
        <f>IFERROR(INDEX('[8]Table 20'!S$14:S$19,MATCH($B90,'[8]Table 20'!$B$14:$B$19,0))*1000,0)</f>
        <v>6.1310000000000002</v>
      </c>
      <c r="T90" s="5">
        <f>IFERROR(INDEX('[8]Table 20'!T$14:T$19,MATCH($B90,'[8]Table 20'!$B$14:$B$19,0))*1000,0)</f>
        <v>5.3489999999999993</v>
      </c>
      <c r="U90" s="5">
        <f>IFERROR(INDEX('[8]Table 20'!U$14:U$19,MATCH($B90,'[8]Table 20'!$B$14:$B$19,0))*1000,0)</f>
        <v>4.0810000000000004</v>
      </c>
      <c r="V90" s="5">
        <f>IFERROR(INDEX('[8]Table 20'!V$14:V$19,MATCH($B90,'[8]Table 20'!$B$14:$B$19,0))*1000,0)</f>
        <v>7.3449999999999998</v>
      </c>
      <c r="W90" s="5">
        <f>IFERROR(INDEX('[8]Table 20'!W$14:W$19,MATCH($B90,'[8]Table 20'!$B$14:$B$19,0))*1000,0)</f>
        <v>5.3529999999999998</v>
      </c>
      <c r="Z90" s="21" t="s">
        <v>98</v>
      </c>
    </row>
    <row r="91" spans="2:26" outlineLevel="1" x14ac:dyDescent="0.2">
      <c r="B91" s="15" t="s">
        <v>9</v>
      </c>
      <c r="C91" s="19">
        <f t="shared" ref="C91:W91" si="34">SUM(C81:C90)</f>
        <v>16148.688</v>
      </c>
      <c r="D91" s="19">
        <f t="shared" si="34"/>
        <v>15968.041000000001</v>
      </c>
      <c r="E91" s="19">
        <f t="shared" si="34"/>
        <v>16682.618999999999</v>
      </c>
      <c r="F91" s="19">
        <f t="shared" si="34"/>
        <v>16739.114999999998</v>
      </c>
      <c r="G91" s="19">
        <f t="shared" si="34"/>
        <v>16332.279</v>
      </c>
      <c r="H91" s="19">
        <f t="shared" si="34"/>
        <v>16127.745999999999</v>
      </c>
      <c r="I91" s="19">
        <f t="shared" si="34"/>
        <v>15985.169</v>
      </c>
      <c r="J91" s="19">
        <f t="shared" si="34"/>
        <v>15792.357</v>
      </c>
      <c r="K91" s="19">
        <f t="shared" si="34"/>
        <v>15885.887999999999</v>
      </c>
      <c r="L91" s="19">
        <f t="shared" si="34"/>
        <v>13745.783000000001</v>
      </c>
      <c r="M91" s="19">
        <f t="shared" si="34"/>
        <v>14220.745000000001</v>
      </c>
      <c r="N91" s="19">
        <f t="shared" si="34"/>
        <v>16721.218000000001</v>
      </c>
      <c r="O91" s="19">
        <f t="shared" si="34"/>
        <v>16093.585000000001</v>
      </c>
      <c r="P91" s="19">
        <f t="shared" si="34"/>
        <v>12725.814</v>
      </c>
      <c r="Q91" s="19">
        <f t="shared" si="34"/>
        <v>11128.574999999999</v>
      </c>
      <c r="R91" s="19">
        <f t="shared" si="34"/>
        <v>13241.528999999999</v>
      </c>
      <c r="S91" s="19">
        <f t="shared" si="34"/>
        <v>14583.838</v>
      </c>
      <c r="T91" s="19">
        <f t="shared" si="34"/>
        <v>12294.464</v>
      </c>
      <c r="U91" s="19">
        <f t="shared" si="34"/>
        <v>11416.613000000001</v>
      </c>
      <c r="V91" s="19">
        <f t="shared" si="34"/>
        <v>10681.226999999999</v>
      </c>
      <c r="W91" s="19">
        <f t="shared" si="34"/>
        <v>8887.6350000000002</v>
      </c>
    </row>
    <row r="92" spans="2:26" outlineLevel="1" x14ac:dyDescent="0.2">
      <c r="B92" s="26" t="s">
        <v>91</v>
      </c>
      <c r="C92" s="25">
        <f t="shared" ref="C92:W92" si="35">C91/C72/1000</f>
        <v>1.8456471125474839E-3</v>
      </c>
      <c r="D92" s="25">
        <f t="shared" si="35"/>
        <v>1.8307632055566219E-3</v>
      </c>
      <c r="E92" s="25">
        <f t="shared" si="35"/>
        <v>1.8107467859878443E-3</v>
      </c>
      <c r="F92" s="25">
        <f t="shared" si="35"/>
        <v>1.7952071992445885E-3</v>
      </c>
      <c r="G92" s="25">
        <f t="shared" si="35"/>
        <v>1.7849198059009292E-3</v>
      </c>
      <c r="H92" s="25">
        <f t="shared" si="35"/>
        <v>1.7659216051607745E-3</v>
      </c>
      <c r="I92" s="25">
        <f t="shared" si="35"/>
        <v>1.751527796533896E-3</v>
      </c>
      <c r="J92" s="25">
        <f t="shared" si="35"/>
        <v>1.7297074101598688E-3</v>
      </c>
      <c r="K92" s="25">
        <f t="shared" si="35"/>
        <v>1.7139310766023581E-3</v>
      </c>
      <c r="L92" s="25">
        <f t="shared" si="35"/>
        <v>1.6905434349399296E-3</v>
      </c>
      <c r="M92" s="25">
        <f t="shared" si="35"/>
        <v>1.6735185154777513E-3</v>
      </c>
      <c r="N92" s="25">
        <f t="shared" si="35"/>
        <v>1.6626302127150968E-3</v>
      </c>
      <c r="O92" s="25">
        <f t="shared" si="35"/>
        <v>1.6433647804859237E-3</v>
      </c>
      <c r="P92" s="25">
        <f t="shared" si="35"/>
        <v>1.6293789471597756E-3</v>
      </c>
      <c r="Q92" s="25">
        <f t="shared" si="35"/>
        <v>1.625013133833118E-3</v>
      </c>
      <c r="R92" s="25">
        <f t="shared" si="35"/>
        <v>1.5988884465945167E-3</v>
      </c>
      <c r="S92" s="25">
        <f t="shared" si="35"/>
        <v>1.58038944427852E-3</v>
      </c>
      <c r="T92" s="25">
        <f t="shared" si="35"/>
        <v>1.5711330766552932E-3</v>
      </c>
      <c r="U92" s="25">
        <f t="shared" si="35"/>
        <v>1.5576439028305491E-3</v>
      </c>
      <c r="V92" s="25">
        <f t="shared" si="35"/>
        <v>1.5472012675361066E-3</v>
      </c>
      <c r="W92" s="25">
        <f t="shared" si="35"/>
        <v>1.5321306013478583E-3</v>
      </c>
    </row>
    <row r="93" spans="2:26" outlineLevel="1" x14ac:dyDescent="0.2"/>
    <row r="94" spans="2:26" outlineLevel="1" x14ac:dyDescent="0.2">
      <c r="B94" s="4" t="s">
        <v>18</v>
      </c>
      <c r="C94" s="11">
        <f t="shared" ref="C94:W94" si="36">IFERROR(C81/C91,0)</f>
        <v>0</v>
      </c>
      <c r="D94" s="11">
        <f t="shared" si="36"/>
        <v>0</v>
      </c>
      <c r="E94" s="11">
        <f t="shared" si="36"/>
        <v>0</v>
      </c>
      <c r="F94" s="11">
        <f t="shared" si="36"/>
        <v>0</v>
      </c>
      <c r="G94" s="11">
        <f t="shared" si="36"/>
        <v>0</v>
      </c>
      <c r="H94" s="11">
        <f t="shared" si="36"/>
        <v>0</v>
      </c>
      <c r="I94" s="11">
        <f t="shared" si="36"/>
        <v>0</v>
      </c>
      <c r="J94" s="11">
        <f t="shared" si="36"/>
        <v>0</v>
      </c>
      <c r="K94" s="11">
        <f t="shared" si="36"/>
        <v>0</v>
      </c>
      <c r="L94" s="11">
        <f t="shared" si="36"/>
        <v>0</v>
      </c>
      <c r="M94" s="11">
        <f t="shared" si="36"/>
        <v>0</v>
      </c>
      <c r="N94" s="11">
        <f t="shared" si="36"/>
        <v>0</v>
      </c>
      <c r="O94" s="11">
        <f t="shared" si="36"/>
        <v>0</v>
      </c>
      <c r="P94" s="11">
        <f t="shared" si="36"/>
        <v>0</v>
      </c>
      <c r="Q94" s="11">
        <f t="shared" si="36"/>
        <v>0</v>
      </c>
      <c r="R94" s="11">
        <f t="shared" si="36"/>
        <v>0</v>
      </c>
      <c r="S94" s="11">
        <f t="shared" si="36"/>
        <v>0</v>
      </c>
      <c r="T94" s="11">
        <f t="shared" si="36"/>
        <v>0</v>
      </c>
      <c r="U94" s="11">
        <f t="shared" si="36"/>
        <v>0</v>
      </c>
      <c r="V94" s="11">
        <f t="shared" si="36"/>
        <v>0</v>
      </c>
      <c r="W94" s="11">
        <f t="shared" si="36"/>
        <v>0</v>
      </c>
    </row>
    <row r="95" spans="2:26" outlineLevel="1" x14ac:dyDescent="0.2">
      <c r="B95" s="4" t="s">
        <v>19</v>
      </c>
      <c r="C95" s="11">
        <f t="shared" ref="C95:W95" si="37">IFERROR(C82/C91,0)</f>
        <v>0</v>
      </c>
      <c r="D95" s="11">
        <f t="shared" si="37"/>
        <v>0</v>
      </c>
      <c r="E95" s="11">
        <f t="shared" si="37"/>
        <v>0</v>
      </c>
      <c r="F95" s="11">
        <f t="shared" si="37"/>
        <v>0</v>
      </c>
      <c r="G95" s="11">
        <f t="shared" si="37"/>
        <v>0</v>
      </c>
      <c r="H95" s="11">
        <f t="shared" si="37"/>
        <v>0</v>
      </c>
      <c r="I95" s="11">
        <f t="shared" si="37"/>
        <v>0</v>
      </c>
      <c r="J95" s="11">
        <f t="shared" si="37"/>
        <v>0</v>
      </c>
      <c r="K95" s="11">
        <f t="shared" si="37"/>
        <v>0</v>
      </c>
      <c r="L95" s="11">
        <f t="shared" si="37"/>
        <v>0</v>
      </c>
      <c r="M95" s="11">
        <f t="shared" si="37"/>
        <v>0</v>
      </c>
      <c r="N95" s="11">
        <f t="shared" si="37"/>
        <v>0</v>
      </c>
      <c r="O95" s="11">
        <f t="shared" si="37"/>
        <v>0</v>
      </c>
      <c r="P95" s="11">
        <f t="shared" si="37"/>
        <v>0</v>
      </c>
      <c r="Q95" s="11">
        <f t="shared" si="37"/>
        <v>0</v>
      </c>
      <c r="R95" s="11">
        <f t="shared" si="37"/>
        <v>0</v>
      </c>
      <c r="S95" s="11">
        <f t="shared" si="37"/>
        <v>0</v>
      </c>
      <c r="T95" s="11">
        <f t="shared" si="37"/>
        <v>0</v>
      </c>
      <c r="U95" s="11">
        <f t="shared" si="37"/>
        <v>0</v>
      </c>
      <c r="V95" s="11">
        <f t="shared" si="37"/>
        <v>0</v>
      </c>
      <c r="W95" s="11">
        <f t="shared" si="37"/>
        <v>0</v>
      </c>
    </row>
    <row r="96" spans="2:26" outlineLevel="1" x14ac:dyDescent="0.2">
      <c r="B96" s="4" t="s">
        <v>16</v>
      </c>
      <c r="C96" s="11">
        <f t="shared" ref="C96:W96" si="38">IFERROR(C83/C91,0)</f>
        <v>1.4863931980108847E-2</v>
      </c>
      <c r="D96" s="11">
        <f t="shared" si="38"/>
        <v>1.4285283961883614E-2</v>
      </c>
      <c r="E96" s="11">
        <f t="shared" si="38"/>
        <v>1.5727566516983937E-2</v>
      </c>
      <c r="F96" s="11">
        <f t="shared" si="38"/>
        <v>2.0719793131237826E-2</v>
      </c>
      <c r="G96" s="11">
        <f t="shared" si="38"/>
        <v>1.7140596238895991E-2</v>
      </c>
      <c r="H96" s="11">
        <f t="shared" si="38"/>
        <v>2.0917554133107009E-2</v>
      </c>
      <c r="I96" s="11">
        <f t="shared" si="38"/>
        <v>2.2176743955600348E-2</v>
      </c>
      <c r="J96" s="11">
        <f t="shared" si="38"/>
        <v>1.7449390233516125E-2</v>
      </c>
      <c r="K96" s="11">
        <f t="shared" si="38"/>
        <v>1.3056997506214321E-2</v>
      </c>
      <c r="L96" s="11">
        <f t="shared" si="38"/>
        <v>1.792848032010981E-2</v>
      </c>
      <c r="M96" s="11">
        <f t="shared" si="38"/>
        <v>1.8810266269453535E-2</v>
      </c>
      <c r="N96" s="11">
        <f t="shared" si="38"/>
        <v>2.0594253361208494E-2</v>
      </c>
      <c r="O96" s="11">
        <f t="shared" si="38"/>
        <v>1.5979224020005484E-2</v>
      </c>
      <c r="P96" s="11">
        <f t="shared" si="38"/>
        <v>1.6092408705643504E-2</v>
      </c>
      <c r="Q96" s="11">
        <f t="shared" si="38"/>
        <v>1.9010340497323332E-2</v>
      </c>
      <c r="R96" s="11">
        <f t="shared" si="38"/>
        <v>1.4903565894844924E-2</v>
      </c>
      <c r="S96" s="11">
        <f t="shared" si="38"/>
        <v>1.3638590883963467E-2</v>
      </c>
      <c r="T96" s="11">
        <f t="shared" si="38"/>
        <v>1.2695714103518463E-2</v>
      </c>
      <c r="U96" s="11">
        <f t="shared" si="38"/>
        <v>9.9550540952907836E-3</v>
      </c>
      <c r="V96" s="11">
        <f t="shared" si="38"/>
        <v>8.3410829111674172E-3</v>
      </c>
      <c r="W96" s="11">
        <f t="shared" si="38"/>
        <v>9.5334698150857915E-3</v>
      </c>
    </row>
    <row r="97" spans="1:28" outlineLevel="1" x14ac:dyDescent="0.2">
      <c r="B97" s="4" t="s">
        <v>21</v>
      </c>
      <c r="C97" s="11">
        <f t="shared" ref="C97:W97" si="39">IFERROR(C84/C91,0)</f>
        <v>0</v>
      </c>
      <c r="D97" s="11">
        <f t="shared" si="39"/>
        <v>0</v>
      </c>
      <c r="E97" s="11">
        <f t="shared" si="39"/>
        <v>0</v>
      </c>
      <c r="F97" s="11">
        <f t="shared" si="39"/>
        <v>0</v>
      </c>
      <c r="G97" s="11">
        <f t="shared" si="39"/>
        <v>0</v>
      </c>
      <c r="H97" s="11">
        <f t="shared" si="39"/>
        <v>0</v>
      </c>
      <c r="I97" s="11">
        <f t="shared" si="39"/>
        <v>0</v>
      </c>
      <c r="J97" s="11">
        <f t="shared" si="39"/>
        <v>0</v>
      </c>
      <c r="K97" s="11">
        <f t="shared" si="39"/>
        <v>0</v>
      </c>
      <c r="L97" s="11">
        <f t="shared" si="39"/>
        <v>0</v>
      </c>
      <c r="M97" s="11">
        <f t="shared" si="39"/>
        <v>0</v>
      </c>
      <c r="N97" s="11">
        <f t="shared" si="39"/>
        <v>0</v>
      </c>
      <c r="O97" s="11">
        <f t="shared" si="39"/>
        <v>0</v>
      </c>
      <c r="P97" s="11">
        <f t="shared" si="39"/>
        <v>0</v>
      </c>
      <c r="Q97" s="11">
        <f t="shared" si="39"/>
        <v>0</v>
      </c>
      <c r="R97" s="11">
        <f t="shared" si="39"/>
        <v>0</v>
      </c>
      <c r="S97" s="11">
        <f t="shared" si="39"/>
        <v>0</v>
      </c>
      <c r="T97" s="11">
        <f t="shared" si="39"/>
        <v>0</v>
      </c>
      <c r="U97" s="11">
        <f t="shared" si="39"/>
        <v>0</v>
      </c>
      <c r="V97" s="11">
        <f t="shared" si="39"/>
        <v>0</v>
      </c>
      <c r="W97" s="11">
        <f t="shared" si="39"/>
        <v>0</v>
      </c>
    </row>
    <row r="98" spans="1:28" outlineLevel="1" x14ac:dyDescent="0.2">
      <c r="B98" s="4" t="s">
        <v>20</v>
      </c>
      <c r="C98" s="11">
        <f t="shared" ref="C98:W98" si="40">IFERROR(C85/C91,0)</f>
        <v>0.98259858633716868</v>
      </c>
      <c r="D98" s="11">
        <f t="shared" si="40"/>
        <v>0.98275806030307666</v>
      </c>
      <c r="E98" s="11">
        <f t="shared" si="40"/>
        <v>0.98376537880533033</v>
      </c>
      <c r="F98" s="11">
        <f t="shared" si="40"/>
        <v>0.97882510515042187</v>
      </c>
      <c r="G98" s="11">
        <f t="shared" si="40"/>
        <v>0.98244427492329756</v>
      </c>
      <c r="H98" s="11">
        <f t="shared" si="40"/>
        <v>0.97888247992000865</v>
      </c>
      <c r="I98" s="11">
        <f t="shared" si="40"/>
        <v>0.97737677968872272</v>
      </c>
      <c r="J98" s="11">
        <f t="shared" si="40"/>
        <v>0.98209621274392411</v>
      </c>
      <c r="K98" s="11">
        <f t="shared" si="40"/>
        <v>0.98635927686258396</v>
      </c>
      <c r="L98" s="11">
        <f t="shared" si="40"/>
        <v>0.9814428177718213</v>
      </c>
      <c r="M98" s="11">
        <f t="shared" si="40"/>
        <v>0.98077006514075038</v>
      </c>
      <c r="N98" s="11">
        <f t="shared" si="40"/>
        <v>0.94419515372624174</v>
      </c>
      <c r="O98" s="11">
        <f t="shared" si="40"/>
        <v>0.94904087560354011</v>
      </c>
      <c r="P98" s="11">
        <f t="shared" si="40"/>
        <v>0.96627508464291556</v>
      </c>
      <c r="Q98" s="11">
        <f t="shared" si="40"/>
        <v>0.97145276911015122</v>
      </c>
      <c r="R98" s="11">
        <f t="shared" si="40"/>
        <v>0.98452029218075965</v>
      </c>
      <c r="S98" s="11">
        <f t="shared" si="40"/>
        <v>0.98592997261763327</v>
      </c>
      <c r="T98" s="11">
        <f t="shared" si="40"/>
        <v>0.98686571451996608</v>
      </c>
      <c r="U98" s="11">
        <f t="shared" si="40"/>
        <v>0.98968266682947026</v>
      </c>
      <c r="V98" s="11">
        <f t="shared" si="40"/>
        <v>0.99096854696562475</v>
      </c>
      <c r="W98" s="11">
        <f t="shared" si="40"/>
        <v>0.98986277001699552</v>
      </c>
    </row>
    <row r="99" spans="1:28" outlineLevel="1" x14ac:dyDescent="0.2">
      <c r="B99" s="4" t="s">
        <v>0</v>
      </c>
      <c r="C99" s="11">
        <f t="shared" ref="C99:W99" si="41">IFERROR(C86/C91,0)</f>
        <v>0</v>
      </c>
      <c r="D99" s="11">
        <f t="shared" si="41"/>
        <v>0</v>
      </c>
      <c r="E99" s="11">
        <f t="shared" si="41"/>
        <v>0</v>
      </c>
      <c r="F99" s="11">
        <f t="shared" si="41"/>
        <v>0</v>
      </c>
      <c r="G99" s="11">
        <f t="shared" si="41"/>
        <v>0</v>
      </c>
      <c r="H99" s="11">
        <f t="shared" si="41"/>
        <v>0</v>
      </c>
      <c r="I99" s="11">
        <f t="shared" si="41"/>
        <v>0</v>
      </c>
      <c r="J99" s="11">
        <f t="shared" si="41"/>
        <v>0</v>
      </c>
      <c r="K99" s="11">
        <f t="shared" si="41"/>
        <v>0</v>
      </c>
      <c r="L99" s="11">
        <f t="shared" si="41"/>
        <v>0</v>
      </c>
      <c r="M99" s="11">
        <f t="shared" si="41"/>
        <v>0</v>
      </c>
      <c r="N99" s="11">
        <f t="shared" si="41"/>
        <v>3.4727195112222088E-2</v>
      </c>
      <c r="O99" s="11">
        <f t="shared" si="41"/>
        <v>3.4679656521527054E-2</v>
      </c>
      <c r="P99" s="11">
        <f t="shared" si="41"/>
        <v>1.7285495450428554E-2</v>
      </c>
      <c r="Q99" s="11">
        <f t="shared" si="41"/>
        <v>9.4518840013209249E-3</v>
      </c>
      <c r="R99" s="11">
        <f t="shared" si="41"/>
        <v>0</v>
      </c>
      <c r="S99" s="11">
        <f t="shared" si="41"/>
        <v>0</v>
      </c>
      <c r="T99" s="11">
        <f t="shared" si="41"/>
        <v>0</v>
      </c>
      <c r="U99" s="11">
        <f t="shared" si="41"/>
        <v>0</v>
      </c>
      <c r="V99" s="11">
        <f t="shared" si="41"/>
        <v>0</v>
      </c>
      <c r="W99" s="11">
        <f t="shared" si="41"/>
        <v>0</v>
      </c>
    </row>
    <row r="100" spans="1:28" outlineLevel="1" x14ac:dyDescent="0.2">
      <c r="B100" s="4" t="s">
        <v>22</v>
      </c>
      <c r="C100" s="11">
        <f t="shared" ref="C100:W100" si="42">IFERROR(C87/C91,0)</f>
        <v>0</v>
      </c>
      <c r="D100" s="11">
        <f t="shared" si="42"/>
        <v>0</v>
      </c>
      <c r="E100" s="11">
        <f t="shared" si="42"/>
        <v>0</v>
      </c>
      <c r="F100" s="11">
        <f t="shared" si="42"/>
        <v>0</v>
      </c>
      <c r="G100" s="11">
        <f t="shared" si="42"/>
        <v>0</v>
      </c>
      <c r="H100" s="11">
        <f t="shared" si="42"/>
        <v>0</v>
      </c>
      <c r="I100" s="11">
        <f t="shared" si="42"/>
        <v>0</v>
      </c>
      <c r="J100" s="11">
        <f t="shared" si="42"/>
        <v>0</v>
      </c>
      <c r="K100" s="11">
        <f t="shared" si="42"/>
        <v>0</v>
      </c>
      <c r="L100" s="11">
        <f t="shared" si="42"/>
        <v>0</v>
      </c>
      <c r="M100" s="11">
        <f t="shared" si="42"/>
        <v>0</v>
      </c>
      <c r="N100" s="11">
        <f t="shared" si="42"/>
        <v>0</v>
      </c>
      <c r="O100" s="11">
        <f t="shared" si="42"/>
        <v>0</v>
      </c>
      <c r="P100" s="11">
        <f t="shared" si="42"/>
        <v>0</v>
      </c>
      <c r="Q100" s="11">
        <f t="shared" si="42"/>
        <v>0</v>
      </c>
      <c r="R100" s="11">
        <f t="shared" si="42"/>
        <v>0</v>
      </c>
      <c r="S100" s="11">
        <f t="shared" si="42"/>
        <v>0</v>
      </c>
      <c r="T100" s="11">
        <f t="shared" si="42"/>
        <v>0</v>
      </c>
      <c r="U100" s="11">
        <f t="shared" si="42"/>
        <v>0</v>
      </c>
      <c r="V100" s="11">
        <f t="shared" si="42"/>
        <v>0</v>
      </c>
      <c r="W100" s="11">
        <f t="shared" si="42"/>
        <v>0</v>
      </c>
    </row>
    <row r="101" spans="1:28" outlineLevel="1" x14ac:dyDescent="0.2">
      <c r="B101" s="4" t="s">
        <v>23</v>
      </c>
      <c r="C101" s="11">
        <f t="shared" ref="C101:W101" si="43">IFERROR(C88/C91,0)</f>
        <v>0</v>
      </c>
      <c r="D101" s="11">
        <f t="shared" si="43"/>
        <v>0</v>
      </c>
      <c r="E101" s="11">
        <f t="shared" si="43"/>
        <v>0</v>
      </c>
      <c r="F101" s="11">
        <f t="shared" si="43"/>
        <v>0</v>
      </c>
      <c r="G101" s="11">
        <f t="shared" si="43"/>
        <v>0</v>
      </c>
      <c r="H101" s="11">
        <f t="shared" si="43"/>
        <v>0</v>
      </c>
      <c r="I101" s="11">
        <f t="shared" si="43"/>
        <v>0</v>
      </c>
      <c r="J101" s="11">
        <f t="shared" si="43"/>
        <v>0</v>
      </c>
      <c r="K101" s="11">
        <f t="shared" si="43"/>
        <v>0</v>
      </c>
      <c r="L101" s="11">
        <f t="shared" si="43"/>
        <v>0</v>
      </c>
      <c r="M101" s="11">
        <f t="shared" si="43"/>
        <v>0</v>
      </c>
      <c r="N101" s="11">
        <f t="shared" si="43"/>
        <v>0</v>
      </c>
      <c r="O101" s="11">
        <f t="shared" si="43"/>
        <v>0</v>
      </c>
      <c r="P101" s="11">
        <f t="shared" si="43"/>
        <v>0</v>
      </c>
      <c r="Q101" s="11">
        <f t="shared" si="43"/>
        <v>4.8254156529474802E-5</v>
      </c>
      <c r="R101" s="11">
        <f t="shared" si="43"/>
        <v>2.0843514370583639E-5</v>
      </c>
      <c r="S101" s="11">
        <f t="shared" si="43"/>
        <v>1.1039617966134841E-5</v>
      </c>
      <c r="T101" s="11">
        <f t="shared" si="43"/>
        <v>3.4975091228051915E-6</v>
      </c>
      <c r="U101" s="11">
        <f t="shared" si="43"/>
        <v>4.8175408941338375E-6</v>
      </c>
      <c r="V101" s="11">
        <f t="shared" si="43"/>
        <v>2.7150438802583266E-6</v>
      </c>
      <c r="W101" s="11">
        <f t="shared" si="43"/>
        <v>1.4627063330121005E-6</v>
      </c>
    </row>
    <row r="102" spans="1:28" x14ac:dyDescent="0.2">
      <c r="B102" s="4" t="s">
        <v>17</v>
      </c>
      <c r="C102" s="11">
        <f t="shared" ref="C102:W102" si="44">IFERROR(C89/C91,0)</f>
        <v>0</v>
      </c>
      <c r="D102" s="11">
        <f t="shared" si="44"/>
        <v>0</v>
      </c>
      <c r="E102" s="11">
        <f t="shared" si="44"/>
        <v>0</v>
      </c>
      <c r="F102" s="11">
        <f t="shared" si="44"/>
        <v>0</v>
      </c>
      <c r="G102" s="11">
        <f t="shared" si="44"/>
        <v>0</v>
      </c>
      <c r="H102" s="11">
        <f t="shared" si="44"/>
        <v>0</v>
      </c>
      <c r="I102" s="11">
        <f t="shared" si="44"/>
        <v>0</v>
      </c>
      <c r="J102" s="11">
        <f t="shared" si="44"/>
        <v>0</v>
      </c>
      <c r="K102" s="11">
        <f t="shared" si="44"/>
        <v>0</v>
      </c>
      <c r="L102" s="11">
        <f t="shared" si="44"/>
        <v>0</v>
      </c>
      <c r="M102" s="11">
        <f t="shared" si="44"/>
        <v>0</v>
      </c>
      <c r="N102" s="11">
        <f t="shared" si="44"/>
        <v>0</v>
      </c>
      <c r="O102" s="11">
        <f t="shared" si="44"/>
        <v>0</v>
      </c>
      <c r="P102" s="11">
        <f t="shared" si="44"/>
        <v>0</v>
      </c>
      <c r="Q102" s="11">
        <f t="shared" si="44"/>
        <v>0</v>
      </c>
      <c r="R102" s="11">
        <f t="shared" si="44"/>
        <v>0</v>
      </c>
      <c r="S102" s="11">
        <f t="shared" si="44"/>
        <v>0</v>
      </c>
      <c r="T102" s="11">
        <f t="shared" si="44"/>
        <v>0</v>
      </c>
      <c r="U102" s="11">
        <f t="shared" si="44"/>
        <v>0</v>
      </c>
      <c r="V102" s="11">
        <f t="shared" si="44"/>
        <v>0</v>
      </c>
      <c r="W102" s="11">
        <f t="shared" si="44"/>
        <v>0</v>
      </c>
    </row>
    <row r="103" spans="1:28" x14ac:dyDescent="0.2">
      <c r="B103" s="4" t="s">
        <v>1</v>
      </c>
      <c r="C103" s="11">
        <f t="shared" ref="C103:W103" si="45">IFERROR(C90/C91,0)</f>
        <v>2.53748168272246E-3</v>
      </c>
      <c r="D103" s="11">
        <f t="shared" si="45"/>
        <v>2.9566557350397581E-3</v>
      </c>
      <c r="E103" s="11">
        <f t="shared" si="45"/>
        <v>5.0705467768579978E-4</v>
      </c>
      <c r="F103" s="11">
        <f t="shared" si="45"/>
        <v>4.5510171834054549E-4</v>
      </c>
      <c r="G103" s="11">
        <f t="shared" si="45"/>
        <v>4.1512883780640776E-4</v>
      </c>
      <c r="H103" s="11">
        <f t="shared" si="45"/>
        <v>1.9996594688433215E-4</v>
      </c>
      <c r="I103" s="11">
        <f t="shared" si="45"/>
        <v>4.4647635567694033E-4</v>
      </c>
      <c r="J103" s="11">
        <f t="shared" si="45"/>
        <v>4.5439702255971039E-4</v>
      </c>
      <c r="K103" s="11">
        <f t="shared" si="45"/>
        <v>5.8372563120173075E-4</v>
      </c>
      <c r="L103" s="11">
        <f t="shared" si="45"/>
        <v>6.2870190806882376E-4</v>
      </c>
      <c r="M103" s="11">
        <f t="shared" si="45"/>
        <v>4.196685897961042E-4</v>
      </c>
      <c r="N103" s="11">
        <f t="shared" si="45"/>
        <v>4.8339780032770341E-4</v>
      </c>
      <c r="O103" s="11">
        <f t="shared" si="45"/>
        <v>3.0024385492728939E-4</v>
      </c>
      <c r="P103" s="11">
        <f t="shared" si="45"/>
        <v>3.4701120101236744E-4</v>
      </c>
      <c r="Q103" s="11">
        <f t="shared" si="45"/>
        <v>3.6752234675149339E-5</v>
      </c>
      <c r="R103" s="11">
        <f t="shared" si="45"/>
        <v>5.5529841002500545E-4</v>
      </c>
      <c r="S103" s="11">
        <f t="shared" si="45"/>
        <v>4.203968804370976E-4</v>
      </c>
      <c r="T103" s="11">
        <f t="shared" si="45"/>
        <v>4.350738673926736E-4</v>
      </c>
      <c r="U103" s="11">
        <f t="shared" si="45"/>
        <v>3.5746153434473079E-4</v>
      </c>
      <c r="V103" s="11">
        <f t="shared" si="45"/>
        <v>6.8765507932749674E-4</v>
      </c>
      <c r="W103" s="11">
        <f t="shared" si="45"/>
        <v>6.0229746158567486E-4</v>
      </c>
    </row>
    <row r="104" spans="1:28" s="33" customForma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c r="AA104" s="1"/>
      <c r="AB104" s="1"/>
    </row>
    <row r="105" spans="1:28" outlineLevel="1" x14ac:dyDescent="0.2"/>
    <row r="106" spans="1:28" outlineLevel="1" x14ac:dyDescent="0.2">
      <c r="A106" s="32" t="s">
        <v>83</v>
      </c>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4"/>
      <c r="AA106" s="33"/>
      <c r="AB106" s="33"/>
    </row>
    <row r="107" spans="1:28" outlineLevel="1" x14ac:dyDescent="0.2">
      <c r="B107" s="20" t="s">
        <v>88</v>
      </c>
      <c r="C107" s="5">
        <f>C111*CAN!C112</f>
        <v>4491.7708579085156</v>
      </c>
      <c r="D107" s="5">
        <f>D111*CAN!D112</f>
        <v>4405.7995023989815</v>
      </c>
      <c r="E107" s="5">
        <f>E111*CAN!E112</f>
        <v>4677.1255093065074</v>
      </c>
      <c r="F107" s="5">
        <f>F111*CAN!F112</f>
        <v>4851.8107832206606</v>
      </c>
      <c r="G107" s="5">
        <f>G111*CAN!G112</f>
        <v>4869.7635262817839</v>
      </c>
      <c r="H107" s="5">
        <f>H111*CAN!H112</f>
        <v>4967.6655850924499</v>
      </c>
      <c r="I107" s="5">
        <f>I111*CAN!I112</f>
        <v>4852.4554003192461</v>
      </c>
      <c r="J107" s="5">
        <f>J111*CAN!J112</f>
        <v>4983.9167034919574</v>
      </c>
      <c r="K107" s="5">
        <f>K111*CAN!K112</f>
        <v>5183.2509243335371</v>
      </c>
      <c r="L107" s="5">
        <f>L111*CAN!L112</f>
        <v>4758.298920262032</v>
      </c>
      <c r="M107" s="5">
        <f>M111*CAN!M112</f>
        <v>5273.1365376611666</v>
      </c>
      <c r="N107" s="5">
        <f>N111*CAN!N112</f>
        <v>6642.9034128606809</v>
      </c>
      <c r="O107" s="5">
        <f>O111*CAN!O112</f>
        <v>6673.0418825779097</v>
      </c>
      <c r="P107" s="5">
        <f>P111*CAN!P112</f>
        <v>5529.927036572717</v>
      </c>
      <c r="Q107" s="5">
        <f>Q111*CAN!Q112</f>
        <v>4983.6171993364396</v>
      </c>
      <c r="R107" s="5">
        <f>R111*CAN!R112</f>
        <v>6403.0674048376632</v>
      </c>
      <c r="S107" s="5">
        <f>S111*CAN!S112</f>
        <v>7732.0403461924006</v>
      </c>
      <c r="T107" s="5">
        <f>T111*CAN!T112</f>
        <v>7052.7887069056733</v>
      </c>
      <c r="U107" s="5">
        <f>U111*CAN!U112</f>
        <v>7244.9040141191763</v>
      </c>
      <c r="V107" s="5">
        <f>V111*CAN!V112</f>
        <v>7265.4646962370189</v>
      </c>
      <c r="W107" s="5">
        <f>W111*CAN!W112</f>
        <v>6547.1045054918941</v>
      </c>
      <c r="Z107" s="21"/>
      <c r="AB107"/>
    </row>
    <row r="108" spans="1:28" outlineLevel="1" x14ac:dyDescent="0.2">
      <c r="B108" s="7" t="s">
        <v>89</v>
      </c>
      <c r="C108" s="5">
        <f>'[8]Table 37'!C$13</f>
        <v>11.826000000000001</v>
      </c>
      <c r="D108" s="5">
        <f>'[8]Table 37'!D$13</f>
        <v>10.946999999999999</v>
      </c>
      <c r="E108" s="5">
        <f>'[8]Table 37'!E$13</f>
        <v>12.13</v>
      </c>
      <c r="F108" s="5">
        <f>'[8]Table 37'!F$13</f>
        <v>11.461</v>
      </c>
      <c r="G108" s="5">
        <f>'[8]Table 37'!G$13</f>
        <v>10.885</v>
      </c>
      <c r="H108" s="5">
        <f>'[8]Table 37'!H$13</f>
        <v>10.75</v>
      </c>
      <c r="I108" s="5">
        <f>'[8]Table 37'!I$13</f>
        <v>10.823</v>
      </c>
      <c r="J108" s="5">
        <f>'[8]Table 37'!J$13</f>
        <v>12.065</v>
      </c>
      <c r="K108" s="5">
        <f>'[8]Table 37'!K$13</f>
        <v>11.734</v>
      </c>
      <c r="L108" s="5">
        <f>'[8]Table 37'!L$13</f>
        <v>12.266</v>
      </c>
      <c r="M108" s="5">
        <f>'[8]Table 37'!M$13</f>
        <v>15.497999999999999</v>
      </c>
      <c r="N108" s="5">
        <f>'[8]Table 37'!N$13</f>
        <v>16.042999999999999</v>
      </c>
      <c r="O108" s="5">
        <f>'[8]Table 37'!O$13</f>
        <v>15.135999999999999</v>
      </c>
      <c r="P108" s="5">
        <f>'[8]Table 37'!P$13</f>
        <v>15.752000000000001</v>
      </c>
      <c r="Q108" s="5">
        <f>'[8]Table 37'!Q$13</f>
        <v>17.265000000000001</v>
      </c>
      <c r="R108" s="5">
        <f>'[8]Table 37'!R$13</f>
        <v>19.672000000000001</v>
      </c>
      <c r="S108" s="5">
        <f>'[8]Table 37'!S$13</f>
        <v>21.494</v>
      </c>
      <c r="T108" s="5">
        <f>'[8]Table 37'!T$13</f>
        <v>22.131</v>
      </c>
      <c r="U108" s="5">
        <f>'[8]Table 37'!U$13</f>
        <v>21.451000000000001</v>
      </c>
      <c r="V108" s="5">
        <f>'[8]Table 37'!V$13</f>
        <v>22.268999999999998</v>
      </c>
      <c r="W108" s="5">
        <f>'[8]Table 37'!W$13</f>
        <v>19.143000000000001</v>
      </c>
      <c r="Z108" s="21" t="s">
        <v>98</v>
      </c>
      <c r="AB108"/>
    </row>
    <row r="109" spans="1:28" outlineLevel="1" x14ac:dyDescent="0.2">
      <c r="B109" s="7" t="s">
        <v>25</v>
      </c>
      <c r="C109" s="5">
        <f>'[8]Table 37'!C$25</f>
        <v>144.36600000000001</v>
      </c>
      <c r="D109" s="5">
        <f>'[8]Table 37'!D$25</f>
        <v>141.80199999999999</v>
      </c>
      <c r="E109" s="5">
        <f>'[8]Table 37'!E$25</f>
        <v>143.91999999999999</v>
      </c>
      <c r="F109" s="5">
        <f>'[8]Table 37'!F$25</f>
        <v>146.49799999999999</v>
      </c>
      <c r="G109" s="5">
        <f>'[8]Table 37'!G$25</f>
        <v>146.387</v>
      </c>
      <c r="H109" s="5">
        <f>'[8]Table 37'!H$25</f>
        <v>150.64099999999999</v>
      </c>
      <c r="I109" s="5">
        <f>'[8]Table 37'!I$25</f>
        <v>151.77799999999999</v>
      </c>
      <c r="J109" s="5">
        <f>'[8]Table 37'!J$25</f>
        <v>157.428</v>
      </c>
      <c r="K109" s="5">
        <f>'[8]Table 37'!K$25</f>
        <v>163.25</v>
      </c>
      <c r="L109" s="5">
        <f>'[8]Table 37'!L$25</f>
        <v>179.25200000000001</v>
      </c>
      <c r="M109" s="5">
        <f>'[8]Table 37'!M$25</f>
        <v>189.45699999999999</v>
      </c>
      <c r="N109" s="5">
        <f>'[8]Table 37'!N$25</f>
        <v>198.018</v>
      </c>
      <c r="O109" s="5">
        <f>'[8]Table 37'!O$25</f>
        <v>202.977</v>
      </c>
      <c r="P109" s="5">
        <f>'[8]Table 37'!P$25</f>
        <v>208.16300000000001</v>
      </c>
      <c r="Q109" s="5">
        <f>'[8]Table 37'!Q$25</f>
        <v>212.34100000000001</v>
      </c>
      <c r="R109" s="5">
        <f>'[8]Table 37'!R$25</f>
        <v>221.54</v>
      </c>
      <c r="S109" s="5">
        <f>'[8]Table 37'!S$25</f>
        <v>231.13</v>
      </c>
      <c r="T109" s="5">
        <f>'[8]Table 37'!T$25</f>
        <v>239.857</v>
      </c>
      <c r="U109" s="5">
        <f>'[8]Table 37'!U$25</f>
        <v>253.38800000000001</v>
      </c>
      <c r="V109" s="5">
        <f>'[8]Table 37'!V$25</f>
        <v>258.54300000000001</v>
      </c>
      <c r="W109" s="5">
        <f>'[8]Table 37'!W$25</f>
        <v>259.94099999999997</v>
      </c>
      <c r="Z109" s="21" t="s">
        <v>98</v>
      </c>
      <c r="AB109"/>
    </row>
    <row r="110" spans="1:28" outlineLevel="1" x14ac:dyDescent="0.2">
      <c r="B110" s="7" t="s">
        <v>30</v>
      </c>
      <c r="C110" s="5">
        <f>'[8]Table 37'!C$37</f>
        <v>18251.756809999999</v>
      </c>
      <c r="D110" s="5">
        <f>'[8]Table 37'!D$37</f>
        <v>18221.853781000002</v>
      </c>
      <c r="E110" s="5">
        <f>'[8]Table 37'!E$37</f>
        <v>19054.878163000001</v>
      </c>
      <c r="F110" s="5">
        <f>'[8]Table 37'!F$37</f>
        <v>19414.159185</v>
      </c>
      <c r="G110" s="5">
        <f>'[8]Table 37'!G$37</f>
        <v>19496.2</v>
      </c>
      <c r="H110" s="5">
        <f>'[8]Table 37'!H$37</f>
        <v>19321.996209000001</v>
      </c>
      <c r="I110" s="5">
        <f>'[8]Table 37'!I$37</f>
        <v>18728.101610000002</v>
      </c>
      <c r="J110" s="5">
        <f>'[8]Table 37'!J$37</f>
        <v>18540.784039999999</v>
      </c>
      <c r="K110" s="5">
        <f>'[8]Table 37'!K$37</f>
        <v>18590.30875</v>
      </c>
      <c r="L110" s="5">
        <f>'[8]Table 37'!L$37</f>
        <v>15539.019109000001</v>
      </c>
      <c r="M110" s="5">
        <f>'[8]Table 37'!M$37</f>
        <v>16288.930157999999</v>
      </c>
      <c r="N110" s="5">
        <f>'[8]Table 37'!N$37</f>
        <v>19628.439643999998</v>
      </c>
      <c r="O110" s="5">
        <f>'[8]Table 37'!O$37</f>
        <v>19231.269142000001</v>
      </c>
      <c r="P110" s="5">
        <f>'[8]Table 37'!P$37</f>
        <v>15536.212656</v>
      </c>
      <c r="Q110" s="5">
        <f>'[8]Table 37'!Q$37</f>
        <v>13722.667513</v>
      </c>
      <c r="R110" s="5">
        <f>'[8]Table 37'!R$37</f>
        <v>16895.150758</v>
      </c>
      <c r="S110" s="5">
        <f>'[8]Table 37'!S$37</f>
        <v>19550.70347</v>
      </c>
      <c r="T110" s="5">
        <f>'[8]Table 37'!T$37</f>
        <v>17180.332657999999</v>
      </c>
      <c r="U110" s="5">
        <f>'[8]Table 37'!U$37</f>
        <v>16701.989074000001</v>
      </c>
      <c r="V110" s="5">
        <f>'[8]Table 37'!V$37</f>
        <v>16411.593804</v>
      </c>
      <c r="W110" s="5">
        <f>'[8]Table 37'!W$37</f>
        <v>14705.953310999999</v>
      </c>
      <c r="Z110" s="21" t="s">
        <v>98</v>
      </c>
      <c r="AB110"/>
    </row>
    <row r="111" spans="1:28" outlineLevel="1" x14ac:dyDescent="0.2">
      <c r="B111" s="7" t="s">
        <v>31</v>
      </c>
      <c r="C111" s="5">
        <f t="shared" ref="C111:W111" si="46">C109*C110/1000</f>
        <v>2634.9331236324597</v>
      </c>
      <c r="D111" s="5">
        <f t="shared" si="46"/>
        <v>2583.8953098533621</v>
      </c>
      <c r="E111" s="5">
        <f t="shared" si="46"/>
        <v>2742.3780652189598</v>
      </c>
      <c r="F111" s="5">
        <f t="shared" si="46"/>
        <v>2844.1354922841297</v>
      </c>
      <c r="G111" s="5">
        <f t="shared" si="46"/>
        <v>2853.9902293999999</v>
      </c>
      <c r="H111" s="5">
        <f t="shared" si="46"/>
        <v>2910.684830919969</v>
      </c>
      <c r="I111" s="5">
        <f t="shared" si="46"/>
        <v>2842.5138061625798</v>
      </c>
      <c r="J111" s="5">
        <f t="shared" si="46"/>
        <v>2918.8385498491193</v>
      </c>
      <c r="K111" s="5">
        <f t="shared" si="46"/>
        <v>3034.8679034375</v>
      </c>
      <c r="L111" s="5">
        <f t="shared" si="46"/>
        <v>2785.4002533264684</v>
      </c>
      <c r="M111" s="5">
        <f t="shared" si="46"/>
        <v>3086.0518409442057</v>
      </c>
      <c r="N111" s="5">
        <f t="shared" si="46"/>
        <v>3886.7843614255917</v>
      </c>
      <c r="O111" s="5">
        <f t="shared" si="46"/>
        <v>3903.5053166357343</v>
      </c>
      <c r="P111" s="5">
        <f t="shared" si="46"/>
        <v>3234.0646351109281</v>
      </c>
      <c r="Q111" s="5">
        <f t="shared" si="46"/>
        <v>2913.8849423779334</v>
      </c>
      <c r="R111" s="5">
        <f t="shared" si="46"/>
        <v>3742.9516989273197</v>
      </c>
      <c r="S111" s="5">
        <f t="shared" si="46"/>
        <v>4518.7540930211007</v>
      </c>
      <c r="T111" s="5">
        <f t="shared" si="46"/>
        <v>4120.8230503499053</v>
      </c>
      <c r="U111" s="5">
        <f t="shared" si="46"/>
        <v>4232.083607482713</v>
      </c>
      <c r="V111" s="5">
        <f t="shared" si="46"/>
        <v>4243.1026968675724</v>
      </c>
      <c r="W111" s="5">
        <f t="shared" si="46"/>
        <v>3822.6802096146503</v>
      </c>
    </row>
    <row r="112" spans="1:28" outlineLevel="1" x14ac:dyDescent="0.2">
      <c r="B112" s="7" t="s">
        <v>140</v>
      </c>
      <c r="C112" s="14">
        <f t="shared" ref="C112:W112" si="47">C107/C111</f>
        <v>1.704700137404725</v>
      </c>
      <c r="D112" s="14">
        <f t="shared" si="47"/>
        <v>1.7050998488979083</v>
      </c>
      <c r="E112" s="14">
        <f t="shared" si="47"/>
        <v>1.7054998975617432</v>
      </c>
      <c r="F112" s="14">
        <f t="shared" si="47"/>
        <v>1.7059000165017328</v>
      </c>
      <c r="G112" s="14">
        <f t="shared" si="47"/>
        <v>1.7062999992489687</v>
      </c>
      <c r="H112" s="14">
        <f t="shared" si="47"/>
        <v>1.70669992584609</v>
      </c>
      <c r="I112" s="14">
        <f t="shared" si="47"/>
        <v>1.7071000287840663</v>
      </c>
      <c r="J112" s="14">
        <f t="shared" si="47"/>
        <v>1.7074999587591393</v>
      </c>
      <c r="K112" s="14">
        <f t="shared" si="47"/>
        <v>1.7079000105614583</v>
      </c>
      <c r="L112" s="14">
        <f t="shared" si="47"/>
        <v>1.7082998806291578</v>
      </c>
      <c r="M112" s="14">
        <f t="shared" si="47"/>
        <v>1.7086999212715113</v>
      </c>
      <c r="N112" s="14">
        <f t="shared" si="47"/>
        <v>1.7091000670858421</v>
      </c>
      <c r="O112" s="14">
        <f t="shared" si="47"/>
        <v>1.7094998831278962</v>
      </c>
      <c r="P112" s="14">
        <f t="shared" si="47"/>
        <v>1.7098999743346321</v>
      </c>
      <c r="Q112" s="14">
        <f t="shared" si="47"/>
        <v>1.7102999253187603</v>
      </c>
      <c r="R112" s="14">
        <f t="shared" si="47"/>
        <v>1.7106999822286506</v>
      </c>
      <c r="S112" s="14">
        <f t="shared" si="47"/>
        <v>1.7111000481601766</v>
      </c>
      <c r="T112" s="14">
        <f t="shared" si="47"/>
        <v>1.7115000136457716</v>
      </c>
      <c r="U112" s="14">
        <f t="shared" si="47"/>
        <v>1.7119000204319026</v>
      </c>
      <c r="V112" s="14">
        <f t="shared" si="47"/>
        <v>1.7122999878368899</v>
      </c>
      <c r="W112" s="14">
        <f t="shared" si="47"/>
        <v>1.7127000289024654</v>
      </c>
    </row>
    <row r="113" spans="2:26" outlineLevel="1" x14ac:dyDescent="0.2">
      <c r="B113" s="7" t="s">
        <v>90</v>
      </c>
      <c r="C113" s="5">
        <f t="shared" ref="C113:W113" si="48">C110*C112</f>
        <v>31113.772341884625</v>
      </c>
      <c r="D113" s="5">
        <f t="shared" si="48"/>
        <v>31070.080128622882</v>
      </c>
      <c r="E113" s="5">
        <f t="shared" si="48"/>
        <v>32498.092755048001</v>
      </c>
      <c r="F113" s="5">
        <f t="shared" si="48"/>
        <v>33118.61447405877</v>
      </c>
      <c r="G113" s="5">
        <f t="shared" si="48"/>
        <v>33266.366045357747</v>
      </c>
      <c r="H113" s="5">
        <f t="shared" si="48"/>
        <v>32976.84949709873</v>
      </c>
      <c r="I113" s="5">
        <f t="shared" si="48"/>
        <v>31970.74279750192</v>
      </c>
      <c r="J113" s="5">
        <f t="shared" si="48"/>
        <v>31658.387983662105</v>
      </c>
      <c r="K113" s="5">
        <f t="shared" si="48"/>
        <v>31750.388510465771</v>
      </c>
      <c r="L113" s="5">
        <f t="shared" si="48"/>
        <v>26545.304488998903</v>
      </c>
      <c r="M113" s="5">
        <f t="shared" si="48"/>
        <v>27832.893678571745</v>
      </c>
      <c r="N113" s="5">
        <f t="shared" si="48"/>
        <v>33546.967512350799</v>
      </c>
      <c r="O113" s="5">
        <f t="shared" si="48"/>
        <v>32875.852350650122</v>
      </c>
      <c r="P113" s="5">
        <f t="shared" si="48"/>
        <v>26565.369621751786</v>
      </c>
      <c r="Q113" s="5">
        <f t="shared" si="48"/>
        <v>23469.87722265808</v>
      </c>
      <c r="R113" s="5">
        <f t="shared" si="48"/>
        <v>28902.534101460973</v>
      </c>
      <c r="S113" s="5">
        <f t="shared" si="48"/>
        <v>33453.209649082331</v>
      </c>
      <c r="T113" s="5">
        <f t="shared" si="48"/>
        <v>29404.139578605897</v>
      </c>
      <c r="U113" s="5">
        <f t="shared" si="48"/>
        <v>28592.135437034016</v>
      </c>
      <c r="V113" s="5">
        <f t="shared" si="48"/>
        <v>28101.571870973177</v>
      </c>
      <c r="W113" s="5">
        <f t="shared" si="48"/>
        <v>25186.886660788005</v>
      </c>
    </row>
    <row r="114" spans="2:26" outlineLevel="1" x14ac:dyDescent="0.2"/>
    <row r="115" spans="2:26" outlineLevel="1" x14ac:dyDescent="0.2">
      <c r="B115" s="8" t="s">
        <v>14</v>
      </c>
      <c r="C115" s="13"/>
    </row>
    <row r="116" spans="2:26" outlineLevel="1" x14ac:dyDescent="0.2">
      <c r="B116" s="4" t="s">
        <v>18</v>
      </c>
      <c r="C116" s="5">
        <f>IFERROR(INDEX('[8]Table 25'!C$14:C$19,MATCH($B116,'[8]Table 25'!$B$14:$B$19,0))*1000,0)</f>
        <v>0</v>
      </c>
      <c r="D116" s="5">
        <f>IFERROR(INDEX('[8]Table 25'!D$14:D$19,MATCH($B116,'[8]Table 25'!$B$14:$B$19,0))*1000,0)</f>
        <v>0</v>
      </c>
      <c r="E116" s="5">
        <f>IFERROR(INDEX('[8]Table 25'!E$14:E$19,MATCH($B116,'[8]Table 25'!$B$14:$B$19,0))*1000,0)</f>
        <v>0</v>
      </c>
      <c r="F116" s="5">
        <f>IFERROR(INDEX('[8]Table 25'!F$14:F$19,MATCH($B116,'[8]Table 25'!$B$14:$B$19,0))*1000,0)</f>
        <v>0</v>
      </c>
      <c r="G116" s="5">
        <f>IFERROR(INDEX('[8]Table 25'!G$14:G$19,MATCH($B116,'[8]Table 25'!$B$14:$B$19,0))*1000,0)</f>
        <v>0</v>
      </c>
      <c r="H116" s="5">
        <f>IFERROR(INDEX('[8]Table 25'!H$14:H$19,MATCH($B116,'[8]Table 25'!$B$14:$B$19,0))*1000,0)</f>
        <v>0</v>
      </c>
      <c r="I116" s="5">
        <f>IFERROR(INDEX('[8]Table 25'!I$14:I$19,MATCH($B116,'[8]Table 25'!$B$14:$B$19,0))*1000,0)</f>
        <v>0</v>
      </c>
      <c r="J116" s="5">
        <f>IFERROR(INDEX('[8]Table 25'!J$14:J$19,MATCH($B116,'[8]Table 25'!$B$14:$B$19,0))*1000,0)</f>
        <v>0</v>
      </c>
      <c r="K116" s="5">
        <f>IFERROR(INDEX('[8]Table 25'!K$14:K$19,MATCH($B116,'[8]Table 25'!$B$14:$B$19,0))*1000,0)</f>
        <v>0</v>
      </c>
      <c r="L116" s="5">
        <f>IFERROR(INDEX('[8]Table 25'!L$14:L$19,MATCH($B116,'[8]Table 25'!$B$14:$B$19,0))*1000,0)</f>
        <v>0</v>
      </c>
      <c r="M116" s="5">
        <f>IFERROR(INDEX('[8]Table 25'!M$14:M$19,MATCH($B116,'[8]Table 25'!$B$14:$B$19,0))*1000,0)</f>
        <v>0</v>
      </c>
      <c r="N116" s="5">
        <f>IFERROR(INDEX('[8]Table 25'!N$14:N$19,MATCH($B116,'[8]Table 25'!$B$14:$B$19,0))*1000,0)</f>
        <v>0</v>
      </c>
      <c r="O116" s="5">
        <f>IFERROR(INDEX('[8]Table 25'!O$14:O$19,MATCH($B116,'[8]Table 25'!$B$14:$B$19,0))*1000,0)</f>
        <v>0</v>
      </c>
      <c r="P116" s="5">
        <f>IFERROR(INDEX('[8]Table 25'!P$14:P$19,MATCH($B116,'[8]Table 25'!$B$14:$B$19,0))*1000,0)</f>
        <v>0</v>
      </c>
      <c r="Q116" s="5">
        <f>IFERROR(INDEX('[8]Table 25'!Q$14:Q$19,MATCH($B116,'[8]Table 25'!$B$14:$B$19,0))*1000,0)</f>
        <v>0</v>
      </c>
      <c r="R116" s="5">
        <f>IFERROR(INDEX('[8]Table 25'!R$14:R$19,MATCH($B116,'[8]Table 25'!$B$14:$B$19,0))*1000,0)</f>
        <v>0</v>
      </c>
      <c r="S116" s="5">
        <f>IFERROR(INDEX('[8]Table 25'!S$14:S$19,MATCH($B116,'[8]Table 25'!$B$14:$B$19,0))*1000,0)</f>
        <v>0</v>
      </c>
      <c r="T116" s="5">
        <f>IFERROR(INDEX('[8]Table 25'!T$14:T$19,MATCH($B116,'[8]Table 25'!$B$14:$B$19,0))*1000,0)</f>
        <v>0</v>
      </c>
      <c r="U116" s="5">
        <f>IFERROR(INDEX('[8]Table 25'!U$14:U$19,MATCH($B116,'[8]Table 25'!$B$14:$B$19,0))*1000,0)</f>
        <v>0</v>
      </c>
      <c r="V116" s="5">
        <f>IFERROR(INDEX('[8]Table 25'!V$14:V$19,MATCH($B116,'[8]Table 25'!$B$14:$B$19,0))*1000,0)</f>
        <v>0</v>
      </c>
      <c r="W116" s="5">
        <f>IFERROR(INDEX('[8]Table 25'!W$14:W$19,MATCH($B116,'[8]Table 25'!$B$14:$B$19,0))*1000,0)</f>
        <v>0</v>
      </c>
      <c r="Z116" s="21" t="s">
        <v>26</v>
      </c>
    </row>
    <row r="117" spans="2:26" outlineLevel="1" x14ac:dyDescent="0.2">
      <c r="B117" s="4" t="s">
        <v>19</v>
      </c>
      <c r="C117" s="5">
        <f>IFERROR(INDEX('[8]Table 25'!C$14:C$19,MATCH($B117,'[8]Table 25'!$B$14:$B$19,0))*1000,0)</f>
        <v>0</v>
      </c>
      <c r="D117" s="5">
        <f>IFERROR(INDEX('[8]Table 25'!D$14:D$19,MATCH($B117,'[8]Table 25'!$B$14:$B$19,0))*1000,0)</f>
        <v>0</v>
      </c>
      <c r="E117" s="5">
        <f>IFERROR(INDEX('[8]Table 25'!E$14:E$19,MATCH($B117,'[8]Table 25'!$B$14:$B$19,0))*1000,0)</f>
        <v>0</v>
      </c>
      <c r="F117" s="5">
        <f>IFERROR(INDEX('[8]Table 25'!F$14:F$19,MATCH($B117,'[8]Table 25'!$B$14:$B$19,0))*1000,0)</f>
        <v>0</v>
      </c>
      <c r="G117" s="5">
        <f>IFERROR(INDEX('[8]Table 25'!G$14:G$19,MATCH($B117,'[8]Table 25'!$B$14:$B$19,0))*1000,0)</f>
        <v>0</v>
      </c>
      <c r="H117" s="5">
        <f>IFERROR(INDEX('[8]Table 25'!H$14:H$19,MATCH($B117,'[8]Table 25'!$B$14:$B$19,0))*1000,0)</f>
        <v>0</v>
      </c>
      <c r="I117" s="5">
        <f>IFERROR(INDEX('[8]Table 25'!I$14:I$19,MATCH($B117,'[8]Table 25'!$B$14:$B$19,0))*1000,0)</f>
        <v>0</v>
      </c>
      <c r="J117" s="5">
        <f>IFERROR(INDEX('[8]Table 25'!J$14:J$19,MATCH($B117,'[8]Table 25'!$B$14:$B$19,0))*1000,0)</f>
        <v>0</v>
      </c>
      <c r="K117" s="5">
        <f>IFERROR(INDEX('[8]Table 25'!K$14:K$19,MATCH($B117,'[8]Table 25'!$B$14:$B$19,0))*1000,0)</f>
        <v>0</v>
      </c>
      <c r="L117" s="5">
        <f>IFERROR(INDEX('[8]Table 25'!L$14:L$19,MATCH($B117,'[8]Table 25'!$B$14:$B$19,0))*1000,0)</f>
        <v>0</v>
      </c>
      <c r="M117" s="5">
        <f>IFERROR(INDEX('[8]Table 25'!M$14:M$19,MATCH($B117,'[8]Table 25'!$B$14:$B$19,0))*1000,0)</f>
        <v>0</v>
      </c>
      <c r="N117" s="5">
        <f>IFERROR(INDEX('[8]Table 25'!N$14:N$19,MATCH($B117,'[8]Table 25'!$B$14:$B$19,0))*1000,0)</f>
        <v>0</v>
      </c>
      <c r="O117" s="5">
        <f>IFERROR(INDEX('[8]Table 25'!O$14:O$19,MATCH($B117,'[8]Table 25'!$B$14:$B$19,0))*1000,0)</f>
        <v>0</v>
      </c>
      <c r="P117" s="5">
        <f>IFERROR(INDEX('[8]Table 25'!P$14:P$19,MATCH($B117,'[8]Table 25'!$B$14:$B$19,0))*1000,0)</f>
        <v>0</v>
      </c>
      <c r="Q117" s="5">
        <f>IFERROR(INDEX('[8]Table 25'!Q$14:Q$19,MATCH($B117,'[8]Table 25'!$B$14:$B$19,0))*1000,0)</f>
        <v>0</v>
      </c>
      <c r="R117" s="5">
        <f>IFERROR(INDEX('[8]Table 25'!R$14:R$19,MATCH($B117,'[8]Table 25'!$B$14:$B$19,0))*1000,0)</f>
        <v>0</v>
      </c>
      <c r="S117" s="5">
        <f>IFERROR(INDEX('[8]Table 25'!S$14:S$19,MATCH($B117,'[8]Table 25'!$B$14:$B$19,0))*1000,0)</f>
        <v>0</v>
      </c>
      <c r="T117" s="5">
        <f>IFERROR(INDEX('[8]Table 25'!T$14:T$19,MATCH($B117,'[8]Table 25'!$B$14:$B$19,0))*1000,0)</f>
        <v>0</v>
      </c>
      <c r="U117" s="5">
        <f>IFERROR(INDEX('[8]Table 25'!U$14:U$19,MATCH($B117,'[8]Table 25'!$B$14:$B$19,0))*1000,0)</f>
        <v>0</v>
      </c>
      <c r="V117" s="5">
        <f>IFERROR(INDEX('[8]Table 25'!V$14:V$19,MATCH($B117,'[8]Table 25'!$B$14:$B$19,0))*1000,0)</f>
        <v>0</v>
      </c>
      <c r="W117" s="5">
        <f>IFERROR(INDEX('[8]Table 25'!W$14:W$19,MATCH($B117,'[8]Table 25'!$B$14:$B$19,0))*1000,0)</f>
        <v>0</v>
      </c>
      <c r="Z117" s="21" t="s">
        <v>26</v>
      </c>
    </row>
    <row r="118" spans="2:26" outlineLevel="1" x14ac:dyDescent="0.2">
      <c r="B118" s="4" t="s">
        <v>16</v>
      </c>
      <c r="C118" s="5">
        <f>IFERROR(INDEX('[8]Table 25'!C$14:C$19,MATCH($B118,'[8]Table 25'!$B$14:$B$19,0))*1000,0)</f>
        <v>418.70800000000003</v>
      </c>
      <c r="D118" s="5">
        <f>IFERROR(INDEX('[8]Table 25'!D$14:D$19,MATCH($B118,'[8]Table 25'!$B$14:$B$19,0))*1000,0)</f>
        <v>373.61</v>
      </c>
      <c r="E118" s="5">
        <f>IFERROR(INDEX('[8]Table 25'!E$14:E$19,MATCH($B118,'[8]Table 25'!$B$14:$B$19,0))*1000,0)</f>
        <v>383.52499999999998</v>
      </c>
      <c r="F118" s="5">
        <f>IFERROR(INDEX('[8]Table 25'!F$14:F$19,MATCH($B118,'[8]Table 25'!$B$14:$B$19,0))*1000,0)</f>
        <v>457.68700000000001</v>
      </c>
      <c r="G118" s="5">
        <f>IFERROR(INDEX('[8]Table 25'!G$14:G$19,MATCH($B118,'[8]Table 25'!$B$14:$B$19,0))*1000,0)</f>
        <v>348.04200000000003</v>
      </c>
      <c r="H118" s="5">
        <f>IFERROR(INDEX('[8]Table 25'!H$14:H$19,MATCH($B118,'[8]Table 25'!$B$14:$B$19,0))*1000,0)</f>
        <v>424.40699999999998</v>
      </c>
      <c r="I118" s="5">
        <f>IFERROR(INDEX('[8]Table 25'!I$14:I$19,MATCH($B118,'[8]Table 25'!$B$14:$B$19,0))*1000,0)</f>
        <v>124.45100000000001</v>
      </c>
      <c r="J118" s="5">
        <f>IFERROR(INDEX('[8]Table 25'!J$14:J$19,MATCH($B118,'[8]Table 25'!$B$14:$B$19,0))*1000,0)</f>
        <v>91.004000000000005</v>
      </c>
      <c r="K118" s="5">
        <f>IFERROR(INDEX('[8]Table 25'!K$14:K$19,MATCH($B118,'[8]Table 25'!$B$14:$B$19,0))*1000,0)</f>
        <v>78.766000000000005</v>
      </c>
      <c r="L118" s="5">
        <f>IFERROR(INDEX('[8]Table 25'!L$14:L$19,MATCH($B118,'[8]Table 25'!$B$14:$B$19,0))*1000,0)</f>
        <v>87.924000000000007</v>
      </c>
      <c r="M118" s="5">
        <f>IFERROR(INDEX('[8]Table 25'!M$14:M$19,MATCH($B118,'[8]Table 25'!$B$14:$B$19,0))*1000,0)</f>
        <v>91.472999999999999</v>
      </c>
      <c r="N118" s="5">
        <f>IFERROR(INDEX('[8]Table 25'!N$14:N$19,MATCH($B118,'[8]Table 25'!$B$14:$B$19,0))*1000,0)</f>
        <v>113.85199999999999</v>
      </c>
      <c r="O118" s="5">
        <f>IFERROR(INDEX('[8]Table 25'!O$14:O$19,MATCH($B118,'[8]Table 25'!$B$14:$B$19,0))*1000,0)</f>
        <v>73.23599999999999</v>
      </c>
      <c r="P118" s="5">
        <f>IFERROR(INDEX('[8]Table 25'!P$14:P$19,MATCH($B118,'[8]Table 25'!$B$14:$B$19,0))*1000,0)</f>
        <v>53.781000000000006</v>
      </c>
      <c r="Q118" s="5">
        <f>IFERROR(INDEX('[8]Table 25'!Q$14:Q$19,MATCH($B118,'[8]Table 25'!$B$14:$B$19,0))*1000,0)</f>
        <v>54.076999999999998</v>
      </c>
      <c r="R118" s="5">
        <f>IFERROR(INDEX('[8]Table 25'!R$14:R$19,MATCH($B118,'[8]Table 25'!$B$14:$B$19,0))*1000,0)</f>
        <v>71.984000000000009</v>
      </c>
      <c r="S118" s="5">
        <f>IFERROR(INDEX('[8]Table 25'!S$14:S$19,MATCH($B118,'[8]Table 25'!$B$14:$B$19,0))*1000,0)</f>
        <v>94.972999999999999</v>
      </c>
      <c r="T118" s="5">
        <f>IFERROR(INDEX('[8]Table 25'!T$14:T$19,MATCH($B118,'[8]Table 25'!$B$14:$B$19,0))*1000,0)</f>
        <v>79.662999999999997</v>
      </c>
      <c r="U118" s="5">
        <f>IFERROR(INDEX('[8]Table 25'!U$14:U$19,MATCH($B118,'[8]Table 25'!$B$14:$B$19,0))*1000,0)</f>
        <v>87.25</v>
      </c>
      <c r="V118" s="5">
        <f>IFERROR(INDEX('[8]Table 25'!V$14:V$19,MATCH($B118,'[8]Table 25'!$B$14:$B$19,0))*1000,0)</f>
        <v>79.888000000000005</v>
      </c>
      <c r="W118" s="5">
        <f>IFERROR(INDEX('[8]Table 25'!W$14:W$19,MATCH($B118,'[8]Table 25'!$B$14:$B$19,0))*1000,0)</f>
        <v>84.138000000000005</v>
      </c>
      <c r="Z118" s="21" t="s">
        <v>26</v>
      </c>
    </row>
    <row r="119" spans="2:26" outlineLevel="1" x14ac:dyDescent="0.2">
      <c r="B119" s="4" t="s">
        <v>21</v>
      </c>
      <c r="C119" s="5">
        <f>IFERROR(INDEX('[8]Table 25'!C$14:C$19,MATCH($B119,'[8]Table 25'!$B$14:$B$19,0))*1000,0)</f>
        <v>0</v>
      </c>
      <c r="D119" s="5">
        <f>IFERROR(INDEX('[8]Table 25'!D$14:D$19,MATCH($B119,'[8]Table 25'!$B$14:$B$19,0))*1000,0)</f>
        <v>0</v>
      </c>
      <c r="E119" s="5">
        <f>IFERROR(INDEX('[8]Table 25'!E$14:E$19,MATCH($B119,'[8]Table 25'!$B$14:$B$19,0))*1000,0)</f>
        <v>0</v>
      </c>
      <c r="F119" s="5">
        <f>IFERROR(INDEX('[8]Table 25'!F$14:F$19,MATCH($B119,'[8]Table 25'!$B$14:$B$19,0))*1000,0)</f>
        <v>0</v>
      </c>
      <c r="G119" s="5">
        <f>IFERROR(INDEX('[8]Table 25'!G$14:G$19,MATCH($B119,'[8]Table 25'!$B$14:$B$19,0))*1000,0)</f>
        <v>0</v>
      </c>
      <c r="H119" s="5">
        <f>IFERROR(INDEX('[8]Table 25'!H$14:H$19,MATCH($B119,'[8]Table 25'!$B$14:$B$19,0))*1000,0)</f>
        <v>0</v>
      </c>
      <c r="I119" s="5">
        <f>IFERROR(INDEX('[8]Table 25'!I$14:I$19,MATCH($B119,'[8]Table 25'!$B$14:$B$19,0))*1000,0)</f>
        <v>0</v>
      </c>
      <c r="J119" s="5">
        <f>IFERROR(INDEX('[8]Table 25'!J$14:J$19,MATCH($B119,'[8]Table 25'!$B$14:$B$19,0))*1000,0)</f>
        <v>0</v>
      </c>
      <c r="K119" s="5">
        <f>IFERROR(INDEX('[8]Table 25'!K$14:K$19,MATCH($B119,'[8]Table 25'!$B$14:$B$19,0))*1000,0)</f>
        <v>0</v>
      </c>
      <c r="L119" s="5">
        <f>IFERROR(INDEX('[8]Table 25'!L$14:L$19,MATCH($B119,'[8]Table 25'!$B$14:$B$19,0))*1000,0)</f>
        <v>0</v>
      </c>
      <c r="M119" s="5">
        <f>IFERROR(INDEX('[8]Table 25'!M$14:M$19,MATCH($B119,'[8]Table 25'!$B$14:$B$19,0))*1000,0)</f>
        <v>0</v>
      </c>
      <c r="N119" s="5">
        <f>IFERROR(INDEX('[8]Table 25'!N$14:N$19,MATCH($B119,'[8]Table 25'!$B$14:$B$19,0))*1000,0)</f>
        <v>0</v>
      </c>
      <c r="O119" s="5">
        <f>IFERROR(INDEX('[8]Table 25'!O$14:O$19,MATCH($B119,'[8]Table 25'!$B$14:$B$19,0))*1000,0)</f>
        <v>0</v>
      </c>
      <c r="P119" s="5">
        <f>IFERROR(INDEX('[8]Table 25'!P$14:P$19,MATCH($B119,'[8]Table 25'!$B$14:$B$19,0))*1000,0)</f>
        <v>0</v>
      </c>
      <c r="Q119" s="5">
        <f>IFERROR(INDEX('[8]Table 25'!Q$14:Q$19,MATCH($B119,'[8]Table 25'!$B$14:$B$19,0))*1000,0)</f>
        <v>0</v>
      </c>
      <c r="R119" s="5">
        <f>IFERROR(INDEX('[8]Table 25'!R$14:R$19,MATCH($B119,'[8]Table 25'!$B$14:$B$19,0))*1000,0)</f>
        <v>0</v>
      </c>
      <c r="S119" s="5">
        <f>IFERROR(INDEX('[8]Table 25'!S$14:S$19,MATCH($B119,'[8]Table 25'!$B$14:$B$19,0))*1000,0)</f>
        <v>0</v>
      </c>
      <c r="T119" s="5">
        <f>IFERROR(INDEX('[8]Table 25'!T$14:T$19,MATCH($B119,'[8]Table 25'!$B$14:$B$19,0))*1000,0)</f>
        <v>0</v>
      </c>
      <c r="U119" s="5">
        <f>IFERROR(INDEX('[8]Table 25'!U$14:U$19,MATCH($B119,'[8]Table 25'!$B$14:$B$19,0))*1000,0)</f>
        <v>0</v>
      </c>
      <c r="V119" s="5">
        <f>IFERROR(INDEX('[8]Table 25'!V$14:V$19,MATCH($B119,'[8]Table 25'!$B$14:$B$19,0))*1000,0)</f>
        <v>0</v>
      </c>
      <c r="W119" s="5">
        <f>IFERROR(INDEX('[8]Table 25'!W$14:W$19,MATCH($B119,'[8]Table 25'!$B$14:$B$19,0))*1000,0)</f>
        <v>0</v>
      </c>
      <c r="Z119" s="21" t="s">
        <v>26</v>
      </c>
    </row>
    <row r="120" spans="2:26" outlineLevel="1" x14ac:dyDescent="0.2">
      <c r="B120" s="4" t="s">
        <v>20</v>
      </c>
      <c r="C120" s="5">
        <f>IFERROR(INDEX('[8]Table 25'!C$14:C$19,MATCH($B120,'[8]Table 25'!$B$14:$B$19,0))*1000,0)</f>
        <v>11052.448999999999</v>
      </c>
      <c r="D120" s="5">
        <f>IFERROR(INDEX('[8]Table 25'!D$14:D$19,MATCH($B120,'[8]Table 25'!$B$14:$B$19,0))*1000,0)</f>
        <v>10802.233</v>
      </c>
      <c r="E120" s="5">
        <f>IFERROR(INDEX('[8]Table 25'!E$14:E$19,MATCH($B120,'[8]Table 25'!$B$14:$B$19,0))*1000,0)</f>
        <v>11440.262999999999</v>
      </c>
      <c r="F120" s="5">
        <f>IFERROR(INDEX('[8]Table 25'!F$14:F$19,MATCH($B120,'[8]Table 25'!$B$14:$B$19,0))*1000,0)</f>
        <v>11783.737000000001</v>
      </c>
      <c r="G120" s="5">
        <f>IFERROR(INDEX('[8]Table 25'!G$14:G$19,MATCH($B120,'[8]Table 25'!$B$14:$B$19,0))*1000,0)</f>
        <v>11913.384</v>
      </c>
      <c r="H120" s="5">
        <f>IFERROR(INDEX('[8]Table 25'!H$14:H$19,MATCH($B120,'[8]Table 25'!$B$14:$B$19,0))*1000,0)</f>
        <v>11987.786</v>
      </c>
      <c r="I120" s="5">
        <f>IFERROR(INDEX('[8]Table 25'!I$14:I$19,MATCH($B120,'[8]Table 25'!$B$14:$B$19,0))*1000,0)</f>
        <v>11942.178</v>
      </c>
      <c r="J120" s="5">
        <f>IFERROR(INDEX('[8]Table 25'!J$14:J$19,MATCH($B120,'[8]Table 25'!$B$14:$B$19,0))*1000,0)</f>
        <v>12183.970000000001</v>
      </c>
      <c r="K120" s="5">
        <f>IFERROR(INDEX('[8]Table 25'!K$14:K$19,MATCH($B120,'[8]Table 25'!$B$14:$B$19,0))*1000,0)</f>
        <v>12565.815000000001</v>
      </c>
      <c r="L120" s="5">
        <f>IFERROR(INDEX('[8]Table 25'!L$14:L$19,MATCH($B120,'[8]Table 25'!$B$14:$B$19,0))*1000,0)</f>
        <v>11402.011999999999</v>
      </c>
      <c r="M120" s="5">
        <f>IFERROR(INDEX('[8]Table 25'!M$14:M$19,MATCH($B120,'[8]Table 25'!$B$14:$B$19,0))*1000,0)</f>
        <v>12485.084000000001</v>
      </c>
      <c r="N120" s="5">
        <f>IFERROR(INDEX('[8]Table 25'!N$14:N$19,MATCH($B120,'[8]Table 25'!$B$14:$B$19,0))*1000,0)</f>
        <v>15016.933999999999</v>
      </c>
      <c r="O120" s="5">
        <f>IFERROR(INDEX('[8]Table 25'!O$14:O$19,MATCH($B120,'[8]Table 25'!$B$14:$B$19,0))*1000,0)</f>
        <v>14976.618</v>
      </c>
      <c r="P120" s="5">
        <f>IFERROR(INDEX('[8]Table 25'!P$14:P$19,MATCH($B120,'[8]Table 25'!$B$14:$B$19,0))*1000,0)</f>
        <v>12511.731</v>
      </c>
      <c r="Q120" s="5">
        <f>IFERROR(INDEX('[8]Table 25'!Q$14:Q$19,MATCH($B120,'[8]Table 25'!$B$14:$B$19,0))*1000,0)</f>
        <v>11351.234</v>
      </c>
      <c r="R120" s="5">
        <f>IFERROR(INDEX('[8]Table 25'!R$14:R$19,MATCH($B120,'[8]Table 25'!$B$14:$B$19,0))*1000,0)</f>
        <v>14428.442999999999</v>
      </c>
      <c r="S120" s="5">
        <f>IFERROR(INDEX('[8]Table 25'!S$14:S$19,MATCH($B120,'[8]Table 25'!$B$14:$B$19,0))*1000,0)</f>
        <v>17153.733</v>
      </c>
      <c r="T120" s="5">
        <f>IFERROR(INDEX('[8]Table 25'!T$14:T$19,MATCH($B120,'[8]Table 25'!$B$14:$B$19,0))*1000,0)</f>
        <v>15517.543</v>
      </c>
      <c r="U120" s="5">
        <f>IFERROR(INDEX('[8]Table 25'!U$14:U$19,MATCH($B120,'[8]Table 25'!$B$14:$B$19,0))*1000,0)</f>
        <v>15692.869000000001</v>
      </c>
      <c r="V120" s="5">
        <f>IFERROR(INDEX('[8]Table 25'!V$14:V$19,MATCH($B120,'[8]Table 25'!$B$14:$B$19,0))*1000,0)</f>
        <v>15569.302</v>
      </c>
      <c r="W120" s="5">
        <f>IFERROR(INDEX('[8]Table 25'!W$14:W$19,MATCH($B120,'[8]Table 25'!$B$14:$B$19,0))*1000,0)</f>
        <v>13814.589</v>
      </c>
      <c r="Z120" s="21" t="s">
        <v>26</v>
      </c>
    </row>
    <row r="121" spans="2:26" outlineLevel="1" x14ac:dyDescent="0.2">
      <c r="B121" s="4" t="s">
        <v>0</v>
      </c>
      <c r="C121" s="5">
        <f>IFERROR(INDEX('[8]Table 25'!C$14:C$19,MATCH($B121,'[8]Table 25'!$B$14:$B$19,0))*1000,0)</f>
        <v>0</v>
      </c>
      <c r="D121" s="5">
        <f>IFERROR(INDEX('[8]Table 25'!D$14:D$19,MATCH($B121,'[8]Table 25'!$B$14:$B$19,0))*1000,0)</f>
        <v>0</v>
      </c>
      <c r="E121" s="5">
        <f>IFERROR(INDEX('[8]Table 25'!E$14:E$19,MATCH($B121,'[8]Table 25'!$B$14:$B$19,0))*1000,0)</f>
        <v>0</v>
      </c>
      <c r="F121" s="5">
        <f>IFERROR(INDEX('[8]Table 25'!F$14:F$19,MATCH($B121,'[8]Table 25'!$B$14:$B$19,0))*1000,0)</f>
        <v>0</v>
      </c>
      <c r="G121" s="5">
        <f>IFERROR(INDEX('[8]Table 25'!G$14:G$19,MATCH($B121,'[8]Table 25'!$B$14:$B$19,0))*1000,0)</f>
        <v>0</v>
      </c>
      <c r="H121" s="5">
        <f>IFERROR(INDEX('[8]Table 25'!H$14:H$19,MATCH($B121,'[8]Table 25'!$B$14:$B$19,0))*1000,0)</f>
        <v>0</v>
      </c>
      <c r="I121" s="5">
        <f>IFERROR(INDEX('[8]Table 25'!I$14:I$19,MATCH($B121,'[8]Table 25'!$B$14:$B$19,0))*1000,0)</f>
        <v>0</v>
      </c>
      <c r="J121" s="5">
        <f>IFERROR(INDEX('[8]Table 25'!J$14:J$19,MATCH($B121,'[8]Table 25'!$B$14:$B$19,0))*1000,0)</f>
        <v>0</v>
      </c>
      <c r="K121" s="5">
        <f>IFERROR(INDEX('[8]Table 25'!K$14:K$19,MATCH($B121,'[8]Table 25'!$B$14:$B$19,0))*1000,0)</f>
        <v>0</v>
      </c>
      <c r="L121" s="5">
        <f>IFERROR(INDEX('[8]Table 25'!L$14:L$19,MATCH($B121,'[8]Table 25'!$B$14:$B$19,0))*1000,0)</f>
        <v>0</v>
      </c>
      <c r="M121" s="5">
        <f>IFERROR(INDEX('[8]Table 25'!M$14:M$19,MATCH($B121,'[8]Table 25'!$B$14:$B$19,0))*1000,0)</f>
        <v>0</v>
      </c>
      <c r="N121" s="5">
        <f>IFERROR(INDEX('[8]Table 25'!N$14:N$19,MATCH($B121,'[8]Table 25'!$B$14:$B$19,0))*1000,0)</f>
        <v>552.31799999999998</v>
      </c>
      <c r="O121" s="5">
        <f>IFERROR(INDEX('[8]Table 25'!O$14:O$19,MATCH($B121,'[8]Table 25'!$B$14:$B$19,0))*1000,0)</f>
        <v>547.27199999999993</v>
      </c>
      <c r="P121" s="5">
        <f>IFERROR(INDEX('[8]Table 25'!P$14:P$19,MATCH($B121,'[8]Table 25'!$B$14:$B$19,0))*1000,0)</f>
        <v>223.82</v>
      </c>
      <c r="Q121" s="5">
        <f>IFERROR(INDEX('[8]Table 25'!Q$14:Q$19,MATCH($B121,'[8]Table 25'!$B$14:$B$19,0))*1000,0)</f>
        <v>110.444</v>
      </c>
      <c r="R121" s="5">
        <f>IFERROR(INDEX('[8]Table 25'!R$14:R$19,MATCH($B121,'[8]Table 25'!$B$14:$B$19,0))*1000,0)</f>
        <v>0</v>
      </c>
      <c r="S121" s="5">
        <f>IFERROR(INDEX('[8]Table 25'!S$14:S$19,MATCH($B121,'[8]Table 25'!$B$14:$B$19,0))*1000,0)</f>
        <v>0</v>
      </c>
      <c r="T121" s="5">
        <f>IFERROR(INDEX('[8]Table 25'!T$14:T$19,MATCH($B121,'[8]Table 25'!$B$14:$B$19,0))*1000,0)</f>
        <v>0</v>
      </c>
      <c r="U121" s="5">
        <f>IFERROR(INDEX('[8]Table 25'!U$14:U$19,MATCH($B121,'[8]Table 25'!$B$14:$B$19,0))*1000,0)</f>
        <v>0</v>
      </c>
      <c r="V121" s="5">
        <f>IFERROR(INDEX('[8]Table 25'!V$14:V$19,MATCH($B121,'[8]Table 25'!$B$14:$B$19,0))*1000,0)</f>
        <v>0</v>
      </c>
      <c r="W121" s="5">
        <f>IFERROR(INDEX('[8]Table 25'!W$14:W$19,MATCH($B121,'[8]Table 25'!$B$14:$B$19,0))*1000,0)</f>
        <v>0</v>
      </c>
      <c r="Z121" s="21" t="s">
        <v>26</v>
      </c>
    </row>
    <row r="122" spans="2:26" outlineLevel="1" x14ac:dyDescent="0.2">
      <c r="B122" s="4" t="s">
        <v>22</v>
      </c>
      <c r="C122" s="5">
        <f>IFERROR(INDEX('[8]Table 25'!C$14:C$19,MATCH($B122,'[8]Table 25'!$B$14:$B$19,0))*1000,0)</f>
        <v>0</v>
      </c>
      <c r="D122" s="5">
        <f>IFERROR(INDEX('[8]Table 25'!D$14:D$19,MATCH($B122,'[8]Table 25'!$B$14:$B$19,0))*1000,0)</f>
        <v>0</v>
      </c>
      <c r="E122" s="5">
        <f>IFERROR(INDEX('[8]Table 25'!E$14:E$19,MATCH($B122,'[8]Table 25'!$B$14:$B$19,0))*1000,0)</f>
        <v>0</v>
      </c>
      <c r="F122" s="5">
        <f>IFERROR(INDEX('[8]Table 25'!F$14:F$19,MATCH($B122,'[8]Table 25'!$B$14:$B$19,0))*1000,0)</f>
        <v>0</v>
      </c>
      <c r="G122" s="5">
        <f>IFERROR(INDEX('[8]Table 25'!G$14:G$19,MATCH($B122,'[8]Table 25'!$B$14:$B$19,0))*1000,0)</f>
        <v>0</v>
      </c>
      <c r="H122" s="5">
        <f>IFERROR(INDEX('[8]Table 25'!H$14:H$19,MATCH($B122,'[8]Table 25'!$B$14:$B$19,0))*1000,0)</f>
        <v>0</v>
      </c>
      <c r="I122" s="5">
        <f>IFERROR(INDEX('[8]Table 25'!I$14:I$19,MATCH($B122,'[8]Table 25'!$B$14:$B$19,0))*1000,0)</f>
        <v>0</v>
      </c>
      <c r="J122" s="5">
        <f>IFERROR(INDEX('[8]Table 25'!J$14:J$19,MATCH($B122,'[8]Table 25'!$B$14:$B$19,0))*1000,0)</f>
        <v>0</v>
      </c>
      <c r="K122" s="5">
        <f>IFERROR(INDEX('[8]Table 25'!K$14:K$19,MATCH($B122,'[8]Table 25'!$B$14:$B$19,0))*1000,0)</f>
        <v>0</v>
      </c>
      <c r="L122" s="5">
        <f>IFERROR(INDEX('[8]Table 25'!L$14:L$19,MATCH($B122,'[8]Table 25'!$B$14:$B$19,0))*1000,0)</f>
        <v>0</v>
      </c>
      <c r="M122" s="5">
        <f>IFERROR(INDEX('[8]Table 25'!M$14:M$19,MATCH($B122,'[8]Table 25'!$B$14:$B$19,0))*1000,0)</f>
        <v>0</v>
      </c>
      <c r="N122" s="5">
        <f>IFERROR(INDEX('[8]Table 25'!N$14:N$19,MATCH($B122,'[8]Table 25'!$B$14:$B$19,0))*1000,0)</f>
        <v>0</v>
      </c>
      <c r="O122" s="5">
        <f>IFERROR(INDEX('[8]Table 25'!O$14:O$19,MATCH($B122,'[8]Table 25'!$B$14:$B$19,0))*1000,0)</f>
        <v>0</v>
      </c>
      <c r="P122" s="5">
        <f>IFERROR(INDEX('[8]Table 25'!P$14:P$19,MATCH($B122,'[8]Table 25'!$B$14:$B$19,0))*1000,0)</f>
        <v>0</v>
      </c>
      <c r="Q122" s="5">
        <f>IFERROR(INDEX('[8]Table 25'!Q$14:Q$19,MATCH($B122,'[8]Table 25'!$B$14:$B$19,0))*1000,0)</f>
        <v>0</v>
      </c>
      <c r="R122" s="5">
        <f>IFERROR(INDEX('[8]Table 25'!R$14:R$19,MATCH($B122,'[8]Table 25'!$B$14:$B$19,0))*1000,0)</f>
        <v>0</v>
      </c>
      <c r="S122" s="5">
        <f>IFERROR(INDEX('[8]Table 25'!S$14:S$19,MATCH($B122,'[8]Table 25'!$B$14:$B$19,0))*1000,0)</f>
        <v>0</v>
      </c>
      <c r="T122" s="5">
        <f>IFERROR(INDEX('[8]Table 25'!T$14:T$19,MATCH($B122,'[8]Table 25'!$B$14:$B$19,0))*1000,0)</f>
        <v>0</v>
      </c>
      <c r="U122" s="5">
        <f>IFERROR(INDEX('[8]Table 25'!U$14:U$19,MATCH($B122,'[8]Table 25'!$B$14:$B$19,0))*1000,0)</f>
        <v>0</v>
      </c>
      <c r="V122" s="5">
        <f>IFERROR(INDEX('[8]Table 25'!V$14:V$19,MATCH($B122,'[8]Table 25'!$B$14:$B$19,0))*1000,0)</f>
        <v>0</v>
      </c>
      <c r="W122" s="5">
        <f>IFERROR(INDEX('[8]Table 25'!W$14:W$19,MATCH($B122,'[8]Table 25'!$B$14:$B$19,0))*1000,0)</f>
        <v>0</v>
      </c>
      <c r="Z122" s="21" t="s">
        <v>26</v>
      </c>
    </row>
    <row r="123" spans="2:26" outlineLevel="1" x14ac:dyDescent="0.2">
      <c r="B123" s="4" t="s">
        <v>23</v>
      </c>
      <c r="C123" s="5">
        <f>IFERROR(INDEX('[8]Table 25'!C$14:C$19,MATCH($B123,'[8]Table 25'!$B$14:$B$19,0))*1000,0)</f>
        <v>0</v>
      </c>
      <c r="D123" s="5">
        <f>IFERROR(INDEX('[8]Table 25'!D$14:D$19,MATCH($B123,'[8]Table 25'!$B$14:$B$19,0))*1000,0)</f>
        <v>0</v>
      </c>
      <c r="E123" s="5">
        <f>IFERROR(INDEX('[8]Table 25'!E$14:E$19,MATCH($B123,'[8]Table 25'!$B$14:$B$19,0))*1000,0)</f>
        <v>0</v>
      </c>
      <c r="F123" s="5">
        <f>IFERROR(INDEX('[8]Table 25'!F$14:F$19,MATCH($B123,'[8]Table 25'!$B$14:$B$19,0))*1000,0)</f>
        <v>0</v>
      </c>
      <c r="G123" s="5">
        <f>IFERROR(INDEX('[8]Table 25'!G$14:G$19,MATCH($B123,'[8]Table 25'!$B$14:$B$19,0))*1000,0)</f>
        <v>0</v>
      </c>
      <c r="H123" s="5">
        <f>IFERROR(INDEX('[8]Table 25'!H$14:H$19,MATCH($B123,'[8]Table 25'!$B$14:$B$19,0))*1000,0)</f>
        <v>0</v>
      </c>
      <c r="I123" s="5">
        <f>IFERROR(INDEX('[8]Table 25'!I$14:I$19,MATCH($B123,'[8]Table 25'!$B$14:$B$19,0))*1000,0)</f>
        <v>0</v>
      </c>
      <c r="J123" s="5">
        <f>IFERROR(INDEX('[8]Table 25'!J$14:J$19,MATCH($B123,'[8]Table 25'!$B$14:$B$19,0))*1000,0)</f>
        <v>0</v>
      </c>
      <c r="K123" s="5">
        <f>IFERROR(INDEX('[8]Table 25'!K$14:K$19,MATCH($B123,'[8]Table 25'!$B$14:$B$19,0))*1000,0)</f>
        <v>0</v>
      </c>
      <c r="L123" s="5">
        <f>IFERROR(INDEX('[8]Table 25'!L$14:L$19,MATCH($B123,'[8]Table 25'!$B$14:$B$19,0))*1000,0)</f>
        <v>0</v>
      </c>
      <c r="M123" s="5">
        <f>IFERROR(INDEX('[8]Table 25'!M$14:M$19,MATCH($B123,'[8]Table 25'!$B$14:$B$19,0))*1000,0)</f>
        <v>0</v>
      </c>
      <c r="N123" s="5">
        <f>IFERROR(INDEX('[8]Table 25'!N$14:N$19,MATCH($B123,'[8]Table 25'!$B$14:$B$19,0))*1000,0)</f>
        <v>0</v>
      </c>
      <c r="O123" s="5">
        <f>IFERROR(INDEX('[8]Table 25'!O$14:O$19,MATCH($B123,'[8]Table 25'!$B$14:$B$19,0))*1000,0)</f>
        <v>0</v>
      </c>
      <c r="P123" s="5">
        <f>IFERROR(INDEX('[8]Table 25'!P$14:P$19,MATCH($B123,'[8]Table 25'!$B$14:$B$19,0))*1000,0)</f>
        <v>0</v>
      </c>
      <c r="Q123" s="5">
        <f>IFERROR(INDEX('[8]Table 25'!Q$14:Q$19,MATCH($B123,'[8]Table 25'!$B$14:$B$19,0))*1000,0)</f>
        <v>1E-3</v>
      </c>
      <c r="R123" s="5">
        <f>IFERROR(INDEX('[8]Table 25'!R$14:R$19,MATCH($B123,'[8]Table 25'!$B$14:$B$19,0))*1000,0)</f>
        <v>1E-3</v>
      </c>
      <c r="S123" s="5">
        <f>IFERROR(INDEX('[8]Table 25'!S$14:S$19,MATCH($B123,'[8]Table 25'!$B$14:$B$19,0))*1000,0)</f>
        <v>0</v>
      </c>
      <c r="T123" s="5">
        <f>IFERROR(INDEX('[8]Table 25'!T$14:T$19,MATCH($B123,'[8]Table 25'!$B$14:$B$19,0))*1000,0)</f>
        <v>0</v>
      </c>
      <c r="U123" s="5">
        <f>IFERROR(INDEX('[8]Table 25'!U$14:U$19,MATCH($B123,'[8]Table 25'!$B$14:$B$19,0))*1000,0)</f>
        <v>0</v>
      </c>
      <c r="V123" s="5">
        <f>IFERROR(INDEX('[8]Table 25'!V$14:V$19,MATCH($B123,'[8]Table 25'!$B$14:$B$19,0))*1000,0)</f>
        <v>0</v>
      </c>
      <c r="W123" s="5">
        <f>IFERROR(INDEX('[8]Table 25'!W$14:W$19,MATCH($B123,'[8]Table 25'!$B$14:$B$19,0))*1000,0)</f>
        <v>0</v>
      </c>
      <c r="Z123" s="21" t="s">
        <v>26</v>
      </c>
    </row>
    <row r="124" spans="2:26" outlineLevel="1" x14ac:dyDescent="0.2">
      <c r="B124" s="4" t="s">
        <v>17</v>
      </c>
      <c r="C124" s="5">
        <f>IFERROR(INDEX('[8]Table 25'!C$14:C$19,MATCH($B124,'[8]Table 25'!$B$14:$B$19,0))*1000,0)</f>
        <v>0</v>
      </c>
      <c r="D124" s="5">
        <f>IFERROR(INDEX('[8]Table 25'!D$14:D$19,MATCH($B124,'[8]Table 25'!$B$14:$B$19,0))*1000,0)</f>
        <v>0</v>
      </c>
      <c r="E124" s="5">
        <f>IFERROR(INDEX('[8]Table 25'!E$14:E$19,MATCH($B124,'[8]Table 25'!$B$14:$B$19,0))*1000,0)</f>
        <v>0</v>
      </c>
      <c r="F124" s="5">
        <f>IFERROR(INDEX('[8]Table 25'!F$14:F$19,MATCH($B124,'[8]Table 25'!$B$14:$B$19,0))*1000,0)</f>
        <v>0</v>
      </c>
      <c r="G124" s="5">
        <f>IFERROR(INDEX('[8]Table 25'!G$14:G$19,MATCH($B124,'[8]Table 25'!$B$14:$B$19,0))*1000,0)</f>
        <v>0</v>
      </c>
      <c r="H124" s="5">
        <f>IFERROR(INDEX('[8]Table 25'!H$14:H$19,MATCH($B124,'[8]Table 25'!$B$14:$B$19,0))*1000,0)</f>
        <v>0</v>
      </c>
      <c r="I124" s="5">
        <f>IFERROR(INDEX('[8]Table 25'!I$14:I$19,MATCH($B124,'[8]Table 25'!$B$14:$B$19,0))*1000,0)</f>
        <v>0</v>
      </c>
      <c r="J124" s="5">
        <f>IFERROR(INDEX('[8]Table 25'!J$14:J$19,MATCH($B124,'[8]Table 25'!$B$14:$B$19,0))*1000,0)</f>
        <v>0</v>
      </c>
      <c r="K124" s="5">
        <f>IFERROR(INDEX('[8]Table 25'!K$14:K$19,MATCH($B124,'[8]Table 25'!$B$14:$B$19,0))*1000,0)</f>
        <v>0</v>
      </c>
      <c r="L124" s="5">
        <f>IFERROR(INDEX('[8]Table 25'!L$14:L$19,MATCH($B124,'[8]Table 25'!$B$14:$B$19,0))*1000,0)</f>
        <v>0</v>
      </c>
      <c r="M124" s="5">
        <f>IFERROR(INDEX('[8]Table 25'!M$14:M$19,MATCH($B124,'[8]Table 25'!$B$14:$B$19,0))*1000,0)</f>
        <v>0</v>
      </c>
      <c r="N124" s="5">
        <f>IFERROR(INDEX('[8]Table 25'!N$14:N$19,MATCH($B124,'[8]Table 25'!$B$14:$B$19,0))*1000,0)</f>
        <v>0</v>
      </c>
      <c r="O124" s="5">
        <f>IFERROR(INDEX('[8]Table 25'!O$14:O$19,MATCH($B124,'[8]Table 25'!$B$14:$B$19,0))*1000,0)</f>
        <v>0</v>
      </c>
      <c r="P124" s="5">
        <f>IFERROR(INDEX('[8]Table 25'!P$14:P$19,MATCH($B124,'[8]Table 25'!$B$14:$B$19,0))*1000,0)</f>
        <v>0</v>
      </c>
      <c r="Q124" s="5">
        <f>IFERROR(INDEX('[8]Table 25'!Q$14:Q$19,MATCH($B124,'[8]Table 25'!$B$14:$B$19,0))*1000,0)</f>
        <v>0</v>
      </c>
      <c r="R124" s="5">
        <f>IFERROR(INDEX('[8]Table 25'!R$14:R$19,MATCH($B124,'[8]Table 25'!$B$14:$B$19,0))*1000,0)</f>
        <v>0</v>
      </c>
      <c r="S124" s="5">
        <f>IFERROR(INDEX('[8]Table 25'!S$14:S$19,MATCH($B124,'[8]Table 25'!$B$14:$B$19,0))*1000,0)</f>
        <v>0</v>
      </c>
      <c r="T124" s="5">
        <f>IFERROR(INDEX('[8]Table 25'!T$14:T$19,MATCH($B124,'[8]Table 25'!$B$14:$B$19,0))*1000,0)</f>
        <v>0</v>
      </c>
      <c r="U124" s="5">
        <f>IFERROR(INDEX('[8]Table 25'!U$14:U$19,MATCH($B124,'[8]Table 25'!$B$14:$B$19,0))*1000,0)</f>
        <v>0</v>
      </c>
      <c r="V124" s="5">
        <f>IFERROR(INDEX('[8]Table 25'!V$14:V$19,MATCH($B124,'[8]Table 25'!$B$14:$B$19,0))*1000,0)</f>
        <v>0</v>
      </c>
      <c r="W124" s="5">
        <f>IFERROR(INDEX('[8]Table 25'!W$14:W$19,MATCH($B124,'[8]Table 25'!$B$14:$B$19,0))*1000,0)</f>
        <v>0</v>
      </c>
      <c r="Z124" s="21" t="s">
        <v>26</v>
      </c>
    </row>
    <row r="125" spans="2:26" outlineLevel="1" x14ac:dyDescent="0.2">
      <c r="B125" s="4" t="s">
        <v>1</v>
      </c>
      <c r="C125" s="5">
        <f>IFERROR(INDEX('[8]Table 25'!C$14:C$19,MATCH($B125,'[8]Table 25'!$B$14:$B$19,0))*1000,0)</f>
        <v>12.756</v>
      </c>
      <c r="D125" s="5">
        <f>IFERROR(INDEX('[8]Table 25'!D$14:D$19,MATCH($B125,'[8]Table 25'!$B$14:$B$19,0))*1000,0)</f>
        <v>14.355</v>
      </c>
      <c r="E125" s="5">
        <f>IFERROR(INDEX('[8]Table 25'!E$14:E$19,MATCH($B125,'[8]Table 25'!$B$14:$B$19,0))*1000,0)</f>
        <v>2.54</v>
      </c>
      <c r="F125" s="5">
        <f>IFERROR(INDEX('[8]Table 25'!F$14:F$19,MATCH($B125,'[8]Table 25'!$B$14:$B$19,0))*1000,0)</f>
        <v>2.2759999999999998</v>
      </c>
      <c r="G125" s="5">
        <f>IFERROR(INDEX('[8]Table 25'!G$14:G$19,MATCH($B125,'[8]Table 25'!$B$14:$B$19,0))*1000,0)</f>
        <v>2.0419999999999998</v>
      </c>
      <c r="H125" s="5">
        <f>IFERROR(INDEX('[8]Table 25'!H$14:H$19,MATCH($B125,'[8]Table 25'!$B$14:$B$19,0))*1000,0)</f>
        <v>0.94700000000000006</v>
      </c>
      <c r="I125" s="5">
        <f>IFERROR(INDEX('[8]Table 25'!I$14:I$19,MATCH($B125,'[8]Table 25'!$B$14:$B$19,0))*1000,0)</f>
        <v>2.1150000000000002</v>
      </c>
      <c r="J125" s="5">
        <f>IFERROR(INDEX('[8]Table 25'!J$14:J$19,MATCH($B125,'[8]Table 25'!$B$14:$B$19,0))*1000,0)</f>
        <v>2.1080000000000001</v>
      </c>
      <c r="K125" s="5">
        <f>IFERROR(INDEX('[8]Table 25'!K$14:K$19,MATCH($B125,'[8]Table 25'!$B$14:$B$19,0))*1000,0)</f>
        <v>2.673</v>
      </c>
      <c r="L125" s="5">
        <f>IFERROR(INDEX('[8]Table 25'!L$14:L$19,MATCH($B125,'[8]Table 25'!$B$14:$B$19,0))*1000,0)</f>
        <v>2.4849999999999999</v>
      </c>
      <c r="M125" s="5">
        <f>IFERROR(INDEX('[8]Table 25'!M$14:M$19,MATCH($B125,'[8]Table 25'!$B$14:$B$19,0))*1000,0)</f>
        <v>1.716</v>
      </c>
      <c r="N125" s="5">
        <f>IFERROR(INDEX('[8]Table 25'!N$14:N$19,MATCH($B125,'[8]Table 25'!$B$14:$B$19,0))*1000,0)</f>
        <v>2.3210000000000002</v>
      </c>
      <c r="O125" s="5">
        <f>IFERROR(INDEX('[8]Table 25'!O$14:O$19,MATCH($B125,'[8]Table 25'!$B$14:$B$19,0))*1000,0)</f>
        <v>1.3960000000000001</v>
      </c>
      <c r="P125" s="5">
        <f>IFERROR(INDEX('[8]Table 25'!P$14:P$19,MATCH($B125,'[8]Table 25'!$B$14:$B$19,0))*1000,0)</f>
        <v>1.282</v>
      </c>
      <c r="Q125" s="5">
        <f>IFERROR(INDEX('[8]Table 25'!Q$14:Q$19,MATCH($B125,'[8]Table 25'!$B$14:$B$19,0))*1000,0)</f>
        <v>0.115</v>
      </c>
      <c r="R125" s="5">
        <f>IFERROR(INDEX('[8]Table 25'!R$14:R$19,MATCH($B125,'[8]Table 25'!$B$14:$B$19,0))*1000,0)</f>
        <v>2.0730000000000004</v>
      </c>
      <c r="S125" s="5">
        <f>IFERROR(INDEX('[8]Table 25'!S$14:S$19,MATCH($B125,'[8]Table 25'!$B$14:$B$19,0))*1000,0)</f>
        <v>1.7270000000000001</v>
      </c>
      <c r="T125" s="5">
        <f>IFERROR(INDEX('[8]Table 25'!T$14:T$19,MATCH($B125,'[8]Table 25'!$B$14:$B$19,0))*1000,0)</f>
        <v>1.49</v>
      </c>
      <c r="U125" s="5">
        <f>IFERROR(INDEX('[8]Table 25'!U$14:U$19,MATCH($B125,'[8]Table 25'!$B$14:$B$19,0))*1000,0)</f>
        <v>1.153</v>
      </c>
      <c r="V125" s="5">
        <f>IFERROR(INDEX('[8]Table 25'!V$14:V$19,MATCH($B125,'[8]Table 25'!$B$14:$B$19,0))*1000,0)</f>
        <v>2.0750000000000002</v>
      </c>
      <c r="W125" s="5">
        <f>IFERROR(INDEX('[8]Table 25'!W$14:W$19,MATCH($B125,'[8]Table 25'!$B$14:$B$19,0))*1000,0)</f>
        <v>1.4890000000000001</v>
      </c>
      <c r="Z125" s="21" t="s">
        <v>26</v>
      </c>
    </row>
    <row r="126" spans="2:26" outlineLevel="1" x14ac:dyDescent="0.2">
      <c r="B126" s="15" t="s">
        <v>9</v>
      </c>
      <c r="C126" s="19">
        <f t="shared" ref="C126:W126" si="49">SUM(C116:C125)</f>
        <v>11483.912999999999</v>
      </c>
      <c r="D126" s="19">
        <f t="shared" si="49"/>
        <v>11190.198</v>
      </c>
      <c r="E126" s="19">
        <f t="shared" si="49"/>
        <v>11826.328</v>
      </c>
      <c r="F126" s="19">
        <f t="shared" si="49"/>
        <v>12243.7</v>
      </c>
      <c r="G126" s="19">
        <f t="shared" si="49"/>
        <v>12263.467999999999</v>
      </c>
      <c r="H126" s="19">
        <f t="shared" si="49"/>
        <v>12413.14</v>
      </c>
      <c r="I126" s="19">
        <f t="shared" si="49"/>
        <v>12068.743999999999</v>
      </c>
      <c r="J126" s="19">
        <f t="shared" si="49"/>
        <v>12277.082000000002</v>
      </c>
      <c r="K126" s="19">
        <f t="shared" si="49"/>
        <v>12647.254000000001</v>
      </c>
      <c r="L126" s="19">
        <f t="shared" si="49"/>
        <v>11492.421</v>
      </c>
      <c r="M126" s="19">
        <f t="shared" si="49"/>
        <v>12578.273000000001</v>
      </c>
      <c r="N126" s="19">
        <f t="shared" si="49"/>
        <v>15685.424999999999</v>
      </c>
      <c r="O126" s="19">
        <f t="shared" si="49"/>
        <v>15598.522000000001</v>
      </c>
      <c r="P126" s="19">
        <f t="shared" si="49"/>
        <v>12790.614</v>
      </c>
      <c r="Q126" s="19">
        <f t="shared" si="49"/>
        <v>11515.870999999999</v>
      </c>
      <c r="R126" s="19">
        <f t="shared" si="49"/>
        <v>14502.501</v>
      </c>
      <c r="S126" s="19">
        <f t="shared" si="49"/>
        <v>17250.433000000001</v>
      </c>
      <c r="T126" s="19">
        <f t="shared" si="49"/>
        <v>15598.696</v>
      </c>
      <c r="U126" s="19">
        <f t="shared" si="49"/>
        <v>15781.272000000001</v>
      </c>
      <c r="V126" s="19">
        <f t="shared" si="49"/>
        <v>15651.265000000001</v>
      </c>
      <c r="W126" s="19">
        <f t="shared" si="49"/>
        <v>13900.216</v>
      </c>
    </row>
    <row r="127" spans="2:26" outlineLevel="1" x14ac:dyDescent="0.2">
      <c r="B127" s="26" t="s">
        <v>91</v>
      </c>
      <c r="C127" s="25">
        <f t="shared" ref="C127:W127" si="50">C126/C107/1000</f>
        <v>2.5566560190354868E-3</v>
      </c>
      <c r="D127" s="25">
        <f t="shared" si="50"/>
        <v>2.5398790829920604E-3</v>
      </c>
      <c r="E127" s="25">
        <f t="shared" si="50"/>
        <v>2.5285462142224033E-3</v>
      </c>
      <c r="F127" s="25">
        <f t="shared" si="50"/>
        <v>2.5235320475281518E-3</v>
      </c>
      <c r="G127" s="25">
        <f t="shared" si="50"/>
        <v>2.5182881948609807E-3</v>
      </c>
      <c r="H127" s="25">
        <f t="shared" si="50"/>
        <v>2.4987873654882882E-3</v>
      </c>
      <c r="I127" s="25">
        <f t="shared" si="50"/>
        <v>2.48714166423992E-3</v>
      </c>
      <c r="J127" s="25">
        <f t="shared" si="50"/>
        <v>2.4633401259290958E-3</v>
      </c>
      <c r="K127" s="25">
        <f t="shared" si="50"/>
        <v>2.4400234880826623E-3</v>
      </c>
      <c r="L127" s="25">
        <f t="shared" si="50"/>
        <v>2.4152372922731659E-3</v>
      </c>
      <c r="M127" s="25">
        <f t="shared" si="50"/>
        <v>2.3853493855440608E-3</v>
      </c>
      <c r="N127" s="25">
        <f t="shared" si="50"/>
        <v>2.3612303273344258E-3</v>
      </c>
      <c r="O127" s="25">
        <f t="shared" si="50"/>
        <v>2.3375429488498921E-3</v>
      </c>
      <c r="P127" s="25">
        <f t="shared" si="50"/>
        <v>2.3129806081360594E-3</v>
      </c>
      <c r="Q127" s="25">
        <f t="shared" si="50"/>
        <v>2.3107454965709084E-3</v>
      </c>
      <c r="R127" s="25">
        <f t="shared" si="50"/>
        <v>2.2649302409409326E-3</v>
      </c>
      <c r="S127" s="25">
        <f t="shared" si="50"/>
        <v>2.2310324607262145E-3</v>
      </c>
      <c r="T127" s="25">
        <f t="shared" si="50"/>
        <v>2.2117061276380901E-3</v>
      </c>
      <c r="U127" s="25">
        <f t="shared" si="50"/>
        <v>2.178258258390282E-3</v>
      </c>
      <c r="V127" s="25">
        <f t="shared" si="50"/>
        <v>2.1542001309436155E-3</v>
      </c>
      <c r="W127" s="25">
        <f t="shared" si="50"/>
        <v>2.1231089236990351E-3</v>
      </c>
    </row>
    <row r="128" spans="2:26" outlineLevel="1" x14ac:dyDescent="0.2"/>
    <row r="129" spans="1:28" outlineLevel="1" x14ac:dyDescent="0.2">
      <c r="B129" s="4" t="s">
        <v>18</v>
      </c>
      <c r="C129" s="11">
        <f t="shared" ref="C129:W129" si="51">IFERROR(C116/C126,0)</f>
        <v>0</v>
      </c>
      <c r="D129" s="11">
        <f t="shared" si="51"/>
        <v>0</v>
      </c>
      <c r="E129" s="11">
        <f t="shared" si="51"/>
        <v>0</v>
      </c>
      <c r="F129" s="11">
        <f t="shared" si="51"/>
        <v>0</v>
      </c>
      <c r="G129" s="11">
        <f t="shared" si="51"/>
        <v>0</v>
      </c>
      <c r="H129" s="11">
        <f t="shared" si="51"/>
        <v>0</v>
      </c>
      <c r="I129" s="11">
        <f t="shared" si="51"/>
        <v>0</v>
      </c>
      <c r="J129" s="11">
        <f t="shared" si="51"/>
        <v>0</v>
      </c>
      <c r="K129" s="11">
        <f t="shared" si="51"/>
        <v>0</v>
      </c>
      <c r="L129" s="11">
        <f t="shared" si="51"/>
        <v>0</v>
      </c>
      <c r="M129" s="11">
        <f t="shared" si="51"/>
        <v>0</v>
      </c>
      <c r="N129" s="11">
        <f t="shared" si="51"/>
        <v>0</v>
      </c>
      <c r="O129" s="11">
        <f t="shared" si="51"/>
        <v>0</v>
      </c>
      <c r="P129" s="11">
        <f t="shared" si="51"/>
        <v>0</v>
      </c>
      <c r="Q129" s="11">
        <f t="shared" si="51"/>
        <v>0</v>
      </c>
      <c r="R129" s="11">
        <f t="shared" si="51"/>
        <v>0</v>
      </c>
      <c r="S129" s="11">
        <f t="shared" si="51"/>
        <v>0</v>
      </c>
      <c r="T129" s="11">
        <f t="shared" si="51"/>
        <v>0</v>
      </c>
      <c r="U129" s="11">
        <f t="shared" si="51"/>
        <v>0</v>
      </c>
      <c r="V129" s="11">
        <f t="shared" si="51"/>
        <v>0</v>
      </c>
      <c r="W129" s="11">
        <f t="shared" si="51"/>
        <v>0</v>
      </c>
    </row>
    <row r="130" spans="1:28" outlineLevel="1" x14ac:dyDescent="0.2">
      <c r="B130" s="4" t="s">
        <v>19</v>
      </c>
      <c r="C130" s="11">
        <f t="shared" ref="C130:W130" si="52">IFERROR(C117/C126,0)</f>
        <v>0</v>
      </c>
      <c r="D130" s="11">
        <f t="shared" si="52"/>
        <v>0</v>
      </c>
      <c r="E130" s="11">
        <f t="shared" si="52"/>
        <v>0</v>
      </c>
      <c r="F130" s="11">
        <f t="shared" si="52"/>
        <v>0</v>
      </c>
      <c r="G130" s="11">
        <f t="shared" si="52"/>
        <v>0</v>
      </c>
      <c r="H130" s="11">
        <f t="shared" si="52"/>
        <v>0</v>
      </c>
      <c r="I130" s="11">
        <f t="shared" si="52"/>
        <v>0</v>
      </c>
      <c r="J130" s="11">
        <f t="shared" si="52"/>
        <v>0</v>
      </c>
      <c r="K130" s="11">
        <f t="shared" si="52"/>
        <v>0</v>
      </c>
      <c r="L130" s="11">
        <f t="shared" si="52"/>
        <v>0</v>
      </c>
      <c r="M130" s="11">
        <f t="shared" si="52"/>
        <v>0</v>
      </c>
      <c r="N130" s="11">
        <f t="shared" si="52"/>
        <v>0</v>
      </c>
      <c r="O130" s="11">
        <f t="shared" si="52"/>
        <v>0</v>
      </c>
      <c r="P130" s="11">
        <f t="shared" si="52"/>
        <v>0</v>
      </c>
      <c r="Q130" s="11">
        <f t="shared" si="52"/>
        <v>0</v>
      </c>
      <c r="R130" s="11">
        <f t="shared" si="52"/>
        <v>0</v>
      </c>
      <c r="S130" s="11">
        <f t="shared" si="52"/>
        <v>0</v>
      </c>
      <c r="T130" s="11">
        <f t="shared" si="52"/>
        <v>0</v>
      </c>
      <c r="U130" s="11">
        <f t="shared" si="52"/>
        <v>0</v>
      </c>
      <c r="V130" s="11">
        <f t="shared" si="52"/>
        <v>0</v>
      </c>
      <c r="W130" s="11">
        <f t="shared" si="52"/>
        <v>0</v>
      </c>
    </row>
    <row r="131" spans="1:28" outlineLevel="1" x14ac:dyDescent="0.2">
      <c r="B131" s="4" t="s">
        <v>16</v>
      </c>
      <c r="C131" s="11">
        <f t="shared" ref="C131:W131" si="53">IFERROR(C118/C126,0)</f>
        <v>3.6460394640746588E-2</v>
      </c>
      <c r="D131" s="11">
        <f t="shared" si="53"/>
        <v>3.3387255524879901E-2</v>
      </c>
      <c r="E131" s="11">
        <f t="shared" si="53"/>
        <v>3.2429761799266855E-2</v>
      </c>
      <c r="F131" s="11">
        <f t="shared" si="53"/>
        <v>3.7381428816452539E-2</v>
      </c>
      <c r="G131" s="11">
        <f t="shared" si="53"/>
        <v>2.8380389625512134E-2</v>
      </c>
      <c r="H131" s="11">
        <f t="shared" si="53"/>
        <v>3.4190140447944675E-2</v>
      </c>
      <c r="I131" s="11">
        <f t="shared" si="53"/>
        <v>1.0311843552237087E-2</v>
      </c>
      <c r="J131" s="11">
        <f t="shared" si="53"/>
        <v>7.4125105623632712E-3</v>
      </c>
      <c r="K131" s="11">
        <f t="shared" si="53"/>
        <v>6.2279131896931933E-3</v>
      </c>
      <c r="L131" s="11">
        <f t="shared" si="53"/>
        <v>7.6506073002372615E-3</v>
      </c>
      <c r="M131" s="11">
        <f t="shared" si="53"/>
        <v>7.2723020083917712E-3</v>
      </c>
      <c r="N131" s="11">
        <f t="shared" si="53"/>
        <v>7.2584580908709832E-3</v>
      </c>
      <c r="O131" s="11">
        <f t="shared" si="53"/>
        <v>4.695060211473881E-3</v>
      </c>
      <c r="P131" s="11">
        <f t="shared" si="53"/>
        <v>4.2047238701754279E-3</v>
      </c>
      <c r="Q131" s="11">
        <f t="shared" si="53"/>
        <v>4.6958671211235351E-3</v>
      </c>
      <c r="R131" s="11">
        <f t="shared" si="53"/>
        <v>4.9635576649848193E-3</v>
      </c>
      <c r="S131" s="11">
        <f t="shared" si="53"/>
        <v>5.5055429623128878E-3</v>
      </c>
      <c r="T131" s="11">
        <f t="shared" si="53"/>
        <v>5.107029459385579E-3</v>
      </c>
      <c r="U131" s="11">
        <f t="shared" si="53"/>
        <v>5.528705163943692E-3</v>
      </c>
      <c r="V131" s="11">
        <f t="shared" si="53"/>
        <v>5.1042519566309816E-3</v>
      </c>
      <c r="W131" s="11">
        <f t="shared" si="53"/>
        <v>6.0529994641809887E-3</v>
      </c>
    </row>
    <row r="132" spans="1:28" outlineLevel="1" x14ac:dyDescent="0.2">
      <c r="B132" s="4" t="s">
        <v>21</v>
      </c>
      <c r="C132" s="11">
        <f t="shared" ref="C132:W132" si="54">IFERROR(C119/C126,0)</f>
        <v>0</v>
      </c>
      <c r="D132" s="11">
        <f t="shared" si="54"/>
        <v>0</v>
      </c>
      <c r="E132" s="11">
        <f t="shared" si="54"/>
        <v>0</v>
      </c>
      <c r="F132" s="11">
        <f t="shared" si="54"/>
        <v>0</v>
      </c>
      <c r="G132" s="11">
        <f t="shared" si="54"/>
        <v>0</v>
      </c>
      <c r="H132" s="11">
        <f t="shared" si="54"/>
        <v>0</v>
      </c>
      <c r="I132" s="11">
        <f t="shared" si="54"/>
        <v>0</v>
      </c>
      <c r="J132" s="11">
        <f t="shared" si="54"/>
        <v>0</v>
      </c>
      <c r="K132" s="11">
        <f t="shared" si="54"/>
        <v>0</v>
      </c>
      <c r="L132" s="11">
        <f t="shared" si="54"/>
        <v>0</v>
      </c>
      <c r="M132" s="11">
        <f t="shared" si="54"/>
        <v>0</v>
      </c>
      <c r="N132" s="11">
        <f t="shared" si="54"/>
        <v>0</v>
      </c>
      <c r="O132" s="11">
        <f t="shared" si="54"/>
        <v>0</v>
      </c>
      <c r="P132" s="11">
        <f t="shared" si="54"/>
        <v>0</v>
      </c>
      <c r="Q132" s="11">
        <f t="shared" si="54"/>
        <v>0</v>
      </c>
      <c r="R132" s="11">
        <f t="shared" si="54"/>
        <v>0</v>
      </c>
      <c r="S132" s="11">
        <f t="shared" si="54"/>
        <v>0</v>
      </c>
      <c r="T132" s="11">
        <f t="shared" si="54"/>
        <v>0</v>
      </c>
      <c r="U132" s="11">
        <f t="shared" si="54"/>
        <v>0</v>
      </c>
      <c r="V132" s="11">
        <f t="shared" si="54"/>
        <v>0</v>
      </c>
      <c r="W132" s="11">
        <f t="shared" si="54"/>
        <v>0</v>
      </c>
    </row>
    <row r="133" spans="1:28" outlineLevel="1" x14ac:dyDescent="0.2">
      <c r="B133" s="4" t="s">
        <v>20</v>
      </c>
      <c r="C133" s="11">
        <f t="shared" ref="C133:W133" si="55">IFERROR(C120/C126,0)</f>
        <v>0.96242883414390201</v>
      </c>
      <c r="D133" s="11">
        <f t="shared" si="55"/>
        <v>0.96532992535074003</v>
      </c>
      <c r="E133" s="11">
        <f t="shared" si="55"/>
        <v>0.96735546316658894</v>
      </c>
      <c r="F133" s="11">
        <f t="shared" si="55"/>
        <v>0.96243267966382717</v>
      </c>
      <c r="G133" s="11">
        <f t="shared" si="55"/>
        <v>0.97145309956367976</v>
      </c>
      <c r="H133" s="11">
        <f t="shared" si="55"/>
        <v>0.96573356942723598</v>
      </c>
      <c r="I133" s="11">
        <f t="shared" si="55"/>
        <v>0.9895129103741036</v>
      </c>
      <c r="J133" s="11">
        <f t="shared" si="55"/>
        <v>0.9924157873996442</v>
      </c>
      <c r="K133" s="11">
        <f t="shared" si="55"/>
        <v>0.99356073658360933</v>
      </c>
      <c r="L133" s="11">
        <f t="shared" si="55"/>
        <v>0.99213316323862466</v>
      </c>
      <c r="M133" s="11">
        <f t="shared" si="55"/>
        <v>0.99259127226766342</v>
      </c>
      <c r="N133" s="11">
        <f t="shared" si="55"/>
        <v>0.9573813906859393</v>
      </c>
      <c r="O133" s="11">
        <f t="shared" si="55"/>
        <v>0.96013058160253895</v>
      </c>
      <c r="P133" s="11">
        <f t="shared" si="55"/>
        <v>0.97819627736401082</v>
      </c>
      <c r="Q133" s="11">
        <f t="shared" si="55"/>
        <v>0.9857034695855833</v>
      </c>
      <c r="R133" s="11">
        <f t="shared" si="55"/>
        <v>0.9948934325189841</v>
      </c>
      <c r="S133" s="11">
        <f t="shared" si="55"/>
        <v>0.9943943436086502</v>
      </c>
      <c r="T133" s="11">
        <f t="shared" si="55"/>
        <v>0.99479744973554196</v>
      </c>
      <c r="U133" s="11">
        <f t="shared" si="55"/>
        <v>0.99439823355176948</v>
      </c>
      <c r="V133" s="11">
        <f t="shared" si="55"/>
        <v>0.99476317090024347</v>
      </c>
      <c r="W133" s="11">
        <f t="shared" si="55"/>
        <v>0.99383987989826916</v>
      </c>
    </row>
    <row r="134" spans="1:28" outlineLevel="1" x14ac:dyDescent="0.2">
      <c r="B134" s="4" t="s">
        <v>0</v>
      </c>
      <c r="C134" s="11">
        <f t="shared" ref="C134:W134" si="56">IFERROR(C121/C126,0)</f>
        <v>0</v>
      </c>
      <c r="D134" s="11">
        <f t="shared" si="56"/>
        <v>0</v>
      </c>
      <c r="E134" s="11">
        <f t="shared" si="56"/>
        <v>0</v>
      </c>
      <c r="F134" s="11">
        <f t="shared" si="56"/>
        <v>0</v>
      </c>
      <c r="G134" s="11">
        <f t="shared" si="56"/>
        <v>0</v>
      </c>
      <c r="H134" s="11">
        <f t="shared" si="56"/>
        <v>0</v>
      </c>
      <c r="I134" s="11">
        <f t="shared" si="56"/>
        <v>0</v>
      </c>
      <c r="J134" s="11">
        <f t="shared" si="56"/>
        <v>0</v>
      </c>
      <c r="K134" s="11">
        <f t="shared" si="56"/>
        <v>0</v>
      </c>
      <c r="L134" s="11">
        <f t="shared" si="56"/>
        <v>0</v>
      </c>
      <c r="M134" s="11">
        <f t="shared" si="56"/>
        <v>0</v>
      </c>
      <c r="N134" s="11">
        <f t="shared" si="56"/>
        <v>3.5212179459593859E-2</v>
      </c>
      <c r="O134" s="11">
        <f t="shared" si="56"/>
        <v>3.5084862527359956E-2</v>
      </c>
      <c r="P134" s="11">
        <f t="shared" si="56"/>
        <v>1.7498769019219877E-2</v>
      </c>
      <c r="Q134" s="11">
        <f t="shared" si="56"/>
        <v>9.5905902384630752E-3</v>
      </c>
      <c r="R134" s="11">
        <f t="shared" si="56"/>
        <v>0</v>
      </c>
      <c r="S134" s="11">
        <f t="shared" si="56"/>
        <v>0</v>
      </c>
      <c r="T134" s="11">
        <f t="shared" si="56"/>
        <v>0</v>
      </c>
      <c r="U134" s="11">
        <f t="shared" si="56"/>
        <v>0</v>
      </c>
      <c r="V134" s="11">
        <f t="shared" si="56"/>
        <v>0</v>
      </c>
      <c r="W134" s="11">
        <f t="shared" si="56"/>
        <v>0</v>
      </c>
    </row>
    <row r="135" spans="1:28" outlineLevel="1" x14ac:dyDescent="0.2">
      <c r="B135" s="4" t="s">
        <v>22</v>
      </c>
      <c r="C135" s="11">
        <f t="shared" ref="C135:W135" si="57">IFERROR(C122/C126,0)</f>
        <v>0</v>
      </c>
      <c r="D135" s="11">
        <f t="shared" si="57"/>
        <v>0</v>
      </c>
      <c r="E135" s="11">
        <f t="shared" si="57"/>
        <v>0</v>
      </c>
      <c r="F135" s="11">
        <f t="shared" si="57"/>
        <v>0</v>
      </c>
      <c r="G135" s="11">
        <f t="shared" si="57"/>
        <v>0</v>
      </c>
      <c r="H135" s="11">
        <f t="shared" si="57"/>
        <v>0</v>
      </c>
      <c r="I135" s="11">
        <f t="shared" si="57"/>
        <v>0</v>
      </c>
      <c r="J135" s="11">
        <f t="shared" si="57"/>
        <v>0</v>
      </c>
      <c r="K135" s="11">
        <f t="shared" si="57"/>
        <v>0</v>
      </c>
      <c r="L135" s="11">
        <f t="shared" si="57"/>
        <v>0</v>
      </c>
      <c r="M135" s="11">
        <f t="shared" si="57"/>
        <v>0</v>
      </c>
      <c r="N135" s="11">
        <f t="shared" si="57"/>
        <v>0</v>
      </c>
      <c r="O135" s="11">
        <f t="shared" si="57"/>
        <v>0</v>
      </c>
      <c r="P135" s="11">
        <f t="shared" si="57"/>
        <v>0</v>
      </c>
      <c r="Q135" s="11">
        <f t="shared" si="57"/>
        <v>0</v>
      </c>
      <c r="R135" s="11">
        <f t="shared" si="57"/>
        <v>0</v>
      </c>
      <c r="S135" s="11">
        <f t="shared" si="57"/>
        <v>0</v>
      </c>
      <c r="T135" s="11">
        <f t="shared" si="57"/>
        <v>0</v>
      </c>
      <c r="U135" s="11">
        <f t="shared" si="57"/>
        <v>0</v>
      </c>
      <c r="V135" s="11">
        <f t="shared" si="57"/>
        <v>0</v>
      </c>
      <c r="W135" s="11">
        <f t="shared" si="57"/>
        <v>0</v>
      </c>
    </row>
    <row r="136" spans="1:28" x14ac:dyDescent="0.2">
      <c r="B136" s="4" t="s">
        <v>23</v>
      </c>
      <c r="C136" s="11">
        <f t="shared" ref="C136:W136" si="58">IFERROR(C123/C126,0)</f>
        <v>0</v>
      </c>
      <c r="D136" s="11">
        <f t="shared" si="58"/>
        <v>0</v>
      </c>
      <c r="E136" s="11">
        <f t="shared" si="58"/>
        <v>0</v>
      </c>
      <c r="F136" s="11">
        <f t="shared" si="58"/>
        <v>0</v>
      </c>
      <c r="G136" s="11">
        <f t="shared" si="58"/>
        <v>0</v>
      </c>
      <c r="H136" s="11">
        <f t="shared" si="58"/>
        <v>0</v>
      </c>
      <c r="I136" s="11">
        <f t="shared" si="58"/>
        <v>0</v>
      </c>
      <c r="J136" s="11">
        <f t="shared" si="58"/>
        <v>0</v>
      </c>
      <c r="K136" s="11">
        <f t="shared" si="58"/>
        <v>0</v>
      </c>
      <c r="L136" s="11">
        <f t="shared" si="58"/>
        <v>0</v>
      </c>
      <c r="M136" s="11">
        <f t="shared" si="58"/>
        <v>0</v>
      </c>
      <c r="N136" s="11">
        <f t="shared" si="58"/>
        <v>0</v>
      </c>
      <c r="O136" s="11">
        <f t="shared" si="58"/>
        <v>0</v>
      </c>
      <c r="P136" s="11">
        <f t="shared" si="58"/>
        <v>0</v>
      </c>
      <c r="Q136" s="11">
        <f t="shared" si="58"/>
        <v>8.6836679570307798E-8</v>
      </c>
      <c r="R136" s="11">
        <f t="shared" si="58"/>
        <v>6.8953623930106953E-8</v>
      </c>
      <c r="S136" s="11">
        <f t="shared" si="58"/>
        <v>0</v>
      </c>
      <c r="T136" s="11">
        <f t="shared" si="58"/>
        <v>0</v>
      </c>
      <c r="U136" s="11">
        <f t="shared" si="58"/>
        <v>0</v>
      </c>
      <c r="V136" s="11">
        <f t="shared" si="58"/>
        <v>0</v>
      </c>
      <c r="W136" s="11">
        <f t="shared" si="58"/>
        <v>0</v>
      </c>
    </row>
    <row r="137" spans="1:28" x14ac:dyDescent="0.2">
      <c r="B137" s="4" t="s">
        <v>17</v>
      </c>
      <c r="C137" s="11">
        <f t="shared" ref="C137:W137" si="59">IFERROR(C124/C126,0)</f>
        <v>0</v>
      </c>
      <c r="D137" s="11">
        <f t="shared" si="59"/>
        <v>0</v>
      </c>
      <c r="E137" s="11">
        <f t="shared" si="59"/>
        <v>0</v>
      </c>
      <c r="F137" s="11">
        <f t="shared" si="59"/>
        <v>0</v>
      </c>
      <c r="G137" s="11">
        <f t="shared" si="59"/>
        <v>0</v>
      </c>
      <c r="H137" s="11">
        <f t="shared" si="59"/>
        <v>0</v>
      </c>
      <c r="I137" s="11">
        <f t="shared" si="59"/>
        <v>0</v>
      </c>
      <c r="J137" s="11">
        <f t="shared" si="59"/>
        <v>0</v>
      </c>
      <c r="K137" s="11">
        <f t="shared" si="59"/>
        <v>0</v>
      </c>
      <c r="L137" s="11">
        <f t="shared" si="59"/>
        <v>0</v>
      </c>
      <c r="M137" s="11">
        <f t="shared" si="59"/>
        <v>0</v>
      </c>
      <c r="N137" s="11">
        <f t="shared" si="59"/>
        <v>0</v>
      </c>
      <c r="O137" s="11">
        <f t="shared" si="59"/>
        <v>0</v>
      </c>
      <c r="P137" s="11">
        <f t="shared" si="59"/>
        <v>0</v>
      </c>
      <c r="Q137" s="11">
        <f t="shared" si="59"/>
        <v>0</v>
      </c>
      <c r="R137" s="11">
        <f t="shared" si="59"/>
        <v>0</v>
      </c>
      <c r="S137" s="11">
        <f t="shared" si="59"/>
        <v>0</v>
      </c>
      <c r="T137" s="11">
        <f t="shared" si="59"/>
        <v>0</v>
      </c>
      <c r="U137" s="11">
        <f t="shared" si="59"/>
        <v>0</v>
      </c>
      <c r="V137" s="11">
        <f t="shared" si="59"/>
        <v>0</v>
      </c>
      <c r="W137" s="11">
        <f t="shared" si="59"/>
        <v>0</v>
      </c>
    </row>
    <row r="138" spans="1:28" s="31" customFormat="1" x14ac:dyDescent="0.2">
      <c r="A138" s="1"/>
      <c r="B138" s="4" t="s">
        <v>1</v>
      </c>
      <c r="C138" s="11">
        <f t="shared" ref="C138:W138" si="60">IFERROR(C125/C126,0)</f>
        <v>1.1107712153514227E-3</v>
      </c>
      <c r="D138" s="11">
        <f t="shared" si="60"/>
        <v>1.2828191243801049E-3</v>
      </c>
      <c r="E138" s="11">
        <f t="shared" si="60"/>
        <v>2.1477503414415701E-4</v>
      </c>
      <c r="F138" s="11">
        <f t="shared" si="60"/>
        <v>1.8589151972034596E-4</v>
      </c>
      <c r="G138" s="11">
        <f t="shared" si="60"/>
        <v>1.6651081080816616E-4</v>
      </c>
      <c r="H138" s="11">
        <f t="shared" si="60"/>
        <v>7.6290124819344669E-5</v>
      </c>
      <c r="I138" s="11">
        <f t="shared" si="60"/>
        <v>1.7524607365936343E-4</v>
      </c>
      <c r="J138" s="11">
        <f t="shared" si="60"/>
        <v>1.7170203799241545E-4</v>
      </c>
      <c r="K138" s="11">
        <f t="shared" si="60"/>
        <v>2.113502266974317E-4</v>
      </c>
      <c r="L138" s="11">
        <f t="shared" si="60"/>
        <v>2.1622946113790991E-4</v>
      </c>
      <c r="M138" s="11">
        <f t="shared" si="60"/>
        <v>1.3642572394477364E-4</v>
      </c>
      <c r="N138" s="11">
        <f t="shared" si="60"/>
        <v>1.4797176359582226E-4</v>
      </c>
      <c r="O138" s="11">
        <f t="shared" si="60"/>
        <v>8.9495658627144288E-5</v>
      </c>
      <c r="P138" s="11">
        <f t="shared" si="60"/>
        <v>1.0022974659386954E-4</v>
      </c>
      <c r="Q138" s="11">
        <f t="shared" si="60"/>
        <v>9.9862181505853974E-6</v>
      </c>
      <c r="R138" s="11">
        <f t="shared" si="60"/>
        <v>1.4294086240711174E-4</v>
      </c>
      <c r="S138" s="11">
        <f t="shared" si="60"/>
        <v>1.0011342903682475E-4</v>
      </c>
      <c r="T138" s="11">
        <f t="shared" si="60"/>
        <v>9.5520805072424003E-5</v>
      </c>
      <c r="U138" s="11">
        <f t="shared" si="60"/>
        <v>7.306128428684329E-5</v>
      </c>
      <c r="V138" s="11">
        <f t="shared" si="60"/>
        <v>1.3257714312549178E-4</v>
      </c>
      <c r="W138" s="11">
        <f t="shared" si="60"/>
        <v>1.0712063754980499E-4</v>
      </c>
      <c r="X138" s="1"/>
      <c r="Y138" s="1"/>
      <c r="Z138"/>
      <c r="AA138" s="1"/>
      <c r="AB138" s="1"/>
    </row>
    <row r="139" spans="1:28" outlineLevel="1" x14ac:dyDescent="0.2"/>
    <row r="140" spans="1:28" outlineLevel="1" x14ac:dyDescent="0.2"/>
    <row r="141" spans="1:28" outlineLevel="1" x14ac:dyDescent="0.2">
      <c r="A141" s="32" t="s">
        <v>87</v>
      </c>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4"/>
      <c r="AA141" s="33"/>
      <c r="AB141" s="33"/>
    </row>
    <row r="142" spans="1:28" outlineLevel="1" x14ac:dyDescent="0.2">
      <c r="B142" s="20" t="s">
        <v>88</v>
      </c>
      <c r="C142" s="5">
        <f>'[8]Table 32'!C$15</f>
        <v>44.500135</v>
      </c>
      <c r="D142" s="5">
        <f>'[8]Table 32'!D$15</f>
        <v>53.773961999999997</v>
      </c>
      <c r="E142" s="5">
        <f>'[8]Table 32'!E$15</f>
        <v>67.284823000000003</v>
      </c>
      <c r="F142" s="5">
        <f>'[8]Table 32'!F$15</f>
        <v>71.655274000000006</v>
      </c>
      <c r="G142" s="5">
        <f>'[8]Table 32'!G$15</f>
        <v>81.178122999999999</v>
      </c>
      <c r="H142" s="5">
        <f>'[8]Table 32'!H$15</f>
        <v>86.099332000000004</v>
      </c>
      <c r="I142" s="5">
        <f>'[8]Table 32'!I$15</f>
        <v>97.893443000000005</v>
      </c>
      <c r="J142" s="5">
        <f>'[8]Table 32'!J$15</f>
        <v>100.588032</v>
      </c>
      <c r="K142" s="5">
        <f>'[8]Table 32'!K$15</f>
        <v>107.934003</v>
      </c>
      <c r="L142" s="5">
        <f>'[8]Table 32'!L$15</f>
        <v>83.388988999999995</v>
      </c>
      <c r="M142" s="5">
        <f>'[8]Table 32'!M$15</f>
        <v>94.293629999999993</v>
      </c>
      <c r="N142" s="5">
        <f>'[8]Table 32'!N$15</f>
        <v>104.78076900000001</v>
      </c>
      <c r="O142" s="5">
        <f>'[8]Table 32'!O$15</f>
        <v>116.74858</v>
      </c>
      <c r="P142" s="5">
        <f>'[8]Table 32'!P$15</f>
        <v>90.430143999999999</v>
      </c>
      <c r="Q142" s="5">
        <f>'[8]Table 32'!Q$15</f>
        <v>80.056405999999996</v>
      </c>
      <c r="R142" s="5">
        <f>'[8]Table 32'!R$15</f>
        <v>101.57014599999999</v>
      </c>
      <c r="S142" s="5">
        <f>'[8]Table 32'!S$15</f>
        <v>118.867105</v>
      </c>
      <c r="T142" s="5">
        <f>'[8]Table 32'!T$15</f>
        <v>105.880201</v>
      </c>
      <c r="U142" s="5">
        <f>'[8]Table 32'!U$15</f>
        <v>103.27911899999999</v>
      </c>
      <c r="V142" s="5">
        <f>'[8]Table 32'!V$15</f>
        <v>103.55337400000001</v>
      </c>
      <c r="W142" s="5">
        <f>'[8]Table 32'!W$15</f>
        <v>94.963883999999993</v>
      </c>
      <c r="Z142" s="21"/>
      <c r="AB142"/>
    </row>
    <row r="143" spans="1:28" outlineLevel="1" x14ac:dyDescent="0.2">
      <c r="B143" s="7" t="s">
        <v>89</v>
      </c>
      <c r="C143" s="5"/>
      <c r="D143" s="5"/>
      <c r="E143" s="5"/>
      <c r="F143" s="5"/>
      <c r="G143" s="5"/>
      <c r="H143" s="5"/>
      <c r="I143" s="5"/>
      <c r="J143" s="5"/>
      <c r="K143" s="5"/>
      <c r="L143" s="5"/>
      <c r="M143" s="5"/>
      <c r="N143" s="5"/>
      <c r="O143" s="5"/>
      <c r="P143" s="5"/>
      <c r="Q143" s="5"/>
      <c r="R143" s="5"/>
      <c r="S143" s="5"/>
      <c r="T143" s="5"/>
      <c r="U143" s="5"/>
      <c r="V143" s="5"/>
      <c r="W143" s="5"/>
      <c r="Z143" s="21"/>
      <c r="AB143"/>
    </row>
    <row r="144" spans="1:28" outlineLevel="1" x14ac:dyDescent="0.2">
      <c r="B144" s="7" t="s">
        <v>25</v>
      </c>
      <c r="C144" s="5">
        <f>'[8]Table 32'!C$26</f>
        <v>9.3640000000000008</v>
      </c>
      <c r="D144" s="5">
        <f>'[8]Table 32'!D$26</f>
        <v>9.8539999999999992</v>
      </c>
      <c r="E144" s="5">
        <f>'[8]Table 32'!E$26</f>
        <v>11.079000000000001</v>
      </c>
      <c r="F144" s="5">
        <f>'[8]Table 32'!F$26</f>
        <v>11.492000000000001</v>
      </c>
      <c r="G144" s="5">
        <f>'[8]Table 32'!G$26</f>
        <v>12.683</v>
      </c>
      <c r="H144" s="5">
        <f>'[8]Table 32'!H$26</f>
        <v>13.677</v>
      </c>
      <c r="I144" s="5">
        <f>'[8]Table 32'!I$26</f>
        <v>15.869</v>
      </c>
      <c r="J144" s="5">
        <f>'[8]Table 32'!J$26</f>
        <v>16.518000000000001</v>
      </c>
      <c r="K144" s="5">
        <f>'[8]Table 32'!K$26</f>
        <v>17.707999999999998</v>
      </c>
      <c r="L144" s="5">
        <f>'[8]Table 32'!L$26</f>
        <v>19.399000000000001</v>
      </c>
      <c r="M144" s="5">
        <f>'[8]Table 32'!M$26</f>
        <v>21.085999999999999</v>
      </c>
      <c r="N144" s="5">
        <f>'[8]Table 32'!N$26</f>
        <v>19.594000000000001</v>
      </c>
      <c r="O144" s="5">
        <f>'[8]Table 32'!O$26</f>
        <v>22.38</v>
      </c>
      <c r="P144" s="5">
        <f>'[8]Table 32'!P$26</f>
        <v>21.405999999999999</v>
      </c>
      <c r="Q144" s="5">
        <f>'[8]Table 32'!Q$26</f>
        <v>21.122</v>
      </c>
      <c r="R144" s="5">
        <f>'[8]Table 32'!R$26</f>
        <v>22.126999999999999</v>
      </c>
      <c r="S144" s="5">
        <f>'[8]Table 32'!S$26</f>
        <v>21.283999999999999</v>
      </c>
      <c r="T144" s="5">
        <f>'[8]Table 32'!T$26</f>
        <v>21.315999999999999</v>
      </c>
      <c r="U144" s="5">
        <f>'[8]Table 32'!U$26</f>
        <v>21.596</v>
      </c>
      <c r="V144" s="5">
        <f>'[8]Table 32'!V$26</f>
        <v>21.988</v>
      </c>
      <c r="W144" s="5">
        <f>'[8]Table 32'!W$26</f>
        <v>21.849</v>
      </c>
      <c r="Z144" s="21" t="s">
        <v>98</v>
      </c>
      <c r="AB144"/>
    </row>
    <row r="145" spans="2:28" outlineLevel="1" x14ac:dyDescent="0.2">
      <c r="B145" s="7" t="s">
        <v>30</v>
      </c>
      <c r="C145" s="5">
        <f>'[8]Table 32'!C$27</f>
        <v>4320.1944059999996</v>
      </c>
      <c r="D145" s="5">
        <f>'[8]Table 32'!D$27</f>
        <v>4472.84638</v>
      </c>
      <c r="E145" s="5">
        <f>'[8]Table 32'!E$27</f>
        <v>4782.0509810000003</v>
      </c>
      <c r="F145" s="5">
        <f>'[8]Table 32'!F$27</f>
        <v>4909.5456400000003</v>
      </c>
      <c r="G145" s="5">
        <f>'[8]Table 32'!G$27</f>
        <v>5039.776057</v>
      </c>
      <c r="H145" s="5">
        <f>'[8]Table 32'!H$27</f>
        <v>4956.6874829999997</v>
      </c>
      <c r="I145" s="5">
        <f>'[8]Table 32'!I$27</f>
        <v>4857.1155790000003</v>
      </c>
      <c r="J145" s="5">
        <f>'[8]Table 32'!J$27</f>
        <v>4795.1465580000004</v>
      </c>
      <c r="K145" s="5">
        <f>'[8]Table 32'!K$27</f>
        <v>4799.2959010000004</v>
      </c>
      <c r="L145" s="5">
        <f>'[8]Table 32'!L$27</f>
        <v>3990.8117849999999</v>
      </c>
      <c r="M145" s="5">
        <f>'[8]Table 32'!M$27</f>
        <v>4151.6240189999999</v>
      </c>
      <c r="N145" s="5">
        <f>'[8]Table 32'!N$27</f>
        <v>4964.7065160000002</v>
      </c>
      <c r="O145" s="5">
        <f>'[8]Table 32'!O$27</f>
        <v>4843.1895629999999</v>
      </c>
      <c r="P145" s="5">
        <f>'[8]Table 32'!P$27</f>
        <v>3921.9888209999999</v>
      </c>
      <c r="Q145" s="5">
        <f>'[8]Table 32'!Q$27</f>
        <v>3518.8323540000001</v>
      </c>
      <c r="R145" s="5">
        <f>'[8]Table 32'!R$27</f>
        <v>4261.6703740000003</v>
      </c>
      <c r="S145" s="5">
        <f>'[8]Table 32'!S$27</f>
        <v>4874.3410789999998</v>
      </c>
      <c r="T145" s="5">
        <f>'[8]Table 32'!T$27</f>
        <v>4280.3643650000004</v>
      </c>
      <c r="U145" s="5">
        <f>'[8]Table 32'!U$27</f>
        <v>4121.1319080000003</v>
      </c>
      <c r="V145" s="5">
        <f>'[8]Table 32'!V$27</f>
        <v>4051.4475520000001</v>
      </c>
      <c r="W145" s="5">
        <f>'[8]Table 32'!W$27</f>
        <v>3608.5708930000001</v>
      </c>
      <c r="Z145" s="21" t="s">
        <v>98</v>
      </c>
      <c r="AB145"/>
    </row>
    <row r="146" spans="2:28" outlineLevel="1" x14ac:dyDescent="0.2">
      <c r="B146" s="7" t="s">
        <v>31</v>
      </c>
      <c r="C146" s="5">
        <f t="shared" ref="C146:W146" si="61">C144*C145/1000</f>
        <v>40.454300417783998</v>
      </c>
      <c r="D146" s="5">
        <f t="shared" si="61"/>
        <v>44.075428228519996</v>
      </c>
      <c r="E146" s="5">
        <f t="shared" si="61"/>
        <v>52.980342818499004</v>
      </c>
      <c r="F146" s="5">
        <f t="shared" si="61"/>
        <v>56.420498494880007</v>
      </c>
      <c r="G146" s="5">
        <f t="shared" si="61"/>
        <v>63.919479730931002</v>
      </c>
      <c r="H146" s="5">
        <f t="shared" si="61"/>
        <v>67.792614704990996</v>
      </c>
      <c r="I146" s="5">
        <f t="shared" si="61"/>
        <v>77.077567123150999</v>
      </c>
      <c r="J146" s="5">
        <f t="shared" si="61"/>
        <v>79.206230845044004</v>
      </c>
      <c r="K146" s="5">
        <f t="shared" si="61"/>
        <v>84.985931814908</v>
      </c>
      <c r="L146" s="5">
        <f t="shared" si="61"/>
        <v>77.417757817214991</v>
      </c>
      <c r="M146" s="5">
        <f t="shared" si="61"/>
        <v>87.541144064633997</v>
      </c>
      <c r="N146" s="5">
        <f t="shared" si="61"/>
        <v>97.278459474504004</v>
      </c>
      <c r="O146" s="5">
        <f t="shared" si="61"/>
        <v>108.39058241993999</v>
      </c>
      <c r="P146" s="5">
        <f t="shared" si="61"/>
        <v>83.95409270232598</v>
      </c>
      <c r="Q146" s="5">
        <f t="shared" si="61"/>
        <v>74.324776981187995</v>
      </c>
      <c r="R146" s="5">
        <f t="shared" si="61"/>
        <v>94.297980365498006</v>
      </c>
      <c r="S146" s="5">
        <f t="shared" si="61"/>
        <v>103.74547552543599</v>
      </c>
      <c r="T146" s="5">
        <f t="shared" si="61"/>
        <v>91.240246804340003</v>
      </c>
      <c r="U146" s="5">
        <f t="shared" si="61"/>
        <v>88.999964685167996</v>
      </c>
      <c r="V146" s="5">
        <f t="shared" si="61"/>
        <v>89.083228773376007</v>
      </c>
      <c r="W146" s="5">
        <f t="shared" si="61"/>
        <v>78.843665441157</v>
      </c>
    </row>
    <row r="147" spans="2:28" outlineLevel="1" x14ac:dyDescent="0.2">
      <c r="B147" s="7" t="s">
        <v>140</v>
      </c>
      <c r="C147" s="14">
        <f t="shared" ref="C147:W147" si="62">C142/C146</f>
        <v>1.1000099999365562</v>
      </c>
      <c r="D147" s="14">
        <f t="shared" si="62"/>
        <v>1.220044005498836</v>
      </c>
      <c r="E147" s="14">
        <f t="shared" si="62"/>
        <v>1.269995991352973</v>
      </c>
      <c r="F147" s="14">
        <f t="shared" si="62"/>
        <v>1.2700219939833128</v>
      </c>
      <c r="G147" s="14">
        <f t="shared" si="62"/>
        <v>1.2700060035175387</v>
      </c>
      <c r="H147" s="14">
        <f t="shared" si="62"/>
        <v>1.2700399943957501</v>
      </c>
      <c r="I147" s="14">
        <f t="shared" si="62"/>
        <v>1.2700639972664207</v>
      </c>
      <c r="J147" s="14">
        <f t="shared" si="62"/>
        <v>1.269950999142814</v>
      </c>
      <c r="K147" s="14">
        <f t="shared" si="62"/>
        <v>1.270021998877072</v>
      </c>
      <c r="L147" s="14">
        <f t="shared" si="62"/>
        <v>1.0771299938301393</v>
      </c>
      <c r="M147" s="14">
        <f t="shared" si="62"/>
        <v>1.0771349975776014</v>
      </c>
      <c r="N147" s="14">
        <f t="shared" si="62"/>
        <v>1.0771220017876857</v>
      </c>
      <c r="O147" s="14">
        <f t="shared" si="62"/>
        <v>1.0771099978748933</v>
      </c>
      <c r="P147" s="14">
        <f t="shared" si="62"/>
        <v>1.077138005893721</v>
      </c>
      <c r="Q147" s="14">
        <f t="shared" si="62"/>
        <v>1.0771159935032528</v>
      </c>
      <c r="R147" s="14">
        <f t="shared" si="62"/>
        <v>1.0771189966775019</v>
      </c>
      <c r="S147" s="14">
        <f t="shared" si="62"/>
        <v>1.1457570019124017</v>
      </c>
      <c r="T147" s="14">
        <f t="shared" si="62"/>
        <v>1.1604550043256088</v>
      </c>
      <c r="U147" s="14">
        <f t="shared" si="62"/>
        <v>1.1604399997836363</v>
      </c>
      <c r="V147" s="14">
        <f t="shared" si="62"/>
        <v>1.1624340004944751</v>
      </c>
      <c r="W147" s="14">
        <f t="shared" si="62"/>
        <v>1.2044580052011142</v>
      </c>
    </row>
    <row r="148" spans="2:28" outlineLevel="1" x14ac:dyDescent="0.2">
      <c r="B148" s="7" t="s">
        <v>90</v>
      </c>
      <c r="C148" s="5">
        <f t="shared" ref="C148:W148" si="63">C145*C147</f>
        <v>4752.2570482699703</v>
      </c>
      <c r="D148" s="5">
        <f t="shared" si="63"/>
        <v>5457.0694134361684</v>
      </c>
      <c r="E148" s="5">
        <f t="shared" si="63"/>
        <v>6073.1855763155527</v>
      </c>
      <c r="F148" s="5">
        <f t="shared" si="63"/>
        <v>6235.2309432648799</v>
      </c>
      <c r="G148" s="5">
        <f t="shared" si="63"/>
        <v>6400.5458487739488</v>
      </c>
      <c r="H148" s="5">
        <f t="shared" si="63"/>
        <v>6295.1913431308039</v>
      </c>
      <c r="I148" s="5">
        <f t="shared" si="63"/>
        <v>6168.8476274497461</v>
      </c>
      <c r="J148" s="5">
        <f t="shared" si="63"/>
        <v>6089.6011623683262</v>
      </c>
      <c r="K148" s="5">
        <f t="shared" si="63"/>
        <v>6095.2113733905589</v>
      </c>
      <c r="L148" s="5">
        <f t="shared" si="63"/>
        <v>4298.623073354297</v>
      </c>
      <c r="M148" s="5">
        <f t="shared" si="63"/>
        <v>4471.8595276486767</v>
      </c>
      <c r="N148" s="5">
        <f t="shared" si="63"/>
        <v>5347.594620802287</v>
      </c>
      <c r="O148" s="5">
        <f t="shared" si="63"/>
        <v>5216.6478999106348</v>
      </c>
      <c r="P148" s="5">
        <f t="shared" si="63"/>
        <v>4224.5232177894059</v>
      </c>
      <c r="Q148" s="5">
        <f t="shared" si="63"/>
        <v>3790.1906069501001</v>
      </c>
      <c r="R148" s="5">
        <f t="shared" si="63"/>
        <v>4590.3261174131148</v>
      </c>
      <c r="S148" s="5">
        <f t="shared" si="63"/>
        <v>5584.8104209735011</v>
      </c>
      <c r="T148" s="5">
        <f t="shared" si="63"/>
        <v>4967.1702477012568</v>
      </c>
      <c r="U148" s="5">
        <f t="shared" si="63"/>
        <v>4782.3263104278567</v>
      </c>
      <c r="V148" s="5">
        <f t="shared" si="63"/>
        <v>4709.5403856649082</v>
      </c>
      <c r="W148" s="5">
        <f t="shared" si="63"/>
        <v>4346.3720994095838</v>
      </c>
    </row>
    <row r="149" spans="2:28" outlineLevel="1" x14ac:dyDescent="0.2"/>
    <row r="150" spans="2:28" outlineLevel="1" x14ac:dyDescent="0.2">
      <c r="B150" s="8" t="s">
        <v>14</v>
      </c>
      <c r="C150" s="13"/>
    </row>
    <row r="151" spans="2:28" outlineLevel="1" x14ac:dyDescent="0.2">
      <c r="B151" s="4" t="s">
        <v>18</v>
      </c>
      <c r="C151" s="5"/>
      <c r="D151" s="5"/>
      <c r="E151" s="5"/>
      <c r="F151" s="5"/>
      <c r="G151" s="5"/>
      <c r="H151" s="5"/>
      <c r="I151" s="5"/>
      <c r="J151" s="5"/>
      <c r="K151" s="5"/>
      <c r="L151" s="5"/>
      <c r="M151" s="5"/>
      <c r="N151" s="5"/>
      <c r="O151" s="5"/>
      <c r="P151" s="5"/>
      <c r="Q151" s="5"/>
      <c r="R151" s="5"/>
      <c r="S151" s="5"/>
      <c r="T151" s="5"/>
      <c r="U151" s="5"/>
      <c r="V151" s="5"/>
      <c r="W151" s="5"/>
      <c r="Z151" s="21"/>
    </row>
    <row r="152" spans="2:28" outlineLevel="1" x14ac:dyDescent="0.2">
      <c r="B152" s="4" t="s">
        <v>19</v>
      </c>
      <c r="C152" s="5"/>
      <c r="D152" s="5"/>
      <c r="E152" s="5"/>
      <c r="F152" s="5"/>
      <c r="G152" s="5"/>
      <c r="H152" s="5"/>
      <c r="I152" s="5"/>
      <c r="J152" s="5"/>
      <c r="K152" s="5"/>
      <c r="L152" s="5"/>
      <c r="M152" s="5"/>
      <c r="N152" s="5"/>
      <c r="O152" s="5"/>
      <c r="P152" s="5"/>
      <c r="Q152" s="5"/>
      <c r="R152" s="5"/>
      <c r="S152" s="5"/>
      <c r="T152" s="5"/>
      <c r="U152" s="5"/>
      <c r="V152" s="5"/>
      <c r="W152" s="5"/>
      <c r="Z152" s="21"/>
    </row>
    <row r="153" spans="2:28" outlineLevel="1" x14ac:dyDescent="0.2">
      <c r="B153" s="4" t="s">
        <v>16</v>
      </c>
      <c r="C153" s="5"/>
      <c r="D153" s="5"/>
      <c r="E153" s="5"/>
      <c r="F153" s="5"/>
      <c r="G153" s="5"/>
      <c r="H153" s="5"/>
      <c r="I153" s="5"/>
      <c r="J153" s="5"/>
      <c r="K153" s="5"/>
      <c r="L153" s="5"/>
      <c r="M153" s="5"/>
      <c r="N153" s="5"/>
      <c r="O153" s="5"/>
      <c r="P153" s="5"/>
      <c r="Q153" s="5"/>
      <c r="R153" s="5"/>
      <c r="S153" s="5"/>
      <c r="T153" s="5"/>
      <c r="U153" s="5"/>
      <c r="V153" s="5"/>
      <c r="W153" s="5"/>
      <c r="Z153" s="21"/>
    </row>
    <row r="154" spans="2:28" outlineLevel="1" x14ac:dyDescent="0.2">
      <c r="B154" s="4" t="s">
        <v>21</v>
      </c>
      <c r="C154" s="5"/>
      <c r="D154" s="5"/>
      <c r="E154" s="5"/>
      <c r="F154" s="5"/>
      <c r="G154" s="5"/>
      <c r="H154" s="5"/>
      <c r="I154" s="5"/>
      <c r="J154" s="5"/>
      <c r="K154" s="5"/>
      <c r="L154" s="5"/>
      <c r="M154" s="5"/>
      <c r="N154" s="5"/>
      <c r="O154" s="5"/>
      <c r="P154" s="5"/>
      <c r="Q154" s="5"/>
      <c r="R154" s="5"/>
      <c r="S154" s="5"/>
      <c r="T154" s="5"/>
      <c r="U154" s="5"/>
      <c r="V154" s="5"/>
      <c r="W154" s="5"/>
      <c r="Z154" s="21"/>
    </row>
    <row r="155" spans="2:28" outlineLevel="1" x14ac:dyDescent="0.2">
      <c r="B155" s="4" t="s">
        <v>20</v>
      </c>
      <c r="C155" s="5">
        <f>'[8]Table 32'!C$12*1000</f>
        <v>66.546999999999997</v>
      </c>
      <c r="D155" s="5">
        <f>'[8]Table 32'!D$12*1000</f>
        <v>72.504000000000005</v>
      </c>
      <c r="E155" s="5">
        <f>'[8]Table 32'!E$12*1000</f>
        <v>87.152999999999992</v>
      </c>
      <c r="F155" s="5">
        <f>'[8]Table 32'!F$12*1000</f>
        <v>92.812000000000012</v>
      </c>
      <c r="G155" s="5">
        <f>'[8]Table 32'!G$12*1000</f>
        <v>105.14800000000001</v>
      </c>
      <c r="H155" s="5">
        <f>'[8]Table 32'!H$12*1000</f>
        <v>102.02799999999999</v>
      </c>
      <c r="I155" s="5">
        <f>'[8]Table 32'!I$12*1000</f>
        <v>116.002</v>
      </c>
      <c r="J155" s="5">
        <f>'[8]Table 32'!J$12*1000</f>
        <v>116.43299999999999</v>
      </c>
      <c r="K155" s="5">
        <f>'[8]Table 32'!K$12*1000</f>
        <v>124.929</v>
      </c>
      <c r="L155" s="5">
        <f>'[8]Table 32'!L$12*1000</f>
        <v>146.32</v>
      </c>
      <c r="M155" s="5">
        <f>'[8]Table 32'!M$12*1000</f>
        <v>165.453</v>
      </c>
      <c r="N155" s="5">
        <f>'[8]Table 32'!N$12*1000</f>
        <v>183.85599999999999</v>
      </c>
      <c r="O155" s="5">
        <f>'[8]Table 32'!O$12*1000</f>
        <v>204.858</v>
      </c>
      <c r="P155" s="5">
        <f>'[8]Table 32'!P$12*1000</f>
        <v>158.673</v>
      </c>
      <c r="Q155" s="5">
        <f>'[8]Table 32'!Q$12*1000</f>
        <v>140.47399999999999</v>
      </c>
      <c r="R155" s="5">
        <f>'[8]Table 32'!R$12*1000</f>
        <v>178.22299999999998</v>
      </c>
      <c r="S155" s="5">
        <f>'[8]Table 32'!S$12*1000</f>
        <v>196.07900000000001</v>
      </c>
      <c r="T155" s="5">
        <f>'[8]Table 32'!T$12*1000</f>
        <v>169.251</v>
      </c>
      <c r="U155" s="5">
        <f>'[8]Table 32'!U$12*1000</f>
        <v>165.095</v>
      </c>
      <c r="V155" s="5">
        <f>'[8]Table 32'!V$12*1000</f>
        <v>165.249</v>
      </c>
      <c r="W155" s="5">
        <f>'[8]Table 32'!W$12*1000</f>
        <v>146.255</v>
      </c>
      <c r="Z155" s="21" t="s">
        <v>26</v>
      </c>
    </row>
    <row r="156" spans="2:28" outlineLevel="1" x14ac:dyDescent="0.2">
      <c r="B156" s="4" t="s">
        <v>0</v>
      </c>
      <c r="C156" s="5"/>
      <c r="D156" s="5"/>
      <c r="E156" s="5"/>
      <c r="F156" s="5"/>
      <c r="G156" s="5"/>
      <c r="H156" s="5"/>
      <c r="I156" s="5"/>
      <c r="J156" s="5"/>
      <c r="K156" s="5"/>
      <c r="L156" s="5"/>
      <c r="M156" s="5"/>
      <c r="N156" s="5"/>
      <c r="O156" s="5"/>
      <c r="P156" s="5"/>
      <c r="Q156" s="5"/>
      <c r="R156" s="5"/>
      <c r="S156" s="5"/>
      <c r="T156" s="5"/>
      <c r="U156" s="5"/>
      <c r="V156" s="5"/>
      <c r="W156" s="5"/>
      <c r="Z156" s="21"/>
    </row>
    <row r="157" spans="2:28" outlineLevel="1" x14ac:dyDescent="0.2">
      <c r="B157" s="4" t="s">
        <v>22</v>
      </c>
      <c r="C157" s="5"/>
      <c r="D157" s="5"/>
      <c r="E157" s="5"/>
      <c r="F157" s="5"/>
      <c r="G157" s="5"/>
      <c r="H157" s="5"/>
      <c r="I157" s="5"/>
      <c r="J157" s="5"/>
      <c r="K157" s="5"/>
      <c r="L157" s="5"/>
      <c r="M157" s="5"/>
      <c r="N157" s="5"/>
      <c r="O157" s="5"/>
      <c r="P157" s="5"/>
      <c r="Q157" s="5"/>
      <c r="R157" s="5"/>
      <c r="S157" s="5"/>
      <c r="T157" s="5"/>
      <c r="U157" s="5"/>
      <c r="V157" s="5"/>
      <c r="W157" s="5"/>
      <c r="Z157" s="21"/>
    </row>
    <row r="158" spans="2:28" outlineLevel="1" x14ac:dyDescent="0.2">
      <c r="B158" s="4" t="s">
        <v>23</v>
      </c>
      <c r="C158" s="5"/>
      <c r="D158" s="5"/>
      <c r="E158" s="5"/>
      <c r="F158" s="5"/>
      <c r="G158" s="5"/>
      <c r="H158" s="5"/>
      <c r="I158" s="5"/>
      <c r="J158" s="5"/>
      <c r="K158" s="5"/>
      <c r="L158" s="5"/>
      <c r="M158" s="5"/>
      <c r="N158" s="5"/>
      <c r="O158" s="5"/>
      <c r="P158" s="5"/>
      <c r="Q158" s="5"/>
      <c r="R158" s="5"/>
      <c r="S158" s="5"/>
      <c r="T158" s="5"/>
      <c r="U158" s="5"/>
      <c r="V158" s="5"/>
      <c r="W158" s="5"/>
      <c r="Z158" s="21"/>
    </row>
    <row r="159" spans="2:28" outlineLevel="1" x14ac:dyDescent="0.2">
      <c r="B159" s="4" t="s">
        <v>17</v>
      </c>
      <c r="C159" s="5"/>
      <c r="D159" s="5"/>
      <c r="E159" s="5"/>
      <c r="F159" s="5"/>
      <c r="G159" s="5"/>
      <c r="H159" s="5"/>
      <c r="I159" s="5"/>
      <c r="J159" s="5"/>
      <c r="K159" s="5"/>
      <c r="L159" s="5"/>
      <c r="M159" s="5"/>
      <c r="N159" s="5"/>
      <c r="O159" s="5"/>
      <c r="P159" s="5"/>
      <c r="Q159" s="5"/>
      <c r="R159" s="5"/>
      <c r="S159" s="5"/>
      <c r="T159" s="5"/>
      <c r="U159" s="5"/>
      <c r="V159" s="5"/>
      <c r="W159" s="5"/>
      <c r="Z159" s="21"/>
    </row>
    <row r="160" spans="2:28" outlineLevel="1" x14ac:dyDescent="0.2">
      <c r="B160" s="4" t="s">
        <v>1</v>
      </c>
      <c r="C160" s="5"/>
      <c r="D160" s="5"/>
      <c r="E160" s="5"/>
      <c r="F160" s="5"/>
      <c r="G160" s="5"/>
      <c r="H160" s="5"/>
      <c r="I160" s="5"/>
      <c r="J160" s="5"/>
      <c r="K160" s="5"/>
      <c r="L160" s="5"/>
      <c r="M160" s="5"/>
      <c r="N160" s="5"/>
      <c r="O160" s="5"/>
      <c r="P160" s="5"/>
      <c r="Q160" s="5"/>
      <c r="R160" s="5"/>
      <c r="S160" s="5"/>
      <c r="T160" s="5"/>
      <c r="U160" s="5"/>
      <c r="V160" s="5"/>
      <c r="W160" s="5"/>
      <c r="Z160" s="21"/>
    </row>
    <row r="161" spans="1:28" outlineLevel="1" x14ac:dyDescent="0.2">
      <c r="B161" s="15" t="s">
        <v>9</v>
      </c>
      <c r="C161" s="19">
        <f t="shared" ref="C161:W161" si="64">SUM(C151:C160)</f>
        <v>66.546999999999997</v>
      </c>
      <c r="D161" s="19">
        <f t="shared" si="64"/>
        <v>72.504000000000005</v>
      </c>
      <c r="E161" s="19">
        <f t="shared" si="64"/>
        <v>87.152999999999992</v>
      </c>
      <c r="F161" s="19">
        <f t="shared" si="64"/>
        <v>92.812000000000012</v>
      </c>
      <c r="G161" s="19">
        <f t="shared" si="64"/>
        <v>105.14800000000001</v>
      </c>
      <c r="H161" s="19">
        <f t="shared" si="64"/>
        <v>102.02799999999999</v>
      </c>
      <c r="I161" s="19">
        <f t="shared" si="64"/>
        <v>116.002</v>
      </c>
      <c r="J161" s="19">
        <f t="shared" si="64"/>
        <v>116.43299999999999</v>
      </c>
      <c r="K161" s="19">
        <f t="shared" si="64"/>
        <v>124.929</v>
      </c>
      <c r="L161" s="19">
        <f t="shared" si="64"/>
        <v>146.32</v>
      </c>
      <c r="M161" s="19">
        <f t="shared" si="64"/>
        <v>165.453</v>
      </c>
      <c r="N161" s="19">
        <f t="shared" si="64"/>
        <v>183.85599999999999</v>
      </c>
      <c r="O161" s="19">
        <f t="shared" si="64"/>
        <v>204.858</v>
      </c>
      <c r="P161" s="19">
        <f t="shared" si="64"/>
        <v>158.673</v>
      </c>
      <c r="Q161" s="19">
        <f t="shared" si="64"/>
        <v>140.47399999999999</v>
      </c>
      <c r="R161" s="19">
        <f t="shared" si="64"/>
        <v>178.22299999999998</v>
      </c>
      <c r="S161" s="19">
        <f t="shared" si="64"/>
        <v>196.07900000000001</v>
      </c>
      <c r="T161" s="19">
        <f t="shared" si="64"/>
        <v>169.251</v>
      </c>
      <c r="U161" s="19">
        <f t="shared" si="64"/>
        <v>165.095</v>
      </c>
      <c r="V161" s="19">
        <f t="shared" si="64"/>
        <v>165.249</v>
      </c>
      <c r="W161" s="19">
        <f t="shared" si="64"/>
        <v>146.255</v>
      </c>
    </row>
    <row r="162" spans="1:28" outlineLevel="1" x14ac:dyDescent="0.2">
      <c r="B162" s="26" t="s">
        <v>91</v>
      </c>
      <c r="C162" s="25">
        <f t="shared" ref="C162:W162" si="65">C161/C142/1000</f>
        <v>1.495433665538318E-3</v>
      </c>
      <c r="D162" s="25">
        <f t="shared" si="65"/>
        <v>1.3483105447948955E-3</v>
      </c>
      <c r="E162" s="25">
        <f t="shared" si="65"/>
        <v>1.2952846736328635E-3</v>
      </c>
      <c r="F162" s="25">
        <f t="shared" si="65"/>
        <v>1.2952570664931098E-3</v>
      </c>
      <c r="G162" s="25">
        <f t="shared" si="65"/>
        <v>1.2952750829185839E-3</v>
      </c>
      <c r="H162" s="25">
        <f t="shared" si="65"/>
        <v>1.185003386553568E-3</v>
      </c>
      <c r="I162" s="25">
        <f t="shared" si="65"/>
        <v>1.184982328183104E-3</v>
      </c>
      <c r="J162" s="25">
        <f t="shared" si="65"/>
        <v>1.1575233920472765E-3</v>
      </c>
      <c r="K162" s="25">
        <f t="shared" si="65"/>
        <v>1.1574573028668269E-3</v>
      </c>
      <c r="L162" s="25">
        <f t="shared" si="65"/>
        <v>1.7546681133164955E-3</v>
      </c>
      <c r="M162" s="25">
        <f t="shared" si="65"/>
        <v>1.7546572340040364E-3</v>
      </c>
      <c r="N162" s="25">
        <f t="shared" si="65"/>
        <v>1.7546731309063019E-3</v>
      </c>
      <c r="O162" s="25">
        <f t="shared" si="65"/>
        <v>1.7546937187587206E-3</v>
      </c>
      <c r="P162" s="25">
        <f t="shared" si="65"/>
        <v>1.7546472114431224E-3</v>
      </c>
      <c r="Q162" s="25">
        <f t="shared" si="65"/>
        <v>1.7546878134899035E-3</v>
      </c>
      <c r="R162" s="25">
        <f t="shared" si="65"/>
        <v>1.7546789782107825E-3</v>
      </c>
      <c r="S162" s="25">
        <f t="shared" si="65"/>
        <v>1.6495648648968107E-3</v>
      </c>
      <c r="T162" s="25">
        <f t="shared" si="65"/>
        <v>1.5985141546907341E-3</v>
      </c>
      <c r="U162" s="25">
        <f t="shared" si="65"/>
        <v>1.5985322260543295E-3</v>
      </c>
      <c r="V162" s="25">
        <f t="shared" si="65"/>
        <v>1.5957857635812039E-3</v>
      </c>
      <c r="W162" s="25">
        <f t="shared" si="65"/>
        <v>1.540111817667441E-3</v>
      </c>
    </row>
    <row r="163" spans="1:28" outlineLevel="1" x14ac:dyDescent="0.2"/>
    <row r="164" spans="1:28" outlineLevel="1" x14ac:dyDescent="0.2">
      <c r="B164" s="4" t="s">
        <v>18</v>
      </c>
      <c r="C164" s="11">
        <f t="shared" ref="C164:W164" si="66">IFERROR(C151/C161,0)</f>
        <v>0</v>
      </c>
      <c r="D164" s="11">
        <f t="shared" si="66"/>
        <v>0</v>
      </c>
      <c r="E164" s="11">
        <f t="shared" si="66"/>
        <v>0</v>
      </c>
      <c r="F164" s="11">
        <f t="shared" si="66"/>
        <v>0</v>
      </c>
      <c r="G164" s="11">
        <f t="shared" si="66"/>
        <v>0</v>
      </c>
      <c r="H164" s="11">
        <f t="shared" si="66"/>
        <v>0</v>
      </c>
      <c r="I164" s="11">
        <f t="shared" si="66"/>
        <v>0</v>
      </c>
      <c r="J164" s="11">
        <f t="shared" si="66"/>
        <v>0</v>
      </c>
      <c r="K164" s="11">
        <f t="shared" si="66"/>
        <v>0</v>
      </c>
      <c r="L164" s="11">
        <f t="shared" si="66"/>
        <v>0</v>
      </c>
      <c r="M164" s="11">
        <f t="shared" si="66"/>
        <v>0</v>
      </c>
      <c r="N164" s="11">
        <f t="shared" si="66"/>
        <v>0</v>
      </c>
      <c r="O164" s="11">
        <f t="shared" si="66"/>
        <v>0</v>
      </c>
      <c r="P164" s="11">
        <f t="shared" si="66"/>
        <v>0</v>
      </c>
      <c r="Q164" s="11">
        <f t="shared" si="66"/>
        <v>0</v>
      </c>
      <c r="R164" s="11">
        <f t="shared" si="66"/>
        <v>0</v>
      </c>
      <c r="S164" s="11">
        <f t="shared" si="66"/>
        <v>0</v>
      </c>
      <c r="T164" s="11">
        <f t="shared" si="66"/>
        <v>0</v>
      </c>
      <c r="U164" s="11">
        <f t="shared" si="66"/>
        <v>0</v>
      </c>
      <c r="V164" s="11">
        <f t="shared" si="66"/>
        <v>0</v>
      </c>
      <c r="W164" s="11">
        <f t="shared" si="66"/>
        <v>0</v>
      </c>
    </row>
    <row r="165" spans="1:28" outlineLevel="1" x14ac:dyDescent="0.2">
      <c r="B165" s="4" t="s">
        <v>19</v>
      </c>
      <c r="C165" s="11">
        <f t="shared" ref="C165:W165" si="67">IFERROR(C152/C161,0)</f>
        <v>0</v>
      </c>
      <c r="D165" s="11">
        <f t="shared" si="67"/>
        <v>0</v>
      </c>
      <c r="E165" s="11">
        <f t="shared" si="67"/>
        <v>0</v>
      </c>
      <c r="F165" s="11">
        <f t="shared" si="67"/>
        <v>0</v>
      </c>
      <c r="G165" s="11">
        <f t="shared" si="67"/>
        <v>0</v>
      </c>
      <c r="H165" s="11">
        <f t="shared" si="67"/>
        <v>0</v>
      </c>
      <c r="I165" s="11">
        <f t="shared" si="67"/>
        <v>0</v>
      </c>
      <c r="J165" s="11">
        <f t="shared" si="67"/>
        <v>0</v>
      </c>
      <c r="K165" s="11">
        <f t="shared" si="67"/>
        <v>0</v>
      </c>
      <c r="L165" s="11">
        <f t="shared" si="67"/>
        <v>0</v>
      </c>
      <c r="M165" s="11">
        <f t="shared" si="67"/>
        <v>0</v>
      </c>
      <c r="N165" s="11">
        <f t="shared" si="67"/>
        <v>0</v>
      </c>
      <c r="O165" s="11">
        <f t="shared" si="67"/>
        <v>0</v>
      </c>
      <c r="P165" s="11">
        <f t="shared" si="67"/>
        <v>0</v>
      </c>
      <c r="Q165" s="11">
        <f t="shared" si="67"/>
        <v>0</v>
      </c>
      <c r="R165" s="11">
        <f t="shared" si="67"/>
        <v>0</v>
      </c>
      <c r="S165" s="11">
        <f t="shared" si="67"/>
        <v>0</v>
      </c>
      <c r="T165" s="11">
        <f t="shared" si="67"/>
        <v>0</v>
      </c>
      <c r="U165" s="11">
        <f t="shared" si="67"/>
        <v>0</v>
      </c>
      <c r="V165" s="11">
        <f t="shared" si="67"/>
        <v>0</v>
      </c>
      <c r="W165" s="11">
        <f t="shared" si="67"/>
        <v>0</v>
      </c>
    </row>
    <row r="166" spans="1:28" outlineLevel="1" x14ac:dyDescent="0.2">
      <c r="B166" s="4" t="s">
        <v>16</v>
      </c>
      <c r="C166" s="11">
        <f t="shared" ref="C166:W166" si="68">IFERROR(C153/C161,0)</f>
        <v>0</v>
      </c>
      <c r="D166" s="11">
        <f t="shared" si="68"/>
        <v>0</v>
      </c>
      <c r="E166" s="11">
        <f t="shared" si="68"/>
        <v>0</v>
      </c>
      <c r="F166" s="11">
        <f t="shared" si="68"/>
        <v>0</v>
      </c>
      <c r="G166" s="11">
        <f t="shared" si="68"/>
        <v>0</v>
      </c>
      <c r="H166" s="11">
        <f t="shared" si="68"/>
        <v>0</v>
      </c>
      <c r="I166" s="11">
        <f t="shared" si="68"/>
        <v>0</v>
      </c>
      <c r="J166" s="11">
        <f t="shared" si="68"/>
        <v>0</v>
      </c>
      <c r="K166" s="11">
        <f t="shared" si="68"/>
        <v>0</v>
      </c>
      <c r="L166" s="11">
        <f t="shared" si="68"/>
        <v>0</v>
      </c>
      <c r="M166" s="11">
        <f t="shared" si="68"/>
        <v>0</v>
      </c>
      <c r="N166" s="11">
        <f t="shared" si="68"/>
        <v>0</v>
      </c>
      <c r="O166" s="11">
        <f t="shared" si="68"/>
        <v>0</v>
      </c>
      <c r="P166" s="11">
        <f t="shared" si="68"/>
        <v>0</v>
      </c>
      <c r="Q166" s="11">
        <f t="shared" si="68"/>
        <v>0</v>
      </c>
      <c r="R166" s="11">
        <f t="shared" si="68"/>
        <v>0</v>
      </c>
      <c r="S166" s="11">
        <f t="shared" si="68"/>
        <v>0</v>
      </c>
      <c r="T166" s="11">
        <f t="shared" si="68"/>
        <v>0</v>
      </c>
      <c r="U166" s="11">
        <f t="shared" si="68"/>
        <v>0</v>
      </c>
      <c r="V166" s="11">
        <f t="shared" si="68"/>
        <v>0</v>
      </c>
      <c r="W166" s="11">
        <f t="shared" si="68"/>
        <v>0</v>
      </c>
    </row>
    <row r="167" spans="1:28" outlineLevel="1" x14ac:dyDescent="0.2">
      <c r="B167" s="4" t="s">
        <v>21</v>
      </c>
      <c r="C167" s="11">
        <f t="shared" ref="C167:W167" si="69">IFERROR(C154/C161,0)</f>
        <v>0</v>
      </c>
      <c r="D167" s="11">
        <f t="shared" si="69"/>
        <v>0</v>
      </c>
      <c r="E167" s="11">
        <f t="shared" si="69"/>
        <v>0</v>
      </c>
      <c r="F167" s="11">
        <f t="shared" si="69"/>
        <v>0</v>
      </c>
      <c r="G167" s="11">
        <f t="shared" si="69"/>
        <v>0</v>
      </c>
      <c r="H167" s="11">
        <f t="shared" si="69"/>
        <v>0</v>
      </c>
      <c r="I167" s="11">
        <f t="shared" si="69"/>
        <v>0</v>
      </c>
      <c r="J167" s="11">
        <f t="shared" si="69"/>
        <v>0</v>
      </c>
      <c r="K167" s="11">
        <f t="shared" si="69"/>
        <v>0</v>
      </c>
      <c r="L167" s="11">
        <f t="shared" si="69"/>
        <v>0</v>
      </c>
      <c r="M167" s="11">
        <f t="shared" si="69"/>
        <v>0</v>
      </c>
      <c r="N167" s="11">
        <f t="shared" si="69"/>
        <v>0</v>
      </c>
      <c r="O167" s="11">
        <f t="shared" si="69"/>
        <v>0</v>
      </c>
      <c r="P167" s="11">
        <f t="shared" si="69"/>
        <v>0</v>
      </c>
      <c r="Q167" s="11">
        <f t="shared" si="69"/>
        <v>0</v>
      </c>
      <c r="R167" s="11">
        <f t="shared" si="69"/>
        <v>0</v>
      </c>
      <c r="S167" s="11">
        <f t="shared" si="69"/>
        <v>0</v>
      </c>
      <c r="T167" s="11">
        <f t="shared" si="69"/>
        <v>0</v>
      </c>
      <c r="U167" s="11">
        <f t="shared" si="69"/>
        <v>0</v>
      </c>
      <c r="V167" s="11">
        <f t="shared" si="69"/>
        <v>0</v>
      </c>
      <c r="W167" s="11">
        <f t="shared" si="69"/>
        <v>0</v>
      </c>
    </row>
    <row r="168" spans="1:28" outlineLevel="1" x14ac:dyDescent="0.2">
      <c r="B168" s="4" t="s">
        <v>20</v>
      </c>
      <c r="C168" s="11">
        <f t="shared" ref="C168:W168" si="70">IFERROR(C155/C161,0)</f>
        <v>1</v>
      </c>
      <c r="D168" s="11">
        <f t="shared" si="70"/>
        <v>1</v>
      </c>
      <c r="E168" s="11">
        <f t="shared" si="70"/>
        <v>1</v>
      </c>
      <c r="F168" s="11">
        <f t="shared" si="70"/>
        <v>1</v>
      </c>
      <c r="G168" s="11">
        <f t="shared" si="70"/>
        <v>1</v>
      </c>
      <c r="H168" s="11">
        <f t="shared" si="70"/>
        <v>1</v>
      </c>
      <c r="I168" s="11">
        <f t="shared" si="70"/>
        <v>1</v>
      </c>
      <c r="J168" s="11">
        <f t="shared" si="70"/>
        <v>1</v>
      </c>
      <c r="K168" s="11">
        <f t="shared" si="70"/>
        <v>1</v>
      </c>
      <c r="L168" s="11">
        <f t="shared" si="70"/>
        <v>1</v>
      </c>
      <c r="M168" s="11">
        <f t="shared" si="70"/>
        <v>1</v>
      </c>
      <c r="N168" s="11">
        <f t="shared" si="70"/>
        <v>1</v>
      </c>
      <c r="O168" s="11">
        <f t="shared" si="70"/>
        <v>1</v>
      </c>
      <c r="P168" s="11">
        <f t="shared" si="70"/>
        <v>1</v>
      </c>
      <c r="Q168" s="11">
        <f t="shared" si="70"/>
        <v>1</v>
      </c>
      <c r="R168" s="11">
        <f t="shared" si="70"/>
        <v>1</v>
      </c>
      <c r="S168" s="11">
        <f t="shared" si="70"/>
        <v>1</v>
      </c>
      <c r="T168" s="11">
        <f t="shared" si="70"/>
        <v>1</v>
      </c>
      <c r="U168" s="11">
        <f t="shared" si="70"/>
        <v>1</v>
      </c>
      <c r="V168" s="11">
        <f t="shared" si="70"/>
        <v>1</v>
      </c>
      <c r="W168" s="11">
        <f t="shared" si="70"/>
        <v>1</v>
      </c>
    </row>
    <row r="169" spans="1:28" outlineLevel="1" x14ac:dyDescent="0.2">
      <c r="B169" s="4" t="s">
        <v>0</v>
      </c>
      <c r="C169" s="11">
        <f t="shared" ref="C169:W169" si="71">IFERROR(C156/C161,0)</f>
        <v>0</v>
      </c>
      <c r="D169" s="11">
        <f t="shared" si="71"/>
        <v>0</v>
      </c>
      <c r="E169" s="11">
        <f t="shared" si="71"/>
        <v>0</v>
      </c>
      <c r="F169" s="11">
        <f t="shared" si="71"/>
        <v>0</v>
      </c>
      <c r="G169" s="11">
        <f t="shared" si="71"/>
        <v>0</v>
      </c>
      <c r="H169" s="11">
        <f t="shared" si="71"/>
        <v>0</v>
      </c>
      <c r="I169" s="11">
        <f t="shared" si="71"/>
        <v>0</v>
      </c>
      <c r="J169" s="11">
        <f t="shared" si="71"/>
        <v>0</v>
      </c>
      <c r="K169" s="11">
        <f t="shared" si="71"/>
        <v>0</v>
      </c>
      <c r="L169" s="11">
        <f t="shared" si="71"/>
        <v>0</v>
      </c>
      <c r="M169" s="11">
        <f t="shared" si="71"/>
        <v>0</v>
      </c>
      <c r="N169" s="11">
        <f t="shared" si="71"/>
        <v>0</v>
      </c>
      <c r="O169" s="11">
        <f t="shared" si="71"/>
        <v>0</v>
      </c>
      <c r="P169" s="11">
        <f t="shared" si="71"/>
        <v>0</v>
      </c>
      <c r="Q169" s="11">
        <f t="shared" si="71"/>
        <v>0</v>
      </c>
      <c r="R169" s="11">
        <f t="shared" si="71"/>
        <v>0</v>
      </c>
      <c r="S169" s="11">
        <f t="shared" si="71"/>
        <v>0</v>
      </c>
      <c r="T169" s="11">
        <f t="shared" si="71"/>
        <v>0</v>
      </c>
      <c r="U169" s="11">
        <f t="shared" si="71"/>
        <v>0</v>
      </c>
      <c r="V169" s="11">
        <f t="shared" si="71"/>
        <v>0</v>
      </c>
      <c r="W169" s="11">
        <f t="shared" si="71"/>
        <v>0</v>
      </c>
    </row>
    <row r="170" spans="1:28" x14ac:dyDescent="0.2">
      <c r="B170" s="4" t="s">
        <v>22</v>
      </c>
      <c r="C170" s="11">
        <f t="shared" ref="C170:W170" si="72">IFERROR(C157/C161,0)</f>
        <v>0</v>
      </c>
      <c r="D170" s="11">
        <f t="shared" si="72"/>
        <v>0</v>
      </c>
      <c r="E170" s="11">
        <f t="shared" si="72"/>
        <v>0</v>
      </c>
      <c r="F170" s="11">
        <f t="shared" si="72"/>
        <v>0</v>
      </c>
      <c r="G170" s="11">
        <f t="shared" si="72"/>
        <v>0</v>
      </c>
      <c r="H170" s="11">
        <f t="shared" si="72"/>
        <v>0</v>
      </c>
      <c r="I170" s="11">
        <f t="shared" si="72"/>
        <v>0</v>
      </c>
      <c r="J170" s="11">
        <f t="shared" si="72"/>
        <v>0</v>
      </c>
      <c r="K170" s="11">
        <f t="shared" si="72"/>
        <v>0</v>
      </c>
      <c r="L170" s="11">
        <f t="shared" si="72"/>
        <v>0</v>
      </c>
      <c r="M170" s="11">
        <f t="shared" si="72"/>
        <v>0</v>
      </c>
      <c r="N170" s="11">
        <f t="shared" si="72"/>
        <v>0</v>
      </c>
      <c r="O170" s="11">
        <f t="shared" si="72"/>
        <v>0</v>
      </c>
      <c r="P170" s="11">
        <f t="shared" si="72"/>
        <v>0</v>
      </c>
      <c r="Q170" s="11">
        <f t="shared" si="72"/>
        <v>0</v>
      </c>
      <c r="R170" s="11">
        <f t="shared" si="72"/>
        <v>0</v>
      </c>
      <c r="S170" s="11">
        <f t="shared" si="72"/>
        <v>0</v>
      </c>
      <c r="T170" s="11">
        <f t="shared" si="72"/>
        <v>0</v>
      </c>
      <c r="U170" s="11">
        <f t="shared" si="72"/>
        <v>0</v>
      </c>
      <c r="V170" s="11">
        <f t="shared" si="72"/>
        <v>0</v>
      </c>
      <c r="W170" s="11">
        <f t="shared" si="72"/>
        <v>0</v>
      </c>
    </row>
    <row r="171" spans="1:28" x14ac:dyDescent="0.2">
      <c r="B171" s="4" t="s">
        <v>23</v>
      </c>
      <c r="C171" s="11">
        <f t="shared" ref="C171:W171" si="73">IFERROR(C158/C161,0)</f>
        <v>0</v>
      </c>
      <c r="D171" s="11">
        <f t="shared" si="73"/>
        <v>0</v>
      </c>
      <c r="E171" s="11">
        <f t="shared" si="73"/>
        <v>0</v>
      </c>
      <c r="F171" s="11">
        <f t="shared" si="73"/>
        <v>0</v>
      </c>
      <c r="G171" s="11">
        <f t="shared" si="73"/>
        <v>0</v>
      </c>
      <c r="H171" s="11">
        <f t="shared" si="73"/>
        <v>0</v>
      </c>
      <c r="I171" s="11">
        <f t="shared" si="73"/>
        <v>0</v>
      </c>
      <c r="J171" s="11">
        <f t="shared" si="73"/>
        <v>0</v>
      </c>
      <c r="K171" s="11">
        <f t="shared" si="73"/>
        <v>0</v>
      </c>
      <c r="L171" s="11">
        <f t="shared" si="73"/>
        <v>0</v>
      </c>
      <c r="M171" s="11">
        <f t="shared" si="73"/>
        <v>0</v>
      </c>
      <c r="N171" s="11">
        <f t="shared" si="73"/>
        <v>0</v>
      </c>
      <c r="O171" s="11">
        <f t="shared" si="73"/>
        <v>0</v>
      </c>
      <c r="P171" s="11">
        <f t="shared" si="73"/>
        <v>0</v>
      </c>
      <c r="Q171" s="11">
        <f t="shared" si="73"/>
        <v>0</v>
      </c>
      <c r="R171" s="11">
        <f t="shared" si="73"/>
        <v>0</v>
      </c>
      <c r="S171" s="11">
        <f t="shared" si="73"/>
        <v>0</v>
      </c>
      <c r="T171" s="11">
        <f t="shared" si="73"/>
        <v>0</v>
      </c>
      <c r="U171" s="11">
        <f t="shared" si="73"/>
        <v>0</v>
      </c>
      <c r="V171" s="11">
        <f t="shared" si="73"/>
        <v>0</v>
      </c>
      <c r="W171" s="11">
        <f t="shared" si="73"/>
        <v>0</v>
      </c>
    </row>
    <row r="172" spans="1:28" s="33" customFormat="1" x14ac:dyDescent="0.2">
      <c r="A172" s="1"/>
      <c r="B172" s="4" t="s">
        <v>17</v>
      </c>
      <c r="C172" s="11">
        <f t="shared" ref="C172:W172" si="74">IFERROR(C159/C161,0)</f>
        <v>0</v>
      </c>
      <c r="D172" s="11">
        <f t="shared" si="74"/>
        <v>0</v>
      </c>
      <c r="E172" s="11">
        <f t="shared" si="74"/>
        <v>0</v>
      </c>
      <c r="F172" s="11">
        <f t="shared" si="74"/>
        <v>0</v>
      </c>
      <c r="G172" s="11">
        <f t="shared" si="74"/>
        <v>0</v>
      </c>
      <c r="H172" s="11">
        <f t="shared" si="74"/>
        <v>0</v>
      </c>
      <c r="I172" s="11">
        <f t="shared" si="74"/>
        <v>0</v>
      </c>
      <c r="J172" s="11">
        <f t="shared" si="74"/>
        <v>0</v>
      </c>
      <c r="K172" s="11">
        <f t="shared" si="74"/>
        <v>0</v>
      </c>
      <c r="L172" s="11">
        <f t="shared" si="74"/>
        <v>0</v>
      </c>
      <c r="M172" s="11">
        <f t="shared" si="74"/>
        <v>0</v>
      </c>
      <c r="N172" s="11">
        <f t="shared" si="74"/>
        <v>0</v>
      </c>
      <c r="O172" s="11">
        <f t="shared" si="74"/>
        <v>0</v>
      </c>
      <c r="P172" s="11">
        <f t="shared" si="74"/>
        <v>0</v>
      </c>
      <c r="Q172" s="11">
        <f t="shared" si="74"/>
        <v>0</v>
      </c>
      <c r="R172" s="11">
        <f t="shared" si="74"/>
        <v>0</v>
      </c>
      <c r="S172" s="11">
        <f t="shared" si="74"/>
        <v>0</v>
      </c>
      <c r="T172" s="11">
        <f t="shared" si="74"/>
        <v>0</v>
      </c>
      <c r="U172" s="11">
        <f t="shared" si="74"/>
        <v>0</v>
      </c>
      <c r="V172" s="11">
        <f t="shared" si="74"/>
        <v>0</v>
      </c>
      <c r="W172" s="11">
        <f t="shared" si="74"/>
        <v>0</v>
      </c>
      <c r="X172" s="1"/>
      <c r="Y172" s="1"/>
      <c r="Z172"/>
      <c r="AA172" s="1"/>
      <c r="AB172" s="1"/>
    </row>
    <row r="173" spans="1:28" outlineLevel="1" x14ac:dyDescent="0.2">
      <c r="B173" s="4" t="s">
        <v>1</v>
      </c>
      <c r="C173" s="11">
        <f t="shared" ref="C173:W173" si="75">IFERROR(C160/C161,0)</f>
        <v>0</v>
      </c>
      <c r="D173" s="11">
        <f t="shared" si="75"/>
        <v>0</v>
      </c>
      <c r="E173" s="11">
        <f t="shared" si="75"/>
        <v>0</v>
      </c>
      <c r="F173" s="11">
        <f t="shared" si="75"/>
        <v>0</v>
      </c>
      <c r="G173" s="11">
        <f t="shared" si="75"/>
        <v>0</v>
      </c>
      <c r="H173" s="11">
        <f t="shared" si="75"/>
        <v>0</v>
      </c>
      <c r="I173" s="11">
        <f t="shared" si="75"/>
        <v>0</v>
      </c>
      <c r="J173" s="11">
        <f t="shared" si="75"/>
        <v>0</v>
      </c>
      <c r="K173" s="11">
        <f t="shared" si="75"/>
        <v>0</v>
      </c>
      <c r="L173" s="11">
        <f t="shared" si="75"/>
        <v>0</v>
      </c>
      <c r="M173" s="11">
        <f t="shared" si="75"/>
        <v>0</v>
      </c>
      <c r="N173" s="11">
        <f t="shared" si="75"/>
        <v>0</v>
      </c>
      <c r="O173" s="11">
        <f t="shared" si="75"/>
        <v>0</v>
      </c>
      <c r="P173" s="11">
        <f t="shared" si="75"/>
        <v>0</v>
      </c>
      <c r="Q173" s="11">
        <f t="shared" si="75"/>
        <v>0</v>
      </c>
      <c r="R173" s="11">
        <f t="shared" si="75"/>
        <v>0</v>
      </c>
      <c r="S173" s="11">
        <f t="shared" si="75"/>
        <v>0</v>
      </c>
      <c r="T173" s="11">
        <f t="shared" si="75"/>
        <v>0</v>
      </c>
      <c r="U173" s="11">
        <f t="shared" si="75"/>
        <v>0</v>
      </c>
      <c r="V173" s="11">
        <f t="shared" si="75"/>
        <v>0</v>
      </c>
      <c r="W173" s="11">
        <f t="shared" si="75"/>
        <v>0</v>
      </c>
    </row>
    <row r="174" spans="1:28" outlineLevel="1" x14ac:dyDescent="0.2"/>
    <row r="175" spans="1:28" outlineLevel="1" x14ac:dyDescent="0.2"/>
    <row r="176" spans="1:28" outlineLevel="1" x14ac:dyDescent="0.2">
      <c r="A176" s="32" t="s">
        <v>82</v>
      </c>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4"/>
      <c r="AA176" s="33"/>
      <c r="AB176" s="33"/>
    </row>
    <row r="177" spans="2:28" outlineLevel="1" x14ac:dyDescent="0.2">
      <c r="B177" s="20" t="s">
        <v>88</v>
      </c>
      <c r="C177" s="5">
        <f>'[8]Table 28'!C$30</f>
        <v>1491.820927</v>
      </c>
      <c r="D177" s="5">
        <f>'[8]Table 28'!D$30</f>
        <v>1379.5488009999999</v>
      </c>
      <c r="E177" s="5">
        <f>'[8]Table 28'!E$30</f>
        <v>1555.5124599999999</v>
      </c>
      <c r="F177" s="5">
        <f>'[8]Table 28'!F$30</f>
        <v>2056.3088039999998</v>
      </c>
      <c r="G177" s="5">
        <f>'[8]Table 28'!G$30</f>
        <v>1503.944878</v>
      </c>
      <c r="H177" s="5">
        <f>'[8]Table 28'!H$30</f>
        <v>1897.8679810000001</v>
      </c>
      <c r="I177" s="5">
        <f>'[8]Table 28'!I$30</f>
        <v>2252.0915100000002</v>
      </c>
      <c r="J177" s="5">
        <f>'[8]Table 28'!J$30</f>
        <v>1459.203452</v>
      </c>
      <c r="K177" s="5">
        <f>'[8]Table 28'!K$30</f>
        <v>1341.6086640000001</v>
      </c>
      <c r="L177" s="5">
        <f>'[8]Table 28'!L$30</f>
        <v>1677.4371249999999</v>
      </c>
      <c r="M177" s="5">
        <f>'[8]Table 28'!M$30</f>
        <v>1924.4679719999999</v>
      </c>
      <c r="N177" s="5">
        <f>'[8]Table 28'!N$30</f>
        <v>2543.3884330000001</v>
      </c>
      <c r="O177" s="5">
        <f>'[8]Table 28'!O$30</f>
        <v>1950.6990840000001</v>
      </c>
      <c r="P177" s="5">
        <f>'[8]Table 28'!P$30</f>
        <v>1446.272907</v>
      </c>
      <c r="Q177" s="5">
        <f>'[8]Table 28'!Q$30</f>
        <v>1335.073275</v>
      </c>
      <c r="R177" s="5">
        <f>'[8]Table 28'!R$30</f>
        <v>1201.2508310000001</v>
      </c>
      <c r="S177" s="5">
        <f>'[8]Table 28'!S$30</f>
        <v>1449.812514</v>
      </c>
      <c r="T177" s="5">
        <f>'[8]Table 28'!T$30</f>
        <v>1143.9487200000001</v>
      </c>
      <c r="U177" s="5">
        <f>'[8]Table 28'!U$30</f>
        <v>1128.2941209999999</v>
      </c>
      <c r="V177" s="5">
        <f>'[8]Table 28'!V$30</f>
        <v>1098.9980660000001</v>
      </c>
      <c r="W177" s="5">
        <f>'[8]Table 28'!W$30</f>
        <v>1074.8113980000001</v>
      </c>
      <c r="Z177" s="21" t="s">
        <v>26</v>
      </c>
      <c r="AB177"/>
    </row>
    <row r="178" spans="2:28" outlineLevel="1" x14ac:dyDescent="0.2">
      <c r="B178" s="7" t="s">
        <v>89</v>
      </c>
      <c r="C178" s="5"/>
      <c r="D178" s="5"/>
      <c r="E178" s="5"/>
      <c r="F178" s="5"/>
      <c r="G178" s="5"/>
      <c r="H178" s="5"/>
      <c r="I178" s="5"/>
      <c r="J178" s="5"/>
      <c r="K178" s="5"/>
      <c r="L178" s="5"/>
      <c r="M178" s="5"/>
      <c r="N178" s="5"/>
      <c r="O178" s="5"/>
      <c r="P178" s="5"/>
      <c r="Q178" s="5"/>
      <c r="R178" s="5"/>
      <c r="S178" s="5"/>
      <c r="T178" s="5"/>
      <c r="U178" s="5"/>
      <c r="V178" s="5"/>
      <c r="W178" s="5"/>
      <c r="Z178" s="21" t="s">
        <v>26</v>
      </c>
      <c r="AB178"/>
    </row>
    <row r="179" spans="2:28" outlineLevel="1" x14ac:dyDescent="0.2">
      <c r="B179" s="7" t="s">
        <v>25</v>
      </c>
      <c r="C179" s="5">
        <f>'[8]Table 31'!C$13</f>
        <v>1.5860000000000001</v>
      </c>
      <c r="D179" s="5">
        <f>'[8]Table 31'!D$13</f>
        <v>1.577</v>
      </c>
      <c r="E179" s="5">
        <f>'[8]Table 31'!E$13</f>
        <v>1.629</v>
      </c>
      <c r="F179" s="5">
        <f>'[8]Table 31'!F$13</f>
        <v>1.6040000000000001</v>
      </c>
      <c r="G179" s="5">
        <f>'[8]Table 31'!G$13</f>
        <v>1.6519999999999999</v>
      </c>
      <c r="H179" s="5">
        <f>'[8]Table 31'!H$13</f>
        <v>1.6759999999999999</v>
      </c>
      <c r="I179" s="5">
        <f>'[8]Table 31'!I$13</f>
        <v>1.7549999999999999</v>
      </c>
      <c r="J179" s="5">
        <f>'[8]Table 31'!J$13</f>
        <v>1.7030000000000001</v>
      </c>
      <c r="K179" s="5">
        <f>'[8]Table 31'!K$13</f>
        <v>1.7450000000000001</v>
      </c>
      <c r="L179" s="5">
        <f>'[8]Table 31'!L$13</f>
        <v>1.784</v>
      </c>
      <c r="M179" s="5">
        <f>'[8]Table 31'!M$13</f>
        <v>1.7629999999999999</v>
      </c>
      <c r="N179" s="5">
        <f>'[8]Table 31'!N$13</f>
        <v>1.7809999999999999</v>
      </c>
      <c r="O179" s="5">
        <f>'[8]Table 31'!O$13</f>
        <v>1.829</v>
      </c>
      <c r="P179" s="5">
        <f>'[8]Table 31'!P$13</f>
        <v>1.8620000000000001</v>
      </c>
      <c r="Q179" s="5">
        <f>'[8]Table 31'!Q$13</f>
        <v>1.9179999999999999</v>
      </c>
      <c r="R179" s="5">
        <f>'[8]Table 31'!R$13</f>
        <v>1.8480000000000001</v>
      </c>
      <c r="S179" s="5">
        <f>'[8]Table 31'!S$13</f>
        <v>1.917</v>
      </c>
      <c r="T179" s="5">
        <f>'[8]Table 31'!T$13</f>
        <v>2.125</v>
      </c>
      <c r="U179" s="5">
        <f>'[8]Table 31'!U$13</f>
        <v>2.1179999999999999</v>
      </c>
      <c r="V179" s="5">
        <f>'[8]Table 31'!V$13</f>
        <v>2.23</v>
      </c>
      <c r="W179" s="5">
        <f>'[8]Table 31'!W$13</f>
        <v>2.343</v>
      </c>
      <c r="Z179" s="21" t="s">
        <v>26</v>
      </c>
      <c r="AB179"/>
    </row>
    <row r="180" spans="2:28" outlineLevel="1" x14ac:dyDescent="0.2">
      <c r="B180" s="7" t="s">
        <v>30</v>
      </c>
      <c r="C180" s="5">
        <f>'[8]Table 31'!C$23</f>
        <v>48187.422716000001</v>
      </c>
      <c r="D180" s="5">
        <f>'[8]Table 31'!D$23</f>
        <v>44293.324145999999</v>
      </c>
      <c r="E180" s="5">
        <f>'[8]Table 31'!E$23</f>
        <v>47792.189358000003</v>
      </c>
      <c r="F180" s="5">
        <f>'[8]Table 31'!F$23</f>
        <v>63433.351433000003</v>
      </c>
      <c r="G180" s="5">
        <f>'[8]Table 31'!G$23</f>
        <v>44539.053588000002</v>
      </c>
      <c r="H180" s="5">
        <f>'[8]Table 31'!H$23</f>
        <v>54783.718604000002</v>
      </c>
      <c r="I180" s="5">
        <f>'[8]Table 31'!I$23</f>
        <v>61399.187827000002</v>
      </c>
      <c r="J180" s="5">
        <f>'[8]Table 31'!J$23</f>
        <v>40551.012602000003</v>
      </c>
      <c r="K180" s="5">
        <f>'[8]Table 31'!K$23</f>
        <v>35993.922272000003</v>
      </c>
      <c r="L180" s="5">
        <f>'[8]Table 31'!L$23</f>
        <v>43551.062848000001</v>
      </c>
      <c r="M180" s="5">
        <f>'[8]Table 31'!M$23</f>
        <v>50026.904299000002</v>
      </c>
      <c r="N180" s="5">
        <f>'[8]Table 31'!N$23</f>
        <v>64764.971464000002</v>
      </c>
      <c r="O180" s="5">
        <f>'[8]Table 31'!O$23</f>
        <v>47869.775217000002</v>
      </c>
      <c r="P180" s="5">
        <f>'[8]Table 31'!P$23</f>
        <v>34862.247949999997</v>
      </c>
      <c r="Q180" s="5">
        <f>'[8]Table 31'!Q$23</f>
        <v>31242.178779999998</v>
      </c>
      <c r="R180" s="5">
        <f>'[8]Table 31'!R$23</f>
        <v>29175.381786999998</v>
      </c>
      <c r="S180" s="5">
        <f>'[8]Table 31'!S$23</f>
        <v>33944.900851999999</v>
      </c>
      <c r="T180" s="5">
        <f>'[8]Table 31'!T$23</f>
        <v>24161.975297000001</v>
      </c>
      <c r="U180" s="5">
        <f>'[8]Table 31'!U$23</f>
        <v>23910.088457999998</v>
      </c>
      <c r="V180" s="5">
        <f>'[8]Table 31'!V$23</f>
        <v>22119.580117000001</v>
      </c>
      <c r="W180" s="5">
        <f>'[8]Table 31'!W$23</f>
        <v>20589.452017</v>
      </c>
      <c r="Z180" s="21" t="s">
        <v>26</v>
      </c>
      <c r="AB180"/>
    </row>
    <row r="181" spans="2:28" outlineLevel="1" x14ac:dyDescent="0.2">
      <c r="B181" s="7" t="s">
        <v>31</v>
      </c>
      <c r="C181" s="5">
        <f t="shared" ref="C181:W181" si="76">C179*C180/1000</f>
        <v>76.425252427576012</v>
      </c>
      <c r="D181" s="5">
        <f t="shared" si="76"/>
        <v>69.850572178242004</v>
      </c>
      <c r="E181" s="5">
        <f t="shared" si="76"/>
        <v>77.853476464182009</v>
      </c>
      <c r="F181" s="5">
        <f t="shared" si="76"/>
        <v>101.74709569853201</v>
      </c>
      <c r="G181" s="5">
        <f t="shared" si="76"/>
        <v>73.57851652737601</v>
      </c>
      <c r="H181" s="5">
        <f t="shared" si="76"/>
        <v>91.817512380304009</v>
      </c>
      <c r="I181" s="5">
        <f t="shared" si="76"/>
        <v>107.75557463638499</v>
      </c>
      <c r="J181" s="5">
        <f t="shared" si="76"/>
        <v>69.058374461206014</v>
      </c>
      <c r="K181" s="5">
        <f t="shared" si="76"/>
        <v>62.809394364640006</v>
      </c>
      <c r="L181" s="5">
        <f t="shared" si="76"/>
        <v>77.695096120832005</v>
      </c>
      <c r="M181" s="5">
        <f t="shared" si="76"/>
        <v>88.19743227913699</v>
      </c>
      <c r="N181" s="5">
        <f t="shared" si="76"/>
        <v>115.34641417738399</v>
      </c>
      <c r="O181" s="5">
        <f t="shared" si="76"/>
        <v>87.553818871893</v>
      </c>
      <c r="P181" s="5">
        <f t="shared" si="76"/>
        <v>64.913505682899995</v>
      </c>
      <c r="Q181" s="5">
        <f t="shared" si="76"/>
        <v>59.922498900039997</v>
      </c>
      <c r="R181" s="5">
        <f t="shared" si="76"/>
        <v>53.916105542375995</v>
      </c>
      <c r="S181" s="5">
        <f t="shared" si="76"/>
        <v>65.072374933283996</v>
      </c>
      <c r="T181" s="5">
        <f t="shared" si="76"/>
        <v>51.344197506125006</v>
      </c>
      <c r="U181" s="5">
        <f t="shared" si="76"/>
        <v>50.641567354044</v>
      </c>
      <c r="V181" s="5">
        <f t="shared" si="76"/>
        <v>49.32666366091</v>
      </c>
      <c r="W181" s="5">
        <f t="shared" si="76"/>
        <v>48.241086075830999</v>
      </c>
    </row>
    <row r="182" spans="2:28" outlineLevel="1" x14ac:dyDescent="0.2">
      <c r="B182" s="7" t="s">
        <v>140</v>
      </c>
      <c r="C182" s="14">
        <f t="shared" ref="C182:W182" si="77">C177/C181</f>
        <v>19.5199999949456</v>
      </c>
      <c r="D182" s="14">
        <f t="shared" si="77"/>
        <v>19.750000006867808</v>
      </c>
      <c r="E182" s="14">
        <f t="shared" si="77"/>
        <v>19.980000003155201</v>
      </c>
      <c r="F182" s="14">
        <f t="shared" si="77"/>
        <v>20.20999999933824</v>
      </c>
      <c r="G182" s="14">
        <f t="shared" si="77"/>
        <v>20.440000002452269</v>
      </c>
      <c r="H182" s="14">
        <f t="shared" si="77"/>
        <v>20.67000000107949</v>
      </c>
      <c r="I182" s="14">
        <f t="shared" si="77"/>
        <v>20.900000000923885</v>
      </c>
      <c r="J182" s="14">
        <f t="shared" si="77"/>
        <v>21.129999994710516</v>
      </c>
      <c r="K182" s="14">
        <f t="shared" si="77"/>
        <v>21.36000000591137</v>
      </c>
      <c r="L182" s="14">
        <f t="shared" si="77"/>
        <v>21.589999996798213</v>
      </c>
      <c r="M182" s="14">
        <f t="shared" si="77"/>
        <v>21.819999996249674</v>
      </c>
      <c r="N182" s="14">
        <f t="shared" si="77"/>
        <v>22.050000003369703</v>
      </c>
      <c r="O182" s="14">
        <f t="shared" si="77"/>
        <v>22.279999994680118</v>
      </c>
      <c r="P182" s="14">
        <f t="shared" si="77"/>
        <v>22.280000005930788</v>
      </c>
      <c r="Q182" s="14">
        <f t="shared" si="77"/>
        <v>22.279999991774524</v>
      </c>
      <c r="R182" s="14">
        <f t="shared" si="77"/>
        <v>22.279999991020549</v>
      </c>
      <c r="S182" s="14">
        <f t="shared" si="77"/>
        <v>22.280000007475255</v>
      </c>
      <c r="T182" s="14">
        <f t="shared" si="77"/>
        <v>22.279999991499235</v>
      </c>
      <c r="U182" s="14">
        <f t="shared" si="77"/>
        <v>22.280000006948828</v>
      </c>
      <c r="V182" s="14">
        <f t="shared" si="77"/>
        <v>22.279999992598835</v>
      </c>
      <c r="W182" s="14">
        <f t="shared" si="77"/>
        <v>22.280000004777783</v>
      </c>
    </row>
    <row r="183" spans="2:28" outlineLevel="1" x14ac:dyDescent="0.2">
      <c r="B183" s="7" t="s">
        <v>90</v>
      </c>
      <c r="C183" s="5">
        <f t="shared" ref="C183:W183" si="78">C180*C182</f>
        <v>940618.49117276154</v>
      </c>
      <c r="D183" s="5">
        <f t="shared" si="78"/>
        <v>874793.15218769806</v>
      </c>
      <c r="E183" s="5">
        <f t="shared" si="78"/>
        <v>954887.94352363399</v>
      </c>
      <c r="F183" s="5">
        <f t="shared" si="78"/>
        <v>1281988.0324189526</v>
      </c>
      <c r="G183" s="5">
        <f t="shared" si="78"/>
        <v>910378.25544794183</v>
      </c>
      <c r="H183" s="5">
        <f t="shared" si="78"/>
        <v>1132379.4636038186</v>
      </c>
      <c r="I183" s="5">
        <f t="shared" si="78"/>
        <v>1283243.0256410257</v>
      </c>
      <c r="J183" s="5">
        <f t="shared" si="78"/>
        <v>856842.89606576611</v>
      </c>
      <c r="K183" s="5">
        <f t="shared" si="78"/>
        <v>768830.17994269344</v>
      </c>
      <c r="L183" s="5">
        <f t="shared" si="78"/>
        <v>940267.44674887881</v>
      </c>
      <c r="M183" s="5">
        <f t="shared" si="78"/>
        <v>1091587.0516165628</v>
      </c>
      <c r="N183" s="5">
        <f t="shared" si="78"/>
        <v>1428067.6209994387</v>
      </c>
      <c r="O183" s="5">
        <f t="shared" si="78"/>
        <v>1066538.5915800985</v>
      </c>
      <c r="P183" s="5">
        <f t="shared" si="78"/>
        <v>776730.88453276048</v>
      </c>
      <c r="Q183" s="5">
        <f t="shared" si="78"/>
        <v>696075.74296141812</v>
      </c>
      <c r="R183" s="5">
        <f t="shared" si="78"/>
        <v>650027.50595238106</v>
      </c>
      <c r="S183" s="5">
        <f t="shared" si="78"/>
        <v>756292.39123630675</v>
      </c>
      <c r="T183" s="5">
        <f t="shared" si="78"/>
        <v>538328.80941176473</v>
      </c>
      <c r="U183" s="5">
        <f t="shared" si="78"/>
        <v>532716.77101038711</v>
      </c>
      <c r="V183" s="5">
        <f t="shared" si="78"/>
        <v>492824.24484304938</v>
      </c>
      <c r="W183" s="5">
        <f t="shared" si="78"/>
        <v>458732.99103713193</v>
      </c>
    </row>
    <row r="184" spans="2:28" outlineLevel="1" x14ac:dyDescent="0.2"/>
    <row r="185" spans="2:28" outlineLevel="1" x14ac:dyDescent="0.2">
      <c r="B185" s="8" t="s">
        <v>14</v>
      </c>
      <c r="C185" s="13"/>
      <c r="H185" s="5"/>
    </row>
    <row r="186" spans="2:28" outlineLevel="1" x14ac:dyDescent="0.2">
      <c r="B186" s="4" t="s">
        <v>18</v>
      </c>
      <c r="C186" s="5">
        <f>IFERROR(INDEX('[8]Table 28'!C$14:C$19,MATCH($B186,'[8]Table 28'!$B$14:$B$19,0))*1000,0)</f>
        <v>0</v>
      </c>
      <c r="D186" s="5">
        <f>IFERROR(INDEX('[8]Table 28'!D$14:D$19,MATCH($B186,'[8]Table 28'!$B$14:$B$19,0))*1000,0)</f>
        <v>0</v>
      </c>
      <c r="E186" s="5">
        <f>IFERROR(INDEX('[8]Table 28'!E$14:E$19,MATCH($B186,'[8]Table 28'!$B$14:$B$19,0))*1000,0)</f>
        <v>0</v>
      </c>
      <c r="F186" s="5">
        <f>IFERROR(INDEX('[8]Table 28'!F$14:F$19,MATCH($B186,'[8]Table 28'!$B$14:$B$19,0))*1000,0)</f>
        <v>0</v>
      </c>
      <c r="G186" s="5">
        <f>IFERROR(INDEX('[8]Table 28'!G$14:G$19,MATCH($B186,'[8]Table 28'!$B$14:$B$19,0))*1000,0)</f>
        <v>0</v>
      </c>
      <c r="H186" s="5">
        <f>IFERROR(INDEX('[8]Table 28'!H$14:H$19,MATCH($B186,'[8]Table 28'!$B$14:$B$19,0))*1000,0)</f>
        <v>0</v>
      </c>
      <c r="I186" s="5">
        <f>IFERROR(INDEX('[8]Table 28'!I$14:I$19,MATCH($B186,'[8]Table 28'!$B$14:$B$19,0))*1000,0)</f>
        <v>0</v>
      </c>
      <c r="J186" s="5">
        <f>IFERROR(INDEX('[8]Table 28'!J$14:J$19,MATCH($B186,'[8]Table 28'!$B$14:$B$19,0))*1000,0)</f>
        <v>0</v>
      </c>
      <c r="K186" s="5">
        <f>IFERROR(INDEX('[8]Table 28'!K$14:K$19,MATCH($B186,'[8]Table 28'!$B$14:$B$19,0))*1000,0)</f>
        <v>0</v>
      </c>
      <c r="L186" s="5">
        <f>IFERROR(INDEX('[8]Table 28'!L$14:L$19,MATCH($B186,'[8]Table 28'!$B$14:$B$19,0))*1000,0)</f>
        <v>0</v>
      </c>
      <c r="M186" s="5">
        <f>IFERROR(INDEX('[8]Table 28'!M$14:M$19,MATCH($B186,'[8]Table 28'!$B$14:$B$19,0))*1000,0)</f>
        <v>0</v>
      </c>
      <c r="N186" s="5">
        <f>IFERROR(INDEX('[8]Table 28'!N$14:N$19,MATCH($B186,'[8]Table 28'!$B$14:$B$19,0))*1000,0)</f>
        <v>0</v>
      </c>
      <c r="O186" s="5">
        <f>IFERROR(INDEX('[8]Table 28'!O$14:O$19,MATCH($B186,'[8]Table 28'!$B$14:$B$19,0))*1000,0)</f>
        <v>0</v>
      </c>
      <c r="P186" s="5">
        <f>IFERROR(INDEX('[8]Table 28'!P$14:P$19,MATCH($B186,'[8]Table 28'!$B$14:$B$19,0))*1000,0)</f>
        <v>0</v>
      </c>
      <c r="Q186" s="5">
        <f>IFERROR(INDEX('[8]Table 28'!Q$14:Q$19,MATCH($B186,'[8]Table 28'!$B$14:$B$19,0))*1000,0)</f>
        <v>0</v>
      </c>
      <c r="R186" s="5">
        <f>IFERROR(INDEX('[8]Table 28'!R$14:R$19,MATCH($B186,'[8]Table 28'!$B$14:$B$19,0))*1000,0)</f>
        <v>0</v>
      </c>
      <c r="S186" s="5">
        <f>IFERROR(INDEX('[8]Table 28'!S$14:S$19,MATCH($B186,'[8]Table 28'!$B$14:$B$19,0))*1000,0)</f>
        <v>0</v>
      </c>
      <c r="T186" s="5">
        <f>IFERROR(INDEX('[8]Table 28'!T$14:T$19,MATCH($B186,'[8]Table 28'!$B$14:$B$19,0))*1000,0)</f>
        <v>0</v>
      </c>
      <c r="U186" s="5">
        <f>IFERROR(INDEX('[8]Table 28'!U$14:U$19,MATCH($B186,'[8]Table 28'!$B$14:$B$19,0))*1000,0)</f>
        <v>0</v>
      </c>
      <c r="V186" s="5">
        <f>IFERROR(INDEX('[8]Table 28'!V$14:V$19,MATCH($B186,'[8]Table 28'!$B$14:$B$19,0))*1000,0)</f>
        <v>0</v>
      </c>
      <c r="W186" s="5">
        <f>IFERROR(INDEX('[8]Table 28'!W$14:W$19,MATCH($B186,'[8]Table 28'!$B$14:$B$19,0))*1000,0)</f>
        <v>0</v>
      </c>
      <c r="Z186" s="21" t="s">
        <v>26</v>
      </c>
    </row>
    <row r="187" spans="2:28" outlineLevel="1" x14ac:dyDescent="0.2">
      <c r="B187" s="4" t="s">
        <v>19</v>
      </c>
      <c r="C187" s="5">
        <f>IFERROR(INDEX('[8]Table 28'!C$14:C$19,MATCH($B187,'[8]Table 28'!$B$14:$B$19,0))*1000,0)</f>
        <v>0</v>
      </c>
      <c r="D187" s="5">
        <f>IFERROR(INDEX('[8]Table 28'!D$14:D$19,MATCH($B187,'[8]Table 28'!$B$14:$B$19,0))*1000,0)</f>
        <v>0</v>
      </c>
      <c r="E187" s="5">
        <f>IFERROR(INDEX('[8]Table 28'!E$14:E$19,MATCH($B187,'[8]Table 28'!$B$14:$B$19,0))*1000,0)</f>
        <v>0</v>
      </c>
      <c r="F187" s="5">
        <f>IFERROR(INDEX('[8]Table 28'!F$14:F$19,MATCH($B187,'[8]Table 28'!$B$14:$B$19,0))*1000,0)</f>
        <v>0</v>
      </c>
      <c r="G187" s="5">
        <f>IFERROR(INDEX('[8]Table 28'!G$14:G$19,MATCH($B187,'[8]Table 28'!$B$14:$B$19,0))*1000,0)</f>
        <v>0</v>
      </c>
      <c r="H187" s="5">
        <f>IFERROR(INDEX('[8]Table 28'!H$14:H$19,MATCH($B187,'[8]Table 28'!$B$14:$B$19,0))*1000,0)</f>
        <v>0</v>
      </c>
      <c r="I187" s="5">
        <f>IFERROR(INDEX('[8]Table 28'!I$14:I$19,MATCH($B187,'[8]Table 28'!$B$14:$B$19,0))*1000,0)</f>
        <v>0</v>
      </c>
      <c r="J187" s="5">
        <f>IFERROR(INDEX('[8]Table 28'!J$14:J$19,MATCH($B187,'[8]Table 28'!$B$14:$B$19,0))*1000,0)</f>
        <v>0</v>
      </c>
      <c r="K187" s="5">
        <f>IFERROR(INDEX('[8]Table 28'!K$14:K$19,MATCH($B187,'[8]Table 28'!$B$14:$B$19,0))*1000,0)</f>
        <v>0</v>
      </c>
      <c r="L187" s="5">
        <f>IFERROR(INDEX('[8]Table 28'!L$14:L$19,MATCH($B187,'[8]Table 28'!$B$14:$B$19,0))*1000,0)</f>
        <v>0</v>
      </c>
      <c r="M187" s="5">
        <f>IFERROR(INDEX('[8]Table 28'!M$14:M$19,MATCH($B187,'[8]Table 28'!$B$14:$B$19,0))*1000,0)</f>
        <v>0</v>
      </c>
      <c r="N187" s="5">
        <f>IFERROR(INDEX('[8]Table 28'!N$14:N$19,MATCH($B187,'[8]Table 28'!$B$14:$B$19,0))*1000,0)</f>
        <v>0</v>
      </c>
      <c r="O187" s="5">
        <f>IFERROR(INDEX('[8]Table 28'!O$14:O$19,MATCH($B187,'[8]Table 28'!$B$14:$B$19,0))*1000,0)</f>
        <v>0</v>
      </c>
      <c r="P187" s="5">
        <f>IFERROR(INDEX('[8]Table 28'!P$14:P$19,MATCH($B187,'[8]Table 28'!$B$14:$B$19,0))*1000,0)</f>
        <v>0</v>
      </c>
      <c r="Q187" s="5">
        <f>IFERROR(INDEX('[8]Table 28'!Q$14:Q$19,MATCH($B187,'[8]Table 28'!$B$14:$B$19,0))*1000,0)</f>
        <v>0</v>
      </c>
      <c r="R187" s="5">
        <f>IFERROR(INDEX('[8]Table 28'!R$14:R$19,MATCH($B187,'[8]Table 28'!$B$14:$B$19,0))*1000,0)</f>
        <v>0</v>
      </c>
      <c r="S187" s="5">
        <f>IFERROR(INDEX('[8]Table 28'!S$14:S$19,MATCH($B187,'[8]Table 28'!$B$14:$B$19,0))*1000,0)</f>
        <v>0</v>
      </c>
      <c r="T187" s="5">
        <f>IFERROR(INDEX('[8]Table 28'!T$14:T$19,MATCH($B187,'[8]Table 28'!$B$14:$B$19,0))*1000,0)</f>
        <v>0</v>
      </c>
      <c r="U187" s="5">
        <f>IFERROR(INDEX('[8]Table 28'!U$14:U$19,MATCH($B187,'[8]Table 28'!$B$14:$B$19,0))*1000,0)</f>
        <v>0</v>
      </c>
      <c r="V187" s="5">
        <f>IFERROR(INDEX('[8]Table 28'!V$14:V$19,MATCH($B187,'[8]Table 28'!$B$14:$B$19,0))*1000,0)</f>
        <v>0</v>
      </c>
      <c r="W187" s="5">
        <f>IFERROR(INDEX('[8]Table 28'!W$14:W$19,MATCH($B187,'[8]Table 28'!$B$14:$B$19,0))*1000,0)</f>
        <v>0</v>
      </c>
      <c r="Z187" s="21" t="s">
        <v>26</v>
      </c>
    </row>
    <row r="188" spans="2:28" outlineLevel="1" x14ac:dyDescent="0.2">
      <c r="B188" s="4" t="s">
        <v>16</v>
      </c>
      <c r="C188" s="5">
        <f>IFERROR(INDEX('[8]Table 28'!C$14:C$19,MATCH($B188,'[8]Table 28'!$B$14:$B$19,0))*1000,0)</f>
        <v>862.58500000000004</v>
      </c>
      <c r="D188" s="5">
        <f>IFERROR(INDEX('[8]Table 28'!D$14:D$19,MATCH($B188,'[8]Table 28'!$B$14:$B$19,0))*1000,0)</f>
        <v>800.47500000000002</v>
      </c>
      <c r="E188" s="5">
        <f>IFERROR(INDEX('[8]Table 28'!E$14:E$19,MATCH($B188,'[8]Table 28'!$B$14:$B$19,0))*1000,0)</f>
        <v>864.94200000000001</v>
      </c>
      <c r="F188" s="5">
        <f>IFERROR(INDEX('[8]Table 28'!F$14:F$19,MATCH($B188,'[8]Table 28'!$B$14:$B$19,0))*1000,0)</f>
        <v>1116.4970000000001</v>
      </c>
      <c r="G188" s="5">
        <f>IFERROR(INDEX('[8]Table 28'!G$14:G$19,MATCH($B188,'[8]Table 28'!$B$14:$B$19,0))*1000,0)</f>
        <v>757.51599999999996</v>
      </c>
      <c r="H188" s="5">
        <f>IFERROR(INDEX('[8]Table 28'!H$14:H$19,MATCH($B188,'[8]Table 28'!$B$14:$B$19,0))*1000,0)</f>
        <v>925.08799999999997</v>
      </c>
      <c r="I188" s="5">
        <f>IFERROR(INDEX('[8]Table 28'!I$14:I$19,MATCH($B188,'[8]Table 28'!$B$14:$B$19,0))*1000,0)</f>
        <v>943.31</v>
      </c>
      <c r="J188" s="5">
        <f>IFERROR(INDEX('[8]Table 28'!J$14:J$19,MATCH($B188,'[8]Table 28'!$B$14:$B$19,0))*1000,0)</f>
        <v>721.81799999999998</v>
      </c>
      <c r="K188" s="5">
        <f>IFERROR(INDEX('[8]Table 28'!K$14:K$19,MATCH($B188,'[8]Table 28'!$B$14:$B$19,0))*1000,0)</f>
        <v>700.77300000000002</v>
      </c>
      <c r="L188" s="5">
        <f>IFERROR(INDEX('[8]Table 28'!L$14:L$19,MATCH($B188,'[8]Table 28'!$B$14:$B$19,0))*1000,0)</f>
        <v>733.99899999999991</v>
      </c>
      <c r="M188" s="5">
        <f>IFERROR(INDEX('[8]Table 28'!M$14:M$19,MATCH($B188,'[8]Table 28'!$B$14:$B$19,0))*1000,0)</f>
        <v>807.20299999999997</v>
      </c>
      <c r="N188" s="5">
        <f>IFERROR(INDEX('[8]Table 28'!N$14:N$19,MATCH($B188,'[8]Table 28'!$B$14:$B$19,0))*1000,0)</f>
        <v>1105.741</v>
      </c>
      <c r="O188" s="5">
        <f>IFERROR(INDEX('[8]Table 28'!O$14:O$19,MATCH($B188,'[8]Table 28'!$B$14:$B$19,0))*1000,0)</f>
        <v>781.221</v>
      </c>
      <c r="P188" s="5">
        <f>IFERROR(INDEX('[8]Table 28'!P$14:P$19,MATCH($B188,'[8]Table 28'!$B$14:$B$19,0))*1000,0)</f>
        <v>563.95399999999995</v>
      </c>
      <c r="Q188" s="5">
        <f>IFERROR(INDEX('[8]Table 28'!Q$14:Q$19,MATCH($B188,'[8]Table 28'!$B$14:$B$19,0))*1000,0)</f>
        <v>533.34800000000007</v>
      </c>
      <c r="R188" s="5">
        <f>IFERROR(INDEX('[8]Table 28'!R$14:R$19,MATCH($B188,'[8]Table 28'!$B$14:$B$19,0))*1000,0)</f>
        <v>481.90300000000002</v>
      </c>
      <c r="S188" s="5">
        <f>IFERROR(INDEX('[8]Table 28'!S$14:S$19,MATCH($B188,'[8]Table 28'!$B$14:$B$19,0))*1000,0)</f>
        <v>599.44399999999996</v>
      </c>
      <c r="T188" s="5">
        <f>IFERROR(INDEX('[8]Table 28'!T$14:T$19,MATCH($B188,'[8]Table 28'!$B$14:$B$19,0))*1000,0)</f>
        <v>235.66300000000001</v>
      </c>
      <c r="U188" s="5">
        <f>IFERROR(INDEX('[8]Table 28'!U$14:U$19,MATCH($B188,'[8]Table 28'!$B$14:$B$19,0))*1000,0)</f>
        <v>358.13200000000001</v>
      </c>
      <c r="V188" s="5">
        <f>IFERROR(INDEX('[8]Table 28'!V$14:V$19,MATCH($B188,'[8]Table 28'!$B$14:$B$19,0))*1000,0)</f>
        <v>400.27000000000004</v>
      </c>
      <c r="W188" s="5">
        <f>IFERROR(INDEX('[8]Table 28'!W$14:W$19,MATCH($B188,'[8]Table 28'!$B$14:$B$19,0))*1000,0)</f>
        <v>321.13099999999997</v>
      </c>
      <c r="Z188" s="21" t="s">
        <v>26</v>
      </c>
    </row>
    <row r="189" spans="2:28" outlineLevel="1" x14ac:dyDescent="0.2">
      <c r="B189" s="4" t="s">
        <v>21</v>
      </c>
      <c r="C189" s="5">
        <f>IFERROR(INDEX('[8]Table 28'!C$14:C$19,MATCH($B189,'[8]Table 28'!$B$14:$B$19,0))*1000,0)</f>
        <v>0</v>
      </c>
      <c r="D189" s="5">
        <f>IFERROR(INDEX('[8]Table 28'!D$14:D$19,MATCH($B189,'[8]Table 28'!$B$14:$B$19,0))*1000,0)</f>
        <v>0</v>
      </c>
      <c r="E189" s="5">
        <f>IFERROR(INDEX('[8]Table 28'!E$14:E$19,MATCH($B189,'[8]Table 28'!$B$14:$B$19,0))*1000,0)</f>
        <v>0</v>
      </c>
      <c r="F189" s="5">
        <f>IFERROR(INDEX('[8]Table 28'!F$14:F$19,MATCH($B189,'[8]Table 28'!$B$14:$B$19,0))*1000,0)</f>
        <v>0</v>
      </c>
      <c r="G189" s="5">
        <f>IFERROR(INDEX('[8]Table 28'!G$14:G$19,MATCH($B189,'[8]Table 28'!$B$14:$B$19,0))*1000,0)</f>
        <v>0</v>
      </c>
      <c r="H189" s="5">
        <f>IFERROR(INDEX('[8]Table 28'!H$14:H$19,MATCH($B189,'[8]Table 28'!$B$14:$B$19,0))*1000,0)</f>
        <v>0</v>
      </c>
      <c r="I189" s="5">
        <f>IFERROR(INDEX('[8]Table 28'!I$14:I$19,MATCH($B189,'[8]Table 28'!$B$14:$B$19,0))*1000,0)</f>
        <v>0</v>
      </c>
      <c r="J189" s="5">
        <f>IFERROR(INDEX('[8]Table 28'!J$14:J$19,MATCH($B189,'[8]Table 28'!$B$14:$B$19,0))*1000,0)</f>
        <v>0</v>
      </c>
      <c r="K189" s="5">
        <f>IFERROR(INDEX('[8]Table 28'!K$14:K$19,MATCH($B189,'[8]Table 28'!$B$14:$B$19,0))*1000,0)</f>
        <v>0</v>
      </c>
      <c r="L189" s="5">
        <f>IFERROR(INDEX('[8]Table 28'!L$14:L$19,MATCH($B189,'[8]Table 28'!$B$14:$B$19,0))*1000,0)</f>
        <v>0</v>
      </c>
      <c r="M189" s="5">
        <f>IFERROR(INDEX('[8]Table 28'!M$14:M$19,MATCH($B189,'[8]Table 28'!$B$14:$B$19,0))*1000,0)</f>
        <v>0</v>
      </c>
      <c r="N189" s="5">
        <f>IFERROR(INDEX('[8]Table 28'!N$14:N$19,MATCH($B189,'[8]Table 28'!$B$14:$B$19,0))*1000,0)</f>
        <v>0</v>
      </c>
      <c r="O189" s="5">
        <f>IFERROR(INDEX('[8]Table 28'!O$14:O$19,MATCH($B189,'[8]Table 28'!$B$14:$B$19,0))*1000,0)</f>
        <v>0</v>
      </c>
      <c r="P189" s="5">
        <f>IFERROR(INDEX('[8]Table 28'!P$14:P$19,MATCH($B189,'[8]Table 28'!$B$14:$B$19,0))*1000,0)</f>
        <v>0</v>
      </c>
      <c r="Q189" s="5">
        <f>IFERROR(INDEX('[8]Table 28'!Q$14:Q$19,MATCH($B189,'[8]Table 28'!$B$14:$B$19,0))*1000,0)</f>
        <v>0</v>
      </c>
      <c r="R189" s="5">
        <f>IFERROR(INDEX('[8]Table 28'!R$14:R$19,MATCH($B189,'[8]Table 28'!$B$14:$B$19,0))*1000,0)</f>
        <v>0</v>
      </c>
      <c r="S189" s="5">
        <f>IFERROR(INDEX('[8]Table 28'!S$14:S$19,MATCH($B189,'[8]Table 28'!$B$14:$B$19,0))*1000,0)</f>
        <v>0</v>
      </c>
      <c r="T189" s="5">
        <f>IFERROR(INDEX('[8]Table 28'!T$14:T$19,MATCH($B189,'[8]Table 28'!$B$14:$B$19,0))*1000,0)</f>
        <v>0</v>
      </c>
      <c r="U189" s="5">
        <f>IFERROR(INDEX('[8]Table 28'!U$14:U$19,MATCH($B189,'[8]Table 28'!$B$14:$B$19,0))*1000,0)</f>
        <v>0</v>
      </c>
      <c r="V189" s="5">
        <f>IFERROR(INDEX('[8]Table 28'!V$14:V$19,MATCH($B189,'[8]Table 28'!$B$14:$B$19,0))*1000,0)</f>
        <v>0</v>
      </c>
      <c r="W189" s="5">
        <f>IFERROR(INDEX('[8]Table 28'!W$14:W$19,MATCH($B189,'[8]Table 28'!$B$14:$B$19,0))*1000,0)</f>
        <v>0</v>
      </c>
      <c r="Z189" s="21" t="s">
        <v>26</v>
      </c>
    </row>
    <row r="190" spans="2:28" outlineLevel="1" x14ac:dyDescent="0.2">
      <c r="B190" s="4" t="s">
        <v>20</v>
      </c>
      <c r="C190" s="5">
        <f>IFERROR(INDEX('[8]Table 28'!C$14:C$19,MATCH($B190,'[8]Table 28'!$B$14:$B$19,0))*1000,0)</f>
        <v>54.423999999999999</v>
      </c>
      <c r="D190" s="5">
        <f>IFERROR(INDEX('[8]Table 28'!D$14:D$19,MATCH($B190,'[8]Table 28'!$B$14:$B$19,0))*1000,0)</f>
        <v>16.507000000000001</v>
      </c>
      <c r="E190" s="5">
        <f>IFERROR(INDEX('[8]Table 28'!E$14:E$19,MATCH($B190,'[8]Table 28'!$B$14:$B$19,0))*1000,0)</f>
        <v>11.468999999999999</v>
      </c>
      <c r="F190" s="5">
        <f>IFERROR(INDEX('[8]Table 28'!F$14:F$19,MATCH($B190,'[8]Table 28'!$B$14:$B$19,0))*1000,0)</f>
        <v>25.555999999999997</v>
      </c>
      <c r="G190" s="5">
        <f>IFERROR(INDEX('[8]Table 28'!G$14:G$19,MATCH($B190,'[8]Table 28'!$B$14:$B$19,0))*1000,0)</f>
        <v>28.279</v>
      </c>
      <c r="H190" s="5">
        <f>IFERROR(INDEX('[8]Table 28'!H$14:H$19,MATCH($B190,'[8]Table 28'!$B$14:$B$19,0))*1000,0)</f>
        <v>9.6820000000000004</v>
      </c>
      <c r="I190" s="5">
        <f>IFERROR(INDEX('[8]Table 28'!I$14:I$19,MATCH($B190,'[8]Table 28'!$B$14:$B$19,0))*1000,0)</f>
        <v>19.466000000000001</v>
      </c>
      <c r="J190" s="5">
        <f>IFERROR(INDEX('[8]Table 28'!J$14:J$19,MATCH($B190,'[8]Table 28'!$B$14:$B$19,0))*1000,0)</f>
        <v>29.191000000000003</v>
      </c>
      <c r="K190" s="5">
        <f>IFERROR(INDEX('[8]Table 28'!K$14:K$19,MATCH($B190,'[8]Table 28'!$B$14:$B$19,0))*1000,0)</f>
        <v>13.907999999999999</v>
      </c>
      <c r="L190" s="5">
        <f>IFERROR(INDEX('[8]Table 28'!L$14:L$19,MATCH($B190,'[8]Table 28'!$B$14:$B$19,0))*1000,0)</f>
        <v>16.402000000000001</v>
      </c>
      <c r="M190" s="5">
        <f>IFERROR(INDEX('[8]Table 28'!M$14:M$19,MATCH($B190,'[8]Table 28'!$B$14:$B$19,0))*1000,0)</f>
        <v>15.159000000000001</v>
      </c>
      <c r="N190" s="5">
        <f>IFERROR(INDEX('[8]Table 28'!N$14:N$19,MATCH($B190,'[8]Table 28'!$B$14:$B$19,0))*1000,0)</f>
        <v>22.015000000000001</v>
      </c>
      <c r="O190" s="5">
        <f>IFERROR(INDEX('[8]Table 28'!O$14:O$19,MATCH($B190,'[8]Table 28'!$B$14:$B$19,0))*1000,0)</f>
        <v>27.997999999999998</v>
      </c>
      <c r="P190" s="5">
        <f>IFERROR(INDEX('[8]Table 28'!P$14:P$19,MATCH($B190,'[8]Table 28'!$B$14:$B$19,0))*1000,0)</f>
        <v>22.918999999999997</v>
      </c>
      <c r="Q190" s="5">
        <f>IFERROR(INDEX('[8]Table 28'!Q$14:Q$19,MATCH($B190,'[8]Table 28'!$B$14:$B$19,0))*1000,0)</f>
        <v>29.536999999999999</v>
      </c>
      <c r="R190" s="5">
        <f>IFERROR(INDEX('[8]Table 28'!R$14:R$19,MATCH($B190,'[8]Table 28'!$B$14:$B$19,0))*1000,0)</f>
        <v>35.229000000000006</v>
      </c>
      <c r="S190" s="5">
        <f>IFERROR(INDEX('[8]Table 28'!S$14:S$19,MATCH($B190,'[8]Table 28'!$B$14:$B$19,0))*1000,0)</f>
        <v>48.472999999999999</v>
      </c>
      <c r="T190" s="5">
        <f>IFERROR(INDEX('[8]Table 28'!T$14:T$19,MATCH($B190,'[8]Table 28'!$B$14:$B$19,0))*1000,0)</f>
        <v>40.453000000000003</v>
      </c>
      <c r="U190" s="5">
        <f>IFERROR(INDEX('[8]Table 28'!U$14:U$19,MATCH($B190,'[8]Table 28'!$B$14:$B$19,0))*1000,0)</f>
        <v>33.342999999999996</v>
      </c>
      <c r="V190" s="5">
        <f>IFERROR(INDEX('[8]Table 28'!V$14:V$19,MATCH($B190,'[8]Table 28'!$B$14:$B$19,0))*1000,0)</f>
        <v>44.875999999999998</v>
      </c>
      <c r="W190" s="5">
        <f>IFERROR(INDEX('[8]Table 28'!W$14:W$19,MATCH($B190,'[8]Table 28'!$B$14:$B$19,0))*1000,0)</f>
        <v>45.451999999999998</v>
      </c>
      <c r="Z190" s="21" t="s">
        <v>26</v>
      </c>
    </row>
    <row r="191" spans="2:28" outlineLevel="1" x14ac:dyDescent="0.2">
      <c r="B191" s="4" t="s">
        <v>0</v>
      </c>
      <c r="C191" s="5">
        <f>IFERROR(INDEX('[8]Table 28'!C$14:C$19,MATCH($B191,'[8]Table 28'!$B$14:$B$19,0))*1000,0)</f>
        <v>0</v>
      </c>
      <c r="D191" s="5">
        <f>IFERROR(INDEX('[8]Table 28'!D$14:D$19,MATCH($B191,'[8]Table 28'!$B$14:$B$19,0))*1000,0)</f>
        <v>0</v>
      </c>
      <c r="E191" s="5">
        <f>IFERROR(INDEX('[8]Table 28'!E$14:E$19,MATCH($B191,'[8]Table 28'!$B$14:$B$19,0))*1000,0)</f>
        <v>0</v>
      </c>
      <c r="F191" s="5">
        <f>IFERROR(INDEX('[8]Table 28'!F$14:F$19,MATCH($B191,'[8]Table 28'!$B$14:$B$19,0))*1000,0)</f>
        <v>0</v>
      </c>
      <c r="G191" s="5">
        <f>IFERROR(INDEX('[8]Table 28'!G$14:G$19,MATCH($B191,'[8]Table 28'!$B$14:$B$19,0))*1000,0)</f>
        <v>0</v>
      </c>
      <c r="H191" s="5">
        <f>IFERROR(INDEX('[8]Table 28'!H$14:H$19,MATCH($B191,'[8]Table 28'!$B$14:$B$19,0))*1000,0)</f>
        <v>0</v>
      </c>
      <c r="I191" s="5">
        <f>IFERROR(INDEX('[8]Table 28'!I$14:I$19,MATCH($B191,'[8]Table 28'!$B$14:$B$19,0))*1000,0)</f>
        <v>0</v>
      </c>
      <c r="J191" s="5">
        <f>IFERROR(INDEX('[8]Table 28'!J$14:J$19,MATCH($B191,'[8]Table 28'!$B$14:$B$19,0))*1000,0)</f>
        <v>0</v>
      </c>
      <c r="K191" s="5">
        <f>IFERROR(INDEX('[8]Table 28'!K$14:K$19,MATCH($B191,'[8]Table 28'!$B$14:$B$19,0))*1000,0)</f>
        <v>0</v>
      </c>
      <c r="L191" s="5">
        <f>IFERROR(INDEX('[8]Table 28'!L$14:L$19,MATCH($B191,'[8]Table 28'!$B$14:$B$19,0))*1000,0)</f>
        <v>0</v>
      </c>
      <c r="M191" s="5">
        <f>IFERROR(INDEX('[8]Table 28'!M$14:M$19,MATCH($B191,'[8]Table 28'!$B$14:$B$19,0))*1000,0)</f>
        <v>0</v>
      </c>
      <c r="N191" s="5">
        <f>IFERROR(INDEX('[8]Table 28'!N$14:N$19,MATCH($B191,'[8]Table 28'!$B$14:$B$19,0))*1000,0)</f>
        <v>0.80999999999999994</v>
      </c>
      <c r="O191" s="5">
        <f>IFERROR(INDEX('[8]Table 28'!O$14:O$19,MATCH($B191,'[8]Table 28'!$B$14:$B$19,0))*1000,0)</f>
        <v>1.0230000000000001</v>
      </c>
      <c r="P191" s="5">
        <f>IFERROR(INDEX('[8]Table 28'!P$14:P$19,MATCH($B191,'[8]Table 28'!$B$14:$B$19,0))*1000,0)</f>
        <v>0.41</v>
      </c>
      <c r="Q191" s="5">
        <f>IFERROR(INDEX('[8]Table 28'!Q$14:Q$19,MATCH($B191,'[8]Table 28'!$B$14:$B$19,0))*1000,0)</f>
        <v>0.28699999999999998</v>
      </c>
      <c r="R191" s="5">
        <f>IFERROR(INDEX('[8]Table 28'!R$14:R$19,MATCH($B191,'[8]Table 28'!$B$14:$B$19,0))*1000,0)</f>
        <v>0</v>
      </c>
      <c r="S191" s="5">
        <f>IFERROR(INDEX('[8]Table 28'!S$14:S$19,MATCH($B191,'[8]Table 28'!$B$14:$B$19,0))*1000,0)</f>
        <v>0</v>
      </c>
      <c r="T191" s="5">
        <f>IFERROR(INDEX('[8]Table 28'!T$14:T$19,MATCH($B191,'[8]Table 28'!$B$14:$B$19,0))*1000,0)</f>
        <v>0</v>
      </c>
      <c r="U191" s="5">
        <f>IFERROR(INDEX('[8]Table 28'!U$14:U$19,MATCH($B191,'[8]Table 28'!$B$14:$B$19,0))*1000,0)</f>
        <v>0</v>
      </c>
      <c r="V191" s="5">
        <f>IFERROR(INDEX('[8]Table 28'!V$14:V$19,MATCH($B191,'[8]Table 28'!$B$14:$B$19,0))*1000,0)</f>
        <v>0</v>
      </c>
      <c r="W191" s="5">
        <f>IFERROR(INDEX('[8]Table 28'!W$14:W$19,MATCH($B191,'[8]Table 28'!$B$14:$B$19,0))*1000,0)</f>
        <v>0</v>
      </c>
      <c r="Z191" s="21" t="s">
        <v>26</v>
      </c>
    </row>
    <row r="192" spans="2:28" outlineLevel="1" x14ac:dyDescent="0.2">
      <c r="B192" s="4" t="s">
        <v>22</v>
      </c>
      <c r="C192" s="5">
        <f>IFERROR(INDEX('[8]Table 28'!C$14:C$19,MATCH($B192,'[8]Table 28'!$B$14:$B$19,0))*1000,0)</f>
        <v>0</v>
      </c>
      <c r="D192" s="5">
        <f>IFERROR(INDEX('[8]Table 28'!D$14:D$19,MATCH($B192,'[8]Table 28'!$B$14:$B$19,0))*1000,0)</f>
        <v>0</v>
      </c>
      <c r="E192" s="5">
        <f>IFERROR(INDEX('[8]Table 28'!E$14:E$19,MATCH($B192,'[8]Table 28'!$B$14:$B$19,0))*1000,0)</f>
        <v>0</v>
      </c>
      <c r="F192" s="5">
        <f>IFERROR(INDEX('[8]Table 28'!F$14:F$19,MATCH($B192,'[8]Table 28'!$B$14:$B$19,0))*1000,0)</f>
        <v>0</v>
      </c>
      <c r="G192" s="5">
        <f>IFERROR(INDEX('[8]Table 28'!G$14:G$19,MATCH($B192,'[8]Table 28'!$B$14:$B$19,0))*1000,0)</f>
        <v>0</v>
      </c>
      <c r="H192" s="5">
        <f>IFERROR(INDEX('[8]Table 28'!H$14:H$19,MATCH($B192,'[8]Table 28'!$B$14:$B$19,0))*1000,0)</f>
        <v>0</v>
      </c>
      <c r="I192" s="5">
        <f>IFERROR(INDEX('[8]Table 28'!I$14:I$19,MATCH($B192,'[8]Table 28'!$B$14:$B$19,0))*1000,0)</f>
        <v>0</v>
      </c>
      <c r="J192" s="5">
        <f>IFERROR(INDEX('[8]Table 28'!J$14:J$19,MATCH($B192,'[8]Table 28'!$B$14:$B$19,0))*1000,0)</f>
        <v>0</v>
      </c>
      <c r="K192" s="5">
        <f>IFERROR(INDEX('[8]Table 28'!K$14:K$19,MATCH($B192,'[8]Table 28'!$B$14:$B$19,0))*1000,0)</f>
        <v>0</v>
      </c>
      <c r="L192" s="5">
        <f>IFERROR(INDEX('[8]Table 28'!L$14:L$19,MATCH($B192,'[8]Table 28'!$B$14:$B$19,0))*1000,0)</f>
        <v>0</v>
      </c>
      <c r="M192" s="5">
        <f>IFERROR(INDEX('[8]Table 28'!M$14:M$19,MATCH($B192,'[8]Table 28'!$B$14:$B$19,0))*1000,0)</f>
        <v>0</v>
      </c>
      <c r="N192" s="5">
        <f>IFERROR(INDEX('[8]Table 28'!N$14:N$19,MATCH($B192,'[8]Table 28'!$B$14:$B$19,0))*1000,0)</f>
        <v>0</v>
      </c>
      <c r="O192" s="5">
        <f>IFERROR(INDEX('[8]Table 28'!O$14:O$19,MATCH($B192,'[8]Table 28'!$B$14:$B$19,0))*1000,0)</f>
        <v>0</v>
      </c>
      <c r="P192" s="5">
        <f>IFERROR(INDEX('[8]Table 28'!P$14:P$19,MATCH($B192,'[8]Table 28'!$B$14:$B$19,0))*1000,0)</f>
        <v>0</v>
      </c>
      <c r="Q192" s="5">
        <f>IFERROR(INDEX('[8]Table 28'!Q$14:Q$19,MATCH($B192,'[8]Table 28'!$B$14:$B$19,0))*1000,0)</f>
        <v>0</v>
      </c>
      <c r="R192" s="5">
        <f>IFERROR(INDEX('[8]Table 28'!R$14:R$19,MATCH($B192,'[8]Table 28'!$B$14:$B$19,0))*1000,0)</f>
        <v>0</v>
      </c>
      <c r="S192" s="5">
        <f>IFERROR(INDEX('[8]Table 28'!S$14:S$19,MATCH($B192,'[8]Table 28'!$B$14:$B$19,0))*1000,0)</f>
        <v>0</v>
      </c>
      <c r="T192" s="5">
        <f>IFERROR(INDEX('[8]Table 28'!T$14:T$19,MATCH($B192,'[8]Table 28'!$B$14:$B$19,0))*1000,0)</f>
        <v>0</v>
      </c>
      <c r="U192" s="5">
        <f>IFERROR(INDEX('[8]Table 28'!U$14:U$19,MATCH($B192,'[8]Table 28'!$B$14:$B$19,0))*1000,0)</f>
        <v>0</v>
      </c>
      <c r="V192" s="5">
        <f>IFERROR(INDEX('[8]Table 28'!V$14:V$19,MATCH($B192,'[8]Table 28'!$B$14:$B$19,0))*1000,0)</f>
        <v>0</v>
      </c>
      <c r="W192" s="5">
        <f>IFERROR(INDEX('[8]Table 28'!W$14:W$19,MATCH($B192,'[8]Table 28'!$B$14:$B$19,0))*1000,0)</f>
        <v>0</v>
      </c>
      <c r="Z192" s="21" t="s">
        <v>26</v>
      </c>
    </row>
    <row r="193" spans="1:28" outlineLevel="1" x14ac:dyDescent="0.2">
      <c r="B193" s="4" t="s">
        <v>23</v>
      </c>
      <c r="C193" s="5">
        <f>IFERROR(INDEX('[8]Table 28'!C$14:C$19,MATCH($B193,'[8]Table 28'!$B$14:$B$19,0))*1000,0)</f>
        <v>0</v>
      </c>
      <c r="D193" s="5">
        <f>IFERROR(INDEX('[8]Table 28'!D$14:D$19,MATCH($B193,'[8]Table 28'!$B$14:$B$19,0))*1000,0)</f>
        <v>0</v>
      </c>
      <c r="E193" s="5">
        <f>IFERROR(INDEX('[8]Table 28'!E$14:E$19,MATCH($B193,'[8]Table 28'!$B$14:$B$19,0))*1000,0)</f>
        <v>0</v>
      </c>
      <c r="F193" s="5">
        <f>IFERROR(INDEX('[8]Table 28'!F$14:F$19,MATCH($B193,'[8]Table 28'!$B$14:$B$19,0))*1000,0)</f>
        <v>0</v>
      </c>
      <c r="G193" s="5">
        <f>IFERROR(INDEX('[8]Table 28'!G$14:G$19,MATCH($B193,'[8]Table 28'!$B$14:$B$19,0))*1000,0)</f>
        <v>0</v>
      </c>
      <c r="H193" s="5">
        <f>IFERROR(INDEX('[8]Table 28'!H$14:H$19,MATCH($B193,'[8]Table 28'!$B$14:$B$19,0))*1000,0)</f>
        <v>0</v>
      </c>
      <c r="I193" s="5">
        <f>IFERROR(INDEX('[8]Table 28'!I$14:I$19,MATCH($B193,'[8]Table 28'!$B$14:$B$19,0))*1000,0)</f>
        <v>0</v>
      </c>
      <c r="J193" s="5">
        <f>IFERROR(INDEX('[8]Table 28'!J$14:J$19,MATCH($B193,'[8]Table 28'!$B$14:$B$19,0))*1000,0)</f>
        <v>0</v>
      </c>
      <c r="K193" s="5">
        <f>IFERROR(INDEX('[8]Table 28'!K$14:K$19,MATCH($B193,'[8]Table 28'!$B$14:$B$19,0))*1000,0)</f>
        <v>0</v>
      </c>
      <c r="L193" s="5">
        <f>IFERROR(INDEX('[8]Table 28'!L$14:L$19,MATCH($B193,'[8]Table 28'!$B$14:$B$19,0))*1000,0)</f>
        <v>0</v>
      </c>
      <c r="M193" s="5">
        <f>IFERROR(INDEX('[8]Table 28'!M$14:M$19,MATCH($B193,'[8]Table 28'!$B$14:$B$19,0))*1000,0)</f>
        <v>0</v>
      </c>
      <c r="N193" s="5">
        <f>IFERROR(INDEX('[8]Table 28'!N$14:N$19,MATCH($B193,'[8]Table 28'!$B$14:$B$19,0))*1000,0)</f>
        <v>0</v>
      </c>
      <c r="O193" s="5">
        <f>IFERROR(INDEX('[8]Table 28'!O$14:O$19,MATCH($B193,'[8]Table 28'!$B$14:$B$19,0))*1000,0)</f>
        <v>0</v>
      </c>
      <c r="P193" s="5">
        <f>IFERROR(INDEX('[8]Table 28'!P$14:P$19,MATCH($B193,'[8]Table 28'!$B$14:$B$19,0))*1000,0)</f>
        <v>0</v>
      </c>
      <c r="Q193" s="5">
        <f>IFERROR(INDEX('[8]Table 28'!Q$14:Q$19,MATCH($B193,'[8]Table 28'!$B$14:$B$19,0))*1000,0)</f>
        <v>0.14300000000000002</v>
      </c>
      <c r="R193" s="5">
        <f>IFERROR(INDEX('[8]Table 28'!R$14:R$19,MATCH($B193,'[8]Table 28'!$B$14:$B$19,0))*1000,0)</f>
        <v>0.56300000000000006</v>
      </c>
      <c r="S193" s="5">
        <f>IFERROR(INDEX('[8]Table 28'!S$14:S$19,MATCH($B193,'[8]Table 28'!$B$14:$B$19,0))*1000,0)</f>
        <v>0.77800000000000002</v>
      </c>
      <c r="T193" s="5">
        <f>IFERROR(INDEX('[8]Table 28'!T$14:T$19,MATCH($B193,'[8]Table 28'!$B$14:$B$19,0))*1000,0)</f>
        <v>0.47600000000000003</v>
      </c>
      <c r="U193" s="5">
        <f>IFERROR(INDEX('[8]Table 28'!U$14:U$19,MATCH($B193,'[8]Table 28'!$B$14:$B$19,0))*1000,0)</f>
        <v>0.92400000000000004</v>
      </c>
      <c r="V193" s="5">
        <f>IFERROR(INDEX('[8]Table 28'!V$14:V$19,MATCH($B193,'[8]Table 28'!$B$14:$B$19,0))*1000,0)</f>
        <v>0.94799999999999995</v>
      </c>
      <c r="W193" s="5">
        <f>IFERROR(INDEX('[8]Table 28'!W$14:W$19,MATCH($B193,'[8]Table 28'!$B$14:$B$19,0))*1000,0)</f>
        <v>1.2630000000000001</v>
      </c>
      <c r="Z193" s="21" t="s">
        <v>26</v>
      </c>
    </row>
    <row r="194" spans="1:28" outlineLevel="1" x14ac:dyDescent="0.2">
      <c r="B194" s="4" t="s">
        <v>17</v>
      </c>
      <c r="C194" s="5">
        <f>IFERROR(INDEX('[8]Table 28'!C$14:C$19,MATCH($B194,'[8]Table 28'!$B$14:$B$19,0))*1000,0)</f>
        <v>0</v>
      </c>
      <c r="D194" s="5">
        <f>IFERROR(INDEX('[8]Table 28'!D$14:D$19,MATCH($B194,'[8]Table 28'!$B$14:$B$19,0))*1000,0)</f>
        <v>0</v>
      </c>
      <c r="E194" s="5">
        <f>IFERROR(INDEX('[8]Table 28'!E$14:E$19,MATCH($B194,'[8]Table 28'!$B$14:$B$19,0))*1000,0)</f>
        <v>0</v>
      </c>
      <c r="F194" s="5">
        <f>IFERROR(INDEX('[8]Table 28'!F$14:F$19,MATCH($B194,'[8]Table 28'!$B$14:$B$19,0))*1000,0)</f>
        <v>0</v>
      </c>
      <c r="G194" s="5">
        <f>IFERROR(INDEX('[8]Table 28'!G$14:G$19,MATCH($B194,'[8]Table 28'!$B$14:$B$19,0))*1000,0)</f>
        <v>0</v>
      </c>
      <c r="H194" s="5">
        <f>IFERROR(INDEX('[8]Table 28'!H$14:H$19,MATCH($B194,'[8]Table 28'!$B$14:$B$19,0))*1000,0)</f>
        <v>0</v>
      </c>
      <c r="I194" s="5">
        <f>IFERROR(INDEX('[8]Table 28'!I$14:I$19,MATCH($B194,'[8]Table 28'!$B$14:$B$19,0))*1000,0)</f>
        <v>0</v>
      </c>
      <c r="J194" s="5">
        <f>IFERROR(INDEX('[8]Table 28'!J$14:J$19,MATCH($B194,'[8]Table 28'!$B$14:$B$19,0))*1000,0)</f>
        <v>0</v>
      </c>
      <c r="K194" s="5">
        <f>IFERROR(INDEX('[8]Table 28'!K$14:K$19,MATCH($B194,'[8]Table 28'!$B$14:$B$19,0))*1000,0)</f>
        <v>0</v>
      </c>
      <c r="L194" s="5">
        <f>IFERROR(INDEX('[8]Table 28'!L$14:L$19,MATCH($B194,'[8]Table 28'!$B$14:$B$19,0))*1000,0)</f>
        <v>0</v>
      </c>
      <c r="M194" s="5">
        <f>IFERROR(INDEX('[8]Table 28'!M$14:M$19,MATCH($B194,'[8]Table 28'!$B$14:$B$19,0))*1000,0)</f>
        <v>0</v>
      </c>
      <c r="N194" s="5">
        <f>IFERROR(INDEX('[8]Table 28'!N$14:N$19,MATCH($B194,'[8]Table 28'!$B$14:$B$19,0))*1000,0)</f>
        <v>0</v>
      </c>
      <c r="O194" s="5">
        <f>IFERROR(INDEX('[8]Table 28'!O$14:O$19,MATCH($B194,'[8]Table 28'!$B$14:$B$19,0))*1000,0)</f>
        <v>0</v>
      </c>
      <c r="P194" s="5">
        <f>IFERROR(INDEX('[8]Table 28'!P$14:P$19,MATCH($B194,'[8]Table 28'!$B$14:$B$19,0))*1000,0)</f>
        <v>0</v>
      </c>
      <c r="Q194" s="5">
        <f>IFERROR(INDEX('[8]Table 28'!Q$14:Q$19,MATCH($B194,'[8]Table 28'!$B$14:$B$19,0))*1000,0)</f>
        <v>0</v>
      </c>
      <c r="R194" s="5">
        <f>IFERROR(INDEX('[8]Table 28'!R$14:R$19,MATCH($B194,'[8]Table 28'!$B$14:$B$19,0))*1000,0)</f>
        <v>0</v>
      </c>
      <c r="S194" s="5">
        <f>IFERROR(INDEX('[8]Table 28'!S$14:S$19,MATCH($B194,'[8]Table 28'!$B$14:$B$19,0))*1000,0)</f>
        <v>0</v>
      </c>
      <c r="T194" s="5">
        <f>IFERROR(INDEX('[8]Table 28'!T$14:T$19,MATCH($B194,'[8]Table 28'!$B$14:$B$19,0))*1000,0)</f>
        <v>0</v>
      </c>
      <c r="U194" s="5">
        <f>IFERROR(INDEX('[8]Table 28'!U$14:U$19,MATCH($B194,'[8]Table 28'!$B$14:$B$19,0))*1000,0)</f>
        <v>0</v>
      </c>
      <c r="V194" s="5">
        <f>IFERROR(INDEX('[8]Table 28'!V$14:V$19,MATCH($B194,'[8]Table 28'!$B$14:$B$19,0))*1000,0)</f>
        <v>0</v>
      </c>
      <c r="W194" s="5">
        <f>IFERROR(INDEX('[8]Table 28'!W$14:W$19,MATCH($B194,'[8]Table 28'!$B$14:$B$19,0))*1000,0)</f>
        <v>0</v>
      </c>
      <c r="Z194" s="21" t="s">
        <v>26</v>
      </c>
    </row>
    <row r="195" spans="1:28" outlineLevel="1" x14ac:dyDescent="0.2">
      <c r="B195" s="4" t="s">
        <v>1</v>
      </c>
      <c r="C195" s="5">
        <f>IFERROR(INDEX('[8]Table 28'!C$14:C$19,MATCH($B195,'[8]Table 28'!$B$14:$B$19,0))*1000,0)</f>
        <v>0</v>
      </c>
      <c r="D195" s="5">
        <f>IFERROR(INDEX('[8]Table 28'!D$14:D$19,MATCH($B195,'[8]Table 28'!$B$14:$B$19,0))*1000,0)</f>
        <v>0</v>
      </c>
      <c r="E195" s="5">
        <f>IFERROR(INDEX('[8]Table 28'!E$14:E$19,MATCH($B195,'[8]Table 28'!$B$14:$B$19,0))*1000,0)</f>
        <v>0</v>
      </c>
      <c r="F195" s="5">
        <f>IFERROR(INDEX('[8]Table 28'!F$14:F$19,MATCH($B195,'[8]Table 28'!$B$14:$B$19,0))*1000,0)</f>
        <v>0</v>
      </c>
      <c r="G195" s="5">
        <f>IFERROR(INDEX('[8]Table 28'!G$14:G$19,MATCH($B195,'[8]Table 28'!$B$14:$B$19,0))*1000,0)</f>
        <v>0</v>
      </c>
      <c r="H195" s="5">
        <f>IFERROR(INDEX('[8]Table 28'!H$14:H$19,MATCH($B195,'[8]Table 28'!$B$14:$B$19,0))*1000,0)</f>
        <v>0</v>
      </c>
      <c r="I195" s="5">
        <f>IFERROR(INDEX('[8]Table 28'!I$14:I$19,MATCH($B195,'[8]Table 28'!$B$14:$B$19,0))*1000,0)</f>
        <v>0</v>
      </c>
      <c r="J195" s="5">
        <f>IFERROR(INDEX('[8]Table 28'!J$14:J$19,MATCH($B195,'[8]Table 28'!$B$14:$B$19,0))*1000,0)</f>
        <v>0</v>
      </c>
      <c r="K195" s="5">
        <f>IFERROR(INDEX('[8]Table 28'!K$14:K$19,MATCH($B195,'[8]Table 28'!$B$14:$B$19,0))*1000,0)</f>
        <v>0</v>
      </c>
      <c r="L195" s="5">
        <f>IFERROR(INDEX('[8]Table 28'!L$14:L$19,MATCH($B195,'[8]Table 28'!$B$14:$B$19,0))*1000,0)</f>
        <v>0</v>
      </c>
      <c r="M195" s="5">
        <f>IFERROR(INDEX('[8]Table 28'!M$14:M$19,MATCH($B195,'[8]Table 28'!$B$14:$B$19,0))*1000,0)</f>
        <v>0</v>
      </c>
      <c r="N195" s="5">
        <f>IFERROR(INDEX('[8]Table 28'!N$14:N$19,MATCH($B195,'[8]Table 28'!$B$14:$B$19,0))*1000,0)</f>
        <v>0</v>
      </c>
      <c r="O195" s="5">
        <f>IFERROR(INDEX('[8]Table 28'!O$14:O$19,MATCH($B195,'[8]Table 28'!$B$14:$B$19,0))*1000,0)</f>
        <v>0</v>
      </c>
      <c r="P195" s="5">
        <f>IFERROR(INDEX('[8]Table 28'!P$14:P$19,MATCH($B195,'[8]Table 28'!$B$14:$B$19,0))*1000,0)</f>
        <v>0</v>
      </c>
      <c r="Q195" s="5">
        <f>IFERROR(INDEX('[8]Table 28'!Q$14:Q$19,MATCH($B195,'[8]Table 28'!$B$14:$B$19,0))*1000,0)</f>
        <v>0</v>
      </c>
      <c r="R195" s="5">
        <f>IFERROR(INDEX('[8]Table 28'!R$14:R$19,MATCH($B195,'[8]Table 28'!$B$14:$B$19,0))*1000,0)</f>
        <v>0</v>
      </c>
      <c r="S195" s="5">
        <f>IFERROR(INDEX('[8]Table 28'!S$14:S$19,MATCH($B195,'[8]Table 28'!$B$14:$B$19,0))*1000,0)</f>
        <v>0</v>
      </c>
      <c r="T195" s="5">
        <f>IFERROR(INDEX('[8]Table 28'!T$14:T$19,MATCH($B195,'[8]Table 28'!$B$14:$B$19,0))*1000,0)</f>
        <v>0</v>
      </c>
      <c r="U195" s="5">
        <f>IFERROR(INDEX('[8]Table 28'!U$14:U$19,MATCH($B195,'[8]Table 28'!$B$14:$B$19,0))*1000,0)</f>
        <v>0</v>
      </c>
      <c r="V195" s="5">
        <f>IFERROR(INDEX('[8]Table 28'!V$14:V$19,MATCH($B195,'[8]Table 28'!$B$14:$B$19,0))*1000,0)</f>
        <v>0</v>
      </c>
      <c r="W195" s="5">
        <f>IFERROR(INDEX('[8]Table 28'!W$14:W$19,MATCH($B195,'[8]Table 28'!$B$14:$B$19,0))*1000,0)</f>
        <v>0</v>
      </c>
      <c r="Z195" s="21" t="s">
        <v>26</v>
      </c>
    </row>
    <row r="196" spans="1:28" outlineLevel="1" x14ac:dyDescent="0.2">
      <c r="B196" s="15" t="s">
        <v>9</v>
      </c>
      <c r="C196" s="19">
        <f t="shared" ref="C196:W196" si="79">SUM(C186:C195)</f>
        <v>917.00900000000001</v>
      </c>
      <c r="D196" s="19">
        <f t="shared" si="79"/>
        <v>816.98199999999997</v>
      </c>
      <c r="E196" s="19">
        <f t="shared" si="79"/>
        <v>876.41100000000006</v>
      </c>
      <c r="F196" s="19">
        <f t="shared" si="79"/>
        <v>1142.0530000000001</v>
      </c>
      <c r="G196" s="19">
        <f t="shared" si="79"/>
        <v>785.79499999999996</v>
      </c>
      <c r="H196" s="19">
        <f t="shared" si="79"/>
        <v>934.77</v>
      </c>
      <c r="I196" s="19">
        <f t="shared" si="79"/>
        <v>962.77599999999995</v>
      </c>
      <c r="J196" s="19">
        <f t="shared" si="79"/>
        <v>751.00900000000001</v>
      </c>
      <c r="K196" s="19">
        <f t="shared" si="79"/>
        <v>714.68100000000004</v>
      </c>
      <c r="L196" s="19">
        <f t="shared" si="79"/>
        <v>750.40099999999995</v>
      </c>
      <c r="M196" s="19">
        <f t="shared" si="79"/>
        <v>822.36199999999997</v>
      </c>
      <c r="N196" s="19">
        <f t="shared" si="79"/>
        <v>1128.566</v>
      </c>
      <c r="O196" s="19">
        <f t="shared" si="79"/>
        <v>810.24200000000008</v>
      </c>
      <c r="P196" s="19">
        <f t="shared" si="79"/>
        <v>587.2829999999999</v>
      </c>
      <c r="Q196" s="19">
        <f t="shared" si="79"/>
        <v>563.31500000000017</v>
      </c>
      <c r="R196" s="19">
        <f t="shared" si="79"/>
        <v>517.69500000000005</v>
      </c>
      <c r="S196" s="19">
        <f t="shared" si="79"/>
        <v>648.69499999999994</v>
      </c>
      <c r="T196" s="19">
        <f t="shared" si="79"/>
        <v>276.59199999999998</v>
      </c>
      <c r="U196" s="19">
        <f t="shared" si="79"/>
        <v>392.399</v>
      </c>
      <c r="V196" s="19">
        <f t="shared" si="79"/>
        <v>446.09399999999999</v>
      </c>
      <c r="W196" s="19">
        <f t="shared" si="79"/>
        <v>367.84599999999995</v>
      </c>
    </row>
    <row r="197" spans="1:28" outlineLevel="1" x14ac:dyDescent="0.2">
      <c r="B197" s="26" t="s">
        <v>91</v>
      </c>
      <c r="C197" s="25">
        <f t="shared" ref="C197:W197" si="80">C196/C177/1000</f>
        <v>6.14691068749165E-4</v>
      </c>
      <c r="D197" s="25">
        <f t="shared" si="80"/>
        <v>5.9220956838046651E-4</v>
      </c>
      <c r="E197" s="25">
        <f t="shared" si="80"/>
        <v>5.634226806514941E-4</v>
      </c>
      <c r="F197" s="25">
        <f t="shared" si="80"/>
        <v>5.5538983141950311E-4</v>
      </c>
      <c r="G197" s="25">
        <f t="shared" si="80"/>
        <v>5.2248922915644242E-4</v>
      </c>
      <c r="H197" s="25">
        <f t="shared" si="80"/>
        <v>4.9253689369239636E-4</v>
      </c>
      <c r="I197" s="25">
        <f t="shared" si="80"/>
        <v>4.2750305470491288E-4</v>
      </c>
      <c r="J197" s="25">
        <f t="shared" si="80"/>
        <v>5.1467052039293019E-4</v>
      </c>
      <c r="K197" s="25">
        <f t="shared" si="80"/>
        <v>5.3270452045917917E-4</v>
      </c>
      <c r="L197" s="25">
        <f t="shared" si="80"/>
        <v>4.4734970319677407E-4</v>
      </c>
      <c r="M197" s="25">
        <f t="shared" si="80"/>
        <v>4.2731914064818744E-4</v>
      </c>
      <c r="N197" s="25">
        <f t="shared" si="80"/>
        <v>4.4372538042442217E-4</v>
      </c>
      <c r="O197" s="25">
        <f t="shared" si="80"/>
        <v>4.1535980953995262E-4</v>
      </c>
      <c r="P197" s="25">
        <f t="shared" si="80"/>
        <v>4.0606651563306919E-4</v>
      </c>
      <c r="Q197" s="25">
        <f t="shared" si="80"/>
        <v>4.2193564244629204E-4</v>
      </c>
      <c r="R197" s="25">
        <f t="shared" si="80"/>
        <v>4.3096328147305984E-4</v>
      </c>
      <c r="S197" s="25">
        <f t="shared" si="80"/>
        <v>4.47433715556962E-4</v>
      </c>
      <c r="T197" s="25">
        <f t="shared" si="80"/>
        <v>2.4178706192354494E-4</v>
      </c>
      <c r="U197" s="25">
        <f t="shared" si="80"/>
        <v>3.477807716060944E-4</v>
      </c>
      <c r="V197" s="25">
        <f t="shared" si="80"/>
        <v>4.0590972250173182E-4</v>
      </c>
      <c r="W197" s="25">
        <f t="shared" si="80"/>
        <v>3.4224236985622289E-4</v>
      </c>
    </row>
    <row r="198" spans="1:28" outlineLevel="1" x14ac:dyDescent="0.2"/>
    <row r="199" spans="1:28" outlineLevel="1" x14ac:dyDescent="0.2">
      <c r="B199" s="4" t="s">
        <v>18</v>
      </c>
      <c r="C199" s="11">
        <f t="shared" ref="C199:W199" si="81">IFERROR(C186/C196,0)</f>
        <v>0</v>
      </c>
      <c r="D199" s="11">
        <f t="shared" si="81"/>
        <v>0</v>
      </c>
      <c r="E199" s="11">
        <f t="shared" si="81"/>
        <v>0</v>
      </c>
      <c r="F199" s="11">
        <f t="shared" si="81"/>
        <v>0</v>
      </c>
      <c r="G199" s="11">
        <f t="shared" si="81"/>
        <v>0</v>
      </c>
      <c r="H199" s="11">
        <f t="shared" si="81"/>
        <v>0</v>
      </c>
      <c r="I199" s="11">
        <f t="shared" si="81"/>
        <v>0</v>
      </c>
      <c r="J199" s="11">
        <f t="shared" si="81"/>
        <v>0</v>
      </c>
      <c r="K199" s="11">
        <f t="shared" si="81"/>
        <v>0</v>
      </c>
      <c r="L199" s="11">
        <f t="shared" si="81"/>
        <v>0</v>
      </c>
      <c r="M199" s="11">
        <f t="shared" si="81"/>
        <v>0</v>
      </c>
      <c r="N199" s="11">
        <f t="shared" si="81"/>
        <v>0</v>
      </c>
      <c r="O199" s="11">
        <f t="shared" si="81"/>
        <v>0</v>
      </c>
      <c r="P199" s="11">
        <f t="shared" si="81"/>
        <v>0</v>
      </c>
      <c r="Q199" s="11">
        <f t="shared" si="81"/>
        <v>0</v>
      </c>
      <c r="R199" s="11">
        <f t="shared" si="81"/>
        <v>0</v>
      </c>
      <c r="S199" s="11">
        <f t="shared" si="81"/>
        <v>0</v>
      </c>
      <c r="T199" s="11">
        <f t="shared" si="81"/>
        <v>0</v>
      </c>
      <c r="U199" s="11">
        <f t="shared" si="81"/>
        <v>0</v>
      </c>
      <c r="V199" s="11">
        <f t="shared" si="81"/>
        <v>0</v>
      </c>
      <c r="W199" s="11">
        <f t="shared" si="81"/>
        <v>0</v>
      </c>
    </row>
    <row r="200" spans="1:28" outlineLevel="1" x14ac:dyDescent="0.2">
      <c r="B200" s="4" t="s">
        <v>19</v>
      </c>
      <c r="C200" s="11">
        <f t="shared" ref="C200:W200" si="82">IFERROR(C187/C196,0)</f>
        <v>0</v>
      </c>
      <c r="D200" s="11">
        <f t="shared" si="82"/>
        <v>0</v>
      </c>
      <c r="E200" s="11">
        <f t="shared" si="82"/>
        <v>0</v>
      </c>
      <c r="F200" s="11">
        <f t="shared" si="82"/>
        <v>0</v>
      </c>
      <c r="G200" s="11">
        <f t="shared" si="82"/>
        <v>0</v>
      </c>
      <c r="H200" s="11">
        <f t="shared" si="82"/>
        <v>0</v>
      </c>
      <c r="I200" s="11">
        <f t="shared" si="82"/>
        <v>0</v>
      </c>
      <c r="J200" s="11">
        <f t="shared" si="82"/>
        <v>0</v>
      </c>
      <c r="K200" s="11">
        <f t="shared" si="82"/>
        <v>0</v>
      </c>
      <c r="L200" s="11">
        <f t="shared" si="82"/>
        <v>0</v>
      </c>
      <c r="M200" s="11">
        <f t="shared" si="82"/>
        <v>0</v>
      </c>
      <c r="N200" s="11">
        <f t="shared" si="82"/>
        <v>0</v>
      </c>
      <c r="O200" s="11">
        <f t="shared" si="82"/>
        <v>0</v>
      </c>
      <c r="P200" s="11">
        <f t="shared" si="82"/>
        <v>0</v>
      </c>
      <c r="Q200" s="11">
        <f t="shared" si="82"/>
        <v>0</v>
      </c>
      <c r="R200" s="11">
        <f t="shared" si="82"/>
        <v>0</v>
      </c>
      <c r="S200" s="11">
        <f t="shared" si="82"/>
        <v>0</v>
      </c>
      <c r="T200" s="11">
        <f t="shared" si="82"/>
        <v>0</v>
      </c>
      <c r="U200" s="11">
        <f t="shared" si="82"/>
        <v>0</v>
      </c>
      <c r="V200" s="11">
        <f t="shared" si="82"/>
        <v>0</v>
      </c>
      <c r="W200" s="11">
        <f t="shared" si="82"/>
        <v>0</v>
      </c>
    </row>
    <row r="201" spans="1:28" outlineLevel="1" x14ac:dyDescent="0.2">
      <c r="B201" s="4" t="s">
        <v>16</v>
      </c>
      <c r="C201" s="11">
        <f t="shared" ref="C201:W201" si="83">IFERROR(C188/C196,0)</f>
        <v>0.94065052796646487</v>
      </c>
      <c r="D201" s="11">
        <f t="shared" si="83"/>
        <v>0.97979514848552363</v>
      </c>
      <c r="E201" s="11">
        <f t="shared" si="83"/>
        <v>0.98691367406388097</v>
      </c>
      <c r="F201" s="11">
        <f t="shared" si="83"/>
        <v>0.9776227548108537</v>
      </c>
      <c r="G201" s="11">
        <f t="shared" si="83"/>
        <v>0.9640122423787375</v>
      </c>
      <c r="H201" s="11">
        <f t="shared" si="83"/>
        <v>0.98964237192036542</v>
      </c>
      <c r="I201" s="11">
        <f t="shared" si="83"/>
        <v>0.97978138216989208</v>
      </c>
      <c r="J201" s="11">
        <f t="shared" si="83"/>
        <v>0.96113095848385299</v>
      </c>
      <c r="K201" s="11">
        <f t="shared" si="83"/>
        <v>0.9805395694022927</v>
      </c>
      <c r="L201" s="11">
        <f t="shared" si="83"/>
        <v>0.97814235322181065</v>
      </c>
      <c r="M201" s="11">
        <f t="shared" si="83"/>
        <v>0.98156651207132628</v>
      </c>
      <c r="N201" s="11">
        <f t="shared" si="83"/>
        <v>0.97977521917194033</v>
      </c>
      <c r="O201" s="11">
        <f t="shared" si="83"/>
        <v>0.9641823060270881</v>
      </c>
      <c r="P201" s="11">
        <f t="shared" si="83"/>
        <v>0.96027639145011867</v>
      </c>
      <c r="Q201" s="11">
        <f t="shared" si="83"/>
        <v>0.94680241072934312</v>
      </c>
      <c r="R201" s="11">
        <f t="shared" si="83"/>
        <v>0.93086276668694878</v>
      </c>
      <c r="S201" s="11">
        <f t="shared" si="83"/>
        <v>0.9240768003453087</v>
      </c>
      <c r="T201" s="11">
        <f t="shared" si="83"/>
        <v>0.85202391970845148</v>
      </c>
      <c r="U201" s="11">
        <f t="shared" si="83"/>
        <v>0.91267307001292053</v>
      </c>
      <c r="V201" s="11">
        <f t="shared" si="83"/>
        <v>0.89727725546633674</v>
      </c>
      <c r="W201" s="11">
        <f t="shared" si="83"/>
        <v>0.87300392011874539</v>
      </c>
    </row>
    <row r="202" spans="1:28" outlineLevel="1" x14ac:dyDescent="0.2">
      <c r="B202" s="4" t="s">
        <v>21</v>
      </c>
      <c r="C202" s="11">
        <f t="shared" ref="C202:W202" si="84">IFERROR(C189/C196,0)</f>
        <v>0</v>
      </c>
      <c r="D202" s="11">
        <f t="shared" si="84"/>
        <v>0</v>
      </c>
      <c r="E202" s="11">
        <f t="shared" si="84"/>
        <v>0</v>
      </c>
      <c r="F202" s="11">
        <f t="shared" si="84"/>
        <v>0</v>
      </c>
      <c r="G202" s="11">
        <f t="shared" si="84"/>
        <v>0</v>
      </c>
      <c r="H202" s="11">
        <f t="shared" si="84"/>
        <v>0</v>
      </c>
      <c r="I202" s="11">
        <f t="shared" si="84"/>
        <v>0</v>
      </c>
      <c r="J202" s="11">
        <f t="shared" si="84"/>
        <v>0</v>
      </c>
      <c r="K202" s="11">
        <f t="shared" si="84"/>
        <v>0</v>
      </c>
      <c r="L202" s="11">
        <f t="shared" si="84"/>
        <v>0</v>
      </c>
      <c r="M202" s="11">
        <f t="shared" si="84"/>
        <v>0</v>
      </c>
      <c r="N202" s="11">
        <f t="shared" si="84"/>
        <v>0</v>
      </c>
      <c r="O202" s="11">
        <f t="shared" si="84"/>
        <v>0</v>
      </c>
      <c r="P202" s="11">
        <f t="shared" si="84"/>
        <v>0</v>
      </c>
      <c r="Q202" s="11">
        <f t="shared" si="84"/>
        <v>0</v>
      </c>
      <c r="R202" s="11">
        <f t="shared" si="84"/>
        <v>0</v>
      </c>
      <c r="S202" s="11">
        <f t="shared" si="84"/>
        <v>0</v>
      </c>
      <c r="T202" s="11">
        <f t="shared" si="84"/>
        <v>0</v>
      </c>
      <c r="U202" s="11">
        <f t="shared" si="84"/>
        <v>0</v>
      </c>
      <c r="V202" s="11">
        <f t="shared" si="84"/>
        <v>0</v>
      </c>
      <c r="W202" s="11">
        <f t="shared" si="84"/>
        <v>0</v>
      </c>
    </row>
    <row r="203" spans="1:28" outlineLevel="1" x14ac:dyDescent="0.2">
      <c r="B203" s="4" t="s">
        <v>20</v>
      </c>
      <c r="C203" s="11">
        <f t="shared" ref="C203:W203" si="85">IFERROR(C190/C196,0)</f>
        <v>5.9349472033535113E-2</v>
      </c>
      <c r="D203" s="11">
        <f t="shared" si="85"/>
        <v>2.0204851514476454E-2</v>
      </c>
      <c r="E203" s="11">
        <f t="shared" si="85"/>
        <v>1.3086325936119012E-2</v>
      </c>
      <c r="F203" s="11">
        <f t="shared" si="85"/>
        <v>2.237724518914621E-2</v>
      </c>
      <c r="G203" s="11">
        <f t="shared" si="85"/>
        <v>3.5987757621262544E-2</v>
      </c>
      <c r="H203" s="11">
        <f t="shared" si="85"/>
        <v>1.0357628079634564E-2</v>
      </c>
      <c r="I203" s="11">
        <f t="shared" si="85"/>
        <v>2.0218617830107938E-2</v>
      </c>
      <c r="J203" s="11">
        <f t="shared" si="85"/>
        <v>3.8869041516146945E-2</v>
      </c>
      <c r="K203" s="11">
        <f t="shared" si="85"/>
        <v>1.9460430597707228E-2</v>
      </c>
      <c r="L203" s="11">
        <f t="shared" si="85"/>
        <v>2.1857646778189264E-2</v>
      </c>
      <c r="M203" s="11">
        <f t="shared" si="85"/>
        <v>1.8433487928673747E-2</v>
      </c>
      <c r="N203" s="11">
        <f t="shared" si="85"/>
        <v>1.9507055856724374E-2</v>
      </c>
      <c r="O203" s="11">
        <f t="shared" si="85"/>
        <v>3.4555108226924793E-2</v>
      </c>
      <c r="P203" s="11">
        <f t="shared" si="85"/>
        <v>3.9025478346895792E-2</v>
      </c>
      <c r="Q203" s="11">
        <f t="shared" si="85"/>
        <v>5.2434250818813616E-2</v>
      </c>
      <c r="R203" s="11">
        <f t="shared" si="85"/>
        <v>6.8049720395213398E-2</v>
      </c>
      <c r="S203" s="11">
        <f t="shared" si="85"/>
        <v>7.4723868690216522E-2</v>
      </c>
      <c r="T203" s="11">
        <f t="shared" si="85"/>
        <v>0.1462551339156592</v>
      </c>
      <c r="U203" s="11">
        <f t="shared" si="85"/>
        <v>8.4972183925035472E-2</v>
      </c>
      <c r="V203" s="11">
        <f t="shared" si="85"/>
        <v>0.10059763188924307</v>
      </c>
      <c r="W203" s="11">
        <f t="shared" si="85"/>
        <v>0.12356257781789119</v>
      </c>
    </row>
    <row r="204" spans="1:28" x14ac:dyDescent="0.2">
      <c r="B204" s="4" t="s">
        <v>0</v>
      </c>
      <c r="C204" s="11">
        <f t="shared" ref="C204:W204" si="86">IFERROR(C191/C196,0)</f>
        <v>0</v>
      </c>
      <c r="D204" s="11">
        <f t="shared" si="86"/>
        <v>0</v>
      </c>
      <c r="E204" s="11">
        <f t="shared" si="86"/>
        <v>0</v>
      </c>
      <c r="F204" s="11">
        <f t="shared" si="86"/>
        <v>0</v>
      </c>
      <c r="G204" s="11">
        <f t="shared" si="86"/>
        <v>0</v>
      </c>
      <c r="H204" s="11">
        <f t="shared" si="86"/>
        <v>0</v>
      </c>
      <c r="I204" s="11">
        <f t="shared" si="86"/>
        <v>0</v>
      </c>
      <c r="J204" s="11">
        <f t="shared" si="86"/>
        <v>0</v>
      </c>
      <c r="K204" s="11">
        <f t="shared" si="86"/>
        <v>0</v>
      </c>
      <c r="L204" s="11">
        <f t="shared" si="86"/>
        <v>0</v>
      </c>
      <c r="M204" s="11">
        <f t="shared" si="86"/>
        <v>0</v>
      </c>
      <c r="N204" s="11">
        <f t="shared" si="86"/>
        <v>7.1772497133530504E-4</v>
      </c>
      <c r="O204" s="11">
        <f t="shared" si="86"/>
        <v>1.2625857459870014E-3</v>
      </c>
      <c r="P204" s="11">
        <f t="shared" si="86"/>
        <v>6.9813020298561349E-4</v>
      </c>
      <c r="Q204" s="11">
        <f t="shared" si="86"/>
        <v>5.0948403646272492E-4</v>
      </c>
      <c r="R204" s="11">
        <f t="shared" si="86"/>
        <v>0</v>
      </c>
      <c r="S204" s="11">
        <f t="shared" si="86"/>
        <v>0</v>
      </c>
      <c r="T204" s="11">
        <f t="shared" si="86"/>
        <v>0</v>
      </c>
      <c r="U204" s="11">
        <f t="shared" si="86"/>
        <v>0</v>
      </c>
      <c r="V204" s="11">
        <f t="shared" si="86"/>
        <v>0</v>
      </c>
      <c r="W204" s="11">
        <f t="shared" si="86"/>
        <v>0</v>
      </c>
    </row>
    <row r="205" spans="1:28" x14ac:dyDescent="0.2">
      <c r="B205" s="4" t="s">
        <v>22</v>
      </c>
      <c r="C205" s="11">
        <f t="shared" ref="C205:W205" si="87">IFERROR(C192/C196,0)</f>
        <v>0</v>
      </c>
      <c r="D205" s="11">
        <f t="shared" si="87"/>
        <v>0</v>
      </c>
      <c r="E205" s="11">
        <f t="shared" si="87"/>
        <v>0</v>
      </c>
      <c r="F205" s="11">
        <f t="shared" si="87"/>
        <v>0</v>
      </c>
      <c r="G205" s="11">
        <f t="shared" si="87"/>
        <v>0</v>
      </c>
      <c r="H205" s="11">
        <f t="shared" si="87"/>
        <v>0</v>
      </c>
      <c r="I205" s="11">
        <f t="shared" si="87"/>
        <v>0</v>
      </c>
      <c r="J205" s="11">
        <f t="shared" si="87"/>
        <v>0</v>
      </c>
      <c r="K205" s="11">
        <f t="shared" si="87"/>
        <v>0</v>
      </c>
      <c r="L205" s="11">
        <f t="shared" si="87"/>
        <v>0</v>
      </c>
      <c r="M205" s="11">
        <f t="shared" si="87"/>
        <v>0</v>
      </c>
      <c r="N205" s="11">
        <f t="shared" si="87"/>
        <v>0</v>
      </c>
      <c r="O205" s="11">
        <f t="shared" si="87"/>
        <v>0</v>
      </c>
      <c r="P205" s="11">
        <f t="shared" si="87"/>
        <v>0</v>
      </c>
      <c r="Q205" s="11">
        <f t="shared" si="87"/>
        <v>0</v>
      </c>
      <c r="R205" s="11">
        <f t="shared" si="87"/>
        <v>0</v>
      </c>
      <c r="S205" s="11">
        <f t="shared" si="87"/>
        <v>0</v>
      </c>
      <c r="T205" s="11">
        <f t="shared" si="87"/>
        <v>0</v>
      </c>
      <c r="U205" s="11">
        <f t="shared" si="87"/>
        <v>0</v>
      </c>
      <c r="V205" s="11">
        <f t="shared" si="87"/>
        <v>0</v>
      </c>
      <c r="W205" s="11">
        <f t="shared" si="87"/>
        <v>0</v>
      </c>
    </row>
    <row r="206" spans="1:28" s="33" customFormat="1" x14ac:dyDescent="0.2">
      <c r="A206" s="1"/>
      <c r="B206" s="4" t="s">
        <v>23</v>
      </c>
      <c r="C206" s="11">
        <f t="shared" ref="C206:W206" si="88">IFERROR(C193/C196,0)</f>
        <v>0</v>
      </c>
      <c r="D206" s="11">
        <f t="shared" si="88"/>
        <v>0</v>
      </c>
      <c r="E206" s="11">
        <f t="shared" si="88"/>
        <v>0</v>
      </c>
      <c r="F206" s="11">
        <f t="shared" si="88"/>
        <v>0</v>
      </c>
      <c r="G206" s="11">
        <f t="shared" si="88"/>
        <v>0</v>
      </c>
      <c r="H206" s="11">
        <f t="shared" si="88"/>
        <v>0</v>
      </c>
      <c r="I206" s="11">
        <f t="shared" si="88"/>
        <v>0</v>
      </c>
      <c r="J206" s="11">
        <f t="shared" si="88"/>
        <v>0</v>
      </c>
      <c r="K206" s="11">
        <f t="shared" si="88"/>
        <v>0</v>
      </c>
      <c r="L206" s="11">
        <f t="shared" si="88"/>
        <v>0</v>
      </c>
      <c r="M206" s="11">
        <f t="shared" si="88"/>
        <v>0</v>
      </c>
      <c r="N206" s="11">
        <f t="shared" si="88"/>
        <v>0</v>
      </c>
      <c r="O206" s="11">
        <f t="shared" si="88"/>
        <v>0</v>
      </c>
      <c r="P206" s="11">
        <f t="shared" si="88"/>
        <v>0</v>
      </c>
      <c r="Q206" s="11">
        <f t="shared" si="88"/>
        <v>2.5385441538038214E-4</v>
      </c>
      <c r="R206" s="11">
        <f t="shared" si="88"/>
        <v>1.087512917837723E-3</v>
      </c>
      <c r="S206" s="11">
        <f t="shared" si="88"/>
        <v>1.1993309644748305E-3</v>
      </c>
      <c r="T206" s="11">
        <f t="shared" si="88"/>
        <v>1.720946375889397E-3</v>
      </c>
      <c r="U206" s="11">
        <f t="shared" si="88"/>
        <v>2.354746062043991E-3</v>
      </c>
      <c r="V206" s="11">
        <f t="shared" si="88"/>
        <v>2.1251126444202344E-3</v>
      </c>
      <c r="W206" s="11">
        <f t="shared" si="88"/>
        <v>3.4335020633634735E-3</v>
      </c>
      <c r="X206" s="1"/>
      <c r="Y206" s="1"/>
      <c r="Z206"/>
      <c r="AA206" s="1"/>
      <c r="AB206" s="1"/>
    </row>
    <row r="207" spans="1:28" outlineLevel="1" x14ac:dyDescent="0.2">
      <c r="B207" s="4" t="s">
        <v>17</v>
      </c>
      <c r="C207" s="11">
        <f t="shared" ref="C207:W207" si="89">IFERROR(C194/C196,0)</f>
        <v>0</v>
      </c>
      <c r="D207" s="11">
        <f t="shared" si="89"/>
        <v>0</v>
      </c>
      <c r="E207" s="11">
        <f t="shared" si="89"/>
        <v>0</v>
      </c>
      <c r="F207" s="11">
        <f t="shared" si="89"/>
        <v>0</v>
      </c>
      <c r="G207" s="11">
        <f t="shared" si="89"/>
        <v>0</v>
      </c>
      <c r="H207" s="11">
        <f t="shared" si="89"/>
        <v>0</v>
      </c>
      <c r="I207" s="11">
        <f t="shared" si="89"/>
        <v>0</v>
      </c>
      <c r="J207" s="11">
        <f t="shared" si="89"/>
        <v>0</v>
      </c>
      <c r="K207" s="11">
        <f t="shared" si="89"/>
        <v>0</v>
      </c>
      <c r="L207" s="11">
        <f t="shared" si="89"/>
        <v>0</v>
      </c>
      <c r="M207" s="11">
        <f t="shared" si="89"/>
        <v>0</v>
      </c>
      <c r="N207" s="11">
        <f t="shared" si="89"/>
        <v>0</v>
      </c>
      <c r="O207" s="11">
        <f t="shared" si="89"/>
        <v>0</v>
      </c>
      <c r="P207" s="11">
        <f t="shared" si="89"/>
        <v>0</v>
      </c>
      <c r="Q207" s="11">
        <f t="shared" si="89"/>
        <v>0</v>
      </c>
      <c r="R207" s="11">
        <f t="shared" si="89"/>
        <v>0</v>
      </c>
      <c r="S207" s="11">
        <f t="shared" si="89"/>
        <v>0</v>
      </c>
      <c r="T207" s="11">
        <f t="shared" si="89"/>
        <v>0</v>
      </c>
      <c r="U207" s="11">
        <f t="shared" si="89"/>
        <v>0</v>
      </c>
      <c r="V207" s="11">
        <f t="shared" si="89"/>
        <v>0</v>
      </c>
      <c r="W207" s="11">
        <f t="shared" si="89"/>
        <v>0</v>
      </c>
    </row>
    <row r="208" spans="1:28" outlineLevel="1" x14ac:dyDescent="0.2">
      <c r="B208" s="4" t="s">
        <v>1</v>
      </c>
      <c r="C208" s="11">
        <f t="shared" ref="C208:W208" si="90">IFERROR(C195/C196,0)</f>
        <v>0</v>
      </c>
      <c r="D208" s="11">
        <f t="shared" si="90"/>
        <v>0</v>
      </c>
      <c r="E208" s="11">
        <f t="shared" si="90"/>
        <v>0</v>
      </c>
      <c r="F208" s="11">
        <f t="shared" si="90"/>
        <v>0</v>
      </c>
      <c r="G208" s="11">
        <f t="shared" si="90"/>
        <v>0</v>
      </c>
      <c r="H208" s="11">
        <f t="shared" si="90"/>
        <v>0</v>
      </c>
      <c r="I208" s="11">
        <f t="shared" si="90"/>
        <v>0</v>
      </c>
      <c r="J208" s="11">
        <f t="shared" si="90"/>
        <v>0</v>
      </c>
      <c r="K208" s="11">
        <f t="shared" si="90"/>
        <v>0</v>
      </c>
      <c r="L208" s="11">
        <f t="shared" si="90"/>
        <v>0</v>
      </c>
      <c r="M208" s="11">
        <f t="shared" si="90"/>
        <v>0</v>
      </c>
      <c r="N208" s="11">
        <f t="shared" si="90"/>
        <v>0</v>
      </c>
      <c r="O208" s="11">
        <f t="shared" si="90"/>
        <v>0</v>
      </c>
      <c r="P208" s="11">
        <f t="shared" si="90"/>
        <v>0</v>
      </c>
      <c r="Q208" s="11">
        <f t="shared" si="90"/>
        <v>0</v>
      </c>
      <c r="R208" s="11">
        <f t="shared" si="90"/>
        <v>0</v>
      </c>
      <c r="S208" s="11">
        <f t="shared" si="90"/>
        <v>0</v>
      </c>
      <c r="T208" s="11">
        <f t="shared" si="90"/>
        <v>0</v>
      </c>
      <c r="U208" s="11">
        <f t="shared" si="90"/>
        <v>0</v>
      </c>
      <c r="V208" s="11">
        <f t="shared" si="90"/>
        <v>0</v>
      </c>
      <c r="W208" s="11">
        <f t="shared" si="90"/>
        <v>0</v>
      </c>
    </row>
    <row r="209" spans="1:28" outlineLevel="1" x14ac:dyDescent="0.2"/>
    <row r="210" spans="1:28" outlineLevel="1" x14ac:dyDescent="0.2"/>
    <row r="211" spans="1:28" outlineLevel="1" x14ac:dyDescent="0.2">
      <c r="A211" s="32" t="s">
        <v>85</v>
      </c>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4"/>
      <c r="AA211" s="33"/>
      <c r="AB211" s="33"/>
    </row>
    <row r="212" spans="1:28" outlineLevel="1" x14ac:dyDescent="0.2">
      <c r="B212" s="20" t="s">
        <v>88</v>
      </c>
      <c r="C212" s="5">
        <f>'[8]Table 29'!C$32</f>
        <v>848.20426799999996</v>
      </c>
      <c r="D212" s="5">
        <f>'[8]Table 29'!D$32</f>
        <v>911.97593199999994</v>
      </c>
      <c r="E212" s="5">
        <f>'[8]Table 29'!E$32</f>
        <v>1044.6510510000001</v>
      </c>
      <c r="F212" s="5">
        <f>'[8]Table 29'!F$32</f>
        <v>1234.135458</v>
      </c>
      <c r="G212" s="5">
        <f>'[8]Table 29'!G$32</f>
        <v>1022.964504</v>
      </c>
      <c r="H212" s="5">
        <f>'[8]Table 29'!H$32</f>
        <v>1168.2077839999999</v>
      </c>
      <c r="I212" s="5">
        <f>'[8]Table 29'!I$32</f>
        <v>1318.757996</v>
      </c>
      <c r="J212" s="5">
        <f>'[8]Table 29'!J$32</f>
        <v>927.99565700000005</v>
      </c>
      <c r="K212" s="5">
        <f>'[8]Table 29'!K$32</f>
        <v>836.30102199999999</v>
      </c>
      <c r="L212" s="5">
        <f>'[8]Table 29'!L$32</f>
        <v>1006.5057839999999</v>
      </c>
      <c r="M212" s="5">
        <f>'[8]Table 29'!M$32</f>
        <v>1132.7257</v>
      </c>
      <c r="N212" s="5">
        <f>'[8]Table 29'!N$32</f>
        <v>1689.2823100000001</v>
      </c>
      <c r="O212" s="5">
        <f>'[8]Table 29'!O$32</f>
        <v>1274.4851619999999</v>
      </c>
      <c r="P212" s="5">
        <f>'[8]Table 29'!P$32</f>
        <v>1005.9909709999999</v>
      </c>
      <c r="Q212" s="5">
        <f>'[8]Table 29'!Q$32</f>
        <v>944.35013200000003</v>
      </c>
      <c r="R212" s="5">
        <f>'[8]Table 29'!R$32</f>
        <v>921.79947900000002</v>
      </c>
      <c r="S212" s="5">
        <f>'[8]Table 29'!S$32</f>
        <v>840.89178700000002</v>
      </c>
      <c r="T212" s="5">
        <f>'[8]Table 29'!T$32</f>
        <v>858.03958799999998</v>
      </c>
      <c r="U212" s="5">
        <f>'[8]Table 29'!U$32</f>
        <v>803.97656099999995</v>
      </c>
      <c r="V212" s="5">
        <f>'[8]Table 29'!V$32</f>
        <v>796.45865400000002</v>
      </c>
      <c r="W212" s="5">
        <f>'[8]Table 29'!W$32</f>
        <v>808.90774899999997</v>
      </c>
      <c r="Z212" s="21" t="s">
        <v>26</v>
      </c>
      <c r="AB212"/>
    </row>
    <row r="213" spans="1:28" outlineLevel="1" x14ac:dyDescent="0.2">
      <c r="B213" s="7" t="s">
        <v>89</v>
      </c>
      <c r="C213" s="5"/>
      <c r="D213" s="5"/>
      <c r="E213" s="5"/>
      <c r="F213" s="5"/>
      <c r="G213" s="5"/>
      <c r="H213" s="5"/>
      <c r="I213" s="5"/>
      <c r="J213" s="5"/>
      <c r="K213" s="5"/>
      <c r="L213" s="5"/>
      <c r="M213" s="5"/>
      <c r="N213" s="5"/>
      <c r="O213" s="5"/>
      <c r="P213" s="5"/>
      <c r="Q213" s="5"/>
      <c r="R213" s="5"/>
      <c r="S213" s="5"/>
      <c r="T213" s="5"/>
      <c r="U213" s="5"/>
      <c r="V213" s="5"/>
      <c r="W213" s="5"/>
      <c r="Z213" s="21" t="s">
        <v>26</v>
      </c>
      <c r="AB213"/>
    </row>
    <row r="214" spans="1:28" outlineLevel="1" x14ac:dyDescent="0.2">
      <c r="B214" s="7" t="s">
        <v>25</v>
      </c>
      <c r="C214" s="5">
        <f>'[8]Table 31'!C$14</f>
        <v>0.79100000000000004</v>
      </c>
      <c r="D214" s="5">
        <f>'[8]Table 31'!D$14</f>
        <v>0.85099999999999998</v>
      </c>
      <c r="E214" s="5">
        <f>'[8]Table 31'!E$14</f>
        <v>0.873</v>
      </c>
      <c r="F214" s="5">
        <f>'[8]Table 31'!F$14</f>
        <v>0.81299999999999994</v>
      </c>
      <c r="G214" s="5">
        <f>'[8]Table 31'!G$14</f>
        <v>0.82799999999999996</v>
      </c>
      <c r="H214" s="5">
        <f>'[8]Table 31'!H$14</f>
        <v>0.85799999999999998</v>
      </c>
      <c r="I214" s="5">
        <f>'[8]Table 31'!I$14</f>
        <v>0.82</v>
      </c>
      <c r="J214" s="5">
        <f>'[8]Table 31'!J$14</f>
        <v>0.91900000000000004</v>
      </c>
      <c r="K214" s="5">
        <f>'[8]Table 31'!K$14</f>
        <v>0.97499999999999998</v>
      </c>
      <c r="L214" s="5">
        <f>'[8]Table 31'!L$14</f>
        <v>1.012</v>
      </c>
      <c r="M214" s="5">
        <f>'[8]Table 31'!M$14</f>
        <v>0.99399999999999999</v>
      </c>
      <c r="N214" s="5">
        <f>'[8]Table 31'!N$14</f>
        <v>1.0289999999999999</v>
      </c>
      <c r="O214" s="5">
        <f>'[8]Table 31'!O$14</f>
        <v>1.0840000000000001</v>
      </c>
      <c r="P214" s="5">
        <f>'[8]Table 31'!P$14</f>
        <v>1.079</v>
      </c>
      <c r="Q214" s="5">
        <f>'[8]Table 31'!Q$14</f>
        <v>1.0169999999999999</v>
      </c>
      <c r="R214" s="5">
        <f>'[8]Table 31'!R$14</f>
        <v>1.133</v>
      </c>
      <c r="S214" s="5">
        <f>'[8]Table 31'!S$14</f>
        <v>1.0980000000000001</v>
      </c>
      <c r="T214" s="5">
        <f>'[8]Table 31'!T$14</f>
        <v>1.141</v>
      </c>
      <c r="U214" s="5">
        <f>'[8]Table 31'!U$14</f>
        <v>1.2609999999999999</v>
      </c>
      <c r="V214" s="5">
        <f>'[8]Table 31'!V$14</f>
        <v>1.345</v>
      </c>
      <c r="W214" s="5">
        <f>'[8]Table 31'!W$14</f>
        <v>1.3260000000000001</v>
      </c>
      <c r="Z214" s="21" t="s">
        <v>26</v>
      </c>
      <c r="AB214"/>
    </row>
    <row r="215" spans="1:28" outlineLevel="1" x14ac:dyDescent="0.2">
      <c r="B215" s="7" t="s">
        <v>30</v>
      </c>
      <c r="C215" s="5">
        <f>'[8]Table 31'!C$24</f>
        <v>95828.321947999997</v>
      </c>
      <c r="D215" s="5">
        <f>'[8]Table 31'!D$24</f>
        <v>94920.468869999997</v>
      </c>
      <c r="E215" s="5">
        <f>'[8]Table 31'!E$24</f>
        <v>105059.003681</v>
      </c>
      <c r="F215" s="5">
        <f>'[8]Table 31'!F$24</f>
        <v>132230.121319</v>
      </c>
      <c r="G215" s="5">
        <f>'[8]Table 31'!G$24</f>
        <v>106689.497171</v>
      </c>
      <c r="H215" s="5">
        <f>'[8]Table 31'!H$24</f>
        <v>116570.850521</v>
      </c>
      <c r="I215" s="5">
        <f>'[8]Table 31'!I$24</f>
        <v>136523.044008</v>
      </c>
      <c r="J215" s="5">
        <f>'[8]Table 31'!J$24</f>
        <v>84999.034281</v>
      </c>
      <c r="K215" s="5">
        <f>'[8]Table 31'!K$24</f>
        <v>71598.049922999999</v>
      </c>
      <c r="L215" s="5">
        <f>'[8]Table 31'!L$24</f>
        <v>82332.030891000002</v>
      </c>
      <c r="M215" s="5">
        <f>'[8]Table 31'!M$24</f>
        <v>93560.187097000002</v>
      </c>
      <c r="N215" s="5">
        <f>'[8]Table 31'!N$24</f>
        <v>133578.012288</v>
      </c>
      <c r="O215" s="5">
        <f>'[8]Table 31'!O$24</f>
        <v>94893.003964000003</v>
      </c>
      <c r="P215" s="5">
        <f>'[8]Table 31'!P$24</f>
        <v>75249.103789000001</v>
      </c>
      <c r="Q215" s="5">
        <f>'[8]Table 31'!Q$24</f>
        <v>74944.675933000006</v>
      </c>
      <c r="R215" s="5">
        <f>'[8]Table 31'!R$24</f>
        <v>65665.195577000006</v>
      </c>
      <c r="S215" s="5">
        <f>'[8]Table 31'!S$24</f>
        <v>61811.098810000003</v>
      </c>
      <c r="T215" s="5">
        <f>'[8]Table 31'!T$24</f>
        <v>60694.644895999998</v>
      </c>
      <c r="U215" s="5">
        <f>'[8]Table 31'!U$24</f>
        <v>51458.484877000003</v>
      </c>
      <c r="V215" s="5">
        <f>'[8]Table 31'!V$24</f>
        <v>47793.589017999999</v>
      </c>
      <c r="W215" s="5">
        <f>'[8]Table 31'!W$24</f>
        <v>49236.159008000002</v>
      </c>
      <c r="Z215" s="21" t="s">
        <v>26</v>
      </c>
      <c r="AB215"/>
    </row>
    <row r="216" spans="1:28" outlineLevel="1" x14ac:dyDescent="0.2">
      <c r="B216" s="7" t="s">
        <v>31</v>
      </c>
      <c r="C216" s="5">
        <f t="shared" ref="C216:W216" si="91">C214*C215/1000</f>
        <v>75.800202660867996</v>
      </c>
      <c r="D216" s="5">
        <f t="shared" si="91"/>
        <v>80.777319008369986</v>
      </c>
      <c r="E216" s="5">
        <f t="shared" si="91"/>
        <v>91.716510213513004</v>
      </c>
      <c r="F216" s="5">
        <f t="shared" si="91"/>
        <v>107.50308863234699</v>
      </c>
      <c r="G216" s="5">
        <f t="shared" si="91"/>
        <v>88.338903657587991</v>
      </c>
      <c r="H216" s="5">
        <f t="shared" si="91"/>
        <v>100.017789747018</v>
      </c>
      <c r="I216" s="5">
        <f t="shared" si="91"/>
        <v>111.94889608656</v>
      </c>
      <c r="J216" s="5">
        <f t="shared" si="91"/>
        <v>78.114112504239003</v>
      </c>
      <c r="K216" s="5">
        <f t="shared" si="91"/>
        <v>69.808098674925006</v>
      </c>
      <c r="L216" s="5">
        <f t="shared" si="91"/>
        <v>83.320015261692006</v>
      </c>
      <c r="M216" s="5">
        <f t="shared" si="91"/>
        <v>92.998825974417997</v>
      </c>
      <c r="N216" s="5">
        <f t="shared" si="91"/>
        <v>137.45177464435201</v>
      </c>
      <c r="O216" s="5">
        <f t="shared" si="91"/>
        <v>102.86401629697602</v>
      </c>
      <c r="P216" s="5">
        <f t="shared" si="91"/>
        <v>81.193782988331009</v>
      </c>
      <c r="Q216" s="5">
        <f t="shared" si="91"/>
        <v>76.218735423861006</v>
      </c>
      <c r="R216" s="5">
        <f t="shared" si="91"/>
        <v>74.398666588741008</v>
      </c>
      <c r="S216" s="5">
        <f t="shared" si="91"/>
        <v>67.868586493380008</v>
      </c>
      <c r="T216" s="5">
        <f t="shared" si="91"/>
        <v>69.252589826336006</v>
      </c>
      <c r="U216" s="5">
        <f t="shared" si="91"/>
        <v>64.889149429897003</v>
      </c>
      <c r="V216" s="5">
        <f t="shared" si="91"/>
        <v>64.282377229209999</v>
      </c>
      <c r="W216" s="5">
        <f t="shared" si="91"/>
        <v>65.287146844608003</v>
      </c>
    </row>
    <row r="217" spans="1:28" outlineLevel="1" x14ac:dyDescent="0.2">
      <c r="B217" s="7" t="s">
        <v>140</v>
      </c>
      <c r="C217" s="14">
        <f t="shared" ref="C217:W217" si="92">C212/C216</f>
        <v>11.19000000296684</v>
      </c>
      <c r="D217" s="14">
        <f t="shared" si="92"/>
        <v>11.290000004896211</v>
      </c>
      <c r="E217" s="14">
        <f t="shared" si="92"/>
        <v>11.389999996381098</v>
      </c>
      <c r="F217" s="14">
        <f t="shared" si="92"/>
        <v>11.480000004657137</v>
      </c>
      <c r="G217" s="14">
        <f t="shared" si="92"/>
        <v>11.57999999598287</v>
      </c>
      <c r="H217" s="14">
        <f t="shared" si="92"/>
        <v>11.679999997548734</v>
      </c>
      <c r="I217" s="14">
        <f t="shared" si="92"/>
        <v>11.780000000896152</v>
      </c>
      <c r="J217" s="14">
        <f t="shared" si="92"/>
        <v>11.880000005756203</v>
      </c>
      <c r="K217" s="14">
        <f t="shared" si="92"/>
        <v>11.979999998200759</v>
      </c>
      <c r="L217" s="14">
        <f t="shared" si="92"/>
        <v>12.079999995664433</v>
      </c>
      <c r="M217" s="14">
        <f t="shared" si="92"/>
        <v>12.179999996038539</v>
      </c>
      <c r="N217" s="14">
        <f t="shared" si="92"/>
        <v>12.289999997242042</v>
      </c>
      <c r="O217" s="14">
        <f t="shared" si="92"/>
        <v>12.390000000782267</v>
      </c>
      <c r="P217" s="14">
        <f t="shared" si="92"/>
        <v>12.389999997223663</v>
      </c>
      <c r="Q217" s="14">
        <f t="shared" si="92"/>
        <v>12.390000001290526</v>
      </c>
      <c r="R217" s="14">
        <f t="shared" si="92"/>
        <v>12.389999999536268</v>
      </c>
      <c r="S217" s="14">
        <f t="shared" si="92"/>
        <v>12.390000005113142</v>
      </c>
      <c r="T217" s="14">
        <f t="shared" si="92"/>
        <v>12.390000000746497</v>
      </c>
      <c r="U217" s="14">
        <f t="shared" si="92"/>
        <v>12.389999993274316</v>
      </c>
      <c r="V217" s="14">
        <f t="shared" si="92"/>
        <v>12.390000002023699</v>
      </c>
      <c r="W217" s="14">
        <f t="shared" si="92"/>
        <v>12.389999993801334</v>
      </c>
    </row>
    <row r="218" spans="1:28" outlineLevel="1" x14ac:dyDescent="0.2">
      <c r="B218" s="7" t="s">
        <v>90</v>
      </c>
      <c r="C218" s="5">
        <f t="shared" ref="C218:W218" si="93">C215*C217</f>
        <v>1072318.9228824272</v>
      </c>
      <c r="D218" s="5">
        <f t="shared" si="93"/>
        <v>1071652.0940070506</v>
      </c>
      <c r="E218" s="5">
        <f t="shared" si="93"/>
        <v>1196622.0515463918</v>
      </c>
      <c r="F218" s="5">
        <f t="shared" si="93"/>
        <v>1518001.7933579339</v>
      </c>
      <c r="G218" s="5">
        <f t="shared" si="93"/>
        <v>1235464.3768115945</v>
      </c>
      <c r="H218" s="5">
        <f t="shared" si="93"/>
        <v>1361547.5337995337</v>
      </c>
      <c r="I218" s="5">
        <f t="shared" si="93"/>
        <v>1608241.4585365853</v>
      </c>
      <c r="J218" s="5">
        <f t="shared" si="93"/>
        <v>1009788.5277475517</v>
      </c>
      <c r="K218" s="5">
        <f t="shared" si="93"/>
        <v>857744.63794871781</v>
      </c>
      <c r="L218" s="5">
        <f t="shared" si="93"/>
        <v>994570.93280632398</v>
      </c>
      <c r="M218" s="5">
        <f t="shared" si="93"/>
        <v>1139563.078470825</v>
      </c>
      <c r="N218" s="5">
        <f t="shared" si="93"/>
        <v>1641673.7706511174</v>
      </c>
      <c r="O218" s="5">
        <f t="shared" si="93"/>
        <v>1175724.3191881918</v>
      </c>
      <c r="P218" s="5">
        <f t="shared" si="93"/>
        <v>932336.39573679317</v>
      </c>
      <c r="Q218" s="5">
        <f t="shared" si="93"/>
        <v>928564.53490658815</v>
      </c>
      <c r="R218" s="5">
        <f t="shared" si="93"/>
        <v>813591.77316857909</v>
      </c>
      <c r="S218" s="5">
        <f t="shared" si="93"/>
        <v>765839.51457194902</v>
      </c>
      <c r="T218" s="5">
        <f t="shared" si="93"/>
        <v>752006.65030674834</v>
      </c>
      <c r="U218" s="5">
        <f t="shared" si="93"/>
        <v>637570.62727993645</v>
      </c>
      <c r="V218" s="5">
        <f t="shared" si="93"/>
        <v>592162.56802973978</v>
      </c>
      <c r="W218" s="5">
        <f t="shared" si="93"/>
        <v>610036.00980392157</v>
      </c>
    </row>
    <row r="219" spans="1:28" outlineLevel="1" x14ac:dyDescent="0.2"/>
    <row r="220" spans="1:28" outlineLevel="1" x14ac:dyDescent="0.2">
      <c r="B220" s="8" t="s">
        <v>14</v>
      </c>
      <c r="C220" s="13"/>
      <c r="H220" s="5"/>
    </row>
    <row r="221" spans="1:28" outlineLevel="1" x14ac:dyDescent="0.2">
      <c r="B221" s="4" t="s">
        <v>18</v>
      </c>
      <c r="C221" s="5">
        <f>IFERROR(INDEX('[8]Table 29'!C$14:C$19,MATCH($B221,'[8]Table 29'!$B$14:$B$19,0))*1000,0)</f>
        <v>0</v>
      </c>
      <c r="D221" s="5">
        <f>IFERROR(INDEX('[8]Table 29'!D$14:D$19,MATCH($B221,'[8]Table 29'!$B$14:$B$19,0))*1000,0)</f>
        <v>0</v>
      </c>
      <c r="E221" s="5">
        <f>IFERROR(INDEX('[8]Table 29'!E$14:E$19,MATCH($B221,'[8]Table 29'!$B$14:$B$19,0))*1000,0)</f>
        <v>0</v>
      </c>
      <c r="F221" s="5">
        <f>IFERROR(INDEX('[8]Table 29'!F$14:F$19,MATCH($B221,'[8]Table 29'!$B$14:$B$19,0))*1000,0)</f>
        <v>0</v>
      </c>
      <c r="G221" s="5">
        <f>IFERROR(INDEX('[8]Table 29'!G$14:G$19,MATCH($B221,'[8]Table 29'!$B$14:$B$19,0))*1000,0)</f>
        <v>0</v>
      </c>
      <c r="H221" s="5">
        <f>IFERROR(INDEX('[8]Table 29'!H$14:H$19,MATCH($B221,'[8]Table 29'!$B$14:$B$19,0))*1000,0)</f>
        <v>0</v>
      </c>
      <c r="I221" s="5">
        <f>IFERROR(INDEX('[8]Table 29'!I$14:I$19,MATCH($B221,'[8]Table 29'!$B$14:$B$19,0))*1000,0)</f>
        <v>0</v>
      </c>
      <c r="J221" s="5">
        <f>IFERROR(INDEX('[8]Table 29'!J$14:J$19,MATCH($B221,'[8]Table 29'!$B$14:$B$19,0))*1000,0)</f>
        <v>0</v>
      </c>
      <c r="K221" s="5">
        <f>IFERROR(INDEX('[8]Table 29'!K$14:K$19,MATCH($B221,'[8]Table 29'!$B$14:$B$19,0))*1000,0)</f>
        <v>0</v>
      </c>
      <c r="L221" s="5">
        <f>IFERROR(INDEX('[8]Table 29'!L$14:L$19,MATCH($B221,'[8]Table 29'!$B$14:$B$19,0))*1000,0)</f>
        <v>0</v>
      </c>
      <c r="M221" s="5">
        <f>IFERROR(INDEX('[8]Table 29'!M$14:M$19,MATCH($B221,'[8]Table 29'!$B$14:$B$19,0))*1000,0)</f>
        <v>0</v>
      </c>
      <c r="N221" s="5">
        <f>IFERROR(INDEX('[8]Table 29'!N$14:N$19,MATCH($B221,'[8]Table 29'!$B$14:$B$19,0))*1000,0)</f>
        <v>0</v>
      </c>
      <c r="O221" s="5">
        <f>IFERROR(INDEX('[8]Table 29'!O$14:O$19,MATCH($B221,'[8]Table 29'!$B$14:$B$19,0))*1000,0)</f>
        <v>0</v>
      </c>
      <c r="P221" s="5">
        <f>IFERROR(INDEX('[8]Table 29'!P$14:P$19,MATCH($B221,'[8]Table 29'!$B$14:$B$19,0))*1000,0)</f>
        <v>0</v>
      </c>
      <c r="Q221" s="5">
        <f>IFERROR(INDEX('[8]Table 29'!Q$14:Q$19,MATCH($B221,'[8]Table 29'!$B$14:$B$19,0))*1000,0)</f>
        <v>0</v>
      </c>
      <c r="R221" s="5">
        <f>IFERROR(INDEX('[8]Table 29'!R$14:R$19,MATCH($B221,'[8]Table 29'!$B$14:$B$19,0))*1000,0)</f>
        <v>0</v>
      </c>
      <c r="S221" s="5">
        <f>IFERROR(INDEX('[8]Table 29'!S$14:S$19,MATCH($B221,'[8]Table 29'!$B$14:$B$19,0))*1000,0)</f>
        <v>0</v>
      </c>
      <c r="T221" s="5">
        <f>IFERROR(INDEX('[8]Table 29'!T$14:T$19,MATCH($B221,'[8]Table 29'!$B$14:$B$19,0))*1000,0)</f>
        <v>0</v>
      </c>
      <c r="U221" s="5">
        <f>IFERROR(INDEX('[8]Table 29'!U$14:U$19,MATCH($B221,'[8]Table 29'!$B$14:$B$19,0))*1000,0)</f>
        <v>0</v>
      </c>
      <c r="V221" s="5">
        <f>IFERROR(INDEX('[8]Table 29'!V$14:V$19,MATCH($B221,'[8]Table 29'!$B$14:$B$19,0))*1000,0)</f>
        <v>0</v>
      </c>
      <c r="W221" s="5">
        <f>IFERROR(INDEX('[8]Table 29'!W$14:W$19,MATCH($B221,'[8]Table 29'!$B$14:$B$19,0))*1000,0)</f>
        <v>0</v>
      </c>
      <c r="Z221" s="21" t="s">
        <v>26</v>
      </c>
    </row>
    <row r="222" spans="1:28" outlineLevel="1" x14ac:dyDescent="0.2">
      <c r="B222" s="4" t="s">
        <v>19</v>
      </c>
      <c r="C222" s="5">
        <f>IFERROR(INDEX('[8]Table 29'!C$14:C$19,MATCH($B222,'[8]Table 29'!$B$14:$B$19,0))*1000,0)</f>
        <v>0</v>
      </c>
      <c r="D222" s="5">
        <f>IFERROR(INDEX('[8]Table 29'!D$14:D$19,MATCH($B222,'[8]Table 29'!$B$14:$B$19,0))*1000,0)</f>
        <v>0</v>
      </c>
      <c r="E222" s="5">
        <f>IFERROR(INDEX('[8]Table 29'!E$14:E$19,MATCH($B222,'[8]Table 29'!$B$14:$B$19,0))*1000,0)</f>
        <v>0</v>
      </c>
      <c r="F222" s="5">
        <f>IFERROR(INDEX('[8]Table 29'!F$14:F$19,MATCH($B222,'[8]Table 29'!$B$14:$B$19,0))*1000,0)</f>
        <v>0</v>
      </c>
      <c r="G222" s="5">
        <f>IFERROR(INDEX('[8]Table 29'!G$14:G$19,MATCH($B222,'[8]Table 29'!$B$14:$B$19,0))*1000,0)</f>
        <v>0</v>
      </c>
      <c r="H222" s="5">
        <f>IFERROR(INDEX('[8]Table 29'!H$14:H$19,MATCH($B222,'[8]Table 29'!$B$14:$B$19,0))*1000,0)</f>
        <v>0</v>
      </c>
      <c r="I222" s="5">
        <f>IFERROR(INDEX('[8]Table 29'!I$14:I$19,MATCH($B222,'[8]Table 29'!$B$14:$B$19,0))*1000,0)</f>
        <v>0</v>
      </c>
      <c r="J222" s="5">
        <f>IFERROR(INDEX('[8]Table 29'!J$14:J$19,MATCH($B222,'[8]Table 29'!$B$14:$B$19,0))*1000,0)</f>
        <v>0</v>
      </c>
      <c r="K222" s="5">
        <f>IFERROR(INDEX('[8]Table 29'!K$14:K$19,MATCH($B222,'[8]Table 29'!$B$14:$B$19,0))*1000,0)</f>
        <v>0</v>
      </c>
      <c r="L222" s="5">
        <f>IFERROR(INDEX('[8]Table 29'!L$14:L$19,MATCH($B222,'[8]Table 29'!$B$14:$B$19,0))*1000,0)</f>
        <v>0</v>
      </c>
      <c r="M222" s="5">
        <f>IFERROR(INDEX('[8]Table 29'!M$14:M$19,MATCH($B222,'[8]Table 29'!$B$14:$B$19,0))*1000,0)</f>
        <v>0</v>
      </c>
      <c r="N222" s="5">
        <f>IFERROR(INDEX('[8]Table 29'!N$14:N$19,MATCH($B222,'[8]Table 29'!$B$14:$B$19,0))*1000,0)</f>
        <v>0</v>
      </c>
      <c r="O222" s="5">
        <f>IFERROR(INDEX('[8]Table 29'!O$14:O$19,MATCH($B222,'[8]Table 29'!$B$14:$B$19,0))*1000,0)</f>
        <v>0</v>
      </c>
      <c r="P222" s="5">
        <f>IFERROR(INDEX('[8]Table 29'!P$14:P$19,MATCH($B222,'[8]Table 29'!$B$14:$B$19,0))*1000,0)</f>
        <v>0</v>
      </c>
      <c r="Q222" s="5">
        <f>IFERROR(INDEX('[8]Table 29'!Q$14:Q$19,MATCH($B222,'[8]Table 29'!$B$14:$B$19,0))*1000,0)</f>
        <v>0</v>
      </c>
      <c r="R222" s="5">
        <f>IFERROR(INDEX('[8]Table 29'!R$14:R$19,MATCH($B222,'[8]Table 29'!$B$14:$B$19,0))*1000,0)</f>
        <v>0</v>
      </c>
      <c r="S222" s="5">
        <f>IFERROR(INDEX('[8]Table 29'!S$14:S$19,MATCH($B222,'[8]Table 29'!$B$14:$B$19,0))*1000,0)</f>
        <v>0</v>
      </c>
      <c r="T222" s="5">
        <f>IFERROR(INDEX('[8]Table 29'!T$14:T$19,MATCH($B222,'[8]Table 29'!$B$14:$B$19,0))*1000,0)</f>
        <v>0</v>
      </c>
      <c r="U222" s="5">
        <f>IFERROR(INDEX('[8]Table 29'!U$14:U$19,MATCH($B222,'[8]Table 29'!$B$14:$B$19,0))*1000,0)</f>
        <v>0</v>
      </c>
      <c r="V222" s="5">
        <f>IFERROR(INDEX('[8]Table 29'!V$14:V$19,MATCH($B222,'[8]Table 29'!$B$14:$B$19,0))*1000,0)</f>
        <v>0</v>
      </c>
      <c r="W222" s="5">
        <f>IFERROR(INDEX('[8]Table 29'!W$14:W$19,MATCH($B222,'[8]Table 29'!$B$14:$B$19,0))*1000,0)</f>
        <v>0</v>
      </c>
      <c r="Z222" s="21" t="s">
        <v>26</v>
      </c>
    </row>
    <row r="223" spans="1:28" outlineLevel="1" x14ac:dyDescent="0.2">
      <c r="B223" s="4" t="s">
        <v>16</v>
      </c>
      <c r="C223" s="5">
        <f>IFERROR(INDEX('[8]Table 29'!C$14:C$19,MATCH($B223,'[8]Table 29'!$B$14:$B$19,0))*1000,0)</f>
        <v>1652.5449999999998</v>
      </c>
      <c r="D223" s="5">
        <f>IFERROR(INDEX('[8]Table 29'!D$14:D$19,MATCH($B223,'[8]Table 29'!$B$14:$B$19,0))*1000,0)</f>
        <v>1606.7450000000001</v>
      </c>
      <c r="E223" s="5">
        <f>IFERROR(INDEX('[8]Table 29'!E$14:E$19,MATCH($B223,'[8]Table 29'!$B$14:$B$19,0))*1000,0)</f>
        <v>1863.5260000000001</v>
      </c>
      <c r="F223" s="5">
        <f>IFERROR(INDEX('[8]Table 29'!F$14:F$19,MATCH($B223,'[8]Table 29'!$B$14:$B$19,0))*1000,0)</f>
        <v>2195.692</v>
      </c>
      <c r="G223" s="5">
        <f>IFERROR(INDEX('[8]Table 29'!G$14:G$19,MATCH($B223,'[8]Table 29'!$B$14:$B$19,0))*1000,0)</f>
        <v>1781.61</v>
      </c>
      <c r="H223" s="5">
        <f>IFERROR(INDEX('[8]Table 29'!H$14:H$19,MATCH($B223,'[8]Table 29'!$B$14:$B$19,0))*1000,0)</f>
        <v>1984.135</v>
      </c>
      <c r="I223" s="5">
        <f>IFERROR(INDEX('[8]Table 29'!I$14:I$19,MATCH($B223,'[8]Table 29'!$B$14:$B$19,0))*1000,0)</f>
        <v>1899.0720000000001</v>
      </c>
      <c r="J223" s="5">
        <f>IFERROR(INDEX('[8]Table 29'!J$14:J$19,MATCH($B223,'[8]Table 29'!$B$14:$B$19,0))*1000,0)</f>
        <v>1696.7829999999999</v>
      </c>
      <c r="K223" s="5">
        <f>IFERROR(INDEX('[8]Table 29'!K$14:K$19,MATCH($B223,'[8]Table 29'!$B$14:$B$19,0))*1000,0)</f>
        <v>1494.95</v>
      </c>
      <c r="L223" s="5">
        <f>IFERROR(INDEX('[8]Table 29'!L$14:L$19,MATCH($B223,'[8]Table 29'!$B$14:$B$19,0))*1000,0)</f>
        <v>1691.751</v>
      </c>
      <c r="M223" s="5">
        <f>IFERROR(INDEX('[8]Table 29'!M$14:M$19,MATCH($B223,'[8]Table 29'!$B$14:$B$19,0))*1000,0)</f>
        <v>1881.5160000000001</v>
      </c>
      <c r="N223" s="5">
        <f>IFERROR(INDEX('[8]Table 29'!N$14:N$19,MATCH($B223,'[8]Table 29'!$B$14:$B$19,0))*1000,0)</f>
        <v>2596.375</v>
      </c>
      <c r="O223" s="5">
        <f>IFERROR(INDEX('[8]Table 29'!O$14:O$19,MATCH($B223,'[8]Table 29'!$B$14:$B$19,0))*1000,0)</f>
        <v>1906.981</v>
      </c>
      <c r="P223" s="5">
        <f>IFERROR(INDEX('[8]Table 29'!P$14:P$19,MATCH($B223,'[8]Table 29'!$B$14:$B$19,0))*1000,0)</f>
        <v>1673.3890000000001</v>
      </c>
      <c r="Q223" s="5">
        <f>IFERROR(INDEX('[8]Table 29'!Q$14:Q$19,MATCH($B223,'[8]Table 29'!$B$14:$B$19,0))*1000,0)</f>
        <v>1570.268</v>
      </c>
      <c r="R223" s="5">
        <f>IFERROR(INDEX('[8]Table 29'!R$14:R$19,MATCH($B223,'[8]Table 29'!$B$14:$B$19,0))*1000,0)</f>
        <v>1533.2539999999999</v>
      </c>
      <c r="S223" s="5">
        <f>IFERROR(INDEX('[8]Table 29'!S$14:S$19,MATCH($B223,'[8]Table 29'!$B$14:$B$19,0))*1000,0)</f>
        <v>1543.953</v>
      </c>
      <c r="T223" s="5">
        <f>IFERROR(INDEX('[8]Table 29'!T$14:T$19,MATCH($B223,'[8]Table 29'!$B$14:$B$19,0))*1000,0)</f>
        <v>1399.7370000000001</v>
      </c>
      <c r="U223" s="5">
        <f>IFERROR(INDEX('[8]Table 29'!U$14:U$19,MATCH($B223,'[8]Table 29'!$B$14:$B$19,0))*1000,0)</f>
        <v>1370.663</v>
      </c>
      <c r="V223" s="5">
        <f>IFERROR(INDEX('[8]Table 29'!V$14:V$19,MATCH($B223,'[8]Table 29'!$B$14:$B$19,0))*1000,0)</f>
        <v>1348.75</v>
      </c>
      <c r="W223" s="5">
        <f>IFERROR(INDEX('[8]Table 29'!W$14:W$19,MATCH($B223,'[8]Table 29'!$B$14:$B$19,0))*1000,0)</f>
        <v>1056.9109999999998</v>
      </c>
      <c r="Z223" s="21" t="s">
        <v>26</v>
      </c>
    </row>
    <row r="224" spans="1:28" outlineLevel="1" x14ac:dyDescent="0.2">
      <c r="B224" s="4" t="s">
        <v>21</v>
      </c>
      <c r="C224" s="5">
        <f>IFERROR(INDEX('[8]Table 29'!C$14:C$19,MATCH($B224,'[8]Table 29'!$B$14:$B$19,0))*1000,0)</f>
        <v>0</v>
      </c>
      <c r="D224" s="5">
        <f>IFERROR(INDEX('[8]Table 29'!D$14:D$19,MATCH($B224,'[8]Table 29'!$B$14:$B$19,0))*1000,0)</f>
        <v>0</v>
      </c>
      <c r="E224" s="5">
        <f>IFERROR(INDEX('[8]Table 29'!E$14:E$19,MATCH($B224,'[8]Table 29'!$B$14:$B$19,0))*1000,0)</f>
        <v>0</v>
      </c>
      <c r="F224" s="5">
        <f>IFERROR(INDEX('[8]Table 29'!F$14:F$19,MATCH($B224,'[8]Table 29'!$B$14:$B$19,0))*1000,0)</f>
        <v>0</v>
      </c>
      <c r="G224" s="5">
        <f>IFERROR(INDEX('[8]Table 29'!G$14:G$19,MATCH($B224,'[8]Table 29'!$B$14:$B$19,0))*1000,0)</f>
        <v>0</v>
      </c>
      <c r="H224" s="5">
        <f>IFERROR(INDEX('[8]Table 29'!H$14:H$19,MATCH($B224,'[8]Table 29'!$B$14:$B$19,0))*1000,0)</f>
        <v>0</v>
      </c>
      <c r="I224" s="5">
        <f>IFERROR(INDEX('[8]Table 29'!I$14:I$19,MATCH($B224,'[8]Table 29'!$B$14:$B$19,0))*1000,0)</f>
        <v>0</v>
      </c>
      <c r="J224" s="5">
        <f>IFERROR(INDEX('[8]Table 29'!J$14:J$19,MATCH($B224,'[8]Table 29'!$B$14:$B$19,0))*1000,0)</f>
        <v>0</v>
      </c>
      <c r="K224" s="5">
        <f>IFERROR(INDEX('[8]Table 29'!K$14:K$19,MATCH($B224,'[8]Table 29'!$B$14:$B$19,0))*1000,0)</f>
        <v>0</v>
      </c>
      <c r="L224" s="5">
        <f>IFERROR(INDEX('[8]Table 29'!L$14:L$19,MATCH($B224,'[8]Table 29'!$B$14:$B$19,0))*1000,0)</f>
        <v>0</v>
      </c>
      <c r="M224" s="5">
        <f>IFERROR(INDEX('[8]Table 29'!M$14:M$19,MATCH($B224,'[8]Table 29'!$B$14:$B$19,0))*1000,0)</f>
        <v>0</v>
      </c>
      <c r="N224" s="5">
        <f>IFERROR(INDEX('[8]Table 29'!N$14:N$19,MATCH($B224,'[8]Table 29'!$B$14:$B$19,0))*1000,0)</f>
        <v>0</v>
      </c>
      <c r="O224" s="5">
        <f>IFERROR(INDEX('[8]Table 29'!O$14:O$19,MATCH($B224,'[8]Table 29'!$B$14:$B$19,0))*1000,0)</f>
        <v>0</v>
      </c>
      <c r="P224" s="5">
        <f>IFERROR(INDEX('[8]Table 29'!P$14:P$19,MATCH($B224,'[8]Table 29'!$B$14:$B$19,0))*1000,0)</f>
        <v>0</v>
      </c>
      <c r="Q224" s="5">
        <f>IFERROR(INDEX('[8]Table 29'!Q$14:Q$19,MATCH($B224,'[8]Table 29'!$B$14:$B$19,0))*1000,0)</f>
        <v>0</v>
      </c>
      <c r="R224" s="5">
        <f>IFERROR(INDEX('[8]Table 29'!R$14:R$19,MATCH($B224,'[8]Table 29'!$B$14:$B$19,0))*1000,0)</f>
        <v>0</v>
      </c>
      <c r="S224" s="5">
        <f>IFERROR(INDEX('[8]Table 29'!S$14:S$19,MATCH($B224,'[8]Table 29'!$B$14:$B$19,0))*1000,0)</f>
        <v>0</v>
      </c>
      <c r="T224" s="5">
        <f>IFERROR(INDEX('[8]Table 29'!T$14:T$19,MATCH($B224,'[8]Table 29'!$B$14:$B$19,0))*1000,0)</f>
        <v>0</v>
      </c>
      <c r="U224" s="5">
        <f>IFERROR(INDEX('[8]Table 29'!U$14:U$19,MATCH($B224,'[8]Table 29'!$B$14:$B$19,0))*1000,0)</f>
        <v>0</v>
      </c>
      <c r="V224" s="5">
        <f>IFERROR(INDEX('[8]Table 29'!V$14:V$19,MATCH($B224,'[8]Table 29'!$B$14:$B$19,0))*1000,0)</f>
        <v>0</v>
      </c>
      <c r="W224" s="5">
        <f>IFERROR(INDEX('[8]Table 29'!W$14:W$19,MATCH($B224,'[8]Table 29'!$B$14:$B$19,0))*1000,0)</f>
        <v>0</v>
      </c>
      <c r="Z224" s="21" t="s">
        <v>26</v>
      </c>
    </row>
    <row r="225" spans="2:26" outlineLevel="1" x14ac:dyDescent="0.2">
      <c r="B225" s="4" t="s">
        <v>20</v>
      </c>
      <c r="C225" s="5">
        <f>IFERROR(INDEX('[8]Table 29'!C$14:C$19,MATCH($B225,'[8]Table 29'!$B$14:$B$19,0))*1000,0)</f>
        <v>1.375</v>
      </c>
      <c r="D225" s="5">
        <f>IFERROR(INDEX('[8]Table 29'!D$14:D$19,MATCH($B225,'[8]Table 29'!$B$14:$B$19,0))*1000,0)</f>
        <v>2.9039999999999999</v>
      </c>
      <c r="E225" s="5">
        <f>IFERROR(INDEX('[8]Table 29'!E$14:E$19,MATCH($B225,'[8]Table 29'!$B$14:$B$19,0))*1000,0)</f>
        <v>3.867</v>
      </c>
      <c r="F225" s="5">
        <f>IFERROR(INDEX('[8]Table 29'!F$14:F$19,MATCH($B225,'[8]Table 29'!$B$14:$B$19,0))*1000,0)</f>
        <v>4.226</v>
      </c>
      <c r="G225" s="5">
        <f>IFERROR(INDEX('[8]Table 29'!G$14:G$19,MATCH($B225,'[8]Table 29'!$B$14:$B$19,0))*1000,0)</f>
        <v>2.4910000000000001</v>
      </c>
      <c r="H225" s="5">
        <f>IFERROR(INDEX('[8]Table 29'!H$14:H$19,MATCH($B225,'[8]Table 29'!$B$14:$B$19,0))*1000,0)</f>
        <v>1.6639999999999999</v>
      </c>
      <c r="I225" s="5">
        <f>IFERROR(INDEX('[8]Table 29'!I$14:I$19,MATCH($B225,'[8]Table 29'!$B$14:$B$19,0))*1000,0)</f>
        <v>0.78700000000000003</v>
      </c>
      <c r="J225" s="5">
        <f>IFERROR(INDEX('[8]Table 29'!J$14:J$19,MATCH($B225,'[8]Table 29'!$B$14:$B$19,0))*1000,0)</f>
        <v>1.2069999999999999</v>
      </c>
      <c r="K225" s="5">
        <f>IFERROR(INDEX('[8]Table 29'!K$14:K$19,MATCH($B225,'[8]Table 29'!$B$14:$B$19,0))*1000,0)</f>
        <v>1.9949999999999999</v>
      </c>
      <c r="L225" s="5">
        <f>IFERROR(INDEX('[8]Table 29'!L$14:L$19,MATCH($B225,'[8]Table 29'!$B$14:$B$19,0))*1000,0)</f>
        <v>1.4469999999999998</v>
      </c>
      <c r="M225" s="5">
        <f>IFERROR(INDEX('[8]Table 29'!M$14:M$19,MATCH($B225,'[8]Table 29'!$B$14:$B$19,0))*1000,0)</f>
        <v>1.694</v>
      </c>
      <c r="N225" s="5">
        <f>IFERROR(INDEX('[8]Table 29'!N$14:N$19,MATCH($B225,'[8]Table 29'!$B$14:$B$19,0))*1000,0)</f>
        <v>2.4620000000000002</v>
      </c>
      <c r="O225" s="5">
        <f>IFERROR(INDEX('[8]Table 29'!O$14:O$19,MATCH($B225,'[8]Table 29'!$B$14:$B$19,0))*1000,0)</f>
        <v>2.085</v>
      </c>
      <c r="P225" s="5">
        <f>IFERROR(INDEX('[8]Table 29'!P$14:P$19,MATCH($B225,'[8]Table 29'!$B$14:$B$19,0))*1000,0)</f>
        <v>5.6890000000000001</v>
      </c>
      <c r="Q225" s="5">
        <f>IFERROR(INDEX('[8]Table 29'!Q$14:Q$19,MATCH($B225,'[8]Table 29'!$B$14:$B$19,0))*1000,0)</f>
        <v>6.0529999999999999</v>
      </c>
      <c r="R225" s="5">
        <f>IFERROR(INDEX('[8]Table 29'!R$14:R$19,MATCH($B225,'[8]Table 29'!$B$14:$B$19,0))*1000,0)</f>
        <v>8.6959999999999997</v>
      </c>
      <c r="S225" s="5">
        <f>IFERROR(INDEX('[8]Table 29'!S$14:S$19,MATCH($B225,'[8]Table 29'!$B$14:$B$19,0))*1000,0)</f>
        <v>12.9</v>
      </c>
      <c r="T225" s="5">
        <f>IFERROR(INDEX('[8]Table 29'!T$14:T$19,MATCH($B225,'[8]Table 29'!$B$14:$B$19,0))*1000,0)</f>
        <v>18.823</v>
      </c>
      <c r="U225" s="5">
        <f>IFERROR(INDEX('[8]Table 29'!U$14:U$19,MATCH($B225,'[8]Table 29'!$B$14:$B$19,0))*1000,0)</f>
        <v>23.277999999999999</v>
      </c>
      <c r="V225" s="5">
        <f>IFERROR(INDEX('[8]Table 29'!V$14:V$19,MATCH($B225,'[8]Table 29'!$B$14:$B$19,0))*1000,0)</f>
        <v>26.145000000000003</v>
      </c>
      <c r="W225" s="5">
        <f>IFERROR(INDEX('[8]Table 29'!W$14:W$19,MATCH($B225,'[8]Table 29'!$B$14:$B$19,0))*1000,0)</f>
        <v>26.965</v>
      </c>
      <c r="Z225" s="21" t="s">
        <v>26</v>
      </c>
    </row>
    <row r="226" spans="2:26" outlineLevel="1" x14ac:dyDescent="0.2">
      <c r="B226" s="4" t="s">
        <v>0</v>
      </c>
      <c r="C226" s="5">
        <f>IFERROR(INDEX('[8]Table 29'!C$14:C$19,MATCH($B226,'[8]Table 29'!$B$14:$B$19,0))*1000,0)</f>
        <v>0</v>
      </c>
      <c r="D226" s="5">
        <f>IFERROR(INDEX('[8]Table 29'!D$14:D$19,MATCH($B226,'[8]Table 29'!$B$14:$B$19,0))*1000,0)</f>
        <v>0</v>
      </c>
      <c r="E226" s="5">
        <f>IFERROR(INDEX('[8]Table 29'!E$14:E$19,MATCH($B226,'[8]Table 29'!$B$14:$B$19,0))*1000,0)</f>
        <v>0</v>
      </c>
      <c r="F226" s="5">
        <f>IFERROR(INDEX('[8]Table 29'!F$14:F$19,MATCH($B226,'[8]Table 29'!$B$14:$B$19,0))*1000,0)</f>
        <v>0</v>
      </c>
      <c r="G226" s="5">
        <f>IFERROR(INDEX('[8]Table 29'!G$14:G$19,MATCH($B226,'[8]Table 29'!$B$14:$B$19,0))*1000,0)</f>
        <v>0</v>
      </c>
      <c r="H226" s="5">
        <f>IFERROR(INDEX('[8]Table 29'!H$14:H$19,MATCH($B226,'[8]Table 29'!$B$14:$B$19,0))*1000,0)</f>
        <v>0</v>
      </c>
      <c r="I226" s="5">
        <f>IFERROR(INDEX('[8]Table 29'!I$14:I$19,MATCH($B226,'[8]Table 29'!$B$14:$B$19,0))*1000,0)</f>
        <v>0</v>
      </c>
      <c r="J226" s="5">
        <f>IFERROR(INDEX('[8]Table 29'!J$14:J$19,MATCH($B226,'[8]Table 29'!$B$14:$B$19,0))*1000,0)</f>
        <v>0</v>
      </c>
      <c r="K226" s="5">
        <f>IFERROR(INDEX('[8]Table 29'!K$14:K$19,MATCH($B226,'[8]Table 29'!$B$14:$B$19,0))*1000,0)</f>
        <v>0</v>
      </c>
      <c r="L226" s="5">
        <f>IFERROR(INDEX('[8]Table 29'!L$14:L$19,MATCH($B226,'[8]Table 29'!$B$14:$B$19,0))*1000,0)</f>
        <v>0</v>
      </c>
      <c r="M226" s="5">
        <f>IFERROR(INDEX('[8]Table 29'!M$14:M$19,MATCH($B226,'[8]Table 29'!$B$14:$B$19,0))*1000,0)</f>
        <v>0</v>
      </c>
      <c r="N226" s="5">
        <f>IFERROR(INDEX('[8]Table 29'!N$14:N$19,MATCH($B226,'[8]Table 29'!$B$14:$B$19,0))*1000,0)</f>
        <v>9.0999999999999998E-2</v>
      </c>
      <c r="O226" s="5">
        <f>IFERROR(INDEX('[8]Table 29'!O$14:O$19,MATCH($B226,'[8]Table 29'!$B$14:$B$19,0))*1000,0)</f>
        <v>7.5999999999999998E-2</v>
      </c>
      <c r="P226" s="5">
        <f>IFERROR(INDEX('[8]Table 29'!P$14:P$19,MATCH($B226,'[8]Table 29'!$B$14:$B$19,0))*1000,0)</f>
        <v>0.10199999999999999</v>
      </c>
      <c r="Q226" s="5">
        <f>IFERROR(INDEX('[8]Table 29'!Q$14:Q$19,MATCH($B226,'[8]Table 29'!$B$14:$B$19,0))*1000,0)</f>
        <v>5.8999999999999997E-2</v>
      </c>
      <c r="R226" s="5">
        <f>IFERROR(INDEX('[8]Table 29'!R$14:R$19,MATCH($B226,'[8]Table 29'!$B$14:$B$19,0))*1000,0)</f>
        <v>0</v>
      </c>
      <c r="S226" s="5">
        <f>IFERROR(INDEX('[8]Table 29'!S$14:S$19,MATCH($B226,'[8]Table 29'!$B$14:$B$19,0))*1000,0)</f>
        <v>0</v>
      </c>
      <c r="T226" s="5">
        <f>IFERROR(INDEX('[8]Table 29'!T$14:T$19,MATCH($B226,'[8]Table 29'!$B$14:$B$19,0))*1000,0)</f>
        <v>0</v>
      </c>
      <c r="U226" s="5">
        <f>IFERROR(INDEX('[8]Table 29'!U$14:U$19,MATCH($B226,'[8]Table 29'!$B$14:$B$19,0))*1000,0)</f>
        <v>0</v>
      </c>
      <c r="V226" s="5">
        <f>IFERROR(INDEX('[8]Table 29'!V$14:V$19,MATCH($B226,'[8]Table 29'!$B$14:$B$19,0))*1000,0)</f>
        <v>0</v>
      </c>
      <c r="W226" s="5">
        <f>IFERROR(INDEX('[8]Table 29'!W$14:W$19,MATCH($B226,'[8]Table 29'!$B$14:$B$19,0))*1000,0)</f>
        <v>0</v>
      </c>
      <c r="Z226" s="21" t="s">
        <v>26</v>
      </c>
    </row>
    <row r="227" spans="2:26" outlineLevel="1" x14ac:dyDescent="0.2">
      <c r="B227" s="4" t="s">
        <v>22</v>
      </c>
      <c r="C227" s="5">
        <f>IFERROR(INDEX('[8]Table 29'!C$14:C$19,MATCH($B227,'[8]Table 29'!$B$14:$B$19,0))*1000,0)</f>
        <v>0</v>
      </c>
      <c r="D227" s="5">
        <f>IFERROR(INDEX('[8]Table 29'!D$14:D$19,MATCH($B227,'[8]Table 29'!$B$14:$B$19,0))*1000,0)</f>
        <v>0</v>
      </c>
      <c r="E227" s="5">
        <f>IFERROR(INDEX('[8]Table 29'!E$14:E$19,MATCH($B227,'[8]Table 29'!$B$14:$B$19,0))*1000,0)</f>
        <v>0</v>
      </c>
      <c r="F227" s="5">
        <f>IFERROR(INDEX('[8]Table 29'!F$14:F$19,MATCH($B227,'[8]Table 29'!$B$14:$B$19,0))*1000,0)</f>
        <v>0</v>
      </c>
      <c r="G227" s="5">
        <f>IFERROR(INDEX('[8]Table 29'!G$14:G$19,MATCH($B227,'[8]Table 29'!$B$14:$B$19,0))*1000,0)</f>
        <v>0</v>
      </c>
      <c r="H227" s="5">
        <f>IFERROR(INDEX('[8]Table 29'!H$14:H$19,MATCH($B227,'[8]Table 29'!$B$14:$B$19,0))*1000,0)</f>
        <v>0</v>
      </c>
      <c r="I227" s="5">
        <f>IFERROR(INDEX('[8]Table 29'!I$14:I$19,MATCH($B227,'[8]Table 29'!$B$14:$B$19,0))*1000,0)</f>
        <v>0</v>
      </c>
      <c r="J227" s="5">
        <f>IFERROR(INDEX('[8]Table 29'!J$14:J$19,MATCH($B227,'[8]Table 29'!$B$14:$B$19,0))*1000,0)</f>
        <v>0</v>
      </c>
      <c r="K227" s="5">
        <f>IFERROR(INDEX('[8]Table 29'!K$14:K$19,MATCH($B227,'[8]Table 29'!$B$14:$B$19,0))*1000,0)</f>
        <v>0</v>
      </c>
      <c r="L227" s="5">
        <f>IFERROR(INDEX('[8]Table 29'!L$14:L$19,MATCH($B227,'[8]Table 29'!$B$14:$B$19,0))*1000,0)</f>
        <v>0</v>
      </c>
      <c r="M227" s="5">
        <f>IFERROR(INDEX('[8]Table 29'!M$14:M$19,MATCH($B227,'[8]Table 29'!$B$14:$B$19,0))*1000,0)</f>
        <v>0</v>
      </c>
      <c r="N227" s="5">
        <f>IFERROR(INDEX('[8]Table 29'!N$14:N$19,MATCH($B227,'[8]Table 29'!$B$14:$B$19,0))*1000,0)</f>
        <v>0</v>
      </c>
      <c r="O227" s="5">
        <f>IFERROR(INDEX('[8]Table 29'!O$14:O$19,MATCH($B227,'[8]Table 29'!$B$14:$B$19,0))*1000,0)</f>
        <v>0</v>
      </c>
      <c r="P227" s="5">
        <f>IFERROR(INDEX('[8]Table 29'!P$14:P$19,MATCH($B227,'[8]Table 29'!$B$14:$B$19,0))*1000,0)</f>
        <v>0</v>
      </c>
      <c r="Q227" s="5">
        <f>IFERROR(INDEX('[8]Table 29'!Q$14:Q$19,MATCH($B227,'[8]Table 29'!$B$14:$B$19,0))*1000,0)</f>
        <v>0</v>
      </c>
      <c r="R227" s="5">
        <f>IFERROR(INDEX('[8]Table 29'!R$14:R$19,MATCH($B227,'[8]Table 29'!$B$14:$B$19,0))*1000,0)</f>
        <v>0</v>
      </c>
      <c r="S227" s="5">
        <f>IFERROR(INDEX('[8]Table 29'!S$14:S$19,MATCH($B227,'[8]Table 29'!$B$14:$B$19,0))*1000,0)</f>
        <v>0</v>
      </c>
      <c r="T227" s="5">
        <f>IFERROR(INDEX('[8]Table 29'!T$14:T$19,MATCH($B227,'[8]Table 29'!$B$14:$B$19,0))*1000,0)</f>
        <v>0</v>
      </c>
      <c r="U227" s="5">
        <f>IFERROR(INDEX('[8]Table 29'!U$14:U$19,MATCH($B227,'[8]Table 29'!$B$14:$B$19,0))*1000,0)</f>
        <v>0</v>
      </c>
      <c r="V227" s="5">
        <f>IFERROR(INDEX('[8]Table 29'!V$14:V$19,MATCH($B227,'[8]Table 29'!$B$14:$B$19,0))*1000,0)</f>
        <v>0</v>
      </c>
      <c r="W227" s="5">
        <f>IFERROR(INDEX('[8]Table 29'!W$14:W$19,MATCH($B227,'[8]Table 29'!$B$14:$B$19,0))*1000,0)</f>
        <v>0</v>
      </c>
      <c r="Z227" s="21" t="s">
        <v>26</v>
      </c>
    </row>
    <row r="228" spans="2:26" outlineLevel="1" x14ac:dyDescent="0.2">
      <c r="B228" s="4" t="s">
        <v>23</v>
      </c>
      <c r="C228" s="5">
        <f>IFERROR(INDEX('[8]Table 29'!C$14:C$19,MATCH($B228,'[8]Table 29'!$B$14:$B$19,0))*1000,0)</f>
        <v>0</v>
      </c>
      <c r="D228" s="5">
        <f>IFERROR(INDEX('[8]Table 29'!D$14:D$19,MATCH($B228,'[8]Table 29'!$B$14:$B$19,0))*1000,0)</f>
        <v>0</v>
      </c>
      <c r="E228" s="5">
        <f>IFERROR(INDEX('[8]Table 29'!E$14:E$19,MATCH($B228,'[8]Table 29'!$B$14:$B$19,0))*1000,0)</f>
        <v>0</v>
      </c>
      <c r="F228" s="5">
        <f>IFERROR(INDEX('[8]Table 29'!F$14:F$19,MATCH($B228,'[8]Table 29'!$B$14:$B$19,0))*1000,0)</f>
        <v>0</v>
      </c>
      <c r="G228" s="5">
        <f>IFERROR(INDEX('[8]Table 29'!G$14:G$19,MATCH($B228,'[8]Table 29'!$B$14:$B$19,0))*1000,0)</f>
        <v>0</v>
      </c>
      <c r="H228" s="5">
        <f>IFERROR(INDEX('[8]Table 29'!H$14:H$19,MATCH($B228,'[8]Table 29'!$B$14:$B$19,0))*1000,0)</f>
        <v>0</v>
      </c>
      <c r="I228" s="5">
        <f>IFERROR(INDEX('[8]Table 29'!I$14:I$19,MATCH($B228,'[8]Table 29'!$B$14:$B$19,0))*1000,0)</f>
        <v>0</v>
      </c>
      <c r="J228" s="5">
        <f>IFERROR(INDEX('[8]Table 29'!J$14:J$19,MATCH($B228,'[8]Table 29'!$B$14:$B$19,0))*1000,0)</f>
        <v>0</v>
      </c>
      <c r="K228" s="5">
        <f>IFERROR(INDEX('[8]Table 29'!K$14:K$19,MATCH($B228,'[8]Table 29'!$B$14:$B$19,0))*1000,0)</f>
        <v>0</v>
      </c>
      <c r="L228" s="5">
        <f>IFERROR(INDEX('[8]Table 29'!L$14:L$19,MATCH($B228,'[8]Table 29'!$B$14:$B$19,0))*1000,0)</f>
        <v>0</v>
      </c>
      <c r="M228" s="5">
        <f>IFERROR(INDEX('[8]Table 29'!M$14:M$19,MATCH($B228,'[8]Table 29'!$B$14:$B$19,0))*1000,0)</f>
        <v>0</v>
      </c>
      <c r="N228" s="5">
        <f>IFERROR(INDEX('[8]Table 29'!N$14:N$19,MATCH($B228,'[8]Table 29'!$B$14:$B$19,0))*1000,0)</f>
        <v>0</v>
      </c>
      <c r="O228" s="5">
        <f>IFERROR(INDEX('[8]Table 29'!O$14:O$19,MATCH($B228,'[8]Table 29'!$B$14:$B$19,0))*1000,0)</f>
        <v>0</v>
      </c>
      <c r="P228" s="5">
        <f>IFERROR(INDEX('[8]Table 29'!P$14:P$19,MATCH($B228,'[8]Table 29'!$B$14:$B$19,0))*1000,0)</f>
        <v>0</v>
      </c>
      <c r="Q228" s="5">
        <f>IFERROR(INDEX('[8]Table 29'!Q$14:Q$19,MATCH($B228,'[8]Table 29'!$B$14:$B$19,0))*1000,0)</f>
        <v>1.2949999999999999</v>
      </c>
      <c r="R228" s="5">
        <f>IFERROR(INDEX('[8]Table 29'!R$14:R$19,MATCH($B228,'[8]Table 29'!$B$14:$B$19,0))*1000,0)</f>
        <v>1.1479999999999999</v>
      </c>
      <c r="S228" s="5">
        <f>IFERROR(INDEX('[8]Table 29'!S$14:S$19,MATCH($B228,'[8]Table 29'!$B$14:$B$19,0))*1000,0)</f>
        <v>1.0529999999999999</v>
      </c>
      <c r="T228" s="5">
        <f>IFERROR(INDEX('[8]Table 29'!T$14:T$19,MATCH($B228,'[8]Table 29'!$B$14:$B$19,0))*1000,0)</f>
        <v>0.47899999999999998</v>
      </c>
      <c r="U228" s="5">
        <f>IFERROR(INDEX('[8]Table 29'!U$14:U$19,MATCH($B228,'[8]Table 29'!$B$14:$B$19,0))*1000,0)</f>
        <v>0.92100000000000004</v>
      </c>
      <c r="V228" s="5">
        <f>IFERROR(INDEX('[8]Table 29'!V$14:V$19,MATCH($B228,'[8]Table 29'!$B$14:$B$19,0))*1000,0)</f>
        <v>0.86599999999999999</v>
      </c>
      <c r="W228" s="5">
        <f>IFERROR(INDEX('[8]Table 29'!W$14:W$19,MATCH($B228,'[8]Table 29'!$B$14:$B$19,0))*1000,0)</f>
        <v>0.60699999999999998</v>
      </c>
      <c r="Z228" s="21" t="s">
        <v>26</v>
      </c>
    </row>
    <row r="229" spans="2:26" outlineLevel="1" x14ac:dyDescent="0.2">
      <c r="B229" s="4" t="s">
        <v>17</v>
      </c>
      <c r="C229" s="5">
        <f>IFERROR(INDEX('[8]Table 29'!C$14:C$19,MATCH($B229,'[8]Table 29'!$B$14:$B$19,0))*1000,0)</f>
        <v>0</v>
      </c>
      <c r="D229" s="5">
        <f>IFERROR(INDEX('[8]Table 29'!D$14:D$19,MATCH($B229,'[8]Table 29'!$B$14:$B$19,0))*1000,0)</f>
        <v>0</v>
      </c>
      <c r="E229" s="5">
        <f>IFERROR(INDEX('[8]Table 29'!E$14:E$19,MATCH($B229,'[8]Table 29'!$B$14:$B$19,0))*1000,0)</f>
        <v>0</v>
      </c>
      <c r="F229" s="5">
        <f>IFERROR(INDEX('[8]Table 29'!F$14:F$19,MATCH($B229,'[8]Table 29'!$B$14:$B$19,0))*1000,0)</f>
        <v>0</v>
      </c>
      <c r="G229" s="5">
        <f>IFERROR(INDEX('[8]Table 29'!G$14:G$19,MATCH($B229,'[8]Table 29'!$B$14:$B$19,0))*1000,0)</f>
        <v>0</v>
      </c>
      <c r="H229" s="5">
        <f>IFERROR(INDEX('[8]Table 29'!H$14:H$19,MATCH($B229,'[8]Table 29'!$B$14:$B$19,0))*1000,0)</f>
        <v>0</v>
      </c>
      <c r="I229" s="5">
        <f>IFERROR(INDEX('[8]Table 29'!I$14:I$19,MATCH($B229,'[8]Table 29'!$B$14:$B$19,0))*1000,0)</f>
        <v>0</v>
      </c>
      <c r="J229" s="5">
        <f>IFERROR(INDEX('[8]Table 29'!J$14:J$19,MATCH($B229,'[8]Table 29'!$B$14:$B$19,0))*1000,0)</f>
        <v>0</v>
      </c>
      <c r="K229" s="5">
        <f>IFERROR(INDEX('[8]Table 29'!K$14:K$19,MATCH($B229,'[8]Table 29'!$B$14:$B$19,0))*1000,0)</f>
        <v>0</v>
      </c>
      <c r="L229" s="5">
        <f>IFERROR(INDEX('[8]Table 29'!L$14:L$19,MATCH($B229,'[8]Table 29'!$B$14:$B$19,0))*1000,0)</f>
        <v>0</v>
      </c>
      <c r="M229" s="5">
        <f>IFERROR(INDEX('[8]Table 29'!M$14:M$19,MATCH($B229,'[8]Table 29'!$B$14:$B$19,0))*1000,0)</f>
        <v>0</v>
      </c>
      <c r="N229" s="5">
        <f>IFERROR(INDEX('[8]Table 29'!N$14:N$19,MATCH($B229,'[8]Table 29'!$B$14:$B$19,0))*1000,0)</f>
        <v>0</v>
      </c>
      <c r="O229" s="5">
        <f>IFERROR(INDEX('[8]Table 29'!O$14:O$19,MATCH($B229,'[8]Table 29'!$B$14:$B$19,0))*1000,0)</f>
        <v>0</v>
      </c>
      <c r="P229" s="5">
        <f>IFERROR(INDEX('[8]Table 29'!P$14:P$19,MATCH($B229,'[8]Table 29'!$B$14:$B$19,0))*1000,0)</f>
        <v>0</v>
      </c>
      <c r="Q229" s="5">
        <f>IFERROR(INDEX('[8]Table 29'!Q$14:Q$19,MATCH($B229,'[8]Table 29'!$B$14:$B$19,0))*1000,0)</f>
        <v>0</v>
      </c>
      <c r="R229" s="5">
        <f>IFERROR(INDEX('[8]Table 29'!R$14:R$19,MATCH($B229,'[8]Table 29'!$B$14:$B$19,0))*1000,0)</f>
        <v>0</v>
      </c>
      <c r="S229" s="5">
        <f>IFERROR(INDEX('[8]Table 29'!S$14:S$19,MATCH($B229,'[8]Table 29'!$B$14:$B$19,0))*1000,0)</f>
        <v>0</v>
      </c>
      <c r="T229" s="5">
        <f>IFERROR(INDEX('[8]Table 29'!T$14:T$19,MATCH($B229,'[8]Table 29'!$B$14:$B$19,0))*1000,0)</f>
        <v>0</v>
      </c>
      <c r="U229" s="5">
        <f>IFERROR(INDEX('[8]Table 29'!U$14:U$19,MATCH($B229,'[8]Table 29'!$B$14:$B$19,0))*1000,0)</f>
        <v>0</v>
      </c>
      <c r="V229" s="5">
        <f>IFERROR(INDEX('[8]Table 29'!V$14:V$19,MATCH($B229,'[8]Table 29'!$B$14:$B$19,0))*1000,0)</f>
        <v>0</v>
      </c>
      <c r="W229" s="5">
        <f>IFERROR(INDEX('[8]Table 29'!W$14:W$19,MATCH($B229,'[8]Table 29'!$B$14:$B$19,0))*1000,0)</f>
        <v>0</v>
      </c>
      <c r="Z229" s="21" t="s">
        <v>26</v>
      </c>
    </row>
    <row r="230" spans="2:26" outlineLevel="1" x14ac:dyDescent="0.2">
      <c r="B230" s="4" t="s">
        <v>1</v>
      </c>
      <c r="C230" s="5">
        <f>IFERROR(INDEX('[8]Table 29'!C$14:C$19,MATCH($B230,'[8]Table 29'!$B$14:$B$19,0))*1000,0)</f>
        <v>0</v>
      </c>
      <c r="D230" s="5">
        <f>IFERROR(INDEX('[8]Table 29'!D$14:D$19,MATCH($B230,'[8]Table 29'!$B$14:$B$19,0))*1000,0)</f>
        <v>0</v>
      </c>
      <c r="E230" s="5">
        <f>IFERROR(INDEX('[8]Table 29'!E$14:E$19,MATCH($B230,'[8]Table 29'!$B$14:$B$19,0))*1000,0)</f>
        <v>0</v>
      </c>
      <c r="F230" s="5">
        <f>IFERROR(INDEX('[8]Table 29'!F$14:F$19,MATCH($B230,'[8]Table 29'!$B$14:$B$19,0))*1000,0)</f>
        <v>0</v>
      </c>
      <c r="G230" s="5">
        <f>IFERROR(INDEX('[8]Table 29'!G$14:G$19,MATCH($B230,'[8]Table 29'!$B$14:$B$19,0))*1000,0)</f>
        <v>0</v>
      </c>
      <c r="H230" s="5">
        <f>IFERROR(INDEX('[8]Table 29'!H$14:H$19,MATCH($B230,'[8]Table 29'!$B$14:$B$19,0))*1000,0)</f>
        <v>0</v>
      </c>
      <c r="I230" s="5">
        <f>IFERROR(INDEX('[8]Table 29'!I$14:I$19,MATCH($B230,'[8]Table 29'!$B$14:$B$19,0))*1000,0)</f>
        <v>0</v>
      </c>
      <c r="J230" s="5">
        <f>IFERROR(INDEX('[8]Table 29'!J$14:J$19,MATCH($B230,'[8]Table 29'!$B$14:$B$19,0))*1000,0)</f>
        <v>0</v>
      </c>
      <c r="K230" s="5">
        <f>IFERROR(INDEX('[8]Table 29'!K$14:K$19,MATCH($B230,'[8]Table 29'!$B$14:$B$19,0))*1000,0)</f>
        <v>0</v>
      </c>
      <c r="L230" s="5">
        <f>IFERROR(INDEX('[8]Table 29'!L$14:L$19,MATCH($B230,'[8]Table 29'!$B$14:$B$19,0))*1000,0)</f>
        <v>0</v>
      </c>
      <c r="M230" s="5">
        <f>IFERROR(INDEX('[8]Table 29'!M$14:M$19,MATCH($B230,'[8]Table 29'!$B$14:$B$19,0))*1000,0)</f>
        <v>0</v>
      </c>
      <c r="N230" s="5">
        <f>IFERROR(INDEX('[8]Table 29'!N$14:N$19,MATCH($B230,'[8]Table 29'!$B$14:$B$19,0))*1000,0)</f>
        <v>0</v>
      </c>
      <c r="O230" s="5">
        <f>IFERROR(INDEX('[8]Table 29'!O$14:O$19,MATCH($B230,'[8]Table 29'!$B$14:$B$19,0))*1000,0)</f>
        <v>0</v>
      </c>
      <c r="P230" s="5">
        <f>IFERROR(INDEX('[8]Table 29'!P$14:P$19,MATCH($B230,'[8]Table 29'!$B$14:$B$19,0))*1000,0)</f>
        <v>0</v>
      </c>
      <c r="Q230" s="5">
        <f>IFERROR(INDEX('[8]Table 29'!Q$14:Q$19,MATCH($B230,'[8]Table 29'!$B$14:$B$19,0))*1000,0)</f>
        <v>0</v>
      </c>
      <c r="R230" s="5">
        <f>IFERROR(INDEX('[8]Table 29'!R$14:R$19,MATCH($B230,'[8]Table 29'!$B$14:$B$19,0))*1000,0)</f>
        <v>0</v>
      </c>
      <c r="S230" s="5">
        <f>IFERROR(INDEX('[8]Table 29'!S$14:S$19,MATCH($B230,'[8]Table 29'!$B$14:$B$19,0))*1000,0)</f>
        <v>0</v>
      </c>
      <c r="T230" s="5">
        <f>IFERROR(INDEX('[8]Table 29'!T$14:T$19,MATCH($B230,'[8]Table 29'!$B$14:$B$19,0))*1000,0)</f>
        <v>0</v>
      </c>
      <c r="U230" s="5">
        <f>IFERROR(INDEX('[8]Table 29'!U$14:U$19,MATCH($B230,'[8]Table 29'!$B$14:$B$19,0))*1000,0)</f>
        <v>0</v>
      </c>
      <c r="V230" s="5">
        <f>IFERROR(INDEX('[8]Table 29'!V$14:V$19,MATCH($B230,'[8]Table 29'!$B$14:$B$19,0))*1000,0)</f>
        <v>0</v>
      </c>
      <c r="W230" s="5">
        <f>IFERROR(INDEX('[8]Table 29'!W$14:W$19,MATCH($B230,'[8]Table 29'!$B$14:$B$19,0))*1000,0)</f>
        <v>0</v>
      </c>
      <c r="Z230" s="21" t="s">
        <v>26</v>
      </c>
    </row>
    <row r="231" spans="2:26" outlineLevel="1" x14ac:dyDescent="0.2">
      <c r="B231" s="15" t="s">
        <v>9</v>
      </c>
      <c r="C231" s="19">
        <f t="shared" ref="C231:W231" si="94">SUM(C221:C230)</f>
        <v>1653.9199999999998</v>
      </c>
      <c r="D231" s="19">
        <f t="shared" si="94"/>
        <v>1609.6490000000001</v>
      </c>
      <c r="E231" s="19">
        <f t="shared" si="94"/>
        <v>1867.393</v>
      </c>
      <c r="F231" s="19">
        <f t="shared" si="94"/>
        <v>2199.9180000000001</v>
      </c>
      <c r="G231" s="19">
        <f t="shared" si="94"/>
        <v>1784.1009999999999</v>
      </c>
      <c r="H231" s="19">
        <f t="shared" si="94"/>
        <v>1985.799</v>
      </c>
      <c r="I231" s="19">
        <f t="shared" si="94"/>
        <v>1899.8590000000002</v>
      </c>
      <c r="J231" s="19">
        <f t="shared" si="94"/>
        <v>1697.99</v>
      </c>
      <c r="K231" s="19">
        <f t="shared" si="94"/>
        <v>1496.9449999999999</v>
      </c>
      <c r="L231" s="19">
        <f t="shared" si="94"/>
        <v>1693.1979999999999</v>
      </c>
      <c r="M231" s="19">
        <f t="shared" si="94"/>
        <v>1883.21</v>
      </c>
      <c r="N231" s="19">
        <f t="shared" si="94"/>
        <v>2598.9279999999999</v>
      </c>
      <c r="O231" s="19">
        <f t="shared" si="94"/>
        <v>1909.1420000000001</v>
      </c>
      <c r="P231" s="19">
        <f t="shared" si="94"/>
        <v>1679.1800000000003</v>
      </c>
      <c r="Q231" s="19">
        <f t="shared" si="94"/>
        <v>1577.6750000000002</v>
      </c>
      <c r="R231" s="19">
        <f t="shared" si="94"/>
        <v>1543.0979999999997</v>
      </c>
      <c r="S231" s="19">
        <f t="shared" si="94"/>
        <v>1557.9060000000002</v>
      </c>
      <c r="T231" s="19">
        <f t="shared" si="94"/>
        <v>1419.0390000000002</v>
      </c>
      <c r="U231" s="19">
        <f t="shared" si="94"/>
        <v>1394.8620000000001</v>
      </c>
      <c r="V231" s="19">
        <f t="shared" si="94"/>
        <v>1375.761</v>
      </c>
      <c r="W231" s="19">
        <f t="shared" si="94"/>
        <v>1084.4829999999997</v>
      </c>
    </row>
    <row r="232" spans="2:26" outlineLevel="1" x14ac:dyDescent="0.2">
      <c r="B232" s="26" t="s">
        <v>91</v>
      </c>
      <c r="C232" s="25">
        <f t="shared" ref="C232:W232" si="95">C231/C212/1000</f>
        <v>1.9499076606862818E-3</v>
      </c>
      <c r="D232" s="25">
        <f t="shared" si="95"/>
        <v>1.765012588073432E-3</v>
      </c>
      <c r="E232" s="25">
        <f t="shared" si="95"/>
        <v>1.7875758591468646E-3</v>
      </c>
      <c r="F232" s="25">
        <f t="shared" si="95"/>
        <v>1.7825579726597567E-3</v>
      </c>
      <c r="G232" s="25">
        <f t="shared" si="95"/>
        <v>1.7440497622584175E-3</v>
      </c>
      <c r="H232" s="25">
        <f t="shared" si="95"/>
        <v>1.6998679748567744E-3</v>
      </c>
      <c r="I232" s="25">
        <f t="shared" si="95"/>
        <v>1.4406426393338055E-3</v>
      </c>
      <c r="J232" s="25">
        <f t="shared" si="95"/>
        <v>1.829739166548707E-3</v>
      </c>
      <c r="K232" s="25">
        <f t="shared" si="95"/>
        <v>1.7899595487998817E-3</v>
      </c>
      <c r="L232" s="25">
        <f t="shared" si="95"/>
        <v>1.6822536213065618E-3</v>
      </c>
      <c r="M232" s="25">
        <f t="shared" si="95"/>
        <v>1.6625472521723487E-3</v>
      </c>
      <c r="N232" s="25">
        <f t="shared" si="95"/>
        <v>1.5384805633819724E-3</v>
      </c>
      <c r="O232" s="25">
        <f t="shared" si="95"/>
        <v>1.4979711470348215E-3</v>
      </c>
      <c r="P232" s="25">
        <f t="shared" si="95"/>
        <v>1.6691799910796619E-3</v>
      </c>
      <c r="Q232" s="25">
        <f t="shared" si="95"/>
        <v>1.6706462428916144E-3</v>
      </c>
      <c r="R232" s="25">
        <f t="shared" si="95"/>
        <v>1.6740061533491058E-3</v>
      </c>
      <c r="S232" s="25">
        <f t="shared" si="95"/>
        <v>1.8526830967847236E-3</v>
      </c>
      <c r="T232" s="25">
        <f t="shared" si="95"/>
        <v>1.6538153015848965E-3</v>
      </c>
      <c r="U232" s="25">
        <f t="shared" si="95"/>
        <v>1.734953564149988E-3</v>
      </c>
      <c r="V232" s="25">
        <f t="shared" si="95"/>
        <v>1.7273476697008804E-3</v>
      </c>
      <c r="W232" s="25">
        <f t="shared" si="95"/>
        <v>1.3406757462030442E-3</v>
      </c>
    </row>
    <row r="233" spans="2:26" outlineLevel="1" x14ac:dyDescent="0.2"/>
    <row r="234" spans="2:26" outlineLevel="1" x14ac:dyDescent="0.2">
      <c r="B234" s="4" t="s">
        <v>18</v>
      </c>
      <c r="C234" s="11">
        <f t="shared" ref="C234:W234" si="96">IFERROR(C221/C231,0)</f>
        <v>0</v>
      </c>
      <c r="D234" s="11">
        <f t="shared" si="96"/>
        <v>0</v>
      </c>
      <c r="E234" s="11">
        <f t="shared" si="96"/>
        <v>0</v>
      </c>
      <c r="F234" s="11">
        <f t="shared" si="96"/>
        <v>0</v>
      </c>
      <c r="G234" s="11">
        <f t="shared" si="96"/>
        <v>0</v>
      </c>
      <c r="H234" s="11">
        <f t="shared" si="96"/>
        <v>0</v>
      </c>
      <c r="I234" s="11">
        <f t="shared" si="96"/>
        <v>0</v>
      </c>
      <c r="J234" s="11">
        <f t="shared" si="96"/>
        <v>0</v>
      </c>
      <c r="K234" s="11">
        <f t="shared" si="96"/>
        <v>0</v>
      </c>
      <c r="L234" s="11">
        <f t="shared" si="96"/>
        <v>0</v>
      </c>
      <c r="M234" s="11">
        <f t="shared" si="96"/>
        <v>0</v>
      </c>
      <c r="N234" s="11">
        <f t="shared" si="96"/>
        <v>0</v>
      </c>
      <c r="O234" s="11">
        <f t="shared" si="96"/>
        <v>0</v>
      </c>
      <c r="P234" s="11">
        <f t="shared" si="96"/>
        <v>0</v>
      </c>
      <c r="Q234" s="11">
        <f t="shared" si="96"/>
        <v>0</v>
      </c>
      <c r="R234" s="11">
        <f t="shared" si="96"/>
        <v>0</v>
      </c>
      <c r="S234" s="11">
        <f t="shared" si="96"/>
        <v>0</v>
      </c>
      <c r="T234" s="11">
        <f t="shared" si="96"/>
        <v>0</v>
      </c>
      <c r="U234" s="11">
        <f t="shared" si="96"/>
        <v>0</v>
      </c>
      <c r="V234" s="11">
        <f t="shared" si="96"/>
        <v>0</v>
      </c>
      <c r="W234" s="11">
        <f t="shared" si="96"/>
        <v>0</v>
      </c>
    </row>
    <row r="235" spans="2:26" outlineLevel="1" x14ac:dyDescent="0.2">
      <c r="B235" s="4" t="s">
        <v>19</v>
      </c>
      <c r="C235" s="11">
        <f t="shared" ref="C235:W235" si="97">IFERROR(C222/C231,0)</f>
        <v>0</v>
      </c>
      <c r="D235" s="11">
        <f t="shared" si="97"/>
        <v>0</v>
      </c>
      <c r="E235" s="11">
        <f t="shared" si="97"/>
        <v>0</v>
      </c>
      <c r="F235" s="11">
        <f t="shared" si="97"/>
        <v>0</v>
      </c>
      <c r="G235" s="11">
        <f t="shared" si="97"/>
        <v>0</v>
      </c>
      <c r="H235" s="11">
        <f t="shared" si="97"/>
        <v>0</v>
      </c>
      <c r="I235" s="11">
        <f t="shared" si="97"/>
        <v>0</v>
      </c>
      <c r="J235" s="11">
        <f t="shared" si="97"/>
        <v>0</v>
      </c>
      <c r="K235" s="11">
        <f t="shared" si="97"/>
        <v>0</v>
      </c>
      <c r="L235" s="11">
        <f t="shared" si="97"/>
        <v>0</v>
      </c>
      <c r="M235" s="11">
        <f t="shared" si="97"/>
        <v>0</v>
      </c>
      <c r="N235" s="11">
        <f t="shared" si="97"/>
        <v>0</v>
      </c>
      <c r="O235" s="11">
        <f t="shared" si="97"/>
        <v>0</v>
      </c>
      <c r="P235" s="11">
        <f t="shared" si="97"/>
        <v>0</v>
      </c>
      <c r="Q235" s="11">
        <f t="shared" si="97"/>
        <v>0</v>
      </c>
      <c r="R235" s="11">
        <f t="shared" si="97"/>
        <v>0</v>
      </c>
      <c r="S235" s="11">
        <f t="shared" si="97"/>
        <v>0</v>
      </c>
      <c r="T235" s="11">
        <f t="shared" si="97"/>
        <v>0</v>
      </c>
      <c r="U235" s="11">
        <f t="shared" si="97"/>
        <v>0</v>
      </c>
      <c r="V235" s="11">
        <f t="shared" si="97"/>
        <v>0</v>
      </c>
      <c r="W235" s="11">
        <f t="shared" si="97"/>
        <v>0</v>
      </c>
    </row>
    <row r="236" spans="2:26" outlineLevel="1" x14ac:dyDescent="0.2">
      <c r="B236" s="4" t="s">
        <v>16</v>
      </c>
      <c r="C236" s="11">
        <f t="shared" ref="C236:W236" si="98">IFERROR(C223/C231,0)</f>
        <v>0.99916864177227438</v>
      </c>
      <c r="D236" s="11">
        <f t="shared" si="98"/>
        <v>0.99819587997134784</v>
      </c>
      <c r="E236" s="11">
        <f t="shared" si="98"/>
        <v>0.99792919862075102</v>
      </c>
      <c r="F236" s="11">
        <f t="shared" si="98"/>
        <v>0.99807901930890142</v>
      </c>
      <c r="G236" s="11">
        <f t="shared" si="98"/>
        <v>0.9986037785977363</v>
      </c>
      <c r="H236" s="11">
        <f t="shared" si="98"/>
        <v>0.99916205013699777</v>
      </c>
      <c r="I236" s="11">
        <f t="shared" si="98"/>
        <v>0.99958575873262168</v>
      </c>
      <c r="J236" s="11">
        <f t="shared" si="98"/>
        <v>0.9992891595356862</v>
      </c>
      <c r="K236" s="11">
        <f t="shared" si="98"/>
        <v>0.99866728570521968</v>
      </c>
      <c r="L236" s="11">
        <f t="shared" si="98"/>
        <v>0.99914540414056718</v>
      </c>
      <c r="M236" s="11">
        <f t="shared" si="98"/>
        <v>0.99910047206631236</v>
      </c>
      <c r="N236" s="11">
        <f t="shared" si="98"/>
        <v>0.9990176719016457</v>
      </c>
      <c r="O236" s="11">
        <f t="shared" si="98"/>
        <v>0.99886807791143872</v>
      </c>
      <c r="P236" s="11">
        <f t="shared" si="98"/>
        <v>0.99655129289295952</v>
      </c>
      <c r="Q236" s="11">
        <f t="shared" si="98"/>
        <v>0.99530511670654598</v>
      </c>
      <c r="R236" s="11">
        <f t="shared" si="98"/>
        <v>0.99362062552086783</v>
      </c>
      <c r="S236" s="11">
        <f t="shared" si="98"/>
        <v>0.99104374718371957</v>
      </c>
      <c r="T236" s="11">
        <f t="shared" si="98"/>
        <v>0.98639783684592164</v>
      </c>
      <c r="U236" s="11">
        <f t="shared" si="98"/>
        <v>0.98265133038250374</v>
      </c>
      <c r="V236" s="11">
        <f t="shared" si="98"/>
        <v>0.98036650261200897</v>
      </c>
      <c r="W236" s="11">
        <f t="shared" si="98"/>
        <v>0.97457590390997384</v>
      </c>
    </row>
    <row r="237" spans="2:26" outlineLevel="1" x14ac:dyDescent="0.2">
      <c r="B237" s="4" t="s">
        <v>21</v>
      </c>
      <c r="C237" s="11">
        <f t="shared" ref="C237:W237" si="99">IFERROR(C224/C231,0)</f>
        <v>0</v>
      </c>
      <c r="D237" s="11">
        <f t="shared" si="99"/>
        <v>0</v>
      </c>
      <c r="E237" s="11">
        <f t="shared" si="99"/>
        <v>0</v>
      </c>
      <c r="F237" s="11">
        <f t="shared" si="99"/>
        <v>0</v>
      </c>
      <c r="G237" s="11">
        <f t="shared" si="99"/>
        <v>0</v>
      </c>
      <c r="H237" s="11">
        <f t="shared" si="99"/>
        <v>0</v>
      </c>
      <c r="I237" s="11">
        <f t="shared" si="99"/>
        <v>0</v>
      </c>
      <c r="J237" s="11">
        <f t="shared" si="99"/>
        <v>0</v>
      </c>
      <c r="K237" s="11">
        <f t="shared" si="99"/>
        <v>0</v>
      </c>
      <c r="L237" s="11">
        <f t="shared" si="99"/>
        <v>0</v>
      </c>
      <c r="M237" s="11">
        <f t="shared" si="99"/>
        <v>0</v>
      </c>
      <c r="N237" s="11">
        <f t="shared" si="99"/>
        <v>0</v>
      </c>
      <c r="O237" s="11">
        <f t="shared" si="99"/>
        <v>0</v>
      </c>
      <c r="P237" s="11">
        <f t="shared" si="99"/>
        <v>0</v>
      </c>
      <c r="Q237" s="11">
        <f t="shared" si="99"/>
        <v>0</v>
      </c>
      <c r="R237" s="11">
        <f t="shared" si="99"/>
        <v>0</v>
      </c>
      <c r="S237" s="11">
        <f t="shared" si="99"/>
        <v>0</v>
      </c>
      <c r="T237" s="11">
        <f t="shared" si="99"/>
        <v>0</v>
      </c>
      <c r="U237" s="11">
        <f t="shared" si="99"/>
        <v>0</v>
      </c>
      <c r="V237" s="11">
        <f t="shared" si="99"/>
        <v>0</v>
      </c>
      <c r="W237" s="11">
        <f t="shared" si="99"/>
        <v>0</v>
      </c>
    </row>
    <row r="238" spans="2:26" outlineLevel="1" x14ac:dyDescent="0.2">
      <c r="B238" s="4" t="s">
        <v>20</v>
      </c>
      <c r="C238" s="11">
        <f t="shared" ref="C238:W238" si="100">IFERROR(C225/C231,0)</f>
        <v>8.3135822772564577E-4</v>
      </c>
      <c r="D238" s="11">
        <f t="shared" si="100"/>
        <v>1.8041200286522091E-3</v>
      </c>
      <c r="E238" s="11">
        <f t="shared" si="100"/>
        <v>2.0708013792490386E-3</v>
      </c>
      <c r="F238" s="11">
        <f t="shared" si="100"/>
        <v>1.9209806910984862E-3</v>
      </c>
      <c r="G238" s="11">
        <f t="shared" si="100"/>
        <v>1.3962214022636612E-3</v>
      </c>
      <c r="H238" s="11">
        <f t="shared" si="100"/>
        <v>8.3794986300224741E-4</v>
      </c>
      <c r="I238" s="11">
        <f t="shared" si="100"/>
        <v>4.1424126737826334E-4</v>
      </c>
      <c r="J238" s="11">
        <f t="shared" si="100"/>
        <v>7.1084046431368843E-4</v>
      </c>
      <c r="K238" s="11">
        <f t="shared" si="100"/>
        <v>1.3327142947803694E-3</v>
      </c>
      <c r="L238" s="11">
        <f t="shared" si="100"/>
        <v>8.5459585943286015E-4</v>
      </c>
      <c r="M238" s="11">
        <f t="shared" si="100"/>
        <v>8.9952793368769282E-4</v>
      </c>
      <c r="N238" s="11">
        <f t="shared" si="100"/>
        <v>9.4731366163279638E-4</v>
      </c>
      <c r="O238" s="11">
        <f t="shared" si="100"/>
        <v>1.0921136301018991E-3</v>
      </c>
      <c r="P238" s="11">
        <f t="shared" si="100"/>
        <v>3.3879631725008629E-3</v>
      </c>
      <c r="Q238" s="11">
        <f t="shared" si="100"/>
        <v>3.8366583738729454E-3</v>
      </c>
      <c r="R238" s="11">
        <f t="shared" si="100"/>
        <v>5.6354165451578588E-3</v>
      </c>
      <c r="S238" s="11">
        <f t="shared" si="100"/>
        <v>8.2803455407450769E-3</v>
      </c>
      <c r="T238" s="11">
        <f t="shared" si="100"/>
        <v>1.3264610768273457E-2</v>
      </c>
      <c r="U238" s="11">
        <f t="shared" si="100"/>
        <v>1.6688389245674482E-2</v>
      </c>
      <c r="V238" s="11">
        <f t="shared" si="100"/>
        <v>1.9004027589094329E-2</v>
      </c>
      <c r="W238" s="11">
        <f t="shared" si="100"/>
        <v>2.4864382383126344E-2</v>
      </c>
    </row>
    <row r="239" spans="2:26" outlineLevel="1" x14ac:dyDescent="0.2">
      <c r="B239" s="4" t="s">
        <v>0</v>
      </c>
      <c r="C239" s="11">
        <f t="shared" ref="C239:W239" si="101">IFERROR(C226/C231,0)</f>
        <v>0</v>
      </c>
      <c r="D239" s="11">
        <f t="shared" si="101"/>
        <v>0</v>
      </c>
      <c r="E239" s="11">
        <f t="shared" si="101"/>
        <v>0</v>
      </c>
      <c r="F239" s="11">
        <f t="shared" si="101"/>
        <v>0</v>
      </c>
      <c r="G239" s="11">
        <f t="shared" si="101"/>
        <v>0</v>
      </c>
      <c r="H239" s="11">
        <f t="shared" si="101"/>
        <v>0</v>
      </c>
      <c r="I239" s="11">
        <f t="shared" si="101"/>
        <v>0</v>
      </c>
      <c r="J239" s="11">
        <f t="shared" si="101"/>
        <v>0</v>
      </c>
      <c r="K239" s="11">
        <f t="shared" si="101"/>
        <v>0</v>
      </c>
      <c r="L239" s="11">
        <f t="shared" si="101"/>
        <v>0</v>
      </c>
      <c r="M239" s="11">
        <f t="shared" si="101"/>
        <v>0</v>
      </c>
      <c r="N239" s="11">
        <f t="shared" si="101"/>
        <v>3.501443672160214E-5</v>
      </c>
      <c r="O239" s="11">
        <f t="shared" si="101"/>
        <v>3.9808458459349798E-5</v>
      </c>
      <c r="P239" s="11">
        <f t="shared" si="101"/>
        <v>6.0743934539477587E-5</v>
      </c>
      <c r="Q239" s="11">
        <f t="shared" si="101"/>
        <v>3.7396802256485012E-5</v>
      </c>
      <c r="R239" s="11">
        <f t="shared" si="101"/>
        <v>0</v>
      </c>
      <c r="S239" s="11">
        <f t="shared" si="101"/>
        <v>0</v>
      </c>
      <c r="T239" s="11">
        <f t="shared" si="101"/>
        <v>0</v>
      </c>
      <c r="U239" s="11">
        <f t="shared" si="101"/>
        <v>0</v>
      </c>
      <c r="V239" s="11">
        <f t="shared" si="101"/>
        <v>0</v>
      </c>
      <c r="W239" s="11">
        <f t="shared" si="101"/>
        <v>0</v>
      </c>
    </row>
    <row r="240" spans="2:26" outlineLevel="1" x14ac:dyDescent="0.2">
      <c r="B240" s="4" t="s">
        <v>22</v>
      </c>
      <c r="C240" s="11">
        <f t="shared" ref="C240:W240" si="102">IFERROR(C227/C231,0)</f>
        <v>0</v>
      </c>
      <c r="D240" s="11">
        <f t="shared" si="102"/>
        <v>0</v>
      </c>
      <c r="E240" s="11">
        <f t="shared" si="102"/>
        <v>0</v>
      </c>
      <c r="F240" s="11">
        <f t="shared" si="102"/>
        <v>0</v>
      </c>
      <c r="G240" s="11">
        <f t="shared" si="102"/>
        <v>0</v>
      </c>
      <c r="H240" s="11">
        <f t="shared" si="102"/>
        <v>0</v>
      </c>
      <c r="I240" s="11">
        <f t="shared" si="102"/>
        <v>0</v>
      </c>
      <c r="J240" s="11">
        <f t="shared" si="102"/>
        <v>0</v>
      </c>
      <c r="K240" s="11">
        <f t="shared" si="102"/>
        <v>0</v>
      </c>
      <c r="L240" s="11">
        <f t="shared" si="102"/>
        <v>0</v>
      </c>
      <c r="M240" s="11">
        <f t="shared" si="102"/>
        <v>0</v>
      </c>
      <c r="N240" s="11">
        <f t="shared" si="102"/>
        <v>0</v>
      </c>
      <c r="O240" s="11">
        <f t="shared" si="102"/>
        <v>0</v>
      </c>
      <c r="P240" s="11">
        <f t="shared" si="102"/>
        <v>0</v>
      </c>
      <c r="Q240" s="11">
        <f t="shared" si="102"/>
        <v>0</v>
      </c>
      <c r="R240" s="11">
        <f t="shared" si="102"/>
        <v>0</v>
      </c>
      <c r="S240" s="11">
        <f t="shared" si="102"/>
        <v>0</v>
      </c>
      <c r="T240" s="11">
        <f t="shared" si="102"/>
        <v>0</v>
      </c>
      <c r="U240" s="11">
        <f t="shared" si="102"/>
        <v>0</v>
      </c>
      <c r="V240" s="11">
        <f t="shared" si="102"/>
        <v>0</v>
      </c>
      <c r="W240" s="11">
        <f t="shared" si="102"/>
        <v>0</v>
      </c>
    </row>
    <row r="241" spans="1:28" outlineLevel="1" x14ac:dyDescent="0.2">
      <c r="B241" s="4" t="s">
        <v>23</v>
      </c>
      <c r="C241" s="11">
        <f t="shared" ref="C241:W241" si="103">IFERROR(C228/C231,0)</f>
        <v>0</v>
      </c>
      <c r="D241" s="11">
        <f t="shared" si="103"/>
        <v>0</v>
      </c>
      <c r="E241" s="11">
        <f t="shared" si="103"/>
        <v>0</v>
      </c>
      <c r="F241" s="11">
        <f t="shared" si="103"/>
        <v>0</v>
      </c>
      <c r="G241" s="11">
        <f t="shared" si="103"/>
        <v>0</v>
      </c>
      <c r="H241" s="11">
        <f t="shared" si="103"/>
        <v>0</v>
      </c>
      <c r="I241" s="11">
        <f t="shared" si="103"/>
        <v>0</v>
      </c>
      <c r="J241" s="11">
        <f t="shared" si="103"/>
        <v>0</v>
      </c>
      <c r="K241" s="11">
        <f t="shared" si="103"/>
        <v>0</v>
      </c>
      <c r="L241" s="11">
        <f t="shared" si="103"/>
        <v>0</v>
      </c>
      <c r="M241" s="11">
        <f t="shared" si="103"/>
        <v>0</v>
      </c>
      <c r="N241" s="11">
        <f t="shared" si="103"/>
        <v>0</v>
      </c>
      <c r="O241" s="11">
        <f t="shared" si="103"/>
        <v>0</v>
      </c>
      <c r="P241" s="11">
        <f t="shared" si="103"/>
        <v>0</v>
      </c>
      <c r="Q241" s="11">
        <f t="shared" si="103"/>
        <v>8.2082811732454386E-4</v>
      </c>
      <c r="R241" s="11">
        <f t="shared" si="103"/>
        <v>7.4395793397438151E-4</v>
      </c>
      <c r="S241" s="11">
        <f t="shared" si="103"/>
        <v>6.7590727553523753E-4</v>
      </c>
      <c r="T241" s="11">
        <f t="shared" si="103"/>
        <v>3.3755238580475937E-4</v>
      </c>
      <c r="U241" s="11">
        <f t="shared" si="103"/>
        <v>6.6028037182172864E-4</v>
      </c>
      <c r="V241" s="11">
        <f t="shared" si="103"/>
        <v>6.2946979889675605E-4</v>
      </c>
      <c r="W241" s="11">
        <f t="shared" si="103"/>
        <v>5.5971370689996997E-4</v>
      </c>
    </row>
    <row r="242" spans="1:28" x14ac:dyDescent="0.2">
      <c r="B242" s="4" t="s">
        <v>17</v>
      </c>
      <c r="C242" s="11">
        <f t="shared" ref="C242:W242" si="104">IFERROR(C229/C231,0)</f>
        <v>0</v>
      </c>
      <c r="D242" s="11">
        <f t="shared" si="104"/>
        <v>0</v>
      </c>
      <c r="E242" s="11">
        <f t="shared" si="104"/>
        <v>0</v>
      </c>
      <c r="F242" s="11">
        <f t="shared" si="104"/>
        <v>0</v>
      </c>
      <c r="G242" s="11">
        <f t="shared" si="104"/>
        <v>0</v>
      </c>
      <c r="H242" s="11">
        <f t="shared" si="104"/>
        <v>0</v>
      </c>
      <c r="I242" s="11">
        <f t="shared" si="104"/>
        <v>0</v>
      </c>
      <c r="J242" s="11">
        <f t="shared" si="104"/>
        <v>0</v>
      </c>
      <c r="K242" s="11">
        <f t="shared" si="104"/>
        <v>0</v>
      </c>
      <c r="L242" s="11">
        <f t="shared" si="104"/>
        <v>0</v>
      </c>
      <c r="M242" s="11">
        <f t="shared" si="104"/>
        <v>0</v>
      </c>
      <c r="N242" s="11">
        <f t="shared" si="104"/>
        <v>0</v>
      </c>
      <c r="O242" s="11">
        <f t="shared" si="104"/>
        <v>0</v>
      </c>
      <c r="P242" s="11">
        <f t="shared" si="104"/>
        <v>0</v>
      </c>
      <c r="Q242" s="11">
        <f t="shared" si="104"/>
        <v>0</v>
      </c>
      <c r="R242" s="11">
        <f t="shared" si="104"/>
        <v>0</v>
      </c>
      <c r="S242" s="11">
        <f t="shared" si="104"/>
        <v>0</v>
      </c>
      <c r="T242" s="11">
        <f t="shared" si="104"/>
        <v>0</v>
      </c>
      <c r="U242" s="11">
        <f t="shared" si="104"/>
        <v>0</v>
      </c>
      <c r="V242" s="11">
        <f t="shared" si="104"/>
        <v>0</v>
      </c>
      <c r="W242" s="11">
        <f t="shared" si="104"/>
        <v>0</v>
      </c>
    </row>
    <row r="243" spans="1:28" x14ac:dyDescent="0.2">
      <c r="B243" s="4" t="s">
        <v>1</v>
      </c>
      <c r="C243" s="11">
        <f t="shared" ref="C243:W243" si="105">IFERROR(C230/C231,0)</f>
        <v>0</v>
      </c>
      <c r="D243" s="11">
        <f t="shared" si="105"/>
        <v>0</v>
      </c>
      <c r="E243" s="11">
        <f t="shared" si="105"/>
        <v>0</v>
      </c>
      <c r="F243" s="11">
        <f t="shared" si="105"/>
        <v>0</v>
      </c>
      <c r="G243" s="11">
        <f t="shared" si="105"/>
        <v>0</v>
      </c>
      <c r="H243" s="11">
        <f t="shared" si="105"/>
        <v>0</v>
      </c>
      <c r="I243" s="11">
        <f t="shared" si="105"/>
        <v>0</v>
      </c>
      <c r="J243" s="11">
        <f t="shared" si="105"/>
        <v>0</v>
      </c>
      <c r="K243" s="11">
        <f t="shared" si="105"/>
        <v>0</v>
      </c>
      <c r="L243" s="11">
        <f t="shared" si="105"/>
        <v>0</v>
      </c>
      <c r="M243" s="11">
        <f t="shared" si="105"/>
        <v>0</v>
      </c>
      <c r="N243" s="11">
        <f t="shared" si="105"/>
        <v>0</v>
      </c>
      <c r="O243" s="11">
        <f t="shared" si="105"/>
        <v>0</v>
      </c>
      <c r="P243" s="11">
        <f t="shared" si="105"/>
        <v>0</v>
      </c>
      <c r="Q243" s="11">
        <f t="shared" si="105"/>
        <v>0</v>
      </c>
      <c r="R243" s="11">
        <f t="shared" si="105"/>
        <v>0</v>
      </c>
      <c r="S243" s="11">
        <f t="shared" si="105"/>
        <v>0</v>
      </c>
      <c r="T243" s="11">
        <f t="shared" si="105"/>
        <v>0</v>
      </c>
      <c r="U243" s="11">
        <f t="shared" si="105"/>
        <v>0</v>
      </c>
      <c r="V243" s="11">
        <f t="shared" si="105"/>
        <v>0</v>
      </c>
      <c r="W243" s="11">
        <f t="shared" si="105"/>
        <v>0</v>
      </c>
    </row>
    <row r="244" spans="1:28" s="31" customForma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c r="AA244" s="1"/>
      <c r="AB244" s="1"/>
    </row>
    <row r="245" spans="1:28" outlineLevel="1" x14ac:dyDescent="0.2"/>
    <row r="246" spans="1:28" outlineLevel="1" x14ac:dyDescent="0.2">
      <c r="A246" s="32" t="s">
        <v>86</v>
      </c>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4"/>
      <c r="AA246" s="33"/>
      <c r="AB246" s="33"/>
    </row>
    <row r="247" spans="1:28" outlineLevel="1" x14ac:dyDescent="0.2">
      <c r="B247" s="20" t="s">
        <v>88</v>
      </c>
      <c r="C247" s="5">
        <f>'[8]Table 30'!C$26</f>
        <v>572.09979399999997</v>
      </c>
      <c r="D247" s="5">
        <f>'[8]Table 30'!D$26</f>
        <v>584.48583299999996</v>
      </c>
      <c r="E247" s="5">
        <f>'[8]Table 30'!E$26</f>
        <v>688.88844200000005</v>
      </c>
      <c r="F247" s="5">
        <f>'[8]Table 30'!F$26</f>
        <v>731.104421</v>
      </c>
      <c r="G247" s="5">
        <f>'[8]Table 30'!G$26</f>
        <v>541.97012700000005</v>
      </c>
      <c r="H247" s="5">
        <f>'[8]Table 30'!H$26</f>
        <v>672.16618500000004</v>
      </c>
      <c r="I247" s="5">
        <f>'[8]Table 30'!I$26</f>
        <v>552.14024900000004</v>
      </c>
      <c r="J247" s="5">
        <f>'[8]Table 30'!J$26</f>
        <v>511.81794500000001</v>
      </c>
      <c r="K247" s="5">
        <f>'[8]Table 30'!K$26</f>
        <v>413.63888500000002</v>
      </c>
      <c r="L247" s="5">
        <f>'[8]Table 30'!L$26</f>
        <v>402.18000799999999</v>
      </c>
      <c r="M247" s="5">
        <f>'[8]Table 30'!M$26</f>
        <v>383.26978200000002</v>
      </c>
      <c r="N247" s="5">
        <f>'[8]Table 30'!N$26</f>
        <v>534.95464200000004</v>
      </c>
      <c r="O247" s="5">
        <f>'[8]Table 30'!O$26</f>
        <v>378.215508</v>
      </c>
      <c r="P247" s="5">
        <f>'[8]Table 30'!P$26</f>
        <v>366.55947200000003</v>
      </c>
      <c r="Q247" s="5">
        <f>'[8]Table 30'!Q$26</f>
        <v>313.34210100000001</v>
      </c>
      <c r="R247" s="5">
        <f>'[8]Table 30'!R$26</f>
        <v>291.44220000000001</v>
      </c>
      <c r="S247" s="5">
        <f>'[8]Table 30'!S$26</f>
        <v>312.58399300000002</v>
      </c>
      <c r="T247" s="5">
        <f>'[8]Table 30'!T$26</f>
        <v>246.838134</v>
      </c>
      <c r="U247" s="5">
        <f>'[8]Table 30'!U$26</f>
        <v>233.48047</v>
      </c>
      <c r="V247" s="5">
        <f>'[8]Table 30'!V$26</f>
        <v>220.555387</v>
      </c>
      <c r="W247" s="5">
        <f>'[8]Table 30'!W$26</f>
        <v>200.91100499999999</v>
      </c>
      <c r="Z247" s="21" t="s">
        <v>26</v>
      </c>
      <c r="AB247"/>
    </row>
    <row r="248" spans="1:28" outlineLevel="1" x14ac:dyDescent="0.2">
      <c r="B248" s="7" t="s">
        <v>89</v>
      </c>
      <c r="C248" s="5"/>
      <c r="D248" s="5"/>
      <c r="E248" s="5"/>
      <c r="F248" s="5"/>
      <c r="G248" s="5"/>
      <c r="H248" s="5"/>
      <c r="I248" s="5"/>
      <c r="J248" s="5"/>
      <c r="K248" s="5"/>
      <c r="L248" s="5"/>
      <c r="M248" s="5"/>
      <c r="N248" s="5"/>
      <c r="O248" s="5"/>
      <c r="P248" s="5"/>
      <c r="Q248" s="5"/>
      <c r="R248" s="5"/>
      <c r="S248" s="5"/>
      <c r="T248" s="5"/>
      <c r="U248" s="5"/>
      <c r="V248" s="5"/>
      <c r="W248" s="5"/>
      <c r="Z248" s="21" t="s">
        <v>26</v>
      </c>
      <c r="AB248"/>
    </row>
    <row r="249" spans="1:28" outlineLevel="1" x14ac:dyDescent="0.2">
      <c r="B249" s="7" t="s">
        <v>25</v>
      </c>
      <c r="C249" s="5">
        <f>'[8]Table 31'!C$15</f>
        <v>0.23400000000000001</v>
      </c>
      <c r="D249" s="5">
        <f>'[8]Table 31'!D$15</f>
        <v>0.28699999999999998</v>
      </c>
      <c r="E249" s="5">
        <f>'[8]Table 31'!E$15</f>
        <v>0.29199999999999998</v>
      </c>
      <c r="F249" s="5">
        <f>'[8]Table 31'!F$15</f>
        <v>0.28000000000000003</v>
      </c>
      <c r="G249" s="5">
        <f>'[8]Table 31'!G$15</f>
        <v>0.26200000000000001</v>
      </c>
      <c r="H249" s="5">
        <f>'[8]Table 31'!H$15</f>
        <v>0.28599999999999998</v>
      </c>
      <c r="I249" s="5">
        <f>'[8]Table 31'!I$15</f>
        <v>0.29399999999999998</v>
      </c>
      <c r="J249" s="5">
        <f>'[8]Table 31'!J$15</f>
        <v>0.31</v>
      </c>
      <c r="K249" s="5">
        <f>'[8]Table 31'!K$15</f>
        <v>0.311</v>
      </c>
      <c r="L249" s="5">
        <f>'[8]Table 31'!L$15</f>
        <v>0.28899999999999998</v>
      </c>
      <c r="M249" s="5">
        <f>'[8]Table 31'!M$15</f>
        <v>0.28499999999999998</v>
      </c>
      <c r="N249" s="5">
        <f>'[8]Table 31'!N$15</f>
        <v>0.28499999999999998</v>
      </c>
      <c r="O249" s="5">
        <f>'[8]Table 31'!O$15</f>
        <v>0.30299999999999999</v>
      </c>
      <c r="P249" s="5">
        <f>'[8]Table 31'!P$15</f>
        <v>0.36399999999999999</v>
      </c>
      <c r="Q249" s="5">
        <f>'[8]Table 31'!Q$15</f>
        <v>0.33200000000000002</v>
      </c>
      <c r="R249" s="5">
        <f>'[8]Table 31'!R$15</f>
        <v>0.33400000000000002</v>
      </c>
      <c r="S249" s="5">
        <f>'[8]Table 31'!S$15</f>
        <v>0.40600000000000003</v>
      </c>
      <c r="T249" s="5">
        <f>'[8]Table 31'!T$15</f>
        <v>0.247</v>
      </c>
      <c r="U249" s="5">
        <f>'[8]Table 31'!U$15</f>
        <v>0.25600000000000001</v>
      </c>
      <c r="V249" s="5">
        <f>'[8]Table 31'!V$15</f>
        <v>0.27400000000000002</v>
      </c>
      <c r="W249" s="5">
        <f>'[8]Table 31'!W$15</f>
        <v>0.22800000000000001</v>
      </c>
      <c r="Z249" s="21" t="s">
        <v>26</v>
      </c>
      <c r="AB249"/>
    </row>
    <row r="250" spans="1:28" outlineLevel="1" x14ac:dyDescent="0.2">
      <c r="B250" s="7" t="s">
        <v>30</v>
      </c>
      <c r="C250" s="5">
        <f>'[8]Table 31'!C$25</f>
        <v>144838.32422099999</v>
      </c>
      <c r="D250" s="5">
        <f>'[8]Table 31'!D$25</f>
        <v>120647.86754599999</v>
      </c>
      <c r="E250" s="5">
        <f>'[8]Table 31'!E$25</f>
        <v>139763.44740400001</v>
      </c>
      <c r="F250" s="5">
        <f>'[8]Table 31'!F$25</f>
        <v>154685.26169300001</v>
      </c>
      <c r="G250" s="5">
        <f>'[8]Table 31'!G$25</f>
        <v>122546.69841700001</v>
      </c>
      <c r="H250" s="5">
        <f>'[8]Table 31'!H$25</f>
        <v>139231.71893599999</v>
      </c>
      <c r="I250" s="5">
        <f>'[8]Table 31'!I$25</f>
        <v>111257.58636299999</v>
      </c>
      <c r="J250" s="5">
        <f>'[8]Table 31'!J$25</f>
        <v>97809.575159</v>
      </c>
      <c r="K250" s="5">
        <f>'[8]Table 31'!K$25</f>
        <v>78793.161636000004</v>
      </c>
      <c r="L250" s="5">
        <f>'[8]Table 31'!L$25</f>
        <v>82442.317878999995</v>
      </c>
      <c r="M250" s="5">
        <f>'[8]Table 31'!M$25</f>
        <v>79668.616823999997</v>
      </c>
      <c r="N250" s="5">
        <f>'[8]Table 31'!N$25</f>
        <v>111198.68672300001</v>
      </c>
      <c r="O250" s="5">
        <f>'[8]Table 31'!O$25</f>
        <v>73947.630359999996</v>
      </c>
      <c r="P250" s="5">
        <f>'[8]Table 31'!P$25</f>
        <v>59658.265244000002</v>
      </c>
      <c r="Q250" s="5">
        <f>'[8]Table 31'!Q$25</f>
        <v>55912.41173</v>
      </c>
      <c r="R250" s="5">
        <f>'[8]Table 31'!R$25</f>
        <v>51693.213022000004</v>
      </c>
      <c r="S250" s="5">
        <f>'[8]Table 31'!S$25</f>
        <v>45610.859734999998</v>
      </c>
      <c r="T250" s="5">
        <f>'[8]Table 31'!T$25</f>
        <v>59202.883461999998</v>
      </c>
      <c r="U250" s="5">
        <f>'[8]Table 31'!U$25</f>
        <v>54030.396073000004</v>
      </c>
      <c r="V250" s="5">
        <f>'[8]Table 31'!V$25</f>
        <v>47686.414040000003</v>
      </c>
      <c r="W250" s="5">
        <f>'[8]Table 31'!W$25</f>
        <v>52203.117203000002</v>
      </c>
      <c r="Z250" s="21" t="s">
        <v>26</v>
      </c>
      <c r="AB250"/>
    </row>
    <row r="251" spans="1:28" outlineLevel="1" x14ac:dyDescent="0.2">
      <c r="B251" s="7" t="s">
        <v>31</v>
      </c>
      <c r="C251" s="5">
        <f t="shared" ref="C251:W251" si="106">C249*C250/1000</f>
        <v>33.892167867714001</v>
      </c>
      <c r="D251" s="5">
        <f t="shared" si="106"/>
        <v>34.625937985701995</v>
      </c>
      <c r="E251" s="5">
        <f t="shared" si="106"/>
        <v>40.810926641967995</v>
      </c>
      <c r="F251" s="5">
        <f t="shared" si="106"/>
        <v>43.311873274040011</v>
      </c>
      <c r="G251" s="5">
        <f t="shared" si="106"/>
        <v>32.107234985254003</v>
      </c>
      <c r="H251" s="5">
        <f t="shared" si="106"/>
        <v>39.820271615695994</v>
      </c>
      <c r="I251" s="5">
        <f t="shared" si="106"/>
        <v>32.709730390722001</v>
      </c>
      <c r="J251" s="5">
        <f t="shared" si="106"/>
        <v>30.320968299290001</v>
      </c>
      <c r="K251" s="5">
        <f t="shared" si="106"/>
        <v>24.504673268796004</v>
      </c>
      <c r="L251" s="5">
        <f t="shared" si="106"/>
        <v>23.825829867030997</v>
      </c>
      <c r="M251" s="5">
        <f t="shared" si="106"/>
        <v>22.705555794839999</v>
      </c>
      <c r="N251" s="5">
        <f t="shared" si="106"/>
        <v>31.691625716054997</v>
      </c>
      <c r="O251" s="5">
        <f t="shared" si="106"/>
        <v>22.406131999079996</v>
      </c>
      <c r="P251" s="5">
        <f t="shared" si="106"/>
        <v>21.715608548816</v>
      </c>
      <c r="Q251" s="5">
        <f t="shared" si="106"/>
        <v>18.562920694359999</v>
      </c>
      <c r="R251" s="5">
        <f t="shared" si="106"/>
        <v>17.265533149348002</v>
      </c>
      <c r="S251" s="5">
        <f t="shared" si="106"/>
        <v>18.518009052410001</v>
      </c>
      <c r="T251" s="5">
        <f t="shared" si="106"/>
        <v>14.623112215113999</v>
      </c>
      <c r="U251" s="5">
        <f t="shared" si="106"/>
        <v>13.831781394688001</v>
      </c>
      <c r="V251" s="5">
        <f t="shared" si="106"/>
        <v>13.066077446960001</v>
      </c>
      <c r="W251" s="5">
        <f t="shared" si="106"/>
        <v>11.902310722284001</v>
      </c>
    </row>
    <row r="252" spans="1:28" outlineLevel="1" x14ac:dyDescent="0.2">
      <c r="B252" s="7" t="s">
        <v>140</v>
      </c>
      <c r="C252" s="14">
        <f t="shared" ref="C252:W252" si="107">C247/C251</f>
        <v>16.880000011595236</v>
      </c>
      <c r="D252" s="14">
        <f t="shared" si="107"/>
        <v>16.879999994262981</v>
      </c>
      <c r="E252" s="14">
        <f t="shared" si="107"/>
        <v>16.880000006948638</v>
      </c>
      <c r="F252" s="14">
        <f t="shared" si="107"/>
        <v>16.880000003098566</v>
      </c>
      <c r="G252" s="14">
        <f t="shared" si="107"/>
        <v>16.880000013981661</v>
      </c>
      <c r="H252" s="14">
        <f t="shared" si="107"/>
        <v>16.880000003190627</v>
      </c>
      <c r="I252" s="14">
        <f t="shared" si="107"/>
        <v>16.880000000141017</v>
      </c>
      <c r="J252" s="14">
        <f t="shared" si="107"/>
        <v>16.880000003561388</v>
      </c>
      <c r="K252" s="14">
        <f t="shared" si="107"/>
        <v>16.88000000908902</v>
      </c>
      <c r="L252" s="14">
        <f t="shared" si="107"/>
        <v>16.879999993474172</v>
      </c>
      <c r="M252" s="14">
        <f t="shared" si="107"/>
        <v>16.880000008064144</v>
      </c>
      <c r="N252" s="14">
        <f t="shared" si="107"/>
        <v>16.879999997254533</v>
      </c>
      <c r="O252" s="14">
        <f t="shared" si="107"/>
        <v>16.879999993552197</v>
      </c>
      <c r="P252" s="14">
        <f t="shared" si="107"/>
        <v>16.879999986000204</v>
      </c>
      <c r="Q252" s="14">
        <f t="shared" si="107"/>
        <v>16.87999998271841</v>
      </c>
      <c r="R252" s="14">
        <f t="shared" si="107"/>
        <v>16.88000002542671</v>
      </c>
      <c r="S252" s="14">
        <f t="shared" si="107"/>
        <v>16.880000010547526</v>
      </c>
      <c r="T252" s="14">
        <f t="shared" si="107"/>
        <v>16.879999986929985</v>
      </c>
      <c r="U252" s="14">
        <f t="shared" si="107"/>
        <v>16.880000004169133</v>
      </c>
      <c r="V252" s="14">
        <f t="shared" si="107"/>
        <v>16.879999976681233</v>
      </c>
      <c r="W252" s="14">
        <f t="shared" si="107"/>
        <v>16.880000000659205</v>
      </c>
    </row>
    <row r="253" spans="1:28" outlineLevel="1" x14ac:dyDescent="0.2">
      <c r="B253" s="7" t="s">
        <v>90</v>
      </c>
      <c r="C253" s="5">
        <f t="shared" ref="C253:W253" si="108">C250*C252</f>
        <v>2444870.9145299145</v>
      </c>
      <c r="D253" s="5">
        <f t="shared" si="108"/>
        <v>2036536.0034843208</v>
      </c>
      <c r="E253" s="5">
        <f t="shared" si="108"/>
        <v>2359206.9931506859</v>
      </c>
      <c r="F253" s="5">
        <f t="shared" si="108"/>
        <v>2611087.2178571424</v>
      </c>
      <c r="G253" s="5">
        <f t="shared" si="108"/>
        <v>2068588.2709923666</v>
      </c>
      <c r="H253" s="5">
        <f t="shared" si="108"/>
        <v>2350231.4160839166</v>
      </c>
      <c r="I253" s="5">
        <f t="shared" si="108"/>
        <v>1878028.057823129</v>
      </c>
      <c r="J253" s="5">
        <f t="shared" si="108"/>
        <v>1651025.6290322579</v>
      </c>
      <c r="K253" s="5">
        <f t="shared" si="108"/>
        <v>1330028.5691318328</v>
      </c>
      <c r="L253" s="5">
        <f t="shared" si="108"/>
        <v>1391626.3252595155</v>
      </c>
      <c r="M253" s="5">
        <f t="shared" si="108"/>
        <v>1344806.2526315791</v>
      </c>
      <c r="N253" s="5">
        <f t="shared" si="108"/>
        <v>1877033.8315789478</v>
      </c>
      <c r="O253" s="5">
        <f t="shared" si="108"/>
        <v>1248236.0000000002</v>
      </c>
      <c r="P253" s="5">
        <f t="shared" si="108"/>
        <v>1007031.5164835164</v>
      </c>
      <c r="Q253" s="5">
        <f t="shared" si="108"/>
        <v>943801.50903614459</v>
      </c>
      <c r="R253" s="5">
        <f t="shared" si="108"/>
        <v>872581.43712574837</v>
      </c>
      <c r="S253" s="5">
        <f t="shared" si="108"/>
        <v>769911.31280788174</v>
      </c>
      <c r="T253" s="5">
        <f t="shared" si="108"/>
        <v>999344.67206477735</v>
      </c>
      <c r="U253" s="5">
        <f t="shared" si="108"/>
        <v>912033.0859375</v>
      </c>
      <c r="V253" s="5">
        <f t="shared" si="108"/>
        <v>804946.66788321175</v>
      </c>
      <c r="W253" s="5">
        <f t="shared" si="108"/>
        <v>881188.61842105258</v>
      </c>
    </row>
    <row r="254" spans="1:28" outlineLevel="1" x14ac:dyDescent="0.2"/>
    <row r="255" spans="1:28" outlineLevel="1" x14ac:dyDescent="0.2">
      <c r="B255" s="8" t="s">
        <v>14</v>
      </c>
      <c r="C255" s="13"/>
      <c r="H255" s="5"/>
    </row>
    <row r="256" spans="1:28" outlineLevel="1" x14ac:dyDescent="0.2">
      <c r="B256" s="4" t="s">
        <v>18</v>
      </c>
      <c r="C256" s="5">
        <f>IFERROR(INDEX('[8]Table 30'!C$14:C$19,MATCH($B256,'[8]Table 30'!$B$14:$B$19,0))*1000,0)</f>
        <v>0</v>
      </c>
      <c r="D256" s="5">
        <f>IFERROR(INDEX('[8]Table 30'!D$14:D$19,MATCH($B256,'[8]Table 30'!$B$14:$B$19,0))*1000,0)</f>
        <v>0</v>
      </c>
      <c r="E256" s="5">
        <f>IFERROR(INDEX('[8]Table 30'!E$14:E$19,MATCH($B256,'[8]Table 30'!$B$14:$B$19,0))*1000,0)</f>
        <v>0</v>
      </c>
      <c r="F256" s="5">
        <f>IFERROR(INDEX('[8]Table 30'!F$14:F$19,MATCH($B256,'[8]Table 30'!$B$14:$B$19,0))*1000,0)</f>
        <v>0</v>
      </c>
      <c r="G256" s="5">
        <f>IFERROR(INDEX('[8]Table 30'!G$14:G$19,MATCH($B256,'[8]Table 30'!$B$14:$B$19,0))*1000,0)</f>
        <v>0</v>
      </c>
      <c r="H256" s="5">
        <f>IFERROR(INDEX('[8]Table 30'!H$14:H$19,MATCH($B256,'[8]Table 30'!$B$14:$B$19,0))*1000,0)</f>
        <v>0</v>
      </c>
      <c r="I256" s="5">
        <f>IFERROR(INDEX('[8]Table 30'!I$14:I$19,MATCH($B256,'[8]Table 30'!$B$14:$B$19,0))*1000,0)</f>
        <v>0</v>
      </c>
      <c r="J256" s="5">
        <f>IFERROR(INDEX('[8]Table 30'!J$14:J$19,MATCH($B256,'[8]Table 30'!$B$14:$B$19,0))*1000,0)</f>
        <v>0</v>
      </c>
      <c r="K256" s="5">
        <f>IFERROR(INDEX('[8]Table 30'!K$14:K$19,MATCH($B256,'[8]Table 30'!$B$14:$B$19,0))*1000,0)</f>
        <v>0</v>
      </c>
      <c r="L256" s="5">
        <f>IFERROR(INDEX('[8]Table 30'!L$14:L$19,MATCH($B256,'[8]Table 30'!$B$14:$B$19,0))*1000,0)</f>
        <v>0</v>
      </c>
      <c r="M256" s="5">
        <f>IFERROR(INDEX('[8]Table 30'!M$14:M$19,MATCH($B256,'[8]Table 30'!$B$14:$B$19,0))*1000,0)</f>
        <v>0</v>
      </c>
      <c r="N256" s="5">
        <f>IFERROR(INDEX('[8]Table 30'!N$14:N$19,MATCH($B256,'[8]Table 30'!$B$14:$B$19,0))*1000,0)</f>
        <v>0</v>
      </c>
      <c r="O256" s="5">
        <f>IFERROR(INDEX('[8]Table 30'!O$14:O$19,MATCH($B256,'[8]Table 30'!$B$14:$B$19,0))*1000,0)</f>
        <v>0</v>
      </c>
      <c r="P256" s="5">
        <f>IFERROR(INDEX('[8]Table 30'!P$14:P$19,MATCH($B256,'[8]Table 30'!$B$14:$B$19,0))*1000,0)</f>
        <v>0</v>
      </c>
      <c r="Q256" s="5">
        <f>IFERROR(INDEX('[8]Table 30'!Q$14:Q$19,MATCH($B256,'[8]Table 30'!$B$14:$B$19,0))*1000,0)</f>
        <v>0</v>
      </c>
      <c r="R256" s="5">
        <f>IFERROR(INDEX('[8]Table 30'!R$14:R$19,MATCH($B256,'[8]Table 30'!$B$14:$B$19,0))*1000,0)</f>
        <v>0</v>
      </c>
      <c r="S256" s="5">
        <f>IFERROR(INDEX('[8]Table 30'!S$14:S$19,MATCH($B256,'[8]Table 30'!$B$14:$B$19,0))*1000,0)</f>
        <v>0</v>
      </c>
      <c r="T256" s="5">
        <f>IFERROR(INDEX('[8]Table 30'!T$14:T$19,MATCH($B256,'[8]Table 30'!$B$14:$B$19,0))*1000,0)</f>
        <v>0</v>
      </c>
      <c r="U256" s="5">
        <f>IFERROR(INDEX('[8]Table 30'!U$14:U$19,MATCH($B256,'[8]Table 30'!$B$14:$B$19,0))*1000,0)</f>
        <v>0</v>
      </c>
      <c r="V256" s="5">
        <f>IFERROR(INDEX('[8]Table 30'!V$14:V$19,MATCH($B256,'[8]Table 30'!$B$14:$B$19,0))*1000,0)</f>
        <v>0</v>
      </c>
      <c r="W256" s="5">
        <f>IFERROR(INDEX('[8]Table 30'!W$14:W$19,MATCH($B256,'[8]Table 30'!$B$14:$B$19,0))*1000,0)</f>
        <v>0</v>
      </c>
      <c r="Z256" s="21" t="s">
        <v>26</v>
      </c>
    </row>
    <row r="257" spans="2:26" outlineLevel="1" x14ac:dyDescent="0.2">
      <c r="B257" s="4" t="s">
        <v>19</v>
      </c>
      <c r="C257" s="5">
        <f>IFERROR(INDEX('[8]Table 30'!C$14:C$19,MATCH($B257,'[8]Table 30'!$B$14:$B$19,0))*1000,0)</f>
        <v>0</v>
      </c>
      <c r="D257" s="5">
        <f>IFERROR(INDEX('[8]Table 30'!D$14:D$19,MATCH($B257,'[8]Table 30'!$B$14:$B$19,0))*1000,0)</f>
        <v>0</v>
      </c>
      <c r="E257" s="5">
        <f>IFERROR(INDEX('[8]Table 30'!E$14:E$19,MATCH($B257,'[8]Table 30'!$B$14:$B$19,0))*1000,0)</f>
        <v>0</v>
      </c>
      <c r="F257" s="5">
        <f>IFERROR(INDEX('[8]Table 30'!F$14:F$19,MATCH($B257,'[8]Table 30'!$B$14:$B$19,0))*1000,0)</f>
        <v>0</v>
      </c>
      <c r="G257" s="5">
        <f>IFERROR(INDEX('[8]Table 30'!G$14:G$19,MATCH($B257,'[8]Table 30'!$B$14:$B$19,0))*1000,0)</f>
        <v>0</v>
      </c>
      <c r="H257" s="5">
        <f>IFERROR(INDEX('[8]Table 30'!H$14:H$19,MATCH($B257,'[8]Table 30'!$B$14:$B$19,0))*1000,0)</f>
        <v>0</v>
      </c>
      <c r="I257" s="5">
        <f>IFERROR(INDEX('[8]Table 30'!I$14:I$19,MATCH($B257,'[8]Table 30'!$B$14:$B$19,0))*1000,0)</f>
        <v>0</v>
      </c>
      <c r="J257" s="5">
        <f>IFERROR(INDEX('[8]Table 30'!J$14:J$19,MATCH($B257,'[8]Table 30'!$B$14:$B$19,0))*1000,0)</f>
        <v>0</v>
      </c>
      <c r="K257" s="5">
        <f>IFERROR(INDEX('[8]Table 30'!K$14:K$19,MATCH($B257,'[8]Table 30'!$B$14:$B$19,0))*1000,0)</f>
        <v>0</v>
      </c>
      <c r="L257" s="5">
        <f>IFERROR(INDEX('[8]Table 30'!L$14:L$19,MATCH($B257,'[8]Table 30'!$B$14:$B$19,0))*1000,0)</f>
        <v>0</v>
      </c>
      <c r="M257" s="5">
        <f>IFERROR(INDEX('[8]Table 30'!M$14:M$19,MATCH($B257,'[8]Table 30'!$B$14:$B$19,0))*1000,0)</f>
        <v>0</v>
      </c>
      <c r="N257" s="5">
        <f>IFERROR(INDEX('[8]Table 30'!N$14:N$19,MATCH($B257,'[8]Table 30'!$B$14:$B$19,0))*1000,0)</f>
        <v>0</v>
      </c>
      <c r="O257" s="5">
        <f>IFERROR(INDEX('[8]Table 30'!O$14:O$19,MATCH($B257,'[8]Table 30'!$B$14:$B$19,0))*1000,0)</f>
        <v>0</v>
      </c>
      <c r="P257" s="5">
        <f>IFERROR(INDEX('[8]Table 30'!P$14:P$19,MATCH($B257,'[8]Table 30'!$B$14:$B$19,0))*1000,0)</f>
        <v>0</v>
      </c>
      <c r="Q257" s="5">
        <f>IFERROR(INDEX('[8]Table 30'!Q$14:Q$19,MATCH($B257,'[8]Table 30'!$B$14:$B$19,0))*1000,0)</f>
        <v>0</v>
      </c>
      <c r="R257" s="5">
        <f>IFERROR(INDEX('[8]Table 30'!R$14:R$19,MATCH($B257,'[8]Table 30'!$B$14:$B$19,0))*1000,0)</f>
        <v>0</v>
      </c>
      <c r="S257" s="5">
        <f>IFERROR(INDEX('[8]Table 30'!S$14:S$19,MATCH($B257,'[8]Table 30'!$B$14:$B$19,0))*1000,0)</f>
        <v>0</v>
      </c>
      <c r="T257" s="5">
        <f>IFERROR(INDEX('[8]Table 30'!T$14:T$19,MATCH($B257,'[8]Table 30'!$B$14:$B$19,0))*1000,0)</f>
        <v>0</v>
      </c>
      <c r="U257" s="5">
        <f>IFERROR(INDEX('[8]Table 30'!U$14:U$19,MATCH($B257,'[8]Table 30'!$B$14:$B$19,0))*1000,0)</f>
        <v>0</v>
      </c>
      <c r="V257" s="5">
        <f>IFERROR(INDEX('[8]Table 30'!V$14:V$19,MATCH($B257,'[8]Table 30'!$B$14:$B$19,0))*1000,0)</f>
        <v>0</v>
      </c>
      <c r="W257" s="5">
        <f>IFERROR(INDEX('[8]Table 30'!W$14:W$19,MATCH($B257,'[8]Table 30'!$B$14:$B$19,0))*1000,0)</f>
        <v>0</v>
      </c>
      <c r="Z257" s="21" t="s">
        <v>26</v>
      </c>
    </row>
    <row r="258" spans="2:26" outlineLevel="1" x14ac:dyDescent="0.2">
      <c r="B258" s="4" t="s">
        <v>16</v>
      </c>
      <c r="C258" s="5">
        <f>IFERROR(INDEX('[8]Table 30'!C$14:C$19,MATCH($B258,'[8]Table 30'!$B$14:$B$19,0))*1000,0)</f>
        <v>430.34099999999995</v>
      </c>
      <c r="D258" s="5">
        <f>IFERROR(INDEX('[8]Table 30'!D$14:D$19,MATCH($B258,'[8]Table 30'!$B$14:$B$19,0))*1000,0)</f>
        <v>469.83300000000003</v>
      </c>
      <c r="E258" s="5">
        <f>IFERROR(INDEX('[8]Table 30'!E$14:E$19,MATCH($B258,'[8]Table 30'!$B$14:$B$19,0))*1000,0)</f>
        <v>529.09199999999998</v>
      </c>
      <c r="F258" s="5">
        <f>IFERROR(INDEX('[8]Table 30'!F$14:F$19,MATCH($B258,'[8]Table 30'!$B$14:$B$19,0))*1000,0)</f>
        <v>561.89100000000008</v>
      </c>
      <c r="G258" s="5">
        <f>IFERROR(INDEX('[8]Table 30'!G$14:G$19,MATCH($B258,'[8]Table 30'!$B$14:$B$19,0))*1000,0)</f>
        <v>407.39599999999996</v>
      </c>
      <c r="H258" s="5">
        <f>IFERROR(INDEX('[8]Table 30'!H$14:H$19,MATCH($B258,'[8]Table 30'!$B$14:$B$19,0))*1000,0)</f>
        <v>493.95499999999998</v>
      </c>
      <c r="I258" s="5">
        <f>IFERROR(INDEX('[8]Table 30'!I$14:I$19,MATCH($B258,'[8]Table 30'!$B$14:$B$19,0))*1000,0)</f>
        <v>461.86399999999998</v>
      </c>
      <c r="J258" s="5">
        <f>IFERROR(INDEX('[8]Table 30'!J$14:J$19,MATCH($B258,'[8]Table 30'!$B$14:$B$19,0))*1000,0)</f>
        <v>387.18299999999999</v>
      </c>
      <c r="K258" s="5">
        <f>IFERROR(INDEX('[8]Table 30'!K$14:K$19,MATCH($B258,'[8]Table 30'!$B$14:$B$19,0))*1000,0)</f>
        <v>332.78999999999996</v>
      </c>
      <c r="L258" s="5">
        <f>IFERROR(INDEX('[8]Table 30'!L$14:L$19,MATCH($B258,'[8]Table 30'!$B$14:$B$19,0))*1000,0)</f>
        <v>271.34399999999999</v>
      </c>
      <c r="M258" s="5">
        <f>IFERROR(INDEX('[8]Table 30'!M$14:M$19,MATCH($B258,'[8]Table 30'!$B$14:$B$19,0))*1000,0)</f>
        <v>288.10200000000003</v>
      </c>
      <c r="N258" s="5">
        <f>IFERROR(INDEX('[8]Table 30'!N$14:N$19,MATCH($B258,'[8]Table 30'!$B$14:$B$19,0))*1000,0)</f>
        <v>369.48199999999997</v>
      </c>
      <c r="O258" s="5">
        <f>IFERROR(INDEX('[8]Table 30'!O$14:O$19,MATCH($B258,'[8]Table 30'!$B$14:$B$19,0))*1000,0)</f>
        <v>287.49900000000002</v>
      </c>
      <c r="P258" s="5">
        <f>IFERROR(INDEX('[8]Table 30'!P$14:P$19,MATCH($B258,'[8]Table 30'!$B$14:$B$19,0))*1000,0)</f>
        <v>259.37900000000002</v>
      </c>
      <c r="Q258" s="5">
        <f>IFERROR(INDEX('[8]Table 30'!Q$14:Q$19,MATCH($B258,'[8]Table 30'!$B$14:$B$19,0))*1000,0)</f>
        <v>275.81600000000003</v>
      </c>
      <c r="R258" s="5">
        <f>IFERROR(INDEX('[8]Table 30'!R$14:R$19,MATCH($B258,'[8]Table 30'!$B$14:$B$19,0))*1000,0)</f>
        <v>225.11600000000001</v>
      </c>
      <c r="S258" s="5">
        <f>IFERROR(INDEX('[8]Table 30'!S$14:S$19,MATCH($B258,'[8]Table 30'!$B$14:$B$19,0))*1000,0)</f>
        <v>217.845</v>
      </c>
      <c r="T258" s="5">
        <f>IFERROR(INDEX('[8]Table 30'!T$14:T$19,MATCH($B258,'[8]Table 30'!$B$14:$B$19,0))*1000,0)</f>
        <v>112.02199999999999</v>
      </c>
      <c r="U258" s="5">
        <f>IFERROR(INDEX('[8]Table 30'!U$14:U$19,MATCH($B258,'[8]Table 30'!$B$14:$B$19,0))*1000,0)</f>
        <v>88.338999999999999</v>
      </c>
      <c r="V258" s="5">
        <f>IFERROR(INDEX('[8]Table 30'!V$14:V$19,MATCH($B258,'[8]Table 30'!$B$14:$B$19,0))*1000,0)</f>
        <v>80.61999999999999</v>
      </c>
      <c r="W258" s="5">
        <f>IFERROR(INDEX('[8]Table 30'!W$14:W$19,MATCH($B258,'[8]Table 30'!$B$14:$B$19,0))*1000,0)</f>
        <v>71.597999999999999</v>
      </c>
      <c r="Z258" s="21" t="s">
        <v>26</v>
      </c>
    </row>
    <row r="259" spans="2:26" outlineLevel="1" x14ac:dyDescent="0.2">
      <c r="B259" s="4" t="s">
        <v>21</v>
      </c>
      <c r="C259" s="5">
        <f>IFERROR(INDEX('[8]Table 30'!C$14:C$19,MATCH($B259,'[8]Table 30'!$B$14:$B$19,0))*1000,0)</f>
        <v>0</v>
      </c>
      <c r="D259" s="5">
        <f>IFERROR(INDEX('[8]Table 30'!D$14:D$19,MATCH($B259,'[8]Table 30'!$B$14:$B$19,0))*1000,0)</f>
        <v>0</v>
      </c>
      <c r="E259" s="5">
        <f>IFERROR(INDEX('[8]Table 30'!E$14:E$19,MATCH($B259,'[8]Table 30'!$B$14:$B$19,0))*1000,0)</f>
        <v>0</v>
      </c>
      <c r="F259" s="5">
        <f>IFERROR(INDEX('[8]Table 30'!F$14:F$19,MATCH($B259,'[8]Table 30'!$B$14:$B$19,0))*1000,0)</f>
        <v>0</v>
      </c>
      <c r="G259" s="5">
        <f>IFERROR(INDEX('[8]Table 30'!G$14:G$19,MATCH($B259,'[8]Table 30'!$B$14:$B$19,0))*1000,0)</f>
        <v>0</v>
      </c>
      <c r="H259" s="5">
        <f>IFERROR(INDEX('[8]Table 30'!H$14:H$19,MATCH($B259,'[8]Table 30'!$B$14:$B$19,0))*1000,0)</f>
        <v>0</v>
      </c>
      <c r="I259" s="5">
        <f>IFERROR(INDEX('[8]Table 30'!I$14:I$19,MATCH($B259,'[8]Table 30'!$B$14:$B$19,0))*1000,0)</f>
        <v>0</v>
      </c>
      <c r="J259" s="5">
        <f>IFERROR(INDEX('[8]Table 30'!J$14:J$19,MATCH($B259,'[8]Table 30'!$B$14:$B$19,0))*1000,0)</f>
        <v>0</v>
      </c>
      <c r="K259" s="5">
        <f>IFERROR(INDEX('[8]Table 30'!K$14:K$19,MATCH($B259,'[8]Table 30'!$B$14:$B$19,0))*1000,0)</f>
        <v>0</v>
      </c>
      <c r="L259" s="5">
        <f>IFERROR(INDEX('[8]Table 30'!L$14:L$19,MATCH($B259,'[8]Table 30'!$B$14:$B$19,0))*1000,0)</f>
        <v>0</v>
      </c>
      <c r="M259" s="5">
        <f>IFERROR(INDEX('[8]Table 30'!M$14:M$19,MATCH($B259,'[8]Table 30'!$B$14:$B$19,0))*1000,0)</f>
        <v>0</v>
      </c>
      <c r="N259" s="5">
        <f>IFERROR(INDEX('[8]Table 30'!N$14:N$19,MATCH($B259,'[8]Table 30'!$B$14:$B$19,0))*1000,0)</f>
        <v>0</v>
      </c>
      <c r="O259" s="5">
        <f>IFERROR(INDEX('[8]Table 30'!O$14:O$19,MATCH($B259,'[8]Table 30'!$B$14:$B$19,0))*1000,0)</f>
        <v>0</v>
      </c>
      <c r="P259" s="5">
        <f>IFERROR(INDEX('[8]Table 30'!P$14:P$19,MATCH($B259,'[8]Table 30'!$B$14:$B$19,0))*1000,0)</f>
        <v>0</v>
      </c>
      <c r="Q259" s="5">
        <f>IFERROR(INDEX('[8]Table 30'!Q$14:Q$19,MATCH($B259,'[8]Table 30'!$B$14:$B$19,0))*1000,0)</f>
        <v>0</v>
      </c>
      <c r="R259" s="5">
        <f>IFERROR(INDEX('[8]Table 30'!R$14:R$19,MATCH($B259,'[8]Table 30'!$B$14:$B$19,0))*1000,0)</f>
        <v>0</v>
      </c>
      <c r="S259" s="5">
        <f>IFERROR(INDEX('[8]Table 30'!S$14:S$19,MATCH($B259,'[8]Table 30'!$B$14:$B$19,0))*1000,0)</f>
        <v>0</v>
      </c>
      <c r="T259" s="5">
        <f>IFERROR(INDEX('[8]Table 30'!T$14:T$19,MATCH($B259,'[8]Table 30'!$B$14:$B$19,0))*1000,0)</f>
        <v>0</v>
      </c>
      <c r="U259" s="5">
        <f>IFERROR(INDEX('[8]Table 30'!U$14:U$19,MATCH($B259,'[8]Table 30'!$B$14:$B$19,0))*1000,0)</f>
        <v>0</v>
      </c>
      <c r="V259" s="5">
        <f>IFERROR(INDEX('[8]Table 30'!V$14:V$19,MATCH($B259,'[8]Table 30'!$B$14:$B$19,0))*1000,0)</f>
        <v>0</v>
      </c>
      <c r="W259" s="5">
        <f>IFERROR(INDEX('[8]Table 30'!W$14:W$19,MATCH($B259,'[8]Table 30'!$B$14:$B$19,0))*1000,0)</f>
        <v>0</v>
      </c>
      <c r="Z259" s="21" t="s">
        <v>26</v>
      </c>
    </row>
    <row r="260" spans="2:26" outlineLevel="1" x14ac:dyDescent="0.2">
      <c r="B260" s="4" t="s">
        <v>20</v>
      </c>
      <c r="C260" s="5">
        <f>IFERROR(INDEX('[8]Table 30'!C$14:C$19,MATCH($B260,'[8]Table 30'!$B$14:$B$19,0))*1000,0)</f>
        <v>24.511000000000003</v>
      </c>
      <c r="D260" s="5">
        <f>IFERROR(INDEX('[8]Table 30'!D$14:D$19,MATCH($B260,'[8]Table 30'!$B$14:$B$19,0))*1000,0)</f>
        <v>2.6189999999999998</v>
      </c>
      <c r="E260" s="5">
        <f>IFERROR(INDEX('[8]Table 30'!E$14:E$19,MATCH($B260,'[8]Table 30'!$B$14:$B$19,0))*1000,0)</f>
        <v>6.1840000000000002</v>
      </c>
      <c r="F260" s="5">
        <f>IFERROR(INDEX('[8]Table 30'!F$14:F$19,MATCH($B260,'[8]Table 30'!$B$14:$B$19,0))*1000,0)</f>
        <v>4.2430000000000003</v>
      </c>
      <c r="G260" s="5">
        <f>IFERROR(INDEX('[8]Table 30'!G$14:G$19,MATCH($B260,'[8]Table 30'!$B$14:$B$19,0))*1000,0)</f>
        <v>4.1760000000000002</v>
      </c>
      <c r="H260" s="5">
        <f>IFERROR(INDEX('[8]Table 30'!H$14:H$19,MATCH($B260,'[8]Table 30'!$B$14:$B$19,0))*1000,0)</f>
        <v>6.9449999999999994</v>
      </c>
      <c r="I260" s="5">
        <f>IFERROR(INDEX('[8]Table 30'!I$14:I$19,MATCH($B260,'[8]Table 30'!$B$14:$B$19,0))*1000,0)</f>
        <v>5.633</v>
      </c>
      <c r="J260" s="5">
        <f>IFERROR(INDEX('[8]Table 30'!J$14:J$19,MATCH($B260,'[8]Table 30'!$B$14:$B$19,0))*1000,0)</f>
        <v>5.2880000000000003</v>
      </c>
      <c r="K260" s="5">
        <f>IFERROR(INDEX('[8]Table 30'!K$14:K$19,MATCH($B260,'[8]Table 30'!$B$14:$B$19,0))*1000,0)</f>
        <v>6.26</v>
      </c>
      <c r="L260" s="5">
        <f>IFERROR(INDEX('[8]Table 30'!L$14:L$19,MATCH($B260,'[8]Table 30'!$B$14:$B$19,0))*1000,0)</f>
        <v>4.8609999999999998</v>
      </c>
      <c r="M260" s="5">
        <f>IFERROR(INDEX('[8]Table 30'!M$14:M$19,MATCH($B260,'[8]Table 30'!$B$14:$B$19,0))*1000,0)</f>
        <v>4.9170000000000007</v>
      </c>
      <c r="N260" s="5">
        <f>IFERROR(INDEX('[8]Table 30'!N$14:N$19,MATCH($B260,'[8]Table 30'!$B$14:$B$19,0))*1000,0)</f>
        <v>5.694</v>
      </c>
      <c r="O260" s="5">
        <f>IFERROR(INDEX('[8]Table 30'!O$14:O$19,MATCH($B260,'[8]Table 30'!$B$14:$B$19,0))*1000,0)</f>
        <v>7.2940000000000005</v>
      </c>
      <c r="P260" s="5">
        <f>IFERROR(INDEX('[8]Table 30'!P$14:P$19,MATCH($B260,'[8]Table 30'!$B$14:$B$19,0))*1000,0)</f>
        <v>9.2210000000000001</v>
      </c>
      <c r="Q260" s="5">
        <f>IFERROR(INDEX('[8]Table 30'!Q$14:Q$19,MATCH($B260,'[8]Table 30'!$B$14:$B$19,0))*1000,0)</f>
        <v>9.1310000000000002</v>
      </c>
      <c r="R260" s="5">
        <f>IFERROR(INDEX('[8]Table 30'!R$14:R$19,MATCH($B260,'[8]Table 30'!$B$14:$B$19,0))*1000,0)</f>
        <v>9.7800000000000011</v>
      </c>
      <c r="S260" s="5">
        <f>IFERROR(INDEX('[8]Table 30'!S$14:S$19,MATCH($B260,'[8]Table 30'!$B$14:$B$19,0))*1000,0)</f>
        <v>11.536</v>
      </c>
      <c r="T260" s="5">
        <f>IFERROR(INDEX('[8]Table 30'!T$14:T$19,MATCH($B260,'[8]Table 30'!$B$14:$B$19,0))*1000,0)</f>
        <v>14.641</v>
      </c>
      <c r="U260" s="5">
        <f>IFERROR(INDEX('[8]Table 30'!U$14:U$19,MATCH($B260,'[8]Table 30'!$B$14:$B$19,0))*1000,0)</f>
        <v>13.884</v>
      </c>
      <c r="V260" s="5">
        <f>IFERROR(INDEX('[8]Table 30'!V$14:V$19,MATCH($B260,'[8]Table 30'!$B$14:$B$19,0))*1000,0)</f>
        <v>18.038999999999998</v>
      </c>
      <c r="W260" s="5">
        <f>IFERROR(INDEX('[8]Table 30'!W$14:W$19,MATCH($B260,'[8]Table 30'!$B$14:$B$19,0))*1000,0)</f>
        <v>16.071999999999999</v>
      </c>
      <c r="Z260" s="21" t="s">
        <v>26</v>
      </c>
    </row>
    <row r="261" spans="2:26" outlineLevel="1" x14ac:dyDescent="0.2">
      <c r="B261" s="4" t="s">
        <v>0</v>
      </c>
      <c r="C261" s="5">
        <f>IFERROR(INDEX('[8]Table 30'!C$14:C$19,MATCH($B261,'[8]Table 30'!$B$14:$B$19,0))*1000,0)</f>
        <v>0</v>
      </c>
      <c r="D261" s="5">
        <f>IFERROR(INDEX('[8]Table 30'!D$14:D$19,MATCH($B261,'[8]Table 30'!$B$14:$B$19,0))*1000,0)</f>
        <v>0</v>
      </c>
      <c r="E261" s="5">
        <f>IFERROR(INDEX('[8]Table 30'!E$14:E$19,MATCH($B261,'[8]Table 30'!$B$14:$B$19,0))*1000,0)</f>
        <v>0</v>
      </c>
      <c r="F261" s="5">
        <f>IFERROR(INDEX('[8]Table 30'!F$14:F$19,MATCH($B261,'[8]Table 30'!$B$14:$B$19,0))*1000,0)</f>
        <v>0</v>
      </c>
      <c r="G261" s="5">
        <f>IFERROR(INDEX('[8]Table 30'!G$14:G$19,MATCH($B261,'[8]Table 30'!$B$14:$B$19,0))*1000,0)</f>
        <v>0</v>
      </c>
      <c r="H261" s="5">
        <f>IFERROR(INDEX('[8]Table 30'!H$14:H$19,MATCH($B261,'[8]Table 30'!$B$14:$B$19,0))*1000,0)</f>
        <v>0</v>
      </c>
      <c r="I261" s="5">
        <f>IFERROR(INDEX('[8]Table 30'!I$14:I$19,MATCH($B261,'[8]Table 30'!$B$14:$B$19,0))*1000,0)</f>
        <v>0</v>
      </c>
      <c r="J261" s="5">
        <f>IFERROR(INDEX('[8]Table 30'!J$14:J$19,MATCH($B261,'[8]Table 30'!$B$14:$B$19,0))*1000,0)</f>
        <v>0</v>
      </c>
      <c r="K261" s="5">
        <f>IFERROR(INDEX('[8]Table 30'!K$14:K$19,MATCH($B261,'[8]Table 30'!$B$14:$B$19,0))*1000,0)</f>
        <v>0</v>
      </c>
      <c r="L261" s="5">
        <f>IFERROR(INDEX('[8]Table 30'!L$14:L$19,MATCH($B261,'[8]Table 30'!$B$14:$B$19,0))*1000,0)</f>
        <v>0</v>
      </c>
      <c r="M261" s="5">
        <f>IFERROR(INDEX('[8]Table 30'!M$14:M$19,MATCH($B261,'[8]Table 30'!$B$14:$B$19,0))*1000,0)</f>
        <v>0</v>
      </c>
      <c r="N261" s="5">
        <f>IFERROR(INDEX('[8]Table 30'!N$14:N$19,MATCH($B261,'[8]Table 30'!$B$14:$B$19,0))*1000,0)</f>
        <v>0.20900000000000002</v>
      </c>
      <c r="O261" s="5">
        <f>IFERROR(INDEX('[8]Table 30'!O$14:O$19,MATCH($B261,'[8]Table 30'!$B$14:$B$19,0))*1000,0)</f>
        <v>0.26699999999999996</v>
      </c>
      <c r="P261" s="5">
        <f>IFERROR(INDEX('[8]Table 30'!P$14:P$19,MATCH($B261,'[8]Table 30'!$B$14:$B$19,0))*1000,0)</f>
        <v>0.16500000000000001</v>
      </c>
      <c r="Q261" s="5">
        <f>IFERROR(INDEX('[8]Table 30'!Q$14:Q$19,MATCH($B261,'[8]Table 30'!$B$14:$B$19,0))*1000,0)</f>
        <v>8.8999999999999996E-2</v>
      </c>
      <c r="R261" s="5">
        <f>IFERROR(INDEX('[8]Table 30'!R$14:R$19,MATCH($B261,'[8]Table 30'!$B$14:$B$19,0))*1000,0)</f>
        <v>0</v>
      </c>
      <c r="S261" s="5">
        <f>IFERROR(INDEX('[8]Table 30'!S$14:S$19,MATCH($B261,'[8]Table 30'!$B$14:$B$19,0))*1000,0)</f>
        <v>0</v>
      </c>
      <c r="T261" s="5">
        <f>IFERROR(INDEX('[8]Table 30'!T$14:T$19,MATCH($B261,'[8]Table 30'!$B$14:$B$19,0))*1000,0)</f>
        <v>0</v>
      </c>
      <c r="U261" s="5">
        <f>IFERROR(INDEX('[8]Table 30'!U$14:U$19,MATCH($B261,'[8]Table 30'!$B$14:$B$19,0))*1000,0)</f>
        <v>0</v>
      </c>
      <c r="V261" s="5">
        <f>IFERROR(INDEX('[8]Table 30'!V$14:V$19,MATCH($B261,'[8]Table 30'!$B$14:$B$19,0))*1000,0)</f>
        <v>0</v>
      </c>
      <c r="W261" s="5">
        <f>IFERROR(INDEX('[8]Table 30'!W$14:W$19,MATCH($B261,'[8]Table 30'!$B$14:$B$19,0))*1000,0)</f>
        <v>0</v>
      </c>
      <c r="Z261" s="21" t="s">
        <v>26</v>
      </c>
    </row>
    <row r="262" spans="2:26" outlineLevel="1" x14ac:dyDescent="0.2">
      <c r="B262" s="4" t="s">
        <v>22</v>
      </c>
      <c r="C262" s="5">
        <f>IFERROR(INDEX('[8]Table 30'!C$14:C$19,MATCH($B262,'[8]Table 30'!$B$14:$B$19,0))*1000,0)</f>
        <v>0</v>
      </c>
      <c r="D262" s="5">
        <f>IFERROR(INDEX('[8]Table 30'!D$14:D$19,MATCH($B262,'[8]Table 30'!$B$14:$B$19,0))*1000,0)</f>
        <v>0</v>
      </c>
      <c r="E262" s="5">
        <f>IFERROR(INDEX('[8]Table 30'!E$14:E$19,MATCH($B262,'[8]Table 30'!$B$14:$B$19,0))*1000,0)</f>
        <v>0</v>
      </c>
      <c r="F262" s="5">
        <f>IFERROR(INDEX('[8]Table 30'!F$14:F$19,MATCH($B262,'[8]Table 30'!$B$14:$B$19,0))*1000,0)</f>
        <v>0</v>
      </c>
      <c r="G262" s="5">
        <f>IFERROR(INDEX('[8]Table 30'!G$14:G$19,MATCH($B262,'[8]Table 30'!$B$14:$B$19,0))*1000,0)</f>
        <v>0</v>
      </c>
      <c r="H262" s="5">
        <f>IFERROR(INDEX('[8]Table 30'!H$14:H$19,MATCH($B262,'[8]Table 30'!$B$14:$B$19,0))*1000,0)</f>
        <v>0</v>
      </c>
      <c r="I262" s="5">
        <f>IFERROR(INDEX('[8]Table 30'!I$14:I$19,MATCH($B262,'[8]Table 30'!$B$14:$B$19,0))*1000,0)</f>
        <v>0</v>
      </c>
      <c r="J262" s="5">
        <f>IFERROR(INDEX('[8]Table 30'!J$14:J$19,MATCH($B262,'[8]Table 30'!$B$14:$B$19,0))*1000,0)</f>
        <v>0</v>
      </c>
      <c r="K262" s="5">
        <f>IFERROR(INDEX('[8]Table 30'!K$14:K$19,MATCH($B262,'[8]Table 30'!$B$14:$B$19,0))*1000,0)</f>
        <v>0</v>
      </c>
      <c r="L262" s="5">
        <f>IFERROR(INDEX('[8]Table 30'!L$14:L$19,MATCH($B262,'[8]Table 30'!$B$14:$B$19,0))*1000,0)</f>
        <v>0</v>
      </c>
      <c r="M262" s="5">
        <f>IFERROR(INDEX('[8]Table 30'!M$14:M$19,MATCH($B262,'[8]Table 30'!$B$14:$B$19,0))*1000,0)</f>
        <v>0</v>
      </c>
      <c r="N262" s="5">
        <f>IFERROR(INDEX('[8]Table 30'!N$14:N$19,MATCH($B262,'[8]Table 30'!$B$14:$B$19,0))*1000,0)</f>
        <v>0</v>
      </c>
      <c r="O262" s="5">
        <f>IFERROR(INDEX('[8]Table 30'!O$14:O$19,MATCH($B262,'[8]Table 30'!$B$14:$B$19,0))*1000,0)</f>
        <v>0</v>
      </c>
      <c r="P262" s="5">
        <f>IFERROR(INDEX('[8]Table 30'!P$14:P$19,MATCH($B262,'[8]Table 30'!$B$14:$B$19,0))*1000,0)</f>
        <v>0</v>
      </c>
      <c r="Q262" s="5">
        <f>IFERROR(INDEX('[8]Table 30'!Q$14:Q$19,MATCH($B262,'[8]Table 30'!$B$14:$B$19,0))*1000,0)</f>
        <v>0</v>
      </c>
      <c r="R262" s="5">
        <f>IFERROR(INDEX('[8]Table 30'!R$14:R$19,MATCH($B262,'[8]Table 30'!$B$14:$B$19,0))*1000,0)</f>
        <v>0</v>
      </c>
      <c r="S262" s="5">
        <f>IFERROR(INDEX('[8]Table 30'!S$14:S$19,MATCH($B262,'[8]Table 30'!$B$14:$B$19,0))*1000,0)</f>
        <v>0</v>
      </c>
      <c r="T262" s="5">
        <f>IFERROR(INDEX('[8]Table 30'!T$14:T$19,MATCH($B262,'[8]Table 30'!$B$14:$B$19,0))*1000,0)</f>
        <v>0</v>
      </c>
      <c r="U262" s="5">
        <f>IFERROR(INDEX('[8]Table 30'!U$14:U$19,MATCH($B262,'[8]Table 30'!$B$14:$B$19,0))*1000,0)</f>
        <v>0</v>
      </c>
      <c r="V262" s="5">
        <f>IFERROR(INDEX('[8]Table 30'!V$14:V$19,MATCH($B262,'[8]Table 30'!$B$14:$B$19,0))*1000,0)</f>
        <v>0</v>
      </c>
      <c r="W262" s="5">
        <f>IFERROR(INDEX('[8]Table 30'!W$14:W$19,MATCH($B262,'[8]Table 30'!$B$14:$B$19,0))*1000,0)</f>
        <v>0</v>
      </c>
      <c r="Z262" s="21" t="s">
        <v>26</v>
      </c>
    </row>
    <row r="263" spans="2:26" outlineLevel="1" x14ac:dyDescent="0.2">
      <c r="B263" s="4" t="s">
        <v>23</v>
      </c>
      <c r="C263" s="5">
        <f>IFERROR(INDEX('[8]Table 30'!C$14:C$19,MATCH($B263,'[8]Table 30'!$B$14:$B$19,0))*1000,0)</f>
        <v>0</v>
      </c>
      <c r="D263" s="5">
        <f>IFERROR(INDEX('[8]Table 30'!D$14:D$19,MATCH($B263,'[8]Table 30'!$B$14:$B$19,0))*1000,0)</f>
        <v>0</v>
      </c>
      <c r="E263" s="5">
        <f>IFERROR(INDEX('[8]Table 30'!E$14:E$19,MATCH($B263,'[8]Table 30'!$B$14:$B$19,0))*1000,0)</f>
        <v>0</v>
      </c>
      <c r="F263" s="5">
        <f>IFERROR(INDEX('[8]Table 30'!F$14:F$19,MATCH($B263,'[8]Table 30'!$B$14:$B$19,0))*1000,0)</f>
        <v>0</v>
      </c>
      <c r="G263" s="5">
        <f>IFERROR(INDEX('[8]Table 30'!G$14:G$19,MATCH($B263,'[8]Table 30'!$B$14:$B$19,0))*1000,0)</f>
        <v>0</v>
      </c>
      <c r="H263" s="5">
        <f>IFERROR(INDEX('[8]Table 30'!H$14:H$19,MATCH($B263,'[8]Table 30'!$B$14:$B$19,0))*1000,0)</f>
        <v>0</v>
      </c>
      <c r="I263" s="5">
        <f>IFERROR(INDEX('[8]Table 30'!I$14:I$19,MATCH($B263,'[8]Table 30'!$B$14:$B$19,0))*1000,0)</f>
        <v>0</v>
      </c>
      <c r="J263" s="5">
        <f>IFERROR(INDEX('[8]Table 30'!J$14:J$19,MATCH($B263,'[8]Table 30'!$B$14:$B$19,0))*1000,0)</f>
        <v>0</v>
      </c>
      <c r="K263" s="5">
        <f>IFERROR(INDEX('[8]Table 30'!K$14:K$19,MATCH($B263,'[8]Table 30'!$B$14:$B$19,0))*1000,0)</f>
        <v>0</v>
      </c>
      <c r="L263" s="5">
        <f>IFERROR(INDEX('[8]Table 30'!L$14:L$19,MATCH($B263,'[8]Table 30'!$B$14:$B$19,0))*1000,0)</f>
        <v>0</v>
      </c>
      <c r="M263" s="5">
        <f>IFERROR(INDEX('[8]Table 30'!M$14:M$19,MATCH($B263,'[8]Table 30'!$B$14:$B$19,0))*1000,0)</f>
        <v>0</v>
      </c>
      <c r="N263" s="5">
        <f>IFERROR(INDEX('[8]Table 30'!N$14:N$19,MATCH($B263,'[8]Table 30'!$B$14:$B$19,0))*1000,0)</f>
        <v>0</v>
      </c>
      <c r="O263" s="5">
        <f>IFERROR(INDEX('[8]Table 30'!O$14:O$19,MATCH($B263,'[8]Table 30'!$B$14:$B$19,0))*1000,0)</f>
        <v>0</v>
      </c>
      <c r="P263" s="5">
        <f>IFERROR(INDEX('[8]Table 30'!P$14:P$19,MATCH($B263,'[8]Table 30'!$B$14:$B$19,0))*1000,0)</f>
        <v>0</v>
      </c>
      <c r="Q263" s="5">
        <f>IFERROR(INDEX('[8]Table 30'!Q$14:Q$19,MATCH($B263,'[8]Table 30'!$B$14:$B$19,0))*1000,0)</f>
        <v>0</v>
      </c>
      <c r="R263" s="5">
        <f>IFERROR(INDEX('[8]Table 30'!R$14:R$19,MATCH($B263,'[8]Table 30'!$B$14:$B$19,0))*1000,0)</f>
        <v>0</v>
      </c>
      <c r="S263" s="5">
        <f>IFERROR(INDEX('[8]Table 30'!S$14:S$19,MATCH($B263,'[8]Table 30'!$B$14:$B$19,0))*1000,0)</f>
        <v>0</v>
      </c>
      <c r="T263" s="5">
        <f>IFERROR(INDEX('[8]Table 30'!T$14:T$19,MATCH($B263,'[8]Table 30'!$B$14:$B$19,0))*1000,0)</f>
        <v>0</v>
      </c>
      <c r="U263" s="5">
        <f>IFERROR(INDEX('[8]Table 30'!U$14:U$19,MATCH($B263,'[8]Table 30'!$B$14:$B$19,0))*1000,0)</f>
        <v>0</v>
      </c>
      <c r="V263" s="5">
        <f>IFERROR(INDEX('[8]Table 30'!V$14:V$19,MATCH($B263,'[8]Table 30'!$B$14:$B$19,0))*1000,0)</f>
        <v>0</v>
      </c>
      <c r="W263" s="5">
        <f>IFERROR(INDEX('[8]Table 30'!W$14:W$19,MATCH($B263,'[8]Table 30'!$B$14:$B$19,0))*1000,0)</f>
        <v>0</v>
      </c>
      <c r="Z263" s="21" t="s">
        <v>26</v>
      </c>
    </row>
    <row r="264" spans="2:26" outlineLevel="1" x14ac:dyDescent="0.2">
      <c r="B264" s="4" t="s">
        <v>17</v>
      </c>
      <c r="C264" s="5">
        <f>IFERROR(INDEX('[8]Table 30'!C$14:C$19,MATCH($B264,'[8]Table 30'!$B$14:$B$19,0))*1000,0)</f>
        <v>0</v>
      </c>
      <c r="D264" s="5">
        <f>IFERROR(INDEX('[8]Table 30'!D$14:D$19,MATCH($B264,'[8]Table 30'!$B$14:$B$19,0))*1000,0)</f>
        <v>0</v>
      </c>
      <c r="E264" s="5">
        <f>IFERROR(INDEX('[8]Table 30'!E$14:E$19,MATCH($B264,'[8]Table 30'!$B$14:$B$19,0))*1000,0)</f>
        <v>0</v>
      </c>
      <c r="F264" s="5">
        <f>IFERROR(INDEX('[8]Table 30'!F$14:F$19,MATCH($B264,'[8]Table 30'!$B$14:$B$19,0))*1000,0)</f>
        <v>0</v>
      </c>
      <c r="G264" s="5">
        <f>IFERROR(INDEX('[8]Table 30'!G$14:G$19,MATCH($B264,'[8]Table 30'!$B$14:$B$19,0))*1000,0)</f>
        <v>0</v>
      </c>
      <c r="H264" s="5">
        <f>IFERROR(INDEX('[8]Table 30'!H$14:H$19,MATCH($B264,'[8]Table 30'!$B$14:$B$19,0))*1000,0)</f>
        <v>0</v>
      </c>
      <c r="I264" s="5">
        <f>IFERROR(INDEX('[8]Table 30'!I$14:I$19,MATCH($B264,'[8]Table 30'!$B$14:$B$19,0))*1000,0)</f>
        <v>0</v>
      </c>
      <c r="J264" s="5">
        <f>IFERROR(INDEX('[8]Table 30'!J$14:J$19,MATCH($B264,'[8]Table 30'!$B$14:$B$19,0))*1000,0)</f>
        <v>0</v>
      </c>
      <c r="K264" s="5">
        <f>IFERROR(INDEX('[8]Table 30'!K$14:K$19,MATCH($B264,'[8]Table 30'!$B$14:$B$19,0))*1000,0)</f>
        <v>0</v>
      </c>
      <c r="L264" s="5">
        <f>IFERROR(INDEX('[8]Table 30'!L$14:L$19,MATCH($B264,'[8]Table 30'!$B$14:$B$19,0))*1000,0)</f>
        <v>0</v>
      </c>
      <c r="M264" s="5">
        <f>IFERROR(INDEX('[8]Table 30'!M$14:M$19,MATCH($B264,'[8]Table 30'!$B$14:$B$19,0))*1000,0)</f>
        <v>0</v>
      </c>
      <c r="N264" s="5">
        <f>IFERROR(INDEX('[8]Table 30'!N$14:N$19,MATCH($B264,'[8]Table 30'!$B$14:$B$19,0))*1000,0)</f>
        <v>0</v>
      </c>
      <c r="O264" s="5">
        <f>IFERROR(INDEX('[8]Table 30'!O$14:O$19,MATCH($B264,'[8]Table 30'!$B$14:$B$19,0))*1000,0)</f>
        <v>0</v>
      </c>
      <c r="P264" s="5">
        <f>IFERROR(INDEX('[8]Table 30'!P$14:P$19,MATCH($B264,'[8]Table 30'!$B$14:$B$19,0))*1000,0)</f>
        <v>0</v>
      </c>
      <c r="Q264" s="5">
        <f>IFERROR(INDEX('[8]Table 30'!Q$14:Q$19,MATCH($B264,'[8]Table 30'!$B$14:$B$19,0))*1000,0)</f>
        <v>0</v>
      </c>
      <c r="R264" s="5">
        <f>IFERROR(INDEX('[8]Table 30'!R$14:R$19,MATCH($B264,'[8]Table 30'!$B$14:$B$19,0))*1000,0)</f>
        <v>0</v>
      </c>
      <c r="S264" s="5">
        <f>IFERROR(INDEX('[8]Table 30'!S$14:S$19,MATCH($B264,'[8]Table 30'!$B$14:$B$19,0))*1000,0)</f>
        <v>0</v>
      </c>
      <c r="T264" s="5">
        <f>IFERROR(INDEX('[8]Table 30'!T$14:T$19,MATCH($B264,'[8]Table 30'!$B$14:$B$19,0))*1000,0)</f>
        <v>0</v>
      </c>
      <c r="U264" s="5">
        <f>IFERROR(INDEX('[8]Table 30'!U$14:U$19,MATCH($B264,'[8]Table 30'!$B$14:$B$19,0))*1000,0)</f>
        <v>0</v>
      </c>
      <c r="V264" s="5">
        <f>IFERROR(INDEX('[8]Table 30'!V$14:V$19,MATCH($B264,'[8]Table 30'!$B$14:$B$19,0))*1000,0)</f>
        <v>0</v>
      </c>
      <c r="W264" s="5">
        <f>IFERROR(INDEX('[8]Table 30'!W$14:W$19,MATCH($B264,'[8]Table 30'!$B$14:$B$19,0))*1000,0)</f>
        <v>0</v>
      </c>
      <c r="Z264" s="21" t="s">
        <v>26</v>
      </c>
    </row>
    <row r="265" spans="2:26" outlineLevel="1" x14ac:dyDescent="0.2">
      <c r="B265" s="4" t="s">
        <v>1</v>
      </c>
      <c r="C265" s="5">
        <f>IFERROR(INDEX('[8]Table 30'!C$14:C$19,MATCH($B265,'[8]Table 30'!$B$14:$B$19,0))*1000,0)</f>
        <v>0</v>
      </c>
      <c r="D265" s="5">
        <f>IFERROR(INDEX('[8]Table 30'!D$14:D$19,MATCH($B265,'[8]Table 30'!$B$14:$B$19,0))*1000,0)</f>
        <v>0</v>
      </c>
      <c r="E265" s="5">
        <f>IFERROR(INDEX('[8]Table 30'!E$14:E$19,MATCH($B265,'[8]Table 30'!$B$14:$B$19,0))*1000,0)</f>
        <v>0</v>
      </c>
      <c r="F265" s="5">
        <f>IFERROR(INDEX('[8]Table 30'!F$14:F$19,MATCH($B265,'[8]Table 30'!$B$14:$B$19,0))*1000,0)</f>
        <v>0</v>
      </c>
      <c r="G265" s="5">
        <f>IFERROR(INDEX('[8]Table 30'!G$14:G$19,MATCH($B265,'[8]Table 30'!$B$14:$B$19,0))*1000,0)</f>
        <v>0</v>
      </c>
      <c r="H265" s="5">
        <f>IFERROR(INDEX('[8]Table 30'!H$14:H$19,MATCH($B265,'[8]Table 30'!$B$14:$B$19,0))*1000,0)</f>
        <v>0</v>
      </c>
      <c r="I265" s="5">
        <f>IFERROR(INDEX('[8]Table 30'!I$14:I$19,MATCH($B265,'[8]Table 30'!$B$14:$B$19,0))*1000,0)</f>
        <v>0</v>
      </c>
      <c r="J265" s="5">
        <f>IFERROR(INDEX('[8]Table 30'!J$14:J$19,MATCH($B265,'[8]Table 30'!$B$14:$B$19,0))*1000,0)</f>
        <v>0</v>
      </c>
      <c r="K265" s="5">
        <f>IFERROR(INDEX('[8]Table 30'!K$14:K$19,MATCH($B265,'[8]Table 30'!$B$14:$B$19,0))*1000,0)</f>
        <v>0</v>
      </c>
      <c r="L265" s="5">
        <f>IFERROR(INDEX('[8]Table 30'!L$14:L$19,MATCH($B265,'[8]Table 30'!$B$14:$B$19,0))*1000,0)</f>
        <v>0</v>
      </c>
      <c r="M265" s="5">
        <f>IFERROR(INDEX('[8]Table 30'!M$14:M$19,MATCH($B265,'[8]Table 30'!$B$14:$B$19,0))*1000,0)</f>
        <v>0</v>
      </c>
      <c r="N265" s="5">
        <f>IFERROR(INDEX('[8]Table 30'!N$14:N$19,MATCH($B265,'[8]Table 30'!$B$14:$B$19,0))*1000,0)</f>
        <v>0</v>
      </c>
      <c r="O265" s="5">
        <f>IFERROR(INDEX('[8]Table 30'!O$14:O$19,MATCH($B265,'[8]Table 30'!$B$14:$B$19,0))*1000,0)</f>
        <v>0</v>
      </c>
      <c r="P265" s="5">
        <f>IFERROR(INDEX('[8]Table 30'!P$14:P$19,MATCH($B265,'[8]Table 30'!$B$14:$B$19,0))*1000,0)</f>
        <v>0</v>
      </c>
      <c r="Q265" s="5">
        <f>IFERROR(INDEX('[8]Table 30'!Q$14:Q$19,MATCH($B265,'[8]Table 30'!$B$14:$B$19,0))*1000,0)</f>
        <v>0</v>
      </c>
      <c r="R265" s="5">
        <f>IFERROR(INDEX('[8]Table 30'!R$14:R$19,MATCH($B265,'[8]Table 30'!$B$14:$B$19,0))*1000,0)</f>
        <v>0</v>
      </c>
      <c r="S265" s="5">
        <f>IFERROR(INDEX('[8]Table 30'!S$14:S$19,MATCH($B265,'[8]Table 30'!$B$14:$B$19,0))*1000,0)</f>
        <v>0</v>
      </c>
      <c r="T265" s="5">
        <f>IFERROR(INDEX('[8]Table 30'!T$14:T$19,MATCH($B265,'[8]Table 30'!$B$14:$B$19,0))*1000,0)</f>
        <v>0</v>
      </c>
      <c r="U265" s="5">
        <f>IFERROR(INDEX('[8]Table 30'!U$14:U$19,MATCH($B265,'[8]Table 30'!$B$14:$B$19,0))*1000,0)</f>
        <v>0</v>
      </c>
      <c r="V265" s="5">
        <f>IFERROR(INDEX('[8]Table 30'!V$14:V$19,MATCH($B265,'[8]Table 30'!$B$14:$B$19,0))*1000,0)</f>
        <v>0</v>
      </c>
      <c r="W265" s="5">
        <f>IFERROR(INDEX('[8]Table 30'!W$14:W$19,MATCH($B265,'[8]Table 30'!$B$14:$B$19,0))*1000,0)</f>
        <v>0</v>
      </c>
      <c r="Z265" s="21" t="s">
        <v>26</v>
      </c>
    </row>
    <row r="266" spans="2:26" outlineLevel="1" x14ac:dyDescent="0.2">
      <c r="B266" s="15" t="s">
        <v>9</v>
      </c>
      <c r="C266" s="19">
        <f t="shared" ref="C266:W266" si="109">SUM(C256:C265)</f>
        <v>454.85199999999998</v>
      </c>
      <c r="D266" s="19">
        <f t="shared" si="109"/>
        <v>472.452</v>
      </c>
      <c r="E266" s="19">
        <f t="shared" si="109"/>
        <v>535.27599999999995</v>
      </c>
      <c r="F266" s="19">
        <f t="shared" si="109"/>
        <v>566.13400000000013</v>
      </c>
      <c r="G266" s="19">
        <f t="shared" si="109"/>
        <v>411.57199999999995</v>
      </c>
      <c r="H266" s="19">
        <f t="shared" si="109"/>
        <v>500.9</v>
      </c>
      <c r="I266" s="19">
        <f t="shared" si="109"/>
        <v>467.49699999999996</v>
      </c>
      <c r="J266" s="19">
        <f t="shared" si="109"/>
        <v>392.471</v>
      </c>
      <c r="K266" s="19">
        <f t="shared" si="109"/>
        <v>339.04999999999995</v>
      </c>
      <c r="L266" s="19">
        <f t="shared" si="109"/>
        <v>276.20499999999998</v>
      </c>
      <c r="M266" s="19">
        <f t="shared" si="109"/>
        <v>293.01900000000001</v>
      </c>
      <c r="N266" s="19">
        <f t="shared" si="109"/>
        <v>375.38499999999999</v>
      </c>
      <c r="O266" s="19">
        <f t="shared" si="109"/>
        <v>295.06</v>
      </c>
      <c r="P266" s="19">
        <f t="shared" si="109"/>
        <v>268.76500000000004</v>
      </c>
      <c r="Q266" s="19">
        <f t="shared" si="109"/>
        <v>285.036</v>
      </c>
      <c r="R266" s="19">
        <f t="shared" si="109"/>
        <v>234.89600000000002</v>
      </c>
      <c r="S266" s="19">
        <f t="shared" si="109"/>
        <v>229.381</v>
      </c>
      <c r="T266" s="19">
        <f t="shared" si="109"/>
        <v>126.663</v>
      </c>
      <c r="U266" s="19">
        <f t="shared" si="109"/>
        <v>102.223</v>
      </c>
      <c r="V266" s="19">
        <f t="shared" si="109"/>
        <v>98.658999999999992</v>
      </c>
      <c r="W266" s="19">
        <f t="shared" si="109"/>
        <v>87.67</v>
      </c>
    </row>
    <row r="267" spans="2:26" outlineLevel="1" x14ac:dyDescent="0.2">
      <c r="B267" s="26" t="s">
        <v>91</v>
      </c>
      <c r="C267" s="25">
        <f t="shared" ref="C267:W267" si="110">C266/C247/1000</f>
        <v>7.9505709453200749E-4</v>
      </c>
      <c r="D267" s="25">
        <f t="shared" si="110"/>
        <v>8.0832070398530957E-4</v>
      </c>
      <c r="E267" s="25">
        <f t="shared" si="110"/>
        <v>7.7701405244363193E-4</v>
      </c>
      <c r="F267" s="25">
        <f t="shared" si="110"/>
        <v>7.7435450222780166E-4</v>
      </c>
      <c r="G267" s="25">
        <f t="shared" si="110"/>
        <v>7.5939978883743885E-4</v>
      </c>
      <c r="H267" s="25">
        <f t="shared" si="110"/>
        <v>7.4520261682012453E-4</v>
      </c>
      <c r="I267" s="25">
        <f t="shared" si="110"/>
        <v>8.4669973045199958E-4</v>
      </c>
      <c r="J267" s="25">
        <f t="shared" si="110"/>
        <v>7.6681758393602241E-4</v>
      </c>
      <c r="K267" s="25">
        <f t="shared" si="110"/>
        <v>8.1967632225872554E-4</v>
      </c>
      <c r="L267" s="25">
        <f t="shared" si="110"/>
        <v>6.8676959198827204E-4</v>
      </c>
      <c r="M267" s="25">
        <f t="shared" si="110"/>
        <v>7.6452413876969825E-4</v>
      </c>
      <c r="N267" s="25">
        <f t="shared" si="110"/>
        <v>7.0171369781290725E-4</v>
      </c>
      <c r="O267" s="25">
        <f t="shared" si="110"/>
        <v>7.8013723329398751E-4</v>
      </c>
      <c r="P267" s="25">
        <f t="shared" si="110"/>
        <v>7.3320980776620068E-4</v>
      </c>
      <c r="Q267" s="25">
        <f t="shared" si="110"/>
        <v>9.0966390756408433E-4</v>
      </c>
      <c r="R267" s="25">
        <f t="shared" si="110"/>
        <v>8.0597799495062833E-4</v>
      </c>
      <c r="S267" s="25">
        <f t="shared" si="110"/>
        <v>7.338219650933948E-4</v>
      </c>
      <c r="T267" s="25">
        <f t="shared" si="110"/>
        <v>5.1314194426700698E-4</v>
      </c>
      <c r="U267" s="25">
        <f t="shared" si="110"/>
        <v>4.3782248682298778E-4</v>
      </c>
      <c r="V267" s="25">
        <f t="shared" si="110"/>
        <v>4.4732074487938036E-4</v>
      </c>
      <c r="W267" s="25">
        <f t="shared" si="110"/>
        <v>4.3636235854775603E-4</v>
      </c>
    </row>
    <row r="268" spans="2:26" outlineLevel="1" x14ac:dyDescent="0.2"/>
    <row r="269" spans="2:26" outlineLevel="1" x14ac:dyDescent="0.2">
      <c r="B269" s="4" t="s">
        <v>18</v>
      </c>
      <c r="C269" s="11">
        <f t="shared" ref="C269:W269" si="111">IFERROR(C256/C266,0)</f>
        <v>0</v>
      </c>
      <c r="D269" s="11">
        <f t="shared" si="111"/>
        <v>0</v>
      </c>
      <c r="E269" s="11">
        <f t="shared" si="111"/>
        <v>0</v>
      </c>
      <c r="F269" s="11">
        <f t="shared" si="111"/>
        <v>0</v>
      </c>
      <c r="G269" s="11">
        <f t="shared" si="111"/>
        <v>0</v>
      </c>
      <c r="H269" s="11">
        <f t="shared" si="111"/>
        <v>0</v>
      </c>
      <c r="I269" s="11">
        <f t="shared" si="111"/>
        <v>0</v>
      </c>
      <c r="J269" s="11">
        <f t="shared" si="111"/>
        <v>0</v>
      </c>
      <c r="K269" s="11">
        <f t="shared" si="111"/>
        <v>0</v>
      </c>
      <c r="L269" s="11">
        <f t="shared" si="111"/>
        <v>0</v>
      </c>
      <c r="M269" s="11">
        <f t="shared" si="111"/>
        <v>0</v>
      </c>
      <c r="N269" s="11">
        <f t="shared" si="111"/>
        <v>0</v>
      </c>
      <c r="O269" s="11">
        <f t="shared" si="111"/>
        <v>0</v>
      </c>
      <c r="P269" s="11">
        <f t="shared" si="111"/>
        <v>0</v>
      </c>
      <c r="Q269" s="11">
        <f t="shared" si="111"/>
        <v>0</v>
      </c>
      <c r="R269" s="11">
        <f t="shared" si="111"/>
        <v>0</v>
      </c>
      <c r="S269" s="11">
        <f t="shared" si="111"/>
        <v>0</v>
      </c>
      <c r="T269" s="11">
        <f t="shared" si="111"/>
        <v>0</v>
      </c>
      <c r="U269" s="11">
        <f t="shared" si="111"/>
        <v>0</v>
      </c>
      <c r="V269" s="11">
        <f t="shared" si="111"/>
        <v>0</v>
      </c>
      <c r="W269" s="11">
        <f t="shared" si="111"/>
        <v>0</v>
      </c>
    </row>
    <row r="270" spans="2:26" outlineLevel="1" x14ac:dyDescent="0.2">
      <c r="B270" s="4" t="s">
        <v>19</v>
      </c>
      <c r="C270" s="11">
        <f t="shared" ref="C270:W270" si="112">IFERROR(C257/C266,0)</f>
        <v>0</v>
      </c>
      <c r="D270" s="11">
        <f t="shared" si="112"/>
        <v>0</v>
      </c>
      <c r="E270" s="11">
        <f t="shared" si="112"/>
        <v>0</v>
      </c>
      <c r="F270" s="11">
        <f t="shared" si="112"/>
        <v>0</v>
      </c>
      <c r="G270" s="11">
        <f t="shared" si="112"/>
        <v>0</v>
      </c>
      <c r="H270" s="11">
        <f t="shared" si="112"/>
        <v>0</v>
      </c>
      <c r="I270" s="11">
        <f t="shared" si="112"/>
        <v>0</v>
      </c>
      <c r="J270" s="11">
        <f t="shared" si="112"/>
        <v>0</v>
      </c>
      <c r="K270" s="11">
        <f t="shared" si="112"/>
        <v>0</v>
      </c>
      <c r="L270" s="11">
        <f t="shared" si="112"/>
        <v>0</v>
      </c>
      <c r="M270" s="11">
        <f t="shared" si="112"/>
        <v>0</v>
      </c>
      <c r="N270" s="11">
        <f t="shared" si="112"/>
        <v>0</v>
      </c>
      <c r="O270" s="11">
        <f t="shared" si="112"/>
        <v>0</v>
      </c>
      <c r="P270" s="11">
        <f t="shared" si="112"/>
        <v>0</v>
      </c>
      <c r="Q270" s="11">
        <f t="shared" si="112"/>
        <v>0</v>
      </c>
      <c r="R270" s="11">
        <f t="shared" si="112"/>
        <v>0</v>
      </c>
      <c r="S270" s="11">
        <f t="shared" si="112"/>
        <v>0</v>
      </c>
      <c r="T270" s="11">
        <f t="shared" si="112"/>
        <v>0</v>
      </c>
      <c r="U270" s="11">
        <f t="shared" si="112"/>
        <v>0</v>
      </c>
      <c r="V270" s="11">
        <f t="shared" si="112"/>
        <v>0</v>
      </c>
      <c r="W270" s="11">
        <f t="shared" si="112"/>
        <v>0</v>
      </c>
    </row>
    <row r="271" spans="2:26" outlineLevel="1" x14ac:dyDescent="0.2">
      <c r="B271" s="4" t="s">
        <v>16</v>
      </c>
      <c r="C271" s="11">
        <f t="shared" ref="C271:W271" si="113">IFERROR(C258/C266,0)</f>
        <v>0.94611214197145443</v>
      </c>
      <c r="D271" s="11">
        <f t="shared" si="113"/>
        <v>0.99445657971603474</v>
      </c>
      <c r="E271" s="11">
        <f t="shared" si="113"/>
        <v>0.98844708150561589</v>
      </c>
      <c r="F271" s="11">
        <f t="shared" si="113"/>
        <v>0.99250530793063119</v>
      </c>
      <c r="G271" s="11">
        <f t="shared" si="113"/>
        <v>0.98985353716968116</v>
      </c>
      <c r="H271" s="11">
        <f t="shared" si="113"/>
        <v>0.98613495707726095</v>
      </c>
      <c r="I271" s="11">
        <f t="shared" si="113"/>
        <v>0.98795072481748547</v>
      </c>
      <c r="J271" s="11">
        <f t="shared" si="113"/>
        <v>0.98652639303286105</v>
      </c>
      <c r="K271" s="11">
        <f t="shared" si="113"/>
        <v>0.98153664651231387</v>
      </c>
      <c r="L271" s="11">
        <f t="shared" si="113"/>
        <v>0.98240075306384755</v>
      </c>
      <c r="M271" s="11">
        <f t="shared" si="113"/>
        <v>0.98321951818824049</v>
      </c>
      <c r="N271" s="11">
        <f t="shared" si="113"/>
        <v>0.98427481119384097</v>
      </c>
      <c r="O271" s="11">
        <f t="shared" si="113"/>
        <v>0.97437470345014576</v>
      </c>
      <c r="P271" s="11">
        <f t="shared" si="113"/>
        <v>0.96507729801127373</v>
      </c>
      <c r="Q271" s="11">
        <f t="shared" si="113"/>
        <v>0.96765320871749538</v>
      </c>
      <c r="R271" s="11">
        <f t="shared" si="113"/>
        <v>0.95836455282337718</v>
      </c>
      <c r="S271" s="11">
        <f t="shared" si="113"/>
        <v>0.94970812752581946</v>
      </c>
      <c r="T271" s="11">
        <f t="shared" si="113"/>
        <v>0.88440981186297496</v>
      </c>
      <c r="U271" s="11">
        <f t="shared" si="113"/>
        <v>0.86417929428797824</v>
      </c>
      <c r="V271" s="11">
        <f t="shared" si="113"/>
        <v>0.8171580899867219</v>
      </c>
      <c r="W271" s="11">
        <f t="shared" si="113"/>
        <v>0.81667617200866882</v>
      </c>
    </row>
    <row r="272" spans="2:26" outlineLevel="1" x14ac:dyDescent="0.2">
      <c r="B272" s="4" t="s">
        <v>21</v>
      </c>
      <c r="C272" s="11">
        <f t="shared" ref="C272:W272" si="114">IFERROR(C259/C266,0)</f>
        <v>0</v>
      </c>
      <c r="D272" s="11">
        <f t="shared" si="114"/>
        <v>0</v>
      </c>
      <c r="E272" s="11">
        <f t="shared" si="114"/>
        <v>0</v>
      </c>
      <c r="F272" s="11">
        <f t="shared" si="114"/>
        <v>0</v>
      </c>
      <c r="G272" s="11">
        <f t="shared" si="114"/>
        <v>0</v>
      </c>
      <c r="H272" s="11">
        <f t="shared" si="114"/>
        <v>0</v>
      </c>
      <c r="I272" s="11">
        <f t="shared" si="114"/>
        <v>0</v>
      </c>
      <c r="J272" s="11">
        <f t="shared" si="114"/>
        <v>0</v>
      </c>
      <c r="K272" s="11">
        <f t="shared" si="114"/>
        <v>0</v>
      </c>
      <c r="L272" s="11">
        <f t="shared" si="114"/>
        <v>0</v>
      </c>
      <c r="M272" s="11">
        <f t="shared" si="114"/>
        <v>0</v>
      </c>
      <c r="N272" s="11">
        <f t="shared" si="114"/>
        <v>0</v>
      </c>
      <c r="O272" s="11">
        <f t="shared" si="114"/>
        <v>0</v>
      </c>
      <c r="P272" s="11">
        <f t="shared" si="114"/>
        <v>0</v>
      </c>
      <c r="Q272" s="11">
        <f t="shared" si="114"/>
        <v>0</v>
      </c>
      <c r="R272" s="11">
        <f t="shared" si="114"/>
        <v>0</v>
      </c>
      <c r="S272" s="11">
        <f t="shared" si="114"/>
        <v>0</v>
      </c>
      <c r="T272" s="11">
        <f t="shared" si="114"/>
        <v>0</v>
      </c>
      <c r="U272" s="11">
        <f t="shared" si="114"/>
        <v>0</v>
      </c>
      <c r="V272" s="11">
        <f t="shared" si="114"/>
        <v>0</v>
      </c>
      <c r="W272" s="11">
        <f t="shared" si="114"/>
        <v>0</v>
      </c>
    </row>
    <row r="273" spans="1:28" outlineLevel="1" x14ac:dyDescent="0.2">
      <c r="B273" s="4" t="s">
        <v>20</v>
      </c>
      <c r="C273" s="11">
        <f t="shared" ref="C273:W273" si="115">IFERROR(C260/C266,0)</f>
        <v>5.3887858028545559E-2</v>
      </c>
      <c r="D273" s="11">
        <f t="shared" si="115"/>
        <v>5.543420283965355E-3</v>
      </c>
      <c r="E273" s="11">
        <f t="shared" si="115"/>
        <v>1.1552918494384206E-2</v>
      </c>
      <c r="F273" s="11">
        <f t="shared" si="115"/>
        <v>7.4946920693687346E-3</v>
      </c>
      <c r="G273" s="11">
        <f t="shared" si="115"/>
        <v>1.0146462830318876E-2</v>
      </c>
      <c r="H273" s="11">
        <f t="shared" si="115"/>
        <v>1.3865042922739068E-2</v>
      </c>
      <c r="I273" s="11">
        <f t="shared" si="115"/>
        <v>1.2049275182514542E-2</v>
      </c>
      <c r="J273" s="11">
        <f t="shared" si="115"/>
        <v>1.3473606967138974E-2</v>
      </c>
      <c r="K273" s="11">
        <f t="shared" si="115"/>
        <v>1.8463353487686185E-2</v>
      </c>
      <c r="L273" s="11">
        <f t="shared" si="115"/>
        <v>1.7599246936152495E-2</v>
      </c>
      <c r="M273" s="11">
        <f t="shared" si="115"/>
        <v>1.6780481811759649E-2</v>
      </c>
      <c r="N273" s="11">
        <f t="shared" si="115"/>
        <v>1.516842708152963E-2</v>
      </c>
      <c r="O273" s="11">
        <f t="shared" si="115"/>
        <v>2.4720395851691182E-2</v>
      </c>
      <c r="P273" s="11">
        <f t="shared" si="115"/>
        <v>3.4308782765613076E-2</v>
      </c>
      <c r="Q273" s="11">
        <f t="shared" si="115"/>
        <v>3.2034550021751637E-2</v>
      </c>
      <c r="R273" s="11">
        <f t="shared" si="115"/>
        <v>4.1635447176622847E-2</v>
      </c>
      <c r="S273" s="11">
        <f t="shared" si="115"/>
        <v>5.0291872474180509E-2</v>
      </c>
      <c r="T273" s="11">
        <f t="shared" si="115"/>
        <v>0.11559018813702503</v>
      </c>
      <c r="U273" s="11">
        <f t="shared" si="115"/>
        <v>0.13582070571202176</v>
      </c>
      <c r="V273" s="11">
        <f t="shared" si="115"/>
        <v>0.18284191001327804</v>
      </c>
      <c r="W273" s="11">
        <f t="shared" si="115"/>
        <v>0.18332382799133112</v>
      </c>
    </row>
    <row r="274" spans="1:28" outlineLevel="1" x14ac:dyDescent="0.2">
      <c r="B274" s="4" t="s">
        <v>0</v>
      </c>
      <c r="C274" s="11">
        <f t="shared" ref="C274:W274" si="116">IFERROR(C261/C266,0)</f>
        <v>0</v>
      </c>
      <c r="D274" s="11">
        <f t="shared" si="116"/>
        <v>0</v>
      </c>
      <c r="E274" s="11">
        <f t="shared" si="116"/>
        <v>0</v>
      </c>
      <c r="F274" s="11">
        <f t="shared" si="116"/>
        <v>0</v>
      </c>
      <c r="G274" s="11">
        <f t="shared" si="116"/>
        <v>0</v>
      </c>
      <c r="H274" s="11">
        <f t="shared" si="116"/>
        <v>0</v>
      </c>
      <c r="I274" s="11">
        <f t="shared" si="116"/>
        <v>0</v>
      </c>
      <c r="J274" s="11">
        <f t="shared" si="116"/>
        <v>0</v>
      </c>
      <c r="K274" s="11">
        <f t="shared" si="116"/>
        <v>0</v>
      </c>
      <c r="L274" s="11">
        <f t="shared" si="116"/>
        <v>0</v>
      </c>
      <c r="M274" s="11">
        <f t="shared" si="116"/>
        <v>0</v>
      </c>
      <c r="N274" s="11">
        <f t="shared" si="116"/>
        <v>5.5676172462938061E-4</v>
      </c>
      <c r="O274" s="11">
        <f t="shared" si="116"/>
        <v>9.0490069816308533E-4</v>
      </c>
      <c r="P274" s="11">
        <f t="shared" si="116"/>
        <v>6.1391922311312855E-4</v>
      </c>
      <c r="Q274" s="11">
        <f t="shared" si="116"/>
        <v>3.1224126075302767E-4</v>
      </c>
      <c r="R274" s="11">
        <f t="shared" si="116"/>
        <v>0</v>
      </c>
      <c r="S274" s="11">
        <f t="shared" si="116"/>
        <v>0</v>
      </c>
      <c r="T274" s="11">
        <f t="shared" si="116"/>
        <v>0</v>
      </c>
      <c r="U274" s="11">
        <f t="shared" si="116"/>
        <v>0</v>
      </c>
      <c r="V274" s="11">
        <f t="shared" si="116"/>
        <v>0</v>
      </c>
      <c r="W274" s="11">
        <f t="shared" si="116"/>
        <v>0</v>
      </c>
    </row>
    <row r="275" spans="1:28" outlineLevel="1" x14ac:dyDescent="0.2">
      <c r="B275" s="4" t="s">
        <v>22</v>
      </c>
      <c r="C275" s="11">
        <f t="shared" ref="C275:W275" si="117">IFERROR(C262/C266,0)</f>
        <v>0</v>
      </c>
      <c r="D275" s="11">
        <f t="shared" si="117"/>
        <v>0</v>
      </c>
      <c r="E275" s="11">
        <f t="shared" si="117"/>
        <v>0</v>
      </c>
      <c r="F275" s="11">
        <f t="shared" si="117"/>
        <v>0</v>
      </c>
      <c r="G275" s="11">
        <f t="shared" si="117"/>
        <v>0</v>
      </c>
      <c r="H275" s="11">
        <f t="shared" si="117"/>
        <v>0</v>
      </c>
      <c r="I275" s="11">
        <f t="shared" si="117"/>
        <v>0</v>
      </c>
      <c r="J275" s="11">
        <f t="shared" si="117"/>
        <v>0</v>
      </c>
      <c r="K275" s="11">
        <f t="shared" si="117"/>
        <v>0</v>
      </c>
      <c r="L275" s="11">
        <f t="shared" si="117"/>
        <v>0</v>
      </c>
      <c r="M275" s="11">
        <f t="shared" si="117"/>
        <v>0</v>
      </c>
      <c r="N275" s="11">
        <f t="shared" si="117"/>
        <v>0</v>
      </c>
      <c r="O275" s="11">
        <f t="shared" si="117"/>
        <v>0</v>
      </c>
      <c r="P275" s="11">
        <f t="shared" si="117"/>
        <v>0</v>
      </c>
      <c r="Q275" s="11">
        <f t="shared" si="117"/>
        <v>0</v>
      </c>
      <c r="R275" s="11">
        <f t="shared" si="117"/>
        <v>0</v>
      </c>
      <c r="S275" s="11">
        <f t="shared" si="117"/>
        <v>0</v>
      </c>
      <c r="T275" s="11">
        <f t="shared" si="117"/>
        <v>0</v>
      </c>
      <c r="U275" s="11">
        <f t="shared" si="117"/>
        <v>0</v>
      </c>
      <c r="V275" s="11">
        <f t="shared" si="117"/>
        <v>0</v>
      </c>
      <c r="W275" s="11">
        <f t="shared" si="117"/>
        <v>0</v>
      </c>
    </row>
    <row r="276" spans="1:28" outlineLevel="1" x14ac:dyDescent="0.2">
      <c r="B276" s="4" t="s">
        <v>23</v>
      </c>
      <c r="C276" s="11">
        <f t="shared" ref="C276:W276" si="118">IFERROR(C263/C266,0)</f>
        <v>0</v>
      </c>
      <c r="D276" s="11">
        <f t="shared" si="118"/>
        <v>0</v>
      </c>
      <c r="E276" s="11">
        <f t="shared" si="118"/>
        <v>0</v>
      </c>
      <c r="F276" s="11">
        <f t="shared" si="118"/>
        <v>0</v>
      </c>
      <c r="G276" s="11">
        <f t="shared" si="118"/>
        <v>0</v>
      </c>
      <c r="H276" s="11">
        <f t="shared" si="118"/>
        <v>0</v>
      </c>
      <c r="I276" s="11">
        <f t="shared" si="118"/>
        <v>0</v>
      </c>
      <c r="J276" s="11">
        <f t="shared" si="118"/>
        <v>0</v>
      </c>
      <c r="K276" s="11">
        <f t="shared" si="118"/>
        <v>0</v>
      </c>
      <c r="L276" s="11">
        <f t="shared" si="118"/>
        <v>0</v>
      </c>
      <c r="M276" s="11">
        <f t="shared" si="118"/>
        <v>0</v>
      </c>
      <c r="N276" s="11">
        <f t="shared" si="118"/>
        <v>0</v>
      </c>
      <c r="O276" s="11">
        <f t="shared" si="118"/>
        <v>0</v>
      </c>
      <c r="P276" s="11">
        <f t="shared" si="118"/>
        <v>0</v>
      </c>
      <c r="Q276" s="11">
        <f t="shared" si="118"/>
        <v>0</v>
      </c>
      <c r="R276" s="11">
        <f t="shared" si="118"/>
        <v>0</v>
      </c>
      <c r="S276" s="11">
        <f t="shared" si="118"/>
        <v>0</v>
      </c>
      <c r="T276" s="11">
        <f t="shared" si="118"/>
        <v>0</v>
      </c>
      <c r="U276" s="11">
        <f t="shared" si="118"/>
        <v>0</v>
      </c>
      <c r="V276" s="11">
        <f t="shared" si="118"/>
        <v>0</v>
      </c>
      <c r="W276" s="11">
        <f t="shared" si="118"/>
        <v>0</v>
      </c>
    </row>
    <row r="277" spans="1:28" outlineLevel="1" x14ac:dyDescent="0.2">
      <c r="B277" s="4" t="s">
        <v>17</v>
      </c>
      <c r="C277" s="11">
        <f t="shared" ref="C277:W277" si="119">IFERROR(C264/C266,0)</f>
        <v>0</v>
      </c>
      <c r="D277" s="11">
        <f t="shared" si="119"/>
        <v>0</v>
      </c>
      <c r="E277" s="11">
        <f t="shared" si="119"/>
        <v>0</v>
      </c>
      <c r="F277" s="11">
        <f t="shared" si="119"/>
        <v>0</v>
      </c>
      <c r="G277" s="11">
        <f t="shared" si="119"/>
        <v>0</v>
      </c>
      <c r="H277" s="11">
        <f t="shared" si="119"/>
        <v>0</v>
      </c>
      <c r="I277" s="11">
        <f t="shared" si="119"/>
        <v>0</v>
      </c>
      <c r="J277" s="11">
        <f t="shared" si="119"/>
        <v>0</v>
      </c>
      <c r="K277" s="11">
        <f t="shared" si="119"/>
        <v>0</v>
      </c>
      <c r="L277" s="11">
        <f t="shared" si="119"/>
        <v>0</v>
      </c>
      <c r="M277" s="11">
        <f t="shared" si="119"/>
        <v>0</v>
      </c>
      <c r="N277" s="11">
        <f t="shared" si="119"/>
        <v>0</v>
      </c>
      <c r="O277" s="11">
        <f t="shared" si="119"/>
        <v>0</v>
      </c>
      <c r="P277" s="11">
        <f t="shared" si="119"/>
        <v>0</v>
      </c>
      <c r="Q277" s="11">
        <f t="shared" si="119"/>
        <v>0</v>
      </c>
      <c r="R277" s="11">
        <f t="shared" si="119"/>
        <v>0</v>
      </c>
      <c r="S277" s="11">
        <f t="shared" si="119"/>
        <v>0</v>
      </c>
      <c r="T277" s="11">
        <f t="shared" si="119"/>
        <v>0</v>
      </c>
      <c r="U277" s="11">
        <f t="shared" si="119"/>
        <v>0</v>
      </c>
      <c r="V277" s="11">
        <f t="shared" si="119"/>
        <v>0</v>
      </c>
      <c r="W277" s="11">
        <f t="shared" si="119"/>
        <v>0</v>
      </c>
    </row>
    <row r="278" spans="1:28" outlineLevel="1" x14ac:dyDescent="0.2">
      <c r="B278" s="4" t="s">
        <v>1</v>
      </c>
      <c r="C278" s="11">
        <f t="shared" ref="C278:W278" si="120">IFERROR(C265/C266,0)</f>
        <v>0</v>
      </c>
      <c r="D278" s="11">
        <f t="shared" si="120"/>
        <v>0</v>
      </c>
      <c r="E278" s="11">
        <f t="shared" si="120"/>
        <v>0</v>
      </c>
      <c r="F278" s="11">
        <f t="shared" si="120"/>
        <v>0</v>
      </c>
      <c r="G278" s="11">
        <f t="shared" si="120"/>
        <v>0</v>
      </c>
      <c r="H278" s="11">
        <f t="shared" si="120"/>
        <v>0</v>
      </c>
      <c r="I278" s="11">
        <f t="shared" si="120"/>
        <v>0</v>
      </c>
      <c r="J278" s="11">
        <f t="shared" si="120"/>
        <v>0</v>
      </c>
      <c r="K278" s="11">
        <f t="shared" si="120"/>
        <v>0</v>
      </c>
      <c r="L278" s="11">
        <f t="shared" si="120"/>
        <v>0</v>
      </c>
      <c r="M278" s="11">
        <f t="shared" si="120"/>
        <v>0</v>
      </c>
      <c r="N278" s="11">
        <f t="shared" si="120"/>
        <v>0</v>
      </c>
      <c r="O278" s="11">
        <f t="shared" si="120"/>
        <v>0</v>
      </c>
      <c r="P278" s="11">
        <f t="shared" si="120"/>
        <v>0</v>
      </c>
      <c r="Q278" s="11">
        <f t="shared" si="120"/>
        <v>0</v>
      </c>
      <c r="R278" s="11">
        <f t="shared" si="120"/>
        <v>0</v>
      </c>
      <c r="S278" s="11">
        <f t="shared" si="120"/>
        <v>0</v>
      </c>
      <c r="T278" s="11">
        <f t="shared" si="120"/>
        <v>0</v>
      </c>
      <c r="U278" s="11">
        <f t="shared" si="120"/>
        <v>0</v>
      </c>
      <c r="V278" s="11">
        <f t="shared" si="120"/>
        <v>0</v>
      </c>
      <c r="W278" s="11">
        <f t="shared" si="120"/>
        <v>0</v>
      </c>
    </row>
    <row r="279" spans="1:28" outlineLevel="1" x14ac:dyDescent="0.2"/>
    <row r="281" spans="1:28" x14ac:dyDescent="0.2">
      <c r="A281" s="30" t="s">
        <v>36</v>
      </c>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row>
    <row r="282" spans="1:28" s="31" customFormat="1" x14ac:dyDescent="0.2">
      <c r="A282" s="1"/>
      <c r="B282" s="8" t="s">
        <v>2</v>
      </c>
      <c r="C282" s="13"/>
      <c r="D282" s="1"/>
      <c r="E282" s="1"/>
      <c r="F282" s="1"/>
      <c r="G282" s="1"/>
      <c r="H282" s="1"/>
      <c r="I282" s="1"/>
      <c r="J282" s="1"/>
      <c r="K282" s="1"/>
      <c r="L282" s="1"/>
      <c r="M282" s="1"/>
      <c r="N282" s="1"/>
      <c r="O282" s="1"/>
      <c r="P282" s="1"/>
      <c r="Q282" s="1"/>
      <c r="R282" s="1"/>
      <c r="S282" s="1"/>
      <c r="T282" s="1"/>
      <c r="U282" s="1"/>
      <c r="V282" s="1"/>
      <c r="W282" s="1"/>
      <c r="X282" s="1"/>
      <c r="Y282" s="1"/>
      <c r="Z282"/>
      <c r="AA282" s="1"/>
      <c r="AB282" s="1"/>
    </row>
    <row r="283" spans="1:28" outlineLevel="1" x14ac:dyDescent="0.2">
      <c r="B283" s="15" t="s">
        <v>5</v>
      </c>
    </row>
    <row r="284" spans="1:28" outlineLevel="1" x14ac:dyDescent="0.2">
      <c r="B284" s="9" t="s">
        <v>7</v>
      </c>
      <c r="C284" s="5">
        <f>C285*Inputs!D$7</f>
        <v>11399.394949828151</v>
      </c>
      <c r="D284" s="5">
        <f>D285*Inputs!E$7</f>
        <v>12835.469852968497</v>
      </c>
      <c r="E284" s="5">
        <f>E285*Inputs!F$7</f>
        <v>13795.428526413918</v>
      </c>
      <c r="F284" s="5">
        <f>F285*Inputs!G$7</f>
        <v>14887.410892216743</v>
      </c>
      <c r="G284" s="5">
        <f>G285*Inputs!H$7</f>
        <v>15968.771419939862</v>
      </c>
      <c r="H284" s="5">
        <f>H285*Inputs!I$7</f>
        <v>15222.826955412906</v>
      </c>
      <c r="I284" s="5">
        <f>I285*Inputs!J$7</f>
        <v>14463.62741795375</v>
      </c>
      <c r="J284" s="5">
        <f>J285*Inputs!K$7</f>
        <v>13896.48559478543</v>
      </c>
      <c r="K284" s="5">
        <f>K285*Inputs!L$7</f>
        <v>10727.82328724103</v>
      </c>
      <c r="L284" s="5">
        <f>L285*Inputs!M$7</f>
        <v>11370.064104366775</v>
      </c>
      <c r="M284" s="5">
        <f>M285*Inputs!N$7</f>
        <v>15996.966303248913</v>
      </c>
      <c r="N284" s="5">
        <f>N285*Inputs!O$7</f>
        <v>13849.665668755139</v>
      </c>
      <c r="O284" s="5">
        <f>O285*Inputs!P$7</f>
        <v>13440.043974013941</v>
      </c>
      <c r="P284" s="5">
        <f>P285*Inputs!Q$7</f>
        <v>10530.19561201089</v>
      </c>
      <c r="Q284" s="5">
        <f>Q285*Inputs!R$7</f>
        <v>11410.369383146301</v>
      </c>
      <c r="R284" s="5">
        <f>R285*Inputs!S$7</f>
        <v>9965.4963349575755</v>
      </c>
      <c r="S284" s="5">
        <f>S285*Inputs!T$7</f>
        <v>9717.7628179533713</v>
      </c>
      <c r="T284" s="5">
        <f>T285*Inputs!U$7</f>
        <v>8944.1666865740608</v>
      </c>
      <c r="U284" s="5">
        <f>U285*Inputs!V$7</f>
        <v>9408.6584052443031</v>
      </c>
      <c r="V284" s="5">
        <f>V285*Inputs!W$7</f>
        <v>8872.313179760391</v>
      </c>
      <c r="W284" s="5">
        <f>W285*Inputs!X$7</f>
        <v>7853.2851322394708</v>
      </c>
      <c r="Z284" s="21" t="s">
        <v>26</v>
      </c>
    </row>
    <row r="285" spans="1:28" outlineLevel="1" x14ac:dyDescent="0.2">
      <c r="B285" s="9" t="s">
        <v>8</v>
      </c>
      <c r="C285" s="5">
        <f>C289*CAN!C290</f>
        <v>113993.94949828151</v>
      </c>
      <c r="D285" s="5">
        <f>D289*CAN!D290</f>
        <v>128354.69852968497</v>
      </c>
      <c r="E285" s="5">
        <f>E289*CAN!E290</f>
        <v>137954.28526413918</v>
      </c>
      <c r="F285" s="5">
        <f>F289*CAN!F290</f>
        <v>148874.10892216742</v>
      </c>
      <c r="G285" s="5">
        <f>G289*CAN!G290</f>
        <v>159687.71419939862</v>
      </c>
      <c r="H285" s="5">
        <f>H289*CAN!H290</f>
        <v>152228.26955412904</v>
      </c>
      <c r="I285" s="5">
        <f>I289*CAN!I290</f>
        <v>144636.27417953749</v>
      </c>
      <c r="J285" s="5">
        <f>J289*CAN!J290</f>
        <v>138964.85594785429</v>
      </c>
      <c r="K285" s="5">
        <f>K289*CAN!K290</f>
        <v>107278.23287241028</v>
      </c>
      <c r="L285" s="5">
        <f>L289*CAN!L290</f>
        <v>113700.64104366774</v>
      </c>
      <c r="M285" s="5">
        <f>M289*CAN!M290</f>
        <v>159969.66303248913</v>
      </c>
      <c r="N285" s="5">
        <f>N289*CAN!N290</f>
        <v>138496.65668755138</v>
      </c>
      <c r="O285" s="5">
        <f>O289*CAN!O290</f>
        <v>134400.43974013941</v>
      </c>
      <c r="P285" s="5">
        <f>P289*CAN!P290</f>
        <v>105301.95612010889</v>
      </c>
      <c r="Q285" s="5">
        <f>Q289*CAN!Q290</f>
        <v>114103.693831463</v>
      </c>
      <c r="R285" s="5">
        <f>R289*CAN!R290</f>
        <v>99654.963349575744</v>
      </c>
      <c r="S285" s="5">
        <f>S289*CAN!S290</f>
        <v>97177.628179533713</v>
      </c>
      <c r="T285" s="5">
        <f>T289*CAN!T290</f>
        <v>89441.666865740597</v>
      </c>
      <c r="U285" s="5">
        <f>U289*CAN!U290</f>
        <v>94086.584052443024</v>
      </c>
      <c r="V285" s="5">
        <f>V289*CAN!V290</f>
        <v>88723.131797603899</v>
      </c>
      <c r="W285" s="5">
        <f>W289*CAN!W290</f>
        <v>78532.851322394708</v>
      </c>
      <c r="Z285" s="21" t="s">
        <v>26</v>
      </c>
      <c r="AB285"/>
    </row>
    <row r="286" spans="1:28" outlineLevel="1" x14ac:dyDescent="0.2">
      <c r="B286" s="16" t="s">
        <v>6</v>
      </c>
      <c r="C286" s="5"/>
      <c r="D286" s="5"/>
      <c r="E286" s="5"/>
      <c r="F286" s="5"/>
      <c r="G286" s="5"/>
      <c r="H286" s="5"/>
      <c r="I286" s="5"/>
      <c r="J286" s="5"/>
      <c r="K286" s="5"/>
      <c r="L286" s="5"/>
      <c r="M286" s="5"/>
      <c r="N286" s="5"/>
      <c r="O286" s="5"/>
      <c r="P286" s="5"/>
      <c r="Q286" s="5"/>
      <c r="R286" s="5"/>
      <c r="S286" s="5"/>
      <c r="T286" s="5"/>
      <c r="U286" s="5"/>
      <c r="V286" s="5"/>
      <c r="W286" s="5"/>
    </row>
    <row r="287" spans="1:28" outlineLevel="1" x14ac:dyDescent="0.2">
      <c r="B287" s="9" t="s">
        <v>8</v>
      </c>
      <c r="C287" s="5">
        <f>C289*CAN!C291</f>
        <v>54.733149801320089</v>
      </c>
      <c r="D287" s="5">
        <f>D289*CAN!D291</f>
        <v>61.675629772444012</v>
      </c>
      <c r="E287" s="5">
        <f>E289*CAN!E291</f>
        <v>69.320588278329694</v>
      </c>
      <c r="F287" s="5">
        <f>F289*CAN!F291</f>
        <v>67.061620149845524</v>
      </c>
      <c r="G287" s="5">
        <f>G289*CAN!G291</f>
        <v>66.94785542710855</v>
      </c>
      <c r="H287" s="5">
        <f>H289*CAN!H291</f>
        <v>63.912788673646929</v>
      </c>
      <c r="I287" s="5">
        <f>I289*CAN!I291</f>
        <v>59.519392076138224</v>
      </c>
      <c r="J287" s="5">
        <f>J289*CAN!J291</f>
        <v>56.270519495616902</v>
      </c>
      <c r="K287" s="5">
        <f>K289*CAN!K291</f>
        <v>49.659318967633872</v>
      </c>
      <c r="L287" s="5">
        <f>L289*CAN!L291</f>
        <v>53.596893035813714</v>
      </c>
      <c r="M287" s="5">
        <f>M289*CAN!M291</f>
        <v>65.794738550398876</v>
      </c>
      <c r="N287" s="5">
        <f>N289*CAN!N291</f>
        <v>55.242343509328634</v>
      </c>
      <c r="O287" s="5">
        <f>O289*CAN!O291</f>
        <v>49.758123316493005</v>
      </c>
      <c r="P287" s="5">
        <f>P289*CAN!P291</f>
        <v>37.236169266930055</v>
      </c>
      <c r="Q287" s="5">
        <f>Q289*CAN!Q291</f>
        <v>36.451074277770971</v>
      </c>
      <c r="R287" s="5">
        <f>R289*CAN!R291</f>
        <v>32.653538754235633</v>
      </c>
      <c r="S287" s="5">
        <f>S289*CAN!S291</f>
        <v>34.565292602944133</v>
      </c>
      <c r="T287" s="5">
        <f>T289*CAN!T291</f>
        <v>32.271593946927325</v>
      </c>
      <c r="U287" s="5">
        <f>U289*CAN!U291</f>
        <v>32.099542288485928</v>
      </c>
      <c r="V287" s="5">
        <f>V289*CAN!V291</f>
        <v>33.99814448952273</v>
      </c>
      <c r="W287" s="5">
        <f>W289*CAN!W291</f>
        <v>4.3991388589881604</v>
      </c>
      <c r="Z287" s="21" t="s">
        <v>26</v>
      </c>
      <c r="AB287"/>
    </row>
    <row r="288" spans="1:28" outlineLevel="1" x14ac:dyDescent="0.2">
      <c r="B288" s="15" t="s">
        <v>9</v>
      </c>
    </row>
    <row r="289" spans="2:28" outlineLevel="1" x14ac:dyDescent="0.2">
      <c r="B289" s="9" t="s">
        <v>8</v>
      </c>
      <c r="C289" s="5">
        <f>C304/CAN!C305/1000</f>
        <v>114048.68264808285</v>
      </c>
      <c r="D289" s="5">
        <f>D304/CAN!D305/1000</f>
        <v>128416.37415945742</v>
      </c>
      <c r="E289" s="5">
        <f>E304/CAN!E305/1000</f>
        <v>138023.6058524175</v>
      </c>
      <c r="F289" s="5">
        <f>F304/CAN!F305/1000</f>
        <v>148941.17054231727</v>
      </c>
      <c r="G289" s="5">
        <f>G304/CAN!G305/1000</f>
        <v>159754.66205482572</v>
      </c>
      <c r="H289" s="5">
        <f>H304/CAN!H305/1000</f>
        <v>152292.1823428027</v>
      </c>
      <c r="I289" s="5">
        <f>I304/CAN!I305/1000</f>
        <v>144695.79357161364</v>
      </c>
      <c r="J289" s="5">
        <f>J304/CAN!J305/1000</f>
        <v>139021.12646734991</v>
      </c>
      <c r="K289" s="5">
        <f>K304/CAN!K305/1000</f>
        <v>107327.89219137792</v>
      </c>
      <c r="L289" s="5">
        <f>L304/CAN!L305/1000</f>
        <v>113754.23793670355</v>
      </c>
      <c r="M289" s="5">
        <f>M304/CAN!M305/1000</f>
        <v>160035.45777103954</v>
      </c>
      <c r="N289" s="5">
        <f>N304/CAN!N305/1000</f>
        <v>138551.89903106072</v>
      </c>
      <c r="O289" s="5">
        <f>O304/CAN!O305/1000</f>
        <v>134450.19786345589</v>
      </c>
      <c r="P289" s="5">
        <f>P304/CAN!P305/1000</f>
        <v>105339.19228937583</v>
      </c>
      <c r="Q289" s="5">
        <f>Q304/CAN!Q305/1000</f>
        <v>114140.14490574077</v>
      </c>
      <c r="R289" s="5">
        <f>R304/CAN!R305/1000</f>
        <v>99687.616888329983</v>
      </c>
      <c r="S289" s="5">
        <f>S304/CAN!S305/1000</f>
        <v>97212.193472136656</v>
      </c>
      <c r="T289" s="5">
        <f>T304/CAN!T305/1000</f>
        <v>89473.938459687517</v>
      </c>
      <c r="U289" s="5">
        <f>U304/CAN!U305/1000</f>
        <v>94118.683594731512</v>
      </c>
      <c r="V289" s="5">
        <f>V304/CAN!V305/1000</f>
        <v>88757.129942093408</v>
      </c>
      <c r="W289" s="5">
        <f>W304/CAN!W305/1000</f>
        <v>78537.250461253701</v>
      </c>
    </row>
    <row r="290" spans="2:28" outlineLevel="1" x14ac:dyDescent="0.2">
      <c r="B290" s="17" t="s">
        <v>10</v>
      </c>
      <c r="C290" s="12">
        <f>IFERROR(C285/C289,0)</f>
        <v>0.99952008959217686</v>
      </c>
      <c r="D290" s="12">
        <f t="shared" ref="D290:W290" si="121">IFERROR(D285/D289,0)</f>
        <v>0.99951972145159729</v>
      </c>
      <c r="E290" s="12">
        <f t="shared" si="121"/>
        <v>0.99949776280767189</v>
      </c>
      <c r="F290" s="12">
        <f t="shared" si="121"/>
        <v>0.99954974423857645</v>
      </c>
      <c r="G290" s="12">
        <f t="shared" si="121"/>
        <v>0.99958093332259601</v>
      </c>
      <c r="H290" s="12">
        <f t="shared" si="121"/>
        <v>0.99958032784289752</v>
      </c>
      <c r="I290" s="12">
        <f t="shared" si="121"/>
        <v>0.99958865844951672</v>
      </c>
      <c r="J290" s="12">
        <f t="shared" si="121"/>
        <v>0.9995952376381525</v>
      </c>
      <c r="K290" s="12">
        <f t="shared" si="121"/>
        <v>0.99953731208212782</v>
      </c>
      <c r="L290" s="12">
        <f t="shared" si="121"/>
        <v>0.99952883607672161</v>
      </c>
      <c r="M290" s="12">
        <f t="shared" si="121"/>
        <v>0.99958887399413365</v>
      </c>
      <c r="N290" s="12">
        <f t="shared" si="121"/>
        <v>0.99960128772037293</v>
      </c>
      <c r="O290" s="12">
        <f t="shared" si="121"/>
        <v>0.99962991409378943</v>
      </c>
      <c r="P290" s="12">
        <f t="shared" si="121"/>
        <v>0.99964651172599994</v>
      </c>
      <c r="Q290" s="12">
        <f t="shared" si="121"/>
        <v>0.99968064632905551</v>
      </c>
      <c r="R290" s="12">
        <f t="shared" si="121"/>
        <v>0.99967244137463118</v>
      </c>
      <c r="S290" s="12">
        <f t="shared" si="121"/>
        <v>0.99964443459849661</v>
      </c>
      <c r="T290" s="12">
        <f t="shared" si="121"/>
        <v>0.9996393185043323</v>
      </c>
      <c r="U290" s="12">
        <f t="shared" si="121"/>
        <v>0.99965894611927741</v>
      </c>
      <c r="V290" s="12">
        <f t="shared" si="121"/>
        <v>0.99961695308859477</v>
      </c>
      <c r="W290" s="12">
        <f t="shared" si="121"/>
        <v>0.99994398659447392</v>
      </c>
    </row>
    <row r="291" spans="2:28" outlineLevel="1" x14ac:dyDescent="0.2">
      <c r="B291" s="17" t="s">
        <v>11</v>
      </c>
      <c r="C291" s="12">
        <f t="shared" ref="C291:W291" si="122">IFERROR(C287/C289,0)</f>
        <v>4.7991040782302411E-4</v>
      </c>
      <c r="D291" s="12">
        <f t="shared" si="122"/>
        <v>4.8027854840271408E-4</v>
      </c>
      <c r="E291" s="12">
        <f t="shared" si="122"/>
        <v>5.0223719232818126E-4</v>
      </c>
      <c r="F291" s="12">
        <f t="shared" si="122"/>
        <v>4.5025576142354763E-4</v>
      </c>
      <c r="G291" s="12">
        <f t="shared" si="122"/>
        <v>4.1906667740396159E-4</v>
      </c>
      <c r="H291" s="12">
        <f t="shared" si="122"/>
        <v>4.196721571024715E-4</v>
      </c>
      <c r="I291" s="12">
        <f t="shared" si="122"/>
        <v>4.1134155048315593E-4</v>
      </c>
      <c r="J291" s="12">
        <f t="shared" si="122"/>
        <v>4.0476236184744504E-4</v>
      </c>
      <c r="K291" s="12">
        <f t="shared" si="122"/>
        <v>4.6268791787213727E-4</v>
      </c>
      <c r="L291" s="12">
        <f t="shared" si="122"/>
        <v>4.711639232785043E-4</v>
      </c>
      <c r="M291" s="12">
        <f t="shared" si="122"/>
        <v>4.1112600586634039E-4</v>
      </c>
      <c r="N291" s="12">
        <f t="shared" si="122"/>
        <v>3.9871227962703237E-4</v>
      </c>
      <c r="O291" s="12">
        <f t="shared" si="122"/>
        <v>3.7008590621061082E-4</v>
      </c>
      <c r="P291" s="12">
        <f t="shared" si="122"/>
        <v>3.5348827400004255E-4</v>
      </c>
      <c r="Q291" s="12">
        <f t="shared" si="122"/>
        <v>3.1935367094437284E-4</v>
      </c>
      <c r="R291" s="12">
        <f t="shared" si="122"/>
        <v>3.2755862536882702E-4</v>
      </c>
      <c r="S291" s="12">
        <f t="shared" si="122"/>
        <v>3.5556540150337597E-4</v>
      </c>
      <c r="T291" s="12">
        <f t="shared" si="122"/>
        <v>3.6068149566778368E-4</v>
      </c>
      <c r="U291" s="12">
        <f t="shared" si="122"/>
        <v>3.410538807226025E-4</v>
      </c>
      <c r="V291" s="12">
        <f t="shared" si="122"/>
        <v>3.8304691140535608E-4</v>
      </c>
      <c r="W291" s="12">
        <f t="shared" si="122"/>
        <v>5.6013405526062722E-5</v>
      </c>
    </row>
    <row r="292" spans="2:28" outlineLevel="1" x14ac:dyDescent="0.2"/>
    <row r="293" spans="2:28" outlineLevel="1" x14ac:dyDescent="0.2">
      <c r="B293" s="8" t="s">
        <v>14</v>
      </c>
      <c r="C293" s="13"/>
    </row>
    <row r="294" spans="2:28" outlineLevel="1" x14ac:dyDescent="0.2">
      <c r="B294" s="4" t="s">
        <v>18</v>
      </c>
      <c r="C294" s="5"/>
      <c r="D294" s="5"/>
      <c r="E294" s="5"/>
      <c r="F294" s="5"/>
      <c r="G294" s="5"/>
      <c r="H294" s="5"/>
      <c r="I294" s="5"/>
      <c r="J294" s="5"/>
      <c r="K294" s="5"/>
      <c r="L294" s="5"/>
      <c r="M294" s="5"/>
      <c r="N294" s="5"/>
      <c r="O294" s="5"/>
      <c r="P294" s="5"/>
      <c r="Q294" s="5"/>
      <c r="R294" s="5"/>
      <c r="S294" s="5"/>
      <c r="T294" s="5"/>
      <c r="U294" s="5"/>
      <c r="V294" s="5"/>
      <c r="W294" s="5"/>
      <c r="Z294" s="21"/>
      <c r="AB294"/>
    </row>
    <row r="295" spans="2:28" outlineLevel="1" x14ac:dyDescent="0.2">
      <c r="B295" s="4" t="s">
        <v>19</v>
      </c>
      <c r="C295" s="5"/>
      <c r="D295" s="5"/>
      <c r="E295" s="5"/>
      <c r="F295" s="5"/>
      <c r="G295" s="5"/>
      <c r="H295" s="5"/>
      <c r="I295" s="5"/>
      <c r="J295" s="5"/>
      <c r="K295" s="5"/>
      <c r="L295" s="5"/>
      <c r="M295" s="5"/>
      <c r="N295" s="5"/>
      <c r="O295" s="5"/>
      <c r="P295" s="5"/>
      <c r="Q295" s="5"/>
      <c r="R295" s="5"/>
      <c r="S295" s="5"/>
      <c r="T295" s="5"/>
      <c r="U295" s="5"/>
      <c r="V295" s="5"/>
      <c r="W295" s="5"/>
      <c r="Z295" s="21"/>
      <c r="AB295"/>
    </row>
    <row r="296" spans="2:28" outlineLevel="1" x14ac:dyDescent="0.2">
      <c r="B296" s="4" t="s">
        <v>16</v>
      </c>
      <c r="C296" s="5">
        <f>'[8]Table 17'!C$12*1000</f>
        <v>105.114</v>
      </c>
      <c r="D296" s="5">
        <f>'[8]Table 17'!D$12*1000</f>
        <v>117.572</v>
      </c>
      <c r="E296" s="5">
        <f>'[8]Table 17'!E$12*1000</f>
        <v>119.437</v>
      </c>
      <c r="F296" s="5">
        <f>'[8]Table 17'!F$12*1000</f>
        <v>121.98299999999999</v>
      </c>
      <c r="G296" s="5">
        <f>'[8]Table 17'!G$12*1000</f>
        <v>119.786</v>
      </c>
      <c r="H296" s="5">
        <f>'[8]Table 17'!H$12*1000</f>
        <v>115.33200000000001</v>
      </c>
      <c r="I296" s="5">
        <f>'[8]Table 17'!I$12*1000</f>
        <v>110.72500000000001</v>
      </c>
      <c r="J296" s="5">
        <f>'[8]Table 17'!J$12*1000</f>
        <v>108.602</v>
      </c>
      <c r="K296" s="5">
        <f>'[8]Table 17'!K$12*1000</f>
        <v>99.438000000000002</v>
      </c>
      <c r="L296" s="5">
        <f>'[8]Table 17'!L$12*1000</f>
        <v>113.54300000000001</v>
      </c>
      <c r="M296" s="5">
        <f>'[8]Table 17'!M$12*1000</f>
        <v>115.84700000000001</v>
      </c>
      <c r="N296" s="5">
        <f>'[8]Table 17'!N$12*1000</f>
        <v>108.688</v>
      </c>
      <c r="O296" s="5">
        <f>'[8]Table 17'!O$12*1000</f>
        <v>86.159000000000006</v>
      </c>
      <c r="P296" s="5">
        <f>'[8]Table 17'!P$12*1000</f>
        <v>57.258000000000003</v>
      </c>
      <c r="Q296" s="5">
        <f>'[8]Table 17'!Q$12*1000</f>
        <v>54.470999999999997</v>
      </c>
      <c r="R296" s="5">
        <f>'[8]Table 17'!R$12*1000</f>
        <v>48.391000000000005</v>
      </c>
      <c r="S296" s="5">
        <f>'[8]Table 17'!S$12*1000</f>
        <v>49.613</v>
      </c>
      <c r="T296" s="5">
        <f>'[8]Table 17'!T$12*1000</f>
        <v>48.252000000000002</v>
      </c>
      <c r="U296" s="5">
        <f>'[8]Table 17'!U$12*1000</f>
        <v>46.872</v>
      </c>
      <c r="V296" s="5">
        <f>'[8]Table 17'!V$12*1000</f>
        <v>45</v>
      </c>
      <c r="W296" s="5">
        <f>'[8]Table 17'!W$12*1000</f>
        <v>20.434000000000001</v>
      </c>
      <c r="Z296" s="21" t="s">
        <v>26</v>
      </c>
      <c r="AB296"/>
    </row>
    <row r="297" spans="2:28" outlineLevel="1" x14ac:dyDescent="0.2">
      <c r="B297" s="4" t="s">
        <v>21</v>
      </c>
      <c r="C297" s="5"/>
      <c r="D297" s="5"/>
      <c r="E297" s="5"/>
      <c r="F297" s="5"/>
      <c r="G297" s="5"/>
      <c r="H297" s="5"/>
      <c r="I297" s="5"/>
      <c r="J297" s="5"/>
      <c r="K297" s="5"/>
      <c r="L297" s="5"/>
      <c r="M297" s="5"/>
      <c r="N297" s="5"/>
      <c r="O297" s="5"/>
      <c r="P297" s="5"/>
      <c r="Q297" s="5"/>
      <c r="R297" s="5"/>
      <c r="S297" s="5"/>
      <c r="T297" s="5"/>
      <c r="U297" s="5"/>
      <c r="V297" s="5"/>
      <c r="W297" s="5"/>
      <c r="Z297" s="21"/>
      <c r="AB297"/>
    </row>
    <row r="298" spans="2:28" outlineLevel="1" x14ac:dyDescent="0.2">
      <c r="B298" s="4" t="s">
        <v>20</v>
      </c>
      <c r="C298" s="5"/>
      <c r="D298" s="5"/>
      <c r="E298" s="5"/>
      <c r="F298" s="5"/>
      <c r="G298" s="5"/>
      <c r="H298" s="5"/>
      <c r="I298" s="5"/>
      <c r="J298" s="5"/>
      <c r="K298" s="5"/>
      <c r="L298" s="5"/>
      <c r="M298" s="5"/>
      <c r="N298" s="5"/>
      <c r="O298" s="5"/>
      <c r="P298" s="5"/>
      <c r="Q298" s="5"/>
      <c r="R298" s="5"/>
      <c r="S298" s="5"/>
      <c r="T298" s="5"/>
      <c r="U298" s="5"/>
      <c r="V298" s="5"/>
      <c r="W298" s="5"/>
      <c r="Z298" s="21"/>
      <c r="AB298"/>
    </row>
    <row r="299" spans="2:28" outlineLevel="1" x14ac:dyDescent="0.2">
      <c r="B299" s="4" t="s">
        <v>0</v>
      </c>
      <c r="C299" s="5"/>
      <c r="D299" s="5"/>
      <c r="E299" s="5"/>
      <c r="F299" s="5"/>
      <c r="G299" s="5"/>
      <c r="H299" s="5"/>
      <c r="I299" s="5"/>
      <c r="J299" s="5"/>
      <c r="K299" s="5"/>
      <c r="L299" s="5"/>
      <c r="M299" s="5"/>
      <c r="N299" s="5"/>
      <c r="O299" s="5"/>
      <c r="P299" s="5"/>
      <c r="Q299" s="5"/>
      <c r="R299" s="5"/>
      <c r="S299" s="5"/>
      <c r="T299" s="5"/>
      <c r="U299" s="5"/>
      <c r="V299" s="5"/>
      <c r="W299" s="5"/>
      <c r="Z299" s="21"/>
      <c r="AB299"/>
    </row>
    <row r="300" spans="2:28" outlineLevel="1" x14ac:dyDescent="0.2">
      <c r="B300" s="4" t="s">
        <v>22</v>
      </c>
      <c r="C300" s="5"/>
      <c r="D300" s="5"/>
      <c r="E300" s="5"/>
      <c r="F300" s="5"/>
      <c r="G300" s="5"/>
      <c r="H300" s="5"/>
      <c r="I300" s="5"/>
      <c r="J300" s="5"/>
      <c r="K300" s="5"/>
      <c r="L300" s="5"/>
      <c r="M300" s="5"/>
      <c r="N300" s="5"/>
      <c r="O300" s="5"/>
      <c r="P300" s="5"/>
      <c r="Q300" s="5"/>
      <c r="R300" s="5"/>
      <c r="S300" s="5"/>
      <c r="T300" s="5"/>
      <c r="U300" s="5"/>
      <c r="V300" s="5"/>
      <c r="W300" s="5"/>
      <c r="Z300" s="21"/>
      <c r="AB300"/>
    </row>
    <row r="301" spans="2:28" outlineLevel="1" x14ac:dyDescent="0.2">
      <c r="B301" s="4" t="s">
        <v>23</v>
      </c>
      <c r="C301" s="5"/>
      <c r="D301" s="5"/>
      <c r="E301" s="5"/>
      <c r="F301" s="5"/>
      <c r="G301" s="5"/>
      <c r="H301" s="5"/>
      <c r="I301" s="5"/>
      <c r="J301" s="5"/>
      <c r="K301" s="5"/>
      <c r="L301" s="5"/>
      <c r="M301" s="5"/>
      <c r="N301" s="5"/>
      <c r="O301" s="5"/>
      <c r="P301" s="5"/>
      <c r="Q301" s="5"/>
      <c r="R301" s="5"/>
      <c r="S301" s="5"/>
      <c r="T301" s="5"/>
      <c r="U301" s="5"/>
      <c r="V301" s="5"/>
      <c r="W301" s="5"/>
      <c r="Z301" s="21"/>
      <c r="AB301"/>
    </row>
    <row r="302" spans="2:28" outlineLevel="1" x14ac:dyDescent="0.2">
      <c r="B302" s="4" t="s">
        <v>17</v>
      </c>
      <c r="C302" s="5"/>
      <c r="D302" s="5"/>
      <c r="E302" s="5"/>
      <c r="F302" s="5"/>
      <c r="G302" s="5"/>
      <c r="H302" s="5"/>
      <c r="I302" s="5"/>
      <c r="J302" s="5"/>
      <c r="K302" s="5"/>
      <c r="L302" s="5"/>
      <c r="M302" s="5"/>
      <c r="N302" s="5"/>
      <c r="O302" s="5"/>
      <c r="P302" s="5"/>
      <c r="Q302" s="5"/>
      <c r="R302" s="5"/>
      <c r="S302" s="5"/>
      <c r="T302" s="5"/>
      <c r="U302" s="5"/>
      <c r="V302" s="5"/>
      <c r="W302" s="5"/>
      <c r="Z302" s="21"/>
      <c r="AB302"/>
    </row>
    <row r="303" spans="2:28" outlineLevel="1" x14ac:dyDescent="0.2">
      <c r="B303" s="4" t="s">
        <v>1</v>
      </c>
      <c r="C303" s="5"/>
      <c r="D303" s="5"/>
      <c r="E303" s="5"/>
      <c r="F303" s="5"/>
      <c r="G303" s="5"/>
      <c r="H303" s="5"/>
      <c r="I303" s="5"/>
      <c r="J303" s="5"/>
      <c r="K303" s="5"/>
      <c r="L303" s="5"/>
      <c r="M303" s="5"/>
      <c r="N303" s="5"/>
      <c r="O303" s="5"/>
      <c r="P303" s="5"/>
      <c r="Q303" s="5"/>
      <c r="R303" s="5"/>
      <c r="S303" s="5"/>
      <c r="T303" s="5"/>
      <c r="U303" s="5"/>
      <c r="V303" s="5"/>
      <c r="W303" s="5"/>
      <c r="Z303" s="21"/>
      <c r="AB303"/>
    </row>
    <row r="304" spans="2:28" outlineLevel="1" x14ac:dyDescent="0.2">
      <c r="B304" s="15" t="s">
        <v>9</v>
      </c>
      <c r="C304" s="19">
        <f t="shared" ref="C304:W304" si="123">SUM(C294:C303)</f>
        <v>105.114</v>
      </c>
      <c r="D304" s="19">
        <f t="shared" si="123"/>
        <v>117.572</v>
      </c>
      <c r="E304" s="19">
        <f t="shared" si="123"/>
        <v>119.437</v>
      </c>
      <c r="F304" s="19">
        <f t="shared" si="123"/>
        <v>121.98299999999999</v>
      </c>
      <c r="G304" s="19">
        <f t="shared" si="123"/>
        <v>119.786</v>
      </c>
      <c r="H304" s="19">
        <f t="shared" si="123"/>
        <v>115.33200000000001</v>
      </c>
      <c r="I304" s="19">
        <f t="shared" si="123"/>
        <v>110.72500000000001</v>
      </c>
      <c r="J304" s="19">
        <f t="shared" si="123"/>
        <v>108.602</v>
      </c>
      <c r="K304" s="19">
        <f t="shared" si="123"/>
        <v>99.438000000000002</v>
      </c>
      <c r="L304" s="19">
        <f t="shared" si="123"/>
        <v>113.54300000000001</v>
      </c>
      <c r="M304" s="19">
        <f t="shared" si="123"/>
        <v>115.84700000000001</v>
      </c>
      <c r="N304" s="19">
        <f t="shared" si="123"/>
        <v>108.688</v>
      </c>
      <c r="O304" s="19">
        <f t="shared" si="123"/>
        <v>86.159000000000006</v>
      </c>
      <c r="P304" s="19">
        <f t="shared" si="123"/>
        <v>57.258000000000003</v>
      </c>
      <c r="Q304" s="19">
        <f t="shared" si="123"/>
        <v>54.470999999999997</v>
      </c>
      <c r="R304" s="19">
        <f t="shared" si="123"/>
        <v>48.391000000000005</v>
      </c>
      <c r="S304" s="19">
        <f t="shared" si="123"/>
        <v>49.613</v>
      </c>
      <c r="T304" s="19">
        <f t="shared" si="123"/>
        <v>48.252000000000002</v>
      </c>
      <c r="U304" s="19">
        <f t="shared" si="123"/>
        <v>46.872</v>
      </c>
      <c r="V304" s="19">
        <f t="shared" si="123"/>
        <v>45</v>
      </c>
      <c r="W304" s="19">
        <f t="shared" si="123"/>
        <v>20.434000000000001</v>
      </c>
    </row>
    <row r="305" spans="1:28" outlineLevel="1" x14ac:dyDescent="0.2">
      <c r="A305" s="3" t="s">
        <v>80</v>
      </c>
      <c r="B305" s="26" t="s">
        <v>91</v>
      </c>
      <c r="C305" s="25">
        <f>IFERROR(C304/C287/1000,0)</f>
        <v>1.9204814702161504E-3</v>
      </c>
      <c r="D305" s="25">
        <f t="shared" ref="D305:W305" si="124">IFERROR(D304/D287/1000,0)</f>
        <v>1.9062958973226386E-3</v>
      </c>
      <c r="E305" s="25">
        <f t="shared" si="124"/>
        <v>1.7229657590389664E-3</v>
      </c>
      <c r="F305" s="25">
        <f t="shared" si="124"/>
        <v>1.8189688785841386E-3</v>
      </c>
      <c r="G305" s="25">
        <f t="shared" si="124"/>
        <v>1.7892432735268202E-3</v>
      </c>
      <c r="H305" s="25">
        <f t="shared" si="124"/>
        <v>1.8045214798701891E-3</v>
      </c>
      <c r="I305" s="25">
        <f t="shared" si="124"/>
        <v>1.8603180600090588E-3</v>
      </c>
      <c r="J305" s="25">
        <f t="shared" si="124"/>
        <v>1.929998176193475E-3</v>
      </c>
      <c r="K305" s="25">
        <f t="shared" si="124"/>
        <v>2.0024036186402404E-3</v>
      </c>
      <c r="L305" s="25">
        <f t="shared" si="124"/>
        <v>2.1184623504972573E-3</v>
      </c>
      <c r="M305" s="25">
        <f t="shared" si="124"/>
        <v>1.7607334956010355E-3</v>
      </c>
      <c r="N305" s="25">
        <f t="shared" si="124"/>
        <v>1.9674762708364489E-3</v>
      </c>
      <c r="O305" s="25">
        <f t="shared" si="124"/>
        <v>1.7315564626900113E-3</v>
      </c>
      <c r="P305" s="25">
        <f t="shared" si="124"/>
        <v>1.5376984562923772E-3</v>
      </c>
      <c r="Q305" s="25">
        <f t="shared" si="124"/>
        <v>1.4943592494671178E-3</v>
      </c>
      <c r="R305" s="25">
        <f t="shared" si="124"/>
        <v>1.4819527024072696E-3</v>
      </c>
      <c r="S305" s="25">
        <f t="shared" si="124"/>
        <v>1.4353415308792775E-3</v>
      </c>
      <c r="T305" s="25">
        <f t="shared" si="124"/>
        <v>1.4951849009798978E-3</v>
      </c>
      <c r="U305" s="25">
        <f t="shared" si="124"/>
        <v>1.4602077368814363E-3</v>
      </c>
      <c r="V305" s="25">
        <f t="shared" si="124"/>
        <v>1.323601645785926E-3</v>
      </c>
      <c r="W305" s="25">
        <f t="shared" si="124"/>
        <v>4.644999999999999E-3</v>
      </c>
    </row>
    <row r="306" spans="1:28" outlineLevel="1" x14ac:dyDescent="0.2"/>
    <row r="307" spans="1:28" outlineLevel="1" x14ac:dyDescent="0.2">
      <c r="B307" s="4" t="s">
        <v>18</v>
      </c>
      <c r="C307" s="11">
        <f t="shared" ref="C307:W307" si="125">IFERROR(C294/C304,0)</f>
        <v>0</v>
      </c>
      <c r="D307" s="11">
        <f t="shared" si="125"/>
        <v>0</v>
      </c>
      <c r="E307" s="11">
        <f t="shared" si="125"/>
        <v>0</v>
      </c>
      <c r="F307" s="11">
        <f t="shared" si="125"/>
        <v>0</v>
      </c>
      <c r="G307" s="11">
        <f t="shared" si="125"/>
        <v>0</v>
      </c>
      <c r="H307" s="11">
        <f t="shared" si="125"/>
        <v>0</v>
      </c>
      <c r="I307" s="11">
        <f t="shared" si="125"/>
        <v>0</v>
      </c>
      <c r="J307" s="11">
        <f t="shared" si="125"/>
        <v>0</v>
      </c>
      <c r="K307" s="11">
        <f t="shared" si="125"/>
        <v>0</v>
      </c>
      <c r="L307" s="11">
        <f t="shared" si="125"/>
        <v>0</v>
      </c>
      <c r="M307" s="11">
        <f t="shared" si="125"/>
        <v>0</v>
      </c>
      <c r="N307" s="11">
        <f t="shared" si="125"/>
        <v>0</v>
      </c>
      <c r="O307" s="11">
        <f t="shared" si="125"/>
        <v>0</v>
      </c>
      <c r="P307" s="11">
        <f t="shared" si="125"/>
        <v>0</v>
      </c>
      <c r="Q307" s="11">
        <f t="shared" si="125"/>
        <v>0</v>
      </c>
      <c r="R307" s="11">
        <f t="shared" si="125"/>
        <v>0</v>
      </c>
      <c r="S307" s="11">
        <f t="shared" si="125"/>
        <v>0</v>
      </c>
      <c r="T307" s="11">
        <f t="shared" si="125"/>
        <v>0</v>
      </c>
      <c r="U307" s="11">
        <f t="shared" si="125"/>
        <v>0</v>
      </c>
      <c r="V307" s="11">
        <f t="shared" si="125"/>
        <v>0</v>
      </c>
      <c r="W307" s="11">
        <f t="shared" si="125"/>
        <v>0</v>
      </c>
    </row>
    <row r="308" spans="1:28" outlineLevel="1" x14ac:dyDescent="0.2">
      <c r="B308" s="4" t="s">
        <v>19</v>
      </c>
      <c r="C308" s="11">
        <f t="shared" ref="C308:W308" si="126">IFERROR(C295/C304,0)</f>
        <v>0</v>
      </c>
      <c r="D308" s="11">
        <f t="shared" si="126"/>
        <v>0</v>
      </c>
      <c r="E308" s="11">
        <f t="shared" si="126"/>
        <v>0</v>
      </c>
      <c r="F308" s="11">
        <f t="shared" si="126"/>
        <v>0</v>
      </c>
      <c r="G308" s="11">
        <f t="shared" si="126"/>
        <v>0</v>
      </c>
      <c r="H308" s="11">
        <f t="shared" si="126"/>
        <v>0</v>
      </c>
      <c r="I308" s="11">
        <f t="shared" si="126"/>
        <v>0</v>
      </c>
      <c r="J308" s="11">
        <f t="shared" si="126"/>
        <v>0</v>
      </c>
      <c r="K308" s="11">
        <f t="shared" si="126"/>
        <v>0</v>
      </c>
      <c r="L308" s="11">
        <f t="shared" si="126"/>
        <v>0</v>
      </c>
      <c r="M308" s="11">
        <f t="shared" si="126"/>
        <v>0</v>
      </c>
      <c r="N308" s="11">
        <f t="shared" si="126"/>
        <v>0</v>
      </c>
      <c r="O308" s="11">
        <f t="shared" si="126"/>
        <v>0</v>
      </c>
      <c r="P308" s="11">
        <f t="shared" si="126"/>
        <v>0</v>
      </c>
      <c r="Q308" s="11">
        <f t="shared" si="126"/>
        <v>0</v>
      </c>
      <c r="R308" s="11">
        <f t="shared" si="126"/>
        <v>0</v>
      </c>
      <c r="S308" s="11">
        <f t="shared" si="126"/>
        <v>0</v>
      </c>
      <c r="T308" s="11">
        <f t="shared" si="126"/>
        <v>0</v>
      </c>
      <c r="U308" s="11">
        <f t="shared" si="126"/>
        <v>0</v>
      </c>
      <c r="V308" s="11">
        <f t="shared" si="126"/>
        <v>0</v>
      </c>
      <c r="W308" s="11">
        <f t="shared" si="126"/>
        <v>0</v>
      </c>
    </row>
    <row r="309" spans="1:28" outlineLevel="1" x14ac:dyDescent="0.2">
      <c r="B309" s="4" t="s">
        <v>16</v>
      </c>
      <c r="C309" s="11">
        <f t="shared" ref="C309:W309" si="127">IFERROR(C296/C304,0)</f>
        <v>1</v>
      </c>
      <c r="D309" s="11">
        <f t="shared" si="127"/>
        <v>1</v>
      </c>
      <c r="E309" s="11">
        <f t="shared" si="127"/>
        <v>1</v>
      </c>
      <c r="F309" s="11">
        <f t="shared" si="127"/>
        <v>1</v>
      </c>
      <c r="G309" s="11">
        <f t="shared" si="127"/>
        <v>1</v>
      </c>
      <c r="H309" s="11">
        <f t="shared" si="127"/>
        <v>1</v>
      </c>
      <c r="I309" s="11">
        <f t="shared" si="127"/>
        <v>1</v>
      </c>
      <c r="J309" s="11">
        <f t="shared" si="127"/>
        <v>1</v>
      </c>
      <c r="K309" s="11">
        <f t="shared" si="127"/>
        <v>1</v>
      </c>
      <c r="L309" s="11">
        <f t="shared" si="127"/>
        <v>1</v>
      </c>
      <c r="M309" s="11">
        <f t="shared" si="127"/>
        <v>1</v>
      </c>
      <c r="N309" s="11">
        <f t="shared" si="127"/>
        <v>1</v>
      </c>
      <c r="O309" s="11">
        <f t="shared" si="127"/>
        <v>1</v>
      </c>
      <c r="P309" s="11">
        <f t="shared" si="127"/>
        <v>1</v>
      </c>
      <c r="Q309" s="11">
        <f t="shared" si="127"/>
        <v>1</v>
      </c>
      <c r="R309" s="11">
        <f t="shared" si="127"/>
        <v>1</v>
      </c>
      <c r="S309" s="11">
        <f t="shared" si="127"/>
        <v>1</v>
      </c>
      <c r="T309" s="11">
        <f t="shared" si="127"/>
        <v>1</v>
      </c>
      <c r="U309" s="11">
        <f t="shared" si="127"/>
        <v>1</v>
      </c>
      <c r="V309" s="11">
        <f t="shared" si="127"/>
        <v>1</v>
      </c>
      <c r="W309" s="11">
        <f t="shared" si="127"/>
        <v>1</v>
      </c>
    </row>
    <row r="310" spans="1:28" outlineLevel="1" x14ac:dyDescent="0.2">
      <c r="B310" s="4" t="s">
        <v>21</v>
      </c>
      <c r="C310" s="11">
        <f t="shared" ref="C310:W310" si="128">IFERROR(C297/C304,0)</f>
        <v>0</v>
      </c>
      <c r="D310" s="11">
        <f t="shared" si="128"/>
        <v>0</v>
      </c>
      <c r="E310" s="11">
        <f t="shared" si="128"/>
        <v>0</v>
      </c>
      <c r="F310" s="11">
        <f t="shared" si="128"/>
        <v>0</v>
      </c>
      <c r="G310" s="11">
        <f t="shared" si="128"/>
        <v>0</v>
      </c>
      <c r="H310" s="11">
        <f t="shared" si="128"/>
        <v>0</v>
      </c>
      <c r="I310" s="11">
        <f t="shared" si="128"/>
        <v>0</v>
      </c>
      <c r="J310" s="11">
        <f t="shared" si="128"/>
        <v>0</v>
      </c>
      <c r="K310" s="11">
        <f t="shared" si="128"/>
        <v>0</v>
      </c>
      <c r="L310" s="11">
        <f t="shared" si="128"/>
        <v>0</v>
      </c>
      <c r="M310" s="11">
        <f t="shared" si="128"/>
        <v>0</v>
      </c>
      <c r="N310" s="11">
        <f t="shared" si="128"/>
        <v>0</v>
      </c>
      <c r="O310" s="11">
        <f t="shared" si="128"/>
        <v>0</v>
      </c>
      <c r="P310" s="11">
        <f t="shared" si="128"/>
        <v>0</v>
      </c>
      <c r="Q310" s="11">
        <f t="shared" si="128"/>
        <v>0</v>
      </c>
      <c r="R310" s="11">
        <f t="shared" si="128"/>
        <v>0</v>
      </c>
      <c r="S310" s="11">
        <f t="shared" si="128"/>
        <v>0</v>
      </c>
      <c r="T310" s="11">
        <f t="shared" si="128"/>
        <v>0</v>
      </c>
      <c r="U310" s="11">
        <f t="shared" si="128"/>
        <v>0</v>
      </c>
      <c r="V310" s="11">
        <f t="shared" si="128"/>
        <v>0</v>
      </c>
      <c r="W310" s="11">
        <f t="shared" si="128"/>
        <v>0</v>
      </c>
    </row>
    <row r="311" spans="1:28" outlineLevel="1" x14ac:dyDescent="0.2">
      <c r="B311" s="4" t="s">
        <v>20</v>
      </c>
      <c r="C311" s="11">
        <f t="shared" ref="C311:W311" si="129">IFERROR(C298/C304,0)</f>
        <v>0</v>
      </c>
      <c r="D311" s="11">
        <f t="shared" si="129"/>
        <v>0</v>
      </c>
      <c r="E311" s="11">
        <f t="shared" si="129"/>
        <v>0</v>
      </c>
      <c r="F311" s="11">
        <f t="shared" si="129"/>
        <v>0</v>
      </c>
      <c r="G311" s="11">
        <f t="shared" si="129"/>
        <v>0</v>
      </c>
      <c r="H311" s="11">
        <f t="shared" si="129"/>
        <v>0</v>
      </c>
      <c r="I311" s="11">
        <f t="shared" si="129"/>
        <v>0</v>
      </c>
      <c r="J311" s="11">
        <f t="shared" si="129"/>
        <v>0</v>
      </c>
      <c r="K311" s="11">
        <f t="shared" si="129"/>
        <v>0</v>
      </c>
      <c r="L311" s="11">
        <f t="shared" si="129"/>
        <v>0</v>
      </c>
      <c r="M311" s="11">
        <f t="shared" si="129"/>
        <v>0</v>
      </c>
      <c r="N311" s="11">
        <f t="shared" si="129"/>
        <v>0</v>
      </c>
      <c r="O311" s="11">
        <f t="shared" si="129"/>
        <v>0</v>
      </c>
      <c r="P311" s="11">
        <f t="shared" si="129"/>
        <v>0</v>
      </c>
      <c r="Q311" s="11">
        <f t="shared" si="129"/>
        <v>0</v>
      </c>
      <c r="R311" s="11">
        <f t="shared" si="129"/>
        <v>0</v>
      </c>
      <c r="S311" s="11">
        <f t="shared" si="129"/>
        <v>0</v>
      </c>
      <c r="T311" s="11">
        <f t="shared" si="129"/>
        <v>0</v>
      </c>
      <c r="U311" s="11">
        <f t="shared" si="129"/>
        <v>0</v>
      </c>
      <c r="V311" s="11">
        <f t="shared" si="129"/>
        <v>0</v>
      </c>
      <c r="W311" s="11">
        <f t="shared" si="129"/>
        <v>0</v>
      </c>
    </row>
    <row r="312" spans="1:28" outlineLevel="1" x14ac:dyDescent="0.2">
      <c r="B312" s="4" t="s">
        <v>0</v>
      </c>
      <c r="C312" s="11">
        <f t="shared" ref="C312:W312" si="130">IFERROR(C299/C304,0)</f>
        <v>0</v>
      </c>
      <c r="D312" s="11">
        <f t="shared" si="130"/>
        <v>0</v>
      </c>
      <c r="E312" s="11">
        <f t="shared" si="130"/>
        <v>0</v>
      </c>
      <c r="F312" s="11">
        <f t="shared" si="130"/>
        <v>0</v>
      </c>
      <c r="G312" s="11">
        <f t="shared" si="130"/>
        <v>0</v>
      </c>
      <c r="H312" s="11">
        <f t="shared" si="130"/>
        <v>0</v>
      </c>
      <c r="I312" s="11">
        <f t="shared" si="130"/>
        <v>0</v>
      </c>
      <c r="J312" s="11">
        <f t="shared" si="130"/>
        <v>0</v>
      </c>
      <c r="K312" s="11">
        <f t="shared" si="130"/>
        <v>0</v>
      </c>
      <c r="L312" s="11">
        <f t="shared" si="130"/>
        <v>0</v>
      </c>
      <c r="M312" s="11">
        <f t="shared" si="130"/>
        <v>0</v>
      </c>
      <c r="N312" s="11">
        <f t="shared" si="130"/>
        <v>0</v>
      </c>
      <c r="O312" s="11">
        <f t="shared" si="130"/>
        <v>0</v>
      </c>
      <c r="P312" s="11">
        <f t="shared" si="130"/>
        <v>0</v>
      </c>
      <c r="Q312" s="11">
        <f t="shared" si="130"/>
        <v>0</v>
      </c>
      <c r="R312" s="11">
        <f t="shared" si="130"/>
        <v>0</v>
      </c>
      <c r="S312" s="11">
        <f t="shared" si="130"/>
        <v>0</v>
      </c>
      <c r="T312" s="11">
        <f t="shared" si="130"/>
        <v>0</v>
      </c>
      <c r="U312" s="11">
        <f t="shared" si="130"/>
        <v>0</v>
      </c>
      <c r="V312" s="11">
        <f t="shared" si="130"/>
        <v>0</v>
      </c>
      <c r="W312" s="11">
        <f t="shared" si="130"/>
        <v>0</v>
      </c>
    </row>
    <row r="313" spans="1:28" outlineLevel="1" x14ac:dyDescent="0.2">
      <c r="B313" s="4" t="s">
        <v>22</v>
      </c>
      <c r="C313" s="11">
        <f t="shared" ref="C313:W313" si="131">IFERROR(C300/C304,0)</f>
        <v>0</v>
      </c>
      <c r="D313" s="11">
        <f t="shared" si="131"/>
        <v>0</v>
      </c>
      <c r="E313" s="11">
        <f t="shared" si="131"/>
        <v>0</v>
      </c>
      <c r="F313" s="11">
        <f t="shared" si="131"/>
        <v>0</v>
      </c>
      <c r="G313" s="11">
        <f t="shared" si="131"/>
        <v>0</v>
      </c>
      <c r="H313" s="11">
        <f t="shared" si="131"/>
        <v>0</v>
      </c>
      <c r="I313" s="11">
        <f t="shared" si="131"/>
        <v>0</v>
      </c>
      <c r="J313" s="11">
        <f t="shared" si="131"/>
        <v>0</v>
      </c>
      <c r="K313" s="11">
        <f t="shared" si="131"/>
        <v>0</v>
      </c>
      <c r="L313" s="11">
        <f t="shared" si="131"/>
        <v>0</v>
      </c>
      <c r="M313" s="11">
        <f t="shared" si="131"/>
        <v>0</v>
      </c>
      <c r="N313" s="11">
        <f t="shared" si="131"/>
        <v>0</v>
      </c>
      <c r="O313" s="11">
        <f t="shared" si="131"/>
        <v>0</v>
      </c>
      <c r="P313" s="11">
        <f t="shared" si="131"/>
        <v>0</v>
      </c>
      <c r="Q313" s="11">
        <f t="shared" si="131"/>
        <v>0</v>
      </c>
      <c r="R313" s="11">
        <f t="shared" si="131"/>
        <v>0</v>
      </c>
      <c r="S313" s="11">
        <f t="shared" si="131"/>
        <v>0</v>
      </c>
      <c r="T313" s="11">
        <f t="shared" si="131"/>
        <v>0</v>
      </c>
      <c r="U313" s="11">
        <f t="shared" si="131"/>
        <v>0</v>
      </c>
      <c r="V313" s="11">
        <f t="shared" si="131"/>
        <v>0</v>
      </c>
      <c r="W313" s="11">
        <f t="shared" si="131"/>
        <v>0</v>
      </c>
    </row>
    <row r="314" spans="1:28" outlineLevel="1" x14ac:dyDescent="0.2">
      <c r="B314" s="4" t="s">
        <v>23</v>
      </c>
      <c r="C314" s="11">
        <f t="shared" ref="C314:W314" si="132">IFERROR(C301/C304,0)</f>
        <v>0</v>
      </c>
      <c r="D314" s="11">
        <f t="shared" si="132"/>
        <v>0</v>
      </c>
      <c r="E314" s="11">
        <f t="shared" si="132"/>
        <v>0</v>
      </c>
      <c r="F314" s="11">
        <f t="shared" si="132"/>
        <v>0</v>
      </c>
      <c r="G314" s="11">
        <f t="shared" si="132"/>
        <v>0</v>
      </c>
      <c r="H314" s="11">
        <f t="shared" si="132"/>
        <v>0</v>
      </c>
      <c r="I314" s="11">
        <f t="shared" si="132"/>
        <v>0</v>
      </c>
      <c r="J314" s="11">
        <f t="shared" si="132"/>
        <v>0</v>
      </c>
      <c r="K314" s="11">
        <f t="shared" si="132"/>
        <v>0</v>
      </c>
      <c r="L314" s="11">
        <f t="shared" si="132"/>
        <v>0</v>
      </c>
      <c r="M314" s="11">
        <f t="shared" si="132"/>
        <v>0</v>
      </c>
      <c r="N314" s="11">
        <f t="shared" si="132"/>
        <v>0</v>
      </c>
      <c r="O314" s="11">
        <f t="shared" si="132"/>
        <v>0</v>
      </c>
      <c r="P314" s="11">
        <f t="shared" si="132"/>
        <v>0</v>
      </c>
      <c r="Q314" s="11">
        <f t="shared" si="132"/>
        <v>0</v>
      </c>
      <c r="R314" s="11">
        <f t="shared" si="132"/>
        <v>0</v>
      </c>
      <c r="S314" s="11">
        <f t="shared" si="132"/>
        <v>0</v>
      </c>
      <c r="T314" s="11">
        <f t="shared" si="132"/>
        <v>0</v>
      </c>
      <c r="U314" s="11">
        <f t="shared" si="132"/>
        <v>0</v>
      </c>
      <c r="V314" s="11">
        <f t="shared" si="132"/>
        <v>0</v>
      </c>
      <c r="W314" s="11">
        <f t="shared" si="132"/>
        <v>0</v>
      </c>
    </row>
    <row r="315" spans="1:28" outlineLevel="1" x14ac:dyDescent="0.2">
      <c r="B315" s="4" t="s">
        <v>17</v>
      </c>
      <c r="C315" s="11">
        <f t="shared" ref="C315:W315" si="133">IFERROR(C302/C304,0)</f>
        <v>0</v>
      </c>
      <c r="D315" s="11">
        <f t="shared" si="133"/>
        <v>0</v>
      </c>
      <c r="E315" s="11">
        <f t="shared" si="133"/>
        <v>0</v>
      </c>
      <c r="F315" s="11">
        <f t="shared" si="133"/>
        <v>0</v>
      </c>
      <c r="G315" s="11">
        <f t="shared" si="133"/>
        <v>0</v>
      </c>
      <c r="H315" s="11">
        <f t="shared" si="133"/>
        <v>0</v>
      </c>
      <c r="I315" s="11">
        <f t="shared" si="133"/>
        <v>0</v>
      </c>
      <c r="J315" s="11">
        <f t="shared" si="133"/>
        <v>0</v>
      </c>
      <c r="K315" s="11">
        <f t="shared" si="133"/>
        <v>0</v>
      </c>
      <c r="L315" s="11">
        <f t="shared" si="133"/>
        <v>0</v>
      </c>
      <c r="M315" s="11">
        <f t="shared" si="133"/>
        <v>0</v>
      </c>
      <c r="N315" s="11">
        <f t="shared" si="133"/>
        <v>0</v>
      </c>
      <c r="O315" s="11">
        <f t="shared" si="133"/>
        <v>0</v>
      </c>
      <c r="P315" s="11">
        <f t="shared" si="133"/>
        <v>0</v>
      </c>
      <c r="Q315" s="11">
        <f t="shared" si="133"/>
        <v>0</v>
      </c>
      <c r="R315" s="11">
        <f t="shared" si="133"/>
        <v>0</v>
      </c>
      <c r="S315" s="11">
        <f t="shared" si="133"/>
        <v>0</v>
      </c>
      <c r="T315" s="11">
        <f t="shared" si="133"/>
        <v>0</v>
      </c>
      <c r="U315" s="11">
        <f t="shared" si="133"/>
        <v>0</v>
      </c>
      <c r="V315" s="11">
        <f t="shared" si="133"/>
        <v>0</v>
      </c>
      <c r="W315" s="11">
        <f t="shared" si="133"/>
        <v>0</v>
      </c>
    </row>
    <row r="316" spans="1:28" outlineLevel="1" x14ac:dyDescent="0.2">
      <c r="B316" s="4" t="s">
        <v>24</v>
      </c>
      <c r="C316" s="11">
        <f t="shared" ref="C316:W316" si="134">IFERROR(C303/C304,0)</f>
        <v>0</v>
      </c>
      <c r="D316" s="11">
        <f t="shared" si="134"/>
        <v>0</v>
      </c>
      <c r="E316" s="11">
        <f t="shared" si="134"/>
        <v>0</v>
      </c>
      <c r="F316" s="11">
        <f t="shared" si="134"/>
        <v>0</v>
      </c>
      <c r="G316" s="11">
        <f t="shared" si="134"/>
        <v>0</v>
      </c>
      <c r="H316" s="11">
        <f t="shared" si="134"/>
        <v>0</v>
      </c>
      <c r="I316" s="11">
        <f t="shared" si="134"/>
        <v>0</v>
      </c>
      <c r="J316" s="11">
        <f t="shared" si="134"/>
        <v>0</v>
      </c>
      <c r="K316" s="11">
        <f t="shared" si="134"/>
        <v>0</v>
      </c>
      <c r="L316" s="11">
        <f t="shared" si="134"/>
        <v>0</v>
      </c>
      <c r="M316" s="11">
        <f t="shared" si="134"/>
        <v>0</v>
      </c>
      <c r="N316" s="11">
        <f t="shared" si="134"/>
        <v>0</v>
      </c>
      <c r="O316" s="11">
        <f t="shared" si="134"/>
        <v>0</v>
      </c>
      <c r="P316" s="11">
        <f t="shared" si="134"/>
        <v>0</v>
      </c>
      <c r="Q316" s="11">
        <f t="shared" si="134"/>
        <v>0</v>
      </c>
      <c r="R316" s="11">
        <f t="shared" si="134"/>
        <v>0</v>
      </c>
      <c r="S316" s="11">
        <f t="shared" si="134"/>
        <v>0</v>
      </c>
      <c r="T316" s="11">
        <f t="shared" si="134"/>
        <v>0</v>
      </c>
      <c r="U316" s="11">
        <f t="shared" si="134"/>
        <v>0</v>
      </c>
      <c r="V316" s="11">
        <f t="shared" si="134"/>
        <v>0</v>
      </c>
      <c r="W316" s="11">
        <f t="shared" si="134"/>
        <v>0</v>
      </c>
    </row>
    <row r="317" spans="1:28" outlineLevel="1" x14ac:dyDescent="0.2"/>
    <row r="319" spans="1:28" x14ac:dyDescent="0.2">
      <c r="A319" s="30" t="s">
        <v>32</v>
      </c>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row>
    <row r="320" spans="1:28" x14ac:dyDescent="0.2">
      <c r="B320" s="8" t="s">
        <v>2</v>
      </c>
      <c r="C320" s="13"/>
    </row>
    <row r="321" spans="2:26" x14ac:dyDescent="0.2">
      <c r="B321" s="15" t="s">
        <v>5</v>
      </c>
    </row>
    <row r="322" spans="2:26" x14ac:dyDescent="0.2">
      <c r="B322" s="9" t="s">
        <v>7</v>
      </c>
      <c r="C322" s="5">
        <f>C323*Inputs!D$7</f>
        <v>5.9084826354605422</v>
      </c>
      <c r="D322" s="5">
        <f>D323*Inputs!E$7</f>
        <v>5.5180376066787913</v>
      </c>
      <c r="E322" s="5">
        <f>E323*Inputs!F$7</f>
        <v>4.0033470769969588</v>
      </c>
      <c r="F322" s="5">
        <f>F323*Inputs!G$7</f>
        <v>3.733133726092531</v>
      </c>
      <c r="G322" s="5">
        <f>G323*Inputs!H$7</f>
        <v>3.8152219673415355</v>
      </c>
      <c r="H322" s="5">
        <f>H323*Inputs!I$7</f>
        <v>4.404982157510406</v>
      </c>
      <c r="I322" s="5">
        <f>I323*Inputs!J$7</f>
        <v>4.551171127274114</v>
      </c>
      <c r="J322" s="5">
        <f>J323*Inputs!K$7</f>
        <v>4.0593958214568513</v>
      </c>
      <c r="K322" s="5">
        <f>K323*Inputs!L$7</f>
        <v>4.2046263109943531</v>
      </c>
      <c r="L322" s="5">
        <f>L323*Inputs!M$7</f>
        <v>3.4716594532774572</v>
      </c>
      <c r="M322" s="5">
        <f>M323*Inputs!N$7</f>
        <v>4.1539145409176221</v>
      </c>
      <c r="N322" s="5">
        <f>N323*Inputs!O$7</f>
        <v>3.9294134804869909</v>
      </c>
      <c r="O322" s="5">
        <f>O323*Inputs!P$7</f>
        <v>2.9541111622633229</v>
      </c>
      <c r="P322" s="5">
        <f>P323*Inputs!Q$7</f>
        <v>4.0935167470989891</v>
      </c>
      <c r="Q322" s="5">
        <f>Q323*Inputs!R$7</f>
        <v>4.0008450658277095</v>
      </c>
      <c r="R322" s="5">
        <f>R323*Inputs!S$7</f>
        <v>3.1015637206363378</v>
      </c>
      <c r="S322" s="5">
        <f>S323*Inputs!T$7</f>
        <v>2.7952662027287256</v>
      </c>
      <c r="T322" s="5">
        <f>T323*Inputs!U$7</f>
        <v>3.2175431811080291</v>
      </c>
      <c r="U322" s="5">
        <f>U323*Inputs!V$7</f>
        <v>3.3200254707297669</v>
      </c>
      <c r="V322" s="5">
        <f>V323*Inputs!W$7</f>
        <v>3.2435699165824676</v>
      </c>
      <c r="W322" s="5">
        <f>W323*Inputs!X$7</f>
        <v>2.5657330828770681</v>
      </c>
      <c r="Z322" s="21" t="s">
        <v>26</v>
      </c>
    </row>
    <row r="323" spans="2:26" x14ac:dyDescent="0.2">
      <c r="B323" s="9" t="s">
        <v>8</v>
      </c>
      <c r="C323" s="5">
        <f>C327*CAN!C328</f>
        <v>59.084826354605418</v>
      </c>
      <c r="D323" s="5">
        <f>D327*CAN!D328</f>
        <v>55.180376066787908</v>
      </c>
      <c r="E323" s="5">
        <f>E327*CAN!E328</f>
        <v>40.033470769969583</v>
      </c>
      <c r="F323" s="5">
        <f>F327*CAN!F328</f>
        <v>37.331337260925309</v>
      </c>
      <c r="G323" s="5">
        <f>G327*CAN!G328</f>
        <v>38.152219673415352</v>
      </c>
      <c r="H323" s="5">
        <f>H327*CAN!H328</f>
        <v>44.049821575104055</v>
      </c>
      <c r="I323" s="5">
        <f>I327*CAN!I328</f>
        <v>45.511711272741138</v>
      </c>
      <c r="J323" s="5">
        <f>J327*CAN!J328</f>
        <v>40.593958214568509</v>
      </c>
      <c r="K323" s="5">
        <f>K327*CAN!K328</f>
        <v>42.046263109943531</v>
      </c>
      <c r="L323" s="5">
        <f>L327*CAN!L328</f>
        <v>34.716594532774572</v>
      </c>
      <c r="M323" s="5">
        <f>M327*CAN!M328</f>
        <v>41.539145409176221</v>
      </c>
      <c r="N323" s="5">
        <f>N327*CAN!N328</f>
        <v>39.294134804869906</v>
      </c>
      <c r="O323" s="5">
        <f>O327*CAN!O328</f>
        <v>29.541111622633228</v>
      </c>
      <c r="P323" s="5">
        <f>P327*CAN!P328</f>
        <v>40.935167470989889</v>
      </c>
      <c r="Q323" s="5">
        <f>Q327*CAN!Q328</f>
        <v>40.008450658277091</v>
      </c>
      <c r="R323" s="5">
        <f>R327*CAN!R328</f>
        <v>31.015637206363376</v>
      </c>
      <c r="S323" s="5">
        <f>S327*CAN!S328</f>
        <v>27.952662027287253</v>
      </c>
      <c r="T323" s="5">
        <f>T327*CAN!T328</f>
        <v>32.175431811080287</v>
      </c>
      <c r="U323" s="5">
        <f>U327*CAN!U328</f>
        <v>33.200254707297667</v>
      </c>
      <c r="V323" s="5">
        <f>V327*CAN!V328</f>
        <v>32.435699165824673</v>
      </c>
      <c r="W323" s="5">
        <f>W327*CAN!W328</f>
        <v>25.657330828770679</v>
      </c>
      <c r="Z323" s="21" t="s">
        <v>26</v>
      </c>
    </row>
    <row r="324" spans="2:26" x14ac:dyDescent="0.2">
      <c r="B324" s="16" t="s">
        <v>6</v>
      </c>
      <c r="C324" s="5"/>
      <c r="D324" s="5"/>
      <c r="E324" s="5"/>
      <c r="F324" s="5"/>
      <c r="G324" s="5"/>
      <c r="H324" s="5"/>
      <c r="I324" s="5"/>
      <c r="J324" s="5"/>
      <c r="K324" s="5"/>
      <c r="L324" s="5"/>
      <c r="M324" s="5"/>
      <c r="N324" s="5"/>
      <c r="O324" s="5"/>
      <c r="P324" s="5"/>
      <c r="Q324" s="5"/>
      <c r="R324" s="5"/>
      <c r="S324" s="5"/>
      <c r="T324" s="5"/>
      <c r="U324" s="5"/>
      <c r="V324" s="5"/>
      <c r="W324" s="5"/>
    </row>
    <row r="325" spans="2:26" x14ac:dyDescent="0.2">
      <c r="B325" s="9" t="s">
        <v>8</v>
      </c>
      <c r="C325" s="5">
        <f>C327*CAN!C329</f>
        <v>266.27035592354815</v>
      </c>
      <c r="D325" s="5">
        <f>D327*CAN!D329</f>
        <v>260.44212218800766</v>
      </c>
      <c r="E325" s="5">
        <f>E327*CAN!E329</f>
        <v>176.99270563403894</v>
      </c>
      <c r="F325" s="5">
        <f>F327*CAN!F329</f>
        <v>181.7718270017252</v>
      </c>
      <c r="G325" s="5">
        <f>G327*CAN!G329</f>
        <v>193.25962705407238</v>
      </c>
      <c r="H325" s="5">
        <f>H327*CAN!H329</f>
        <v>216.69773757371931</v>
      </c>
      <c r="I325" s="5">
        <f>I327*CAN!I329</f>
        <v>242.63853358206848</v>
      </c>
      <c r="J325" s="5">
        <f>J327*CAN!J329</f>
        <v>256.782313248283</v>
      </c>
      <c r="K325" s="5">
        <f>K327*CAN!K329</f>
        <v>301.14547324820234</v>
      </c>
      <c r="L325" s="5">
        <f>L327*CAN!L329</f>
        <v>261.60021754756252</v>
      </c>
      <c r="M325" s="5">
        <f>M327*CAN!M329</f>
        <v>271.49237886855087</v>
      </c>
      <c r="N325" s="5">
        <f>N327*CAN!N329</f>
        <v>261.33884174596176</v>
      </c>
      <c r="O325" s="5">
        <f>O327*CAN!O329</f>
        <v>201.90289041099228</v>
      </c>
      <c r="P325" s="5">
        <f>P327*CAN!P329</f>
        <v>280.80641443970359</v>
      </c>
      <c r="Q325" s="5">
        <f>Q327*CAN!Q329</f>
        <v>280.69652933296959</v>
      </c>
      <c r="R325" s="5">
        <f>R327*CAN!R329</f>
        <v>238.55782635820256</v>
      </c>
      <c r="S325" s="5">
        <f>S327*CAN!S329</f>
        <v>211.44284244992261</v>
      </c>
      <c r="T325" s="5">
        <f>T327*CAN!T329</f>
        <v>219.19658288712435</v>
      </c>
      <c r="U325" s="5">
        <f>U327*CAN!U329</f>
        <v>225.98444947994901</v>
      </c>
      <c r="V325" s="5">
        <f>V327*CAN!V329</f>
        <v>232.25658661299218</v>
      </c>
      <c r="W325" s="5">
        <f>W327*CAN!W329</f>
        <v>64.563468008089515</v>
      </c>
      <c r="Z325" s="21" t="s">
        <v>26</v>
      </c>
    </row>
    <row r="326" spans="2:26" x14ac:dyDescent="0.2">
      <c r="B326" s="15" t="s">
        <v>9</v>
      </c>
    </row>
    <row r="327" spans="2:26" x14ac:dyDescent="0.2">
      <c r="B327" s="9" t="s">
        <v>8</v>
      </c>
      <c r="C327" s="5">
        <f>C342/CAN!C343/1000</f>
        <v>325.35518227815362</v>
      </c>
      <c r="D327" s="5">
        <f>D342/CAN!D343/1000</f>
        <v>315.62249825479557</v>
      </c>
      <c r="E327" s="5">
        <f>E342/CAN!E343/1000</f>
        <v>217.02617640400851</v>
      </c>
      <c r="F327" s="5">
        <f>F342/CAN!F343/1000</f>
        <v>219.10316426265052</v>
      </c>
      <c r="G327" s="5">
        <f>G342/CAN!G343/1000</f>
        <v>231.41184672748773</v>
      </c>
      <c r="H327" s="5">
        <f>H342/CAN!H343/1000</f>
        <v>260.74755914882337</v>
      </c>
      <c r="I327" s="5">
        <f>I342/CAN!I343/1000</f>
        <v>288.15024485480961</v>
      </c>
      <c r="J327" s="5">
        <f>J342/CAN!J343/1000</f>
        <v>297.37627146285155</v>
      </c>
      <c r="K327" s="5">
        <f>K342/CAN!K343/1000</f>
        <v>343.19173635814587</v>
      </c>
      <c r="L327" s="5">
        <f>L342/CAN!L343/1000</f>
        <v>296.31681208033712</v>
      </c>
      <c r="M327" s="5">
        <f>M342/CAN!M343/1000</f>
        <v>313.0315242777271</v>
      </c>
      <c r="N327" s="5">
        <f>N342/CAN!N343/1000</f>
        <v>300.63297655083164</v>
      </c>
      <c r="O327" s="5">
        <f>O342/CAN!O343/1000</f>
        <v>231.44400203362551</v>
      </c>
      <c r="P327" s="5">
        <f>P342/CAN!P343/1000</f>
        <v>321.74158191069347</v>
      </c>
      <c r="Q327" s="5">
        <f>Q342/CAN!Q343/1000</f>
        <v>320.70497999124666</v>
      </c>
      <c r="R327" s="5">
        <f>R342/CAN!R343/1000</f>
        <v>269.57346356456594</v>
      </c>
      <c r="S327" s="5">
        <f>S342/CAN!S343/1000</f>
        <v>239.39550447720987</v>
      </c>
      <c r="T327" s="5">
        <f>T342/CAN!T343/1000</f>
        <v>251.37201469820468</v>
      </c>
      <c r="U327" s="5">
        <f>U342/CAN!U343/1000</f>
        <v>259.18470418724667</v>
      </c>
      <c r="V327" s="5">
        <f>V342/CAN!V343/1000</f>
        <v>264.69228577881688</v>
      </c>
      <c r="W327" s="5">
        <f>W342/CAN!W343/1000</f>
        <v>90.220798836860197</v>
      </c>
    </row>
    <row r="328" spans="2:26" x14ac:dyDescent="0.2">
      <c r="B328" s="17" t="s">
        <v>10</v>
      </c>
      <c r="C328" s="12">
        <f t="shared" ref="C328:W328" si="135">C323/C327</f>
        <v>0.1816009996856065</v>
      </c>
      <c r="D328" s="12">
        <f t="shared" si="135"/>
        <v>0.17483030003216665</v>
      </c>
      <c r="E328" s="12">
        <f t="shared" si="135"/>
        <v>0.1844637888078747</v>
      </c>
      <c r="F328" s="12">
        <f t="shared" si="135"/>
        <v>0.17038246520335174</v>
      </c>
      <c r="G328" s="12">
        <f t="shared" si="135"/>
        <v>0.16486718468801506</v>
      </c>
      <c r="H328" s="12">
        <f t="shared" si="135"/>
        <v>0.16893665934553326</v>
      </c>
      <c r="I328" s="12">
        <f t="shared" si="135"/>
        <v>0.15794437827277621</v>
      </c>
      <c r="J328" s="12">
        <f t="shared" si="135"/>
        <v>0.13650705220991224</v>
      </c>
      <c r="K328" s="12">
        <f t="shared" si="135"/>
        <v>0.12251537159993024</v>
      </c>
      <c r="L328" s="12">
        <f t="shared" si="135"/>
        <v>0.11716039427206798</v>
      </c>
      <c r="M328" s="12">
        <f t="shared" si="135"/>
        <v>0.13269955958915486</v>
      </c>
      <c r="N328" s="12">
        <f t="shared" si="135"/>
        <v>0.13070467270654179</v>
      </c>
      <c r="O328" s="12">
        <f t="shared" si="135"/>
        <v>0.12763826827683927</v>
      </c>
      <c r="P328" s="12">
        <f t="shared" si="135"/>
        <v>0.12722995650078067</v>
      </c>
      <c r="Q328" s="12">
        <f t="shared" si="135"/>
        <v>0.1247515727986796</v>
      </c>
      <c r="R328" s="12">
        <f t="shared" si="135"/>
        <v>0.11505448940056659</v>
      </c>
      <c r="S328" s="12">
        <f t="shared" si="135"/>
        <v>0.11676352105412367</v>
      </c>
      <c r="T328" s="12">
        <f t="shared" si="135"/>
        <v>0.12799925978120463</v>
      </c>
      <c r="U328" s="12">
        <f t="shared" si="135"/>
        <v>0.12809496151174227</v>
      </c>
      <c r="V328" s="12">
        <f t="shared" si="135"/>
        <v>0.12254115782176103</v>
      </c>
      <c r="W328" s="12">
        <f t="shared" si="135"/>
        <v>0.28438376914800978</v>
      </c>
    </row>
    <row r="329" spans="2:26" x14ac:dyDescent="0.2">
      <c r="B329" s="17" t="s">
        <v>11</v>
      </c>
      <c r="C329" s="12">
        <f t="shared" ref="C329:W329" si="136">C325/C327</f>
        <v>0.81839900031439339</v>
      </c>
      <c r="D329" s="12">
        <f t="shared" si="136"/>
        <v>0.82516969996783329</v>
      </c>
      <c r="E329" s="12">
        <f t="shared" si="136"/>
        <v>0.81553621119212538</v>
      </c>
      <c r="F329" s="12">
        <f t="shared" si="136"/>
        <v>0.82961753479664824</v>
      </c>
      <c r="G329" s="12">
        <f t="shared" si="136"/>
        <v>0.83513281531198502</v>
      </c>
      <c r="H329" s="12">
        <f t="shared" si="136"/>
        <v>0.83106334065446674</v>
      </c>
      <c r="I329" s="12">
        <f t="shared" si="136"/>
        <v>0.84205562172722381</v>
      </c>
      <c r="J329" s="12">
        <f t="shared" si="136"/>
        <v>0.86349294779008767</v>
      </c>
      <c r="K329" s="12">
        <f t="shared" si="136"/>
        <v>0.87748462840006969</v>
      </c>
      <c r="L329" s="12">
        <f t="shared" si="136"/>
        <v>0.88283960572793196</v>
      </c>
      <c r="M329" s="12">
        <f t="shared" si="136"/>
        <v>0.86730044041084509</v>
      </c>
      <c r="N329" s="12">
        <f t="shared" si="136"/>
        <v>0.86929532729345826</v>
      </c>
      <c r="O329" s="12">
        <f t="shared" si="136"/>
        <v>0.87236173172316078</v>
      </c>
      <c r="P329" s="12">
        <f t="shared" si="136"/>
        <v>0.87277004349921938</v>
      </c>
      <c r="Q329" s="12">
        <f t="shared" si="136"/>
        <v>0.87524842720132046</v>
      </c>
      <c r="R329" s="12">
        <f t="shared" si="136"/>
        <v>0.88494551059943338</v>
      </c>
      <c r="S329" s="12">
        <f t="shared" si="136"/>
        <v>0.88323647894587631</v>
      </c>
      <c r="T329" s="12">
        <f t="shared" si="136"/>
        <v>0.87200074021879526</v>
      </c>
      <c r="U329" s="12">
        <f t="shared" si="136"/>
        <v>0.87190503848825773</v>
      </c>
      <c r="V329" s="12">
        <f t="shared" si="136"/>
        <v>0.87745884217823888</v>
      </c>
      <c r="W329" s="12">
        <f t="shared" si="136"/>
        <v>0.71561623085199022</v>
      </c>
    </row>
    <row r="331" spans="2:26" x14ac:dyDescent="0.2">
      <c r="B331" s="8" t="s">
        <v>14</v>
      </c>
      <c r="C331" s="13"/>
    </row>
    <row r="332" spans="2:26" x14ac:dyDescent="0.2">
      <c r="B332" s="4" t="s">
        <v>18</v>
      </c>
      <c r="C332" s="5">
        <f>'[8]Table 14'!C$15*INDEX(Inputs!$D$30:$T$30,MATCH($A$1,Inputs!$D$27:$T$27,0))*1000</f>
        <v>824.59979999999996</v>
      </c>
      <c r="D332" s="5">
        <f>'[8]Table 14'!D$15*INDEX(Inputs!$D$30:$T$30,MATCH($A$1,Inputs!$D$27:$T$27,0))*1000</f>
        <v>750.2124</v>
      </c>
      <c r="E332" s="5">
        <f>'[8]Table 14'!E$15*INDEX(Inputs!$D$30:$T$30,MATCH($A$1,Inputs!$D$27:$T$27,0))*1000</f>
        <v>549.43439999999998</v>
      </c>
      <c r="F332" s="5">
        <f>'[8]Table 14'!F$15*INDEX(Inputs!$D$30:$T$30,MATCH($A$1,Inputs!$D$27:$T$27,0))*1000</f>
        <v>593.15699999999993</v>
      </c>
      <c r="G332" s="5">
        <f>'[8]Table 14'!G$15*INDEX(Inputs!$D$30:$T$30,MATCH($A$1,Inputs!$D$27:$T$27,0))*1000</f>
        <v>625.06560000000002</v>
      </c>
      <c r="H332" s="5">
        <f>'[8]Table 14'!H$15*INDEX(Inputs!$D$30:$T$30,MATCH($A$1,Inputs!$D$27:$T$27,0))*1000</f>
        <v>689.56349999999986</v>
      </c>
      <c r="I332" s="5">
        <f>'[8]Table 14'!I$15*INDEX(Inputs!$D$30:$T$30,MATCH($A$1,Inputs!$D$27:$T$27,0))*1000</f>
        <v>713.55359999999996</v>
      </c>
      <c r="J332" s="5">
        <f>'[8]Table 14'!J$15*INDEX(Inputs!$D$30:$T$30,MATCH($A$1,Inputs!$D$27:$T$27,0))*1000</f>
        <v>719.09040000000005</v>
      </c>
      <c r="K332" s="5">
        <f>'[8]Table 14'!K$15*INDEX(Inputs!$D$30:$T$30,MATCH($A$1,Inputs!$D$27:$T$27,0))*1000</f>
        <v>774.96239999999989</v>
      </c>
      <c r="L332" s="5">
        <f>'[8]Table 14'!L$15*INDEX(Inputs!$D$30:$T$30,MATCH($A$1,Inputs!$D$27:$T$27,0))*1000</f>
        <v>634.39800000000002</v>
      </c>
      <c r="M332" s="5">
        <f>'[8]Table 14'!M$15*INDEX(Inputs!$D$30:$T$30,MATCH($A$1,Inputs!$D$27:$T$27,0))*1000</f>
        <v>616.24259999999992</v>
      </c>
      <c r="N332" s="5">
        <f>'[8]Table 14'!N$15*INDEX(Inputs!$D$30:$T$30,MATCH($A$1,Inputs!$D$27:$T$27,0))*1000</f>
        <v>561.60479999999995</v>
      </c>
      <c r="O332" s="5">
        <f>'[8]Table 14'!O$15*INDEX(Inputs!$D$30:$T$30,MATCH($A$1,Inputs!$D$27:$T$27,0))*1000</f>
        <v>466.43999999999994</v>
      </c>
      <c r="P332" s="5">
        <f>'[8]Table 14'!P$15*INDEX(Inputs!$D$30:$T$30,MATCH($A$1,Inputs!$D$27:$T$27,0))*1000</f>
        <v>675.03750000000002</v>
      </c>
      <c r="Q332" s="5">
        <f>'[8]Table 14'!Q$15*INDEX(Inputs!$D$30:$T$30,MATCH($A$1,Inputs!$D$27:$T$27,0))*1000</f>
        <v>630.45749999999998</v>
      </c>
      <c r="R332" s="5">
        <f>'[8]Table 14'!R$15*INDEX(Inputs!$D$30:$T$30,MATCH($A$1,Inputs!$D$27:$T$27,0))*1000</f>
        <v>523.46159999999998</v>
      </c>
      <c r="S332" s="5">
        <f>'[8]Table 14'!S$15*INDEX(Inputs!$D$30:$T$30,MATCH($A$1,Inputs!$D$27:$T$27,0))*1000</f>
        <v>434.53409999999997</v>
      </c>
      <c r="T332" s="5">
        <f>'[8]Table 14'!T$15*INDEX(Inputs!$D$30:$T$30,MATCH($A$1,Inputs!$D$27:$T$27,0))*1000</f>
        <v>444.01499999999999</v>
      </c>
      <c r="U332" s="5">
        <f>'[8]Table 14'!U$15*INDEX(Inputs!$D$30:$T$30,MATCH($A$1,Inputs!$D$27:$T$27,0))*1000</f>
        <v>472.995</v>
      </c>
      <c r="V332" s="5">
        <f>'[8]Table 14'!V$15*INDEX(Inputs!$D$30:$T$30,MATCH($A$1,Inputs!$D$27:$T$27,0))*1000</f>
        <v>478.77839999999998</v>
      </c>
      <c r="W332" s="5">
        <f>'[8]Table 14'!W$15*INDEX(Inputs!$D$30:$T$30,MATCH($A$1,Inputs!$D$27:$T$27,0))*1000</f>
        <v>232.98239999999998</v>
      </c>
      <c r="Z332" s="21" t="s">
        <v>26</v>
      </c>
    </row>
    <row r="333" spans="2:26" x14ac:dyDescent="0.2">
      <c r="B333" s="4" t="s">
        <v>19</v>
      </c>
      <c r="C333" s="5">
        <f>'[8]Table 14'!C$14*INDEX(Inputs!$D$30:$T$30,MATCH($A$1,Inputs!$D$27:$T$27,0))*1000</f>
        <v>16.712399999999999</v>
      </c>
      <c r="D333" s="5">
        <f>'[8]Table 14'!D$14*INDEX(Inputs!$D$30:$T$30,MATCH($A$1,Inputs!$D$27:$T$27,0))*1000</f>
        <v>18.8004</v>
      </c>
      <c r="E333" s="5">
        <f>'[8]Table 14'!E$14*INDEX(Inputs!$D$30:$T$30,MATCH($A$1,Inputs!$D$27:$T$27,0))*1000</f>
        <v>16.344000000000001</v>
      </c>
      <c r="F333" s="5">
        <f>'[8]Table 14'!F$14*INDEX(Inputs!$D$30:$T$30,MATCH($A$1,Inputs!$D$27:$T$27,0))*1000</f>
        <v>13.784999999999998</v>
      </c>
      <c r="G333" s="5">
        <f>'[8]Table 14'!G$14*INDEX(Inputs!$D$30:$T$30,MATCH($A$1,Inputs!$D$27:$T$27,0))*1000</f>
        <v>12.893999999999998</v>
      </c>
      <c r="H333" s="5">
        <f>'[8]Table 14'!H$14*INDEX(Inputs!$D$30:$T$30,MATCH($A$1,Inputs!$D$27:$T$27,0))*1000</f>
        <v>14.685</v>
      </c>
      <c r="I333" s="5">
        <f>'[8]Table 14'!I$14*INDEX(Inputs!$D$30:$T$30,MATCH($A$1,Inputs!$D$27:$T$27,0))*1000</f>
        <v>14.112</v>
      </c>
      <c r="J333" s="5">
        <f>'[8]Table 14'!J$14*INDEX(Inputs!$D$30:$T$30,MATCH($A$1,Inputs!$D$27:$T$27,0))*1000</f>
        <v>18.227399999999999</v>
      </c>
      <c r="K333" s="5">
        <f>'[8]Table 14'!K$14*INDEX(Inputs!$D$30:$T$30,MATCH($A$1,Inputs!$D$27:$T$27,0))*1000</f>
        <v>19.711199999999998</v>
      </c>
      <c r="L333" s="5">
        <f>'[8]Table 14'!L$14*INDEX(Inputs!$D$30:$T$30,MATCH($A$1,Inputs!$D$27:$T$27,0))*1000</f>
        <v>24.716999999999999</v>
      </c>
      <c r="M333" s="5">
        <f>'[8]Table 14'!M$14*INDEX(Inputs!$D$30:$T$30,MATCH($A$1,Inputs!$D$27:$T$27,0))*1000</f>
        <v>20.247599999999998</v>
      </c>
      <c r="N333" s="5">
        <f>'[8]Table 14'!N$14*INDEX(Inputs!$D$30:$T$30,MATCH($A$1,Inputs!$D$27:$T$27,0))*1000</f>
        <v>13.8348</v>
      </c>
      <c r="O333" s="5">
        <f>'[8]Table 14'!O$14*INDEX(Inputs!$D$30:$T$30,MATCH($A$1,Inputs!$D$27:$T$27,0))*1000</f>
        <v>11.19</v>
      </c>
      <c r="P333" s="5">
        <f>'[8]Table 14'!P$14*INDEX(Inputs!$D$30:$T$30,MATCH($A$1,Inputs!$D$27:$T$27,0))*1000</f>
        <v>16.979999999999997</v>
      </c>
      <c r="Q333" s="5">
        <f>'[8]Table 14'!Q$14*INDEX(Inputs!$D$30:$T$30,MATCH($A$1,Inputs!$D$27:$T$27,0))*1000</f>
        <v>3.5100000000000002</v>
      </c>
      <c r="R333" s="5">
        <f>'[8]Table 14'!R$14*INDEX(Inputs!$D$30:$T$30,MATCH($A$1,Inputs!$D$27:$T$27,0))*1000</f>
        <v>0</v>
      </c>
      <c r="S333" s="5">
        <f>'[8]Table 14'!S$14*INDEX(Inputs!$D$30:$T$30,MATCH($A$1,Inputs!$D$27:$T$27,0))*1000</f>
        <v>0</v>
      </c>
      <c r="T333" s="5">
        <f>'[8]Table 14'!T$14*INDEX(Inputs!$D$30:$T$30,MATCH($A$1,Inputs!$D$27:$T$27,0))*1000</f>
        <v>0</v>
      </c>
      <c r="U333" s="5">
        <f>'[8]Table 14'!U$14*INDEX(Inputs!$D$30:$T$30,MATCH($A$1,Inputs!$D$27:$T$27,0))*1000</f>
        <v>0.29249999999999993</v>
      </c>
      <c r="V333" s="5">
        <f>'[8]Table 14'!V$14*INDEX(Inputs!$D$30:$T$30,MATCH($A$1,Inputs!$D$27:$T$27,0))*1000</f>
        <v>0</v>
      </c>
      <c r="W333" s="5">
        <f>'[8]Table 14'!W$14*INDEX(Inputs!$D$30:$T$30,MATCH($A$1,Inputs!$D$27:$T$27,0))*1000</f>
        <v>0</v>
      </c>
      <c r="Z333" s="21" t="s">
        <v>26</v>
      </c>
    </row>
    <row r="334" spans="2:26" x14ac:dyDescent="0.2">
      <c r="B334" s="4" t="s">
        <v>16</v>
      </c>
      <c r="C334" s="5"/>
      <c r="D334" s="5"/>
      <c r="E334" s="5"/>
      <c r="F334" s="5"/>
      <c r="G334" s="5"/>
      <c r="H334" s="5"/>
      <c r="I334" s="5"/>
      <c r="J334" s="5"/>
      <c r="K334" s="5"/>
      <c r="L334" s="5"/>
      <c r="M334" s="5"/>
      <c r="N334" s="5"/>
      <c r="O334" s="5"/>
      <c r="P334" s="5"/>
      <c r="Q334" s="5"/>
      <c r="R334" s="5"/>
      <c r="S334" s="5"/>
      <c r="T334" s="5"/>
      <c r="U334" s="5"/>
      <c r="V334" s="5"/>
      <c r="W334" s="5"/>
    </row>
    <row r="335" spans="2:26" x14ac:dyDescent="0.2">
      <c r="B335" s="4" t="s">
        <v>21</v>
      </c>
      <c r="C335" s="5"/>
      <c r="D335" s="5"/>
      <c r="E335" s="5"/>
      <c r="F335" s="5"/>
      <c r="G335" s="5"/>
      <c r="H335" s="5"/>
      <c r="I335" s="5"/>
      <c r="J335" s="5"/>
      <c r="K335" s="5"/>
      <c r="L335" s="5"/>
      <c r="M335" s="5"/>
      <c r="N335" s="5"/>
      <c r="O335" s="5"/>
      <c r="P335" s="5"/>
      <c r="Q335" s="5"/>
      <c r="R335" s="5"/>
      <c r="S335" s="5"/>
      <c r="T335" s="5"/>
      <c r="U335" s="5"/>
      <c r="V335" s="5"/>
      <c r="W335" s="5"/>
    </row>
    <row r="336" spans="2:26" x14ac:dyDescent="0.2">
      <c r="B336" s="4" t="s">
        <v>20</v>
      </c>
      <c r="C336" s="5"/>
      <c r="D336" s="5"/>
      <c r="E336" s="5"/>
      <c r="F336" s="5"/>
      <c r="G336" s="5"/>
      <c r="H336" s="5"/>
      <c r="I336" s="5"/>
      <c r="J336" s="5"/>
      <c r="K336" s="5"/>
      <c r="L336" s="5"/>
      <c r="M336" s="5"/>
      <c r="N336" s="5"/>
      <c r="O336" s="5"/>
      <c r="P336" s="5"/>
      <c r="Q336" s="5"/>
      <c r="R336" s="5"/>
      <c r="S336" s="5"/>
      <c r="T336" s="5"/>
      <c r="U336" s="5"/>
      <c r="V336" s="5"/>
      <c r="W336" s="5"/>
    </row>
    <row r="337" spans="1:23" x14ac:dyDescent="0.2">
      <c r="B337" s="4" t="s">
        <v>0</v>
      </c>
      <c r="C337" s="5"/>
      <c r="D337" s="5"/>
      <c r="E337" s="5"/>
      <c r="F337" s="5"/>
      <c r="G337" s="5"/>
      <c r="H337" s="5"/>
      <c r="I337" s="5"/>
      <c r="J337" s="5"/>
      <c r="K337" s="5"/>
      <c r="L337" s="5"/>
      <c r="M337" s="5"/>
      <c r="N337" s="5"/>
      <c r="O337" s="5"/>
      <c r="P337" s="5"/>
      <c r="Q337" s="5"/>
      <c r="R337" s="5"/>
      <c r="S337" s="5"/>
      <c r="T337" s="5"/>
      <c r="U337" s="5"/>
      <c r="V337" s="5"/>
      <c r="W337" s="5"/>
    </row>
    <row r="338" spans="1:23" x14ac:dyDescent="0.2">
      <c r="B338" s="4" t="s">
        <v>22</v>
      </c>
      <c r="C338" s="5"/>
      <c r="D338" s="5"/>
      <c r="E338" s="5"/>
      <c r="F338" s="5"/>
      <c r="G338" s="5"/>
      <c r="H338" s="5"/>
      <c r="I338" s="5"/>
      <c r="J338" s="5"/>
      <c r="K338" s="5"/>
      <c r="L338" s="5"/>
      <c r="M338" s="5"/>
      <c r="N338" s="5"/>
      <c r="O338" s="5"/>
      <c r="P338" s="5"/>
      <c r="Q338" s="5"/>
      <c r="R338" s="5"/>
      <c r="S338" s="5"/>
      <c r="T338" s="5"/>
      <c r="U338" s="5"/>
      <c r="V338" s="5"/>
      <c r="W338" s="5"/>
    </row>
    <row r="339" spans="1:23" x14ac:dyDescent="0.2">
      <c r="B339" s="4" t="s">
        <v>23</v>
      </c>
      <c r="C339" s="5"/>
      <c r="D339" s="5"/>
      <c r="E339" s="5"/>
      <c r="F339" s="5"/>
      <c r="G339" s="5"/>
      <c r="H339" s="5"/>
      <c r="I339" s="5"/>
      <c r="J339" s="5"/>
      <c r="K339" s="5"/>
      <c r="L339" s="5"/>
      <c r="M339" s="5"/>
      <c r="N339" s="5"/>
      <c r="O339" s="5"/>
      <c r="P339" s="5"/>
      <c r="Q339" s="5"/>
      <c r="R339" s="5"/>
      <c r="S339" s="5"/>
      <c r="T339" s="5"/>
      <c r="U339" s="5"/>
      <c r="V339" s="5"/>
      <c r="W339" s="5"/>
    </row>
    <row r="340" spans="1:23" x14ac:dyDescent="0.2">
      <c r="B340" s="4" t="s">
        <v>17</v>
      </c>
      <c r="C340" s="5"/>
      <c r="D340" s="5"/>
      <c r="E340" s="5"/>
      <c r="F340" s="5"/>
      <c r="G340" s="5"/>
      <c r="H340" s="5"/>
      <c r="I340" s="5"/>
      <c r="J340" s="5"/>
      <c r="K340" s="5"/>
      <c r="L340" s="5"/>
      <c r="M340" s="5"/>
      <c r="N340" s="5"/>
      <c r="O340" s="5"/>
      <c r="P340" s="5"/>
      <c r="Q340" s="5"/>
      <c r="R340" s="5"/>
      <c r="S340" s="5"/>
      <c r="T340" s="5"/>
      <c r="U340" s="5"/>
      <c r="V340" s="5"/>
      <c r="W340" s="5"/>
    </row>
    <row r="341" spans="1:23" x14ac:dyDescent="0.2">
      <c r="B341" s="4" t="s">
        <v>1</v>
      </c>
      <c r="C341" s="5"/>
      <c r="D341" s="5"/>
      <c r="E341" s="5"/>
      <c r="F341" s="5"/>
      <c r="G341" s="5"/>
      <c r="H341" s="5"/>
      <c r="I341" s="5"/>
      <c r="J341" s="5"/>
      <c r="K341" s="5"/>
      <c r="L341" s="5"/>
      <c r="M341" s="5"/>
      <c r="N341" s="5"/>
      <c r="O341" s="5"/>
      <c r="P341" s="5"/>
      <c r="Q341" s="5"/>
      <c r="R341" s="5"/>
      <c r="S341" s="5"/>
      <c r="T341" s="5"/>
      <c r="U341" s="5"/>
      <c r="V341" s="5"/>
      <c r="W341" s="5"/>
    </row>
    <row r="342" spans="1:23" x14ac:dyDescent="0.2">
      <c r="B342" s="15" t="s">
        <v>9</v>
      </c>
      <c r="C342" s="19">
        <f t="shared" ref="C342:W342" si="137">SUM(C332:C341)</f>
        <v>841.31219999999996</v>
      </c>
      <c r="D342" s="19">
        <f t="shared" si="137"/>
        <v>769.01279999999997</v>
      </c>
      <c r="E342" s="19">
        <f t="shared" si="137"/>
        <v>565.77840000000003</v>
      </c>
      <c r="F342" s="19">
        <f t="shared" si="137"/>
        <v>606.94199999999989</v>
      </c>
      <c r="G342" s="19">
        <f t="shared" si="137"/>
        <v>637.95960000000002</v>
      </c>
      <c r="H342" s="19">
        <f t="shared" si="137"/>
        <v>704.24849999999981</v>
      </c>
      <c r="I342" s="19">
        <f t="shared" si="137"/>
        <v>727.66559999999993</v>
      </c>
      <c r="J342" s="19">
        <f t="shared" si="137"/>
        <v>737.31780000000003</v>
      </c>
      <c r="K342" s="19">
        <f t="shared" si="137"/>
        <v>794.67359999999985</v>
      </c>
      <c r="L342" s="19">
        <f t="shared" si="137"/>
        <v>659.11500000000001</v>
      </c>
      <c r="M342" s="19">
        <f t="shared" si="137"/>
        <v>636.49019999999996</v>
      </c>
      <c r="N342" s="19">
        <f t="shared" si="137"/>
        <v>575.43959999999993</v>
      </c>
      <c r="O342" s="19">
        <f t="shared" si="137"/>
        <v>477.62999999999994</v>
      </c>
      <c r="P342" s="19">
        <f t="shared" si="137"/>
        <v>692.01750000000004</v>
      </c>
      <c r="Q342" s="19">
        <f t="shared" si="137"/>
        <v>633.96749999999997</v>
      </c>
      <c r="R342" s="19">
        <f t="shared" si="137"/>
        <v>523.46159999999998</v>
      </c>
      <c r="S342" s="19">
        <f t="shared" si="137"/>
        <v>434.53409999999997</v>
      </c>
      <c r="T342" s="19">
        <f t="shared" si="137"/>
        <v>444.01499999999999</v>
      </c>
      <c r="U342" s="19">
        <f t="shared" si="137"/>
        <v>473.28750000000002</v>
      </c>
      <c r="V342" s="19">
        <f t="shared" si="137"/>
        <v>478.77839999999998</v>
      </c>
      <c r="W342" s="19">
        <f t="shared" si="137"/>
        <v>232.98239999999998</v>
      </c>
    </row>
    <row r="343" spans="1:23" x14ac:dyDescent="0.2">
      <c r="A343" s="3" t="s">
        <v>80</v>
      </c>
      <c r="B343" s="26" t="s">
        <v>91</v>
      </c>
      <c r="C343" s="25">
        <f>C342/C325/1000</f>
        <v>3.1596164623055463E-3</v>
      </c>
      <c r="D343" s="25">
        <f t="shared" ref="D343:W343" si="138">D342/D325/1000</f>
        <v>2.9527205259250108E-3</v>
      </c>
      <c r="E343" s="25">
        <f t="shared" si="138"/>
        <v>3.1966198718371953E-3</v>
      </c>
      <c r="F343" s="25">
        <f t="shared" si="138"/>
        <v>3.3390322912595217E-3</v>
      </c>
      <c r="G343" s="25">
        <f t="shared" si="138"/>
        <v>3.3010495245419488E-3</v>
      </c>
      <c r="H343" s="25">
        <f t="shared" si="138"/>
        <v>3.2499116413728987E-3</v>
      </c>
      <c r="I343" s="25">
        <f t="shared" si="138"/>
        <v>2.9989696576940409E-3</v>
      </c>
      <c r="J343" s="25">
        <f t="shared" si="138"/>
        <v>2.8713729955656521E-3</v>
      </c>
      <c r="K343" s="25">
        <f t="shared" si="138"/>
        <v>2.6388362787875433E-3</v>
      </c>
      <c r="L343" s="25">
        <f t="shared" si="138"/>
        <v>2.519550657025596E-3</v>
      </c>
      <c r="M343" s="25">
        <f t="shared" si="138"/>
        <v>2.3444127700843159E-3</v>
      </c>
      <c r="N343" s="25">
        <f t="shared" si="138"/>
        <v>2.2018908332017651E-3</v>
      </c>
      <c r="O343" s="25">
        <f t="shared" si="138"/>
        <v>2.3656422106079771E-3</v>
      </c>
      <c r="P343" s="25">
        <f t="shared" si="138"/>
        <v>2.4643934910845641E-3</v>
      </c>
      <c r="Q343" s="25">
        <f t="shared" si="138"/>
        <v>2.2585512599907179E-3</v>
      </c>
      <c r="R343" s="25">
        <f t="shared" si="138"/>
        <v>2.1942755263623368E-3</v>
      </c>
      <c r="S343" s="25">
        <f t="shared" si="138"/>
        <v>2.0550901367253115E-3</v>
      </c>
      <c r="T343" s="25">
        <f t="shared" si="138"/>
        <v>2.0256474537682289E-3</v>
      </c>
      <c r="U343" s="25">
        <f t="shared" si="138"/>
        <v>2.0943365841727688E-3</v>
      </c>
      <c r="V343" s="25">
        <f t="shared" si="138"/>
        <v>2.061420117216248E-3</v>
      </c>
      <c r="W343" s="25">
        <f t="shared" si="138"/>
        <v>3.6085793899858095E-3</v>
      </c>
    </row>
    <row r="345" spans="1:23" x14ac:dyDescent="0.2">
      <c r="B345" s="4" t="s">
        <v>18</v>
      </c>
      <c r="C345" s="11">
        <f t="shared" ref="C345:W345" si="139">IFERROR(C332/C342,0)</f>
        <v>0.98013531718665203</v>
      </c>
      <c r="D345" s="11">
        <f t="shared" si="139"/>
        <v>0.97555255257129669</v>
      </c>
      <c r="E345" s="11">
        <f t="shared" si="139"/>
        <v>0.97111236484107555</v>
      </c>
      <c r="F345" s="11">
        <f t="shared" si="139"/>
        <v>0.97728778038099196</v>
      </c>
      <c r="G345" s="11">
        <f t="shared" si="139"/>
        <v>0.97978868881352366</v>
      </c>
      <c r="H345" s="11">
        <f t="shared" si="139"/>
        <v>0.97914798540571979</v>
      </c>
      <c r="I345" s="11">
        <f t="shared" si="139"/>
        <v>0.98060647638145881</v>
      </c>
      <c r="J345" s="11">
        <f t="shared" si="139"/>
        <v>0.97527877395608786</v>
      </c>
      <c r="K345" s="11">
        <f t="shared" si="139"/>
        <v>0.9751958539959048</v>
      </c>
      <c r="L345" s="11">
        <f t="shared" si="139"/>
        <v>0.96249971552763935</v>
      </c>
      <c r="M345" s="11">
        <f t="shared" si="139"/>
        <v>0.96818866967629658</v>
      </c>
      <c r="N345" s="11">
        <f t="shared" si="139"/>
        <v>0.97595785900031906</v>
      </c>
      <c r="O345" s="11">
        <f t="shared" si="139"/>
        <v>0.97657182337792847</v>
      </c>
      <c r="P345" s="11">
        <f t="shared" si="139"/>
        <v>0.97546304826106278</v>
      </c>
      <c r="Q345" s="11">
        <f t="shared" si="139"/>
        <v>0.99446343858320818</v>
      </c>
      <c r="R345" s="11">
        <f t="shared" si="139"/>
        <v>1</v>
      </c>
      <c r="S345" s="11">
        <f t="shared" si="139"/>
        <v>1</v>
      </c>
      <c r="T345" s="11">
        <f t="shared" si="139"/>
        <v>1</v>
      </c>
      <c r="U345" s="11">
        <f t="shared" si="139"/>
        <v>0.99938198241026854</v>
      </c>
      <c r="V345" s="11">
        <f t="shared" si="139"/>
        <v>1</v>
      </c>
      <c r="W345" s="11">
        <f t="shared" si="139"/>
        <v>1</v>
      </c>
    </row>
    <row r="346" spans="1:23" x14ac:dyDescent="0.2">
      <c r="B346" s="4" t="s">
        <v>19</v>
      </c>
      <c r="C346" s="11">
        <f t="shared" ref="C346:W346" si="140">IFERROR(C333/C342,0)</f>
        <v>1.9864682813348005E-2</v>
      </c>
      <c r="D346" s="11">
        <f t="shared" si="140"/>
        <v>2.4447447428703396E-2</v>
      </c>
      <c r="E346" s="11">
        <f t="shared" si="140"/>
        <v>2.8887635158924414E-2</v>
      </c>
      <c r="F346" s="11">
        <f t="shared" si="140"/>
        <v>2.2712219619008076E-2</v>
      </c>
      <c r="G346" s="11">
        <f t="shared" si="140"/>
        <v>2.0211311186476382E-2</v>
      </c>
      <c r="H346" s="11">
        <f t="shared" si="140"/>
        <v>2.0852014594280294E-2</v>
      </c>
      <c r="I346" s="11">
        <f t="shared" si="140"/>
        <v>1.9393523618541266E-2</v>
      </c>
      <c r="J346" s="11">
        <f t="shared" si="140"/>
        <v>2.4721226043912133E-2</v>
      </c>
      <c r="K346" s="11">
        <f t="shared" si="140"/>
        <v>2.4804146004095268E-2</v>
      </c>
      <c r="L346" s="11">
        <f t="shared" si="140"/>
        <v>3.7500284472360666E-2</v>
      </c>
      <c r="M346" s="11">
        <f t="shared" si="140"/>
        <v>3.1811330323703334E-2</v>
      </c>
      <c r="N346" s="11">
        <f t="shared" si="140"/>
        <v>2.4042140999680942E-2</v>
      </c>
      <c r="O346" s="11">
        <f t="shared" si="140"/>
        <v>2.342817662207148E-2</v>
      </c>
      <c r="P346" s="11">
        <f t="shared" si="140"/>
        <v>2.4536951738937232E-2</v>
      </c>
      <c r="Q346" s="11">
        <f t="shared" si="140"/>
        <v>5.5365614167918707E-3</v>
      </c>
      <c r="R346" s="11">
        <f t="shared" si="140"/>
        <v>0</v>
      </c>
      <c r="S346" s="11">
        <f t="shared" si="140"/>
        <v>0</v>
      </c>
      <c r="T346" s="11">
        <f t="shared" si="140"/>
        <v>0</v>
      </c>
      <c r="U346" s="11">
        <f t="shared" si="140"/>
        <v>6.1801758973139989E-4</v>
      </c>
      <c r="V346" s="11">
        <f t="shared" si="140"/>
        <v>0</v>
      </c>
      <c r="W346" s="11">
        <f t="shared" si="140"/>
        <v>0</v>
      </c>
    </row>
    <row r="347" spans="1:23" x14ac:dyDescent="0.2">
      <c r="B347" s="4" t="s">
        <v>16</v>
      </c>
      <c r="C347" s="11">
        <f t="shared" ref="C347:W347" si="141">IFERROR(C334/C342,0)</f>
        <v>0</v>
      </c>
      <c r="D347" s="11">
        <f t="shared" si="141"/>
        <v>0</v>
      </c>
      <c r="E347" s="11">
        <f t="shared" si="141"/>
        <v>0</v>
      </c>
      <c r="F347" s="11">
        <f t="shared" si="141"/>
        <v>0</v>
      </c>
      <c r="G347" s="11">
        <f t="shared" si="141"/>
        <v>0</v>
      </c>
      <c r="H347" s="11">
        <f t="shared" si="141"/>
        <v>0</v>
      </c>
      <c r="I347" s="11">
        <f t="shared" si="141"/>
        <v>0</v>
      </c>
      <c r="J347" s="11">
        <f t="shared" si="141"/>
        <v>0</v>
      </c>
      <c r="K347" s="11">
        <f t="shared" si="141"/>
        <v>0</v>
      </c>
      <c r="L347" s="11">
        <f t="shared" si="141"/>
        <v>0</v>
      </c>
      <c r="M347" s="11">
        <f t="shared" si="141"/>
        <v>0</v>
      </c>
      <c r="N347" s="11">
        <f t="shared" si="141"/>
        <v>0</v>
      </c>
      <c r="O347" s="11">
        <f t="shared" si="141"/>
        <v>0</v>
      </c>
      <c r="P347" s="11">
        <f t="shared" si="141"/>
        <v>0</v>
      </c>
      <c r="Q347" s="11">
        <f t="shared" si="141"/>
        <v>0</v>
      </c>
      <c r="R347" s="11">
        <f t="shared" si="141"/>
        <v>0</v>
      </c>
      <c r="S347" s="11">
        <f t="shared" si="141"/>
        <v>0</v>
      </c>
      <c r="T347" s="11">
        <f t="shared" si="141"/>
        <v>0</v>
      </c>
      <c r="U347" s="11">
        <f t="shared" si="141"/>
        <v>0</v>
      </c>
      <c r="V347" s="11">
        <f t="shared" si="141"/>
        <v>0</v>
      </c>
      <c r="W347" s="11">
        <f t="shared" si="141"/>
        <v>0</v>
      </c>
    </row>
    <row r="348" spans="1:23" x14ac:dyDescent="0.2">
      <c r="B348" s="4" t="s">
        <v>21</v>
      </c>
      <c r="C348" s="11">
        <f t="shared" ref="C348:W348" si="142">IFERROR(C335/C342,0)</f>
        <v>0</v>
      </c>
      <c r="D348" s="11">
        <f t="shared" si="142"/>
        <v>0</v>
      </c>
      <c r="E348" s="11">
        <f t="shared" si="142"/>
        <v>0</v>
      </c>
      <c r="F348" s="11">
        <f t="shared" si="142"/>
        <v>0</v>
      </c>
      <c r="G348" s="11">
        <f t="shared" si="142"/>
        <v>0</v>
      </c>
      <c r="H348" s="11">
        <f t="shared" si="142"/>
        <v>0</v>
      </c>
      <c r="I348" s="11">
        <f t="shared" si="142"/>
        <v>0</v>
      </c>
      <c r="J348" s="11">
        <f t="shared" si="142"/>
        <v>0</v>
      </c>
      <c r="K348" s="11">
        <f t="shared" si="142"/>
        <v>0</v>
      </c>
      <c r="L348" s="11">
        <f t="shared" si="142"/>
        <v>0</v>
      </c>
      <c r="M348" s="11">
        <f t="shared" si="142"/>
        <v>0</v>
      </c>
      <c r="N348" s="11">
        <f t="shared" si="142"/>
        <v>0</v>
      </c>
      <c r="O348" s="11">
        <f t="shared" si="142"/>
        <v>0</v>
      </c>
      <c r="P348" s="11">
        <f t="shared" si="142"/>
        <v>0</v>
      </c>
      <c r="Q348" s="11">
        <f t="shared" si="142"/>
        <v>0</v>
      </c>
      <c r="R348" s="11">
        <f t="shared" si="142"/>
        <v>0</v>
      </c>
      <c r="S348" s="11">
        <f t="shared" si="142"/>
        <v>0</v>
      </c>
      <c r="T348" s="11">
        <f t="shared" si="142"/>
        <v>0</v>
      </c>
      <c r="U348" s="11">
        <f t="shared" si="142"/>
        <v>0</v>
      </c>
      <c r="V348" s="11">
        <f t="shared" si="142"/>
        <v>0</v>
      </c>
      <c r="W348" s="11">
        <f t="shared" si="142"/>
        <v>0</v>
      </c>
    </row>
    <row r="349" spans="1:23" x14ac:dyDescent="0.2">
      <c r="B349" s="4" t="s">
        <v>20</v>
      </c>
      <c r="C349" s="11">
        <f t="shared" ref="C349:W349" si="143">IFERROR(C336/C342,0)</f>
        <v>0</v>
      </c>
      <c r="D349" s="11">
        <f t="shared" si="143"/>
        <v>0</v>
      </c>
      <c r="E349" s="11">
        <f t="shared" si="143"/>
        <v>0</v>
      </c>
      <c r="F349" s="11">
        <f t="shared" si="143"/>
        <v>0</v>
      </c>
      <c r="G349" s="11">
        <f t="shared" si="143"/>
        <v>0</v>
      </c>
      <c r="H349" s="11">
        <f t="shared" si="143"/>
        <v>0</v>
      </c>
      <c r="I349" s="11">
        <f t="shared" si="143"/>
        <v>0</v>
      </c>
      <c r="J349" s="11">
        <f t="shared" si="143"/>
        <v>0</v>
      </c>
      <c r="K349" s="11">
        <f t="shared" si="143"/>
        <v>0</v>
      </c>
      <c r="L349" s="11">
        <f t="shared" si="143"/>
        <v>0</v>
      </c>
      <c r="M349" s="11">
        <f t="shared" si="143"/>
        <v>0</v>
      </c>
      <c r="N349" s="11">
        <f t="shared" si="143"/>
        <v>0</v>
      </c>
      <c r="O349" s="11">
        <f t="shared" si="143"/>
        <v>0</v>
      </c>
      <c r="P349" s="11">
        <f t="shared" si="143"/>
        <v>0</v>
      </c>
      <c r="Q349" s="11">
        <f t="shared" si="143"/>
        <v>0</v>
      </c>
      <c r="R349" s="11">
        <f t="shared" si="143"/>
        <v>0</v>
      </c>
      <c r="S349" s="11">
        <f t="shared" si="143"/>
        <v>0</v>
      </c>
      <c r="T349" s="11">
        <f t="shared" si="143"/>
        <v>0</v>
      </c>
      <c r="U349" s="11">
        <f t="shared" si="143"/>
        <v>0</v>
      </c>
      <c r="V349" s="11">
        <f t="shared" si="143"/>
        <v>0</v>
      </c>
      <c r="W349" s="11">
        <f t="shared" si="143"/>
        <v>0</v>
      </c>
    </row>
    <row r="350" spans="1:23" x14ac:dyDescent="0.2">
      <c r="B350" s="4" t="s">
        <v>0</v>
      </c>
      <c r="C350" s="11">
        <f t="shared" ref="C350:W350" si="144">IFERROR(C337/C342,0)</f>
        <v>0</v>
      </c>
      <c r="D350" s="11">
        <f t="shared" si="144"/>
        <v>0</v>
      </c>
      <c r="E350" s="11">
        <f t="shared" si="144"/>
        <v>0</v>
      </c>
      <c r="F350" s="11">
        <f t="shared" si="144"/>
        <v>0</v>
      </c>
      <c r="G350" s="11">
        <f t="shared" si="144"/>
        <v>0</v>
      </c>
      <c r="H350" s="11">
        <f t="shared" si="144"/>
        <v>0</v>
      </c>
      <c r="I350" s="11">
        <f t="shared" si="144"/>
        <v>0</v>
      </c>
      <c r="J350" s="11">
        <f t="shared" si="144"/>
        <v>0</v>
      </c>
      <c r="K350" s="11">
        <f t="shared" si="144"/>
        <v>0</v>
      </c>
      <c r="L350" s="11">
        <f t="shared" si="144"/>
        <v>0</v>
      </c>
      <c r="M350" s="11">
        <f t="shared" si="144"/>
        <v>0</v>
      </c>
      <c r="N350" s="11">
        <f t="shared" si="144"/>
        <v>0</v>
      </c>
      <c r="O350" s="11">
        <f t="shared" si="144"/>
        <v>0</v>
      </c>
      <c r="P350" s="11">
        <f t="shared" si="144"/>
        <v>0</v>
      </c>
      <c r="Q350" s="11">
        <f t="shared" si="144"/>
        <v>0</v>
      </c>
      <c r="R350" s="11">
        <f t="shared" si="144"/>
        <v>0</v>
      </c>
      <c r="S350" s="11">
        <f t="shared" si="144"/>
        <v>0</v>
      </c>
      <c r="T350" s="11">
        <f t="shared" si="144"/>
        <v>0</v>
      </c>
      <c r="U350" s="11">
        <f t="shared" si="144"/>
        <v>0</v>
      </c>
      <c r="V350" s="11">
        <f t="shared" si="144"/>
        <v>0</v>
      </c>
      <c r="W350" s="11">
        <f t="shared" si="144"/>
        <v>0</v>
      </c>
    </row>
    <row r="351" spans="1:23" x14ac:dyDescent="0.2">
      <c r="B351" s="4" t="s">
        <v>22</v>
      </c>
      <c r="C351" s="11">
        <f t="shared" ref="C351:W351" si="145">IFERROR(C338/C342,0)</f>
        <v>0</v>
      </c>
      <c r="D351" s="11">
        <f t="shared" si="145"/>
        <v>0</v>
      </c>
      <c r="E351" s="11">
        <f t="shared" si="145"/>
        <v>0</v>
      </c>
      <c r="F351" s="11">
        <f t="shared" si="145"/>
        <v>0</v>
      </c>
      <c r="G351" s="11">
        <f t="shared" si="145"/>
        <v>0</v>
      </c>
      <c r="H351" s="11">
        <f t="shared" si="145"/>
        <v>0</v>
      </c>
      <c r="I351" s="11">
        <f t="shared" si="145"/>
        <v>0</v>
      </c>
      <c r="J351" s="11">
        <f t="shared" si="145"/>
        <v>0</v>
      </c>
      <c r="K351" s="11">
        <f t="shared" si="145"/>
        <v>0</v>
      </c>
      <c r="L351" s="11">
        <f t="shared" si="145"/>
        <v>0</v>
      </c>
      <c r="M351" s="11">
        <f t="shared" si="145"/>
        <v>0</v>
      </c>
      <c r="N351" s="11">
        <f t="shared" si="145"/>
        <v>0</v>
      </c>
      <c r="O351" s="11">
        <f t="shared" si="145"/>
        <v>0</v>
      </c>
      <c r="P351" s="11">
        <f t="shared" si="145"/>
        <v>0</v>
      </c>
      <c r="Q351" s="11">
        <f t="shared" si="145"/>
        <v>0</v>
      </c>
      <c r="R351" s="11">
        <f t="shared" si="145"/>
        <v>0</v>
      </c>
      <c r="S351" s="11">
        <f t="shared" si="145"/>
        <v>0</v>
      </c>
      <c r="T351" s="11">
        <f t="shared" si="145"/>
        <v>0</v>
      </c>
      <c r="U351" s="11">
        <f t="shared" si="145"/>
        <v>0</v>
      </c>
      <c r="V351" s="11">
        <f t="shared" si="145"/>
        <v>0</v>
      </c>
      <c r="W351" s="11">
        <f t="shared" si="145"/>
        <v>0</v>
      </c>
    </row>
    <row r="352" spans="1:23" x14ac:dyDescent="0.2">
      <c r="B352" s="4" t="s">
        <v>23</v>
      </c>
      <c r="C352" s="11">
        <f t="shared" ref="C352:W352" si="146">IFERROR(C339/C342,0)</f>
        <v>0</v>
      </c>
      <c r="D352" s="11">
        <f t="shared" si="146"/>
        <v>0</v>
      </c>
      <c r="E352" s="11">
        <f t="shared" si="146"/>
        <v>0</v>
      </c>
      <c r="F352" s="11">
        <f t="shared" si="146"/>
        <v>0</v>
      </c>
      <c r="G352" s="11">
        <f t="shared" si="146"/>
        <v>0</v>
      </c>
      <c r="H352" s="11">
        <f t="shared" si="146"/>
        <v>0</v>
      </c>
      <c r="I352" s="11">
        <f t="shared" si="146"/>
        <v>0</v>
      </c>
      <c r="J352" s="11">
        <f t="shared" si="146"/>
        <v>0</v>
      </c>
      <c r="K352" s="11">
        <f t="shared" si="146"/>
        <v>0</v>
      </c>
      <c r="L352" s="11">
        <f t="shared" si="146"/>
        <v>0</v>
      </c>
      <c r="M352" s="11">
        <f t="shared" si="146"/>
        <v>0</v>
      </c>
      <c r="N352" s="11">
        <f t="shared" si="146"/>
        <v>0</v>
      </c>
      <c r="O352" s="11">
        <f t="shared" si="146"/>
        <v>0</v>
      </c>
      <c r="P352" s="11">
        <f t="shared" si="146"/>
        <v>0</v>
      </c>
      <c r="Q352" s="11">
        <f t="shared" si="146"/>
        <v>0</v>
      </c>
      <c r="R352" s="11">
        <f t="shared" si="146"/>
        <v>0</v>
      </c>
      <c r="S352" s="11">
        <f t="shared" si="146"/>
        <v>0</v>
      </c>
      <c r="T352" s="11">
        <f t="shared" si="146"/>
        <v>0</v>
      </c>
      <c r="U352" s="11">
        <f t="shared" si="146"/>
        <v>0</v>
      </c>
      <c r="V352" s="11">
        <f t="shared" si="146"/>
        <v>0</v>
      </c>
      <c r="W352" s="11">
        <f t="shared" si="146"/>
        <v>0</v>
      </c>
    </row>
    <row r="353" spans="2:23" x14ac:dyDescent="0.2">
      <c r="B353" s="4" t="s">
        <v>17</v>
      </c>
      <c r="C353" s="11">
        <f t="shared" ref="C353:W353" si="147">IFERROR(C340/C342,0)</f>
        <v>0</v>
      </c>
      <c r="D353" s="11">
        <f t="shared" si="147"/>
        <v>0</v>
      </c>
      <c r="E353" s="11">
        <f t="shared" si="147"/>
        <v>0</v>
      </c>
      <c r="F353" s="11">
        <f t="shared" si="147"/>
        <v>0</v>
      </c>
      <c r="G353" s="11">
        <f t="shared" si="147"/>
        <v>0</v>
      </c>
      <c r="H353" s="11">
        <f t="shared" si="147"/>
        <v>0</v>
      </c>
      <c r="I353" s="11">
        <f t="shared" si="147"/>
        <v>0</v>
      </c>
      <c r="J353" s="11">
        <f t="shared" si="147"/>
        <v>0</v>
      </c>
      <c r="K353" s="11">
        <f t="shared" si="147"/>
        <v>0</v>
      </c>
      <c r="L353" s="11">
        <f t="shared" si="147"/>
        <v>0</v>
      </c>
      <c r="M353" s="11">
        <f t="shared" si="147"/>
        <v>0</v>
      </c>
      <c r="N353" s="11">
        <f t="shared" si="147"/>
        <v>0</v>
      </c>
      <c r="O353" s="11">
        <f t="shared" si="147"/>
        <v>0</v>
      </c>
      <c r="P353" s="11">
        <f t="shared" si="147"/>
        <v>0</v>
      </c>
      <c r="Q353" s="11">
        <f t="shared" si="147"/>
        <v>0</v>
      </c>
      <c r="R353" s="11">
        <f t="shared" si="147"/>
        <v>0</v>
      </c>
      <c r="S353" s="11">
        <f t="shared" si="147"/>
        <v>0</v>
      </c>
      <c r="T353" s="11">
        <f t="shared" si="147"/>
        <v>0</v>
      </c>
      <c r="U353" s="11">
        <f t="shared" si="147"/>
        <v>0</v>
      </c>
      <c r="V353" s="11">
        <f t="shared" si="147"/>
        <v>0</v>
      </c>
      <c r="W353" s="11">
        <f t="shared" si="147"/>
        <v>0</v>
      </c>
    </row>
    <row r="354" spans="2:23" x14ac:dyDescent="0.2">
      <c r="B354" s="4" t="s">
        <v>24</v>
      </c>
      <c r="C354" s="11">
        <f t="shared" ref="C354:W354" si="148">IFERROR(C341/C342,0)</f>
        <v>0</v>
      </c>
      <c r="D354" s="11">
        <f t="shared" si="148"/>
        <v>0</v>
      </c>
      <c r="E354" s="11">
        <f t="shared" si="148"/>
        <v>0</v>
      </c>
      <c r="F354" s="11">
        <f t="shared" si="148"/>
        <v>0</v>
      </c>
      <c r="G354" s="11">
        <f t="shared" si="148"/>
        <v>0</v>
      </c>
      <c r="H354" s="11">
        <f t="shared" si="148"/>
        <v>0</v>
      </c>
      <c r="I354" s="11">
        <f t="shared" si="148"/>
        <v>0</v>
      </c>
      <c r="J354" s="11">
        <f t="shared" si="148"/>
        <v>0</v>
      </c>
      <c r="K354" s="11">
        <f t="shared" si="148"/>
        <v>0</v>
      </c>
      <c r="L354" s="11">
        <f t="shared" si="148"/>
        <v>0</v>
      </c>
      <c r="M354" s="11">
        <f t="shared" si="148"/>
        <v>0</v>
      </c>
      <c r="N354" s="11">
        <f t="shared" si="148"/>
        <v>0</v>
      </c>
      <c r="O354" s="11">
        <f t="shared" si="148"/>
        <v>0</v>
      </c>
      <c r="P354" s="11">
        <f t="shared" si="148"/>
        <v>0</v>
      </c>
      <c r="Q354" s="11">
        <f t="shared" si="148"/>
        <v>0</v>
      </c>
      <c r="R354" s="11">
        <f t="shared" si="148"/>
        <v>0</v>
      </c>
      <c r="S354" s="11">
        <f t="shared" si="148"/>
        <v>0</v>
      </c>
      <c r="T354" s="11">
        <f t="shared" si="148"/>
        <v>0</v>
      </c>
      <c r="U354" s="11">
        <f t="shared" si="148"/>
        <v>0</v>
      </c>
      <c r="V354" s="11">
        <f t="shared" si="148"/>
        <v>0</v>
      </c>
      <c r="W354" s="11">
        <f t="shared" si="14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BF470-0EE8-4789-9D9B-6B286B2C3D94}">
  <sheetPr codeName="Sheet13">
    <tabColor rgb="FF0070C0"/>
    <outlinePr summaryBelow="0"/>
  </sheetPr>
  <dimension ref="A1:AB354"/>
  <sheetViews>
    <sheetView zoomScale="85" zoomScaleNormal="85" workbookViewId="0">
      <pane xSplit="2" ySplit="1" topLeftCell="C288" activePane="bottomRight" state="frozen"/>
      <selection activeCell="C11" sqref="C11:W20"/>
      <selection pane="topRight" activeCell="C11" sqref="C11:W20"/>
      <selection pane="bottomLeft" activeCell="C11" sqref="C11:W20"/>
      <selection pane="bottomRight" activeCell="C11" sqref="C11:W20"/>
    </sheetView>
  </sheetViews>
  <sheetFormatPr defaultColWidth="9.140625" defaultRowHeight="12.75" outlineLevelRow="1" x14ac:dyDescent="0.2"/>
  <cols>
    <col min="1" max="1" width="11.7109375" style="1" customWidth="1"/>
    <col min="2" max="2" width="37.28515625" style="1" bestFit="1" customWidth="1"/>
    <col min="3" max="23" width="9.7109375" style="1" customWidth="1"/>
    <col min="24" max="24" width="4.7109375" style="1" customWidth="1"/>
    <col min="25" max="25" width="39.85546875" style="1" customWidth="1"/>
    <col min="26" max="26" width="46.42578125" bestFit="1" customWidth="1"/>
    <col min="27" max="27" width="4.7109375" style="1" customWidth="1"/>
    <col min="28" max="28" width="8.7109375" style="1" customWidth="1"/>
    <col min="29" max="16384" width="9.140625" style="1"/>
  </cols>
  <sheetData>
    <row r="1" spans="1:28" ht="46.9" customHeight="1" thickBot="1" x14ac:dyDescent="0.25">
      <c r="A1" s="27" t="s">
        <v>213</v>
      </c>
      <c r="B1" s="27" t="s">
        <v>44</v>
      </c>
      <c r="C1" s="2">
        <v>2000</v>
      </c>
      <c r="D1" s="2">
        <v>2001</v>
      </c>
      <c r="E1" s="2">
        <v>2002</v>
      </c>
      <c r="F1" s="2">
        <v>2003</v>
      </c>
      <c r="G1" s="2">
        <v>2004</v>
      </c>
      <c r="H1" s="2">
        <v>2005</v>
      </c>
      <c r="I1" s="2">
        <v>2006</v>
      </c>
      <c r="J1" s="2">
        <v>2007</v>
      </c>
      <c r="K1" s="2">
        <v>2008</v>
      </c>
      <c r="L1" s="2">
        <v>2009</v>
      </c>
      <c r="M1" s="2">
        <v>2010</v>
      </c>
      <c r="N1" s="2">
        <v>2011</v>
      </c>
      <c r="O1" s="2">
        <v>2012</v>
      </c>
      <c r="P1" s="2">
        <v>2013</v>
      </c>
      <c r="Q1" s="2">
        <v>2014</v>
      </c>
      <c r="R1" s="2">
        <v>2015</v>
      </c>
      <c r="S1" s="2">
        <v>2016</v>
      </c>
      <c r="T1" s="2">
        <v>2017</v>
      </c>
      <c r="U1" s="2">
        <v>2018</v>
      </c>
      <c r="V1" s="2">
        <v>2019</v>
      </c>
      <c r="W1" s="2">
        <v>2020</v>
      </c>
      <c r="X1" s="2"/>
      <c r="Y1" s="2" t="s">
        <v>34</v>
      </c>
      <c r="Z1" s="2" t="s">
        <v>33</v>
      </c>
      <c r="AA1" s="2"/>
      <c r="AB1" s="2" t="s">
        <v>35</v>
      </c>
    </row>
    <row r="2" spans="1:28" s="29" customFormat="1" ht="13.5" thickTop="1" x14ac:dyDescent="0.2">
      <c r="A2" s="28" t="s">
        <v>80</v>
      </c>
      <c r="C2" s="28"/>
      <c r="D2" s="28"/>
      <c r="E2" s="28"/>
      <c r="F2" s="28"/>
      <c r="G2" s="28"/>
      <c r="H2" s="28"/>
      <c r="I2" s="28"/>
      <c r="J2" s="28"/>
      <c r="K2" s="28"/>
      <c r="L2" s="28"/>
      <c r="M2" s="28"/>
      <c r="N2" s="28"/>
      <c r="O2" s="28"/>
      <c r="P2" s="28"/>
      <c r="Q2" s="28"/>
      <c r="R2" s="28"/>
      <c r="S2" s="28"/>
      <c r="T2" s="28"/>
      <c r="U2" s="28"/>
      <c r="V2" s="28"/>
      <c r="W2" s="28"/>
      <c r="X2" s="28"/>
      <c r="Y2" s="28"/>
      <c r="AA2" s="28"/>
      <c r="AB2" s="28"/>
    </row>
    <row r="3" spans="1:28" outlineLevel="1" x14ac:dyDescent="0.2">
      <c r="A3" s="6"/>
      <c r="B3" s="20" t="s">
        <v>88</v>
      </c>
      <c r="C3" s="5">
        <f>C37+C177+C212+C247+C287+C325</f>
        <v>19325.158755963752</v>
      </c>
      <c r="D3" s="5">
        <f t="shared" ref="D3:W3" si="0">D37+D177+D212+D247+D287+D325</f>
        <v>19080.241669413193</v>
      </c>
      <c r="E3" s="5">
        <f t="shared" si="0"/>
        <v>20118.055260808615</v>
      </c>
      <c r="F3" s="5">
        <f t="shared" si="0"/>
        <v>21073.84751104307</v>
      </c>
      <c r="G3" s="5">
        <f t="shared" si="0"/>
        <v>21280.811293369785</v>
      </c>
      <c r="H3" s="5">
        <f t="shared" si="0"/>
        <v>20623.443255323538</v>
      </c>
      <c r="I3" s="5">
        <f t="shared" si="0"/>
        <v>20841.164681692731</v>
      </c>
      <c r="J3" s="5">
        <f t="shared" si="0"/>
        <v>19760.318541158773</v>
      </c>
      <c r="K3" s="5">
        <f t="shared" si="0"/>
        <v>20923.239858250334</v>
      </c>
      <c r="L3" s="5">
        <f t="shared" si="0"/>
        <v>19526.10731536863</v>
      </c>
      <c r="M3" s="5">
        <f t="shared" si="0"/>
        <v>19805.899229568917</v>
      </c>
      <c r="N3" s="5">
        <f t="shared" si="0"/>
        <v>22189.586861061904</v>
      </c>
      <c r="O3" s="5">
        <f t="shared" si="0"/>
        <v>22109.156173375144</v>
      </c>
      <c r="P3" s="5">
        <f t="shared" si="0"/>
        <v>19560.67157892021</v>
      </c>
      <c r="Q3" s="5">
        <f t="shared" si="0"/>
        <v>17840.273247642719</v>
      </c>
      <c r="R3" s="5">
        <f t="shared" si="0"/>
        <v>22327.996773134335</v>
      </c>
      <c r="S3" s="5">
        <f t="shared" si="0"/>
        <v>22912.574570955021</v>
      </c>
      <c r="T3" s="5">
        <f t="shared" si="0"/>
        <v>23834.167233867676</v>
      </c>
      <c r="U3" s="5">
        <f t="shared" si="0"/>
        <v>23945.062248727008</v>
      </c>
      <c r="V3" s="5">
        <f t="shared" si="0"/>
        <v>23462.39694633559</v>
      </c>
      <c r="W3" s="5">
        <f t="shared" si="0"/>
        <v>19876.235037959494</v>
      </c>
      <c r="Z3" s="21"/>
    </row>
    <row r="4" spans="1:28" outlineLevel="1" x14ac:dyDescent="0.2">
      <c r="A4" s="6"/>
      <c r="B4" s="7" t="s">
        <v>25</v>
      </c>
      <c r="C4" s="5"/>
      <c r="D4" s="5"/>
      <c r="E4" s="5"/>
      <c r="F4" s="5"/>
      <c r="G4" s="5"/>
      <c r="H4" s="5"/>
      <c r="I4" s="5"/>
      <c r="J4" s="5"/>
      <c r="K4" s="5"/>
      <c r="L4" s="5"/>
      <c r="M4" s="5"/>
      <c r="N4" s="5"/>
      <c r="O4" s="5"/>
      <c r="P4" s="5"/>
      <c r="Q4" s="5"/>
      <c r="R4" s="5"/>
      <c r="S4" s="5"/>
      <c r="T4" s="5"/>
      <c r="U4" s="5"/>
      <c r="V4" s="5"/>
      <c r="W4" s="5"/>
    </row>
    <row r="5" spans="1:28" outlineLevel="1" x14ac:dyDescent="0.2">
      <c r="A5" s="6"/>
      <c r="B5" s="7" t="s">
        <v>30</v>
      </c>
      <c r="C5" s="5"/>
      <c r="D5" s="5"/>
      <c r="E5" s="5"/>
      <c r="F5" s="5"/>
      <c r="G5" s="5"/>
      <c r="H5" s="5"/>
      <c r="I5" s="5"/>
      <c r="J5" s="5"/>
      <c r="K5" s="5"/>
      <c r="L5" s="5"/>
      <c r="M5" s="5"/>
      <c r="N5" s="5"/>
      <c r="O5" s="5"/>
      <c r="P5" s="5"/>
      <c r="Q5" s="5"/>
      <c r="R5" s="5"/>
      <c r="S5" s="5"/>
      <c r="T5" s="5"/>
      <c r="U5" s="5"/>
      <c r="V5" s="5"/>
      <c r="W5" s="5"/>
    </row>
    <row r="6" spans="1:28" outlineLevel="1" x14ac:dyDescent="0.2">
      <c r="A6" s="6"/>
      <c r="B6" s="7" t="s">
        <v>31</v>
      </c>
      <c r="C6" s="5"/>
      <c r="D6" s="5"/>
      <c r="E6" s="5"/>
      <c r="F6" s="5"/>
      <c r="G6" s="5"/>
      <c r="H6" s="5"/>
      <c r="I6" s="5"/>
      <c r="J6" s="5"/>
      <c r="K6" s="5"/>
      <c r="L6" s="5"/>
      <c r="M6" s="5"/>
      <c r="N6" s="5"/>
      <c r="O6" s="5"/>
      <c r="P6" s="5"/>
      <c r="Q6" s="5"/>
      <c r="R6" s="5"/>
      <c r="S6" s="5"/>
      <c r="T6" s="5"/>
      <c r="U6" s="5"/>
      <c r="V6" s="5"/>
      <c r="W6" s="5"/>
    </row>
    <row r="7" spans="1:28" outlineLevel="1" x14ac:dyDescent="0.2">
      <c r="A7" s="6"/>
      <c r="B7" s="7" t="s">
        <v>140</v>
      </c>
      <c r="C7" s="14"/>
      <c r="D7" s="14"/>
      <c r="E7" s="14"/>
      <c r="F7" s="14"/>
      <c r="G7" s="14"/>
      <c r="H7" s="14"/>
      <c r="I7" s="14"/>
      <c r="J7" s="14"/>
      <c r="K7" s="14"/>
      <c r="L7" s="14"/>
      <c r="M7" s="14"/>
      <c r="N7" s="14"/>
      <c r="O7" s="14"/>
      <c r="P7" s="14"/>
      <c r="Q7" s="14"/>
      <c r="R7" s="14"/>
      <c r="S7" s="14"/>
      <c r="T7" s="14"/>
      <c r="U7" s="14"/>
      <c r="V7" s="14"/>
      <c r="W7" s="14"/>
    </row>
    <row r="8" spans="1:28" outlineLevel="1" x14ac:dyDescent="0.2">
      <c r="A8" s="6"/>
      <c r="B8" s="7" t="s">
        <v>90</v>
      </c>
      <c r="C8" s="5"/>
      <c r="D8" s="5"/>
      <c r="E8" s="5"/>
      <c r="F8" s="5"/>
      <c r="G8" s="5"/>
      <c r="H8" s="5"/>
      <c r="I8" s="5"/>
      <c r="J8" s="5"/>
      <c r="K8" s="5"/>
      <c r="L8" s="5"/>
      <c r="M8" s="5"/>
      <c r="N8" s="5"/>
      <c r="O8" s="5"/>
      <c r="P8" s="5"/>
      <c r="Q8" s="5"/>
      <c r="R8" s="5"/>
      <c r="S8" s="5"/>
      <c r="T8" s="5"/>
      <c r="U8" s="5"/>
      <c r="V8" s="5"/>
      <c r="W8" s="5"/>
    </row>
    <row r="9" spans="1:28" outlineLevel="1" x14ac:dyDescent="0.2"/>
    <row r="10" spans="1:28" outlineLevel="1" x14ac:dyDescent="0.2">
      <c r="B10" s="8" t="s">
        <v>14</v>
      </c>
      <c r="C10" s="13"/>
    </row>
    <row r="11" spans="1:28" outlineLevel="1" x14ac:dyDescent="0.2">
      <c r="B11" s="4" t="s">
        <v>18</v>
      </c>
      <c r="C11" s="5">
        <f>C46+C186+C221+C256+C294+C332</f>
        <v>2025.6126000000002</v>
      </c>
      <c r="D11" s="5">
        <f t="shared" ref="D11:W11" si="1">D46+D186+D221+D256+D294+D332</f>
        <v>1759.2851999999998</v>
      </c>
      <c r="E11" s="5">
        <f t="shared" si="1"/>
        <v>1723.6553999999999</v>
      </c>
      <c r="F11" s="5">
        <f t="shared" si="1"/>
        <v>1850.2304999999999</v>
      </c>
      <c r="G11" s="5">
        <f t="shared" si="1"/>
        <v>2725.9661999999998</v>
      </c>
      <c r="H11" s="5">
        <f t="shared" si="1"/>
        <v>3085.3454999999999</v>
      </c>
      <c r="I11" s="5">
        <f t="shared" si="1"/>
        <v>2485.4207999999999</v>
      </c>
      <c r="J11" s="5">
        <f t="shared" si="1"/>
        <v>2060.0246999999999</v>
      </c>
      <c r="K11" s="5">
        <f t="shared" si="1"/>
        <v>1961.7768000000001</v>
      </c>
      <c r="L11" s="5">
        <f t="shared" si="1"/>
        <v>2484.3986999999997</v>
      </c>
      <c r="M11" s="5">
        <f t="shared" si="1"/>
        <v>1792.8881999999999</v>
      </c>
      <c r="N11" s="5">
        <f t="shared" si="1"/>
        <v>1478.8386</v>
      </c>
      <c r="O11" s="5">
        <f t="shared" si="1"/>
        <v>1129.8150000000001</v>
      </c>
      <c r="P11" s="5">
        <f t="shared" si="1"/>
        <v>1619.6399999999996</v>
      </c>
      <c r="Q11" s="5">
        <f t="shared" si="1"/>
        <v>1690.0124999999998</v>
      </c>
      <c r="R11" s="5">
        <f t="shared" si="1"/>
        <v>2124.9539999999997</v>
      </c>
      <c r="S11" s="5">
        <f t="shared" si="1"/>
        <v>2271.5894999999996</v>
      </c>
      <c r="T11" s="5">
        <f t="shared" si="1"/>
        <v>1895.7750000000001</v>
      </c>
      <c r="U11" s="5">
        <f t="shared" si="1"/>
        <v>1992.3074999999999</v>
      </c>
      <c r="V11" s="5">
        <f t="shared" si="1"/>
        <v>1919.9448000000002</v>
      </c>
      <c r="W11" s="5">
        <f t="shared" si="1"/>
        <v>1011.8819999999999</v>
      </c>
    </row>
    <row r="12" spans="1:28" outlineLevel="1" x14ac:dyDescent="0.2">
      <c r="B12" s="4" t="s">
        <v>19</v>
      </c>
      <c r="C12" s="5">
        <f t="shared" ref="C12:W20" si="2">C47+C187+C222+C257+C295+C333</f>
        <v>11.5062</v>
      </c>
      <c r="D12" s="5">
        <f t="shared" si="2"/>
        <v>8.5164000000000009</v>
      </c>
      <c r="E12" s="5">
        <f t="shared" si="2"/>
        <v>8.4719999999999995</v>
      </c>
      <c r="F12" s="5">
        <f t="shared" si="2"/>
        <v>8.7584999999999997</v>
      </c>
      <c r="G12" s="5">
        <f t="shared" si="2"/>
        <v>6.4266000000000005</v>
      </c>
      <c r="H12" s="5">
        <f t="shared" si="2"/>
        <v>6.7214999999999998</v>
      </c>
      <c r="I12" s="5">
        <f t="shared" si="2"/>
        <v>6.7368000000000006</v>
      </c>
      <c r="J12" s="5">
        <f t="shared" si="2"/>
        <v>6.4541999999999993</v>
      </c>
      <c r="K12" s="5">
        <f t="shared" si="2"/>
        <v>7.056</v>
      </c>
      <c r="L12" s="5">
        <f t="shared" si="2"/>
        <v>6.7619999999999996</v>
      </c>
      <c r="M12" s="5">
        <f t="shared" si="2"/>
        <v>6.7362000000000002</v>
      </c>
      <c r="N12" s="5">
        <f t="shared" si="2"/>
        <v>4.9673999999999996</v>
      </c>
      <c r="O12" s="5">
        <f t="shared" si="2"/>
        <v>4.9724999999999993</v>
      </c>
      <c r="P12" s="5">
        <f t="shared" si="2"/>
        <v>0.29249999999999993</v>
      </c>
      <c r="Q12" s="5">
        <f t="shared" si="2"/>
        <v>0</v>
      </c>
      <c r="R12" s="5">
        <f t="shared" si="2"/>
        <v>0</v>
      </c>
      <c r="S12" s="5">
        <f t="shared" si="2"/>
        <v>0</v>
      </c>
      <c r="T12" s="5">
        <f t="shared" si="2"/>
        <v>0</v>
      </c>
      <c r="U12" s="5">
        <f t="shared" si="2"/>
        <v>0</v>
      </c>
      <c r="V12" s="5">
        <f t="shared" si="2"/>
        <v>0</v>
      </c>
      <c r="W12" s="5">
        <f t="shared" si="2"/>
        <v>0</v>
      </c>
    </row>
    <row r="13" spans="1:28" outlineLevel="1" x14ac:dyDescent="0.2">
      <c r="B13" s="4" t="s">
        <v>16</v>
      </c>
      <c r="C13" s="5">
        <f t="shared" si="2"/>
        <v>1765.1339999999998</v>
      </c>
      <c r="D13" s="5">
        <f t="shared" si="2"/>
        <v>1766.9270000000001</v>
      </c>
      <c r="E13" s="5">
        <f t="shared" si="2"/>
        <v>2167.5320000000002</v>
      </c>
      <c r="F13" s="5">
        <f t="shared" si="2"/>
        <v>2827.6310000000003</v>
      </c>
      <c r="G13" s="5">
        <f t="shared" si="2"/>
        <v>2650.913</v>
      </c>
      <c r="H13" s="5">
        <f t="shared" si="2"/>
        <v>1976.7520000000002</v>
      </c>
      <c r="I13" s="5">
        <f t="shared" si="2"/>
        <v>1694.0940000000001</v>
      </c>
      <c r="J13" s="5">
        <f t="shared" si="2"/>
        <v>1836.319</v>
      </c>
      <c r="K13" s="5">
        <f t="shared" si="2"/>
        <v>1830.7069999999999</v>
      </c>
      <c r="L13" s="5">
        <f t="shared" si="2"/>
        <v>1943.5369999999998</v>
      </c>
      <c r="M13" s="5">
        <f t="shared" si="2"/>
        <v>1797.3220000000001</v>
      </c>
      <c r="N13" s="5">
        <f t="shared" si="2"/>
        <v>2200.5509999999999</v>
      </c>
      <c r="O13" s="5">
        <f t="shared" si="2"/>
        <v>1750.8710000000001</v>
      </c>
      <c r="P13" s="5">
        <f t="shared" si="2"/>
        <v>1902.6479999999999</v>
      </c>
      <c r="Q13" s="5">
        <f t="shared" si="2"/>
        <v>1792.4069999999999</v>
      </c>
      <c r="R13" s="5">
        <f t="shared" si="2"/>
        <v>1817.7749999999999</v>
      </c>
      <c r="S13" s="5">
        <f t="shared" si="2"/>
        <v>1573.5409999999999</v>
      </c>
      <c r="T13" s="5">
        <f t="shared" si="2"/>
        <v>1473.164</v>
      </c>
      <c r="U13" s="5">
        <f t="shared" si="2"/>
        <v>1468.9550000000002</v>
      </c>
      <c r="V13" s="5">
        <f t="shared" si="2"/>
        <v>1461.518</v>
      </c>
      <c r="W13" s="5">
        <f t="shared" si="2"/>
        <v>1161.9880000000001</v>
      </c>
    </row>
    <row r="14" spans="1:28" outlineLevel="1" x14ac:dyDescent="0.2">
      <c r="B14" s="4" t="s">
        <v>21</v>
      </c>
      <c r="C14" s="5">
        <f t="shared" si="2"/>
        <v>0</v>
      </c>
      <c r="D14" s="5">
        <f t="shared" si="2"/>
        <v>0</v>
      </c>
      <c r="E14" s="5">
        <f t="shared" si="2"/>
        <v>0</v>
      </c>
      <c r="F14" s="5">
        <f t="shared" si="2"/>
        <v>0</v>
      </c>
      <c r="G14" s="5">
        <f t="shared" si="2"/>
        <v>0</v>
      </c>
      <c r="H14" s="5">
        <f t="shared" si="2"/>
        <v>0</v>
      </c>
      <c r="I14" s="5">
        <f t="shared" si="2"/>
        <v>0</v>
      </c>
      <c r="J14" s="5">
        <f t="shared" si="2"/>
        <v>0</v>
      </c>
      <c r="K14" s="5">
        <f t="shared" si="2"/>
        <v>0</v>
      </c>
      <c r="L14" s="5">
        <f t="shared" si="2"/>
        <v>0</v>
      </c>
      <c r="M14" s="5">
        <f t="shared" si="2"/>
        <v>0</v>
      </c>
      <c r="N14" s="5">
        <f t="shared" si="2"/>
        <v>0</v>
      </c>
      <c r="O14" s="5">
        <f t="shared" si="2"/>
        <v>0</v>
      </c>
      <c r="P14" s="5">
        <f t="shared" si="2"/>
        <v>0</v>
      </c>
      <c r="Q14" s="5">
        <f t="shared" si="2"/>
        <v>0</v>
      </c>
      <c r="R14" s="5">
        <f t="shared" si="2"/>
        <v>0</v>
      </c>
      <c r="S14" s="5">
        <f t="shared" si="2"/>
        <v>0</v>
      </c>
      <c r="T14" s="5">
        <f t="shared" si="2"/>
        <v>0</v>
      </c>
      <c r="U14" s="5">
        <f t="shared" si="2"/>
        <v>0</v>
      </c>
      <c r="V14" s="5">
        <f t="shared" si="2"/>
        <v>0</v>
      </c>
      <c r="W14" s="5">
        <f t="shared" si="2"/>
        <v>0</v>
      </c>
    </row>
    <row r="15" spans="1:28" outlineLevel="1" x14ac:dyDescent="0.2">
      <c r="B15" s="4" t="s">
        <v>20</v>
      </c>
      <c r="C15" s="5">
        <f t="shared" si="2"/>
        <v>32961.066000000006</v>
      </c>
      <c r="D15" s="5">
        <f t="shared" si="2"/>
        <v>32048.016</v>
      </c>
      <c r="E15" s="5">
        <f t="shared" si="2"/>
        <v>33298.220999999998</v>
      </c>
      <c r="F15" s="5">
        <f t="shared" si="2"/>
        <v>33727.438000000009</v>
      </c>
      <c r="G15" s="5">
        <f t="shared" si="2"/>
        <v>33690.204999999994</v>
      </c>
      <c r="H15" s="5">
        <f t="shared" si="2"/>
        <v>33080.445999999996</v>
      </c>
      <c r="I15" s="5">
        <f t="shared" si="2"/>
        <v>33471.882000000005</v>
      </c>
      <c r="J15" s="5">
        <f t="shared" si="2"/>
        <v>31620.197999999997</v>
      </c>
      <c r="K15" s="5">
        <f t="shared" si="2"/>
        <v>33197.699000000001</v>
      </c>
      <c r="L15" s="5">
        <f t="shared" si="2"/>
        <v>29516.05</v>
      </c>
      <c r="M15" s="5">
        <f t="shared" si="2"/>
        <v>30565.593999999997</v>
      </c>
      <c r="N15" s="5">
        <f t="shared" si="2"/>
        <v>32769.389000000003</v>
      </c>
      <c r="O15" s="5">
        <f t="shared" si="2"/>
        <v>33436.544999999998</v>
      </c>
      <c r="P15" s="5">
        <f t="shared" si="2"/>
        <v>29292.557999999997</v>
      </c>
      <c r="Q15" s="5">
        <f t="shared" si="2"/>
        <v>26419.720000000005</v>
      </c>
      <c r="R15" s="5">
        <f t="shared" si="2"/>
        <v>33562.913</v>
      </c>
      <c r="S15" s="5">
        <f t="shared" si="2"/>
        <v>34470.019</v>
      </c>
      <c r="T15" s="5">
        <f t="shared" si="2"/>
        <v>35457.582999999999</v>
      </c>
      <c r="U15" s="5">
        <f t="shared" si="2"/>
        <v>36015.936000000002</v>
      </c>
      <c r="V15" s="5">
        <f t="shared" si="2"/>
        <v>35313.235000000008</v>
      </c>
      <c r="W15" s="5">
        <f t="shared" si="2"/>
        <v>30483.351999999999</v>
      </c>
    </row>
    <row r="16" spans="1:28" outlineLevel="1" x14ac:dyDescent="0.2">
      <c r="B16" s="4" t="s">
        <v>0</v>
      </c>
      <c r="C16" s="5">
        <f t="shared" si="2"/>
        <v>0</v>
      </c>
      <c r="D16" s="5">
        <f t="shared" si="2"/>
        <v>0</v>
      </c>
      <c r="E16" s="5">
        <f t="shared" si="2"/>
        <v>0</v>
      </c>
      <c r="F16" s="5">
        <f t="shared" si="2"/>
        <v>0</v>
      </c>
      <c r="G16" s="5">
        <f t="shared" si="2"/>
        <v>0</v>
      </c>
      <c r="H16" s="5">
        <f t="shared" si="2"/>
        <v>0</v>
      </c>
      <c r="I16" s="5">
        <f t="shared" si="2"/>
        <v>0</v>
      </c>
      <c r="J16" s="5">
        <f t="shared" si="2"/>
        <v>0</v>
      </c>
      <c r="K16" s="5">
        <f t="shared" si="2"/>
        <v>0</v>
      </c>
      <c r="L16" s="5">
        <f t="shared" si="2"/>
        <v>0</v>
      </c>
      <c r="M16" s="5">
        <f t="shared" si="2"/>
        <v>0</v>
      </c>
      <c r="N16" s="5">
        <f t="shared" si="2"/>
        <v>1183.8879999999999</v>
      </c>
      <c r="O16" s="5">
        <f t="shared" si="2"/>
        <v>1206.357</v>
      </c>
      <c r="P16" s="5">
        <f t="shared" si="2"/>
        <v>332.02800000000002</v>
      </c>
      <c r="Q16" s="5">
        <f t="shared" si="2"/>
        <v>67.290999999999997</v>
      </c>
      <c r="R16" s="5">
        <f t="shared" si="2"/>
        <v>0</v>
      </c>
      <c r="S16" s="5">
        <f t="shared" si="2"/>
        <v>0</v>
      </c>
      <c r="T16" s="5">
        <f t="shared" si="2"/>
        <v>0</v>
      </c>
      <c r="U16" s="5">
        <f t="shared" si="2"/>
        <v>0</v>
      </c>
      <c r="V16" s="5">
        <f t="shared" si="2"/>
        <v>0</v>
      </c>
      <c r="W16" s="5">
        <f t="shared" si="2"/>
        <v>0</v>
      </c>
    </row>
    <row r="17" spans="2:23" outlineLevel="1" x14ac:dyDescent="0.2">
      <c r="B17" s="4" t="s">
        <v>22</v>
      </c>
      <c r="C17" s="5">
        <f t="shared" si="2"/>
        <v>0</v>
      </c>
      <c r="D17" s="5">
        <f t="shared" si="2"/>
        <v>14</v>
      </c>
      <c r="E17" s="5">
        <f t="shared" si="2"/>
        <v>14</v>
      </c>
      <c r="F17" s="5">
        <f t="shared" si="2"/>
        <v>21</v>
      </c>
      <c r="G17" s="5">
        <f t="shared" si="2"/>
        <v>22</v>
      </c>
      <c r="H17" s="5">
        <f t="shared" si="2"/>
        <v>21</v>
      </c>
      <c r="I17" s="5">
        <f t="shared" si="2"/>
        <v>23</v>
      </c>
      <c r="J17" s="5">
        <f t="shared" si="2"/>
        <v>0</v>
      </c>
      <c r="K17" s="5">
        <f t="shared" si="2"/>
        <v>0</v>
      </c>
      <c r="L17" s="5">
        <f t="shared" si="2"/>
        <v>0</v>
      </c>
      <c r="M17" s="5">
        <f t="shared" si="2"/>
        <v>0</v>
      </c>
      <c r="N17" s="5">
        <f t="shared" si="2"/>
        <v>0</v>
      </c>
      <c r="O17" s="5">
        <f t="shared" si="2"/>
        <v>0</v>
      </c>
      <c r="P17" s="5">
        <f t="shared" si="2"/>
        <v>0</v>
      </c>
      <c r="Q17" s="5">
        <f t="shared" si="2"/>
        <v>0</v>
      </c>
      <c r="R17" s="5">
        <f t="shared" si="2"/>
        <v>0</v>
      </c>
      <c r="S17" s="5">
        <f t="shared" si="2"/>
        <v>0</v>
      </c>
      <c r="T17" s="5">
        <f t="shared" si="2"/>
        <v>0</v>
      </c>
      <c r="U17" s="5">
        <f t="shared" si="2"/>
        <v>0</v>
      </c>
      <c r="V17" s="5">
        <f t="shared" si="2"/>
        <v>0</v>
      </c>
      <c r="W17" s="5">
        <f t="shared" si="2"/>
        <v>0</v>
      </c>
    </row>
    <row r="18" spans="2:23" outlineLevel="1" x14ac:dyDescent="0.2">
      <c r="B18" s="4" t="s">
        <v>23</v>
      </c>
      <c r="C18" s="5">
        <f t="shared" si="2"/>
        <v>0</v>
      </c>
      <c r="D18" s="5">
        <f t="shared" si="2"/>
        <v>0</v>
      </c>
      <c r="E18" s="5">
        <f t="shared" si="2"/>
        <v>0</v>
      </c>
      <c r="F18" s="5">
        <f t="shared" si="2"/>
        <v>0</v>
      </c>
      <c r="G18" s="5">
        <f t="shared" si="2"/>
        <v>0</v>
      </c>
      <c r="H18" s="5">
        <f t="shared" si="2"/>
        <v>0</v>
      </c>
      <c r="I18" s="5">
        <f t="shared" si="2"/>
        <v>0</v>
      </c>
      <c r="J18" s="5">
        <f t="shared" si="2"/>
        <v>0</v>
      </c>
      <c r="K18" s="5">
        <f t="shared" si="2"/>
        <v>0</v>
      </c>
      <c r="L18" s="5">
        <f t="shared" si="2"/>
        <v>0</v>
      </c>
      <c r="M18" s="5">
        <f t="shared" si="2"/>
        <v>0</v>
      </c>
      <c r="N18" s="5">
        <f t="shared" si="2"/>
        <v>0</v>
      </c>
      <c r="O18" s="5">
        <f t="shared" si="2"/>
        <v>0</v>
      </c>
      <c r="P18" s="5">
        <f t="shared" si="2"/>
        <v>0</v>
      </c>
      <c r="Q18" s="5">
        <f t="shared" si="2"/>
        <v>164.49400000000003</v>
      </c>
      <c r="R18" s="5">
        <f t="shared" si="2"/>
        <v>193.30099999999999</v>
      </c>
      <c r="S18" s="5">
        <f t="shared" si="2"/>
        <v>228.75200000000001</v>
      </c>
      <c r="T18" s="5">
        <f t="shared" si="2"/>
        <v>290.18899999999996</v>
      </c>
      <c r="U18" s="5">
        <f t="shared" si="2"/>
        <v>283.69399999999996</v>
      </c>
      <c r="V18" s="5">
        <f t="shared" si="2"/>
        <v>241.46800000000002</v>
      </c>
      <c r="W18" s="5">
        <f t="shared" si="2"/>
        <v>245.608</v>
      </c>
    </row>
    <row r="19" spans="2:23" outlineLevel="1" x14ac:dyDescent="0.2">
      <c r="B19" s="4" t="s">
        <v>17</v>
      </c>
      <c r="C19" s="5">
        <f t="shared" si="2"/>
        <v>0</v>
      </c>
      <c r="D19" s="5">
        <f t="shared" si="2"/>
        <v>0</v>
      </c>
      <c r="E19" s="5">
        <f t="shared" si="2"/>
        <v>0</v>
      </c>
      <c r="F19" s="5">
        <f t="shared" si="2"/>
        <v>0</v>
      </c>
      <c r="G19" s="5">
        <f t="shared" si="2"/>
        <v>0</v>
      </c>
      <c r="H19" s="5">
        <f t="shared" si="2"/>
        <v>0</v>
      </c>
      <c r="I19" s="5">
        <f t="shared" si="2"/>
        <v>0</v>
      </c>
      <c r="J19" s="5">
        <f t="shared" si="2"/>
        <v>0</v>
      </c>
      <c r="K19" s="5">
        <f t="shared" si="2"/>
        <v>0</v>
      </c>
      <c r="L19" s="5">
        <f t="shared" si="2"/>
        <v>0</v>
      </c>
      <c r="M19" s="5">
        <f t="shared" si="2"/>
        <v>0</v>
      </c>
      <c r="N19" s="5">
        <f t="shared" si="2"/>
        <v>0</v>
      </c>
      <c r="O19" s="5">
        <f t="shared" si="2"/>
        <v>0</v>
      </c>
      <c r="P19" s="5">
        <f t="shared" si="2"/>
        <v>0</v>
      </c>
      <c r="Q19" s="5">
        <f t="shared" si="2"/>
        <v>0</v>
      </c>
      <c r="R19" s="5">
        <f t="shared" si="2"/>
        <v>0</v>
      </c>
      <c r="S19" s="5">
        <f t="shared" si="2"/>
        <v>0</v>
      </c>
      <c r="T19" s="5">
        <f t="shared" si="2"/>
        <v>0</v>
      </c>
      <c r="U19" s="5">
        <f t="shared" si="2"/>
        <v>0</v>
      </c>
      <c r="V19" s="5">
        <f t="shared" si="2"/>
        <v>0</v>
      </c>
      <c r="W19" s="5">
        <f t="shared" si="2"/>
        <v>0</v>
      </c>
    </row>
    <row r="20" spans="2:23" outlineLevel="1" x14ac:dyDescent="0.2">
      <c r="B20" s="4" t="s">
        <v>1</v>
      </c>
      <c r="C20" s="5">
        <f t="shared" si="2"/>
        <v>33.616999999999997</v>
      </c>
      <c r="D20" s="5">
        <f t="shared" si="2"/>
        <v>41.542999999999999</v>
      </c>
      <c r="E20" s="5">
        <f t="shared" si="2"/>
        <v>31.786000000000001</v>
      </c>
      <c r="F20" s="5">
        <f t="shared" si="2"/>
        <v>31.262</v>
      </c>
      <c r="G20" s="5">
        <f t="shared" si="2"/>
        <v>29.957999999999998</v>
      </c>
      <c r="H20" s="5">
        <f t="shared" si="2"/>
        <v>26.760999999999999</v>
      </c>
      <c r="I20" s="5">
        <f t="shared" si="2"/>
        <v>41.399000000000001</v>
      </c>
      <c r="J20" s="5">
        <f t="shared" si="2"/>
        <v>40.31</v>
      </c>
      <c r="K20" s="5">
        <f t="shared" si="2"/>
        <v>45.96</v>
      </c>
      <c r="L20" s="5">
        <f t="shared" si="2"/>
        <v>42.527000000000001</v>
      </c>
      <c r="M20" s="5">
        <f t="shared" si="2"/>
        <v>43.722999999999999</v>
      </c>
      <c r="N20" s="5">
        <f t="shared" si="2"/>
        <v>32.829000000000001</v>
      </c>
      <c r="O20" s="5">
        <f t="shared" si="2"/>
        <v>26.448</v>
      </c>
      <c r="P20" s="5">
        <f t="shared" si="2"/>
        <v>23.337000000000003</v>
      </c>
      <c r="Q20" s="5">
        <f t="shared" si="2"/>
        <v>20.225000000000001</v>
      </c>
      <c r="R20" s="5">
        <f t="shared" si="2"/>
        <v>25.135000000000005</v>
      </c>
      <c r="S20" s="5">
        <f t="shared" si="2"/>
        <v>21.831</v>
      </c>
      <c r="T20" s="5">
        <f t="shared" si="2"/>
        <v>17.363</v>
      </c>
      <c r="U20" s="5">
        <f t="shared" si="2"/>
        <v>3.2320000000000002</v>
      </c>
      <c r="V20" s="5">
        <f t="shared" si="2"/>
        <v>2.6950000000000003</v>
      </c>
      <c r="W20" s="5">
        <f t="shared" si="2"/>
        <v>2.1910000000000003</v>
      </c>
    </row>
    <row r="21" spans="2:23" outlineLevel="1" x14ac:dyDescent="0.2">
      <c r="B21" s="15" t="s">
        <v>9</v>
      </c>
      <c r="C21" s="19">
        <f t="shared" ref="C21:W21" si="3">SUM(C11:C20)</f>
        <v>36796.935800000007</v>
      </c>
      <c r="D21" s="19">
        <f t="shared" si="3"/>
        <v>35638.287599999996</v>
      </c>
      <c r="E21" s="19">
        <f t="shared" si="3"/>
        <v>37243.666399999995</v>
      </c>
      <c r="F21" s="19">
        <f t="shared" si="3"/>
        <v>38466.320000000014</v>
      </c>
      <c r="G21" s="19">
        <f t="shared" si="3"/>
        <v>39125.468799999995</v>
      </c>
      <c r="H21" s="19">
        <f t="shared" si="3"/>
        <v>38197.025999999998</v>
      </c>
      <c r="I21" s="19">
        <f t="shared" si="3"/>
        <v>37722.532599999999</v>
      </c>
      <c r="J21" s="19">
        <f t="shared" si="3"/>
        <v>35563.305899999992</v>
      </c>
      <c r="K21" s="19">
        <f t="shared" si="3"/>
        <v>37043.198799999998</v>
      </c>
      <c r="L21" s="19">
        <f t="shared" si="3"/>
        <v>33993.274700000002</v>
      </c>
      <c r="M21" s="19">
        <f t="shared" si="3"/>
        <v>34206.263399999996</v>
      </c>
      <c r="N21" s="19">
        <f t="shared" si="3"/>
        <v>37670.462999999996</v>
      </c>
      <c r="O21" s="19">
        <f t="shared" si="3"/>
        <v>37555.008499999989</v>
      </c>
      <c r="P21" s="19">
        <f t="shared" si="3"/>
        <v>33170.503499999992</v>
      </c>
      <c r="Q21" s="19">
        <f t="shared" si="3"/>
        <v>30154.149500000003</v>
      </c>
      <c r="R21" s="19">
        <f t="shared" si="3"/>
        <v>37724.078000000001</v>
      </c>
      <c r="S21" s="19">
        <f t="shared" si="3"/>
        <v>38565.732499999998</v>
      </c>
      <c r="T21" s="19">
        <f t="shared" si="3"/>
        <v>39134.073999999993</v>
      </c>
      <c r="U21" s="19">
        <f t="shared" si="3"/>
        <v>39764.124500000005</v>
      </c>
      <c r="V21" s="19">
        <f t="shared" si="3"/>
        <v>38938.860800000009</v>
      </c>
      <c r="W21" s="19">
        <f t="shared" si="3"/>
        <v>32905.020999999993</v>
      </c>
    </row>
    <row r="22" spans="2:23" outlineLevel="1" x14ac:dyDescent="0.2">
      <c r="B22" s="26" t="s">
        <v>91</v>
      </c>
      <c r="C22" s="25">
        <f t="shared" ref="C22:W22" si="4">C21/C3/1000</f>
        <v>1.9040948778050509E-3</v>
      </c>
      <c r="D22" s="25">
        <f t="shared" si="4"/>
        <v>1.8678111219697167E-3</v>
      </c>
      <c r="E22" s="25">
        <f t="shared" si="4"/>
        <v>1.8512557957106955E-3</v>
      </c>
      <c r="F22" s="25">
        <f t="shared" si="4"/>
        <v>1.8253107307454408E-3</v>
      </c>
      <c r="G22" s="25">
        <f t="shared" si="4"/>
        <v>1.8385327636540748E-3</v>
      </c>
      <c r="H22" s="25">
        <f t="shared" si="4"/>
        <v>1.8521168132358394E-3</v>
      </c>
      <c r="I22" s="25">
        <f t="shared" si="4"/>
        <v>1.8100011768121661E-3</v>
      </c>
      <c r="J22" s="25">
        <f t="shared" si="4"/>
        <v>1.7997334317220229E-3</v>
      </c>
      <c r="K22" s="25">
        <f t="shared" si="4"/>
        <v>1.7704332145001592E-3</v>
      </c>
      <c r="L22" s="25">
        <f t="shared" si="4"/>
        <v>1.7409140568045807E-3</v>
      </c>
      <c r="M22" s="25">
        <f t="shared" si="4"/>
        <v>1.7270744944987034E-3</v>
      </c>
      <c r="N22" s="25">
        <f t="shared" si="4"/>
        <v>1.6976640095135707E-3</v>
      </c>
      <c r="O22" s="25">
        <f t="shared" si="4"/>
        <v>1.6986179031665371E-3</v>
      </c>
      <c r="P22" s="25">
        <f t="shared" si="4"/>
        <v>1.6957752890113741E-3</v>
      </c>
      <c r="Q22" s="25">
        <f t="shared" si="4"/>
        <v>1.6902291283001705E-3</v>
      </c>
      <c r="R22" s="25">
        <f t="shared" si="4"/>
        <v>1.6895415376175019E-3</v>
      </c>
      <c r="S22" s="25">
        <f t="shared" si="4"/>
        <v>1.6831688809378759E-3</v>
      </c>
      <c r="T22" s="25">
        <f t="shared" si="4"/>
        <v>1.6419316696071337E-3</v>
      </c>
      <c r="U22" s="25">
        <f t="shared" si="4"/>
        <v>1.6606398466186482E-3</v>
      </c>
      <c r="V22" s="25">
        <f t="shared" si="4"/>
        <v>1.6596284211311825E-3</v>
      </c>
      <c r="W22" s="25">
        <f t="shared" si="4"/>
        <v>1.6554956679249472E-3</v>
      </c>
    </row>
    <row r="23" spans="2:23" outlineLevel="1" x14ac:dyDescent="0.2"/>
    <row r="24" spans="2:23" outlineLevel="1" x14ac:dyDescent="0.2">
      <c r="B24" s="4" t="s">
        <v>18</v>
      </c>
      <c r="C24" s="11">
        <f t="shared" ref="C24:W24" si="5">IFERROR(C11/C21,0)</f>
        <v>5.5048404329362657E-2</v>
      </c>
      <c r="D24" s="11">
        <f t="shared" si="5"/>
        <v>4.9365031781156622E-2</v>
      </c>
      <c r="E24" s="11">
        <f t="shared" si="5"/>
        <v>4.6280497239122517E-2</v>
      </c>
      <c r="F24" s="11">
        <f t="shared" si="5"/>
        <v>4.8100013206358164E-2</v>
      </c>
      <c r="G24" s="11">
        <f t="shared" si="5"/>
        <v>6.9672422685450361E-2</v>
      </c>
      <c r="H24" s="11">
        <f t="shared" si="5"/>
        <v>8.0774495375634747E-2</v>
      </c>
      <c r="I24" s="11">
        <f t="shared" si="5"/>
        <v>6.5886901771807338E-2</v>
      </c>
      <c r="J24" s="11">
        <f t="shared" si="5"/>
        <v>5.7925568162660618E-2</v>
      </c>
      <c r="K24" s="11">
        <f t="shared" si="5"/>
        <v>5.2959162911168464E-2</v>
      </c>
      <c r="L24" s="11">
        <f t="shared" si="5"/>
        <v>7.3085006429227592E-2</v>
      </c>
      <c r="M24" s="11">
        <f t="shared" si="5"/>
        <v>5.2414032454652738E-2</v>
      </c>
      <c r="N24" s="11">
        <f t="shared" si="5"/>
        <v>3.9257245125975761E-2</v>
      </c>
      <c r="O24" s="11">
        <f t="shared" si="5"/>
        <v>3.0084269585506827E-2</v>
      </c>
      <c r="P24" s="11">
        <f t="shared" si="5"/>
        <v>4.8827718276872101E-2</v>
      </c>
      <c r="Q24" s="11">
        <f t="shared" si="5"/>
        <v>5.604576909058568E-2</v>
      </c>
      <c r="R24" s="11">
        <f t="shared" si="5"/>
        <v>5.632885182773717E-2</v>
      </c>
      <c r="S24" s="11">
        <f t="shared" si="5"/>
        <v>5.8901759482981417E-2</v>
      </c>
      <c r="T24" s="11">
        <f t="shared" si="5"/>
        <v>4.8443078019426253E-2</v>
      </c>
      <c r="U24" s="11">
        <f t="shared" si="5"/>
        <v>5.010314008045115E-2</v>
      </c>
      <c r="V24" s="11">
        <f t="shared" si="5"/>
        <v>4.9306650491428856E-2</v>
      </c>
      <c r="W24" s="11">
        <f t="shared" si="5"/>
        <v>3.0751598669394562E-2</v>
      </c>
    </row>
    <row r="25" spans="2:23" outlineLevel="1" x14ac:dyDescent="0.2">
      <c r="B25" s="4" t="s">
        <v>19</v>
      </c>
      <c r="C25" s="11">
        <f t="shared" ref="C25:W25" si="6">IFERROR(C12/C21,0)</f>
        <v>3.1269451517753819E-4</v>
      </c>
      <c r="D25" s="11">
        <f t="shared" si="6"/>
        <v>2.389677106708124E-4</v>
      </c>
      <c r="E25" s="11">
        <f t="shared" si="6"/>
        <v>2.2747491906435936E-4</v>
      </c>
      <c r="F25" s="11">
        <f t="shared" si="6"/>
        <v>2.2769269324437576E-4</v>
      </c>
      <c r="G25" s="11">
        <f t="shared" si="6"/>
        <v>1.64256178829479E-4</v>
      </c>
      <c r="H25" s="11">
        <f t="shared" si="6"/>
        <v>1.7596919718304772E-4</v>
      </c>
      <c r="I25" s="11">
        <f t="shared" si="6"/>
        <v>1.7858822130092084E-4</v>
      </c>
      <c r="J25" s="11">
        <f t="shared" si="6"/>
        <v>1.8148481522354762E-4</v>
      </c>
      <c r="K25" s="11">
        <f t="shared" si="6"/>
        <v>1.904803102479368E-4</v>
      </c>
      <c r="L25" s="11">
        <f t="shared" si="6"/>
        <v>1.9892170023854745E-4</v>
      </c>
      <c r="M25" s="11">
        <f t="shared" si="6"/>
        <v>1.9692884666262615E-4</v>
      </c>
      <c r="N25" s="11">
        <f t="shared" si="6"/>
        <v>1.3186458578966762E-4</v>
      </c>
      <c r="O25" s="11">
        <f t="shared" si="6"/>
        <v>1.3240577485157542E-4</v>
      </c>
      <c r="P25" s="11">
        <f t="shared" si="6"/>
        <v>8.8180753722957504E-6</v>
      </c>
      <c r="Q25" s="11">
        <f t="shared" si="6"/>
        <v>0</v>
      </c>
      <c r="R25" s="11">
        <f t="shared" si="6"/>
        <v>0</v>
      </c>
      <c r="S25" s="11">
        <f t="shared" si="6"/>
        <v>0</v>
      </c>
      <c r="T25" s="11">
        <f t="shared" si="6"/>
        <v>0</v>
      </c>
      <c r="U25" s="11">
        <f t="shared" si="6"/>
        <v>0</v>
      </c>
      <c r="V25" s="11">
        <f t="shared" si="6"/>
        <v>0</v>
      </c>
      <c r="W25" s="11">
        <f t="shared" si="6"/>
        <v>0</v>
      </c>
    </row>
    <row r="26" spans="2:23" outlineLevel="1" x14ac:dyDescent="0.2">
      <c r="B26" s="4" t="s">
        <v>16</v>
      </c>
      <c r="C26" s="11">
        <f t="shared" ref="C26:W26" si="7">IFERROR(C13/C21,0)</f>
        <v>4.7969592076740245E-2</v>
      </c>
      <c r="D26" s="11">
        <f t="shared" si="7"/>
        <v>4.9579458469828398E-2</v>
      </c>
      <c r="E26" s="11">
        <f t="shared" si="7"/>
        <v>5.8198674016691342E-2</v>
      </c>
      <c r="F26" s="11">
        <f t="shared" si="7"/>
        <v>7.3509267327885777E-2</v>
      </c>
      <c r="G26" s="11">
        <f t="shared" si="7"/>
        <v>6.7754153018608695E-2</v>
      </c>
      <c r="H26" s="11">
        <f t="shared" si="7"/>
        <v>5.1751463582531278E-2</v>
      </c>
      <c r="I26" s="11">
        <f t="shared" si="7"/>
        <v>4.4909338881451454E-2</v>
      </c>
      <c r="J26" s="11">
        <f t="shared" si="7"/>
        <v>5.1635216511184925E-2</v>
      </c>
      <c r="K26" s="11">
        <f t="shared" si="7"/>
        <v>4.9420866968972452E-2</v>
      </c>
      <c r="L26" s="11">
        <f t="shared" si="7"/>
        <v>5.7174162158610736E-2</v>
      </c>
      <c r="M26" s="11">
        <f t="shared" si="7"/>
        <v>5.2543651990939189E-2</v>
      </c>
      <c r="N26" s="11">
        <f t="shared" si="7"/>
        <v>5.8415820373643935E-2</v>
      </c>
      <c r="O26" s="11">
        <f t="shared" si="7"/>
        <v>4.6621504559105631E-2</v>
      </c>
      <c r="P26" s="11">
        <f t="shared" si="7"/>
        <v>5.7359635798112027E-2</v>
      </c>
      <c r="Q26" s="11">
        <f t="shared" si="7"/>
        <v>5.9441470899386492E-2</v>
      </c>
      <c r="R26" s="11">
        <f t="shared" si="7"/>
        <v>4.818606832485077E-2</v>
      </c>
      <c r="S26" s="11">
        <f t="shared" si="7"/>
        <v>4.0801532811544548E-2</v>
      </c>
      <c r="T26" s="11">
        <f t="shared" si="7"/>
        <v>3.7644023466608674E-2</v>
      </c>
      <c r="U26" s="11">
        <f t="shared" si="7"/>
        <v>3.6941716144159038E-2</v>
      </c>
      <c r="V26" s="11">
        <f t="shared" si="7"/>
        <v>3.7533660974488493E-2</v>
      </c>
      <c r="W26" s="11">
        <f t="shared" si="7"/>
        <v>3.5313394876727182E-2</v>
      </c>
    </row>
    <row r="27" spans="2:23" outlineLevel="1" x14ac:dyDescent="0.2">
      <c r="B27" s="4" t="s">
        <v>21</v>
      </c>
      <c r="C27" s="11">
        <f t="shared" ref="C27:W27" si="8">IFERROR(C14/C21,0)</f>
        <v>0</v>
      </c>
      <c r="D27" s="11">
        <f t="shared" si="8"/>
        <v>0</v>
      </c>
      <c r="E27" s="11">
        <f t="shared" si="8"/>
        <v>0</v>
      </c>
      <c r="F27" s="11">
        <f t="shared" si="8"/>
        <v>0</v>
      </c>
      <c r="G27" s="11">
        <f t="shared" si="8"/>
        <v>0</v>
      </c>
      <c r="H27" s="11">
        <f t="shared" si="8"/>
        <v>0</v>
      </c>
      <c r="I27" s="11">
        <f t="shared" si="8"/>
        <v>0</v>
      </c>
      <c r="J27" s="11">
        <f t="shared" si="8"/>
        <v>0</v>
      </c>
      <c r="K27" s="11">
        <f t="shared" si="8"/>
        <v>0</v>
      </c>
      <c r="L27" s="11">
        <f t="shared" si="8"/>
        <v>0</v>
      </c>
      <c r="M27" s="11">
        <f t="shared" si="8"/>
        <v>0</v>
      </c>
      <c r="N27" s="11">
        <f t="shared" si="8"/>
        <v>0</v>
      </c>
      <c r="O27" s="11">
        <f t="shared" si="8"/>
        <v>0</v>
      </c>
      <c r="P27" s="11">
        <f t="shared" si="8"/>
        <v>0</v>
      </c>
      <c r="Q27" s="11">
        <f t="shared" si="8"/>
        <v>0</v>
      </c>
      <c r="R27" s="11">
        <f t="shared" si="8"/>
        <v>0</v>
      </c>
      <c r="S27" s="11">
        <f t="shared" si="8"/>
        <v>0</v>
      </c>
      <c r="T27" s="11">
        <f t="shared" si="8"/>
        <v>0</v>
      </c>
      <c r="U27" s="11">
        <f t="shared" si="8"/>
        <v>0</v>
      </c>
      <c r="V27" s="11">
        <f t="shared" si="8"/>
        <v>0</v>
      </c>
      <c r="W27" s="11">
        <f t="shared" si="8"/>
        <v>0</v>
      </c>
    </row>
    <row r="28" spans="2:23" outlineLevel="1" x14ac:dyDescent="0.2">
      <c r="B28" s="4" t="s">
        <v>20</v>
      </c>
      <c r="C28" s="11">
        <f t="shared" ref="C28:W28" si="9">IFERROR(C15/C21,0)</f>
        <v>0.89575572757338129</v>
      </c>
      <c r="D28" s="11">
        <f t="shared" si="9"/>
        <v>0.89925802158911816</v>
      </c>
      <c r="E28" s="11">
        <f t="shared" si="9"/>
        <v>0.89406399043462603</v>
      </c>
      <c r="F28" s="11">
        <f t="shared" si="9"/>
        <v>0.87680438367902092</v>
      </c>
      <c r="G28" s="11">
        <f t="shared" si="9"/>
        <v>0.86108118402916101</v>
      </c>
      <c r="H28" s="11">
        <f t="shared" si="9"/>
        <v>0.86604768653978448</v>
      </c>
      <c r="I28" s="11">
        <f t="shared" si="9"/>
        <v>0.88731799518678145</v>
      </c>
      <c r="J28" s="11">
        <f t="shared" si="9"/>
        <v>0.88912425883331625</v>
      </c>
      <c r="K28" s="11">
        <f t="shared" si="9"/>
        <v>0.89618877622415272</v>
      </c>
      <c r="L28" s="11">
        <f t="shared" si="9"/>
        <v>0.86829086813457246</v>
      </c>
      <c r="M28" s="11">
        <f t="shared" si="9"/>
        <v>0.89356717050831103</v>
      </c>
      <c r="N28" s="11">
        <f t="shared" si="9"/>
        <v>0.86989610401125161</v>
      </c>
      <c r="O28" s="11">
        <f t="shared" si="9"/>
        <v>0.89033517326989842</v>
      </c>
      <c r="P28" s="11">
        <f t="shared" si="9"/>
        <v>0.88309054458579461</v>
      </c>
      <c r="Q28" s="11">
        <f t="shared" si="9"/>
        <v>0.87615536959515317</v>
      </c>
      <c r="R28" s="11">
        <f t="shared" si="9"/>
        <v>0.88969471964298241</v>
      </c>
      <c r="S28" s="11">
        <f t="shared" si="9"/>
        <v>0.89379915187660453</v>
      </c>
      <c r="T28" s="11">
        <f t="shared" si="9"/>
        <v>0.90605396718982045</v>
      </c>
      <c r="U28" s="11">
        <f t="shared" si="9"/>
        <v>0.90573944360324077</v>
      </c>
      <c r="V28" s="11">
        <f t="shared" si="9"/>
        <v>0.90688926883038135</v>
      </c>
      <c r="W28" s="11">
        <f t="shared" si="9"/>
        <v>0.92640427125088309</v>
      </c>
    </row>
    <row r="29" spans="2:23" outlineLevel="1" x14ac:dyDescent="0.2">
      <c r="B29" s="4" t="s">
        <v>0</v>
      </c>
      <c r="C29" s="11">
        <f t="shared" ref="C29:W29" si="10">IFERROR(C16/C21,0)</f>
        <v>0</v>
      </c>
      <c r="D29" s="11">
        <f t="shared" si="10"/>
        <v>0</v>
      </c>
      <c r="E29" s="11">
        <f t="shared" si="10"/>
        <v>0</v>
      </c>
      <c r="F29" s="11">
        <f t="shared" si="10"/>
        <v>0</v>
      </c>
      <c r="G29" s="11">
        <f t="shared" si="10"/>
        <v>0</v>
      </c>
      <c r="H29" s="11">
        <f t="shared" si="10"/>
        <v>0</v>
      </c>
      <c r="I29" s="11">
        <f t="shared" si="10"/>
        <v>0</v>
      </c>
      <c r="J29" s="11">
        <f t="shared" si="10"/>
        <v>0</v>
      </c>
      <c r="K29" s="11">
        <f t="shared" si="10"/>
        <v>0</v>
      </c>
      <c r="L29" s="11">
        <f t="shared" si="10"/>
        <v>0</v>
      </c>
      <c r="M29" s="11">
        <f t="shared" si="10"/>
        <v>0</v>
      </c>
      <c r="N29" s="11">
        <f t="shared" si="10"/>
        <v>3.1427487365897254E-2</v>
      </c>
      <c r="O29" s="11">
        <f t="shared" si="10"/>
        <v>3.2122399865786216E-2</v>
      </c>
      <c r="P29" s="11">
        <f t="shared" si="10"/>
        <v>1.0009736511837997E-2</v>
      </c>
      <c r="Q29" s="11">
        <f t="shared" si="10"/>
        <v>2.2315668362657679E-3</v>
      </c>
      <c r="R29" s="11">
        <f t="shared" si="10"/>
        <v>0</v>
      </c>
      <c r="S29" s="11">
        <f t="shared" si="10"/>
        <v>0</v>
      </c>
      <c r="T29" s="11">
        <f t="shared" si="10"/>
        <v>0</v>
      </c>
      <c r="U29" s="11">
        <f t="shared" si="10"/>
        <v>0</v>
      </c>
      <c r="V29" s="11">
        <f t="shared" si="10"/>
        <v>0</v>
      </c>
      <c r="W29" s="11">
        <f t="shared" si="10"/>
        <v>0</v>
      </c>
    </row>
    <row r="30" spans="2:23" outlineLevel="1" x14ac:dyDescent="0.2">
      <c r="B30" s="4" t="s">
        <v>22</v>
      </c>
      <c r="C30" s="11">
        <f t="shared" ref="C30:W30" si="11">IFERROR(C17/C21,0)</f>
        <v>0</v>
      </c>
      <c r="D30" s="11">
        <f t="shared" si="11"/>
        <v>3.9283593412608303E-4</v>
      </c>
      <c r="E30" s="11">
        <f t="shared" si="11"/>
        <v>3.7590284075791214E-4</v>
      </c>
      <c r="F30" s="11">
        <f t="shared" si="11"/>
        <v>5.4593212971763329E-4</v>
      </c>
      <c r="G30" s="11">
        <f t="shared" si="11"/>
        <v>5.6229358202603832E-4</v>
      </c>
      <c r="H30" s="11">
        <f t="shared" si="11"/>
        <v>5.4978102221885029E-4</v>
      </c>
      <c r="I30" s="11">
        <f t="shared" si="11"/>
        <v>6.0971516000492504E-4</v>
      </c>
      <c r="J30" s="11">
        <f t="shared" si="11"/>
        <v>0</v>
      </c>
      <c r="K30" s="11">
        <f t="shared" si="11"/>
        <v>0</v>
      </c>
      <c r="L30" s="11">
        <f t="shared" si="11"/>
        <v>0</v>
      </c>
      <c r="M30" s="11">
        <f t="shared" si="11"/>
        <v>0</v>
      </c>
      <c r="N30" s="11">
        <f t="shared" si="11"/>
        <v>0</v>
      </c>
      <c r="O30" s="11">
        <f t="shared" si="11"/>
        <v>0</v>
      </c>
      <c r="P30" s="11">
        <f t="shared" si="11"/>
        <v>0</v>
      </c>
      <c r="Q30" s="11">
        <f t="shared" si="11"/>
        <v>0</v>
      </c>
      <c r="R30" s="11">
        <f t="shared" si="11"/>
        <v>0</v>
      </c>
      <c r="S30" s="11">
        <f t="shared" si="11"/>
        <v>0</v>
      </c>
      <c r="T30" s="11">
        <f t="shared" si="11"/>
        <v>0</v>
      </c>
      <c r="U30" s="11">
        <f t="shared" si="11"/>
        <v>0</v>
      </c>
      <c r="V30" s="11">
        <f t="shared" si="11"/>
        <v>0</v>
      </c>
      <c r="W30" s="11">
        <f t="shared" si="11"/>
        <v>0</v>
      </c>
    </row>
    <row r="31" spans="2:23" outlineLevel="1" x14ac:dyDescent="0.2">
      <c r="B31" s="4" t="s">
        <v>23</v>
      </c>
      <c r="C31" s="11">
        <f t="shared" ref="C31:W31" si="12">IFERROR(C18/C21,0)</f>
        <v>0</v>
      </c>
      <c r="D31" s="11">
        <f t="shared" si="12"/>
        <v>0</v>
      </c>
      <c r="E31" s="11">
        <f t="shared" si="12"/>
        <v>0</v>
      </c>
      <c r="F31" s="11">
        <f t="shared" si="12"/>
        <v>0</v>
      </c>
      <c r="G31" s="11">
        <f t="shared" si="12"/>
        <v>0</v>
      </c>
      <c r="H31" s="11">
        <f t="shared" si="12"/>
        <v>0</v>
      </c>
      <c r="I31" s="11">
        <f t="shared" si="12"/>
        <v>0</v>
      </c>
      <c r="J31" s="11">
        <f t="shared" si="12"/>
        <v>0</v>
      </c>
      <c r="K31" s="11">
        <f t="shared" si="12"/>
        <v>0</v>
      </c>
      <c r="L31" s="11">
        <f t="shared" si="12"/>
        <v>0</v>
      </c>
      <c r="M31" s="11">
        <f t="shared" si="12"/>
        <v>0</v>
      </c>
      <c r="N31" s="11">
        <f t="shared" si="12"/>
        <v>0</v>
      </c>
      <c r="O31" s="11">
        <f t="shared" si="12"/>
        <v>0</v>
      </c>
      <c r="P31" s="11">
        <f t="shared" si="12"/>
        <v>0</v>
      </c>
      <c r="Q31" s="11">
        <f t="shared" si="12"/>
        <v>5.4551032852045789E-3</v>
      </c>
      <c r="R31" s="11">
        <f t="shared" si="12"/>
        <v>5.1240748680458133E-3</v>
      </c>
      <c r="S31" s="11">
        <f t="shared" si="12"/>
        <v>5.931483344702451E-3</v>
      </c>
      <c r="T31" s="11">
        <f t="shared" si="12"/>
        <v>7.4152514762454843E-3</v>
      </c>
      <c r="U31" s="11">
        <f t="shared" si="12"/>
        <v>7.1344208772910348E-3</v>
      </c>
      <c r="V31" s="11">
        <f t="shared" si="12"/>
        <v>6.2012086393652263E-3</v>
      </c>
      <c r="W31" s="11">
        <f t="shared" si="12"/>
        <v>7.4641496202053799E-3</v>
      </c>
    </row>
    <row r="32" spans="2:23" outlineLevel="1" x14ac:dyDescent="0.2">
      <c r="B32" s="4" t="s">
        <v>17</v>
      </c>
      <c r="C32" s="11">
        <f t="shared" ref="C32:W32" si="13">IFERROR(C19/C21,0)</f>
        <v>0</v>
      </c>
      <c r="D32" s="11">
        <f t="shared" si="13"/>
        <v>0</v>
      </c>
      <c r="E32" s="11">
        <f t="shared" si="13"/>
        <v>0</v>
      </c>
      <c r="F32" s="11">
        <f t="shared" si="13"/>
        <v>0</v>
      </c>
      <c r="G32" s="11">
        <f t="shared" si="13"/>
        <v>0</v>
      </c>
      <c r="H32" s="11">
        <f t="shared" si="13"/>
        <v>0</v>
      </c>
      <c r="I32" s="11">
        <f t="shared" si="13"/>
        <v>0</v>
      </c>
      <c r="J32" s="11">
        <f t="shared" si="13"/>
        <v>0</v>
      </c>
      <c r="K32" s="11">
        <f t="shared" si="13"/>
        <v>0</v>
      </c>
      <c r="L32" s="11">
        <f t="shared" si="13"/>
        <v>0</v>
      </c>
      <c r="M32" s="11">
        <f t="shared" si="13"/>
        <v>0</v>
      </c>
      <c r="N32" s="11">
        <f t="shared" si="13"/>
        <v>0</v>
      </c>
      <c r="O32" s="11">
        <f t="shared" si="13"/>
        <v>0</v>
      </c>
      <c r="P32" s="11">
        <f t="shared" si="13"/>
        <v>0</v>
      </c>
      <c r="Q32" s="11">
        <f t="shared" si="13"/>
        <v>0</v>
      </c>
      <c r="R32" s="11">
        <f t="shared" si="13"/>
        <v>0</v>
      </c>
      <c r="S32" s="11">
        <f t="shared" si="13"/>
        <v>0</v>
      </c>
      <c r="T32" s="11">
        <f t="shared" si="13"/>
        <v>0</v>
      </c>
      <c r="U32" s="11">
        <f t="shared" si="13"/>
        <v>0</v>
      </c>
      <c r="V32" s="11">
        <f t="shared" si="13"/>
        <v>0</v>
      </c>
      <c r="W32" s="11">
        <f t="shared" si="13"/>
        <v>0</v>
      </c>
    </row>
    <row r="33" spans="1:28" outlineLevel="1" x14ac:dyDescent="0.2">
      <c r="B33" s="4" t="s">
        <v>1</v>
      </c>
      <c r="C33" s="11">
        <f t="shared" ref="C33:W33" si="14">IFERROR(C20/C21,0)</f>
        <v>9.135815053382785E-4</v>
      </c>
      <c r="D33" s="11">
        <f t="shared" si="14"/>
        <v>1.1656845150999904E-3</v>
      </c>
      <c r="E33" s="11">
        <f t="shared" si="14"/>
        <v>8.5346054973792825E-4</v>
      </c>
      <c r="F33" s="11">
        <f t="shared" si="14"/>
        <v>8.1271096377298342E-4</v>
      </c>
      <c r="G33" s="11">
        <f t="shared" si="14"/>
        <v>7.6569050592436617E-4</v>
      </c>
      <c r="H33" s="11">
        <f t="shared" si="14"/>
        <v>7.0060428264755485E-4</v>
      </c>
      <c r="I33" s="11">
        <f t="shared" si="14"/>
        <v>1.0974607786540824E-3</v>
      </c>
      <c r="J33" s="11">
        <f t="shared" si="14"/>
        <v>1.1334716776147634E-3</v>
      </c>
      <c r="K33" s="11">
        <f t="shared" si="14"/>
        <v>1.2407135854584999E-3</v>
      </c>
      <c r="L33" s="11">
        <f t="shared" si="14"/>
        <v>1.2510415773505927E-3</v>
      </c>
      <c r="M33" s="11">
        <f t="shared" si="14"/>
        <v>1.2782161994343995E-3</v>
      </c>
      <c r="N33" s="11">
        <f t="shared" si="14"/>
        <v>8.7147853744192112E-4</v>
      </c>
      <c r="O33" s="11">
        <f t="shared" si="14"/>
        <v>7.0424694485157703E-4</v>
      </c>
      <c r="P33" s="11">
        <f t="shared" si="14"/>
        <v>7.0354675201116589E-4</v>
      </c>
      <c r="Q33" s="11">
        <f t="shared" si="14"/>
        <v>6.7072029340439526E-4</v>
      </c>
      <c r="R33" s="11">
        <f t="shared" si="14"/>
        <v>6.6628533638383438E-4</v>
      </c>
      <c r="S33" s="11">
        <f t="shared" si="14"/>
        <v>5.660724841671295E-4</v>
      </c>
      <c r="T33" s="11">
        <f t="shared" si="14"/>
        <v>4.4367984789930133E-4</v>
      </c>
      <c r="U33" s="11">
        <f t="shared" si="14"/>
        <v>8.12792948578561E-5</v>
      </c>
      <c r="V33" s="11">
        <f t="shared" si="14"/>
        <v>6.9211064336016724E-5</v>
      </c>
      <c r="W33" s="11">
        <f t="shared" si="14"/>
        <v>6.6585582789933513E-5</v>
      </c>
    </row>
    <row r="34" spans="1:28" x14ac:dyDescent="0.2">
      <c r="B34" s="15"/>
      <c r="C34" s="10"/>
      <c r="D34" s="10"/>
      <c r="E34" s="10"/>
      <c r="F34" s="10"/>
      <c r="G34" s="10"/>
      <c r="H34" s="10"/>
      <c r="I34" s="10"/>
      <c r="J34" s="10"/>
      <c r="K34" s="10"/>
      <c r="L34" s="10"/>
      <c r="M34" s="10"/>
      <c r="N34" s="10"/>
      <c r="O34" s="10"/>
      <c r="P34" s="10"/>
      <c r="Q34" s="10"/>
      <c r="R34" s="10"/>
      <c r="S34" s="10"/>
      <c r="T34" s="10"/>
      <c r="U34" s="10"/>
      <c r="V34" s="10"/>
      <c r="W34" s="10"/>
    </row>
    <row r="36" spans="1:28" s="29" customFormat="1" x14ac:dyDescent="0.2">
      <c r="A36" s="28" t="s">
        <v>165</v>
      </c>
      <c r="C36" s="28"/>
      <c r="D36" s="28"/>
      <c r="E36" s="28"/>
      <c r="F36" s="28"/>
      <c r="G36" s="28"/>
      <c r="H36" s="28"/>
      <c r="I36" s="28"/>
      <c r="J36" s="28"/>
      <c r="K36" s="28"/>
      <c r="L36" s="28"/>
      <c r="M36" s="28"/>
      <c r="N36" s="28"/>
      <c r="O36" s="28"/>
      <c r="P36" s="28"/>
      <c r="Q36" s="28"/>
      <c r="R36" s="28"/>
      <c r="S36" s="28"/>
      <c r="T36" s="28"/>
      <c r="U36" s="28"/>
      <c r="V36" s="28"/>
      <c r="W36" s="28"/>
      <c r="X36" s="28"/>
      <c r="Y36" s="28"/>
      <c r="AA36" s="28"/>
      <c r="AB36" s="28"/>
    </row>
    <row r="37" spans="1:28" outlineLevel="1" x14ac:dyDescent="0.2">
      <c r="A37" s="6"/>
      <c r="B37" s="20" t="s">
        <v>88</v>
      </c>
      <c r="C37" s="5">
        <f>C72+C107+C142</f>
        <v>17333.535405723553</v>
      </c>
      <c r="D37" s="5">
        <f t="shared" ref="D37:W37" si="15">D72+D107+D142</f>
        <v>17168.531251093715</v>
      </c>
      <c r="E37" s="5">
        <f t="shared" si="15"/>
        <v>17966.953993513915</v>
      </c>
      <c r="F37" s="5">
        <f t="shared" si="15"/>
        <v>18383.067163301424</v>
      </c>
      <c r="G37" s="5">
        <f t="shared" si="15"/>
        <v>18500.189526449296</v>
      </c>
      <c r="H37" s="5">
        <f t="shared" si="15"/>
        <v>18155.357844206959</v>
      </c>
      <c r="I37" s="5">
        <f t="shared" si="15"/>
        <v>18439.812179995595</v>
      </c>
      <c r="J37" s="5">
        <f t="shared" si="15"/>
        <v>17617.831067453237</v>
      </c>
      <c r="K37" s="5">
        <f t="shared" si="15"/>
        <v>18747.204630551732</v>
      </c>
      <c r="L37" s="5">
        <f t="shared" si="15"/>
        <v>16839.020263195271</v>
      </c>
      <c r="M37" s="5">
        <f t="shared" si="15"/>
        <v>17444.350843024335</v>
      </c>
      <c r="N37" s="5">
        <f t="shared" si="15"/>
        <v>19537.727159226488</v>
      </c>
      <c r="O37" s="5">
        <f t="shared" si="15"/>
        <v>20029.046893721854</v>
      </c>
      <c r="P37" s="5">
        <f t="shared" si="15"/>
        <v>17283.122896840188</v>
      </c>
      <c r="Q37" s="5">
        <f t="shared" si="15"/>
        <v>15565.823503524831</v>
      </c>
      <c r="R37" s="5">
        <f t="shared" si="15"/>
        <v>19759.110480287862</v>
      </c>
      <c r="S37" s="5">
        <f t="shared" si="15"/>
        <v>20290.840872421726</v>
      </c>
      <c r="T37" s="5">
        <f t="shared" si="15"/>
        <v>20922.041054648445</v>
      </c>
      <c r="U37" s="5">
        <f t="shared" si="15"/>
        <v>21206.294694202828</v>
      </c>
      <c r="V37" s="5">
        <f t="shared" si="15"/>
        <v>20874.399858749457</v>
      </c>
      <c r="W37" s="5">
        <f t="shared" si="15"/>
        <v>17925.636665677201</v>
      </c>
      <c r="Z37" s="21"/>
    </row>
    <row r="38" spans="1:28" outlineLevel="1" x14ac:dyDescent="0.2">
      <c r="A38" s="6"/>
      <c r="B38" s="7" t="s">
        <v>89</v>
      </c>
      <c r="C38" s="5">
        <f>C73+C108</f>
        <v>40.670999999999999</v>
      </c>
      <c r="D38" s="5">
        <f t="shared" ref="D38:W41" si="16">D73+D108</f>
        <v>38.935000000000002</v>
      </c>
      <c r="E38" s="5">
        <f t="shared" si="16"/>
        <v>40.417999999999999</v>
      </c>
      <c r="F38" s="5">
        <f t="shared" si="16"/>
        <v>41.036999999999999</v>
      </c>
      <c r="G38" s="5">
        <f t="shared" si="16"/>
        <v>40.305999999999997</v>
      </c>
      <c r="H38" s="5">
        <f t="shared" si="16"/>
        <v>41.189</v>
      </c>
      <c r="I38" s="5">
        <f t="shared" si="16"/>
        <v>42.238</v>
      </c>
      <c r="J38" s="5">
        <f t="shared" si="16"/>
        <v>45.376000000000005</v>
      </c>
      <c r="K38" s="5">
        <f t="shared" si="16"/>
        <v>47.667000000000002</v>
      </c>
      <c r="L38" s="5">
        <f t="shared" si="16"/>
        <v>42.739999999999995</v>
      </c>
      <c r="M38" s="5">
        <f t="shared" si="16"/>
        <v>43.820999999999998</v>
      </c>
      <c r="N38" s="5">
        <f t="shared" si="16"/>
        <v>43.018000000000001</v>
      </c>
      <c r="O38" s="5">
        <f t="shared" si="16"/>
        <v>43.61</v>
      </c>
      <c r="P38" s="5">
        <f t="shared" si="16"/>
        <v>47.224000000000004</v>
      </c>
      <c r="Q38" s="5">
        <f t="shared" si="16"/>
        <v>47.563000000000002</v>
      </c>
      <c r="R38" s="5">
        <f t="shared" si="16"/>
        <v>48.19</v>
      </c>
      <c r="S38" s="5">
        <f t="shared" si="16"/>
        <v>46.975999999999999</v>
      </c>
      <c r="T38" s="5">
        <f t="shared" si="16"/>
        <v>49.570999999999998</v>
      </c>
      <c r="U38" s="5">
        <f t="shared" si="16"/>
        <v>45.269999999999996</v>
      </c>
      <c r="V38" s="5">
        <f t="shared" si="16"/>
        <v>43.254999999999995</v>
      </c>
      <c r="W38" s="5">
        <f t="shared" si="16"/>
        <v>34.335000000000001</v>
      </c>
      <c r="Z38" s="21"/>
    </row>
    <row r="39" spans="1:28" outlineLevel="1" x14ac:dyDescent="0.2">
      <c r="A39" s="6"/>
      <c r="B39" s="7" t="s">
        <v>25</v>
      </c>
      <c r="C39" s="5">
        <f>C74+C109</f>
        <v>434.81700000000001</v>
      </c>
      <c r="D39" s="5">
        <f t="shared" si="16"/>
        <v>463.64300000000003</v>
      </c>
      <c r="E39" s="5">
        <f t="shared" si="16"/>
        <v>473.52199999999999</v>
      </c>
      <c r="F39" s="5">
        <f t="shared" si="16"/>
        <v>476.92600000000004</v>
      </c>
      <c r="G39" s="5">
        <f t="shared" si="16"/>
        <v>483.33199999999999</v>
      </c>
      <c r="H39" s="5">
        <f t="shared" si="16"/>
        <v>483.12900000000002</v>
      </c>
      <c r="I39" s="5">
        <f t="shared" si="16"/>
        <v>487.983</v>
      </c>
      <c r="J39" s="5">
        <f t="shared" si="16"/>
        <v>494.14199999999994</v>
      </c>
      <c r="K39" s="5">
        <f t="shared" si="16"/>
        <v>513.74700000000007</v>
      </c>
      <c r="L39" s="5">
        <f t="shared" si="16"/>
        <v>518.78600000000006</v>
      </c>
      <c r="M39" s="5">
        <f t="shared" si="16"/>
        <v>534.03200000000004</v>
      </c>
      <c r="N39" s="5">
        <f t="shared" si="16"/>
        <v>539.80999999999995</v>
      </c>
      <c r="O39" s="5">
        <f t="shared" si="16"/>
        <v>544.08500000000004</v>
      </c>
      <c r="P39" s="5">
        <f t="shared" si="16"/>
        <v>543.06799999999998</v>
      </c>
      <c r="Q39" s="5">
        <f t="shared" si="16"/>
        <v>548.76499999999999</v>
      </c>
      <c r="R39" s="5">
        <f t="shared" si="16"/>
        <v>562.50299999999993</v>
      </c>
      <c r="S39" s="5">
        <f t="shared" si="16"/>
        <v>564.43599999999992</v>
      </c>
      <c r="T39" s="5">
        <f t="shared" si="16"/>
        <v>572.32999999999993</v>
      </c>
      <c r="U39" s="5">
        <f t="shared" si="16"/>
        <v>580.96199999999999</v>
      </c>
      <c r="V39" s="5">
        <f t="shared" si="16"/>
        <v>585.42100000000005</v>
      </c>
      <c r="W39" s="5">
        <f t="shared" si="16"/>
        <v>631.14300000000003</v>
      </c>
    </row>
    <row r="40" spans="1:28" outlineLevel="1" x14ac:dyDescent="0.2">
      <c r="A40" s="6"/>
      <c r="B40" s="7" t="s">
        <v>30</v>
      </c>
      <c r="C40" s="5">
        <f>C41*1000/C39</f>
        <v>24530.592445388887</v>
      </c>
      <c r="D40" s="5">
        <f t="shared" ref="D40:W40" si="17">D41*1000/D39</f>
        <v>22822.92917398069</v>
      </c>
      <c r="E40" s="5">
        <f t="shared" si="17"/>
        <v>23367.644623834472</v>
      </c>
      <c r="F40" s="5">
        <f t="shared" si="17"/>
        <v>23731.944363757011</v>
      </c>
      <c r="G40" s="5">
        <f t="shared" si="17"/>
        <v>23534.846595871746</v>
      </c>
      <c r="H40" s="5">
        <f t="shared" si="17"/>
        <v>23076.926441727552</v>
      </c>
      <c r="I40" s="5">
        <f t="shared" si="17"/>
        <v>23188.05891036737</v>
      </c>
      <c r="J40" s="5">
        <f t="shared" si="17"/>
        <v>21862.774037124178</v>
      </c>
      <c r="K40" s="5">
        <f t="shared" si="17"/>
        <v>22355.542906604689</v>
      </c>
      <c r="L40" s="5">
        <f t="shared" si="17"/>
        <v>19895.380421068206</v>
      </c>
      <c r="M40" s="5">
        <f t="shared" si="17"/>
        <v>19993.429244718969</v>
      </c>
      <c r="N40" s="5">
        <f t="shared" si="17"/>
        <v>22129.084077951513</v>
      </c>
      <c r="O40" s="5">
        <f t="shared" si="17"/>
        <v>22490.234656137251</v>
      </c>
      <c r="P40" s="5">
        <f t="shared" si="17"/>
        <v>19433.479951488844</v>
      </c>
      <c r="Q40" s="5">
        <f t="shared" si="17"/>
        <v>17299.796498744348</v>
      </c>
      <c r="R40" s="5">
        <f t="shared" si="17"/>
        <v>21408.003095751781</v>
      </c>
      <c r="S40" s="5">
        <f t="shared" si="17"/>
        <v>21859.283727113121</v>
      </c>
      <c r="T40" s="5">
        <f t="shared" si="17"/>
        <v>22190.026000033893</v>
      </c>
      <c r="U40" s="5">
        <f t="shared" si="17"/>
        <v>22115.011682959837</v>
      </c>
      <c r="V40" s="5">
        <f t="shared" si="17"/>
        <v>21565.920224996011</v>
      </c>
      <c r="W40" s="5">
        <f t="shared" si="17"/>
        <v>17159.957446485187</v>
      </c>
    </row>
    <row r="41" spans="1:28" outlineLevel="1" x14ac:dyDescent="0.2">
      <c r="A41" s="6"/>
      <c r="B41" s="7" t="s">
        <v>31</v>
      </c>
      <c r="C41" s="5">
        <f>C76+C111</f>
        <v>10666.31861532666</v>
      </c>
      <c r="D41" s="5">
        <f t="shared" si="16"/>
        <v>10581.69135101193</v>
      </c>
      <c r="E41" s="5">
        <f t="shared" si="16"/>
        <v>11065.093817567347</v>
      </c>
      <c r="F41" s="5">
        <f t="shared" si="16"/>
        <v>11318.381297629177</v>
      </c>
      <c r="G41" s="5">
        <f t="shared" si="16"/>
        <v>11375.144474875882</v>
      </c>
      <c r="H41" s="5">
        <f t="shared" si="16"/>
        <v>11149.13239486539</v>
      </c>
      <c r="I41" s="5">
        <f t="shared" si="16"/>
        <v>11315.3785512578</v>
      </c>
      <c r="J41" s="5">
        <f t="shared" si="16"/>
        <v>10803.314888252615</v>
      </c>
      <c r="K41" s="5">
        <f t="shared" si="16"/>
        <v>11485.093101639441</v>
      </c>
      <c r="L41" s="5">
        <f t="shared" si="16"/>
        <v>10321.444827124293</v>
      </c>
      <c r="M41" s="5">
        <f t="shared" si="16"/>
        <v>10677.131006415762</v>
      </c>
      <c r="N41" s="5">
        <f t="shared" si="16"/>
        <v>11945.500876119004</v>
      </c>
      <c r="O41" s="5">
        <f t="shared" si="16"/>
        <v>12236.599322884436</v>
      </c>
      <c r="P41" s="5">
        <f t="shared" si="16"/>
        <v>10553.701090295144</v>
      </c>
      <c r="Q41" s="5">
        <f t="shared" si="16"/>
        <v>9493.5228256334412</v>
      </c>
      <c r="R41" s="5">
        <f t="shared" si="16"/>
        <v>12042.065965369662</v>
      </c>
      <c r="S41" s="5">
        <f t="shared" si="16"/>
        <v>12338.166669796821</v>
      </c>
      <c r="T41" s="5">
        <f t="shared" si="16"/>
        <v>12700.017580599397</v>
      </c>
      <c r="U41" s="5">
        <f t="shared" si="16"/>
        <v>12847.981417355713</v>
      </c>
      <c r="V41" s="5">
        <f t="shared" si="16"/>
        <v>12625.142584037392</v>
      </c>
      <c r="W41" s="5">
        <f t="shared" si="16"/>
        <v>10830.387022647001</v>
      </c>
    </row>
    <row r="42" spans="1:28" outlineLevel="1" x14ac:dyDescent="0.2">
      <c r="A42" s="6"/>
      <c r="B42" s="7" t="s">
        <v>140</v>
      </c>
      <c r="C42" s="14"/>
      <c r="D42" s="14"/>
      <c r="E42" s="14"/>
      <c r="F42" s="14"/>
      <c r="G42" s="14"/>
      <c r="H42" s="14"/>
      <c r="I42" s="14"/>
      <c r="J42" s="14"/>
      <c r="K42" s="14"/>
      <c r="L42" s="14"/>
      <c r="M42" s="14"/>
      <c r="N42" s="14"/>
      <c r="O42" s="14"/>
      <c r="P42" s="14"/>
      <c r="Q42" s="14"/>
      <c r="R42" s="14"/>
      <c r="S42" s="14"/>
      <c r="T42" s="14"/>
      <c r="U42" s="14"/>
      <c r="V42" s="14"/>
      <c r="W42" s="14"/>
    </row>
    <row r="43" spans="1:28" outlineLevel="1" x14ac:dyDescent="0.2">
      <c r="A43" s="6"/>
      <c r="B43" s="7" t="s">
        <v>90</v>
      </c>
      <c r="C43" s="5"/>
      <c r="D43" s="5"/>
      <c r="E43" s="5"/>
      <c r="F43" s="5"/>
      <c r="G43" s="5"/>
      <c r="H43" s="5"/>
      <c r="I43" s="5"/>
      <c r="J43" s="5"/>
      <c r="K43" s="5"/>
      <c r="L43" s="5"/>
      <c r="M43" s="5"/>
      <c r="N43" s="5"/>
      <c r="O43" s="5"/>
      <c r="P43" s="5"/>
      <c r="Q43" s="5"/>
      <c r="R43" s="5"/>
      <c r="S43" s="5"/>
      <c r="T43" s="5"/>
      <c r="U43" s="5"/>
      <c r="V43" s="5"/>
      <c r="W43" s="5"/>
    </row>
    <row r="44" spans="1:28" outlineLevel="1" x14ac:dyDescent="0.2"/>
    <row r="45" spans="1:28" outlineLevel="1" x14ac:dyDescent="0.2">
      <c r="B45" s="8" t="s">
        <v>14</v>
      </c>
      <c r="C45" s="13"/>
    </row>
    <row r="46" spans="1:28" outlineLevel="1" x14ac:dyDescent="0.2">
      <c r="B46" s="4" t="s">
        <v>18</v>
      </c>
      <c r="C46" s="5">
        <f t="shared" ref="C46:W55" si="18">C81+C116</f>
        <v>0</v>
      </c>
      <c r="D46" s="5">
        <f t="shared" si="18"/>
        <v>0</v>
      </c>
      <c r="E46" s="5">
        <f t="shared" si="18"/>
        <v>0</v>
      </c>
      <c r="F46" s="5">
        <f t="shared" si="18"/>
        <v>0</v>
      </c>
      <c r="G46" s="5">
        <f t="shared" si="18"/>
        <v>0</v>
      </c>
      <c r="H46" s="5">
        <f t="shared" si="18"/>
        <v>0</v>
      </c>
      <c r="I46" s="5">
        <f t="shared" si="18"/>
        <v>0</v>
      </c>
      <c r="J46" s="5">
        <f t="shared" si="18"/>
        <v>0</v>
      </c>
      <c r="K46" s="5">
        <f t="shared" si="18"/>
        <v>0</v>
      </c>
      <c r="L46" s="5">
        <f t="shared" si="18"/>
        <v>0</v>
      </c>
      <c r="M46" s="5">
        <f t="shared" si="18"/>
        <v>0</v>
      </c>
      <c r="N46" s="5">
        <f t="shared" si="18"/>
        <v>0</v>
      </c>
      <c r="O46" s="5">
        <f t="shared" si="18"/>
        <v>0</v>
      </c>
      <c r="P46" s="5">
        <f t="shared" si="18"/>
        <v>0</v>
      </c>
      <c r="Q46" s="5">
        <f t="shared" si="18"/>
        <v>0</v>
      </c>
      <c r="R46" s="5">
        <f t="shared" si="18"/>
        <v>0</v>
      </c>
      <c r="S46" s="5">
        <f t="shared" si="18"/>
        <v>0</v>
      </c>
      <c r="T46" s="5">
        <f t="shared" si="18"/>
        <v>0</v>
      </c>
      <c r="U46" s="5">
        <f t="shared" si="18"/>
        <v>0</v>
      </c>
      <c r="V46" s="5">
        <f t="shared" si="18"/>
        <v>0</v>
      </c>
      <c r="W46" s="5">
        <f t="shared" si="18"/>
        <v>0</v>
      </c>
    </row>
    <row r="47" spans="1:28" outlineLevel="1" x14ac:dyDescent="0.2">
      <c r="B47" s="4" t="s">
        <v>19</v>
      </c>
      <c r="C47" s="5">
        <f t="shared" si="18"/>
        <v>0</v>
      </c>
      <c r="D47" s="5">
        <f t="shared" si="18"/>
        <v>0</v>
      </c>
      <c r="E47" s="5">
        <f t="shared" si="18"/>
        <v>0</v>
      </c>
      <c r="F47" s="5">
        <f t="shared" si="18"/>
        <v>0</v>
      </c>
      <c r="G47" s="5">
        <f t="shared" si="18"/>
        <v>0</v>
      </c>
      <c r="H47" s="5">
        <f t="shared" si="18"/>
        <v>0</v>
      </c>
      <c r="I47" s="5">
        <f t="shared" si="18"/>
        <v>0</v>
      </c>
      <c r="J47" s="5">
        <f t="shared" si="18"/>
        <v>0</v>
      </c>
      <c r="K47" s="5">
        <f t="shared" si="18"/>
        <v>0</v>
      </c>
      <c r="L47" s="5">
        <f t="shared" si="18"/>
        <v>0</v>
      </c>
      <c r="M47" s="5">
        <f t="shared" si="18"/>
        <v>0</v>
      </c>
      <c r="N47" s="5">
        <f t="shared" si="18"/>
        <v>0</v>
      </c>
      <c r="O47" s="5">
        <f t="shared" si="18"/>
        <v>0</v>
      </c>
      <c r="P47" s="5">
        <f t="shared" si="18"/>
        <v>0</v>
      </c>
      <c r="Q47" s="5">
        <f t="shared" si="18"/>
        <v>0</v>
      </c>
      <c r="R47" s="5">
        <f t="shared" si="18"/>
        <v>0</v>
      </c>
      <c r="S47" s="5">
        <f t="shared" si="18"/>
        <v>0</v>
      </c>
      <c r="T47" s="5">
        <f t="shared" si="18"/>
        <v>0</v>
      </c>
      <c r="U47" s="5">
        <f t="shared" si="18"/>
        <v>0</v>
      </c>
      <c r="V47" s="5">
        <f t="shared" si="18"/>
        <v>0</v>
      </c>
      <c r="W47" s="5">
        <f t="shared" si="18"/>
        <v>0</v>
      </c>
    </row>
    <row r="48" spans="1:28" outlineLevel="1" x14ac:dyDescent="0.2">
      <c r="B48" s="4" t="s">
        <v>16</v>
      </c>
      <c r="C48" s="5">
        <f t="shared" si="18"/>
        <v>446.98599999999999</v>
      </c>
      <c r="D48" s="5">
        <f t="shared" si="18"/>
        <v>458.70299999999997</v>
      </c>
      <c r="E48" s="5">
        <f t="shared" si="18"/>
        <v>576.86200000000008</v>
      </c>
      <c r="F48" s="5">
        <f t="shared" si="18"/>
        <v>765.57</v>
      </c>
      <c r="G48" s="5">
        <f t="shared" si="18"/>
        <v>775.8889999999999</v>
      </c>
      <c r="H48" s="5">
        <f t="shared" si="18"/>
        <v>604.95600000000002</v>
      </c>
      <c r="I48" s="5">
        <f t="shared" si="18"/>
        <v>440.57600000000002</v>
      </c>
      <c r="J48" s="5">
        <f t="shared" si="18"/>
        <v>443.31400000000002</v>
      </c>
      <c r="K48" s="5">
        <f t="shared" si="18"/>
        <v>412.32799999999997</v>
      </c>
      <c r="L48" s="5">
        <f t="shared" si="18"/>
        <v>436.86</v>
      </c>
      <c r="M48" s="5">
        <f t="shared" si="18"/>
        <v>403.90400000000005</v>
      </c>
      <c r="N48" s="5">
        <f t="shared" si="18"/>
        <v>489.93900000000002</v>
      </c>
      <c r="O48" s="5">
        <f t="shared" si="18"/>
        <v>425.22300000000001</v>
      </c>
      <c r="P48" s="5">
        <f t="shared" si="18"/>
        <v>464.70299999999997</v>
      </c>
      <c r="Q48" s="5">
        <f t="shared" si="18"/>
        <v>464.12599999999998</v>
      </c>
      <c r="R48" s="5">
        <f t="shared" si="18"/>
        <v>492.94</v>
      </c>
      <c r="S48" s="5">
        <f t="shared" si="18"/>
        <v>429.98099999999999</v>
      </c>
      <c r="T48" s="5">
        <f t="shared" si="18"/>
        <v>432.11500000000001</v>
      </c>
      <c r="U48" s="5">
        <f t="shared" si="18"/>
        <v>353.36599999999999</v>
      </c>
      <c r="V48" s="5">
        <f t="shared" si="18"/>
        <v>339.887</v>
      </c>
      <c r="W48" s="5">
        <f t="shared" si="18"/>
        <v>361.67500000000001</v>
      </c>
    </row>
    <row r="49" spans="2:23" outlineLevel="1" x14ac:dyDescent="0.2">
      <c r="B49" s="4" t="s">
        <v>21</v>
      </c>
      <c r="C49" s="5">
        <f t="shared" si="18"/>
        <v>0</v>
      </c>
      <c r="D49" s="5">
        <f t="shared" si="18"/>
        <v>0</v>
      </c>
      <c r="E49" s="5">
        <f t="shared" si="18"/>
        <v>0</v>
      </c>
      <c r="F49" s="5">
        <f t="shared" si="18"/>
        <v>0</v>
      </c>
      <c r="G49" s="5">
        <f t="shared" si="18"/>
        <v>0</v>
      </c>
      <c r="H49" s="5">
        <f t="shared" si="18"/>
        <v>0</v>
      </c>
      <c r="I49" s="5">
        <f t="shared" si="18"/>
        <v>0</v>
      </c>
      <c r="J49" s="5">
        <f t="shared" si="18"/>
        <v>0</v>
      </c>
      <c r="K49" s="5">
        <f t="shared" si="18"/>
        <v>0</v>
      </c>
      <c r="L49" s="5">
        <f t="shared" si="18"/>
        <v>0</v>
      </c>
      <c r="M49" s="5">
        <f t="shared" si="18"/>
        <v>0</v>
      </c>
      <c r="N49" s="5">
        <f t="shared" si="18"/>
        <v>0</v>
      </c>
      <c r="O49" s="5">
        <f t="shared" si="18"/>
        <v>0</v>
      </c>
      <c r="P49" s="5">
        <f t="shared" si="18"/>
        <v>0</v>
      </c>
      <c r="Q49" s="5">
        <f t="shared" si="18"/>
        <v>0</v>
      </c>
      <c r="R49" s="5">
        <f t="shared" si="18"/>
        <v>0</v>
      </c>
      <c r="S49" s="5">
        <f t="shared" si="18"/>
        <v>0</v>
      </c>
      <c r="T49" s="5">
        <f t="shared" si="18"/>
        <v>0</v>
      </c>
      <c r="U49" s="5">
        <f t="shared" si="18"/>
        <v>0</v>
      </c>
      <c r="V49" s="5">
        <f t="shared" si="18"/>
        <v>0</v>
      </c>
      <c r="W49" s="5">
        <f t="shared" si="18"/>
        <v>0</v>
      </c>
    </row>
    <row r="50" spans="2:23" outlineLevel="1" x14ac:dyDescent="0.2">
      <c r="B50" s="4" t="s">
        <v>20</v>
      </c>
      <c r="C50" s="5">
        <f t="shared" si="18"/>
        <v>32886.252</v>
      </c>
      <c r="D50" s="5">
        <f t="shared" si="18"/>
        <v>32029.828999999998</v>
      </c>
      <c r="E50" s="5">
        <f t="shared" si="18"/>
        <v>33281.652999999998</v>
      </c>
      <c r="F50" s="5">
        <f t="shared" si="18"/>
        <v>33700.442000000003</v>
      </c>
      <c r="G50" s="5">
        <f t="shared" si="18"/>
        <v>33664.123999999996</v>
      </c>
      <c r="H50" s="5">
        <f t="shared" si="18"/>
        <v>33066.856</v>
      </c>
      <c r="I50" s="5">
        <f t="shared" si="18"/>
        <v>33453.087</v>
      </c>
      <c r="J50" s="5">
        <f t="shared" si="18"/>
        <v>31595.514999999999</v>
      </c>
      <c r="K50" s="5">
        <f t="shared" si="18"/>
        <v>33182.370000000003</v>
      </c>
      <c r="L50" s="5">
        <f t="shared" si="18"/>
        <v>29498.886999999999</v>
      </c>
      <c r="M50" s="5">
        <f t="shared" si="18"/>
        <v>30549.093000000001</v>
      </c>
      <c r="N50" s="5">
        <f t="shared" si="18"/>
        <v>32748.506000000001</v>
      </c>
      <c r="O50" s="5">
        <f t="shared" si="18"/>
        <v>33410.548999999999</v>
      </c>
      <c r="P50" s="5">
        <f t="shared" si="18"/>
        <v>29265.355</v>
      </c>
      <c r="Q50" s="5">
        <f t="shared" si="18"/>
        <v>26386.938000000002</v>
      </c>
      <c r="R50" s="5">
        <f t="shared" si="18"/>
        <v>33523.926999999996</v>
      </c>
      <c r="S50" s="5">
        <f t="shared" si="18"/>
        <v>34422.141000000003</v>
      </c>
      <c r="T50" s="5">
        <f t="shared" si="18"/>
        <v>35402.843000000001</v>
      </c>
      <c r="U50" s="5">
        <f t="shared" si="18"/>
        <v>35963.880000000005</v>
      </c>
      <c r="V50" s="5">
        <f t="shared" si="18"/>
        <v>35252.736000000004</v>
      </c>
      <c r="W50" s="5">
        <f t="shared" si="18"/>
        <v>30428.173999999999</v>
      </c>
    </row>
    <row r="51" spans="2:23" outlineLevel="1" x14ac:dyDescent="0.2">
      <c r="B51" s="4" t="s">
        <v>0</v>
      </c>
      <c r="C51" s="5">
        <f t="shared" si="18"/>
        <v>0</v>
      </c>
      <c r="D51" s="5">
        <f t="shared" si="18"/>
        <v>0</v>
      </c>
      <c r="E51" s="5">
        <f t="shared" si="18"/>
        <v>0</v>
      </c>
      <c r="F51" s="5">
        <f t="shared" si="18"/>
        <v>0</v>
      </c>
      <c r="G51" s="5">
        <f t="shared" si="18"/>
        <v>0</v>
      </c>
      <c r="H51" s="5">
        <f t="shared" si="18"/>
        <v>0</v>
      </c>
      <c r="I51" s="5">
        <f t="shared" si="18"/>
        <v>0</v>
      </c>
      <c r="J51" s="5">
        <f t="shared" si="18"/>
        <v>0</v>
      </c>
      <c r="K51" s="5">
        <f t="shared" si="18"/>
        <v>0</v>
      </c>
      <c r="L51" s="5">
        <f t="shared" si="18"/>
        <v>0</v>
      </c>
      <c r="M51" s="5">
        <f t="shared" si="18"/>
        <v>0</v>
      </c>
      <c r="N51" s="5">
        <f t="shared" si="18"/>
        <v>1183.134</v>
      </c>
      <c r="O51" s="5">
        <f t="shared" si="18"/>
        <v>1205.42</v>
      </c>
      <c r="P51" s="5">
        <f t="shared" si="18"/>
        <v>331.72</v>
      </c>
      <c r="Q51" s="5">
        <f t="shared" si="18"/>
        <v>67.207999999999998</v>
      </c>
      <c r="R51" s="5">
        <f t="shared" si="18"/>
        <v>0</v>
      </c>
      <c r="S51" s="5">
        <f t="shared" si="18"/>
        <v>0</v>
      </c>
      <c r="T51" s="5">
        <f t="shared" si="18"/>
        <v>0</v>
      </c>
      <c r="U51" s="5">
        <f t="shared" si="18"/>
        <v>0</v>
      </c>
      <c r="V51" s="5">
        <f t="shared" si="18"/>
        <v>0</v>
      </c>
      <c r="W51" s="5">
        <f t="shared" si="18"/>
        <v>0</v>
      </c>
    </row>
    <row r="52" spans="2:23" outlineLevel="1" x14ac:dyDescent="0.2">
      <c r="B52" s="4" t="s">
        <v>22</v>
      </c>
      <c r="C52" s="5">
        <f t="shared" si="18"/>
        <v>0</v>
      </c>
      <c r="D52" s="5">
        <f t="shared" si="18"/>
        <v>0</v>
      </c>
      <c r="E52" s="5">
        <f t="shared" si="18"/>
        <v>0</v>
      </c>
      <c r="F52" s="5">
        <f t="shared" si="18"/>
        <v>0</v>
      </c>
      <c r="G52" s="5">
        <f t="shared" si="18"/>
        <v>0</v>
      </c>
      <c r="H52" s="5">
        <f t="shared" si="18"/>
        <v>0</v>
      </c>
      <c r="I52" s="5">
        <f t="shared" si="18"/>
        <v>0</v>
      </c>
      <c r="J52" s="5">
        <f t="shared" si="18"/>
        <v>0</v>
      </c>
      <c r="K52" s="5">
        <f t="shared" si="18"/>
        <v>0</v>
      </c>
      <c r="L52" s="5">
        <f t="shared" si="18"/>
        <v>0</v>
      </c>
      <c r="M52" s="5">
        <f t="shared" si="18"/>
        <v>0</v>
      </c>
      <c r="N52" s="5">
        <f t="shared" si="18"/>
        <v>0</v>
      </c>
      <c r="O52" s="5">
        <f t="shared" si="18"/>
        <v>0</v>
      </c>
      <c r="P52" s="5">
        <f t="shared" si="18"/>
        <v>0</v>
      </c>
      <c r="Q52" s="5">
        <f t="shared" si="18"/>
        <v>0</v>
      </c>
      <c r="R52" s="5">
        <f t="shared" si="18"/>
        <v>0</v>
      </c>
      <c r="S52" s="5">
        <f t="shared" si="18"/>
        <v>0</v>
      </c>
      <c r="T52" s="5">
        <f t="shared" si="18"/>
        <v>0</v>
      </c>
      <c r="U52" s="5">
        <f t="shared" si="18"/>
        <v>0</v>
      </c>
      <c r="V52" s="5">
        <f t="shared" si="18"/>
        <v>0</v>
      </c>
      <c r="W52" s="5">
        <f t="shared" si="18"/>
        <v>0</v>
      </c>
    </row>
    <row r="53" spans="2:23" outlineLevel="1" x14ac:dyDescent="0.2">
      <c r="B53" s="4" t="s">
        <v>23</v>
      </c>
      <c r="C53" s="5">
        <f t="shared" si="18"/>
        <v>0</v>
      </c>
      <c r="D53" s="5">
        <f t="shared" si="18"/>
        <v>0</v>
      </c>
      <c r="E53" s="5">
        <f t="shared" si="18"/>
        <v>0</v>
      </c>
      <c r="F53" s="5">
        <f t="shared" si="18"/>
        <v>0</v>
      </c>
      <c r="G53" s="5">
        <f t="shared" si="18"/>
        <v>0</v>
      </c>
      <c r="H53" s="5">
        <f t="shared" si="18"/>
        <v>0</v>
      </c>
      <c r="I53" s="5">
        <f t="shared" si="18"/>
        <v>0</v>
      </c>
      <c r="J53" s="5">
        <f t="shared" si="18"/>
        <v>0</v>
      </c>
      <c r="K53" s="5">
        <f t="shared" si="18"/>
        <v>0</v>
      </c>
      <c r="L53" s="5">
        <f t="shared" si="18"/>
        <v>0</v>
      </c>
      <c r="M53" s="5">
        <f t="shared" si="18"/>
        <v>0</v>
      </c>
      <c r="N53" s="5">
        <f t="shared" si="18"/>
        <v>0</v>
      </c>
      <c r="O53" s="5">
        <f t="shared" si="18"/>
        <v>0</v>
      </c>
      <c r="P53" s="5">
        <f t="shared" si="18"/>
        <v>0</v>
      </c>
      <c r="Q53" s="5">
        <f t="shared" si="18"/>
        <v>66.38000000000001</v>
      </c>
      <c r="R53" s="5">
        <f t="shared" si="18"/>
        <v>45.118999999999993</v>
      </c>
      <c r="S53" s="5">
        <f t="shared" si="18"/>
        <v>32.445</v>
      </c>
      <c r="T53" s="5">
        <f t="shared" si="18"/>
        <v>23.522000000000002</v>
      </c>
      <c r="U53" s="5">
        <f t="shared" si="18"/>
        <v>16.100999999999999</v>
      </c>
      <c r="V53" s="5">
        <f t="shared" si="18"/>
        <v>8.2530000000000001</v>
      </c>
      <c r="W53" s="5">
        <f t="shared" si="18"/>
        <v>4.2279999999999998</v>
      </c>
    </row>
    <row r="54" spans="2:23" outlineLevel="1" x14ac:dyDescent="0.2">
      <c r="B54" s="4" t="s">
        <v>17</v>
      </c>
      <c r="C54" s="5">
        <f t="shared" si="18"/>
        <v>0</v>
      </c>
      <c r="D54" s="5">
        <f t="shared" si="18"/>
        <v>0</v>
      </c>
      <c r="E54" s="5">
        <f t="shared" si="18"/>
        <v>0</v>
      </c>
      <c r="F54" s="5">
        <f t="shared" si="18"/>
        <v>0</v>
      </c>
      <c r="G54" s="5">
        <f t="shared" si="18"/>
        <v>0</v>
      </c>
      <c r="H54" s="5">
        <f t="shared" si="18"/>
        <v>0</v>
      </c>
      <c r="I54" s="5">
        <f t="shared" si="18"/>
        <v>0</v>
      </c>
      <c r="J54" s="5">
        <f t="shared" si="18"/>
        <v>0</v>
      </c>
      <c r="K54" s="5">
        <f t="shared" si="18"/>
        <v>0</v>
      </c>
      <c r="L54" s="5">
        <f t="shared" si="18"/>
        <v>0</v>
      </c>
      <c r="M54" s="5">
        <f t="shared" si="18"/>
        <v>0</v>
      </c>
      <c r="N54" s="5">
        <f t="shared" si="18"/>
        <v>0</v>
      </c>
      <c r="O54" s="5">
        <f t="shared" si="18"/>
        <v>0</v>
      </c>
      <c r="P54" s="5">
        <f t="shared" si="18"/>
        <v>0</v>
      </c>
      <c r="Q54" s="5">
        <f t="shared" si="18"/>
        <v>0</v>
      </c>
      <c r="R54" s="5">
        <f t="shared" si="18"/>
        <v>0</v>
      </c>
      <c r="S54" s="5">
        <f t="shared" si="18"/>
        <v>0</v>
      </c>
      <c r="T54" s="5">
        <f t="shared" si="18"/>
        <v>0</v>
      </c>
      <c r="U54" s="5">
        <f t="shared" si="18"/>
        <v>0</v>
      </c>
      <c r="V54" s="5">
        <f t="shared" si="18"/>
        <v>0</v>
      </c>
      <c r="W54" s="5">
        <f t="shared" si="18"/>
        <v>0</v>
      </c>
    </row>
    <row r="55" spans="2:23" outlineLevel="1" x14ac:dyDescent="0.2">
      <c r="B55" s="4" t="s">
        <v>1</v>
      </c>
      <c r="C55" s="5">
        <f t="shared" si="18"/>
        <v>33.616999999999997</v>
      </c>
      <c r="D55" s="5">
        <f t="shared" si="18"/>
        <v>41.542999999999999</v>
      </c>
      <c r="E55" s="5">
        <f t="shared" si="18"/>
        <v>31.786000000000001</v>
      </c>
      <c r="F55" s="5">
        <f t="shared" si="18"/>
        <v>31.262</v>
      </c>
      <c r="G55" s="5">
        <f t="shared" si="18"/>
        <v>29.957999999999998</v>
      </c>
      <c r="H55" s="5">
        <f t="shared" si="18"/>
        <v>26.760999999999999</v>
      </c>
      <c r="I55" s="5">
        <f t="shared" si="18"/>
        <v>41.399000000000001</v>
      </c>
      <c r="J55" s="5">
        <f t="shared" si="18"/>
        <v>40.31</v>
      </c>
      <c r="K55" s="5">
        <f t="shared" si="18"/>
        <v>45.96</v>
      </c>
      <c r="L55" s="5">
        <f t="shared" si="18"/>
        <v>42.527000000000001</v>
      </c>
      <c r="M55" s="5">
        <f t="shared" si="18"/>
        <v>43.722999999999999</v>
      </c>
      <c r="N55" s="5">
        <f t="shared" si="18"/>
        <v>32.829000000000001</v>
      </c>
      <c r="O55" s="5">
        <f t="shared" si="18"/>
        <v>26.448</v>
      </c>
      <c r="P55" s="5">
        <f t="shared" si="18"/>
        <v>23.337000000000003</v>
      </c>
      <c r="Q55" s="5">
        <f t="shared" si="18"/>
        <v>20.225000000000001</v>
      </c>
      <c r="R55" s="5">
        <f t="shared" si="18"/>
        <v>25.135000000000005</v>
      </c>
      <c r="S55" s="5">
        <f t="shared" si="18"/>
        <v>21.831</v>
      </c>
      <c r="T55" s="5">
        <f t="shared" si="18"/>
        <v>17.363</v>
      </c>
      <c r="U55" s="5">
        <f t="shared" si="18"/>
        <v>3.2320000000000002</v>
      </c>
      <c r="V55" s="5">
        <f t="shared" si="18"/>
        <v>2.6950000000000003</v>
      </c>
      <c r="W55" s="5">
        <f t="shared" si="18"/>
        <v>2.1910000000000003</v>
      </c>
    </row>
    <row r="56" spans="2:23" outlineLevel="1" x14ac:dyDescent="0.2">
      <c r="B56" s="15" t="s">
        <v>9</v>
      </c>
      <c r="C56" s="19">
        <f t="shared" ref="C56:W56" si="19">SUM(C46:C55)</f>
        <v>33366.854999999996</v>
      </c>
      <c r="D56" s="19">
        <f t="shared" si="19"/>
        <v>32530.075000000001</v>
      </c>
      <c r="E56" s="19">
        <f t="shared" si="19"/>
        <v>33890.300999999999</v>
      </c>
      <c r="F56" s="19">
        <f t="shared" si="19"/>
        <v>34497.274000000005</v>
      </c>
      <c r="G56" s="19">
        <f t="shared" si="19"/>
        <v>34469.970999999998</v>
      </c>
      <c r="H56" s="19">
        <f t="shared" si="19"/>
        <v>33698.572999999997</v>
      </c>
      <c r="I56" s="19">
        <f t="shared" si="19"/>
        <v>33935.061999999998</v>
      </c>
      <c r="J56" s="19">
        <f t="shared" si="19"/>
        <v>32079.138999999999</v>
      </c>
      <c r="K56" s="19">
        <f t="shared" si="19"/>
        <v>33640.658000000003</v>
      </c>
      <c r="L56" s="19">
        <f t="shared" si="19"/>
        <v>29978.273999999998</v>
      </c>
      <c r="M56" s="19">
        <f t="shared" si="19"/>
        <v>30996.720000000001</v>
      </c>
      <c r="N56" s="19">
        <f t="shared" si="19"/>
        <v>34454.407999999996</v>
      </c>
      <c r="O56" s="19">
        <f t="shared" si="19"/>
        <v>35067.639999999992</v>
      </c>
      <c r="P56" s="19">
        <f t="shared" si="19"/>
        <v>30085.115000000002</v>
      </c>
      <c r="Q56" s="19">
        <f t="shared" si="19"/>
        <v>27004.877</v>
      </c>
      <c r="R56" s="19">
        <f t="shared" si="19"/>
        <v>34087.120999999999</v>
      </c>
      <c r="S56" s="19">
        <f t="shared" si="19"/>
        <v>34906.398000000001</v>
      </c>
      <c r="T56" s="19">
        <f t="shared" si="19"/>
        <v>35875.842999999993</v>
      </c>
      <c r="U56" s="19">
        <f t="shared" si="19"/>
        <v>36336.579000000012</v>
      </c>
      <c r="V56" s="19">
        <f t="shared" si="19"/>
        <v>35603.571000000004</v>
      </c>
      <c r="W56" s="19">
        <f t="shared" si="19"/>
        <v>30796.267999999996</v>
      </c>
    </row>
    <row r="57" spans="2:23" outlineLevel="1" x14ac:dyDescent="0.2">
      <c r="B57" s="26" t="s">
        <v>91</v>
      </c>
      <c r="C57" s="25">
        <f t="shared" ref="C57:W57" si="20">C56/C37/1000</f>
        <v>1.9249884238262335E-3</v>
      </c>
      <c r="D57" s="25">
        <f t="shared" si="20"/>
        <v>1.8947500239968218E-3</v>
      </c>
      <c r="E57" s="25">
        <f t="shared" si="20"/>
        <v>1.8862574597917057E-3</v>
      </c>
      <c r="F57" s="25">
        <f t="shared" si="20"/>
        <v>1.8765787936013078E-3</v>
      </c>
      <c r="G57" s="25">
        <f t="shared" si="20"/>
        <v>1.8632225875696608E-3</v>
      </c>
      <c r="H57" s="25">
        <f t="shared" si="20"/>
        <v>1.856122764925429E-3</v>
      </c>
      <c r="I57" s="25">
        <f t="shared" si="20"/>
        <v>1.8403149483710252E-3</v>
      </c>
      <c r="J57" s="25">
        <f t="shared" si="20"/>
        <v>1.8208336132398409E-3</v>
      </c>
      <c r="K57" s="25">
        <f t="shared" si="20"/>
        <v>1.7944359526100694E-3</v>
      </c>
      <c r="L57" s="25">
        <f t="shared" si="20"/>
        <v>1.7802861170921533E-3</v>
      </c>
      <c r="M57" s="25">
        <f t="shared" si="20"/>
        <v>1.7768915724596882E-3</v>
      </c>
      <c r="N57" s="25">
        <f t="shared" si="20"/>
        <v>1.763480865466445E-3</v>
      </c>
      <c r="O57" s="25">
        <f t="shared" si="20"/>
        <v>1.750839178023594E-3</v>
      </c>
      <c r="P57" s="25">
        <f t="shared" si="20"/>
        <v>1.7407221588119561E-3</v>
      </c>
      <c r="Q57" s="25">
        <f t="shared" si="20"/>
        <v>1.7348826416980017E-3</v>
      </c>
      <c r="R57" s="25">
        <f t="shared" si="20"/>
        <v>1.7251343897290358E-3</v>
      </c>
      <c r="S57" s="25">
        <f t="shared" si="20"/>
        <v>1.7203031761706333E-3</v>
      </c>
      <c r="T57" s="25">
        <f t="shared" si="20"/>
        <v>1.7147391550514676E-3</v>
      </c>
      <c r="U57" s="25">
        <f t="shared" si="20"/>
        <v>1.7134808095415816E-3</v>
      </c>
      <c r="V57" s="25">
        <f t="shared" si="20"/>
        <v>1.7056093224676275E-3</v>
      </c>
      <c r="W57" s="25">
        <f t="shared" si="20"/>
        <v>1.7180013504885219E-3</v>
      </c>
    </row>
    <row r="58" spans="2:23" outlineLevel="1" x14ac:dyDescent="0.2"/>
    <row r="59" spans="2:23" outlineLevel="1" x14ac:dyDescent="0.2">
      <c r="B59" s="4" t="s">
        <v>18</v>
      </c>
      <c r="C59" s="11">
        <f t="shared" ref="C59:W59" si="21">IFERROR(C46/C56,0)</f>
        <v>0</v>
      </c>
      <c r="D59" s="11">
        <f t="shared" si="21"/>
        <v>0</v>
      </c>
      <c r="E59" s="11">
        <f t="shared" si="21"/>
        <v>0</v>
      </c>
      <c r="F59" s="11">
        <f t="shared" si="21"/>
        <v>0</v>
      </c>
      <c r="G59" s="11">
        <f t="shared" si="21"/>
        <v>0</v>
      </c>
      <c r="H59" s="11">
        <f t="shared" si="21"/>
        <v>0</v>
      </c>
      <c r="I59" s="11">
        <f t="shared" si="21"/>
        <v>0</v>
      </c>
      <c r="J59" s="11">
        <f t="shared" si="21"/>
        <v>0</v>
      </c>
      <c r="K59" s="11">
        <f t="shared" si="21"/>
        <v>0</v>
      </c>
      <c r="L59" s="11">
        <f t="shared" si="21"/>
        <v>0</v>
      </c>
      <c r="M59" s="11">
        <f t="shared" si="21"/>
        <v>0</v>
      </c>
      <c r="N59" s="11">
        <f t="shared" si="21"/>
        <v>0</v>
      </c>
      <c r="O59" s="11">
        <f t="shared" si="21"/>
        <v>0</v>
      </c>
      <c r="P59" s="11">
        <f t="shared" si="21"/>
        <v>0</v>
      </c>
      <c r="Q59" s="11">
        <f t="shared" si="21"/>
        <v>0</v>
      </c>
      <c r="R59" s="11">
        <f t="shared" si="21"/>
        <v>0</v>
      </c>
      <c r="S59" s="11">
        <f t="shared" si="21"/>
        <v>0</v>
      </c>
      <c r="T59" s="11">
        <f t="shared" si="21"/>
        <v>0</v>
      </c>
      <c r="U59" s="11">
        <f t="shared" si="21"/>
        <v>0</v>
      </c>
      <c r="V59" s="11">
        <f t="shared" si="21"/>
        <v>0</v>
      </c>
      <c r="W59" s="11">
        <f t="shared" si="21"/>
        <v>0</v>
      </c>
    </row>
    <row r="60" spans="2:23" outlineLevel="1" x14ac:dyDescent="0.2">
      <c r="B60" s="4" t="s">
        <v>19</v>
      </c>
      <c r="C60" s="11">
        <f t="shared" ref="C60:W60" si="22">IFERROR(C47/C56,0)</f>
        <v>0</v>
      </c>
      <c r="D60" s="11">
        <f t="shared" si="22"/>
        <v>0</v>
      </c>
      <c r="E60" s="11">
        <f t="shared" si="22"/>
        <v>0</v>
      </c>
      <c r="F60" s="11">
        <f t="shared" si="22"/>
        <v>0</v>
      </c>
      <c r="G60" s="11">
        <f t="shared" si="22"/>
        <v>0</v>
      </c>
      <c r="H60" s="11">
        <f t="shared" si="22"/>
        <v>0</v>
      </c>
      <c r="I60" s="11">
        <f t="shared" si="22"/>
        <v>0</v>
      </c>
      <c r="J60" s="11">
        <f t="shared" si="22"/>
        <v>0</v>
      </c>
      <c r="K60" s="11">
        <f t="shared" si="22"/>
        <v>0</v>
      </c>
      <c r="L60" s="11">
        <f t="shared" si="22"/>
        <v>0</v>
      </c>
      <c r="M60" s="11">
        <f t="shared" si="22"/>
        <v>0</v>
      </c>
      <c r="N60" s="11">
        <f t="shared" si="22"/>
        <v>0</v>
      </c>
      <c r="O60" s="11">
        <f t="shared" si="22"/>
        <v>0</v>
      </c>
      <c r="P60" s="11">
        <f t="shared" si="22"/>
        <v>0</v>
      </c>
      <c r="Q60" s="11">
        <f t="shared" si="22"/>
        <v>0</v>
      </c>
      <c r="R60" s="11">
        <f t="shared" si="22"/>
        <v>0</v>
      </c>
      <c r="S60" s="11">
        <f t="shared" si="22"/>
        <v>0</v>
      </c>
      <c r="T60" s="11">
        <f t="shared" si="22"/>
        <v>0</v>
      </c>
      <c r="U60" s="11">
        <f t="shared" si="22"/>
        <v>0</v>
      </c>
      <c r="V60" s="11">
        <f t="shared" si="22"/>
        <v>0</v>
      </c>
      <c r="W60" s="11">
        <f t="shared" si="22"/>
        <v>0</v>
      </c>
    </row>
    <row r="61" spans="2:23" outlineLevel="1" x14ac:dyDescent="0.2">
      <c r="B61" s="4" t="s">
        <v>16</v>
      </c>
      <c r="C61" s="11">
        <f t="shared" ref="C61:W61" si="23">IFERROR(C48/C56,0)</f>
        <v>1.3396108203784864E-2</v>
      </c>
      <c r="D61" s="11">
        <f t="shared" si="23"/>
        <v>1.4100889715132842E-2</v>
      </c>
      <c r="E61" s="11">
        <f t="shared" si="23"/>
        <v>1.7021448112839132E-2</v>
      </c>
      <c r="F61" s="11">
        <f t="shared" si="23"/>
        <v>2.2192188287109293E-2</v>
      </c>
      <c r="G61" s="11">
        <f t="shared" si="23"/>
        <v>2.2509128307650735E-2</v>
      </c>
      <c r="H61" s="11">
        <f t="shared" si="23"/>
        <v>1.7951976779550877E-2</v>
      </c>
      <c r="I61" s="11">
        <f t="shared" si="23"/>
        <v>1.2982914249574675E-2</v>
      </c>
      <c r="J61" s="11">
        <f t="shared" si="23"/>
        <v>1.3819385863192901E-2</v>
      </c>
      <c r="K61" s="11">
        <f t="shared" si="23"/>
        <v>1.2256835166541628E-2</v>
      </c>
      <c r="L61" s="11">
        <f t="shared" si="23"/>
        <v>1.457255344320357E-2</v>
      </c>
      <c r="M61" s="11">
        <f t="shared" si="23"/>
        <v>1.3030540005523165E-2</v>
      </c>
      <c r="N61" s="11">
        <f t="shared" si="23"/>
        <v>1.4219922164966528E-2</v>
      </c>
      <c r="O61" s="11">
        <f t="shared" si="23"/>
        <v>1.2125794607221931E-2</v>
      </c>
      <c r="P61" s="11">
        <f t="shared" si="23"/>
        <v>1.5446276339645036E-2</v>
      </c>
      <c r="Q61" s="11">
        <f t="shared" si="23"/>
        <v>1.7186747416031555E-2</v>
      </c>
      <c r="R61" s="11">
        <f t="shared" si="23"/>
        <v>1.4461180221116357E-2</v>
      </c>
      <c r="S61" s="11">
        <f t="shared" si="23"/>
        <v>1.2318114289535116E-2</v>
      </c>
      <c r="T61" s="11">
        <f t="shared" si="23"/>
        <v>1.2044734391328452E-2</v>
      </c>
      <c r="U61" s="11">
        <f t="shared" si="23"/>
        <v>9.7248010056202559E-3</v>
      </c>
      <c r="V61" s="11">
        <f t="shared" si="23"/>
        <v>9.5464300477050446E-3</v>
      </c>
      <c r="W61" s="11">
        <f t="shared" si="23"/>
        <v>1.174411782622492E-2</v>
      </c>
    </row>
    <row r="62" spans="2:23" outlineLevel="1" x14ac:dyDescent="0.2">
      <c r="B62" s="4" t="s">
        <v>21</v>
      </c>
      <c r="C62" s="11">
        <f t="shared" ref="C62:W62" si="24">IFERROR(C49/C56,0)</f>
        <v>0</v>
      </c>
      <c r="D62" s="11">
        <f t="shared" si="24"/>
        <v>0</v>
      </c>
      <c r="E62" s="11">
        <f t="shared" si="24"/>
        <v>0</v>
      </c>
      <c r="F62" s="11">
        <f t="shared" si="24"/>
        <v>0</v>
      </c>
      <c r="G62" s="11">
        <f t="shared" si="24"/>
        <v>0</v>
      </c>
      <c r="H62" s="11">
        <f t="shared" si="24"/>
        <v>0</v>
      </c>
      <c r="I62" s="11">
        <f t="shared" si="24"/>
        <v>0</v>
      </c>
      <c r="J62" s="11">
        <f t="shared" si="24"/>
        <v>0</v>
      </c>
      <c r="K62" s="11">
        <f t="shared" si="24"/>
        <v>0</v>
      </c>
      <c r="L62" s="11">
        <f t="shared" si="24"/>
        <v>0</v>
      </c>
      <c r="M62" s="11">
        <f t="shared" si="24"/>
        <v>0</v>
      </c>
      <c r="N62" s="11">
        <f t="shared" si="24"/>
        <v>0</v>
      </c>
      <c r="O62" s="11">
        <f t="shared" si="24"/>
        <v>0</v>
      </c>
      <c r="P62" s="11">
        <f t="shared" si="24"/>
        <v>0</v>
      </c>
      <c r="Q62" s="11">
        <f t="shared" si="24"/>
        <v>0</v>
      </c>
      <c r="R62" s="11">
        <f t="shared" si="24"/>
        <v>0</v>
      </c>
      <c r="S62" s="11">
        <f t="shared" si="24"/>
        <v>0</v>
      </c>
      <c r="T62" s="11">
        <f t="shared" si="24"/>
        <v>0</v>
      </c>
      <c r="U62" s="11">
        <f t="shared" si="24"/>
        <v>0</v>
      </c>
      <c r="V62" s="11">
        <f t="shared" si="24"/>
        <v>0</v>
      </c>
      <c r="W62" s="11">
        <f t="shared" si="24"/>
        <v>0</v>
      </c>
    </row>
    <row r="63" spans="2:23" outlineLevel="1" x14ac:dyDescent="0.2">
      <c r="B63" s="4" t="s">
        <v>20</v>
      </c>
      <c r="C63" s="11">
        <f t="shared" ref="C63:W63" si="25">IFERROR(C50/C56,0)</f>
        <v>0.9855963949853831</v>
      </c>
      <c r="D63" s="11">
        <f t="shared" si="25"/>
        <v>0.98462204590674929</v>
      </c>
      <c r="E63" s="11">
        <f t="shared" si="25"/>
        <v>0.98204064342774644</v>
      </c>
      <c r="F63" s="11">
        <f t="shared" si="25"/>
        <v>0.97690159518111486</v>
      </c>
      <c r="G63" s="11">
        <f t="shared" si="25"/>
        <v>0.97662176739284168</v>
      </c>
      <c r="H63" s="11">
        <f t="shared" si="25"/>
        <v>0.98125389463820922</v>
      </c>
      <c r="I63" s="11">
        <f t="shared" si="25"/>
        <v>0.98579713807506819</v>
      </c>
      <c r="J63" s="11">
        <f t="shared" si="25"/>
        <v>0.9849240342766058</v>
      </c>
      <c r="K63" s="11">
        <f t="shared" si="25"/>
        <v>0.98637696087870808</v>
      </c>
      <c r="L63" s="11">
        <f t="shared" si="25"/>
        <v>0.984008852544346</v>
      </c>
      <c r="M63" s="11">
        <f t="shared" si="25"/>
        <v>0.98555889139237962</v>
      </c>
      <c r="N63" s="11">
        <f t="shared" si="25"/>
        <v>0.95048813492891837</v>
      </c>
      <c r="O63" s="11">
        <f t="shared" si="25"/>
        <v>0.95274586484861845</v>
      </c>
      <c r="P63" s="11">
        <f t="shared" si="25"/>
        <v>0.97275197385816869</v>
      </c>
      <c r="Q63" s="11">
        <f t="shared" si="25"/>
        <v>0.97711750362721528</v>
      </c>
      <c r="R63" s="11">
        <f t="shared" si="25"/>
        <v>0.98347780676461349</v>
      </c>
      <c r="S63" s="11">
        <f t="shared" si="25"/>
        <v>0.98612698451441483</v>
      </c>
      <c r="T63" s="11">
        <f t="shared" si="25"/>
        <v>0.98681564081992468</v>
      </c>
      <c r="U63" s="11">
        <f t="shared" si="25"/>
        <v>0.98974314560542398</v>
      </c>
      <c r="V63" s="11">
        <f t="shared" si="25"/>
        <v>0.99014607270714505</v>
      </c>
      <c r="W63" s="11">
        <f t="shared" si="25"/>
        <v>0.98804744782711995</v>
      </c>
    </row>
    <row r="64" spans="2:23" outlineLevel="1" x14ac:dyDescent="0.2">
      <c r="B64" s="4" t="s">
        <v>0</v>
      </c>
      <c r="C64" s="11">
        <f t="shared" ref="C64:W64" si="26">IFERROR(C51/C56,0)</f>
        <v>0</v>
      </c>
      <c r="D64" s="11">
        <f t="shared" si="26"/>
        <v>0</v>
      </c>
      <c r="E64" s="11">
        <f t="shared" si="26"/>
        <v>0</v>
      </c>
      <c r="F64" s="11">
        <f t="shared" si="26"/>
        <v>0</v>
      </c>
      <c r="G64" s="11">
        <f t="shared" si="26"/>
        <v>0</v>
      </c>
      <c r="H64" s="11">
        <f t="shared" si="26"/>
        <v>0</v>
      </c>
      <c r="I64" s="11">
        <f t="shared" si="26"/>
        <v>0</v>
      </c>
      <c r="J64" s="11">
        <f t="shared" si="26"/>
        <v>0</v>
      </c>
      <c r="K64" s="11">
        <f t="shared" si="26"/>
        <v>0</v>
      </c>
      <c r="L64" s="11">
        <f t="shared" si="26"/>
        <v>0</v>
      </c>
      <c r="M64" s="11">
        <f t="shared" si="26"/>
        <v>0</v>
      </c>
      <c r="N64" s="11">
        <f t="shared" si="26"/>
        <v>3.4339118524398971E-2</v>
      </c>
      <c r="O64" s="11">
        <f t="shared" si="26"/>
        <v>3.4374140945897712E-2</v>
      </c>
      <c r="P64" s="11">
        <f t="shared" si="26"/>
        <v>1.1026050590134026E-2</v>
      </c>
      <c r="Q64" s="11">
        <f t="shared" si="26"/>
        <v>2.4887356457872407E-3</v>
      </c>
      <c r="R64" s="11">
        <f t="shared" si="26"/>
        <v>0</v>
      </c>
      <c r="S64" s="11">
        <f t="shared" si="26"/>
        <v>0</v>
      </c>
      <c r="T64" s="11">
        <f t="shared" si="26"/>
        <v>0</v>
      </c>
      <c r="U64" s="11">
        <f t="shared" si="26"/>
        <v>0</v>
      </c>
      <c r="V64" s="11">
        <f t="shared" si="26"/>
        <v>0</v>
      </c>
      <c r="W64" s="11">
        <f t="shared" si="26"/>
        <v>0</v>
      </c>
    </row>
    <row r="65" spans="1:28" outlineLevel="1" x14ac:dyDescent="0.2">
      <c r="B65" s="4" t="s">
        <v>22</v>
      </c>
      <c r="C65" s="11">
        <f t="shared" ref="C65:W65" si="27">IFERROR(C52/C56,0)</f>
        <v>0</v>
      </c>
      <c r="D65" s="11">
        <f t="shared" si="27"/>
        <v>0</v>
      </c>
      <c r="E65" s="11">
        <f t="shared" si="27"/>
        <v>0</v>
      </c>
      <c r="F65" s="11">
        <f t="shared" si="27"/>
        <v>0</v>
      </c>
      <c r="G65" s="11">
        <f t="shared" si="27"/>
        <v>0</v>
      </c>
      <c r="H65" s="11">
        <f t="shared" si="27"/>
        <v>0</v>
      </c>
      <c r="I65" s="11">
        <f t="shared" si="27"/>
        <v>0</v>
      </c>
      <c r="J65" s="11">
        <f t="shared" si="27"/>
        <v>0</v>
      </c>
      <c r="K65" s="11">
        <f t="shared" si="27"/>
        <v>0</v>
      </c>
      <c r="L65" s="11">
        <f t="shared" si="27"/>
        <v>0</v>
      </c>
      <c r="M65" s="11">
        <f t="shared" si="27"/>
        <v>0</v>
      </c>
      <c r="N65" s="11">
        <f t="shared" si="27"/>
        <v>0</v>
      </c>
      <c r="O65" s="11">
        <f t="shared" si="27"/>
        <v>0</v>
      </c>
      <c r="P65" s="11">
        <f t="shared" si="27"/>
        <v>0</v>
      </c>
      <c r="Q65" s="11">
        <f t="shared" si="27"/>
        <v>0</v>
      </c>
      <c r="R65" s="11">
        <f t="shared" si="27"/>
        <v>0</v>
      </c>
      <c r="S65" s="11">
        <f t="shared" si="27"/>
        <v>0</v>
      </c>
      <c r="T65" s="11">
        <f t="shared" si="27"/>
        <v>0</v>
      </c>
      <c r="U65" s="11">
        <f t="shared" si="27"/>
        <v>0</v>
      </c>
      <c r="V65" s="11">
        <f t="shared" si="27"/>
        <v>0</v>
      </c>
      <c r="W65" s="11">
        <f t="shared" si="27"/>
        <v>0</v>
      </c>
    </row>
    <row r="66" spans="1:28" outlineLevel="1" x14ac:dyDescent="0.2">
      <c r="B66" s="4" t="s">
        <v>23</v>
      </c>
      <c r="C66" s="11">
        <f t="shared" ref="C66:W66" si="28">IFERROR(C53/C56,0)</f>
        <v>0</v>
      </c>
      <c r="D66" s="11">
        <f t="shared" si="28"/>
        <v>0</v>
      </c>
      <c r="E66" s="11">
        <f t="shared" si="28"/>
        <v>0</v>
      </c>
      <c r="F66" s="11">
        <f t="shared" si="28"/>
        <v>0</v>
      </c>
      <c r="G66" s="11">
        <f t="shared" si="28"/>
        <v>0</v>
      </c>
      <c r="H66" s="11">
        <f t="shared" si="28"/>
        <v>0</v>
      </c>
      <c r="I66" s="11">
        <f t="shared" si="28"/>
        <v>0</v>
      </c>
      <c r="J66" s="11">
        <f t="shared" si="28"/>
        <v>0</v>
      </c>
      <c r="K66" s="11">
        <f t="shared" si="28"/>
        <v>0</v>
      </c>
      <c r="L66" s="11">
        <f t="shared" si="28"/>
        <v>0</v>
      </c>
      <c r="M66" s="11">
        <f t="shared" si="28"/>
        <v>0</v>
      </c>
      <c r="N66" s="11">
        <f t="shared" si="28"/>
        <v>0</v>
      </c>
      <c r="O66" s="11">
        <f t="shared" si="28"/>
        <v>0</v>
      </c>
      <c r="P66" s="11">
        <f t="shared" si="28"/>
        <v>0</v>
      </c>
      <c r="Q66" s="11">
        <f t="shared" si="28"/>
        <v>2.4580745174288335E-3</v>
      </c>
      <c r="R66" s="11">
        <f t="shared" si="28"/>
        <v>1.323637745763275E-3</v>
      </c>
      <c r="S66" s="11">
        <f t="shared" si="28"/>
        <v>9.2948576361273367E-4</v>
      </c>
      <c r="T66" s="11">
        <f t="shared" si="28"/>
        <v>6.5565009859141165E-4</v>
      </c>
      <c r="U66" s="11">
        <f t="shared" si="28"/>
        <v>4.431072061021483E-4</v>
      </c>
      <c r="V66" s="11">
        <f t="shared" si="28"/>
        <v>2.3180259081315185E-4</v>
      </c>
      <c r="W66" s="11">
        <f t="shared" si="28"/>
        <v>1.3728936246430899E-4</v>
      </c>
    </row>
    <row r="67" spans="1:28" outlineLevel="1" x14ac:dyDescent="0.2">
      <c r="B67" s="4" t="s">
        <v>17</v>
      </c>
      <c r="C67" s="11">
        <f t="shared" ref="C67:W67" si="29">IFERROR(C54/C56,0)</f>
        <v>0</v>
      </c>
      <c r="D67" s="11">
        <f t="shared" si="29"/>
        <v>0</v>
      </c>
      <c r="E67" s="11">
        <f t="shared" si="29"/>
        <v>0</v>
      </c>
      <c r="F67" s="11">
        <f t="shared" si="29"/>
        <v>0</v>
      </c>
      <c r="G67" s="11">
        <f t="shared" si="29"/>
        <v>0</v>
      </c>
      <c r="H67" s="11">
        <f t="shared" si="29"/>
        <v>0</v>
      </c>
      <c r="I67" s="11">
        <f t="shared" si="29"/>
        <v>0</v>
      </c>
      <c r="J67" s="11">
        <f t="shared" si="29"/>
        <v>0</v>
      </c>
      <c r="K67" s="11">
        <f t="shared" si="29"/>
        <v>0</v>
      </c>
      <c r="L67" s="11">
        <f t="shared" si="29"/>
        <v>0</v>
      </c>
      <c r="M67" s="11">
        <f t="shared" si="29"/>
        <v>0</v>
      </c>
      <c r="N67" s="11">
        <f t="shared" si="29"/>
        <v>0</v>
      </c>
      <c r="O67" s="11">
        <f t="shared" si="29"/>
        <v>0</v>
      </c>
      <c r="P67" s="11">
        <f t="shared" si="29"/>
        <v>0</v>
      </c>
      <c r="Q67" s="11">
        <f t="shared" si="29"/>
        <v>0</v>
      </c>
      <c r="R67" s="11">
        <f t="shared" si="29"/>
        <v>0</v>
      </c>
      <c r="S67" s="11">
        <f t="shared" si="29"/>
        <v>0</v>
      </c>
      <c r="T67" s="11">
        <f t="shared" si="29"/>
        <v>0</v>
      </c>
      <c r="U67" s="11">
        <f t="shared" si="29"/>
        <v>0</v>
      </c>
      <c r="V67" s="11">
        <f t="shared" si="29"/>
        <v>0</v>
      </c>
      <c r="W67" s="11">
        <f t="shared" si="29"/>
        <v>0</v>
      </c>
    </row>
    <row r="68" spans="1:28" x14ac:dyDescent="0.2">
      <c r="B68" s="4" t="s">
        <v>1</v>
      </c>
      <c r="C68" s="11">
        <f t="shared" ref="C68:W68" si="30">IFERROR(C55/C56,0)</f>
        <v>1.0074968108321866E-3</v>
      </c>
      <c r="D68" s="11">
        <f t="shared" si="30"/>
        <v>1.2770643781177878E-3</v>
      </c>
      <c r="E68" s="11">
        <f t="shared" si="30"/>
        <v>9.3790845941439118E-4</v>
      </c>
      <c r="F68" s="11">
        <f t="shared" si="30"/>
        <v>9.0621653177581495E-4</v>
      </c>
      <c r="G68" s="11">
        <f t="shared" si="30"/>
        <v>8.6910429950753368E-4</v>
      </c>
      <c r="H68" s="11">
        <f t="shared" si="30"/>
        <v>7.9412858223996616E-4</v>
      </c>
      <c r="I68" s="11">
        <f t="shared" si="30"/>
        <v>1.2199476753571277E-3</v>
      </c>
      <c r="J68" s="11">
        <f t="shared" si="30"/>
        <v>1.2565798602013603E-3</v>
      </c>
      <c r="K68" s="11">
        <f t="shared" si="30"/>
        <v>1.366203954750231E-3</v>
      </c>
      <c r="L68" s="11">
        <f t="shared" si="30"/>
        <v>1.4185940124504834E-3</v>
      </c>
      <c r="M68" s="11">
        <f t="shared" si="30"/>
        <v>1.4105686020972541E-3</v>
      </c>
      <c r="N68" s="11">
        <f t="shared" si="30"/>
        <v>9.52824381716267E-4</v>
      </c>
      <c r="O68" s="11">
        <f t="shared" si="30"/>
        <v>7.5419959826210164E-4</v>
      </c>
      <c r="P68" s="11">
        <f t="shared" si="30"/>
        <v>7.756992120522059E-4</v>
      </c>
      <c r="Q68" s="11">
        <f t="shared" si="30"/>
        <v>7.4893879353718224E-4</v>
      </c>
      <c r="R68" s="11">
        <f t="shared" si="30"/>
        <v>7.3737526850683598E-4</v>
      </c>
      <c r="S68" s="11">
        <f t="shared" si="30"/>
        <v>6.2541543243734281E-4</v>
      </c>
      <c r="T68" s="11">
        <f t="shared" si="30"/>
        <v>4.8397469015571293E-4</v>
      </c>
      <c r="U68" s="11">
        <f t="shared" si="30"/>
        <v>8.894618285337205E-5</v>
      </c>
      <c r="V68" s="11">
        <f t="shared" si="30"/>
        <v>7.5694654336779866E-5</v>
      </c>
      <c r="W68" s="11">
        <f t="shared" si="30"/>
        <v>7.1144984190941589E-5</v>
      </c>
    </row>
    <row r="69" spans="1:28" x14ac:dyDescent="0.2">
      <c r="B69" s="15"/>
      <c r="C69" s="10"/>
      <c r="D69" s="10"/>
      <c r="E69" s="10"/>
      <c r="F69" s="10"/>
      <c r="G69" s="10"/>
      <c r="H69" s="10"/>
      <c r="I69" s="10"/>
      <c r="J69" s="10"/>
      <c r="K69" s="10"/>
      <c r="L69" s="10"/>
      <c r="M69" s="10"/>
      <c r="N69" s="10"/>
      <c r="O69" s="10"/>
      <c r="P69" s="10"/>
      <c r="Q69" s="10"/>
      <c r="R69" s="10"/>
      <c r="S69" s="10"/>
      <c r="T69" s="10"/>
      <c r="U69" s="10"/>
      <c r="V69" s="10"/>
      <c r="W69" s="10"/>
    </row>
    <row r="70" spans="1:28" s="33" customFormat="1" x14ac:dyDescent="0.2">
      <c r="A70" s="1"/>
      <c r="B70" s="1"/>
      <c r="C70" s="1"/>
      <c r="D70" s="1"/>
      <c r="E70" s="1"/>
      <c r="F70" s="1"/>
      <c r="G70" s="1"/>
      <c r="H70" s="1"/>
      <c r="I70" s="1"/>
      <c r="J70" s="1"/>
      <c r="K70" s="1"/>
      <c r="L70" s="1"/>
      <c r="M70" s="1"/>
      <c r="N70" s="1"/>
      <c r="O70" s="1"/>
      <c r="P70" s="1"/>
      <c r="Q70" s="1"/>
      <c r="R70" s="1"/>
      <c r="S70" s="1"/>
      <c r="T70" s="1"/>
      <c r="U70" s="1"/>
      <c r="V70" s="1"/>
      <c r="W70" s="1"/>
      <c r="X70" s="1"/>
      <c r="Y70" s="1"/>
      <c r="Z70"/>
      <c r="AA70" s="1"/>
      <c r="AB70" s="1"/>
    </row>
    <row r="71" spans="1:28" outlineLevel="1" x14ac:dyDescent="0.2">
      <c r="A71" s="32" t="s">
        <v>84</v>
      </c>
      <c r="B71" s="33"/>
      <c r="C71" s="33"/>
      <c r="D71" s="33"/>
      <c r="E71" s="33"/>
      <c r="F71" s="33"/>
      <c r="G71" s="33"/>
      <c r="H71" s="33"/>
      <c r="I71" s="33"/>
      <c r="J71" s="33"/>
      <c r="K71" s="33"/>
      <c r="L71" s="33"/>
      <c r="M71" s="33"/>
      <c r="N71" s="33"/>
      <c r="O71" s="33"/>
      <c r="P71" s="33"/>
      <c r="Q71" s="33"/>
      <c r="R71" s="33"/>
      <c r="S71" s="33"/>
      <c r="T71" s="33"/>
      <c r="U71" s="33"/>
      <c r="V71" s="33"/>
      <c r="W71" s="33"/>
      <c r="X71" s="33"/>
      <c r="Y71" s="33"/>
      <c r="Z71" s="34"/>
      <c r="AA71" s="33"/>
      <c r="AB71" s="33"/>
    </row>
    <row r="72" spans="1:28" outlineLevel="1" x14ac:dyDescent="0.2">
      <c r="B72" s="20" t="s">
        <v>88</v>
      </c>
      <c r="C72" s="5">
        <f>C76*CAN!C77</f>
        <v>11683.781117033841</v>
      </c>
      <c r="D72" s="5">
        <f>D76*CAN!D77</f>
        <v>11874.772855973317</v>
      </c>
      <c r="E72" s="5">
        <f>E76*CAN!E77</f>
        <v>12350.976119506977</v>
      </c>
      <c r="F72" s="5">
        <f>F76*CAN!F77</f>
        <v>12507.180130712615</v>
      </c>
      <c r="G72" s="5">
        <f>G76*CAN!G77</f>
        <v>12447.581377103355</v>
      </c>
      <c r="H72" s="5">
        <f>H76*CAN!H77</f>
        <v>12119.856207169791</v>
      </c>
      <c r="I72" s="5">
        <f>I76*CAN!I77</f>
        <v>12311.765848932557</v>
      </c>
      <c r="J72" s="5">
        <f>J76*CAN!J77</f>
        <v>11729.276448351484</v>
      </c>
      <c r="K72" s="5">
        <f>K76*CAN!K77</f>
        <v>12473.752832195638</v>
      </c>
      <c r="L72" s="5">
        <f>L76*CAN!L77</f>
        <v>11117.373082643826</v>
      </c>
      <c r="M72" s="5">
        <f>M76*CAN!M77</f>
        <v>11331.267247887297</v>
      </c>
      <c r="N72" s="5">
        <f>N76*CAN!N77</f>
        <v>12472.044538733209</v>
      </c>
      <c r="O72" s="5">
        <f>O76*CAN!O77</f>
        <v>12715.831733187657</v>
      </c>
      <c r="P72" s="5">
        <f>P76*CAN!P77</f>
        <v>10835.073666556897</v>
      </c>
      <c r="Q72" s="5">
        <f>Q76*CAN!Q77</f>
        <v>9555.8763300483115</v>
      </c>
      <c r="R72" s="5">
        <f>R76*CAN!R77</f>
        <v>11881.026266794204</v>
      </c>
      <c r="S72" s="5">
        <f>S76*CAN!S77</f>
        <v>11777.087059057527</v>
      </c>
      <c r="T72" s="5">
        <f>T76*CAN!T77</f>
        <v>11698.627630737965</v>
      </c>
      <c r="U72" s="5">
        <f>U76*CAN!U77</f>
        <v>11380.377623469189</v>
      </c>
      <c r="V72" s="5">
        <f>V76*CAN!V77</f>
        <v>10906.833924758472</v>
      </c>
      <c r="W72" s="5">
        <f>W76*CAN!W77</f>
        <v>9095.2513827852927</v>
      </c>
      <c r="Z72" s="21"/>
      <c r="AB72"/>
    </row>
    <row r="73" spans="1:28" outlineLevel="1" x14ac:dyDescent="0.2">
      <c r="B73" s="7" t="s">
        <v>89</v>
      </c>
      <c r="C73" s="5">
        <f>'[9]Table 21'!C$13</f>
        <v>26.884</v>
      </c>
      <c r="D73" s="5">
        <f>'[9]Table 21'!D$13</f>
        <v>26.016999999999999</v>
      </c>
      <c r="E73" s="5">
        <f>'[9]Table 21'!E$13</f>
        <v>26.536000000000001</v>
      </c>
      <c r="F73" s="5">
        <f>'[9]Table 21'!F$13</f>
        <v>26.501000000000001</v>
      </c>
      <c r="G73" s="5">
        <f>'[9]Table 21'!G$13</f>
        <v>25.949000000000002</v>
      </c>
      <c r="H73" s="5">
        <f>'[9]Table 21'!H$13</f>
        <v>26.553999999999998</v>
      </c>
      <c r="I73" s="5">
        <f>'[9]Table 21'!I$13</f>
        <v>27.949000000000002</v>
      </c>
      <c r="J73" s="5">
        <f>'[9]Table 21'!J$13</f>
        <v>29.911000000000001</v>
      </c>
      <c r="K73" s="5">
        <f>'[9]Table 21'!K$13</f>
        <v>33.164999999999999</v>
      </c>
      <c r="L73" s="5">
        <f>'[9]Table 21'!L$13</f>
        <v>27.861999999999998</v>
      </c>
      <c r="M73" s="5">
        <f>'[9]Table 21'!M$13</f>
        <v>25.247</v>
      </c>
      <c r="N73" s="5">
        <f>'[9]Table 21'!N$13</f>
        <v>25.244</v>
      </c>
      <c r="O73" s="5">
        <f>'[9]Table 21'!O$13</f>
        <v>26.837</v>
      </c>
      <c r="P73" s="5">
        <f>'[9]Table 21'!P$13</f>
        <v>28.690999999999999</v>
      </c>
      <c r="Q73" s="5">
        <f>'[9]Table 21'!Q$13</f>
        <v>27</v>
      </c>
      <c r="R73" s="5">
        <f>'[9]Table 21'!R$13</f>
        <v>24.596</v>
      </c>
      <c r="S73" s="5">
        <f>'[9]Table 21'!S$13</f>
        <v>21.427</v>
      </c>
      <c r="T73" s="5">
        <f>'[9]Table 21'!T$13</f>
        <v>21.341000000000001</v>
      </c>
      <c r="U73" s="5">
        <f>'[9]Table 21'!U$13</f>
        <v>18.991</v>
      </c>
      <c r="V73" s="5">
        <f>'[9]Table 21'!V$13</f>
        <v>16.905999999999999</v>
      </c>
      <c r="W73" s="5">
        <f>'[9]Table 21'!W$13</f>
        <v>11.307</v>
      </c>
      <c r="Z73" s="21" t="s">
        <v>97</v>
      </c>
      <c r="AB73"/>
    </row>
    <row r="74" spans="1:28" outlineLevel="1" x14ac:dyDescent="0.2">
      <c r="B74" s="7" t="s">
        <v>25</v>
      </c>
      <c r="C74" s="5">
        <f>'[9]Table 21'!C$16</f>
        <v>297.95699999999999</v>
      </c>
      <c r="D74" s="5">
        <f>'[9]Table 21'!D$16</f>
        <v>326.40800000000002</v>
      </c>
      <c r="E74" s="5">
        <f>'[9]Table 21'!E$16</f>
        <v>330.935</v>
      </c>
      <c r="F74" s="5">
        <f>'[9]Table 21'!F$16</f>
        <v>329.58300000000003</v>
      </c>
      <c r="G74" s="5">
        <f>'[9]Table 21'!G$16</f>
        <v>330.56900000000002</v>
      </c>
      <c r="H74" s="5">
        <f>'[9]Table 21'!H$16</f>
        <v>328.22399999999999</v>
      </c>
      <c r="I74" s="5">
        <f>'[9]Table 21'!I$16</f>
        <v>331.80799999999999</v>
      </c>
      <c r="J74" s="5">
        <f>'[9]Table 21'!J$16</f>
        <v>334.61399999999998</v>
      </c>
      <c r="K74" s="5">
        <f>'[9]Table 21'!K$16</f>
        <v>347.60300000000001</v>
      </c>
      <c r="L74" s="5">
        <f>'[9]Table 21'!L$16</f>
        <v>347.637</v>
      </c>
      <c r="M74" s="5">
        <f>'[9]Table 21'!M$16</f>
        <v>354.30900000000003</v>
      </c>
      <c r="N74" s="5">
        <f>'[9]Table 21'!N$16</f>
        <v>353.11099999999999</v>
      </c>
      <c r="O74" s="5">
        <f>'[9]Table 21'!O$16</f>
        <v>354.786</v>
      </c>
      <c r="P74" s="5">
        <f>'[9]Table 21'!P$16</f>
        <v>350.18599999999998</v>
      </c>
      <c r="Q74" s="5">
        <f>'[9]Table 21'!Q$16</f>
        <v>347.75700000000001</v>
      </c>
      <c r="R74" s="5">
        <f>'[9]Table 21'!R$16</f>
        <v>350.904</v>
      </c>
      <c r="S74" s="5">
        <f>'[9]Table 21'!S$16</f>
        <v>343.42599999999999</v>
      </c>
      <c r="T74" s="5">
        <f>'[9]Table 21'!T$16</f>
        <v>337.96699999999998</v>
      </c>
      <c r="U74" s="5">
        <f>'[9]Table 21'!U$16</f>
        <v>331.45800000000003</v>
      </c>
      <c r="V74" s="5">
        <f>'[9]Table 21'!V$16</f>
        <v>326.52999999999997</v>
      </c>
      <c r="W74" s="5">
        <f>'[9]Table 21'!W$16</f>
        <v>344.10300000000001</v>
      </c>
      <c r="Z74" s="21" t="s">
        <v>97</v>
      </c>
      <c r="AB74"/>
    </row>
    <row r="75" spans="1:28" outlineLevel="1" x14ac:dyDescent="0.2">
      <c r="B75" s="7" t="s">
        <v>30</v>
      </c>
      <c r="C75" s="5">
        <f>'[9]Table 21'!C$19</f>
        <v>24786.964</v>
      </c>
      <c r="D75" s="5">
        <f>'[9]Table 21'!D$19</f>
        <v>22993.398000000001</v>
      </c>
      <c r="E75" s="5">
        <f>'[9]Table 21'!E$19</f>
        <v>23585.348000000002</v>
      </c>
      <c r="F75" s="5">
        <f>'[9]Table 21'!F$19</f>
        <v>23978.58</v>
      </c>
      <c r="G75" s="5">
        <f>'[9]Table 21'!G$19</f>
        <v>23790.13</v>
      </c>
      <c r="H75" s="5">
        <f>'[9]Table 21'!H$19</f>
        <v>23326.317999999999</v>
      </c>
      <c r="I75" s="5">
        <f>'[9]Table 21'!I$19</f>
        <v>23436.768</v>
      </c>
      <c r="J75" s="5">
        <f>'[9]Table 21'!J$19</f>
        <v>22137.9</v>
      </c>
      <c r="K75" s="5">
        <f>'[9]Table 21'!K$19</f>
        <v>22660.43</v>
      </c>
      <c r="L75" s="5">
        <f>'[9]Table 21'!L$19</f>
        <v>20191.838</v>
      </c>
      <c r="M75" s="5">
        <f>'[9]Table 21'!M$19</f>
        <v>20190.223999999998</v>
      </c>
      <c r="N75" s="5">
        <f>'[9]Table 21'!N$19</f>
        <v>22295.46</v>
      </c>
      <c r="O75" s="5">
        <f>'[9]Table 21'!O$19</f>
        <v>22621.088</v>
      </c>
      <c r="P75" s="5">
        <f>'[9]Table 21'!P$19</f>
        <v>19526.008000000002</v>
      </c>
      <c r="Q75" s="5">
        <f>'[9]Table 21'!Q$19</f>
        <v>17338.846000000001</v>
      </c>
      <c r="R75" s="5">
        <f>'[9]Table 21'!R$19</f>
        <v>21361.727999999999</v>
      </c>
      <c r="S75" s="5">
        <f>'[9]Table 21'!S$19</f>
        <v>21633.194</v>
      </c>
      <c r="T75" s="5">
        <f>'[9]Table 21'!T$19</f>
        <v>21833.42</v>
      </c>
      <c r="U75" s="5">
        <f>'[9]Table 21'!U$19</f>
        <v>21653.82</v>
      </c>
      <c r="V75" s="5">
        <f>'[9]Table 21'!V$19</f>
        <v>21063.338</v>
      </c>
      <c r="W75" s="5">
        <f>'[9]Table 21'!W$19</f>
        <v>16665.681</v>
      </c>
      <c r="Z75" s="21" t="s">
        <v>97</v>
      </c>
      <c r="AB75"/>
    </row>
    <row r="76" spans="1:28" outlineLevel="1" x14ac:dyDescent="0.2">
      <c r="B76" s="7" t="s">
        <v>31</v>
      </c>
      <c r="C76" s="5">
        <f t="shared" ref="C76:W76" si="31">C74*C75/1000</f>
        <v>7385.4494325479991</v>
      </c>
      <c r="D76" s="5">
        <f t="shared" si="31"/>
        <v>7505.2290543840008</v>
      </c>
      <c r="E76" s="5">
        <f t="shared" si="31"/>
        <v>7805.2171403800003</v>
      </c>
      <c r="F76" s="5">
        <f t="shared" si="31"/>
        <v>7902.9323321400016</v>
      </c>
      <c r="G76" s="5">
        <f t="shared" si="31"/>
        <v>7864.27948397</v>
      </c>
      <c r="H76" s="5">
        <f t="shared" si="31"/>
        <v>7656.2573992319994</v>
      </c>
      <c r="I76" s="5">
        <f t="shared" si="31"/>
        <v>7776.5071165439995</v>
      </c>
      <c r="J76" s="5">
        <f t="shared" si="31"/>
        <v>7407.6512706000003</v>
      </c>
      <c r="K76" s="5">
        <f t="shared" si="31"/>
        <v>7876.8334492900003</v>
      </c>
      <c r="L76" s="5">
        <f t="shared" si="31"/>
        <v>7019.4299868059998</v>
      </c>
      <c r="M76" s="5">
        <f t="shared" si="31"/>
        <v>7153.5780752159999</v>
      </c>
      <c r="N76" s="5">
        <f t="shared" si="31"/>
        <v>7872.7721760599998</v>
      </c>
      <c r="O76" s="5">
        <f t="shared" si="31"/>
        <v>8025.6453271680002</v>
      </c>
      <c r="P76" s="5">
        <f t="shared" si="31"/>
        <v>6837.7346374879999</v>
      </c>
      <c r="Q76" s="5">
        <f t="shared" si="31"/>
        <v>6029.7050684220012</v>
      </c>
      <c r="R76" s="5">
        <f t="shared" si="31"/>
        <v>7495.9158021120002</v>
      </c>
      <c r="S76" s="5">
        <f t="shared" si="31"/>
        <v>7429.4012826440003</v>
      </c>
      <c r="T76" s="5">
        <f t="shared" si="31"/>
        <v>7378.975457139999</v>
      </c>
      <c r="U76" s="5">
        <f t="shared" si="31"/>
        <v>7177.3318695600001</v>
      </c>
      <c r="V76" s="5">
        <f t="shared" si="31"/>
        <v>6877.8117571399998</v>
      </c>
      <c r="W76" s="5">
        <f t="shared" si="31"/>
        <v>5734.7108291430004</v>
      </c>
    </row>
    <row r="77" spans="1:28" outlineLevel="1" x14ac:dyDescent="0.2">
      <c r="B77" s="7" t="s">
        <v>140</v>
      </c>
      <c r="C77" s="14">
        <f t="shared" ref="C77:W77" si="32">C72/C76</f>
        <v>1.5820000155363472</v>
      </c>
      <c r="D77" s="14">
        <f t="shared" si="32"/>
        <v>1.5821999262017128</v>
      </c>
      <c r="E77" s="14">
        <f t="shared" si="32"/>
        <v>1.582400066182613</v>
      </c>
      <c r="F77" s="14">
        <f t="shared" si="32"/>
        <v>1.5825999268458684</v>
      </c>
      <c r="G77" s="14">
        <f t="shared" si="32"/>
        <v>1.5827999758243128</v>
      </c>
      <c r="H77" s="14">
        <f t="shared" si="32"/>
        <v>1.5830000971996494</v>
      </c>
      <c r="I77" s="14">
        <f t="shared" si="32"/>
        <v>1.583199971969433</v>
      </c>
      <c r="J77" s="14">
        <f t="shared" si="32"/>
        <v>1.5834001925689252</v>
      </c>
      <c r="K77" s="14">
        <f t="shared" si="32"/>
        <v>1.5835999215293797</v>
      </c>
      <c r="L77" s="14">
        <f t="shared" si="32"/>
        <v>1.5837999814145143</v>
      </c>
      <c r="M77" s="14">
        <f t="shared" si="32"/>
        <v>1.5839999408331269</v>
      </c>
      <c r="N77" s="14">
        <f t="shared" si="32"/>
        <v>1.5841998548692866</v>
      </c>
      <c r="O77" s="14">
        <f t="shared" si="32"/>
        <v>1.5843999098916919</v>
      </c>
      <c r="P77" s="14">
        <f t="shared" si="32"/>
        <v>1.5845999064007859</v>
      </c>
      <c r="Q77" s="14">
        <f t="shared" si="32"/>
        <v>1.5847999564842936</v>
      </c>
      <c r="R77" s="14">
        <f t="shared" si="32"/>
        <v>1.5849999627059157</v>
      </c>
      <c r="S77" s="14">
        <f t="shared" si="32"/>
        <v>1.5852000196261113</v>
      </c>
      <c r="T77" s="14">
        <f t="shared" si="32"/>
        <v>1.5853999920027124</v>
      </c>
      <c r="U77" s="14">
        <f t="shared" si="32"/>
        <v>1.5856000294113266</v>
      </c>
      <c r="V77" s="14">
        <f t="shared" si="32"/>
        <v>1.5858000058573658</v>
      </c>
      <c r="W77" s="14">
        <f t="shared" si="32"/>
        <v>1.5860000013539468</v>
      </c>
    </row>
    <row r="78" spans="1:28" outlineLevel="1" x14ac:dyDescent="0.2">
      <c r="B78" s="7" t="s">
        <v>90</v>
      </c>
      <c r="C78" s="5">
        <f t="shared" ref="C78:W78" si="33">C75*C77</f>
        <v>39212.97743309888</v>
      </c>
      <c r="D78" s="5">
        <f t="shared" si="33"/>
        <v>36380.152618726614</v>
      </c>
      <c r="E78" s="5">
        <f t="shared" si="33"/>
        <v>37321.456236139958</v>
      </c>
      <c r="F78" s="5">
        <f t="shared" si="33"/>
        <v>37948.498953867806</v>
      </c>
      <c r="G78" s="5">
        <f t="shared" si="33"/>
        <v>37655.017188857259</v>
      </c>
      <c r="H78" s="5">
        <f t="shared" si="33"/>
        <v>36925.563661309927</v>
      </c>
      <c r="I78" s="5">
        <f t="shared" si="33"/>
        <v>37105.090440654101</v>
      </c>
      <c r="J78" s="5">
        <f t="shared" si="33"/>
        <v>35053.155123071614</v>
      </c>
      <c r="K78" s="5">
        <f t="shared" si="33"/>
        <v>35885.055169822001</v>
      </c>
      <c r="L78" s="5">
        <f t="shared" si="33"/>
        <v>31979.832649124884</v>
      </c>
      <c r="M78" s="5">
        <f t="shared" si="33"/>
        <v>31981.313621407575</v>
      </c>
      <c r="N78" s="5">
        <f t="shared" si="33"/>
        <v>35320.464496243985</v>
      </c>
      <c r="O78" s="5">
        <f t="shared" si="33"/>
        <v>35840.849788852029</v>
      </c>
      <c r="P78" s="5">
        <f t="shared" si="33"/>
        <v>30940.910449180999</v>
      </c>
      <c r="Q78" s="5">
        <f t="shared" si="33"/>
        <v>27478.602386287872</v>
      </c>
      <c r="R78" s="5">
        <f t="shared" si="33"/>
        <v>33858.338083333911</v>
      </c>
      <c r="S78" s="5">
        <f t="shared" si="33"/>
        <v>34292.939553375472</v>
      </c>
      <c r="T78" s="5">
        <f t="shared" si="33"/>
        <v>34614.703893391859</v>
      </c>
      <c r="U78" s="5">
        <f t="shared" si="33"/>
        <v>34334.297628867571</v>
      </c>
      <c r="V78" s="5">
        <f t="shared" si="33"/>
        <v>33402.241523775672</v>
      </c>
      <c r="W78" s="5">
        <f t="shared" si="33"/>
        <v>26431.770088564448</v>
      </c>
    </row>
    <row r="79" spans="1:28" outlineLevel="1" x14ac:dyDescent="0.2"/>
    <row r="80" spans="1:28" outlineLevel="1" x14ac:dyDescent="0.2">
      <c r="B80" s="8" t="s">
        <v>14</v>
      </c>
      <c r="C80" s="13"/>
    </row>
    <row r="81" spans="2:26" outlineLevel="1" x14ac:dyDescent="0.2">
      <c r="B81" s="4" t="s">
        <v>18</v>
      </c>
      <c r="C81" s="5">
        <f>IFERROR(INDEX('[9]Table 20'!C$14:C$19,MATCH($B81,'[9]Table 20'!$B$14:$B$19,0))*1000,0)</f>
        <v>0</v>
      </c>
      <c r="D81" s="5">
        <f>IFERROR(INDEX('[9]Table 20'!D$14:D$19,MATCH($B81,'[9]Table 20'!$B$14:$B$19,0))*1000,0)</f>
        <v>0</v>
      </c>
      <c r="E81" s="5">
        <f>IFERROR(INDEX('[9]Table 20'!E$14:E$19,MATCH($B81,'[9]Table 20'!$B$14:$B$19,0))*1000,0)</f>
        <v>0</v>
      </c>
      <c r="F81" s="5">
        <f>IFERROR(INDEX('[9]Table 20'!F$14:F$19,MATCH($B81,'[9]Table 20'!$B$14:$B$19,0))*1000,0)</f>
        <v>0</v>
      </c>
      <c r="G81" s="5">
        <f>IFERROR(INDEX('[9]Table 20'!G$14:G$19,MATCH($B81,'[9]Table 20'!$B$14:$B$19,0))*1000,0)</f>
        <v>0</v>
      </c>
      <c r="H81" s="5">
        <f>IFERROR(INDEX('[9]Table 20'!H$14:H$19,MATCH($B81,'[9]Table 20'!$B$14:$B$19,0))*1000,0)</f>
        <v>0</v>
      </c>
      <c r="I81" s="5">
        <f>IFERROR(INDEX('[9]Table 20'!I$14:I$19,MATCH($B81,'[9]Table 20'!$B$14:$B$19,0))*1000,0)</f>
        <v>0</v>
      </c>
      <c r="J81" s="5">
        <f>IFERROR(INDEX('[9]Table 20'!J$14:J$19,MATCH($B81,'[9]Table 20'!$B$14:$B$19,0))*1000,0)</f>
        <v>0</v>
      </c>
      <c r="K81" s="5">
        <f>IFERROR(INDEX('[9]Table 20'!K$14:K$19,MATCH($B81,'[9]Table 20'!$B$14:$B$19,0))*1000,0)</f>
        <v>0</v>
      </c>
      <c r="L81" s="5">
        <f>IFERROR(INDEX('[9]Table 20'!L$14:L$19,MATCH($B81,'[9]Table 20'!$B$14:$B$19,0))*1000,0)</f>
        <v>0</v>
      </c>
      <c r="M81" s="5">
        <f>IFERROR(INDEX('[9]Table 20'!M$14:M$19,MATCH($B81,'[9]Table 20'!$B$14:$B$19,0))*1000,0)</f>
        <v>0</v>
      </c>
      <c r="N81" s="5">
        <f>IFERROR(INDEX('[9]Table 20'!N$14:N$19,MATCH($B81,'[9]Table 20'!$B$14:$B$19,0))*1000,0)</f>
        <v>0</v>
      </c>
      <c r="O81" s="5">
        <f>IFERROR(INDEX('[9]Table 20'!O$14:O$19,MATCH($B81,'[9]Table 20'!$B$14:$B$19,0))*1000,0)</f>
        <v>0</v>
      </c>
      <c r="P81" s="5">
        <f>IFERROR(INDEX('[9]Table 20'!P$14:P$19,MATCH($B81,'[9]Table 20'!$B$14:$B$19,0))*1000,0)</f>
        <v>0</v>
      </c>
      <c r="Q81" s="5">
        <f>IFERROR(INDEX('[9]Table 20'!Q$14:Q$19,MATCH($B81,'[9]Table 20'!$B$14:$B$19,0))*1000,0)</f>
        <v>0</v>
      </c>
      <c r="R81" s="5">
        <f>IFERROR(INDEX('[9]Table 20'!R$14:R$19,MATCH($B81,'[9]Table 20'!$B$14:$B$19,0))*1000,0)</f>
        <v>0</v>
      </c>
      <c r="S81" s="5">
        <f>IFERROR(INDEX('[9]Table 20'!S$14:S$19,MATCH($B81,'[9]Table 20'!$B$14:$B$19,0))*1000,0)</f>
        <v>0</v>
      </c>
      <c r="T81" s="5">
        <f>IFERROR(INDEX('[9]Table 20'!T$14:T$19,MATCH($B81,'[9]Table 20'!$B$14:$B$19,0))*1000,0)</f>
        <v>0</v>
      </c>
      <c r="U81" s="5">
        <f>IFERROR(INDEX('[9]Table 20'!U$14:U$19,MATCH($B81,'[9]Table 20'!$B$14:$B$19,0))*1000,0)</f>
        <v>0</v>
      </c>
      <c r="V81" s="5">
        <f>IFERROR(INDEX('[9]Table 20'!V$14:V$19,MATCH($B81,'[9]Table 20'!$B$14:$B$19,0))*1000,0)</f>
        <v>0</v>
      </c>
      <c r="W81" s="5">
        <f>IFERROR(INDEX('[9]Table 20'!W$14:W$19,MATCH($B81,'[9]Table 20'!$B$14:$B$19,0))*1000,0)</f>
        <v>0</v>
      </c>
      <c r="Z81" s="21" t="s">
        <v>97</v>
      </c>
    </row>
    <row r="82" spans="2:26" outlineLevel="1" x14ac:dyDescent="0.2">
      <c r="B82" s="4" t="s">
        <v>19</v>
      </c>
      <c r="C82" s="5">
        <f>IFERROR(INDEX('[9]Table 20'!C$14:C$19,MATCH($B82,'[9]Table 20'!$B$14:$B$19,0))*1000,0)</f>
        <v>0</v>
      </c>
      <c r="D82" s="5">
        <f>IFERROR(INDEX('[9]Table 20'!D$14:D$19,MATCH($B82,'[9]Table 20'!$B$14:$B$19,0))*1000,0)</f>
        <v>0</v>
      </c>
      <c r="E82" s="5">
        <f>IFERROR(INDEX('[9]Table 20'!E$14:E$19,MATCH($B82,'[9]Table 20'!$B$14:$B$19,0))*1000,0)</f>
        <v>0</v>
      </c>
      <c r="F82" s="5">
        <f>IFERROR(INDEX('[9]Table 20'!F$14:F$19,MATCH($B82,'[9]Table 20'!$B$14:$B$19,0))*1000,0)</f>
        <v>0</v>
      </c>
      <c r="G82" s="5">
        <f>IFERROR(INDEX('[9]Table 20'!G$14:G$19,MATCH($B82,'[9]Table 20'!$B$14:$B$19,0))*1000,0)</f>
        <v>0</v>
      </c>
      <c r="H82" s="5">
        <f>IFERROR(INDEX('[9]Table 20'!H$14:H$19,MATCH($B82,'[9]Table 20'!$B$14:$B$19,0))*1000,0)</f>
        <v>0</v>
      </c>
      <c r="I82" s="5">
        <f>IFERROR(INDEX('[9]Table 20'!I$14:I$19,MATCH($B82,'[9]Table 20'!$B$14:$B$19,0))*1000,0)</f>
        <v>0</v>
      </c>
      <c r="J82" s="5">
        <f>IFERROR(INDEX('[9]Table 20'!J$14:J$19,MATCH($B82,'[9]Table 20'!$B$14:$B$19,0))*1000,0)</f>
        <v>0</v>
      </c>
      <c r="K82" s="5">
        <f>IFERROR(INDEX('[9]Table 20'!K$14:K$19,MATCH($B82,'[9]Table 20'!$B$14:$B$19,0))*1000,0)</f>
        <v>0</v>
      </c>
      <c r="L82" s="5">
        <f>IFERROR(INDEX('[9]Table 20'!L$14:L$19,MATCH($B82,'[9]Table 20'!$B$14:$B$19,0))*1000,0)</f>
        <v>0</v>
      </c>
      <c r="M82" s="5">
        <f>IFERROR(INDEX('[9]Table 20'!M$14:M$19,MATCH($B82,'[9]Table 20'!$B$14:$B$19,0))*1000,0)</f>
        <v>0</v>
      </c>
      <c r="N82" s="5">
        <f>IFERROR(INDEX('[9]Table 20'!N$14:N$19,MATCH($B82,'[9]Table 20'!$B$14:$B$19,0))*1000,0)</f>
        <v>0</v>
      </c>
      <c r="O82" s="5">
        <f>IFERROR(INDEX('[9]Table 20'!O$14:O$19,MATCH($B82,'[9]Table 20'!$B$14:$B$19,0))*1000,0)</f>
        <v>0</v>
      </c>
      <c r="P82" s="5">
        <f>IFERROR(INDEX('[9]Table 20'!P$14:P$19,MATCH($B82,'[9]Table 20'!$B$14:$B$19,0))*1000,0)</f>
        <v>0</v>
      </c>
      <c r="Q82" s="5">
        <f>IFERROR(INDEX('[9]Table 20'!Q$14:Q$19,MATCH($B82,'[9]Table 20'!$B$14:$B$19,0))*1000,0)</f>
        <v>0</v>
      </c>
      <c r="R82" s="5">
        <f>IFERROR(INDEX('[9]Table 20'!R$14:R$19,MATCH($B82,'[9]Table 20'!$B$14:$B$19,0))*1000,0)</f>
        <v>0</v>
      </c>
      <c r="S82" s="5">
        <f>IFERROR(INDEX('[9]Table 20'!S$14:S$19,MATCH($B82,'[9]Table 20'!$B$14:$B$19,0))*1000,0)</f>
        <v>0</v>
      </c>
      <c r="T82" s="5">
        <f>IFERROR(INDEX('[9]Table 20'!T$14:T$19,MATCH($B82,'[9]Table 20'!$B$14:$B$19,0))*1000,0)</f>
        <v>0</v>
      </c>
      <c r="U82" s="5">
        <f>IFERROR(INDEX('[9]Table 20'!U$14:U$19,MATCH($B82,'[9]Table 20'!$B$14:$B$19,0))*1000,0)</f>
        <v>0</v>
      </c>
      <c r="V82" s="5">
        <f>IFERROR(INDEX('[9]Table 20'!V$14:V$19,MATCH($B82,'[9]Table 20'!$B$14:$B$19,0))*1000,0)</f>
        <v>0</v>
      </c>
      <c r="W82" s="5">
        <f>IFERROR(INDEX('[9]Table 20'!W$14:W$19,MATCH($B82,'[9]Table 20'!$B$14:$B$19,0))*1000,0)</f>
        <v>0</v>
      </c>
      <c r="Z82" s="21" t="s">
        <v>97</v>
      </c>
    </row>
    <row r="83" spans="2:26" outlineLevel="1" x14ac:dyDescent="0.2">
      <c r="B83" s="4" t="s">
        <v>16</v>
      </c>
      <c r="C83" s="5">
        <f>IFERROR(INDEX('[9]Table 20'!C$14:C$19,MATCH($B83,'[9]Table 20'!$B$14:$B$19,0))*1000,0)</f>
        <v>195.55800000000002</v>
      </c>
      <c r="D83" s="5">
        <f>IFERROR(INDEX('[9]Table 20'!D$14:D$19,MATCH($B83,'[9]Table 20'!$B$14:$B$19,0))*1000,0)</f>
        <v>226.54900000000001</v>
      </c>
      <c r="E83" s="5">
        <f>IFERROR(INDEX('[9]Table 20'!E$14:E$19,MATCH($B83,'[9]Table 20'!$B$14:$B$19,0))*1000,0)</f>
        <v>294.47200000000004</v>
      </c>
      <c r="F83" s="5">
        <f>IFERROR(INDEX('[9]Table 20'!F$14:F$19,MATCH($B83,'[9]Table 20'!$B$14:$B$19,0))*1000,0)</f>
        <v>418.68300000000005</v>
      </c>
      <c r="G83" s="5">
        <f>IFERROR(INDEX('[9]Table 20'!G$14:G$19,MATCH($B83,'[9]Table 20'!$B$14:$B$19,0))*1000,0)</f>
        <v>435.358</v>
      </c>
      <c r="H83" s="5">
        <f>IFERROR(INDEX('[9]Table 20'!H$14:H$19,MATCH($B83,'[9]Table 20'!$B$14:$B$19,0))*1000,0)</f>
        <v>343.70400000000001</v>
      </c>
      <c r="I83" s="5">
        <f>IFERROR(INDEX('[9]Table 20'!I$14:I$19,MATCH($B83,'[9]Table 20'!$B$14:$B$19,0))*1000,0)</f>
        <v>378.04599999999999</v>
      </c>
      <c r="J83" s="5">
        <f>IFERROR(INDEX('[9]Table 20'!J$14:J$19,MATCH($B83,'[9]Table 20'!$B$14:$B$19,0))*1000,0)</f>
        <v>385.178</v>
      </c>
      <c r="K83" s="5">
        <f>IFERROR(INDEX('[9]Table 20'!K$14:K$19,MATCH($B83,'[9]Table 20'!$B$14:$B$19,0))*1000,0)</f>
        <v>347.83699999999999</v>
      </c>
      <c r="L83" s="5">
        <f>IFERROR(INDEX('[9]Table 20'!L$14:L$19,MATCH($B83,'[9]Table 20'!$B$14:$B$19,0))*1000,0)</f>
        <v>368.30500000000001</v>
      </c>
      <c r="M83" s="5">
        <f>IFERROR(INDEX('[9]Table 20'!M$14:M$19,MATCH($B83,'[9]Table 20'!$B$14:$B$19,0))*1000,0)</f>
        <v>342.40700000000004</v>
      </c>
      <c r="N83" s="5">
        <f>IFERROR(INDEX('[9]Table 20'!N$14:N$19,MATCH($B83,'[9]Table 20'!$B$14:$B$19,0))*1000,0)</f>
        <v>417.38900000000001</v>
      </c>
      <c r="O83" s="5">
        <f>IFERROR(INDEX('[9]Table 20'!O$14:O$19,MATCH($B83,'[9]Table 20'!$B$14:$B$19,0))*1000,0)</f>
        <v>366.24200000000002</v>
      </c>
      <c r="P83" s="5">
        <f>IFERROR(INDEX('[9]Table 20'!P$14:P$19,MATCH($B83,'[9]Table 20'!$B$14:$B$19,0))*1000,0)</f>
        <v>402.06799999999998</v>
      </c>
      <c r="Q83" s="5">
        <f>IFERROR(INDEX('[9]Table 20'!Q$14:Q$19,MATCH($B83,'[9]Table 20'!$B$14:$B$19,0))*1000,0)</f>
        <v>398.61999999999995</v>
      </c>
      <c r="R83" s="5">
        <f>IFERROR(INDEX('[9]Table 20'!R$14:R$19,MATCH($B83,'[9]Table 20'!$B$14:$B$19,0))*1000,0)</f>
        <v>400.18299999999999</v>
      </c>
      <c r="S83" s="5">
        <f>IFERROR(INDEX('[9]Table 20'!S$14:S$19,MATCH($B83,'[9]Table 20'!$B$14:$B$19,0))*1000,0)</f>
        <v>326.42</v>
      </c>
      <c r="T83" s="5">
        <f>IFERROR(INDEX('[9]Table 20'!T$14:T$19,MATCH($B83,'[9]Table 20'!$B$14:$B$19,0))*1000,0)</f>
        <v>313.25599999999997</v>
      </c>
      <c r="U83" s="5">
        <f>IFERROR(INDEX('[9]Table 20'!U$14:U$19,MATCH($B83,'[9]Table 20'!$B$14:$B$19,0))*1000,0)</f>
        <v>220.25400000000002</v>
      </c>
      <c r="V83" s="5">
        <f>IFERROR(INDEX('[9]Table 20'!V$14:V$19,MATCH($B83,'[9]Table 20'!$B$14:$B$19,0))*1000,0)</f>
        <v>206.26900000000001</v>
      </c>
      <c r="W83" s="5">
        <f>IFERROR(INDEX('[9]Table 20'!W$14:W$19,MATCH($B83,'[9]Table 20'!$B$14:$B$19,0))*1000,0)</f>
        <v>215.95700000000002</v>
      </c>
      <c r="Z83" s="21" t="s">
        <v>97</v>
      </c>
    </row>
    <row r="84" spans="2:26" outlineLevel="1" x14ac:dyDescent="0.2">
      <c r="B84" s="4" t="s">
        <v>21</v>
      </c>
      <c r="C84" s="5">
        <f>IFERROR(INDEX('[9]Table 20'!C$14:C$19,MATCH($B84,'[9]Table 20'!$B$14:$B$19,0))*1000,0)</f>
        <v>0</v>
      </c>
      <c r="D84" s="5">
        <f>IFERROR(INDEX('[9]Table 20'!D$14:D$19,MATCH($B84,'[9]Table 20'!$B$14:$B$19,0))*1000,0)</f>
        <v>0</v>
      </c>
      <c r="E84" s="5">
        <f>IFERROR(INDEX('[9]Table 20'!E$14:E$19,MATCH($B84,'[9]Table 20'!$B$14:$B$19,0))*1000,0)</f>
        <v>0</v>
      </c>
      <c r="F84" s="5">
        <f>IFERROR(INDEX('[9]Table 20'!F$14:F$19,MATCH($B84,'[9]Table 20'!$B$14:$B$19,0))*1000,0)</f>
        <v>0</v>
      </c>
      <c r="G84" s="5">
        <f>IFERROR(INDEX('[9]Table 20'!G$14:G$19,MATCH($B84,'[9]Table 20'!$B$14:$B$19,0))*1000,0)</f>
        <v>0</v>
      </c>
      <c r="H84" s="5">
        <f>IFERROR(INDEX('[9]Table 20'!H$14:H$19,MATCH($B84,'[9]Table 20'!$B$14:$B$19,0))*1000,0)</f>
        <v>0</v>
      </c>
      <c r="I84" s="5">
        <f>IFERROR(INDEX('[9]Table 20'!I$14:I$19,MATCH($B84,'[9]Table 20'!$B$14:$B$19,0))*1000,0)</f>
        <v>0</v>
      </c>
      <c r="J84" s="5">
        <f>IFERROR(INDEX('[9]Table 20'!J$14:J$19,MATCH($B84,'[9]Table 20'!$B$14:$B$19,0))*1000,0)</f>
        <v>0</v>
      </c>
      <c r="K84" s="5">
        <f>IFERROR(INDEX('[9]Table 20'!K$14:K$19,MATCH($B84,'[9]Table 20'!$B$14:$B$19,0))*1000,0)</f>
        <v>0</v>
      </c>
      <c r="L84" s="5">
        <f>IFERROR(INDEX('[9]Table 20'!L$14:L$19,MATCH($B84,'[9]Table 20'!$B$14:$B$19,0))*1000,0)</f>
        <v>0</v>
      </c>
      <c r="M84" s="5">
        <f>IFERROR(INDEX('[9]Table 20'!M$14:M$19,MATCH($B84,'[9]Table 20'!$B$14:$B$19,0))*1000,0)</f>
        <v>0</v>
      </c>
      <c r="N84" s="5">
        <f>IFERROR(INDEX('[9]Table 20'!N$14:N$19,MATCH($B84,'[9]Table 20'!$B$14:$B$19,0))*1000,0)</f>
        <v>0</v>
      </c>
      <c r="O84" s="5">
        <f>IFERROR(INDEX('[9]Table 20'!O$14:O$19,MATCH($B84,'[9]Table 20'!$B$14:$B$19,0))*1000,0)</f>
        <v>0</v>
      </c>
      <c r="P84" s="5">
        <f>IFERROR(INDEX('[9]Table 20'!P$14:P$19,MATCH($B84,'[9]Table 20'!$B$14:$B$19,0))*1000,0)</f>
        <v>0</v>
      </c>
      <c r="Q84" s="5">
        <f>IFERROR(INDEX('[9]Table 20'!Q$14:Q$19,MATCH($B84,'[9]Table 20'!$B$14:$B$19,0))*1000,0)</f>
        <v>0</v>
      </c>
      <c r="R84" s="5">
        <f>IFERROR(INDEX('[9]Table 20'!R$14:R$19,MATCH($B84,'[9]Table 20'!$B$14:$B$19,0))*1000,0)</f>
        <v>0</v>
      </c>
      <c r="S84" s="5">
        <f>IFERROR(INDEX('[9]Table 20'!S$14:S$19,MATCH($B84,'[9]Table 20'!$B$14:$B$19,0))*1000,0)</f>
        <v>0</v>
      </c>
      <c r="T84" s="5">
        <f>IFERROR(INDEX('[9]Table 20'!T$14:T$19,MATCH($B84,'[9]Table 20'!$B$14:$B$19,0))*1000,0)</f>
        <v>0</v>
      </c>
      <c r="U84" s="5">
        <f>IFERROR(INDEX('[9]Table 20'!U$14:U$19,MATCH($B84,'[9]Table 20'!$B$14:$B$19,0))*1000,0)</f>
        <v>0</v>
      </c>
      <c r="V84" s="5">
        <f>IFERROR(INDEX('[9]Table 20'!V$14:V$19,MATCH($B84,'[9]Table 20'!$B$14:$B$19,0))*1000,0)</f>
        <v>0</v>
      </c>
      <c r="W84" s="5">
        <f>IFERROR(INDEX('[9]Table 20'!W$14:W$19,MATCH($B84,'[9]Table 20'!$B$14:$B$19,0))*1000,0)</f>
        <v>0</v>
      </c>
      <c r="Z84" s="21" t="s">
        <v>97</v>
      </c>
    </row>
    <row r="85" spans="2:26" outlineLevel="1" x14ac:dyDescent="0.2">
      <c r="B85" s="4" t="s">
        <v>20</v>
      </c>
      <c r="C85" s="5">
        <f>IFERROR(INDEX('[9]Table 20'!C$14:C$19,MATCH($B85,'[9]Table 20'!$B$14:$B$19,0))*1000,0)</f>
        <v>19114.531999999999</v>
      </c>
      <c r="D85" s="5">
        <f>IFERROR(INDEX('[9]Table 20'!D$14:D$19,MATCH($B85,'[9]Table 20'!$B$14:$B$19,0))*1000,0)</f>
        <v>19284.579999999998</v>
      </c>
      <c r="E85" s="5">
        <f>IFERROR(INDEX('[9]Table 20'!E$14:E$19,MATCH($B85,'[9]Table 20'!$B$14:$B$19,0))*1000,0)</f>
        <v>19844.404999999999</v>
      </c>
      <c r="F85" s="5">
        <f>IFERROR(INDEX('[9]Table 20'!F$14:F$19,MATCH($B85,'[9]Table 20'!$B$14:$B$19,0))*1000,0)</f>
        <v>19736.851000000002</v>
      </c>
      <c r="G85" s="5">
        <f>IFERROR(INDEX('[9]Table 20'!G$14:G$19,MATCH($B85,'[9]Table 20'!$B$14:$B$19,0))*1000,0)</f>
        <v>19418.567999999999</v>
      </c>
      <c r="H85" s="5">
        <f>IFERROR(INDEX('[9]Table 20'!H$14:H$19,MATCH($B85,'[9]Table 20'!$B$14:$B$19,0))*1000,0)</f>
        <v>18903.486000000001</v>
      </c>
      <c r="I85" s="5">
        <f>IFERROR(INDEX('[9]Table 20'!I$14:I$19,MATCH($B85,'[9]Table 20'!$B$14:$B$19,0))*1000,0)</f>
        <v>19010.153999999999</v>
      </c>
      <c r="J85" s="5">
        <f>IFERROR(INDEX('[9]Table 20'!J$14:J$19,MATCH($B85,'[9]Table 20'!$B$14:$B$19,0))*1000,0)</f>
        <v>17838.384999999998</v>
      </c>
      <c r="K85" s="5">
        <f>IFERROR(INDEX('[9]Table 20'!K$14:K$19,MATCH($B85,'[9]Table 20'!$B$14:$B$19,0))*1000,0)</f>
        <v>18746.302</v>
      </c>
      <c r="L85" s="5">
        <f>IFERROR(INDEX('[9]Table 20'!L$14:L$19,MATCH($B85,'[9]Table 20'!$B$14:$B$19,0))*1000,0)</f>
        <v>16438.088</v>
      </c>
      <c r="M85" s="5">
        <f>IFERROR(INDEX('[9]Table 20'!M$14:M$19,MATCH($B85,'[9]Table 20'!$B$14:$B$19,0))*1000,0)</f>
        <v>16727.530000000002</v>
      </c>
      <c r="N85" s="5">
        <f>IFERROR(INDEX('[9]Table 20'!N$14:N$19,MATCH($B85,'[9]Table 20'!$B$14:$B$19,0))*1000,0)</f>
        <v>17520.618999999999</v>
      </c>
      <c r="O85" s="5">
        <f>IFERROR(INDEX('[9]Table 20'!O$14:O$19,MATCH($B85,'[9]Table 20'!$B$14:$B$19,0))*1000,0)</f>
        <v>17751.855</v>
      </c>
      <c r="P85" s="5">
        <f>IFERROR(INDEX('[9]Table 20'!P$14:P$19,MATCH($B85,'[9]Table 20'!$B$14:$B$19,0))*1000,0)</f>
        <v>15279.721</v>
      </c>
      <c r="Q85" s="5">
        <f>IFERROR(INDEX('[9]Table 20'!Q$14:Q$19,MATCH($B85,'[9]Table 20'!$B$14:$B$19,0))*1000,0)</f>
        <v>13424.838</v>
      </c>
      <c r="R85" s="5">
        <f>IFERROR(INDEX('[9]Table 20'!R$14:R$19,MATCH($B85,'[9]Table 20'!$B$14:$B$19,0))*1000,0)</f>
        <v>16664.071</v>
      </c>
      <c r="S85" s="5">
        <f>IFERROR(INDEX('[9]Table 20'!S$14:S$19,MATCH($B85,'[9]Table 20'!$B$14:$B$19,0))*1000,0)</f>
        <v>16465.896999999997</v>
      </c>
      <c r="T85" s="5">
        <f>IFERROR(INDEX('[9]Table 20'!T$14:T$19,MATCH($B85,'[9]Table 20'!$B$14:$B$19,0))*1000,0)</f>
        <v>16226.185000000001</v>
      </c>
      <c r="U85" s="5">
        <f>IFERROR(INDEX('[9]Table 20'!U$14:U$19,MATCH($B85,'[9]Table 20'!$B$14:$B$19,0))*1000,0)</f>
        <v>15767.810000000001</v>
      </c>
      <c r="V85" s="5">
        <f>IFERROR(INDEX('[9]Table 20'!V$14:V$19,MATCH($B85,'[9]Table 20'!$B$14:$B$19,0))*1000,0)</f>
        <v>15021.944</v>
      </c>
      <c r="W85" s="5">
        <f>IFERROR(INDEX('[9]Table 20'!W$14:W$19,MATCH($B85,'[9]Table 20'!$B$14:$B$19,0))*1000,0)</f>
        <v>12561.109</v>
      </c>
      <c r="Z85" s="21" t="s">
        <v>97</v>
      </c>
    </row>
    <row r="86" spans="2:26" outlineLevel="1" x14ac:dyDescent="0.2">
      <c r="B86" s="4" t="s">
        <v>0</v>
      </c>
      <c r="C86" s="5">
        <f>IFERROR(INDEX('[9]Table 20'!C$14:C$19,MATCH($B86,'[9]Table 20'!$B$14:$B$19,0))*1000,0)</f>
        <v>0</v>
      </c>
      <c r="D86" s="5">
        <f>IFERROR(INDEX('[9]Table 20'!D$14:D$19,MATCH($B86,'[9]Table 20'!$B$14:$B$19,0))*1000,0)</f>
        <v>0</v>
      </c>
      <c r="E86" s="5">
        <f>IFERROR(INDEX('[9]Table 20'!E$14:E$19,MATCH($B86,'[9]Table 20'!$B$14:$B$19,0))*1000,0)</f>
        <v>0</v>
      </c>
      <c r="F86" s="5">
        <f>IFERROR(INDEX('[9]Table 20'!F$14:F$19,MATCH($B86,'[9]Table 20'!$B$14:$B$19,0))*1000,0)</f>
        <v>0</v>
      </c>
      <c r="G86" s="5">
        <f>IFERROR(INDEX('[9]Table 20'!G$14:G$19,MATCH($B86,'[9]Table 20'!$B$14:$B$19,0))*1000,0)</f>
        <v>0</v>
      </c>
      <c r="H86" s="5">
        <f>IFERROR(INDEX('[9]Table 20'!H$14:H$19,MATCH($B86,'[9]Table 20'!$B$14:$B$19,0))*1000,0)</f>
        <v>0</v>
      </c>
      <c r="I86" s="5">
        <f>IFERROR(INDEX('[9]Table 20'!I$14:I$19,MATCH($B86,'[9]Table 20'!$B$14:$B$19,0))*1000,0)</f>
        <v>0</v>
      </c>
      <c r="J86" s="5">
        <f>IFERROR(INDEX('[9]Table 20'!J$14:J$19,MATCH($B86,'[9]Table 20'!$B$14:$B$19,0))*1000,0)</f>
        <v>0</v>
      </c>
      <c r="K86" s="5">
        <f>IFERROR(INDEX('[9]Table 20'!K$14:K$19,MATCH($B86,'[9]Table 20'!$B$14:$B$19,0))*1000,0)</f>
        <v>0</v>
      </c>
      <c r="L86" s="5">
        <f>IFERROR(INDEX('[9]Table 20'!L$14:L$19,MATCH($B86,'[9]Table 20'!$B$14:$B$19,0))*1000,0)</f>
        <v>0</v>
      </c>
      <c r="M86" s="5">
        <f>IFERROR(INDEX('[9]Table 20'!M$14:M$19,MATCH($B86,'[9]Table 20'!$B$14:$B$19,0))*1000,0)</f>
        <v>0</v>
      </c>
      <c r="N86" s="5">
        <f>IFERROR(INDEX('[9]Table 20'!N$14:N$19,MATCH($B86,'[9]Table 20'!$B$14:$B$19,0))*1000,0)</f>
        <v>632.98299999999995</v>
      </c>
      <c r="O86" s="5">
        <f>IFERROR(INDEX('[9]Table 20'!O$14:O$19,MATCH($B86,'[9]Table 20'!$B$14:$B$19,0))*1000,0)</f>
        <v>640.47</v>
      </c>
      <c r="P86" s="5">
        <f>IFERROR(INDEX('[9]Table 20'!P$14:P$19,MATCH($B86,'[9]Table 20'!$B$14:$B$19,0))*1000,0)</f>
        <v>173.19399999999999</v>
      </c>
      <c r="Q86" s="5">
        <f>IFERROR(INDEX('[9]Table 20'!Q$14:Q$19,MATCH($B86,'[9]Table 20'!$B$14:$B$19,0))*1000,0)</f>
        <v>34.192999999999998</v>
      </c>
      <c r="R86" s="5">
        <f>IFERROR(INDEX('[9]Table 20'!R$14:R$19,MATCH($B86,'[9]Table 20'!$B$14:$B$19,0))*1000,0)</f>
        <v>0</v>
      </c>
      <c r="S86" s="5">
        <f>IFERROR(INDEX('[9]Table 20'!S$14:S$19,MATCH($B86,'[9]Table 20'!$B$14:$B$19,0))*1000,0)</f>
        <v>0</v>
      </c>
      <c r="T86" s="5">
        <f>IFERROR(INDEX('[9]Table 20'!T$14:T$19,MATCH($B86,'[9]Table 20'!$B$14:$B$19,0))*1000,0)</f>
        <v>0</v>
      </c>
      <c r="U86" s="5">
        <f>IFERROR(INDEX('[9]Table 20'!U$14:U$19,MATCH($B86,'[9]Table 20'!$B$14:$B$19,0))*1000,0)</f>
        <v>0</v>
      </c>
      <c r="V86" s="5">
        <f>IFERROR(INDEX('[9]Table 20'!V$14:V$19,MATCH($B86,'[9]Table 20'!$B$14:$B$19,0))*1000,0)</f>
        <v>0</v>
      </c>
      <c r="W86" s="5">
        <f>IFERROR(INDEX('[9]Table 20'!W$14:W$19,MATCH($B86,'[9]Table 20'!$B$14:$B$19,0))*1000,0)</f>
        <v>0</v>
      </c>
      <c r="Z86" s="21" t="s">
        <v>97</v>
      </c>
    </row>
    <row r="87" spans="2:26" outlineLevel="1" x14ac:dyDescent="0.2">
      <c r="B87" s="4" t="s">
        <v>22</v>
      </c>
      <c r="C87" s="5">
        <f>IFERROR(INDEX('[9]Table 20'!C$14:C$19,MATCH($B87,'[9]Table 20'!$B$14:$B$19,0))*1000,0)</f>
        <v>0</v>
      </c>
      <c r="D87" s="5">
        <f>IFERROR(INDEX('[9]Table 20'!D$14:D$19,MATCH($B87,'[9]Table 20'!$B$14:$B$19,0))*1000,0)</f>
        <v>0</v>
      </c>
      <c r="E87" s="5">
        <f>IFERROR(INDEX('[9]Table 20'!E$14:E$19,MATCH($B87,'[9]Table 20'!$B$14:$B$19,0))*1000,0)</f>
        <v>0</v>
      </c>
      <c r="F87" s="5">
        <f>IFERROR(INDEX('[9]Table 20'!F$14:F$19,MATCH($B87,'[9]Table 20'!$B$14:$B$19,0))*1000,0)</f>
        <v>0</v>
      </c>
      <c r="G87" s="5">
        <f>IFERROR(INDEX('[9]Table 20'!G$14:G$19,MATCH($B87,'[9]Table 20'!$B$14:$B$19,0))*1000,0)</f>
        <v>0</v>
      </c>
      <c r="H87" s="5">
        <f>IFERROR(INDEX('[9]Table 20'!H$14:H$19,MATCH($B87,'[9]Table 20'!$B$14:$B$19,0))*1000,0)</f>
        <v>0</v>
      </c>
      <c r="I87" s="5">
        <f>IFERROR(INDEX('[9]Table 20'!I$14:I$19,MATCH($B87,'[9]Table 20'!$B$14:$B$19,0))*1000,0)</f>
        <v>0</v>
      </c>
      <c r="J87" s="5">
        <f>IFERROR(INDEX('[9]Table 20'!J$14:J$19,MATCH($B87,'[9]Table 20'!$B$14:$B$19,0))*1000,0)</f>
        <v>0</v>
      </c>
      <c r="K87" s="5">
        <f>IFERROR(INDEX('[9]Table 20'!K$14:K$19,MATCH($B87,'[9]Table 20'!$B$14:$B$19,0))*1000,0)</f>
        <v>0</v>
      </c>
      <c r="L87" s="5">
        <f>IFERROR(INDEX('[9]Table 20'!L$14:L$19,MATCH($B87,'[9]Table 20'!$B$14:$B$19,0))*1000,0)</f>
        <v>0</v>
      </c>
      <c r="M87" s="5">
        <f>IFERROR(INDEX('[9]Table 20'!M$14:M$19,MATCH($B87,'[9]Table 20'!$B$14:$B$19,0))*1000,0)</f>
        <v>0</v>
      </c>
      <c r="N87" s="5">
        <f>IFERROR(INDEX('[9]Table 20'!N$14:N$19,MATCH($B87,'[9]Table 20'!$B$14:$B$19,0))*1000,0)</f>
        <v>0</v>
      </c>
      <c r="O87" s="5">
        <f>IFERROR(INDEX('[9]Table 20'!O$14:O$19,MATCH($B87,'[9]Table 20'!$B$14:$B$19,0))*1000,0)</f>
        <v>0</v>
      </c>
      <c r="P87" s="5">
        <f>IFERROR(INDEX('[9]Table 20'!P$14:P$19,MATCH($B87,'[9]Table 20'!$B$14:$B$19,0))*1000,0)</f>
        <v>0</v>
      </c>
      <c r="Q87" s="5">
        <f>IFERROR(INDEX('[9]Table 20'!Q$14:Q$19,MATCH($B87,'[9]Table 20'!$B$14:$B$19,0))*1000,0)</f>
        <v>0</v>
      </c>
      <c r="R87" s="5">
        <f>IFERROR(INDEX('[9]Table 20'!R$14:R$19,MATCH($B87,'[9]Table 20'!$B$14:$B$19,0))*1000,0)</f>
        <v>0</v>
      </c>
      <c r="S87" s="5">
        <f>IFERROR(INDEX('[9]Table 20'!S$14:S$19,MATCH($B87,'[9]Table 20'!$B$14:$B$19,0))*1000,0)</f>
        <v>0</v>
      </c>
      <c r="T87" s="5">
        <f>IFERROR(INDEX('[9]Table 20'!T$14:T$19,MATCH($B87,'[9]Table 20'!$B$14:$B$19,0))*1000,0)</f>
        <v>0</v>
      </c>
      <c r="U87" s="5">
        <f>IFERROR(INDEX('[9]Table 20'!U$14:U$19,MATCH($B87,'[9]Table 20'!$B$14:$B$19,0))*1000,0)</f>
        <v>0</v>
      </c>
      <c r="V87" s="5">
        <f>IFERROR(INDEX('[9]Table 20'!V$14:V$19,MATCH($B87,'[9]Table 20'!$B$14:$B$19,0))*1000,0)</f>
        <v>0</v>
      </c>
      <c r="W87" s="5">
        <f>IFERROR(INDEX('[9]Table 20'!W$14:W$19,MATCH($B87,'[9]Table 20'!$B$14:$B$19,0))*1000,0)</f>
        <v>0</v>
      </c>
      <c r="Z87" s="21" t="s">
        <v>97</v>
      </c>
    </row>
    <row r="88" spans="2:26" outlineLevel="1" x14ac:dyDescent="0.2">
      <c r="B88" s="4" t="s">
        <v>23</v>
      </c>
      <c r="C88" s="5">
        <f>IFERROR(INDEX('[9]Table 20'!C$14:C$19,MATCH($B88,'[9]Table 20'!$B$14:$B$19,0))*1000,0)</f>
        <v>0</v>
      </c>
      <c r="D88" s="5">
        <f>IFERROR(INDEX('[9]Table 20'!D$14:D$19,MATCH($B88,'[9]Table 20'!$B$14:$B$19,0))*1000,0)</f>
        <v>0</v>
      </c>
      <c r="E88" s="5">
        <f>IFERROR(INDEX('[9]Table 20'!E$14:E$19,MATCH($B88,'[9]Table 20'!$B$14:$B$19,0))*1000,0)</f>
        <v>0</v>
      </c>
      <c r="F88" s="5">
        <f>IFERROR(INDEX('[9]Table 20'!F$14:F$19,MATCH($B88,'[9]Table 20'!$B$14:$B$19,0))*1000,0)</f>
        <v>0</v>
      </c>
      <c r="G88" s="5">
        <f>IFERROR(INDEX('[9]Table 20'!G$14:G$19,MATCH($B88,'[9]Table 20'!$B$14:$B$19,0))*1000,0)</f>
        <v>0</v>
      </c>
      <c r="H88" s="5">
        <f>IFERROR(INDEX('[9]Table 20'!H$14:H$19,MATCH($B88,'[9]Table 20'!$B$14:$B$19,0))*1000,0)</f>
        <v>0</v>
      </c>
      <c r="I88" s="5">
        <f>IFERROR(INDEX('[9]Table 20'!I$14:I$19,MATCH($B88,'[9]Table 20'!$B$14:$B$19,0))*1000,0)</f>
        <v>0</v>
      </c>
      <c r="J88" s="5">
        <f>IFERROR(INDEX('[9]Table 20'!J$14:J$19,MATCH($B88,'[9]Table 20'!$B$14:$B$19,0))*1000,0)</f>
        <v>0</v>
      </c>
      <c r="K88" s="5">
        <f>IFERROR(INDEX('[9]Table 20'!K$14:K$19,MATCH($B88,'[9]Table 20'!$B$14:$B$19,0))*1000,0)</f>
        <v>0</v>
      </c>
      <c r="L88" s="5">
        <f>IFERROR(INDEX('[9]Table 20'!L$14:L$19,MATCH($B88,'[9]Table 20'!$B$14:$B$19,0))*1000,0)</f>
        <v>0</v>
      </c>
      <c r="M88" s="5">
        <f>IFERROR(INDEX('[9]Table 20'!M$14:M$19,MATCH($B88,'[9]Table 20'!$B$14:$B$19,0))*1000,0)</f>
        <v>0</v>
      </c>
      <c r="N88" s="5">
        <f>IFERROR(INDEX('[9]Table 20'!N$14:N$19,MATCH($B88,'[9]Table 20'!$B$14:$B$19,0))*1000,0)</f>
        <v>0</v>
      </c>
      <c r="O88" s="5">
        <f>IFERROR(INDEX('[9]Table 20'!O$14:O$19,MATCH($B88,'[9]Table 20'!$B$14:$B$19,0))*1000,0)</f>
        <v>0</v>
      </c>
      <c r="P88" s="5">
        <f>IFERROR(INDEX('[9]Table 20'!P$14:P$19,MATCH($B88,'[9]Table 20'!$B$14:$B$19,0))*1000,0)</f>
        <v>0</v>
      </c>
      <c r="Q88" s="5">
        <f>IFERROR(INDEX('[9]Table 20'!Q$14:Q$19,MATCH($B88,'[9]Table 20'!$B$14:$B$19,0))*1000,0)</f>
        <v>66.25200000000001</v>
      </c>
      <c r="R88" s="5">
        <f>IFERROR(INDEX('[9]Table 20'!R$14:R$19,MATCH($B88,'[9]Table 20'!$B$14:$B$19,0))*1000,0)</f>
        <v>45.032999999999994</v>
      </c>
      <c r="S88" s="5">
        <f>IFERROR(INDEX('[9]Table 20'!S$14:S$19,MATCH($B88,'[9]Table 20'!$B$14:$B$19,0))*1000,0)</f>
        <v>32.383000000000003</v>
      </c>
      <c r="T88" s="5">
        <f>IFERROR(INDEX('[9]Table 20'!T$14:T$19,MATCH($B88,'[9]Table 20'!$B$14:$B$19,0))*1000,0)</f>
        <v>23.477</v>
      </c>
      <c r="U88" s="5">
        <f>IFERROR(INDEX('[9]Table 20'!U$14:U$19,MATCH($B88,'[9]Table 20'!$B$14:$B$19,0))*1000,0)</f>
        <v>16.07</v>
      </c>
      <c r="V88" s="5">
        <f>IFERROR(INDEX('[9]Table 20'!V$14:V$19,MATCH($B88,'[9]Table 20'!$B$14:$B$19,0))*1000,0)</f>
        <v>8.2370000000000001</v>
      </c>
      <c r="W88" s="5">
        <f>IFERROR(INDEX('[9]Table 20'!W$14:W$19,MATCH($B88,'[9]Table 20'!$B$14:$B$19,0))*1000,0)</f>
        <v>4.22</v>
      </c>
      <c r="Z88" s="21" t="s">
        <v>97</v>
      </c>
    </row>
    <row r="89" spans="2:26" outlineLevel="1" x14ac:dyDescent="0.2">
      <c r="B89" s="4" t="s">
        <v>17</v>
      </c>
      <c r="C89" s="5">
        <f>IFERROR(INDEX('[9]Table 20'!C$14:C$19,MATCH($B89,'[9]Table 20'!$B$14:$B$19,0))*1000,0)</f>
        <v>0</v>
      </c>
      <c r="D89" s="5">
        <f>IFERROR(INDEX('[9]Table 20'!D$14:D$19,MATCH($B89,'[9]Table 20'!$B$14:$B$19,0))*1000,0)</f>
        <v>0</v>
      </c>
      <c r="E89" s="5">
        <f>IFERROR(INDEX('[9]Table 20'!E$14:E$19,MATCH($B89,'[9]Table 20'!$B$14:$B$19,0))*1000,0)</f>
        <v>0</v>
      </c>
      <c r="F89" s="5">
        <f>IFERROR(INDEX('[9]Table 20'!F$14:F$19,MATCH($B89,'[9]Table 20'!$B$14:$B$19,0))*1000,0)</f>
        <v>0</v>
      </c>
      <c r="G89" s="5">
        <f>IFERROR(INDEX('[9]Table 20'!G$14:G$19,MATCH($B89,'[9]Table 20'!$B$14:$B$19,0))*1000,0)</f>
        <v>0</v>
      </c>
      <c r="H89" s="5">
        <f>IFERROR(INDEX('[9]Table 20'!H$14:H$19,MATCH($B89,'[9]Table 20'!$B$14:$B$19,0))*1000,0)</f>
        <v>0</v>
      </c>
      <c r="I89" s="5">
        <f>IFERROR(INDEX('[9]Table 20'!I$14:I$19,MATCH($B89,'[9]Table 20'!$B$14:$B$19,0))*1000,0)</f>
        <v>0</v>
      </c>
      <c r="J89" s="5">
        <f>IFERROR(INDEX('[9]Table 20'!J$14:J$19,MATCH($B89,'[9]Table 20'!$B$14:$B$19,0))*1000,0)</f>
        <v>0</v>
      </c>
      <c r="K89" s="5">
        <f>IFERROR(INDEX('[9]Table 20'!K$14:K$19,MATCH($B89,'[9]Table 20'!$B$14:$B$19,0))*1000,0)</f>
        <v>0</v>
      </c>
      <c r="L89" s="5">
        <f>IFERROR(INDEX('[9]Table 20'!L$14:L$19,MATCH($B89,'[9]Table 20'!$B$14:$B$19,0))*1000,0)</f>
        <v>0</v>
      </c>
      <c r="M89" s="5">
        <f>IFERROR(INDEX('[9]Table 20'!M$14:M$19,MATCH($B89,'[9]Table 20'!$B$14:$B$19,0))*1000,0)</f>
        <v>0</v>
      </c>
      <c r="N89" s="5">
        <f>IFERROR(INDEX('[9]Table 20'!N$14:N$19,MATCH($B89,'[9]Table 20'!$B$14:$B$19,0))*1000,0)</f>
        <v>0</v>
      </c>
      <c r="O89" s="5">
        <f>IFERROR(INDEX('[9]Table 20'!O$14:O$19,MATCH($B89,'[9]Table 20'!$B$14:$B$19,0))*1000,0)</f>
        <v>0</v>
      </c>
      <c r="P89" s="5">
        <f>IFERROR(INDEX('[9]Table 20'!P$14:P$19,MATCH($B89,'[9]Table 20'!$B$14:$B$19,0))*1000,0)</f>
        <v>0</v>
      </c>
      <c r="Q89" s="5">
        <f>IFERROR(INDEX('[9]Table 20'!Q$14:Q$19,MATCH($B89,'[9]Table 20'!$B$14:$B$19,0))*1000,0)</f>
        <v>0</v>
      </c>
      <c r="R89" s="5">
        <f>IFERROR(INDEX('[9]Table 20'!R$14:R$19,MATCH($B89,'[9]Table 20'!$B$14:$B$19,0))*1000,0)</f>
        <v>0</v>
      </c>
      <c r="S89" s="5">
        <f>IFERROR(INDEX('[9]Table 20'!S$14:S$19,MATCH($B89,'[9]Table 20'!$B$14:$B$19,0))*1000,0)</f>
        <v>0</v>
      </c>
      <c r="T89" s="5">
        <f>IFERROR(INDEX('[9]Table 20'!T$14:T$19,MATCH($B89,'[9]Table 20'!$B$14:$B$19,0))*1000,0)</f>
        <v>0</v>
      </c>
      <c r="U89" s="5">
        <f>IFERROR(INDEX('[9]Table 20'!U$14:U$19,MATCH($B89,'[9]Table 20'!$B$14:$B$19,0))*1000,0)</f>
        <v>0</v>
      </c>
      <c r="V89" s="5">
        <f>IFERROR(INDEX('[9]Table 20'!V$14:V$19,MATCH($B89,'[9]Table 20'!$B$14:$B$19,0))*1000,0)</f>
        <v>0</v>
      </c>
      <c r="W89" s="5">
        <f>IFERROR(INDEX('[9]Table 20'!W$14:W$19,MATCH($B89,'[9]Table 20'!$B$14:$B$19,0))*1000,0)</f>
        <v>0</v>
      </c>
      <c r="Z89" s="21" t="s">
        <v>97</v>
      </c>
    </row>
    <row r="90" spans="2:26" outlineLevel="1" x14ac:dyDescent="0.2">
      <c r="B90" s="4" t="s">
        <v>1</v>
      </c>
      <c r="C90" s="5">
        <f>IFERROR(INDEX('[9]Table 20'!C$14:C$19,MATCH($B90,'[9]Table 20'!$B$14:$B$19,0))*1000,0)</f>
        <v>25.829000000000001</v>
      </c>
      <c r="D90" s="5">
        <f>IFERROR(INDEX('[9]Table 20'!D$14:D$19,MATCH($B90,'[9]Table 20'!$B$14:$B$19,0))*1000,0)</f>
        <v>32.732999999999997</v>
      </c>
      <c r="E90" s="5">
        <f>IFERROR(INDEX('[9]Table 20'!E$14:E$19,MATCH($B90,'[9]Table 20'!$B$14:$B$19,0))*1000,0)</f>
        <v>25.029</v>
      </c>
      <c r="F90" s="5">
        <f>IFERROR(INDEX('[9]Table 20'!F$14:F$19,MATCH($B90,'[9]Table 20'!$B$14:$B$19,0))*1000,0)</f>
        <v>24.550999999999998</v>
      </c>
      <c r="G90" s="5">
        <f>IFERROR(INDEX('[9]Table 20'!G$14:G$19,MATCH($B90,'[9]Table 20'!$B$14:$B$19,0))*1000,0)</f>
        <v>23.481999999999999</v>
      </c>
      <c r="H90" s="5">
        <f>IFERROR(INDEX('[9]Table 20'!H$14:H$19,MATCH($B90,'[9]Table 20'!$B$14:$B$19,0))*1000,0)</f>
        <v>21.097999999999999</v>
      </c>
      <c r="I90" s="5">
        <f>IFERROR(INDEX('[9]Table 20'!I$14:I$19,MATCH($B90,'[9]Table 20'!$B$14:$B$19,0))*1000,0)</f>
        <v>32.548000000000002</v>
      </c>
      <c r="J90" s="5">
        <f>IFERROR(INDEX('[9]Table 20'!J$14:J$19,MATCH($B90,'[9]Table 20'!$B$14:$B$19,0))*1000,0)</f>
        <v>31.678999999999998</v>
      </c>
      <c r="K90" s="5">
        <f>IFERROR(INDEX('[9]Table 20'!K$14:K$19,MATCH($B90,'[9]Table 20'!$B$14:$B$19,0))*1000,0)</f>
        <v>36.277999999999999</v>
      </c>
      <c r="L90" s="5">
        <f>IFERROR(INDEX('[9]Table 20'!L$14:L$19,MATCH($B90,'[9]Table 20'!$B$14:$B$19,0))*1000,0)</f>
        <v>33.899000000000001</v>
      </c>
      <c r="M90" s="5">
        <f>IFERROR(INDEX('[9]Table 20'!M$14:M$19,MATCH($B90,'[9]Table 20'!$B$14:$B$19,0))*1000,0)</f>
        <v>35.113</v>
      </c>
      <c r="N90" s="5">
        <f>IFERROR(INDEX('[9]Table 20'!N$14:N$19,MATCH($B90,'[9]Table 20'!$B$14:$B$19,0))*1000,0)</f>
        <v>26.401</v>
      </c>
      <c r="O90" s="5">
        <f>IFERROR(INDEX('[9]Table 20'!O$14:O$19,MATCH($B90,'[9]Table 20'!$B$14:$B$19,0))*1000,0)</f>
        <v>21.294</v>
      </c>
      <c r="P90" s="5">
        <f>IFERROR(INDEX('[9]Table 20'!P$14:P$19,MATCH($B90,'[9]Table 20'!$B$14:$B$19,0))*1000,0)</f>
        <v>18.824000000000002</v>
      </c>
      <c r="Q90" s="5">
        <f>IFERROR(INDEX('[9]Table 20'!Q$14:Q$19,MATCH($B90,'[9]Table 20'!$B$14:$B$19,0))*1000,0)</f>
        <v>16.327000000000002</v>
      </c>
      <c r="R90" s="5">
        <f>IFERROR(INDEX('[9]Table 20'!R$14:R$19,MATCH($B90,'[9]Table 20'!$B$14:$B$19,0))*1000,0)</f>
        <v>20.296000000000003</v>
      </c>
      <c r="S90" s="5">
        <f>IFERROR(INDEX('[9]Table 20'!S$14:S$19,MATCH($B90,'[9]Table 20'!$B$14:$B$19,0))*1000,0)</f>
        <v>17.631</v>
      </c>
      <c r="T90" s="5">
        <f>IFERROR(INDEX('[9]Table 20'!T$14:T$19,MATCH($B90,'[9]Table 20'!$B$14:$B$19,0))*1000,0)</f>
        <v>13.986000000000001</v>
      </c>
      <c r="U90" s="5">
        <f>IFERROR(INDEX('[9]Table 20'!U$14:U$19,MATCH($B90,'[9]Table 20'!$B$14:$B$19,0))*1000,0)</f>
        <v>2.5950000000000002</v>
      </c>
      <c r="V90" s="5">
        <f>IFERROR(INDEX('[9]Table 20'!V$14:V$19,MATCH($B90,'[9]Table 20'!$B$14:$B$19,0))*1000,0)</f>
        <v>2.165</v>
      </c>
      <c r="W90" s="5">
        <f>IFERROR(INDEX('[9]Table 20'!W$14:W$19,MATCH($B90,'[9]Table 20'!$B$14:$B$19,0))*1000,0)</f>
        <v>1.7730000000000001</v>
      </c>
      <c r="Z90" s="21" t="s">
        <v>97</v>
      </c>
    </row>
    <row r="91" spans="2:26" outlineLevel="1" x14ac:dyDescent="0.2">
      <c r="B91" s="15" t="s">
        <v>9</v>
      </c>
      <c r="C91" s="19">
        <f t="shared" ref="C91:W91" si="34">SUM(C81:C90)</f>
        <v>19335.919000000002</v>
      </c>
      <c r="D91" s="19">
        <f t="shared" si="34"/>
        <v>19543.861999999997</v>
      </c>
      <c r="E91" s="19">
        <f t="shared" si="34"/>
        <v>20163.905999999999</v>
      </c>
      <c r="F91" s="19">
        <f t="shared" si="34"/>
        <v>20180.085000000003</v>
      </c>
      <c r="G91" s="19">
        <f t="shared" si="34"/>
        <v>19877.407999999999</v>
      </c>
      <c r="H91" s="19">
        <f t="shared" si="34"/>
        <v>19268.288000000004</v>
      </c>
      <c r="I91" s="19">
        <f t="shared" si="34"/>
        <v>19420.747999999996</v>
      </c>
      <c r="J91" s="19">
        <f t="shared" si="34"/>
        <v>18255.241999999998</v>
      </c>
      <c r="K91" s="19">
        <f t="shared" si="34"/>
        <v>19130.416999999998</v>
      </c>
      <c r="L91" s="19">
        <f t="shared" si="34"/>
        <v>16840.292000000001</v>
      </c>
      <c r="M91" s="19">
        <f t="shared" si="34"/>
        <v>17105.050000000003</v>
      </c>
      <c r="N91" s="19">
        <f t="shared" si="34"/>
        <v>18597.392</v>
      </c>
      <c r="O91" s="19">
        <f t="shared" si="34"/>
        <v>18779.861000000001</v>
      </c>
      <c r="P91" s="19">
        <f t="shared" si="34"/>
        <v>15873.806999999999</v>
      </c>
      <c r="Q91" s="19">
        <f t="shared" si="34"/>
        <v>13940.23</v>
      </c>
      <c r="R91" s="19">
        <f t="shared" si="34"/>
        <v>17129.582999999999</v>
      </c>
      <c r="S91" s="19">
        <f t="shared" si="34"/>
        <v>16842.330999999998</v>
      </c>
      <c r="T91" s="19">
        <f t="shared" si="34"/>
        <v>16576.904000000002</v>
      </c>
      <c r="U91" s="19">
        <f t="shared" si="34"/>
        <v>16006.729000000001</v>
      </c>
      <c r="V91" s="19">
        <f t="shared" si="34"/>
        <v>15238.615</v>
      </c>
      <c r="W91" s="19">
        <f t="shared" si="34"/>
        <v>12783.058999999999</v>
      </c>
    </row>
    <row r="92" spans="2:26" outlineLevel="1" x14ac:dyDescent="0.2">
      <c r="B92" s="26" t="s">
        <v>91</v>
      </c>
      <c r="C92" s="25">
        <f t="shared" ref="C92:W92" si="35">C91/C72/1000</f>
        <v>1.6549367714369513E-3</v>
      </c>
      <c r="D92" s="25">
        <f t="shared" si="35"/>
        <v>1.6458303865718939E-3</v>
      </c>
      <c r="E92" s="25">
        <f t="shared" si="35"/>
        <v>1.6325759037096167E-3</v>
      </c>
      <c r="F92" s="25">
        <f t="shared" si="35"/>
        <v>1.613480000215701E-3</v>
      </c>
      <c r="G92" s="25">
        <f t="shared" si="35"/>
        <v>1.5968891785325785E-3</v>
      </c>
      <c r="H92" s="25">
        <f t="shared" si="35"/>
        <v>1.5898116009496373E-3</v>
      </c>
      <c r="I92" s="25">
        <f t="shared" si="35"/>
        <v>1.57741369014777E-3</v>
      </c>
      <c r="J92" s="25">
        <f t="shared" si="35"/>
        <v>1.5563826191994749E-3</v>
      </c>
      <c r="K92" s="25">
        <f t="shared" si="35"/>
        <v>1.5336536852504437E-3</v>
      </c>
      <c r="L92" s="25">
        <f t="shared" si="35"/>
        <v>1.514772588345592E-3</v>
      </c>
      <c r="M92" s="25">
        <f t="shared" si="35"/>
        <v>1.5095443100761057E-3</v>
      </c>
      <c r="N92" s="25">
        <f t="shared" si="35"/>
        <v>1.4911261695902303E-3</v>
      </c>
      <c r="O92" s="25">
        <f t="shared" si="35"/>
        <v>1.4768881339460903E-3</v>
      </c>
      <c r="P92" s="25">
        <f t="shared" si="35"/>
        <v>1.4650391394195549E-3</v>
      </c>
      <c r="Q92" s="25">
        <f t="shared" si="35"/>
        <v>1.458812307581373E-3</v>
      </c>
      <c r="R92" s="25">
        <f t="shared" si="35"/>
        <v>1.441759542933995E-3</v>
      </c>
      <c r="S92" s="25">
        <f t="shared" si="35"/>
        <v>1.4300931049878664E-3</v>
      </c>
      <c r="T92" s="25">
        <f t="shared" si="35"/>
        <v>1.4169956103606922E-3</v>
      </c>
      <c r="U92" s="25">
        <f t="shared" si="35"/>
        <v>1.4065200232890442E-3</v>
      </c>
      <c r="V92" s="25">
        <f t="shared" si="35"/>
        <v>1.3971621008557213E-3</v>
      </c>
      <c r="W92" s="25">
        <f t="shared" si="35"/>
        <v>1.4054651666027254E-3</v>
      </c>
    </row>
    <row r="93" spans="2:26" outlineLevel="1" x14ac:dyDescent="0.2"/>
    <row r="94" spans="2:26" outlineLevel="1" x14ac:dyDescent="0.2">
      <c r="B94" s="4" t="s">
        <v>18</v>
      </c>
      <c r="C94" s="11">
        <f t="shared" ref="C94:W94" si="36">IFERROR(C81/C91,0)</f>
        <v>0</v>
      </c>
      <c r="D94" s="11">
        <f t="shared" si="36"/>
        <v>0</v>
      </c>
      <c r="E94" s="11">
        <f t="shared" si="36"/>
        <v>0</v>
      </c>
      <c r="F94" s="11">
        <f t="shared" si="36"/>
        <v>0</v>
      </c>
      <c r="G94" s="11">
        <f t="shared" si="36"/>
        <v>0</v>
      </c>
      <c r="H94" s="11">
        <f t="shared" si="36"/>
        <v>0</v>
      </c>
      <c r="I94" s="11">
        <f t="shared" si="36"/>
        <v>0</v>
      </c>
      <c r="J94" s="11">
        <f t="shared" si="36"/>
        <v>0</v>
      </c>
      <c r="K94" s="11">
        <f t="shared" si="36"/>
        <v>0</v>
      </c>
      <c r="L94" s="11">
        <f t="shared" si="36"/>
        <v>0</v>
      </c>
      <c r="M94" s="11">
        <f t="shared" si="36"/>
        <v>0</v>
      </c>
      <c r="N94" s="11">
        <f t="shared" si="36"/>
        <v>0</v>
      </c>
      <c r="O94" s="11">
        <f t="shared" si="36"/>
        <v>0</v>
      </c>
      <c r="P94" s="11">
        <f t="shared" si="36"/>
        <v>0</v>
      </c>
      <c r="Q94" s="11">
        <f t="shared" si="36"/>
        <v>0</v>
      </c>
      <c r="R94" s="11">
        <f t="shared" si="36"/>
        <v>0</v>
      </c>
      <c r="S94" s="11">
        <f t="shared" si="36"/>
        <v>0</v>
      </c>
      <c r="T94" s="11">
        <f t="shared" si="36"/>
        <v>0</v>
      </c>
      <c r="U94" s="11">
        <f t="shared" si="36"/>
        <v>0</v>
      </c>
      <c r="V94" s="11">
        <f t="shared" si="36"/>
        <v>0</v>
      </c>
      <c r="W94" s="11">
        <f t="shared" si="36"/>
        <v>0</v>
      </c>
    </row>
    <row r="95" spans="2:26" outlineLevel="1" x14ac:dyDescent="0.2">
      <c r="B95" s="4" t="s">
        <v>19</v>
      </c>
      <c r="C95" s="11">
        <f t="shared" ref="C95:W95" si="37">IFERROR(C82/C91,0)</f>
        <v>0</v>
      </c>
      <c r="D95" s="11">
        <f t="shared" si="37"/>
        <v>0</v>
      </c>
      <c r="E95" s="11">
        <f t="shared" si="37"/>
        <v>0</v>
      </c>
      <c r="F95" s="11">
        <f t="shared" si="37"/>
        <v>0</v>
      </c>
      <c r="G95" s="11">
        <f t="shared" si="37"/>
        <v>0</v>
      </c>
      <c r="H95" s="11">
        <f t="shared" si="37"/>
        <v>0</v>
      </c>
      <c r="I95" s="11">
        <f t="shared" si="37"/>
        <v>0</v>
      </c>
      <c r="J95" s="11">
        <f t="shared" si="37"/>
        <v>0</v>
      </c>
      <c r="K95" s="11">
        <f t="shared" si="37"/>
        <v>0</v>
      </c>
      <c r="L95" s="11">
        <f t="shared" si="37"/>
        <v>0</v>
      </c>
      <c r="M95" s="11">
        <f t="shared" si="37"/>
        <v>0</v>
      </c>
      <c r="N95" s="11">
        <f t="shared" si="37"/>
        <v>0</v>
      </c>
      <c r="O95" s="11">
        <f t="shared" si="37"/>
        <v>0</v>
      </c>
      <c r="P95" s="11">
        <f t="shared" si="37"/>
        <v>0</v>
      </c>
      <c r="Q95" s="11">
        <f t="shared" si="37"/>
        <v>0</v>
      </c>
      <c r="R95" s="11">
        <f t="shared" si="37"/>
        <v>0</v>
      </c>
      <c r="S95" s="11">
        <f t="shared" si="37"/>
        <v>0</v>
      </c>
      <c r="T95" s="11">
        <f t="shared" si="37"/>
        <v>0</v>
      </c>
      <c r="U95" s="11">
        <f t="shared" si="37"/>
        <v>0</v>
      </c>
      <c r="V95" s="11">
        <f t="shared" si="37"/>
        <v>0</v>
      </c>
      <c r="W95" s="11">
        <f t="shared" si="37"/>
        <v>0</v>
      </c>
    </row>
    <row r="96" spans="2:26" outlineLevel="1" x14ac:dyDescent="0.2">
      <c r="B96" s="4" t="s">
        <v>16</v>
      </c>
      <c r="C96" s="11">
        <f t="shared" ref="C96:W96" si="38">IFERROR(C83/C91,0)</f>
        <v>1.0113716343143555E-2</v>
      </c>
      <c r="D96" s="11">
        <f t="shared" si="38"/>
        <v>1.1591823560768084E-2</v>
      </c>
      <c r="E96" s="11">
        <f t="shared" si="38"/>
        <v>1.4603916522919718E-2</v>
      </c>
      <c r="F96" s="11">
        <f t="shared" si="38"/>
        <v>2.0747335801608369E-2</v>
      </c>
      <c r="G96" s="11">
        <f t="shared" si="38"/>
        <v>2.1902151427389327E-2</v>
      </c>
      <c r="H96" s="11">
        <f t="shared" si="38"/>
        <v>1.7837806866910021E-2</v>
      </c>
      <c r="I96" s="11">
        <f t="shared" si="38"/>
        <v>1.946608853582777E-2</v>
      </c>
      <c r="J96" s="11">
        <f t="shared" si="38"/>
        <v>2.1099583341595802E-2</v>
      </c>
      <c r="K96" s="11">
        <f t="shared" si="38"/>
        <v>1.8182405537736059E-2</v>
      </c>
      <c r="L96" s="11">
        <f t="shared" si="38"/>
        <v>2.187046400383081E-2</v>
      </c>
      <c r="M96" s="11">
        <f t="shared" si="38"/>
        <v>2.0017889453699346E-2</v>
      </c>
      <c r="N96" s="11">
        <f t="shared" si="38"/>
        <v>2.2443415721946389E-2</v>
      </c>
      <c r="O96" s="11">
        <f t="shared" si="38"/>
        <v>1.950184828311562E-2</v>
      </c>
      <c r="P96" s="11">
        <f t="shared" si="38"/>
        <v>2.5329021576235618E-2</v>
      </c>
      <c r="Q96" s="11">
        <f t="shared" si="38"/>
        <v>2.859493709931615E-2</v>
      </c>
      <c r="R96" s="11">
        <f t="shared" si="38"/>
        <v>2.3362098190014318E-2</v>
      </c>
      <c r="S96" s="11">
        <f t="shared" si="38"/>
        <v>1.9380927735002954E-2</v>
      </c>
      <c r="T96" s="11">
        <f t="shared" si="38"/>
        <v>1.8897135436146576E-2</v>
      </c>
      <c r="U96" s="11">
        <f t="shared" si="38"/>
        <v>1.3760088022980836E-2</v>
      </c>
      <c r="V96" s="11">
        <f t="shared" si="38"/>
        <v>1.3535941422498043E-2</v>
      </c>
      <c r="W96" s="11">
        <f t="shared" si="38"/>
        <v>1.6894000098098588E-2</v>
      </c>
    </row>
    <row r="97" spans="1:28" outlineLevel="1" x14ac:dyDescent="0.2">
      <c r="B97" s="4" t="s">
        <v>21</v>
      </c>
      <c r="C97" s="11">
        <f t="shared" ref="C97:W97" si="39">IFERROR(C84/C91,0)</f>
        <v>0</v>
      </c>
      <c r="D97" s="11">
        <f t="shared" si="39"/>
        <v>0</v>
      </c>
      <c r="E97" s="11">
        <f t="shared" si="39"/>
        <v>0</v>
      </c>
      <c r="F97" s="11">
        <f t="shared" si="39"/>
        <v>0</v>
      </c>
      <c r="G97" s="11">
        <f t="shared" si="39"/>
        <v>0</v>
      </c>
      <c r="H97" s="11">
        <f t="shared" si="39"/>
        <v>0</v>
      </c>
      <c r="I97" s="11">
        <f t="shared" si="39"/>
        <v>0</v>
      </c>
      <c r="J97" s="11">
        <f t="shared" si="39"/>
        <v>0</v>
      </c>
      <c r="K97" s="11">
        <f t="shared" si="39"/>
        <v>0</v>
      </c>
      <c r="L97" s="11">
        <f t="shared" si="39"/>
        <v>0</v>
      </c>
      <c r="M97" s="11">
        <f t="shared" si="39"/>
        <v>0</v>
      </c>
      <c r="N97" s="11">
        <f t="shared" si="39"/>
        <v>0</v>
      </c>
      <c r="O97" s="11">
        <f t="shared" si="39"/>
        <v>0</v>
      </c>
      <c r="P97" s="11">
        <f t="shared" si="39"/>
        <v>0</v>
      </c>
      <c r="Q97" s="11">
        <f t="shared" si="39"/>
        <v>0</v>
      </c>
      <c r="R97" s="11">
        <f t="shared" si="39"/>
        <v>0</v>
      </c>
      <c r="S97" s="11">
        <f t="shared" si="39"/>
        <v>0</v>
      </c>
      <c r="T97" s="11">
        <f t="shared" si="39"/>
        <v>0</v>
      </c>
      <c r="U97" s="11">
        <f t="shared" si="39"/>
        <v>0</v>
      </c>
      <c r="V97" s="11">
        <f t="shared" si="39"/>
        <v>0</v>
      </c>
      <c r="W97" s="11">
        <f t="shared" si="39"/>
        <v>0</v>
      </c>
    </row>
    <row r="98" spans="1:28" outlineLevel="1" x14ac:dyDescent="0.2">
      <c r="B98" s="4" t="s">
        <v>20</v>
      </c>
      <c r="C98" s="11">
        <f t="shared" ref="C98:W98" si="40">IFERROR(C85/C91,0)</f>
        <v>0.98855047955051933</v>
      </c>
      <c r="D98" s="11">
        <f t="shared" si="40"/>
        <v>0.98673332834626037</v>
      </c>
      <c r="E98" s="11">
        <f t="shared" si="40"/>
        <v>0.9841548061174259</v>
      </c>
      <c r="F98" s="11">
        <f t="shared" si="40"/>
        <v>0.97803606872815452</v>
      </c>
      <c r="G98" s="11">
        <f t="shared" si="40"/>
        <v>0.97691650742390557</v>
      </c>
      <c r="H98" s="11">
        <f t="shared" si="40"/>
        <v>0.98106723337330215</v>
      </c>
      <c r="I98" s="11">
        <f t="shared" si="40"/>
        <v>0.97885797189686008</v>
      </c>
      <c r="J98" s="11">
        <f t="shared" si="40"/>
        <v>0.97716507948785336</v>
      </c>
      <c r="K98" s="11">
        <f t="shared" si="40"/>
        <v>0.97992124269951886</v>
      </c>
      <c r="L98" s="11">
        <f t="shared" si="40"/>
        <v>0.97611656614980302</v>
      </c>
      <c r="M98" s="11">
        <f t="shared" si="40"/>
        <v>0.97792932496543417</v>
      </c>
      <c r="N98" s="11">
        <f t="shared" si="40"/>
        <v>0.9421008601636186</v>
      </c>
      <c r="O98" s="11">
        <f t="shared" si="40"/>
        <v>0.94526019122292748</v>
      </c>
      <c r="P98" s="11">
        <f t="shared" si="40"/>
        <v>0.96257444732697084</v>
      </c>
      <c r="Q98" s="11">
        <f t="shared" si="40"/>
        <v>0.96302844357661244</v>
      </c>
      <c r="R98" s="11">
        <f t="shared" si="40"/>
        <v>0.97282409034709139</v>
      </c>
      <c r="S98" s="11">
        <f t="shared" si="40"/>
        <v>0.97764953081613226</v>
      </c>
      <c r="T98" s="11">
        <f t="shared" si="40"/>
        <v>0.97884291300715742</v>
      </c>
      <c r="U98" s="11">
        <f t="shared" si="40"/>
        <v>0.98507383988321418</v>
      </c>
      <c r="V98" s="11">
        <f t="shared" si="40"/>
        <v>0.985781450610833</v>
      </c>
      <c r="W98" s="11">
        <f t="shared" si="40"/>
        <v>0.98263717628151459</v>
      </c>
    </row>
    <row r="99" spans="1:28" outlineLevel="1" x14ac:dyDescent="0.2">
      <c r="B99" s="4" t="s">
        <v>0</v>
      </c>
      <c r="C99" s="11">
        <f t="shared" ref="C99:W99" si="41">IFERROR(C86/C91,0)</f>
        <v>0</v>
      </c>
      <c r="D99" s="11">
        <f t="shared" si="41"/>
        <v>0</v>
      </c>
      <c r="E99" s="11">
        <f t="shared" si="41"/>
        <v>0</v>
      </c>
      <c r="F99" s="11">
        <f t="shared" si="41"/>
        <v>0</v>
      </c>
      <c r="G99" s="11">
        <f t="shared" si="41"/>
        <v>0</v>
      </c>
      <c r="H99" s="11">
        <f t="shared" si="41"/>
        <v>0</v>
      </c>
      <c r="I99" s="11">
        <f t="shared" si="41"/>
        <v>0</v>
      </c>
      <c r="J99" s="11">
        <f t="shared" si="41"/>
        <v>0</v>
      </c>
      <c r="K99" s="11">
        <f t="shared" si="41"/>
        <v>0</v>
      </c>
      <c r="L99" s="11">
        <f t="shared" si="41"/>
        <v>0</v>
      </c>
      <c r="M99" s="11">
        <f t="shared" si="41"/>
        <v>0</v>
      </c>
      <c r="N99" s="11">
        <f t="shared" si="41"/>
        <v>3.4036116461921111E-2</v>
      </c>
      <c r="O99" s="11">
        <f t="shared" si="41"/>
        <v>3.4104086286900634E-2</v>
      </c>
      <c r="P99" s="11">
        <f t="shared" si="41"/>
        <v>1.0910678200887789E-2</v>
      </c>
      <c r="Q99" s="11">
        <f t="shared" si="41"/>
        <v>2.452828970540658E-3</v>
      </c>
      <c r="R99" s="11">
        <f t="shared" si="41"/>
        <v>0</v>
      </c>
      <c r="S99" s="11">
        <f t="shared" si="41"/>
        <v>0</v>
      </c>
      <c r="T99" s="11">
        <f t="shared" si="41"/>
        <v>0</v>
      </c>
      <c r="U99" s="11">
        <f t="shared" si="41"/>
        <v>0</v>
      </c>
      <c r="V99" s="11">
        <f t="shared" si="41"/>
        <v>0</v>
      </c>
      <c r="W99" s="11">
        <f t="shared" si="41"/>
        <v>0</v>
      </c>
    </row>
    <row r="100" spans="1:28" outlineLevel="1" x14ac:dyDescent="0.2">
      <c r="B100" s="4" t="s">
        <v>22</v>
      </c>
      <c r="C100" s="11">
        <f t="shared" ref="C100:W100" si="42">IFERROR(C87/C91,0)</f>
        <v>0</v>
      </c>
      <c r="D100" s="11">
        <f t="shared" si="42"/>
        <v>0</v>
      </c>
      <c r="E100" s="11">
        <f t="shared" si="42"/>
        <v>0</v>
      </c>
      <c r="F100" s="11">
        <f t="shared" si="42"/>
        <v>0</v>
      </c>
      <c r="G100" s="11">
        <f t="shared" si="42"/>
        <v>0</v>
      </c>
      <c r="H100" s="11">
        <f t="shared" si="42"/>
        <v>0</v>
      </c>
      <c r="I100" s="11">
        <f t="shared" si="42"/>
        <v>0</v>
      </c>
      <c r="J100" s="11">
        <f t="shared" si="42"/>
        <v>0</v>
      </c>
      <c r="K100" s="11">
        <f t="shared" si="42"/>
        <v>0</v>
      </c>
      <c r="L100" s="11">
        <f t="shared" si="42"/>
        <v>0</v>
      </c>
      <c r="M100" s="11">
        <f t="shared" si="42"/>
        <v>0</v>
      </c>
      <c r="N100" s="11">
        <f t="shared" si="42"/>
        <v>0</v>
      </c>
      <c r="O100" s="11">
        <f t="shared" si="42"/>
        <v>0</v>
      </c>
      <c r="P100" s="11">
        <f t="shared" si="42"/>
        <v>0</v>
      </c>
      <c r="Q100" s="11">
        <f t="shared" si="42"/>
        <v>0</v>
      </c>
      <c r="R100" s="11">
        <f t="shared" si="42"/>
        <v>0</v>
      </c>
      <c r="S100" s="11">
        <f t="shared" si="42"/>
        <v>0</v>
      </c>
      <c r="T100" s="11">
        <f t="shared" si="42"/>
        <v>0</v>
      </c>
      <c r="U100" s="11">
        <f t="shared" si="42"/>
        <v>0</v>
      </c>
      <c r="V100" s="11">
        <f t="shared" si="42"/>
        <v>0</v>
      </c>
      <c r="W100" s="11">
        <f t="shared" si="42"/>
        <v>0</v>
      </c>
    </row>
    <row r="101" spans="1:28" outlineLevel="1" x14ac:dyDescent="0.2">
      <c r="B101" s="4" t="s">
        <v>23</v>
      </c>
      <c r="C101" s="11">
        <f t="shared" ref="C101:W101" si="43">IFERROR(C88/C91,0)</f>
        <v>0</v>
      </c>
      <c r="D101" s="11">
        <f t="shared" si="43"/>
        <v>0</v>
      </c>
      <c r="E101" s="11">
        <f t="shared" si="43"/>
        <v>0</v>
      </c>
      <c r="F101" s="11">
        <f t="shared" si="43"/>
        <v>0</v>
      </c>
      <c r="G101" s="11">
        <f t="shared" si="43"/>
        <v>0</v>
      </c>
      <c r="H101" s="11">
        <f t="shared" si="43"/>
        <v>0</v>
      </c>
      <c r="I101" s="11">
        <f t="shared" si="43"/>
        <v>0</v>
      </c>
      <c r="J101" s="11">
        <f t="shared" si="43"/>
        <v>0</v>
      </c>
      <c r="K101" s="11">
        <f t="shared" si="43"/>
        <v>0</v>
      </c>
      <c r="L101" s="11">
        <f t="shared" si="43"/>
        <v>0</v>
      </c>
      <c r="M101" s="11">
        <f t="shared" si="43"/>
        <v>0</v>
      </c>
      <c r="N101" s="11">
        <f t="shared" si="43"/>
        <v>0</v>
      </c>
      <c r="O101" s="11">
        <f t="shared" si="43"/>
        <v>0</v>
      </c>
      <c r="P101" s="11">
        <f t="shared" si="43"/>
        <v>0</v>
      </c>
      <c r="Q101" s="11">
        <f t="shared" si="43"/>
        <v>4.752575818332984E-3</v>
      </c>
      <c r="R101" s="11">
        <f t="shared" si="43"/>
        <v>2.6289606699707751E-3</v>
      </c>
      <c r="S101" s="11">
        <f t="shared" si="43"/>
        <v>1.9227148546124646E-3</v>
      </c>
      <c r="T101" s="11">
        <f t="shared" si="43"/>
        <v>1.4162475695099637E-3</v>
      </c>
      <c r="U101" s="11">
        <f t="shared" si="43"/>
        <v>1.0039527751110173E-3</v>
      </c>
      <c r="V101" s="11">
        <f t="shared" si="43"/>
        <v>5.4053468769963678E-4</v>
      </c>
      <c r="W101" s="11">
        <f t="shared" si="43"/>
        <v>3.3012442483446253E-4</v>
      </c>
    </row>
    <row r="102" spans="1:28" x14ac:dyDescent="0.2">
      <c r="B102" s="4" t="s">
        <v>17</v>
      </c>
      <c r="C102" s="11">
        <f t="shared" ref="C102:W102" si="44">IFERROR(C89/C91,0)</f>
        <v>0</v>
      </c>
      <c r="D102" s="11">
        <f t="shared" si="44"/>
        <v>0</v>
      </c>
      <c r="E102" s="11">
        <f t="shared" si="44"/>
        <v>0</v>
      </c>
      <c r="F102" s="11">
        <f t="shared" si="44"/>
        <v>0</v>
      </c>
      <c r="G102" s="11">
        <f t="shared" si="44"/>
        <v>0</v>
      </c>
      <c r="H102" s="11">
        <f t="shared" si="44"/>
        <v>0</v>
      </c>
      <c r="I102" s="11">
        <f t="shared" si="44"/>
        <v>0</v>
      </c>
      <c r="J102" s="11">
        <f t="shared" si="44"/>
        <v>0</v>
      </c>
      <c r="K102" s="11">
        <f t="shared" si="44"/>
        <v>0</v>
      </c>
      <c r="L102" s="11">
        <f t="shared" si="44"/>
        <v>0</v>
      </c>
      <c r="M102" s="11">
        <f t="shared" si="44"/>
        <v>0</v>
      </c>
      <c r="N102" s="11">
        <f t="shared" si="44"/>
        <v>0</v>
      </c>
      <c r="O102" s="11">
        <f t="shared" si="44"/>
        <v>0</v>
      </c>
      <c r="P102" s="11">
        <f t="shared" si="44"/>
        <v>0</v>
      </c>
      <c r="Q102" s="11">
        <f t="shared" si="44"/>
        <v>0</v>
      </c>
      <c r="R102" s="11">
        <f t="shared" si="44"/>
        <v>0</v>
      </c>
      <c r="S102" s="11">
        <f t="shared" si="44"/>
        <v>0</v>
      </c>
      <c r="T102" s="11">
        <f t="shared" si="44"/>
        <v>0</v>
      </c>
      <c r="U102" s="11">
        <f t="shared" si="44"/>
        <v>0</v>
      </c>
      <c r="V102" s="11">
        <f t="shared" si="44"/>
        <v>0</v>
      </c>
      <c r="W102" s="11">
        <f t="shared" si="44"/>
        <v>0</v>
      </c>
    </row>
    <row r="103" spans="1:28" x14ac:dyDescent="0.2">
      <c r="B103" s="4" t="s">
        <v>1</v>
      </c>
      <c r="C103" s="11">
        <f t="shared" ref="C103:W103" si="45">IFERROR(C90/C91,0)</f>
        <v>1.3358041063370196E-3</v>
      </c>
      <c r="D103" s="11">
        <f t="shared" si="45"/>
        <v>1.674848092971594E-3</v>
      </c>
      <c r="E103" s="11">
        <f t="shared" si="45"/>
        <v>1.2412773596544241E-3</v>
      </c>
      <c r="F103" s="11">
        <f t="shared" si="45"/>
        <v>1.2165954702371173E-3</v>
      </c>
      <c r="G103" s="11">
        <f t="shared" si="45"/>
        <v>1.1813411487051027E-3</v>
      </c>
      <c r="H103" s="11">
        <f t="shared" si="45"/>
        <v>1.0949597597876882E-3</v>
      </c>
      <c r="I103" s="11">
        <f t="shared" si="45"/>
        <v>1.6759395673122378E-3</v>
      </c>
      <c r="J103" s="11">
        <f t="shared" si="45"/>
        <v>1.7353371705507931E-3</v>
      </c>
      <c r="K103" s="11">
        <f t="shared" si="45"/>
        <v>1.8963517627451614E-3</v>
      </c>
      <c r="L103" s="11">
        <f t="shared" si="45"/>
        <v>2.0129698463660843E-3</v>
      </c>
      <c r="M103" s="11">
        <f t="shared" si="45"/>
        <v>2.0527855808664688E-3</v>
      </c>
      <c r="N103" s="11">
        <f t="shared" si="45"/>
        <v>1.4196076525138579E-3</v>
      </c>
      <c r="O103" s="11">
        <f t="shared" si="45"/>
        <v>1.1338742070561652E-3</v>
      </c>
      <c r="P103" s="11">
        <f t="shared" si="45"/>
        <v>1.1858528959058153E-3</v>
      </c>
      <c r="Q103" s="11">
        <f t="shared" si="45"/>
        <v>1.1712145351977694E-3</v>
      </c>
      <c r="R103" s="11">
        <f t="shared" si="45"/>
        <v>1.1848507929235641E-3</v>
      </c>
      <c r="S103" s="11">
        <f t="shared" si="45"/>
        <v>1.0468265942523041E-3</v>
      </c>
      <c r="T103" s="11">
        <f t="shared" si="45"/>
        <v>8.4370398718602694E-4</v>
      </c>
      <c r="U103" s="11">
        <f t="shared" si="45"/>
        <v>1.6211931869403173E-4</v>
      </c>
      <c r="V103" s="11">
        <f t="shared" si="45"/>
        <v>1.4207327896925017E-4</v>
      </c>
      <c r="W103" s="11">
        <f t="shared" si="45"/>
        <v>1.3869919555248867E-4</v>
      </c>
    </row>
    <row r="104" spans="1:28" s="33" customForma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c r="AA104" s="1"/>
      <c r="AB104" s="1"/>
    </row>
    <row r="105" spans="1:28" outlineLevel="1" x14ac:dyDescent="0.2"/>
    <row r="106" spans="1:28" outlineLevel="1" x14ac:dyDescent="0.2">
      <c r="A106" s="32" t="s">
        <v>83</v>
      </c>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4"/>
      <c r="AA106" s="33"/>
      <c r="AB106" s="33"/>
    </row>
    <row r="107" spans="1:28" outlineLevel="1" x14ac:dyDescent="0.2">
      <c r="B107" s="20" t="s">
        <v>88</v>
      </c>
      <c r="C107" s="5">
        <f>C111*CAN!C112</f>
        <v>5592.8981466897103</v>
      </c>
      <c r="D107" s="5">
        <f>D111*CAN!D112</f>
        <v>5245.6753971203952</v>
      </c>
      <c r="E107" s="5">
        <f>E111*CAN!E112</f>
        <v>5559.719339006936</v>
      </c>
      <c r="F107" s="5">
        <f>F111*CAN!F112</f>
        <v>5826.4144465888112</v>
      </c>
      <c r="G107" s="5">
        <f>G111*CAN!G112</f>
        <v>5990.5889313459384</v>
      </c>
      <c r="H107" s="5">
        <f>H111*CAN!H112</f>
        <v>5961.2894960371677</v>
      </c>
      <c r="I107" s="5">
        <f>I111*CAN!I112</f>
        <v>6041.2075280630388</v>
      </c>
      <c r="J107" s="5">
        <f>J111*CAN!J112</f>
        <v>5798.0954871017511</v>
      </c>
      <c r="K107" s="5">
        <f>K111*CAN!K112</f>
        <v>6162.5466983560927</v>
      </c>
      <c r="L107" s="5">
        <f>L111*CAN!L112</f>
        <v>5640.8315575514471</v>
      </c>
      <c r="M107" s="5">
        <f>M111*CAN!M112</f>
        <v>6020.6946161370361</v>
      </c>
      <c r="N107" s="5">
        <f>N111*CAN!N112</f>
        <v>6960.7008944932777</v>
      </c>
      <c r="O107" s="5">
        <f>O111*CAN!O112</f>
        <v>7198.6253635341955</v>
      </c>
      <c r="P107" s="5">
        <f>P111*CAN!P112</f>
        <v>6353.9309422832894</v>
      </c>
      <c r="Q107" s="5">
        <f>Q111*CAN!Q112</f>
        <v>5924.1672514765205</v>
      </c>
      <c r="R107" s="5">
        <f>R111*CAN!R112</f>
        <v>7777.0990034936594</v>
      </c>
      <c r="S107" s="5">
        <f>S111*CAN!S112</f>
        <v>8399.3886903641978</v>
      </c>
      <c r="T107" s="5">
        <f>T111*CAN!T112</f>
        <v>9106.9636669104839</v>
      </c>
      <c r="U107" s="5">
        <f>U111*CAN!U112</f>
        <v>9707.5850767336397</v>
      </c>
      <c r="V107" s="5">
        <f>V111*CAN!V112</f>
        <v>9841.1545049909855</v>
      </c>
      <c r="W107" s="5">
        <f>W111*CAN!W112</f>
        <v>8727.3647638919065</v>
      </c>
      <c r="Z107" s="21"/>
      <c r="AB107"/>
    </row>
    <row r="108" spans="1:28" outlineLevel="1" x14ac:dyDescent="0.2">
      <c r="B108" s="7" t="s">
        <v>89</v>
      </c>
      <c r="C108" s="5">
        <f>'[9]Table 37'!C$13</f>
        <v>13.787000000000001</v>
      </c>
      <c r="D108" s="5">
        <f>'[9]Table 37'!D$13</f>
        <v>12.917999999999999</v>
      </c>
      <c r="E108" s="5">
        <f>'[9]Table 37'!E$13</f>
        <v>13.882</v>
      </c>
      <c r="F108" s="5">
        <f>'[9]Table 37'!F$13</f>
        <v>14.536</v>
      </c>
      <c r="G108" s="5">
        <f>'[9]Table 37'!G$13</f>
        <v>14.356999999999999</v>
      </c>
      <c r="H108" s="5">
        <f>'[9]Table 37'!H$13</f>
        <v>14.635</v>
      </c>
      <c r="I108" s="5">
        <f>'[9]Table 37'!I$13</f>
        <v>14.289</v>
      </c>
      <c r="J108" s="5">
        <f>'[9]Table 37'!J$13</f>
        <v>15.465</v>
      </c>
      <c r="K108" s="5">
        <f>'[9]Table 37'!K$13</f>
        <v>14.502000000000001</v>
      </c>
      <c r="L108" s="5">
        <f>'[9]Table 37'!L$13</f>
        <v>14.878</v>
      </c>
      <c r="M108" s="5">
        <f>'[9]Table 37'!M$13</f>
        <v>18.574000000000002</v>
      </c>
      <c r="N108" s="5">
        <f>'[9]Table 37'!N$13</f>
        <v>17.774000000000001</v>
      </c>
      <c r="O108" s="5">
        <f>'[9]Table 37'!O$13</f>
        <v>16.773</v>
      </c>
      <c r="P108" s="5">
        <f>'[9]Table 37'!P$13</f>
        <v>18.533000000000001</v>
      </c>
      <c r="Q108" s="5">
        <f>'[9]Table 37'!Q$13</f>
        <v>20.562999999999999</v>
      </c>
      <c r="R108" s="5">
        <f>'[9]Table 37'!R$13</f>
        <v>23.594000000000001</v>
      </c>
      <c r="S108" s="5">
        <f>'[9]Table 37'!S$13</f>
        <v>25.548999999999999</v>
      </c>
      <c r="T108" s="5">
        <f>'[9]Table 37'!T$13</f>
        <v>28.23</v>
      </c>
      <c r="U108" s="5">
        <f>'[9]Table 37'!U$13</f>
        <v>26.279</v>
      </c>
      <c r="V108" s="5">
        <f>'[9]Table 37'!V$13</f>
        <v>26.349</v>
      </c>
      <c r="W108" s="5">
        <f>'[9]Table 37'!W$13</f>
        <v>23.027999999999999</v>
      </c>
      <c r="Z108" s="21" t="s">
        <v>97</v>
      </c>
      <c r="AB108"/>
    </row>
    <row r="109" spans="1:28" outlineLevel="1" x14ac:dyDescent="0.2">
      <c r="B109" s="7" t="s">
        <v>25</v>
      </c>
      <c r="C109" s="5">
        <f>'[9]Table 37'!C$25</f>
        <v>136.86000000000001</v>
      </c>
      <c r="D109" s="5">
        <f>'[9]Table 37'!D$25</f>
        <v>137.23500000000001</v>
      </c>
      <c r="E109" s="5">
        <f>'[9]Table 37'!E$25</f>
        <v>142.58699999999999</v>
      </c>
      <c r="F109" s="5">
        <f>'[9]Table 37'!F$25</f>
        <v>147.34299999999999</v>
      </c>
      <c r="G109" s="5">
        <f>'[9]Table 37'!G$25</f>
        <v>152.76300000000001</v>
      </c>
      <c r="H109" s="5">
        <f>'[9]Table 37'!H$25</f>
        <v>154.905</v>
      </c>
      <c r="I109" s="5">
        <f>'[9]Table 37'!I$25</f>
        <v>156.17500000000001</v>
      </c>
      <c r="J109" s="5">
        <f>'[9]Table 37'!J$25</f>
        <v>159.52799999999999</v>
      </c>
      <c r="K109" s="5">
        <f>'[9]Table 37'!K$25</f>
        <v>166.14400000000001</v>
      </c>
      <c r="L109" s="5">
        <f>'[9]Table 37'!L$25</f>
        <v>171.149</v>
      </c>
      <c r="M109" s="5">
        <f>'[9]Table 37'!M$25</f>
        <v>179.72300000000001</v>
      </c>
      <c r="N109" s="5">
        <f>'[9]Table 37'!N$25</f>
        <v>186.69900000000001</v>
      </c>
      <c r="O109" s="5">
        <f>'[9]Table 37'!O$25</f>
        <v>189.29900000000001</v>
      </c>
      <c r="P109" s="5">
        <f>'[9]Table 37'!P$25</f>
        <v>192.88200000000001</v>
      </c>
      <c r="Q109" s="5">
        <f>'[9]Table 37'!Q$25</f>
        <v>201.00800000000001</v>
      </c>
      <c r="R109" s="5">
        <f>'[9]Table 37'!R$25</f>
        <v>211.59899999999999</v>
      </c>
      <c r="S109" s="5">
        <f>'[9]Table 37'!S$25</f>
        <v>221.01</v>
      </c>
      <c r="T109" s="5">
        <f>'[9]Table 37'!T$25</f>
        <v>234.363</v>
      </c>
      <c r="U109" s="5">
        <f>'[9]Table 37'!U$25</f>
        <v>249.50399999999999</v>
      </c>
      <c r="V109" s="5">
        <f>'[9]Table 37'!V$25</f>
        <v>258.89100000000002</v>
      </c>
      <c r="W109" s="5">
        <f>'[9]Table 37'!W$25</f>
        <v>287.04000000000002</v>
      </c>
      <c r="Z109" s="21" t="s">
        <v>97</v>
      </c>
      <c r="AB109"/>
    </row>
    <row r="110" spans="1:28" outlineLevel="1" x14ac:dyDescent="0.2">
      <c r="B110" s="7" t="s">
        <v>30</v>
      </c>
      <c r="C110" s="5">
        <f>'[9]Table 37'!C$37</f>
        <v>23972.447630999999</v>
      </c>
      <c r="D110" s="5">
        <f>'[9]Table 37'!D$37</f>
        <v>22417.475837999998</v>
      </c>
      <c r="E110" s="5">
        <f>'[9]Table 37'!E$37</f>
        <v>22862.369481000002</v>
      </c>
      <c r="F110" s="5">
        <f>'[9]Table 37'!F$37</f>
        <v>23180.259431999999</v>
      </c>
      <c r="G110" s="5">
        <f>'[9]Table 37'!G$37</f>
        <v>22982.430240999998</v>
      </c>
      <c r="H110" s="5">
        <f>'[9]Table 37'!H$37</f>
        <v>22548.497437999999</v>
      </c>
      <c r="I110" s="5">
        <f>'[9]Table 37'!I$37</f>
        <v>22659.653815999998</v>
      </c>
      <c r="J110" s="5">
        <f>'[9]Table 37'!J$37</f>
        <v>21285.690396999998</v>
      </c>
      <c r="K110" s="5">
        <f>'[9]Table 37'!K$37</f>
        <v>21717.664509999999</v>
      </c>
      <c r="L110" s="5">
        <f>'[9]Table 37'!L$37</f>
        <v>19293.217257</v>
      </c>
      <c r="M110" s="5">
        <f>'[9]Table 37'!M$37</f>
        <v>19605.464693999998</v>
      </c>
      <c r="N110" s="5">
        <f>'[9]Table 37'!N$37</f>
        <v>21814.410897000002</v>
      </c>
      <c r="O110" s="5">
        <f>'[9]Table 37'!O$37</f>
        <v>22244.988065000001</v>
      </c>
      <c r="P110" s="5">
        <f>'[9]Table 37'!P$37</f>
        <v>19265.491092</v>
      </c>
      <c r="Q110" s="5">
        <f>'[9]Table 37'!Q$37</f>
        <v>17232.238304999999</v>
      </c>
      <c r="R110" s="5">
        <f>'[9]Table 37'!R$37</f>
        <v>21484.743138000002</v>
      </c>
      <c r="S110" s="5">
        <f>'[9]Table 37'!S$37</f>
        <v>22210.603082000001</v>
      </c>
      <c r="T110" s="5">
        <f>'[9]Table 37'!T$37</f>
        <v>22704.275518999999</v>
      </c>
      <c r="U110" s="5">
        <f>'[9]Table 37'!U$37</f>
        <v>22727.689928</v>
      </c>
      <c r="V110" s="5">
        <f>'[9]Table 37'!V$37</f>
        <v>22199.809290000001</v>
      </c>
      <c r="W110" s="5">
        <f>'[9]Table 37'!W$37</f>
        <v>17752.4951</v>
      </c>
      <c r="Z110" s="21" t="s">
        <v>97</v>
      </c>
      <c r="AB110"/>
    </row>
    <row r="111" spans="1:28" outlineLevel="1" x14ac:dyDescent="0.2">
      <c r="B111" s="7" t="s">
        <v>31</v>
      </c>
      <c r="C111" s="5">
        <f t="shared" ref="C111:W111" si="46">C109*C110/1000</f>
        <v>3280.8691827786602</v>
      </c>
      <c r="D111" s="5">
        <f t="shared" si="46"/>
        <v>3076.4622966279298</v>
      </c>
      <c r="E111" s="5">
        <f t="shared" si="46"/>
        <v>3259.876677187347</v>
      </c>
      <c r="F111" s="5">
        <f t="shared" si="46"/>
        <v>3415.4489654891759</v>
      </c>
      <c r="G111" s="5">
        <f t="shared" si="46"/>
        <v>3510.8649909058827</v>
      </c>
      <c r="H111" s="5">
        <f t="shared" si="46"/>
        <v>3492.87499563339</v>
      </c>
      <c r="I111" s="5">
        <f t="shared" si="46"/>
        <v>3538.8714347137998</v>
      </c>
      <c r="J111" s="5">
        <f t="shared" si="46"/>
        <v>3395.6636176526154</v>
      </c>
      <c r="K111" s="5">
        <f t="shared" si="46"/>
        <v>3608.2596523494399</v>
      </c>
      <c r="L111" s="5">
        <f t="shared" si="46"/>
        <v>3302.014840318293</v>
      </c>
      <c r="M111" s="5">
        <f t="shared" si="46"/>
        <v>3523.552931199762</v>
      </c>
      <c r="N111" s="5">
        <f t="shared" si="46"/>
        <v>4072.7287000590036</v>
      </c>
      <c r="O111" s="5">
        <f t="shared" si="46"/>
        <v>4210.9539957164361</v>
      </c>
      <c r="P111" s="5">
        <f t="shared" si="46"/>
        <v>3715.9664528071444</v>
      </c>
      <c r="Q111" s="5">
        <f t="shared" si="46"/>
        <v>3463.8177572114396</v>
      </c>
      <c r="R111" s="5">
        <f t="shared" si="46"/>
        <v>4546.1501632576619</v>
      </c>
      <c r="S111" s="5">
        <f t="shared" si="46"/>
        <v>4908.76538715282</v>
      </c>
      <c r="T111" s="5">
        <f t="shared" si="46"/>
        <v>5321.0421234593969</v>
      </c>
      <c r="U111" s="5">
        <f t="shared" si="46"/>
        <v>5670.6495477957124</v>
      </c>
      <c r="V111" s="5">
        <f t="shared" si="46"/>
        <v>5747.3308268973915</v>
      </c>
      <c r="W111" s="5">
        <f t="shared" si="46"/>
        <v>5095.6761935040004</v>
      </c>
    </row>
    <row r="112" spans="1:28" outlineLevel="1" x14ac:dyDescent="0.2">
      <c r="B112" s="7" t="s">
        <v>140</v>
      </c>
      <c r="C112" s="14">
        <f t="shared" ref="C112:W112" si="47">C107/C111</f>
        <v>1.7047001374047253</v>
      </c>
      <c r="D112" s="14">
        <f t="shared" si="47"/>
        <v>1.7050998488979083</v>
      </c>
      <c r="E112" s="14">
        <f t="shared" si="47"/>
        <v>1.7054998975617432</v>
      </c>
      <c r="F112" s="14">
        <f t="shared" si="47"/>
        <v>1.7059000165017328</v>
      </c>
      <c r="G112" s="14">
        <f t="shared" si="47"/>
        <v>1.7062999992489687</v>
      </c>
      <c r="H112" s="14">
        <f t="shared" si="47"/>
        <v>1.7066999258460898</v>
      </c>
      <c r="I112" s="14">
        <f t="shared" si="47"/>
        <v>1.7071000287840667</v>
      </c>
      <c r="J112" s="14">
        <f t="shared" si="47"/>
        <v>1.7074999587591395</v>
      </c>
      <c r="K112" s="14">
        <f t="shared" si="47"/>
        <v>1.7079000105614583</v>
      </c>
      <c r="L112" s="14">
        <f t="shared" si="47"/>
        <v>1.7082998806291576</v>
      </c>
      <c r="M112" s="14">
        <f t="shared" si="47"/>
        <v>1.7086999212715113</v>
      </c>
      <c r="N112" s="14">
        <f t="shared" si="47"/>
        <v>1.7091000670858421</v>
      </c>
      <c r="O112" s="14">
        <f t="shared" si="47"/>
        <v>1.7094998831278962</v>
      </c>
      <c r="P112" s="14">
        <f t="shared" si="47"/>
        <v>1.7098999743346319</v>
      </c>
      <c r="Q112" s="14">
        <f t="shared" si="47"/>
        <v>1.7102999253187601</v>
      </c>
      <c r="R112" s="14">
        <f t="shared" si="47"/>
        <v>1.7106999822286506</v>
      </c>
      <c r="S112" s="14">
        <f t="shared" si="47"/>
        <v>1.7111000481601766</v>
      </c>
      <c r="T112" s="14">
        <f t="shared" si="47"/>
        <v>1.7115000136457716</v>
      </c>
      <c r="U112" s="14">
        <f t="shared" si="47"/>
        <v>1.7119000204319026</v>
      </c>
      <c r="V112" s="14">
        <f t="shared" si="47"/>
        <v>1.7122999878368899</v>
      </c>
      <c r="W112" s="14">
        <f t="shared" si="47"/>
        <v>1.7127000289024654</v>
      </c>
    </row>
    <row r="113" spans="2:26" outlineLevel="1" x14ac:dyDescent="0.2">
      <c r="B113" s="7" t="s">
        <v>90</v>
      </c>
      <c r="C113" s="5">
        <f t="shared" ref="C113:W113" si="48">C110*C112</f>
        <v>40865.834770493282</v>
      </c>
      <c r="D113" s="5">
        <f t="shared" si="48"/>
        <v>38224.03466404631</v>
      </c>
      <c r="E113" s="5">
        <f t="shared" si="48"/>
        <v>38991.768807864231</v>
      </c>
      <c r="F113" s="5">
        <f t="shared" si="48"/>
        <v>39543.204947563245</v>
      </c>
      <c r="G113" s="5">
        <f t="shared" si="48"/>
        <v>39214.920702957774</v>
      </c>
      <c r="H113" s="5">
        <f t="shared" si="48"/>
        <v>38483.518905375342</v>
      </c>
      <c r="I113" s="5">
        <f t="shared" si="48"/>
        <v>38682.295681530588</v>
      </c>
      <c r="J113" s="5">
        <f t="shared" si="48"/>
        <v>36345.315475037307</v>
      </c>
      <c r="K113" s="5">
        <f t="shared" si="48"/>
        <v>37091.599445999207</v>
      </c>
      <c r="L113" s="5">
        <f t="shared" si="48"/>
        <v>32958.6007370855</v>
      </c>
      <c r="M113" s="5">
        <f t="shared" si="48"/>
        <v>33499.855979129192</v>
      </c>
      <c r="N113" s="5">
        <f t="shared" si="48"/>
        <v>37283.011127500824</v>
      </c>
      <c r="O113" s="5">
        <f t="shared" si="48"/>
        <v>38027.804497298952</v>
      </c>
      <c r="P113" s="5">
        <f t="shared" si="48"/>
        <v>32942.062723754883</v>
      </c>
      <c r="Q113" s="5">
        <f t="shared" si="48"/>
        <v>29472.295886116575</v>
      </c>
      <c r="R113" s="5">
        <f t="shared" si="48"/>
        <v>36753.949704363724</v>
      </c>
      <c r="S113" s="5">
        <f t="shared" si="48"/>
        <v>38004.56400327677</v>
      </c>
      <c r="T113" s="5">
        <f t="shared" si="48"/>
        <v>38858.367860585859</v>
      </c>
      <c r="U113" s="5">
        <f t="shared" si="48"/>
        <v>38907.532852113145</v>
      </c>
      <c r="V113" s="5">
        <f t="shared" si="48"/>
        <v>38012.733177248279</v>
      </c>
      <c r="W113" s="5">
        <f t="shared" si="48"/>
        <v>30404.698870860877</v>
      </c>
    </row>
    <row r="114" spans="2:26" outlineLevel="1" x14ac:dyDescent="0.2"/>
    <row r="115" spans="2:26" outlineLevel="1" x14ac:dyDescent="0.2">
      <c r="B115" s="8" t="s">
        <v>14</v>
      </c>
      <c r="C115" s="13"/>
    </row>
    <row r="116" spans="2:26" outlineLevel="1" x14ac:dyDescent="0.2">
      <c r="B116" s="4" t="s">
        <v>18</v>
      </c>
      <c r="C116" s="5">
        <f>IFERROR(INDEX('[9]Table 25'!C$14:C$19,MATCH($B116,'[9]Table 25'!$B$14:$B$19,0))*1000,0)</f>
        <v>0</v>
      </c>
      <c r="D116" s="5">
        <f>IFERROR(INDEX('[9]Table 25'!D$14:D$19,MATCH($B116,'[9]Table 25'!$B$14:$B$19,0))*1000,0)</f>
        <v>0</v>
      </c>
      <c r="E116" s="5">
        <f>IFERROR(INDEX('[9]Table 25'!E$14:E$19,MATCH($B116,'[9]Table 25'!$B$14:$B$19,0))*1000,0)</f>
        <v>0</v>
      </c>
      <c r="F116" s="5">
        <f>IFERROR(INDEX('[9]Table 25'!F$14:F$19,MATCH($B116,'[9]Table 25'!$B$14:$B$19,0))*1000,0)</f>
        <v>0</v>
      </c>
      <c r="G116" s="5">
        <f>IFERROR(INDEX('[9]Table 25'!G$14:G$19,MATCH($B116,'[9]Table 25'!$B$14:$B$19,0))*1000,0)</f>
        <v>0</v>
      </c>
      <c r="H116" s="5">
        <f>IFERROR(INDEX('[9]Table 25'!H$14:H$19,MATCH($B116,'[9]Table 25'!$B$14:$B$19,0))*1000,0)</f>
        <v>0</v>
      </c>
      <c r="I116" s="5">
        <f>IFERROR(INDEX('[9]Table 25'!I$14:I$19,MATCH($B116,'[9]Table 25'!$B$14:$B$19,0))*1000,0)</f>
        <v>0</v>
      </c>
      <c r="J116" s="5">
        <f>IFERROR(INDEX('[9]Table 25'!J$14:J$19,MATCH($B116,'[9]Table 25'!$B$14:$B$19,0))*1000,0)</f>
        <v>0</v>
      </c>
      <c r="K116" s="5">
        <f>IFERROR(INDEX('[9]Table 25'!K$14:K$19,MATCH($B116,'[9]Table 25'!$B$14:$B$19,0))*1000,0)</f>
        <v>0</v>
      </c>
      <c r="L116" s="5">
        <f>IFERROR(INDEX('[9]Table 25'!L$14:L$19,MATCH($B116,'[9]Table 25'!$B$14:$B$19,0))*1000,0)</f>
        <v>0</v>
      </c>
      <c r="M116" s="5">
        <f>IFERROR(INDEX('[9]Table 25'!M$14:M$19,MATCH($B116,'[9]Table 25'!$B$14:$B$19,0))*1000,0)</f>
        <v>0</v>
      </c>
      <c r="N116" s="5">
        <f>IFERROR(INDEX('[9]Table 25'!N$14:N$19,MATCH($B116,'[9]Table 25'!$B$14:$B$19,0))*1000,0)</f>
        <v>0</v>
      </c>
      <c r="O116" s="5">
        <f>IFERROR(INDEX('[9]Table 25'!O$14:O$19,MATCH($B116,'[9]Table 25'!$B$14:$B$19,0))*1000,0)</f>
        <v>0</v>
      </c>
      <c r="P116" s="5">
        <f>IFERROR(INDEX('[9]Table 25'!P$14:P$19,MATCH($B116,'[9]Table 25'!$B$14:$B$19,0))*1000,0)</f>
        <v>0</v>
      </c>
      <c r="Q116" s="5">
        <f>IFERROR(INDEX('[9]Table 25'!Q$14:Q$19,MATCH($B116,'[9]Table 25'!$B$14:$B$19,0))*1000,0)</f>
        <v>0</v>
      </c>
      <c r="R116" s="5">
        <f>IFERROR(INDEX('[9]Table 25'!R$14:R$19,MATCH($B116,'[9]Table 25'!$B$14:$B$19,0))*1000,0)</f>
        <v>0</v>
      </c>
      <c r="S116" s="5">
        <f>IFERROR(INDEX('[9]Table 25'!S$14:S$19,MATCH($B116,'[9]Table 25'!$B$14:$B$19,0))*1000,0)</f>
        <v>0</v>
      </c>
      <c r="T116" s="5">
        <f>IFERROR(INDEX('[9]Table 25'!T$14:T$19,MATCH($B116,'[9]Table 25'!$B$14:$B$19,0))*1000,0)</f>
        <v>0</v>
      </c>
      <c r="U116" s="5">
        <f>IFERROR(INDEX('[9]Table 25'!U$14:U$19,MATCH($B116,'[9]Table 25'!$B$14:$B$19,0))*1000,0)</f>
        <v>0</v>
      </c>
      <c r="V116" s="5">
        <f>IFERROR(INDEX('[9]Table 25'!V$14:V$19,MATCH($B116,'[9]Table 25'!$B$14:$B$19,0))*1000,0)</f>
        <v>0</v>
      </c>
      <c r="W116" s="5">
        <f>IFERROR(INDEX('[9]Table 25'!W$14:W$19,MATCH($B116,'[9]Table 25'!$B$14:$B$19,0))*1000,0)</f>
        <v>0</v>
      </c>
      <c r="Z116" s="21" t="s">
        <v>26</v>
      </c>
    </row>
    <row r="117" spans="2:26" outlineLevel="1" x14ac:dyDescent="0.2">
      <c r="B117" s="4" t="s">
        <v>19</v>
      </c>
      <c r="C117" s="5">
        <f>IFERROR(INDEX('[9]Table 25'!C$14:C$19,MATCH($B117,'[9]Table 25'!$B$14:$B$19,0))*1000,0)</f>
        <v>0</v>
      </c>
      <c r="D117" s="5">
        <f>IFERROR(INDEX('[9]Table 25'!D$14:D$19,MATCH($B117,'[9]Table 25'!$B$14:$B$19,0))*1000,0)</f>
        <v>0</v>
      </c>
      <c r="E117" s="5">
        <f>IFERROR(INDEX('[9]Table 25'!E$14:E$19,MATCH($B117,'[9]Table 25'!$B$14:$B$19,0))*1000,0)</f>
        <v>0</v>
      </c>
      <c r="F117" s="5">
        <f>IFERROR(INDEX('[9]Table 25'!F$14:F$19,MATCH($B117,'[9]Table 25'!$B$14:$B$19,0))*1000,0)</f>
        <v>0</v>
      </c>
      <c r="G117" s="5">
        <f>IFERROR(INDEX('[9]Table 25'!G$14:G$19,MATCH($B117,'[9]Table 25'!$B$14:$B$19,0))*1000,0)</f>
        <v>0</v>
      </c>
      <c r="H117" s="5">
        <f>IFERROR(INDEX('[9]Table 25'!H$14:H$19,MATCH($B117,'[9]Table 25'!$B$14:$B$19,0))*1000,0)</f>
        <v>0</v>
      </c>
      <c r="I117" s="5">
        <f>IFERROR(INDEX('[9]Table 25'!I$14:I$19,MATCH($B117,'[9]Table 25'!$B$14:$B$19,0))*1000,0)</f>
        <v>0</v>
      </c>
      <c r="J117" s="5">
        <f>IFERROR(INDEX('[9]Table 25'!J$14:J$19,MATCH($B117,'[9]Table 25'!$B$14:$B$19,0))*1000,0)</f>
        <v>0</v>
      </c>
      <c r="K117" s="5">
        <f>IFERROR(INDEX('[9]Table 25'!K$14:K$19,MATCH($B117,'[9]Table 25'!$B$14:$B$19,0))*1000,0)</f>
        <v>0</v>
      </c>
      <c r="L117" s="5">
        <f>IFERROR(INDEX('[9]Table 25'!L$14:L$19,MATCH($B117,'[9]Table 25'!$B$14:$B$19,0))*1000,0)</f>
        <v>0</v>
      </c>
      <c r="M117" s="5">
        <f>IFERROR(INDEX('[9]Table 25'!M$14:M$19,MATCH($B117,'[9]Table 25'!$B$14:$B$19,0))*1000,0)</f>
        <v>0</v>
      </c>
      <c r="N117" s="5">
        <f>IFERROR(INDEX('[9]Table 25'!N$14:N$19,MATCH($B117,'[9]Table 25'!$B$14:$B$19,0))*1000,0)</f>
        <v>0</v>
      </c>
      <c r="O117" s="5">
        <f>IFERROR(INDEX('[9]Table 25'!O$14:O$19,MATCH($B117,'[9]Table 25'!$B$14:$B$19,0))*1000,0)</f>
        <v>0</v>
      </c>
      <c r="P117" s="5">
        <f>IFERROR(INDEX('[9]Table 25'!P$14:P$19,MATCH($B117,'[9]Table 25'!$B$14:$B$19,0))*1000,0)</f>
        <v>0</v>
      </c>
      <c r="Q117" s="5">
        <f>IFERROR(INDEX('[9]Table 25'!Q$14:Q$19,MATCH($B117,'[9]Table 25'!$B$14:$B$19,0))*1000,0)</f>
        <v>0</v>
      </c>
      <c r="R117" s="5">
        <f>IFERROR(INDEX('[9]Table 25'!R$14:R$19,MATCH($B117,'[9]Table 25'!$B$14:$B$19,0))*1000,0)</f>
        <v>0</v>
      </c>
      <c r="S117" s="5">
        <f>IFERROR(INDEX('[9]Table 25'!S$14:S$19,MATCH($B117,'[9]Table 25'!$B$14:$B$19,0))*1000,0)</f>
        <v>0</v>
      </c>
      <c r="T117" s="5">
        <f>IFERROR(INDEX('[9]Table 25'!T$14:T$19,MATCH($B117,'[9]Table 25'!$B$14:$B$19,0))*1000,0)</f>
        <v>0</v>
      </c>
      <c r="U117" s="5">
        <f>IFERROR(INDEX('[9]Table 25'!U$14:U$19,MATCH($B117,'[9]Table 25'!$B$14:$B$19,0))*1000,0)</f>
        <v>0</v>
      </c>
      <c r="V117" s="5">
        <f>IFERROR(INDEX('[9]Table 25'!V$14:V$19,MATCH($B117,'[9]Table 25'!$B$14:$B$19,0))*1000,0)</f>
        <v>0</v>
      </c>
      <c r="W117" s="5">
        <f>IFERROR(INDEX('[9]Table 25'!W$14:W$19,MATCH($B117,'[9]Table 25'!$B$14:$B$19,0))*1000,0)</f>
        <v>0</v>
      </c>
      <c r="Z117" s="21" t="s">
        <v>26</v>
      </c>
    </row>
    <row r="118" spans="2:26" outlineLevel="1" x14ac:dyDescent="0.2">
      <c r="B118" s="4" t="s">
        <v>16</v>
      </c>
      <c r="C118" s="5">
        <f>IFERROR(INDEX('[9]Table 25'!C$14:C$19,MATCH($B118,'[9]Table 25'!$B$14:$B$19,0))*1000,0)</f>
        <v>251.428</v>
      </c>
      <c r="D118" s="5">
        <f>IFERROR(INDEX('[9]Table 25'!D$14:D$19,MATCH($B118,'[9]Table 25'!$B$14:$B$19,0))*1000,0)</f>
        <v>232.154</v>
      </c>
      <c r="E118" s="5">
        <f>IFERROR(INDEX('[9]Table 25'!E$14:E$19,MATCH($B118,'[9]Table 25'!$B$14:$B$19,0))*1000,0)</f>
        <v>282.39</v>
      </c>
      <c r="F118" s="5">
        <f>IFERROR(INDEX('[9]Table 25'!F$14:F$19,MATCH($B118,'[9]Table 25'!$B$14:$B$19,0))*1000,0)</f>
        <v>346.887</v>
      </c>
      <c r="G118" s="5">
        <f>IFERROR(INDEX('[9]Table 25'!G$14:G$19,MATCH($B118,'[9]Table 25'!$B$14:$B$19,0))*1000,0)</f>
        <v>340.53099999999995</v>
      </c>
      <c r="H118" s="5">
        <f>IFERROR(INDEX('[9]Table 25'!H$14:H$19,MATCH($B118,'[9]Table 25'!$B$14:$B$19,0))*1000,0)</f>
        <v>261.25200000000001</v>
      </c>
      <c r="I118" s="5">
        <f>IFERROR(INDEX('[9]Table 25'!I$14:I$19,MATCH($B118,'[9]Table 25'!$B$14:$B$19,0))*1000,0)</f>
        <v>62.53</v>
      </c>
      <c r="J118" s="5">
        <f>IFERROR(INDEX('[9]Table 25'!J$14:J$19,MATCH($B118,'[9]Table 25'!$B$14:$B$19,0))*1000,0)</f>
        <v>58.136000000000003</v>
      </c>
      <c r="K118" s="5">
        <f>IFERROR(INDEX('[9]Table 25'!K$14:K$19,MATCH($B118,'[9]Table 25'!$B$14:$B$19,0))*1000,0)</f>
        <v>64.491</v>
      </c>
      <c r="L118" s="5">
        <f>IFERROR(INDEX('[9]Table 25'!L$14:L$19,MATCH($B118,'[9]Table 25'!$B$14:$B$19,0))*1000,0)</f>
        <v>68.555000000000007</v>
      </c>
      <c r="M118" s="5">
        <f>IFERROR(INDEX('[9]Table 25'!M$14:M$19,MATCH($B118,'[9]Table 25'!$B$14:$B$19,0))*1000,0)</f>
        <v>61.497</v>
      </c>
      <c r="N118" s="5">
        <f>IFERROR(INDEX('[9]Table 25'!N$14:N$19,MATCH($B118,'[9]Table 25'!$B$14:$B$19,0))*1000,0)</f>
        <v>72.55</v>
      </c>
      <c r="O118" s="5">
        <f>IFERROR(INDEX('[9]Table 25'!O$14:O$19,MATCH($B118,'[9]Table 25'!$B$14:$B$19,0))*1000,0)</f>
        <v>58.981000000000002</v>
      </c>
      <c r="P118" s="5">
        <f>IFERROR(INDEX('[9]Table 25'!P$14:P$19,MATCH($B118,'[9]Table 25'!$B$14:$B$19,0))*1000,0)</f>
        <v>62.634999999999998</v>
      </c>
      <c r="Q118" s="5">
        <f>IFERROR(INDEX('[9]Table 25'!Q$14:Q$19,MATCH($B118,'[9]Table 25'!$B$14:$B$19,0))*1000,0)</f>
        <v>65.506</v>
      </c>
      <c r="R118" s="5">
        <f>IFERROR(INDEX('[9]Table 25'!R$14:R$19,MATCH($B118,'[9]Table 25'!$B$14:$B$19,0))*1000,0)</f>
        <v>92.757000000000005</v>
      </c>
      <c r="S118" s="5">
        <f>IFERROR(INDEX('[9]Table 25'!S$14:S$19,MATCH($B118,'[9]Table 25'!$B$14:$B$19,0))*1000,0)</f>
        <v>103.56100000000001</v>
      </c>
      <c r="T118" s="5">
        <f>IFERROR(INDEX('[9]Table 25'!T$14:T$19,MATCH($B118,'[9]Table 25'!$B$14:$B$19,0))*1000,0)</f>
        <v>118.85900000000001</v>
      </c>
      <c r="U118" s="5">
        <f>IFERROR(INDEX('[9]Table 25'!U$14:U$19,MATCH($B118,'[9]Table 25'!$B$14:$B$19,0))*1000,0)</f>
        <v>133.11199999999999</v>
      </c>
      <c r="V118" s="5">
        <f>IFERROR(INDEX('[9]Table 25'!V$14:V$19,MATCH($B118,'[9]Table 25'!$B$14:$B$19,0))*1000,0)</f>
        <v>133.61799999999999</v>
      </c>
      <c r="W118" s="5">
        <f>IFERROR(INDEX('[9]Table 25'!W$14:W$19,MATCH($B118,'[9]Table 25'!$B$14:$B$19,0))*1000,0)</f>
        <v>145.71799999999999</v>
      </c>
      <c r="Z118" s="21" t="s">
        <v>26</v>
      </c>
    </row>
    <row r="119" spans="2:26" outlineLevel="1" x14ac:dyDescent="0.2">
      <c r="B119" s="4" t="s">
        <v>21</v>
      </c>
      <c r="C119" s="5">
        <f>IFERROR(INDEX('[9]Table 25'!C$14:C$19,MATCH($B119,'[9]Table 25'!$B$14:$B$19,0))*1000,0)</f>
        <v>0</v>
      </c>
      <c r="D119" s="5">
        <f>IFERROR(INDEX('[9]Table 25'!D$14:D$19,MATCH($B119,'[9]Table 25'!$B$14:$B$19,0))*1000,0)</f>
        <v>0</v>
      </c>
      <c r="E119" s="5">
        <f>IFERROR(INDEX('[9]Table 25'!E$14:E$19,MATCH($B119,'[9]Table 25'!$B$14:$B$19,0))*1000,0)</f>
        <v>0</v>
      </c>
      <c r="F119" s="5">
        <f>IFERROR(INDEX('[9]Table 25'!F$14:F$19,MATCH($B119,'[9]Table 25'!$B$14:$B$19,0))*1000,0)</f>
        <v>0</v>
      </c>
      <c r="G119" s="5">
        <f>IFERROR(INDEX('[9]Table 25'!G$14:G$19,MATCH($B119,'[9]Table 25'!$B$14:$B$19,0))*1000,0)</f>
        <v>0</v>
      </c>
      <c r="H119" s="5">
        <f>IFERROR(INDEX('[9]Table 25'!H$14:H$19,MATCH($B119,'[9]Table 25'!$B$14:$B$19,0))*1000,0)</f>
        <v>0</v>
      </c>
      <c r="I119" s="5">
        <f>IFERROR(INDEX('[9]Table 25'!I$14:I$19,MATCH($B119,'[9]Table 25'!$B$14:$B$19,0))*1000,0)</f>
        <v>0</v>
      </c>
      <c r="J119" s="5">
        <f>IFERROR(INDEX('[9]Table 25'!J$14:J$19,MATCH($B119,'[9]Table 25'!$B$14:$B$19,0))*1000,0)</f>
        <v>0</v>
      </c>
      <c r="K119" s="5">
        <f>IFERROR(INDEX('[9]Table 25'!K$14:K$19,MATCH($B119,'[9]Table 25'!$B$14:$B$19,0))*1000,0)</f>
        <v>0</v>
      </c>
      <c r="L119" s="5">
        <f>IFERROR(INDEX('[9]Table 25'!L$14:L$19,MATCH($B119,'[9]Table 25'!$B$14:$B$19,0))*1000,0)</f>
        <v>0</v>
      </c>
      <c r="M119" s="5">
        <f>IFERROR(INDEX('[9]Table 25'!M$14:M$19,MATCH($B119,'[9]Table 25'!$B$14:$B$19,0))*1000,0)</f>
        <v>0</v>
      </c>
      <c r="N119" s="5">
        <f>IFERROR(INDEX('[9]Table 25'!N$14:N$19,MATCH($B119,'[9]Table 25'!$B$14:$B$19,0))*1000,0)</f>
        <v>0</v>
      </c>
      <c r="O119" s="5">
        <f>IFERROR(INDEX('[9]Table 25'!O$14:O$19,MATCH($B119,'[9]Table 25'!$B$14:$B$19,0))*1000,0)</f>
        <v>0</v>
      </c>
      <c r="P119" s="5">
        <f>IFERROR(INDEX('[9]Table 25'!P$14:P$19,MATCH($B119,'[9]Table 25'!$B$14:$B$19,0))*1000,0)</f>
        <v>0</v>
      </c>
      <c r="Q119" s="5">
        <f>IFERROR(INDEX('[9]Table 25'!Q$14:Q$19,MATCH($B119,'[9]Table 25'!$B$14:$B$19,0))*1000,0)</f>
        <v>0</v>
      </c>
      <c r="R119" s="5">
        <f>IFERROR(INDEX('[9]Table 25'!R$14:R$19,MATCH($B119,'[9]Table 25'!$B$14:$B$19,0))*1000,0)</f>
        <v>0</v>
      </c>
      <c r="S119" s="5">
        <f>IFERROR(INDEX('[9]Table 25'!S$14:S$19,MATCH($B119,'[9]Table 25'!$B$14:$B$19,0))*1000,0)</f>
        <v>0</v>
      </c>
      <c r="T119" s="5">
        <f>IFERROR(INDEX('[9]Table 25'!T$14:T$19,MATCH($B119,'[9]Table 25'!$B$14:$B$19,0))*1000,0)</f>
        <v>0</v>
      </c>
      <c r="U119" s="5">
        <f>IFERROR(INDEX('[9]Table 25'!U$14:U$19,MATCH($B119,'[9]Table 25'!$B$14:$B$19,0))*1000,0)</f>
        <v>0</v>
      </c>
      <c r="V119" s="5">
        <f>IFERROR(INDEX('[9]Table 25'!V$14:V$19,MATCH($B119,'[9]Table 25'!$B$14:$B$19,0))*1000,0)</f>
        <v>0</v>
      </c>
      <c r="W119" s="5">
        <f>IFERROR(INDEX('[9]Table 25'!W$14:W$19,MATCH($B119,'[9]Table 25'!$B$14:$B$19,0))*1000,0)</f>
        <v>0</v>
      </c>
      <c r="Z119" s="21" t="s">
        <v>26</v>
      </c>
    </row>
    <row r="120" spans="2:26" outlineLevel="1" x14ac:dyDescent="0.2">
      <c r="B120" s="4" t="s">
        <v>20</v>
      </c>
      <c r="C120" s="5">
        <f>IFERROR(INDEX('[9]Table 25'!C$14:C$19,MATCH($B120,'[9]Table 25'!$B$14:$B$19,0))*1000,0)</f>
        <v>13771.72</v>
      </c>
      <c r="D120" s="5">
        <f>IFERROR(INDEX('[9]Table 25'!D$14:D$19,MATCH($B120,'[9]Table 25'!$B$14:$B$19,0))*1000,0)</f>
        <v>12745.249</v>
      </c>
      <c r="E120" s="5">
        <f>IFERROR(INDEX('[9]Table 25'!E$14:E$19,MATCH($B120,'[9]Table 25'!$B$14:$B$19,0))*1000,0)</f>
        <v>13437.248</v>
      </c>
      <c r="F120" s="5">
        <f>IFERROR(INDEX('[9]Table 25'!F$14:F$19,MATCH($B120,'[9]Table 25'!$B$14:$B$19,0))*1000,0)</f>
        <v>13963.590999999999</v>
      </c>
      <c r="G120" s="5">
        <f>IFERROR(INDEX('[9]Table 25'!G$14:G$19,MATCH($B120,'[9]Table 25'!$B$14:$B$19,0))*1000,0)</f>
        <v>14245.556</v>
      </c>
      <c r="H120" s="5">
        <f>IFERROR(INDEX('[9]Table 25'!H$14:H$19,MATCH($B120,'[9]Table 25'!$B$14:$B$19,0))*1000,0)</f>
        <v>14163.37</v>
      </c>
      <c r="I120" s="5">
        <f>IFERROR(INDEX('[9]Table 25'!I$14:I$19,MATCH($B120,'[9]Table 25'!$B$14:$B$19,0))*1000,0)</f>
        <v>14442.933000000001</v>
      </c>
      <c r="J120" s="5">
        <f>IFERROR(INDEX('[9]Table 25'!J$14:J$19,MATCH($B120,'[9]Table 25'!$B$14:$B$19,0))*1000,0)</f>
        <v>13757.13</v>
      </c>
      <c r="K120" s="5">
        <f>IFERROR(INDEX('[9]Table 25'!K$14:K$19,MATCH($B120,'[9]Table 25'!$B$14:$B$19,0))*1000,0)</f>
        <v>14436.068000000001</v>
      </c>
      <c r="L120" s="5">
        <f>IFERROR(INDEX('[9]Table 25'!L$14:L$19,MATCH($B120,'[9]Table 25'!$B$14:$B$19,0))*1000,0)</f>
        <v>13060.798999999999</v>
      </c>
      <c r="M120" s="5">
        <f>IFERROR(INDEX('[9]Table 25'!M$14:M$19,MATCH($B120,'[9]Table 25'!$B$14:$B$19,0))*1000,0)</f>
        <v>13821.563</v>
      </c>
      <c r="N120" s="5">
        <f>IFERROR(INDEX('[9]Table 25'!N$14:N$19,MATCH($B120,'[9]Table 25'!$B$14:$B$19,0))*1000,0)</f>
        <v>15227.887000000001</v>
      </c>
      <c r="O120" s="5">
        <f>IFERROR(INDEX('[9]Table 25'!O$14:O$19,MATCH($B120,'[9]Table 25'!$B$14:$B$19,0))*1000,0)</f>
        <v>15658.694000000001</v>
      </c>
      <c r="P120" s="5">
        <f>IFERROR(INDEX('[9]Table 25'!P$14:P$19,MATCH($B120,'[9]Table 25'!$B$14:$B$19,0))*1000,0)</f>
        <v>13985.634</v>
      </c>
      <c r="Q120" s="5">
        <f>IFERROR(INDEX('[9]Table 25'!Q$14:Q$19,MATCH($B120,'[9]Table 25'!$B$14:$B$19,0))*1000,0)</f>
        <v>12962.1</v>
      </c>
      <c r="R120" s="5">
        <f>IFERROR(INDEX('[9]Table 25'!R$14:R$19,MATCH($B120,'[9]Table 25'!$B$14:$B$19,0))*1000,0)</f>
        <v>16859.856</v>
      </c>
      <c r="S120" s="5">
        <f>IFERROR(INDEX('[9]Table 25'!S$14:S$19,MATCH($B120,'[9]Table 25'!$B$14:$B$19,0))*1000,0)</f>
        <v>17956.244000000002</v>
      </c>
      <c r="T120" s="5">
        <f>IFERROR(INDEX('[9]Table 25'!T$14:T$19,MATCH($B120,'[9]Table 25'!$B$14:$B$19,0))*1000,0)</f>
        <v>19176.657999999999</v>
      </c>
      <c r="U120" s="5">
        <f>IFERROR(INDEX('[9]Table 25'!U$14:U$19,MATCH($B120,'[9]Table 25'!$B$14:$B$19,0))*1000,0)</f>
        <v>20196.07</v>
      </c>
      <c r="V120" s="5">
        <f>IFERROR(INDEX('[9]Table 25'!V$14:V$19,MATCH($B120,'[9]Table 25'!$B$14:$B$19,0))*1000,0)</f>
        <v>20230.792000000001</v>
      </c>
      <c r="W120" s="5">
        <f>IFERROR(INDEX('[9]Table 25'!W$14:W$19,MATCH($B120,'[9]Table 25'!$B$14:$B$19,0))*1000,0)</f>
        <v>17867.064999999999</v>
      </c>
      <c r="Z120" s="21" t="s">
        <v>26</v>
      </c>
    </row>
    <row r="121" spans="2:26" outlineLevel="1" x14ac:dyDescent="0.2">
      <c r="B121" s="4" t="s">
        <v>0</v>
      </c>
      <c r="C121" s="5">
        <f>IFERROR(INDEX('[9]Table 25'!C$14:C$19,MATCH($B121,'[9]Table 25'!$B$14:$B$19,0))*1000,0)</f>
        <v>0</v>
      </c>
      <c r="D121" s="5">
        <f>IFERROR(INDEX('[9]Table 25'!D$14:D$19,MATCH($B121,'[9]Table 25'!$B$14:$B$19,0))*1000,0)</f>
        <v>0</v>
      </c>
      <c r="E121" s="5">
        <f>IFERROR(INDEX('[9]Table 25'!E$14:E$19,MATCH($B121,'[9]Table 25'!$B$14:$B$19,0))*1000,0)</f>
        <v>0</v>
      </c>
      <c r="F121" s="5">
        <f>IFERROR(INDEX('[9]Table 25'!F$14:F$19,MATCH($B121,'[9]Table 25'!$B$14:$B$19,0))*1000,0)</f>
        <v>0</v>
      </c>
      <c r="G121" s="5">
        <f>IFERROR(INDEX('[9]Table 25'!G$14:G$19,MATCH($B121,'[9]Table 25'!$B$14:$B$19,0))*1000,0)</f>
        <v>0</v>
      </c>
      <c r="H121" s="5">
        <f>IFERROR(INDEX('[9]Table 25'!H$14:H$19,MATCH($B121,'[9]Table 25'!$B$14:$B$19,0))*1000,0)</f>
        <v>0</v>
      </c>
      <c r="I121" s="5">
        <f>IFERROR(INDEX('[9]Table 25'!I$14:I$19,MATCH($B121,'[9]Table 25'!$B$14:$B$19,0))*1000,0)</f>
        <v>0</v>
      </c>
      <c r="J121" s="5">
        <f>IFERROR(INDEX('[9]Table 25'!J$14:J$19,MATCH($B121,'[9]Table 25'!$B$14:$B$19,0))*1000,0)</f>
        <v>0</v>
      </c>
      <c r="K121" s="5">
        <f>IFERROR(INDEX('[9]Table 25'!K$14:K$19,MATCH($B121,'[9]Table 25'!$B$14:$B$19,0))*1000,0)</f>
        <v>0</v>
      </c>
      <c r="L121" s="5">
        <f>IFERROR(INDEX('[9]Table 25'!L$14:L$19,MATCH($B121,'[9]Table 25'!$B$14:$B$19,0))*1000,0)</f>
        <v>0</v>
      </c>
      <c r="M121" s="5">
        <f>IFERROR(INDEX('[9]Table 25'!M$14:M$19,MATCH($B121,'[9]Table 25'!$B$14:$B$19,0))*1000,0)</f>
        <v>0</v>
      </c>
      <c r="N121" s="5">
        <f>IFERROR(INDEX('[9]Table 25'!N$14:N$19,MATCH($B121,'[9]Table 25'!$B$14:$B$19,0))*1000,0)</f>
        <v>550.15099999999995</v>
      </c>
      <c r="O121" s="5">
        <f>IFERROR(INDEX('[9]Table 25'!O$14:O$19,MATCH($B121,'[9]Table 25'!$B$14:$B$19,0))*1000,0)</f>
        <v>564.94999999999993</v>
      </c>
      <c r="P121" s="5">
        <f>IFERROR(INDEX('[9]Table 25'!P$14:P$19,MATCH($B121,'[9]Table 25'!$B$14:$B$19,0))*1000,0)</f>
        <v>158.52600000000001</v>
      </c>
      <c r="Q121" s="5">
        <f>IFERROR(INDEX('[9]Table 25'!Q$14:Q$19,MATCH($B121,'[9]Table 25'!$B$14:$B$19,0))*1000,0)</f>
        <v>33.015000000000001</v>
      </c>
      <c r="R121" s="5">
        <f>IFERROR(INDEX('[9]Table 25'!R$14:R$19,MATCH($B121,'[9]Table 25'!$B$14:$B$19,0))*1000,0)</f>
        <v>0</v>
      </c>
      <c r="S121" s="5">
        <f>IFERROR(INDEX('[9]Table 25'!S$14:S$19,MATCH($B121,'[9]Table 25'!$B$14:$B$19,0))*1000,0)</f>
        <v>0</v>
      </c>
      <c r="T121" s="5">
        <f>IFERROR(INDEX('[9]Table 25'!T$14:T$19,MATCH($B121,'[9]Table 25'!$B$14:$B$19,0))*1000,0)</f>
        <v>0</v>
      </c>
      <c r="U121" s="5">
        <f>IFERROR(INDEX('[9]Table 25'!U$14:U$19,MATCH($B121,'[9]Table 25'!$B$14:$B$19,0))*1000,0)</f>
        <v>0</v>
      </c>
      <c r="V121" s="5">
        <f>IFERROR(INDEX('[9]Table 25'!V$14:V$19,MATCH($B121,'[9]Table 25'!$B$14:$B$19,0))*1000,0)</f>
        <v>0</v>
      </c>
      <c r="W121" s="5">
        <f>IFERROR(INDEX('[9]Table 25'!W$14:W$19,MATCH($B121,'[9]Table 25'!$B$14:$B$19,0))*1000,0)</f>
        <v>0</v>
      </c>
      <c r="Z121" s="21" t="s">
        <v>26</v>
      </c>
    </row>
    <row r="122" spans="2:26" outlineLevel="1" x14ac:dyDescent="0.2">
      <c r="B122" s="4" t="s">
        <v>22</v>
      </c>
      <c r="C122" s="5">
        <f>IFERROR(INDEX('[9]Table 25'!C$14:C$19,MATCH($B122,'[9]Table 25'!$B$14:$B$19,0))*1000,0)</f>
        <v>0</v>
      </c>
      <c r="D122" s="5">
        <f>IFERROR(INDEX('[9]Table 25'!D$14:D$19,MATCH($B122,'[9]Table 25'!$B$14:$B$19,0))*1000,0)</f>
        <v>0</v>
      </c>
      <c r="E122" s="5">
        <f>IFERROR(INDEX('[9]Table 25'!E$14:E$19,MATCH($B122,'[9]Table 25'!$B$14:$B$19,0))*1000,0)</f>
        <v>0</v>
      </c>
      <c r="F122" s="5">
        <f>IFERROR(INDEX('[9]Table 25'!F$14:F$19,MATCH($B122,'[9]Table 25'!$B$14:$B$19,0))*1000,0)</f>
        <v>0</v>
      </c>
      <c r="G122" s="5">
        <f>IFERROR(INDEX('[9]Table 25'!G$14:G$19,MATCH($B122,'[9]Table 25'!$B$14:$B$19,0))*1000,0)</f>
        <v>0</v>
      </c>
      <c r="H122" s="5">
        <f>IFERROR(INDEX('[9]Table 25'!H$14:H$19,MATCH($B122,'[9]Table 25'!$B$14:$B$19,0))*1000,0)</f>
        <v>0</v>
      </c>
      <c r="I122" s="5">
        <f>IFERROR(INDEX('[9]Table 25'!I$14:I$19,MATCH($B122,'[9]Table 25'!$B$14:$B$19,0))*1000,0)</f>
        <v>0</v>
      </c>
      <c r="J122" s="5">
        <f>IFERROR(INDEX('[9]Table 25'!J$14:J$19,MATCH($B122,'[9]Table 25'!$B$14:$B$19,0))*1000,0)</f>
        <v>0</v>
      </c>
      <c r="K122" s="5">
        <f>IFERROR(INDEX('[9]Table 25'!K$14:K$19,MATCH($B122,'[9]Table 25'!$B$14:$B$19,0))*1000,0)</f>
        <v>0</v>
      </c>
      <c r="L122" s="5">
        <f>IFERROR(INDEX('[9]Table 25'!L$14:L$19,MATCH($B122,'[9]Table 25'!$B$14:$B$19,0))*1000,0)</f>
        <v>0</v>
      </c>
      <c r="M122" s="5">
        <f>IFERROR(INDEX('[9]Table 25'!M$14:M$19,MATCH($B122,'[9]Table 25'!$B$14:$B$19,0))*1000,0)</f>
        <v>0</v>
      </c>
      <c r="N122" s="5">
        <f>IFERROR(INDEX('[9]Table 25'!N$14:N$19,MATCH($B122,'[9]Table 25'!$B$14:$B$19,0))*1000,0)</f>
        <v>0</v>
      </c>
      <c r="O122" s="5">
        <f>IFERROR(INDEX('[9]Table 25'!O$14:O$19,MATCH($B122,'[9]Table 25'!$B$14:$B$19,0))*1000,0)</f>
        <v>0</v>
      </c>
      <c r="P122" s="5">
        <f>IFERROR(INDEX('[9]Table 25'!P$14:P$19,MATCH($B122,'[9]Table 25'!$B$14:$B$19,0))*1000,0)</f>
        <v>0</v>
      </c>
      <c r="Q122" s="5">
        <f>IFERROR(INDEX('[9]Table 25'!Q$14:Q$19,MATCH($B122,'[9]Table 25'!$B$14:$B$19,0))*1000,0)</f>
        <v>0</v>
      </c>
      <c r="R122" s="5">
        <f>IFERROR(INDEX('[9]Table 25'!R$14:R$19,MATCH($B122,'[9]Table 25'!$B$14:$B$19,0))*1000,0)</f>
        <v>0</v>
      </c>
      <c r="S122" s="5">
        <f>IFERROR(INDEX('[9]Table 25'!S$14:S$19,MATCH($B122,'[9]Table 25'!$B$14:$B$19,0))*1000,0)</f>
        <v>0</v>
      </c>
      <c r="T122" s="5">
        <f>IFERROR(INDEX('[9]Table 25'!T$14:T$19,MATCH($B122,'[9]Table 25'!$B$14:$B$19,0))*1000,0)</f>
        <v>0</v>
      </c>
      <c r="U122" s="5">
        <f>IFERROR(INDEX('[9]Table 25'!U$14:U$19,MATCH($B122,'[9]Table 25'!$B$14:$B$19,0))*1000,0)</f>
        <v>0</v>
      </c>
      <c r="V122" s="5">
        <f>IFERROR(INDEX('[9]Table 25'!V$14:V$19,MATCH($B122,'[9]Table 25'!$B$14:$B$19,0))*1000,0)</f>
        <v>0</v>
      </c>
      <c r="W122" s="5">
        <f>IFERROR(INDEX('[9]Table 25'!W$14:W$19,MATCH($B122,'[9]Table 25'!$B$14:$B$19,0))*1000,0)</f>
        <v>0</v>
      </c>
      <c r="Z122" s="21" t="s">
        <v>26</v>
      </c>
    </row>
    <row r="123" spans="2:26" outlineLevel="1" x14ac:dyDescent="0.2">
      <c r="B123" s="4" t="s">
        <v>23</v>
      </c>
      <c r="C123" s="5">
        <f>IFERROR(INDEX('[9]Table 25'!C$14:C$19,MATCH($B123,'[9]Table 25'!$B$14:$B$19,0))*1000,0)</f>
        <v>0</v>
      </c>
      <c r="D123" s="5">
        <f>IFERROR(INDEX('[9]Table 25'!D$14:D$19,MATCH($B123,'[9]Table 25'!$B$14:$B$19,0))*1000,0)</f>
        <v>0</v>
      </c>
      <c r="E123" s="5">
        <f>IFERROR(INDEX('[9]Table 25'!E$14:E$19,MATCH($B123,'[9]Table 25'!$B$14:$B$19,0))*1000,0)</f>
        <v>0</v>
      </c>
      <c r="F123" s="5">
        <f>IFERROR(INDEX('[9]Table 25'!F$14:F$19,MATCH($B123,'[9]Table 25'!$B$14:$B$19,0))*1000,0)</f>
        <v>0</v>
      </c>
      <c r="G123" s="5">
        <f>IFERROR(INDEX('[9]Table 25'!G$14:G$19,MATCH($B123,'[9]Table 25'!$B$14:$B$19,0))*1000,0)</f>
        <v>0</v>
      </c>
      <c r="H123" s="5">
        <f>IFERROR(INDEX('[9]Table 25'!H$14:H$19,MATCH($B123,'[9]Table 25'!$B$14:$B$19,0))*1000,0)</f>
        <v>0</v>
      </c>
      <c r="I123" s="5">
        <f>IFERROR(INDEX('[9]Table 25'!I$14:I$19,MATCH($B123,'[9]Table 25'!$B$14:$B$19,0))*1000,0)</f>
        <v>0</v>
      </c>
      <c r="J123" s="5">
        <f>IFERROR(INDEX('[9]Table 25'!J$14:J$19,MATCH($B123,'[9]Table 25'!$B$14:$B$19,0))*1000,0)</f>
        <v>0</v>
      </c>
      <c r="K123" s="5">
        <f>IFERROR(INDEX('[9]Table 25'!K$14:K$19,MATCH($B123,'[9]Table 25'!$B$14:$B$19,0))*1000,0)</f>
        <v>0</v>
      </c>
      <c r="L123" s="5">
        <f>IFERROR(INDEX('[9]Table 25'!L$14:L$19,MATCH($B123,'[9]Table 25'!$B$14:$B$19,0))*1000,0)</f>
        <v>0</v>
      </c>
      <c r="M123" s="5">
        <f>IFERROR(INDEX('[9]Table 25'!M$14:M$19,MATCH($B123,'[9]Table 25'!$B$14:$B$19,0))*1000,0)</f>
        <v>0</v>
      </c>
      <c r="N123" s="5">
        <f>IFERROR(INDEX('[9]Table 25'!N$14:N$19,MATCH($B123,'[9]Table 25'!$B$14:$B$19,0))*1000,0)</f>
        <v>0</v>
      </c>
      <c r="O123" s="5">
        <f>IFERROR(INDEX('[9]Table 25'!O$14:O$19,MATCH($B123,'[9]Table 25'!$B$14:$B$19,0))*1000,0)</f>
        <v>0</v>
      </c>
      <c r="P123" s="5">
        <f>IFERROR(INDEX('[9]Table 25'!P$14:P$19,MATCH($B123,'[9]Table 25'!$B$14:$B$19,0))*1000,0)</f>
        <v>0</v>
      </c>
      <c r="Q123" s="5">
        <f>IFERROR(INDEX('[9]Table 25'!Q$14:Q$19,MATCH($B123,'[9]Table 25'!$B$14:$B$19,0))*1000,0)</f>
        <v>0.128</v>
      </c>
      <c r="R123" s="5">
        <f>IFERROR(INDEX('[9]Table 25'!R$14:R$19,MATCH($B123,'[9]Table 25'!$B$14:$B$19,0))*1000,0)</f>
        <v>8.6000000000000007E-2</v>
      </c>
      <c r="S123" s="5">
        <f>IFERROR(INDEX('[9]Table 25'!S$14:S$19,MATCH($B123,'[9]Table 25'!$B$14:$B$19,0))*1000,0)</f>
        <v>6.2E-2</v>
      </c>
      <c r="T123" s="5">
        <f>IFERROR(INDEX('[9]Table 25'!T$14:T$19,MATCH($B123,'[9]Table 25'!$B$14:$B$19,0))*1000,0)</f>
        <v>4.5000000000000005E-2</v>
      </c>
      <c r="U123" s="5">
        <f>IFERROR(INDEX('[9]Table 25'!U$14:U$19,MATCH($B123,'[9]Table 25'!$B$14:$B$19,0))*1000,0)</f>
        <v>3.1E-2</v>
      </c>
      <c r="V123" s="5">
        <f>IFERROR(INDEX('[9]Table 25'!V$14:V$19,MATCH($B123,'[9]Table 25'!$B$14:$B$19,0))*1000,0)</f>
        <v>1.6E-2</v>
      </c>
      <c r="W123" s="5">
        <f>IFERROR(INDEX('[9]Table 25'!W$14:W$19,MATCH($B123,'[9]Table 25'!$B$14:$B$19,0))*1000,0)</f>
        <v>8.0000000000000002E-3</v>
      </c>
      <c r="Z123" s="21" t="s">
        <v>26</v>
      </c>
    </row>
    <row r="124" spans="2:26" outlineLevel="1" x14ac:dyDescent="0.2">
      <c r="B124" s="4" t="s">
        <v>17</v>
      </c>
      <c r="C124" s="5">
        <f>IFERROR(INDEX('[9]Table 25'!C$14:C$19,MATCH($B124,'[9]Table 25'!$B$14:$B$19,0))*1000,0)</f>
        <v>0</v>
      </c>
      <c r="D124" s="5">
        <f>IFERROR(INDEX('[9]Table 25'!D$14:D$19,MATCH($B124,'[9]Table 25'!$B$14:$B$19,0))*1000,0)</f>
        <v>0</v>
      </c>
      <c r="E124" s="5">
        <f>IFERROR(INDEX('[9]Table 25'!E$14:E$19,MATCH($B124,'[9]Table 25'!$B$14:$B$19,0))*1000,0)</f>
        <v>0</v>
      </c>
      <c r="F124" s="5">
        <f>IFERROR(INDEX('[9]Table 25'!F$14:F$19,MATCH($B124,'[9]Table 25'!$B$14:$B$19,0))*1000,0)</f>
        <v>0</v>
      </c>
      <c r="G124" s="5">
        <f>IFERROR(INDEX('[9]Table 25'!G$14:G$19,MATCH($B124,'[9]Table 25'!$B$14:$B$19,0))*1000,0)</f>
        <v>0</v>
      </c>
      <c r="H124" s="5">
        <f>IFERROR(INDEX('[9]Table 25'!H$14:H$19,MATCH($B124,'[9]Table 25'!$B$14:$B$19,0))*1000,0)</f>
        <v>0</v>
      </c>
      <c r="I124" s="5">
        <f>IFERROR(INDEX('[9]Table 25'!I$14:I$19,MATCH($B124,'[9]Table 25'!$B$14:$B$19,0))*1000,0)</f>
        <v>0</v>
      </c>
      <c r="J124" s="5">
        <f>IFERROR(INDEX('[9]Table 25'!J$14:J$19,MATCH($B124,'[9]Table 25'!$B$14:$B$19,0))*1000,0)</f>
        <v>0</v>
      </c>
      <c r="K124" s="5">
        <f>IFERROR(INDEX('[9]Table 25'!K$14:K$19,MATCH($B124,'[9]Table 25'!$B$14:$B$19,0))*1000,0)</f>
        <v>0</v>
      </c>
      <c r="L124" s="5">
        <f>IFERROR(INDEX('[9]Table 25'!L$14:L$19,MATCH($B124,'[9]Table 25'!$B$14:$B$19,0))*1000,0)</f>
        <v>0</v>
      </c>
      <c r="M124" s="5">
        <f>IFERROR(INDEX('[9]Table 25'!M$14:M$19,MATCH($B124,'[9]Table 25'!$B$14:$B$19,0))*1000,0)</f>
        <v>0</v>
      </c>
      <c r="N124" s="5">
        <f>IFERROR(INDEX('[9]Table 25'!N$14:N$19,MATCH($B124,'[9]Table 25'!$B$14:$B$19,0))*1000,0)</f>
        <v>0</v>
      </c>
      <c r="O124" s="5">
        <f>IFERROR(INDEX('[9]Table 25'!O$14:O$19,MATCH($B124,'[9]Table 25'!$B$14:$B$19,0))*1000,0)</f>
        <v>0</v>
      </c>
      <c r="P124" s="5">
        <f>IFERROR(INDEX('[9]Table 25'!P$14:P$19,MATCH($B124,'[9]Table 25'!$B$14:$B$19,0))*1000,0)</f>
        <v>0</v>
      </c>
      <c r="Q124" s="5">
        <f>IFERROR(INDEX('[9]Table 25'!Q$14:Q$19,MATCH($B124,'[9]Table 25'!$B$14:$B$19,0))*1000,0)</f>
        <v>0</v>
      </c>
      <c r="R124" s="5">
        <f>IFERROR(INDEX('[9]Table 25'!R$14:R$19,MATCH($B124,'[9]Table 25'!$B$14:$B$19,0))*1000,0)</f>
        <v>0</v>
      </c>
      <c r="S124" s="5">
        <f>IFERROR(INDEX('[9]Table 25'!S$14:S$19,MATCH($B124,'[9]Table 25'!$B$14:$B$19,0))*1000,0)</f>
        <v>0</v>
      </c>
      <c r="T124" s="5">
        <f>IFERROR(INDEX('[9]Table 25'!T$14:T$19,MATCH($B124,'[9]Table 25'!$B$14:$B$19,0))*1000,0)</f>
        <v>0</v>
      </c>
      <c r="U124" s="5">
        <f>IFERROR(INDEX('[9]Table 25'!U$14:U$19,MATCH($B124,'[9]Table 25'!$B$14:$B$19,0))*1000,0)</f>
        <v>0</v>
      </c>
      <c r="V124" s="5">
        <f>IFERROR(INDEX('[9]Table 25'!V$14:V$19,MATCH($B124,'[9]Table 25'!$B$14:$B$19,0))*1000,0)</f>
        <v>0</v>
      </c>
      <c r="W124" s="5">
        <f>IFERROR(INDEX('[9]Table 25'!W$14:W$19,MATCH($B124,'[9]Table 25'!$B$14:$B$19,0))*1000,0)</f>
        <v>0</v>
      </c>
      <c r="Z124" s="21" t="s">
        <v>26</v>
      </c>
    </row>
    <row r="125" spans="2:26" outlineLevel="1" x14ac:dyDescent="0.2">
      <c r="B125" s="4" t="s">
        <v>1</v>
      </c>
      <c r="C125" s="5">
        <f>IFERROR(INDEX('[9]Table 25'!C$14:C$19,MATCH($B125,'[9]Table 25'!$B$14:$B$19,0))*1000,0)</f>
        <v>7.7879999999999994</v>
      </c>
      <c r="D125" s="5">
        <f>IFERROR(INDEX('[9]Table 25'!D$14:D$19,MATCH($B125,'[9]Table 25'!$B$14:$B$19,0))*1000,0)</f>
        <v>8.81</v>
      </c>
      <c r="E125" s="5">
        <f>IFERROR(INDEX('[9]Table 25'!E$14:E$19,MATCH($B125,'[9]Table 25'!$B$14:$B$19,0))*1000,0)</f>
        <v>6.7569999999999997</v>
      </c>
      <c r="F125" s="5">
        <f>IFERROR(INDEX('[9]Table 25'!F$14:F$19,MATCH($B125,'[9]Table 25'!$B$14:$B$19,0))*1000,0)</f>
        <v>6.7110000000000003</v>
      </c>
      <c r="G125" s="5">
        <f>IFERROR(INDEX('[9]Table 25'!G$14:G$19,MATCH($B125,'[9]Table 25'!$B$14:$B$19,0))*1000,0)</f>
        <v>6.476</v>
      </c>
      <c r="H125" s="5">
        <f>IFERROR(INDEX('[9]Table 25'!H$14:H$19,MATCH($B125,'[9]Table 25'!$B$14:$B$19,0))*1000,0)</f>
        <v>5.6629999999999994</v>
      </c>
      <c r="I125" s="5">
        <f>IFERROR(INDEX('[9]Table 25'!I$14:I$19,MATCH($B125,'[9]Table 25'!$B$14:$B$19,0))*1000,0)</f>
        <v>8.8509999999999991</v>
      </c>
      <c r="J125" s="5">
        <f>IFERROR(INDEX('[9]Table 25'!J$14:J$19,MATCH($B125,'[9]Table 25'!$B$14:$B$19,0))*1000,0)</f>
        <v>8.6310000000000002</v>
      </c>
      <c r="K125" s="5">
        <f>IFERROR(INDEX('[9]Table 25'!K$14:K$19,MATCH($B125,'[9]Table 25'!$B$14:$B$19,0))*1000,0)</f>
        <v>9.6820000000000004</v>
      </c>
      <c r="L125" s="5">
        <f>IFERROR(INDEX('[9]Table 25'!L$14:L$19,MATCH($B125,'[9]Table 25'!$B$14:$B$19,0))*1000,0)</f>
        <v>8.6280000000000001</v>
      </c>
      <c r="M125" s="5">
        <f>IFERROR(INDEX('[9]Table 25'!M$14:M$19,MATCH($B125,'[9]Table 25'!$B$14:$B$19,0))*1000,0)</f>
        <v>8.61</v>
      </c>
      <c r="N125" s="5">
        <f>IFERROR(INDEX('[9]Table 25'!N$14:N$19,MATCH($B125,'[9]Table 25'!$B$14:$B$19,0))*1000,0)</f>
        <v>6.4279999999999999</v>
      </c>
      <c r="O125" s="5">
        <f>IFERROR(INDEX('[9]Table 25'!O$14:O$19,MATCH($B125,'[9]Table 25'!$B$14:$B$19,0))*1000,0)</f>
        <v>5.1539999999999999</v>
      </c>
      <c r="P125" s="5">
        <f>IFERROR(INDEX('[9]Table 25'!P$14:P$19,MATCH($B125,'[9]Table 25'!$B$14:$B$19,0))*1000,0)</f>
        <v>4.5129999999999999</v>
      </c>
      <c r="Q125" s="5">
        <f>IFERROR(INDEX('[9]Table 25'!Q$14:Q$19,MATCH($B125,'[9]Table 25'!$B$14:$B$19,0))*1000,0)</f>
        <v>3.8980000000000001</v>
      </c>
      <c r="R125" s="5">
        <f>IFERROR(INDEX('[9]Table 25'!R$14:R$19,MATCH($B125,'[9]Table 25'!$B$14:$B$19,0))*1000,0)</f>
        <v>4.8390000000000004</v>
      </c>
      <c r="S125" s="5">
        <f>IFERROR(INDEX('[9]Table 25'!S$14:S$19,MATCH($B125,'[9]Table 25'!$B$14:$B$19,0))*1000,0)</f>
        <v>4.2</v>
      </c>
      <c r="T125" s="5">
        <f>IFERROR(INDEX('[9]Table 25'!T$14:T$19,MATCH($B125,'[9]Table 25'!$B$14:$B$19,0))*1000,0)</f>
        <v>3.3769999999999998</v>
      </c>
      <c r="U125" s="5">
        <f>IFERROR(INDEX('[9]Table 25'!U$14:U$19,MATCH($B125,'[9]Table 25'!$B$14:$B$19,0))*1000,0)</f>
        <v>0.63700000000000001</v>
      </c>
      <c r="V125" s="5">
        <f>IFERROR(INDEX('[9]Table 25'!V$14:V$19,MATCH($B125,'[9]Table 25'!$B$14:$B$19,0))*1000,0)</f>
        <v>0.53</v>
      </c>
      <c r="W125" s="5">
        <f>IFERROR(INDEX('[9]Table 25'!W$14:W$19,MATCH($B125,'[9]Table 25'!$B$14:$B$19,0))*1000,0)</f>
        <v>0.41800000000000004</v>
      </c>
      <c r="Z125" s="21" t="s">
        <v>26</v>
      </c>
    </row>
    <row r="126" spans="2:26" outlineLevel="1" x14ac:dyDescent="0.2">
      <c r="B126" s="15" t="s">
        <v>9</v>
      </c>
      <c r="C126" s="19">
        <f t="shared" ref="C126:W126" si="49">SUM(C116:C125)</f>
        <v>14030.936</v>
      </c>
      <c r="D126" s="19">
        <f t="shared" si="49"/>
        <v>12986.213</v>
      </c>
      <c r="E126" s="19">
        <f t="shared" si="49"/>
        <v>13726.394999999999</v>
      </c>
      <c r="F126" s="19">
        <f t="shared" si="49"/>
        <v>14317.188999999998</v>
      </c>
      <c r="G126" s="19">
        <f t="shared" si="49"/>
        <v>14592.563</v>
      </c>
      <c r="H126" s="19">
        <f t="shared" si="49"/>
        <v>14430.285000000002</v>
      </c>
      <c r="I126" s="19">
        <f t="shared" si="49"/>
        <v>14514.314000000002</v>
      </c>
      <c r="J126" s="19">
        <f t="shared" si="49"/>
        <v>13823.896999999999</v>
      </c>
      <c r="K126" s="19">
        <f t="shared" si="49"/>
        <v>14510.241000000002</v>
      </c>
      <c r="L126" s="19">
        <f t="shared" si="49"/>
        <v>13137.982</v>
      </c>
      <c r="M126" s="19">
        <f t="shared" si="49"/>
        <v>13891.67</v>
      </c>
      <c r="N126" s="19">
        <f t="shared" si="49"/>
        <v>15857.016</v>
      </c>
      <c r="O126" s="19">
        <f t="shared" si="49"/>
        <v>16287.779000000002</v>
      </c>
      <c r="P126" s="19">
        <f t="shared" si="49"/>
        <v>14211.308000000001</v>
      </c>
      <c r="Q126" s="19">
        <f t="shared" si="49"/>
        <v>13064.646999999999</v>
      </c>
      <c r="R126" s="19">
        <f t="shared" si="49"/>
        <v>16957.538</v>
      </c>
      <c r="S126" s="19">
        <f t="shared" si="49"/>
        <v>18064.067000000006</v>
      </c>
      <c r="T126" s="19">
        <f t="shared" si="49"/>
        <v>19298.938999999998</v>
      </c>
      <c r="U126" s="19">
        <f t="shared" si="49"/>
        <v>20329.849999999999</v>
      </c>
      <c r="V126" s="19">
        <f t="shared" si="49"/>
        <v>20364.955999999998</v>
      </c>
      <c r="W126" s="19">
        <f t="shared" si="49"/>
        <v>18013.209000000003</v>
      </c>
    </row>
    <row r="127" spans="2:26" outlineLevel="1" x14ac:dyDescent="0.2">
      <c r="B127" s="26" t="s">
        <v>91</v>
      </c>
      <c r="C127" s="25">
        <f t="shared" ref="C127:W127" si="50">C126/C107/1000</f>
        <v>2.5087057965295762E-3</v>
      </c>
      <c r="D127" s="25">
        <f t="shared" si="50"/>
        <v>2.475603619531769E-3</v>
      </c>
      <c r="E127" s="25">
        <f t="shared" si="50"/>
        <v>2.4689007057776724E-3</v>
      </c>
      <c r="F127" s="25">
        <f t="shared" si="50"/>
        <v>2.4572898360126576E-3</v>
      </c>
      <c r="G127" s="25">
        <f t="shared" si="50"/>
        <v>2.4359145932454107E-3</v>
      </c>
      <c r="H127" s="25">
        <f t="shared" si="50"/>
        <v>2.4206650271879418E-3</v>
      </c>
      <c r="I127" s="25">
        <f t="shared" si="50"/>
        <v>2.4025517965699898E-3</v>
      </c>
      <c r="J127" s="25">
        <f t="shared" si="50"/>
        <v>2.3842134077909165E-3</v>
      </c>
      <c r="K127" s="25">
        <f t="shared" si="50"/>
        <v>2.3545851593904711E-3</v>
      </c>
      <c r="L127" s="25">
        <f t="shared" si="50"/>
        <v>2.3290860338511668E-3</v>
      </c>
      <c r="M127" s="25">
        <f t="shared" si="50"/>
        <v>2.3073201492011721E-3</v>
      </c>
      <c r="N127" s="25">
        <f t="shared" si="50"/>
        <v>2.2780774867865302E-3</v>
      </c>
      <c r="O127" s="25">
        <f t="shared" si="50"/>
        <v>2.262623511776066E-3</v>
      </c>
      <c r="P127" s="25">
        <f t="shared" si="50"/>
        <v>2.236616691161764E-3</v>
      </c>
      <c r="Q127" s="25">
        <f t="shared" si="50"/>
        <v>2.2053136661095798E-3</v>
      </c>
      <c r="R127" s="25">
        <f t="shared" si="50"/>
        <v>2.1804451753002331E-3</v>
      </c>
      <c r="S127" s="25">
        <f t="shared" si="50"/>
        <v>2.1506406794488692E-3</v>
      </c>
      <c r="T127" s="25">
        <f t="shared" si="50"/>
        <v>2.1191408800851313E-3</v>
      </c>
      <c r="U127" s="25">
        <f t="shared" si="50"/>
        <v>2.0942232119834777E-3</v>
      </c>
      <c r="V127" s="25">
        <f t="shared" si="50"/>
        <v>2.0693665554861293E-3</v>
      </c>
      <c r="W127" s="25">
        <f t="shared" si="50"/>
        <v>2.0639917646764132E-3</v>
      </c>
    </row>
    <row r="128" spans="2:26" outlineLevel="1" x14ac:dyDescent="0.2"/>
    <row r="129" spans="1:28" outlineLevel="1" x14ac:dyDescent="0.2">
      <c r="B129" s="4" t="s">
        <v>18</v>
      </c>
      <c r="C129" s="11">
        <f t="shared" ref="C129:W129" si="51">IFERROR(C116/C126,0)</f>
        <v>0</v>
      </c>
      <c r="D129" s="11">
        <f t="shared" si="51"/>
        <v>0</v>
      </c>
      <c r="E129" s="11">
        <f t="shared" si="51"/>
        <v>0</v>
      </c>
      <c r="F129" s="11">
        <f t="shared" si="51"/>
        <v>0</v>
      </c>
      <c r="G129" s="11">
        <f t="shared" si="51"/>
        <v>0</v>
      </c>
      <c r="H129" s="11">
        <f t="shared" si="51"/>
        <v>0</v>
      </c>
      <c r="I129" s="11">
        <f t="shared" si="51"/>
        <v>0</v>
      </c>
      <c r="J129" s="11">
        <f t="shared" si="51"/>
        <v>0</v>
      </c>
      <c r="K129" s="11">
        <f t="shared" si="51"/>
        <v>0</v>
      </c>
      <c r="L129" s="11">
        <f t="shared" si="51"/>
        <v>0</v>
      </c>
      <c r="M129" s="11">
        <f t="shared" si="51"/>
        <v>0</v>
      </c>
      <c r="N129" s="11">
        <f t="shared" si="51"/>
        <v>0</v>
      </c>
      <c r="O129" s="11">
        <f t="shared" si="51"/>
        <v>0</v>
      </c>
      <c r="P129" s="11">
        <f t="shared" si="51"/>
        <v>0</v>
      </c>
      <c r="Q129" s="11">
        <f t="shared" si="51"/>
        <v>0</v>
      </c>
      <c r="R129" s="11">
        <f t="shared" si="51"/>
        <v>0</v>
      </c>
      <c r="S129" s="11">
        <f t="shared" si="51"/>
        <v>0</v>
      </c>
      <c r="T129" s="11">
        <f t="shared" si="51"/>
        <v>0</v>
      </c>
      <c r="U129" s="11">
        <f t="shared" si="51"/>
        <v>0</v>
      </c>
      <c r="V129" s="11">
        <f t="shared" si="51"/>
        <v>0</v>
      </c>
      <c r="W129" s="11">
        <f t="shared" si="51"/>
        <v>0</v>
      </c>
    </row>
    <row r="130" spans="1:28" outlineLevel="1" x14ac:dyDescent="0.2">
      <c r="B130" s="4" t="s">
        <v>19</v>
      </c>
      <c r="C130" s="11">
        <f t="shared" ref="C130:W130" si="52">IFERROR(C117/C126,0)</f>
        <v>0</v>
      </c>
      <c r="D130" s="11">
        <f t="shared" si="52"/>
        <v>0</v>
      </c>
      <c r="E130" s="11">
        <f t="shared" si="52"/>
        <v>0</v>
      </c>
      <c r="F130" s="11">
        <f t="shared" si="52"/>
        <v>0</v>
      </c>
      <c r="G130" s="11">
        <f t="shared" si="52"/>
        <v>0</v>
      </c>
      <c r="H130" s="11">
        <f t="shared" si="52"/>
        <v>0</v>
      </c>
      <c r="I130" s="11">
        <f t="shared" si="52"/>
        <v>0</v>
      </c>
      <c r="J130" s="11">
        <f t="shared" si="52"/>
        <v>0</v>
      </c>
      <c r="K130" s="11">
        <f t="shared" si="52"/>
        <v>0</v>
      </c>
      <c r="L130" s="11">
        <f t="shared" si="52"/>
        <v>0</v>
      </c>
      <c r="M130" s="11">
        <f t="shared" si="52"/>
        <v>0</v>
      </c>
      <c r="N130" s="11">
        <f t="shared" si="52"/>
        <v>0</v>
      </c>
      <c r="O130" s="11">
        <f t="shared" si="52"/>
        <v>0</v>
      </c>
      <c r="P130" s="11">
        <f t="shared" si="52"/>
        <v>0</v>
      </c>
      <c r="Q130" s="11">
        <f t="shared" si="52"/>
        <v>0</v>
      </c>
      <c r="R130" s="11">
        <f t="shared" si="52"/>
        <v>0</v>
      </c>
      <c r="S130" s="11">
        <f t="shared" si="52"/>
        <v>0</v>
      </c>
      <c r="T130" s="11">
        <f t="shared" si="52"/>
        <v>0</v>
      </c>
      <c r="U130" s="11">
        <f t="shared" si="52"/>
        <v>0</v>
      </c>
      <c r="V130" s="11">
        <f t="shared" si="52"/>
        <v>0</v>
      </c>
      <c r="W130" s="11">
        <f t="shared" si="52"/>
        <v>0</v>
      </c>
    </row>
    <row r="131" spans="1:28" outlineLevel="1" x14ac:dyDescent="0.2">
      <c r="B131" s="4" t="s">
        <v>16</v>
      </c>
      <c r="C131" s="11">
        <f t="shared" ref="C131:W131" si="53">IFERROR(C118/C126,0)</f>
        <v>1.7919545780837431E-2</v>
      </c>
      <c r="D131" s="11">
        <f t="shared" si="53"/>
        <v>1.7876959202809933E-2</v>
      </c>
      <c r="E131" s="11">
        <f t="shared" si="53"/>
        <v>2.0572772384883285E-2</v>
      </c>
      <c r="F131" s="11">
        <f t="shared" si="53"/>
        <v>2.4228708582390023E-2</v>
      </c>
      <c r="G131" s="11">
        <f t="shared" si="53"/>
        <v>2.3335928034026645E-2</v>
      </c>
      <c r="H131" s="11">
        <f t="shared" si="53"/>
        <v>1.8104424132995293E-2</v>
      </c>
      <c r="I131" s="11">
        <f t="shared" si="53"/>
        <v>4.3081608955132149E-3</v>
      </c>
      <c r="J131" s="11">
        <f t="shared" si="53"/>
        <v>4.2054711489820859E-3</v>
      </c>
      <c r="K131" s="11">
        <f t="shared" si="53"/>
        <v>4.4445161179611E-3</v>
      </c>
      <c r="L131" s="11">
        <f t="shared" si="53"/>
        <v>5.2180768705574424E-3</v>
      </c>
      <c r="M131" s="11">
        <f t="shared" si="53"/>
        <v>4.4268975580329792E-3</v>
      </c>
      <c r="N131" s="11">
        <f t="shared" si="53"/>
        <v>4.5752618273198434E-3</v>
      </c>
      <c r="O131" s="11">
        <f t="shared" si="53"/>
        <v>3.6211812549765067E-3</v>
      </c>
      <c r="P131" s="11">
        <f t="shared" si="53"/>
        <v>4.4074057081867476E-3</v>
      </c>
      <c r="Q131" s="11">
        <f t="shared" si="53"/>
        <v>5.0139892796185002E-3</v>
      </c>
      <c r="R131" s="11">
        <f t="shared" si="53"/>
        <v>5.4699567826414427E-3</v>
      </c>
      <c r="S131" s="11">
        <f t="shared" si="53"/>
        <v>5.7329836077335168E-3</v>
      </c>
      <c r="T131" s="11">
        <f t="shared" si="53"/>
        <v>6.1588359857503057E-3</v>
      </c>
      <c r="U131" s="11">
        <f t="shared" si="53"/>
        <v>6.5476134846051501E-3</v>
      </c>
      <c r="V131" s="11">
        <f t="shared" si="53"/>
        <v>6.5611730268408143E-3</v>
      </c>
      <c r="W131" s="11">
        <f t="shared" si="53"/>
        <v>8.0895080937549747E-3</v>
      </c>
    </row>
    <row r="132" spans="1:28" outlineLevel="1" x14ac:dyDescent="0.2">
      <c r="B132" s="4" t="s">
        <v>21</v>
      </c>
      <c r="C132" s="11">
        <f t="shared" ref="C132:W132" si="54">IFERROR(C119/C126,0)</f>
        <v>0</v>
      </c>
      <c r="D132" s="11">
        <f t="shared" si="54"/>
        <v>0</v>
      </c>
      <c r="E132" s="11">
        <f t="shared" si="54"/>
        <v>0</v>
      </c>
      <c r="F132" s="11">
        <f t="shared" si="54"/>
        <v>0</v>
      </c>
      <c r="G132" s="11">
        <f t="shared" si="54"/>
        <v>0</v>
      </c>
      <c r="H132" s="11">
        <f t="shared" si="54"/>
        <v>0</v>
      </c>
      <c r="I132" s="11">
        <f t="shared" si="54"/>
        <v>0</v>
      </c>
      <c r="J132" s="11">
        <f t="shared" si="54"/>
        <v>0</v>
      </c>
      <c r="K132" s="11">
        <f t="shared" si="54"/>
        <v>0</v>
      </c>
      <c r="L132" s="11">
        <f t="shared" si="54"/>
        <v>0</v>
      </c>
      <c r="M132" s="11">
        <f t="shared" si="54"/>
        <v>0</v>
      </c>
      <c r="N132" s="11">
        <f t="shared" si="54"/>
        <v>0</v>
      </c>
      <c r="O132" s="11">
        <f t="shared" si="54"/>
        <v>0</v>
      </c>
      <c r="P132" s="11">
        <f t="shared" si="54"/>
        <v>0</v>
      </c>
      <c r="Q132" s="11">
        <f t="shared" si="54"/>
        <v>0</v>
      </c>
      <c r="R132" s="11">
        <f t="shared" si="54"/>
        <v>0</v>
      </c>
      <c r="S132" s="11">
        <f t="shared" si="54"/>
        <v>0</v>
      </c>
      <c r="T132" s="11">
        <f t="shared" si="54"/>
        <v>0</v>
      </c>
      <c r="U132" s="11">
        <f t="shared" si="54"/>
        <v>0</v>
      </c>
      <c r="V132" s="11">
        <f t="shared" si="54"/>
        <v>0</v>
      </c>
      <c r="W132" s="11">
        <f t="shared" si="54"/>
        <v>0</v>
      </c>
    </row>
    <row r="133" spans="1:28" outlineLevel="1" x14ac:dyDescent="0.2">
      <c r="B133" s="4" t="s">
        <v>20</v>
      </c>
      <c r="C133" s="11">
        <f t="shared" ref="C133:W133" si="55">IFERROR(C120/C126,0)</f>
        <v>0.9815253950271029</v>
      </c>
      <c r="D133" s="11">
        <f t="shared" si="55"/>
        <v>0.98144462900770224</v>
      </c>
      <c r="E133" s="11">
        <f t="shared" si="55"/>
        <v>0.9789349643515286</v>
      </c>
      <c r="F133" s="11">
        <f t="shared" si="55"/>
        <v>0.97530255415361211</v>
      </c>
      <c r="G133" s="11">
        <f t="shared" si="55"/>
        <v>0.97622028426397756</v>
      </c>
      <c r="H133" s="11">
        <f t="shared" si="55"/>
        <v>0.98150313732542349</v>
      </c>
      <c r="I133" s="11">
        <f t="shared" si="55"/>
        <v>0.99508202730077344</v>
      </c>
      <c r="J133" s="11">
        <f t="shared" si="55"/>
        <v>0.99517017524074436</v>
      </c>
      <c r="K133" s="11">
        <f t="shared" si="55"/>
        <v>0.99488823100870616</v>
      </c>
      <c r="L133" s="11">
        <f t="shared" si="55"/>
        <v>0.99412520126759185</v>
      </c>
      <c r="M133" s="11">
        <f t="shared" si="55"/>
        <v>0.99495330654989644</v>
      </c>
      <c r="N133" s="11">
        <f t="shared" si="55"/>
        <v>0.96032488079724465</v>
      </c>
      <c r="O133" s="11">
        <f t="shared" si="55"/>
        <v>0.96137687035169128</v>
      </c>
      <c r="P133" s="11">
        <f t="shared" si="55"/>
        <v>0.98412011054858561</v>
      </c>
      <c r="Q133" s="11">
        <f t="shared" si="55"/>
        <v>0.99215080208443451</v>
      </c>
      <c r="R133" s="11">
        <f t="shared" si="55"/>
        <v>0.99423961190592636</v>
      </c>
      <c r="S133" s="11">
        <f t="shared" si="55"/>
        <v>0.99403107838340032</v>
      </c>
      <c r="T133" s="11">
        <f t="shared" si="55"/>
        <v>0.99366384856701195</v>
      </c>
      <c r="U133" s="11">
        <f t="shared" si="55"/>
        <v>0.99341952842741099</v>
      </c>
      <c r="V133" s="11">
        <f t="shared" si="55"/>
        <v>0.9934120162105925</v>
      </c>
      <c r="W133" s="11">
        <f t="shared" si="55"/>
        <v>0.99188684259423165</v>
      </c>
    </row>
    <row r="134" spans="1:28" outlineLevel="1" x14ac:dyDescent="0.2">
      <c r="B134" s="4" t="s">
        <v>0</v>
      </c>
      <c r="C134" s="11">
        <f t="shared" ref="C134:W134" si="56">IFERROR(C121/C126,0)</f>
        <v>0</v>
      </c>
      <c r="D134" s="11">
        <f t="shared" si="56"/>
        <v>0</v>
      </c>
      <c r="E134" s="11">
        <f t="shared" si="56"/>
        <v>0</v>
      </c>
      <c r="F134" s="11">
        <f t="shared" si="56"/>
        <v>0</v>
      </c>
      <c r="G134" s="11">
        <f t="shared" si="56"/>
        <v>0</v>
      </c>
      <c r="H134" s="11">
        <f t="shared" si="56"/>
        <v>0</v>
      </c>
      <c r="I134" s="11">
        <f t="shared" si="56"/>
        <v>0</v>
      </c>
      <c r="J134" s="11">
        <f t="shared" si="56"/>
        <v>0</v>
      </c>
      <c r="K134" s="11">
        <f t="shared" si="56"/>
        <v>0</v>
      </c>
      <c r="L134" s="11">
        <f t="shared" si="56"/>
        <v>0</v>
      </c>
      <c r="M134" s="11">
        <f t="shared" si="56"/>
        <v>0</v>
      </c>
      <c r="N134" s="11">
        <f t="shared" si="56"/>
        <v>3.4694484763085308E-2</v>
      </c>
      <c r="O134" s="11">
        <f t="shared" si="56"/>
        <v>3.4685514826791296E-2</v>
      </c>
      <c r="P134" s="11">
        <f t="shared" si="56"/>
        <v>1.1154919730119141E-2</v>
      </c>
      <c r="Q134" s="11">
        <f t="shared" si="56"/>
        <v>2.5270487599090893E-3</v>
      </c>
      <c r="R134" s="11">
        <f t="shared" si="56"/>
        <v>0</v>
      </c>
      <c r="S134" s="11">
        <f t="shared" si="56"/>
        <v>0</v>
      </c>
      <c r="T134" s="11">
        <f t="shared" si="56"/>
        <v>0</v>
      </c>
      <c r="U134" s="11">
        <f t="shared" si="56"/>
        <v>0</v>
      </c>
      <c r="V134" s="11">
        <f t="shared" si="56"/>
        <v>0</v>
      </c>
      <c r="W134" s="11">
        <f t="shared" si="56"/>
        <v>0</v>
      </c>
    </row>
    <row r="135" spans="1:28" outlineLevel="1" x14ac:dyDescent="0.2">
      <c r="B135" s="4" t="s">
        <v>22</v>
      </c>
      <c r="C135" s="11">
        <f t="shared" ref="C135:W135" si="57">IFERROR(C122/C126,0)</f>
        <v>0</v>
      </c>
      <c r="D135" s="11">
        <f t="shared" si="57"/>
        <v>0</v>
      </c>
      <c r="E135" s="11">
        <f t="shared" si="57"/>
        <v>0</v>
      </c>
      <c r="F135" s="11">
        <f t="shared" si="57"/>
        <v>0</v>
      </c>
      <c r="G135" s="11">
        <f t="shared" si="57"/>
        <v>0</v>
      </c>
      <c r="H135" s="11">
        <f t="shared" si="57"/>
        <v>0</v>
      </c>
      <c r="I135" s="11">
        <f t="shared" si="57"/>
        <v>0</v>
      </c>
      <c r="J135" s="11">
        <f t="shared" si="57"/>
        <v>0</v>
      </c>
      <c r="K135" s="11">
        <f t="shared" si="57"/>
        <v>0</v>
      </c>
      <c r="L135" s="11">
        <f t="shared" si="57"/>
        <v>0</v>
      </c>
      <c r="M135" s="11">
        <f t="shared" si="57"/>
        <v>0</v>
      </c>
      <c r="N135" s="11">
        <f t="shared" si="57"/>
        <v>0</v>
      </c>
      <c r="O135" s="11">
        <f t="shared" si="57"/>
        <v>0</v>
      </c>
      <c r="P135" s="11">
        <f t="shared" si="57"/>
        <v>0</v>
      </c>
      <c r="Q135" s="11">
        <f t="shared" si="57"/>
        <v>0</v>
      </c>
      <c r="R135" s="11">
        <f t="shared" si="57"/>
        <v>0</v>
      </c>
      <c r="S135" s="11">
        <f t="shared" si="57"/>
        <v>0</v>
      </c>
      <c r="T135" s="11">
        <f t="shared" si="57"/>
        <v>0</v>
      </c>
      <c r="U135" s="11">
        <f t="shared" si="57"/>
        <v>0</v>
      </c>
      <c r="V135" s="11">
        <f t="shared" si="57"/>
        <v>0</v>
      </c>
      <c r="W135" s="11">
        <f t="shared" si="57"/>
        <v>0</v>
      </c>
    </row>
    <row r="136" spans="1:28" x14ac:dyDescent="0.2">
      <c r="B136" s="4" t="s">
        <v>23</v>
      </c>
      <c r="C136" s="11">
        <f t="shared" ref="C136:W136" si="58">IFERROR(C123/C126,0)</f>
        <v>0</v>
      </c>
      <c r="D136" s="11">
        <f t="shared" si="58"/>
        <v>0</v>
      </c>
      <c r="E136" s="11">
        <f t="shared" si="58"/>
        <v>0</v>
      </c>
      <c r="F136" s="11">
        <f t="shared" si="58"/>
        <v>0</v>
      </c>
      <c r="G136" s="11">
        <f t="shared" si="58"/>
        <v>0</v>
      </c>
      <c r="H136" s="11">
        <f t="shared" si="58"/>
        <v>0</v>
      </c>
      <c r="I136" s="11">
        <f t="shared" si="58"/>
        <v>0</v>
      </c>
      <c r="J136" s="11">
        <f t="shared" si="58"/>
        <v>0</v>
      </c>
      <c r="K136" s="11">
        <f t="shared" si="58"/>
        <v>0</v>
      </c>
      <c r="L136" s="11">
        <f t="shared" si="58"/>
        <v>0</v>
      </c>
      <c r="M136" s="11">
        <f t="shared" si="58"/>
        <v>0</v>
      </c>
      <c r="N136" s="11">
        <f t="shared" si="58"/>
        <v>0</v>
      </c>
      <c r="O136" s="11">
        <f t="shared" si="58"/>
        <v>0</v>
      </c>
      <c r="P136" s="11">
        <f t="shared" si="58"/>
        <v>0</v>
      </c>
      <c r="Q136" s="11">
        <f t="shared" si="58"/>
        <v>9.797432720531983E-6</v>
      </c>
      <c r="R136" s="11">
        <f t="shared" si="58"/>
        <v>5.0714909204390406E-6</v>
      </c>
      <c r="S136" s="11">
        <f t="shared" si="58"/>
        <v>3.4322281909162524E-6</v>
      </c>
      <c r="T136" s="11">
        <f t="shared" si="58"/>
        <v>2.3317344026010966E-6</v>
      </c>
      <c r="U136" s="11">
        <f t="shared" si="58"/>
        <v>1.5248513884755669E-6</v>
      </c>
      <c r="V136" s="11">
        <f t="shared" si="58"/>
        <v>7.8566337192184465E-7</v>
      </c>
      <c r="W136" s="11">
        <f t="shared" si="58"/>
        <v>4.4411853545917329E-7</v>
      </c>
    </row>
    <row r="137" spans="1:28" x14ac:dyDescent="0.2">
      <c r="B137" s="4" t="s">
        <v>17</v>
      </c>
      <c r="C137" s="11">
        <f t="shared" ref="C137:W137" si="59">IFERROR(C124/C126,0)</f>
        <v>0</v>
      </c>
      <c r="D137" s="11">
        <f t="shared" si="59"/>
        <v>0</v>
      </c>
      <c r="E137" s="11">
        <f t="shared" si="59"/>
        <v>0</v>
      </c>
      <c r="F137" s="11">
        <f t="shared" si="59"/>
        <v>0</v>
      </c>
      <c r="G137" s="11">
        <f t="shared" si="59"/>
        <v>0</v>
      </c>
      <c r="H137" s="11">
        <f t="shared" si="59"/>
        <v>0</v>
      </c>
      <c r="I137" s="11">
        <f t="shared" si="59"/>
        <v>0</v>
      </c>
      <c r="J137" s="11">
        <f t="shared" si="59"/>
        <v>0</v>
      </c>
      <c r="K137" s="11">
        <f t="shared" si="59"/>
        <v>0</v>
      </c>
      <c r="L137" s="11">
        <f t="shared" si="59"/>
        <v>0</v>
      </c>
      <c r="M137" s="11">
        <f t="shared" si="59"/>
        <v>0</v>
      </c>
      <c r="N137" s="11">
        <f t="shared" si="59"/>
        <v>0</v>
      </c>
      <c r="O137" s="11">
        <f t="shared" si="59"/>
        <v>0</v>
      </c>
      <c r="P137" s="11">
        <f t="shared" si="59"/>
        <v>0</v>
      </c>
      <c r="Q137" s="11">
        <f t="shared" si="59"/>
        <v>0</v>
      </c>
      <c r="R137" s="11">
        <f t="shared" si="59"/>
        <v>0</v>
      </c>
      <c r="S137" s="11">
        <f t="shared" si="59"/>
        <v>0</v>
      </c>
      <c r="T137" s="11">
        <f t="shared" si="59"/>
        <v>0</v>
      </c>
      <c r="U137" s="11">
        <f t="shared" si="59"/>
        <v>0</v>
      </c>
      <c r="V137" s="11">
        <f t="shared" si="59"/>
        <v>0</v>
      </c>
      <c r="W137" s="11">
        <f t="shared" si="59"/>
        <v>0</v>
      </c>
    </row>
    <row r="138" spans="1:28" s="31" customFormat="1" x14ac:dyDescent="0.2">
      <c r="A138" s="1"/>
      <c r="B138" s="4" t="s">
        <v>1</v>
      </c>
      <c r="C138" s="11">
        <f t="shared" ref="C138:W138" si="60">IFERROR(C125/C126,0)</f>
        <v>5.5505919205960314E-4</v>
      </c>
      <c r="D138" s="11">
        <f t="shared" si="60"/>
        <v>6.7841178948782068E-4</v>
      </c>
      <c r="E138" s="11">
        <f t="shared" si="60"/>
        <v>4.922632635881454E-4</v>
      </c>
      <c r="F138" s="11">
        <f t="shared" si="60"/>
        <v>4.6873726399784208E-4</v>
      </c>
      <c r="G138" s="11">
        <f t="shared" si="60"/>
        <v>4.4378770199587285E-4</v>
      </c>
      <c r="H138" s="11">
        <f t="shared" si="60"/>
        <v>3.9243854158112597E-4</v>
      </c>
      <c r="I138" s="11">
        <f t="shared" si="60"/>
        <v>6.09811803713217E-4</v>
      </c>
      <c r="J138" s="11">
        <f t="shared" si="60"/>
        <v>6.2435361027357193E-4</v>
      </c>
      <c r="K138" s="11">
        <f t="shared" si="60"/>
        <v>6.6725287333270337E-4</v>
      </c>
      <c r="L138" s="11">
        <f t="shared" si="60"/>
        <v>6.5672186185062513E-4</v>
      </c>
      <c r="M138" s="11">
        <f t="shared" si="60"/>
        <v>6.1979589207057173E-4</v>
      </c>
      <c r="N138" s="11">
        <f t="shared" si="60"/>
        <v>4.0537261235026818E-4</v>
      </c>
      <c r="O138" s="11">
        <f t="shared" si="60"/>
        <v>3.1643356654090156E-4</v>
      </c>
      <c r="P138" s="11">
        <f t="shared" si="60"/>
        <v>3.1756401310843447E-4</v>
      </c>
      <c r="Q138" s="11">
        <f t="shared" si="60"/>
        <v>2.9836244331745055E-4</v>
      </c>
      <c r="R138" s="11">
        <f t="shared" si="60"/>
        <v>2.8535982051168041E-4</v>
      </c>
      <c r="S138" s="11">
        <f t="shared" si="60"/>
        <v>2.3250578067497197E-4</v>
      </c>
      <c r="T138" s="11">
        <f t="shared" si="60"/>
        <v>1.7498371283519783E-4</v>
      </c>
      <c r="U138" s="11">
        <f t="shared" si="60"/>
        <v>3.1333236595449551E-5</v>
      </c>
      <c r="V138" s="11">
        <f t="shared" si="60"/>
        <v>2.6025099194911104E-5</v>
      </c>
      <c r="W138" s="11">
        <f t="shared" si="60"/>
        <v>2.3205193477741805E-5</v>
      </c>
      <c r="X138" s="1"/>
      <c r="Y138" s="1"/>
      <c r="Z138"/>
      <c r="AA138" s="1"/>
      <c r="AB138" s="1"/>
    </row>
    <row r="139" spans="1:28" outlineLevel="1" x14ac:dyDescent="0.2"/>
    <row r="140" spans="1:28" outlineLevel="1" x14ac:dyDescent="0.2"/>
    <row r="141" spans="1:28" outlineLevel="1" x14ac:dyDescent="0.2">
      <c r="A141" s="32" t="s">
        <v>87</v>
      </c>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4"/>
      <c r="AA141" s="33"/>
      <c r="AB141" s="33"/>
    </row>
    <row r="142" spans="1:28" outlineLevel="1" x14ac:dyDescent="0.2">
      <c r="B142" s="20" t="s">
        <v>88</v>
      </c>
      <c r="C142" s="5">
        <f>'[9]Table 32'!C$15</f>
        <v>56.856141999999998</v>
      </c>
      <c r="D142" s="5">
        <f>'[9]Table 32'!D$15</f>
        <v>48.082998000000003</v>
      </c>
      <c r="E142" s="5">
        <f>'[9]Table 32'!E$15</f>
        <v>56.258535000000002</v>
      </c>
      <c r="F142" s="5">
        <f>'[9]Table 32'!F$15</f>
        <v>49.472586</v>
      </c>
      <c r="G142" s="5">
        <f>'[9]Table 32'!G$15</f>
        <v>62.019218000000002</v>
      </c>
      <c r="H142" s="5">
        <f>'[9]Table 32'!H$15</f>
        <v>74.212141000000003</v>
      </c>
      <c r="I142" s="5">
        <f>'[9]Table 32'!I$15</f>
        <v>86.838802999999999</v>
      </c>
      <c r="J142" s="5">
        <f>'[9]Table 32'!J$15</f>
        <v>90.459131999999997</v>
      </c>
      <c r="K142" s="5">
        <f>'[9]Table 32'!K$15</f>
        <v>110.9051</v>
      </c>
      <c r="L142" s="5">
        <f>'[9]Table 32'!L$15</f>
        <v>80.815623000000002</v>
      </c>
      <c r="M142" s="5">
        <f>'[9]Table 32'!M$15</f>
        <v>92.388979000000006</v>
      </c>
      <c r="N142" s="5">
        <f>'[9]Table 32'!N$15</f>
        <v>104.98172599999999</v>
      </c>
      <c r="O142" s="5">
        <f>'[9]Table 32'!O$15</f>
        <v>114.589797</v>
      </c>
      <c r="P142" s="5">
        <f>'[9]Table 32'!P$15</f>
        <v>94.118288000000007</v>
      </c>
      <c r="Q142" s="5">
        <f>'[9]Table 32'!Q$15</f>
        <v>85.779921999999999</v>
      </c>
      <c r="R142" s="5">
        <f>'[9]Table 32'!R$15</f>
        <v>100.98521</v>
      </c>
      <c r="S142" s="5">
        <f>'[9]Table 32'!S$15</f>
        <v>114.365123</v>
      </c>
      <c r="T142" s="5">
        <f>'[9]Table 32'!T$15</f>
        <v>116.44975700000001</v>
      </c>
      <c r="U142" s="5">
        <f>'[9]Table 32'!U$15</f>
        <v>118.33199399999999</v>
      </c>
      <c r="V142" s="5">
        <f>'[9]Table 32'!V$15</f>
        <v>126.411429</v>
      </c>
      <c r="W142" s="5">
        <f>'[9]Table 32'!W$15</f>
        <v>103.02051899999999</v>
      </c>
      <c r="Z142" s="21"/>
      <c r="AB142"/>
    </row>
    <row r="143" spans="1:28" outlineLevel="1" x14ac:dyDescent="0.2">
      <c r="B143" s="7" t="s">
        <v>89</v>
      </c>
      <c r="C143" s="5"/>
      <c r="D143" s="5"/>
      <c r="E143" s="5"/>
      <c r="F143" s="5"/>
      <c r="G143" s="5"/>
      <c r="H143" s="5"/>
      <c r="I143" s="5"/>
      <c r="J143" s="5"/>
      <c r="K143" s="5"/>
      <c r="L143" s="5"/>
      <c r="M143" s="5"/>
      <c r="N143" s="5"/>
      <c r="O143" s="5"/>
      <c r="P143" s="5"/>
      <c r="Q143" s="5"/>
      <c r="R143" s="5"/>
      <c r="S143" s="5"/>
      <c r="T143" s="5"/>
      <c r="U143" s="5"/>
      <c r="V143" s="5"/>
      <c r="W143" s="5"/>
      <c r="Z143" s="21"/>
      <c r="AB143"/>
    </row>
    <row r="144" spans="1:28" outlineLevel="1" x14ac:dyDescent="0.2">
      <c r="B144" s="7" t="s">
        <v>25</v>
      </c>
      <c r="C144" s="5">
        <f>'[9]Table 32'!C$26</f>
        <v>9.1159999999999997</v>
      </c>
      <c r="D144" s="5">
        <f>'[9]Table 32'!D$26</f>
        <v>7.3179999999999996</v>
      </c>
      <c r="E144" s="5">
        <f>'[9]Table 32'!E$26</f>
        <v>7.9050000000000002</v>
      </c>
      <c r="F144" s="5">
        <f>'[9]Table 32'!F$26</f>
        <v>6.8259999999999996</v>
      </c>
      <c r="G144" s="5">
        <f>'[9]Table 32'!G$26</f>
        <v>8.6080000000000005</v>
      </c>
      <c r="H144" s="5">
        <f>'[9]Table 32'!H$26</f>
        <v>10.407</v>
      </c>
      <c r="I144" s="5">
        <f>'[9]Table 32'!I$26</f>
        <v>12.156000000000001</v>
      </c>
      <c r="J144" s="5">
        <f>'[9]Table 32'!J$26</f>
        <v>13.528</v>
      </c>
      <c r="K144" s="5">
        <f>'[9]Table 32'!K$26</f>
        <v>16.314</v>
      </c>
      <c r="L144" s="5">
        <f>'[9]Table 32'!L$26</f>
        <v>15.82</v>
      </c>
      <c r="M144" s="5">
        <f>'[9]Table 32'!M$26</f>
        <v>17.79</v>
      </c>
      <c r="N144" s="5">
        <f>'[9]Table 32'!N$26</f>
        <v>18.327000000000002</v>
      </c>
      <c r="O144" s="5">
        <f>'[9]Table 32'!O$26</f>
        <v>19.565999999999999</v>
      </c>
      <c r="P144" s="5">
        <f>'[9]Table 32'!P$26</f>
        <v>18.562999999999999</v>
      </c>
      <c r="Q144" s="5">
        <f>'[9]Table 32'!Q$26</f>
        <v>18.957000000000001</v>
      </c>
      <c r="R144" s="5">
        <f>'[9]Table 32'!R$26</f>
        <v>17.946000000000002</v>
      </c>
      <c r="S144" s="5">
        <f>'[9]Table 32'!S$26</f>
        <v>18.594000000000001</v>
      </c>
      <c r="T144" s="5">
        <f>'[9]Table 32'!T$26</f>
        <v>18.408999999999999</v>
      </c>
      <c r="U144" s="5">
        <f>'[9]Table 32'!U$26</f>
        <v>18.716000000000001</v>
      </c>
      <c r="V144" s="5">
        <f>'[9]Table 32'!V$26</f>
        <v>20.427</v>
      </c>
      <c r="W144" s="5">
        <f>'[9]Table 32'!W$26</f>
        <v>19.789000000000001</v>
      </c>
      <c r="Z144" s="21" t="s">
        <v>97</v>
      </c>
      <c r="AB144"/>
    </row>
    <row r="145" spans="2:28" outlineLevel="1" x14ac:dyDescent="0.2">
      <c r="B145" s="7" t="s">
        <v>30</v>
      </c>
      <c r="C145" s="5">
        <f>'[9]Table 32'!C$27</f>
        <v>5669.9135139999999</v>
      </c>
      <c r="D145" s="5">
        <f>'[9]Table 32'!D$27</f>
        <v>5385.4703879999997</v>
      </c>
      <c r="E145" s="5">
        <f>'[9]Table 32'!E$27</f>
        <v>5603.8202339999998</v>
      </c>
      <c r="F145" s="5">
        <f>'[9]Table 32'!F$27</f>
        <v>5706.7268160000003</v>
      </c>
      <c r="G145" s="5">
        <f>'[9]Table 32'!G$27</f>
        <v>5673.0715060000002</v>
      </c>
      <c r="H145" s="5">
        <f>'[9]Table 32'!H$27</f>
        <v>5614.7704890000005</v>
      </c>
      <c r="I145" s="5">
        <f>'[9]Table 32'!I$27</f>
        <v>5624.676262</v>
      </c>
      <c r="J145" s="5">
        <f>'[9]Table 32'!J$27</f>
        <v>5265.4058910000003</v>
      </c>
      <c r="K145" s="5">
        <f>'[9]Table 32'!K$27</f>
        <v>5352.7852059999996</v>
      </c>
      <c r="L145" s="5">
        <f>'[9]Table 32'!L$27</f>
        <v>4742.6461509999999</v>
      </c>
      <c r="M145" s="5">
        <f>'[9]Table 32'!M$27</f>
        <v>4821.4102140000005</v>
      </c>
      <c r="N145" s="5">
        <f>'[9]Table 32'!N$27</f>
        <v>5318.1114049999996</v>
      </c>
      <c r="O145" s="5">
        <f>'[9]Table 32'!O$27</f>
        <v>5437.3068679999997</v>
      </c>
      <c r="P145" s="5">
        <f>'[9]Table 32'!P$27</f>
        <v>4707.1117439999998</v>
      </c>
      <c r="Q145" s="5">
        <f>'[9]Table 32'!Q$27</f>
        <v>4201.0085170000002</v>
      </c>
      <c r="R145" s="5">
        <f>'[9]Table 32'!R$27</f>
        <v>5224.2797499999997</v>
      </c>
      <c r="S145" s="5">
        <f>'[9]Table 32'!S$27</f>
        <v>5368.194649</v>
      </c>
      <c r="T145" s="5">
        <f>'[9]Table 32'!T$27</f>
        <v>5451.0489950000001</v>
      </c>
      <c r="U145" s="5">
        <f>'[9]Table 32'!U$27</f>
        <v>5448.3682580000004</v>
      </c>
      <c r="V145" s="5">
        <f>'[9]Table 32'!V$27</f>
        <v>5323.6984309999998</v>
      </c>
      <c r="W145" s="5">
        <f>'[9]Table 32'!W$27</f>
        <v>4322.2334819999996</v>
      </c>
      <c r="Z145" s="21" t="s">
        <v>97</v>
      </c>
      <c r="AB145"/>
    </row>
    <row r="146" spans="2:28" outlineLevel="1" x14ac:dyDescent="0.2">
      <c r="B146" s="7" t="s">
        <v>31</v>
      </c>
      <c r="C146" s="5">
        <f t="shared" ref="C146:W146" si="61">C144*C145/1000</f>
        <v>51.686931593623996</v>
      </c>
      <c r="D146" s="5">
        <f t="shared" si="61"/>
        <v>39.410872299383996</v>
      </c>
      <c r="E146" s="5">
        <f t="shared" si="61"/>
        <v>44.298198949769997</v>
      </c>
      <c r="F146" s="5">
        <f t="shared" si="61"/>
        <v>38.954117246016004</v>
      </c>
      <c r="G146" s="5">
        <f t="shared" si="61"/>
        <v>48.833799523648004</v>
      </c>
      <c r="H146" s="5">
        <f t="shared" si="61"/>
        <v>58.432916479023007</v>
      </c>
      <c r="I146" s="5">
        <f t="shared" si="61"/>
        <v>68.373564640872004</v>
      </c>
      <c r="J146" s="5">
        <f t="shared" si="61"/>
        <v>71.23041089344801</v>
      </c>
      <c r="K146" s="5">
        <f t="shared" si="61"/>
        <v>87.325337850683994</v>
      </c>
      <c r="L146" s="5">
        <f t="shared" si="61"/>
        <v>75.028662108820001</v>
      </c>
      <c r="M146" s="5">
        <f t="shared" si="61"/>
        <v>85.772887707059994</v>
      </c>
      <c r="N146" s="5">
        <f t="shared" si="61"/>
        <v>97.465027719435</v>
      </c>
      <c r="O146" s="5">
        <f t="shared" si="61"/>
        <v>106.38634617928798</v>
      </c>
      <c r="P146" s="5">
        <f t="shared" si="61"/>
        <v>87.378115303871994</v>
      </c>
      <c r="Q146" s="5">
        <f t="shared" si="61"/>
        <v>79.638518456769006</v>
      </c>
      <c r="R146" s="5">
        <f t="shared" si="61"/>
        <v>93.754924393499991</v>
      </c>
      <c r="S146" s="5">
        <f t="shared" si="61"/>
        <v>99.816211303506009</v>
      </c>
      <c r="T146" s="5">
        <f t="shared" si="61"/>
        <v>100.348360948955</v>
      </c>
      <c r="U146" s="5">
        <f t="shared" si="61"/>
        <v>101.97166031672801</v>
      </c>
      <c r="V146" s="5">
        <f t="shared" si="61"/>
        <v>108.74718785003699</v>
      </c>
      <c r="W146" s="5">
        <f t="shared" si="61"/>
        <v>85.532678375297991</v>
      </c>
    </row>
    <row r="147" spans="2:28" outlineLevel="1" x14ac:dyDescent="0.2">
      <c r="B147" s="7" t="s">
        <v>140</v>
      </c>
      <c r="C147" s="14">
        <f t="shared" ref="C147:W147" si="62">C142/C146</f>
        <v>1.1000100073074113</v>
      </c>
      <c r="D147" s="14">
        <f t="shared" si="62"/>
        <v>1.220043992803264</v>
      </c>
      <c r="E147" s="14">
        <f t="shared" si="62"/>
        <v>1.2699959893130623</v>
      </c>
      <c r="F147" s="14">
        <f t="shared" si="62"/>
        <v>1.2700220027463147</v>
      </c>
      <c r="G147" s="14">
        <f t="shared" si="62"/>
        <v>1.2700059918533861</v>
      </c>
      <c r="H147" s="14">
        <f t="shared" si="62"/>
        <v>1.2700399958068433</v>
      </c>
      <c r="I147" s="14">
        <f t="shared" si="62"/>
        <v>1.2700639999700987</v>
      </c>
      <c r="J147" s="14">
        <f t="shared" si="62"/>
        <v>1.2699510063941062</v>
      </c>
      <c r="K147" s="14">
        <f t="shared" si="62"/>
        <v>1.2700219973913485</v>
      </c>
      <c r="L147" s="14">
        <f t="shared" si="62"/>
        <v>1.0771300024354256</v>
      </c>
      <c r="M147" s="14">
        <f t="shared" si="62"/>
        <v>1.0771349953325104</v>
      </c>
      <c r="N147" s="14">
        <f t="shared" si="62"/>
        <v>1.0771220042352292</v>
      </c>
      <c r="O147" s="14">
        <f t="shared" si="62"/>
        <v>1.077109996868274</v>
      </c>
      <c r="P147" s="14">
        <f t="shared" si="62"/>
        <v>1.0771379958550025</v>
      </c>
      <c r="Q147" s="14">
        <f t="shared" si="62"/>
        <v>1.0771159943986752</v>
      </c>
      <c r="R147" s="14">
        <f t="shared" si="62"/>
        <v>1.0771189956503371</v>
      </c>
      <c r="S147" s="14">
        <f t="shared" si="62"/>
        <v>1.1457570018587047</v>
      </c>
      <c r="T147" s="14">
        <f t="shared" si="62"/>
        <v>1.1604549979569216</v>
      </c>
      <c r="U147" s="14">
        <f t="shared" si="62"/>
        <v>1.1604400049234871</v>
      </c>
      <c r="V147" s="14">
        <f t="shared" si="62"/>
        <v>1.1624340040344041</v>
      </c>
      <c r="W147" s="14">
        <f t="shared" si="62"/>
        <v>1.2044580031502032</v>
      </c>
    </row>
    <row r="148" spans="2:28" outlineLevel="1" x14ac:dyDescent="0.2">
      <c r="B148" s="7" t="s">
        <v>90</v>
      </c>
      <c r="C148" s="5">
        <f t="shared" ref="C148:W148" si="63">C145*C147</f>
        <v>6236.96160596753</v>
      </c>
      <c r="D148" s="5">
        <f t="shared" si="63"/>
        <v>6570.510795299263</v>
      </c>
      <c r="E148" s="5">
        <f t="shared" si="63"/>
        <v>7116.8292220113863</v>
      </c>
      <c r="F148" s="5">
        <f t="shared" si="63"/>
        <v>7247.6686199824198</v>
      </c>
      <c r="G148" s="5">
        <f t="shared" si="63"/>
        <v>7204.8348048327134</v>
      </c>
      <c r="H148" s="5">
        <f t="shared" si="63"/>
        <v>7130.9830883059485</v>
      </c>
      <c r="I148" s="5">
        <f t="shared" si="63"/>
        <v>7143.6988318525828</v>
      </c>
      <c r="J148" s="5">
        <f t="shared" si="63"/>
        <v>6686.8075103489055</v>
      </c>
      <c r="K148" s="5">
        <f t="shared" si="63"/>
        <v>6798.1549589309798</v>
      </c>
      <c r="L148" s="5">
        <f t="shared" si="63"/>
        <v>5108.4464601769914</v>
      </c>
      <c r="M148" s="5">
        <f t="shared" si="63"/>
        <v>5193.3096683530084</v>
      </c>
      <c r="N148" s="5">
        <f t="shared" si="63"/>
        <v>5728.2548152998306</v>
      </c>
      <c r="O148" s="5">
        <f t="shared" si="63"/>
        <v>5856.5775835633249</v>
      </c>
      <c r="P148" s="5">
        <f t="shared" si="63"/>
        <v>5070.2089101977053</v>
      </c>
      <c r="Q148" s="5">
        <f t="shared" si="63"/>
        <v>4524.9734662657593</v>
      </c>
      <c r="R148" s="5">
        <f t="shared" si="63"/>
        <v>5627.1709573163935</v>
      </c>
      <c r="S148" s="5">
        <f t="shared" si="63"/>
        <v>6150.6466064321812</v>
      </c>
      <c r="T148" s="5">
        <f t="shared" si="63"/>
        <v>6325.697050355805</v>
      </c>
      <c r="U148" s="5">
        <f t="shared" si="63"/>
        <v>6322.5044881384911</v>
      </c>
      <c r="V148" s="5">
        <f t="shared" si="63"/>
        <v>6188.4480834190044</v>
      </c>
      <c r="W148" s="5">
        <f t="shared" si="63"/>
        <v>5205.9487088786691</v>
      </c>
    </row>
    <row r="149" spans="2:28" outlineLevel="1" x14ac:dyDescent="0.2"/>
    <row r="150" spans="2:28" outlineLevel="1" x14ac:dyDescent="0.2">
      <c r="B150" s="8" t="s">
        <v>14</v>
      </c>
      <c r="C150" s="13"/>
    </row>
    <row r="151" spans="2:28" outlineLevel="1" x14ac:dyDescent="0.2">
      <c r="B151" s="4" t="s">
        <v>18</v>
      </c>
      <c r="C151" s="5"/>
      <c r="D151" s="5"/>
      <c r="E151" s="5"/>
      <c r="F151" s="5"/>
      <c r="G151" s="5"/>
      <c r="H151" s="5"/>
      <c r="I151" s="5"/>
      <c r="J151" s="5"/>
      <c r="K151" s="5"/>
      <c r="L151" s="5"/>
      <c r="M151" s="5"/>
      <c r="N151" s="5"/>
      <c r="O151" s="5"/>
      <c r="P151" s="5"/>
      <c r="Q151" s="5"/>
      <c r="R151" s="5"/>
      <c r="S151" s="5"/>
      <c r="T151" s="5"/>
      <c r="U151" s="5"/>
      <c r="V151" s="5"/>
      <c r="W151" s="5"/>
      <c r="Z151" s="21"/>
    </row>
    <row r="152" spans="2:28" outlineLevel="1" x14ac:dyDescent="0.2">
      <c r="B152" s="4" t="s">
        <v>19</v>
      </c>
      <c r="C152" s="5"/>
      <c r="D152" s="5"/>
      <c r="E152" s="5"/>
      <c r="F152" s="5"/>
      <c r="G152" s="5"/>
      <c r="H152" s="5"/>
      <c r="I152" s="5"/>
      <c r="J152" s="5"/>
      <c r="K152" s="5"/>
      <c r="L152" s="5"/>
      <c r="M152" s="5"/>
      <c r="N152" s="5"/>
      <c r="O152" s="5"/>
      <c r="P152" s="5"/>
      <c r="Q152" s="5"/>
      <c r="R152" s="5"/>
      <c r="S152" s="5"/>
      <c r="T152" s="5"/>
      <c r="U152" s="5"/>
      <c r="V152" s="5"/>
      <c r="W152" s="5"/>
      <c r="Z152" s="21"/>
    </row>
    <row r="153" spans="2:28" outlineLevel="1" x14ac:dyDescent="0.2">
      <c r="B153" s="4" t="s">
        <v>16</v>
      </c>
      <c r="C153" s="5"/>
      <c r="D153" s="5"/>
      <c r="E153" s="5"/>
      <c r="F153" s="5"/>
      <c r="G153" s="5"/>
      <c r="H153" s="5"/>
      <c r="I153" s="5"/>
      <c r="J153" s="5"/>
      <c r="K153" s="5"/>
      <c r="L153" s="5"/>
      <c r="M153" s="5"/>
      <c r="N153" s="5"/>
      <c r="O153" s="5"/>
      <c r="P153" s="5"/>
      <c r="Q153" s="5"/>
      <c r="R153" s="5"/>
      <c r="S153" s="5"/>
      <c r="T153" s="5"/>
      <c r="U153" s="5"/>
      <c r="V153" s="5"/>
      <c r="W153" s="5"/>
      <c r="Z153" s="21"/>
    </row>
    <row r="154" spans="2:28" outlineLevel="1" x14ac:dyDescent="0.2">
      <c r="B154" s="4" t="s">
        <v>21</v>
      </c>
      <c r="C154" s="5"/>
      <c r="D154" s="5"/>
      <c r="E154" s="5"/>
      <c r="F154" s="5"/>
      <c r="G154" s="5"/>
      <c r="H154" s="5"/>
      <c r="I154" s="5"/>
      <c r="J154" s="5"/>
      <c r="K154" s="5"/>
      <c r="L154" s="5"/>
      <c r="M154" s="5"/>
      <c r="N154" s="5"/>
      <c r="O154" s="5"/>
      <c r="P154" s="5"/>
      <c r="Q154" s="5"/>
      <c r="R154" s="5"/>
      <c r="S154" s="5"/>
      <c r="T154" s="5"/>
      <c r="U154" s="5"/>
      <c r="V154" s="5"/>
      <c r="W154" s="5"/>
      <c r="Z154" s="21"/>
    </row>
    <row r="155" spans="2:28" outlineLevel="1" x14ac:dyDescent="0.2">
      <c r="B155" s="4" t="s">
        <v>20</v>
      </c>
      <c r="C155" s="5">
        <f>'[9]Table 32'!C$12*1000</f>
        <v>85.025000000000006</v>
      </c>
      <c r="D155" s="5">
        <f>'[9]Table 32'!D$12*1000</f>
        <v>64.831000000000003</v>
      </c>
      <c r="E155" s="5">
        <f>'[9]Table 32'!E$12*1000</f>
        <v>72.871000000000009</v>
      </c>
      <c r="F155" s="5">
        <f>'[9]Table 32'!F$12*1000</f>
        <v>64.08</v>
      </c>
      <c r="G155" s="5">
        <f>'[9]Table 32'!G$12*1000</f>
        <v>80.331999999999994</v>
      </c>
      <c r="H155" s="5">
        <f>'[9]Table 32'!H$12*1000</f>
        <v>87.942000000000007</v>
      </c>
      <c r="I155" s="5">
        <f>'[9]Table 32'!I$12*1000</f>
        <v>102.90199999999999</v>
      </c>
      <c r="J155" s="5">
        <f>'[9]Table 32'!J$12*1000</f>
        <v>104.709</v>
      </c>
      <c r="K155" s="5">
        <f>'[9]Table 32'!K$12*1000</f>
        <v>128.36800000000002</v>
      </c>
      <c r="L155" s="5">
        <f>'[9]Table 32'!L$12*1000</f>
        <v>141.804</v>
      </c>
      <c r="M155" s="5">
        <f>'[9]Table 32'!M$12*1000</f>
        <v>162.11100000000002</v>
      </c>
      <c r="N155" s="5">
        <f>'[9]Table 32'!N$12*1000</f>
        <v>184.209</v>
      </c>
      <c r="O155" s="5">
        <f>'[9]Table 32'!O$12*1000</f>
        <v>201.07</v>
      </c>
      <c r="P155" s="5">
        <f>'[9]Table 32'!P$12*1000</f>
        <v>165.14499999999998</v>
      </c>
      <c r="Q155" s="5">
        <f>'[9]Table 32'!Q$12*1000</f>
        <v>150.51700000000002</v>
      </c>
      <c r="R155" s="5">
        <f>'[9]Table 32'!R$12*1000</f>
        <v>177.197</v>
      </c>
      <c r="S155" s="5">
        <f>'[9]Table 32'!S$12*1000</f>
        <v>188.65299999999999</v>
      </c>
      <c r="T155" s="5">
        <f>'[9]Table 32'!T$12*1000</f>
        <v>186.14600000000002</v>
      </c>
      <c r="U155" s="5">
        <f>'[9]Table 32'!U$12*1000</f>
        <v>189.15699999999998</v>
      </c>
      <c r="V155" s="5">
        <f>'[9]Table 32'!V$12*1000</f>
        <v>201.726</v>
      </c>
      <c r="W155" s="5">
        <f>'[9]Table 32'!W$12*1000</f>
        <v>158.66300000000001</v>
      </c>
      <c r="Z155" s="21" t="s">
        <v>26</v>
      </c>
    </row>
    <row r="156" spans="2:28" outlineLevel="1" x14ac:dyDescent="0.2">
      <c r="B156" s="4" t="s">
        <v>0</v>
      </c>
      <c r="C156" s="5"/>
      <c r="D156" s="5"/>
      <c r="E156" s="5"/>
      <c r="F156" s="5"/>
      <c r="G156" s="5"/>
      <c r="H156" s="5"/>
      <c r="I156" s="5"/>
      <c r="J156" s="5"/>
      <c r="K156" s="5"/>
      <c r="L156" s="5"/>
      <c r="M156" s="5"/>
      <c r="N156" s="5"/>
      <c r="O156" s="5"/>
      <c r="P156" s="5"/>
      <c r="Q156" s="5"/>
      <c r="R156" s="5"/>
      <c r="S156" s="5"/>
      <c r="T156" s="5"/>
      <c r="U156" s="5"/>
      <c r="V156" s="5"/>
      <c r="W156" s="5"/>
      <c r="Z156" s="21"/>
    </row>
    <row r="157" spans="2:28" outlineLevel="1" x14ac:dyDescent="0.2">
      <c r="B157" s="4" t="s">
        <v>22</v>
      </c>
      <c r="C157" s="5"/>
      <c r="D157" s="5"/>
      <c r="E157" s="5"/>
      <c r="F157" s="5"/>
      <c r="G157" s="5"/>
      <c r="H157" s="5"/>
      <c r="I157" s="5"/>
      <c r="J157" s="5"/>
      <c r="K157" s="5"/>
      <c r="L157" s="5"/>
      <c r="M157" s="5"/>
      <c r="N157" s="5"/>
      <c r="O157" s="5"/>
      <c r="P157" s="5"/>
      <c r="Q157" s="5"/>
      <c r="R157" s="5"/>
      <c r="S157" s="5"/>
      <c r="T157" s="5"/>
      <c r="U157" s="5"/>
      <c r="V157" s="5"/>
      <c r="W157" s="5"/>
      <c r="Z157" s="21"/>
    </row>
    <row r="158" spans="2:28" outlineLevel="1" x14ac:dyDescent="0.2">
      <c r="B158" s="4" t="s">
        <v>23</v>
      </c>
      <c r="C158" s="5"/>
      <c r="D158" s="5"/>
      <c r="E158" s="5"/>
      <c r="F158" s="5"/>
      <c r="G158" s="5"/>
      <c r="H158" s="5"/>
      <c r="I158" s="5"/>
      <c r="J158" s="5"/>
      <c r="K158" s="5"/>
      <c r="L158" s="5"/>
      <c r="M158" s="5"/>
      <c r="N158" s="5"/>
      <c r="O158" s="5"/>
      <c r="P158" s="5"/>
      <c r="Q158" s="5"/>
      <c r="R158" s="5"/>
      <c r="S158" s="5"/>
      <c r="T158" s="5"/>
      <c r="U158" s="5"/>
      <c r="V158" s="5"/>
      <c r="W158" s="5"/>
      <c r="Z158" s="21"/>
    </row>
    <row r="159" spans="2:28" outlineLevel="1" x14ac:dyDescent="0.2">
      <c r="B159" s="4" t="s">
        <v>17</v>
      </c>
      <c r="C159" s="5"/>
      <c r="D159" s="5"/>
      <c r="E159" s="5"/>
      <c r="F159" s="5"/>
      <c r="G159" s="5"/>
      <c r="H159" s="5"/>
      <c r="I159" s="5"/>
      <c r="J159" s="5"/>
      <c r="K159" s="5"/>
      <c r="L159" s="5"/>
      <c r="M159" s="5"/>
      <c r="N159" s="5"/>
      <c r="O159" s="5"/>
      <c r="P159" s="5"/>
      <c r="Q159" s="5"/>
      <c r="R159" s="5"/>
      <c r="S159" s="5"/>
      <c r="T159" s="5"/>
      <c r="U159" s="5"/>
      <c r="V159" s="5"/>
      <c r="W159" s="5"/>
      <c r="Z159" s="21"/>
    </row>
    <row r="160" spans="2:28" outlineLevel="1" x14ac:dyDescent="0.2">
      <c r="B160" s="4" t="s">
        <v>1</v>
      </c>
      <c r="C160" s="5"/>
      <c r="D160" s="5"/>
      <c r="E160" s="5"/>
      <c r="F160" s="5"/>
      <c r="G160" s="5"/>
      <c r="H160" s="5"/>
      <c r="I160" s="5"/>
      <c r="J160" s="5"/>
      <c r="K160" s="5"/>
      <c r="L160" s="5"/>
      <c r="M160" s="5"/>
      <c r="N160" s="5"/>
      <c r="O160" s="5"/>
      <c r="P160" s="5"/>
      <c r="Q160" s="5"/>
      <c r="R160" s="5"/>
      <c r="S160" s="5"/>
      <c r="T160" s="5"/>
      <c r="U160" s="5"/>
      <c r="V160" s="5"/>
      <c r="W160" s="5"/>
      <c r="Z160" s="21"/>
    </row>
    <row r="161" spans="1:28" outlineLevel="1" x14ac:dyDescent="0.2">
      <c r="B161" s="15" t="s">
        <v>9</v>
      </c>
      <c r="C161" s="19">
        <f t="shared" ref="C161:W161" si="64">SUM(C151:C160)</f>
        <v>85.025000000000006</v>
      </c>
      <c r="D161" s="19">
        <f t="shared" si="64"/>
        <v>64.831000000000003</v>
      </c>
      <c r="E161" s="19">
        <f t="shared" si="64"/>
        <v>72.871000000000009</v>
      </c>
      <c r="F161" s="19">
        <f t="shared" si="64"/>
        <v>64.08</v>
      </c>
      <c r="G161" s="19">
        <f t="shared" si="64"/>
        <v>80.331999999999994</v>
      </c>
      <c r="H161" s="19">
        <f t="shared" si="64"/>
        <v>87.942000000000007</v>
      </c>
      <c r="I161" s="19">
        <f t="shared" si="64"/>
        <v>102.90199999999999</v>
      </c>
      <c r="J161" s="19">
        <f t="shared" si="64"/>
        <v>104.709</v>
      </c>
      <c r="K161" s="19">
        <f t="shared" si="64"/>
        <v>128.36800000000002</v>
      </c>
      <c r="L161" s="19">
        <f t="shared" si="64"/>
        <v>141.804</v>
      </c>
      <c r="M161" s="19">
        <f t="shared" si="64"/>
        <v>162.11100000000002</v>
      </c>
      <c r="N161" s="19">
        <f t="shared" si="64"/>
        <v>184.209</v>
      </c>
      <c r="O161" s="19">
        <f t="shared" si="64"/>
        <v>201.07</v>
      </c>
      <c r="P161" s="19">
        <f t="shared" si="64"/>
        <v>165.14499999999998</v>
      </c>
      <c r="Q161" s="19">
        <f t="shared" si="64"/>
        <v>150.51700000000002</v>
      </c>
      <c r="R161" s="19">
        <f t="shared" si="64"/>
        <v>177.197</v>
      </c>
      <c r="S161" s="19">
        <f t="shared" si="64"/>
        <v>188.65299999999999</v>
      </c>
      <c r="T161" s="19">
        <f t="shared" si="64"/>
        <v>186.14600000000002</v>
      </c>
      <c r="U161" s="19">
        <f t="shared" si="64"/>
        <v>189.15699999999998</v>
      </c>
      <c r="V161" s="19">
        <f t="shared" si="64"/>
        <v>201.726</v>
      </c>
      <c r="W161" s="19">
        <f t="shared" si="64"/>
        <v>158.66300000000001</v>
      </c>
    </row>
    <row r="162" spans="1:28" outlineLevel="1" x14ac:dyDescent="0.2">
      <c r="B162" s="26" t="s">
        <v>91</v>
      </c>
      <c r="C162" s="25">
        <f t="shared" ref="C162:W162" si="65">C161/C142/1000</f>
        <v>1.4954408971329782E-3</v>
      </c>
      <c r="D162" s="25">
        <f t="shared" si="65"/>
        <v>1.348314429146036E-3</v>
      </c>
      <c r="E162" s="25">
        <f t="shared" si="65"/>
        <v>1.2952879060928269E-3</v>
      </c>
      <c r="F162" s="25">
        <f t="shared" si="65"/>
        <v>1.2952627946313539E-3</v>
      </c>
      <c r="G162" s="25">
        <f t="shared" si="65"/>
        <v>1.2952759256009967E-3</v>
      </c>
      <c r="H162" s="25">
        <f t="shared" si="65"/>
        <v>1.1850082589585983E-3</v>
      </c>
      <c r="I162" s="25">
        <f t="shared" si="65"/>
        <v>1.1849771812262311E-3</v>
      </c>
      <c r="J162" s="25">
        <f t="shared" si="65"/>
        <v>1.1575282415931206E-3</v>
      </c>
      <c r="K162" s="25">
        <f t="shared" si="65"/>
        <v>1.1574580429574474E-3</v>
      </c>
      <c r="L162" s="25">
        <f t="shared" si="65"/>
        <v>1.7546607293988192E-3</v>
      </c>
      <c r="M162" s="25">
        <f t="shared" si="65"/>
        <v>1.754657338512205E-3</v>
      </c>
      <c r="N162" s="25">
        <f t="shared" si="65"/>
        <v>1.7546768091810569E-3</v>
      </c>
      <c r="O162" s="25">
        <f t="shared" si="65"/>
        <v>1.7546937446795544E-3</v>
      </c>
      <c r="P162" s="25">
        <f t="shared" si="65"/>
        <v>1.7546536758084675E-3</v>
      </c>
      <c r="Q162" s="25">
        <f t="shared" si="65"/>
        <v>1.7546880026307326E-3</v>
      </c>
      <c r="R162" s="25">
        <f t="shared" si="65"/>
        <v>1.7546826906633161E-3</v>
      </c>
      <c r="S162" s="25">
        <f t="shared" si="65"/>
        <v>1.6495675871393066E-3</v>
      </c>
      <c r="T162" s="25">
        <f t="shared" si="65"/>
        <v>1.5985091321401384E-3</v>
      </c>
      <c r="U162" s="25">
        <f t="shared" si="65"/>
        <v>1.5985279517896063E-3</v>
      </c>
      <c r="V162" s="25">
        <f t="shared" si="65"/>
        <v>1.5957892541504297E-3</v>
      </c>
      <c r="W162" s="25">
        <f t="shared" si="65"/>
        <v>1.5401106647501943E-3</v>
      </c>
    </row>
    <row r="163" spans="1:28" outlineLevel="1" x14ac:dyDescent="0.2"/>
    <row r="164" spans="1:28" outlineLevel="1" x14ac:dyDescent="0.2">
      <c r="B164" s="4" t="s">
        <v>18</v>
      </c>
      <c r="C164" s="11">
        <f t="shared" ref="C164:W164" si="66">IFERROR(C151/C161,0)</f>
        <v>0</v>
      </c>
      <c r="D164" s="11">
        <f t="shared" si="66"/>
        <v>0</v>
      </c>
      <c r="E164" s="11">
        <f t="shared" si="66"/>
        <v>0</v>
      </c>
      <c r="F164" s="11">
        <f t="shared" si="66"/>
        <v>0</v>
      </c>
      <c r="G164" s="11">
        <f t="shared" si="66"/>
        <v>0</v>
      </c>
      <c r="H164" s="11">
        <f t="shared" si="66"/>
        <v>0</v>
      </c>
      <c r="I164" s="11">
        <f t="shared" si="66"/>
        <v>0</v>
      </c>
      <c r="J164" s="11">
        <f t="shared" si="66"/>
        <v>0</v>
      </c>
      <c r="K164" s="11">
        <f t="shared" si="66"/>
        <v>0</v>
      </c>
      <c r="L164" s="11">
        <f t="shared" si="66"/>
        <v>0</v>
      </c>
      <c r="M164" s="11">
        <f t="shared" si="66"/>
        <v>0</v>
      </c>
      <c r="N164" s="11">
        <f t="shared" si="66"/>
        <v>0</v>
      </c>
      <c r="O164" s="11">
        <f t="shared" si="66"/>
        <v>0</v>
      </c>
      <c r="P164" s="11">
        <f t="shared" si="66"/>
        <v>0</v>
      </c>
      <c r="Q164" s="11">
        <f t="shared" si="66"/>
        <v>0</v>
      </c>
      <c r="R164" s="11">
        <f t="shared" si="66"/>
        <v>0</v>
      </c>
      <c r="S164" s="11">
        <f t="shared" si="66"/>
        <v>0</v>
      </c>
      <c r="T164" s="11">
        <f t="shared" si="66"/>
        <v>0</v>
      </c>
      <c r="U164" s="11">
        <f t="shared" si="66"/>
        <v>0</v>
      </c>
      <c r="V164" s="11">
        <f t="shared" si="66"/>
        <v>0</v>
      </c>
      <c r="W164" s="11">
        <f t="shared" si="66"/>
        <v>0</v>
      </c>
    </row>
    <row r="165" spans="1:28" outlineLevel="1" x14ac:dyDescent="0.2">
      <c r="B165" s="4" t="s">
        <v>19</v>
      </c>
      <c r="C165" s="11">
        <f t="shared" ref="C165:W165" si="67">IFERROR(C152/C161,0)</f>
        <v>0</v>
      </c>
      <c r="D165" s="11">
        <f t="shared" si="67"/>
        <v>0</v>
      </c>
      <c r="E165" s="11">
        <f t="shared" si="67"/>
        <v>0</v>
      </c>
      <c r="F165" s="11">
        <f t="shared" si="67"/>
        <v>0</v>
      </c>
      <c r="G165" s="11">
        <f t="shared" si="67"/>
        <v>0</v>
      </c>
      <c r="H165" s="11">
        <f t="shared" si="67"/>
        <v>0</v>
      </c>
      <c r="I165" s="11">
        <f t="shared" si="67"/>
        <v>0</v>
      </c>
      <c r="J165" s="11">
        <f t="shared" si="67"/>
        <v>0</v>
      </c>
      <c r="K165" s="11">
        <f t="shared" si="67"/>
        <v>0</v>
      </c>
      <c r="L165" s="11">
        <f t="shared" si="67"/>
        <v>0</v>
      </c>
      <c r="M165" s="11">
        <f t="shared" si="67"/>
        <v>0</v>
      </c>
      <c r="N165" s="11">
        <f t="shared" si="67"/>
        <v>0</v>
      </c>
      <c r="O165" s="11">
        <f t="shared" si="67"/>
        <v>0</v>
      </c>
      <c r="P165" s="11">
        <f t="shared" si="67"/>
        <v>0</v>
      </c>
      <c r="Q165" s="11">
        <f t="shared" si="67"/>
        <v>0</v>
      </c>
      <c r="R165" s="11">
        <f t="shared" si="67"/>
        <v>0</v>
      </c>
      <c r="S165" s="11">
        <f t="shared" si="67"/>
        <v>0</v>
      </c>
      <c r="T165" s="11">
        <f t="shared" si="67"/>
        <v>0</v>
      </c>
      <c r="U165" s="11">
        <f t="shared" si="67"/>
        <v>0</v>
      </c>
      <c r="V165" s="11">
        <f t="shared" si="67"/>
        <v>0</v>
      </c>
      <c r="W165" s="11">
        <f t="shared" si="67"/>
        <v>0</v>
      </c>
    </row>
    <row r="166" spans="1:28" outlineLevel="1" x14ac:dyDescent="0.2">
      <c r="B166" s="4" t="s">
        <v>16</v>
      </c>
      <c r="C166" s="11">
        <f t="shared" ref="C166:W166" si="68">IFERROR(C153/C161,0)</f>
        <v>0</v>
      </c>
      <c r="D166" s="11">
        <f t="shared" si="68"/>
        <v>0</v>
      </c>
      <c r="E166" s="11">
        <f t="shared" si="68"/>
        <v>0</v>
      </c>
      <c r="F166" s="11">
        <f t="shared" si="68"/>
        <v>0</v>
      </c>
      <c r="G166" s="11">
        <f t="shared" si="68"/>
        <v>0</v>
      </c>
      <c r="H166" s="11">
        <f t="shared" si="68"/>
        <v>0</v>
      </c>
      <c r="I166" s="11">
        <f t="shared" si="68"/>
        <v>0</v>
      </c>
      <c r="J166" s="11">
        <f t="shared" si="68"/>
        <v>0</v>
      </c>
      <c r="K166" s="11">
        <f t="shared" si="68"/>
        <v>0</v>
      </c>
      <c r="L166" s="11">
        <f t="shared" si="68"/>
        <v>0</v>
      </c>
      <c r="M166" s="11">
        <f t="shared" si="68"/>
        <v>0</v>
      </c>
      <c r="N166" s="11">
        <f t="shared" si="68"/>
        <v>0</v>
      </c>
      <c r="O166" s="11">
        <f t="shared" si="68"/>
        <v>0</v>
      </c>
      <c r="P166" s="11">
        <f t="shared" si="68"/>
        <v>0</v>
      </c>
      <c r="Q166" s="11">
        <f t="shared" si="68"/>
        <v>0</v>
      </c>
      <c r="R166" s="11">
        <f t="shared" si="68"/>
        <v>0</v>
      </c>
      <c r="S166" s="11">
        <f t="shared" si="68"/>
        <v>0</v>
      </c>
      <c r="T166" s="11">
        <f t="shared" si="68"/>
        <v>0</v>
      </c>
      <c r="U166" s="11">
        <f t="shared" si="68"/>
        <v>0</v>
      </c>
      <c r="V166" s="11">
        <f t="shared" si="68"/>
        <v>0</v>
      </c>
      <c r="W166" s="11">
        <f t="shared" si="68"/>
        <v>0</v>
      </c>
    </row>
    <row r="167" spans="1:28" outlineLevel="1" x14ac:dyDescent="0.2">
      <c r="B167" s="4" t="s">
        <v>21</v>
      </c>
      <c r="C167" s="11">
        <f t="shared" ref="C167:W167" si="69">IFERROR(C154/C161,0)</f>
        <v>0</v>
      </c>
      <c r="D167" s="11">
        <f t="shared" si="69"/>
        <v>0</v>
      </c>
      <c r="E167" s="11">
        <f t="shared" si="69"/>
        <v>0</v>
      </c>
      <c r="F167" s="11">
        <f t="shared" si="69"/>
        <v>0</v>
      </c>
      <c r="G167" s="11">
        <f t="shared" si="69"/>
        <v>0</v>
      </c>
      <c r="H167" s="11">
        <f t="shared" si="69"/>
        <v>0</v>
      </c>
      <c r="I167" s="11">
        <f t="shared" si="69"/>
        <v>0</v>
      </c>
      <c r="J167" s="11">
        <f t="shared" si="69"/>
        <v>0</v>
      </c>
      <c r="K167" s="11">
        <f t="shared" si="69"/>
        <v>0</v>
      </c>
      <c r="L167" s="11">
        <f t="shared" si="69"/>
        <v>0</v>
      </c>
      <c r="M167" s="11">
        <f t="shared" si="69"/>
        <v>0</v>
      </c>
      <c r="N167" s="11">
        <f t="shared" si="69"/>
        <v>0</v>
      </c>
      <c r="O167" s="11">
        <f t="shared" si="69"/>
        <v>0</v>
      </c>
      <c r="P167" s="11">
        <f t="shared" si="69"/>
        <v>0</v>
      </c>
      <c r="Q167" s="11">
        <f t="shared" si="69"/>
        <v>0</v>
      </c>
      <c r="R167" s="11">
        <f t="shared" si="69"/>
        <v>0</v>
      </c>
      <c r="S167" s="11">
        <f t="shared" si="69"/>
        <v>0</v>
      </c>
      <c r="T167" s="11">
        <f t="shared" si="69"/>
        <v>0</v>
      </c>
      <c r="U167" s="11">
        <f t="shared" si="69"/>
        <v>0</v>
      </c>
      <c r="V167" s="11">
        <f t="shared" si="69"/>
        <v>0</v>
      </c>
      <c r="W167" s="11">
        <f t="shared" si="69"/>
        <v>0</v>
      </c>
    </row>
    <row r="168" spans="1:28" outlineLevel="1" x14ac:dyDescent="0.2">
      <c r="B168" s="4" t="s">
        <v>20</v>
      </c>
      <c r="C168" s="11">
        <f t="shared" ref="C168:W168" si="70">IFERROR(C155/C161,0)</f>
        <v>1</v>
      </c>
      <c r="D168" s="11">
        <f t="shared" si="70"/>
        <v>1</v>
      </c>
      <c r="E168" s="11">
        <f t="shared" si="70"/>
        <v>1</v>
      </c>
      <c r="F168" s="11">
        <f t="shared" si="70"/>
        <v>1</v>
      </c>
      <c r="G168" s="11">
        <f t="shared" si="70"/>
        <v>1</v>
      </c>
      <c r="H168" s="11">
        <f t="shared" si="70"/>
        <v>1</v>
      </c>
      <c r="I168" s="11">
        <f t="shared" si="70"/>
        <v>1</v>
      </c>
      <c r="J168" s="11">
        <f t="shared" si="70"/>
        <v>1</v>
      </c>
      <c r="K168" s="11">
        <f t="shared" si="70"/>
        <v>1</v>
      </c>
      <c r="L168" s="11">
        <f t="shared" si="70"/>
        <v>1</v>
      </c>
      <c r="M168" s="11">
        <f t="shared" si="70"/>
        <v>1</v>
      </c>
      <c r="N168" s="11">
        <f t="shared" si="70"/>
        <v>1</v>
      </c>
      <c r="O168" s="11">
        <f t="shared" si="70"/>
        <v>1</v>
      </c>
      <c r="P168" s="11">
        <f t="shared" si="70"/>
        <v>1</v>
      </c>
      <c r="Q168" s="11">
        <f t="shared" si="70"/>
        <v>1</v>
      </c>
      <c r="R168" s="11">
        <f t="shared" si="70"/>
        <v>1</v>
      </c>
      <c r="S168" s="11">
        <f t="shared" si="70"/>
        <v>1</v>
      </c>
      <c r="T168" s="11">
        <f t="shared" si="70"/>
        <v>1</v>
      </c>
      <c r="U168" s="11">
        <f t="shared" si="70"/>
        <v>1</v>
      </c>
      <c r="V168" s="11">
        <f t="shared" si="70"/>
        <v>1</v>
      </c>
      <c r="W168" s="11">
        <f t="shared" si="70"/>
        <v>1</v>
      </c>
    </row>
    <row r="169" spans="1:28" outlineLevel="1" x14ac:dyDescent="0.2">
      <c r="B169" s="4" t="s">
        <v>0</v>
      </c>
      <c r="C169" s="11">
        <f t="shared" ref="C169:W169" si="71">IFERROR(C156/C161,0)</f>
        <v>0</v>
      </c>
      <c r="D169" s="11">
        <f t="shared" si="71"/>
        <v>0</v>
      </c>
      <c r="E169" s="11">
        <f t="shared" si="71"/>
        <v>0</v>
      </c>
      <c r="F169" s="11">
        <f t="shared" si="71"/>
        <v>0</v>
      </c>
      <c r="G169" s="11">
        <f t="shared" si="71"/>
        <v>0</v>
      </c>
      <c r="H169" s="11">
        <f t="shared" si="71"/>
        <v>0</v>
      </c>
      <c r="I169" s="11">
        <f t="shared" si="71"/>
        <v>0</v>
      </c>
      <c r="J169" s="11">
        <f t="shared" si="71"/>
        <v>0</v>
      </c>
      <c r="K169" s="11">
        <f t="shared" si="71"/>
        <v>0</v>
      </c>
      <c r="L169" s="11">
        <f t="shared" si="71"/>
        <v>0</v>
      </c>
      <c r="M169" s="11">
        <f t="shared" si="71"/>
        <v>0</v>
      </c>
      <c r="N169" s="11">
        <f t="shared" si="71"/>
        <v>0</v>
      </c>
      <c r="O169" s="11">
        <f t="shared" si="71"/>
        <v>0</v>
      </c>
      <c r="P169" s="11">
        <f t="shared" si="71"/>
        <v>0</v>
      </c>
      <c r="Q169" s="11">
        <f t="shared" si="71"/>
        <v>0</v>
      </c>
      <c r="R169" s="11">
        <f t="shared" si="71"/>
        <v>0</v>
      </c>
      <c r="S169" s="11">
        <f t="shared" si="71"/>
        <v>0</v>
      </c>
      <c r="T169" s="11">
        <f t="shared" si="71"/>
        <v>0</v>
      </c>
      <c r="U169" s="11">
        <f t="shared" si="71"/>
        <v>0</v>
      </c>
      <c r="V169" s="11">
        <f t="shared" si="71"/>
        <v>0</v>
      </c>
      <c r="W169" s="11">
        <f t="shared" si="71"/>
        <v>0</v>
      </c>
    </row>
    <row r="170" spans="1:28" x14ac:dyDescent="0.2">
      <c r="B170" s="4" t="s">
        <v>22</v>
      </c>
      <c r="C170" s="11">
        <f t="shared" ref="C170:W170" si="72">IFERROR(C157/C161,0)</f>
        <v>0</v>
      </c>
      <c r="D170" s="11">
        <f t="shared" si="72"/>
        <v>0</v>
      </c>
      <c r="E170" s="11">
        <f t="shared" si="72"/>
        <v>0</v>
      </c>
      <c r="F170" s="11">
        <f t="shared" si="72"/>
        <v>0</v>
      </c>
      <c r="G170" s="11">
        <f t="shared" si="72"/>
        <v>0</v>
      </c>
      <c r="H170" s="11">
        <f t="shared" si="72"/>
        <v>0</v>
      </c>
      <c r="I170" s="11">
        <f t="shared" si="72"/>
        <v>0</v>
      </c>
      <c r="J170" s="11">
        <f t="shared" si="72"/>
        <v>0</v>
      </c>
      <c r="K170" s="11">
        <f t="shared" si="72"/>
        <v>0</v>
      </c>
      <c r="L170" s="11">
        <f t="shared" si="72"/>
        <v>0</v>
      </c>
      <c r="M170" s="11">
        <f t="shared" si="72"/>
        <v>0</v>
      </c>
      <c r="N170" s="11">
        <f t="shared" si="72"/>
        <v>0</v>
      </c>
      <c r="O170" s="11">
        <f t="shared" si="72"/>
        <v>0</v>
      </c>
      <c r="P170" s="11">
        <f t="shared" si="72"/>
        <v>0</v>
      </c>
      <c r="Q170" s="11">
        <f t="shared" si="72"/>
        <v>0</v>
      </c>
      <c r="R170" s="11">
        <f t="shared" si="72"/>
        <v>0</v>
      </c>
      <c r="S170" s="11">
        <f t="shared" si="72"/>
        <v>0</v>
      </c>
      <c r="T170" s="11">
        <f t="shared" si="72"/>
        <v>0</v>
      </c>
      <c r="U170" s="11">
        <f t="shared" si="72"/>
        <v>0</v>
      </c>
      <c r="V170" s="11">
        <f t="shared" si="72"/>
        <v>0</v>
      </c>
      <c r="W170" s="11">
        <f t="shared" si="72"/>
        <v>0</v>
      </c>
    </row>
    <row r="171" spans="1:28" x14ac:dyDescent="0.2">
      <c r="B171" s="4" t="s">
        <v>23</v>
      </c>
      <c r="C171" s="11">
        <f t="shared" ref="C171:W171" si="73">IFERROR(C158/C161,0)</f>
        <v>0</v>
      </c>
      <c r="D171" s="11">
        <f t="shared" si="73"/>
        <v>0</v>
      </c>
      <c r="E171" s="11">
        <f t="shared" si="73"/>
        <v>0</v>
      </c>
      <c r="F171" s="11">
        <f t="shared" si="73"/>
        <v>0</v>
      </c>
      <c r="G171" s="11">
        <f t="shared" si="73"/>
        <v>0</v>
      </c>
      <c r="H171" s="11">
        <f t="shared" si="73"/>
        <v>0</v>
      </c>
      <c r="I171" s="11">
        <f t="shared" si="73"/>
        <v>0</v>
      </c>
      <c r="J171" s="11">
        <f t="shared" si="73"/>
        <v>0</v>
      </c>
      <c r="K171" s="11">
        <f t="shared" si="73"/>
        <v>0</v>
      </c>
      <c r="L171" s="11">
        <f t="shared" si="73"/>
        <v>0</v>
      </c>
      <c r="M171" s="11">
        <f t="shared" si="73"/>
        <v>0</v>
      </c>
      <c r="N171" s="11">
        <f t="shared" si="73"/>
        <v>0</v>
      </c>
      <c r="O171" s="11">
        <f t="shared" si="73"/>
        <v>0</v>
      </c>
      <c r="P171" s="11">
        <f t="shared" si="73"/>
        <v>0</v>
      </c>
      <c r="Q171" s="11">
        <f t="shared" si="73"/>
        <v>0</v>
      </c>
      <c r="R171" s="11">
        <f t="shared" si="73"/>
        <v>0</v>
      </c>
      <c r="S171" s="11">
        <f t="shared" si="73"/>
        <v>0</v>
      </c>
      <c r="T171" s="11">
        <f t="shared" si="73"/>
        <v>0</v>
      </c>
      <c r="U171" s="11">
        <f t="shared" si="73"/>
        <v>0</v>
      </c>
      <c r="V171" s="11">
        <f t="shared" si="73"/>
        <v>0</v>
      </c>
      <c r="W171" s="11">
        <f t="shared" si="73"/>
        <v>0</v>
      </c>
    </row>
    <row r="172" spans="1:28" s="33" customFormat="1" x14ac:dyDescent="0.2">
      <c r="A172" s="1"/>
      <c r="B172" s="4" t="s">
        <v>17</v>
      </c>
      <c r="C172" s="11">
        <f t="shared" ref="C172:W172" si="74">IFERROR(C159/C161,0)</f>
        <v>0</v>
      </c>
      <c r="D172" s="11">
        <f t="shared" si="74"/>
        <v>0</v>
      </c>
      <c r="E172" s="11">
        <f t="shared" si="74"/>
        <v>0</v>
      </c>
      <c r="F172" s="11">
        <f t="shared" si="74"/>
        <v>0</v>
      </c>
      <c r="G172" s="11">
        <f t="shared" si="74"/>
        <v>0</v>
      </c>
      <c r="H172" s="11">
        <f t="shared" si="74"/>
        <v>0</v>
      </c>
      <c r="I172" s="11">
        <f t="shared" si="74"/>
        <v>0</v>
      </c>
      <c r="J172" s="11">
        <f t="shared" si="74"/>
        <v>0</v>
      </c>
      <c r="K172" s="11">
        <f t="shared" si="74"/>
        <v>0</v>
      </c>
      <c r="L172" s="11">
        <f t="shared" si="74"/>
        <v>0</v>
      </c>
      <c r="M172" s="11">
        <f t="shared" si="74"/>
        <v>0</v>
      </c>
      <c r="N172" s="11">
        <f t="shared" si="74"/>
        <v>0</v>
      </c>
      <c r="O172" s="11">
        <f t="shared" si="74"/>
        <v>0</v>
      </c>
      <c r="P172" s="11">
        <f t="shared" si="74"/>
        <v>0</v>
      </c>
      <c r="Q172" s="11">
        <f t="shared" si="74"/>
        <v>0</v>
      </c>
      <c r="R172" s="11">
        <f t="shared" si="74"/>
        <v>0</v>
      </c>
      <c r="S172" s="11">
        <f t="shared" si="74"/>
        <v>0</v>
      </c>
      <c r="T172" s="11">
        <f t="shared" si="74"/>
        <v>0</v>
      </c>
      <c r="U172" s="11">
        <f t="shared" si="74"/>
        <v>0</v>
      </c>
      <c r="V172" s="11">
        <f t="shared" si="74"/>
        <v>0</v>
      </c>
      <c r="W172" s="11">
        <f t="shared" si="74"/>
        <v>0</v>
      </c>
      <c r="X172" s="1"/>
      <c r="Y172" s="1"/>
      <c r="Z172"/>
      <c r="AA172" s="1"/>
      <c r="AB172" s="1"/>
    </row>
    <row r="173" spans="1:28" outlineLevel="1" x14ac:dyDescent="0.2">
      <c r="B173" s="4" t="s">
        <v>1</v>
      </c>
      <c r="C173" s="11">
        <f t="shared" ref="C173:W173" si="75">IFERROR(C160/C161,0)</f>
        <v>0</v>
      </c>
      <c r="D173" s="11">
        <f t="shared" si="75"/>
        <v>0</v>
      </c>
      <c r="E173" s="11">
        <f t="shared" si="75"/>
        <v>0</v>
      </c>
      <c r="F173" s="11">
        <f t="shared" si="75"/>
        <v>0</v>
      </c>
      <c r="G173" s="11">
        <f t="shared" si="75"/>
        <v>0</v>
      </c>
      <c r="H173" s="11">
        <f t="shared" si="75"/>
        <v>0</v>
      </c>
      <c r="I173" s="11">
        <f t="shared" si="75"/>
        <v>0</v>
      </c>
      <c r="J173" s="11">
        <f t="shared" si="75"/>
        <v>0</v>
      </c>
      <c r="K173" s="11">
        <f t="shared" si="75"/>
        <v>0</v>
      </c>
      <c r="L173" s="11">
        <f t="shared" si="75"/>
        <v>0</v>
      </c>
      <c r="M173" s="11">
        <f t="shared" si="75"/>
        <v>0</v>
      </c>
      <c r="N173" s="11">
        <f t="shared" si="75"/>
        <v>0</v>
      </c>
      <c r="O173" s="11">
        <f t="shared" si="75"/>
        <v>0</v>
      </c>
      <c r="P173" s="11">
        <f t="shared" si="75"/>
        <v>0</v>
      </c>
      <c r="Q173" s="11">
        <f t="shared" si="75"/>
        <v>0</v>
      </c>
      <c r="R173" s="11">
        <f t="shared" si="75"/>
        <v>0</v>
      </c>
      <c r="S173" s="11">
        <f t="shared" si="75"/>
        <v>0</v>
      </c>
      <c r="T173" s="11">
        <f t="shared" si="75"/>
        <v>0</v>
      </c>
      <c r="U173" s="11">
        <f t="shared" si="75"/>
        <v>0</v>
      </c>
      <c r="V173" s="11">
        <f t="shared" si="75"/>
        <v>0</v>
      </c>
      <c r="W173" s="11">
        <f t="shared" si="75"/>
        <v>0</v>
      </c>
    </row>
    <row r="174" spans="1:28" outlineLevel="1" x14ac:dyDescent="0.2"/>
    <row r="175" spans="1:28" outlineLevel="1" x14ac:dyDescent="0.2"/>
    <row r="176" spans="1:28" outlineLevel="1" x14ac:dyDescent="0.2">
      <c r="A176" s="32" t="s">
        <v>82</v>
      </c>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4"/>
      <c r="AA176" s="33"/>
      <c r="AB176" s="33"/>
    </row>
    <row r="177" spans="2:28" outlineLevel="1" x14ac:dyDescent="0.2">
      <c r="B177" s="20" t="s">
        <v>88</v>
      </c>
      <c r="C177" s="5">
        <f>'[9]Table 28'!C$30</f>
        <v>694.48907999999994</v>
      </c>
      <c r="D177" s="5">
        <f>'[9]Table 28'!D$30</f>
        <v>622.40809400000001</v>
      </c>
      <c r="E177" s="5">
        <f>'[9]Table 28'!E$30</f>
        <v>748.63237800000002</v>
      </c>
      <c r="F177" s="5">
        <f>'[9]Table 28'!F$30</f>
        <v>1069.595372</v>
      </c>
      <c r="G177" s="5">
        <f>'[9]Table 28'!G$30</f>
        <v>938.77723800000001</v>
      </c>
      <c r="H177" s="5">
        <f>'[9]Table 28'!H$30</f>
        <v>745.71601199999998</v>
      </c>
      <c r="I177" s="5">
        <f>'[9]Table 28'!I$30</f>
        <v>843.54905299999996</v>
      </c>
      <c r="J177" s="5">
        <f>'[9]Table 28'!J$30</f>
        <v>706.29236700000001</v>
      </c>
      <c r="K177" s="5">
        <f>'[9]Table 28'!K$30</f>
        <v>727.09261300000003</v>
      </c>
      <c r="L177" s="5">
        <f>'[9]Table 28'!L$30</f>
        <v>912.00159699999995</v>
      </c>
      <c r="M177" s="5">
        <f>'[9]Table 28'!M$30</f>
        <v>879.13972100000001</v>
      </c>
      <c r="N177" s="5">
        <f>'[9]Table 28'!N$30</f>
        <v>1042.9607719999999</v>
      </c>
      <c r="O177" s="5">
        <f>'[9]Table 28'!O$30</f>
        <v>860.04964800000005</v>
      </c>
      <c r="P177" s="5">
        <f>'[9]Table 28'!P$30</f>
        <v>823.99994000000004</v>
      </c>
      <c r="Q177" s="5">
        <f>'[9]Table 28'!Q$30</f>
        <v>765.32209399999999</v>
      </c>
      <c r="R177" s="5">
        <f>'[9]Table 28'!R$30</f>
        <v>816.808897</v>
      </c>
      <c r="S177" s="5">
        <f>'[9]Table 28'!S$30</f>
        <v>885.08513500000004</v>
      </c>
      <c r="T177" s="5">
        <f>'[9]Table 28'!T$30</f>
        <v>1228.457846</v>
      </c>
      <c r="U177" s="5">
        <f>'[9]Table 28'!U$30</f>
        <v>1061.6810740000001</v>
      </c>
      <c r="V177" s="5">
        <f>'[9]Table 28'!V$30</f>
        <v>954.10766799999999</v>
      </c>
      <c r="W177" s="5">
        <f>'[9]Table 28'!W$30</f>
        <v>1060.9824020000001</v>
      </c>
      <c r="Z177" s="21" t="s">
        <v>26</v>
      </c>
      <c r="AB177"/>
    </row>
    <row r="178" spans="2:28" outlineLevel="1" x14ac:dyDescent="0.2">
      <c r="B178" s="7" t="s">
        <v>89</v>
      </c>
      <c r="C178" s="5"/>
      <c r="D178" s="5"/>
      <c r="E178" s="5"/>
      <c r="F178" s="5"/>
      <c r="G178" s="5"/>
      <c r="H178" s="5"/>
      <c r="I178" s="5"/>
      <c r="J178" s="5"/>
      <c r="K178" s="5"/>
      <c r="L178" s="5"/>
      <c r="M178" s="5"/>
      <c r="N178" s="5"/>
      <c r="O178" s="5"/>
      <c r="P178" s="5"/>
      <c r="Q178" s="5"/>
      <c r="R178" s="5"/>
      <c r="S178" s="5"/>
      <c r="T178" s="5"/>
      <c r="U178" s="5"/>
      <c r="V178" s="5"/>
      <c r="W178" s="5"/>
      <c r="Z178" s="21" t="s">
        <v>26</v>
      </c>
      <c r="AB178"/>
    </row>
    <row r="179" spans="2:28" outlineLevel="1" x14ac:dyDescent="0.2">
      <c r="B179" s="7" t="s">
        <v>25</v>
      </c>
      <c r="C179" s="5">
        <f>'[9]Table 31'!C$13</f>
        <v>1.1259999999999999</v>
      </c>
      <c r="D179" s="5">
        <f>'[9]Table 31'!D$13</f>
        <v>1.081</v>
      </c>
      <c r="E179" s="5">
        <f>'[9]Table 31'!E$13</f>
        <v>1.07</v>
      </c>
      <c r="F179" s="5">
        <f>'[9]Table 31'!F$13</f>
        <v>1.095</v>
      </c>
      <c r="G179" s="5">
        <f>'[9]Table 31'!G$13</f>
        <v>1.095</v>
      </c>
      <c r="H179" s="5">
        <f>'[9]Table 31'!H$13</f>
        <v>1.0980000000000001</v>
      </c>
      <c r="I179" s="5">
        <f>'[9]Table 31'!I$13</f>
        <v>1.101</v>
      </c>
      <c r="J179" s="5">
        <f>'[9]Table 31'!J$13</f>
        <v>1.073</v>
      </c>
      <c r="K179" s="5">
        <f>'[9]Table 31'!K$13</f>
        <v>1.0820000000000001</v>
      </c>
      <c r="L179" s="5">
        <f>'[9]Table 31'!L$13</f>
        <v>1.1339999999999999</v>
      </c>
      <c r="M179" s="5">
        <f>'[9]Table 31'!M$13</f>
        <v>1.151</v>
      </c>
      <c r="N179" s="5">
        <f>'[9]Table 31'!N$13</f>
        <v>1.1499999999999999</v>
      </c>
      <c r="O179" s="5">
        <f>'[9]Table 31'!O$13</f>
        <v>1.1319999999999999</v>
      </c>
      <c r="P179" s="5">
        <f>'[9]Table 31'!P$13</f>
        <v>1.1080000000000001</v>
      </c>
      <c r="Q179" s="5">
        <f>'[9]Table 31'!Q$13</f>
        <v>1.17</v>
      </c>
      <c r="R179" s="5">
        <f>'[9]Table 31'!R$13</f>
        <v>1.0940000000000001</v>
      </c>
      <c r="S179" s="5">
        <f>'[9]Table 31'!S$13</f>
        <v>1.143</v>
      </c>
      <c r="T179" s="5">
        <f>'[9]Table 31'!T$13</f>
        <v>1.2350000000000001</v>
      </c>
      <c r="U179" s="5">
        <f>'[9]Table 31'!U$13</f>
        <v>1.1830000000000001</v>
      </c>
      <c r="V179" s="5">
        <f>'[9]Table 31'!V$13</f>
        <v>1.1519999999999999</v>
      </c>
      <c r="W179" s="5">
        <f>'[9]Table 31'!W$13</f>
        <v>1.2190000000000001</v>
      </c>
      <c r="Z179" s="21" t="s">
        <v>26</v>
      </c>
      <c r="AB179"/>
    </row>
    <row r="180" spans="2:28" outlineLevel="1" x14ac:dyDescent="0.2">
      <c r="B180" s="7" t="s">
        <v>30</v>
      </c>
      <c r="C180" s="5">
        <f>'[9]Table 31'!C$23</f>
        <v>31597.099493000002</v>
      </c>
      <c r="D180" s="5">
        <f>'[9]Table 31'!D$23</f>
        <v>29152.945285000002</v>
      </c>
      <c r="E180" s="5">
        <f>'[9]Table 31'!E$23</f>
        <v>35017.839264000002</v>
      </c>
      <c r="F180" s="5">
        <f>'[9]Table 31'!F$23</f>
        <v>48332.480274000001</v>
      </c>
      <c r="G180" s="5">
        <f>'[9]Table 31'!G$23</f>
        <v>41943.777427000001</v>
      </c>
      <c r="H180" s="5">
        <f>'[9]Table 31'!H$23</f>
        <v>32857.207589999998</v>
      </c>
      <c r="I180" s="5">
        <f>'[9]Table 31'!I$23</f>
        <v>36658.672779</v>
      </c>
      <c r="J180" s="5">
        <f>'[9]Table 31'!J$23</f>
        <v>31151.954054000002</v>
      </c>
      <c r="K180" s="5">
        <f>'[9]Table 31'!K$23</f>
        <v>31460.181468999999</v>
      </c>
      <c r="L180" s="5">
        <f>'[9]Table 31'!L$23</f>
        <v>37250.310927999999</v>
      </c>
      <c r="M180" s="5">
        <f>'[9]Table 31'!M$23</f>
        <v>35004.818720000003</v>
      </c>
      <c r="N180" s="5">
        <f>'[9]Table 31'!N$23</f>
        <v>41130.268050999999</v>
      </c>
      <c r="O180" s="5">
        <f>'[9]Table 31'!O$23</f>
        <v>34100.591249999998</v>
      </c>
      <c r="P180" s="5">
        <f>'[9]Table 31'!P$23</f>
        <v>33378.916334000001</v>
      </c>
      <c r="Q180" s="5">
        <f>'[9]Table 31'!Q$23</f>
        <v>29359.131421999999</v>
      </c>
      <c r="R180" s="5">
        <f>'[9]Table 31'!R$23</f>
        <v>33511.043468000003</v>
      </c>
      <c r="S180" s="5">
        <f>'[9]Table 31'!S$23</f>
        <v>34755.507138000001</v>
      </c>
      <c r="T180" s="5">
        <f>'[9]Table 31'!T$23</f>
        <v>44645.543515999998</v>
      </c>
      <c r="U180" s="5">
        <f>'[9]Table 31'!U$23</f>
        <v>40280.434298</v>
      </c>
      <c r="V180" s="5">
        <f>'[9]Table 31'!V$23</f>
        <v>37173.180503000003</v>
      </c>
      <c r="W180" s="5">
        <f>'[9]Table 31'!W$23</f>
        <v>39065.131305000003</v>
      </c>
      <c r="Z180" s="21" t="s">
        <v>26</v>
      </c>
      <c r="AB180"/>
    </row>
    <row r="181" spans="2:28" outlineLevel="1" x14ac:dyDescent="0.2">
      <c r="B181" s="7" t="s">
        <v>31</v>
      </c>
      <c r="C181" s="5">
        <f t="shared" ref="C181:W181" si="76">C179*C180/1000</f>
        <v>35.578334029117997</v>
      </c>
      <c r="D181" s="5">
        <f t="shared" si="76"/>
        <v>31.514333853085002</v>
      </c>
      <c r="E181" s="5">
        <f t="shared" si="76"/>
        <v>37.46908801248</v>
      </c>
      <c r="F181" s="5">
        <f t="shared" si="76"/>
        <v>52.924065900030001</v>
      </c>
      <c r="G181" s="5">
        <f t="shared" si="76"/>
        <v>45.928436282565002</v>
      </c>
      <c r="H181" s="5">
        <f t="shared" si="76"/>
        <v>36.077213933819998</v>
      </c>
      <c r="I181" s="5">
        <f t="shared" si="76"/>
        <v>40.361198729679003</v>
      </c>
      <c r="J181" s="5">
        <f t="shared" si="76"/>
        <v>33.426046699941999</v>
      </c>
      <c r="K181" s="5">
        <f t="shared" si="76"/>
        <v>34.039916349457997</v>
      </c>
      <c r="L181" s="5">
        <f t="shared" si="76"/>
        <v>42.241852592351989</v>
      </c>
      <c r="M181" s="5">
        <f t="shared" si="76"/>
        <v>40.290546346719999</v>
      </c>
      <c r="N181" s="5">
        <f t="shared" si="76"/>
        <v>47.299808258649996</v>
      </c>
      <c r="O181" s="5">
        <f t="shared" si="76"/>
        <v>38.601869295</v>
      </c>
      <c r="P181" s="5">
        <f t="shared" si="76"/>
        <v>36.983839298071999</v>
      </c>
      <c r="Q181" s="5">
        <f t="shared" si="76"/>
        <v>34.350183763739992</v>
      </c>
      <c r="R181" s="5">
        <f t="shared" si="76"/>
        <v>36.661081553992005</v>
      </c>
      <c r="S181" s="5">
        <f t="shared" si="76"/>
        <v>39.725544658734002</v>
      </c>
      <c r="T181" s="5">
        <f t="shared" si="76"/>
        <v>55.137246242259998</v>
      </c>
      <c r="U181" s="5">
        <f t="shared" si="76"/>
        <v>47.651753774534001</v>
      </c>
      <c r="V181" s="5">
        <f t="shared" si="76"/>
        <v>42.823503939456003</v>
      </c>
      <c r="W181" s="5">
        <f t="shared" si="76"/>
        <v>47.620395060795012</v>
      </c>
    </row>
    <row r="182" spans="2:28" outlineLevel="1" x14ac:dyDescent="0.2">
      <c r="B182" s="7" t="s">
        <v>140</v>
      </c>
      <c r="C182" s="14">
        <f t="shared" ref="C182:W182" si="77">C177/C181</f>
        <v>19.51999999301869</v>
      </c>
      <c r="D182" s="14">
        <f t="shared" si="77"/>
        <v>19.750000012742493</v>
      </c>
      <c r="E182" s="14">
        <f t="shared" si="77"/>
        <v>19.979999986939891</v>
      </c>
      <c r="F182" s="14">
        <f t="shared" si="77"/>
        <v>20.210000003030636</v>
      </c>
      <c r="G182" s="14">
        <f t="shared" si="77"/>
        <v>20.440000008368919</v>
      </c>
      <c r="H182" s="14">
        <f t="shared" si="77"/>
        <v>20.669999999665734</v>
      </c>
      <c r="I182" s="14">
        <f t="shared" si="77"/>
        <v>20.899999988843462</v>
      </c>
      <c r="J182" s="14">
        <f t="shared" si="77"/>
        <v>21.130000006887609</v>
      </c>
      <c r="K182" s="14">
        <f t="shared" si="77"/>
        <v>21.359999993407069</v>
      </c>
      <c r="L182" s="14">
        <f t="shared" si="77"/>
        <v>21.589999988900122</v>
      </c>
      <c r="M182" s="14">
        <f t="shared" si="77"/>
        <v>21.819999992915697</v>
      </c>
      <c r="N182" s="14">
        <f t="shared" si="77"/>
        <v>22.049999997817487</v>
      </c>
      <c r="O182" s="14">
        <f t="shared" si="77"/>
        <v>22.280000002782248</v>
      </c>
      <c r="P182" s="14">
        <f t="shared" si="77"/>
        <v>22.280000011868857</v>
      </c>
      <c r="Q182" s="14">
        <f t="shared" si="77"/>
        <v>22.279999992543651</v>
      </c>
      <c r="R182" s="14">
        <f t="shared" si="77"/>
        <v>22.279999999374215</v>
      </c>
      <c r="S182" s="14">
        <f t="shared" si="77"/>
        <v>22.280000000085749</v>
      </c>
      <c r="T182" s="14">
        <f t="shared" si="77"/>
        <v>22.279999994966147</v>
      </c>
      <c r="U182" s="14">
        <f t="shared" si="77"/>
        <v>22.279999997972425</v>
      </c>
      <c r="V182" s="14">
        <f t="shared" si="77"/>
        <v>22.280000005345666</v>
      </c>
      <c r="W182" s="14">
        <f t="shared" si="77"/>
        <v>22.280000000955205</v>
      </c>
    </row>
    <row r="183" spans="2:28" outlineLevel="1" x14ac:dyDescent="0.2">
      <c r="B183" s="7" t="s">
        <v>90</v>
      </c>
      <c r="C183" s="5">
        <f t="shared" ref="C183:W183" si="78">C180*C182</f>
        <v>616775.38188277092</v>
      </c>
      <c r="D183" s="5">
        <f t="shared" si="78"/>
        <v>575770.6697502312</v>
      </c>
      <c r="E183" s="5">
        <f t="shared" si="78"/>
        <v>699656.42803738324</v>
      </c>
      <c r="F183" s="5">
        <f t="shared" si="78"/>
        <v>976799.42648401821</v>
      </c>
      <c r="G183" s="5">
        <f t="shared" si="78"/>
        <v>857330.8109589041</v>
      </c>
      <c r="H183" s="5">
        <f t="shared" si="78"/>
        <v>679158.48087431688</v>
      </c>
      <c r="I183" s="5">
        <f t="shared" si="78"/>
        <v>766166.26067211607</v>
      </c>
      <c r="J183" s="5">
        <f t="shared" si="78"/>
        <v>658240.78937558248</v>
      </c>
      <c r="K183" s="5">
        <f t="shared" si="78"/>
        <v>671989.47597042518</v>
      </c>
      <c r="L183" s="5">
        <f t="shared" si="78"/>
        <v>804234.21252204606</v>
      </c>
      <c r="M183" s="5">
        <f t="shared" si="78"/>
        <v>763805.14422241529</v>
      </c>
      <c r="N183" s="5">
        <f t="shared" si="78"/>
        <v>906922.41043478262</v>
      </c>
      <c r="O183" s="5">
        <f t="shared" si="78"/>
        <v>759761.17314487626</v>
      </c>
      <c r="P183" s="5">
        <f t="shared" si="78"/>
        <v>743682.25631768967</v>
      </c>
      <c r="Q183" s="5">
        <f t="shared" si="78"/>
        <v>654121.44786324806</v>
      </c>
      <c r="R183" s="5">
        <f t="shared" si="78"/>
        <v>746626.04844606936</v>
      </c>
      <c r="S183" s="5">
        <f t="shared" si="78"/>
        <v>774352.69903762033</v>
      </c>
      <c r="T183" s="5">
        <f t="shared" si="78"/>
        <v>994702.70931174082</v>
      </c>
      <c r="U183" s="5">
        <f t="shared" si="78"/>
        <v>897448.07607776835</v>
      </c>
      <c r="V183" s="5">
        <f t="shared" si="78"/>
        <v>828218.4618055555</v>
      </c>
      <c r="W183" s="5">
        <f t="shared" si="78"/>
        <v>870371.12551271531</v>
      </c>
    </row>
    <row r="184" spans="2:28" outlineLevel="1" x14ac:dyDescent="0.2"/>
    <row r="185" spans="2:28" outlineLevel="1" x14ac:dyDescent="0.2">
      <c r="B185" s="8" t="s">
        <v>14</v>
      </c>
      <c r="C185" s="13"/>
      <c r="H185" s="5"/>
    </row>
    <row r="186" spans="2:28" outlineLevel="1" x14ac:dyDescent="0.2">
      <c r="B186" s="4" t="s">
        <v>18</v>
      </c>
      <c r="C186" s="5">
        <f>IFERROR(INDEX('[9]Table 28'!C$14:C$19,MATCH($B186,'[9]Table 28'!$B$14:$B$19,0))*1000,0)</f>
        <v>0</v>
      </c>
      <c r="D186" s="5">
        <f>IFERROR(INDEX('[9]Table 28'!D$14:D$19,MATCH($B186,'[9]Table 28'!$B$14:$B$19,0))*1000,0)</f>
        <v>0</v>
      </c>
      <c r="E186" s="5">
        <f>IFERROR(INDEX('[9]Table 28'!E$14:E$19,MATCH($B186,'[9]Table 28'!$B$14:$B$19,0))*1000,0)</f>
        <v>0</v>
      </c>
      <c r="F186" s="5">
        <f>IFERROR(INDEX('[9]Table 28'!F$14:F$19,MATCH($B186,'[9]Table 28'!$B$14:$B$19,0))*1000,0)</f>
        <v>0</v>
      </c>
      <c r="G186" s="5">
        <f>IFERROR(INDEX('[9]Table 28'!G$14:G$19,MATCH($B186,'[9]Table 28'!$B$14:$B$19,0))*1000,0)</f>
        <v>0</v>
      </c>
      <c r="H186" s="5">
        <f>IFERROR(INDEX('[9]Table 28'!H$14:H$19,MATCH($B186,'[9]Table 28'!$B$14:$B$19,0))*1000,0)</f>
        <v>0</v>
      </c>
      <c r="I186" s="5">
        <f>IFERROR(INDEX('[9]Table 28'!I$14:I$19,MATCH($B186,'[9]Table 28'!$B$14:$B$19,0))*1000,0)</f>
        <v>0</v>
      </c>
      <c r="J186" s="5">
        <f>IFERROR(INDEX('[9]Table 28'!J$14:J$19,MATCH($B186,'[9]Table 28'!$B$14:$B$19,0))*1000,0)</f>
        <v>0</v>
      </c>
      <c r="K186" s="5">
        <f>IFERROR(INDEX('[9]Table 28'!K$14:K$19,MATCH($B186,'[9]Table 28'!$B$14:$B$19,0))*1000,0)</f>
        <v>0</v>
      </c>
      <c r="L186" s="5">
        <f>IFERROR(INDEX('[9]Table 28'!L$14:L$19,MATCH($B186,'[9]Table 28'!$B$14:$B$19,0))*1000,0)</f>
        <v>0</v>
      </c>
      <c r="M186" s="5">
        <f>IFERROR(INDEX('[9]Table 28'!M$14:M$19,MATCH($B186,'[9]Table 28'!$B$14:$B$19,0))*1000,0)</f>
        <v>0</v>
      </c>
      <c r="N186" s="5">
        <f>IFERROR(INDEX('[9]Table 28'!N$14:N$19,MATCH($B186,'[9]Table 28'!$B$14:$B$19,0))*1000,0)</f>
        <v>0</v>
      </c>
      <c r="O186" s="5">
        <f>IFERROR(INDEX('[9]Table 28'!O$14:O$19,MATCH($B186,'[9]Table 28'!$B$14:$B$19,0))*1000,0)</f>
        <v>0</v>
      </c>
      <c r="P186" s="5">
        <f>IFERROR(INDEX('[9]Table 28'!P$14:P$19,MATCH($B186,'[9]Table 28'!$B$14:$B$19,0))*1000,0)</f>
        <v>0</v>
      </c>
      <c r="Q186" s="5">
        <f>IFERROR(INDEX('[9]Table 28'!Q$14:Q$19,MATCH($B186,'[9]Table 28'!$B$14:$B$19,0))*1000,0)</f>
        <v>0</v>
      </c>
      <c r="R186" s="5">
        <f>IFERROR(INDEX('[9]Table 28'!R$14:R$19,MATCH($B186,'[9]Table 28'!$B$14:$B$19,0))*1000,0)</f>
        <v>0</v>
      </c>
      <c r="S186" s="5">
        <f>IFERROR(INDEX('[9]Table 28'!S$14:S$19,MATCH($B186,'[9]Table 28'!$B$14:$B$19,0))*1000,0)</f>
        <v>0</v>
      </c>
      <c r="T186" s="5">
        <f>IFERROR(INDEX('[9]Table 28'!T$14:T$19,MATCH($B186,'[9]Table 28'!$B$14:$B$19,0))*1000,0)</f>
        <v>0</v>
      </c>
      <c r="U186" s="5">
        <f>IFERROR(INDEX('[9]Table 28'!U$14:U$19,MATCH($B186,'[9]Table 28'!$B$14:$B$19,0))*1000,0)</f>
        <v>0</v>
      </c>
      <c r="V186" s="5">
        <f>IFERROR(INDEX('[9]Table 28'!V$14:V$19,MATCH($B186,'[9]Table 28'!$B$14:$B$19,0))*1000,0)</f>
        <v>0</v>
      </c>
      <c r="W186" s="5">
        <f>IFERROR(INDEX('[9]Table 28'!W$14:W$19,MATCH($B186,'[9]Table 28'!$B$14:$B$19,0))*1000,0)</f>
        <v>0</v>
      </c>
      <c r="Z186" s="21" t="s">
        <v>26</v>
      </c>
    </row>
    <row r="187" spans="2:28" outlineLevel="1" x14ac:dyDescent="0.2">
      <c r="B187" s="4" t="s">
        <v>19</v>
      </c>
      <c r="C187" s="5">
        <f>IFERROR(INDEX('[9]Table 28'!C$14:C$19,MATCH($B187,'[9]Table 28'!$B$14:$B$19,0))*1000,0)</f>
        <v>0</v>
      </c>
      <c r="D187" s="5">
        <f>IFERROR(INDEX('[9]Table 28'!D$14:D$19,MATCH($B187,'[9]Table 28'!$B$14:$B$19,0))*1000,0)</f>
        <v>0</v>
      </c>
      <c r="E187" s="5">
        <f>IFERROR(INDEX('[9]Table 28'!E$14:E$19,MATCH($B187,'[9]Table 28'!$B$14:$B$19,0))*1000,0)</f>
        <v>0</v>
      </c>
      <c r="F187" s="5">
        <f>IFERROR(INDEX('[9]Table 28'!F$14:F$19,MATCH($B187,'[9]Table 28'!$B$14:$B$19,0))*1000,0)</f>
        <v>0</v>
      </c>
      <c r="G187" s="5">
        <f>IFERROR(INDEX('[9]Table 28'!G$14:G$19,MATCH($B187,'[9]Table 28'!$B$14:$B$19,0))*1000,0)</f>
        <v>0</v>
      </c>
      <c r="H187" s="5">
        <f>IFERROR(INDEX('[9]Table 28'!H$14:H$19,MATCH($B187,'[9]Table 28'!$B$14:$B$19,0))*1000,0)</f>
        <v>0</v>
      </c>
      <c r="I187" s="5">
        <f>IFERROR(INDEX('[9]Table 28'!I$14:I$19,MATCH($B187,'[9]Table 28'!$B$14:$B$19,0))*1000,0)</f>
        <v>0</v>
      </c>
      <c r="J187" s="5">
        <f>IFERROR(INDEX('[9]Table 28'!J$14:J$19,MATCH($B187,'[9]Table 28'!$B$14:$B$19,0))*1000,0)</f>
        <v>0</v>
      </c>
      <c r="K187" s="5">
        <f>IFERROR(INDEX('[9]Table 28'!K$14:K$19,MATCH($B187,'[9]Table 28'!$B$14:$B$19,0))*1000,0)</f>
        <v>0</v>
      </c>
      <c r="L187" s="5">
        <f>IFERROR(INDEX('[9]Table 28'!L$14:L$19,MATCH($B187,'[9]Table 28'!$B$14:$B$19,0))*1000,0)</f>
        <v>0</v>
      </c>
      <c r="M187" s="5">
        <f>IFERROR(INDEX('[9]Table 28'!M$14:M$19,MATCH($B187,'[9]Table 28'!$B$14:$B$19,0))*1000,0)</f>
        <v>0</v>
      </c>
      <c r="N187" s="5">
        <f>IFERROR(INDEX('[9]Table 28'!N$14:N$19,MATCH($B187,'[9]Table 28'!$B$14:$B$19,0))*1000,0)</f>
        <v>0</v>
      </c>
      <c r="O187" s="5">
        <f>IFERROR(INDEX('[9]Table 28'!O$14:O$19,MATCH($B187,'[9]Table 28'!$B$14:$B$19,0))*1000,0)</f>
        <v>0</v>
      </c>
      <c r="P187" s="5">
        <f>IFERROR(INDEX('[9]Table 28'!P$14:P$19,MATCH($B187,'[9]Table 28'!$B$14:$B$19,0))*1000,0)</f>
        <v>0</v>
      </c>
      <c r="Q187" s="5">
        <f>IFERROR(INDEX('[9]Table 28'!Q$14:Q$19,MATCH($B187,'[9]Table 28'!$B$14:$B$19,0))*1000,0)</f>
        <v>0</v>
      </c>
      <c r="R187" s="5">
        <f>IFERROR(INDEX('[9]Table 28'!R$14:R$19,MATCH($B187,'[9]Table 28'!$B$14:$B$19,0))*1000,0)</f>
        <v>0</v>
      </c>
      <c r="S187" s="5">
        <f>IFERROR(INDEX('[9]Table 28'!S$14:S$19,MATCH($B187,'[9]Table 28'!$B$14:$B$19,0))*1000,0)</f>
        <v>0</v>
      </c>
      <c r="T187" s="5">
        <f>IFERROR(INDEX('[9]Table 28'!T$14:T$19,MATCH($B187,'[9]Table 28'!$B$14:$B$19,0))*1000,0)</f>
        <v>0</v>
      </c>
      <c r="U187" s="5">
        <f>IFERROR(INDEX('[9]Table 28'!U$14:U$19,MATCH($B187,'[9]Table 28'!$B$14:$B$19,0))*1000,0)</f>
        <v>0</v>
      </c>
      <c r="V187" s="5">
        <f>IFERROR(INDEX('[9]Table 28'!V$14:V$19,MATCH($B187,'[9]Table 28'!$B$14:$B$19,0))*1000,0)</f>
        <v>0</v>
      </c>
      <c r="W187" s="5">
        <f>IFERROR(INDEX('[9]Table 28'!W$14:W$19,MATCH($B187,'[9]Table 28'!$B$14:$B$19,0))*1000,0)</f>
        <v>0</v>
      </c>
      <c r="Z187" s="21" t="s">
        <v>26</v>
      </c>
    </row>
    <row r="188" spans="2:28" outlineLevel="1" x14ac:dyDescent="0.2">
      <c r="B188" s="4" t="s">
        <v>16</v>
      </c>
      <c r="C188" s="5">
        <f>IFERROR(INDEX('[9]Table 28'!C$14:C$19,MATCH($B188,'[9]Table 28'!$B$14:$B$19,0))*1000,0)</f>
        <v>376.185</v>
      </c>
      <c r="D188" s="5">
        <f>IFERROR(INDEX('[9]Table 28'!D$14:D$19,MATCH($B188,'[9]Table 28'!$B$14:$B$19,0))*1000,0)</f>
        <v>354.97200000000004</v>
      </c>
      <c r="E188" s="5">
        <f>IFERROR(INDEX('[9]Table 28'!E$14:E$19,MATCH($B188,'[9]Table 28'!$B$14:$B$19,0))*1000,0)</f>
        <v>412.96899999999999</v>
      </c>
      <c r="F188" s="5">
        <f>IFERROR(INDEX('[9]Table 28'!F$14:F$19,MATCH($B188,'[9]Table 28'!$B$14:$B$19,0))*1000,0)</f>
        <v>573.76300000000003</v>
      </c>
      <c r="G188" s="5">
        <f>IFERROR(INDEX('[9]Table 28'!G$14:G$19,MATCH($B188,'[9]Table 28'!$B$14:$B$19,0))*1000,0)</f>
        <v>469.40100000000001</v>
      </c>
      <c r="H188" s="5">
        <f>IFERROR(INDEX('[9]Table 28'!H$14:H$19,MATCH($B188,'[9]Table 28'!$B$14:$B$19,0))*1000,0)</f>
        <v>360.108</v>
      </c>
      <c r="I188" s="5">
        <f>IFERROR(INDEX('[9]Table 28'!I$14:I$19,MATCH($B188,'[9]Table 28'!$B$14:$B$19,0))*1000,0)</f>
        <v>346.47800000000001</v>
      </c>
      <c r="J188" s="5">
        <f>IFERROR(INDEX('[9]Table 28'!J$14:J$19,MATCH($B188,'[9]Table 28'!$B$14:$B$19,0))*1000,0)</f>
        <v>343.31200000000001</v>
      </c>
      <c r="K188" s="5">
        <f>IFERROR(INDEX('[9]Table 28'!K$14:K$19,MATCH($B188,'[9]Table 28'!$B$14:$B$19,0))*1000,0)</f>
        <v>377.70699999999999</v>
      </c>
      <c r="L188" s="5">
        <f>IFERROR(INDEX('[9]Table 28'!L$14:L$19,MATCH($B188,'[9]Table 28'!$B$14:$B$19,0))*1000,0)</f>
        <v>395.59299999999996</v>
      </c>
      <c r="M188" s="5">
        <f>IFERROR(INDEX('[9]Table 28'!M$14:M$19,MATCH($B188,'[9]Table 28'!$B$14:$B$19,0))*1000,0)</f>
        <v>364.18</v>
      </c>
      <c r="N188" s="5">
        <f>IFERROR(INDEX('[9]Table 28'!N$14:N$19,MATCH($B188,'[9]Table 28'!$B$14:$B$19,0))*1000,0)</f>
        <v>447.00099999999998</v>
      </c>
      <c r="O188" s="5">
        <f>IFERROR(INDEX('[9]Table 28'!O$14:O$19,MATCH($B188,'[9]Table 28'!$B$14:$B$19,0))*1000,0)</f>
        <v>337.065</v>
      </c>
      <c r="P188" s="5">
        <f>IFERROR(INDEX('[9]Table 28'!P$14:P$19,MATCH($B188,'[9]Table 28'!$B$14:$B$19,0))*1000,0)</f>
        <v>317.93799999999999</v>
      </c>
      <c r="Q188" s="5">
        <f>IFERROR(INDEX('[9]Table 28'!Q$14:Q$19,MATCH($B188,'[9]Table 28'!$B$14:$B$19,0))*1000,0)</f>
        <v>291.46499999999997</v>
      </c>
      <c r="R188" s="5">
        <f>IFERROR(INDEX('[9]Table 28'!R$14:R$19,MATCH($B188,'[9]Table 28'!$B$14:$B$19,0))*1000,0)</f>
        <v>277.69899999999996</v>
      </c>
      <c r="S188" s="5">
        <f>IFERROR(INDEX('[9]Table 28'!S$14:S$19,MATCH($B188,'[9]Table 28'!$B$14:$B$19,0))*1000,0)</f>
        <v>280.82600000000002</v>
      </c>
      <c r="T188" s="5">
        <f>IFERROR(INDEX('[9]Table 28'!T$14:T$19,MATCH($B188,'[9]Table 28'!$B$14:$B$19,0))*1000,0)</f>
        <v>134.12700000000001</v>
      </c>
      <c r="U188" s="5">
        <f>IFERROR(INDEX('[9]Table 28'!U$14:U$19,MATCH($B188,'[9]Table 28'!$B$14:$B$19,0))*1000,0)</f>
        <v>210.52599999999998</v>
      </c>
      <c r="V188" s="5">
        <f>IFERROR(INDEX('[9]Table 28'!V$14:V$19,MATCH($B188,'[9]Table 28'!$B$14:$B$19,0))*1000,0)</f>
        <v>234.95</v>
      </c>
      <c r="W188" s="5">
        <f>IFERROR(INDEX('[9]Table 28'!W$14:W$19,MATCH($B188,'[9]Table 28'!$B$14:$B$19,0))*1000,0)</f>
        <v>171.80100000000002</v>
      </c>
      <c r="Z188" s="21" t="s">
        <v>26</v>
      </c>
    </row>
    <row r="189" spans="2:28" outlineLevel="1" x14ac:dyDescent="0.2">
      <c r="B189" s="4" t="s">
        <v>21</v>
      </c>
      <c r="C189" s="5">
        <f>IFERROR(INDEX('[9]Table 28'!C$14:C$19,MATCH($B189,'[9]Table 28'!$B$14:$B$19,0))*1000,0)</f>
        <v>0</v>
      </c>
      <c r="D189" s="5">
        <f>IFERROR(INDEX('[9]Table 28'!D$14:D$19,MATCH($B189,'[9]Table 28'!$B$14:$B$19,0))*1000,0)</f>
        <v>0</v>
      </c>
      <c r="E189" s="5">
        <f>IFERROR(INDEX('[9]Table 28'!E$14:E$19,MATCH($B189,'[9]Table 28'!$B$14:$B$19,0))*1000,0)</f>
        <v>0</v>
      </c>
      <c r="F189" s="5">
        <f>IFERROR(INDEX('[9]Table 28'!F$14:F$19,MATCH($B189,'[9]Table 28'!$B$14:$B$19,0))*1000,0)</f>
        <v>0</v>
      </c>
      <c r="G189" s="5">
        <f>IFERROR(INDEX('[9]Table 28'!G$14:G$19,MATCH($B189,'[9]Table 28'!$B$14:$B$19,0))*1000,0)</f>
        <v>0</v>
      </c>
      <c r="H189" s="5">
        <f>IFERROR(INDEX('[9]Table 28'!H$14:H$19,MATCH($B189,'[9]Table 28'!$B$14:$B$19,0))*1000,0)</f>
        <v>0</v>
      </c>
      <c r="I189" s="5">
        <f>IFERROR(INDEX('[9]Table 28'!I$14:I$19,MATCH($B189,'[9]Table 28'!$B$14:$B$19,0))*1000,0)</f>
        <v>0</v>
      </c>
      <c r="J189" s="5">
        <f>IFERROR(INDEX('[9]Table 28'!J$14:J$19,MATCH($B189,'[9]Table 28'!$B$14:$B$19,0))*1000,0)</f>
        <v>0</v>
      </c>
      <c r="K189" s="5">
        <f>IFERROR(INDEX('[9]Table 28'!K$14:K$19,MATCH($B189,'[9]Table 28'!$B$14:$B$19,0))*1000,0)</f>
        <v>0</v>
      </c>
      <c r="L189" s="5">
        <f>IFERROR(INDEX('[9]Table 28'!L$14:L$19,MATCH($B189,'[9]Table 28'!$B$14:$B$19,0))*1000,0)</f>
        <v>0</v>
      </c>
      <c r="M189" s="5">
        <f>IFERROR(INDEX('[9]Table 28'!M$14:M$19,MATCH($B189,'[9]Table 28'!$B$14:$B$19,0))*1000,0)</f>
        <v>0</v>
      </c>
      <c r="N189" s="5">
        <f>IFERROR(INDEX('[9]Table 28'!N$14:N$19,MATCH($B189,'[9]Table 28'!$B$14:$B$19,0))*1000,0)</f>
        <v>0</v>
      </c>
      <c r="O189" s="5">
        <f>IFERROR(INDEX('[9]Table 28'!O$14:O$19,MATCH($B189,'[9]Table 28'!$B$14:$B$19,0))*1000,0)</f>
        <v>0</v>
      </c>
      <c r="P189" s="5">
        <f>IFERROR(INDEX('[9]Table 28'!P$14:P$19,MATCH($B189,'[9]Table 28'!$B$14:$B$19,0))*1000,0)</f>
        <v>0</v>
      </c>
      <c r="Q189" s="5">
        <f>IFERROR(INDEX('[9]Table 28'!Q$14:Q$19,MATCH($B189,'[9]Table 28'!$B$14:$B$19,0))*1000,0)</f>
        <v>0</v>
      </c>
      <c r="R189" s="5">
        <f>IFERROR(INDEX('[9]Table 28'!R$14:R$19,MATCH($B189,'[9]Table 28'!$B$14:$B$19,0))*1000,0)</f>
        <v>0</v>
      </c>
      <c r="S189" s="5">
        <f>IFERROR(INDEX('[9]Table 28'!S$14:S$19,MATCH($B189,'[9]Table 28'!$B$14:$B$19,0))*1000,0)</f>
        <v>0</v>
      </c>
      <c r="T189" s="5">
        <f>IFERROR(INDEX('[9]Table 28'!T$14:T$19,MATCH($B189,'[9]Table 28'!$B$14:$B$19,0))*1000,0)</f>
        <v>0</v>
      </c>
      <c r="U189" s="5">
        <f>IFERROR(INDEX('[9]Table 28'!U$14:U$19,MATCH($B189,'[9]Table 28'!$B$14:$B$19,0))*1000,0)</f>
        <v>0</v>
      </c>
      <c r="V189" s="5">
        <f>IFERROR(INDEX('[9]Table 28'!V$14:V$19,MATCH($B189,'[9]Table 28'!$B$14:$B$19,0))*1000,0)</f>
        <v>0</v>
      </c>
      <c r="W189" s="5">
        <f>IFERROR(INDEX('[9]Table 28'!W$14:W$19,MATCH($B189,'[9]Table 28'!$B$14:$B$19,0))*1000,0)</f>
        <v>0</v>
      </c>
      <c r="Z189" s="21" t="s">
        <v>26</v>
      </c>
    </row>
    <row r="190" spans="2:28" outlineLevel="1" x14ac:dyDescent="0.2">
      <c r="B190" s="4" t="s">
        <v>20</v>
      </c>
      <c r="C190" s="5">
        <f>IFERROR(INDEX('[9]Table 28'!C$14:C$19,MATCH($B190,'[9]Table 28'!$B$14:$B$19,0))*1000,0)</f>
        <v>50.710999999999999</v>
      </c>
      <c r="D190" s="5">
        <f>IFERROR(INDEX('[9]Table 28'!D$14:D$19,MATCH($B190,'[9]Table 28'!$B$14:$B$19,0))*1000,0)</f>
        <v>13.624000000000001</v>
      </c>
      <c r="E190" s="5">
        <f>IFERROR(INDEX('[9]Table 28'!E$14:E$19,MATCH($B190,'[9]Table 28'!$B$14:$B$19,0))*1000,0)</f>
        <v>8.8280000000000012</v>
      </c>
      <c r="F190" s="5">
        <f>IFERROR(INDEX('[9]Table 28'!F$14:F$19,MATCH($B190,'[9]Table 28'!$B$14:$B$19,0))*1000,0)</f>
        <v>20.279</v>
      </c>
      <c r="G190" s="5">
        <f>IFERROR(INDEX('[9]Table 28'!G$14:G$19,MATCH($B190,'[9]Table 28'!$B$14:$B$19,0))*1000,0)</f>
        <v>21.1</v>
      </c>
      <c r="H190" s="5">
        <f>IFERROR(INDEX('[9]Table 28'!H$14:H$19,MATCH($B190,'[9]Table 28'!$B$14:$B$19,0))*1000,0)</f>
        <v>7.1850000000000005</v>
      </c>
      <c r="I190" s="5">
        <f>IFERROR(INDEX('[9]Table 28'!I$14:I$19,MATCH($B190,'[9]Table 28'!$B$14:$B$19,0))*1000,0)</f>
        <v>14.141999999999999</v>
      </c>
      <c r="J190" s="5">
        <f>IFERROR(INDEX('[9]Table 28'!J$14:J$19,MATCH($B190,'[9]Table 28'!$B$14:$B$19,0))*1000,0)</f>
        <v>20.195999999999998</v>
      </c>
      <c r="K190" s="5">
        <f>IFERROR(INDEX('[9]Table 28'!K$14:K$19,MATCH($B190,'[9]Table 28'!$B$14:$B$19,0))*1000,0)</f>
        <v>9.6180000000000003</v>
      </c>
      <c r="L190" s="5">
        <f>IFERROR(INDEX('[9]Table 28'!L$14:L$19,MATCH($B190,'[9]Table 28'!$B$14:$B$19,0))*1000,0)</f>
        <v>12.39</v>
      </c>
      <c r="M190" s="5">
        <f>IFERROR(INDEX('[9]Table 28'!M$14:M$19,MATCH($B190,'[9]Table 28'!$B$14:$B$19,0))*1000,0)</f>
        <v>11.493</v>
      </c>
      <c r="N190" s="5">
        <f>IFERROR(INDEX('[9]Table 28'!N$14:N$19,MATCH($B190,'[9]Table 28'!$B$14:$B$19,0))*1000,0)</f>
        <v>15.235999999999999</v>
      </c>
      <c r="O190" s="5">
        <f>IFERROR(INDEX('[9]Table 28'!O$14:O$19,MATCH($B190,'[9]Table 28'!$B$14:$B$19,0))*1000,0)</f>
        <v>19.463000000000001</v>
      </c>
      <c r="P190" s="5">
        <f>IFERROR(INDEX('[9]Table 28'!P$14:P$19,MATCH($B190,'[9]Table 28'!$B$14:$B$19,0))*1000,0)</f>
        <v>16.474</v>
      </c>
      <c r="Q190" s="5">
        <f>IFERROR(INDEX('[9]Table 28'!Q$14:Q$19,MATCH($B190,'[9]Table 28'!$B$14:$B$19,0))*1000,0)</f>
        <v>21.664999999999999</v>
      </c>
      <c r="R190" s="5">
        <f>IFERROR(INDEX('[9]Table 28'!R$14:R$19,MATCH($B190,'[9]Table 28'!$B$14:$B$19,0))*1000,0)</f>
        <v>25.565999999999999</v>
      </c>
      <c r="S190" s="5">
        <f>IFERROR(INDEX('[9]Table 28'!S$14:S$19,MATCH($B190,'[9]Table 28'!$B$14:$B$19,0))*1000,0)</f>
        <v>31.83</v>
      </c>
      <c r="T190" s="5">
        <f>IFERROR(INDEX('[9]Table 28'!T$14:T$19,MATCH($B190,'[9]Table 28'!$B$14:$B$19,0))*1000,0)</f>
        <v>29.940999999999999</v>
      </c>
      <c r="U190" s="5">
        <f>IFERROR(INDEX('[9]Table 28'!U$14:U$19,MATCH($B190,'[9]Table 28'!$B$14:$B$19,0))*1000,0)</f>
        <v>24.622</v>
      </c>
      <c r="V190" s="5">
        <f>IFERROR(INDEX('[9]Table 28'!V$14:V$19,MATCH($B190,'[9]Table 28'!$B$14:$B$19,0))*1000,0)</f>
        <v>30.463000000000001</v>
      </c>
      <c r="W190" s="5">
        <f>IFERROR(INDEX('[9]Table 28'!W$14:W$19,MATCH($B190,'[9]Table 28'!$B$14:$B$19,0))*1000,0)</f>
        <v>28.323999999999998</v>
      </c>
      <c r="Z190" s="21" t="s">
        <v>26</v>
      </c>
    </row>
    <row r="191" spans="2:28" outlineLevel="1" x14ac:dyDescent="0.2">
      <c r="B191" s="4" t="s">
        <v>0</v>
      </c>
      <c r="C191" s="5">
        <f>IFERROR(INDEX('[9]Table 28'!C$14:C$19,MATCH($B191,'[9]Table 28'!$B$14:$B$19,0))*1000,0)</f>
        <v>0</v>
      </c>
      <c r="D191" s="5">
        <f>IFERROR(INDEX('[9]Table 28'!D$14:D$19,MATCH($B191,'[9]Table 28'!$B$14:$B$19,0))*1000,0)</f>
        <v>0</v>
      </c>
      <c r="E191" s="5">
        <f>IFERROR(INDEX('[9]Table 28'!E$14:E$19,MATCH($B191,'[9]Table 28'!$B$14:$B$19,0))*1000,0)</f>
        <v>0</v>
      </c>
      <c r="F191" s="5">
        <f>IFERROR(INDEX('[9]Table 28'!F$14:F$19,MATCH($B191,'[9]Table 28'!$B$14:$B$19,0))*1000,0)</f>
        <v>0</v>
      </c>
      <c r="G191" s="5">
        <f>IFERROR(INDEX('[9]Table 28'!G$14:G$19,MATCH($B191,'[9]Table 28'!$B$14:$B$19,0))*1000,0)</f>
        <v>0</v>
      </c>
      <c r="H191" s="5">
        <f>IFERROR(INDEX('[9]Table 28'!H$14:H$19,MATCH($B191,'[9]Table 28'!$B$14:$B$19,0))*1000,0)</f>
        <v>0</v>
      </c>
      <c r="I191" s="5">
        <f>IFERROR(INDEX('[9]Table 28'!I$14:I$19,MATCH($B191,'[9]Table 28'!$B$14:$B$19,0))*1000,0)</f>
        <v>0</v>
      </c>
      <c r="J191" s="5">
        <f>IFERROR(INDEX('[9]Table 28'!J$14:J$19,MATCH($B191,'[9]Table 28'!$B$14:$B$19,0))*1000,0)</f>
        <v>0</v>
      </c>
      <c r="K191" s="5">
        <f>IFERROR(INDEX('[9]Table 28'!K$14:K$19,MATCH($B191,'[9]Table 28'!$B$14:$B$19,0))*1000,0)</f>
        <v>0</v>
      </c>
      <c r="L191" s="5">
        <f>IFERROR(INDEX('[9]Table 28'!L$14:L$19,MATCH($B191,'[9]Table 28'!$B$14:$B$19,0))*1000,0)</f>
        <v>0</v>
      </c>
      <c r="M191" s="5">
        <f>IFERROR(INDEX('[9]Table 28'!M$14:M$19,MATCH($B191,'[9]Table 28'!$B$14:$B$19,0))*1000,0)</f>
        <v>0</v>
      </c>
      <c r="N191" s="5">
        <f>IFERROR(INDEX('[9]Table 28'!N$14:N$19,MATCH($B191,'[9]Table 28'!$B$14:$B$19,0))*1000,0)</f>
        <v>0.55000000000000004</v>
      </c>
      <c r="O191" s="5">
        <f>IFERROR(INDEX('[9]Table 28'!O$14:O$19,MATCH($B191,'[9]Table 28'!$B$14:$B$19,0))*1000,0)</f>
        <v>0.70200000000000007</v>
      </c>
      <c r="P191" s="5">
        <f>IFERROR(INDEX('[9]Table 28'!P$14:P$19,MATCH($B191,'[9]Table 28'!$B$14:$B$19,0))*1000,0)</f>
        <v>0.187</v>
      </c>
      <c r="Q191" s="5">
        <f>IFERROR(INDEX('[9]Table 28'!Q$14:Q$19,MATCH($B191,'[9]Table 28'!$B$14:$B$19,0))*1000,0)</f>
        <v>5.5E-2</v>
      </c>
      <c r="R191" s="5">
        <f>IFERROR(INDEX('[9]Table 28'!R$14:R$19,MATCH($B191,'[9]Table 28'!$B$14:$B$19,0))*1000,0)</f>
        <v>0</v>
      </c>
      <c r="S191" s="5">
        <f>IFERROR(INDEX('[9]Table 28'!S$14:S$19,MATCH($B191,'[9]Table 28'!$B$14:$B$19,0))*1000,0)</f>
        <v>0</v>
      </c>
      <c r="T191" s="5">
        <f>IFERROR(INDEX('[9]Table 28'!T$14:T$19,MATCH($B191,'[9]Table 28'!$B$14:$B$19,0))*1000,0)</f>
        <v>0</v>
      </c>
      <c r="U191" s="5">
        <f>IFERROR(INDEX('[9]Table 28'!U$14:U$19,MATCH($B191,'[9]Table 28'!$B$14:$B$19,0))*1000,0)</f>
        <v>0</v>
      </c>
      <c r="V191" s="5">
        <f>IFERROR(INDEX('[9]Table 28'!V$14:V$19,MATCH($B191,'[9]Table 28'!$B$14:$B$19,0))*1000,0)</f>
        <v>0</v>
      </c>
      <c r="W191" s="5">
        <f>IFERROR(INDEX('[9]Table 28'!W$14:W$19,MATCH($B191,'[9]Table 28'!$B$14:$B$19,0))*1000,0)</f>
        <v>0</v>
      </c>
      <c r="Z191" s="21" t="s">
        <v>26</v>
      </c>
    </row>
    <row r="192" spans="2:28" outlineLevel="1" x14ac:dyDescent="0.2">
      <c r="B192" s="4" t="s">
        <v>22</v>
      </c>
      <c r="C192" s="5">
        <f>IFERROR(INDEX('[9]Table 28'!C$14:C$19,MATCH($B192,'[9]Table 28'!$B$14:$B$19,0))*1000,0)</f>
        <v>0</v>
      </c>
      <c r="D192" s="5">
        <f>IFERROR(INDEX('[9]Table 28'!D$14:D$19,MATCH($B192,'[9]Table 28'!$B$14:$B$19,0))*1000,0)</f>
        <v>0</v>
      </c>
      <c r="E192" s="5">
        <f>IFERROR(INDEX('[9]Table 28'!E$14:E$19,MATCH($B192,'[9]Table 28'!$B$14:$B$19,0))*1000,0)</f>
        <v>0</v>
      </c>
      <c r="F192" s="5">
        <f>IFERROR(INDEX('[9]Table 28'!F$14:F$19,MATCH($B192,'[9]Table 28'!$B$14:$B$19,0))*1000,0)</f>
        <v>0</v>
      </c>
      <c r="G192" s="5">
        <f>IFERROR(INDEX('[9]Table 28'!G$14:G$19,MATCH($B192,'[9]Table 28'!$B$14:$B$19,0))*1000,0)</f>
        <v>0</v>
      </c>
      <c r="H192" s="5">
        <f>IFERROR(INDEX('[9]Table 28'!H$14:H$19,MATCH($B192,'[9]Table 28'!$B$14:$B$19,0))*1000,0)</f>
        <v>0</v>
      </c>
      <c r="I192" s="5">
        <f>IFERROR(INDEX('[9]Table 28'!I$14:I$19,MATCH($B192,'[9]Table 28'!$B$14:$B$19,0))*1000,0)</f>
        <v>0</v>
      </c>
      <c r="J192" s="5">
        <f>IFERROR(INDEX('[9]Table 28'!J$14:J$19,MATCH($B192,'[9]Table 28'!$B$14:$B$19,0))*1000,0)</f>
        <v>0</v>
      </c>
      <c r="K192" s="5">
        <f>IFERROR(INDEX('[9]Table 28'!K$14:K$19,MATCH($B192,'[9]Table 28'!$B$14:$B$19,0))*1000,0)</f>
        <v>0</v>
      </c>
      <c r="L192" s="5">
        <f>IFERROR(INDEX('[9]Table 28'!L$14:L$19,MATCH($B192,'[9]Table 28'!$B$14:$B$19,0))*1000,0)</f>
        <v>0</v>
      </c>
      <c r="M192" s="5">
        <f>IFERROR(INDEX('[9]Table 28'!M$14:M$19,MATCH($B192,'[9]Table 28'!$B$14:$B$19,0))*1000,0)</f>
        <v>0</v>
      </c>
      <c r="N192" s="5">
        <f>IFERROR(INDEX('[9]Table 28'!N$14:N$19,MATCH($B192,'[9]Table 28'!$B$14:$B$19,0))*1000,0)</f>
        <v>0</v>
      </c>
      <c r="O192" s="5">
        <f>IFERROR(INDEX('[9]Table 28'!O$14:O$19,MATCH($B192,'[9]Table 28'!$B$14:$B$19,0))*1000,0)</f>
        <v>0</v>
      </c>
      <c r="P192" s="5">
        <f>IFERROR(INDEX('[9]Table 28'!P$14:P$19,MATCH($B192,'[9]Table 28'!$B$14:$B$19,0))*1000,0)</f>
        <v>0</v>
      </c>
      <c r="Q192" s="5">
        <f>IFERROR(INDEX('[9]Table 28'!Q$14:Q$19,MATCH($B192,'[9]Table 28'!$B$14:$B$19,0))*1000,0)</f>
        <v>0</v>
      </c>
      <c r="R192" s="5">
        <f>IFERROR(INDEX('[9]Table 28'!R$14:R$19,MATCH($B192,'[9]Table 28'!$B$14:$B$19,0))*1000,0)</f>
        <v>0</v>
      </c>
      <c r="S192" s="5">
        <f>IFERROR(INDEX('[9]Table 28'!S$14:S$19,MATCH($B192,'[9]Table 28'!$B$14:$B$19,0))*1000,0)</f>
        <v>0</v>
      </c>
      <c r="T192" s="5">
        <f>IFERROR(INDEX('[9]Table 28'!T$14:T$19,MATCH($B192,'[9]Table 28'!$B$14:$B$19,0))*1000,0)</f>
        <v>0</v>
      </c>
      <c r="U192" s="5">
        <f>IFERROR(INDEX('[9]Table 28'!U$14:U$19,MATCH($B192,'[9]Table 28'!$B$14:$B$19,0))*1000,0)</f>
        <v>0</v>
      </c>
      <c r="V192" s="5">
        <f>IFERROR(INDEX('[9]Table 28'!V$14:V$19,MATCH($B192,'[9]Table 28'!$B$14:$B$19,0))*1000,0)</f>
        <v>0</v>
      </c>
      <c r="W192" s="5">
        <f>IFERROR(INDEX('[9]Table 28'!W$14:W$19,MATCH($B192,'[9]Table 28'!$B$14:$B$19,0))*1000,0)</f>
        <v>0</v>
      </c>
      <c r="Z192" s="21" t="s">
        <v>26</v>
      </c>
    </row>
    <row r="193" spans="1:28" outlineLevel="1" x14ac:dyDescent="0.2">
      <c r="B193" s="4" t="s">
        <v>23</v>
      </c>
      <c r="C193" s="5">
        <f>IFERROR(INDEX('[9]Table 28'!C$14:C$19,MATCH($B193,'[9]Table 28'!$B$14:$B$19,0))*1000,0)</f>
        <v>0</v>
      </c>
      <c r="D193" s="5">
        <f>IFERROR(INDEX('[9]Table 28'!D$14:D$19,MATCH($B193,'[9]Table 28'!$B$14:$B$19,0))*1000,0)</f>
        <v>0</v>
      </c>
      <c r="E193" s="5">
        <f>IFERROR(INDEX('[9]Table 28'!E$14:E$19,MATCH($B193,'[9]Table 28'!$B$14:$B$19,0))*1000,0)</f>
        <v>0</v>
      </c>
      <c r="F193" s="5">
        <f>IFERROR(INDEX('[9]Table 28'!F$14:F$19,MATCH($B193,'[9]Table 28'!$B$14:$B$19,0))*1000,0)</f>
        <v>0</v>
      </c>
      <c r="G193" s="5">
        <f>IFERROR(INDEX('[9]Table 28'!G$14:G$19,MATCH($B193,'[9]Table 28'!$B$14:$B$19,0))*1000,0)</f>
        <v>0</v>
      </c>
      <c r="H193" s="5">
        <f>IFERROR(INDEX('[9]Table 28'!H$14:H$19,MATCH($B193,'[9]Table 28'!$B$14:$B$19,0))*1000,0)</f>
        <v>0</v>
      </c>
      <c r="I193" s="5">
        <f>IFERROR(INDEX('[9]Table 28'!I$14:I$19,MATCH($B193,'[9]Table 28'!$B$14:$B$19,0))*1000,0)</f>
        <v>0</v>
      </c>
      <c r="J193" s="5">
        <f>IFERROR(INDEX('[9]Table 28'!J$14:J$19,MATCH($B193,'[9]Table 28'!$B$14:$B$19,0))*1000,0)</f>
        <v>0</v>
      </c>
      <c r="K193" s="5">
        <f>IFERROR(INDEX('[9]Table 28'!K$14:K$19,MATCH($B193,'[9]Table 28'!$B$14:$B$19,0))*1000,0)</f>
        <v>0</v>
      </c>
      <c r="L193" s="5">
        <f>IFERROR(INDEX('[9]Table 28'!L$14:L$19,MATCH($B193,'[9]Table 28'!$B$14:$B$19,0))*1000,0)</f>
        <v>0</v>
      </c>
      <c r="M193" s="5">
        <f>IFERROR(INDEX('[9]Table 28'!M$14:M$19,MATCH($B193,'[9]Table 28'!$B$14:$B$19,0))*1000,0)</f>
        <v>0</v>
      </c>
      <c r="N193" s="5">
        <f>IFERROR(INDEX('[9]Table 28'!N$14:N$19,MATCH($B193,'[9]Table 28'!$B$14:$B$19,0))*1000,0)</f>
        <v>0</v>
      </c>
      <c r="O193" s="5">
        <f>IFERROR(INDEX('[9]Table 28'!O$14:O$19,MATCH($B193,'[9]Table 28'!$B$14:$B$19,0))*1000,0)</f>
        <v>0</v>
      </c>
      <c r="P193" s="5">
        <f>IFERROR(INDEX('[9]Table 28'!P$14:P$19,MATCH($B193,'[9]Table 28'!$B$14:$B$19,0))*1000,0)</f>
        <v>0</v>
      </c>
      <c r="Q193" s="5">
        <f>IFERROR(INDEX('[9]Table 28'!Q$14:Q$19,MATCH($B193,'[9]Table 28'!$B$14:$B$19,0))*1000,0)</f>
        <v>9.7319999999999993</v>
      </c>
      <c r="R193" s="5">
        <f>IFERROR(INDEX('[9]Table 28'!R$14:R$19,MATCH($B193,'[9]Table 28'!$B$14:$B$19,0))*1000,0)</f>
        <v>48.75</v>
      </c>
      <c r="S193" s="5">
        <f>IFERROR(INDEX('[9]Table 28'!S$14:S$19,MATCH($B193,'[9]Table 28'!$B$14:$B$19,0))*1000,0)</f>
        <v>83.361000000000004</v>
      </c>
      <c r="T193" s="5">
        <f>IFERROR(INDEX('[9]Table 28'!T$14:T$19,MATCH($B193,'[9]Table 28'!$B$14:$B$19,0))*1000,0)</f>
        <v>132.95699999999999</v>
      </c>
      <c r="U193" s="5">
        <f>IFERROR(INDEX('[9]Table 28'!U$14:U$19,MATCH($B193,'[9]Table 28'!$B$14:$B$19,0))*1000,0)</f>
        <v>134.08500000000001</v>
      </c>
      <c r="V193" s="5">
        <f>IFERROR(INDEX('[9]Table 28'!V$14:V$19,MATCH($B193,'[9]Table 28'!$B$14:$B$19,0))*1000,0)</f>
        <v>121.869</v>
      </c>
      <c r="W193" s="5">
        <f>IFERROR(INDEX('[9]Table 28'!W$14:W$19,MATCH($B193,'[9]Table 28'!$B$14:$B$19,0))*1000,0)</f>
        <v>162.98699999999999</v>
      </c>
      <c r="Z193" s="21" t="s">
        <v>26</v>
      </c>
    </row>
    <row r="194" spans="1:28" outlineLevel="1" x14ac:dyDescent="0.2">
      <c r="B194" s="4" t="s">
        <v>17</v>
      </c>
      <c r="C194" s="5">
        <f>IFERROR(INDEX('[9]Table 28'!C$14:C$19,MATCH($B194,'[9]Table 28'!$B$14:$B$19,0))*1000,0)</f>
        <v>0</v>
      </c>
      <c r="D194" s="5">
        <f>IFERROR(INDEX('[9]Table 28'!D$14:D$19,MATCH($B194,'[9]Table 28'!$B$14:$B$19,0))*1000,0)</f>
        <v>0</v>
      </c>
      <c r="E194" s="5">
        <f>IFERROR(INDEX('[9]Table 28'!E$14:E$19,MATCH($B194,'[9]Table 28'!$B$14:$B$19,0))*1000,0)</f>
        <v>0</v>
      </c>
      <c r="F194" s="5">
        <f>IFERROR(INDEX('[9]Table 28'!F$14:F$19,MATCH($B194,'[9]Table 28'!$B$14:$B$19,0))*1000,0)</f>
        <v>0</v>
      </c>
      <c r="G194" s="5">
        <f>IFERROR(INDEX('[9]Table 28'!G$14:G$19,MATCH($B194,'[9]Table 28'!$B$14:$B$19,0))*1000,0)</f>
        <v>0</v>
      </c>
      <c r="H194" s="5">
        <f>IFERROR(INDEX('[9]Table 28'!H$14:H$19,MATCH($B194,'[9]Table 28'!$B$14:$B$19,0))*1000,0)</f>
        <v>0</v>
      </c>
      <c r="I194" s="5">
        <f>IFERROR(INDEX('[9]Table 28'!I$14:I$19,MATCH($B194,'[9]Table 28'!$B$14:$B$19,0))*1000,0)</f>
        <v>0</v>
      </c>
      <c r="J194" s="5">
        <f>IFERROR(INDEX('[9]Table 28'!J$14:J$19,MATCH($B194,'[9]Table 28'!$B$14:$B$19,0))*1000,0)</f>
        <v>0</v>
      </c>
      <c r="K194" s="5">
        <f>IFERROR(INDEX('[9]Table 28'!K$14:K$19,MATCH($B194,'[9]Table 28'!$B$14:$B$19,0))*1000,0)</f>
        <v>0</v>
      </c>
      <c r="L194" s="5">
        <f>IFERROR(INDEX('[9]Table 28'!L$14:L$19,MATCH($B194,'[9]Table 28'!$B$14:$B$19,0))*1000,0)</f>
        <v>0</v>
      </c>
      <c r="M194" s="5">
        <f>IFERROR(INDEX('[9]Table 28'!M$14:M$19,MATCH($B194,'[9]Table 28'!$B$14:$B$19,0))*1000,0)</f>
        <v>0</v>
      </c>
      <c r="N194" s="5">
        <f>IFERROR(INDEX('[9]Table 28'!N$14:N$19,MATCH($B194,'[9]Table 28'!$B$14:$B$19,0))*1000,0)</f>
        <v>0</v>
      </c>
      <c r="O194" s="5">
        <f>IFERROR(INDEX('[9]Table 28'!O$14:O$19,MATCH($B194,'[9]Table 28'!$B$14:$B$19,0))*1000,0)</f>
        <v>0</v>
      </c>
      <c r="P194" s="5">
        <f>IFERROR(INDEX('[9]Table 28'!P$14:P$19,MATCH($B194,'[9]Table 28'!$B$14:$B$19,0))*1000,0)</f>
        <v>0</v>
      </c>
      <c r="Q194" s="5">
        <f>IFERROR(INDEX('[9]Table 28'!Q$14:Q$19,MATCH($B194,'[9]Table 28'!$B$14:$B$19,0))*1000,0)</f>
        <v>0</v>
      </c>
      <c r="R194" s="5">
        <f>IFERROR(INDEX('[9]Table 28'!R$14:R$19,MATCH($B194,'[9]Table 28'!$B$14:$B$19,0))*1000,0)</f>
        <v>0</v>
      </c>
      <c r="S194" s="5">
        <f>IFERROR(INDEX('[9]Table 28'!S$14:S$19,MATCH($B194,'[9]Table 28'!$B$14:$B$19,0))*1000,0)</f>
        <v>0</v>
      </c>
      <c r="T194" s="5">
        <f>IFERROR(INDEX('[9]Table 28'!T$14:T$19,MATCH($B194,'[9]Table 28'!$B$14:$B$19,0))*1000,0)</f>
        <v>0</v>
      </c>
      <c r="U194" s="5">
        <f>IFERROR(INDEX('[9]Table 28'!U$14:U$19,MATCH($B194,'[9]Table 28'!$B$14:$B$19,0))*1000,0)</f>
        <v>0</v>
      </c>
      <c r="V194" s="5">
        <f>IFERROR(INDEX('[9]Table 28'!V$14:V$19,MATCH($B194,'[9]Table 28'!$B$14:$B$19,0))*1000,0)</f>
        <v>0</v>
      </c>
      <c r="W194" s="5">
        <f>IFERROR(INDEX('[9]Table 28'!W$14:W$19,MATCH($B194,'[9]Table 28'!$B$14:$B$19,0))*1000,0)</f>
        <v>0</v>
      </c>
      <c r="Z194" s="21" t="s">
        <v>26</v>
      </c>
    </row>
    <row r="195" spans="1:28" outlineLevel="1" x14ac:dyDescent="0.2">
      <c r="B195" s="4" t="s">
        <v>1</v>
      </c>
      <c r="C195" s="5">
        <f>IFERROR(INDEX('[9]Table 28'!C$14:C$19,MATCH($B195,'[9]Table 28'!$B$14:$B$19,0))*1000,0)</f>
        <v>0</v>
      </c>
      <c r="D195" s="5">
        <f>IFERROR(INDEX('[9]Table 28'!D$14:D$19,MATCH($B195,'[9]Table 28'!$B$14:$B$19,0))*1000,0)</f>
        <v>0</v>
      </c>
      <c r="E195" s="5">
        <f>IFERROR(INDEX('[9]Table 28'!E$14:E$19,MATCH($B195,'[9]Table 28'!$B$14:$B$19,0))*1000,0)</f>
        <v>0</v>
      </c>
      <c r="F195" s="5">
        <f>IFERROR(INDEX('[9]Table 28'!F$14:F$19,MATCH($B195,'[9]Table 28'!$B$14:$B$19,0))*1000,0)</f>
        <v>0</v>
      </c>
      <c r="G195" s="5">
        <f>IFERROR(INDEX('[9]Table 28'!G$14:G$19,MATCH($B195,'[9]Table 28'!$B$14:$B$19,0))*1000,0)</f>
        <v>0</v>
      </c>
      <c r="H195" s="5">
        <f>IFERROR(INDEX('[9]Table 28'!H$14:H$19,MATCH($B195,'[9]Table 28'!$B$14:$B$19,0))*1000,0)</f>
        <v>0</v>
      </c>
      <c r="I195" s="5">
        <f>IFERROR(INDEX('[9]Table 28'!I$14:I$19,MATCH($B195,'[9]Table 28'!$B$14:$B$19,0))*1000,0)</f>
        <v>0</v>
      </c>
      <c r="J195" s="5">
        <f>IFERROR(INDEX('[9]Table 28'!J$14:J$19,MATCH($B195,'[9]Table 28'!$B$14:$B$19,0))*1000,0)</f>
        <v>0</v>
      </c>
      <c r="K195" s="5">
        <f>IFERROR(INDEX('[9]Table 28'!K$14:K$19,MATCH($B195,'[9]Table 28'!$B$14:$B$19,0))*1000,0)</f>
        <v>0</v>
      </c>
      <c r="L195" s="5">
        <f>IFERROR(INDEX('[9]Table 28'!L$14:L$19,MATCH($B195,'[9]Table 28'!$B$14:$B$19,0))*1000,0)</f>
        <v>0</v>
      </c>
      <c r="M195" s="5">
        <f>IFERROR(INDEX('[9]Table 28'!M$14:M$19,MATCH($B195,'[9]Table 28'!$B$14:$B$19,0))*1000,0)</f>
        <v>0</v>
      </c>
      <c r="N195" s="5">
        <f>IFERROR(INDEX('[9]Table 28'!N$14:N$19,MATCH($B195,'[9]Table 28'!$B$14:$B$19,0))*1000,0)</f>
        <v>0</v>
      </c>
      <c r="O195" s="5">
        <f>IFERROR(INDEX('[9]Table 28'!O$14:O$19,MATCH($B195,'[9]Table 28'!$B$14:$B$19,0))*1000,0)</f>
        <v>0</v>
      </c>
      <c r="P195" s="5">
        <f>IFERROR(INDEX('[9]Table 28'!P$14:P$19,MATCH($B195,'[9]Table 28'!$B$14:$B$19,0))*1000,0)</f>
        <v>0</v>
      </c>
      <c r="Q195" s="5">
        <f>IFERROR(INDEX('[9]Table 28'!Q$14:Q$19,MATCH($B195,'[9]Table 28'!$B$14:$B$19,0))*1000,0)</f>
        <v>0</v>
      </c>
      <c r="R195" s="5">
        <f>IFERROR(INDEX('[9]Table 28'!R$14:R$19,MATCH($B195,'[9]Table 28'!$B$14:$B$19,0))*1000,0)</f>
        <v>0</v>
      </c>
      <c r="S195" s="5">
        <f>IFERROR(INDEX('[9]Table 28'!S$14:S$19,MATCH($B195,'[9]Table 28'!$B$14:$B$19,0))*1000,0)</f>
        <v>0</v>
      </c>
      <c r="T195" s="5">
        <f>IFERROR(INDEX('[9]Table 28'!T$14:T$19,MATCH($B195,'[9]Table 28'!$B$14:$B$19,0))*1000,0)</f>
        <v>0</v>
      </c>
      <c r="U195" s="5">
        <f>IFERROR(INDEX('[9]Table 28'!U$14:U$19,MATCH($B195,'[9]Table 28'!$B$14:$B$19,0))*1000,0)</f>
        <v>0</v>
      </c>
      <c r="V195" s="5">
        <f>IFERROR(INDEX('[9]Table 28'!V$14:V$19,MATCH($B195,'[9]Table 28'!$B$14:$B$19,0))*1000,0)</f>
        <v>0</v>
      </c>
      <c r="W195" s="5">
        <f>IFERROR(INDEX('[9]Table 28'!W$14:W$19,MATCH($B195,'[9]Table 28'!$B$14:$B$19,0))*1000,0)</f>
        <v>0</v>
      </c>
      <c r="Z195" s="21" t="s">
        <v>26</v>
      </c>
    </row>
    <row r="196" spans="1:28" outlineLevel="1" x14ac:dyDescent="0.2">
      <c r="B196" s="15" t="s">
        <v>9</v>
      </c>
      <c r="C196" s="19">
        <f t="shared" ref="C196:W196" si="79">SUM(C186:C195)</f>
        <v>426.89600000000002</v>
      </c>
      <c r="D196" s="19">
        <f t="shared" si="79"/>
        <v>368.59600000000006</v>
      </c>
      <c r="E196" s="19">
        <f t="shared" si="79"/>
        <v>421.79699999999997</v>
      </c>
      <c r="F196" s="19">
        <f t="shared" si="79"/>
        <v>594.04200000000003</v>
      </c>
      <c r="G196" s="19">
        <f t="shared" si="79"/>
        <v>490.50100000000003</v>
      </c>
      <c r="H196" s="19">
        <f t="shared" si="79"/>
        <v>367.29300000000001</v>
      </c>
      <c r="I196" s="19">
        <f t="shared" si="79"/>
        <v>360.62</v>
      </c>
      <c r="J196" s="19">
        <f t="shared" si="79"/>
        <v>363.50800000000004</v>
      </c>
      <c r="K196" s="19">
        <f t="shared" si="79"/>
        <v>387.32499999999999</v>
      </c>
      <c r="L196" s="19">
        <f t="shared" si="79"/>
        <v>407.98299999999995</v>
      </c>
      <c r="M196" s="19">
        <f t="shared" si="79"/>
        <v>375.673</v>
      </c>
      <c r="N196" s="19">
        <f t="shared" si="79"/>
        <v>462.78699999999998</v>
      </c>
      <c r="O196" s="19">
        <f t="shared" si="79"/>
        <v>357.23</v>
      </c>
      <c r="P196" s="19">
        <f t="shared" si="79"/>
        <v>334.59899999999999</v>
      </c>
      <c r="Q196" s="19">
        <f t="shared" si="79"/>
        <v>322.91700000000003</v>
      </c>
      <c r="R196" s="19">
        <f t="shared" si="79"/>
        <v>352.01499999999993</v>
      </c>
      <c r="S196" s="19">
        <f t="shared" si="79"/>
        <v>396.017</v>
      </c>
      <c r="T196" s="19">
        <f t="shared" si="79"/>
        <v>297.02499999999998</v>
      </c>
      <c r="U196" s="19">
        <f t="shared" si="79"/>
        <v>369.23299999999995</v>
      </c>
      <c r="V196" s="19">
        <f t="shared" si="79"/>
        <v>387.28200000000004</v>
      </c>
      <c r="W196" s="19">
        <f t="shared" si="79"/>
        <v>363.11199999999997</v>
      </c>
    </row>
    <row r="197" spans="1:28" outlineLevel="1" x14ac:dyDescent="0.2">
      <c r="B197" s="26" t="s">
        <v>91</v>
      </c>
      <c r="C197" s="25">
        <f t="shared" ref="C197:W197" si="80">C196/C177/1000</f>
        <v>6.1469073063035058E-4</v>
      </c>
      <c r="D197" s="25">
        <f t="shared" si="80"/>
        <v>5.9220952226241464E-4</v>
      </c>
      <c r="E197" s="25">
        <f t="shared" si="80"/>
        <v>5.6342340031678392E-4</v>
      </c>
      <c r="F197" s="25">
        <f t="shared" si="80"/>
        <v>5.5538946367094039E-4</v>
      </c>
      <c r="G197" s="25">
        <f t="shared" si="80"/>
        <v>5.2248923402209728E-4</v>
      </c>
      <c r="H197" s="25">
        <f t="shared" si="80"/>
        <v>4.9253736555143193E-4</v>
      </c>
      <c r="I197" s="25">
        <f t="shared" si="80"/>
        <v>4.2750329541298176E-4</v>
      </c>
      <c r="J197" s="25">
        <f t="shared" si="80"/>
        <v>5.1467071850714197E-4</v>
      </c>
      <c r="K197" s="25">
        <f t="shared" si="80"/>
        <v>5.3270380289230075E-4</v>
      </c>
      <c r="L197" s="25">
        <f t="shared" si="80"/>
        <v>4.473489973504947E-4</v>
      </c>
      <c r="M197" s="25">
        <f t="shared" si="80"/>
        <v>4.2731887892937101E-4</v>
      </c>
      <c r="N197" s="25">
        <f t="shared" si="80"/>
        <v>4.437242631020067E-4</v>
      </c>
      <c r="O197" s="25">
        <f t="shared" si="80"/>
        <v>4.153597421157249E-4</v>
      </c>
      <c r="P197" s="25">
        <f t="shared" si="80"/>
        <v>4.0606677714078473E-4</v>
      </c>
      <c r="Q197" s="25">
        <f t="shared" si="80"/>
        <v>4.2193607440790809E-4</v>
      </c>
      <c r="R197" s="25">
        <f t="shared" si="80"/>
        <v>4.3096371904479867E-4</v>
      </c>
      <c r="S197" s="25">
        <f t="shared" si="80"/>
        <v>4.4743379403835537E-4</v>
      </c>
      <c r="T197" s="25">
        <f t="shared" si="80"/>
        <v>2.4178688830646288E-4</v>
      </c>
      <c r="U197" s="25">
        <f t="shared" si="80"/>
        <v>3.4778146567958872E-4</v>
      </c>
      <c r="V197" s="25">
        <f t="shared" si="80"/>
        <v>4.0591016400886952E-4</v>
      </c>
      <c r="W197" s="25">
        <f t="shared" si="80"/>
        <v>3.4224130326338811E-4</v>
      </c>
    </row>
    <row r="198" spans="1:28" outlineLevel="1" x14ac:dyDescent="0.2"/>
    <row r="199" spans="1:28" outlineLevel="1" x14ac:dyDescent="0.2">
      <c r="B199" s="4" t="s">
        <v>18</v>
      </c>
      <c r="C199" s="11">
        <f t="shared" ref="C199:W199" si="81">IFERROR(C186/C196,0)</f>
        <v>0</v>
      </c>
      <c r="D199" s="11">
        <f t="shared" si="81"/>
        <v>0</v>
      </c>
      <c r="E199" s="11">
        <f t="shared" si="81"/>
        <v>0</v>
      </c>
      <c r="F199" s="11">
        <f t="shared" si="81"/>
        <v>0</v>
      </c>
      <c r="G199" s="11">
        <f t="shared" si="81"/>
        <v>0</v>
      </c>
      <c r="H199" s="11">
        <f t="shared" si="81"/>
        <v>0</v>
      </c>
      <c r="I199" s="11">
        <f t="shared" si="81"/>
        <v>0</v>
      </c>
      <c r="J199" s="11">
        <f t="shared" si="81"/>
        <v>0</v>
      </c>
      <c r="K199" s="11">
        <f t="shared" si="81"/>
        <v>0</v>
      </c>
      <c r="L199" s="11">
        <f t="shared" si="81"/>
        <v>0</v>
      </c>
      <c r="M199" s="11">
        <f t="shared" si="81"/>
        <v>0</v>
      </c>
      <c r="N199" s="11">
        <f t="shared" si="81"/>
        <v>0</v>
      </c>
      <c r="O199" s="11">
        <f t="shared" si="81"/>
        <v>0</v>
      </c>
      <c r="P199" s="11">
        <f t="shared" si="81"/>
        <v>0</v>
      </c>
      <c r="Q199" s="11">
        <f t="shared" si="81"/>
        <v>0</v>
      </c>
      <c r="R199" s="11">
        <f t="shared" si="81"/>
        <v>0</v>
      </c>
      <c r="S199" s="11">
        <f t="shared" si="81"/>
        <v>0</v>
      </c>
      <c r="T199" s="11">
        <f t="shared" si="81"/>
        <v>0</v>
      </c>
      <c r="U199" s="11">
        <f t="shared" si="81"/>
        <v>0</v>
      </c>
      <c r="V199" s="11">
        <f t="shared" si="81"/>
        <v>0</v>
      </c>
      <c r="W199" s="11">
        <f t="shared" si="81"/>
        <v>0</v>
      </c>
    </row>
    <row r="200" spans="1:28" outlineLevel="1" x14ac:dyDescent="0.2">
      <c r="B200" s="4" t="s">
        <v>19</v>
      </c>
      <c r="C200" s="11">
        <f t="shared" ref="C200:W200" si="82">IFERROR(C187/C196,0)</f>
        <v>0</v>
      </c>
      <c r="D200" s="11">
        <f t="shared" si="82"/>
        <v>0</v>
      </c>
      <c r="E200" s="11">
        <f t="shared" si="82"/>
        <v>0</v>
      </c>
      <c r="F200" s="11">
        <f t="shared" si="82"/>
        <v>0</v>
      </c>
      <c r="G200" s="11">
        <f t="shared" si="82"/>
        <v>0</v>
      </c>
      <c r="H200" s="11">
        <f t="shared" si="82"/>
        <v>0</v>
      </c>
      <c r="I200" s="11">
        <f t="shared" si="82"/>
        <v>0</v>
      </c>
      <c r="J200" s="11">
        <f t="shared" si="82"/>
        <v>0</v>
      </c>
      <c r="K200" s="11">
        <f t="shared" si="82"/>
        <v>0</v>
      </c>
      <c r="L200" s="11">
        <f t="shared" si="82"/>
        <v>0</v>
      </c>
      <c r="M200" s="11">
        <f t="shared" si="82"/>
        <v>0</v>
      </c>
      <c r="N200" s="11">
        <f t="shared" si="82"/>
        <v>0</v>
      </c>
      <c r="O200" s="11">
        <f t="shared" si="82"/>
        <v>0</v>
      </c>
      <c r="P200" s="11">
        <f t="shared" si="82"/>
        <v>0</v>
      </c>
      <c r="Q200" s="11">
        <f t="shared" si="82"/>
        <v>0</v>
      </c>
      <c r="R200" s="11">
        <f t="shared" si="82"/>
        <v>0</v>
      </c>
      <c r="S200" s="11">
        <f t="shared" si="82"/>
        <v>0</v>
      </c>
      <c r="T200" s="11">
        <f t="shared" si="82"/>
        <v>0</v>
      </c>
      <c r="U200" s="11">
        <f t="shared" si="82"/>
        <v>0</v>
      </c>
      <c r="V200" s="11">
        <f t="shared" si="82"/>
        <v>0</v>
      </c>
      <c r="W200" s="11">
        <f t="shared" si="82"/>
        <v>0</v>
      </c>
    </row>
    <row r="201" spans="1:28" outlineLevel="1" x14ac:dyDescent="0.2">
      <c r="B201" s="4" t="s">
        <v>16</v>
      </c>
      <c r="C201" s="11">
        <f t="shared" ref="C201:W201" si="83">IFERROR(C188/C196,0)</f>
        <v>0.88120994340541958</v>
      </c>
      <c r="D201" s="11">
        <f t="shared" si="83"/>
        <v>0.96303812303985925</v>
      </c>
      <c r="E201" s="11">
        <f t="shared" si="83"/>
        <v>0.97907050073850699</v>
      </c>
      <c r="F201" s="11">
        <f t="shared" si="83"/>
        <v>0.96586268310994849</v>
      </c>
      <c r="G201" s="11">
        <f t="shared" si="83"/>
        <v>0.95698275844493685</v>
      </c>
      <c r="H201" s="11">
        <f t="shared" si="83"/>
        <v>0.98043796097393632</v>
      </c>
      <c r="I201" s="11">
        <f t="shared" si="83"/>
        <v>0.9607842049803117</v>
      </c>
      <c r="J201" s="11">
        <f t="shared" si="83"/>
        <v>0.94444138780989684</v>
      </c>
      <c r="K201" s="11">
        <f t="shared" si="83"/>
        <v>0.97516814045052602</v>
      </c>
      <c r="L201" s="11">
        <f t="shared" si="83"/>
        <v>0.96963108756982519</v>
      </c>
      <c r="M201" s="11">
        <f t="shared" si="83"/>
        <v>0.96940690440888755</v>
      </c>
      <c r="N201" s="11">
        <f t="shared" si="83"/>
        <v>0.96588927519571643</v>
      </c>
      <c r="O201" s="11">
        <f t="shared" si="83"/>
        <v>0.94355177336729834</v>
      </c>
      <c r="P201" s="11">
        <f t="shared" si="83"/>
        <v>0.95020606756146908</v>
      </c>
      <c r="Q201" s="11">
        <f t="shared" si="83"/>
        <v>0.90260035860608123</v>
      </c>
      <c r="R201" s="11">
        <f t="shared" si="83"/>
        <v>0.78888399642060714</v>
      </c>
      <c r="S201" s="11">
        <f t="shared" si="83"/>
        <v>0.70912612337349157</v>
      </c>
      <c r="T201" s="11">
        <f t="shared" si="83"/>
        <v>0.45156804982745569</v>
      </c>
      <c r="U201" s="11">
        <f t="shared" si="83"/>
        <v>0.57017113854937129</v>
      </c>
      <c r="V201" s="11">
        <f t="shared" si="83"/>
        <v>0.60666387800104304</v>
      </c>
      <c r="W201" s="11">
        <f t="shared" si="83"/>
        <v>0.47313501068540847</v>
      </c>
    </row>
    <row r="202" spans="1:28" outlineLevel="1" x14ac:dyDescent="0.2">
      <c r="B202" s="4" t="s">
        <v>21</v>
      </c>
      <c r="C202" s="11">
        <f t="shared" ref="C202:W202" si="84">IFERROR(C189/C196,0)</f>
        <v>0</v>
      </c>
      <c r="D202" s="11">
        <f t="shared" si="84"/>
        <v>0</v>
      </c>
      <c r="E202" s="11">
        <f t="shared" si="84"/>
        <v>0</v>
      </c>
      <c r="F202" s="11">
        <f t="shared" si="84"/>
        <v>0</v>
      </c>
      <c r="G202" s="11">
        <f t="shared" si="84"/>
        <v>0</v>
      </c>
      <c r="H202" s="11">
        <f t="shared" si="84"/>
        <v>0</v>
      </c>
      <c r="I202" s="11">
        <f t="shared" si="84"/>
        <v>0</v>
      </c>
      <c r="J202" s="11">
        <f t="shared" si="84"/>
        <v>0</v>
      </c>
      <c r="K202" s="11">
        <f t="shared" si="84"/>
        <v>0</v>
      </c>
      <c r="L202" s="11">
        <f t="shared" si="84"/>
        <v>0</v>
      </c>
      <c r="M202" s="11">
        <f t="shared" si="84"/>
        <v>0</v>
      </c>
      <c r="N202" s="11">
        <f t="shared" si="84"/>
        <v>0</v>
      </c>
      <c r="O202" s="11">
        <f t="shared" si="84"/>
        <v>0</v>
      </c>
      <c r="P202" s="11">
        <f t="shared" si="84"/>
        <v>0</v>
      </c>
      <c r="Q202" s="11">
        <f t="shared" si="84"/>
        <v>0</v>
      </c>
      <c r="R202" s="11">
        <f t="shared" si="84"/>
        <v>0</v>
      </c>
      <c r="S202" s="11">
        <f t="shared" si="84"/>
        <v>0</v>
      </c>
      <c r="T202" s="11">
        <f t="shared" si="84"/>
        <v>0</v>
      </c>
      <c r="U202" s="11">
        <f t="shared" si="84"/>
        <v>0</v>
      </c>
      <c r="V202" s="11">
        <f t="shared" si="84"/>
        <v>0</v>
      </c>
      <c r="W202" s="11">
        <f t="shared" si="84"/>
        <v>0</v>
      </c>
    </row>
    <row r="203" spans="1:28" outlineLevel="1" x14ac:dyDescent="0.2">
      <c r="B203" s="4" t="s">
        <v>20</v>
      </c>
      <c r="C203" s="11">
        <f t="shared" ref="C203:W203" si="85">IFERROR(C190/C196,0)</f>
        <v>0.1187900565945804</v>
      </c>
      <c r="D203" s="11">
        <f t="shared" si="85"/>
        <v>3.6961876960140638E-2</v>
      </c>
      <c r="E203" s="11">
        <f t="shared" si="85"/>
        <v>2.0929499261493092E-2</v>
      </c>
      <c r="F203" s="11">
        <f t="shared" si="85"/>
        <v>3.413731689005154E-2</v>
      </c>
      <c r="G203" s="11">
        <f t="shared" si="85"/>
        <v>4.301724155506309E-2</v>
      </c>
      <c r="H203" s="11">
        <f t="shared" si="85"/>
        <v>1.9562039026063661E-2</v>
      </c>
      <c r="I203" s="11">
        <f t="shared" si="85"/>
        <v>3.9215795019688311E-2</v>
      </c>
      <c r="J203" s="11">
        <f t="shared" si="85"/>
        <v>5.5558612190103093E-2</v>
      </c>
      <c r="K203" s="11">
        <f t="shared" si="85"/>
        <v>2.4831859549473957E-2</v>
      </c>
      <c r="L203" s="11">
        <f t="shared" si="85"/>
        <v>3.0368912430174793E-2</v>
      </c>
      <c r="M203" s="11">
        <f t="shared" si="85"/>
        <v>3.0593095591112483E-2</v>
      </c>
      <c r="N203" s="11">
        <f t="shared" si="85"/>
        <v>3.2922273097558921E-2</v>
      </c>
      <c r="O203" s="11">
        <f t="shared" si="85"/>
        <v>5.4483106122106204E-2</v>
      </c>
      <c r="P203" s="11">
        <f t="shared" si="85"/>
        <v>4.9235054498070828E-2</v>
      </c>
      <c r="Q203" s="11">
        <f t="shared" si="85"/>
        <v>6.7091543647438801E-2</v>
      </c>
      <c r="R203" s="11">
        <f t="shared" si="85"/>
        <v>7.2627586892604026E-2</v>
      </c>
      <c r="S203" s="11">
        <f t="shared" si="85"/>
        <v>8.0375337422383383E-2</v>
      </c>
      <c r="T203" s="11">
        <f t="shared" si="85"/>
        <v>0.10080296271357631</v>
      </c>
      <c r="U203" s="11">
        <f t="shared" si="85"/>
        <v>6.6684180449743127E-2</v>
      </c>
      <c r="V203" s="11">
        <f t="shared" si="85"/>
        <v>7.8658445267272933E-2</v>
      </c>
      <c r="W203" s="11">
        <f t="shared" si="85"/>
        <v>7.8003481019630311E-2</v>
      </c>
    </row>
    <row r="204" spans="1:28" x14ac:dyDescent="0.2">
      <c r="B204" s="4" t="s">
        <v>0</v>
      </c>
      <c r="C204" s="11">
        <f t="shared" ref="C204:W204" si="86">IFERROR(C191/C196,0)</f>
        <v>0</v>
      </c>
      <c r="D204" s="11">
        <f t="shared" si="86"/>
        <v>0</v>
      </c>
      <c r="E204" s="11">
        <f t="shared" si="86"/>
        <v>0</v>
      </c>
      <c r="F204" s="11">
        <f t="shared" si="86"/>
        <v>0</v>
      </c>
      <c r="G204" s="11">
        <f t="shared" si="86"/>
        <v>0</v>
      </c>
      <c r="H204" s="11">
        <f t="shared" si="86"/>
        <v>0</v>
      </c>
      <c r="I204" s="11">
        <f t="shared" si="86"/>
        <v>0</v>
      </c>
      <c r="J204" s="11">
        <f t="shared" si="86"/>
        <v>0</v>
      </c>
      <c r="K204" s="11">
        <f t="shared" si="86"/>
        <v>0</v>
      </c>
      <c r="L204" s="11">
        <f t="shared" si="86"/>
        <v>0</v>
      </c>
      <c r="M204" s="11">
        <f t="shared" si="86"/>
        <v>0</v>
      </c>
      <c r="N204" s="11">
        <f t="shared" si="86"/>
        <v>1.1884517067246921E-3</v>
      </c>
      <c r="O204" s="11">
        <f t="shared" si="86"/>
        <v>1.9651205105954148E-3</v>
      </c>
      <c r="P204" s="11">
        <f t="shared" si="86"/>
        <v>5.5887794046007315E-4</v>
      </c>
      <c r="Q204" s="11">
        <f t="shared" si="86"/>
        <v>1.7032240482848534E-4</v>
      </c>
      <c r="R204" s="11">
        <f t="shared" si="86"/>
        <v>0</v>
      </c>
      <c r="S204" s="11">
        <f t="shared" si="86"/>
        <v>0</v>
      </c>
      <c r="T204" s="11">
        <f t="shared" si="86"/>
        <v>0</v>
      </c>
      <c r="U204" s="11">
        <f t="shared" si="86"/>
        <v>0</v>
      </c>
      <c r="V204" s="11">
        <f t="shared" si="86"/>
        <v>0</v>
      </c>
      <c r="W204" s="11">
        <f t="shared" si="86"/>
        <v>0</v>
      </c>
    </row>
    <row r="205" spans="1:28" x14ac:dyDescent="0.2">
      <c r="B205" s="4" t="s">
        <v>22</v>
      </c>
      <c r="C205" s="11">
        <f t="shared" ref="C205:W205" si="87">IFERROR(C192/C196,0)</f>
        <v>0</v>
      </c>
      <c r="D205" s="11">
        <f t="shared" si="87"/>
        <v>0</v>
      </c>
      <c r="E205" s="11">
        <f t="shared" si="87"/>
        <v>0</v>
      </c>
      <c r="F205" s="11">
        <f t="shared" si="87"/>
        <v>0</v>
      </c>
      <c r="G205" s="11">
        <f t="shared" si="87"/>
        <v>0</v>
      </c>
      <c r="H205" s="11">
        <f t="shared" si="87"/>
        <v>0</v>
      </c>
      <c r="I205" s="11">
        <f t="shared" si="87"/>
        <v>0</v>
      </c>
      <c r="J205" s="11">
        <f t="shared" si="87"/>
        <v>0</v>
      </c>
      <c r="K205" s="11">
        <f t="shared" si="87"/>
        <v>0</v>
      </c>
      <c r="L205" s="11">
        <f t="shared" si="87"/>
        <v>0</v>
      </c>
      <c r="M205" s="11">
        <f t="shared" si="87"/>
        <v>0</v>
      </c>
      <c r="N205" s="11">
        <f t="shared" si="87"/>
        <v>0</v>
      </c>
      <c r="O205" s="11">
        <f t="shared" si="87"/>
        <v>0</v>
      </c>
      <c r="P205" s="11">
        <f t="shared" si="87"/>
        <v>0</v>
      </c>
      <c r="Q205" s="11">
        <f t="shared" si="87"/>
        <v>0</v>
      </c>
      <c r="R205" s="11">
        <f t="shared" si="87"/>
        <v>0</v>
      </c>
      <c r="S205" s="11">
        <f t="shared" si="87"/>
        <v>0</v>
      </c>
      <c r="T205" s="11">
        <f t="shared" si="87"/>
        <v>0</v>
      </c>
      <c r="U205" s="11">
        <f t="shared" si="87"/>
        <v>0</v>
      </c>
      <c r="V205" s="11">
        <f t="shared" si="87"/>
        <v>0</v>
      </c>
      <c r="W205" s="11">
        <f t="shared" si="87"/>
        <v>0</v>
      </c>
    </row>
    <row r="206" spans="1:28" s="33" customFormat="1" x14ac:dyDescent="0.2">
      <c r="A206" s="1"/>
      <c r="B206" s="4" t="s">
        <v>23</v>
      </c>
      <c r="C206" s="11">
        <f t="shared" ref="C206:W206" si="88">IFERROR(C193/C196,0)</f>
        <v>0</v>
      </c>
      <c r="D206" s="11">
        <f t="shared" si="88"/>
        <v>0</v>
      </c>
      <c r="E206" s="11">
        <f t="shared" si="88"/>
        <v>0</v>
      </c>
      <c r="F206" s="11">
        <f t="shared" si="88"/>
        <v>0</v>
      </c>
      <c r="G206" s="11">
        <f t="shared" si="88"/>
        <v>0</v>
      </c>
      <c r="H206" s="11">
        <f t="shared" si="88"/>
        <v>0</v>
      </c>
      <c r="I206" s="11">
        <f t="shared" si="88"/>
        <v>0</v>
      </c>
      <c r="J206" s="11">
        <f t="shared" si="88"/>
        <v>0</v>
      </c>
      <c r="K206" s="11">
        <f t="shared" si="88"/>
        <v>0</v>
      </c>
      <c r="L206" s="11">
        <f t="shared" si="88"/>
        <v>0</v>
      </c>
      <c r="M206" s="11">
        <f t="shared" si="88"/>
        <v>0</v>
      </c>
      <c r="N206" s="11">
        <f t="shared" si="88"/>
        <v>0</v>
      </c>
      <c r="O206" s="11">
        <f t="shared" si="88"/>
        <v>0</v>
      </c>
      <c r="P206" s="11">
        <f t="shared" si="88"/>
        <v>0</v>
      </c>
      <c r="Q206" s="11">
        <f t="shared" si="88"/>
        <v>3.0137775341651254E-2</v>
      </c>
      <c r="R206" s="11">
        <f t="shared" si="88"/>
        <v>0.13848841668678893</v>
      </c>
      <c r="S206" s="11">
        <f t="shared" si="88"/>
        <v>0.21049853920412509</v>
      </c>
      <c r="T206" s="11">
        <f t="shared" si="88"/>
        <v>0.44762898745896812</v>
      </c>
      <c r="U206" s="11">
        <f t="shared" si="88"/>
        <v>0.36314468100088571</v>
      </c>
      <c r="V206" s="11">
        <f t="shared" si="88"/>
        <v>0.31467767673168384</v>
      </c>
      <c r="W206" s="11">
        <f t="shared" si="88"/>
        <v>0.44886150829496135</v>
      </c>
      <c r="X206" s="1"/>
      <c r="Y206" s="1"/>
      <c r="Z206"/>
      <c r="AA206" s="1"/>
      <c r="AB206" s="1"/>
    </row>
    <row r="207" spans="1:28" outlineLevel="1" x14ac:dyDescent="0.2">
      <c r="B207" s="4" t="s">
        <v>17</v>
      </c>
      <c r="C207" s="11">
        <f t="shared" ref="C207:W207" si="89">IFERROR(C194/C196,0)</f>
        <v>0</v>
      </c>
      <c r="D207" s="11">
        <f t="shared" si="89"/>
        <v>0</v>
      </c>
      <c r="E207" s="11">
        <f t="shared" si="89"/>
        <v>0</v>
      </c>
      <c r="F207" s="11">
        <f t="shared" si="89"/>
        <v>0</v>
      </c>
      <c r="G207" s="11">
        <f t="shared" si="89"/>
        <v>0</v>
      </c>
      <c r="H207" s="11">
        <f t="shared" si="89"/>
        <v>0</v>
      </c>
      <c r="I207" s="11">
        <f t="shared" si="89"/>
        <v>0</v>
      </c>
      <c r="J207" s="11">
        <f t="shared" si="89"/>
        <v>0</v>
      </c>
      <c r="K207" s="11">
        <f t="shared" si="89"/>
        <v>0</v>
      </c>
      <c r="L207" s="11">
        <f t="shared" si="89"/>
        <v>0</v>
      </c>
      <c r="M207" s="11">
        <f t="shared" si="89"/>
        <v>0</v>
      </c>
      <c r="N207" s="11">
        <f t="shared" si="89"/>
        <v>0</v>
      </c>
      <c r="O207" s="11">
        <f t="shared" si="89"/>
        <v>0</v>
      </c>
      <c r="P207" s="11">
        <f t="shared" si="89"/>
        <v>0</v>
      </c>
      <c r="Q207" s="11">
        <f t="shared" si="89"/>
        <v>0</v>
      </c>
      <c r="R207" s="11">
        <f t="shared" si="89"/>
        <v>0</v>
      </c>
      <c r="S207" s="11">
        <f t="shared" si="89"/>
        <v>0</v>
      </c>
      <c r="T207" s="11">
        <f t="shared" si="89"/>
        <v>0</v>
      </c>
      <c r="U207" s="11">
        <f t="shared" si="89"/>
        <v>0</v>
      </c>
      <c r="V207" s="11">
        <f t="shared" si="89"/>
        <v>0</v>
      </c>
      <c r="W207" s="11">
        <f t="shared" si="89"/>
        <v>0</v>
      </c>
    </row>
    <row r="208" spans="1:28" outlineLevel="1" x14ac:dyDescent="0.2">
      <c r="B208" s="4" t="s">
        <v>1</v>
      </c>
      <c r="C208" s="11">
        <f t="shared" ref="C208:W208" si="90">IFERROR(C195/C196,0)</f>
        <v>0</v>
      </c>
      <c r="D208" s="11">
        <f t="shared" si="90"/>
        <v>0</v>
      </c>
      <c r="E208" s="11">
        <f t="shared" si="90"/>
        <v>0</v>
      </c>
      <c r="F208" s="11">
        <f t="shared" si="90"/>
        <v>0</v>
      </c>
      <c r="G208" s="11">
        <f t="shared" si="90"/>
        <v>0</v>
      </c>
      <c r="H208" s="11">
        <f t="shared" si="90"/>
        <v>0</v>
      </c>
      <c r="I208" s="11">
        <f t="shared" si="90"/>
        <v>0</v>
      </c>
      <c r="J208" s="11">
        <f t="shared" si="90"/>
        <v>0</v>
      </c>
      <c r="K208" s="11">
        <f t="shared" si="90"/>
        <v>0</v>
      </c>
      <c r="L208" s="11">
        <f t="shared" si="90"/>
        <v>0</v>
      </c>
      <c r="M208" s="11">
        <f t="shared" si="90"/>
        <v>0</v>
      </c>
      <c r="N208" s="11">
        <f t="shared" si="90"/>
        <v>0</v>
      </c>
      <c r="O208" s="11">
        <f t="shared" si="90"/>
        <v>0</v>
      </c>
      <c r="P208" s="11">
        <f t="shared" si="90"/>
        <v>0</v>
      </c>
      <c r="Q208" s="11">
        <f t="shared" si="90"/>
        <v>0</v>
      </c>
      <c r="R208" s="11">
        <f t="shared" si="90"/>
        <v>0</v>
      </c>
      <c r="S208" s="11">
        <f t="shared" si="90"/>
        <v>0</v>
      </c>
      <c r="T208" s="11">
        <f t="shared" si="90"/>
        <v>0</v>
      </c>
      <c r="U208" s="11">
        <f t="shared" si="90"/>
        <v>0</v>
      </c>
      <c r="V208" s="11">
        <f t="shared" si="90"/>
        <v>0</v>
      </c>
      <c r="W208" s="11">
        <f t="shared" si="90"/>
        <v>0</v>
      </c>
    </row>
    <row r="209" spans="1:28" outlineLevel="1" x14ac:dyDescent="0.2"/>
    <row r="210" spans="1:28" outlineLevel="1" x14ac:dyDescent="0.2"/>
    <row r="211" spans="1:28" outlineLevel="1" x14ac:dyDescent="0.2">
      <c r="A211" s="32" t="s">
        <v>85</v>
      </c>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4"/>
      <c r="AA211" s="33"/>
      <c r="AB211" s="33"/>
    </row>
    <row r="212" spans="1:28" outlineLevel="1" x14ac:dyDescent="0.2">
      <c r="B212" s="20" t="s">
        <v>88</v>
      </c>
      <c r="C212" s="5">
        <f>'[9]Table 29'!C$32</f>
        <v>370.54041799999999</v>
      </c>
      <c r="D212" s="5">
        <f>'[9]Table 29'!D$32</f>
        <v>413.39614499999999</v>
      </c>
      <c r="E212" s="5">
        <f>'[9]Table 29'!E$32</f>
        <v>508.28173700000002</v>
      </c>
      <c r="F212" s="5">
        <f>'[9]Table 29'!F$32</f>
        <v>648.21849799999995</v>
      </c>
      <c r="G212" s="5">
        <f>'[9]Table 29'!G$32</f>
        <v>649.90371100000004</v>
      </c>
      <c r="H212" s="5">
        <f>'[9]Table 29'!H$32</f>
        <v>479.313154</v>
      </c>
      <c r="I212" s="5">
        <f>'[9]Table 29'!I$32</f>
        <v>500.13859300000001</v>
      </c>
      <c r="J212" s="5">
        <f>'[9]Table 29'!J$32</f>
        <v>441.49473</v>
      </c>
      <c r="K212" s="5">
        <f>'[9]Table 29'!K$32</f>
        <v>450.51043800000002</v>
      </c>
      <c r="L212" s="5">
        <f>'[9]Table 29'!L$32</f>
        <v>543.25817400000005</v>
      </c>
      <c r="M212" s="5">
        <f>'[9]Table 29'!M$32</f>
        <v>510.60997300000002</v>
      </c>
      <c r="N212" s="5">
        <f>'[9]Table 29'!N$32</f>
        <v>683.96335799999997</v>
      </c>
      <c r="O212" s="5">
        <f>'[9]Table 29'!O$32</f>
        <v>550.345281</v>
      </c>
      <c r="P212" s="5">
        <f>'[9]Table 29'!P$32</f>
        <v>567.603926</v>
      </c>
      <c r="Q212" s="5">
        <f>'[9]Table 29'!Q$32</f>
        <v>568.89676999999995</v>
      </c>
      <c r="R212" s="5">
        <f>'[9]Table 29'!R$32</f>
        <v>591.18650400000001</v>
      </c>
      <c r="S212" s="5">
        <f>'[9]Table 29'!S$32</f>
        <v>456.14069499999999</v>
      </c>
      <c r="T212" s="5">
        <f>'[9]Table 29'!T$32</f>
        <v>570.892201</v>
      </c>
      <c r="U212" s="5">
        <f>'[9]Table 29'!U$32</f>
        <v>551.05372299999999</v>
      </c>
      <c r="V212" s="5">
        <f>'[9]Table 29'!V$32</f>
        <v>533.18507699999998</v>
      </c>
      <c r="W212" s="5">
        <f>'[9]Table 29'!W$32</f>
        <v>492.83432699999997</v>
      </c>
      <c r="Z212" s="21" t="s">
        <v>26</v>
      </c>
      <c r="AB212"/>
    </row>
    <row r="213" spans="1:28" outlineLevel="1" x14ac:dyDescent="0.2">
      <c r="B213" s="7" t="s">
        <v>89</v>
      </c>
      <c r="C213" s="5"/>
      <c r="D213" s="5"/>
      <c r="E213" s="5"/>
      <c r="F213" s="5"/>
      <c r="G213" s="5"/>
      <c r="H213" s="5"/>
      <c r="I213" s="5"/>
      <c r="J213" s="5"/>
      <c r="K213" s="5"/>
      <c r="L213" s="5"/>
      <c r="M213" s="5"/>
      <c r="N213" s="5"/>
      <c r="O213" s="5"/>
      <c r="P213" s="5"/>
      <c r="Q213" s="5"/>
      <c r="R213" s="5"/>
      <c r="S213" s="5"/>
      <c r="T213" s="5"/>
      <c r="U213" s="5"/>
      <c r="V213" s="5"/>
      <c r="W213" s="5"/>
      <c r="Z213" s="21" t="s">
        <v>26</v>
      </c>
      <c r="AB213"/>
    </row>
    <row r="214" spans="1:28" outlineLevel="1" x14ac:dyDescent="0.2">
      <c r="B214" s="7" t="s">
        <v>25</v>
      </c>
      <c r="C214" s="5">
        <f>'[9]Table 31'!C$14</f>
        <v>0.56200000000000006</v>
      </c>
      <c r="D214" s="5">
        <f>'[9]Table 31'!D$14</f>
        <v>0.58399999999999996</v>
      </c>
      <c r="E214" s="5">
        <f>'[9]Table 31'!E$14</f>
        <v>0.57299999999999995</v>
      </c>
      <c r="F214" s="5">
        <f>'[9]Table 31'!F$14</f>
        <v>0.55500000000000005</v>
      </c>
      <c r="G214" s="5">
        <f>'[9]Table 31'!G$14</f>
        <v>0.54900000000000004</v>
      </c>
      <c r="H214" s="5">
        <f>'[9]Table 31'!H$14</f>
        <v>0.56200000000000006</v>
      </c>
      <c r="I214" s="5">
        <f>'[9]Table 31'!I$14</f>
        <v>0.51400000000000001</v>
      </c>
      <c r="J214" s="5">
        <f>'[9]Table 31'!J$14</f>
        <v>0.57899999999999996</v>
      </c>
      <c r="K214" s="5">
        <f>'[9]Table 31'!K$14</f>
        <v>0.60399999999999998</v>
      </c>
      <c r="L214" s="5">
        <f>'[9]Table 31'!L$14</f>
        <v>0.64400000000000002</v>
      </c>
      <c r="M214" s="5">
        <f>'[9]Table 31'!M$14</f>
        <v>0.64800000000000002</v>
      </c>
      <c r="N214" s="5">
        <f>'[9]Table 31'!N$14</f>
        <v>0.66500000000000004</v>
      </c>
      <c r="O214" s="5">
        <f>'[9]Table 31'!O$14</f>
        <v>0.67100000000000004</v>
      </c>
      <c r="P214" s="5">
        <f>'[9]Table 31'!P$14</f>
        <v>0.64200000000000002</v>
      </c>
      <c r="Q214" s="5">
        <f>'[9]Table 31'!Q$14</f>
        <v>0.62</v>
      </c>
      <c r="R214" s="5">
        <f>'[9]Table 31'!R$14</f>
        <v>0.67100000000000004</v>
      </c>
      <c r="S214" s="5">
        <f>'[9]Table 31'!S$14</f>
        <v>0.65500000000000003</v>
      </c>
      <c r="T214" s="5">
        <f>'[9]Table 31'!T$14</f>
        <v>0.66300000000000003</v>
      </c>
      <c r="U214" s="5">
        <f>'[9]Table 31'!U$14</f>
        <v>0.70399999999999996</v>
      </c>
      <c r="V214" s="5">
        <f>'[9]Table 31'!V$14</f>
        <v>0.69499999999999995</v>
      </c>
      <c r="W214" s="5">
        <f>'[9]Table 31'!W$14</f>
        <v>0.69</v>
      </c>
      <c r="Z214" s="21" t="s">
        <v>26</v>
      </c>
      <c r="AB214"/>
    </row>
    <row r="215" spans="1:28" outlineLevel="1" x14ac:dyDescent="0.2">
      <c r="B215" s="7" t="s">
        <v>30</v>
      </c>
      <c r="C215" s="5">
        <f>'[9]Table 31'!C$24</f>
        <v>58920.874693999998</v>
      </c>
      <c r="D215" s="5">
        <f>'[9]Table 31'!D$24</f>
        <v>62698.858454000001</v>
      </c>
      <c r="E215" s="5">
        <f>'[9]Table 31'!E$24</f>
        <v>77880.038759999996</v>
      </c>
      <c r="F215" s="5">
        <f>'[9]Table 31'!F$24</f>
        <v>101738.78546699999</v>
      </c>
      <c r="G215" s="5">
        <f>'[9]Table 31'!G$24</f>
        <v>102227.587766</v>
      </c>
      <c r="H215" s="5">
        <f>'[9]Table 31'!H$24</f>
        <v>73019.724308000004</v>
      </c>
      <c r="I215" s="5">
        <f>'[9]Table 31'!I$24</f>
        <v>82600.363522</v>
      </c>
      <c r="J215" s="5">
        <f>'[9]Table 31'!J$24</f>
        <v>64184.552844999998</v>
      </c>
      <c r="K215" s="5">
        <f>'[9]Table 31'!K$24</f>
        <v>62260.284533999999</v>
      </c>
      <c r="L215" s="5">
        <f>'[9]Table 31'!L$24</f>
        <v>69831.837199000001</v>
      </c>
      <c r="M215" s="5">
        <f>'[9]Table 31'!M$24</f>
        <v>64694.446150000003</v>
      </c>
      <c r="N215" s="5">
        <f>'[9]Table 31'!N$24</f>
        <v>83687.252063000007</v>
      </c>
      <c r="O215" s="5">
        <f>'[9]Table 31'!O$24</f>
        <v>66197.474428999994</v>
      </c>
      <c r="P215" s="5">
        <f>'[9]Table 31'!P$24</f>
        <v>71357.40638</v>
      </c>
      <c r="Q215" s="5">
        <f>'[9]Table 31'!Q$24</f>
        <v>74057.742922999998</v>
      </c>
      <c r="R215" s="5">
        <f>'[9]Table 31'!R$24</f>
        <v>71110.001006999999</v>
      </c>
      <c r="S215" s="5">
        <f>'[9]Table 31'!S$24</f>
        <v>56206.457391000004</v>
      </c>
      <c r="T215" s="5">
        <f>'[9]Table 31'!T$24</f>
        <v>69497.514943000002</v>
      </c>
      <c r="U215" s="5">
        <f>'[9]Table 31'!U$24</f>
        <v>63175.687337000003</v>
      </c>
      <c r="V215" s="5">
        <f>'[9]Table 31'!V$24</f>
        <v>61918.706379000003</v>
      </c>
      <c r="W215" s="5">
        <f>'[9]Table 31'!W$24</f>
        <v>57647.509882999999</v>
      </c>
      <c r="Z215" s="21" t="s">
        <v>26</v>
      </c>
      <c r="AB215"/>
    </row>
    <row r="216" spans="1:28" outlineLevel="1" x14ac:dyDescent="0.2">
      <c r="B216" s="7" t="s">
        <v>31</v>
      </c>
      <c r="C216" s="5">
        <f t="shared" ref="C216:W216" si="91">C214*C215/1000</f>
        <v>33.113531578028002</v>
      </c>
      <c r="D216" s="5">
        <f t="shared" si="91"/>
        <v>36.616133337135999</v>
      </c>
      <c r="E216" s="5">
        <f t="shared" si="91"/>
        <v>44.625262209479999</v>
      </c>
      <c r="F216" s="5">
        <f t="shared" si="91"/>
        <v>56.465025934185</v>
      </c>
      <c r="G216" s="5">
        <f t="shared" si="91"/>
        <v>56.122945683534006</v>
      </c>
      <c r="H216" s="5">
        <f t="shared" si="91"/>
        <v>41.037085061096008</v>
      </c>
      <c r="I216" s="5">
        <f t="shared" si="91"/>
        <v>42.456586850308</v>
      </c>
      <c r="J216" s="5">
        <f t="shared" si="91"/>
        <v>37.162856097254995</v>
      </c>
      <c r="K216" s="5">
        <f t="shared" si="91"/>
        <v>37.605211858536002</v>
      </c>
      <c r="L216" s="5">
        <f t="shared" si="91"/>
        <v>44.971703156155996</v>
      </c>
      <c r="M216" s="5">
        <f t="shared" si="91"/>
        <v>41.922001105200003</v>
      </c>
      <c r="N216" s="5">
        <f t="shared" si="91"/>
        <v>55.652022621895007</v>
      </c>
      <c r="O216" s="5">
        <f t="shared" si="91"/>
        <v>44.418505341858996</v>
      </c>
      <c r="P216" s="5">
        <f t="shared" si="91"/>
        <v>45.811454895959997</v>
      </c>
      <c r="Q216" s="5">
        <f t="shared" si="91"/>
        <v>45.91580061226</v>
      </c>
      <c r="R216" s="5">
        <f t="shared" si="91"/>
        <v>47.714810675697002</v>
      </c>
      <c r="S216" s="5">
        <f t="shared" si="91"/>
        <v>36.815229591105002</v>
      </c>
      <c r="T216" s="5">
        <f t="shared" si="91"/>
        <v>46.076852407209003</v>
      </c>
      <c r="U216" s="5">
        <f t="shared" si="91"/>
        <v>44.475683885248003</v>
      </c>
      <c r="V216" s="5">
        <f t="shared" si="91"/>
        <v>43.033500933404994</v>
      </c>
      <c r="W216" s="5">
        <f t="shared" si="91"/>
        <v>39.776781819269999</v>
      </c>
    </row>
    <row r="217" spans="1:28" outlineLevel="1" x14ac:dyDescent="0.2">
      <c r="B217" s="7" t="s">
        <v>140</v>
      </c>
      <c r="C217" s="14">
        <f t="shared" ref="C217:W217" si="92">C212/C216</f>
        <v>11.189999989184683</v>
      </c>
      <c r="D217" s="14">
        <f t="shared" si="92"/>
        <v>11.289999989724054</v>
      </c>
      <c r="E217" s="14">
        <f t="shared" si="92"/>
        <v>11.390000009725945</v>
      </c>
      <c r="F217" s="14">
        <f t="shared" si="92"/>
        <v>11.480000004880122</v>
      </c>
      <c r="G217" s="14">
        <f t="shared" si="92"/>
        <v>11.579999999726962</v>
      </c>
      <c r="H217" s="14">
        <f t="shared" si="92"/>
        <v>11.680000011852661</v>
      </c>
      <c r="I217" s="14">
        <f t="shared" si="92"/>
        <v>11.779999997724071</v>
      </c>
      <c r="J217" s="14">
        <f t="shared" si="92"/>
        <v>11.879999988284288</v>
      </c>
      <c r="K217" s="14">
        <f t="shared" si="92"/>
        <v>11.979999998264567</v>
      </c>
      <c r="L217" s="14">
        <f t="shared" si="92"/>
        <v>12.079999997190136</v>
      </c>
      <c r="M217" s="14">
        <f t="shared" si="92"/>
        <v>12.179999988995373</v>
      </c>
      <c r="N217" s="14">
        <f t="shared" si="92"/>
        <v>12.289999999585106</v>
      </c>
      <c r="O217" s="14">
        <f t="shared" si="92"/>
        <v>12.389999995820819</v>
      </c>
      <c r="P217" s="14">
        <f t="shared" si="92"/>
        <v>12.389999996486809</v>
      </c>
      <c r="Q217" s="14">
        <f t="shared" si="92"/>
        <v>12.39000000901865</v>
      </c>
      <c r="R217" s="14">
        <f t="shared" si="92"/>
        <v>12.389999994301856</v>
      </c>
      <c r="S217" s="14">
        <f t="shared" si="92"/>
        <v>12.390000009947215</v>
      </c>
      <c r="T217" s="14">
        <f t="shared" si="92"/>
        <v>12.389999992939632</v>
      </c>
      <c r="U217" s="14">
        <f t="shared" si="92"/>
        <v>12.389999992395333</v>
      </c>
      <c r="V217" s="14">
        <f t="shared" si="92"/>
        <v>12.390000010111009</v>
      </c>
      <c r="W217" s="14">
        <f t="shared" si="92"/>
        <v>12.390000006517488</v>
      </c>
    </row>
    <row r="218" spans="1:28" outlineLevel="1" x14ac:dyDescent="0.2">
      <c r="B218" s="7" t="s">
        <v>90</v>
      </c>
      <c r="C218" s="5">
        <f t="shared" ref="C218:W218" si="93">C215*C217</f>
        <v>659324.58718861209</v>
      </c>
      <c r="D218" s="5">
        <f t="shared" si="93"/>
        <v>707870.11130136997</v>
      </c>
      <c r="E218" s="5">
        <f t="shared" si="93"/>
        <v>887053.64223385695</v>
      </c>
      <c r="F218" s="5">
        <f t="shared" si="93"/>
        <v>1167961.2576576576</v>
      </c>
      <c r="G218" s="5">
        <f t="shared" si="93"/>
        <v>1183795.4663023679</v>
      </c>
      <c r="H218" s="5">
        <f t="shared" si="93"/>
        <v>852870.38078291807</v>
      </c>
      <c r="I218" s="5">
        <f t="shared" si="93"/>
        <v>973032.28210116737</v>
      </c>
      <c r="J218" s="5">
        <f t="shared" si="93"/>
        <v>762512.48704663222</v>
      </c>
      <c r="K218" s="5">
        <f t="shared" si="93"/>
        <v>745878.20860927145</v>
      </c>
      <c r="L218" s="5">
        <f t="shared" si="93"/>
        <v>843568.59316770209</v>
      </c>
      <c r="M218" s="5">
        <f t="shared" si="93"/>
        <v>787978.3533950618</v>
      </c>
      <c r="N218" s="5">
        <f t="shared" si="93"/>
        <v>1028516.3278195488</v>
      </c>
      <c r="O218" s="5">
        <f t="shared" si="93"/>
        <v>820186.7078986587</v>
      </c>
      <c r="P218" s="5">
        <f t="shared" si="93"/>
        <v>884118.26479750779</v>
      </c>
      <c r="Q218" s="5">
        <f t="shared" si="93"/>
        <v>917575.43548387079</v>
      </c>
      <c r="R218" s="5">
        <f t="shared" si="93"/>
        <v>881052.91207153501</v>
      </c>
      <c r="S218" s="5">
        <f t="shared" si="93"/>
        <v>696398.00763358781</v>
      </c>
      <c r="T218" s="5">
        <f t="shared" si="93"/>
        <v>861074.20965309197</v>
      </c>
      <c r="U218" s="5">
        <f t="shared" si="93"/>
        <v>782746.765625</v>
      </c>
      <c r="V218" s="5">
        <f t="shared" si="93"/>
        <v>767172.77266187069</v>
      </c>
      <c r="W218" s="5">
        <f t="shared" si="93"/>
        <v>714252.64782608696</v>
      </c>
    </row>
    <row r="219" spans="1:28" outlineLevel="1" x14ac:dyDescent="0.2"/>
    <row r="220" spans="1:28" outlineLevel="1" x14ac:dyDescent="0.2">
      <c r="B220" s="8" t="s">
        <v>14</v>
      </c>
      <c r="C220" s="13"/>
      <c r="H220" s="5"/>
    </row>
    <row r="221" spans="1:28" outlineLevel="1" x14ac:dyDescent="0.2">
      <c r="B221" s="4" t="s">
        <v>18</v>
      </c>
      <c r="C221" s="5">
        <f>IFERROR(INDEX('[9]Table 29'!C$14:C$19,MATCH($B221,'[9]Table 29'!$B$14:$B$19,0))*1000,0)</f>
        <v>0</v>
      </c>
      <c r="D221" s="5">
        <f>IFERROR(INDEX('[9]Table 29'!D$14:D$19,MATCH($B221,'[9]Table 29'!$B$14:$B$19,0))*1000,0)</f>
        <v>0</v>
      </c>
      <c r="E221" s="5">
        <f>IFERROR(INDEX('[9]Table 29'!E$14:E$19,MATCH($B221,'[9]Table 29'!$B$14:$B$19,0))*1000,0)</f>
        <v>0</v>
      </c>
      <c r="F221" s="5">
        <f>IFERROR(INDEX('[9]Table 29'!F$14:F$19,MATCH($B221,'[9]Table 29'!$B$14:$B$19,0))*1000,0)</f>
        <v>0</v>
      </c>
      <c r="G221" s="5">
        <f>IFERROR(INDEX('[9]Table 29'!G$14:G$19,MATCH($B221,'[9]Table 29'!$B$14:$B$19,0))*1000,0)</f>
        <v>0</v>
      </c>
      <c r="H221" s="5">
        <f>IFERROR(INDEX('[9]Table 29'!H$14:H$19,MATCH($B221,'[9]Table 29'!$B$14:$B$19,0))*1000,0)</f>
        <v>0</v>
      </c>
      <c r="I221" s="5">
        <f>IFERROR(INDEX('[9]Table 29'!I$14:I$19,MATCH($B221,'[9]Table 29'!$B$14:$B$19,0))*1000,0)</f>
        <v>0</v>
      </c>
      <c r="J221" s="5">
        <f>IFERROR(INDEX('[9]Table 29'!J$14:J$19,MATCH($B221,'[9]Table 29'!$B$14:$B$19,0))*1000,0)</f>
        <v>0</v>
      </c>
      <c r="K221" s="5">
        <f>IFERROR(INDEX('[9]Table 29'!K$14:K$19,MATCH($B221,'[9]Table 29'!$B$14:$B$19,0))*1000,0)</f>
        <v>0</v>
      </c>
      <c r="L221" s="5">
        <f>IFERROR(INDEX('[9]Table 29'!L$14:L$19,MATCH($B221,'[9]Table 29'!$B$14:$B$19,0))*1000,0)</f>
        <v>0</v>
      </c>
      <c r="M221" s="5">
        <f>IFERROR(INDEX('[9]Table 29'!M$14:M$19,MATCH($B221,'[9]Table 29'!$B$14:$B$19,0))*1000,0)</f>
        <v>0</v>
      </c>
      <c r="N221" s="5">
        <f>IFERROR(INDEX('[9]Table 29'!N$14:N$19,MATCH($B221,'[9]Table 29'!$B$14:$B$19,0))*1000,0)</f>
        <v>0</v>
      </c>
      <c r="O221" s="5">
        <f>IFERROR(INDEX('[9]Table 29'!O$14:O$19,MATCH($B221,'[9]Table 29'!$B$14:$B$19,0))*1000,0)</f>
        <v>0</v>
      </c>
      <c r="P221" s="5">
        <f>IFERROR(INDEX('[9]Table 29'!P$14:P$19,MATCH($B221,'[9]Table 29'!$B$14:$B$19,0))*1000,0)</f>
        <v>0</v>
      </c>
      <c r="Q221" s="5">
        <f>IFERROR(INDEX('[9]Table 29'!Q$14:Q$19,MATCH($B221,'[9]Table 29'!$B$14:$B$19,0))*1000,0)</f>
        <v>0</v>
      </c>
      <c r="R221" s="5">
        <f>IFERROR(INDEX('[9]Table 29'!R$14:R$19,MATCH($B221,'[9]Table 29'!$B$14:$B$19,0))*1000,0)</f>
        <v>0</v>
      </c>
      <c r="S221" s="5">
        <f>IFERROR(INDEX('[9]Table 29'!S$14:S$19,MATCH($B221,'[9]Table 29'!$B$14:$B$19,0))*1000,0)</f>
        <v>0</v>
      </c>
      <c r="T221" s="5">
        <f>IFERROR(INDEX('[9]Table 29'!T$14:T$19,MATCH($B221,'[9]Table 29'!$B$14:$B$19,0))*1000,0)</f>
        <v>0</v>
      </c>
      <c r="U221" s="5">
        <f>IFERROR(INDEX('[9]Table 29'!U$14:U$19,MATCH($B221,'[9]Table 29'!$B$14:$B$19,0))*1000,0)</f>
        <v>0</v>
      </c>
      <c r="V221" s="5">
        <f>IFERROR(INDEX('[9]Table 29'!V$14:V$19,MATCH($B221,'[9]Table 29'!$B$14:$B$19,0))*1000,0)</f>
        <v>0</v>
      </c>
      <c r="W221" s="5">
        <f>IFERROR(INDEX('[9]Table 29'!W$14:W$19,MATCH($B221,'[9]Table 29'!$B$14:$B$19,0))*1000,0)</f>
        <v>0</v>
      </c>
      <c r="Z221" s="21" t="s">
        <v>26</v>
      </c>
    </row>
    <row r="222" spans="1:28" outlineLevel="1" x14ac:dyDescent="0.2">
      <c r="B222" s="4" t="s">
        <v>19</v>
      </c>
      <c r="C222" s="5">
        <f>IFERROR(INDEX('[9]Table 29'!C$14:C$19,MATCH($B222,'[9]Table 29'!$B$14:$B$19,0))*1000,0)</f>
        <v>0</v>
      </c>
      <c r="D222" s="5">
        <f>IFERROR(INDEX('[9]Table 29'!D$14:D$19,MATCH($B222,'[9]Table 29'!$B$14:$B$19,0))*1000,0)</f>
        <v>0</v>
      </c>
      <c r="E222" s="5">
        <f>IFERROR(INDEX('[9]Table 29'!E$14:E$19,MATCH($B222,'[9]Table 29'!$B$14:$B$19,0))*1000,0)</f>
        <v>0</v>
      </c>
      <c r="F222" s="5">
        <f>IFERROR(INDEX('[9]Table 29'!F$14:F$19,MATCH($B222,'[9]Table 29'!$B$14:$B$19,0))*1000,0)</f>
        <v>0</v>
      </c>
      <c r="G222" s="5">
        <f>IFERROR(INDEX('[9]Table 29'!G$14:G$19,MATCH($B222,'[9]Table 29'!$B$14:$B$19,0))*1000,0)</f>
        <v>0</v>
      </c>
      <c r="H222" s="5">
        <f>IFERROR(INDEX('[9]Table 29'!H$14:H$19,MATCH($B222,'[9]Table 29'!$B$14:$B$19,0))*1000,0)</f>
        <v>0</v>
      </c>
      <c r="I222" s="5">
        <f>IFERROR(INDEX('[9]Table 29'!I$14:I$19,MATCH($B222,'[9]Table 29'!$B$14:$B$19,0))*1000,0)</f>
        <v>0</v>
      </c>
      <c r="J222" s="5">
        <f>IFERROR(INDEX('[9]Table 29'!J$14:J$19,MATCH($B222,'[9]Table 29'!$B$14:$B$19,0))*1000,0)</f>
        <v>0</v>
      </c>
      <c r="K222" s="5">
        <f>IFERROR(INDEX('[9]Table 29'!K$14:K$19,MATCH($B222,'[9]Table 29'!$B$14:$B$19,0))*1000,0)</f>
        <v>0</v>
      </c>
      <c r="L222" s="5">
        <f>IFERROR(INDEX('[9]Table 29'!L$14:L$19,MATCH($B222,'[9]Table 29'!$B$14:$B$19,0))*1000,0)</f>
        <v>0</v>
      </c>
      <c r="M222" s="5">
        <f>IFERROR(INDEX('[9]Table 29'!M$14:M$19,MATCH($B222,'[9]Table 29'!$B$14:$B$19,0))*1000,0)</f>
        <v>0</v>
      </c>
      <c r="N222" s="5">
        <f>IFERROR(INDEX('[9]Table 29'!N$14:N$19,MATCH($B222,'[9]Table 29'!$B$14:$B$19,0))*1000,0)</f>
        <v>0</v>
      </c>
      <c r="O222" s="5">
        <f>IFERROR(INDEX('[9]Table 29'!O$14:O$19,MATCH($B222,'[9]Table 29'!$B$14:$B$19,0))*1000,0)</f>
        <v>0</v>
      </c>
      <c r="P222" s="5">
        <f>IFERROR(INDEX('[9]Table 29'!P$14:P$19,MATCH($B222,'[9]Table 29'!$B$14:$B$19,0))*1000,0)</f>
        <v>0</v>
      </c>
      <c r="Q222" s="5">
        <f>IFERROR(INDEX('[9]Table 29'!Q$14:Q$19,MATCH($B222,'[9]Table 29'!$B$14:$B$19,0))*1000,0)</f>
        <v>0</v>
      </c>
      <c r="R222" s="5">
        <f>IFERROR(INDEX('[9]Table 29'!R$14:R$19,MATCH($B222,'[9]Table 29'!$B$14:$B$19,0))*1000,0)</f>
        <v>0</v>
      </c>
      <c r="S222" s="5">
        <f>IFERROR(INDEX('[9]Table 29'!S$14:S$19,MATCH($B222,'[9]Table 29'!$B$14:$B$19,0))*1000,0)</f>
        <v>0</v>
      </c>
      <c r="T222" s="5">
        <f>IFERROR(INDEX('[9]Table 29'!T$14:T$19,MATCH($B222,'[9]Table 29'!$B$14:$B$19,0))*1000,0)</f>
        <v>0</v>
      </c>
      <c r="U222" s="5">
        <f>IFERROR(INDEX('[9]Table 29'!U$14:U$19,MATCH($B222,'[9]Table 29'!$B$14:$B$19,0))*1000,0)</f>
        <v>0</v>
      </c>
      <c r="V222" s="5">
        <f>IFERROR(INDEX('[9]Table 29'!V$14:V$19,MATCH($B222,'[9]Table 29'!$B$14:$B$19,0))*1000,0)</f>
        <v>0</v>
      </c>
      <c r="W222" s="5">
        <f>IFERROR(INDEX('[9]Table 29'!W$14:W$19,MATCH($B222,'[9]Table 29'!$B$14:$B$19,0))*1000,0)</f>
        <v>0</v>
      </c>
      <c r="Z222" s="21" t="s">
        <v>26</v>
      </c>
    </row>
    <row r="223" spans="1:28" outlineLevel="1" x14ac:dyDescent="0.2">
      <c r="B223" s="4" t="s">
        <v>16</v>
      </c>
      <c r="C223" s="5">
        <f>IFERROR(INDEX('[9]Table 29'!C$14:C$19,MATCH($B223,'[9]Table 29'!$B$14:$B$19,0))*1000,0)</f>
        <v>721.23699999999997</v>
      </c>
      <c r="D223" s="5">
        <f>IFERROR(INDEX('[9]Table 29'!D$14:D$19,MATCH($B223,'[9]Table 29'!$B$14:$B$19,0))*1000,0)</f>
        <v>713.31700000000001</v>
      </c>
      <c r="E223" s="5">
        <f>IFERROR(INDEX('[9]Table 29'!E$14:E$19,MATCH($B223,'[9]Table 29'!$B$14:$B$19,0))*1000,0)</f>
        <v>889.08500000000004</v>
      </c>
      <c r="F223" s="5">
        <f>IFERROR(INDEX('[9]Table 29'!F$14:F$19,MATCH($B223,'[9]Table 29'!$B$14:$B$19,0))*1000,0)</f>
        <v>1128.338</v>
      </c>
      <c r="G223" s="5">
        <f>IFERROR(INDEX('[9]Table 29'!G$14:G$19,MATCH($B223,'[9]Table 29'!$B$14:$B$19,0))*1000,0)</f>
        <v>1104.3410000000001</v>
      </c>
      <c r="H223" s="5">
        <f>IFERROR(INDEX('[9]Table 29'!H$14:H$19,MATCH($B223,'[9]Table 29'!$B$14:$B$19,0))*1000,0)</f>
        <v>772.22</v>
      </c>
      <c r="I223" s="5">
        <f>IFERROR(INDEX('[9]Table 29'!I$14:I$19,MATCH($B223,'[9]Table 29'!$B$14:$B$19,0))*1000,0)</f>
        <v>696.94999999999993</v>
      </c>
      <c r="J223" s="5">
        <f>IFERROR(INDEX('[9]Table 29'!J$14:J$19,MATCH($B223,'[9]Table 29'!$B$14:$B$19,0))*1000,0)</f>
        <v>806.9849999999999</v>
      </c>
      <c r="K223" s="5">
        <f>IFERROR(INDEX('[9]Table 29'!K$14:K$19,MATCH($B223,'[9]Table 29'!$B$14:$B$19,0))*1000,0)</f>
        <v>805.01699999999994</v>
      </c>
      <c r="L223" s="5">
        <f>IFERROR(INDEX('[9]Table 29'!L$14:L$19,MATCH($B223,'[9]Table 29'!$B$14:$B$19,0))*1000,0)</f>
        <v>912.803</v>
      </c>
      <c r="M223" s="5">
        <f>IFERROR(INDEX('[9]Table 29'!M$14:M$19,MATCH($B223,'[9]Table 29'!$B$14:$B$19,0))*1000,0)</f>
        <v>847.63099999999997</v>
      </c>
      <c r="N223" s="5">
        <f>IFERROR(INDEX('[9]Table 29'!N$14:N$19,MATCH($B223,'[9]Table 29'!$B$14:$B$19,0))*1000,0)</f>
        <v>1050.4970000000001</v>
      </c>
      <c r="O223" s="5">
        <f>IFERROR(INDEX('[9]Table 29'!O$14:O$19,MATCH($B223,'[9]Table 29'!$B$14:$B$19,0))*1000,0)</f>
        <v>822.9</v>
      </c>
      <c r="P223" s="5">
        <f>IFERROR(INDEX('[9]Table 29'!P$14:P$19,MATCH($B223,'[9]Table 29'!$B$14:$B$19,0))*1000,0)</f>
        <v>943.298</v>
      </c>
      <c r="Q223" s="5">
        <f>IFERROR(INDEX('[9]Table 29'!Q$14:Q$19,MATCH($B223,'[9]Table 29'!$B$14:$B$19,0))*1000,0)</f>
        <v>857.59500000000003</v>
      </c>
      <c r="R223" s="5">
        <f>IFERROR(INDEX('[9]Table 29'!R$14:R$19,MATCH($B223,'[9]Table 29'!$B$14:$B$19,0))*1000,0)</f>
        <v>883.90500000000009</v>
      </c>
      <c r="S223" s="5">
        <f>IFERROR(INDEX('[9]Table 29'!S$14:S$19,MATCH($B223,'[9]Table 29'!$B$14:$B$19,0))*1000,0)</f>
        <v>723.66399999999999</v>
      </c>
      <c r="T223" s="5">
        <f>IFERROR(INDEX('[9]Table 29'!T$14:T$19,MATCH($B223,'[9]Table 29'!$B$14:$B$19,0))*1000,0)</f>
        <v>796.51099999999997</v>
      </c>
      <c r="U223" s="5">
        <f>IFERROR(INDEX('[9]Table 29'!U$14:U$19,MATCH($B223,'[9]Table 29'!$B$14:$B$19,0))*1000,0)</f>
        <v>805.36300000000006</v>
      </c>
      <c r="V223" s="5">
        <f>IFERROR(INDEX('[9]Table 29'!V$14:V$19,MATCH($B223,'[9]Table 29'!$B$14:$B$19,0))*1000,0)</f>
        <v>791.89800000000002</v>
      </c>
      <c r="W223" s="5">
        <f>IFERROR(INDEX('[9]Table 29'!W$14:W$19,MATCH($B223,'[9]Table 29'!$B$14:$B$19,0))*1000,0)</f>
        <v>565.53200000000004</v>
      </c>
      <c r="Z223" s="21" t="s">
        <v>26</v>
      </c>
    </row>
    <row r="224" spans="1:28" outlineLevel="1" x14ac:dyDescent="0.2">
      <c r="B224" s="4" t="s">
        <v>21</v>
      </c>
      <c r="C224" s="5">
        <f>IFERROR(INDEX('[9]Table 29'!C$14:C$19,MATCH($B224,'[9]Table 29'!$B$14:$B$19,0))*1000,0)</f>
        <v>0</v>
      </c>
      <c r="D224" s="5">
        <f>IFERROR(INDEX('[9]Table 29'!D$14:D$19,MATCH($B224,'[9]Table 29'!$B$14:$B$19,0))*1000,0)</f>
        <v>0</v>
      </c>
      <c r="E224" s="5">
        <f>IFERROR(INDEX('[9]Table 29'!E$14:E$19,MATCH($B224,'[9]Table 29'!$B$14:$B$19,0))*1000,0)</f>
        <v>0</v>
      </c>
      <c r="F224" s="5">
        <f>IFERROR(INDEX('[9]Table 29'!F$14:F$19,MATCH($B224,'[9]Table 29'!$B$14:$B$19,0))*1000,0)</f>
        <v>0</v>
      </c>
      <c r="G224" s="5">
        <f>IFERROR(INDEX('[9]Table 29'!G$14:G$19,MATCH($B224,'[9]Table 29'!$B$14:$B$19,0))*1000,0)</f>
        <v>0</v>
      </c>
      <c r="H224" s="5">
        <f>IFERROR(INDEX('[9]Table 29'!H$14:H$19,MATCH($B224,'[9]Table 29'!$B$14:$B$19,0))*1000,0)</f>
        <v>0</v>
      </c>
      <c r="I224" s="5">
        <f>IFERROR(INDEX('[9]Table 29'!I$14:I$19,MATCH($B224,'[9]Table 29'!$B$14:$B$19,0))*1000,0)</f>
        <v>0</v>
      </c>
      <c r="J224" s="5">
        <f>IFERROR(INDEX('[9]Table 29'!J$14:J$19,MATCH($B224,'[9]Table 29'!$B$14:$B$19,0))*1000,0)</f>
        <v>0</v>
      </c>
      <c r="K224" s="5">
        <f>IFERROR(INDEX('[9]Table 29'!K$14:K$19,MATCH($B224,'[9]Table 29'!$B$14:$B$19,0))*1000,0)</f>
        <v>0</v>
      </c>
      <c r="L224" s="5">
        <f>IFERROR(INDEX('[9]Table 29'!L$14:L$19,MATCH($B224,'[9]Table 29'!$B$14:$B$19,0))*1000,0)</f>
        <v>0</v>
      </c>
      <c r="M224" s="5">
        <f>IFERROR(INDEX('[9]Table 29'!M$14:M$19,MATCH($B224,'[9]Table 29'!$B$14:$B$19,0))*1000,0)</f>
        <v>0</v>
      </c>
      <c r="N224" s="5">
        <f>IFERROR(INDEX('[9]Table 29'!N$14:N$19,MATCH($B224,'[9]Table 29'!$B$14:$B$19,0))*1000,0)</f>
        <v>0</v>
      </c>
      <c r="O224" s="5">
        <f>IFERROR(INDEX('[9]Table 29'!O$14:O$19,MATCH($B224,'[9]Table 29'!$B$14:$B$19,0))*1000,0)</f>
        <v>0</v>
      </c>
      <c r="P224" s="5">
        <f>IFERROR(INDEX('[9]Table 29'!P$14:P$19,MATCH($B224,'[9]Table 29'!$B$14:$B$19,0))*1000,0)</f>
        <v>0</v>
      </c>
      <c r="Q224" s="5">
        <f>IFERROR(INDEX('[9]Table 29'!Q$14:Q$19,MATCH($B224,'[9]Table 29'!$B$14:$B$19,0))*1000,0)</f>
        <v>0</v>
      </c>
      <c r="R224" s="5">
        <f>IFERROR(INDEX('[9]Table 29'!R$14:R$19,MATCH($B224,'[9]Table 29'!$B$14:$B$19,0))*1000,0)</f>
        <v>0</v>
      </c>
      <c r="S224" s="5">
        <f>IFERROR(INDEX('[9]Table 29'!S$14:S$19,MATCH($B224,'[9]Table 29'!$B$14:$B$19,0))*1000,0)</f>
        <v>0</v>
      </c>
      <c r="T224" s="5">
        <f>IFERROR(INDEX('[9]Table 29'!T$14:T$19,MATCH($B224,'[9]Table 29'!$B$14:$B$19,0))*1000,0)</f>
        <v>0</v>
      </c>
      <c r="U224" s="5">
        <f>IFERROR(INDEX('[9]Table 29'!U$14:U$19,MATCH($B224,'[9]Table 29'!$B$14:$B$19,0))*1000,0)</f>
        <v>0</v>
      </c>
      <c r="V224" s="5">
        <f>IFERROR(INDEX('[9]Table 29'!V$14:V$19,MATCH($B224,'[9]Table 29'!$B$14:$B$19,0))*1000,0)</f>
        <v>0</v>
      </c>
      <c r="W224" s="5">
        <f>IFERROR(INDEX('[9]Table 29'!W$14:W$19,MATCH($B224,'[9]Table 29'!$B$14:$B$19,0))*1000,0)</f>
        <v>0</v>
      </c>
      <c r="Z224" s="21" t="s">
        <v>26</v>
      </c>
    </row>
    <row r="225" spans="2:26" outlineLevel="1" x14ac:dyDescent="0.2">
      <c r="B225" s="4" t="s">
        <v>20</v>
      </c>
      <c r="C225" s="5">
        <f>IFERROR(INDEX('[9]Table 29'!C$14:C$19,MATCH($B225,'[9]Table 29'!$B$14:$B$19,0))*1000,0)</f>
        <v>1.282</v>
      </c>
      <c r="D225" s="5">
        <f>IFERROR(INDEX('[9]Table 29'!D$14:D$19,MATCH($B225,'[9]Table 29'!$B$14:$B$19,0))*1000,0)</f>
        <v>2.399</v>
      </c>
      <c r="E225" s="5">
        <f>IFERROR(INDEX('[9]Table 29'!E$14:E$19,MATCH($B225,'[9]Table 29'!$B$14:$B$19,0))*1000,0)</f>
        <v>2.9750000000000001</v>
      </c>
      <c r="F225" s="5">
        <f>IFERROR(INDEX('[9]Table 29'!F$14:F$19,MATCH($B225,'[9]Table 29'!$B$14:$B$19,0))*1000,0)</f>
        <v>3.3530000000000002</v>
      </c>
      <c r="G225" s="5">
        <f>IFERROR(INDEX('[9]Table 29'!G$14:G$19,MATCH($B225,'[9]Table 29'!$B$14:$B$19,0))*1000,0)</f>
        <v>1.859</v>
      </c>
      <c r="H225" s="5">
        <f>IFERROR(INDEX('[9]Table 29'!H$14:H$19,MATCH($B225,'[9]Table 29'!$B$14:$B$19,0))*1000,0)</f>
        <v>1.234</v>
      </c>
      <c r="I225" s="5">
        <f>IFERROR(INDEX('[9]Table 29'!I$14:I$19,MATCH($B225,'[9]Table 29'!$B$14:$B$19,0))*1000,0)</f>
        <v>0.57099999999999995</v>
      </c>
      <c r="J225" s="5">
        <f>IFERROR(INDEX('[9]Table 29'!J$14:J$19,MATCH($B225,'[9]Table 29'!$B$14:$B$19,0))*1000,0)</f>
        <v>0.83500000000000008</v>
      </c>
      <c r="K225" s="5">
        <f>IFERROR(INDEX('[9]Table 29'!K$14:K$19,MATCH($B225,'[9]Table 29'!$B$14:$B$19,0))*1000,0)</f>
        <v>1.3780000000000001</v>
      </c>
      <c r="L225" s="5">
        <f>IFERROR(INDEX('[9]Table 29'!L$14:L$19,MATCH($B225,'[9]Table 29'!$B$14:$B$19,0))*1000,0)</f>
        <v>1.095</v>
      </c>
      <c r="M225" s="5">
        <f>IFERROR(INDEX('[9]Table 29'!M$14:M$19,MATCH($B225,'[9]Table 29'!$B$14:$B$19,0))*1000,0)</f>
        <v>1.282</v>
      </c>
      <c r="N225" s="5">
        <f>IFERROR(INDEX('[9]Table 29'!N$14:N$19,MATCH($B225,'[9]Table 29'!$B$14:$B$19,0))*1000,0)</f>
        <v>1.706</v>
      </c>
      <c r="O225" s="5">
        <f>IFERROR(INDEX('[9]Table 29'!O$14:O$19,MATCH($B225,'[9]Table 29'!$B$14:$B$19,0))*1000,0)</f>
        <v>1.45</v>
      </c>
      <c r="P225" s="5">
        <f>IFERROR(INDEX('[9]Table 29'!P$14:P$19,MATCH($B225,'[9]Table 29'!$B$14:$B$19,0))*1000,0)</f>
        <v>4.0889999999999995</v>
      </c>
      <c r="Q225" s="5">
        <f>IFERROR(INDEX('[9]Table 29'!Q$14:Q$19,MATCH($B225,'[9]Table 29'!$B$14:$B$19,0))*1000,0)</f>
        <v>4.4370000000000003</v>
      </c>
      <c r="R225" s="5">
        <f>IFERROR(INDEX('[9]Table 29'!R$14:R$19,MATCH($B225,'[9]Table 29'!$B$14:$B$19,0))*1000,0)</f>
        <v>6.3129999999999997</v>
      </c>
      <c r="S225" s="5">
        <f>IFERROR(INDEX('[9]Table 29'!S$14:S$19,MATCH($B225,'[9]Table 29'!$B$14:$B$19,0))*1000,0)</f>
        <v>8.4749999999999996</v>
      </c>
      <c r="T225" s="5">
        <f>IFERROR(INDEX('[9]Table 29'!T$14:T$19,MATCH($B225,'[9]Table 29'!$B$14:$B$19,0))*1000,0)</f>
        <v>13.929</v>
      </c>
      <c r="U225" s="5">
        <f>IFERROR(INDEX('[9]Table 29'!U$14:U$19,MATCH($B225,'[9]Table 29'!$B$14:$B$19,0))*1000,0)</f>
        <v>17.180999999999997</v>
      </c>
      <c r="V225" s="5">
        <f>IFERROR(INDEX('[9]Table 29'!V$14:V$19,MATCH($B225,'[9]Table 29'!$B$14:$B$19,0))*1000,0)</f>
        <v>17.751999999999999</v>
      </c>
      <c r="W225" s="5">
        <f>IFERROR(INDEX('[9]Table 29'!W$14:W$19,MATCH($B225,'[9]Table 29'!$B$14:$B$19,0))*1000,0)</f>
        <v>16.806999999999999</v>
      </c>
      <c r="Z225" s="21" t="s">
        <v>26</v>
      </c>
    </row>
    <row r="226" spans="2:26" outlineLevel="1" x14ac:dyDescent="0.2">
      <c r="B226" s="4" t="s">
        <v>0</v>
      </c>
      <c r="C226" s="5">
        <f>IFERROR(INDEX('[9]Table 29'!C$14:C$19,MATCH($B226,'[9]Table 29'!$B$14:$B$19,0))*1000,0)</f>
        <v>0</v>
      </c>
      <c r="D226" s="5">
        <f>IFERROR(INDEX('[9]Table 29'!D$14:D$19,MATCH($B226,'[9]Table 29'!$B$14:$B$19,0))*1000,0)</f>
        <v>0</v>
      </c>
      <c r="E226" s="5">
        <f>IFERROR(INDEX('[9]Table 29'!E$14:E$19,MATCH($B226,'[9]Table 29'!$B$14:$B$19,0))*1000,0)</f>
        <v>0</v>
      </c>
      <c r="F226" s="5">
        <f>IFERROR(INDEX('[9]Table 29'!F$14:F$19,MATCH($B226,'[9]Table 29'!$B$14:$B$19,0))*1000,0)</f>
        <v>0</v>
      </c>
      <c r="G226" s="5">
        <f>IFERROR(INDEX('[9]Table 29'!G$14:G$19,MATCH($B226,'[9]Table 29'!$B$14:$B$19,0))*1000,0)</f>
        <v>0</v>
      </c>
      <c r="H226" s="5">
        <f>IFERROR(INDEX('[9]Table 29'!H$14:H$19,MATCH($B226,'[9]Table 29'!$B$14:$B$19,0))*1000,0)</f>
        <v>0</v>
      </c>
      <c r="I226" s="5">
        <f>IFERROR(INDEX('[9]Table 29'!I$14:I$19,MATCH($B226,'[9]Table 29'!$B$14:$B$19,0))*1000,0)</f>
        <v>0</v>
      </c>
      <c r="J226" s="5">
        <f>IFERROR(INDEX('[9]Table 29'!J$14:J$19,MATCH($B226,'[9]Table 29'!$B$14:$B$19,0))*1000,0)</f>
        <v>0</v>
      </c>
      <c r="K226" s="5">
        <f>IFERROR(INDEX('[9]Table 29'!K$14:K$19,MATCH($B226,'[9]Table 29'!$B$14:$B$19,0))*1000,0)</f>
        <v>0</v>
      </c>
      <c r="L226" s="5">
        <f>IFERROR(INDEX('[9]Table 29'!L$14:L$19,MATCH($B226,'[9]Table 29'!$B$14:$B$19,0))*1000,0)</f>
        <v>0</v>
      </c>
      <c r="M226" s="5">
        <f>IFERROR(INDEX('[9]Table 29'!M$14:M$19,MATCH($B226,'[9]Table 29'!$B$14:$B$19,0))*1000,0)</f>
        <v>0</v>
      </c>
      <c r="N226" s="5">
        <f>IFERROR(INDEX('[9]Table 29'!N$14:N$19,MATCH($B226,'[9]Table 29'!$B$14:$B$19,0))*1000,0)</f>
        <v>6.2E-2</v>
      </c>
      <c r="O226" s="5">
        <f>IFERROR(INDEX('[9]Table 29'!O$14:O$19,MATCH($B226,'[9]Table 29'!$B$14:$B$19,0))*1000,0)</f>
        <v>5.1999999999999998E-2</v>
      </c>
      <c r="P226" s="5">
        <f>IFERROR(INDEX('[9]Table 29'!P$14:P$19,MATCH($B226,'[9]Table 29'!$B$14:$B$19,0))*1000,0)</f>
        <v>4.5999999999999999E-2</v>
      </c>
      <c r="Q226" s="5">
        <f>IFERROR(INDEX('[9]Table 29'!Q$14:Q$19,MATCH($B226,'[9]Table 29'!$B$14:$B$19,0))*1000,0)</f>
        <v>1.0999999999999999E-2</v>
      </c>
      <c r="R226" s="5">
        <f>IFERROR(INDEX('[9]Table 29'!R$14:R$19,MATCH($B226,'[9]Table 29'!$B$14:$B$19,0))*1000,0)</f>
        <v>0</v>
      </c>
      <c r="S226" s="5">
        <f>IFERROR(INDEX('[9]Table 29'!S$14:S$19,MATCH($B226,'[9]Table 29'!$B$14:$B$19,0))*1000,0)</f>
        <v>0</v>
      </c>
      <c r="T226" s="5">
        <f>IFERROR(INDEX('[9]Table 29'!T$14:T$19,MATCH($B226,'[9]Table 29'!$B$14:$B$19,0))*1000,0)</f>
        <v>0</v>
      </c>
      <c r="U226" s="5">
        <f>IFERROR(INDEX('[9]Table 29'!U$14:U$19,MATCH($B226,'[9]Table 29'!$B$14:$B$19,0))*1000,0)</f>
        <v>0</v>
      </c>
      <c r="V226" s="5">
        <f>IFERROR(INDEX('[9]Table 29'!V$14:V$19,MATCH($B226,'[9]Table 29'!$B$14:$B$19,0))*1000,0)</f>
        <v>0</v>
      </c>
      <c r="W226" s="5">
        <f>IFERROR(INDEX('[9]Table 29'!W$14:W$19,MATCH($B226,'[9]Table 29'!$B$14:$B$19,0))*1000,0)</f>
        <v>0</v>
      </c>
      <c r="Z226" s="21" t="s">
        <v>26</v>
      </c>
    </row>
    <row r="227" spans="2:26" outlineLevel="1" x14ac:dyDescent="0.2">
      <c r="B227" s="4" t="s">
        <v>22</v>
      </c>
      <c r="C227" s="5">
        <f>IFERROR(INDEX('[9]Table 29'!C$14:C$19,MATCH($B227,'[9]Table 29'!$B$14:$B$19,0))*1000,0)</f>
        <v>0</v>
      </c>
      <c r="D227" s="5">
        <f>IFERROR(INDEX('[9]Table 29'!D$14:D$19,MATCH($B227,'[9]Table 29'!$B$14:$B$19,0))*1000,0)</f>
        <v>14</v>
      </c>
      <c r="E227" s="5">
        <f>IFERROR(INDEX('[9]Table 29'!E$14:E$19,MATCH($B227,'[9]Table 29'!$B$14:$B$19,0))*1000,0)</f>
        <v>14</v>
      </c>
      <c r="F227" s="5">
        <f>IFERROR(INDEX('[9]Table 29'!F$14:F$19,MATCH($B227,'[9]Table 29'!$B$14:$B$19,0))*1000,0)</f>
        <v>21</v>
      </c>
      <c r="G227" s="5">
        <f>IFERROR(INDEX('[9]Table 29'!G$14:G$19,MATCH($B227,'[9]Table 29'!$B$14:$B$19,0))*1000,0)</f>
        <v>22</v>
      </c>
      <c r="H227" s="5">
        <f>IFERROR(INDEX('[9]Table 29'!H$14:H$19,MATCH($B227,'[9]Table 29'!$B$14:$B$19,0))*1000,0)</f>
        <v>21</v>
      </c>
      <c r="I227" s="5">
        <f>IFERROR(INDEX('[9]Table 29'!I$14:I$19,MATCH($B227,'[9]Table 29'!$B$14:$B$19,0))*1000,0)</f>
        <v>23</v>
      </c>
      <c r="J227" s="5">
        <f>IFERROR(INDEX('[9]Table 29'!J$14:J$19,MATCH($B227,'[9]Table 29'!$B$14:$B$19,0))*1000,0)</f>
        <v>0</v>
      </c>
      <c r="K227" s="5">
        <f>IFERROR(INDEX('[9]Table 29'!K$14:K$19,MATCH($B227,'[9]Table 29'!$B$14:$B$19,0))*1000,0)</f>
        <v>0</v>
      </c>
      <c r="L227" s="5">
        <f>IFERROR(INDEX('[9]Table 29'!L$14:L$19,MATCH($B227,'[9]Table 29'!$B$14:$B$19,0))*1000,0)</f>
        <v>0</v>
      </c>
      <c r="M227" s="5">
        <f>IFERROR(INDEX('[9]Table 29'!M$14:M$19,MATCH($B227,'[9]Table 29'!$B$14:$B$19,0))*1000,0)</f>
        <v>0</v>
      </c>
      <c r="N227" s="5">
        <f>IFERROR(INDEX('[9]Table 29'!N$14:N$19,MATCH($B227,'[9]Table 29'!$B$14:$B$19,0))*1000,0)</f>
        <v>0</v>
      </c>
      <c r="O227" s="5">
        <f>IFERROR(INDEX('[9]Table 29'!O$14:O$19,MATCH($B227,'[9]Table 29'!$B$14:$B$19,0))*1000,0)</f>
        <v>0</v>
      </c>
      <c r="P227" s="5">
        <f>IFERROR(INDEX('[9]Table 29'!P$14:P$19,MATCH($B227,'[9]Table 29'!$B$14:$B$19,0))*1000,0)</f>
        <v>0</v>
      </c>
      <c r="Q227" s="5">
        <f>IFERROR(INDEX('[9]Table 29'!Q$14:Q$19,MATCH($B227,'[9]Table 29'!$B$14:$B$19,0))*1000,0)</f>
        <v>0</v>
      </c>
      <c r="R227" s="5">
        <f>IFERROR(INDEX('[9]Table 29'!R$14:R$19,MATCH($B227,'[9]Table 29'!$B$14:$B$19,0))*1000,0)</f>
        <v>0</v>
      </c>
      <c r="S227" s="5">
        <f>IFERROR(INDEX('[9]Table 29'!S$14:S$19,MATCH($B227,'[9]Table 29'!$B$14:$B$19,0))*1000,0)</f>
        <v>0</v>
      </c>
      <c r="T227" s="5">
        <f>IFERROR(INDEX('[9]Table 29'!T$14:T$19,MATCH($B227,'[9]Table 29'!$B$14:$B$19,0))*1000,0)</f>
        <v>0</v>
      </c>
      <c r="U227" s="5">
        <f>IFERROR(INDEX('[9]Table 29'!U$14:U$19,MATCH($B227,'[9]Table 29'!$B$14:$B$19,0))*1000,0)</f>
        <v>0</v>
      </c>
      <c r="V227" s="5">
        <f>IFERROR(INDEX('[9]Table 29'!V$14:V$19,MATCH($B227,'[9]Table 29'!$B$14:$B$19,0))*1000,0)</f>
        <v>0</v>
      </c>
      <c r="W227" s="5">
        <f>IFERROR(INDEX('[9]Table 29'!W$14:W$19,MATCH($B227,'[9]Table 29'!$B$14:$B$19,0))*1000,0)</f>
        <v>0</v>
      </c>
      <c r="Z227" s="21" t="s">
        <v>26</v>
      </c>
    </row>
    <row r="228" spans="2:26" outlineLevel="1" x14ac:dyDescent="0.2">
      <c r="B228" s="4" t="s">
        <v>23</v>
      </c>
      <c r="C228" s="5">
        <f>IFERROR(INDEX('[9]Table 29'!C$14:C$19,MATCH($B228,'[9]Table 29'!$B$14:$B$19,0))*1000,0)</f>
        <v>0</v>
      </c>
      <c r="D228" s="5">
        <f>IFERROR(INDEX('[9]Table 29'!D$14:D$19,MATCH($B228,'[9]Table 29'!$B$14:$B$19,0))*1000,0)</f>
        <v>0</v>
      </c>
      <c r="E228" s="5">
        <f>IFERROR(INDEX('[9]Table 29'!E$14:E$19,MATCH($B228,'[9]Table 29'!$B$14:$B$19,0))*1000,0)</f>
        <v>0</v>
      </c>
      <c r="F228" s="5">
        <f>IFERROR(INDEX('[9]Table 29'!F$14:F$19,MATCH($B228,'[9]Table 29'!$B$14:$B$19,0))*1000,0)</f>
        <v>0</v>
      </c>
      <c r="G228" s="5">
        <f>IFERROR(INDEX('[9]Table 29'!G$14:G$19,MATCH($B228,'[9]Table 29'!$B$14:$B$19,0))*1000,0)</f>
        <v>0</v>
      </c>
      <c r="H228" s="5">
        <f>IFERROR(INDEX('[9]Table 29'!H$14:H$19,MATCH($B228,'[9]Table 29'!$B$14:$B$19,0))*1000,0)</f>
        <v>0</v>
      </c>
      <c r="I228" s="5">
        <f>IFERROR(INDEX('[9]Table 29'!I$14:I$19,MATCH($B228,'[9]Table 29'!$B$14:$B$19,0))*1000,0)</f>
        <v>0</v>
      </c>
      <c r="J228" s="5">
        <f>IFERROR(INDEX('[9]Table 29'!J$14:J$19,MATCH($B228,'[9]Table 29'!$B$14:$B$19,0))*1000,0)</f>
        <v>0</v>
      </c>
      <c r="K228" s="5">
        <f>IFERROR(INDEX('[9]Table 29'!K$14:K$19,MATCH($B228,'[9]Table 29'!$B$14:$B$19,0))*1000,0)</f>
        <v>0</v>
      </c>
      <c r="L228" s="5">
        <f>IFERROR(INDEX('[9]Table 29'!L$14:L$19,MATCH($B228,'[9]Table 29'!$B$14:$B$19,0))*1000,0)</f>
        <v>0</v>
      </c>
      <c r="M228" s="5">
        <f>IFERROR(INDEX('[9]Table 29'!M$14:M$19,MATCH($B228,'[9]Table 29'!$B$14:$B$19,0))*1000,0)</f>
        <v>0</v>
      </c>
      <c r="N228" s="5">
        <f>IFERROR(INDEX('[9]Table 29'!N$14:N$19,MATCH($B228,'[9]Table 29'!$B$14:$B$19,0))*1000,0)</f>
        <v>0</v>
      </c>
      <c r="O228" s="5">
        <f>IFERROR(INDEX('[9]Table 29'!O$14:O$19,MATCH($B228,'[9]Table 29'!$B$14:$B$19,0))*1000,0)</f>
        <v>0</v>
      </c>
      <c r="P228" s="5">
        <f>IFERROR(INDEX('[9]Table 29'!P$14:P$19,MATCH($B228,'[9]Table 29'!$B$14:$B$19,0))*1000,0)</f>
        <v>0</v>
      </c>
      <c r="Q228" s="5">
        <f>IFERROR(INDEX('[9]Table 29'!Q$14:Q$19,MATCH($B228,'[9]Table 29'!$B$14:$B$19,0))*1000,0)</f>
        <v>88.382000000000005</v>
      </c>
      <c r="R228" s="5">
        <f>IFERROR(INDEX('[9]Table 29'!R$14:R$19,MATCH($B228,'[9]Table 29'!$B$14:$B$19,0))*1000,0)</f>
        <v>99.432000000000002</v>
      </c>
      <c r="S228" s="5">
        <f>IFERROR(INDEX('[9]Table 29'!S$14:S$19,MATCH($B228,'[9]Table 29'!$B$14:$B$19,0))*1000,0)</f>
        <v>112.946</v>
      </c>
      <c r="T228" s="5">
        <f>IFERROR(INDEX('[9]Table 29'!T$14:T$19,MATCH($B228,'[9]Table 29'!$B$14:$B$19,0))*1000,0)</f>
        <v>133.71</v>
      </c>
      <c r="U228" s="5">
        <f>IFERROR(INDEX('[9]Table 29'!U$14:U$19,MATCH($B228,'[9]Table 29'!$B$14:$B$19,0))*1000,0)</f>
        <v>133.50799999999998</v>
      </c>
      <c r="V228" s="5">
        <f>IFERROR(INDEX('[9]Table 29'!V$14:V$19,MATCH($B228,'[9]Table 29'!$B$14:$B$19,0))*1000,0)</f>
        <v>111.346</v>
      </c>
      <c r="W228" s="5">
        <f>IFERROR(INDEX('[9]Table 29'!W$14:W$19,MATCH($B228,'[9]Table 29'!$B$14:$B$19,0))*1000,0)</f>
        <v>78.393000000000001</v>
      </c>
      <c r="Z228" s="21" t="s">
        <v>26</v>
      </c>
    </row>
    <row r="229" spans="2:26" outlineLevel="1" x14ac:dyDescent="0.2">
      <c r="B229" s="4" t="s">
        <v>17</v>
      </c>
      <c r="C229" s="5">
        <f>IFERROR(INDEX('[9]Table 29'!C$14:C$19,MATCH($B229,'[9]Table 29'!$B$14:$B$19,0))*1000,0)</f>
        <v>0</v>
      </c>
      <c r="D229" s="5">
        <f>IFERROR(INDEX('[9]Table 29'!D$14:D$19,MATCH($B229,'[9]Table 29'!$B$14:$B$19,0))*1000,0)</f>
        <v>0</v>
      </c>
      <c r="E229" s="5">
        <f>IFERROR(INDEX('[9]Table 29'!E$14:E$19,MATCH($B229,'[9]Table 29'!$B$14:$B$19,0))*1000,0)</f>
        <v>0</v>
      </c>
      <c r="F229" s="5">
        <f>IFERROR(INDEX('[9]Table 29'!F$14:F$19,MATCH($B229,'[9]Table 29'!$B$14:$B$19,0))*1000,0)</f>
        <v>0</v>
      </c>
      <c r="G229" s="5">
        <f>IFERROR(INDEX('[9]Table 29'!G$14:G$19,MATCH($B229,'[9]Table 29'!$B$14:$B$19,0))*1000,0)</f>
        <v>0</v>
      </c>
      <c r="H229" s="5">
        <f>IFERROR(INDEX('[9]Table 29'!H$14:H$19,MATCH($B229,'[9]Table 29'!$B$14:$B$19,0))*1000,0)</f>
        <v>0</v>
      </c>
      <c r="I229" s="5">
        <f>IFERROR(INDEX('[9]Table 29'!I$14:I$19,MATCH($B229,'[9]Table 29'!$B$14:$B$19,0))*1000,0)</f>
        <v>0</v>
      </c>
      <c r="J229" s="5">
        <f>IFERROR(INDEX('[9]Table 29'!J$14:J$19,MATCH($B229,'[9]Table 29'!$B$14:$B$19,0))*1000,0)</f>
        <v>0</v>
      </c>
      <c r="K229" s="5">
        <f>IFERROR(INDEX('[9]Table 29'!K$14:K$19,MATCH($B229,'[9]Table 29'!$B$14:$B$19,0))*1000,0)</f>
        <v>0</v>
      </c>
      <c r="L229" s="5">
        <f>IFERROR(INDEX('[9]Table 29'!L$14:L$19,MATCH($B229,'[9]Table 29'!$B$14:$B$19,0))*1000,0)</f>
        <v>0</v>
      </c>
      <c r="M229" s="5">
        <f>IFERROR(INDEX('[9]Table 29'!M$14:M$19,MATCH($B229,'[9]Table 29'!$B$14:$B$19,0))*1000,0)</f>
        <v>0</v>
      </c>
      <c r="N229" s="5">
        <f>IFERROR(INDEX('[9]Table 29'!N$14:N$19,MATCH($B229,'[9]Table 29'!$B$14:$B$19,0))*1000,0)</f>
        <v>0</v>
      </c>
      <c r="O229" s="5">
        <f>IFERROR(INDEX('[9]Table 29'!O$14:O$19,MATCH($B229,'[9]Table 29'!$B$14:$B$19,0))*1000,0)</f>
        <v>0</v>
      </c>
      <c r="P229" s="5">
        <f>IFERROR(INDEX('[9]Table 29'!P$14:P$19,MATCH($B229,'[9]Table 29'!$B$14:$B$19,0))*1000,0)</f>
        <v>0</v>
      </c>
      <c r="Q229" s="5">
        <f>IFERROR(INDEX('[9]Table 29'!Q$14:Q$19,MATCH($B229,'[9]Table 29'!$B$14:$B$19,0))*1000,0)</f>
        <v>0</v>
      </c>
      <c r="R229" s="5">
        <f>IFERROR(INDEX('[9]Table 29'!R$14:R$19,MATCH($B229,'[9]Table 29'!$B$14:$B$19,0))*1000,0)</f>
        <v>0</v>
      </c>
      <c r="S229" s="5">
        <f>IFERROR(INDEX('[9]Table 29'!S$14:S$19,MATCH($B229,'[9]Table 29'!$B$14:$B$19,0))*1000,0)</f>
        <v>0</v>
      </c>
      <c r="T229" s="5">
        <f>IFERROR(INDEX('[9]Table 29'!T$14:T$19,MATCH($B229,'[9]Table 29'!$B$14:$B$19,0))*1000,0)</f>
        <v>0</v>
      </c>
      <c r="U229" s="5">
        <f>IFERROR(INDEX('[9]Table 29'!U$14:U$19,MATCH($B229,'[9]Table 29'!$B$14:$B$19,0))*1000,0)</f>
        <v>0</v>
      </c>
      <c r="V229" s="5">
        <f>IFERROR(INDEX('[9]Table 29'!V$14:V$19,MATCH($B229,'[9]Table 29'!$B$14:$B$19,0))*1000,0)</f>
        <v>0</v>
      </c>
      <c r="W229" s="5">
        <f>IFERROR(INDEX('[9]Table 29'!W$14:W$19,MATCH($B229,'[9]Table 29'!$B$14:$B$19,0))*1000,0)</f>
        <v>0</v>
      </c>
      <c r="Z229" s="21" t="s">
        <v>26</v>
      </c>
    </row>
    <row r="230" spans="2:26" outlineLevel="1" x14ac:dyDescent="0.2">
      <c r="B230" s="4" t="s">
        <v>1</v>
      </c>
      <c r="C230" s="5">
        <f>IFERROR(INDEX('[9]Table 29'!C$14:C$19,MATCH($B230,'[9]Table 29'!$B$14:$B$19,0))*1000,0)</f>
        <v>0</v>
      </c>
      <c r="D230" s="5">
        <f>IFERROR(INDEX('[9]Table 29'!D$14:D$19,MATCH($B230,'[9]Table 29'!$B$14:$B$19,0))*1000,0)</f>
        <v>0</v>
      </c>
      <c r="E230" s="5">
        <f>IFERROR(INDEX('[9]Table 29'!E$14:E$19,MATCH($B230,'[9]Table 29'!$B$14:$B$19,0))*1000,0)</f>
        <v>0</v>
      </c>
      <c r="F230" s="5">
        <f>IFERROR(INDEX('[9]Table 29'!F$14:F$19,MATCH($B230,'[9]Table 29'!$B$14:$B$19,0))*1000,0)</f>
        <v>0</v>
      </c>
      <c r="G230" s="5">
        <f>IFERROR(INDEX('[9]Table 29'!G$14:G$19,MATCH($B230,'[9]Table 29'!$B$14:$B$19,0))*1000,0)</f>
        <v>0</v>
      </c>
      <c r="H230" s="5">
        <f>IFERROR(INDEX('[9]Table 29'!H$14:H$19,MATCH($B230,'[9]Table 29'!$B$14:$B$19,0))*1000,0)</f>
        <v>0</v>
      </c>
      <c r="I230" s="5">
        <f>IFERROR(INDEX('[9]Table 29'!I$14:I$19,MATCH($B230,'[9]Table 29'!$B$14:$B$19,0))*1000,0)</f>
        <v>0</v>
      </c>
      <c r="J230" s="5">
        <f>IFERROR(INDEX('[9]Table 29'!J$14:J$19,MATCH($B230,'[9]Table 29'!$B$14:$B$19,0))*1000,0)</f>
        <v>0</v>
      </c>
      <c r="K230" s="5">
        <f>IFERROR(INDEX('[9]Table 29'!K$14:K$19,MATCH($B230,'[9]Table 29'!$B$14:$B$19,0))*1000,0)</f>
        <v>0</v>
      </c>
      <c r="L230" s="5">
        <f>IFERROR(INDEX('[9]Table 29'!L$14:L$19,MATCH($B230,'[9]Table 29'!$B$14:$B$19,0))*1000,0)</f>
        <v>0</v>
      </c>
      <c r="M230" s="5">
        <f>IFERROR(INDEX('[9]Table 29'!M$14:M$19,MATCH($B230,'[9]Table 29'!$B$14:$B$19,0))*1000,0)</f>
        <v>0</v>
      </c>
      <c r="N230" s="5">
        <f>IFERROR(INDEX('[9]Table 29'!N$14:N$19,MATCH($B230,'[9]Table 29'!$B$14:$B$19,0))*1000,0)</f>
        <v>0</v>
      </c>
      <c r="O230" s="5">
        <f>IFERROR(INDEX('[9]Table 29'!O$14:O$19,MATCH($B230,'[9]Table 29'!$B$14:$B$19,0))*1000,0)</f>
        <v>0</v>
      </c>
      <c r="P230" s="5">
        <f>IFERROR(INDEX('[9]Table 29'!P$14:P$19,MATCH($B230,'[9]Table 29'!$B$14:$B$19,0))*1000,0)</f>
        <v>0</v>
      </c>
      <c r="Q230" s="5">
        <f>IFERROR(INDEX('[9]Table 29'!Q$14:Q$19,MATCH($B230,'[9]Table 29'!$B$14:$B$19,0))*1000,0)</f>
        <v>0</v>
      </c>
      <c r="R230" s="5">
        <f>IFERROR(INDEX('[9]Table 29'!R$14:R$19,MATCH($B230,'[9]Table 29'!$B$14:$B$19,0))*1000,0)</f>
        <v>0</v>
      </c>
      <c r="S230" s="5">
        <f>IFERROR(INDEX('[9]Table 29'!S$14:S$19,MATCH($B230,'[9]Table 29'!$B$14:$B$19,0))*1000,0)</f>
        <v>0</v>
      </c>
      <c r="T230" s="5">
        <f>IFERROR(INDEX('[9]Table 29'!T$14:T$19,MATCH($B230,'[9]Table 29'!$B$14:$B$19,0))*1000,0)</f>
        <v>0</v>
      </c>
      <c r="U230" s="5">
        <f>IFERROR(INDEX('[9]Table 29'!U$14:U$19,MATCH($B230,'[9]Table 29'!$B$14:$B$19,0))*1000,0)</f>
        <v>0</v>
      </c>
      <c r="V230" s="5">
        <f>IFERROR(INDEX('[9]Table 29'!V$14:V$19,MATCH($B230,'[9]Table 29'!$B$14:$B$19,0))*1000,0)</f>
        <v>0</v>
      </c>
      <c r="W230" s="5">
        <f>IFERROR(INDEX('[9]Table 29'!W$14:W$19,MATCH($B230,'[9]Table 29'!$B$14:$B$19,0))*1000,0)</f>
        <v>0</v>
      </c>
      <c r="Z230" s="21" t="s">
        <v>26</v>
      </c>
    </row>
    <row r="231" spans="2:26" outlineLevel="1" x14ac:dyDescent="0.2">
      <c r="B231" s="15" t="s">
        <v>9</v>
      </c>
      <c r="C231" s="19">
        <f t="shared" ref="C231:W231" si="94">SUM(C221:C230)</f>
        <v>722.51900000000001</v>
      </c>
      <c r="D231" s="19">
        <f t="shared" si="94"/>
        <v>729.71600000000001</v>
      </c>
      <c r="E231" s="19">
        <f t="shared" si="94"/>
        <v>906.06000000000006</v>
      </c>
      <c r="F231" s="19">
        <f t="shared" si="94"/>
        <v>1152.691</v>
      </c>
      <c r="G231" s="19">
        <f t="shared" si="94"/>
        <v>1128.2</v>
      </c>
      <c r="H231" s="19">
        <f t="shared" si="94"/>
        <v>794.45400000000006</v>
      </c>
      <c r="I231" s="19">
        <f t="shared" si="94"/>
        <v>720.52099999999996</v>
      </c>
      <c r="J231" s="19">
        <f t="shared" si="94"/>
        <v>807.81999999999994</v>
      </c>
      <c r="K231" s="19">
        <f t="shared" si="94"/>
        <v>806.39499999999998</v>
      </c>
      <c r="L231" s="19">
        <f t="shared" si="94"/>
        <v>913.89800000000002</v>
      </c>
      <c r="M231" s="19">
        <f t="shared" si="94"/>
        <v>848.91300000000001</v>
      </c>
      <c r="N231" s="19">
        <f t="shared" si="94"/>
        <v>1052.2649999999999</v>
      </c>
      <c r="O231" s="19">
        <f t="shared" si="94"/>
        <v>824.40200000000004</v>
      </c>
      <c r="P231" s="19">
        <f t="shared" si="94"/>
        <v>947.43300000000011</v>
      </c>
      <c r="Q231" s="19">
        <f t="shared" si="94"/>
        <v>950.42499999999995</v>
      </c>
      <c r="R231" s="19">
        <f t="shared" si="94"/>
        <v>989.65000000000009</v>
      </c>
      <c r="S231" s="19">
        <f t="shared" si="94"/>
        <v>845.08500000000004</v>
      </c>
      <c r="T231" s="19">
        <f t="shared" si="94"/>
        <v>944.15</v>
      </c>
      <c r="U231" s="19">
        <f t="shared" si="94"/>
        <v>956.05200000000013</v>
      </c>
      <c r="V231" s="19">
        <f t="shared" si="94"/>
        <v>920.99599999999998</v>
      </c>
      <c r="W231" s="19">
        <f t="shared" si="94"/>
        <v>660.73200000000008</v>
      </c>
    </row>
    <row r="232" spans="2:26" outlineLevel="1" x14ac:dyDescent="0.2">
      <c r="B232" s="26" t="s">
        <v>91</v>
      </c>
      <c r="C232" s="25">
        <f t="shared" ref="C232:W232" si="95">C231/C212/1000</f>
        <v>1.9499060423686359E-3</v>
      </c>
      <c r="D232" s="25">
        <f t="shared" si="95"/>
        <v>1.7651736931412363E-3</v>
      </c>
      <c r="E232" s="25">
        <f t="shared" si="95"/>
        <v>1.7825940498035246E-3</v>
      </c>
      <c r="F232" s="25">
        <f t="shared" si="95"/>
        <v>1.7782445326020302E-3</v>
      </c>
      <c r="G232" s="25">
        <f t="shared" si="95"/>
        <v>1.7359494659048038E-3</v>
      </c>
      <c r="H232" s="25">
        <f t="shared" si="95"/>
        <v>1.6574842425459496E-3</v>
      </c>
      <c r="I232" s="25">
        <f t="shared" si="95"/>
        <v>1.4406426740197591E-3</v>
      </c>
      <c r="J232" s="25">
        <f t="shared" si="95"/>
        <v>1.8297387151144475E-3</v>
      </c>
      <c r="K232" s="25">
        <f t="shared" si="95"/>
        <v>1.7899585269986573E-3</v>
      </c>
      <c r="L232" s="25">
        <f t="shared" si="95"/>
        <v>1.6822535651345762E-3</v>
      </c>
      <c r="M232" s="25">
        <f t="shared" si="95"/>
        <v>1.662546845711531E-3</v>
      </c>
      <c r="N232" s="25">
        <f t="shared" si="95"/>
        <v>1.5384815395329992E-3</v>
      </c>
      <c r="O232" s="25">
        <f t="shared" si="95"/>
        <v>1.4979723247595179E-3</v>
      </c>
      <c r="P232" s="25">
        <f t="shared" si="95"/>
        <v>1.6691797864696236E-3</v>
      </c>
      <c r="Q232" s="25">
        <f t="shared" si="95"/>
        <v>1.6706458009947923E-3</v>
      </c>
      <c r="R232" s="25">
        <f t="shared" si="95"/>
        <v>1.6740064147337168E-3</v>
      </c>
      <c r="S232" s="25">
        <f t="shared" si="95"/>
        <v>1.8526849484455669E-3</v>
      </c>
      <c r="T232" s="25">
        <f t="shared" si="95"/>
        <v>1.6538148504151662E-3</v>
      </c>
      <c r="U232" s="25">
        <f t="shared" si="95"/>
        <v>1.7349524376591503E-3</v>
      </c>
      <c r="V232" s="25">
        <f t="shared" si="95"/>
        <v>1.7273476691846723E-3</v>
      </c>
      <c r="W232" s="25">
        <f t="shared" si="95"/>
        <v>1.3406777162257208E-3</v>
      </c>
    </row>
    <row r="233" spans="2:26" outlineLevel="1" x14ac:dyDescent="0.2"/>
    <row r="234" spans="2:26" outlineLevel="1" x14ac:dyDescent="0.2">
      <c r="B234" s="4" t="s">
        <v>18</v>
      </c>
      <c r="C234" s="11">
        <f t="shared" ref="C234:W234" si="96">IFERROR(C221/C231,0)</f>
        <v>0</v>
      </c>
      <c r="D234" s="11">
        <f t="shared" si="96"/>
        <v>0</v>
      </c>
      <c r="E234" s="11">
        <f t="shared" si="96"/>
        <v>0</v>
      </c>
      <c r="F234" s="11">
        <f t="shared" si="96"/>
        <v>0</v>
      </c>
      <c r="G234" s="11">
        <f t="shared" si="96"/>
        <v>0</v>
      </c>
      <c r="H234" s="11">
        <f t="shared" si="96"/>
        <v>0</v>
      </c>
      <c r="I234" s="11">
        <f t="shared" si="96"/>
        <v>0</v>
      </c>
      <c r="J234" s="11">
        <f t="shared" si="96"/>
        <v>0</v>
      </c>
      <c r="K234" s="11">
        <f t="shared" si="96"/>
        <v>0</v>
      </c>
      <c r="L234" s="11">
        <f t="shared" si="96"/>
        <v>0</v>
      </c>
      <c r="M234" s="11">
        <f t="shared" si="96"/>
        <v>0</v>
      </c>
      <c r="N234" s="11">
        <f t="shared" si="96"/>
        <v>0</v>
      </c>
      <c r="O234" s="11">
        <f t="shared" si="96"/>
        <v>0</v>
      </c>
      <c r="P234" s="11">
        <f t="shared" si="96"/>
        <v>0</v>
      </c>
      <c r="Q234" s="11">
        <f t="shared" si="96"/>
        <v>0</v>
      </c>
      <c r="R234" s="11">
        <f t="shared" si="96"/>
        <v>0</v>
      </c>
      <c r="S234" s="11">
        <f t="shared" si="96"/>
        <v>0</v>
      </c>
      <c r="T234" s="11">
        <f t="shared" si="96"/>
        <v>0</v>
      </c>
      <c r="U234" s="11">
        <f t="shared" si="96"/>
        <v>0</v>
      </c>
      <c r="V234" s="11">
        <f t="shared" si="96"/>
        <v>0</v>
      </c>
      <c r="W234" s="11">
        <f t="shared" si="96"/>
        <v>0</v>
      </c>
    </row>
    <row r="235" spans="2:26" outlineLevel="1" x14ac:dyDescent="0.2">
      <c r="B235" s="4" t="s">
        <v>19</v>
      </c>
      <c r="C235" s="11">
        <f t="shared" ref="C235:W235" si="97">IFERROR(C222/C231,0)</f>
        <v>0</v>
      </c>
      <c r="D235" s="11">
        <f t="shared" si="97"/>
        <v>0</v>
      </c>
      <c r="E235" s="11">
        <f t="shared" si="97"/>
        <v>0</v>
      </c>
      <c r="F235" s="11">
        <f t="shared" si="97"/>
        <v>0</v>
      </c>
      <c r="G235" s="11">
        <f t="shared" si="97"/>
        <v>0</v>
      </c>
      <c r="H235" s="11">
        <f t="shared" si="97"/>
        <v>0</v>
      </c>
      <c r="I235" s="11">
        <f t="shared" si="97"/>
        <v>0</v>
      </c>
      <c r="J235" s="11">
        <f t="shared" si="97"/>
        <v>0</v>
      </c>
      <c r="K235" s="11">
        <f t="shared" si="97"/>
        <v>0</v>
      </c>
      <c r="L235" s="11">
        <f t="shared" si="97"/>
        <v>0</v>
      </c>
      <c r="M235" s="11">
        <f t="shared" si="97"/>
        <v>0</v>
      </c>
      <c r="N235" s="11">
        <f t="shared" si="97"/>
        <v>0</v>
      </c>
      <c r="O235" s="11">
        <f t="shared" si="97"/>
        <v>0</v>
      </c>
      <c r="P235" s="11">
        <f t="shared" si="97"/>
        <v>0</v>
      </c>
      <c r="Q235" s="11">
        <f t="shared" si="97"/>
        <v>0</v>
      </c>
      <c r="R235" s="11">
        <f t="shared" si="97"/>
        <v>0</v>
      </c>
      <c r="S235" s="11">
        <f t="shared" si="97"/>
        <v>0</v>
      </c>
      <c r="T235" s="11">
        <f t="shared" si="97"/>
        <v>0</v>
      </c>
      <c r="U235" s="11">
        <f t="shared" si="97"/>
        <v>0</v>
      </c>
      <c r="V235" s="11">
        <f t="shared" si="97"/>
        <v>0</v>
      </c>
      <c r="W235" s="11">
        <f t="shared" si="97"/>
        <v>0</v>
      </c>
    </row>
    <row r="236" spans="2:26" outlineLevel="1" x14ac:dyDescent="0.2">
      <c r="B236" s="4" t="s">
        <v>16</v>
      </c>
      <c r="C236" s="11">
        <f t="shared" ref="C236:W236" si="98">IFERROR(C223/C231,0)</f>
        <v>0.99822565219738157</v>
      </c>
      <c r="D236" s="11">
        <f t="shared" si="98"/>
        <v>0.97752687346858225</v>
      </c>
      <c r="E236" s="11">
        <f t="shared" si="98"/>
        <v>0.98126503763547668</v>
      </c>
      <c r="F236" s="11">
        <f t="shared" si="98"/>
        <v>0.97887291563827594</v>
      </c>
      <c r="G236" s="11">
        <f t="shared" si="98"/>
        <v>0.97885215387342672</v>
      </c>
      <c r="H236" s="11">
        <f t="shared" si="98"/>
        <v>0.9720134834741847</v>
      </c>
      <c r="I236" s="11">
        <f t="shared" si="98"/>
        <v>0.96728617208936307</v>
      </c>
      <c r="J236" s="11">
        <f t="shared" si="98"/>
        <v>0.99896635389071819</v>
      </c>
      <c r="K236" s="11">
        <f t="shared" si="98"/>
        <v>0.99829116003943474</v>
      </c>
      <c r="L236" s="11">
        <f t="shared" si="98"/>
        <v>0.99880183565343172</v>
      </c>
      <c r="M236" s="11">
        <f t="shared" si="98"/>
        <v>0.99848983346938969</v>
      </c>
      <c r="N236" s="11">
        <f t="shared" si="98"/>
        <v>0.99831981487553056</v>
      </c>
      <c r="O236" s="11">
        <f t="shared" si="98"/>
        <v>0.99817807331859931</v>
      </c>
      <c r="P236" s="11">
        <f t="shared" si="98"/>
        <v>0.99563557528606228</v>
      </c>
      <c r="Q236" s="11">
        <f t="shared" si="98"/>
        <v>0.90232790593681778</v>
      </c>
      <c r="R236" s="11">
        <f t="shared" si="98"/>
        <v>0.89314909311372703</v>
      </c>
      <c r="S236" s="11">
        <f t="shared" si="98"/>
        <v>0.85632096179674233</v>
      </c>
      <c r="T236" s="11">
        <f t="shared" si="98"/>
        <v>0.8436276015463644</v>
      </c>
      <c r="U236" s="11">
        <f t="shared" si="98"/>
        <v>0.84238409626254629</v>
      </c>
      <c r="V236" s="11">
        <f t="shared" si="98"/>
        <v>0.85982783855738787</v>
      </c>
      <c r="W236" s="11">
        <f t="shared" si="98"/>
        <v>0.85591737648547361</v>
      </c>
    </row>
    <row r="237" spans="2:26" outlineLevel="1" x14ac:dyDescent="0.2">
      <c r="B237" s="4" t="s">
        <v>21</v>
      </c>
      <c r="C237" s="11">
        <f t="shared" ref="C237:W237" si="99">IFERROR(C224/C231,0)</f>
        <v>0</v>
      </c>
      <c r="D237" s="11">
        <f t="shared" si="99"/>
        <v>0</v>
      </c>
      <c r="E237" s="11">
        <f t="shared" si="99"/>
        <v>0</v>
      </c>
      <c r="F237" s="11">
        <f t="shared" si="99"/>
        <v>0</v>
      </c>
      <c r="G237" s="11">
        <f t="shared" si="99"/>
        <v>0</v>
      </c>
      <c r="H237" s="11">
        <f t="shared" si="99"/>
        <v>0</v>
      </c>
      <c r="I237" s="11">
        <f t="shared" si="99"/>
        <v>0</v>
      </c>
      <c r="J237" s="11">
        <f t="shared" si="99"/>
        <v>0</v>
      </c>
      <c r="K237" s="11">
        <f t="shared" si="99"/>
        <v>0</v>
      </c>
      <c r="L237" s="11">
        <f t="shared" si="99"/>
        <v>0</v>
      </c>
      <c r="M237" s="11">
        <f t="shared" si="99"/>
        <v>0</v>
      </c>
      <c r="N237" s="11">
        <f t="shared" si="99"/>
        <v>0</v>
      </c>
      <c r="O237" s="11">
        <f t="shared" si="99"/>
        <v>0</v>
      </c>
      <c r="P237" s="11">
        <f t="shared" si="99"/>
        <v>0</v>
      </c>
      <c r="Q237" s="11">
        <f t="shared" si="99"/>
        <v>0</v>
      </c>
      <c r="R237" s="11">
        <f t="shared" si="99"/>
        <v>0</v>
      </c>
      <c r="S237" s="11">
        <f t="shared" si="99"/>
        <v>0</v>
      </c>
      <c r="T237" s="11">
        <f t="shared" si="99"/>
        <v>0</v>
      </c>
      <c r="U237" s="11">
        <f t="shared" si="99"/>
        <v>0</v>
      </c>
      <c r="V237" s="11">
        <f t="shared" si="99"/>
        <v>0</v>
      </c>
      <c r="W237" s="11">
        <f t="shared" si="99"/>
        <v>0</v>
      </c>
    </row>
    <row r="238" spans="2:26" outlineLevel="1" x14ac:dyDescent="0.2">
      <c r="B238" s="4" t="s">
        <v>20</v>
      </c>
      <c r="C238" s="11">
        <f t="shared" ref="C238:W238" si="100">IFERROR(C225/C231,0)</f>
        <v>1.7743478026183395E-3</v>
      </c>
      <c r="D238" s="11">
        <f t="shared" si="100"/>
        <v>3.2875803737344392E-3</v>
      </c>
      <c r="E238" s="11">
        <f t="shared" si="100"/>
        <v>3.2834470123391385E-3</v>
      </c>
      <c r="F238" s="11">
        <f t="shared" si="100"/>
        <v>2.9088454755003728E-3</v>
      </c>
      <c r="G238" s="11">
        <f t="shared" si="100"/>
        <v>1.6477574898067719E-3</v>
      </c>
      <c r="H238" s="11">
        <f t="shared" si="100"/>
        <v>1.5532680306222888E-3</v>
      </c>
      <c r="I238" s="11">
        <f t="shared" si="100"/>
        <v>7.9248210669779226E-4</v>
      </c>
      <c r="J238" s="11">
        <f t="shared" si="100"/>
        <v>1.033646109281771E-3</v>
      </c>
      <c r="K238" s="11">
        <f t="shared" si="100"/>
        <v>1.7088399605652319E-3</v>
      </c>
      <c r="L238" s="11">
        <f t="shared" si="100"/>
        <v>1.1981643465682164E-3</v>
      </c>
      <c r="M238" s="11">
        <f t="shared" si="100"/>
        <v>1.5101665306103216E-3</v>
      </c>
      <c r="N238" s="11">
        <f t="shared" si="100"/>
        <v>1.6212646053988303E-3</v>
      </c>
      <c r="O238" s="11">
        <f t="shared" si="100"/>
        <v>1.7588506578101459E-3</v>
      </c>
      <c r="P238" s="11">
        <f t="shared" si="100"/>
        <v>4.3158724680267616E-3</v>
      </c>
      <c r="Q238" s="11">
        <f t="shared" si="100"/>
        <v>4.6684378041402536E-3</v>
      </c>
      <c r="R238" s="11">
        <f t="shared" si="100"/>
        <v>6.3790228868791992E-3</v>
      </c>
      <c r="S238" s="11">
        <f t="shared" si="100"/>
        <v>1.0028577007046627E-2</v>
      </c>
      <c r="T238" s="11">
        <f t="shared" si="100"/>
        <v>1.475295239103956E-2</v>
      </c>
      <c r="U238" s="11">
        <f t="shared" si="100"/>
        <v>1.7970779832059337E-2</v>
      </c>
      <c r="V238" s="11">
        <f t="shared" si="100"/>
        <v>1.9274785123931049E-2</v>
      </c>
      <c r="W238" s="11">
        <f t="shared" si="100"/>
        <v>2.5436939636645412E-2</v>
      </c>
    </row>
    <row r="239" spans="2:26" outlineLevel="1" x14ac:dyDescent="0.2">
      <c r="B239" s="4" t="s">
        <v>0</v>
      </c>
      <c r="C239" s="11">
        <f t="shared" ref="C239:W239" si="101">IFERROR(C226/C231,0)</f>
        <v>0</v>
      </c>
      <c r="D239" s="11">
        <f t="shared" si="101"/>
        <v>0</v>
      </c>
      <c r="E239" s="11">
        <f t="shared" si="101"/>
        <v>0</v>
      </c>
      <c r="F239" s="11">
        <f t="shared" si="101"/>
        <v>0</v>
      </c>
      <c r="G239" s="11">
        <f t="shared" si="101"/>
        <v>0</v>
      </c>
      <c r="H239" s="11">
        <f t="shared" si="101"/>
        <v>0</v>
      </c>
      <c r="I239" s="11">
        <f t="shared" si="101"/>
        <v>0</v>
      </c>
      <c r="J239" s="11">
        <f t="shared" si="101"/>
        <v>0</v>
      </c>
      <c r="K239" s="11">
        <f t="shared" si="101"/>
        <v>0</v>
      </c>
      <c r="L239" s="11">
        <f t="shared" si="101"/>
        <v>0</v>
      </c>
      <c r="M239" s="11">
        <f t="shared" si="101"/>
        <v>0</v>
      </c>
      <c r="N239" s="11">
        <f t="shared" si="101"/>
        <v>5.8920519070766402E-5</v>
      </c>
      <c r="O239" s="11">
        <f t="shared" si="101"/>
        <v>6.307602359043282E-5</v>
      </c>
      <c r="P239" s="11">
        <f t="shared" si="101"/>
        <v>4.855224591079263E-5</v>
      </c>
      <c r="Q239" s="11">
        <f t="shared" si="101"/>
        <v>1.1573769629376332E-5</v>
      </c>
      <c r="R239" s="11">
        <f t="shared" si="101"/>
        <v>0</v>
      </c>
      <c r="S239" s="11">
        <f t="shared" si="101"/>
        <v>0</v>
      </c>
      <c r="T239" s="11">
        <f t="shared" si="101"/>
        <v>0</v>
      </c>
      <c r="U239" s="11">
        <f t="shared" si="101"/>
        <v>0</v>
      </c>
      <c r="V239" s="11">
        <f t="shared" si="101"/>
        <v>0</v>
      </c>
      <c r="W239" s="11">
        <f t="shared" si="101"/>
        <v>0</v>
      </c>
    </row>
    <row r="240" spans="2:26" outlineLevel="1" x14ac:dyDescent="0.2">
      <c r="B240" s="4" t="s">
        <v>22</v>
      </c>
      <c r="C240" s="11">
        <f t="shared" ref="C240:W240" si="102">IFERROR(C227/C231,0)</f>
        <v>0</v>
      </c>
      <c r="D240" s="11">
        <f t="shared" si="102"/>
        <v>1.9185546157683264E-2</v>
      </c>
      <c r="E240" s="11">
        <f t="shared" si="102"/>
        <v>1.5451515352184182E-2</v>
      </c>
      <c r="F240" s="11">
        <f t="shared" si="102"/>
        <v>1.8218238886223627E-2</v>
      </c>
      <c r="G240" s="11">
        <f t="shared" si="102"/>
        <v>1.9500088636766531E-2</v>
      </c>
      <c r="H240" s="11">
        <f t="shared" si="102"/>
        <v>2.6433248495192924E-2</v>
      </c>
      <c r="I240" s="11">
        <f t="shared" si="102"/>
        <v>3.1921345803939093E-2</v>
      </c>
      <c r="J240" s="11">
        <f t="shared" si="102"/>
        <v>0</v>
      </c>
      <c r="K240" s="11">
        <f t="shared" si="102"/>
        <v>0</v>
      </c>
      <c r="L240" s="11">
        <f t="shared" si="102"/>
        <v>0</v>
      </c>
      <c r="M240" s="11">
        <f t="shared" si="102"/>
        <v>0</v>
      </c>
      <c r="N240" s="11">
        <f t="shared" si="102"/>
        <v>0</v>
      </c>
      <c r="O240" s="11">
        <f t="shared" si="102"/>
        <v>0</v>
      </c>
      <c r="P240" s="11">
        <f t="shared" si="102"/>
        <v>0</v>
      </c>
      <c r="Q240" s="11">
        <f t="shared" si="102"/>
        <v>0</v>
      </c>
      <c r="R240" s="11">
        <f t="shared" si="102"/>
        <v>0</v>
      </c>
      <c r="S240" s="11">
        <f t="shared" si="102"/>
        <v>0</v>
      </c>
      <c r="T240" s="11">
        <f t="shared" si="102"/>
        <v>0</v>
      </c>
      <c r="U240" s="11">
        <f t="shared" si="102"/>
        <v>0</v>
      </c>
      <c r="V240" s="11">
        <f t="shared" si="102"/>
        <v>0</v>
      </c>
      <c r="W240" s="11">
        <f t="shared" si="102"/>
        <v>0</v>
      </c>
    </row>
    <row r="241" spans="1:28" outlineLevel="1" x14ac:dyDescent="0.2">
      <c r="B241" s="4" t="s">
        <v>23</v>
      </c>
      <c r="C241" s="11">
        <f t="shared" ref="C241:W241" si="103">IFERROR(C228/C231,0)</f>
        <v>0</v>
      </c>
      <c r="D241" s="11">
        <f t="shared" si="103"/>
        <v>0</v>
      </c>
      <c r="E241" s="11">
        <f t="shared" si="103"/>
        <v>0</v>
      </c>
      <c r="F241" s="11">
        <f t="shared" si="103"/>
        <v>0</v>
      </c>
      <c r="G241" s="11">
        <f t="shared" si="103"/>
        <v>0</v>
      </c>
      <c r="H241" s="11">
        <f t="shared" si="103"/>
        <v>0</v>
      </c>
      <c r="I241" s="11">
        <f t="shared" si="103"/>
        <v>0</v>
      </c>
      <c r="J241" s="11">
        <f t="shared" si="103"/>
        <v>0</v>
      </c>
      <c r="K241" s="11">
        <f t="shared" si="103"/>
        <v>0</v>
      </c>
      <c r="L241" s="11">
        <f t="shared" si="103"/>
        <v>0</v>
      </c>
      <c r="M241" s="11">
        <f t="shared" si="103"/>
        <v>0</v>
      </c>
      <c r="N241" s="11">
        <f t="shared" si="103"/>
        <v>0</v>
      </c>
      <c r="O241" s="11">
        <f t="shared" si="103"/>
        <v>0</v>
      </c>
      <c r="P241" s="11">
        <f t="shared" si="103"/>
        <v>0</v>
      </c>
      <c r="Q241" s="11">
        <f t="shared" si="103"/>
        <v>9.2992082489412639E-2</v>
      </c>
      <c r="R241" s="11">
        <f t="shared" si="103"/>
        <v>0.10047188399939372</v>
      </c>
      <c r="S241" s="11">
        <f t="shared" si="103"/>
        <v>0.13365046119621102</v>
      </c>
      <c r="T241" s="11">
        <f t="shared" si="103"/>
        <v>0.14161944606259599</v>
      </c>
      <c r="U241" s="11">
        <f t="shared" si="103"/>
        <v>0.13964512390539424</v>
      </c>
      <c r="V241" s="11">
        <f t="shared" si="103"/>
        <v>0.12089737631868108</v>
      </c>
      <c r="W241" s="11">
        <f t="shared" si="103"/>
        <v>0.11864568387788088</v>
      </c>
    </row>
    <row r="242" spans="1:28" x14ac:dyDescent="0.2">
      <c r="B242" s="4" t="s">
        <v>17</v>
      </c>
      <c r="C242" s="11">
        <f t="shared" ref="C242:W242" si="104">IFERROR(C229/C231,0)</f>
        <v>0</v>
      </c>
      <c r="D242" s="11">
        <f t="shared" si="104"/>
        <v>0</v>
      </c>
      <c r="E242" s="11">
        <f t="shared" si="104"/>
        <v>0</v>
      </c>
      <c r="F242" s="11">
        <f t="shared" si="104"/>
        <v>0</v>
      </c>
      <c r="G242" s="11">
        <f t="shared" si="104"/>
        <v>0</v>
      </c>
      <c r="H242" s="11">
        <f t="shared" si="104"/>
        <v>0</v>
      </c>
      <c r="I242" s="11">
        <f t="shared" si="104"/>
        <v>0</v>
      </c>
      <c r="J242" s="11">
        <f t="shared" si="104"/>
        <v>0</v>
      </c>
      <c r="K242" s="11">
        <f t="shared" si="104"/>
        <v>0</v>
      </c>
      <c r="L242" s="11">
        <f t="shared" si="104"/>
        <v>0</v>
      </c>
      <c r="M242" s="11">
        <f t="shared" si="104"/>
        <v>0</v>
      </c>
      <c r="N242" s="11">
        <f t="shared" si="104"/>
        <v>0</v>
      </c>
      <c r="O242" s="11">
        <f t="shared" si="104"/>
        <v>0</v>
      </c>
      <c r="P242" s="11">
        <f t="shared" si="104"/>
        <v>0</v>
      </c>
      <c r="Q242" s="11">
        <f t="shared" si="104"/>
        <v>0</v>
      </c>
      <c r="R242" s="11">
        <f t="shared" si="104"/>
        <v>0</v>
      </c>
      <c r="S242" s="11">
        <f t="shared" si="104"/>
        <v>0</v>
      </c>
      <c r="T242" s="11">
        <f t="shared" si="104"/>
        <v>0</v>
      </c>
      <c r="U242" s="11">
        <f t="shared" si="104"/>
        <v>0</v>
      </c>
      <c r="V242" s="11">
        <f t="shared" si="104"/>
        <v>0</v>
      </c>
      <c r="W242" s="11">
        <f t="shared" si="104"/>
        <v>0</v>
      </c>
    </row>
    <row r="243" spans="1:28" x14ac:dyDescent="0.2">
      <c r="B243" s="4" t="s">
        <v>1</v>
      </c>
      <c r="C243" s="11">
        <f t="shared" ref="C243:W243" si="105">IFERROR(C230/C231,0)</f>
        <v>0</v>
      </c>
      <c r="D243" s="11">
        <f t="shared" si="105"/>
        <v>0</v>
      </c>
      <c r="E243" s="11">
        <f t="shared" si="105"/>
        <v>0</v>
      </c>
      <c r="F243" s="11">
        <f t="shared" si="105"/>
        <v>0</v>
      </c>
      <c r="G243" s="11">
        <f t="shared" si="105"/>
        <v>0</v>
      </c>
      <c r="H243" s="11">
        <f t="shared" si="105"/>
        <v>0</v>
      </c>
      <c r="I243" s="11">
        <f t="shared" si="105"/>
        <v>0</v>
      </c>
      <c r="J243" s="11">
        <f t="shared" si="105"/>
        <v>0</v>
      </c>
      <c r="K243" s="11">
        <f t="shared" si="105"/>
        <v>0</v>
      </c>
      <c r="L243" s="11">
        <f t="shared" si="105"/>
        <v>0</v>
      </c>
      <c r="M243" s="11">
        <f t="shared" si="105"/>
        <v>0</v>
      </c>
      <c r="N243" s="11">
        <f t="shared" si="105"/>
        <v>0</v>
      </c>
      <c r="O243" s="11">
        <f t="shared" si="105"/>
        <v>0</v>
      </c>
      <c r="P243" s="11">
        <f t="shared" si="105"/>
        <v>0</v>
      </c>
      <c r="Q243" s="11">
        <f t="shared" si="105"/>
        <v>0</v>
      </c>
      <c r="R243" s="11">
        <f t="shared" si="105"/>
        <v>0</v>
      </c>
      <c r="S243" s="11">
        <f t="shared" si="105"/>
        <v>0</v>
      </c>
      <c r="T243" s="11">
        <f t="shared" si="105"/>
        <v>0</v>
      </c>
      <c r="U243" s="11">
        <f t="shared" si="105"/>
        <v>0</v>
      </c>
      <c r="V243" s="11">
        <f t="shared" si="105"/>
        <v>0</v>
      </c>
      <c r="W243" s="11">
        <f t="shared" si="105"/>
        <v>0</v>
      </c>
    </row>
    <row r="244" spans="1:28" s="31" customForma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c r="AA244" s="1"/>
      <c r="AB244" s="1"/>
    </row>
    <row r="245" spans="1:28" outlineLevel="1" x14ac:dyDescent="0.2"/>
    <row r="246" spans="1:28" outlineLevel="1" x14ac:dyDescent="0.2">
      <c r="A246" s="32" t="s">
        <v>86</v>
      </c>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4"/>
      <c r="AA246" s="33"/>
      <c r="AB246" s="33"/>
    </row>
    <row r="247" spans="1:28" outlineLevel="1" x14ac:dyDescent="0.2">
      <c r="B247" s="20" t="s">
        <v>88</v>
      </c>
      <c r="C247" s="5">
        <f>'[9]Table 30'!C$26</f>
        <v>264.57250199999999</v>
      </c>
      <c r="D247" s="5">
        <f>'[9]Table 30'!D$26</f>
        <v>260.78268000000003</v>
      </c>
      <c r="E247" s="5">
        <f>'[9]Table 30'!E$26</f>
        <v>331.58515599999998</v>
      </c>
      <c r="F247" s="5">
        <f>'[9]Table 30'!F$26</f>
        <v>376.953236</v>
      </c>
      <c r="G247" s="5">
        <f>'[9]Table 30'!G$26</f>
        <v>337.18644799999998</v>
      </c>
      <c r="H247" s="5">
        <f>'[9]Table 30'!H$26</f>
        <v>265.83548500000001</v>
      </c>
      <c r="I247" s="5">
        <f>'[9]Table 30'!I$26</f>
        <v>204.70002600000001</v>
      </c>
      <c r="J247" s="5">
        <f>'[9]Table 30'!J$26</f>
        <v>244.52129500000001</v>
      </c>
      <c r="K247" s="5">
        <f>'[9]Table 30'!K$26</f>
        <v>224.299485</v>
      </c>
      <c r="L247" s="5">
        <f>'[9]Table 30'!L$26</f>
        <v>218.642505</v>
      </c>
      <c r="M247" s="5">
        <f>'[9]Table 30'!M$26</f>
        <v>174.82915800000001</v>
      </c>
      <c r="N247" s="5">
        <f>'[9]Table 30'!N$26</f>
        <v>218.64539600000001</v>
      </c>
      <c r="O247" s="5">
        <f>'[9]Table 30'!O$26</f>
        <v>166.15090799999999</v>
      </c>
      <c r="P247" s="5">
        <f>'[9]Table 30'!P$26</f>
        <v>208.96275700000001</v>
      </c>
      <c r="Q247" s="5">
        <f>'[9]Table 30'!Q$26</f>
        <v>172.63072199999999</v>
      </c>
      <c r="R247" s="5">
        <f>'[9]Table 30'!R$26</f>
        <v>169.99430799999999</v>
      </c>
      <c r="S247" s="5">
        <f>'[9]Table 30'!S$26</f>
        <v>149.35011600000001</v>
      </c>
      <c r="T247" s="5">
        <f>'[9]Table 30'!T$26</f>
        <v>145.821111</v>
      </c>
      <c r="U247" s="5">
        <f>'[9]Table 30'!U$26</f>
        <v>142.037634</v>
      </c>
      <c r="V247" s="5">
        <f>'[9]Table 30'!V$26</f>
        <v>133.59174200000001</v>
      </c>
      <c r="W247" s="5">
        <f>'[9]Table 30'!W$26</f>
        <v>111.085459</v>
      </c>
      <c r="Z247" s="21" t="s">
        <v>26</v>
      </c>
      <c r="AB247"/>
    </row>
    <row r="248" spans="1:28" outlineLevel="1" x14ac:dyDescent="0.2">
      <c r="B248" s="7" t="s">
        <v>89</v>
      </c>
      <c r="C248" s="5"/>
      <c r="D248" s="5"/>
      <c r="E248" s="5"/>
      <c r="F248" s="5"/>
      <c r="G248" s="5"/>
      <c r="H248" s="5"/>
      <c r="I248" s="5"/>
      <c r="J248" s="5"/>
      <c r="K248" s="5"/>
      <c r="L248" s="5"/>
      <c r="M248" s="5"/>
      <c r="N248" s="5"/>
      <c r="O248" s="5"/>
      <c r="P248" s="5"/>
      <c r="Q248" s="5"/>
      <c r="R248" s="5"/>
      <c r="S248" s="5"/>
      <c r="T248" s="5"/>
      <c r="U248" s="5"/>
      <c r="V248" s="5"/>
      <c r="W248" s="5"/>
      <c r="Z248" s="21" t="s">
        <v>26</v>
      </c>
      <c r="AB248"/>
    </row>
    <row r="249" spans="1:28" outlineLevel="1" x14ac:dyDescent="0.2">
      <c r="B249" s="7" t="s">
        <v>25</v>
      </c>
      <c r="C249" s="5">
        <f>'[9]Table 31'!C$15</f>
        <v>0.16600000000000001</v>
      </c>
      <c r="D249" s="5">
        <f>'[9]Table 31'!D$15</f>
        <v>0.19700000000000001</v>
      </c>
      <c r="E249" s="5">
        <f>'[9]Table 31'!E$15</f>
        <v>0.192</v>
      </c>
      <c r="F249" s="5">
        <f>'[9]Table 31'!F$15</f>
        <v>0.191</v>
      </c>
      <c r="G249" s="5">
        <f>'[9]Table 31'!G$15</f>
        <v>0.17399999999999999</v>
      </c>
      <c r="H249" s="5">
        <f>'[9]Table 31'!H$15</f>
        <v>0.188</v>
      </c>
      <c r="I249" s="5">
        <f>'[9]Table 31'!I$15</f>
        <v>0.184</v>
      </c>
      <c r="J249" s="5">
        <f>'[9]Table 31'!J$15</f>
        <v>0.19500000000000001</v>
      </c>
      <c r="K249" s="5">
        <f>'[9]Table 31'!K$15</f>
        <v>0.193</v>
      </c>
      <c r="L249" s="5">
        <f>'[9]Table 31'!L$15</f>
        <v>0.184</v>
      </c>
      <c r="M249" s="5">
        <f>'[9]Table 31'!M$15</f>
        <v>0.186</v>
      </c>
      <c r="N249" s="5">
        <f>'[9]Table 31'!N$15</f>
        <v>0.184</v>
      </c>
      <c r="O249" s="5">
        <f>'[9]Table 31'!O$15</f>
        <v>0.188</v>
      </c>
      <c r="P249" s="5">
        <f>'[9]Table 31'!P$15</f>
        <v>0.217</v>
      </c>
      <c r="Q249" s="5">
        <f>'[9]Table 31'!Q$15</f>
        <v>0.20200000000000001</v>
      </c>
      <c r="R249" s="5">
        <f>'[9]Table 31'!R$15</f>
        <v>0.19800000000000001</v>
      </c>
      <c r="S249" s="5">
        <f>'[9]Table 31'!S$15</f>
        <v>0.24199999999999999</v>
      </c>
      <c r="T249" s="5">
        <f>'[9]Table 31'!T$15</f>
        <v>0.14399999999999999</v>
      </c>
      <c r="U249" s="5">
        <f>'[9]Table 31'!U$15</f>
        <v>0.14299999999999999</v>
      </c>
      <c r="V249" s="5">
        <f>'[9]Table 31'!V$15</f>
        <v>0.14199999999999999</v>
      </c>
      <c r="W249" s="5">
        <f>'[9]Table 31'!W$15</f>
        <v>0.11899999999999999</v>
      </c>
      <c r="Z249" s="21" t="s">
        <v>26</v>
      </c>
      <c r="AB249"/>
    </row>
    <row r="250" spans="1:28" outlineLevel="1" x14ac:dyDescent="0.2">
      <c r="B250" s="7" t="s">
        <v>30</v>
      </c>
      <c r="C250" s="5">
        <f>'[9]Table 31'!C$25</f>
        <v>94420.038631999996</v>
      </c>
      <c r="D250" s="5">
        <f>'[9]Table 31'!D$25</f>
        <v>78422.390463000003</v>
      </c>
      <c r="E250" s="5">
        <f>'[9]Table 31'!E$25</f>
        <v>102310.783176</v>
      </c>
      <c r="F250" s="5">
        <f>'[9]Table 31'!F$25</f>
        <v>116918.077707</v>
      </c>
      <c r="G250" s="5">
        <f>'[9]Table 31'!G$25</f>
        <v>114801.726696</v>
      </c>
      <c r="H250" s="5">
        <f>'[9]Table 31'!H$25</f>
        <v>83768.870766000007</v>
      </c>
      <c r="I250" s="5">
        <f>'[9]Table 31'!I$25</f>
        <v>65906.406495000003</v>
      </c>
      <c r="J250" s="5">
        <f>'[9]Table 31'!J$25</f>
        <v>74286.455010999998</v>
      </c>
      <c r="K250" s="5">
        <f>'[9]Table 31'!K$25</f>
        <v>68849.140822999994</v>
      </c>
      <c r="L250" s="5">
        <f>'[9]Table 31'!L$25</f>
        <v>70395.407781999995</v>
      </c>
      <c r="M250" s="5">
        <f>'[9]Table 31'!M$25</f>
        <v>55683.750687</v>
      </c>
      <c r="N250" s="5">
        <f>'[9]Table 31'!N$25</f>
        <v>70396.338665000003</v>
      </c>
      <c r="O250" s="5">
        <f>'[9]Table 31'!O$25</f>
        <v>52356.719485000001</v>
      </c>
      <c r="P250" s="5">
        <f>'[9]Table 31'!P$25</f>
        <v>57047.512736999997</v>
      </c>
      <c r="Q250" s="5">
        <f>'[9]Table 31'!Q$25</f>
        <v>50628.408490000002</v>
      </c>
      <c r="R250" s="5">
        <f>'[9]Table 31'!R$25</f>
        <v>50862.388182000002</v>
      </c>
      <c r="S250" s="5">
        <f>'[9]Table 31'!S$25</f>
        <v>36560.97395</v>
      </c>
      <c r="T250" s="5">
        <f>'[9]Table 31'!T$25</f>
        <v>59990.912726000002</v>
      </c>
      <c r="U250" s="5">
        <f>'[9]Table 31'!U$25</f>
        <v>58843.019297999999</v>
      </c>
      <c r="V250" s="5">
        <f>'[9]Table 31'!V$25</f>
        <v>55733.821819999997</v>
      </c>
      <c r="W250" s="5">
        <f>'[9]Table 31'!W$25</f>
        <v>55301.614331999997</v>
      </c>
      <c r="Z250" s="21" t="s">
        <v>26</v>
      </c>
      <c r="AB250"/>
    </row>
    <row r="251" spans="1:28" outlineLevel="1" x14ac:dyDescent="0.2">
      <c r="B251" s="7" t="s">
        <v>31</v>
      </c>
      <c r="C251" s="5">
        <f t="shared" ref="C251:W251" si="106">C249*C250/1000</f>
        <v>15.673726412912</v>
      </c>
      <c r="D251" s="5">
        <f t="shared" si="106"/>
        <v>15.449210921211002</v>
      </c>
      <c r="E251" s="5">
        <f t="shared" si="106"/>
        <v>19.643670369791998</v>
      </c>
      <c r="F251" s="5">
        <f t="shared" si="106"/>
        <v>22.331352842037003</v>
      </c>
      <c r="G251" s="5">
        <f t="shared" si="106"/>
        <v>19.975500445103997</v>
      </c>
      <c r="H251" s="5">
        <f t="shared" si="106"/>
        <v>15.748547704008002</v>
      </c>
      <c r="I251" s="5">
        <f t="shared" si="106"/>
        <v>12.126778795080002</v>
      </c>
      <c r="J251" s="5">
        <f t="shared" si="106"/>
        <v>14.485858727144999</v>
      </c>
      <c r="K251" s="5">
        <f t="shared" si="106"/>
        <v>13.287884178839001</v>
      </c>
      <c r="L251" s="5">
        <f t="shared" si="106"/>
        <v>12.952755031887998</v>
      </c>
      <c r="M251" s="5">
        <f t="shared" si="106"/>
        <v>10.357177627781999</v>
      </c>
      <c r="N251" s="5">
        <f t="shared" si="106"/>
        <v>12.952926314360001</v>
      </c>
      <c r="O251" s="5">
        <f t="shared" si="106"/>
        <v>9.8430632631799995</v>
      </c>
      <c r="P251" s="5">
        <f t="shared" si="106"/>
        <v>12.379310263929</v>
      </c>
      <c r="Q251" s="5">
        <f t="shared" si="106"/>
        <v>10.226938514980002</v>
      </c>
      <c r="R251" s="5">
        <f t="shared" si="106"/>
        <v>10.070752860036</v>
      </c>
      <c r="S251" s="5">
        <f t="shared" si="106"/>
        <v>8.8477556959000001</v>
      </c>
      <c r="T251" s="5">
        <f t="shared" si="106"/>
        <v>8.6386914325439985</v>
      </c>
      <c r="U251" s="5">
        <f t="shared" si="106"/>
        <v>8.4145517596139996</v>
      </c>
      <c r="V251" s="5">
        <f t="shared" si="106"/>
        <v>7.9142026984399987</v>
      </c>
      <c r="W251" s="5">
        <f t="shared" si="106"/>
        <v>6.5808921055079992</v>
      </c>
    </row>
    <row r="252" spans="1:28" outlineLevel="1" x14ac:dyDescent="0.2">
      <c r="B252" s="7" t="s">
        <v>140</v>
      </c>
      <c r="C252" s="14">
        <f t="shared" ref="C252:W252" si="107">C247/C251</f>
        <v>16.880000009573052</v>
      </c>
      <c r="D252" s="14">
        <f t="shared" si="107"/>
        <v>16.879999977342422</v>
      </c>
      <c r="E252" s="14">
        <f t="shared" si="107"/>
        <v>16.880000008038774</v>
      </c>
      <c r="F252" s="14">
        <f t="shared" si="107"/>
        <v>16.880000001182886</v>
      </c>
      <c r="G252" s="14">
        <f t="shared" si="107"/>
        <v>16.880000024362069</v>
      </c>
      <c r="H252" s="14">
        <f t="shared" si="107"/>
        <v>16.879999984528411</v>
      </c>
      <c r="I252" s="14">
        <f t="shared" si="107"/>
        <v>16.8799999949739</v>
      </c>
      <c r="J252" s="14">
        <f t="shared" si="107"/>
        <v>16.879999978309357</v>
      </c>
      <c r="K252" s="14">
        <f t="shared" si="107"/>
        <v>16.880000004605524</v>
      </c>
      <c r="L252" s="14">
        <f t="shared" si="107"/>
        <v>16.880000004765826</v>
      </c>
      <c r="M252" s="14">
        <f t="shared" si="107"/>
        <v>16.879999965534999</v>
      </c>
      <c r="N252" s="14">
        <f t="shared" si="107"/>
        <v>16.879999985609675</v>
      </c>
      <c r="O252" s="14">
        <f t="shared" si="107"/>
        <v>16.880000011939536</v>
      </c>
      <c r="P252" s="14">
        <f t="shared" si="107"/>
        <v>16.8799999793913</v>
      </c>
      <c r="Q252" s="14">
        <f t="shared" si="107"/>
        <v>16.879999987008581</v>
      </c>
      <c r="R252" s="14">
        <f t="shared" si="107"/>
        <v>16.879999972454126</v>
      </c>
      <c r="S252" s="14">
        <f t="shared" si="107"/>
        <v>16.879999983409128</v>
      </c>
      <c r="T252" s="14">
        <f t="shared" si="107"/>
        <v>16.87999995585643</v>
      </c>
      <c r="U252" s="14">
        <f t="shared" si="107"/>
        <v>16.880000035381052</v>
      </c>
      <c r="V252" s="14">
        <f t="shared" si="107"/>
        <v>16.880000056901856</v>
      </c>
      <c r="W252" s="14">
        <f t="shared" si="107"/>
        <v>16.880000039360162</v>
      </c>
    </row>
    <row r="253" spans="1:28" outlineLevel="1" x14ac:dyDescent="0.2">
      <c r="B253" s="7" t="s">
        <v>90</v>
      </c>
      <c r="C253" s="5">
        <f t="shared" ref="C253:W253" si="108">C250*C252</f>
        <v>1593810.2530120478</v>
      </c>
      <c r="D253" s="5">
        <f t="shared" si="108"/>
        <v>1323769.9492385786</v>
      </c>
      <c r="E253" s="5">
        <f t="shared" si="108"/>
        <v>1727006.0208333333</v>
      </c>
      <c r="F253" s="5">
        <f t="shared" si="108"/>
        <v>1973577.1518324609</v>
      </c>
      <c r="G253" s="5">
        <f t="shared" si="108"/>
        <v>1937853.1494252875</v>
      </c>
      <c r="H253" s="5">
        <f t="shared" si="108"/>
        <v>1414018.5372340425</v>
      </c>
      <c r="I253" s="5">
        <f t="shared" si="108"/>
        <v>1112500.1413043479</v>
      </c>
      <c r="J253" s="5">
        <f t="shared" si="108"/>
        <v>1253955.358974359</v>
      </c>
      <c r="K253" s="5">
        <f t="shared" si="108"/>
        <v>1162173.4974093263</v>
      </c>
      <c r="L253" s="5">
        <f t="shared" si="108"/>
        <v>1188274.4836956521</v>
      </c>
      <c r="M253" s="5">
        <f t="shared" si="108"/>
        <v>939941.70967741951</v>
      </c>
      <c r="N253" s="5">
        <f t="shared" si="108"/>
        <v>1188290.1956521738</v>
      </c>
      <c r="O253" s="5">
        <f t="shared" si="108"/>
        <v>883781.42553191492</v>
      </c>
      <c r="P253" s="5">
        <f t="shared" si="108"/>
        <v>962962.0138248849</v>
      </c>
      <c r="Q253" s="5">
        <f t="shared" si="108"/>
        <v>854607.53465346515</v>
      </c>
      <c r="R253" s="5">
        <f t="shared" si="108"/>
        <v>858557.11111111112</v>
      </c>
      <c r="S253" s="5">
        <f t="shared" si="108"/>
        <v>617149.23966942157</v>
      </c>
      <c r="T253" s="5">
        <f t="shared" si="108"/>
        <v>1012646.604166667</v>
      </c>
      <c r="U253" s="5">
        <f t="shared" si="108"/>
        <v>993270.16783216794</v>
      </c>
      <c r="V253" s="5">
        <f t="shared" si="108"/>
        <v>940786.91549295792</v>
      </c>
      <c r="W253" s="5">
        <f t="shared" si="108"/>
        <v>933491.25210084044</v>
      </c>
    </row>
    <row r="254" spans="1:28" outlineLevel="1" x14ac:dyDescent="0.2"/>
    <row r="255" spans="1:28" outlineLevel="1" x14ac:dyDescent="0.2">
      <c r="B255" s="8" t="s">
        <v>14</v>
      </c>
      <c r="C255" s="13"/>
      <c r="H255" s="5"/>
    </row>
    <row r="256" spans="1:28" outlineLevel="1" x14ac:dyDescent="0.2">
      <c r="B256" s="4" t="s">
        <v>18</v>
      </c>
      <c r="C256" s="5">
        <f>IFERROR(INDEX('[9]Table 30'!C$14:C$19,MATCH($B256,'[9]Table 30'!$B$14:$B$19,0))*1000,0)</f>
        <v>0</v>
      </c>
      <c r="D256" s="5">
        <f>IFERROR(INDEX('[9]Table 30'!D$14:D$19,MATCH($B256,'[9]Table 30'!$B$14:$B$19,0))*1000,0)</f>
        <v>0</v>
      </c>
      <c r="E256" s="5">
        <f>IFERROR(INDEX('[9]Table 30'!E$14:E$19,MATCH($B256,'[9]Table 30'!$B$14:$B$19,0))*1000,0)</f>
        <v>0</v>
      </c>
      <c r="F256" s="5">
        <f>IFERROR(INDEX('[9]Table 30'!F$14:F$19,MATCH($B256,'[9]Table 30'!$B$14:$B$19,0))*1000,0)</f>
        <v>0</v>
      </c>
      <c r="G256" s="5">
        <f>IFERROR(INDEX('[9]Table 30'!G$14:G$19,MATCH($B256,'[9]Table 30'!$B$14:$B$19,0))*1000,0)</f>
        <v>0</v>
      </c>
      <c r="H256" s="5">
        <f>IFERROR(INDEX('[9]Table 30'!H$14:H$19,MATCH($B256,'[9]Table 30'!$B$14:$B$19,0))*1000,0)</f>
        <v>0</v>
      </c>
      <c r="I256" s="5">
        <f>IFERROR(INDEX('[9]Table 30'!I$14:I$19,MATCH($B256,'[9]Table 30'!$B$14:$B$19,0))*1000,0)</f>
        <v>0</v>
      </c>
      <c r="J256" s="5">
        <f>IFERROR(INDEX('[9]Table 30'!J$14:J$19,MATCH($B256,'[9]Table 30'!$B$14:$B$19,0))*1000,0)</f>
        <v>0</v>
      </c>
      <c r="K256" s="5">
        <f>IFERROR(INDEX('[9]Table 30'!K$14:K$19,MATCH($B256,'[9]Table 30'!$B$14:$B$19,0))*1000,0)</f>
        <v>0</v>
      </c>
      <c r="L256" s="5">
        <f>IFERROR(INDEX('[9]Table 30'!L$14:L$19,MATCH($B256,'[9]Table 30'!$B$14:$B$19,0))*1000,0)</f>
        <v>0</v>
      </c>
      <c r="M256" s="5">
        <f>IFERROR(INDEX('[9]Table 30'!M$14:M$19,MATCH($B256,'[9]Table 30'!$B$14:$B$19,0))*1000,0)</f>
        <v>0</v>
      </c>
      <c r="N256" s="5">
        <f>IFERROR(INDEX('[9]Table 30'!N$14:N$19,MATCH($B256,'[9]Table 30'!$B$14:$B$19,0))*1000,0)</f>
        <v>0</v>
      </c>
      <c r="O256" s="5">
        <f>IFERROR(INDEX('[9]Table 30'!O$14:O$19,MATCH($B256,'[9]Table 30'!$B$14:$B$19,0))*1000,0)</f>
        <v>0</v>
      </c>
      <c r="P256" s="5">
        <f>IFERROR(INDEX('[9]Table 30'!P$14:P$19,MATCH($B256,'[9]Table 30'!$B$14:$B$19,0))*1000,0)</f>
        <v>0</v>
      </c>
      <c r="Q256" s="5">
        <f>IFERROR(INDEX('[9]Table 30'!Q$14:Q$19,MATCH($B256,'[9]Table 30'!$B$14:$B$19,0))*1000,0)</f>
        <v>0</v>
      </c>
      <c r="R256" s="5">
        <f>IFERROR(INDEX('[9]Table 30'!R$14:R$19,MATCH($B256,'[9]Table 30'!$B$14:$B$19,0))*1000,0)</f>
        <v>0</v>
      </c>
      <c r="S256" s="5">
        <f>IFERROR(INDEX('[9]Table 30'!S$14:S$19,MATCH($B256,'[9]Table 30'!$B$14:$B$19,0))*1000,0)</f>
        <v>0</v>
      </c>
      <c r="T256" s="5">
        <f>IFERROR(INDEX('[9]Table 30'!T$14:T$19,MATCH($B256,'[9]Table 30'!$B$14:$B$19,0))*1000,0)</f>
        <v>0</v>
      </c>
      <c r="U256" s="5">
        <f>IFERROR(INDEX('[9]Table 30'!U$14:U$19,MATCH($B256,'[9]Table 30'!$B$14:$B$19,0))*1000,0)</f>
        <v>0</v>
      </c>
      <c r="V256" s="5">
        <f>IFERROR(INDEX('[9]Table 30'!V$14:V$19,MATCH($B256,'[9]Table 30'!$B$14:$B$19,0))*1000,0)</f>
        <v>0</v>
      </c>
      <c r="W256" s="5">
        <f>IFERROR(INDEX('[9]Table 30'!W$14:W$19,MATCH($B256,'[9]Table 30'!$B$14:$B$19,0))*1000,0)</f>
        <v>0</v>
      </c>
      <c r="Z256" s="21" t="s">
        <v>26</v>
      </c>
    </row>
    <row r="257" spans="2:26" outlineLevel="1" x14ac:dyDescent="0.2">
      <c r="B257" s="4" t="s">
        <v>19</v>
      </c>
      <c r="C257" s="5">
        <f>IFERROR(INDEX('[9]Table 30'!C$14:C$19,MATCH($B257,'[9]Table 30'!$B$14:$B$19,0))*1000,0)</f>
        <v>0</v>
      </c>
      <c r="D257" s="5">
        <f>IFERROR(INDEX('[9]Table 30'!D$14:D$19,MATCH($B257,'[9]Table 30'!$B$14:$B$19,0))*1000,0)</f>
        <v>0</v>
      </c>
      <c r="E257" s="5">
        <f>IFERROR(INDEX('[9]Table 30'!E$14:E$19,MATCH($B257,'[9]Table 30'!$B$14:$B$19,0))*1000,0)</f>
        <v>0</v>
      </c>
      <c r="F257" s="5">
        <f>IFERROR(INDEX('[9]Table 30'!F$14:F$19,MATCH($B257,'[9]Table 30'!$B$14:$B$19,0))*1000,0)</f>
        <v>0</v>
      </c>
      <c r="G257" s="5">
        <f>IFERROR(INDEX('[9]Table 30'!G$14:G$19,MATCH($B257,'[9]Table 30'!$B$14:$B$19,0))*1000,0)</f>
        <v>0</v>
      </c>
      <c r="H257" s="5">
        <f>IFERROR(INDEX('[9]Table 30'!H$14:H$19,MATCH($B257,'[9]Table 30'!$B$14:$B$19,0))*1000,0)</f>
        <v>0</v>
      </c>
      <c r="I257" s="5">
        <f>IFERROR(INDEX('[9]Table 30'!I$14:I$19,MATCH($B257,'[9]Table 30'!$B$14:$B$19,0))*1000,0)</f>
        <v>0</v>
      </c>
      <c r="J257" s="5">
        <f>IFERROR(INDEX('[9]Table 30'!J$14:J$19,MATCH($B257,'[9]Table 30'!$B$14:$B$19,0))*1000,0)</f>
        <v>0</v>
      </c>
      <c r="K257" s="5">
        <f>IFERROR(INDEX('[9]Table 30'!K$14:K$19,MATCH($B257,'[9]Table 30'!$B$14:$B$19,0))*1000,0)</f>
        <v>0</v>
      </c>
      <c r="L257" s="5">
        <f>IFERROR(INDEX('[9]Table 30'!L$14:L$19,MATCH($B257,'[9]Table 30'!$B$14:$B$19,0))*1000,0)</f>
        <v>0</v>
      </c>
      <c r="M257" s="5">
        <f>IFERROR(INDEX('[9]Table 30'!M$14:M$19,MATCH($B257,'[9]Table 30'!$B$14:$B$19,0))*1000,0)</f>
        <v>0</v>
      </c>
      <c r="N257" s="5">
        <f>IFERROR(INDEX('[9]Table 30'!N$14:N$19,MATCH($B257,'[9]Table 30'!$B$14:$B$19,0))*1000,0)</f>
        <v>0</v>
      </c>
      <c r="O257" s="5">
        <f>IFERROR(INDEX('[9]Table 30'!O$14:O$19,MATCH($B257,'[9]Table 30'!$B$14:$B$19,0))*1000,0)</f>
        <v>0</v>
      </c>
      <c r="P257" s="5">
        <f>IFERROR(INDEX('[9]Table 30'!P$14:P$19,MATCH($B257,'[9]Table 30'!$B$14:$B$19,0))*1000,0)</f>
        <v>0</v>
      </c>
      <c r="Q257" s="5">
        <f>IFERROR(INDEX('[9]Table 30'!Q$14:Q$19,MATCH($B257,'[9]Table 30'!$B$14:$B$19,0))*1000,0)</f>
        <v>0</v>
      </c>
      <c r="R257" s="5">
        <f>IFERROR(INDEX('[9]Table 30'!R$14:R$19,MATCH($B257,'[9]Table 30'!$B$14:$B$19,0))*1000,0)</f>
        <v>0</v>
      </c>
      <c r="S257" s="5">
        <f>IFERROR(INDEX('[9]Table 30'!S$14:S$19,MATCH($B257,'[9]Table 30'!$B$14:$B$19,0))*1000,0)</f>
        <v>0</v>
      </c>
      <c r="T257" s="5">
        <f>IFERROR(INDEX('[9]Table 30'!T$14:T$19,MATCH($B257,'[9]Table 30'!$B$14:$B$19,0))*1000,0)</f>
        <v>0</v>
      </c>
      <c r="U257" s="5">
        <f>IFERROR(INDEX('[9]Table 30'!U$14:U$19,MATCH($B257,'[9]Table 30'!$B$14:$B$19,0))*1000,0)</f>
        <v>0</v>
      </c>
      <c r="V257" s="5">
        <f>IFERROR(INDEX('[9]Table 30'!V$14:V$19,MATCH($B257,'[9]Table 30'!$B$14:$B$19,0))*1000,0)</f>
        <v>0</v>
      </c>
      <c r="W257" s="5">
        <f>IFERROR(INDEX('[9]Table 30'!W$14:W$19,MATCH($B257,'[9]Table 30'!$B$14:$B$19,0))*1000,0)</f>
        <v>0</v>
      </c>
      <c r="Z257" s="21" t="s">
        <v>26</v>
      </c>
    </row>
    <row r="258" spans="2:26" outlineLevel="1" x14ac:dyDescent="0.2">
      <c r="B258" s="4" t="s">
        <v>16</v>
      </c>
      <c r="C258" s="5">
        <f>IFERROR(INDEX('[9]Table 30'!C$14:C$19,MATCH($B258,'[9]Table 30'!$B$14:$B$19,0))*1000,0)</f>
        <v>187.53</v>
      </c>
      <c r="D258" s="5">
        <f>IFERROR(INDEX('[9]Table 30'!D$14:D$19,MATCH($B258,'[9]Table 30'!$B$14:$B$19,0))*1000,0)</f>
        <v>208.63200000000001</v>
      </c>
      <c r="E258" s="5">
        <f>IFERROR(INDEX('[9]Table 30'!E$14:E$19,MATCH($B258,'[9]Table 30'!$B$14:$B$19,0))*1000,0)</f>
        <v>252.88200000000001</v>
      </c>
      <c r="F258" s="5">
        <f>IFERROR(INDEX('[9]Table 30'!F$14:F$19,MATCH($B258,'[9]Table 30'!$B$14:$B$19,0))*1000,0)</f>
        <v>288.53200000000004</v>
      </c>
      <c r="G258" s="5">
        <f>IFERROR(INDEX('[9]Table 30'!G$14:G$19,MATCH($B258,'[9]Table 30'!$B$14:$B$19,0))*1000,0)</f>
        <v>252.93700000000001</v>
      </c>
      <c r="H258" s="5">
        <f>IFERROR(INDEX('[9]Table 30'!H$14:H$19,MATCH($B258,'[9]Table 30'!$B$14:$B$19,0))*1000,0)</f>
        <v>192.92999999999998</v>
      </c>
      <c r="I258" s="5">
        <f>IFERROR(INDEX('[9]Table 30'!I$14:I$19,MATCH($B258,'[9]Table 30'!$B$14:$B$19,0))*1000,0)</f>
        <v>169.23699999999999</v>
      </c>
      <c r="J258" s="5">
        <f>IFERROR(INDEX('[9]Table 30'!J$14:J$19,MATCH($B258,'[9]Table 30'!$B$14:$B$19,0))*1000,0)</f>
        <v>183.851</v>
      </c>
      <c r="K258" s="5">
        <f>IFERROR(INDEX('[9]Table 30'!K$14:K$19,MATCH($B258,'[9]Table 30'!$B$14:$B$19,0))*1000,0)</f>
        <v>179.52</v>
      </c>
      <c r="L258" s="5">
        <f>IFERROR(INDEX('[9]Table 30'!L$14:L$19,MATCH($B258,'[9]Table 30'!$B$14:$B$19,0))*1000,0)</f>
        <v>146.47899999999998</v>
      </c>
      <c r="M258" s="5">
        <f>IFERROR(INDEX('[9]Table 30'!M$14:M$19,MATCH($B258,'[9]Table 30'!$B$14:$B$19,0))*1000,0)</f>
        <v>129.935</v>
      </c>
      <c r="N258" s="5">
        <f>IFERROR(INDEX('[9]Table 30'!N$14:N$19,MATCH($B258,'[9]Table 30'!$B$14:$B$19,0))*1000,0)</f>
        <v>149.34399999999999</v>
      </c>
      <c r="O258" s="5">
        <f>IFERROR(INDEX('[9]Table 30'!O$14:O$19,MATCH($B258,'[9]Table 30'!$B$14:$B$19,0))*1000,0)</f>
        <v>124.354</v>
      </c>
      <c r="P258" s="5">
        <f>IFERROR(INDEX('[9]Table 30'!P$14:P$19,MATCH($B258,'[9]Table 30'!$B$14:$B$19,0))*1000,0)</f>
        <v>146.49799999999999</v>
      </c>
      <c r="Q258" s="5">
        <f>IFERROR(INDEX('[9]Table 30'!Q$14:Q$19,MATCH($B258,'[9]Table 30'!$B$14:$B$19,0))*1000,0)</f>
        <v>150.339</v>
      </c>
      <c r="R258" s="5">
        <f>IFERROR(INDEX('[9]Table 30'!R$14:R$19,MATCH($B258,'[9]Table 30'!$B$14:$B$19,0))*1000,0)</f>
        <v>129.904</v>
      </c>
      <c r="S258" s="5">
        <f>IFERROR(INDEX('[9]Table 30'!S$14:S$19,MATCH($B258,'[9]Table 30'!$B$14:$B$19,0))*1000,0)</f>
        <v>102.024</v>
      </c>
      <c r="T258" s="5">
        <f>IFERROR(INDEX('[9]Table 30'!T$14:T$19,MATCH($B258,'[9]Table 30'!$B$14:$B$19,0))*1000,0)</f>
        <v>63.957000000000001</v>
      </c>
      <c r="U258" s="5">
        <f>IFERROR(INDEX('[9]Table 30'!U$14:U$19,MATCH($B258,'[9]Table 30'!$B$14:$B$19,0))*1000,0)</f>
        <v>51.933999999999997</v>
      </c>
      <c r="V258" s="5">
        <f>IFERROR(INDEX('[9]Table 30'!V$14:V$19,MATCH($B258,'[9]Table 30'!$B$14:$B$19,0))*1000,0)</f>
        <v>47.474000000000004</v>
      </c>
      <c r="W258" s="5">
        <f>IFERROR(INDEX('[9]Table 30'!W$14:W$19,MATCH($B258,'[9]Table 30'!$B$14:$B$19,0))*1000,0)</f>
        <v>38.426000000000002</v>
      </c>
      <c r="Z258" s="21" t="s">
        <v>26</v>
      </c>
    </row>
    <row r="259" spans="2:26" outlineLevel="1" x14ac:dyDescent="0.2">
      <c r="B259" s="4" t="s">
        <v>21</v>
      </c>
      <c r="C259" s="5">
        <f>IFERROR(INDEX('[9]Table 30'!C$14:C$19,MATCH($B259,'[9]Table 30'!$B$14:$B$19,0))*1000,0)</f>
        <v>0</v>
      </c>
      <c r="D259" s="5">
        <f>IFERROR(INDEX('[9]Table 30'!D$14:D$19,MATCH($B259,'[9]Table 30'!$B$14:$B$19,0))*1000,0)</f>
        <v>0</v>
      </c>
      <c r="E259" s="5">
        <f>IFERROR(INDEX('[9]Table 30'!E$14:E$19,MATCH($B259,'[9]Table 30'!$B$14:$B$19,0))*1000,0)</f>
        <v>0</v>
      </c>
      <c r="F259" s="5">
        <f>IFERROR(INDEX('[9]Table 30'!F$14:F$19,MATCH($B259,'[9]Table 30'!$B$14:$B$19,0))*1000,0)</f>
        <v>0</v>
      </c>
      <c r="G259" s="5">
        <f>IFERROR(INDEX('[9]Table 30'!G$14:G$19,MATCH($B259,'[9]Table 30'!$B$14:$B$19,0))*1000,0)</f>
        <v>0</v>
      </c>
      <c r="H259" s="5">
        <f>IFERROR(INDEX('[9]Table 30'!H$14:H$19,MATCH($B259,'[9]Table 30'!$B$14:$B$19,0))*1000,0)</f>
        <v>0</v>
      </c>
      <c r="I259" s="5">
        <f>IFERROR(INDEX('[9]Table 30'!I$14:I$19,MATCH($B259,'[9]Table 30'!$B$14:$B$19,0))*1000,0)</f>
        <v>0</v>
      </c>
      <c r="J259" s="5">
        <f>IFERROR(INDEX('[9]Table 30'!J$14:J$19,MATCH($B259,'[9]Table 30'!$B$14:$B$19,0))*1000,0)</f>
        <v>0</v>
      </c>
      <c r="K259" s="5">
        <f>IFERROR(INDEX('[9]Table 30'!K$14:K$19,MATCH($B259,'[9]Table 30'!$B$14:$B$19,0))*1000,0)</f>
        <v>0</v>
      </c>
      <c r="L259" s="5">
        <f>IFERROR(INDEX('[9]Table 30'!L$14:L$19,MATCH($B259,'[9]Table 30'!$B$14:$B$19,0))*1000,0)</f>
        <v>0</v>
      </c>
      <c r="M259" s="5">
        <f>IFERROR(INDEX('[9]Table 30'!M$14:M$19,MATCH($B259,'[9]Table 30'!$B$14:$B$19,0))*1000,0)</f>
        <v>0</v>
      </c>
      <c r="N259" s="5">
        <f>IFERROR(INDEX('[9]Table 30'!N$14:N$19,MATCH($B259,'[9]Table 30'!$B$14:$B$19,0))*1000,0)</f>
        <v>0</v>
      </c>
      <c r="O259" s="5">
        <f>IFERROR(INDEX('[9]Table 30'!O$14:O$19,MATCH($B259,'[9]Table 30'!$B$14:$B$19,0))*1000,0)</f>
        <v>0</v>
      </c>
      <c r="P259" s="5">
        <f>IFERROR(INDEX('[9]Table 30'!P$14:P$19,MATCH($B259,'[9]Table 30'!$B$14:$B$19,0))*1000,0)</f>
        <v>0</v>
      </c>
      <c r="Q259" s="5">
        <f>IFERROR(INDEX('[9]Table 30'!Q$14:Q$19,MATCH($B259,'[9]Table 30'!$B$14:$B$19,0))*1000,0)</f>
        <v>0</v>
      </c>
      <c r="R259" s="5">
        <f>IFERROR(INDEX('[9]Table 30'!R$14:R$19,MATCH($B259,'[9]Table 30'!$B$14:$B$19,0))*1000,0)</f>
        <v>0</v>
      </c>
      <c r="S259" s="5">
        <f>IFERROR(INDEX('[9]Table 30'!S$14:S$19,MATCH($B259,'[9]Table 30'!$B$14:$B$19,0))*1000,0)</f>
        <v>0</v>
      </c>
      <c r="T259" s="5">
        <f>IFERROR(INDEX('[9]Table 30'!T$14:T$19,MATCH($B259,'[9]Table 30'!$B$14:$B$19,0))*1000,0)</f>
        <v>0</v>
      </c>
      <c r="U259" s="5">
        <f>IFERROR(INDEX('[9]Table 30'!U$14:U$19,MATCH($B259,'[9]Table 30'!$B$14:$B$19,0))*1000,0)</f>
        <v>0</v>
      </c>
      <c r="V259" s="5">
        <f>IFERROR(INDEX('[9]Table 30'!V$14:V$19,MATCH($B259,'[9]Table 30'!$B$14:$B$19,0))*1000,0)</f>
        <v>0</v>
      </c>
      <c r="W259" s="5">
        <f>IFERROR(INDEX('[9]Table 30'!W$14:W$19,MATCH($B259,'[9]Table 30'!$B$14:$B$19,0))*1000,0)</f>
        <v>0</v>
      </c>
      <c r="Z259" s="21" t="s">
        <v>26</v>
      </c>
    </row>
    <row r="260" spans="2:26" outlineLevel="1" x14ac:dyDescent="0.2">
      <c r="B260" s="4" t="s">
        <v>20</v>
      </c>
      <c r="C260" s="5">
        <f>IFERROR(INDEX('[9]Table 30'!C$14:C$19,MATCH($B260,'[9]Table 30'!$B$14:$B$19,0))*1000,0)</f>
        <v>22.821000000000002</v>
      </c>
      <c r="D260" s="5">
        <f>IFERROR(INDEX('[9]Table 30'!D$14:D$19,MATCH($B260,'[9]Table 30'!$B$14:$B$19,0))*1000,0)</f>
        <v>2.1640000000000001</v>
      </c>
      <c r="E260" s="5">
        <f>IFERROR(INDEX('[9]Table 30'!E$14:E$19,MATCH($B260,'[9]Table 30'!$B$14:$B$19,0))*1000,0)</f>
        <v>4.7650000000000006</v>
      </c>
      <c r="F260" s="5">
        <f>IFERROR(INDEX('[9]Table 30'!F$14:F$19,MATCH($B260,'[9]Table 30'!$B$14:$B$19,0))*1000,0)</f>
        <v>3.3639999999999999</v>
      </c>
      <c r="G260" s="5">
        <f>IFERROR(INDEX('[9]Table 30'!G$14:G$19,MATCH($B260,'[9]Table 30'!$B$14:$B$19,0))*1000,0)</f>
        <v>3.1220000000000003</v>
      </c>
      <c r="H260" s="5">
        <f>IFERROR(INDEX('[9]Table 30'!H$14:H$19,MATCH($B260,'[9]Table 30'!$B$14:$B$19,0))*1000,0)</f>
        <v>5.1710000000000003</v>
      </c>
      <c r="I260" s="5">
        <f>IFERROR(INDEX('[9]Table 30'!I$14:I$19,MATCH($B260,'[9]Table 30'!$B$14:$B$19,0))*1000,0)</f>
        <v>4.0819999999999999</v>
      </c>
      <c r="J260" s="5">
        <f>IFERROR(INDEX('[9]Table 30'!J$14:J$19,MATCH($B260,'[9]Table 30'!$B$14:$B$19,0))*1000,0)</f>
        <v>3.6519999999999997</v>
      </c>
      <c r="K260" s="5">
        <f>IFERROR(INDEX('[9]Table 30'!K$14:K$19,MATCH($B260,'[9]Table 30'!$B$14:$B$19,0))*1000,0)</f>
        <v>4.3330000000000002</v>
      </c>
      <c r="L260" s="5">
        <f>IFERROR(INDEX('[9]Table 30'!L$14:L$19,MATCH($B260,'[9]Table 30'!$B$14:$B$19,0))*1000,0)</f>
        <v>3.6779999999999999</v>
      </c>
      <c r="M260" s="5">
        <f>IFERROR(INDEX('[9]Table 30'!M$14:M$19,MATCH($B260,'[9]Table 30'!$B$14:$B$19,0))*1000,0)</f>
        <v>3.726</v>
      </c>
      <c r="N260" s="5">
        <f>IFERROR(INDEX('[9]Table 30'!N$14:N$19,MATCH($B260,'[9]Table 30'!$B$14:$B$19,0))*1000,0)</f>
        <v>3.9409999999999998</v>
      </c>
      <c r="O260" s="5">
        <f>IFERROR(INDEX('[9]Table 30'!O$14:O$19,MATCH($B260,'[9]Table 30'!$B$14:$B$19,0))*1000,0)</f>
        <v>5.0830000000000002</v>
      </c>
      <c r="P260" s="5">
        <f>IFERROR(INDEX('[9]Table 30'!P$14:P$19,MATCH($B260,'[9]Table 30'!$B$14:$B$19,0))*1000,0)</f>
        <v>6.64</v>
      </c>
      <c r="Q260" s="5">
        <f>IFERROR(INDEX('[9]Table 30'!Q$14:Q$19,MATCH($B260,'[9]Table 30'!$B$14:$B$19,0))*1000,0)</f>
        <v>6.6800000000000006</v>
      </c>
      <c r="R260" s="5">
        <f>IFERROR(INDEX('[9]Table 30'!R$14:R$19,MATCH($B260,'[9]Table 30'!$B$14:$B$19,0))*1000,0)</f>
        <v>7.1069999999999993</v>
      </c>
      <c r="S260" s="5">
        <f>IFERROR(INDEX('[9]Table 30'!S$14:S$19,MATCH($B260,'[9]Table 30'!$B$14:$B$19,0))*1000,0)</f>
        <v>7.5729999999999995</v>
      </c>
      <c r="T260" s="5">
        <f>IFERROR(INDEX('[9]Table 30'!T$14:T$19,MATCH($B260,'[9]Table 30'!$B$14:$B$19,0))*1000,0)</f>
        <v>10.87</v>
      </c>
      <c r="U260" s="5">
        <f>IFERROR(INDEX('[9]Table 30'!U$14:U$19,MATCH($B260,'[9]Table 30'!$B$14:$B$19,0))*1000,0)</f>
        <v>10.253</v>
      </c>
      <c r="V260" s="5">
        <f>IFERROR(INDEX('[9]Table 30'!V$14:V$19,MATCH($B260,'[9]Table 30'!$B$14:$B$19,0))*1000,0)</f>
        <v>12.283999999999999</v>
      </c>
      <c r="W260" s="5">
        <f>IFERROR(INDEX('[9]Table 30'!W$14:W$19,MATCH($B260,'[9]Table 30'!$B$14:$B$19,0))*1000,0)</f>
        <v>10.047000000000001</v>
      </c>
      <c r="Z260" s="21" t="s">
        <v>26</v>
      </c>
    </row>
    <row r="261" spans="2:26" outlineLevel="1" x14ac:dyDescent="0.2">
      <c r="B261" s="4" t="s">
        <v>0</v>
      </c>
      <c r="C261" s="5">
        <f>IFERROR(INDEX('[9]Table 30'!C$14:C$19,MATCH($B261,'[9]Table 30'!$B$14:$B$19,0))*1000,0)</f>
        <v>0</v>
      </c>
      <c r="D261" s="5">
        <f>IFERROR(INDEX('[9]Table 30'!D$14:D$19,MATCH($B261,'[9]Table 30'!$B$14:$B$19,0))*1000,0)</f>
        <v>0</v>
      </c>
      <c r="E261" s="5">
        <f>IFERROR(INDEX('[9]Table 30'!E$14:E$19,MATCH($B261,'[9]Table 30'!$B$14:$B$19,0))*1000,0)</f>
        <v>0</v>
      </c>
      <c r="F261" s="5">
        <f>IFERROR(INDEX('[9]Table 30'!F$14:F$19,MATCH($B261,'[9]Table 30'!$B$14:$B$19,0))*1000,0)</f>
        <v>0</v>
      </c>
      <c r="G261" s="5">
        <f>IFERROR(INDEX('[9]Table 30'!G$14:G$19,MATCH($B261,'[9]Table 30'!$B$14:$B$19,0))*1000,0)</f>
        <v>0</v>
      </c>
      <c r="H261" s="5">
        <f>IFERROR(INDEX('[9]Table 30'!H$14:H$19,MATCH($B261,'[9]Table 30'!$B$14:$B$19,0))*1000,0)</f>
        <v>0</v>
      </c>
      <c r="I261" s="5">
        <f>IFERROR(INDEX('[9]Table 30'!I$14:I$19,MATCH($B261,'[9]Table 30'!$B$14:$B$19,0))*1000,0)</f>
        <v>0</v>
      </c>
      <c r="J261" s="5">
        <f>IFERROR(INDEX('[9]Table 30'!J$14:J$19,MATCH($B261,'[9]Table 30'!$B$14:$B$19,0))*1000,0)</f>
        <v>0</v>
      </c>
      <c r="K261" s="5">
        <f>IFERROR(INDEX('[9]Table 30'!K$14:K$19,MATCH($B261,'[9]Table 30'!$B$14:$B$19,0))*1000,0)</f>
        <v>0</v>
      </c>
      <c r="L261" s="5">
        <f>IFERROR(INDEX('[9]Table 30'!L$14:L$19,MATCH($B261,'[9]Table 30'!$B$14:$B$19,0))*1000,0)</f>
        <v>0</v>
      </c>
      <c r="M261" s="5">
        <f>IFERROR(INDEX('[9]Table 30'!M$14:M$19,MATCH($B261,'[9]Table 30'!$B$14:$B$19,0))*1000,0)</f>
        <v>0</v>
      </c>
      <c r="N261" s="5">
        <f>IFERROR(INDEX('[9]Table 30'!N$14:N$19,MATCH($B261,'[9]Table 30'!$B$14:$B$19,0))*1000,0)</f>
        <v>0.14200000000000002</v>
      </c>
      <c r="O261" s="5">
        <f>IFERROR(INDEX('[9]Table 30'!O$14:O$19,MATCH($B261,'[9]Table 30'!$B$14:$B$19,0))*1000,0)</f>
        <v>0.183</v>
      </c>
      <c r="P261" s="5">
        <f>IFERROR(INDEX('[9]Table 30'!P$14:P$19,MATCH($B261,'[9]Table 30'!$B$14:$B$19,0))*1000,0)</f>
        <v>7.4999999999999997E-2</v>
      </c>
      <c r="Q261" s="5">
        <f>IFERROR(INDEX('[9]Table 30'!Q$14:Q$19,MATCH($B261,'[9]Table 30'!$B$14:$B$19,0))*1000,0)</f>
        <v>1.7000000000000001E-2</v>
      </c>
      <c r="R261" s="5">
        <f>IFERROR(INDEX('[9]Table 30'!R$14:R$19,MATCH($B261,'[9]Table 30'!$B$14:$B$19,0))*1000,0)</f>
        <v>0</v>
      </c>
      <c r="S261" s="5">
        <f>IFERROR(INDEX('[9]Table 30'!S$14:S$19,MATCH($B261,'[9]Table 30'!$B$14:$B$19,0))*1000,0)</f>
        <v>0</v>
      </c>
      <c r="T261" s="5">
        <f>IFERROR(INDEX('[9]Table 30'!T$14:T$19,MATCH($B261,'[9]Table 30'!$B$14:$B$19,0))*1000,0)</f>
        <v>0</v>
      </c>
      <c r="U261" s="5">
        <f>IFERROR(INDEX('[9]Table 30'!U$14:U$19,MATCH($B261,'[9]Table 30'!$B$14:$B$19,0))*1000,0)</f>
        <v>0</v>
      </c>
      <c r="V261" s="5">
        <f>IFERROR(INDEX('[9]Table 30'!V$14:V$19,MATCH($B261,'[9]Table 30'!$B$14:$B$19,0))*1000,0)</f>
        <v>0</v>
      </c>
      <c r="W261" s="5">
        <f>IFERROR(INDEX('[9]Table 30'!W$14:W$19,MATCH($B261,'[9]Table 30'!$B$14:$B$19,0))*1000,0)</f>
        <v>0</v>
      </c>
      <c r="Z261" s="21" t="s">
        <v>26</v>
      </c>
    </row>
    <row r="262" spans="2:26" outlineLevel="1" x14ac:dyDescent="0.2">
      <c r="B262" s="4" t="s">
        <v>22</v>
      </c>
      <c r="C262" s="5">
        <f>IFERROR(INDEX('[9]Table 30'!C$14:C$19,MATCH($B262,'[9]Table 30'!$B$14:$B$19,0))*1000,0)</f>
        <v>0</v>
      </c>
      <c r="D262" s="5">
        <f>IFERROR(INDEX('[9]Table 30'!D$14:D$19,MATCH($B262,'[9]Table 30'!$B$14:$B$19,0))*1000,0)</f>
        <v>0</v>
      </c>
      <c r="E262" s="5">
        <f>IFERROR(INDEX('[9]Table 30'!E$14:E$19,MATCH($B262,'[9]Table 30'!$B$14:$B$19,0))*1000,0)</f>
        <v>0</v>
      </c>
      <c r="F262" s="5">
        <f>IFERROR(INDEX('[9]Table 30'!F$14:F$19,MATCH($B262,'[9]Table 30'!$B$14:$B$19,0))*1000,0)</f>
        <v>0</v>
      </c>
      <c r="G262" s="5">
        <f>IFERROR(INDEX('[9]Table 30'!G$14:G$19,MATCH($B262,'[9]Table 30'!$B$14:$B$19,0))*1000,0)</f>
        <v>0</v>
      </c>
      <c r="H262" s="5">
        <f>IFERROR(INDEX('[9]Table 30'!H$14:H$19,MATCH($B262,'[9]Table 30'!$B$14:$B$19,0))*1000,0)</f>
        <v>0</v>
      </c>
      <c r="I262" s="5">
        <f>IFERROR(INDEX('[9]Table 30'!I$14:I$19,MATCH($B262,'[9]Table 30'!$B$14:$B$19,0))*1000,0)</f>
        <v>0</v>
      </c>
      <c r="J262" s="5">
        <f>IFERROR(INDEX('[9]Table 30'!J$14:J$19,MATCH($B262,'[9]Table 30'!$B$14:$B$19,0))*1000,0)</f>
        <v>0</v>
      </c>
      <c r="K262" s="5">
        <f>IFERROR(INDEX('[9]Table 30'!K$14:K$19,MATCH($B262,'[9]Table 30'!$B$14:$B$19,0))*1000,0)</f>
        <v>0</v>
      </c>
      <c r="L262" s="5">
        <f>IFERROR(INDEX('[9]Table 30'!L$14:L$19,MATCH($B262,'[9]Table 30'!$B$14:$B$19,0))*1000,0)</f>
        <v>0</v>
      </c>
      <c r="M262" s="5">
        <f>IFERROR(INDEX('[9]Table 30'!M$14:M$19,MATCH($B262,'[9]Table 30'!$B$14:$B$19,0))*1000,0)</f>
        <v>0</v>
      </c>
      <c r="N262" s="5">
        <f>IFERROR(INDEX('[9]Table 30'!N$14:N$19,MATCH($B262,'[9]Table 30'!$B$14:$B$19,0))*1000,0)</f>
        <v>0</v>
      </c>
      <c r="O262" s="5">
        <f>IFERROR(INDEX('[9]Table 30'!O$14:O$19,MATCH($B262,'[9]Table 30'!$B$14:$B$19,0))*1000,0)</f>
        <v>0</v>
      </c>
      <c r="P262" s="5">
        <f>IFERROR(INDEX('[9]Table 30'!P$14:P$19,MATCH($B262,'[9]Table 30'!$B$14:$B$19,0))*1000,0)</f>
        <v>0</v>
      </c>
      <c r="Q262" s="5">
        <f>IFERROR(INDEX('[9]Table 30'!Q$14:Q$19,MATCH($B262,'[9]Table 30'!$B$14:$B$19,0))*1000,0)</f>
        <v>0</v>
      </c>
      <c r="R262" s="5">
        <f>IFERROR(INDEX('[9]Table 30'!R$14:R$19,MATCH($B262,'[9]Table 30'!$B$14:$B$19,0))*1000,0)</f>
        <v>0</v>
      </c>
      <c r="S262" s="5">
        <f>IFERROR(INDEX('[9]Table 30'!S$14:S$19,MATCH($B262,'[9]Table 30'!$B$14:$B$19,0))*1000,0)</f>
        <v>0</v>
      </c>
      <c r="T262" s="5">
        <f>IFERROR(INDEX('[9]Table 30'!T$14:T$19,MATCH($B262,'[9]Table 30'!$B$14:$B$19,0))*1000,0)</f>
        <v>0</v>
      </c>
      <c r="U262" s="5">
        <f>IFERROR(INDEX('[9]Table 30'!U$14:U$19,MATCH($B262,'[9]Table 30'!$B$14:$B$19,0))*1000,0)</f>
        <v>0</v>
      </c>
      <c r="V262" s="5">
        <f>IFERROR(INDEX('[9]Table 30'!V$14:V$19,MATCH($B262,'[9]Table 30'!$B$14:$B$19,0))*1000,0)</f>
        <v>0</v>
      </c>
      <c r="W262" s="5">
        <f>IFERROR(INDEX('[9]Table 30'!W$14:W$19,MATCH($B262,'[9]Table 30'!$B$14:$B$19,0))*1000,0)</f>
        <v>0</v>
      </c>
      <c r="Z262" s="21" t="s">
        <v>26</v>
      </c>
    </row>
    <row r="263" spans="2:26" outlineLevel="1" x14ac:dyDescent="0.2">
      <c r="B263" s="4" t="s">
        <v>23</v>
      </c>
      <c r="C263" s="5">
        <f>IFERROR(INDEX('[9]Table 30'!C$14:C$19,MATCH($B263,'[9]Table 30'!$B$14:$B$19,0))*1000,0)</f>
        <v>0</v>
      </c>
      <c r="D263" s="5">
        <f>IFERROR(INDEX('[9]Table 30'!D$14:D$19,MATCH($B263,'[9]Table 30'!$B$14:$B$19,0))*1000,0)</f>
        <v>0</v>
      </c>
      <c r="E263" s="5">
        <f>IFERROR(INDEX('[9]Table 30'!E$14:E$19,MATCH($B263,'[9]Table 30'!$B$14:$B$19,0))*1000,0)</f>
        <v>0</v>
      </c>
      <c r="F263" s="5">
        <f>IFERROR(INDEX('[9]Table 30'!F$14:F$19,MATCH($B263,'[9]Table 30'!$B$14:$B$19,0))*1000,0)</f>
        <v>0</v>
      </c>
      <c r="G263" s="5">
        <f>IFERROR(INDEX('[9]Table 30'!G$14:G$19,MATCH($B263,'[9]Table 30'!$B$14:$B$19,0))*1000,0)</f>
        <v>0</v>
      </c>
      <c r="H263" s="5">
        <f>IFERROR(INDEX('[9]Table 30'!H$14:H$19,MATCH($B263,'[9]Table 30'!$B$14:$B$19,0))*1000,0)</f>
        <v>0</v>
      </c>
      <c r="I263" s="5">
        <f>IFERROR(INDEX('[9]Table 30'!I$14:I$19,MATCH($B263,'[9]Table 30'!$B$14:$B$19,0))*1000,0)</f>
        <v>0</v>
      </c>
      <c r="J263" s="5">
        <f>IFERROR(INDEX('[9]Table 30'!J$14:J$19,MATCH($B263,'[9]Table 30'!$B$14:$B$19,0))*1000,0)</f>
        <v>0</v>
      </c>
      <c r="K263" s="5">
        <f>IFERROR(INDEX('[9]Table 30'!K$14:K$19,MATCH($B263,'[9]Table 30'!$B$14:$B$19,0))*1000,0)</f>
        <v>0</v>
      </c>
      <c r="L263" s="5">
        <f>IFERROR(INDEX('[9]Table 30'!L$14:L$19,MATCH($B263,'[9]Table 30'!$B$14:$B$19,0))*1000,0)</f>
        <v>0</v>
      </c>
      <c r="M263" s="5">
        <f>IFERROR(INDEX('[9]Table 30'!M$14:M$19,MATCH($B263,'[9]Table 30'!$B$14:$B$19,0))*1000,0)</f>
        <v>0</v>
      </c>
      <c r="N263" s="5">
        <f>IFERROR(INDEX('[9]Table 30'!N$14:N$19,MATCH($B263,'[9]Table 30'!$B$14:$B$19,0))*1000,0)</f>
        <v>0</v>
      </c>
      <c r="O263" s="5">
        <f>IFERROR(INDEX('[9]Table 30'!O$14:O$19,MATCH($B263,'[9]Table 30'!$B$14:$B$19,0))*1000,0)</f>
        <v>0</v>
      </c>
      <c r="P263" s="5">
        <f>IFERROR(INDEX('[9]Table 30'!P$14:P$19,MATCH($B263,'[9]Table 30'!$B$14:$B$19,0))*1000,0)</f>
        <v>0</v>
      </c>
      <c r="Q263" s="5">
        <f>IFERROR(INDEX('[9]Table 30'!Q$14:Q$19,MATCH($B263,'[9]Table 30'!$B$14:$B$19,0))*1000,0)</f>
        <v>0</v>
      </c>
      <c r="R263" s="5">
        <f>IFERROR(INDEX('[9]Table 30'!R$14:R$19,MATCH($B263,'[9]Table 30'!$B$14:$B$19,0))*1000,0)</f>
        <v>0</v>
      </c>
      <c r="S263" s="5">
        <f>IFERROR(INDEX('[9]Table 30'!S$14:S$19,MATCH($B263,'[9]Table 30'!$B$14:$B$19,0))*1000,0)</f>
        <v>0</v>
      </c>
      <c r="T263" s="5">
        <f>IFERROR(INDEX('[9]Table 30'!T$14:T$19,MATCH($B263,'[9]Table 30'!$B$14:$B$19,0))*1000,0)</f>
        <v>0</v>
      </c>
      <c r="U263" s="5">
        <f>IFERROR(INDEX('[9]Table 30'!U$14:U$19,MATCH($B263,'[9]Table 30'!$B$14:$B$19,0))*1000,0)</f>
        <v>0</v>
      </c>
      <c r="V263" s="5">
        <f>IFERROR(INDEX('[9]Table 30'!V$14:V$19,MATCH($B263,'[9]Table 30'!$B$14:$B$19,0))*1000,0)</f>
        <v>0</v>
      </c>
      <c r="W263" s="5">
        <f>IFERROR(INDEX('[9]Table 30'!W$14:W$19,MATCH($B263,'[9]Table 30'!$B$14:$B$19,0))*1000,0)</f>
        <v>0</v>
      </c>
      <c r="Z263" s="21" t="s">
        <v>26</v>
      </c>
    </row>
    <row r="264" spans="2:26" outlineLevel="1" x14ac:dyDescent="0.2">
      <c r="B264" s="4" t="s">
        <v>17</v>
      </c>
      <c r="C264" s="5">
        <f>IFERROR(INDEX('[9]Table 30'!C$14:C$19,MATCH($B264,'[9]Table 30'!$B$14:$B$19,0))*1000,0)</f>
        <v>0</v>
      </c>
      <c r="D264" s="5">
        <f>IFERROR(INDEX('[9]Table 30'!D$14:D$19,MATCH($B264,'[9]Table 30'!$B$14:$B$19,0))*1000,0)</f>
        <v>0</v>
      </c>
      <c r="E264" s="5">
        <f>IFERROR(INDEX('[9]Table 30'!E$14:E$19,MATCH($B264,'[9]Table 30'!$B$14:$B$19,0))*1000,0)</f>
        <v>0</v>
      </c>
      <c r="F264" s="5">
        <f>IFERROR(INDEX('[9]Table 30'!F$14:F$19,MATCH($B264,'[9]Table 30'!$B$14:$B$19,0))*1000,0)</f>
        <v>0</v>
      </c>
      <c r="G264" s="5">
        <f>IFERROR(INDEX('[9]Table 30'!G$14:G$19,MATCH($B264,'[9]Table 30'!$B$14:$B$19,0))*1000,0)</f>
        <v>0</v>
      </c>
      <c r="H264" s="5">
        <f>IFERROR(INDEX('[9]Table 30'!H$14:H$19,MATCH($B264,'[9]Table 30'!$B$14:$B$19,0))*1000,0)</f>
        <v>0</v>
      </c>
      <c r="I264" s="5">
        <f>IFERROR(INDEX('[9]Table 30'!I$14:I$19,MATCH($B264,'[9]Table 30'!$B$14:$B$19,0))*1000,0)</f>
        <v>0</v>
      </c>
      <c r="J264" s="5">
        <f>IFERROR(INDEX('[9]Table 30'!J$14:J$19,MATCH($B264,'[9]Table 30'!$B$14:$B$19,0))*1000,0)</f>
        <v>0</v>
      </c>
      <c r="K264" s="5">
        <f>IFERROR(INDEX('[9]Table 30'!K$14:K$19,MATCH($B264,'[9]Table 30'!$B$14:$B$19,0))*1000,0)</f>
        <v>0</v>
      </c>
      <c r="L264" s="5">
        <f>IFERROR(INDEX('[9]Table 30'!L$14:L$19,MATCH($B264,'[9]Table 30'!$B$14:$B$19,0))*1000,0)</f>
        <v>0</v>
      </c>
      <c r="M264" s="5">
        <f>IFERROR(INDEX('[9]Table 30'!M$14:M$19,MATCH($B264,'[9]Table 30'!$B$14:$B$19,0))*1000,0)</f>
        <v>0</v>
      </c>
      <c r="N264" s="5">
        <f>IFERROR(INDEX('[9]Table 30'!N$14:N$19,MATCH($B264,'[9]Table 30'!$B$14:$B$19,0))*1000,0)</f>
        <v>0</v>
      </c>
      <c r="O264" s="5">
        <f>IFERROR(INDEX('[9]Table 30'!O$14:O$19,MATCH($B264,'[9]Table 30'!$B$14:$B$19,0))*1000,0)</f>
        <v>0</v>
      </c>
      <c r="P264" s="5">
        <f>IFERROR(INDEX('[9]Table 30'!P$14:P$19,MATCH($B264,'[9]Table 30'!$B$14:$B$19,0))*1000,0)</f>
        <v>0</v>
      </c>
      <c r="Q264" s="5">
        <f>IFERROR(INDEX('[9]Table 30'!Q$14:Q$19,MATCH($B264,'[9]Table 30'!$B$14:$B$19,0))*1000,0)</f>
        <v>0</v>
      </c>
      <c r="R264" s="5">
        <f>IFERROR(INDEX('[9]Table 30'!R$14:R$19,MATCH($B264,'[9]Table 30'!$B$14:$B$19,0))*1000,0)</f>
        <v>0</v>
      </c>
      <c r="S264" s="5">
        <f>IFERROR(INDEX('[9]Table 30'!S$14:S$19,MATCH($B264,'[9]Table 30'!$B$14:$B$19,0))*1000,0)</f>
        <v>0</v>
      </c>
      <c r="T264" s="5">
        <f>IFERROR(INDEX('[9]Table 30'!T$14:T$19,MATCH($B264,'[9]Table 30'!$B$14:$B$19,0))*1000,0)</f>
        <v>0</v>
      </c>
      <c r="U264" s="5">
        <f>IFERROR(INDEX('[9]Table 30'!U$14:U$19,MATCH($B264,'[9]Table 30'!$B$14:$B$19,0))*1000,0)</f>
        <v>0</v>
      </c>
      <c r="V264" s="5">
        <f>IFERROR(INDEX('[9]Table 30'!V$14:V$19,MATCH($B264,'[9]Table 30'!$B$14:$B$19,0))*1000,0)</f>
        <v>0</v>
      </c>
      <c r="W264" s="5">
        <f>IFERROR(INDEX('[9]Table 30'!W$14:W$19,MATCH($B264,'[9]Table 30'!$B$14:$B$19,0))*1000,0)</f>
        <v>0</v>
      </c>
      <c r="Z264" s="21" t="s">
        <v>26</v>
      </c>
    </row>
    <row r="265" spans="2:26" outlineLevel="1" x14ac:dyDescent="0.2">
      <c r="B265" s="4" t="s">
        <v>1</v>
      </c>
      <c r="C265" s="5">
        <f>IFERROR(INDEX('[9]Table 30'!C$14:C$19,MATCH($B265,'[9]Table 30'!$B$14:$B$19,0))*1000,0)</f>
        <v>0</v>
      </c>
      <c r="D265" s="5">
        <f>IFERROR(INDEX('[9]Table 30'!D$14:D$19,MATCH($B265,'[9]Table 30'!$B$14:$B$19,0))*1000,0)</f>
        <v>0</v>
      </c>
      <c r="E265" s="5">
        <f>IFERROR(INDEX('[9]Table 30'!E$14:E$19,MATCH($B265,'[9]Table 30'!$B$14:$B$19,0))*1000,0)</f>
        <v>0</v>
      </c>
      <c r="F265" s="5">
        <f>IFERROR(INDEX('[9]Table 30'!F$14:F$19,MATCH($B265,'[9]Table 30'!$B$14:$B$19,0))*1000,0)</f>
        <v>0</v>
      </c>
      <c r="G265" s="5">
        <f>IFERROR(INDEX('[9]Table 30'!G$14:G$19,MATCH($B265,'[9]Table 30'!$B$14:$B$19,0))*1000,0)</f>
        <v>0</v>
      </c>
      <c r="H265" s="5">
        <f>IFERROR(INDEX('[9]Table 30'!H$14:H$19,MATCH($B265,'[9]Table 30'!$B$14:$B$19,0))*1000,0)</f>
        <v>0</v>
      </c>
      <c r="I265" s="5">
        <f>IFERROR(INDEX('[9]Table 30'!I$14:I$19,MATCH($B265,'[9]Table 30'!$B$14:$B$19,0))*1000,0)</f>
        <v>0</v>
      </c>
      <c r="J265" s="5">
        <f>IFERROR(INDEX('[9]Table 30'!J$14:J$19,MATCH($B265,'[9]Table 30'!$B$14:$B$19,0))*1000,0)</f>
        <v>0</v>
      </c>
      <c r="K265" s="5">
        <f>IFERROR(INDEX('[9]Table 30'!K$14:K$19,MATCH($B265,'[9]Table 30'!$B$14:$B$19,0))*1000,0)</f>
        <v>0</v>
      </c>
      <c r="L265" s="5">
        <f>IFERROR(INDEX('[9]Table 30'!L$14:L$19,MATCH($B265,'[9]Table 30'!$B$14:$B$19,0))*1000,0)</f>
        <v>0</v>
      </c>
      <c r="M265" s="5">
        <f>IFERROR(INDEX('[9]Table 30'!M$14:M$19,MATCH($B265,'[9]Table 30'!$B$14:$B$19,0))*1000,0)</f>
        <v>0</v>
      </c>
      <c r="N265" s="5">
        <f>IFERROR(INDEX('[9]Table 30'!N$14:N$19,MATCH($B265,'[9]Table 30'!$B$14:$B$19,0))*1000,0)</f>
        <v>0</v>
      </c>
      <c r="O265" s="5">
        <f>IFERROR(INDEX('[9]Table 30'!O$14:O$19,MATCH($B265,'[9]Table 30'!$B$14:$B$19,0))*1000,0)</f>
        <v>0</v>
      </c>
      <c r="P265" s="5">
        <f>IFERROR(INDEX('[9]Table 30'!P$14:P$19,MATCH($B265,'[9]Table 30'!$B$14:$B$19,0))*1000,0)</f>
        <v>0</v>
      </c>
      <c r="Q265" s="5">
        <f>IFERROR(INDEX('[9]Table 30'!Q$14:Q$19,MATCH($B265,'[9]Table 30'!$B$14:$B$19,0))*1000,0)</f>
        <v>0</v>
      </c>
      <c r="R265" s="5">
        <f>IFERROR(INDEX('[9]Table 30'!R$14:R$19,MATCH($B265,'[9]Table 30'!$B$14:$B$19,0))*1000,0)</f>
        <v>0</v>
      </c>
      <c r="S265" s="5">
        <f>IFERROR(INDEX('[9]Table 30'!S$14:S$19,MATCH($B265,'[9]Table 30'!$B$14:$B$19,0))*1000,0)</f>
        <v>0</v>
      </c>
      <c r="T265" s="5">
        <f>IFERROR(INDEX('[9]Table 30'!T$14:T$19,MATCH($B265,'[9]Table 30'!$B$14:$B$19,0))*1000,0)</f>
        <v>0</v>
      </c>
      <c r="U265" s="5">
        <f>IFERROR(INDEX('[9]Table 30'!U$14:U$19,MATCH($B265,'[9]Table 30'!$B$14:$B$19,0))*1000,0)</f>
        <v>0</v>
      </c>
      <c r="V265" s="5">
        <f>IFERROR(INDEX('[9]Table 30'!V$14:V$19,MATCH($B265,'[9]Table 30'!$B$14:$B$19,0))*1000,0)</f>
        <v>0</v>
      </c>
      <c r="W265" s="5">
        <f>IFERROR(INDEX('[9]Table 30'!W$14:W$19,MATCH($B265,'[9]Table 30'!$B$14:$B$19,0))*1000,0)</f>
        <v>0</v>
      </c>
      <c r="Z265" s="21" t="s">
        <v>26</v>
      </c>
    </row>
    <row r="266" spans="2:26" outlineLevel="1" x14ac:dyDescent="0.2">
      <c r="B266" s="15" t="s">
        <v>9</v>
      </c>
      <c r="C266" s="19">
        <f t="shared" ref="C266:W266" si="109">SUM(C256:C265)</f>
        <v>210.351</v>
      </c>
      <c r="D266" s="19">
        <f t="shared" si="109"/>
        <v>210.79599999999999</v>
      </c>
      <c r="E266" s="19">
        <f t="shared" si="109"/>
        <v>257.64699999999999</v>
      </c>
      <c r="F266" s="19">
        <f t="shared" si="109"/>
        <v>291.89600000000002</v>
      </c>
      <c r="G266" s="19">
        <f t="shared" si="109"/>
        <v>256.05900000000003</v>
      </c>
      <c r="H266" s="19">
        <f t="shared" si="109"/>
        <v>198.10099999999997</v>
      </c>
      <c r="I266" s="19">
        <f t="shared" si="109"/>
        <v>173.31899999999999</v>
      </c>
      <c r="J266" s="19">
        <f t="shared" si="109"/>
        <v>187.50299999999999</v>
      </c>
      <c r="K266" s="19">
        <f t="shared" si="109"/>
        <v>183.85300000000001</v>
      </c>
      <c r="L266" s="19">
        <f t="shared" si="109"/>
        <v>150.15699999999998</v>
      </c>
      <c r="M266" s="19">
        <f t="shared" si="109"/>
        <v>133.661</v>
      </c>
      <c r="N266" s="19">
        <f t="shared" si="109"/>
        <v>153.42699999999999</v>
      </c>
      <c r="O266" s="19">
        <f t="shared" si="109"/>
        <v>129.62</v>
      </c>
      <c r="P266" s="19">
        <f t="shared" si="109"/>
        <v>153.21299999999997</v>
      </c>
      <c r="Q266" s="19">
        <f t="shared" si="109"/>
        <v>157.036</v>
      </c>
      <c r="R266" s="19">
        <f t="shared" si="109"/>
        <v>137.011</v>
      </c>
      <c r="S266" s="19">
        <f t="shared" si="109"/>
        <v>109.59699999999999</v>
      </c>
      <c r="T266" s="19">
        <f t="shared" si="109"/>
        <v>74.826999999999998</v>
      </c>
      <c r="U266" s="19">
        <f t="shared" si="109"/>
        <v>62.186999999999998</v>
      </c>
      <c r="V266" s="19">
        <f t="shared" si="109"/>
        <v>59.758000000000003</v>
      </c>
      <c r="W266" s="19">
        <f t="shared" si="109"/>
        <v>48.472999999999999</v>
      </c>
    </row>
    <row r="267" spans="2:26" outlineLevel="1" x14ac:dyDescent="0.2">
      <c r="B267" s="26" t="s">
        <v>91</v>
      </c>
      <c r="C267" s="25">
        <f t="shared" ref="C267:W267" si="110">C266/C247/1000</f>
        <v>7.9505994920061652E-4</v>
      </c>
      <c r="D267" s="25">
        <f t="shared" si="110"/>
        <v>8.0832055257657441E-4</v>
      </c>
      <c r="E267" s="25">
        <f t="shared" si="110"/>
        <v>7.7701608572610542E-4</v>
      </c>
      <c r="F267" s="25">
        <f t="shared" si="110"/>
        <v>7.7435599995751198E-4</v>
      </c>
      <c r="G267" s="25">
        <f t="shared" si="110"/>
        <v>7.5939884748867504E-4</v>
      </c>
      <c r="H267" s="25">
        <f t="shared" si="110"/>
        <v>7.4520149181739217E-4</v>
      </c>
      <c r="I267" s="25">
        <f t="shared" si="110"/>
        <v>8.4669749870964844E-4</v>
      </c>
      <c r="J267" s="25">
        <f t="shared" si="110"/>
        <v>7.668166488321599E-4</v>
      </c>
      <c r="K267" s="25">
        <f t="shared" si="110"/>
        <v>8.1967642502612083E-4</v>
      </c>
      <c r="L267" s="25">
        <f t="shared" si="110"/>
        <v>6.8676948244807189E-4</v>
      </c>
      <c r="M267" s="25">
        <f t="shared" si="110"/>
        <v>7.6452350128003248E-4</v>
      </c>
      <c r="N267" s="25">
        <f t="shared" si="110"/>
        <v>7.0171612486182879E-4</v>
      </c>
      <c r="O267" s="25">
        <f t="shared" si="110"/>
        <v>7.8013416574286803E-4</v>
      </c>
      <c r="P267" s="25">
        <f t="shared" si="110"/>
        <v>7.3320720974216443E-4</v>
      </c>
      <c r="Q267" s="25">
        <f t="shared" si="110"/>
        <v>9.096642716931926E-4</v>
      </c>
      <c r="R267" s="25">
        <f t="shared" si="110"/>
        <v>8.0597404473095656E-4</v>
      </c>
      <c r="S267" s="25">
        <f t="shared" si="110"/>
        <v>7.3382601189275266E-4</v>
      </c>
      <c r="T267" s="25">
        <f t="shared" si="110"/>
        <v>5.1314243518553362E-4</v>
      </c>
      <c r="U267" s="25">
        <f t="shared" si="110"/>
        <v>4.3782058493032911E-4</v>
      </c>
      <c r="V267" s="25">
        <f t="shared" si="110"/>
        <v>4.4731806850755791E-4</v>
      </c>
      <c r="W267" s="25">
        <f t="shared" si="110"/>
        <v>4.3635774147541667E-4</v>
      </c>
    </row>
    <row r="268" spans="2:26" outlineLevel="1" x14ac:dyDescent="0.2"/>
    <row r="269" spans="2:26" outlineLevel="1" x14ac:dyDescent="0.2">
      <c r="B269" s="4" t="s">
        <v>18</v>
      </c>
      <c r="C269" s="11">
        <f t="shared" ref="C269:W269" si="111">IFERROR(C256/C266,0)</f>
        <v>0</v>
      </c>
      <c r="D269" s="11">
        <f t="shared" si="111"/>
        <v>0</v>
      </c>
      <c r="E269" s="11">
        <f t="shared" si="111"/>
        <v>0</v>
      </c>
      <c r="F269" s="11">
        <f t="shared" si="111"/>
        <v>0</v>
      </c>
      <c r="G269" s="11">
        <f t="shared" si="111"/>
        <v>0</v>
      </c>
      <c r="H269" s="11">
        <f t="shared" si="111"/>
        <v>0</v>
      </c>
      <c r="I269" s="11">
        <f t="shared" si="111"/>
        <v>0</v>
      </c>
      <c r="J269" s="11">
        <f t="shared" si="111"/>
        <v>0</v>
      </c>
      <c r="K269" s="11">
        <f t="shared" si="111"/>
        <v>0</v>
      </c>
      <c r="L269" s="11">
        <f t="shared" si="111"/>
        <v>0</v>
      </c>
      <c r="M269" s="11">
        <f t="shared" si="111"/>
        <v>0</v>
      </c>
      <c r="N269" s="11">
        <f t="shared" si="111"/>
        <v>0</v>
      </c>
      <c r="O269" s="11">
        <f t="shared" si="111"/>
        <v>0</v>
      </c>
      <c r="P269" s="11">
        <f t="shared" si="111"/>
        <v>0</v>
      </c>
      <c r="Q269" s="11">
        <f t="shared" si="111"/>
        <v>0</v>
      </c>
      <c r="R269" s="11">
        <f t="shared" si="111"/>
        <v>0</v>
      </c>
      <c r="S269" s="11">
        <f t="shared" si="111"/>
        <v>0</v>
      </c>
      <c r="T269" s="11">
        <f t="shared" si="111"/>
        <v>0</v>
      </c>
      <c r="U269" s="11">
        <f t="shared" si="111"/>
        <v>0</v>
      </c>
      <c r="V269" s="11">
        <f t="shared" si="111"/>
        <v>0</v>
      </c>
      <c r="W269" s="11">
        <f t="shared" si="111"/>
        <v>0</v>
      </c>
    </row>
    <row r="270" spans="2:26" outlineLevel="1" x14ac:dyDescent="0.2">
      <c r="B270" s="4" t="s">
        <v>19</v>
      </c>
      <c r="C270" s="11">
        <f t="shared" ref="C270:W270" si="112">IFERROR(C257/C266,0)</f>
        <v>0</v>
      </c>
      <c r="D270" s="11">
        <f t="shared" si="112"/>
        <v>0</v>
      </c>
      <c r="E270" s="11">
        <f t="shared" si="112"/>
        <v>0</v>
      </c>
      <c r="F270" s="11">
        <f t="shared" si="112"/>
        <v>0</v>
      </c>
      <c r="G270" s="11">
        <f t="shared" si="112"/>
        <v>0</v>
      </c>
      <c r="H270" s="11">
        <f t="shared" si="112"/>
        <v>0</v>
      </c>
      <c r="I270" s="11">
        <f t="shared" si="112"/>
        <v>0</v>
      </c>
      <c r="J270" s="11">
        <f t="shared" si="112"/>
        <v>0</v>
      </c>
      <c r="K270" s="11">
        <f t="shared" si="112"/>
        <v>0</v>
      </c>
      <c r="L270" s="11">
        <f t="shared" si="112"/>
        <v>0</v>
      </c>
      <c r="M270" s="11">
        <f t="shared" si="112"/>
        <v>0</v>
      </c>
      <c r="N270" s="11">
        <f t="shared" si="112"/>
        <v>0</v>
      </c>
      <c r="O270" s="11">
        <f t="shared" si="112"/>
        <v>0</v>
      </c>
      <c r="P270" s="11">
        <f t="shared" si="112"/>
        <v>0</v>
      </c>
      <c r="Q270" s="11">
        <f t="shared" si="112"/>
        <v>0</v>
      </c>
      <c r="R270" s="11">
        <f t="shared" si="112"/>
        <v>0</v>
      </c>
      <c r="S270" s="11">
        <f t="shared" si="112"/>
        <v>0</v>
      </c>
      <c r="T270" s="11">
        <f t="shared" si="112"/>
        <v>0</v>
      </c>
      <c r="U270" s="11">
        <f t="shared" si="112"/>
        <v>0</v>
      </c>
      <c r="V270" s="11">
        <f t="shared" si="112"/>
        <v>0</v>
      </c>
      <c r="W270" s="11">
        <f t="shared" si="112"/>
        <v>0</v>
      </c>
    </row>
    <row r="271" spans="2:26" outlineLevel="1" x14ac:dyDescent="0.2">
      <c r="B271" s="4" t="s">
        <v>16</v>
      </c>
      <c r="C271" s="11">
        <f t="shared" ref="C271:W271" si="113">IFERROR(C258/C266,0)</f>
        <v>0.89150990487328319</v>
      </c>
      <c r="D271" s="11">
        <f t="shared" si="113"/>
        <v>0.98973415055314151</v>
      </c>
      <c r="E271" s="11">
        <f t="shared" si="113"/>
        <v>0.98150570354011502</v>
      </c>
      <c r="F271" s="11">
        <f t="shared" si="113"/>
        <v>0.98847534738399989</v>
      </c>
      <c r="G271" s="11">
        <f t="shared" si="113"/>
        <v>0.98780749749081265</v>
      </c>
      <c r="H271" s="11">
        <f t="shared" si="113"/>
        <v>0.97389715347221872</v>
      </c>
      <c r="I271" s="11">
        <f t="shared" si="113"/>
        <v>0.97644805243510524</v>
      </c>
      <c r="J271" s="11">
        <f t="shared" si="113"/>
        <v>0.98052297829901391</v>
      </c>
      <c r="K271" s="11">
        <f t="shared" si="113"/>
        <v>0.97643225838033643</v>
      </c>
      <c r="L271" s="11">
        <f t="shared" si="113"/>
        <v>0.97550563743282037</v>
      </c>
      <c r="M271" s="11">
        <f t="shared" si="113"/>
        <v>0.97212350648281853</v>
      </c>
      <c r="N271" s="11">
        <f t="shared" si="113"/>
        <v>0.9733879955939958</v>
      </c>
      <c r="O271" s="11">
        <f t="shared" si="113"/>
        <v>0.95937355346397157</v>
      </c>
      <c r="P271" s="11">
        <f t="shared" si="113"/>
        <v>0.95617212638614235</v>
      </c>
      <c r="Q271" s="11">
        <f t="shared" si="113"/>
        <v>0.9573537278076365</v>
      </c>
      <c r="R271" s="11">
        <f t="shared" si="113"/>
        <v>0.94812825247607857</v>
      </c>
      <c r="S271" s="11">
        <f t="shared" si="113"/>
        <v>0.93090139328631261</v>
      </c>
      <c r="T271" s="11">
        <f t="shared" si="113"/>
        <v>0.85473158084648593</v>
      </c>
      <c r="U271" s="11">
        <f t="shared" si="113"/>
        <v>0.83512631257336745</v>
      </c>
      <c r="V271" s="11">
        <f t="shared" si="113"/>
        <v>0.79443756484487438</v>
      </c>
      <c r="W271" s="11">
        <f t="shared" si="113"/>
        <v>0.7927299733872466</v>
      </c>
    </row>
    <row r="272" spans="2:26" outlineLevel="1" x14ac:dyDescent="0.2">
      <c r="B272" s="4" t="s">
        <v>21</v>
      </c>
      <c r="C272" s="11">
        <f t="shared" ref="C272:W272" si="114">IFERROR(C259/C266,0)</f>
        <v>0</v>
      </c>
      <c r="D272" s="11">
        <f t="shared" si="114"/>
        <v>0</v>
      </c>
      <c r="E272" s="11">
        <f t="shared" si="114"/>
        <v>0</v>
      </c>
      <c r="F272" s="11">
        <f t="shared" si="114"/>
        <v>0</v>
      </c>
      <c r="G272" s="11">
        <f t="shared" si="114"/>
        <v>0</v>
      </c>
      <c r="H272" s="11">
        <f t="shared" si="114"/>
        <v>0</v>
      </c>
      <c r="I272" s="11">
        <f t="shared" si="114"/>
        <v>0</v>
      </c>
      <c r="J272" s="11">
        <f t="shared" si="114"/>
        <v>0</v>
      </c>
      <c r="K272" s="11">
        <f t="shared" si="114"/>
        <v>0</v>
      </c>
      <c r="L272" s="11">
        <f t="shared" si="114"/>
        <v>0</v>
      </c>
      <c r="M272" s="11">
        <f t="shared" si="114"/>
        <v>0</v>
      </c>
      <c r="N272" s="11">
        <f t="shared" si="114"/>
        <v>0</v>
      </c>
      <c r="O272" s="11">
        <f t="shared" si="114"/>
        <v>0</v>
      </c>
      <c r="P272" s="11">
        <f t="shared" si="114"/>
        <v>0</v>
      </c>
      <c r="Q272" s="11">
        <f t="shared" si="114"/>
        <v>0</v>
      </c>
      <c r="R272" s="11">
        <f t="shared" si="114"/>
        <v>0</v>
      </c>
      <c r="S272" s="11">
        <f t="shared" si="114"/>
        <v>0</v>
      </c>
      <c r="T272" s="11">
        <f t="shared" si="114"/>
        <v>0</v>
      </c>
      <c r="U272" s="11">
        <f t="shared" si="114"/>
        <v>0</v>
      </c>
      <c r="V272" s="11">
        <f t="shared" si="114"/>
        <v>0</v>
      </c>
      <c r="W272" s="11">
        <f t="shared" si="114"/>
        <v>0</v>
      </c>
    </row>
    <row r="273" spans="1:28" outlineLevel="1" x14ac:dyDescent="0.2">
      <c r="B273" s="4" t="s">
        <v>20</v>
      </c>
      <c r="C273" s="11">
        <f t="shared" ref="C273:W273" si="115">IFERROR(C260/C266,0)</f>
        <v>0.10849009512671678</v>
      </c>
      <c r="D273" s="11">
        <f t="shared" si="115"/>
        <v>1.0265849446858575E-2</v>
      </c>
      <c r="E273" s="11">
        <f t="shared" si="115"/>
        <v>1.849429645988504E-2</v>
      </c>
      <c r="F273" s="11">
        <f t="shared" si="115"/>
        <v>1.1524652616000218E-2</v>
      </c>
      <c r="G273" s="11">
        <f t="shared" si="115"/>
        <v>1.2192502509187336E-2</v>
      </c>
      <c r="H273" s="11">
        <f t="shared" si="115"/>
        <v>2.610284652778129E-2</v>
      </c>
      <c r="I273" s="11">
        <f t="shared" si="115"/>
        <v>2.3551947564894791E-2</v>
      </c>
      <c r="J273" s="11">
        <f t="shared" si="115"/>
        <v>1.9477021700986117E-2</v>
      </c>
      <c r="K273" s="11">
        <f t="shared" si="115"/>
        <v>2.3567741619663535E-2</v>
      </c>
      <c r="L273" s="11">
        <f t="shared" si="115"/>
        <v>2.4494362567179687E-2</v>
      </c>
      <c r="M273" s="11">
        <f t="shared" si="115"/>
        <v>2.7876493517181525E-2</v>
      </c>
      <c r="N273" s="11">
        <f t="shared" si="115"/>
        <v>2.5686482822449765E-2</v>
      </c>
      <c r="O273" s="11">
        <f t="shared" si="115"/>
        <v>3.9214627372319087E-2</v>
      </c>
      <c r="P273" s="11">
        <f t="shared" si="115"/>
        <v>4.3338359016532546E-2</v>
      </c>
      <c r="Q273" s="11">
        <f t="shared" si="115"/>
        <v>4.2538016760488045E-2</v>
      </c>
      <c r="R273" s="11">
        <f t="shared" si="115"/>
        <v>5.1871747523921437E-2</v>
      </c>
      <c r="S273" s="11">
        <f t="shared" si="115"/>
        <v>6.9098606713687422E-2</v>
      </c>
      <c r="T273" s="11">
        <f t="shared" si="115"/>
        <v>0.1452684191535141</v>
      </c>
      <c r="U273" s="11">
        <f t="shared" si="115"/>
        <v>0.16487368742663258</v>
      </c>
      <c r="V273" s="11">
        <f t="shared" si="115"/>
        <v>0.20556243515512565</v>
      </c>
      <c r="W273" s="11">
        <f t="shared" si="115"/>
        <v>0.20727002661275351</v>
      </c>
    </row>
    <row r="274" spans="1:28" outlineLevel="1" x14ac:dyDescent="0.2">
      <c r="B274" s="4" t="s">
        <v>0</v>
      </c>
      <c r="C274" s="11">
        <f t="shared" ref="C274:W274" si="116">IFERROR(C261/C266,0)</f>
        <v>0</v>
      </c>
      <c r="D274" s="11">
        <f t="shared" si="116"/>
        <v>0</v>
      </c>
      <c r="E274" s="11">
        <f t="shared" si="116"/>
        <v>0</v>
      </c>
      <c r="F274" s="11">
        <f t="shared" si="116"/>
        <v>0</v>
      </c>
      <c r="G274" s="11">
        <f t="shared" si="116"/>
        <v>0</v>
      </c>
      <c r="H274" s="11">
        <f t="shared" si="116"/>
        <v>0</v>
      </c>
      <c r="I274" s="11">
        <f t="shared" si="116"/>
        <v>0</v>
      </c>
      <c r="J274" s="11">
        <f t="shared" si="116"/>
        <v>0</v>
      </c>
      <c r="K274" s="11">
        <f t="shared" si="116"/>
        <v>0</v>
      </c>
      <c r="L274" s="11">
        <f t="shared" si="116"/>
        <v>0</v>
      </c>
      <c r="M274" s="11">
        <f t="shared" si="116"/>
        <v>0</v>
      </c>
      <c r="N274" s="11">
        <f t="shared" si="116"/>
        <v>9.2552158355439405E-4</v>
      </c>
      <c r="O274" s="11">
        <f t="shared" si="116"/>
        <v>1.4118191637093041E-3</v>
      </c>
      <c r="P274" s="11">
        <f t="shared" si="116"/>
        <v>4.8951459732529234E-4</v>
      </c>
      <c r="Q274" s="11">
        <f t="shared" si="116"/>
        <v>1.0825543187549352E-4</v>
      </c>
      <c r="R274" s="11">
        <f t="shared" si="116"/>
        <v>0</v>
      </c>
      <c r="S274" s="11">
        <f t="shared" si="116"/>
        <v>0</v>
      </c>
      <c r="T274" s="11">
        <f t="shared" si="116"/>
        <v>0</v>
      </c>
      <c r="U274" s="11">
        <f t="shared" si="116"/>
        <v>0</v>
      </c>
      <c r="V274" s="11">
        <f t="shared" si="116"/>
        <v>0</v>
      </c>
      <c r="W274" s="11">
        <f t="shared" si="116"/>
        <v>0</v>
      </c>
    </row>
    <row r="275" spans="1:28" outlineLevel="1" x14ac:dyDescent="0.2">
      <c r="B275" s="4" t="s">
        <v>22</v>
      </c>
      <c r="C275" s="11">
        <f t="shared" ref="C275:W275" si="117">IFERROR(C262/C266,0)</f>
        <v>0</v>
      </c>
      <c r="D275" s="11">
        <f t="shared" si="117"/>
        <v>0</v>
      </c>
      <c r="E275" s="11">
        <f t="shared" si="117"/>
        <v>0</v>
      </c>
      <c r="F275" s="11">
        <f t="shared" si="117"/>
        <v>0</v>
      </c>
      <c r="G275" s="11">
        <f t="shared" si="117"/>
        <v>0</v>
      </c>
      <c r="H275" s="11">
        <f t="shared" si="117"/>
        <v>0</v>
      </c>
      <c r="I275" s="11">
        <f t="shared" si="117"/>
        <v>0</v>
      </c>
      <c r="J275" s="11">
        <f t="shared" si="117"/>
        <v>0</v>
      </c>
      <c r="K275" s="11">
        <f t="shared" si="117"/>
        <v>0</v>
      </c>
      <c r="L275" s="11">
        <f t="shared" si="117"/>
        <v>0</v>
      </c>
      <c r="M275" s="11">
        <f t="shared" si="117"/>
        <v>0</v>
      </c>
      <c r="N275" s="11">
        <f t="shared" si="117"/>
        <v>0</v>
      </c>
      <c r="O275" s="11">
        <f t="shared" si="117"/>
        <v>0</v>
      </c>
      <c r="P275" s="11">
        <f t="shared" si="117"/>
        <v>0</v>
      </c>
      <c r="Q275" s="11">
        <f t="shared" si="117"/>
        <v>0</v>
      </c>
      <c r="R275" s="11">
        <f t="shared" si="117"/>
        <v>0</v>
      </c>
      <c r="S275" s="11">
        <f t="shared" si="117"/>
        <v>0</v>
      </c>
      <c r="T275" s="11">
        <f t="shared" si="117"/>
        <v>0</v>
      </c>
      <c r="U275" s="11">
        <f t="shared" si="117"/>
        <v>0</v>
      </c>
      <c r="V275" s="11">
        <f t="shared" si="117"/>
        <v>0</v>
      </c>
      <c r="W275" s="11">
        <f t="shared" si="117"/>
        <v>0</v>
      </c>
    </row>
    <row r="276" spans="1:28" outlineLevel="1" x14ac:dyDescent="0.2">
      <c r="B276" s="4" t="s">
        <v>23</v>
      </c>
      <c r="C276" s="11">
        <f t="shared" ref="C276:W276" si="118">IFERROR(C263/C266,0)</f>
        <v>0</v>
      </c>
      <c r="D276" s="11">
        <f t="shared" si="118"/>
        <v>0</v>
      </c>
      <c r="E276" s="11">
        <f t="shared" si="118"/>
        <v>0</v>
      </c>
      <c r="F276" s="11">
        <f t="shared" si="118"/>
        <v>0</v>
      </c>
      <c r="G276" s="11">
        <f t="shared" si="118"/>
        <v>0</v>
      </c>
      <c r="H276" s="11">
        <f t="shared" si="118"/>
        <v>0</v>
      </c>
      <c r="I276" s="11">
        <f t="shared" si="118"/>
        <v>0</v>
      </c>
      <c r="J276" s="11">
        <f t="shared" si="118"/>
        <v>0</v>
      </c>
      <c r="K276" s="11">
        <f t="shared" si="118"/>
        <v>0</v>
      </c>
      <c r="L276" s="11">
        <f t="shared" si="118"/>
        <v>0</v>
      </c>
      <c r="M276" s="11">
        <f t="shared" si="118"/>
        <v>0</v>
      </c>
      <c r="N276" s="11">
        <f t="shared" si="118"/>
        <v>0</v>
      </c>
      <c r="O276" s="11">
        <f t="shared" si="118"/>
        <v>0</v>
      </c>
      <c r="P276" s="11">
        <f t="shared" si="118"/>
        <v>0</v>
      </c>
      <c r="Q276" s="11">
        <f t="shared" si="118"/>
        <v>0</v>
      </c>
      <c r="R276" s="11">
        <f t="shared" si="118"/>
        <v>0</v>
      </c>
      <c r="S276" s="11">
        <f t="shared" si="118"/>
        <v>0</v>
      </c>
      <c r="T276" s="11">
        <f t="shared" si="118"/>
        <v>0</v>
      </c>
      <c r="U276" s="11">
        <f t="shared" si="118"/>
        <v>0</v>
      </c>
      <c r="V276" s="11">
        <f t="shared" si="118"/>
        <v>0</v>
      </c>
      <c r="W276" s="11">
        <f t="shared" si="118"/>
        <v>0</v>
      </c>
    </row>
    <row r="277" spans="1:28" outlineLevel="1" x14ac:dyDescent="0.2">
      <c r="B277" s="4" t="s">
        <v>17</v>
      </c>
      <c r="C277" s="11">
        <f t="shared" ref="C277:W277" si="119">IFERROR(C264/C266,0)</f>
        <v>0</v>
      </c>
      <c r="D277" s="11">
        <f t="shared" si="119"/>
        <v>0</v>
      </c>
      <c r="E277" s="11">
        <f t="shared" si="119"/>
        <v>0</v>
      </c>
      <c r="F277" s="11">
        <f t="shared" si="119"/>
        <v>0</v>
      </c>
      <c r="G277" s="11">
        <f t="shared" si="119"/>
        <v>0</v>
      </c>
      <c r="H277" s="11">
        <f t="shared" si="119"/>
        <v>0</v>
      </c>
      <c r="I277" s="11">
        <f t="shared" si="119"/>
        <v>0</v>
      </c>
      <c r="J277" s="11">
        <f t="shared" si="119"/>
        <v>0</v>
      </c>
      <c r="K277" s="11">
        <f t="shared" si="119"/>
        <v>0</v>
      </c>
      <c r="L277" s="11">
        <f t="shared" si="119"/>
        <v>0</v>
      </c>
      <c r="M277" s="11">
        <f t="shared" si="119"/>
        <v>0</v>
      </c>
      <c r="N277" s="11">
        <f t="shared" si="119"/>
        <v>0</v>
      </c>
      <c r="O277" s="11">
        <f t="shared" si="119"/>
        <v>0</v>
      </c>
      <c r="P277" s="11">
        <f t="shared" si="119"/>
        <v>0</v>
      </c>
      <c r="Q277" s="11">
        <f t="shared" si="119"/>
        <v>0</v>
      </c>
      <c r="R277" s="11">
        <f t="shared" si="119"/>
        <v>0</v>
      </c>
      <c r="S277" s="11">
        <f t="shared" si="119"/>
        <v>0</v>
      </c>
      <c r="T277" s="11">
        <f t="shared" si="119"/>
        <v>0</v>
      </c>
      <c r="U277" s="11">
        <f t="shared" si="119"/>
        <v>0</v>
      </c>
      <c r="V277" s="11">
        <f t="shared" si="119"/>
        <v>0</v>
      </c>
      <c r="W277" s="11">
        <f t="shared" si="119"/>
        <v>0</v>
      </c>
    </row>
    <row r="278" spans="1:28" outlineLevel="1" x14ac:dyDescent="0.2">
      <c r="B278" s="4" t="s">
        <v>1</v>
      </c>
      <c r="C278" s="11">
        <f t="shared" ref="C278:W278" si="120">IFERROR(C265/C266,0)</f>
        <v>0</v>
      </c>
      <c r="D278" s="11">
        <f t="shared" si="120"/>
        <v>0</v>
      </c>
      <c r="E278" s="11">
        <f t="shared" si="120"/>
        <v>0</v>
      </c>
      <c r="F278" s="11">
        <f t="shared" si="120"/>
        <v>0</v>
      </c>
      <c r="G278" s="11">
        <f t="shared" si="120"/>
        <v>0</v>
      </c>
      <c r="H278" s="11">
        <f t="shared" si="120"/>
        <v>0</v>
      </c>
      <c r="I278" s="11">
        <f t="shared" si="120"/>
        <v>0</v>
      </c>
      <c r="J278" s="11">
        <f t="shared" si="120"/>
        <v>0</v>
      </c>
      <c r="K278" s="11">
        <f t="shared" si="120"/>
        <v>0</v>
      </c>
      <c r="L278" s="11">
        <f t="shared" si="120"/>
        <v>0</v>
      </c>
      <c r="M278" s="11">
        <f t="shared" si="120"/>
        <v>0</v>
      </c>
      <c r="N278" s="11">
        <f t="shared" si="120"/>
        <v>0</v>
      </c>
      <c r="O278" s="11">
        <f t="shared" si="120"/>
        <v>0</v>
      </c>
      <c r="P278" s="11">
        <f t="shared" si="120"/>
        <v>0</v>
      </c>
      <c r="Q278" s="11">
        <f t="shared" si="120"/>
        <v>0</v>
      </c>
      <c r="R278" s="11">
        <f t="shared" si="120"/>
        <v>0</v>
      </c>
      <c r="S278" s="11">
        <f t="shared" si="120"/>
        <v>0</v>
      </c>
      <c r="T278" s="11">
        <f t="shared" si="120"/>
        <v>0</v>
      </c>
      <c r="U278" s="11">
        <f t="shared" si="120"/>
        <v>0</v>
      </c>
      <c r="V278" s="11">
        <f t="shared" si="120"/>
        <v>0</v>
      </c>
      <c r="W278" s="11">
        <f t="shared" si="120"/>
        <v>0</v>
      </c>
    </row>
    <row r="279" spans="1:28" outlineLevel="1" x14ac:dyDescent="0.2"/>
    <row r="281" spans="1:28" x14ac:dyDescent="0.2">
      <c r="A281" s="30" t="s">
        <v>36</v>
      </c>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row>
    <row r="282" spans="1:28" s="31" customFormat="1" x14ac:dyDescent="0.2">
      <c r="A282" s="1"/>
      <c r="B282" s="8" t="s">
        <v>2</v>
      </c>
      <c r="C282" s="13"/>
      <c r="D282" s="1"/>
      <c r="E282" s="1"/>
      <c r="F282" s="1"/>
      <c r="G282" s="1"/>
      <c r="H282" s="1"/>
      <c r="I282" s="1"/>
      <c r="J282" s="1"/>
      <c r="K282" s="1"/>
      <c r="L282" s="1"/>
      <c r="M282" s="1"/>
      <c r="N282" s="1"/>
      <c r="O282" s="1"/>
      <c r="P282" s="1"/>
      <c r="Q282" s="1"/>
      <c r="R282" s="1"/>
      <c r="S282" s="1"/>
      <c r="T282" s="1"/>
      <c r="U282" s="1"/>
      <c r="V282" s="1"/>
      <c r="W282" s="1"/>
      <c r="X282" s="1"/>
      <c r="Y282" s="1"/>
      <c r="Z282"/>
      <c r="AA282" s="1"/>
      <c r="AB282" s="1"/>
    </row>
    <row r="283" spans="1:28" outlineLevel="1" x14ac:dyDescent="0.2">
      <c r="B283" s="15" t="s">
        <v>5</v>
      </c>
    </row>
    <row r="284" spans="1:28" outlineLevel="1" x14ac:dyDescent="0.2">
      <c r="B284" s="9" t="s">
        <v>7</v>
      </c>
      <c r="C284" s="5">
        <f>C285*Inputs!D$7</f>
        <v>3600.0372429409531</v>
      </c>
      <c r="D284" s="5">
        <f>D285*Inputs!E$7</f>
        <v>3417.3843500788698</v>
      </c>
      <c r="E284" s="5">
        <f>E285*Inputs!F$7</f>
        <v>4127.413137996391</v>
      </c>
      <c r="F284" s="5">
        <f>F285*Inputs!G$7</f>
        <v>8717.4277170528494</v>
      </c>
      <c r="G284" s="5">
        <f>G285*Inputs!H$7</f>
        <v>6444.9122125873855</v>
      </c>
      <c r="H284" s="5">
        <f>H285*Inputs!I$7</f>
        <v>6142.6136792131056</v>
      </c>
      <c r="I284" s="5">
        <f>I285*Inputs!J$7</f>
        <v>5336.4874319771006</v>
      </c>
      <c r="J284" s="5">
        <f>J285*Inputs!K$7</f>
        <v>7531.2190627454947</v>
      </c>
      <c r="K284" s="5">
        <f>K285*Inputs!L$7</f>
        <v>6056.0988779870386</v>
      </c>
      <c r="L284" s="5">
        <f>L285*Inputs!M$7</f>
        <v>5187.3920958087028</v>
      </c>
      <c r="M284" s="5">
        <f>M285*Inputs!N$7</f>
        <v>7135.2321840140712</v>
      </c>
      <c r="N284" s="5">
        <f>N285*Inputs!O$7</f>
        <v>8125.9493200400702</v>
      </c>
      <c r="O284" s="5">
        <f>O285*Inputs!P$7</f>
        <v>6446.9594285219437</v>
      </c>
      <c r="P284" s="5">
        <f>P285*Inputs!Q$7</f>
        <v>5556.0400229568086</v>
      </c>
      <c r="Q284" s="5">
        <f>Q285*Inputs!R$7</f>
        <v>6050.0869916842266</v>
      </c>
      <c r="R284" s="5">
        <f>R285*Inputs!S$7</f>
        <v>6863.2616882298598</v>
      </c>
      <c r="S284" s="5">
        <f>S285*Inputs!T$7</f>
        <v>7256.2481880535461</v>
      </c>
      <c r="T284" s="5">
        <f>T285*Inputs!U$7</f>
        <v>8610.8828495836733</v>
      </c>
      <c r="U284" s="5">
        <f>U285*Inputs!V$7</f>
        <v>9588.1118233678826</v>
      </c>
      <c r="V284" s="5">
        <f>V285*Inputs!W$7</f>
        <v>9327.5614271396498</v>
      </c>
      <c r="W284" s="5">
        <f>W285*Inputs!X$7</f>
        <v>9436.7017293240642</v>
      </c>
      <c r="Z284" s="21" t="s">
        <v>26</v>
      </c>
    </row>
    <row r="285" spans="1:28" outlineLevel="1" x14ac:dyDescent="0.2">
      <c r="B285" s="9" t="s">
        <v>8</v>
      </c>
      <c r="C285" s="5">
        <f>C289*CAN!C290</f>
        <v>36000.37242940953</v>
      </c>
      <c r="D285" s="5">
        <f>D289*CAN!D290</f>
        <v>34173.843500788695</v>
      </c>
      <c r="E285" s="5">
        <f>E289*CAN!E290</f>
        <v>41274.13137996391</v>
      </c>
      <c r="F285" s="5">
        <f>F289*CAN!F290</f>
        <v>87174.277170528498</v>
      </c>
      <c r="G285" s="5">
        <f>G289*CAN!G290</f>
        <v>64449.122125873851</v>
      </c>
      <c r="H285" s="5">
        <f>H289*CAN!H290</f>
        <v>61426.136792131052</v>
      </c>
      <c r="I285" s="5">
        <f>I289*CAN!I290</f>
        <v>53364.874319771006</v>
      </c>
      <c r="J285" s="5">
        <f>J289*CAN!J290</f>
        <v>75312.19062745494</v>
      </c>
      <c r="K285" s="5">
        <f>K289*CAN!K290</f>
        <v>60560.988779870378</v>
      </c>
      <c r="L285" s="5">
        <f>L289*CAN!L290</f>
        <v>51873.920958087023</v>
      </c>
      <c r="M285" s="5">
        <f>M289*CAN!M290</f>
        <v>71352.321840140707</v>
      </c>
      <c r="N285" s="5">
        <f>N289*CAN!N290</f>
        <v>81259.493200400699</v>
      </c>
      <c r="O285" s="5">
        <f>O289*CAN!O290</f>
        <v>64469.594285219435</v>
      </c>
      <c r="P285" s="5">
        <f>P289*CAN!P290</f>
        <v>55560.400229568084</v>
      </c>
      <c r="Q285" s="5">
        <f>Q289*CAN!Q290</f>
        <v>60500.869916842261</v>
      </c>
      <c r="R285" s="5">
        <f>R289*CAN!R290</f>
        <v>68632.616882298593</v>
      </c>
      <c r="S285" s="5">
        <f>S289*CAN!S290</f>
        <v>72562.481880535459</v>
      </c>
      <c r="T285" s="5">
        <f>T289*CAN!T290</f>
        <v>86108.828495836729</v>
      </c>
      <c r="U285" s="5">
        <f>U289*CAN!U290</f>
        <v>95881.118233678819</v>
      </c>
      <c r="V285" s="5">
        <f>V289*CAN!V290</f>
        <v>93275.614271396495</v>
      </c>
      <c r="W285" s="5">
        <f>W289*CAN!W290</f>
        <v>94367.017293240642</v>
      </c>
      <c r="Z285" s="21" t="s">
        <v>26</v>
      </c>
      <c r="AB285"/>
    </row>
    <row r="286" spans="1:28" outlineLevel="1" x14ac:dyDescent="0.2">
      <c r="B286" s="16" t="s">
        <v>6</v>
      </c>
      <c r="C286" s="5"/>
      <c r="D286" s="5"/>
      <c r="E286" s="5"/>
      <c r="F286" s="5"/>
      <c r="G286" s="5"/>
      <c r="H286" s="5"/>
      <c r="I286" s="5"/>
      <c r="J286" s="5"/>
      <c r="K286" s="5"/>
      <c r="L286" s="5"/>
      <c r="M286" s="5"/>
      <c r="N286" s="5"/>
      <c r="O286" s="5"/>
      <c r="P286" s="5"/>
      <c r="Q286" s="5"/>
      <c r="R286" s="5"/>
      <c r="S286" s="5"/>
      <c r="T286" s="5"/>
      <c r="U286" s="5"/>
      <c r="V286" s="5"/>
      <c r="W286" s="5"/>
    </row>
    <row r="287" spans="1:28" outlineLevel="1" x14ac:dyDescent="0.2">
      <c r="B287" s="9" t="s">
        <v>8</v>
      </c>
      <c r="C287" s="5">
        <f>C289*CAN!C291</f>
        <v>17.285248785172495</v>
      </c>
      <c r="D287" s="5">
        <f>D289*CAN!D291</f>
        <v>16.420850532157441</v>
      </c>
      <c r="E287" s="5">
        <f>E289*CAN!E291</f>
        <v>20.739820169108683</v>
      </c>
      <c r="F287" s="5">
        <f>F289*CAN!F291</f>
        <v>39.268401367921491</v>
      </c>
      <c r="G287" s="5">
        <f>G289*CAN!G291</f>
        <v>27.019802569779131</v>
      </c>
      <c r="H287" s="5">
        <f>H289*CAN!H291</f>
        <v>25.789662533331434</v>
      </c>
      <c r="I287" s="5">
        <f>I289*CAN!I291</f>
        <v>21.96022329633303</v>
      </c>
      <c r="J287" s="5">
        <f>J289*CAN!J291</f>
        <v>30.495883740202981</v>
      </c>
      <c r="K287" s="5">
        <f>K289*CAN!K291</f>
        <v>28.033808707416956</v>
      </c>
      <c r="L287" s="5">
        <f>L289*CAN!L291</f>
        <v>24.452641316868689</v>
      </c>
      <c r="M287" s="5">
        <f>M289*CAN!M291</f>
        <v>29.346860344905014</v>
      </c>
      <c r="N287" s="5">
        <f>N289*CAN!N291</f>
        <v>32.412080869920203</v>
      </c>
      <c r="O287" s="5">
        <f>O289*CAN!O291</f>
        <v>23.868121479443115</v>
      </c>
      <c r="P287" s="5">
        <f>P289*CAN!P291</f>
        <v>19.646894926878755</v>
      </c>
      <c r="Q287" s="5">
        <f>Q289*CAN!Q291</f>
        <v>19.327347162537521</v>
      </c>
      <c r="R287" s="5">
        <f>R289*CAN!R291</f>
        <v>22.488571967151142</v>
      </c>
      <c r="S287" s="5">
        <f>S289*CAN!S291</f>
        <v>25.809885106094537</v>
      </c>
      <c r="T287" s="5">
        <f>T289*CAN!T291</f>
        <v>31.06906708966596</v>
      </c>
      <c r="U287" s="5">
        <f>U289*CAN!U291</f>
        <v>32.711783942477787</v>
      </c>
      <c r="V287" s="5">
        <f>V289*CAN!V291</f>
        <v>35.742627058996234</v>
      </c>
      <c r="W287" s="5">
        <f>W289*CAN!W291</f>
        <v>5.2861141011840695</v>
      </c>
      <c r="Z287" s="21" t="s">
        <v>26</v>
      </c>
      <c r="AB287"/>
    </row>
    <row r="288" spans="1:28" outlineLevel="1" x14ac:dyDescent="0.2">
      <c r="B288" s="15" t="s">
        <v>9</v>
      </c>
    </row>
    <row r="289" spans="2:28" outlineLevel="1" x14ac:dyDescent="0.2">
      <c r="B289" s="9" t="s">
        <v>8</v>
      </c>
      <c r="C289" s="5">
        <f>C304/CAN!C305/1000</f>
        <v>36017.657678194708</v>
      </c>
      <c r="D289" s="5">
        <f>D304/CAN!D305/1000</f>
        <v>34190.264351320853</v>
      </c>
      <c r="E289" s="5">
        <f>E304/CAN!E305/1000</f>
        <v>41294.87120013302</v>
      </c>
      <c r="F289" s="5">
        <f>F304/CAN!F305/1000</f>
        <v>87213.545571896422</v>
      </c>
      <c r="G289" s="5">
        <f>G304/CAN!G305/1000</f>
        <v>64476.141928443634</v>
      </c>
      <c r="H289" s="5">
        <f>H304/CAN!H305/1000</f>
        <v>61451.926454664383</v>
      </c>
      <c r="I289" s="5">
        <f>I304/CAN!I305/1000</f>
        <v>53386.834543067343</v>
      </c>
      <c r="J289" s="5">
        <f>J304/CAN!J305/1000</f>
        <v>75342.686511195134</v>
      </c>
      <c r="K289" s="5">
        <f>K304/CAN!K305/1000</f>
        <v>60589.022588577798</v>
      </c>
      <c r="L289" s="5">
        <f>L304/CAN!L305/1000</f>
        <v>51898.373599403894</v>
      </c>
      <c r="M289" s="5">
        <f>M304/CAN!M305/1000</f>
        <v>71381.668700485607</v>
      </c>
      <c r="N289" s="5">
        <f>N304/CAN!N305/1000</f>
        <v>81291.905281270621</v>
      </c>
      <c r="O289" s="5">
        <f>O304/CAN!O305/1000</f>
        <v>64493.462406698876</v>
      </c>
      <c r="P289" s="5">
        <f>P304/CAN!P305/1000</f>
        <v>55580.047124494966</v>
      </c>
      <c r="Q289" s="5">
        <f>Q304/CAN!Q305/1000</f>
        <v>60520.197264004797</v>
      </c>
      <c r="R289" s="5">
        <f>R304/CAN!R305/1000</f>
        <v>68655.105454265737</v>
      </c>
      <c r="S289" s="5">
        <f>S304/CAN!S305/1000</f>
        <v>72588.291765641552</v>
      </c>
      <c r="T289" s="5">
        <f>T304/CAN!T305/1000</f>
        <v>86139.897562926388</v>
      </c>
      <c r="U289" s="5">
        <f>U304/CAN!U305/1000</f>
        <v>95913.830017621309</v>
      </c>
      <c r="V289" s="5">
        <f>V304/CAN!V305/1000</f>
        <v>93311.356898455473</v>
      </c>
      <c r="W289" s="5">
        <f>W304/CAN!W305/1000</f>
        <v>94372.303407341838</v>
      </c>
    </row>
    <row r="290" spans="2:28" outlineLevel="1" x14ac:dyDescent="0.2">
      <c r="B290" s="17" t="s">
        <v>10</v>
      </c>
      <c r="C290" s="12">
        <f>IFERROR(C285/C289,0)</f>
        <v>0.99952008959217686</v>
      </c>
      <c r="D290" s="12">
        <f t="shared" ref="D290:W290" si="121">IFERROR(D285/D289,0)</f>
        <v>0.99951972145159729</v>
      </c>
      <c r="E290" s="12">
        <f t="shared" si="121"/>
        <v>0.99949776280767177</v>
      </c>
      <c r="F290" s="12">
        <f t="shared" si="121"/>
        <v>0.99954974423857645</v>
      </c>
      <c r="G290" s="12">
        <f t="shared" si="121"/>
        <v>0.99958093332259601</v>
      </c>
      <c r="H290" s="12">
        <f t="shared" si="121"/>
        <v>0.99958032784289752</v>
      </c>
      <c r="I290" s="12">
        <f t="shared" si="121"/>
        <v>0.99958865844951672</v>
      </c>
      <c r="J290" s="12">
        <f t="shared" si="121"/>
        <v>0.99959523763815272</v>
      </c>
      <c r="K290" s="12">
        <f t="shared" si="121"/>
        <v>0.99953731208212782</v>
      </c>
      <c r="L290" s="12">
        <f t="shared" si="121"/>
        <v>0.99952883607672149</v>
      </c>
      <c r="M290" s="12">
        <f t="shared" si="121"/>
        <v>0.99958887399413376</v>
      </c>
      <c r="N290" s="12">
        <f t="shared" si="121"/>
        <v>0.99960128772037293</v>
      </c>
      <c r="O290" s="12">
        <f t="shared" si="121"/>
        <v>0.99962991409378943</v>
      </c>
      <c r="P290" s="12">
        <f t="shared" si="121"/>
        <v>0.99964651172599994</v>
      </c>
      <c r="Q290" s="12">
        <f t="shared" si="121"/>
        <v>0.99968064632905562</v>
      </c>
      <c r="R290" s="12">
        <f t="shared" si="121"/>
        <v>0.99967244137463129</v>
      </c>
      <c r="S290" s="12">
        <f t="shared" si="121"/>
        <v>0.99964443459849661</v>
      </c>
      <c r="T290" s="12">
        <f t="shared" si="121"/>
        <v>0.9996393185043323</v>
      </c>
      <c r="U290" s="12">
        <f t="shared" si="121"/>
        <v>0.9996589461192773</v>
      </c>
      <c r="V290" s="12">
        <f t="shared" si="121"/>
        <v>0.99961695308859488</v>
      </c>
      <c r="W290" s="12">
        <f t="shared" si="121"/>
        <v>0.99994398659447381</v>
      </c>
    </row>
    <row r="291" spans="2:28" outlineLevel="1" x14ac:dyDescent="0.2">
      <c r="B291" s="17" t="s">
        <v>11</v>
      </c>
      <c r="C291" s="12">
        <f t="shared" ref="C291:W291" si="122">IFERROR(C287/C289,0)</f>
        <v>4.7991040782302405E-4</v>
      </c>
      <c r="D291" s="12">
        <f t="shared" si="122"/>
        <v>4.8027854840271408E-4</v>
      </c>
      <c r="E291" s="12">
        <f t="shared" si="122"/>
        <v>5.0223719232818126E-4</v>
      </c>
      <c r="F291" s="12">
        <f t="shared" si="122"/>
        <v>4.5025576142354758E-4</v>
      </c>
      <c r="G291" s="12">
        <f t="shared" si="122"/>
        <v>4.1906667740396159E-4</v>
      </c>
      <c r="H291" s="12">
        <f t="shared" si="122"/>
        <v>4.196721571024715E-4</v>
      </c>
      <c r="I291" s="12">
        <f t="shared" si="122"/>
        <v>4.1134155048315598E-4</v>
      </c>
      <c r="J291" s="12">
        <f t="shared" si="122"/>
        <v>4.0476236184744504E-4</v>
      </c>
      <c r="K291" s="12">
        <f t="shared" si="122"/>
        <v>4.6268791787213727E-4</v>
      </c>
      <c r="L291" s="12">
        <f t="shared" si="122"/>
        <v>4.711639232785043E-4</v>
      </c>
      <c r="M291" s="12">
        <f t="shared" si="122"/>
        <v>4.1112600586634045E-4</v>
      </c>
      <c r="N291" s="12">
        <f t="shared" si="122"/>
        <v>3.9871227962703237E-4</v>
      </c>
      <c r="O291" s="12">
        <f t="shared" si="122"/>
        <v>3.7008590621061082E-4</v>
      </c>
      <c r="P291" s="12">
        <f t="shared" si="122"/>
        <v>3.5348827400004255E-4</v>
      </c>
      <c r="Q291" s="12">
        <f t="shared" si="122"/>
        <v>3.1935367094437284E-4</v>
      </c>
      <c r="R291" s="12">
        <f t="shared" si="122"/>
        <v>3.2755862536882702E-4</v>
      </c>
      <c r="S291" s="12">
        <f t="shared" si="122"/>
        <v>3.5556540150337597E-4</v>
      </c>
      <c r="T291" s="12">
        <f t="shared" si="122"/>
        <v>3.6068149566778363E-4</v>
      </c>
      <c r="U291" s="12">
        <f t="shared" si="122"/>
        <v>3.410538807226025E-4</v>
      </c>
      <c r="V291" s="12">
        <f t="shared" si="122"/>
        <v>3.8304691140535608E-4</v>
      </c>
      <c r="W291" s="12">
        <f t="shared" si="122"/>
        <v>5.6013405526062729E-5</v>
      </c>
    </row>
    <row r="292" spans="2:28" outlineLevel="1" x14ac:dyDescent="0.2"/>
    <row r="293" spans="2:28" outlineLevel="1" x14ac:dyDescent="0.2">
      <c r="B293" s="8" t="s">
        <v>14</v>
      </c>
      <c r="C293" s="13"/>
    </row>
    <row r="294" spans="2:28" outlineLevel="1" x14ac:dyDescent="0.2">
      <c r="B294" s="4" t="s">
        <v>18</v>
      </c>
      <c r="C294" s="5"/>
      <c r="D294" s="5"/>
      <c r="E294" s="5"/>
      <c r="F294" s="5"/>
      <c r="G294" s="5"/>
      <c r="H294" s="5"/>
      <c r="I294" s="5"/>
      <c r="J294" s="5"/>
      <c r="K294" s="5"/>
      <c r="L294" s="5"/>
      <c r="M294" s="5"/>
      <c r="N294" s="5"/>
      <c r="O294" s="5"/>
      <c r="P294" s="5"/>
      <c r="Q294" s="5"/>
      <c r="R294" s="5"/>
      <c r="S294" s="5"/>
      <c r="T294" s="5"/>
      <c r="U294" s="5"/>
      <c r="V294" s="5"/>
      <c r="W294" s="5"/>
      <c r="Z294" s="21"/>
      <c r="AB294"/>
    </row>
    <row r="295" spans="2:28" outlineLevel="1" x14ac:dyDescent="0.2">
      <c r="B295" s="4" t="s">
        <v>19</v>
      </c>
      <c r="C295" s="5"/>
      <c r="D295" s="5"/>
      <c r="E295" s="5"/>
      <c r="F295" s="5"/>
      <c r="G295" s="5"/>
      <c r="H295" s="5"/>
      <c r="I295" s="5"/>
      <c r="J295" s="5"/>
      <c r="K295" s="5"/>
      <c r="L295" s="5"/>
      <c r="M295" s="5"/>
      <c r="N295" s="5"/>
      <c r="O295" s="5"/>
      <c r="P295" s="5"/>
      <c r="Q295" s="5"/>
      <c r="R295" s="5"/>
      <c r="S295" s="5"/>
      <c r="T295" s="5"/>
      <c r="U295" s="5"/>
      <c r="V295" s="5"/>
      <c r="W295" s="5"/>
      <c r="Z295" s="21"/>
      <c r="AB295"/>
    </row>
    <row r="296" spans="2:28" outlineLevel="1" x14ac:dyDescent="0.2">
      <c r="B296" s="4" t="s">
        <v>16</v>
      </c>
      <c r="C296" s="5">
        <f>'[9]Table 17'!C$12*1000</f>
        <v>33.196000000000005</v>
      </c>
      <c r="D296" s="5">
        <f>'[9]Table 17'!D$12*1000</f>
        <v>31.302999999999997</v>
      </c>
      <c r="E296" s="5">
        <f>'[9]Table 17'!E$12*1000</f>
        <v>35.734000000000002</v>
      </c>
      <c r="F296" s="5">
        <f>'[9]Table 17'!F$12*1000</f>
        <v>71.428000000000011</v>
      </c>
      <c r="G296" s="5">
        <f>'[9]Table 17'!G$12*1000</f>
        <v>48.344999999999999</v>
      </c>
      <c r="H296" s="5">
        <f>'[9]Table 17'!H$12*1000</f>
        <v>46.538000000000004</v>
      </c>
      <c r="I296" s="5">
        <f>'[9]Table 17'!I$12*1000</f>
        <v>40.853000000000002</v>
      </c>
      <c r="J296" s="5">
        <f>'[9]Table 17'!J$12*1000</f>
        <v>58.856999999999999</v>
      </c>
      <c r="K296" s="5">
        <f>'[9]Table 17'!K$12*1000</f>
        <v>56.134999999999998</v>
      </c>
      <c r="L296" s="5">
        <f>'[9]Table 17'!L$12*1000</f>
        <v>51.802</v>
      </c>
      <c r="M296" s="5">
        <f>'[9]Table 17'!M$12*1000</f>
        <v>51.672000000000004</v>
      </c>
      <c r="N296" s="5">
        <f>'[9]Table 17'!N$12*1000</f>
        <v>63.769999999999996</v>
      </c>
      <c r="O296" s="5">
        <f>'[9]Table 17'!O$12*1000</f>
        <v>41.329000000000001</v>
      </c>
      <c r="P296" s="5">
        <f>'[9]Table 17'!P$12*1000</f>
        <v>30.210999999999999</v>
      </c>
      <c r="Q296" s="5">
        <f>'[9]Table 17'!Q$12*1000</f>
        <v>28.882000000000001</v>
      </c>
      <c r="R296" s="5">
        <f>'[9]Table 17'!R$12*1000</f>
        <v>33.327000000000005</v>
      </c>
      <c r="S296" s="5">
        <f>'[9]Table 17'!S$12*1000</f>
        <v>37.045999999999999</v>
      </c>
      <c r="T296" s="5">
        <f>'[9]Table 17'!T$12*1000</f>
        <v>46.454000000000001</v>
      </c>
      <c r="U296" s="5">
        <f>'[9]Table 17'!U$12*1000</f>
        <v>47.766000000000005</v>
      </c>
      <c r="V296" s="5">
        <f>'[9]Table 17'!V$12*1000</f>
        <v>47.308999999999997</v>
      </c>
      <c r="W296" s="5">
        <f>'[9]Table 17'!W$12*1000</f>
        <v>24.553999999999998</v>
      </c>
      <c r="Z296" s="21" t="s">
        <v>26</v>
      </c>
      <c r="AB296"/>
    </row>
    <row r="297" spans="2:28" outlineLevel="1" x14ac:dyDescent="0.2">
      <c r="B297" s="4" t="s">
        <v>21</v>
      </c>
      <c r="C297" s="5"/>
      <c r="D297" s="5"/>
      <c r="E297" s="5"/>
      <c r="F297" s="5"/>
      <c r="G297" s="5"/>
      <c r="H297" s="5"/>
      <c r="I297" s="5"/>
      <c r="J297" s="5"/>
      <c r="K297" s="5"/>
      <c r="L297" s="5"/>
      <c r="M297" s="5"/>
      <c r="N297" s="5"/>
      <c r="O297" s="5"/>
      <c r="P297" s="5"/>
      <c r="Q297" s="5"/>
      <c r="R297" s="5"/>
      <c r="S297" s="5"/>
      <c r="T297" s="5"/>
      <c r="U297" s="5"/>
      <c r="V297" s="5"/>
      <c r="W297" s="5"/>
      <c r="Z297" s="21"/>
      <c r="AB297"/>
    </row>
    <row r="298" spans="2:28" outlineLevel="1" x14ac:dyDescent="0.2">
      <c r="B298" s="4" t="s">
        <v>20</v>
      </c>
      <c r="C298" s="5"/>
      <c r="D298" s="5"/>
      <c r="E298" s="5"/>
      <c r="F298" s="5"/>
      <c r="G298" s="5"/>
      <c r="H298" s="5"/>
      <c r="I298" s="5"/>
      <c r="J298" s="5"/>
      <c r="K298" s="5"/>
      <c r="L298" s="5"/>
      <c r="M298" s="5"/>
      <c r="N298" s="5"/>
      <c r="O298" s="5"/>
      <c r="P298" s="5"/>
      <c r="Q298" s="5"/>
      <c r="R298" s="5"/>
      <c r="S298" s="5"/>
      <c r="T298" s="5"/>
      <c r="U298" s="5"/>
      <c r="V298" s="5"/>
      <c r="W298" s="5"/>
      <c r="Z298" s="21"/>
      <c r="AB298"/>
    </row>
    <row r="299" spans="2:28" outlineLevel="1" x14ac:dyDescent="0.2">
      <c r="B299" s="4" t="s">
        <v>0</v>
      </c>
      <c r="C299" s="5"/>
      <c r="D299" s="5"/>
      <c r="E299" s="5"/>
      <c r="F299" s="5"/>
      <c r="G299" s="5"/>
      <c r="H299" s="5"/>
      <c r="I299" s="5"/>
      <c r="J299" s="5"/>
      <c r="K299" s="5"/>
      <c r="L299" s="5"/>
      <c r="M299" s="5"/>
      <c r="N299" s="5"/>
      <c r="O299" s="5"/>
      <c r="P299" s="5"/>
      <c r="Q299" s="5"/>
      <c r="R299" s="5"/>
      <c r="S299" s="5"/>
      <c r="T299" s="5"/>
      <c r="U299" s="5"/>
      <c r="V299" s="5"/>
      <c r="W299" s="5"/>
      <c r="Z299" s="21"/>
      <c r="AB299"/>
    </row>
    <row r="300" spans="2:28" outlineLevel="1" x14ac:dyDescent="0.2">
      <c r="B300" s="4" t="s">
        <v>22</v>
      </c>
      <c r="C300" s="5"/>
      <c r="D300" s="5"/>
      <c r="E300" s="5"/>
      <c r="F300" s="5"/>
      <c r="G300" s="5"/>
      <c r="H300" s="5"/>
      <c r="I300" s="5"/>
      <c r="J300" s="5"/>
      <c r="K300" s="5"/>
      <c r="L300" s="5"/>
      <c r="M300" s="5"/>
      <c r="N300" s="5"/>
      <c r="O300" s="5"/>
      <c r="P300" s="5"/>
      <c r="Q300" s="5"/>
      <c r="R300" s="5"/>
      <c r="S300" s="5"/>
      <c r="T300" s="5"/>
      <c r="U300" s="5"/>
      <c r="V300" s="5"/>
      <c r="W300" s="5"/>
      <c r="Z300" s="21"/>
      <c r="AB300"/>
    </row>
    <row r="301" spans="2:28" outlineLevel="1" x14ac:dyDescent="0.2">
      <c r="B301" s="4" t="s">
        <v>23</v>
      </c>
      <c r="C301" s="5"/>
      <c r="D301" s="5"/>
      <c r="E301" s="5"/>
      <c r="F301" s="5"/>
      <c r="G301" s="5"/>
      <c r="H301" s="5"/>
      <c r="I301" s="5"/>
      <c r="J301" s="5"/>
      <c r="K301" s="5"/>
      <c r="L301" s="5"/>
      <c r="M301" s="5"/>
      <c r="N301" s="5"/>
      <c r="O301" s="5"/>
      <c r="P301" s="5"/>
      <c r="Q301" s="5"/>
      <c r="R301" s="5"/>
      <c r="S301" s="5"/>
      <c r="T301" s="5"/>
      <c r="U301" s="5"/>
      <c r="V301" s="5"/>
      <c r="W301" s="5"/>
      <c r="Z301" s="21"/>
      <c r="AB301"/>
    </row>
    <row r="302" spans="2:28" outlineLevel="1" x14ac:dyDescent="0.2">
      <c r="B302" s="4" t="s">
        <v>17</v>
      </c>
      <c r="C302" s="5"/>
      <c r="D302" s="5"/>
      <c r="E302" s="5"/>
      <c r="F302" s="5"/>
      <c r="G302" s="5"/>
      <c r="H302" s="5"/>
      <c r="I302" s="5"/>
      <c r="J302" s="5"/>
      <c r="K302" s="5"/>
      <c r="L302" s="5"/>
      <c r="M302" s="5"/>
      <c r="N302" s="5"/>
      <c r="O302" s="5"/>
      <c r="P302" s="5"/>
      <c r="Q302" s="5"/>
      <c r="R302" s="5"/>
      <c r="S302" s="5"/>
      <c r="T302" s="5"/>
      <c r="U302" s="5"/>
      <c r="V302" s="5"/>
      <c r="W302" s="5"/>
      <c r="Z302" s="21"/>
      <c r="AB302"/>
    </row>
    <row r="303" spans="2:28" outlineLevel="1" x14ac:dyDescent="0.2">
      <c r="B303" s="4" t="s">
        <v>1</v>
      </c>
      <c r="C303" s="5"/>
      <c r="D303" s="5"/>
      <c r="E303" s="5"/>
      <c r="F303" s="5"/>
      <c r="G303" s="5"/>
      <c r="H303" s="5"/>
      <c r="I303" s="5"/>
      <c r="J303" s="5"/>
      <c r="K303" s="5"/>
      <c r="L303" s="5"/>
      <c r="M303" s="5"/>
      <c r="N303" s="5"/>
      <c r="O303" s="5"/>
      <c r="P303" s="5"/>
      <c r="Q303" s="5"/>
      <c r="R303" s="5"/>
      <c r="S303" s="5"/>
      <c r="T303" s="5"/>
      <c r="U303" s="5"/>
      <c r="V303" s="5"/>
      <c r="W303" s="5"/>
      <c r="Z303" s="21"/>
      <c r="AB303"/>
    </row>
    <row r="304" spans="2:28" outlineLevel="1" x14ac:dyDescent="0.2">
      <c r="B304" s="15" t="s">
        <v>9</v>
      </c>
      <c r="C304" s="19">
        <f t="shared" ref="C304:W304" si="123">SUM(C294:C303)</f>
        <v>33.196000000000005</v>
      </c>
      <c r="D304" s="19">
        <f t="shared" si="123"/>
        <v>31.302999999999997</v>
      </c>
      <c r="E304" s="19">
        <f t="shared" si="123"/>
        <v>35.734000000000002</v>
      </c>
      <c r="F304" s="19">
        <f t="shared" si="123"/>
        <v>71.428000000000011</v>
      </c>
      <c r="G304" s="19">
        <f t="shared" si="123"/>
        <v>48.344999999999999</v>
      </c>
      <c r="H304" s="19">
        <f t="shared" si="123"/>
        <v>46.538000000000004</v>
      </c>
      <c r="I304" s="19">
        <f t="shared" si="123"/>
        <v>40.853000000000002</v>
      </c>
      <c r="J304" s="19">
        <f t="shared" si="123"/>
        <v>58.856999999999999</v>
      </c>
      <c r="K304" s="19">
        <f t="shared" si="123"/>
        <v>56.134999999999998</v>
      </c>
      <c r="L304" s="19">
        <f t="shared" si="123"/>
        <v>51.802</v>
      </c>
      <c r="M304" s="19">
        <f t="shared" si="123"/>
        <v>51.672000000000004</v>
      </c>
      <c r="N304" s="19">
        <f t="shared" si="123"/>
        <v>63.769999999999996</v>
      </c>
      <c r="O304" s="19">
        <f t="shared" si="123"/>
        <v>41.329000000000001</v>
      </c>
      <c r="P304" s="19">
        <f t="shared" si="123"/>
        <v>30.210999999999999</v>
      </c>
      <c r="Q304" s="19">
        <f t="shared" si="123"/>
        <v>28.882000000000001</v>
      </c>
      <c r="R304" s="19">
        <f t="shared" si="123"/>
        <v>33.327000000000005</v>
      </c>
      <c r="S304" s="19">
        <f t="shared" si="123"/>
        <v>37.045999999999999</v>
      </c>
      <c r="T304" s="19">
        <f t="shared" si="123"/>
        <v>46.454000000000001</v>
      </c>
      <c r="U304" s="19">
        <f t="shared" si="123"/>
        <v>47.766000000000005</v>
      </c>
      <c r="V304" s="19">
        <f t="shared" si="123"/>
        <v>47.308999999999997</v>
      </c>
      <c r="W304" s="19">
        <f t="shared" si="123"/>
        <v>24.553999999999998</v>
      </c>
    </row>
    <row r="305" spans="1:28" outlineLevel="1" x14ac:dyDescent="0.2">
      <c r="A305" s="3" t="s">
        <v>80</v>
      </c>
      <c r="B305" s="26" t="s">
        <v>91</v>
      </c>
      <c r="C305" s="25">
        <f>IFERROR(C304/C287/1000,0)</f>
        <v>1.9204814702161507E-3</v>
      </c>
      <c r="D305" s="25">
        <f t="shared" ref="D305:W305" si="124">IFERROR(D304/D287/1000,0)</f>
        <v>1.9062958973226384E-3</v>
      </c>
      <c r="E305" s="25">
        <f t="shared" si="124"/>
        <v>1.7229657590389661E-3</v>
      </c>
      <c r="F305" s="25">
        <f t="shared" si="124"/>
        <v>1.8189688785841386E-3</v>
      </c>
      <c r="G305" s="25">
        <f t="shared" si="124"/>
        <v>1.7892432735268202E-3</v>
      </c>
      <c r="H305" s="25">
        <f t="shared" si="124"/>
        <v>1.8045214798701891E-3</v>
      </c>
      <c r="I305" s="25">
        <f t="shared" si="124"/>
        <v>1.8603180600090588E-3</v>
      </c>
      <c r="J305" s="25">
        <f t="shared" si="124"/>
        <v>1.929998176193475E-3</v>
      </c>
      <c r="K305" s="25">
        <f t="shared" si="124"/>
        <v>2.0024036186402404E-3</v>
      </c>
      <c r="L305" s="25">
        <f t="shared" si="124"/>
        <v>2.1184623504972573E-3</v>
      </c>
      <c r="M305" s="25">
        <f t="shared" si="124"/>
        <v>1.7607334956010353E-3</v>
      </c>
      <c r="N305" s="25">
        <f t="shared" si="124"/>
        <v>1.9674762708364484E-3</v>
      </c>
      <c r="O305" s="25">
        <f t="shared" si="124"/>
        <v>1.7315564626900113E-3</v>
      </c>
      <c r="P305" s="25">
        <f t="shared" si="124"/>
        <v>1.5376984562923772E-3</v>
      </c>
      <c r="Q305" s="25">
        <f t="shared" si="124"/>
        <v>1.4943592494671178E-3</v>
      </c>
      <c r="R305" s="25">
        <f t="shared" si="124"/>
        <v>1.4819527024072699E-3</v>
      </c>
      <c r="S305" s="25">
        <f t="shared" si="124"/>
        <v>1.4353415308792775E-3</v>
      </c>
      <c r="T305" s="25">
        <f t="shared" si="124"/>
        <v>1.4951849009798978E-3</v>
      </c>
      <c r="U305" s="25">
        <f t="shared" si="124"/>
        <v>1.4602077368814366E-3</v>
      </c>
      <c r="V305" s="25">
        <f t="shared" si="124"/>
        <v>1.3236016457859262E-3</v>
      </c>
      <c r="W305" s="25">
        <f t="shared" si="124"/>
        <v>4.6449999999999998E-3</v>
      </c>
    </row>
    <row r="306" spans="1:28" outlineLevel="1" x14ac:dyDescent="0.2"/>
    <row r="307" spans="1:28" outlineLevel="1" x14ac:dyDescent="0.2">
      <c r="B307" s="4" t="s">
        <v>18</v>
      </c>
      <c r="C307" s="11">
        <f t="shared" ref="C307:W307" si="125">IFERROR(C294/C304,0)</f>
        <v>0</v>
      </c>
      <c r="D307" s="11">
        <f t="shared" si="125"/>
        <v>0</v>
      </c>
      <c r="E307" s="11">
        <f t="shared" si="125"/>
        <v>0</v>
      </c>
      <c r="F307" s="11">
        <f t="shared" si="125"/>
        <v>0</v>
      </c>
      <c r="G307" s="11">
        <f t="shared" si="125"/>
        <v>0</v>
      </c>
      <c r="H307" s="11">
        <f t="shared" si="125"/>
        <v>0</v>
      </c>
      <c r="I307" s="11">
        <f t="shared" si="125"/>
        <v>0</v>
      </c>
      <c r="J307" s="11">
        <f t="shared" si="125"/>
        <v>0</v>
      </c>
      <c r="K307" s="11">
        <f t="shared" si="125"/>
        <v>0</v>
      </c>
      <c r="L307" s="11">
        <f t="shared" si="125"/>
        <v>0</v>
      </c>
      <c r="M307" s="11">
        <f t="shared" si="125"/>
        <v>0</v>
      </c>
      <c r="N307" s="11">
        <f t="shared" si="125"/>
        <v>0</v>
      </c>
      <c r="O307" s="11">
        <f t="shared" si="125"/>
        <v>0</v>
      </c>
      <c r="P307" s="11">
        <f t="shared" si="125"/>
        <v>0</v>
      </c>
      <c r="Q307" s="11">
        <f t="shared" si="125"/>
        <v>0</v>
      </c>
      <c r="R307" s="11">
        <f t="shared" si="125"/>
        <v>0</v>
      </c>
      <c r="S307" s="11">
        <f t="shared" si="125"/>
        <v>0</v>
      </c>
      <c r="T307" s="11">
        <f t="shared" si="125"/>
        <v>0</v>
      </c>
      <c r="U307" s="11">
        <f t="shared" si="125"/>
        <v>0</v>
      </c>
      <c r="V307" s="11">
        <f t="shared" si="125"/>
        <v>0</v>
      </c>
      <c r="W307" s="11">
        <f t="shared" si="125"/>
        <v>0</v>
      </c>
    </row>
    <row r="308" spans="1:28" outlineLevel="1" x14ac:dyDescent="0.2">
      <c r="B308" s="4" t="s">
        <v>19</v>
      </c>
      <c r="C308" s="11">
        <f t="shared" ref="C308:W308" si="126">IFERROR(C295/C304,0)</f>
        <v>0</v>
      </c>
      <c r="D308" s="11">
        <f t="shared" si="126"/>
        <v>0</v>
      </c>
      <c r="E308" s="11">
        <f t="shared" si="126"/>
        <v>0</v>
      </c>
      <c r="F308" s="11">
        <f t="shared" si="126"/>
        <v>0</v>
      </c>
      <c r="G308" s="11">
        <f t="shared" si="126"/>
        <v>0</v>
      </c>
      <c r="H308" s="11">
        <f t="shared" si="126"/>
        <v>0</v>
      </c>
      <c r="I308" s="11">
        <f t="shared" si="126"/>
        <v>0</v>
      </c>
      <c r="J308" s="11">
        <f t="shared" si="126"/>
        <v>0</v>
      </c>
      <c r="K308" s="11">
        <f t="shared" si="126"/>
        <v>0</v>
      </c>
      <c r="L308" s="11">
        <f t="shared" si="126"/>
        <v>0</v>
      </c>
      <c r="M308" s="11">
        <f t="shared" si="126"/>
        <v>0</v>
      </c>
      <c r="N308" s="11">
        <f t="shared" si="126"/>
        <v>0</v>
      </c>
      <c r="O308" s="11">
        <f t="shared" si="126"/>
        <v>0</v>
      </c>
      <c r="P308" s="11">
        <f t="shared" si="126"/>
        <v>0</v>
      </c>
      <c r="Q308" s="11">
        <f t="shared" si="126"/>
        <v>0</v>
      </c>
      <c r="R308" s="11">
        <f t="shared" si="126"/>
        <v>0</v>
      </c>
      <c r="S308" s="11">
        <f t="shared" si="126"/>
        <v>0</v>
      </c>
      <c r="T308" s="11">
        <f t="shared" si="126"/>
        <v>0</v>
      </c>
      <c r="U308" s="11">
        <f t="shared" si="126"/>
        <v>0</v>
      </c>
      <c r="V308" s="11">
        <f t="shared" si="126"/>
        <v>0</v>
      </c>
      <c r="W308" s="11">
        <f t="shared" si="126"/>
        <v>0</v>
      </c>
    </row>
    <row r="309" spans="1:28" outlineLevel="1" x14ac:dyDescent="0.2">
      <c r="B309" s="4" t="s">
        <v>16</v>
      </c>
      <c r="C309" s="11">
        <f t="shared" ref="C309:W309" si="127">IFERROR(C296/C304,0)</f>
        <v>1</v>
      </c>
      <c r="D309" s="11">
        <f t="shared" si="127"/>
        <v>1</v>
      </c>
      <c r="E309" s="11">
        <f t="shared" si="127"/>
        <v>1</v>
      </c>
      <c r="F309" s="11">
        <f t="shared" si="127"/>
        <v>1</v>
      </c>
      <c r="G309" s="11">
        <f t="shared" si="127"/>
        <v>1</v>
      </c>
      <c r="H309" s="11">
        <f t="shared" si="127"/>
        <v>1</v>
      </c>
      <c r="I309" s="11">
        <f t="shared" si="127"/>
        <v>1</v>
      </c>
      <c r="J309" s="11">
        <f t="shared" si="127"/>
        <v>1</v>
      </c>
      <c r="K309" s="11">
        <f t="shared" si="127"/>
        <v>1</v>
      </c>
      <c r="L309" s="11">
        <f t="shared" si="127"/>
        <v>1</v>
      </c>
      <c r="M309" s="11">
        <f t="shared" si="127"/>
        <v>1</v>
      </c>
      <c r="N309" s="11">
        <f t="shared" si="127"/>
        <v>1</v>
      </c>
      <c r="O309" s="11">
        <f t="shared" si="127"/>
        <v>1</v>
      </c>
      <c r="P309" s="11">
        <f t="shared" si="127"/>
        <v>1</v>
      </c>
      <c r="Q309" s="11">
        <f t="shared" si="127"/>
        <v>1</v>
      </c>
      <c r="R309" s="11">
        <f t="shared" si="127"/>
        <v>1</v>
      </c>
      <c r="S309" s="11">
        <f t="shared" si="127"/>
        <v>1</v>
      </c>
      <c r="T309" s="11">
        <f t="shared" si="127"/>
        <v>1</v>
      </c>
      <c r="U309" s="11">
        <f t="shared" si="127"/>
        <v>1</v>
      </c>
      <c r="V309" s="11">
        <f t="shared" si="127"/>
        <v>1</v>
      </c>
      <c r="W309" s="11">
        <f t="shared" si="127"/>
        <v>1</v>
      </c>
    </row>
    <row r="310" spans="1:28" outlineLevel="1" x14ac:dyDescent="0.2">
      <c r="B310" s="4" t="s">
        <v>21</v>
      </c>
      <c r="C310" s="11">
        <f t="shared" ref="C310:W310" si="128">IFERROR(C297/C304,0)</f>
        <v>0</v>
      </c>
      <c r="D310" s="11">
        <f t="shared" si="128"/>
        <v>0</v>
      </c>
      <c r="E310" s="11">
        <f t="shared" si="128"/>
        <v>0</v>
      </c>
      <c r="F310" s="11">
        <f t="shared" si="128"/>
        <v>0</v>
      </c>
      <c r="G310" s="11">
        <f t="shared" si="128"/>
        <v>0</v>
      </c>
      <c r="H310" s="11">
        <f t="shared" si="128"/>
        <v>0</v>
      </c>
      <c r="I310" s="11">
        <f t="shared" si="128"/>
        <v>0</v>
      </c>
      <c r="J310" s="11">
        <f t="shared" si="128"/>
        <v>0</v>
      </c>
      <c r="K310" s="11">
        <f t="shared" si="128"/>
        <v>0</v>
      </c>
      <c r="L310" s="11">
        <f t="shared" si="128"/>
        <v>0</v>
      </c>
      <c r="M310" s="11">
        <f t="shared" si="128"/>
        <v>0</v>
      </c>
      <c r="N310" s="11">
        <f t="shared" si="128"/>
        <v>0</v>
      </c>
      <c r="O310" s="11">
        <f t="shared" si="128"/>
        <v>0</v>
      </c>
      <c r="P310" s="11">
        <f t="shared" si="128"/>
        <v>0</v>
      </c>
      <c r="Q310" s="11">
        <f t="shared" si="128"/>
        <v>0</v>
      </c>
      <c r="R310" s="11">
        <f t="shared" si="128"/>
        <v>0</v>
      </c>
      <c r="S310" s="11">
        <f t="shared" si="128"/>
        <v>0</v>
      </c>
      <c r="T310" s="11">
        <f t="shared" si="128"/>
        <v>0</v>
      </c>
      <c r="U310" s="11">
        <f t="shared" si="128"/>
        <v>0</v>
      </c>
      <c r="V310" s="11">
        <f t="shared" si="128"/>
        <v>0</v>
      </c>
      <c r="W310" s="11">
        <f t="shared" si="128"/>
        <v>0</v>
      </c>
    </row>
    <row r="311" spans="1:28" outlineLevel="1" x14ac:dyDescent="0.2">
      <c r="B311" s="4" t="s">
        <v>20</v>
      </c>
      <c r="C311" s="11">
        <f t="shared" ref="C311:W311" si="129">IFERROR(C298/C304,0)</f>
        <v>0</v>
      </c>
      <c r="D311" s="11">
        <f t="shared" si="129"/>
        <v>0</v>
      </c>
      <c r="E311" s="11">
        <f t="shared" si="129"/>
        <v>0</v>
      </c>
      <c r="F311" s="11">
        <f t="shared" si="129"/>
        <v>0</v>
      </c>
      <c r="G311" s="11">
        <f t="shared" si="129"/>
        <v>0</v>
      </c>
      <c r="H311" s="11">
        <f t="shared" si="129"/>
        <v>0</v>
      </c>
      <c r="I311" s="11">
        <f t="shared" si="129"/>
        <v>0</v>
      </c>
      <c r="J311" s="11">
        <f t="shared" si="129"/>
        <v>0</v>
      </c>
      <c r="K311" s="11">
        <f t="shared" si="129"/>
        <v>0</v>
      </c>
      <c r="L311" s="11">
        <f t="shared" si="129"/>
        <v>0</v>
      </c>
      <c r="M311" s="11">
        <f t="shared" si="129"/>
        <v>0</v>
      </c>
      <c r="N311" s="11">
        <f t="shared" si="129"/>
        <v>0</v>
      </c>
      <c r="O311" s="11">
        <f t="shared" si="129"/>
        <v>0</v>
      </c>
      <c r="P311" s="11">
        <f t="shared" si="129"/>
        <v>0</v>
      </c>
      <c r="Q311" s="11">
        <f t="shared" si="129"/>
        <v>0</v>
      </c>
      <c r="R311" s="11">
        <f t="shared" si="129"/>
        <v>0</v>
      </c>
      <c r="S311" s="11">
        <f t="shared" si="129"/>
        <v>0</v>
      </c>
      <c r="T311" s="11">
        <f t="shared" si="129"/>
        <v>0</v>
      </c>
      <c r="U311" s="11">
        <f t="shared" si="129"/>
        <v>0</v>
      </c>
      <c r="V311" s="11">
        <f t="shared" si="129"/>
        <v>0</v>
      </c>
      <c r="W311" s="11">
        <f t="shared" si="129"/>
        <v>0</v>
      </c>
    </row>
    <row r="312" spans="1:28" outlineLevel="1" x14ac:dyDescent="0.2">
      <c r="B312" s="4" t="s">
        <v>0</v>
      </c>
      <c r="C312" s="11">
        <f t="shared" ref="C312:W312" si="130">IFERROR(C299/C304,0)</f>
        <v>0</v>
      </c>
      <c r="D312" s="11">
        <f t="shared" si="130"/>
        <v>0</v>
      </c>
      <c r="E312" s="11">
        <f t="shared" si="130"/>
        <v>0</v>
      </c>
      <c r="F312" s="11">
        <f t="shared" si="130"/>
        <v>0</v>
      </c>
      <c r="G312" s="11">
        <f t="shared" si="130"/>
        <v>0</v>
      </c>
      <c r="H312" s="11">
        <f t="shared" si="130"/>
        <v>0</v>
      </c>
      <c r="I312" s="11">
        <f t="shared" si="130"/>
        <v>0</v>
      </c>
      <c r="J312" s="11">
        <f t="shared" si="130"/>
        <v>0</v>
      </c>
      <c r="K312" s="11">
        <f t="shared" si="130"/>
        <v>0</v>
      </c>
      <c r="L312" s="11">
        <f t="shared" si="130"/>
        <v>0</v>
      </c>
      <c r="M312" s="11">
        <f t="shared" si="130"/>
        <v>0</v>
      </c>
      <c r="N312" s="11">
        <f t="shared" si="130"/>
        <v>0</v>
      </c>
      <c r="O312" s="11">
        <f t="shared" si="130"/>
        <v>0</v>
      </c>
      <c r="P312" s="11">
        <f t="shared" si="130"/>
        <v>0</v>
      </c>
      <c r="Q312" s="11">
        <f t="shared" si="130"/>
        <v>0</v>
      </c>
      <c r="R312" s="11">
        <f t="shared" si="130"/>
        <v>0</v>
      </c>
      <c r="S312" s="11">
        <f t="shared" si="130"/>
        <v>0</v>
      </c>
      <c r="T312" s="11">
        <f t="shared" si="130"/>
        <v>0</v>
      </c>
      <c r="U312" s="11">
        <f t="shared" si="130"/>
        <v>0</v>
      </c>
      <c r="V312" s="11">
        <f t="shared" si="130"/>
        <v>0</v>
      </c>
      <c r="W312" s="11">
        <f t="shared" si="130"/>
        <v>0</v>
      </c>
    </row>
    <row r="313" spans="1:28" outlineLevel="1" x14ac:dyDescent="0.2">
      <c r="B313" s="4" t="s">
        <v>22</v>
      </c>
      <c r="C313" s="11">
        <f t="shared" ref="C313:W313" si="131">IFERROR(C300/C304,0)</f>
        <v>0</v>
      </c>
      <c r="D313" s="11">
        <f t="shared" si="131"/>
        <v>0</v>
      </c>
      <c r="E313" s="11">
        <f t="shared" si="131"/>
        <v>0</v>
      </c>
      <c r="F313" s="11">
        <f t="shared" si="131"/>
        <v>0</v>
      </c>
      <c r="G313" s="11">
        <f t="shared" si="131"/>
        <v>0</v>
      </c>
      <c r="H313" s="11">
        <f t="shared" si="131"/>
        <v>0</v>
      </c>
      <c r="I313" s="11">
        <f t="shared" si="131"/>
        <v>0</v>
      </c>
      <c r="J313" s="11">
        <f t="shared" si="131"/>
        <v>0</v>
      </c>
      <c r="K313" s="11">
        <f t="shared" si="131"/>
        <v>0</v>
      </c>
      <c r="L313" s="11">
        <f t="shared" si="131"/>
        <v>0</v>
      </c>
      <c r="M313" s="11">
        <f t="shared" si="131"/>
        <v>0</v>
      </c>
      <c r="N313" s="11">
        <f t="shared" si="131"/>
        <v>0</v>
      </c>
      <c r="O313" s="11">
        <f t="shared" si="131"/>
        <v>0</v>
      </c>
      <c r="P313" s="11">
        <f t="shared" si="131"/>
        <v>0</v>
      </c>
      <c r="Q313" s="11">
        <f t="shared" si="131"/>
        <v>0</v>
      </c>
      <c r="R313" s="11">
        <f t="shared" si="131"/>
        <v>0</v>
      </c>
      <c r="S313" s="11">
        <f t="shared" si="131"/>
        <v>0</v>
      </c>
      <c r="T313" s="11">
        <f t="shared" si="131"/>
        <v>0</v>
      </c>
      <c r="U313" s="11">
        <f t="shared" si="131"/>
        <v>0</v>
      </c>
      <c r="V313" s="11">
        <f t="shared" si="131"/>
        <v>0</v>
      </c>
      <c r="W313" s="11">
        <f t="shared" si="131"/>
        <v>0</v>
      </c>
    </row>
    <row r="314" spans="1:28" outlineLevel="1" x14ac:dyDescent="0.2">
      <c r="B314" s="4" t="s">
        <v>23</v>
      </c>
      <c r="C314" s="11">
        <f t="shared" ref="C314:W314" si="132">IFERROR(C301/C304,0)</f>
        <v>0</v>
      </c>
      <c r="D314" s="11">
        <f t="shared" si="132"/>
        <v>0</v>
      </c>
      <c r="E314" s="11">
        <f t="shared" si="132"/>
        <v>0</v>
      </c>
      <c r="F314" s="11">
        <f t="shared" si="132"/>
        <v>0</v>
      </c>
      <c r="G314" s="11">
        <f t="shared" si="132"/>
        <v>0</v>
      </c>
      <c r="H314" s="11">
        <f t="shared" si="132"/>
        <v>0</v>
      </c>
      <c r="I314" s="11">
        <f t="shared" si="132"/>
        <v>0</v>
      </c>
      <c r="J314" s="11">
        <f t="shared" si="132"/>
        <v>0</v>
      </c>
      <c r="K314" s="11">
        <f t="shared" si="132"/>
        <v>0</v>
      </c>
      <c r="L314" s="11">
        <f t="shared" si="132"/>
        <v>0</v>
      </c>
      <c r="M314" s="11">
        <f t="shared" si="132"/>
        <v>0</v>
      </c>
      <c r="N314" s="11">
        <f t="shared" si="132"/>
        <v>0</v>
      </c>
      <c r="O314" s="11">
        <f t="shared" si="132"/>
        <v>0</v>
      </c>
      <c r="P314" s="11">
        <f t="shared" si="132"/>
        <v>0</v>
      </c>
      <c r="Q314" s="11">
        <f t="shared" si="132"/>
        <v>0</v>
      </c>
      <c r="R314" s="11">
        <f t="shared" si="132"/>
        <v>0</v>
      </c>
      <c r="S314" s="11">
        <f t="shared" si="132"/>
        <v>0</v>
      </c>
      <c r="T314" s="11">
        <f t="shared" si="132"/>
        <v>0</v>
      </c>
      <c r="U314" s="11">
        <f t="shared" si="132"/>
        <v>0</v>
      </c>
      <c r="V314" s="11">
        <f t="shared" si="132"/>
        <v>0</v>
      </c>
      <c r="W314" s="11">
        <f t="shared" si="132"/>
        <v>0</v>
      </c>
    </row>
    <row r="315" spans="1:28" outlineLevel="1" x14ac:dyDescent="0.2">
      <c r="B315" s="4" t="s">
        <v>17</v>
      </c>
      <c r="C315" s="11">
        <f t="shared" ref="C315:W315" si="133">IFERROR(C302/C304,0)</f>
        <v>0</v>
      </c>
      <c r="D315" s="11">
        <f t="shared" si="133"/>
        <v>0</v>
      </c>
      <c r="E315" s="11">
        <f t="shared" si="133"/>
        <v>0</v>
      </c>
      <c r="F315" s="11">
        <f t="shared" si="133"/>
        <v>0</v>
      </c>
      <c r="G315" s="11">
        <f t="shared" si="133"/>
        <v>0</v>
      </c>
      <c r="H315" s="11">
        <f t="shared" si="133"/>
        <v>0</v>
      </c>
      <c r="I315" s="11">
        <f t="shared" si="133"/>
        <v>0</v>
      </c>
      <c r="J315" s="11">
        <f t="shared" si="133"/>
        <v>0</v>
      </c>
      <c r="K315" s="11">
        <f t="shared" si="133"/>
        <v>0</v>
      </c>
      <c r="L315" s="11">
        <f t="shared" si="133"/>
        <v>0</v>
      </c>
      <c r="M315" s="11">
        <f t="shared" si="133"/>
        <v>0</v>
      </c>
      <c r="N315" s="11">
        <f t="shared" si="133"/>
        <v>0</v>
      </c>
      <c r="O315" s="11">
        <f t="shared" si="133"/>
        <v>0</v>
      </c>
      <c r="P315" s="11">
        <f t="shared" si="133"/>
        <v>0</v>
      </c>
      <c r="Q315" s="11">
        <f t="shared" si="133"/>
        <v>0</v>
      </c>
      <c r="R315" s="11">
        <f t="shared" si="133"/>
        <v>0</v>
      </c>
      <c r="S315" s="11">
        <f t="shared" si="133"/>
        <v>0</v>
      </c>
      <c r="T315" s="11">
        <f t="shared" si="133"/>
        <v>0</v>
      </c>
      <c r="U315" s="11">
        <f t="shared" si="133"/>
        <v>0</v>
      </c>
      <c r="V315" s="11">
        <f t="shared" si="133"/>
        <v>0</v>
      </c>
      <c r="W315" s="11">
        <f t="shared" si="133"/>
        <v>0</v>
      </c>
    </row>
    <row r="316" spans="1:28" outlineLevel="1" x14ac:dyDescent="0.2">
      <c r="B316" s="4" t="s">
        <v>24</v>
      </c>
      <c r="C316" s="11">
        <f t="shared" ref="C316:W316" si="134">IFERROR(C303/C304,0)</f>
        <v>0</v>
      </c>
      <c r="D316" s="11">
        <f t="shared" si="134"/>
        <v>0</v>
      </c>
      <c r="E316" s="11">
        <f t="shared" si="134"/>
        <v>0</v>
      </c>
      <c r="F316" s="11">
        <f t="shared" si="134"/>
        <v>0</v>
      </c>
      <c r="G316" s="11">
        <f t="shared" si="134"/>
        <v>0</v>
      </c>
      <c r="H316" s="11">
        <f t="shared" si="134"/>
        <v>0</v>
      </c>
      <c r="I316" s="11">
        <f t="shared" si="134"/>
        <v>0</v>
      </c>
      <c r="J316" s="11">
        <f t="shared" si="134"/>
        <v>0</v>
      </c>
      <c r="K316" s="11">
        <f t="shared" si="134"/>
        <v>0</v>
      </c>
      <c r="L316" s="11">
        <f t="shared" si="134"/>
        <v>0</v>
      </c>
      <c r="M316" s="11">
        <f t="shared" si="134"/>
        <v>0</v>
      </c>
      <c r="N316" s="11">
        <f t="shared" si="134"/>
        <v>0</v>
      </c>
      <c r="O316" s="11">
        <f t="shared" si="134"/>
        <v>0</v>
      </c>
      <c r="P316" s="11">
        <f t="shared" si="134"/>
        <v>0</v>
      </c>
      <c r="Q316" s="11">
        <f t="shared" si="134"/>
        <v>0</v>
      </c>
      <c r="R316" s="11">
        <f t="shared" si="134"/>
        <v>0</v>
      </c>
      <c r="S316" s="11">
        <f t="shared" si="134"/>
        <v>0</v>
      </c>
      <c r="T316" s="11">
        <f t="shared" si="134"/>
        <v>0</v>
      </c>
      <c r="U316" s="11">
        <f t="shared" si="134"/>
        <v>0</v>
      </c>
      <c r="V316" s="11">
        <f t="shared" si="134"/>
        <v>0</v>
      </c>
      <c r="W316" s="11">
        <f t="shared" si="134"/>
        <v>0</v>
      </c>
    </row>
    <row r="317" spans="1:28" outlineLevel="1" x14ac:dyDescent="0.2"/>
    <row r="319" spans="1:28" x14ac:dyDescent="0.2">
      <c r="A319" s="30" t="s">
        <v>32</v>
      </c>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row>
    <row r="320" spans="1:28" x14ac:dyDescent="0.2">
      <c r="B320" s="8" t="s">
        <v>2</v>
      </c>
      <c r="C320" s="13"/>
    </row>
    <row r="321" spans="2:26" x14ac:dyDescent="0.2">
      <c r="B321" s="15" t="s">
        <v>5</v>
      </c>
    </row>
    <row r="322" spans="2:26" x14ac:dyDescent="0.2">
      <c r="B322" s="9" t="s">
        <v>7</v>
      </c>
      <c r="C322" s="5">
        <f>C323*Inputs!D$7</f>
        <v>14.306557133214302</v>
      </c>
      <c r="D322" s="5">
        <f>D323*Inputs!E$7</f>
        <v>12.684828796018657</v>
      </c>
      <c r="E322" s="5">
        <f>E323*Inputs!F$7</f>
        <v>12.256224634550101</v>
      </c>
      <c r="F322" s="5">
        <f>F323*Inputs!G$7</f>
        <v>11.434131321172417</v>
      </c>
      <c r="G322" s="5">
        <f>G323*Inputs!H$7</f>
        <v>16.340666452806484</v>
      </c>
      <c r="H322" s="5">
        <f>H323*Inputs!I$7</f>
        <v>19.340474228666064</v>
      </c>
      <c r="I322" s="5">
        <f>I323*Inputs!J$7</f>
        <v>15.587153925837294</v>
      </c>
      <c r="J322" s="5">
        <f>J323*Inputs!K$7</f>
        <v>11.377259319914359</v>
      </c>
      <c r="K322" s="5">
        <f>K323*Inputs!L$7</f>
        <v>10.417114891986705</v>
      </c>
      <c r="L322" s="5">
        <f>L323*Inputs!M$7</f>
        <v>13.121324190449753</v>
      </c>
      <c r="M322" s="5">
        <f>M323*Inputs!N$7</f>
        <v>11.744856343978514</v>
      </c>
      <c r="N322" s="5">
        <f>N323*Inputs!O$7</f>
        <v>10.132231599680456</v>
      </c>
      <c r="O322" s="5">
        <f>O323*Inputs!P$7</f>
        <v>7.0185884901427702</v>
      </c>
      <c r="P322" s="5">
        <f>P323*Inputs!Q$7</f>
        <v>9.5824467125758144</v>
      </c>
      <c r="Q322" s="5">
        <f>Q323*Inputs!R$7</f>
        <v>10.665338793884784</v>
      </c>
      <c r="R322" s="5">
        <f>R323*Inputs!S$7</f>
        <v>12.590570606174488</v>
      </c>
      <c r="S322" s="5">
        <f>S323*Inputs!T$7</f>
        <v>14.612656074226265</v>
      </c>
      <c r="T322" s="5">
        <f>T323*Inputs!U$7</f>
        <v>13.73768436689093</v>
      </c>
      <c r="U322" s="5">
        <f>U323*Inputs!V$7</f>
        <v>13.975673656130667</v>
      </c>
      <c r="V322" s="5">
        <f>V323*Inputs!W$7</f>
        <v>13.007009494954122</v>
      </c>
      <c r="W322" s="5">
        <f>W323*Inputs!X$7</f>
        <v>11.143413079133076</v>
      </c>
      <c r="Z322" s="21" t="s">
        <v>26</v>
      </c>
    </row>
    <row r="323" spans="2:26" x14ac:dyDescent="0.2">
      <c r="B323" s="9" t="s">
        <v>8</v>
      </c>
      <c r="C323" s="5">
        <f>C327*CAN!C328</f>
        <v>143.06557133214301</v>
      </c>
      <c r="D323" s="5">
        <f>D327*CAN!D328</f>
        <v>126.84828796018657</v>
      </c>
      <c r="E323" s="5">
        <f>E327*CAN!E328</f>
        <v>122.56224634550099</v>
      </c>
      <c r="F323" s="5">
        <f>F327*CAN!F328</f>
        <v>114.34131321172417</v>
      </c>
      <c r="G323" s="5">
        <f>G327*CAN!G328</f>
        <v>163.40666452806485</v>
      </c>
      <c r="H323" s="5">
        <f>H327*CAN!H328</f>
        <v>193.40474228666062</v>
      </c>
      <c r="I323" s="5">
        <f>I327*CAN!I328</f>
        <v>155.87153925837293</v>
      </c>
      <c r="J323" s="5">
        <f>J327*CAN!J328</f>
        <v>113.77259319914357</v>
      </c>
      <c r="K323" s="5">
        <f>K327*CAN!K328</f>
        <v>104.17114891986704</v>
      </c>
      <c r="L323" s="5">
        <f>L327*CAN!L328</f>
        <v>131.21324190449752</v>
      </c>
      <c r="M323" s="5">
        <f>M327*CAN!M328</f>
        <v>117.44856343978513</v>
      </c>
      <c r="N323" s="5">
        <f>N327*CAN!N328</f>
        <v>101.32231599680455</v>
      </c>
      <c r="O323" s="5">
        <f>O327*CAN!O328</f>
        <v>70.185884901427698</v>
      </c>
      <c r="P323" s="5">
        <f>P327*CAN!P328</f>
        <v>95.824467125758133</v>
      </c>
      <c r="Q323" s="5">
        <f>Q327*CAN!Q328</f>
        <v>106.65338793884783</v>
      </c>
      <c r="R323" s="5">
        <f>R327*CAN!R328</f>
        <v>125.90570606174487</v>
      </c>
      <c r="S323" s="5">
        <f>S327*CAN!S328</f>
        <v>146.12656074226265</v>
      </c>
      <c r="T323" s="5">
        <f>T327*CAN!T328</f>
        <v>137.37684366890929</v>
      </c>
      <c r="U323" s="5">
        <f>U327*CAN!U328</f>
        <v>139.75673656130667</v>
      </c>
      <c r="V323" s="5">
        <f>V327*CAN!V328</f>
        <v>130.07009494954121</v>
      </c>
      <c r="W323" s="5">
        <f>W327*CAN!W328</f>
        <v>111.43413079133074</v>
      </c>
      <c r="Z323" s="21" t="s">
        <v>26</v>
      </c>
    </row>
    <row r="324" spans="2:26" x14ac:dyDescent="0.2">
      <c r="B324" s="16" t="s">
        <v>6</v>
      </c>
      <c r="C324" s="5"/>
      <c r="D324" s="5"/>
      <c r="E324" s="5"/>
      <c r="F324" s="5"/>
      <c r="G324" s="5"/>
      <c r="H324" s="5"/>
      <c r="I324" s="5"/>
      <c r="J324" s="5"/>
      <c r="K324" s="5"/>
      <c r="L324" s="5"/>
      <c r="M324" s="5"/>
      <c r="N324" s="5"/>
      <c r="O324" s="5"/>
      <c r="P324" s="5"/>
      <c r="Q324" s="5"/>
      <c r="R324" s="5"/>
      <c r="S324" s="5"/>
      <c r="T324" s="5"/>
      <c r="U324" s="5"/>
      <c r="V324" s="5"/>
      <c r="W324" s="5"/>
    </row>
    <row r="325" spans="2:26" x14ac:dyDescent="0.2">
      <c r="B325" s="9" t="s">
        <v>8</v>
      </c>
      <c r="C325" s="5">
        <f>C327*CAN!C329</f>
        <v>644.73610145502619</v>
      </c>
      <c r="D325" s="5">
        <f>D327*CAN!D329</f>
        <v>598.70264878732246</v>
      </c>
      <c r="E325" s="5">
        <f>E327*CAN!E329</f>
        <v>541.86217612558767</v>
      </c>
      <c r="F325" s="5">
        <f>F327*CAN!F329</f>
        <v>556.74484037372622</v>
      </c>
      <c r="G325" s="5">
        <f>G327*CAN!G329</f>
        <v>827.73456735071079</v>
      </c>
      <c r="H325" s="5">
        <f>H327*CAN!H329</f>
        <v>951.43109758325045</v>
      </c>
      <c r="I325" s="5">
        <f>I327*CAN!I329</f>
        <v>831.00460640080723</v>
      </c>
      <c r="J325" s="5">
        <f>J327*CAN!J329</f>
        <v>719.68319796533763</v>
      </c>
      <c r="K325" s="5">
        <f>K327*CAN!K329</f>
        <v>746.09888299118461</v>
      </c>
      <c r="L325" s="5">
        <f>L327*CAN!L329</f>
        <v>988.73213485649421</v>
      </c>
      <c r="M325" s="5">
        <f>M327*CAN!M329</f>
        <v>767.62267419967907</v>
      </c>
      <c r="N325" s="5">
        <f>N327*CAN!N329</f>
        <v>673.8780949654988</v>
      </c>
      <c r="O325" s="5">
        <f>O327*CAN!O329</f>
        <v>479.6953211738458</v>
      </c>
      <c r="P325" s="5">
        <f>P327*CAN!P329</f>
        <v>657.33516415313932</v>
      </c>
      <c r="Q325" s="5">
        <f>Q327*CAN!Q329</f>
        <v>748.27281095534897</v>
      </c>
      <c r="R325" s="5">
        <f>R327*CAN!R329</f>
        <v>968.40801187931993</v>
      </c>
      <c r="S325" s="5">
        <f>S327*CAN!S329</f>
        <v>1105.3478674272019</v>
      </c>
      <c r="T325" s="5">
        <f>T327*CAN!T329</f>
        <v>935.88595412956386</v>
      </c>
      <c r="U325" s="5">
        <f>U327*CAN!U329</f>
        <v>951.28333958169912</v>
      </c>
      <c r="V325" s="5">
        <f>V327*CAN!V329</f>
        <v>931.36997352713502</v>
      </c>
      <c r="W325" s="5">
        <f>W327*CAN!W329</f>
        <v>280.4100701811023</v>
      </c>
      <c r="Z325" s="21" t="s">
        <v>26</v>
      </c>
    </row>
    <row r="326" spans="2:26" x14ac:dyDescent="0.2">
      <c r="B326" s="15" t="s">
        <v>9</v>
      </c>
    </row>
    <row r="327" spans="2:26" x14ac:dyDescent="0.2">
      <c r="B327" s="9" t="s">
        <v>8</v>
      </c>
      <c r="C327" s="5">
        <f>C342/CAN!C343/1000</f>
        <v>787.80167278716931</v>
      </c>
      <c r="D327" s="5">
        <f>D342/CAN!D343/1000</f>
        <v>725.55093674750901</v>
      </c>
      <c r="E327" s="5">
        <f>E342/CAN!E343/1000</f>
        <v>664.42442247108863</v>
      </c>
      <c r="F327" s="5">
        <f>F342/CAN!F343/1000</f>
        <v>671.08615358545046</v>
      </c>
      <c r="G327" s="5">
        <f>G342/CAN!G343/1000</f>
        <v>991.14123187877556</v>
      </c>
      <c r="H327" s="5">
        <f>H342/CAN!H343/1000</f>
        <v>1144.8358398699111</v>
      </c>
      <c r="I327" s="5">
        <f>I342/CAN!I343/1000</f>
        <v>986.87614565918011</v>
      </c>
      <c r="J327" s="5">
        <f>J342/CAN!J343/1000</f>
        <v>833.4557911644813</v>
      </c>
      <c r="K327" s="5">
        <f>K342/CAN!K343/1000</f>
        <v>850.27003191105166</v>
      </c>
      <c r="L327" s="5">
        <f>L342/CAN!L343/1000</f>
        <v>1119.9453767609918</v>
      </c>
      <c r="M327" s="5">
        <f>M342/CAN!M343/1000</f>
        <v>885.07123763946424</v>
      </c>
      <c r="N327" s="5">
        <f>N342/CAN!N343/1000</f>
        <v>775.20041096230329</v>
      </c>
      <c r="O327" s="5">
        <f>O342/CAN!O343/1000</f>
        <v>549.88120607527344</v>
      </c>
      <c r="P327" s="5">
        <f>P342/CAN!P343/1000</f>
        <v>753.15963127889745</v>
      </c>
      <c r="Q327" s="5">
        <f>Q342/CAN!Q343/1000</f>
        <v>854.92619889419677</v>
      </c>
      <c r="R327" s="5">
        <f>R342/CAN!R343/1000</f>
        <v>1094.3137179410649</v>
      </c>
      <c r="S327" s="5">
        <f>S342/CAN!S343/1000</f>
        <v>1251.4744281694645</v>
      </c>
      <c r="T327" s="5">
        <f>T342/CAN!T343/1000</f>
        <v>1073.2627977984732</v>
      </c>
      <c r="U327" s="5">
        <f>U342/CAN!U343/1000</f>
        <v>1091.0400761430058</v>
      </c>
      <c r="V327" s="5">
        <f>V342/CAN!V343/1000</f>
        <v>1061.4400684766763</v>
      </c>
      <c r="W327" s="5">
        <f>W342/CAN!W343/1000</f>
        <v>391.84420097243304</v>
      </c>
    </row>
    <row r="328" spans="2:26" x14ac:dyDescent="0.2">
      <c r="B328" s="17" t="s">
        <v>10</v>
      </c>
      <c r="C328" s="12">
        <f t="shared" ref="C328:W328" si="135">C323/C327</f>
        <v>0.1816009996856065</v>
      </c>
      <c r="D328" s="12">
        <f t="shared" si="135"/>
        <v>0.17483030003216665</v>
      </c>
      <c r="E328" s="12">
        <f t="shared" si="135"/>
        <v>0.18446378880787467</v>
      </c>
      <c r="F328" s="12">
        <f t="shared" si="135"/>
        <v>0.17038246520335174</v>
      </c>
      <c r="G328" s="12">
        <f t="shared" si="135"/>
        <v>0.16486718468801506</v>
      </c>
      <c r="H328" s="12">
        <f t="shared" si="135"/>
        <v>0.16893665934553326</v>
      </c>
      <c r="I328" s="12">
        <f t="shared" si="135"/>
        <v>0.15794437827277621</v>
      </c>
      <c r="J328" s="12">
        <f t="shared" si="135"/>
        <v>0.13650705220991224</v>
      </c>
      <c r="K328" s="12">
        <f t="shared" si="135"/>
        <v>0.12251537159993024</v>
      </c>
      <c r="L328" s="12">
        <f t="shared" si="135"/>
        <v>0.11716039427206798</v>
      </c>
      <c r="M328" s="12">
        <f t="shared" si="135"/>
        <v>0.13269955958915486</v>
      </c>
      <c r="N328" s="12">
        <f t="shared" si="135"/>
        <v>0.13070467270654179</v>
      </c>
      <c r="O328" s="12">
        <f t="shared" si="135"/>
        <v>0.12763826827683927</v>
      </c>
      <c r="P328" s="12">
        <f t="shared" si="135"/>
        <v>0.12722995650078067</v>
      </c>
      <c r="Q328" s="12">
        <f t="shared" si="135"/>
        <v>0.1247515727986796</v>
      </c>
      <c r="R328" s="12">
        <f t="shared" si="135"/>
        <v>0.11505448940056659</v>
      </c>
      <c r="S328" s="12">
        <f t="shared" si="135"/>
        <v>0.11676352105412367</v>
      </c>
      <c r="T328" s="12">
        <f t="shared" si="135"/>
        <v>0.12799925978120463</v>
      </c>
      <c r="U328" s="12">
        <f t="shared" si="135"/>
        <v>0.12809496151174227</v>
      </c>
      <c r="V328" s="12">
        <f t="shared" si="135"/>
        <v>0.12254115782176102</v>
      </c>
      <c r="W328" s="12">
        <f t="shared" si="135"/>
        <v>0.28438376914800978</v>
      </c>
    </row>
    <row r="329" spans="2:26" x14ac:dyDescent="0.2">
      <c r="B329" s="17" t="s">
        <v>11</v>
      </c>
      <c r="C329" s="12">
        <f t="shared" ref="C329:W329" si="136">C325/C327</f>
        <v>0.81839900031439339</v>
      </c>
      <c r="D329" s="12">
        <f t="shared" si="136"/>
        <v>0.8251696999678334</v>
      </c>
      <c r="E329" s="12">
        <f t="shared" si="136"/>
        <v>0.81553621119212538</v>
      </c>
      <c r="F329" s="12">
        <f t="shared" si="136"/>
        <v>0.82961753479664813</v>
      </c>
      <c r="G329" s="12">
        <f t="shared" si="136"/>
        <v>0.83513281531198502</v>
      </c>
      <c r="H329" s="12">
        <f t="shared" si="136"/>
        <v>0.83106334065446674</v>
      </c>
      <c r="I329" s="12">
        <f t="shared" si="136"/>
        <v>0.84205562172722381</v>
      </c>
      <c r="J329" s="12">
        <f t="shared" si="136"/>
        <v>0.86349294779008767</v>
      </c>
      <c r="K329" s="12">
        <f t="shared" si="136"/>
        <v>0.8774846284000698</v>
      </c>
      <c r="L329" s="12">
        <f t="shared" si="136"/>
        <v>0.88283960572793196</v>
      </c>
      <c r="M329" s="12">
        <f t="shared" si="136"/>
        <v>0.86730044041084509</v>
      </c>
      <c r="N329" s="12">
        <f t="shared" si="136"/>
        <v>0.86929532729345826</v>
      </c>
      <c r="O329" s="12">
        <f t="shared" si="136"/>
        <v>0.87236173172316078</v>
      </c>
      <c r="P329" s="12">
        <f t="shared" si="136"/>
        <v>0.87277004349921927</v>
      </c>
      <c r="Q329" s="12">
        <f t="shared" si="136"/>
        <v>0.87524842720132046</v>
      </c>
      <c r="R329" s="12">
        <f t="shared" si="136"/>
        <v>0.88494551059943338</v>
      </c>
      <c r="S329" s="12">
        <f t="shared" si="136"/>
        <v>0.88323647894587631</v>
      </c>
      <c r="T329" s="12">
        <f t="shared" si="136"/>
        <v>0.87200074021879526</v>
      </c>
      <c r="U329" s="12">
        <f t="shared" si="136"/>
        <v>0.87190503848825773</v>
      </c>
      <c r="V329" s="12">
        <f t="shared" si="136"/>
        <v>0.87745884217823888</v>
      </c>
      <c r="W329" s="12">
        <f t="shared" si="136"/>
        <v>0.71561623085199022</v>
      </c>
    </row>
    <row r="331" spans="2:26" x14ac:dyDescent="0.2">
      <c r="B331" s="8" t="s">
        <v>14</v>
      </c>
      <c r="C331" s="13"/>
    </row>
    <row r="332" spans="2:26" x14ac:dyDescent="0.2">
      <c r="B332" s="4" t="s">
        <v>18</v>
      </c>
      <c r="C332" s="5">
        <f>'[9]Table 14'!C$15*INDEX(Inputs!$D$30:$T$30,MATCH($A$1,Inputs!$D$27:$T$27,0))*1000</f>
        <v>2025.6126000000002</v>
      </c>
      <c r="D332" s="5">
        <f>'[9]Table 14'!D$15*INDEX(Inputs!$D$30:$T$30,MATCH($A$1,Inputs!$D$27:$T$27,0))*1000</f>
        <v>1759.2851999999998</v>
      </c>
      <c r="E332" s="5">
        <f>'[9]Table 14'!E$15*INDEX(Inputs!$D$30:$T$30,MATCH($A$1,Inputs!$D$27:$T$27,0))*1000</f>
        <v>1723.6553999999999</v>
      </c>
      <c r="F332" s="5">
        <f>'[9]Table 14'!F$15*INDEX(Inputs!$D$30:$T$30,MATCH($A$1,Inputs!$D$27:$T$27,0))*1000</f>
        <v>1850.2304999999999</v>
      </c>
      <c r="G332" s="5">
        <f>'[9]Table 14'!G$15*INDEX(Inputs!$D$30:$T$30,MATCH($A$1,Inputs!$D$27:$T$27,0))*1000</f>
        <v>2725.9661999999998</v>
      </c>
      <c r="H332" s="5">
        <f>'[9]Table 14'!H$15*INDEX(Inputs!$D$30:$T$30,MATCH($A$1,Inputs!$D$27:$T$27,0))*1000</f>
        <v>3085.3454999999999</v>
      </c>
      <c r="I332" s="5">
        <f>'[9]Table 14'!I$15*INDEX(Inputs!$D$30:$T$30,MATCH($A$1,Inputs!$D$27:$T$27,0))*1000</f>
        <v>2485.4207999999999</v>
      </c>
      <c r="J332" s="5">
        <f>'[9]Table 14'!J$15*INDEX(Inputs!$D$30:$T$30,MATCH($A$1,Inputs!$D$27:$T$27,0))*1000</f>
        <v>2060.0246999999999</v>
      </c>
      <c r="K332" s="5">
        <f>'[9]Table 14'!K$15*INDEX(Inputs!$D$30:$T$30,MATCH($A$1,Inputs!$D$27:$T$27,0))*1000</f>
        <v>1961.7768000000001</v>
      </c>
      <c r="L332" s="5">
        <f>'[9]Table 14'!L$15*INDEX(Inputs!$D$30:$T$30,MATCH($A$1,Inputs!$D$27:$T$27,0))*1000</f>
        <v>2484.3986999999997</v>
      </c>
      <c r="M332" s="5">
        <f>'[9]Table 14'!M$15*INDEX(Inputs!$D$30:$T$30,MATCH($A$1,Inputs!$D$27:$T$27,0))*1000</f>
        <v>1792.8881999999999</v>
      </c>
      <c r="N332" s="5">
        <f>'[9]Table 14'!N$15*INDEX(Inputs!$D$30:$T$30,MATCH($A$1,Inputs!$D$27:$T$27,0))*1000</f>
        <v>1478.8386</v>
      </c>
      <c r="O332" s="5">
        <f>'[9]Table 14'!O$15*INDEX(Inputs!$D$30:$T$30,MATCH($A$1,Inputs!$D$27:$T$27,0))*1000</f>
        <v>1129.8150000000001</v>
      </c>
      <c r="P332" s="5">
        <f>'[9]Table 14'!P$15*INDEX(Inputs!$D$30:$T$30,MATCH($A$1,Inputs!$D$27:$T$27,0))*1000</f>
        <v>1619.6399999999996</v>
      </c>
      <c r="Q332" s="5">
        <f>'[9]Table 14'!Q$15*INDEX(Inputs!$D$30:$T$30,MATCH($A$1,Inputs!$D$27:$T$27,0))*1000</f>
        <v>1690.0124999999998</v>
      </c>
      <c r="R332" s="5">
        <f>'[9]Table 14'!R$15*INDEX(Inputs!$D$30:$T$30,MATCH($A$1,Inputs!$D$27:$T$27,0))*1000</f>
        <v>2124.9539999999997</v>
      </c>
      <c r="S332" s="5">
        <f>'[9]Table 14'!S$15*INDEX(Inputs!$D$30:$T$30,MATCH($A$1,Inputs!$D$27:$T$27,0))*1000</f>
        <v>2271.5894999999996</v>
      </c>
      <c r="T332" s="5">
        <f>'[9]Table 14'!T$15*INDEX(Inputs!$D$30:$T$30,MATCH($A$1,Inputs!$D$27:$T$27,0))*1000</f>
        <v>1895.7750000000001</v>
      </c>
      <c r="U332" s="5">
        <f>'[9]Table 14'!U$15*INDEX(Inputs!$D$30:$T$30,MATCH($A$1,Inputs!$D$27:$T$27,0))*1000</f>
        <v>1992.3074999999999</v>
      </c>
      <c r="V332" s="5">
        <f>'[9]Table 14'!V$15*INDEX(Inputs!$D$30:$T$30,MATCH($A$1,Inputs!$D$27:$T$27,0))*1000</f>
        <v>1919.9448000000002</v>
      </c>
      <c r="W332" s="5">
        <f>'[9]Table 14'!W$15*INDEX(Inputs!$D$30:$T$30,MATCH($A$1,Inputs!$D$27:$T$27,0))*1000</f>
        <v>1011.8819999999999</v>
      </c>
      <c r="Z332" s="21" t="s">
        <v>26</v>
      </c>
    </row>
    <row r="333" spans="2:26" x14ac:dyDescent="0.2">
      <c r="B333" s="4" t="s">
        <v>19</v>
      </c>
      <c r="C333" s="5">
        <f>'[9]Table 14'!C$14*INDEX(Inputs!$D$30:$T$30,MATCH($A$1,Inputs!$D$27:$T$27,0))*1000</f>
        <v>11.5062</v>
      </c>
      <c r="D333" s="5">
        <f>'[9]Table 14'!D$14*INDEX(Inputs!$D$30:$T$30,MATCH($A$1,Inputs!$D$27:$T$27,0))*1000</f>
        <v>8.5164000000000009</v>
      </c>
      <c r="E333" s="5">
        <f>'[9]Table 14'!E$14*INDEX(Inputs!$D$30:$T$30,MATCH($A$1,Inputs!$D$27:$T$27,0))*1000</f>
        <v>8.4719999999999995</v>
      </c>
      <c r="F333" s="5">
        <f>'[9]Table 14'!F$14*INDEX(Inputs!$D$30:$T$30,MATCH($A$1,Inputs!$D$27:$T$27,0))*1000</f>
        <v>8.7584999999999997</v>
      </c>
      <c r="G333" s="5">
        <f>'[9]Table 14'!G$14*INDEX(Inputs!$D$30:$T$30,MATCH($A$1,Inputs!$D$27:$T$27,0))*1000</f>
        <v>6.4266000000000005</v>
      </c>
      <c r="H333" s="5">
        <f>'[9]Table 14'!H$14*INDEX(Inputs!$D$30:$T$30,MATCH($A$1,Inputs!$D$27:$T$27,0))*1000</f>
        <v>6.7214999999999998</v>
      </c>
      <c r="I333" s="5">
        <f>'[9]Table 14'!I$14*INDEX(Inputs!$D$30:$T$30,MATCH($A$1,Inputs!$D$27:$T$27,0))*1000</f>
        <v>6.7368000000000006</v>
      </c>
      <c r="J333" s="5">
        <f>'[9]Table 14'!J$14*INDEX(Inputs!$D$30:$T$30,MATCH($A$1,Inputs!$D$27:$T$27,0))*1000</f>
        <v>6.4541999999999993</v>
      </c>
      <c r="K333" s="5">
        <f>'[9]Table 14'!K$14*INDEX(Inputs!$D$30:$T$30,MATCH($A$1,Inputs!$D$27:$T$27,0))*1000</f>
        <v>7.056</v>
      </c>
      <c r="L333" s="5">
        <f>'[9]Table 14'!L$14*INDEX(Inputs!$D$30:$T$30,MATCH($A$1,Inputs!$D$27:$T$27,0))*1000</f>
        <v>6.7619999999999996</v>
      </c>
      <c r="M333" s="5">
        <f>'[9]Table 14'!M$14*INDEX(Inputs!$D$30:$T$30,MATCH($A$1,Inputs!$D$27:$T$27,0))*1000</f>
        <v>6.7362000000000002</v>
      </c>
      <c r="N333" s="5">
        <f>'[9]Table 14'!N$14*INDEX(Inputs!$D$30:$T$30,MATCH($A$1,Inputs!$D$27:$T$27,0))*1000</f>
        <v>4.9673999999999996</v>
      </c>
      <c r="O333" s="5">
        <f>'[9]Table 14'!O$14*INDEX(Inputs!$D$30:$T$30,MATCH($A$1,Inputs!$D$27:$T$27,0))*1000</f>
        <v>4.9724999999999993</v>
      </c>
      <c r="P333" s="5">
        <f>'[9]Table 14'!P$14*INDEX(Inputs!$D$30:$T$30,MATCH($A$1,Inputs!$D$27:$T$27,0))*1000</f>
        <v>0.29249999999999993</v>
      </c>
      <c r="Q333" s="5">
        <f>'[9]Table 14'!Q$14*INDEX(Inputs!$D$30:$T$30,MATCH($A$1,Inputs!$D$27:$T$27,0))*1000</f>
        <v>0</v>
      </c>
      <c r="R333" s="5">
        <f>'[9]Table 14'!R$14*INDEX(Inputs!$D$30:$T$30,MATCH($A$1,Inputs!$D$27:$T$27,0))*1000</f>
        <v>0</v>
      </c>
      <c r="S333" s="5">
        <f>'[9]Table 14'!S$14*INDEX(Inputs!$D$30:$T$30,MATCH($A$1,Inputs!$D$27:$T$27,0))*1000</f>
        <v>0</v>
      </c>
      <c r="T333" s="5">
        <f>'[9]Table 14'!T$14*INDEX(Inputs!$D$30:$T$30,MATCH($A$1,Inputs!$D$27:$T$27,0))*1000</f>
        <v>0</v>
      </c>
      <c r="U333" s="5">
        <f>'[9]Table 14'!U$14*INDEX(Inputs!$D$30:$T$30,MATCH($A$1,Inputs!$D$27:$T$27,0))*1000</f>
        <v>0</v>
      </c>
      <c r="V333" s="5">
        <f>'[9]Table 14'!V$14*INDEX(Inputs!$D$30:$T$30,MATCH($A$1,Inputs!$D$27:$T$27,0))*1000</f>
        <v>0</v>
      </c>
      <c r="W333" s="5">
        <f>'[9]Table 14'!W$14*INDEX(Inputs!$D$30:$T$30,MATCH($A$1,Inputs!$D$27:$T$27,0))*1000</f>
        <v>0</v>
      </c>
      <c r="Z333" s="21" t="s">
        <v>26</v>
      </c>
    </row>
    <row r="334" spans="2:26" x14ac:dyDescent="0.2">
      <c r="B334" s="4" t="s">
        <v>16</v>
      </c>
      <c r="C334" s="5"/>
      <c r="D334" s="5"/>
      <c r="E334" s="5"/>
      <c r="F334" s="5"/>
      <c r="G334" s="5"/>
      <c r="H334" s="5"/>
      <c r="I334" s="5"/>
      <c r="J334" s="5"/>
      <c r="K334" s="5"/>
      <c r="L334" s="5"/>
      <c r="M334" s="5"/>
      <c r="N334" s="5"/>
      <c r="O334" s="5"/>
      <c r="P334" s="5"/>
      <c r="Q334" s="5"/>
      <c r="R334" s="5"/>
      <c r="S334" s="5"/>
      <c r="T334" s="5"/>
      <c r="U334" s="5"/>
      <c r="V334" s="5"/>
      <c r="W334" s="5"/>
    </row>
    <row r="335" spans="2:26" x14ac:dyDescent="0.2">
      <c r="B335" s="4" t="s">
        <v>21</v>
      </c>
      <c r="C335" s="5"/>
      <c r="D335" s="5"/>
      <c r="E335" s="5"/>
      <c r="F335" s="5"/>
      <c r="G335" s="5"/>
      <c r="H335" s="5"/>
      <c r="I335" s="5"/>
      <c r="J335" s="5"/>
      <c r="K335" s="5"/>
      <c r="L335" s="5"/>
      <c r="M335" s="5"/>
      <c r="N335" s="5"/>
      <c r="O335" s="5"/>
      <c r="P335" s="5"/>
      <c r="Q335" s="5"/>
      <c r="R335" s="5"/>
      <c r="S335" s="5"/>
      <c r="T335" s="5"/>
      <c r="U335" s="5"/>
      <c r="V335" s="5"/>
      <c r="W335" s="5"/>
    </row>
    <row r="336" spans="2:26" x14ac:dyDescent="0.2">
      <c r="B336" s="4" t="s">
        <v>20</v>
      </c>
      <c r="C336" s="5"/>
      <c r="D336" s="5"/>
      <c r="E336" s="5"/>
      <c r="F336" s="5"/>
      <c r="G336" s="5"/>
      <c r="H336" s="5"/>
      <c r="I336" s="5"/>
      <c r="J336" s="5"/>
      <c r="K336" s="5"/>
      <c r="L336" s="5"/>
      <c r="M336" s="5"/>
      <c r="N336" s="5"/>
      <c r="O336" s="5"/>
      <c r="P336" s="5"/>
      <c r="Q336" s="5"/>
      <c r="R336" s="5"/>
      <c r="S336" s="5"/>
      <c r="T336" s="5"/>
      <c r="U336" s="5"/>
      <c r="V336" s="5"/>
      <c r="W336" s="5"/>
    </row>
    <row r="337" spans="1:23" x14ac:dyDescent="0.2">
      <c r="B337" s="4" t="s">
        <v>0</v>
      </c>
      <c r="C337" s="5"/>
      <c r="D337" s="5"/>
      <c r="E337" s="5"/>
      <c r="F337" s="5"/>
      <c r="G337" s="5"/>
      <c r="H337" s="5"/>
      <c r="I337" s="5"/>
      <c r="J337" s="5"/>
      <c r="K337" s="5"/>
      <c r="L337" s="5"/>
      <c r="M337" s="5"/>
      <c r="N337" s="5"/>
      <c r="O337" s="5"/>
      <c r="P337" s="5"/>
      <c r="Q337" s="5"/>
      <c r="R337" s="5"/>
      <c r="S337" s="5"/>
      <c r="T337" s="5"/>
      <c r="U337" s="5"/>
      <c r="V337" s="5"/>
      <c r="W337" s="5"/>
    </row>
    <row r="338" spans="1:23" x14ac:dyDescent="0.2">
      <c r="B338" s="4" t="s">
        <v>22</v>
      </c>
      <c r="C338" s="5"/>
      <c r="D338" s="5"/>
      <c r="E338" s="5"/>
      <c r="F338" s="5"/>
      <c r="G338" s="5"/>
      <c r="H338" s="5"/>
      <c r="I338" s="5"/>
      <c r="J338" s="5"/>
      <c r="K338" s="5"/>
      <c r="L338" s="5"/>
      <c r="M338" s="5"/>
      <c r="N338" s="5"/>
      <c r="O338" s="5"/>
      <c r="P338" s="5"/>
      <c r="Q338" s="5"/>
      <c r="R338" s="5"/>
      <c r="S338" s="5"/>
      <c r="T338" s="5"/>
      <c r="U338" s="5"/>
      <c r="V338" s="5"/>
      <c r="W338" s="5"/>
    </row>
    <row r="339" spans="1:23" x14ac:dyDescent="0.2">
      <c r="B339" s="4" t="s">
        <v>23</v>
      </c>
      <c r="C339" s="5"/>
      <c r="D339" s="5"/>
      <c r="E339" s="5"/>
      <c r="F339" s="5"/>
      <c r="G339" s="5"/>
      <c r="H339" s="5"/>
      <c r="I339" s="5"/>
      <c r="J339" s="5"/>
      <c r="K339" s="5"/>
      <c r="L339" s="5"/>
      <c r="M339" s="5"/>
      <c r="N339" s="5"/>
      <c r="O339" s="5"/>
      <c r="P339" s="5"/>
      <c r="Q339" s="5"/>
      <c r="R339" s="5"/>
      <c r="S339" s="5"/>
      <c r="T339" s="5"/>
      <c r="U339" s="5"/>
      <c r="V339" s="5"/>
      <c r="W339" s="5"/>
    </row>
    <row r="340" spans="1:23" x14ac:dyDescent="0.2">
      <c r="B340" s="4" t="s">
        <v>17</v>
      </c>
      <c r="C340" s="5"/>
      <c r="D340" s="5"/>
      <c r="E340" s="5"/>
      <c r="F340" s="5"/>
      <c r="G340" s="5"/>
      <c r="H340" s="5"/>
      <c r="I340" s="5"/>
      <c r="J340" s="5"/>
      <c r="K340" s="5"/>
      <c r="L340" s="5"/>
      <c r="M340" s="5"/>
      <c r="N340" s="5"/>
      <c r="O340" s="5"/>
      <c r="P340" s="5"/>
      <c r="Q340" s="5"/>
      <c r="R340" s="5"/>
      <c r="S340" s="5"/>
      <c r="T340" s="5"/>
      <c r="U340" s="5"/>
      <c r="V340" s="5"/>
      <c r="W340" s="5"/>
    </row>
    <row r="341" spans="1:23" x14ac:dyDescent="0.2">
      <c r="B341" s="4" t="s">
        <v>1</v>
      </c>
      <c r="C341" s="5"/>
      <c r="D341" s="5"/>
      <c r="E341" s="5"/>
      <c r="F341" s="5"/>
      <c r="G341" s="5"/>
      <c r="H341" s="5"/>
      <c r="I341" s="5"/>
      <c r="J341" s="5"/>
      <c r="K341" s="5"/>
      <c r="L341" s="5"/>
      <c r="M341" s="5"/>
      <c r="N341" s="5"/>
      <c r="O341" s="5"/>
      <c r="P341" s="5"/>
      <c r="Q341" s="5"/>
      <c r="R341" s="5"/>
      <c r="S341" s="5"/>
      <c r="T341" s="5"/>
      <c r="U341" s="5"/>
      <c r="V341" s="5"/>
      <c r="W341" s="5"/>
    </row>
    <row r="342" spans="1:23" x14ac:dyDescent="0.2">
      <c r="B342" s="15" t="s">
        <v>9</v>
      </c>
      <c r="C342" s="19">
        <f t="shared" ref="C342:W342" si="137">SUM(C332:C341)</f>
        <v>2037.1188000000002</v>
      </c>
      <c r="D342" s="19">
        <f t="shared" si="137"/>
        <v>1767.8015999999998</v>
      </c>
      <c r="E342" s="19">
        <f t="shared" si="137"/>
        <v>1732.1273999999999</v>
      </c>
      <c r="F342" s="19">
        <f t="shared" si="137"/>
        <v>1858.9889999999998</v>
      </c>
      <c r="G342" s="19">
        <f t="shared" si="137"/>
        <v>2732.3927999999996</v>
      </c>
      <c r="H342" s="19">
        <f t="shared" si="137"/>
        <v>3092.067</v>
      </c>
      <c r="I342" s="19">
        <f t="shared" si="137"/>
        <v>2492.1576</v>
      </c>
      <c r="J342" s="19">
        <f t="shared" si="137"/>
        <v>2066.4789000000001</v>
      </c>
      <c r="K342" s="19">
        <f t="shared" si="137"/>
        <v>1968.8328000000001</v>
      </c>
      <c r="L342" s="19">
        <f t="shared" si="137"/>
        <v>2491.1606999999999</v>
      </c>
      <c r="M342" s="19">
        <f t="shared" si="137"/>
        <v>1799.6243999999999</v>
      </c>
      <c r="N342" s="19">
        <f t="shared" si="137"/>
        <v>1483.806</v>
      </c>
      <c r="O342" s="19">
        <f t="shared" si="137"/>
        <v>1134.7875000000001</v>
      </c>
      <c r="P342" s="19">
        <f t="shared" si="137"/>
        <v>1619.9324999999997</v>
      </c>
      <c r="Q342" s="19">
        <f t="shared" si="137"/>
        <v>1690.0124999999998</v>
      </c>
      <c r="R342" s="19">
        <f t="shared" si="137"/>
        <v>2124.9539999999997</v>
      </c>
      <c r="S342" s="19">
        <f t="shared" si="137"/>
        <v>2271.5894999999996</v>
      </c>
      <c r="T342" s="19">
        <f t="shared" si="137"/>
        <v>1895.7750000000001</v>
      </c>
      <c r="U342" s="19">
        <f t="shared" si="137"/>
        <v>1992.3074999999999</v>
      </c>
      <c r="V342" s="19">
        <f t="shared" si="137"/>
        <v>1919.9448000000002</v>
      </c>
      <c r="W342" s="19">
        <f t="shared" si="137"/>
        <v>1011.8819999999999</v>
      </c>
    </row>
    <row r="343" spans="1:23" x14ac:dyDescent="0.2">
      <c r="A343" s="3" t="s">
        <v>80</v>
      </c>
      <c r="B343" s="26" t="s">
        <v>91</v>
      </c>
      <c r="C343" s="25">
        <f>C342/C325/1000</f>
        <v>3.1596164623055472E-3</v>
      </c>
      <c r="D343" s="25">
        <f t="shared" ref="D343:W343" si="138">D342/D325/1000</f>
        <v>2.9527205259250108E-3</v>
      </c>
      <c r="E343" s="25">
        <f t="shared" si="138"/>
        <v>3.1966198718371953E-3</v>
      </c>
      <c r="F343" s="25">
        <f t="shared" si="138"/>
        <v>3.3390322912595217E-3</v>
      </c>
      <c r="G343" s="25">
        <f t="shared" si="138"/>
        <v>3.3010495245419488E-3</v>
      </c>
      <c r="H343" s="25">
        <f t="shared" si="138"/>
        <v>3.2499116413728987E-3</v>
      </c>
      <c r="I343" s="25">
        <f t="shared" si="138"/>
        <v>2.9989696576940409E-3</v>
      </c>
      <c r="J343" s="25">
        <f t="shared" si="138"/>
        <v>2.8713729955656526E-3</v>
      </c>
      <c r="K343" s="25">
        <f t="shared" si="138"/>
        <v>2.6388362787875433E-3</v>
      </c>
      <c r="L343" s="25">
        <f t="shared" si="138"/>
        <v>2.519550657025596E-3</v>
      </c>
      <c r="M343" s="25">
        <f t="shared" si="138"/>
        <v>2.3444127700843159E-3</v>
      </c>
      <c r="N343" s="25">
        <f t="shared" si="138"/>
        <v>2.2018908332017647E-3</v>
      </c>
      <c r="O343" s="25">
        <f t="shared" si="138"/>
        <v>2.3656422106079771E-3</v>
      </c>
      <c r="P343" s="25">
        <f t="shared" si="138"/>
        <v>2.4643934910845637E-3</v>
      </c>
      <c r="Q343" s="25">
        <f t="shared" si="138"/>
        <v>2.2585512599907179E-3</v>
      </c>
      <c r="R343" s="25">
        <f t="shared" si="138"/>
        <v>2.1942755263623377E-3</v>
      </c>
      <c r="S343" s="25">
        <f t="shared" si="138"/>
        <v>2.0550901367253115E-3</v>
      </c>
      <c r="T343" s="25">
        <f t="shared" si="138"/>
        <v>2.0256474537682285E-3</v>
      </c>
      <c r="U343" s="25">
        <f t="shared" si="138"/>
        <v>2.0943365841727692E-3</v>
      </c>
      <c r="V343" s="25">
        <f t="shared" si="138"/>
        <v>2.061420117216248E-3</v>
      </c>
      <c r="W343" s="25">
        <f t="shared" si="138"/>
        <v>3.6085793899858086E-3</v>
      </c>
    </row>
    <row r="345" spans="1:23" x14ac:dyDescent="0.2">
      <c r="B345" s="4" t="s">
        <v>18</v>
      </c>
      <c r="C345" s="11">
        <f t="shared" ref="C345:W345" si="139">IFERROR(C332/C342,0)</f>
        <v>0.99435172852952902</v>
      </c>
      <c r="D345" s="11">
        <f t="shared" si="139"/>
        <v>0.99518249106687084</v>
      </c>
      <c r="E345" s="11">
        <f t="shared" si="139"/>
        <v>0.99510890480688663</v>
      </c>
      <c r="F345" s="11">
        <f t="shared" si="139"/>
        <v>0.99528856814107025</v>
      </c>
      <c r="G345" s="11">
        <f t="shared" si="139"/>
        <v>0.99764799555905737</v>
      </c>
      <c r="H345" s="11">
        <f t="shared" si="139"/>
        <v>0.99782621139839467</v>
      </c>
      <c r="I345" s="11">
        <f t="shared" si="139"/>
        <v>0.99729680017026201</v>
      </c>
      <c r="J345" s="11">
        <f t="shared" si="139"/>
        <v>0.9968767162345572</v>
      </c>
      <c r="K345" s="11">
        <f t="shared" si="139"/>
        <v>0.99641615072646084</v>
      </c>
      <c r="L345" s="11">
        <f t="shared" si="139"/>
        <v>0.99728560265100519</v>
      </c>
      <c r="M345" s="11">
        <f t="shared" si="139"/>
        <v>0.99625688560346259</v>
      </c>
      <c r="N345" s="11">
        <f t="shared" si="139"/>
        <v>0.99665225777493827</v>
      </c>
      <c r="O345" s="11">
        <f t="shared" si="139"/>
        <v>0.99561812233567948</v>
      </c>
      <c r="P345" s="11">
        <f t="shared" si="139"/>
        <v>0.99981943692098285</v>
      </c>
      <c r="Q345" s="11">
        <f t="shared" si="139"/>
        <v>1</v>
      </c>
      <c r="R345" s="11">
        <f t="shared" si="139"/>
        <v>1</v>
      </c>
      <c r="S345" s="11">
        <f t="shared" si="139"/>
        <v>1</v>
      </c>
      <c r="T345" s="11">
        <f t="shared" si="139"/>
        <v>1</v>
      </c>
      <c r="U345" s="11">
        <f t="shared" si="139"/>
        <v>1</v>
      </c>
      <c r="V345" s="11">
        <f t="shared" si="139"/>
        <v>1</v>
      </c>
      <c r="W345" s="11">
        <f t="shared" si="139"/>
        <v>1</v>
      </c>
    </row>
    <row r="346" spans="1:23" x14ac:dyDescent="0.2">
      <c r="B346" s="4" t="s">
        <v>19</v>
      </c>
      <c r="C346" s="11">
        <f t="shared" ref="C346:W346" si="140">IFERROR(C333/C342,0)</f>
        <v>5.6482714704709407E-3</v>
      </c>
      <c r="D346" s="11">
        <f t="shared" si="140"/>
        <v>4.8175089331291485E-3</v>
      </c>
      <c r="E346" s="11">
        <f t="shared" si="140"/>
        <v>4.8910951931133931E-3</v>
      </c>
      <c r="F346" s="11">
        <f t="shared" si="140"/>
        <v>4.7114318589297731E-3</v>
      </c>
      <c r="G346" s="11">
        <f t="shared" si="140"/>
        <v>2.3520044409427524E-3</v>
      </c>
      <c r="H346" s="11">
        <f t="shared" si="140"/>
        <v>2.173788601605334E-3</v>
      </c>
      <c r="I346" s="11">
        <f t="shared" si="140"/>
        <v>2.703199829737895E-3</v>
      </c>
      <c r="J346" s="11">
        <f t="shared" si="140"/>
        <v>3.1232837654427536E-3</v>
      </c>
      <c r="K346" s="11">
        <f t="shared" si="140"/>
        <v>3.5838492735391241E-3</v>
      </c>
      <c r="L346" s="11">
        <f t="shared" si="140"/>
        <v>2.7143973489947878E-3</v>
      </c>
      <c r="M346" s="11">
        <f t="shared" si="140"/>
        <v>3.7431143965374111E-3</v>
      </c>
      <c r="N346" s="11">
        <f t="shared" si="140"/>
        <v>3.3477422250617664E-3</v>
      </c>
      <c r="O346" s="11">
        <f t="shared" si="140"/>
        <v>4.3818776643204113E-3</v>
      </c>
      <c r="P346" s="11">
        <f t="shared" si="140"/>
        <v>1.8056307901718127E-4</v>
      </c>
      <c r="Q346" s="11">
        <f t="shared" si="140"/>
        <v>0</v>
      </c>
      <c r="R346" s="11">
        <f t="shared" si="140"/>
        <v>0</v>
      </c>
      <c r="S346" s="11">
        <f t="shared" si="140"/>
        <v>0</v>
      </c>
      <c r="T346" s="11">
        <f t="shared" si="140"/>
        <v>0</v>
      </c>
      <c r="U346" s="11">
        <f t="shared" si="140"/>
        <v>0</v>
      </c>
      <c r="V346" s="11">
        <f t="shared" si="140"/>
        <v>0</v>
      </c>
      <c r="W346" s="11">
        <f t="shared" si="140"/>
        <v>0</v>
      </c>
    </row>
    <row r="347" spans="1:23" x14ac:dyDescent="0.2">
      <c r="B347" s="4" t="s">
        <v>16</v>
      </c>
      <c r="C347" s="11">
        <f t="shared" ref="C347:W347" si="141">IFERROR(C334/C342,0)</f>
        <v>0</v>
      </c>
      <c r="D347" s="11">
        <f t="shared" si="141"/>
        <v>0</v>
      </c>
      <c r="E347" s="11">
        <f t="shared" si="141"/>
        <v>0</v>
      </c>
      <c r="F347" s="11">
        <f t="shared" si="141"/>
        <v>0</v>
      </c>
      <c r="G347" s="11">
        <f t="shared" si="141"/>
        <v>0</v>
      </c>
      <c r="H347" s="11">
        <f t="shared" si="141"/>
        <v>0</v>
      </c>
      <c r="I347" s="11">
        <f t="shared" si="141"/>
        <v>0</v>
      </c>
      <c r="J347" s="11">
        <f t="shared" si="141"/>
        <v>0</v>
      </c>
      <c r="K347" s="11">
        <f t="shared" si="141"/>
        <v>0</v>
      </c>
      <c r="L347" s="11">
        <f t="shared" si="141"/>
        <v>0</v>
      </c>
      <c r="M347" s="11">
        <f t="shared" si="141"/>
        <v>0</v>
      </c>
      <c r="N347" s="11">
        <f t="shared" si="141"/>
        <v>0</v>
      </c>
      <c r="O347" s="11">
        <f t="shared" si="141"/>
        <v>0</v>
      </c>
      <c r="P347" s="11">
        <f t="shared" si="141"/>
        <v>0</v>
      </c>
      <c r="Q347" s="11">
        <f t="shared" si="141"/>
        <v>0</v>
      </c>
      <c r="R347" s="11">
        <f t="shared" si="141"/>
        <v>0</v>
      </c>
      <c r="S347" s="11">
        <f t="shared" si="141"/>
        <v>0</v>
      </c>
      <c r="T347" s="11">
        <f t="shared" si="141"/>
        <v>0</v>
      </c>
      <c r="U347" s="11">
        <f t="shared" si="141"/>
        <v>0</v>
      </c>
      <c r="V347" s="11">
        <f t="shared" si="141"/>
        <v>0</v>
      </c>
      <c r="W347" s="11">
        <f t="shared" si="141"/>
        <v>0</v>
      </c>
    </row>
    <row r="348" spans="1:23" x14ac:dyDescent="0.2">
      <c r="B348" s="4" t="s">
        <v>21</v>
      </c>
      <c r="C348" s="11">
        <f t="shared" ref="C348:W348" si="142">IFERROR(C335/C342,0)</f>
        <v>0</v>
      </c>
      <c r="D348" s="11">
        <f t="shared" si="142"/>
        <v>0</v>
      </c>
      <c r="E348" s="11">
        <f t="shared" si="142"/>
        <v>0</v>
      </c>
      <c r="F348" s="11">
        <f t="shared" si="142"/>
        <v>0</v>
      </c>
      <c r="G348" s="11">
        <f t="shared" si="142"/>
        <v>0</v>
      </c>
      <c r="H348" s="11">
        <f t="shared" si="142"/>
        <v>0</v>
      </c>
      <c r="I348" s="11">
        <f t="shared" si="142"/>
        <v>0</v>
      </c>
      <c r="J348" s="11">
        <f t="shared" si="142"/>
        <v>0</v>
      </c>
      <c r="K348" s="11">
        <f t="shared" si="142"/>
        <v>0</v>
      </c>
      <c r="L348" s="11">
        <f t="shared" si="142"/>
        <v>0</v>
      </c>
      <c r="M348" s="11">
        <f t="shared" si="142"/>
        <v>0</v>
      </c>
      <c r="N348" s="11">
        <f t="shared" si="142"/>
        <v>0</v>
      </c>
      <c r="O348" s="11">
        <f t="shared" si="142"/>
        <v>0</v>
      </c>
      <c r="P348" s="11">
        <f t="shared" si="142"/>
        <v>0</v>
      </c>
      <c r="Q348" s="11">
        <f t="shared" si="142"/>
        <v>0</v>
      </c>
      <c r="R348" s="11">
        <f t="shared" si="142"/>
        <v>0</v>
      </c>
      <c r="S348" s="11">
        <f t="shared" si="142"/>
        <v>0</v>
      </c>
      <c r="T348" s="11">
        <f t="shared" si="142"/>
        <v>0</v>
      </c>
      <c r="U348" s="11">
        <f t="shared" si="142"/>
        <v>0</v>
      </c>
      <c r="V348" s="11">
        <f t="shared" si="142"/>
        <v>0</v>
      </c>
      <c r="W348" s="11">
        <f t="shared" si="142"/>
        <v>0</v>
      </c>
    </row>
    <row r="349" spans="1:23" x14ac:dyDescent="0.2">
      <c r="B349" s="4" t="s">
        <v>20</v>
      </c>
      <c r="C349" s="11">
        <f t="shared" ref="C349:W349" si="143">IFERROR(C336/C342,0)</f>
        <v>0</v>
      </c>
      <c r="D349" s="11">
        <f t="shared" si="143"/>
        <v>0</v>
      </c>
      <c r="E349" s="11">
        <f t="shared" si="143"/>
        <v>0</v>
      </c>
      <c r="F349" s="11">
        <f t="shared" si="143"/>
        <v>0</v>
      </c>
      <c r="G349" s="11">
        <f t="shared" si="143"/>
        <v>0</v>
      </c>
      <c r="H349" s="11">
        <f t="shared" si="143"/>
        <v>0</v>
      </c>
      <c r="I349" s="11">
        <f t="shared" si="143"/>
        <v>0</v>
      </c>
      <c r="J349" s="11">
        <f t="shared" si="143"/>
        <v>0</v>
      </c>
      <c r="K349" s="11">
        <f t="shared" si="143"/>
        <v>0</v>
      </c>
      <c r="L349" s="11">
        <f t="shared" si="143"/>
        <v>0</v>
      </c>
      <c r="M349" s="11">
        <f t="shared" si="143"/>
        <v>0</v>
      </c>
      <c r="N349" s="11">
        <f t="shared" si="143"/>
        <v>0</v>
      </c>
      <c r="O349" s="11">
        <f t="shared" si="143"/>
        <v>0</v>
      </c>
      <c r="P349" s="11">
        <f t="shared" si="143"/>
        <v>0</v>
      </c>
      <c r="Q349" s="11">
        <f t="shared" si="143"/>
        <v>0</v>
      </c>
      <c r="R349" s="11">
        <f t="shared" si="143"/>
        <v>0</v>
      </c>
      <c r="S349" s="11">
        <f t="shared" si="143"/>
        <v>0</v>
      </c>
      <c r="T349" s="11">
        <f t="shared" si="143"/>
        <v>0</v>
      </c>
      <c r="U349" s="11">
        <f t="shared" si="143"/>
        <v>0</v>
      </c>
      <c r="V349" s="11">
        <f t="shared" si="143"/>
        <v>0</v>
      </c>
      <c r="W349" s="11">
        <f t="shared" si="143"/>
        <v>0</v>
      </c>
    </row>
    <row r="350" spans="1:23" x14ac:dyDescent="0.2">
      <c r="B350" s="4" t="s">
        <v>0</v>
      </c>
      <c r="C350" s="11">
        <f t="shared" ref="C350:W350" si="144">IFERROR(C337/C342,0)</f>
        <v>0</v>
      </c>
      <c r="D350" s="11">
        <f t="shared" si="144"/>
        <v>0</v>
      </c>
      <c r="E350" s="11">
        <f t="shared" si="144"/>
        <v>0</v>
      </c>
      <c r="F350" s="11">
        <f t="shared" si="144"/>
        <v>0</v>
      </c>
      <c r="G350" s="11">
        <f t="shared" si="144"/>
        <v>0</v>
      </c>
      <c r="H350" s="11">
        <f t="shared" si="144"/>
        <v>0</v>
      </c>
      <c r="I350" s="11">
        <f t="shared" si="144"/>
        <v>0</v>
      </c>
      <c r="J350" s="11">
        <f t="shared" si="144"/>
        <v>0</v>
      </c>
      <c r="K350" s="11">
        <f t="shared" si="144"/>
        <v>0</v>
      </c>
      <c r="L350" s="11">
        <f t="shared" si="144"/>
        <v>0</v>
      </c>
      <c r="M350" s="11">
        <f t="shared" si="144"/>
        <v>0</v>
      </c>
      <c r="N350" s="11">
        <f t="shared" si="144"/>
        <v>0</v>
      </c>
      <c r="O350" s="11">
        <f t="shared" si="144"/>
        <v>0</v>
      </c>
      <c r="P350" s="11">
        <f t="shared" si="144"/>
        <v>0</v>
      </c>
      <c r="Q350" s="11">
        <f t="shared" si="144"/>
        <v>0</v>
      </c>
      <c r="R350" s="11">
        <f t="shared" si="144"/>
        <v>0</v>
      </c>
      <c r="S350" s="11">
        <f t="shared" si="144"/>
        <v>0</v>
      </c>
      <c r="T350" s="11">
        <f t="shared" si="144"/>
        <v>0</v>
      </c>
      <c r="U350" s="11">
        <f t="shared" si="144"/>
        <v>0</v>
      </c>
      <c r="V350" s="11">
        <f t="shared" si="144"/>
        <v>0</v>
      </c>
      <c r="W350" s="11">
        <f t="shared" si="144"/>
        <v>0</v>
      </c>
    </row>
    <row r="351" spans="1:23" x14ac:dyDescent="0.2">
      <c r="B351" s="4" t="s">
        <v>22</v>
      </c>
      <c r="C351" s="11">
        <f t="shared" ref="C351:W351" si="145">IFERROR(C338/C342,0)</f>
        <v>0</v>
      </c>
      <c r="D351" s="11">
        <f t="shared" si="145"/>
        <v>0</v>
      </c>
      <c r="E351" s="11">
        <f t="shared" si="145"/>
        <v>0</v>
      </c>
      <c r="F351" s="11">
        <f t="shared" si="145"/>
        <v>0</v>
      </c>
      <c r="G351" s="11">
        <f t="shared" si="145"/>
        <v>0</v>
      </c>
      <c r="H351" s="11">
        <f t="shared" si="145"/>
        <v>0</v>
      </c>
      <c r="I351" s="11">
        <f t="shared" si="145"/>
        <v>0</v>
      </c>
      <c r="J351" s="11">
        <f t="shared" si="145"/>
        <v>0</v>
      </c>
      <c r="K351" s="11">
        <f t="shared" si="145"/>
        <v>0</v>
      </c>
      <c r="L351" s="11">
        <f t="shared" si="145"/>
        <v>0</v>
      </c>
      <c r="M351" s="11">
        <f t="shared" si="145"/>
        <v>0</v>
      </c>
      <c r="N351" s="11">
        <f t="shared" si="145"/>
        <v>0</v>
      </c>
      <c r="O351" s="11">
        <f t="shared" si="145"/>
        <v>0</v>
      </c>
      <c r="P351" s="11">
        <f t="shared" si="145"/>
        <v>0</v>
      </c>
      <c r="Q351" s="11">
        <f t="shared" si="145"/>
        <v>0</v>
      </c>
      <c r="R351" s="11">
        <f t="shared" si="145"/>
        <v>0</v>
      </c>
      <c r="S351" s="11">
        <f t="shared" si="145"/>
        <v>0</v>
      </c>
      <c r="T351" s="11">
        <f t="shared" si="145"/>
        <v>0</v>
      </c>
      <c r="U351" s="11">
        <f t="shared" si="145"/>
        <v>0</v>
      </c>
      <c r="V351" s="11">
        <f t="shared" si="145"/>
        <v>0</v>
      </c>
      <c r="W351" s="11">
        <f t="shared" si="145"/>
        <v>0</v>
      </c>
    </row>
    <row r="352" spans="1:23" x14ac:dyDescent="0.2">
      <c r="B352" s="4" t="s">
        <v>23</v>
      </c>
      <c r="C352" s="11">
        <f t="shared" ref="C352:W352" si="146">IFERROR(C339/C342,0)</f>
        <v>0</v>
      </c>
      <c r="D352" s="11">
        <f t="shared" si="146"/>
        <v>0</v>
      </c>
      <c r="E352" s="11">
        <f t="shared" si="146"/>
        <v>0</v>
      </c>
      <c r="F352" s="11">
        <f t="shared" si="146"/>
        <v>0</v>
      </c>
      <c r="G352" s="11">
        <f t="shared" si="146"/>
        <v>0</v>
      </c>
      <c r="H352" s="11">
        <f t="shared" si="146"/>
        <v>0</v>
      </c>
      <c r="I352" s="11">
        <f t="shared" si="146"/>
        <v>0</v>
      </c>
      <c r="J352" s="11">
        <f t="shared" si="146"/>
        <v>0</v>
      </c>
      <c r="K352" s="11">
        <f t="shared" si="146"/>
        <v>0</v>
      </c>
      <c r="L352" s="11">
        <f t="shared" si="146"/>
        <v>0</v>
      </c>
      <c r="M352" s="11">
        <f t="shared" si="146"/>
        <v>0</v>
      </c>
      <c r="N352" s="11">
        <f t="shared" si="146"/>
        <v>0</v>
      </c>
      <c r="O352" s="11">
        <f t="shared" si="146"/>
        <v>0</v>
      </c>
      <c r="P352" s="11">
        <f t="shared" si="146"/>
        <v>0</v>
      </c>
      <c r="Q352" s="11">
        <f t="shared" si="146"/>
        <v>0</v>
      </c>
      <c r="R352" s="11">
        <f t="shared" si="146"/>
        <v>0</v>
      </c>
      <c r="S352" s="11">
        <f t="shared" si="146"/>
        <v>0</v>
      </c>
      <c r="T352" s="11">
        <f t="shared" si="146"/>
        <v>0</v>
      </c>
      <c r="U352" s="11">
        <f t="shared" si="146"/>
        <v>0</v>
      </c>
      <c r="V352" s="11">
        <f t="shared" si="146"/>
        <v>0</v>
      </c>
      <c r="W352" s="11">
        <f t="shared" si="146"/>
        <v>0</v>
      </c>
    </row>
    <row r="353" spans="2:23" x14ac:dyDescent="0.2">
      <c r="B353" s="4" t="s">
        <v>17</v>
      </c>
      <c r="C353" s="11">
        <f t="shared" ref="C353:W353" si="147">IFERROR(C340/C342,0)</f>
        <v>0</v>
      </c>
      <c r="D353" s="11">
        <f t="shared" si="147"/>
        <v>0</v>
      </c>
      <c r="E353" s="11">
        <f t="shared" si="147"/>
        <v>0</v>
      </c>
      <c r="F353" s="11">
        <f t="shared" si="147"/>
        <v>0</v>
      </c>
      <c r="G353" s="11">
        <f t="shared" si="147"/>
        <v>0</v>
      </c>
      <c r="H353" s="11">
        <f t="shared" si="147"/>
        <v>0</v>
      </c>
      <c r="I353" s="11">
        <f t="shared" si="147"/>
        <v>0</v>
      </c>
      <c r="J353" s="11">
        <f t="shared" si="147"/>
        <v>0</v>
      </c>
      <c r="K353" s="11">
        <f t="shared" si="147"/>
        <v>0</v>
      </c>
      <c r="L353" s="11">
        <f t="shared" si="147"/>
        <v>0</v>
      </c>
      <c r="M353" s="11">
        <f t="shared" si="147"/>
        <v>0</v>
      </c>
      <c r="N353" s="11">
        <f t="shared" si="147"/>
        <v>0</v>
      </c>
      <c r="O353" s="11">
        <f t="shared" si="147"/>
        <v>0</v>
      </c>
      <c r="P353" s="11">
        <f t="shared" si="147"/>
        <v>0</v>
      </c>
      <c r="Q353" s="11">
        <f t="shared" si="147"/>
        <v>0</v>
      </c>
      <c r="R353" s="11">
        <f t="shared" si="147"/>
        <v>0</v>
      </c>
      <c r="S353" s="11">
        <f t="shared" si="147"/>
        <v>0</v>
      </c>
      <c r="T353" s="11">
        <f t="shared" si="147"/>
        <v>0</v>
      </c>
      <c r="U353" s="11">
        <f t="shared" si="147"/>
        <v>0</v>
      </c>
      <c r="V353" s="11">
        <f t="shared" si="147"/>
        <v>0</v>
      </c>
      <c r="W353" s="11">
        <f t="shared" si="147"/>
        <v>0</v>
      </c>
    </row>
    <row r="354" spans="2:23" x14ac:dyDescent="0.2">
      <c r="B354" s="4" t="s">
        <v>24</v>
      </c>
      <c r="C354" s="11">
        <f t="shared" ref="C354:W354" si="148">IFERROR(C341/C342,0)</f>
        <v>0</v>
      </c>
      <c r="D354" s="11">
        <f t="shared" si="148"/>
        <v>0</v>
      </c>
      <c r="E354" s="11">
        <f t="shared" si="148"/>
        <v>0</v>
      </c>
      <c r="F354" s="11">
        <f t="shared" si="148"/>
        <v>0</v>
      </c>
      <c r="G354" s="11">
        <f t="shared" si="148"/>
        <v>0</v>
      </c>
      <c r="H354" s="11">
        <f t="shared" si="148"/>
        <v>0</v>
      </c>
      <c r="I354" s="11">
        <f t="shared" si="148"/>
        <v>0</v>
      </c>
      <c r="J354" s="11">
        <f t="shared" si="148"/>
        <v>0</v>
      </c>
      <c r="K354" s="11">
        <f t="shared" si="148"/>
        <v>0</v>
      </c>
      <c r="L354" s="11">
        <f t="shared" si="148"/>
        <v>0</v>
      </c>
      <c r="M354" s="11">
        <f t="shared" si="148"/>
        <v>0</v>
      </c>
      <c r="N354" s="11">
        <f t="shared" si="148"/>
        <v>0</v>
      </c>
      <c r="O354" s="11">
        <f t="shared" si="148"/>
        <v>0</v>
      </c>
      <c r="P354" s="11">
        <f t="shared" si="148"/>
        <v>0</v>
      </c>
      <c r="Q354" s="11">
        <f t="shared" si="148"/>
        <v>0</v>
      </c>
      <c r="R354" s="11">
        <f t="shared" si="148"/>
        <v>0</v>
      </c>
      <c r="S354" s="11">
        <f t="shared" si="148"/>
        <v>0</v>
      </c>
      <c r="T354" s="11">
        <f t="shared" si="148"/>
        <v>0</v>
      </c>
      <c r="U354" s="11">
        <f t="shared" si="148"/>
        <v>0</v>
      </c>
      <c r="V354" s="11">
        <f t="shared" si="148"/>
        <v>0</v>
      </c>
      <c r="W354" s="11">
        <f t="shared" si="14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B7275-3BC7-44E3-A533-D13C3D3870E3}">
  <sheetPr codeName="Sheet14">
    <tabColor rgb="FF0070C0"/>
    <outlinePr summaryBelow="0"/>
  </sheetPr>
  <dimension ref="A1:AB354"/>
  <sheetViews>
    <sheetView zoomScale="85" zoomScaleNormal="85" workbookViewId="0">
      <pane xSplit="2" ySplit="1" topLeftCell="C288" activePane="bottomRight" state="frozen"/>
      <selection activeCell="C11" sqref="C11:W20"/>
      <selection pane="topRight" activeCell="C11" sqref="C11:W20"/>
      <selection pane="bottomLeft" activeCell="C11" sqref="C11:W20"/>
      <selection pane="bottomRight" activeCell="C11" sqref="C11:W20"/>
    </sheetView>
  </sheetViews>
  <sheetFormatPr defaultColWidth="9.140625" defaultRowHeight="12.75" outlineLevelRow="1" x14ac:dyDescent="0.2"/>
  <cols>
    <col min="1" max="1" width="11.7109375" style="1" customWidth="1"/>
    <col min="2" max="2" width="37.28515625" style="1" bestFit="1" customWidth="1"/>
    <col min="3" max="23" width="9.7109375" style="1" customWidth="1"/>
    <col min="24" max="24" width="4.7109375" style="1" customWidth="1"/>
    <col min="25" max="25" width="39.85546875" style="1" customWidth="1"/>
    <col min="26" max="26" width="46.42578125" bestFit="1" customWidth="1"/>
    <col min="27" max="27" width="4.7109375" style="1" customWidth="1"/>
    <col min="28" max="28" width="8.7109375" style="1" customWidth="1"/>
    <col min="29" max="16384" width="9.140625" style="1"/>
  </cols>
  <sheetData>
    <row r="1" spans="1:28" ht="46.9" customHeight="1" thickBot="1" x14ac:dyDescent="0.25">
      <c r="A1" s="27" t="s">
        <v>214</v>
      </c>
      <c r="B1" s="27" t="s">
        <v>37</v>
      </c>
      <c r="C1" s="2">
        <v>2000</v>
      </c>
      <c r="D1" s="2">
        <v>2001</v>
      </c>
      <c r="E1" s="2">
        <v>2002</v>
      </c>
      <c r="F1" s="2">
        <v>2003</v>
      </c>
      <c r="G1" s="2">
        <v>2004</v>
      </c>
      <c r="H1" s="2">
        <v>2005</v>
      </c>
      <c r="I1" s="2">
        <v>2006</v>
      </c>
      <c r="J1" s="2">
        <v>2007</v>
      </c>
      <c r="K1" s="2">
        <v>2008</v>
      </c>
      <c r="L1" s="2">
        <v>2009</v>
      </c>
      <c r="M1" s="2">
        <v>2010</v>
      </c>
      <c r="N1" s="2">
        <v>2011</v>
      </c>
      <c r="O1" s="2">
        <v>2012</v>
      </c>
      <c r="P1" s="2">
        <v>2013</v>
      </c>
      <c r="Q1" s="2">
        <v>2014</v>
      </c>
      <c r="R1" s="2">
        <v>2015</v>
      </c>
      <c r="S1" s="2">
        <v>2016</v>
      </c>
      <c r="T1" s="2">
        <v>2017</v>
      </c>
      <c r="U1" s="2">
        <v>2018</v>
      </c>
      <c r="V1" s="2">
        <v>2019</v>
      </c>
      <c r="W1" s="2">
        <v>2020</v>
      </c>
      <c r="X1" s="2"/>
      <c r="Y1" s="2" t="s">
        <v>34</v>
      </c>
      <c r="Z1" s="2" t="s">
        <v>33</v>
      </c>
      <c r="AA1" s="2"/>
      <c r="AB1" s="2" t="s">
        <v>35</v>
      </c>
    </row>
    <row r="2" spans="1:28" s="29" customFormat="1" ht="13.5" thickTop="1" x14ac:dyDescent="0.2">
      <c r="A2" s="28" t="s">
        <v>80</v>
      </c>
      <c r="C2" s="28"/>
      <c r="D2" s="28"/>
      <c r="E2" s="28"/>
      <c r="F2" s="28"/>
      <c r="G2" s="28"/>
      <c r="H2" s="28"/>
      <c r="I2" s="28"/>
      <c r="J2" s="28"/>
      <c r="K2" s="28"/>
      <c r="L2" s="28"/>
      <c r="M2" s="28"/>
      <c r="N2" s="28"/>
      <c r="O2" s="28"/>
      <c r="P2" s="28"/>
      <c r="Q2" s="28"/>
      <c r="R2" s="28"/>
      <c r="S2" s="28"/>
      <c r="T2" s="28"/>
      <c r="U2" s="28"/>
      <c r="V2" s="28"/>
      <c r="W2" s="28"/>
      <c r="X2" s="28"/>
      <c r="Y2" s="28"/>
      <c r="AA2" s="28"/>
      <c r="AB2" s="28"/>
    </row>
    <row r="3" spans="1:28" outlineLevel="1" x14ac:dyDescent="0.2">
      <c r="A3" s="6"/>
      <c r="B3" s="20" t="s">
        <v>88</v>
      </c>
      <c r="C3" s="5">
        <f>C37+C177+C212+C247+C287+C325</f>
        <v>2632.7321417283674</v>
      </c>
      <c r="D3" s="5">
        <f t="shared" ref="D3:W3" si="0">D37+D177+D212+D247+D287+D325</f>
        <v>2513.0011445418704</v>
      </c>
      <c r="E3" s="5">
        <f t="shared" si="0"/>
        <v>2795.7514477051991</v>
      </c>
      <c r="F3" s="5">
        <f t="shared" si="0"/>
        <v>2859.1822378205829</v>
      </c>
      <c r="G3" s="5">
        <f t="shared" si="0"/>
        <v>2890.8232282140148</v>
      </c>
      <c r="H3" s="5">
        <f t="shared" si="0"/>
        <v>2942.1758787873455</v>
      </c>
      <c r="I3" s="5">
        <f t="shared" si="0"/>
        <v>2946.3945792302534</v>
      </c>
      <c r="J3" s="5">
        <f t="shared" si="0"/>
        <v>3021.5238489762428</v>
      </c>
      <c r="K3" s="5">
        <f t="shared" si="0"/>
        <v>3141.4601471182173</v>
      </c>
      <c r="L3" s="5">
        <f t="shared" si="0"/>
        <v>2949.0777242777117</v>
      </c>
      <c r="M3" s="5">
        <f t="shared" si="0"/>
        <v>3051.4374524605505</v>
      </c>
      <c r="N3" s="5">
        <f t="shared" si="0"/>
        <v>3336.2269359376837</v>
      </c>
      <c r="O3" s="5">
        <f t="shared" si="0"/>
        <v>3286.9772805918469</v>
      </c>
      <c r="P3" s="5">
        <f t="shared" si="0"/>
        <v>3036.6761465284758</v>
      </c>
      <c r="Q3" s="5">
        <f t="shared" si="0"/>
        <v>2999.2466645610461</v>
      </c>
      <c r="R3" s="5">
        <f t="shared" si="0"/>
        <v>3066.3704986459802</v>
      </c>
      <c r="S3" s="5">
        <f t="shared" si="0"/>
        <v>3291.6070553494746</v>
      </c>
      <c r="T3" s="5">
        <f t="shared" si="0"/>
        <v>3365.5705523811166</v>
      </c>
      <c r="U3" s="5">
        <f t="shared" si="0"/>
        <v>3045.9488584789065</v>
      </c>
      <c r="V3" s="5">
        <f t="shared" si="0"/>
        <v>3079.2136691419196</v>
      </c>
      <c r="W3" s="5">
        <f t="shared" si="0"/>
        <v>2727.6392755569314</v>
      </c>
      <c r="Z3" s="21"/>
    </row>
    <row r="4" spans="1:28" outlineLevel="1" x14ac:dyDescent="0.2">
      <c r="A4" s="6"/>
      <c r="B4" s="7" t="s">
        <v>25</v>
      </c>
      <c r="C4" s="5"/>
      <c r="D4" s="5"/>
      <c r="E4" s="5"/>
      <c r="F4" s="5"/>
      <c r="G4" s="5"/>
      <c r="H4" s="5"/>
      <c r="I4" s="5"/>
      <c r="J4" s="5"/>
      <c r="K4" s="5"/>
      <c r="L4" s="5"/>
      <c r="M4" s="5"/>
      <c r="N4" s="5"/>
      <c r="O4" s="5"/>
      <c r="P4" s="5"/>
      <c r="Q4" s="5"/>
      <c r="R4" s="5"/>
      <c r="S4" s="5"/>
      <c r="T4" s="5"/>
      <c r="U4" s="5"/>
      <c r="V4" s="5"/>
      <c r="W4" s="5"/>
    </row>
    <row r="5" spans="1:28" outlineLevel="1" x14ac:dyDescent="0.2">
      <c r="A5" s="6"/>
      <c r="B5" s="7" t="s">
        <v>30</v>
      </c>
      <c r="C5" s="5"/>
      <c r="D5" s="5"/>
      <c r="E5" s="5"/>
      <c r="F5" s="5"/>
      <c r="G5" s="5"/>
      <c r="H5" s="5"/>
      <c r="I5" s="5"/>
      <c r="J5" s="5"/>
      <c r="K5" s="5"/>
      <c r="L5" s="5"/>
      <c r="M5" s="5"/>
      <c r="N5" s="5"/>
      <c r="O5" s="5"/>
      <c r="P5" s="5"/>
      <c r="Q5" s="5"/>
      <c r="R5" s="5"/>
      <c r="S5" s="5"/>
      <c r="T5" s="5"/>
      <c r="U5" s="5"/>
      <c r="V5" s="5"/>
      <c r="W5" s="5"/>
    </row>
    <row r="6" spans="1:28" outlineLevel="1" x14ac:dyDescent="0.2">
      <c r="A6" s="6"/>
      <c r="B6" s="7" t="s">
        <v>31</v>
      </c>
      <c r="C6" s="5"/>
      <c r="D6" s="5"/>
      <c r="E6" s="5"/>
      <c r="F6" s="5"/>
      <c r="G6" s="5"/>
      <c r="H6" s="5"/>
      <c r="I6" s="5"/>
      <c r="J6" s="5"/>
      <c r="K6" s="5"/>
      <c r="L6" s="5"/>
      <c r="M6" s="5"/>
      <c r="N6" s="5"/>
      <c r="O6" s="5"/>
      <c r="P6" s="5"/>
      <c r="Q6" s="5"/>
      <c r="R6" s="5"/>
      <c r="S6" s="5"/>
      <c r="T6" s="5"/>
      <c r="U6" s="5"/>
      <c r="V6" s="5"/>
      <c r="W6" s="5"/>
    </row>
    <row r="7" spans="1:28" outlineLevel="1" x14ac:dyDescent="0.2">
      <c r="A7" s="6"/>
      <c r="B7" s="7" t="s">
        <v>140</v>
      </c>
      <c r="C7" s="14"/>
      <c r="D7" s="14"/>
      <c r="E7" s="14"/>
      <c r="F7" s="14"/>
      <c r="G7" s="14"/>
      <c r="H7" s="14"/>
      <c r="I7" s="14"/>
      <c r="J7" s="14"/>
      <c r="K7" s="14"/>
      <c r="L7" s="14"/>
      <c r="M7" s="14"/>
      <c r="N7" s="14"/>
      <c r="O7" s="14"/>
      <c r="P7" s="14"/>
      <c r="Q7" s="14"/>
      <c r="R7" s="14"/>
      <c r="S7" s="14"/>
      <c r="T7" s="14"/>
      <c r="U7" s="14"/>
      <c r="V7" s="14"/>
      <c r="W7" s="14"/>
    </row>
    <row r="8" spans="1:28" outlineLevel="1" x14ac:dyDescent="0.2">
      <c r="A8" s="6"/>
      <c r="B8" s="7" t="s">
        <v>90</v>
      </c>
      <c r="C8" s="5"/>
      <c r="D8" s="5"/>
      <c r="E8" s="5"/>
      <c r="F8" s="5"/>
      <c r="G8" s="5"/>
      <c r="H8" s="5"/>
      <c r="I8" s="5"/>
      <c r="J8" s="5"/>
      <c r="K8" s="5"/>
      <c r="L8" s="5"/>
      <c r="M8" s="5"/>
      <c r="N8" s="5"/>
      <c r="O8" s="5"/>
      <c r="P8" s="5"/>
      <c r="Q8" s="5"/>
      <c r="R8" s="5"/>
      <c r="S8" s="5"/>
      <c r="T8" s="5"/>
      <c r="U8" s="5"/>
      <c r="V8" s="5"/>
      <c r="W8" s="5"/>
    </row>
    <row r="9" spans="1:28" outlineLevel="1" x14ac:dyDescent="0.2"/>
    <row r="10" spans="1:28" outlineLevel="1" x14ac:dyDescent="0.2">
      <c r="B10" s="8" t="s">
        <v>14</v>
      </c>
      <c r="C10" s="13"/>
    </row>
    <row r="11" spans="1:28" outlineLevel="1" x14ac:dyDescent="0.2">
      <c r="B11" s="4" t="s">
        <v>18</v>
      </c>
      <c r="C11" s="5">
        <f>C46+C186+C221+C256+C294+C332</f>
        <v>38.114399999999996</v>
      </c>
      <c r="D11" s="5">
        <f t="shared" ref="D11:W11" si="1">D46+D186+D221+D256+D294+D332</f>
        <v>35.552399999999999</v>
      </c>
      <c r="E11" s="5">
        <f t="shared" si="1"/>
        <v>31.3398</v>
      </c>
      <c r="F11" s="5">
        <f t="shared" si="1"/>
        <v>41.845500000000001</v>
      </c>
      <c r="G11" s="5">
        <f t="shared" si="1"/>
        <v>45.102600000000002</v>
      </c>
      <c r="H11" s="5">
        <f t="shared" si="1"/>
        <v>52.429499999999997</v>
      </c>
      <c r="I11" s="5">
        <f t="shared" si="1"/>
        <v>58.387199999999993</v>
      </c>
      <c r="J11" s="5">
        <f t="shared" si="1"/>
        <v>60.706499999999998</v>
      </c>
      <c r="K11" s="5">
        <f t="shared" si="1"/>
        <v>66.340799999999987</v>
      </c>
      <c r="L11" s="5">
        <f t="shared" si="1"/>
        <v>70.726799999999997</v>
      </c>
      <c r="M11" s="5">
        <f t="shared" si="1"/>
        <v>75.773400000000009</v>
      </c>
      <c r="N11" s="5">
        <f t="shared" si="1"/>
        <v>45.961199999999998</v>
      </c>
      <c r="O11" s="5">
        <f t="shared" si="1"/>
        <v>13.5375</v>
      </c>
      <c r="P11" s="5">
        <f t="shared" si="1"/>
        <v>21.487499999999997</v>
      </c>
      <c r="Q11" s="5">
        <f t="shared" si="1"/>
        <v>46.837500000000006</v>
      </c>
      <c r="R11" s="5">
        <f t="shared" si="1"/>
        <v>75.529799999999994</v>
      </c>
      <c r="S11" s="5">
        <f t="shared" si="1"/>
        <v>105.075</v>
      </c>
      <c r="T11" s="5">
        <f t="shared" si="1"/>
        <v>98.715000000000003</v>
      </c>
      <c r="U11" s="5">
        <f t="shared" si="1"/>
        <v>121.4325</v>
      </c>
      <c r="V11" s="5">
        <f t="shared" si="1"/>
        <v>123.88319999999999</v>
      </c>
      <c r="W11" s="5">
        <f t="shared" si="1"/>
        <v>40.919999999999995</v>
      </c>
    </row>
    <row r="12" spans="1:28" outlineLevel="1" x14ac:dyDescent="0.2">
      <c r="B12" s="4" t="s">
        <v>19</v>
      </c>
      <c r="C12" s="5">
        <f t="shared" ref="C12:W20" si="2">C47+C187+C222+C257+C295+C333</f>
        <v>1.8</v>
      </c>
      <c r="D12" s="5">
        <f t="shared" si="2"/>
        <v>1.1676</v>
      </c>
      <c r="E12" s="5">
        <f t="shared" si="2"/>
        <v>2.3202000000000003</v>
      </c>
      <c r="F12" s="5">
        <f t="shared" si="2"/>
        <v>2.0264999999999995</v>
      </c>
      <c r="G12" s="5">
        <f t="shared" si="2"/>
        <v>3.198</v>
      </c>
      <c r="H12" s="5">
        <f t="shared" si="2"/>
        <v>2.3264999999999998</v>
      </c>
      <c r="I12" s="5">
        <f t="shared" si="2"/>
        <v>3.1943999999999995</v>
      </c>
      <c r="J12" s="5">
        <f t="shared" si="2"/>
        <v>3.2109000000000001</v>
      </c>
      <c r="K12" s="5">
        <f t="shared" si="2"/>
        <v>2.3423999999999996</v>
      </c>
      <c r="L12" s="5">
        <f t="shared" si="2"/>
        <v>2.0516999999999994</v>
      </c>
      <c r="M12" s="5">
        <f t="shared" si="2"/>
        <v>1.7532000000000001</v>
      </c>
      <c r="N12" s="5">
        <f t="shared" si="2"/>
        <v>0.87660000000000005</v>
      </c>
      <c r="O12" s="5">
        <f t="shared" si="2"/>
        <v>0.87750000000000006</v>
      </c>
      <c r="P12" s="5">
        <f t="shared" si="2"/>
        <v>0.29249999999999993</v>
      </c>
      <c r="Q12" s="5">
        <f t="shared" si="2"/>
        <v>0</v>
      </c>
      <c r="R12" s="5">
        <f t="shared" si="2"/>
        <v>0</v>
      </c>
      <c r="S12" s="5">
        <f t="shared" si="2"/>
        <v>0</v>
      </c>
      <c r="T12" s="5">
        <f t="shared" si="2"/>
        <v>0</v>
      </c>
      <c r="U12" s="5">
        <f t="shared" si="2"/>
        <v>0</v>
      </c>
      <c r="V12" s="5">
        <f t="shared" si="2"/>
        <v>0</v>
      </c>
      <c r="W12" s="5">
        <f t="shared" si="2"/>
        <v>0</v>
      </c>
    </row>
    <row r="13" spans="1:28" outlineLevel="1" x14ac:dyDescent="0.2">
      <c r="B13" s="4" t="s">
        <v>16</v>
      </c>
      <c r="C13" s="5">
        <f t="shared" si="2"/>
        <v>128.471</v>
      </c>
      <c r="D13" s="5">
        <f t="shared" si="2"/>
        <v>133.42400000000001</v>
      </c>
      <c r="E13" s="5">
        <f t="shared" si="2"/>
        <v>165.01500000000001</v>
      </c>
      <c r="F13" s="5">
        <f t="shared" si="2"/>
        <v>170.81700000000001</v>
      </c>
      <c r="G13" s="5">
        <f t="shared" si="2"/>
        <v>106.711</v>
      </c>
      <c r="H13" s="5">
        <f t="shared" si="2"/>
        <v>121.074</v>
      </c>
      <c r="I13" s="5">
        <f t="shared" si="2"/>
        <v>90.57</v>
      </c>
      <c r="J13" s="5">
        <f t="shared" si="2"/>
        <v>91.435999999999993</v>
      </c>
      <c r="K13" s="5">
        <f t="shared" si="2"/>
        <v>86.603999999999999</v>
      </c>
      <c r="L13" s="5">
        <f t="shared" si="2"/>
        <v>125.465</v>
      </c>
      <c r="M13" s="5">
        <f t="shared" si="2"/>
        <v>87.553000000000011</v>
      </c>
      <c r="N13" s="5">
        <f t="shared" si="2"/>
        <v>127.358</v>
      </c>
      <c r="O13" s="5">
        <f t="shared" si="2"/>
        <v>108.45699999999999</v>
      </c>
      <c r="P13" s="5">
        <f t="shared" si="2"/>
        <v>276.95300000000003</v>
      </c>
      <c r="Q13" s="5">
        <f t="shared" si="2"/>
        <v>276.71299999999997</v>
      </c>
      <c r="R13" s="5">
        <f t="shared" si="2"/>
        <v>304.85799999999995</v>
      </c>
      <c r="S13" s="5">
        <f t="shared" si="2"/>
        <v>286.06700000000001</v>
      </c>
      <c r="T13" s="5">
        <f t="shared" si="2"/>
        <v>199.72099999999998</v>
      </c>
      <c r="U13" s="5">
        <f t="shared" si="2"/>
        <v>125.527</v>
      </c>
      <c r="V13" s="5">
        <f t="shared" si="2"/>
        <v>118.526</v>
      </c>
      <c r="W13" s="5">
        <f t="shared" si="2"/>
        <v>69.710999999999999</v>
      </c>
    </row>
    <row r="14" spans="1:28" outlineLevel="1" x14ac:dyDescent="0.2">
      <c r="B14" s="4" t="s">
        <v>21</v>
      </c>
      <c r="C14" s="5">
        <f t="shared" si="2"/>
        <v>0</v>
      </c>
      <c r="D14" s="5">
        <f t="shared" si="2"/>
        <v>0</v>
      </c>
      <c r="E14" s="5">
        <f t="shared" si="2"/>
        <v>0</v>
      </c>
      <c r="F14" s="5">
        <f t="shared" si="2"/>
        <v>0</v>
      </c>
      <c r="G14" s="5">
        <f t="shared" si="2"/>
        <v>0</v>
      </c>
      <c r="H14" s="5">
        <f t="shared" si="2"/>
        <v>0</v>
      </c>
      <c r="I14" s="5">
        <f t="shared" si="2"/>
        <v>0</v>
      </c>
      <c r="J14" s="5">
        <f t="shared" si="2"/>
        <v>0</v>
      </c>
      <c r="K14" s="5">
        <f t="shared" si="2"/>
        <v>0</v>
      </c>
      <c r="L14" s="5">
        <f t="shared" si="2"/>
        <v>0</v>
      </c>
      <c r="M14" s="5">
        <f t="shared" si="2"/>
        <v>0</v>
      </c>
      <c r="N14" s="5">
        <f t="shared" si="2"/>
        <v>0</v>
      </c>
      <c r="O14" s="5">
        <f t="shared" si="2"/>
        <v>0</v>
      </c>
      <c r="P14" s="5">
        <f t="shared" si="2"/>
        <v>0</v>
      </c>
      <c r="Q14" s="5">
        <f t="shared" si="2"/>
        <v>0</v>
      </c>
      <c r="R14" s="5">
        <f t="shared" si="2"/>
        <v>0</v>
      </c>
      <c r="S14" s="5">
        <f t="shared" si="2"/>
        <v>0</v>
      </c>
      <c r="T14" s="5">
        <f t="shared" si="2"/>
        <v>0</v>
      </c>
      <c r="U14" s="5">
        <f t="shared" si="2"/>
        <v>0</v>
      </c>
      <c r="V14" s="5">
        <f t="shared" si="2"/>
        <v>0</v>
      </c>
      <c r="W14" s="5">
        <f t="shared" si="2"/>
        <v>0</v>
      </c>
    </row>
    <row r="15" spans="1:28" outlineLevel="1" x14ac:dyDescent="0.2">
      <c r="B15" s="4" t="s">
        <v>20</v>
      </c>
      <c r="C15" s="5">
        <f t="shared" si="2"/>
        <v>5555.329999999999</v>
      </c>
      <c r="D15" s="5">
        <f t="shared" si="2"/>
        <v>5415.1729999999989</v>
      </c>
      <c r="E15" s="5">
        <f t="shared" si="2"/>
        <v>6014.2939999999999</v>
      </c>
      <c r="F15" s="5">
        <f t="shared" si="2"/>
        <v>6118.0889999999999</v>
      </c>
      <c r="G15" s="5">
        <f t="shared" si="2"/>
        <v>6243.0619999999999</v>
      </c>
      <c r="H15" s="5">
        <f t="shared" si="2"/>
        <v>6305.1229999999996</v>
      </c>
      <c r="I15" s="5">
        <f t="shared" si="2"/>
        <v>6227.3259999999991</v>
      </c>
      <c r="J15" s="5">
        <f t="shared" si="2"/>
        <v>6344.857</v>
      </c>
      <c r="K15" s="5">
        <f t="shared" si="2"/>
        <v>6364.5550000000012</v>
      </c>
      <c r="L15" s="5">
        <f t="shared" si="2"/>
        <v>5875.4719999999998</v>
      </c>
      <c r="M15" s="5">
        <f t="shared" si="2"/>
        <v>6108.7920000000013</v>
      </c>
      <c r="N15" s="5">
        <f t="shared" si="2"/>
        <v>6393.2629999999999</v>
      </c>
      <c r="O15" s="5">
        <f t="shared" si="2"/>
        <v>6359.3969999999999</v>
      </c>
      <c r="P15" s="5">
        <f t="shared" si="2"/>
        <v>5590.4229999999998</v>
      </c>
      <c r="Q15" s="5">
        <f t="shared" si="2"/>
        <v>4799.1209999999992</v>
      </c>
      <c r="R15" s="5">
        <f t="shared" si="2"/>
        <v>5584.4800000000005</v>
      </c>
      <c r="S15" s="5">
        <f t="shared" si="2"/>
        <v>6032.2709999999997</v>
      </c>
      <c r="T15" s="5">
        <f t="shared" si="2"/>
        <v>6284.067</v>
      </c>
      <c r="U15" s="5">
        <f t="shared" si="2"/>
        <v>5781.3560000000007</v>
      </c>
      <c r="V15" s="5">
        <f t="shared" si="2"/>
        <v>5821.0659999999998</v>
      </c>
      <c r="W15" s="5">
        <f t="shared" si="2"/>
        <v>5290.5729999999994</v>
      </c>
    </row>
    <row r="16" spans="1:28" outlineLevel="1" x14ac:dyDescent="0.2">
      <c r="B16" s="4" t="s">
        <v>0</v>
      </c>
      <c r="C16" s="5">
        <f t="shared" si="2"/>
        <v>0</v>
      </c>
      <c r="D16" s="5">
        <f t="shared" si="2"/>
        <v>0</v>
      </c>
      <c r="E16" s="5">
        <f t="shared" si="2"/>
        <v>0</v>
      </c>
      <c r="F16" s="5">
        <f t="shared" si="2"/>
        <v>0</v>
      </c>
      <c r="G16" s="5">
        <f t="shared" si="2"/>
        <v>0</v>
      </c>
      <c r="H16" s="5">
        <f t="shared" si="2"/>
        <v>0</v>
      </c>
      <c r="I16" s="5">
        <f t="shared" si="2"/>
        <v>0</v>
      </c>
      <c r="J16" s="5">
        <f t="shared" si="2"/>
        <v>0</v>
      </c>
      <c r="K16" s="5">
        <f t="shared" si="2"/>
        <v>0</v>
      </c>
      <c r="L16" s="5">
        <f t="shared" si="2"/>
        <v>0</v>
      </c>
      <c r="M16" s="5">
        <f t="shared" si="2"/>
        <v>0</v>
      </c>
      <c r="N16" s="5">
        <f t="shared" si="2"/>
        <v>233.184</v>
      </c>
      <c r="O16" s="5">
        <f t="shared" si="2"/>
        <v>232.001</v>
      </c>
      <c r="P16" s="5">
        <f t="shared" si="2"/>
        <v>45.886000000000003</v>
      </c>
      <c r="Q16" s="5">
        <f t="shared" si="2"/>
        <v>719.82899999999995</v>
      </c>
      <c r="R16" s="5">
        <f t="shared" si="2"/>
        <v>0</v>
      </c>
      <c r="S16" s="5">
        <f t="shared" si="2"/>
        <v>0</v>
      </c>
      <c r="T16" s="5">
        <f t="shared" si="2"/>
        <v>0</v>
      </c>
      <c r="U16" s="5">
        <f t="shared" si="2"/>
        <v>0</v>
      </c>
      <c r="V16" s="5">
        <f t="shared" si="2"/>
        <v>0</v>
      </c>
      <c r="W16" s="5">
        <f t="shared" si="2"/>
        <v>0</v>
      </c>
    </row>
    <row r="17" spans="2:23" outlineLevel="1" x14ac:dyDescent="0.2">
      <c r="B17" s="4" t="s">
        <v>22</v>
      </c>
      <c r="C17" s="5">
        <f t="shared" si="2"/>
        <v>0</v>
      </c>
      <c r="D17" s="5">
        <f t="shared" si="2"/>
        <v>0</v>
      </c>
      <c r="E17" s="5">
        <f t="shared" si="2"/>
        <v>0</v>
      </c>
      <c r="F17" s="5">
        <f t="shared" si="2"/>
        <v>0</v>
      </c>
      <c r="G17" s="5">
        <f t="shared" si="2"/>
        <v>0</v>
      </c>
      <c r="H17" s="5">
        <f t="shared" si="2"/>
        <v>0</v>
      </c>
      <c r="I17" s="5">
        <f t="shared" si="2"/>
        <v>0</v>
      </c>
      <c r="J17" s="5">
        <f t="shared" si="2"/>
        <v>0</v>
      </c>
      <c r="K17" s="5">
        <f t="shared" si="2"/>
        <v>0</v>
      </c>
      <c r="L17" s="5">
        <f t="shared" si="2"/>
        <v>0</v>
      </c>
      <c r="M17" s="5">
        <f t="shared" si="2"/>
        <v>0</v>
      </c>
      <c r="N17" s="5">
        <f t="shared" si="2"/>
        <v>0</v>
      </c>
      <c r="O17" s="5">
        <f t="shared" si="2"/>
        <v>0</v>
      </c>
      <c r="P17" s="5">
        <f t="shared" si="2"/>
        <v>0</v>
      </c>
      <c r="Q17" s="5">
        <f t="shared" si="2"/>
        <v>0</v>
      </c>
      <c r="R17" s="5">
        <f t="shared" si="2"/>
        <v>0</v>
      </c>
      <c r="S17" s="5">
        <f t="shared" si="2"/>
        <v>0</v>
      </c>
      <c r="T17" s="5">
        <f t="shared" si="2"/>
        <v>0</v>
      </c>
      <c r="U17" s="5">
        <f t="shared" si="2"/>
        <v>0</v>
      </c>
      <c r="V17" s="5">
        <f t="shared" si="2"/>
        <v>0</v>
      </c>
      <c r="W17" s="5">
        <f t="shared" si="2"/>
        <v>0</v>
      </c>
    </row>
    <row r="18" spans="2:23" outlineLevel="1" x14ac:dyDescent="0.2">
      <c r="B18" s="4" t="s">
        <v>23</v>
      </c>
      <c r="C18" s="5">
        <f t="shared" si="2"/>
        <v>0</v>
      </c>
      <c r="D18" s="5">
        <f t="shared" si="2"/>
        <v>0</v>
      </c>
      <c r="E18" s="5">
        <f t="shared" si="2"/>
        <v>0</v>
      </c>
      <c r="F18" s="5">
        <f t="shared" si="2"/>
        <v>0</v>
      </c>
      <c r="G18" s="5">
        <f t="shared" si="2"/>
        <v>0</v>
      </c>
      <c r="H18" s="5">
        <f t="shared" si="2"/>
        <v>0</v>
      </c>
      <c r="I18" s="5">
        <f t="shared" si="2"/>
        <v>0</v>
      </c>
      <c r="J18" s="5">
        <f t="shared" si="2"/>
        <v>0</v>
      </c>
      <c r="K18" s="5">
        <f t="shared" si="2"/>
        <v>0</v>
      </c>
      <c r="L18" s="5">
        <f t="shared" si="2"/>
        <v>0</v>
      </c>
      <c r="M18" s="5">
        <f t="shared" si="2"/>
        <v>0</v>
      </c>
      <c r="N18" s="5">
        <f t="shared" si="2"/>
        <v>0</v>
      </c>
      <c r="O18" s="5">
        <f t="shared" si="2"/>
        <v>0</v>
      </c>
      <c r="P18" s="5">
        <f t="shared" si="2"/>
        <v>0</v>
      </c>
      <c r="Q18" s="5">
        <f t="shared" si="2"/>
        <v>0</v>
      </c>
      <c r="R18" s="5">
        <f t="shared" si="2"/>
        <v>0</v>
      </c>
      <c r="S18" s="5">
        <f t="shared" si="2"/>
        <v>0</v>
      </c>
      <c r="T18" s="5">
        <f t="shared" si="2"/>
        <v>0</v>
      </c>
      <c r="U18" s="5">
        <f t="shared" si="2"/>
        <v>0</v>
      </c>
      <c r="V18" s="5">
        <f t="shared" si="2"/>
        <v>0</v>
      </c>
      <c r="W18" s="5">
        <f t="shared" si="2"/>
        <v>0</v>
      </c>
    </row>
    <row r="19" spans="2:23" outlineLevel="1" x14ac:dyDescent="0.2">
      <c r="B19" s="4" t="s">
        <v>17</v>
      </c>
      <c r="C19" s="5">
        <f t="shared" si="2"/>
        <v>0</v>
      </c>
      <c r="D19" s="5">
        <f t="shared" si="2"/>
        <v>0</v>
      </c>
      <c r="E19" s="5">
        <f t="shared" si="2"/>
        <v>0</v>
      </c>
      <c r="F19" s="5">
        <f t="shared" si="2"/>
        <v>0</v>
      </c>
      <c r="G19" s="5">
        <f t="shared" si="2"/>
        <v>0</v>
      </c>
      <c r="H19" s="5">
        <f t="shared" si="2"/>
        <v>0</v>
      </c>
      <c r="I19" s="5">
        <f t="shared" si="2"/>
        <v>0</v>
      </c>
      <c r="J19" s="5">
        <f t="shared" si="2"/>
        <v>0</v>
      </c>
      <c r="K19" s="5">
        <f t="shared" si="2"/>
        <v>0</v>
      </c>
      <c r="L19" s="5">
        <f t="shared" si="2"/>
        <v>0</v>
      </c>
      <c r="M19" s="5">
        <f t="shared" si="2"/>
        <v>0</v>
      </c>
      <c r="N19" s="5">
        <f t="shared" si="2"/>
        <v>0</v>
      </c>
      <c r="O19" s="5">
        <f t="shared" si="2"/>
        <v>0</v>
      </c>
      <c r="P19" s="5">
        <f t="shared" si="2"/>
        <v>0</v>
      </c>
      <c r="Q19" s="5">
        <f t="shared" si="2"/>
        <v>0</v>
      </c>
      <c r="R19" s="5">
        <f t="shared" si="2"/>
        <v>0</v>
      </c>
      <c r="S19" s="5">
        <f t="shared" si="2"/>
        <v>0</v>
      </c>
      <c r="T19" s="5">
        <f t="shared" si="2"/>
        <v>0</v>
      </c>
      <c r="U19" s="5">
        <f t="shared" si="2"/>
        <v>0</v>
      </c>
      <c r="V19" s="5">
        <f t="shared" si="2"/>
        <v>0</v>
      </c>
      <c r="W19" s="5">
        <f t="shared" si="2"/>
        <v>0</v>
      </c>
    </row>
    <row r="20" spans="2:23" outlineLevel="1" x14ac:dyDescent="0.2">
      <c r="B20" s="4" t="s">
        <v>1</v>
      </c>
      <c r="C20" s="5">
        <f t="shared" si="2"/>
        <v>6.4420000000000002</v>
      </c>
      <c r="D20" s="5">
        <f t="shared" si="2"/>
        <v>11.449</v>
      </c>
      <c r="E20" s="5">
        <f t="shared" si="2"/>
        <v>0</v>
      </c>
      <c r="F20" s="5">
        <f t="shared" si="2"/>
        <v>0</v>
      </c>
      <c r="G20" s="5">
        <f t="shared" si="2"/>
        <v>0</v>
      </c>
      <c r="H20" s="5">
        <f t="shared" si="2"/>
        <v>0</v>
      </c>
      <c r="I20" s="5">
        <f t="shared" si="2"/>
        <v>0</v>
      </c>
      <c r="J20" s="5">
        <f t="shared" si="2"/>
        <v>0</v>
      </c>
      <c r="K20" s="5">
        <f t="shared" si="2"/>
        <v>0</v>
      </c>
      <c r="L20" s="5">
        <f t="shared" si="2"/>
        <v>0</v>
      </c>
      <c r="M20" s="5">
        <f t="shared" si="2"/>
        <v>0.48099999999999998</v>
      </c>
      <c r="N20" s="5">
        <f t="shared" si="2"/>
        <v>0</v>
      </c>
      <c r="O20" s="5">
        <f t="shared" si="2"/>
        <v>0</v>
      </c>
      <c r="P20" s="5">
        <f t="shared" si="2"/>
        <v>0</v>
      </c>
      <c r="Q20" s="5">
        <f t="shared" si="2"/>
        <v>0</v>
      </c>
      <c r="R20" s="5">
        <f t="shared" si="2"/>
        <v>0</v>
      </c>
      <c r="S20" s="5">
        <f t="shared" si="2"/>
        <v>0</v>
      </c>
      <c r="T20" s="5">
        <f t="shared" si="2"/>
        <v>0</v>
      </c>
      <c r="U20" s="5">
        <f t="shared" si="2"/>
        <v>0</v>
      </c>
      <c r="V20" s="5">
        <f t="shared" si="2"/>
        <v>0</v>
      </c>
      <c r="W20" s="5">
        <f t="shared" si="2"/>
        <v>0</v>
      </c>
    </row>
    <row r="21" spans="2:23" outlineLevel="1" x14ac:dyDescent="0.2">
      <c r="B21" s="15" t="s">
        <v>9</v>
      </c>
      <c r="C21" s="19">
        <f t="shared" ref="C21:W21" si="3">SUM(C11:C20)</f>
        <v>5730.1573999999991</v>
      </c>
      <c r="D21" s="19">
        <f t="shared" si="3"/>
        <v>5596.7659999999987</v>
      </c>
      <c r="E21" s="19">
        <f t="shared" si="3"/>
        <v>6212.9690000000001</v>
      </c>
      <c r="F21" s="19">
        <f t="shared" si="3"/>
        <v>6332.7780000000002</v>
      </c>
      <c r="G21" s="19">
        <f t="shared" si="3"/>
        <v>6398.0735999999997</v>
      </c>
      <c r="H21" s="19">
        <f t="shared" si="3"/>
        <v>6480.9529999999995</v>
      </c>
      <c r="I21" s="19">
        <f t="shared" si="3"/>
        <v>6379.4775999999993</v>
      </c>
      <c r="J21" s="19">
        <f t="shared" si="3"/>
        <v>6500.2103999999999</v>
      </c>
      <c r="K21" s="19">
        <f t="shared" si="3"/>
        <v>6519.842200000001</v>
      </c>
      <c r="L21" s="19">
        <f t="shared" si="3"/>
        <v>6073.7154999999993</v>
      </c>
      <c r="M21" s="19">
        <f t="shared" si="3"/>
        <v>6274.3526000000011</v>
      </c>
      <c r="N21" s="19">
        <f t="shared" si="3"/>
        <v>6800.6428000000005</v>
      </c>
      <c r="O21" s="19">
        <f t="shared" si="3"/>
        <v>6714.27</v>
      </c>
      <c r="P21" s="19">
        <f t="shared" si="3"/>
        <v>5935.0420000000004</v>
      </c>
      <c r="Q21" s="19">
        <f t="shared" si="3"/>
        <v>5842.5004999999992</v>
      </c>
      <c r="R21" s="19">
        <f t="shared" si="3"/>
        <v>5964.8678</v>
      </c>
      <c r="S21" s="19">
        <f t="shared" si="3"/>
        <v>6423.4129999999996</v>
      </c>
      <c r="T21" s="19">
        <f t="shared" si="3"/>
        <v>6582.5029999999997</v>
      </c>
      <c r="U21" s="19">
        <f t="shared" si="3"/>
        <v>6028.3155000000006</v>
      </c>
      <c r="V21" s="19">
        <f t="shared" si="3"/>
        <v>6063.4751999999999</v>
      </c>
      <c r="W21" s="19">
        <f t="shared" si="3"/>
        <v>5401.2039999999997</v>
      </c>
    </row>
    <row r="22" spans="2:23" outlineLevel="1" x14ac:dyDescent="0.2">
      <c r="B22" s="26" t="s">
        <v>91</v>
      </c>
      <c r="C22" s="25">
        <f t="shared" ref="C22:W22" si="4">C21/C3/1000</f>
        <v>2.1765060368952676E-3</v>
      </c>
      <c r="D22" s="25">
        <f t="shared" si="4"/>
        <v>2.2271243338491636E-3</v>
      </c>
      <c r="E22" s="25">
        <f t="shared" si="4"/>
        <v>2.2222894689367723E-3</v>
      </c>
      <c r="F22" s="25">
        <f t="shared" si="4"/>
        <v>2.2148913476837955E-3</v>
      </c>
      <c r="G22" s="25">
        <f t="shared" si="4"/>
        <v>2.213235848375553E-3</v>
      </c>
      <c r="H22" s="25">
        <f t="shared" si="4"/>
        <v>2.2027755195488876E-3</v>
      </c>
      <c r="I22" s="25">
        <f t="shared" si="4"/>
        <v>2.165181013082993E-3</v>
      </c>
      <c r="J22" s="25">
        <f t="shared" si="4"/>
        <v>2.1513020333109108E-3</v>
      </c>
      <c r="K22" s="25">
        <f t="shared" si="4"/>
        <v>2.0754177658376168E-3</v>
      </c>
      <c r="L22" s="25">
        <f t="shared" si="4"/>
        <v>2.0595304932112548E-3</v>
      </c>
      <c r="M22" s="25">
        <f t="shared" si="4"/>
        <v>2.0561957103006089E-3</v>
      </c>
      <c r="N22" s="25">
        <f t="shared" si="4"/>
        <v>2.0384233238883685E-3</v>
      </c>
      <c r="O22" s="25">
        <f t="shared" si="4"/>
        <v>2.0426882898293237E-3</v>
      </c>
      <c r="P22" s="25">
        <f t="shared" si="4"/>
        <v>1.9544533936504665E-3</v>
      </c>
      <c r="Q22" s="25">
        <f t="shared" si="4"/>
        <v>1.9479893297989471E-3</v>
      </c>
      <c r="R22" s="25">
        <f t="shared" si="4"/>
        <v>1.9452534527820142E-3</v>
      </c>
      <c r="S22" s="25">
        <f t="shared" si="4"/>
        <v>1.9514519479355097E-3</v>
      </c>
      <c r="T22" s="25">
        <f t="shared" si="4"/>
        <v>1.9558356889422292E-3</v>
      </c>
      <c r="U22" s="25">
        <f t="shared" si="4"/>
        <v>1.9791256452711542E-3</v>
      </c>
      <c r="V22" s="25">
        <f t="shared" si="4"/>
        <v>1.969163511049787E-3</v>
      </c>
      <c r="W22" s="25">
        <f t="shared" si="4"/>
        <v>1.9801753290479285E-3</v>
      </c>
    </row>
    <row r="23" spans="2:23" outlineLevel="1" x14ac:dyDescent="0.2"/>
    <row r="24" spans="2:23" outlineLevel="1" x14ac:dyDescent="0.2">
      <c r="B24" s="4" t="s">
        <v>18</v>
      </c>
      <c r="C24" s="11">
        <f t="shared" ref="C24:W24" si="5">IFERROR(C11/C21,0)</f>
        <v>6.6515450343475734E-3</v>
      </c>
      <c r="D24" s="11">
        <f t="shared" si="5"/>
        <v>6.3523113169283848E-3</v>
      </c>
      <c r="E24" s="11">
        <f t="shared" si="5"/>
        <v>5.0442550091590668E-3</v>
      </c>
      <c r="F24" s="11">
        <f t="shared" si="5"/>
        <v>6.6077636070615451E-3</v>
      </c>
      <c r="G24" s="11">
        <f t="shared" si="5"/>
        <v>7.0494031203392231E-3</v>
      </c>
      <c r="H24" s="11">
        <f t="shared" si="5"/>
        <v>8.0897824748921952E-3</v>
      </c>
      <c r="I24" s="11">
        <f t="shared" si="5"/>
        <v>9.1523481483813032E-3</v>
      </c>
      <c r="J24" s="11">
        <f t="shared" si="5"/>
        <v>9.3391592370610024E-3</v>
      </c>
      <c r="K24" s="11">
        <f t="shared" si="5"/>
        <v>1.017521559034051E-2</v>
      </c>
      <c r="L24" s="11">
        <f t="shared" si="5"/>
        <v>1.164473377128053E-2</v>
      </c>
      <c r="M24" s="11">
        <f t="shared" si="5"/>
        <v>1.2076688198874893E-2</v>
      </c>
      <c r="N24" s="11">
        <f t="shared" si="5"/>
        <v>6.7583611360973106E-3</v>
      </c>
      <c r="O24" s="11">
        <f t="shared" si="5"/>
        <v>2.0162281230870962E-3</v>
      </c>
      <c r="P24" s="11">
        <f t="shared" si="5"/>
        <v>3.6204461569100937E-3</v>
      </c>
      <c r="Q24" s="11">
        <f t="shared" si="5"/>
        <v>8.0166873755509321E-3</v>
      </c>
      <c r="R24" s="11">
        <f t="shared" si="5"/>
        <v>1.2662443248113562E-2</v>
      </c>
      <c r="S24" s="11">
        <f t="shared" si="5"/>
        <v>1.6358126123915746E-2</v>
      </c>
      <c r="T24" s="11">
        <f t="shared" si="5"/>
        <v>1.4996575011055826E-2</v>
      </c>
      <c r="U24" s="11">
        <f t="shared" si="5"/>
        <v>2.0143686905570883E-2</v>
      </c>
      <c r="V24" s="11">
        <f t="shared" si="5"/>
        <v>2.0431055774747787E-2</v>
      </c>
      <c r="W24" s="11">
        <f t="shared" si="5"/>
        <v>7.5760885906179434E-3</v>
      </c>
    </row>
    <row r="25" spans="2:23" outlineLevel="1" x14ac:dyDescent="0.2">
      <c r="B25" s="4" t="s">
        <v>19</v>
      </c>
      <c r="C25" s="11">
        <f t="shared" ref="C25:W25" si="6">IFERROR(C12/C21,0)</f>
        <v>3.1412749674206164E-4</v>
      </c>
      <c r="D25" s="11">
        <f t="shared" si="6"/>
        <v>2.0862047832623343E-4</v>
      </c>
      <c r="E25" s="11">
        <f t="shared" si="6"/>
        <v>3.7344464458135879E-4</v>
      </c>
      <c r="F25" s="11">
        <f t="shared" si="6"/>
        <v>3.2000174331075549E-4</v>
      </c>
      <c r="G25" s="11">
        <f t="shared" si="6"/>
        <v>4.9983795122331826E-4</v>
      </c>
      <c r="H25" s="11">
        <f t="shared" si="6"/>
        <v>3.5897498408027335E-4</v>
      </c>
      <c r="I25" s="11">
        <f t="shared" si="6"/>
        <v>5.0073065543799382E-4</v>
      </c>
      <c r="J25" s="11">
        <f t="shared" si="6"/>
        <v>4.9396862600016762E-4</v>
      </c>
      <c r="K25" s="11">
        <f t="shared" si="6"/>
        <v>3.5927249895710653E-4</v>
      </c>
      <c r="L25" s="11">
        <f t="shared" si="6"/>
        <v>3.3779981956678733E-4</v>
      </c>
      <c r="M25" s="11">
        <f t="shared" si="6"/>
        <v>2.7942325077490859E-4</v>
      </c>
      <c r="N25" s="11">
        <f t="shared" si="6"/>
        <v>1.2889957990441727E-4</v>
      </c>
      <c r="O25" s="11">
        <f t="shared" si="6"/>
        <v>1.3069179523611651E-4</v>
      </c>
      <c r="P25" s="11">
        <f t="shared" si="6"/>
        <v>4.9283560251132158E-5</v>
      </c>
      <c r="Q25" s="11">
        <f t="shared" si="6"/>
        <v>0</v>
      </c>
      <c r="R25" s="11">
        <f t="shared" si="6"/>
        <v>0</v>
      </c>
      <c r="S25" s="11">
        <f t="shared" si="6"/>
        <v>0</v>
      </c>
      <c r="T25" s="11">
        <f t="shared" si="6"/>
        <v>0</v>
      </c>
      <c r="U25" s="11">
        <f t="shared" si="6"/>
        <v>0</v>
      </c>
      <c r="V25" s="11">
        <f t="shared" si="6"/>
        <v>0</v>
      </c>
      <c r="W25" s="11">
        <f t="shared" si="6"/>
        <v>0</v>
      </c>
    </row>
    <row r="26" spans="2:23" outlineLevel="1" x14ac:dyDescent="0.2">
      <c r="B26" s="4" t="s">
        <v>16</v>
      </c>
      <c r="C26" s="11">
        <f t="shared" ref="C26:W26" si="7">IFERROR(C13/C21,0)</f>
        <v>2.2420152018860776E-2</v>
      </c>
      <c r="D26" s="11">
        <f t="shared" si="7"/>
        <v>2.3839481586330397E-2</v>
      </c>
      <c r="E26" s="11">
        <f t="shared" si="7"/>
        <v>2.655976554848415E-2</v>
      </c>
      <c r="F26" s="11">
        <f t="shared" si="7"/>
        <v>2.6973470410616006E-2</v>
      </c>
      <c r="G26" s="11">
        <f t="shared" si="7"/>
        <v>1.6678614012817859E-2</v>
      </c>
      <c r="H26" s="11">
        <f t="shared" si="7"/>
        <v>1.8681511808525692E-2</v>
      </c>
      <c r="I26" s="11">
        <f t="shared" si="7"/>
        <v>1.4197087234854466E-2</v>
      </c>
      <c r="J26" s="11">
        <f t="shared" si="7"/>
        <v>1.4066621597356294E-2</v>
      </c>
      <c r="K26" s="11">
        <f t="shared" si="7"/>
        <v>1.3283143570560648E-2</v>
      </c>
      <c r="L26" s="11">
        <f t="shared" si="7"/>
        <v>2.0657042629013495E-2</v>
      </c>
      <c r="M26" s="11">
        <f t="shared" si="7"/>
        <v>1.3954108986479337E-2</v>
      </c>
      <c r="N26" s="11">
        <f t="shared" si="7"/>
        <v>1.8727347361928787E-2</v>
      </c>
      <c r="O26" s="11">
        <f t="shared" si="7"/>
        <v>1.6153208018146424E-2</v>
      </c>
      <c r="P26" s="11">
        <f t="shared" si="7"/>
        <v>4.666403371703183E-2</v>
      </c>
      <c r="Q26" s="11">
        <f t="shared" si="7"/>
        <v>4.7362084093959429E-2</v>
      </c>
      <c r="R26" s="11">
        <f t="shared" si="7"/>
        <v>5.1108928181107377E-2</v>
      </c>
      <c r="S26" s="11">
        <f t="shared" si="7"/>
        <v>4.453504702250969E-2</v>
      </c>
      <c r="T26" s="11">
        <f t="shared" si="7"/>
        <v>3.0341193919698934E-2</v>
      </c>
      <c r="U26" s="11">
        <f t="shared" si="7"/>
        <v>2.0822898204315946E-2</v>
      </c>
      <c r="V26" s="11">
        <f t="shared" si="7"/>
        <v>1.9547536040058346E-2</v>
      </c>
      <c r="W26" s="11">
        <f t="shared" si="7"/>
        <v>1.2906566758078384E-2</v>
      </c>
    </row>
    <row r="27" spans="2:23" outlineLevel="1" x14ac:dyDescent="0.2">
      <c r="B27" s="4" t="s">
        <v>21</v>
      </c>
      <c r="C27" s="11">
        <f t="shared" ref="C27:W27" si="8">IFERROR(C14/C21,0)</f>
        <v>0</v>
      </c>
      <c r="D27" s="11">
        <f t="shared" si="8"/>
        <v>0</v>
      </c>
      <c r="E27" s="11">
        <f t="shared" si="8"/>
        <v>0</v>
      </c>
      <c r="F27" s="11">
        <f t="shared" si="8"/>
        <v>0</v>
      </c>
      <c r="G27" s="11">
        <f t="shared" si="8"/>
        <v>0</v>
      </c>
      <c r="H27" s="11">
        <f t="shared" si="8"/>
        <v>0</v>
      </c>
      <c r="I27" s="11">
        <f t="shared" si="8"/>
        <v>0</v>
      </c>
      <c r="J27" s="11">
        <f t="shared" si="8"/>
        <v>0</v>
      </c>
      <c r="K27" s="11">
        <f t="shared" si="8"/>
        <v>0</v>
      </c>
      <c r="L27" s="11">
        <f t="shared" si="8"/>
        <v>0</v>
      </c>
      <c r="M27" s="11">
        <f t="shared" si="8"/>
        <v>0</v>
      </c>
      <c r="N27" s="11">
        <f t="shared" si="8"/>
        <v>0</v>
      </c>
      <c r="O27" s="11">
        <f t="shared" si="8"/>
        <v>0</v>
      </c>
      <c r="P27" s="11">
        <f t="shared" si="8"/>
        <v>0</v>
      </c>
      <c r="Q27" s="11">
        <f t="shared" si="8"/>
        <v>0</v>
      </c>
      <c r="R27" s="11">
        <f t="shared" si="8"/>
        <v>0</v>
      </c>
      <c r="S27" s="11">
        <f t="shared" si="8"/>
        <v>0</v>
      </c>
      <c r="T27" s="11">
        <f t="shared" si="8"/>
        <v>0</v>
      </c>
      <c r="U27" s="11">
        <f t="shared" si="8"/>
        <v>0</v>
      </c>
      <c r="V27" s="11">
        <f t="shared" si="8"/>
        <v>0</v>
      </c>
      <c r="W27" s="11">
        <f t="shared" si="8"/>
        <v>0</v>
      </c>
    </row>
    <row r="28" spans="2:23" outlineLevel="1" x14ac:dyDescent="0.2">
      <c r="B28" s="4" t="s">
        <v>20</v>
      </c>
      <c r="C28" s="11">
        <f t="shared" ref="C28:W28" si="9">IFERROR(C15/C21,0)</f>
        <v>0.96948994804226496</v>
      </c>
      <c r="D28" s="11">
        <f t="shared" si="9"/>
        <v>0.96755394097234015</v>
      </c>
      <c r="E28" s="11">
        <f t="shared" si="9"/>
        <v>0.96802253479777545</v>
      </c>
      <c r="F28" s="11">
        <f t="shared" si="9"/>
        <v>0.96609876423901164</v>
      </c>
      <c r="G28" s="11">
        <f t="shared" si="9"/>
        <v>0.97577214491561959</v>
      </c>
      <c r="H28" s="11">
        <f t="shared" si="9"/>
        <v>0.97286973073250183</v>
      </c>
      <c r="I28" s="11">
        <f t="shared" si="9"/>
        <v>0.97614983396132626</v>
      </c>
      <c r="J28" s="11">
        <f t="shared" si="9"/>
        <v>0.97610025053958249</v>
      </c>
      <c r="K28" s="11">
        <f t="shared" si="9"/>
        <v>0.97618236834014172</v>
      </c>
      <c r="L28" s="11">
        <f t="shared" si="9"/>
        <v>0.96736042378013931</v>
      </c>
      <c r="M28" s="11">
        <f t="shared" si="9"/>
        <v>0.9736131182681701</v>
      </c>
      <c r="N28" s="11">
        <f t="shared" si="9"/>
        <v>0.94009686849013729</v>
      </c>
      <c r="O28" s="11">
        <f t="shared" si="9"/>
        <v>0.94714645076828896</v>
      </c>
      <c r="P28" s="11">
        <f t="shared" si="9"/>
        <v>0.94193486752073519</v>
      </c>
      <c r="Q28" s="11">
        <f t="shared" si="9"/>
        <v>0.8214155908073949</v>
      </c>
      <c r="R28" s="11">
        <f t="shared" si="9"/>
        <v>0.93622862857077915</v>
      </c>
      <c r="S28" s="11">
        <f t="shared" si="9"/>
        <v>0.93910682685357461</v>
      </c>
      <c r="T28" s="11">
        <f t="shared" si="9"/>
        <v>0.9546622310692453</v>
      </c>
      <c r="U28" s="11">
        <f t="shared" si="9"/>
        <v>0.95903341489011318</v>
      </c>
      <c r="V28" s="11">
        <f t="shared" si="9"/>
        <v>0.96002140818519388</v>
      </c>
      <c r="W28" s="11">
        <f t="shared" si="9"/>
        <v>0.97951734465130358</v>
      </c>
    </row>
    <row r="29" spans="2:23" outlineLevel="1" x14ac:dyDescent="0.2">
      <c r="B29" s="4" t="s">
        <v>0</v>
      </c>
      <c r="C29" s="11">
        <f t="shared" ref="C29:W29" si="10">IFERROR(C16/C21,0)</f>
        <v>0</v>
      </c>
      <c r="D29" s="11">
        <f t="shared" si="10"/>
        <v>0</v>
      </c>
      <c r="E29" s="11">
        <f t="shared" si="10"/>
        <v>0</v>
      </c>
      <c r="F29" s="11">
        <f t="shared" si="10"/>
        <v>0</v>
      </c>
      <c r="G29" s="11">
        <f t="shared" si="10"/>
        <v>0</v>
      </c>
      <c r="H29" s="11">
        <f t="shared" si="10"/>
        <v>0</v>
      </c>
      <c r="I29" s="11">
        <f t="shared" si="10"/>
        <v>0</v>
      </c>
      <c r="J29" s="11">
        <f t="shared" si="10"/>
        <v>0</v>
      </c>
      <c r="K29" s="11">
        <f t="shared" si="10"/>
        <v>0</v>
      </c>
      <c r="L29" s="11">
        <f t="shared" si="10"/>
        <v>0</v>
      </c>
      <c r="M29" s="11">
        <f t="shared" si="10"/>
        <v>0</v>
      </c>
      <c r="N29" s="11">
        <f t="shared" si="10"/>
        <v>3.4288523431932047E-2</v>
      </c>
      <c r="O29" s="11">
        <f t="shared" si="10"/>
        <v>3.4553421295241325E-2</v>
      </c>
      <c r="P29" s="11">
        <f t="shared" si="10"/>
        <v>7.7313690450716271E-3</v>
      </c>
      <c r="Q29" s="11">
        <f t="shared" si="10"/>
        <v>0.12320563772309477</v>
      </c>
      <c r="R29" s="11">
        <f t="shared" si="10"/>
        <v>0</v>
      </c>
      <c r="S29" s="11">
        <f t="shared" si="10"/>
        <v>0</v>
      </c>
      <c r="T29" s="11">
        <f t="shared" si="10"/>
        <v>0</v>
      </c>
      <c r="U29" s="11">
        <f t="shared" si="10"/>
        <v>0</v>
      </c>
      <c r="V29" s="11">
        <f t="shared" si="10"/>
        <v>0</v>
      </c>
      <c r="W29" s="11">
        <f t="shared" si="10"/>
        <v>0</v>
      </c>
    </row>
    <row r="30" spans="2:23" outlineLevel="1" x14ac:dyDescent="0.2">
      <c r="B30" s="4" t="s">
        <v>22</v>
      </c>
      <c r="C30" s="11">
        <f t="shared" ref="C30:W30" si="11">IFERROR(C17/C21,0)</f>
        <v>0</v>
      </c>
      <c r="D30" s="11">
        <f t="shared" si="11"/>
        <v>0</v>
      </c>
      <c r="E30" s="11">
        <f t="shared" si="11"/>
        <v>0</v>
      </c>
      <c r="F30" s="11">
        <f t="shared" si="11"/>
        <v>0</v>
      </c>
      <c r="G30" s="11">
        <f t="shared" si="11"/>
        <v>0</v>
      </c>
      <c r="H30" s="11">
        <f t="shared" si="11"/>
        <v>0</v>
      </c>
      <c r="I30" s="11">
        <f t="shared" si="11"/>
        <v>0</v>
      </c>
      <c r="J30" s="11">
        <f t="shared" si="11"/>
        <v>0</v>
      </c>
      <c r="K30" s="11">
        <f t="shared" si="11"/>
        <v>0</v>
      </c>
      <c r="L30" s="11">
        <f t="shared" si="11"/>
        <v>0</v>
      </c>
      <c r="M30" s="11">
        <f t="shared" si="11"/>
        <v>0</v>
      </c>
      <c r="N30" s="11">
        <f t="shared" si="11"/>
        <v>0</v>
      </c>
      <c r="O30" s="11">
        <f t="shared" si="11"/>
        <v>0</v>
      </c>
      <c r="P30" s="11">
        <f t="shared" si="11"/>
        <v>0</v>
      </c>
      <c r="Q30" s="11">
        <f t="shared" si="11"/>
        <v>0</v>
      </c>
      <c r="R30" s="11">
        <f t="shared" si="11"/>
        <v>0</v>
      </c>
      <c r="S30" s="11">
        <f t="shared" si="11"/>
        <v>0</v>
      </c>
      <c r="T30" s="11">
        <f t="shared" si="11"/>
        <v>0</v>
      </c>
      <c r="U30" s="11">
        <f t="shared" si="11"/>
        <v>0</v>
      </c>
      <c r="V30" s="11">
        <f t="shared" si="11"/>
        <v>0</v>
      </c>
      <c r="W30" s="11">
        <f t="shared" si="11"/>
        <v>0</v>
      </c>
    </row>
    <row r="31" spans="2:23" outlineLevel="1" x14ac:dyDescent="0.2">
      <c r="B31" s="4" t="s">
        <v>23</v>
      </c>
      <c r="C31" s="11">
        <f t="shared" ref="C31:W31" si="12">IFERROR(C18/C21,0)</f>
        <v>0</v>
      </c>
      <c r="D31" s="11">
        <f t="shared" si="12"/>
        <v>0</v>
      </c>
      <c r="E31" s="11">
        <f t="shared" si="12"/>
        <v>0</v>
      </c>
      <c r="F31" s="11">
        <f t="shared" si="12"/>
        <v>0</v>
      </c>
      <c r="G31" s="11">
        <f t="shared" si="12"/>
        <v>0</v>
      </c>
      <c r="H31" s="11">
        <f t="shared" si="12"/>
        <v>0</v>
      </c>
      <c r="I31" s="11">
        <f t="shared" si="12"/>
        <v>0</v>
      </c>
      <c r="J31" s="11">
        <f t="shared" si="12"/>
        <v>0</v>
      </c>
      <c r="K31" s="11">
        <f t="shared" si="12"/>
        <v>0</v>
      </c>
      <c r="L31" s="11">
        <f t="shared" si="12"/>
        <v>0</v>
      </c>
      <c r="M31" s="11">
        <f t="shared" si="12"/>
        <v>0</v>
      </c>
      <c r="N31" s="11">
        <f t="shared" si="12"/>
        <v>0</v>
      </c>
      <c r="O31" s="11">
        <f t="shared" si="12"/>
        <v>0</v>
      </c>
      <c r="P31" s="11">
        <f t="shared" si="12"/>
        <v>0</v>
      </c>
      <c r="Q31" s="11">
        <f t="shared" si="12"/>
        <v>0</v>
      </c>
      <c r="R31" s="11">
        <f t="shared" si="12"/>
        <v>0</v>
      </c>
      <c r="S31" s="11">
        <f t="shared" si="12"/>
        <v>0</v>
      </c>
      <c r="T31" s="11">
        <f t="shared" si="12"/>
        <v>0</v>
      </c>
      <c r="U31" s="11">
        <f t="shared" si="12"/>
        <v>0</v>
      </c>
      <c r="V31" s="11">
        <f t="shared" si="12"/>
        <v>0</v>
      </c>
      <c r="W31" s="11">
        <f t="shared" si="12"/>
        <v>0</v>
      </c>
    </row>
    <row r="32" spans="2:23" outlineLevel="1" x14ac:dyDescent="0.2">
      <c r="B32" s="4" t="s">
        <v>17</v>
      </c>
      <c r="C32" s="11">
        <f t="shared" ref="C32:W32" si="13">IFERROR(C19/C21,0)</f>
        <v>0</v>
      </c>
      <c r="D32" s="11">
        <f t="shared" si="13"/>
        <v>0</v>
      </c>
      <c r="E32" s="11">
        <f t="shared" si="13"/>
        <v>0</v>
      </c>
      <c r="F32" s="11">
        <f t="shared" si="13"/>
        <v>0</v>
      </c>
      <c r="G32" s="11">
        <f t="shared" si="13"/>
        <v>0</v>
      </c>
      <c r="H32" s="11">
        <f t="shared" si="13"/>
        <v>0</v>
      </c>
      <c r="I32" s="11">
        <f t="shared" si="13"/>
        <v>0</v>
      </c>
      <c r="J32" s="11">
        <f t="shared" si="13"/>
        <v>0</v>
      </c>
      <c r="K32" s="11">
        <f t="shared" si="13"/>
        <v>0</v>
      </c>
      <c r="L32" s="11">
        <f t="shared" si="13"/>
        <v>0</v>
      </c>
      <c r="M32" s="11">
        <f t="shared" si="13"/>
        <v>0</v>
      </c>
      <c r="N32" s="11">
        <f t="shared" si="13"/>
        <v>0</v>
      </c>
      <c r="O32" s="11">
        <f t="shared" si="13"/>
        <v>0</v>
      </c>
      <c r="P32" s="11">
        <f t="shared" si="13"/>
        <v>0</v>
      </c>
      <c r="Q32" s="11">
        <f t="shared" si="13"/>
        <v>0</v>
      </c>
      <c r="R32" s="11">
        <f t="shared" si="13"/>
        <v>0</v>
      </c>
      <c r="S32" s="11">
        <f t="shared" si="13"/>
        <v>0</v>
      </c>
      <c r="T32" s="11">
        <f t="shared" si="13"/>
        <v>0</v>
      </c>
      <c r="U32" s="11">
        <f t="shared" si="13"/>
        <v>0</v>
      </c>
      <c r="V32" s="11">
        <f t="shared" si="13"/>
        <v>0</v>
      </c>
      <c r="W32" s="11">
        <f t="shared" si="13"/>
        <v>0</v>
      </c>
    </row>
    <row r="33" spans="1:28" outlineLevel="1" x14ac:dyDescent="0.2">
      <c r="B33" s="4" t="s">
        <v>1</v>
      </c>
      <c r="C33" s="11">
        <f t="shared" ref="C33:W33" si="14">IFERROR(C20/C21,0)</f>
        <v>1.124227407784645E-3</v>
      </c>
      <c r="D33" s="11">
        <f t="shared" si="14"/>
        <v>2.0456456460748946E-3</v>
      </c>
      <c r="E33" s="11">
        <f t="shared" si="14"/>
        <v>0</v>
      </c>
      <c r="F33" s="11">
        <f t="shared" si="14"/>
        <v>0</v>
      </c>
      <c r="G33" s="11">
        <f t="shared" si="14"/>
        <v>0</v>
      </c>
      <c r="H33" s="11">
        <f t="shared" si="14"/>
        <v>0</v>
      </c>
      <c r="I33" s="11">
        <f t="shared" si="14"/>
        <v>0</v>
      </c>
      <c r="J33" s="11">
        <f t="shared" si="14"/>
        <v>0</v>
      </c>
      <c r="K33" s="11">
        <f t="shared" si="14"/>
        <v>0</v>
      </c>
      <c r="L33" s="11">
        <f t="shared" si="14"/>
        <v>0</v>
      </c>
      <c r="M33" s="11">
        <f t="shared" si="14"/>
        <v>7.666129570085046E-5</v>
      </c>
      <c r="N33" s="11">
        <f t="shared" si="14"/>
        <v>0</v>
      </c>
      <c r="O33" s="11">
        <f t="shared" si="14"/>
        <v>0</v>
      </c>
      <c r="P33" s="11">
        <f t="shared" si="14"/>
        <v>0</v>
      </c>
      <c r="Q33" s="11">
        <f t="shared" si="14"/>
        <v>0</v>
      </c>
      <c r="R33" s="11">
        <f t="shared" si="14"/>
        <v>0</v>
      </c>
      <c r="S33" s="11">
        <f t="shared" si="14"/>
        <v>0</v>
      </c>
      <c r="T33" s="11">
        <f t="shared" si="14"/>
        <v>0</v>
      </c>
      <c r="U33" s="11">
        <f t="shared" si="14"/>
        <v>0</v>
      </c>
      <c r="V33" s="11">
        <f t="shared" si="14"/>
        <v>0</v>
      </c>
      <c r="W33" s="11">
        <f t="shared" si="14"/>
        <v>0</v>
      </c>
    </row>
    <row r="34" spans="1:28" x14ac:dyDescent="0.2">
      <c r="B34" s="15"/>
      <c r="C34" s="10"/>
      <c r="D34" s="10"/>
      <c r="E34" s="10"/>
      <c r="F34" s="10"/>
      <c r="G34" s="10"/>
      <c r="H34" s="10"/>
      <c r="I34" s="10"/>
      <c r="J34" s="10"/>
      <c r="K34" s="10"/>
      <c r="L34" s="10"/>
      <c r="M34" s="10"/>
      <c r="N34" s="10"/>
      <c r="O34" s="10"/>
      <c r="P34" s="10"/>
      <c r="Q34" s="10"/>
      <c r="R34" s="10"/>
      <c r="S34" s="10"/>
      <c r="T34" s="10"/>
      <c r="U34" s="10"/>
      <c r="V34" s="10"/>
      <c r="W34" s="10"/>
    </row>
    <row r="36" spans="1:28" s="29" customFormat="1" x14ac:dyDescent="0.2">
      <c r="A36" s="28" t="s">
        <v>165</v>
      </c>
      <c r="C36" s="28"/>
      <c r="D36" s="28"/>
      <c r="E36" s="28"/>
      <c r="F36" s="28"/>
      <c r="G36" s="28"/>
      <c r="H36" s="28"/>
      <c r="I36" s="28"/>
      <c r="J36" s="28"/>
      <c r="K36" s="28"/>
      <c r="L36" s="28"/>
      <c r="M36" s="28"/>
      <c r="N36" s="28"/>
      <c r="O36" s="28"/>
      <c r="P36" s="28"/>
      <c r="Q36" s="28"/>
      <c r="R36" s="28"/>
      <c r="S36" s="28"/>
      <c r="T36" s="28"/>
      <c r="U36" s="28"/>
      <c r="V36" s="28"/>
      <c r="W36" s="28"/>
      <c r="X36" s="28"/>
      <c r="Y36" s="28"/>
      <c r="AA36" s="28"/>
      <c r="AB36" s="28"/>
    </row>
    <row r="37" spans="1:28" outlineLevel="1" x14ac:dyDescent="0.2">
      <c r="A37" s="6"/>
      <c r="B37" s="20" t="s">
        <v>88</v>
      </c>
      <c r="C37" s="5">
        <f>C72+C107+C142</f>
        <v>2569.1875162264414</v>
      </c>
      <c r="D37" s="5">
        <f t="shared" ref="D37:W37" si="15">D72+D107+D142</f>
        <v>2455.2466465352591</v>
      </c>
      <c r="E37" s="5">
        <f t="shared" si="15"/>
        <v>2725.8126111055349</v>
      </c>
      <c r="F37" s="5">
        <f t="shared" si="15"/>
        <v>2781.0270556358737</v>
      </c>
      <c r="G37" s="5">
        <f t="shared" si="15"/>
        <v>2839.2144882533203</v>
      </c>
      <c r="H37" s="5">
        <f t="shared" si="15"/>
        <v>2879.4260057237693</v>
      </c>
      <c r="I37" s="5">
        <f t="shared" si="15"/>
        <v>2869.9799907939182</v>
      </c>
      <c r="J37" s="5">
        <f t="shared" si="15"/>
        <v>2943.9321440898111</v>
      </c>
      <c r="K37" s="5">
        <f t="shared" si="15"/>
        <v>3060.0270333205672</v>
      </c>
      <c r="L37" s="5">
        <f t="shared" si="15"/>
        <v>2822.9339745396305</v>
      </c>
      <c r="M37" s="5">
        <f t="shared" si="15"/>
        <v>2950.5175536804945</v>
      </c>
      <c r="N37" s="5">
        <f t="shared" si="15"/>
        <v>3221.0440011641194</v>
      </c>
      <c r="O37" s="5">
        <f t="shared" si="15"/>
        <v>3205.2170098431202</v>
      </c>
      <c r="P37" s="5">
        <f t="shared" si="15"/>
        <v>2758.199723187875</v>
      </c>
      <c r="Q37" s="5">
        <f t="shared" si="15"/>
        <v>2726.4887353421227</v>
      </c>
      <c r="R37" s="5">
        <f t="shared" si="15"/>
        <v>2770.5401560176961</v>
      </c>
      <c r="S37" s="5">
        <f t="shared" si="15"/>
        <v>2999.5822921225299</v>
      </c>
      <c r="T37" s="5">
        <f t="shared" si="15"/>
        <v>3145.4414315090462</v>
      </c>
      <c r="U37" s="5">
        <f t="shared" si="15"/>
        <v>2910.3391775757318</v>
      </c>
      <c r="V37" s="5">
        <f t="shared" si="15"/>
        <v>2942.6510212636672</v>
      </c>
      <c r="W37" s="5">
        <f t="shared" si="15"/>
        <v>2687.8926831165968</v>
      </c>
      <c r="Z37" s="21"/>
    </row>
    <row r="38" spans="1:28" outlineLevel="1" x14ac:dyDescent="0.2">
      <c r="A38" s="6"/>
      <c r="B38" s="7" t="s">
        <v>89</v>
      </c>
      <c r="C38" s="5">
        <f>C73+C108</f>
        <v>3.831</v>
      </c>
      <c r="D38" s="5">
        <f t="shared" ref="D38:W41" si="16">D73+D108</f>
        <v>3.84</v>
      </c>
      <c r="E38" s="5">
        <f t="shared" si="16"/>
        <v>4.2190000000000003</v>
      </c>
      <c r="F38" s="5">
        <f t="shared" si="16"/>
        <v>4.0990000000000002</v>
      </c>
      <c r="G38" s="5">
        <f t="shared" si="16"/>
        <v>4.0039999999999996</v>
      </c>
      <c r="H38" s="5">
        <f t="shared" si="16"/>
        <v>4.0229999999999997</v>
      </c>
      <c r="I38" s="5">
        <f t="shared" si="16"/>
        <v>4.1909999999999998</v>
      </c>
      <c r="J38" s="5">
        <f t="shared" si="16"/>
        <v>4.4429999999999996</v>
      </c>
      <c r="K38" s="5">
        <f t="shared" si="16"/>
        <v>4.6779999999999999</v>
      </c>
      <c r="L38" s="5">
        <f t="shared" si="16"/>
        <v>4.4640000000000004</v>
      </c>
      <c r="M38" s="5">
        <f t="shared" si="16"/>
        <v>5.2590000000000003</v>
      </c>
      <c r="N38" s="5">
        <f t="shared" si="16"/>
        <v>4.9990000000000006</v>
      </c>
      <c r="O38" s="5">
        <f t="shared" si="16"/>
        <v>5.5350000000000001</v>
      </c>
      <c r="P38" s="5">
        <f t="shared" si="16"/>
        <v>6.1589999999999998</v>
      </c>
      <c r="Q38" s="5">
        <f t="shared" si="16"/>
        <v>6.3729999999999993</v>
      </c>
      <c r="R38" s="5">
        <f t="shared" si="16"/>
        <v>6.4830000000000005</v>
      </c>
      <c r="S38" s="5">
        <f t="shared" si="16"/>
        <v>6.5860000000000003</v>
      </c>
      <c r="T38" s="5">
        <f t="shared" si="16"/>
        <v>6.5</v>
      </c>
      <c r="U38" s="5">
        <f t="shared" si="16"/>
        <v>6.0670000000000002</v>
      </c>
      <c r="V38" s="5">
        <f t="shared" si="16"/>
        <v>6.1559999999999997</v>
      </c>
      <c r="W38" s="5">
        <f t="shared" si="16"/>
        <v>5.6479999999999997</v>
      </c>
      <c r="Z38" s="21"/>
    </row>
    <row r="39" spans="1:28" outlineLevel="1" x14ac:dyDescent="0.2">
      <c r="A39" s="6"/>
      <c r="B39" s="7" t="s">
        <v>25</v>
      </c>
      <c r="C39" s="5">
        <f>C74+C109</f>
        <v>75.335999999999999</v>
      </c>
      <c r="D39" s="5">
        <f t="shared" si="16"/>
        <v>80.338999999999999</v>
      </c>
      <c r="E39" s="5">
        <f t="shared" si="16"/>
        <v>78.170999999999992</v>
      </c>
      <c r="F39" s="5">
        <f t="shared" si="16"/>
        <v>79.228000000000009</v>
      </c>
      <c r="G39" s="5">
        <f t="shared" si="16"/>
        <v>78.847999999999999</v>
      </c>
      <c r="H39" s="5">
        <f t="shared" si="16"/>
        <v>78.733999999999995</v>
      </c>
      <c r="I39" s="5">
        <f t="shared" si="16"/>
        <v>79.311999999999998</v>
      </c>
      <c r="J39" s="5">
        <f t="shared" si="16"/>
        <v>81.349000000000004</v>
      </c>
      <c r="K39" s="5">
        <f t="shared" si="16"/>
        <v>88.87299999999999</v>
      </c>
      <c r="L39" s="5">
        <f t="shared" si="16"/>
        <v>81.16</v>
      </c>
      <c r="M39" s="5">
        <f t="shared" si="16"/>
        <v>90.965000000000003</v>
      </c>
      <c r="N39" s="5">
        <f t="shared" si="16"/>
        <v>91.814999999999998</v>
      </c>
      <c r="O39" s="5">
        <f t="shared" si="16"/>
        <v>97.937999999999988</v>
      </c>
      <c r="P39" s="5">
        <f t="shared" si="16"/>
        <v>100.88800000000001</v>
      </c>
      <c r="Q39" s="5">
        <f t="shared" si="16"/>
        <v>102.59700000000001</v>
      </c>
      <c r="R39" s="5">
        <f t="shared" si="16"/>
        <v>109.881</v>
      </c>
      <c r="S39" s="5">
        <f t="shared" si="16"/>
        <v>116.11099999999999</v>
      </c>
      <c r="T39" s="5">
        <f t="shared" si="16"/>
        <v>116.25200000000001</v>
      </c>
      <c r="U39" s="5">
        <f t="shared" si="16"/>
        <v>118.22200000000001</v>
      </c>
      <c r="V39" s="5">
        <f t="shared" si="16"/>
        <v>119.18899999999999</v>
      </c>
      <c r="W39" s="5">
        <f t="shared" si="16"/>
        <v>122.71100000000001</v>
      </c>
    </row>
    <row r="40" spans="1:28" outlineLevel="1" x14ac:dyDescent="0.2">
      <c r="A40" s="6"/>
      <c r="B40" s="7" t="s">
        <v>30</v>
      </c>
      <c r="C40" s="5">
        <f>C41*1000/C39</f>
        <v>21018.465056964709</v>
      </c>
      <c r="D40" s="5">
        <f t="shared" ref="D40:W40" si="17">D41*1000/D39</f>
        <v>18823.716769900984</v>
      </c>
      <c r="E40" s="5">
        <f t="shared" si="17"/>
        <v>21450.572197346632</v>
      </c>
      <c r="F40" s="5">
        <f t="shared" si="17"/>
        <v>21566.10428587388</v>
      </c>
      <c r="G40" s="5">
        <f t="shared" si="17"/>
        <v>22095.094918894607</v>
      </c>
      <c r="H40" s="5">
        <f t="shared" si="17"/>
        <v>22420.880236569556</v>
      </c>
      <c r="I40" s="5">
        <f t="shared" si="17"/>
        <v>22174.043102382111</v>
      </c>
      <c r="J40" s="5">
        <f t="shared" si="17"/>
        <v>22159.67366567846</v>
      </c>
      <c r="K40" s="5">
        <f t="shared" si="17"/>
        <v>21074.512307010984</v>
      </c>
      <c r="L40" s="5">
        <f t="shared" si="17"/>
        <v>21270.102322109415</v>
      </c>
      <c r="M40" s="5">
        <f t="shared" si="17"/>
        <v>19817.252128746364</v>
      </c>
      <c r="N40" s="5">
        <f t="shared" si="17"/>
        <v>21408.667998624755</v>
      </c>
      <c r="O40" s="5">
        <f t="shared" si="17"/>
        <v>19961.084037690012</v>
      </c>
      <c r="P40" s="5">
        <f t="shared" si="17"/>
        <v>16665.488233048964</v>
      </c>
      <c r="Q40" s="5">
        <f t="shared" si="17"/>
        <v>16193.589014052108</v>
      </c>
      <c r="R40" s="5">
        <f t="shared" si="17"/>
        <v>15359.568511793721</v>
      </c>
      <c r="S40" s="5">
        <f t="shared" si="17"/>
        <v>15711.069605592495</v>
      </c>
      <c r="T40" s="5">
        <f t="shared" si="17"/>
        <v>16426.118047143809</v>
      </c>
      <c r="U40" s="5">
        <f t="shared" si="17"/>
        <v>14900.424931398893</v>
      </c>
      <c r="V40" s="5">
        <f t="shared" si="17"/>
        <v>14929.126390688658</v>
      </c>
      <c r="W40" s="5">
        <f t="shared" si="17"/>
        <v>13223.65257384233</v>
      </c>
    </row>
    <row r="41" spans="1:28" outlineLevel="1" x14ac:dyDescent="0.2">
      <c r="A41" s="6"/>
      <c r="B41" s="7" t="s">
        <v>31</v>
      </c>
      <c r="C41" s="5">
        <f>C76+C111</f>
        <v>1583.4470835314933</v>
      </c>
      <c r="D41" s="5">
        <f t="shared" si="16"/>
        <v>1512.2785815770751</v>
      </c>
      <c r="E41" s="5">
        <f t="shared" si="16"/>
        <v>1676.8126792387834</v>
      </c>
      <c r="F41" s="5">
        <f t="shared" si="16"/>
        <v>1708.6393103612161</v>
      </c>
      <c r="G41" s="5">
        <f t="shared" si="16"/>
        <v>1742.154044165002</v>
      </c>
      <c r="H41" s="5">
        <f t="shared" si="16"/>
        <v>1765.2855845460672</v>
      </c>
      <c r="I41" s="5">
        <f t="shared" si="16"/>
        <v>1758.66770653613</v>
      </c>
      <c r="J41" s="5">
        <f t="shared" si="16"/>
        <v>1802.6672930292771</v>
      </c>
      <c r="K41" s="5">
        <f t="shared" si="16"/>
        <v>1872.9551322609868</v>
      </c>
      <c r="L41" s="5">
        <f t="shared" si="16"/>
        <v>1726.2815044623999</v>
      </c>
      <c r="M41" s="5">
        <f t="shared" si="16"/>
        <v>1802.6763398914131</v>
      </c>
      <c r="N41" s="5">
        <f t="shared" si="16"/>
        <v>1965.6368522937319</v>
      </c>
      <c r="O41" s="5">
        <f t="shared" si="16"/>
        <v>1954.9486484832842</v>
      </c>
      <c r="P41" s="5">
        <f t="shared" si="16"/>
        <v>1681.3477768558439</v>
      </c>
      <c r="Q41" s="5">
        <f t="shared" si="16"/>
        <v>1661.4136520747043</v>
      </c>
      <c r="R41" s="5">
        <f t="shared" si="16"/>
        <v>1687.7247476444059</v>
      </c>
      <c r="S41" s="5">
        <f t="shared" si="16"/>
        <v>1824.22800297495</v>
      </c>
      <c r="T41" s="5">
        <f t="shared" si="16"/>
        <v>1909.5690752165622</v>
      </c>
      <c r="U41" s="5">
        <f t="shared" si="16"/>
        <v>1761.55803623984</v>
      </c>
      <c r="V41" s="5">
        <f t="shared" si="16"/>
        <v>1779.3876453797902</v>
      </c>
      <c r="W41" s="5">
        <f t="shared" si="16"/>
        <v>1622.6876309887662</v>
      </c>
    </row>
    <row r="42" spans="1:28" outlineLevel="1" x14ac:dyDescent="0.2">
      <c r="A42" s="6"/>
      <c r="B42" s="7" t="s">
        <v>140</v>
      </c>
      <c r="C42" s="14"/>
      <c r="D42" s="14"/>
      <c r="E42" s="14"/>
      <c r="F42" s="14"/>
      <c r="G42" s="14"/>
      <c r="H42" s="14"/>
      <c r="I42" s="14"/>
      <c r="J42" s="14"/>
      <c r="K42" s="14"/>
      <c r="L42" s="14"/>
      <c r="M42" s="14"/>
      <c r="N42" s="14"/>
      <c r="O42" s="14"/>
      <c r="P42" s="14"/>
      <c r="Q42" s="14"/>
      <c r="R42" s="14"/>
      <c r="S42" s="14"/>
      <c r="T42" s="14"/>
      <c r="U42" s="14"/>
      <c r="V42" s="14"/>
      <c r="W42" s="14"/>
    </row>
    <row r="43" spans="1:28" outlineLevel="1" x14ac:dyDescent="0.2">
      <c r="A43" s="6"/>
      <c r="B43" s="7" t="s">
        <v>90</v>
      </c>
      <c r="C43" s="5"/>
      <c r="D43" s="5"/>
      <c r="E43" s="5"/>
      <c r="F43" s="5"/>
      <c r="G43" s="5"/>
      <c r="H43" s="5"/>
      <c r="I43" s="5"/>
      <c r="J43" s="5"/>
      <c r="K43" s="5"/>
      <c r="L43" s="5"/>
      <c r="M43" s="5"/>
      <c r="N43" s="5"/>
      <c r="O43" s="5"/>
      <c r="P43" s="5"/>
      <c r="Q43" s="5"/>
      <c r="R43" s="5"/>
      <c r="S43" s="5"/>
      <c r="T43" s="5"/>
      <c r="U43" s="5"/>
      <c r="V43" s="5"/>
      <c r="W43" s="5"/>
    </row>
    <row r="44" spans="1:28" outlineLevel="1" x14ac:dyDescent="0.2"/>
    <row r="45" spans="1:28" outlineLevel="1" x14ac:dyDescent="0.2">
      <c r="B45" s="8" t="s">
        <v>14</v>
      </c>
      <c r="C45" s="13"/>
    </row>
    <row r="46" spans="1:28" outlineLevel="1" x14ac:dyDescent="0.2">
      <c r="B46" s="4" t="s">
        <v>18</v>
      </c>
      <c r="C46" s="5">
        <f t="shared" ref="C46:W55" si="18">C81+C116</f>
        <v>0</v>
      </c>
      <c r="D46" s="5">
        <f t="shared" si="18"/>
        <v>0</v>
      </c>
      <c r="E46" s="5">
        <f t="shared" si="18"/>
        <v>0</v>
      </c>
      <c r="F46" s="5">
        <f t="shared" si="18"/>
        <v>0</v>
      </c>
      <c r="G46" s="5">
        <f t="shared" si="18"/>
        <v>0</v>
      </c>
      <c r="H46" s="5">
        <f t="shared" si="18"/>
        <v>0</v>
      </c>
      <c r="I46" s="5">
        <f t="shared" si="18"/>
        <v>0</v>
      </c>
      <c r="J46" s="5">
        <f t="shared" si="18"/>
        <v>0</v>
      </c>
      <c r="K46" s="5">
        <f t="shared" si="18"/>
        <v>0</v>
      </c>
      <c r="L46" s="5">
        <f t="shared" si="18"/>
        <v>0</v>
      </c>
      <c r="M46" s="5">
        <f t="shared" si="18"/>
        <v>0</v>
      </c>
      <c r="N46" s="5">
        <f t="shared" si="18"/>
        <v>0</v>
      </c>
      <c r="O46" s="5">
        <f t="shared" si="18"/>
        <v>0</v>
      </c>
      <c r="P46" s="5">
        <f t="shared" si="18"/>
        <v>0</v>
      </c>
      <c r="Q46" s="5">
        <f t="shared" si="18"/>
        <v>0</v>
      </c>
      <c r="R46" s="5">
        <f t="shared" si="18"/>
        <v>0</v>
      </c>
      <c r="S46" s="5">
        <f t="shared" si="18"/>
        <v>0</v>
      </c>
      <c r="T46" s="5">
        <f t="shared" si="18"/>
        <v>0</v>
      </c>
      <c r="U46" s="5">
        <f t="shared" si="18"/>
        <v>0</v>
      </c>
      <c r="V46" s="5">
        <f t="shared" si="18"/>
        <v>0</v>
      </c>
      <c r="W46" s="5">
        <f t="shared" si="18"/>
        <v>0</v>
      </c>
    </row>
    <row r="47" spans="1:28" outlineLevel="1" x14ac:dyDescent="0.2">
      <c r="B47" s="4" t="s">
        <v>19</v>
      </c>
      <c r="C47" s="5">
        <f t="shared" si="18"/>
        <v>0</v>
      </c>
      <c r="D47" s="5">
        <f t="shared" si="18"/>
        <v>0</v>
      </c>
      <c r="E47" s="5">
        <f t="shared" si="18"/>
        <v>0</v>
      </c>
      <c r="F47" s="5">
        <f t="shared" si="18"/>
        <v>0</v>
      </c>
      <c r="G47" s="5">
        <f t="shared" si="18"/>
        <v>0</v>
      </c>
      <c r="H47" s="5">
        <f t="shared" si="18"/>
        <v>0</v>
      </c>
      <c r="I47" s="5">
        <f t="shared" si="18"/>
        <v>0</v>
      </c>
      <c r="J47" s="5">
        <f t="shared" si="18"/>
        <v>0</v>
      </c>
      <c r="K47" s="5">
        <f t="shared" si="18"/>
        <v>0</v>
      </c>
      <c r="L47" s="5">
        <f t="shared" si="18"/>
        <v>0</v>
      </c>
      <c r="M47" s="5">
        <f t="shared" si="18"/>
        <v>0</v>
      </c>
      <c r="N47" s="5">
        <f t="shared" si="18"/>
        <v>0</v>
      </c>
      <c r="O47" s="5">
        <f t="shared" si="18"/>
        <v>0</v>
      </c>
      <c r="P47" s="5">
        <f t="shared" si="18"/>
        <v>0</v>
      </c>
      <c r="Q47" s="5">
        <f t="shared" si="18"/>
        <v>0</v>
      </c>
      <c r="R47" s="5">
        <f t="shared" si="18"/>
        <v>0</v>
      </c>
      <c r="S47" s="5">
        <f t="shared" si="18"/>
        <v>0</v>
      </c>
      <c r="T47" s="5">
        <f t="shared" si="18"/>
        <v>0</v>
      </c>
      <c r="U47" s="5">
        <f t="shared" si="18"/>
        <v>0</v>
      </c>
      <c r="V47" s="5">
        <f t="shared" si="18"/>
        <v>0</v>
      </c>
      <c r="W47" s="5">
        <f t="shared" si="18"/>
        <v>0</v>
      </c>
    </row>
    <row r="48" spans="1:28" outlineLevel="1" x14ac:dyDescent="0.2">
      <c r="B48" s="4" t="s">
        <v>16</v>
      </c>
      <c r="C48" s="5">
        <f t="shared" si="18"/>
        <v>78.003</v>
      </c>
      <c r="D48" s="5">
        <f t="shared" si="18"/>
        <v>88.215000000000003</v>
      </c>
      <c r="E48" s="5">
        <f t="shared" si="18"/>
        <v>106.167</v>
      </c>
      <c r="F48" s="5">
        <f t="shared" si="18"/>
        <v>108.84</v>
      </c>
      <c r="G48" s="5">
        <f t="shared" si="18"/>
        <v>71.816999999999993</v>
      </c>
      <c r="H48" s="5">
        <f t="shared" si="18"/>
        <v>79.840999999999994</v>
      </c>
      <c r="I48" s="5">
        <f t="shared" si="18"/>
        <v>46.786000000000001</v>
      </c>
      <c r="J48" s="5">
        <f t="shared" si="18"/>
        <v>38.948999999999998</v>
      </c>
      <c r="K48" s="5">
        <f t="shared" si="18"/>
        <v>32.998000000000005</v>
      </c>
      <c r="L48" s="5">
        <f t="shared" si="18"/>
        <v>41.494999999999997</v>
      </c>
      <c r="M48" s="5">
        <f t="shared" si="18"/>
        <v>30.152000000000001</v>
      </c>
      <c r="N48" s="5">
        <f t="shared" si="18"/>
        <v>48.146999999999998</v>
      </c>
      <c r="O48" s="5">
        <f t="shared" si="18"/>
        <v>46.498999999999995</v>
      </c>
      <c r="P48" s="5">
        <f t="shared" si="18"/>
        <v>40.843000000000004</v>
      </c>
      <c r="Q48" s="5">
        <f t="shared" si="18"/>
        <v>48.405999999999999</v>
      </c>
      <c r="R48" s="5">
        <f t="shared" si="18"/>
        <v>60.91</v>
      </c>
      <c r="S48" s="5">
        <f t="shared" si="18"/>
        <v>65.399000000000001</v>
      </c>
      <c r="T48" s="5">
        <f t="shared" si="18"/>
        <v>64.111999999999995</v>
      </c>
      <c r="U48" s="5">
        <f t="shared" si="18"/>
        <v>59.336999999999996</v>
      </c>
      <c r="V48" s="5">
        <f t="shared" si="18"/>
        <v>50.900000000000006</v>
      </c>
      <c r="W48" s="5">
        <f t="shared" si="18"/>
        <v>49.663000000000004</v>
      </c>
    </row>
    <row r="49" spans="2:23" outlineLevel="1" x14ac:dyDescent="0.2">
      <c r="B49" s="4" t="s">
        <v>21</v>
      </c>
      <c r="C49" s="5">
        <f t="shared" si="18"/>
        <v>0</v>
      </c>
      <c r="D49" s="5">
        <f t="shared" si="18"/>
        <v>0</v>
      </c>
      <c r="E49" s="5">
        <f t="shared" si="18"/>
        <v>0</v>
      </c>
      <c r="F49" s="5">
        <f t="shared" si="18"/>
        <v>0</v>
      </c>
      <c r="G49" s="5">
        <f t="shared" si="18"/>
        <v>0</v>
      </c>
      <c r="H49" s="5">
        <f t="shared" si="18"/>
        <v>0</v>
      </c>
      <c r="I49" s="5">
        <f t="shared" si="18"/>
        <v>0</v>
      </c>
      <c r="J49" s="5">
        <f t="shared" si="18"/>
        <v>0</v>
      </c>
      <c r="K49" s="5">
        <f t="shared" si="18"/>
        <v>0</v>
      </c>
      <c r="L49" s="5">
        <f t="shared" si="18"/>
        <v>0</v>
      </c>
      <c r="M49" s="5">
        <f t="shared" si="18"/>
        <v>0</v>
      </c>
      <c r="N49" s="5">
        <f t="shared" si="18"/>
        <v>0</v>
      </c>
      <c r="O49" s="5">
        <f t="shared" si="18"/>
        <v>0</v>
      </c>
      <c r="P49" s="5">
        <f t="shared" si="18"/>
        <v>0</v>
      </c>
      <c r="Q49" s="5">
        <f t="shared" si="18"/>
        <v>0</v>
      </c>
      <c r="R49" s="5">
        <f t="shared" si="18"/>
        <v>0</v>
      </c>
      <c r="S49" s="5">
        <f t="shared" si="18"/>
        <v>0</v>
      </c>
      <c r="T49" s="5">
        <f t="shared" si="18"/>
        <v>0</v>
      </c>
      <c r="U49" s="5">
        <f t="shared" si="18"/>
        <v>0</v>
      </c>
      <c r="V49" s="5">
        <f t="shared" si="18"/>
        <v>0</v>
      </c>
      <c r="W49" s="5">
        <f t="shared" si="18"/>
        <v>0</v>
      </c>
    </row>
    <row r="50" spans="2:23" outlineLevel="1" x14ac:dyDescent="0.2">
      <c r="B50" s="4" t="s">
        <v>20</v>
      </c>
      <c r="C50" s="5">
        <f t="shared" si="18"/>
        <v>5553.17</v>
      </c>
      <c r="D50" s="5">
        <f t="shared" si="18"/>
        <v>5414.7099999999991</v>
      </c>
      <c r="E50" s="5">
        <f t="shared" si="18"/>
        <v>6013.8069999999998</v>
      </c>
      <c r="F50" s="5">
        <f t="shared" si="18"/>
        <v>6117.2629999999999</v>
      </c>
      <c r="G50" s="5">
        <f t="shared" si="18"/>
        <v>6242.3240000000005</v>
      </c>
      <c r="H50" s="5">
        <f t="shared" si="18"/>
        <v>6304.6579999999994</v>
      </c>
      <c r="I50" s="5">
        <f t="shared" si="18"/>
        <v>6226.5869999999995</v>
      </c>
      <c r="J50" s="5">
        <f t="shared" si="18"/>
        <v>6343.5069999999996</v>
      </c>
      <c r="K50" s="5">
        <f t="shared" si="18"/>
        <v>6363.6940000000004</v>
      </c>
      <c r="L50" s="5">
        <f t="shared" si="18"/>
        <v>5874.17</v>
      </c>
      <c r="M50" s="5">
        <f t="shared" si="18"/>
        <v>6107.67</v>
      </c>
      <c r="N50" s="5">
        <f t="shared" si="18"/>
        <v>6392.0789999999997</v>
      </c>
      <c r="O50" s="5">
        <f t="shared" si="18"/>
        <v>6358.2060000000001</v>
      </c>
      <c r="P50" s="5">
        <f t="shared" si="18"/>
        <v>5585.116</v>
      </c>
      <c r="Q50" s="5">
        <f t="shared" si="18"/>
        <v>4793.9159999999993</v>
      </c>
      <c r="R50" s="5">
        <f t="shared" si="18"/>
        <v>5579.2780000000002</v>
      </c>
      <c r="S50" s="5">
        <f t="shared" si="18"/>
        <v>6026.5650000000005</v>
      </c>
      <c r="T50" s="5">
        <f t="shared" si="18"/>
        <v>6279.2569999999996</v>
      </c>
      <c r="U50" s="5">
        <f t="shared" si="18"/>
        <v>5779.2880000000005</v>
      </c>
      <c r="V50" s="5">
        <f t="shared" si="18"/>
        <v>5818.4189999999999</v>
      </c>
      <c r="W50" s="5">
        <f t="shared" si="18"/>
        <v>5289.5280000000002</v>
      </c>
    </row>
    <row r="51" spans="2:23" outlineLevel="1" x14ac:dyDescent="0.2">
      <c r="B51" s="4" t="s">
        <v>0</v>
      </c>
      <c r="C51" s="5">
        <f t="shared" si="18"/>
        <v>0</v>
      </c>
      <c r="D51" s="5">
        <f t="shared" si="18"/>
        <v>0</v>
      </c>
      <c r="E51" s="5">
        <f t="shared" si="18"/>
        <v>0</v>
      </c>
      <c r="F51" s="5">
        <f t="shared" si="18"/>
        <v>0</v>
      </c>
      <c r="G51" s="5">
        <f t="shared" si="18"/>
        <v>0</v>
      </c>
      <c r="H51" s="5">
        <f t="shared" si="18"/>
        <v>0</v>
      </c>
      <c r="I51" s="5">
        <f t="shared" si="18"/>
        <v>0</v>
      </c>
      <c r="J51" s="5">
        <f t="shared" si="18"/>
        <v>0</v>
      </c>
      <c r="K51" s="5">
        <f t="shared" si="18"/>
        <v>0</v>
      </c>
      <c r="L51" s="5">
        <f t="shared" si="18"/>
        <v>0</v>
      </c>
      <c r="M51" s="5">
        <f t="shared" si="18"/>
        <v>0</v>
      </c>
      <c r="N51" s="5">
        <f t="shared" si="18"/>
        <v>233.14</v>
      </c>
      <c r="O51" s="5">
        <f t="shared" si="18"/>
        <v>231.958</v>
      </c>
      <c r="P51" s="5">
        <f t="shared" si="18"/>
        <v>45.841999999999999</v>
      </c>
      <c r="Q51" s="5">
        <f t="shared" si="18"/>
        <v>719.048</v>
      </c>
      <c r="R51" s="5">
        <f t="shared" si="18"/>
        <v>0</v>
      </c>
      <c r="S51" s="5">
        <f t="shared" si="18"/>
        <v>0</v>
      </c>
      <c r="T51" s="5">
        <f t="shared" si="18"/>
        <v>0</v>
      </c>
      <c r="U51" s="5">
        <f t="shared" si="18"/>
        <v>0</v>
      </c>
      <c r="V51" s="5">
        <f t="shared" si="18"/>
        <v>0</v>
      </c>
      <c r="W51" s="5">
        <f t="shared" si="18"/>
        <v>0</v>
      </c>
    </row>
    <row r="52" spans="2:23" outlineLevel="1" x14ac:dyDescent="0.2">
      <c r="B52" s="4" t="s">
        <v>22</v>
      </c>
      <c r="C52" s="5">
        <f t="shared" si="18"/>
        <v>0</v>
      </c>
      <c r="D52" s="5">
        <f t="shared" si="18"/>
        <v>0</v>
      </c>
      <c r="E52" s="5">
        <f t="shared" si="18"/>
        <v>0</v>
      </c>
      <c r="F52" s="5">
        <f t="shared" si="18"/>
        <v>0</v>
      </c>
      <c r="G52" s="5">
        <f t="shared" si="18"/>
        <v>0</v>
      </c>
      <c r="H52" s="5">
        <f t="shared" si="18"/>
        <v>0</v>
      </c>
      <c r="I52" s="5">
        <f t="shared" si="18"/>
        <v>0</v>
      </c>
      <c r="J52" s="5">
        <f t="shared" si="18"/>
        <v>0</v>
      </c>
      <c r="K52" s="5">
        <f t="shared" si="18"/>
        <v>0</v>
      </c>
      <c r="L52" s="5">
        <f t="shared" si="18"/>
        <v>0</v>
      </c>
      <c r="M52" s="5">
        <f t="shared" si="18"/>
        <v>0</v>
      </c>
      <c r="N52" s="5">
        <f t="shared" si="18"/>
        <v>0</v>
      </c>
      <c r="O52" s="5">
        <f t="shared" si="18"/>
        <v>0</v>
      </c>
      <c r="P52" s="5">
        <f t="shared" si="18"/>
        <v>0</v>
      </c>
      <c r="Q52" s="5">
        <f t="shared" si="18"/>
        <v>0</v>
      </c>
      <c r="R52" s="5">
        <f t="shared" si="18"/>
        <v>0</v>
      </c>
      <c r="S52" s="5">
        <f t="shared" si="18"/>
        <v>0</v>
      </c>
      <c r="T52" s="5">
        <f t="shared" si="18"/>
        <v>0</v>
      </c>
      <c r="U52" s="5">
        <f t="shared" si="18"/>
        <v>0</v>
      </c>
      <c r="V52" s="5">
        <f t="shared" si="18"/>
        <v>0</v>
      </c>
      <c r="W52" s="5">
        <f t="shared" si="18"/>
        <v>0</v>
      </c>
    </row>
    <row r="53" spans="2:23" outlineLevel="1" x14ac:dyDescent="0.2">
      <c r="B53" s="4" t="s">
        <v>23</v>
      </c>
      <c r="C53" s="5">
        <f t="shared" si="18"/>
        <v>0</v>
      </c>
      <c r="D53" s="5">
        <f t="shared" si="18"/>
        <v>0</v>
      </c>
      <c r="E53" s="5">
        <f t="shared" si="18"/>
        <v>0</v>
      </c>
      <c r="F53" s="5">
        <f t="shared" si="18"/>
        <v>0</v>
      </c>
      <c r="G53" s="5">
        <f t="shared" si="18"/>
        <v>0</v>
      </c>
      <c r="H53" s="5">
        <f t="shared" si="18"/>
        <v>0</v>
      </c>
      <c r="I53" s="5">
        <f t="shared" si="18"/>
        <v>0</v>
      </c>
      <c r="J53" s="5">
        <f t="shared" si="18"/>
        <v>0</v>
      </c>
      <c r="K53" s="5">
        <f t="shared" si="18"/>
        <v>0</v>
      </c>
      <c r="L53" s="5">
        <f t="shared" si="18"/>
        <v>0</v>
      </c>
      <c r="M53" s="5">
        <f t="shared" si="18"/>
        <v>0</v>
      </c>
      <c r="N53" s="5">
        <f t="shared" si="18"/>
        <v>0</v>
      </c>
      <c r="O53" s="5">
        <f t="shared" si="18"/>
        <v>0</v>
      </c>
      <c r="P53" s="5">
        <f t="shared" si="18"/>
        <v>0</v>
      </c>
      <c r="Q53" s="5">
        <f t="shared" si="18"/>
        <v>0</v>
      </c>
      <c r="R53" s="5">
        <f t="shared" si="18"/>
        <v>0</v>
      </c>
      <c r="S53" s="5">
        <f t="shared" si="18"/>
        <v>0</v>
      </c>
      <c r="T53" s="5">
        <f t="shared" si="18"/>
        <v>0</v>
      </c>
      <c r="U53" s="5">
        <f t="shared" si="18"/>
        <v>0</v>
      </c>
      <c r="V53" s="5">
        <f t="shared" si="18"/>
        <v>0</v>
      </c>
      <c r="W53" s="5">
        <f t="shared" si="18"/>
        <v>0</v>
      </c>
    </row>
    <row r="54" spans="2:23" outlineLevel="1" x14ac:dyDescent="0.2">
      <c r="B54" s="4" t="s">
        <v>17</v>
      </c>
      <c r="C54" s="5">
        <f t="shared" si="18"/>
        <v>0</v>
      </c>
      <c r="D54" s="5">
        <f t="shared" si="18"/>
        <v>0</v>
      </c>
      <c r="E54" s="5">
        <f t="shared" si="18"/>
        <v>0</v>
      </c>
      <c r="F54" s="5">
        <f t="shared" si="18"/>
        <v>0</v>
      </c>
      <c r="G54" s="5">
        <f t="shared" si="18"/>
        <v>0</v>
      </c>
      <c r="H54" s="5">
        <f t="shared" si="18"/>
        <v>0</v>
      </c>
      <c r="I54" s="5">
        <f t="shared" si="18"/>
        <v>0</v>
      </c>
      <c r="J54" s="5">
        <f t="shared" si="18"/>
        <v>0</v>
      </c>
      <c r="K54" s="5">
        <f t="shared" si="18"/>
        <v>0</v>
      </c>
      <c r="L54" s="5">
        <f t="shared" si="18"/>
        <v>0</v>
      </c>
      <c r="M54" s="5">
        <f t="shared" si="18"/>
        <v>0</v>
      </c>
      <c r="N54" s="5">
        <f t="shared" si="18"/>
        <v>0</v>
      </c>
      <c r="O54" s="5">
        <f t="shared" si="18"/>
        <v>0</v>
      </c>
      <c r="P54" s="5">
        <f t="shared" si="18"/>
        <v>0</v>
      </c>
      <c r="Q54" s="5">
        <f t="shared" si="18"/>
        <v>0</v>
      </c>
      <c r="R54" s="5">
        <f t="shared" si="18"/>
        <v>0</v>
      </c>
      <c r="S54" s="5">
        <f t="shared" si="18"/>
        <v>0</v>
      </c>
      <c r="T54" s="5">
        <f t="shared" si="18"/>
        <v>0</v>
      </c>
      <c r="U54" s="5">
        <f t="shared" si="18"/>
        <v>0</v>
      </c>
      <c r="V54" s="5">
        <f t="shared" si="18"/>
        <v>0</v>
      </c>
      <c r="W54" s="5">
        <f t="shared" si="18"/>
        <v>0</v>
      </c>
    </row>
    <row r="55" spans="2:23" outlineLevel="1" x14ac:dyDescent="0.2">
      <c r="B55" s="4" t="s">
        <v>1</v>
      </c>
      <c r="C55" s="5">
        <f t="shared" si="18"/>
        <v>6.4420000000000002</v>
      </c>
      <c r="D55" s="5">
        <f t="shared" si="18"/>
        <v>11.449</v>
      </c>
      <c r="E55" s="5">
        <f t="shared" si="18"/>
        <v>0</v>
      </c>
      <c r="F55" s="5">
        <f t="shared" si="18"/>
        <v>0</v>
      </c>
      <c r="G55" s="5">
        <f t="shared" si="18"/>
        <v>0</v>
      </c>
      <c r="H55" s="5">
        <f t="shared" si="18"/>
        <v>0</v>
      </c>
      <c r="I55" s="5">
        <f t="shared" si="18"/>
        <v>0</v>
      </c>
      <c r="J55" s="5">
        <f t="shared" si="18"/>
        <v>0</v>
      </c>
      <c r="K55" s="5">
        <f t="shared" si="18"/>
        <v>0</v>
      </c>
      <c r="L55" s="5">
        <f t="shared" si="18"/>
        <v>0</v>
      </c>
      <c r="M55" s="5">
        <f t="shared" si="18"/>
        <v>0.48099999999999998</v>
      </c>
      <c r="N55" s="5">
        <f t="shared" si="18"/>
        <v>0</v>
      </c>
      <c r="O55" s="5">
        <f t="shared" si="18"/>
        <v>0</v>
      </c>
      <c r="P55" s="5">
        <f t="shared" si="18"/>
        <v>0</v>
      </c>
      <c r="Q55" s="5">
        <f t="shared" si="18"/>
        <v>0</v>
      </c>
      <c r="R55" s="5">
        <f t="shared" si="18"/>
        <v>0</v>
      </c>
      <c r="S55" s="5">
        <f t="shared" si="18"/>
        <v>0</v>
      </c>
      <c r="T55" s="5">
        <f t="shared" si="18"/>
        <v>0</v>
      </c>
      <c r="U55" s="5">
        <f t="shared" si="18"/>
        <v>0</v>
      </c>
      <c r="V55" s="5">
        <f t="shared" si="18"/>
        <v>0</v>
      </c>
      <c r="W55" s="5">
        <f t="shared" si="18"/>
        <v>0</v>
      </c>
    </row>
    <row r="56" spans="2:23" outlineLevel="1" x14ac:dyDescent="0.2">
      <c r="B56" s="15" t="s">
        <v>9</v>
      </c>
      <c r="C56" s="19">
        <f t="shared" ref="C56:W56" si="19">SUM(C46:C55)</f>
        <v>5637.6149999999998</v>
      </c>
      <c r="D56" s="19">
        <f t="shared" si="19"/>
        <v>5514.3739999999989</v>
      </c>
      <c r="E56" s="19">
        <f t="shared" si="19"/>
        <v>6119.9740000000002</v>
      </c>
      <c r="F56" s="19">
        <f t="shared" si="19"/>
        <v>6226.1030000000001</v>
      </c>
      <c r="G56" s="19">
        <f t="shared" si="19"/>
        <v>6314.1410000000005</v>
      </c>
      <c r="H56" s="19">
        <f t="shared" si="19"/>
        <v>6384.4989999999998</v>
      </c>
      <c r="I56" s="19">
        <f t="shared" si="19"/>
        <v>6273.3729999999996</v>
      </c>
      <c r="J56" s="19">
        <f t="shared" si="19"/>
        <v>6382.4559999999992</v>
      </c>
      <c r="K56" s="19">
        <f t="shared" si="19"/>
        <v>6396.692</v>
      </c>
      <c r="L56" s="19">
        <f t="shared" si="19"/>
        <v>5915.665</v>
      </c>
      <c r="M56" s="19">
        <f t="shared" si="19"/>
        <v>6138.3029999999999</v>
      </c>
      <c r="N56" s="19">
        <f t="shared" si="19"/>
        <v>6673.366</v>
      </c>
      <c r="O56" s="19">
        <f t="shared" si="19"/>
        <v>6636.6629999999996</v>
      </c>
      <c r="P56" s="19">
        <f t="shared" si="19"/>
        <v>5671.8009999999995</v>
      </c>
      <c r="Q56" s="19">
        <f t="shared" si="19"/>
        <v>5561.369999999999</v>
      </c>
      <c r="R56" s="19">
        <f t="shared" si="19"/>
        <v>5640.1880000000001</v>
      </c>
      <c r="S56" s="19">
        <f t="shared" si="19"/>
        <v>6091.9640000000009</v>
      </c>
      <c r="T56" s="19">
        <f t="shared" si="19"/>
        <v>6343.3689999999997</v>
      </c>
      <c r="U56" s="19">
        <f t="shared" si="19"/>
        <v>5838.6250000000009</v>
      </c>
      <c r="V56" s="19">
        <f t="shared" si="19"/>
        <v>5869.3189999999995</v>
      </c>
      <c r="W56" s="19">
        <f t="shared" si="19"/>
        <v>5339.1909999999998</v>
      </c>
    </row>
    <row r="57" spans="2:23" outlineLevel="1" x14ac:dyDescent="0.2">
      <c r="B57" s="26" t="s">
        <v>91</v>
      </c>
      <c r="C57" s="25">
        <f t="shared" ref="C57:W57" si="20">C56/C37/1000</f>
        <v>2.1943182287762274E-3</v>
      </c>
      <c r="D57" s="25">
        <f t="shared" si="20"/>
        <v>2.2459552109689884E-3</v>
      </c>
      <c r="E57" s="25">
        <f t="shared" si="20"/>
        <v>2.2451924886787659E-3</v>
      </c>
      <c r="F57" s="25">
        <f t="shared" si="20"/>
        <v>2.238778291416665E-3</v>
      </c>
      <c r="G57" s="25">
        <f t="shared" si="20"/>
        <v>2.2239041911498729E-3</v>
      </c>
      <c r="H57" s="25">
        <f t="shared" si="20"/>
        <v>2.2172818427383758E-3</v>
      </c>
      <c r="I57" s="25">
        <f t="shared" si="20"/>
        <v>2.185859490352964E-3</v>
      </c>
      <c r="J57" s="25">
        <f t="shared" si="20"/>
        <v>2.1680037744121619E-3</v>
      </c>
      <c r="K57" s="25">
        <f t="shared" si="20"/>
        <v>2.0904037547206486E-3</v>
      </c>
      <c r="L57" s="25">
        <f t="shared" si="20"/>
        <v>2.0955732770777035E-3</v>
      </c>
      <c r="M57" s="25">
        <f t="shared" si="20"/>
        <v>2.0804156858321488E-3</v>
      </c>
      <c r="N57" s="25">
        <f t="shared" si="20"/>
        <v>2.0718021851263676E-3</v>
      </c>
      <c r="O57" s="25">
        <f t="shared" si="20"/>
        <v>2.0705814862516385E-3</v>
      </c>
      <c r="P57" s="25">
        <f t="shared" si="20"/>
        <v>2.0563416609456543E-3</v>
      </c>
      <c r="Q57" s="25">
        <f t="shared" si="20"/>
        <v>2.0397553556377162E-3</v>
      </c>
      <c r="R57" s="25">
        <f t="shared" si="20"/>
        <v>2.0357719731112158E-3</v>
      </c>
      <c r="S57" s="25">
        <f t="shared" si="20"/>
        <v>2.0309374461899743E-3</v>
      </c>
      <c r="T57" s="25">
        <f t="shared" si="20"/>
        <v>2.0166864136957484E-3</v>
      </c>
      <c r="U57" s="25">
        <f t="shared" si="20"/>
        <v>2.0061665131634195E-3</v>
      </c>
      <c r="V57" s="25">
        <f t="shared" si="20"/>
        <v>1.9945684886138924E-3</v>
      </c>
      <c r="W57" s="25">
        <f t="shared" si="20"/>
        <v>1.9863854809148247E-3</v>
      </c>
    </row>
    <row r="58" spans="2:23" outlineLevel="1" x14ac:dyDescent="0.2"/>
    <row r="59" spans="2:23" outlineLevel="1" x14ac:dyDescent="0.2">
      <c r="B59" s="4" t="s">
        <v>18</v>
      </c>
      <c r="C59" s="11">
        <f t="shared" ref="C59:W59" si="21">IFERROR(C46/C56,0)</f>
        <v>0</v>
      </c>
      <c r="D59" s="11">
        <f t="shared" si="21"/>
        <v>0</v>
      </c>
      <c r="E59" s="11">
        <f t="shared" si="21"/>
        <v>0</v>
      </c>
      <c r="F59" s="11">
        <f t="shared" si="21"/>
        <v>0</v>
      </c>
      <c r="G59" s="11">
        <f t="shared" si="21"/>
        <v>0</v>
      </c>
      <c r="H59" s="11">
        <f t="shared" si="21"/>
        <v>0</v>
      </c>
      <c r="I59" s="11">
        <f t="shared" si="21"/>
        <v>0</v>
      </c>
      <c r="J59" s="11">
        <f t="shared" si="21"/>
        <v>0</v>
      </c>
      <c r="K59" s="11">
        <f t="shared" si="21"/>
        <v>0</v>
      </c>
      <c r="L59" s="11">
        <f t="shared" si="21"/>
        <v>0</v>
      </c>
      <c r="M59" s="11">
        <f t="shared" si="21"/>
        <v>0</v>
      </c>
      <c r="N59" s="11">
        <f t="shared" si="21"/>
        <v>0</v>
      </c>
      <c r="O59" s="11">
        <f t="shared" si="21"/>
        <v>0</v>
      </c>
      <c r="P59" s="11">
        <f t="shared" si="21"/>
        <v>0</v>
      </c>
      <c r="Q59" s="11">
        <f t="shared" si="21"/>
        <v>0</v>
      </c>
      <c r="R59" s="11">
        <f t="shared" si="21"/>
        <v>0</v>
      </c>
      <c r="S59" s="11">
        <f t="shared" si="21"/>
        <v>0</v>
      </c>
      <c r="T59" s="11">
        <f t="shared" si="21"/>
        <v>0</v>
      </c>
      <c r="U59" s="11">
        <f t="shared" si="21"/>
        <v>0</v>
      </c>
      <c r="V59" s="11">
        <f t="shared" si="21"/>
        <v>0</v>
      </c>
      <c r="W59" s="11">
        <f t="shared" si="21"/>
        <v>0</v>
      </c>
    </row>
    <row r="60" spans="2:23" outlineLevel="1" x14ac:dyDescent="0.2">
      <c r="B60" s="4" t="s">
        <v>19</v>
      </c>
      <c r="C60" s="11">
        <f t="shared" ref="C60:W60" si="22">IFERROR(C47/C56,0)</f>
        <v>0</v>
      </c>
      <c r="D60" s="11">
        <f t="shared" si="22"/>
        <v>0</v>
      </c>
      <c r="E60" s="11">
        <f t="shared" si="22"/>
        <v>0</v>
      </c>
      <c r="F60" s="11">
        <f t="shared" si="22"/>
        <v>0</v>
      </c>
      <c r="G60" s="11">
        <f t="shared" si="22"/>
        <v>0</v>
      </c>
      <c r="H60" s="11">
        <f t="shared" si="22"/>
        <v>0</v>
      </c>
      <c r="I60" s="11">
        <f t="shared" si="22"/>
        <v>0</v>
      </c>
      <c r="J60" s="11">
        <f t="shared" si="22"/>
        <v>0</v>
      </c>
      <c r="K60" s="11">
        <f t="shared" si="22"/>
        <v>0</v>
      </c>
      <c r="L60" s="11">
        <f t="shared" si="22"/>
        <v>0</v>
      </c>
      <c r="M60" s="11">
        <f t="shared" si="22"/>
        <v>0</v>
      </c>
      <c r="N60" s="11">
        <f t="shared" si="22"/>
        <v>0</v>
      </c>
      <c r="O60" s="11">
        <f t="shared" si="22"/>
        <v>0</v>
      </c>
      <c r="P60" s="11">
        <f t="shared" si="22"/>
        <v>0</v>
      </c>
      <c r="Q60" s="11">
        <f t="shared" si="22"/>
        <v>0</v>
      </c>
      <c r="R60" s="11">
        <f t="shared" si="22"/>
        <v>0</v>
      </c>
      <c r="S60" s="11">
        <f t="shared" si="22"/>
        <v>0</v>
      </c>
      <c r="T60" s="11">
        <f t="shared" si="22"/>
        <v>0</v>
      </c>
      <c r="U60" s="11">
        <f t="shared" si="22"/>
        <v>0</v>
      </c>
      <c r="V60" s="11">
        <f t="shared" si="22"/>
        <v>0</v>
      </c>
      <c r="W60" s="11">
        <f t="shared" si="22"/>
        <v>0</v>
      </c>
    </row>
    <row r="61" spans="2:23" outlineLevel="1" x14ac:dyDescent="0.2">
      <c r="B61" s="4" t="s">
        <v>16</v>
      </c>
      <c r="C61" s="11">
        <f t="shared" ref="C61:W61" si="23">IFERROR(C48/C56,0)</f>
        <v>1.383617008256151E-2</v>
      </c>
      <c r="D61" s="11">
        <f t="shared" si="23"/>
        <v>1.5997282737804874E-2</v>
      </c>
      <c r="E61" s="11">
        <f t="shared" si="23"/>
        <v>1.7347622718658608E-2</v>
      </c>
      <c r="F61" s="11">
        <f t="shared" si="23"/>
        <v>1.7481239870268769E-2</v>
      </c>
      <c r="G61" s="11">
        <f t="shared" si="23"/>
        <v>1.1373993707140843E-2</v>
      </c>
      <c r="H61" s="11">
        <f t="shared" si="23"/>
        <v>1.2505444828168975E-2</v>
      </c>
      <c r="I61" s="11">
        <f t="shared" si="23"/>
        <v>7.4578699528945599E-3</v>
      </c>
      <c r="J61" s="11">
        <f t="shared" si="23"/>
        <v>6.1025097548655259E-3</v>
      </c>
      <c r="K61" s="11">
        <f t="shared" si="23"/>
        <v>5.1586038533667092E-3</v>
      </c>
      <c r="L61" s="11">
        <f t="shared" si="23"/>
        <v>7.0144269494638381E-3</v>
      </c>
      <c r="M61" s="11">
        <f t="shared" si="23"/>
        <v>4.9121068151898014E-3</v>
      </c>
      <c r="N61" s="11">
        <f t="shared" si="23"/>
        <v>7.214799847633113E-3</v>
      </c>
      <c r="O61" s="11">
        <f t="shared" si="23"/>
        <v>7.0063825750983589E-3</v>
      </c>
      <c r="P61" s="11">
        <f t="shared" si="23"/>
        <v>7.2010636480370179E-3</v>
      </c>
      <c r="Q61" s="11">
        <f t="shared" si="23"/>
        <v>8.7039704245536632E-3</v>
      </c>
      <c r="R61" s="11">
        <f t="shared" si="23"/>
        <v>1.0799285413890459E-2</v>
      </c>
      <c r="S61" s="11">
        <f t="shared" si="23"/>
        <v>1.0735289965600584E-2</v>
      </c>
      <c r="T61" s="11">
        <f t="shared" si="23"/>
        <v>1.0106932136535018E-2</v>
      </c>
      <c r="U61" s="11">
        <f t="shared" si="23"/>
        <v>1.0162837996959899E-2</v>
      </c>
      <c r="V61" s="11">
        <f t="shared" si="23"/>
        <v>8.6722156352380935E-3</v>
      </c>
      <c r="W61" s="11">
        <f t="shared" si="23"/>
        <v>9.3015964403595983E-3</v>
      </c>
    </row>
    <row r="62" spans="2:23" outlineLevel="1" x14ac:dyDescent="0.2">
      <c r="B62" s="4" t="s">
        <v>21</v>
      </c>
      <c r="C62" s="11">
        <f t="shared" ref="C62:W62" si="24">IFERROR(C49/C56,0)</f>
        <v>0</v>
      </c>
      <c r="D62" s="11">
        <f t="shared" si="24"/>
        <v>0</v>
      </c>
      <c r="E62" s="11">
        <f t="shared" si="24"/>
        <v>0</v>
      </c>
      <c r="F62" s="11">
        <f t="shared" si="24"/>
        <v>0</v>
      </c>
      <c r="G62" s="11">
        <f t="shared" si="24"/>
        <v>0</v>
      </c>
      <c r="H62" s="11">
        <f t="shared" si="24"/>
        <v>0</v>
      </c>
      <c r="I62" s="11">
        <f t="shared" si="24"/>
        <v>0</v>
      </c>
      <c r="J62" s="11">
        <f t="shared" si="24"/>
        <v>0</v>
      </c>
      <c r="K62" s="11">
        <f t="shared" si="24"/>
        <v>0</v>
      </c>
      <c r="L62" s="11">
        <f t="shared" si="24"/>
        <v>0</v>
      </c>
      <c r="M62" s="11">
        <f t="shared" si="24"/>
        <v>0</v>
      </c>
      <c r="N62" s="11">
        <f t="shared" si="24"/>
        <v>0</v>
      </c>
      <c r="O62" s="11">
        <f t="shared" si="24"/>
        <v>0</v>
      </c>
      <c r="P62" s="11">
        <f t="shared" si="24"/>
        <v>0</v>
      </c>
      <c r="Q62" s="11">
        <f t="shared" si="24"/>
        <v>0</v>
      </c>
      <c r="R62" s="11">
        <f t="shared" si="24"/>
        <v>0</v>
      </c>
      <c r="S62" s="11">
        <f t="shared" si="24"/>
        <v>0</v>
      </c>
      <c r="T62" s="11">
        <f t="shared" si="24"/>
        <v>0</v>
      </c>
      <c r="U62" s="11">
        <f t="shared" si="24"/>
        <v>0</v>
      </c>
      <c r="V62" s="11">
        <f t="shared" si="24"/>
        <v>0</v>
      </c>
      <c r="W62" s="11">
        <f t="shared" si="24"/>
        <v>0</v>
      </c>
    </row>
    <row r="63" spans="2:23" outlineLevel="1" x14ac:dyDescent="0.2">
      <c r="B63" s="4" t="s">
        <v>20</v>
      </c>
      <c r="C63" s="11">
        <f t="shared" ref="C63:W63" si="25">IFERROR(C50/C56,0)</f>
        <v>0.98502114812735531</v>
      </c>
      <c r="D63" s="11">
        <f t="shared" si="25"/>
        <v>0.98192650697975881</v>
      </c>
      <c r="E63" s="11">
        <f t="shared" si="25"/>
        <v>0.98265237728134136</v>
      </c>
      <c r="F63" s="11">
        <f t="shared" si="25"/>
        <v>0.98251876012973116</v>
      </c>
      <c r="G63" s="11">
        <f t="shared" si="25"/>
        <v>0.98862600629285913</v>
      </c>
      <c r="H63" s="11">
        <f t="shared" si="25"/>
        <v>0.98749455517183093</v>
      </c>
      <c r="I63" s="11">
        <f t="shared" si="25"/>
        <v>0.99254213004710545</v>
      </c>
      <c r="J63" s="11">
        <f t="shared" si="25"/>
        <v>0.99389749024513452</v>
      </c>
      <c r="K63" s="11">
        <f t="shared" si="25"/>
        <v>0.99484139614663336</v>
      </c>
      <c r="L63" s="11">
        <f t="shared" si="25"/>
        <v>0.99298557305053614</v>
      </c>
      <c r="M63" s="11">
        <f t="shared" si="25"/>
        <v>0.99500953276500037</v>
      </c>
      <c r="N63" s="11">
        <f t="shared" si="25"/>
        <v>0.95784930723116335</v>
      </c>
      <c r="O63" s="11">
        <f t="shared" si="25"/>
        <v>0.95804261870762464</v>
      </c>
      <c r="P63" s="11">
        <f t="shared" si="25"/>
        <v>0.98471649481355228</v>
      </c>
      <c r="Q63" s="11">
        <f t="shared" si="25"/>
        <v>0.862002707965843</v>
      </c>
      <c r="R63" s="11">
        <f t="shared" si="25"/>
        <v>0.98920071458610959</v>
      </c>
      <c r="S63" s="11">
        <f t="shared" si="25"/>
        <v>0.98926471003439931</v>
      </c>
      <c r="T63" s="11">
        <f t="shared" si="25"/>
        <v>0.98989306786346498</v>
      </c>
      <c r="U63" s="11">
        <f t="shared" si="25"/>
        <v>0.98983716200304006</v>
      </c>
      <c r="V63" s="11">
        <f t="shared" si="25"/>
        <v>0.99132778436476199</v>
      </c>
      <c r="W63" s="11">
        <f t="shared" si="25"/>
        <v>0.99069840355964045</v>
      </c>
    </row>
    <row r="64" spans="2:23" outlineLevel="1" x14ac:dyDescent="0.2">
      <c r="B64" s="4" t="s">
        <v>0</v>
      </c>
      <c r="C64" s="11">
        <f t="shared" ref="C64:W64" si="26">IFERROR(C51/C56,0)</f>
        <v>0</v>
      </c>
      <c r="D64" s="11">
        <f t="shared" si="26"/>
        <v>0</v>
      </c>
      <c r="E64" s="11">
        <f t="shared" si="26"/>
        <v>0</v>
      </c>
      <c r="F64" s="11">
        <f t="shared" si="26"/>
        <v>0</v>
      </c>
      <c r="G64" s="11">
        <f t="shared" si="26"/>
        <v>0</v>
      </c>
      <c r="H64" s="11">
        <f t="shared" si="26"/>
        <v>0</v>
      </c>
      <c r="I64" s="11">
        <f t="shared" si="26"/>
        <v>0</v>
      </c>
      <c r="J64" s="11">
        <f t="shared" si="26"/>
        <v>0</v>
      </c>
      <c r="K64" s="11">
        <f t="shared" si="26"/>
        <v>0</v>
      </c>
      <c r="L64" s="11">
        <f t="shared" si="26"/>
        <v>0</v>
      </c>
      <c r="M64" s="11">
        <f t="shared" si="26"/>
        <v>0</v>
      </c>
      <c r="N64" s="11">
        <f t="shared" si="26"/>
        <v>3.4935892921203478E-2</v>
      </c>
      <c r="O64" s="11">
        <f t="shared" si="26"/>
        <v>3.495099871727704E-2</v>
      </c>
      <c r="P64" s="11">
        <f t="shared" si="26"/>
        <v>8.0824415384108152E-3</v>
      </c>
      <c r="Q64" s="11">
        <f t="shared" si="26"/>
        <v>0.12929332160960341</v>
      </c>
      <c r="R64" s="11">
        <f t="shared" si="26"/>
        <v>0</v>
      </c>
      <c r="S64" s="11">
        <f t="shared" si="26"/>
        <v>0</v>
      </c>
      <c r="T64" s="11">
        <f t="shared" si="26"/>
        <v>0</v>
      </c>
      <c r="U64" s="11">
        <f t="shared" si="26"/>
        <v>0</v>
      </c>
      <c r="V64" s="11">
        <f t="shared" si="26"/>
        <v>0</v>
      </c>
      <c r="W64" s="11">
        <f t="shared" si="26"/>
        <v>0</v>
      </c>
    </row>
    <row r="65" spans="1:28" outlineLevel="1" x14ac:dyDescent="0.2">
      <c r="B65" s="4" t="s">
        <v>22</v>
      </c>
      <c r="C65" s="11">
        <f t="shared" ref="C65:W65" si="27">IFERROR(C52/C56,0)</f>
        <v>0</v>
      </c>
      <c r="D65" s="11">
        <f t="shared" si="27"/>
        <v>0</v>
      </c>
      <c r="E65" s="11">
        <f t="shared" si="27"/>
        <v>0</v>
      </c>
      <c r="F65" s="11">
        <f t="shared" si="27"/>
        <v>0</v>
      </c>
      <c r="G65" s="11">
        <f t="shared" si="27"/>
        <v>0</v>
      </c>
      <c r="H65" s="11">
        <f t="shared" si="27"/>
        <v>0</v>
      </c>
      <c r="I65" s="11">
        <f t="shared" si="27"/>
        <v>0</v>
      </c>
      <c r="J65" s="11">
        <f t="shared" si="27"/>
        <v>0</v>
      </c>
      <c r="K65" s="11">
        <f t="shared" si="27"/>
        <v>0</v>
      </c>
      <c r="L65" s="11">
        <f t="shared" si="27"/>
        <v>0</v>
      </c>
      <c r="M65" s="11">
        <f t="shared" si="27"/>
        <v>0</v>
      </c>
      <c r="N65" s="11">
        <f t="shared" si="27"/>
        <v>0</v>
      </c>
      <c r="O65" s="11">
        <f t="shared" si="27"/>
        <v>0</v>
      </c>
      <c r="P65" s="11">
        <f t="shared" si="27"/>
        <v>0</v>
      </c>
      <c r="Q65" s="11">
        <f t="shared" si="27"/>
        <v>0</v>
      </c>
      <c r="R65" s="11">
        <f t="shared" si="27"/>
        <v>0</v>
      </c>
      <c r="S65" s="11">
        <f t="shared" si="27"/>
        <v>0</v>
      </c>
      <c r="T65" s="11">
        <f t="shared" si="27"/>
        <v>0</v>
      </c>
      <c r="U65" s="11">
        <f t="shared" si="27"/>
        <v>0</v>
      </c>
      <c r="V65" s="11">
        <f t="shared" si="27"/>
        <v>0</v>
      </c>
      <c r="W65" s="11">
        <f t="shared" si="27"/>
        <v>0</v>
      </c>
    </row>
    <row r="66" spans="1:28" outlineLevel="1" x14ac:dyDescent="0.2">
      <c r="B66" s="4" t="s">
        <v>23</v>
      </c>
      <c r="C66" s="11">
        <f t="shared" ref="C66:W66" si="28">IFERROR(C53/C56,0)</f>
        <v>0</v>
      </c>
      <c r="D66" s="11">
        <f t="shared" si="28"/>
        <v>0</v>
      </c>
      <c r="E66" s="11">
        <f t="shared" si="28"/>
        <v>0</v>
      </c>
      <c r="F66" s="11">
        <f t="shared" si="28"/>
        <v>0</v>
      </c>
      <c r="G66" s="11">
        <f t="shared" si="28"/>
        <v>0</v>
      </c>
      <c r="H66" s="11">
        <f t="shared" si="28"/>
        <v>0</v>
      </c>
      <c r="I66" s="11">
        <f t="shared" si="28"/>
        <v>0</v>
      </c>
      <c r="J66" s="11">
        <f t="shared" si="28"/>
        <v>0</v>
      </c>
      <c r="K66" s="11">
        <f t="shared" si="28"/>
        <v>0</v>
      </c>
      <c r="L66" s="11">
        <f t="shared" si="28"/>
        <v>0</v>
      </c>
      <c r="M66" s="11">
        <f t="shared" si="28"/>
        <v>0</v>
      </c>
      <c r="N66" s="11">
        <f t="shared" si="28"/>
        <v>0</v>
      </c>
      <c r="O66" s="11">
        <f t="shared" si="28"/>
        <v>0</v>
      </c>
      <c r="P66" s="11">
        <f t="shared" si="28"/>
        <v>0</v>
      </c>
      <c r="Q66" s="11">
        <f t="shared" si="28"/>
        <v>0</v>
      </c>
      <c r="R66" s="11">
        <f t="shared" si="28"/>
        <v>0</v>
      </c>
      <c r="S66" s="11">
        <f t="shared" si="28"/>
        <v>0</v>
      </c>
      <c r="T66" s="11">
        <f t="shared" si="28"/>
        <v>0</v>
      </c>
      <c r="U66" s="11">
        <f t="shared" si="28"/>
        <v>0</v>
      </c>
      <c r="V66" s="11">
        <f t="shared" si="28"/>
        <v>0</v>
      </c>
      <c r="W66" s="11">
        <f t="shared" si="28"/>
        <v>0</v>
      </c>
    </row>
    <row r="67" spans="1:28" outlineLevel="1" x14ac:dyDescent="0.2">
      <c r="B67" s="4" t="s">
        <v>17</v>
      </c>
      <c r="C67" s="11">
        <f t="shared" ref="C67:W67" si="29">IFERROR(C54/C56,0)</f>
        <v>0</v>
      </c>
      <c r="D67" s="11">
        <f t="shared" si="29"/>
        <v>0</v>
      </c>
      <c r="E67" s="11">
        <f t="shared" si="29"/>
        <v>0</v>
      </c>
      <c r="F67" s="11">
        <f t="shared" si="29"/>
        <v>0</v>
      </c>
      <c r="G67" s="11">
        <f t="shared" si="29"/>
        <v>0</v>
      </c>
      <c r="H67" s="11">
        <f t="shared" si="29"/>
        <v>0</v>
      </c>
      <c r="I67" s="11">
        <f t="shared" si="29"/>
        <v>0</v>
      </c>
      <c r="J67" s="11">
        <f t="shared" si="29"/>
        <v>0</v>
      </c>
      <c r="K67" s="11">
        <f t="shared" si="29"/>
        <v>0</v>
      </c>
      <c r="L67" s="11">
        <f t="shared" si="29"/>
        <v>0</v>
      </c>
      <c r="M67" s="11">
        <f t="shared" si="29"/>
        <v>0</v>
      </c>
      <c r="N67" s="11">
        <f t="shared" si="29"/>
        <v>0</v>
      </c>
      <c r="O67" s="11">
        <f t="shared" si="29"/>
        <v>0</v>
      </c>
      <c r="P67" s="11">
        <f t="shared" si="29"/>
        <v>0</v>
      </c>
      <c r="Q67" s="11">
        <f t="shared" si="29"/>
        <v>0</v>
      </c>
      <c r="R67" s="11">
        <f t="shared" si="29"/>
        <v>0</v>
      </c>
      <c r="S67" s="11">
        <f t="shared" si="29"/>
        <v>0</v>
      </c>
      <c r="T67" s="11">
        <f t="shared" si="29"/>
        <v>0</v>
      </c>
      <c r="U67" s="11">
        <f t="shared" si="29"/>
        <v>0</v>
      </c>
      <c r="V67" s="11">
        <f t="shared" si="29"/>
        <v>0</v>
      </c>
      <c r="W67" s="11">
        <f t="shared" si="29"/>
        <v>0</v>
      </c>
    </row>
    <row r="68" spans="1:28" x14ac:dyDescent="0.2">
      <c r="B68" s="4" t="s">
        <v>1</v>
      </c>
      <c r="C68" s="11">
        <f t="shared" ref="C68:W68" si="30">IFERROR(C55/C56,0)</f>
        <v>1.1426817900832178E-3</v>
      </c>
      <c r="D68" s="11">
        <f t="shared" si="30"/>
        <v>2.0762102824364113E-3</v>
      </c>
      <c r="E68" s="11">
        <f t="shared" si="30"/>
        <v>0</v>
      </c>
      <c r="F68" s="11">
        <f t="shared" si="30"/>
        <v>0</v>
      </c>
      <c r="G68" s="11">
        <f t="shared" si="30"/>
        <v>0</v>
      </c>
      <c r="H68" s="11">
        <f t="shared" si="30"/>
        <v>0</v>
      </c>
      <c r="I68" s="11">
        <f t="shared" si="30"/>
        <v>0</v>
      </c>
      <c r="J68" s="11">
        <f t="shared" si="30"/>
        <v>0</v>
      </c>
      <c r="K68" s="11">
        <f t="shared" si="30"/>
        <v>0</v>
      </c>
      <c r="L68" s="11">
        <f t="shared" si="30"/>
        <v>0</v>
      </c>
      <c r="M68" s="11">
        <f t="shared" si="30"/>
        <v>7.8360419809839956E-5</v>
      </c>
      <c r="N68" s="11">
        <f t="shared" si="30"/>
        <v>0</v>
      </c>
      <c r="O68" s="11">
        <f t="shared" si="30"/>
        <v>0</v>
      </c>
      <c r="P68" s="11">
        <f t="shared" si="30"/>
        <v>0</v>
      </c>
      <c r="Q68" s="11">
        <f t="shared" si="30"/>
        <v>0</v>
      </c>
      <c r="R68" s="11">
        <f t="shared" si="30"/>
        <v>0</v>
      </c>
      <c r="S68" s="11">
        <f t="shared" si="30"/>
        <v>0</v>
      </c>
      <c r="T68" s="11">
        <f t="shared" si="30"/>
        <v>0</v>
      </c>
      <c r="U68" s="11">
        <f t="shared" si="30"/>
        <v>0</v>
      </c>
      <c r="V68" s="11">
        <f t="shared" si="30"/>
        <v>0</v>
      </c>
      <c r="W68" s="11">
        <f t="shared" si="30"/>
        <v>0</v>
      </c>
    </row>
    <row r="69" spans="1:28" x14ac:dyDescent="0.2">
      <c r="B69" s="15"/>
      <c r="C69" s="10"/>
      <c r="D69" s="10"/>
      <c r="E69" s="10"/>
      <c r="F69" s="10"/>
      <c r="G69" s="10"/>
      <c r="H69" s="10"/>
      <c r="I69" s="10"/>
      <c r="J69" s="10"/>
      <c r="K69" s="10"/>
      <c r="L69" s="10"/>
      <c r="M69" s="10"/>
      <c r="N69" s="10"/>
      <c r="O69" s="10"/>
      <c r="P69" s="10"/>
      <c r="Q69" s="10"/>
      <c r="R69" s="10"/>
      <c r="S69" s="10"/>
      <c r="T69" s="10"/>
      <c r="U69" s="10"/>
      <c r="V69" s="10"/>
      <c r="W69" s="10"/>
    </row>
    <row r="70" spans="1:28" s="33" customFormat="1" x14ac:dyDescent="0.2">
      <c r="A70" s="1"/>
      <c r="B70" s="1"/>
      <c r="C70" s="1"/>
      <c r="D70" s="1"/>
      <c r="E70" s="1"/>
      <c r="F70" s="1"/>
      <c r="G70" s="1"/>
      <c r="H70" s="1"/>
      <c r="I70" s="1"/>
      <c r="J70" s="1"/>
      <c r="K70" s="1"/>
      <c r="L70" s="1"/>
      <c r="M70" s="1"/>
      <c r="N70" s="1"/>
      <c r="O70" s="1"/>
      <c r="P70" s="1"/>
      <c r="Q70" s="1"/>
      <c r="R70" s="1"/>
      <c r="S70" s="1"/>
      <c r="T70" s="1"/>
      <c r="U70" s="1"/>
      <c r="V70" s="1"/>
      <c r="W70" s="1"/>
      <c r="X70" s="1"/>
      <c r="Y70" s="1"/>
      <c r="Z70"/>
      <c r="AA70" s="1"/>
      <c r="AB70" s="1"/>
    </row>
    <row r="71" spans="1:28" outlineLevel="1" x14ac:dyDescent="0.2">
      <c r="A71" s="32" t="s">
        <v>84</v>
      </c>
      <c r="B71" s="33"/>
      <c r="C71" s="33"/>
      <c r="D71" s="33"/>
      <c r="E71" s="33"/>
      <c r="F71" s="33"/>
      <c r="G71" s="33"/>
      <c r="H71" s="33"/>
      <c r="I71" s="33"/>
      <c r="J71" s="33"/>
      <c r="K71" s="33"/>
      <c r="L71" s="33"/>
      <c r="M71" s="33"/>
      <c r="N71" s="33"/>
      <c r="O71" s="33"/>
      <c r="P71" s="33"/>
      <c r="Q71" s="33"/>
      <c r="R71" s="33"/>
      <c r="S71" s="33"/>
      <c r="T71" s="33"/>
      <c r="U71" s="33"/>
      <c r="V71" s="33"/>
      <c r="W71" s="33"/>
      <c r="X71" s="33"/>
      <c r="Y71" s="33"/>
      <c r="Z71" s="34"/>
      <c r="AA71" s="33"/>
      <c r="AB71" s="33"/>
    </row>
    <row r="72" spans="1:28" outlineLevel="1" x14ac:dyDescent="0.2">
      <c r="B72" s="20" t="s">
        <v>88</v>
      </c>
      <c r="C72" s="5">
        <f>C76*CAN!C77</f>
        <v>1752.5400637939499</v>
      </c>
      <c r="D72" s="5">
        <f>D76*CAN!D77</f>
        <v>1663.7871492918568</v>
      </c>
      <c r="E72" s="5">
        <f>E76*CAN!E77</f>
        <v>1822.3951226521883</v>
      </c>
      <c r="F72" s="5">
        <f>F76*CAN!F77</f>
        <v>1833.1759414865114</v>
      </c>
      <c r="G72" s="5">
        <f>G76*CAN!G77</f>
        <v>1847.5836572492842</v>
      </c>
      <c r="H72" s="5">
        <f>H76*CAN!H77</f>
        <v>1863.4206075224006</v>
      </c>
      <c r="I72" s="5">
        <f>I76*CAN!I77</f>
        <v>1869.8442374359561</v>
      </c>
      <c r="J72" s="5">
        <f>J76*CAN!J77</f>
        <v>1914.6772432830483</v>
      </c>
      <c r="K72" s="5">
        <f>K76*CAN!K77</f>
        <v>1983.758006152397</v>
      </c>
      <c r="L72" s="5">
        <f>L76*CAN!L77</f>
        <v>1817.5902702279607</v>
      </c>
      <c r="M72" s="5">
        <f>M76*CAN!M77</f>
        <v>1873.3842753042525</v>
      </c>
      <c r="N72" s="5">
        <f>N76*CAN!N77</f>
        <v>2003.5438674586642</v>
      </c>
      <c r="O72" s="5">
        <f>O76*CAN!O77</f>
        <v>1970.7061118230397</v>
      </c>
      <c r="P72" s="5">
        <f>P76*CAN!P77</f>
        <v>1670.1883169095647</v>
      </c>
      <c r="Q72" s="5">
        <f>Q76*CAN!Q77</f>
        <v>1633.8389816441272</v>
      </c>
      <c r="R72" s="5">
        <f>R76*CAN!R77</f>
        <v>1640.6622180638967</v>
      </c>
      <c r="S72" s="5">
        <f>S76*CAN!S77</f>
        <v>1717.1206512548436</v>
      </c>
      <c r="T72" s="5">
        <f>T76*CAN!T77</f>
        <v>1730.6011970189838</v>
      </c>
      <c r="U72" s="5">
        <f>U76*CAN!U77</f>
        <v>1534.4211834481916</v>
      </c>
      <c r="V72" s="5">
        <f>V76*CAN!V77</f>
        <v>1508.6300436759602</v>
      </c>
      <c r="W72" s="5">
        <f>W76*CAN!W77</f>
        <v>1333.659317321903</v>
      </c>
      <c r="Z72" s="21"/>
      <c r="AB72"/>
    </row>
    <row r="73" spans="1:28" outlineLevel="1" x14ac:dyDescent="0.2">
      <c r="B73" s="7" t="s">
        <v>89</v>
      </c>
      <c r="C73" s="5">
        <f>'[10]Table 21'!C$13</f>
        <v>2.4569999999999999</v>
      </c>
      <c r="D73" s="5">
        <f>'[10]Table 21'!D$13</f>
        <v>2.5329999999999999</v>
      </c>
      <c r="E73" s="5">
        <f>'[10]Table 21'!E$13</f>
        <v>2.7280000000000002</v>
      </c>
      <c r="F73" s="5">
        <f>'[10]Table 21'!F$13</f>
        <v>2.6419999999999999</v>
      </c>
      <c r="G73" s="5">
        <f>'[10]Table 21'!G$13</f>
        <v>2.5739999999999998</v>
      </c>
      <c r="H73" s="5">
        <f>'[10]Table 21'!H$13</f>
        <v>2.7210000000000001</v>
      </c>
      <c r="I73" s="5">
        <f>'[10]Table 21'!I$13</f>
        <v>2.9359999999999999</v>
      </c>
      <c r="J73" s="5">
        <f>'[10]Table 21'!J$13</f>
        <v>3.097</v>
      </c>
      <c r="K73" s="5">
        <f>'[10]Table 21'!K$13</f>
        <v>3.3220000000000001</v>
      </c>
      <c r="L73" s="5">
        <f>'[10]Table 21'!L$13</f>
        <v>2.9380000000000002</v>
      </c>
      <c r="M73" s="5">
        <f>'[10]Table 21'!M$13</f>
        <v>3.044</v>
      </c>
      <c r="N73" s="5">
        <f>'[10]Table 21'!N$13</f>
        <v>2.75</v>
      </c>
      <c r="O73" s="5">
        <f>'[10]Table 21'!O$13</f>
        <v>3.2120000000000002</v>
      </c>
      <c r="P73" s="5">
        <f>'[10]Table 21'!P$13</f>
        <v>3.7719999999999998</v>
      </c>
      <c r="Q73" s="5">
        <f>'[10]Table 21'!Q$13</f>
        <v>3.6989999999999998</v>
      </c>
      <c r="R73" s="5">
        <f>'[10]Table 21'!R$13</f>
        <v>3.2450000000000001</v>
      </c>
      <c r="S73" s="5">
        <f>'[10]Table 21'!S$13</f>
        <v>2.7839999999999998</v>
      </c>
      <c r="T73" s="5">
        <f>'[10]Table 21'!T$13</f>
        <v>2.6539999999999999</v>
      </c>
      <c r="U73" s="5">
        <f>'[10]Table 21'!U$13</f>
        <v>2.4889999999999999</v>
      </c>
      <c r="V73" s="5">
        <f>'[10]Table 21'!V$13</f>
        <v>2.2719999999999998</v>
      </c>
      <c r="W73" s="5">
        <f>'[10]Table 21'!W$13</f>
        <v>1.8029999999999999</v>
      </c>
      <c r="Z73" s="21" t="s">
        <v>96</v>
      </c>
      <c r="AB73"/>
    </row>
    <row r="74" spans="1:28" outlineLevel="1" x14ac:dyDescent="0.2">
      <c r="B74" s="7" t="s">
        <v>25</v>
      </c>
      <c r="C74" s="5">
        <f>'[10]Table 21'!C$16</f>
        <v>52.354999999999997</v>
      </c>
      <c r="D74" s="5">
        <f>'[10]Table 21'!D$16</f>
        <v>55.503999999999998</v>
      </c>
      <c r="E74" s="5">
        <f>'[10]Table 21'!E$16</f>
        <v>53.387999999999998</v>
      </c>
      <c r="F74" s="5">
        <f>'[10]Table 21'!F$16</f>
        <v>53.372</v>
      </c>
      <c r="G74" s="5">
        <f>'[10]Table 21'!G$16</f>
        <v>52.350999999999999</v>
      </c>
      <c r="H74" s="5">
        <f>'[10]Table 21'!H$16</f>
        <v>51.906999999999996</v>
      </c>
      <c r="I74" s="5">
        <f>'[10]Table 21'!I$16</f>
        <v>52.558</v>
      </c>
      <c r="J74" s="5">
        <f>'[10]Table 21'!J$16</f>
        <v>53.78</v>
      </c>
      <c r="K74" s="5">
        <f>'[10]Table 21'!K$16</f>
        <v>58.393999999999998</v>
      </c>
      <c r="L74" s="5">
        <f>'[10]Table 21'!L$16</f>
        <v>52.936</v>
      </c>
      <c r="M74" s="5">
        <f>'[10]Table 21'!M$16</f>
        <v>58.786000000000001</v>
      </c>
      <c r="N74" s="5">
        <f>'[10]Table 21'!N$16</f>
        <v>58.457000000000001</v>
      </c>
      <c r="O74" s="5">
        <f>'[10]Table 21'!O$16</f>
        <v>61.960999999999999</v>
      </c>
      <c r="P74" s="5">
        <f>'[10]Table 21'!P$16</f>
        <v>63.155999999999999</v>
      </c>
      <c r="Q74" s="5">
        <f>'[10]Table 21'!Q$16</f>
        <v>63.631</v>
      </c>
      <c r="R74" s="5">
        <f>'[10]Table 21'!R$16</f>
        <v>67.552000000000007</v>
      </c>
      <c r="S74" s="5">
        <f>'[10]Table 21'!S$16</f>
        <v>69.695999999999998</v>
      </c>
      <c r="T74" s="5">
        <f>'[10]Table 21'!T$16</f>
        <v>67.575000000000003</v>
      </c>
      <c r="U74" s="5">
        <f>'[10]Table 21'!U$16</f>
        <v>66.573999999999998</v>
      </c>
      <c r="V74" s="5">
        <f>'[10]Table 21'!V$16</f>
        <v>65.554000000000002</v>
      </c>
      <c r="W74" s="5">
        <f>'[10]Table 21'!W$16</f>
        <v>65.828000000000003</v>
      </c>
      <c r="Z74" s="21" t="s">
        <v>96</v>
      </c>
      <c r="AB74"/>
    </row>
    <row r="75" spans="1:28" outlineLevel="1" x14ac:dyDescent="0.2">
      <c r="B75" s="7" t="s">
        <v>30</v>
      </c>
      <c r="C75" s="5">
        <f>'[10]Table 21'!C$19</f>
        <v>21159.398000000001</v>
      </c>
      <c r="D75" s="5">
        <f>'[10]Table 21'!D$19</f>
        <v>18945.763999999999</v>
      </c>
      <c r="E75" s="5">
        <f>'[10]Table 21'!E$19</f>
        <v>21571.612000000001</v>
      </c>
      <c r="F75" s="5">
        <f>'[10]Table 21'!F$19</f>
        <v>21702.988000000001</v>
      </c>
      <c r="G75" s="5">
        <f>'[10]Table 21'!G$19</f>
        <v>22297.342000000001</v>
      </c>
      <c r="H75" s="5">
        <f>'[10]Table 21'!H$19</f>
        <v>22677.962</v>
      </c>
      <c r="I75" s="5">
        <f>'[10]Table 21'!I$19</f>
        <v>22471.436000000002</v>
      </c>
      <c r="J75" s="5">
        <f>'[10]Table 21'!J$19</f>
        <v>22484.544000000002</v>
      </c>
      <c r="K75" s="5">
        <f>'[10]Table 21'!K$19</f>
        <v>21452.356</v>
      </c>
      <c r="L75" s="5">
        <f>'[10]Table 21'!L$19</f>
        <v>21679.263999999999</v>
      </c>
      <c r="M75" s="5">
        <f>'[10]Table 21'!M$19</f>
        <v>20118.601999999999</v>
      </c>
      <c r="N75" s="5">
        <f>'[10]Table 21'!N$19</f>
        <v>21634.774000000001</v>
      </c>
      <c r="O75" s="5">
        <f>'[10]Table 21'!O$19</f>
        <v>20074.218000000001</v>
      </c>
      <c r="P75" s="5">
        <f>'[10]Table 21'!P$19</f>
        <v>16689.034</v>
      </c>
      <c r="Q75" s="5">
        <f>'[10]Table 21'!Q$19</f>
        <v>16201.904</v>
      </c>
      <c r="R75" s="5">
        <f>'[10]Table 21'!R$19</f>
        <v>15323.279</v>
      </c>
      <c r="S75" s="5">
        <f>'[10]Table 21'!S$19</f>
        <v>15542.071</v>
      </c>
      <c r="T75" s="5">
        <f>'[10]Table 21'!T$19</f>
        <v>16153.703</v>
      </c>
      <c r="U75" s="5">
        <f>'[10]Table 21'!U$19</f>
        <v>14536.046</v>
      </c>
      <c r="V75" s="5">
        <f>'[10]Table 21'!V$19</f>
        <v>14512.263000000001</v>
      </c>
      <c r="W75" s="5">
        <f>'[10]Table 21'!W$19</f>
        <v>12774.121999999999</v>
      </c>
      <c r="Z75" s="21" t="s">
        <v>96</v>
      </c>
      <c r="AB75"/>
    </row>
    <row r="76" spans="1:28" outlineLevel="1" x14ac:dyDescent="0.2">
      <c r="B76" s="7" t="s">
        <v>31</v>
      </c>
      <c r="C76" s="5">
        <f t="shared" ref="C76:W76" si="31">C74*C75/1000</f>
        <v>1107.80028229</v>
      </c>
      <c r="D76" s="5">
        <f t="shared" si="31"/>
        <v>1051.5656850560001</v>
      </c>
      <c r="E76" s="5">
        <f t="shared" si="31"/>
        <v>1151.6652214560002</v>
      </c>
      <c r="F76" s="5">
        <f t="shared" si="31"/>
        <v>1158.3318755360001</v>
      </c>
      <c r="G76" s="5">
        <f t="shared" si="31"/>
        <v>1167.288151042</v>
      </c>
      <c r="H76" s="5">
        <f t="shared" si="31"/>
        <v>1177.144973534</v>
      </c>
      <c r="I76" s="5">
        <f t="shared" si="31"/>
        <v>1181.0537332880001</v>
      </c>
      <c r="J76" s="5">
        <f t="shared" si="31"/>
        <v>1209.2187763200002</v>
      </c>
      <c r="K76" s="5">
        <f t="shared" si="31"/>
        <v>1252.6888762639999</v>
      </c>
      <c r="L76" s="5">
        <f t="shared" si="31"/>
        <v>1147.613519104</v>
      </c>
      <c r="M76" s="5">
        <f t="shared" si="31"/>
        <v>1182.692137172</v>
      </c>
      <c r="N76" s="5">
        <f t="shared" si="31"/>
        <v>1264.703983718</v>
      </c>
      <c r="O76" s="5">
        <f t="shared" si="31"/>
        <v>1243.8186214980001</v>
      </c>
      <c r="P76" s="5">
        <f t="shared" si="31"/>
        <v>1054.012631304</v>
      </c>
      <c r="Q76" s="5">
        <f t="shared" si="31"/>
        <v>1030.9433534240002</v>
      </c>
      <c r="R76" s="5">
        <f t="shared" si="31"/>
        <v>1035.1181430080001</v>
      </c>
      <c r="S76" s="5">
        <f t="shared" si="31"/>
        <v>1083.2201804160002</v>
      </c>
      <c r="T76" s="5">
        <f t="shared" si="31"/>
        <v>1091.5864802250001</v>
      </c>
      <c r="U76" s="5">
        <f t="shared" si="31"/>
        <v>967.72272640400001</v>
      </c>
      <c r="V76" s="5">
        <f t="shared" si="31"/>
        <v>951.33688870200012</v>
      </c>
      <c r="W76" s="5">
        <f t="shared" si="31"/>
        <v>840.89490301600006</v>
      </c>
    </row>
    <row r="77" spans="1:28" outlineLevel="1" x14ac:dyDescent="0.2">
      <c r="B77" s="7" t="s">
        <v>140</v>
      </c>
      <c r="C77" s="14">
        <f t="shared" ref="C77:W77" si="32">C72/C76</f>
        <v>1.5820000155363472</v>
      </c>
      <c r="D77" s="14">
        <f t="shared" si="32"/>
        <v>1.5821999262017128</v>
      </c>
      <c r="E77" s="14">
        <f t="shared" si="32"/>
        <v>1.582400066182613</v>
      </c>
      <c r="F77" s="14">
        <f t="shared" si="32"/>
        <v>1.5825999268458686</v>
      </c>
      <c r="G77" s="14">
        <f t="shared" si="32"/>
        <v>1.5827999758243128</v>
      </c>
      <c r="H77" s="14">
        <f t="shared" si="32"/>
        <v>1.5830000971996494</v>
      </c>
      <c r="I77" s="14">
        <f t="shared" si="32"/>
        <v>1.5831999719694332</v>
      </c>
      <c r="J77" s="14">
        <f t="shared" si="32"/>
        <v>1.5834001925689252</v>
      </c>
      <c r="K77" s="14">
        <f t="shared" si="32"/>
        <v>1.5835999215293797</v>
      </c>
      <c r="L77" s="14">
        <f t="shared" si="32"/>
        <v>1.5837999814145143</v>
      </c>
      <c r="M77" s="14">
        <f t="shared" si="32"/>
        <v>1.5839999408331269</v>
      </c>
      <c r="N77" s="14">
        <f t="shared" si="32"/>
        <v>1.5841998548692866</v>
      </c>
      <c r="O77" s="14">
        <f t="shared" si="32"/>
        <v>1.5843999098916919</v>
      </c>
      <c r="P77" s="14">
        <f t="shared" si="32"/>
        <v>1.5845999064007861</v>
      </c>
      <c r="Q77" s="14">
        <f t="shared" si="32"/>
        <v>1.5847999564842936</v>
      </c>
      <c r="R77" s="14">
        <f t="shared" si="32"/>
        <v>1.5849999627059157</v>
      </c>
      <c r="S77" s="14">
        <f t="shared" si="32"/>
        <v>1.5852000196261116</v>
      </c>
      <c r="T77" s="14">
        <f t="shared" si="32"/>
        <v>1.5853999920027122</v>
      </c>
      <c r="U77" s="14">
        <f t="shared" si="32"/>
        <v>1.5856000294113266</v>
      </c>
      <c r="V77" s="14">
        <f t="shared" si="32"/>
        <v>1.585800005857366</v>
      </c>
      <c r="W77" s="14">
        <f t="shared" si="32"/>
        <v>1.5860000013539468</v>
      </c>
    </row>
    <row r="78" spans="1:28" outlineLevel="1" x14ac:dyDescent="0.2">
      <c r="B78" s="7" t="s">
        <v>90</v>
      </c>
      <c r="C78" s="5">
        <f t="shared" ref="C78:W78" si="33">C75*C77</f>
        <v>33474.167964739754</v>
      </c>
      <c r="D78" s="5">
        <f t="shared" si="33"/>
        <v>29975.986402635066</v>
      </c>
      <c r="E78" s="5">
        <f t="shared" si="33"/>
        <v>34134.920256465652</v>
      </c>
      <c r="F78" s="5">
        <f t="shared" si="33"/>
        <v>34347.147221136765</v>
      </c>
      <c r="G78" s="5">
        <f t="shared" si="33"/>
        <v>35292.232378546432</v>
      </c>
      <c r="H78" s="5">
        <f t="shared" si="33"/>
        <v>35899.216050289957</v>
      </c>
      <c r="I78" s="5">
        <f t="shared" si="33"/>
        <v>35576.776845312917</v>
      </c>
      <c r="J78" s="5">
        <f t="shared" si="33"/>
        <v>35602.031299424474</v>
      </c>
      <c r="K78" s="5">
        <f t="shared" si="33"/>
        <v>33971.949278220316</v>
      </c>
      <c r="L78" s="5">
        <f t="shared" si="33"/>
        <v>34335.617920280347</v>
      </c>
      <c r="M78" s="5">
        <f t="shared" si="33"/>
        <v>31867.864377645226</v>
      </c>
      <c r="N78" s="5">
        <f t="shared" si="33"/>
        <v>34273.805830929814</v>
      </c>
      <c r="O78" s="5">
        <f t="shared" si="33"/>
        <v>31805.589190346182</v>
      </c>
      <c r="P78" s="5">
        <f t="shared" si="33"/>
        <v>26445.441714319535</v>
      </c>
      <c r="Q78" s="5">
        <f t="shared" si="33"/>
        <v>25676.776754162704</v>
      </c>
      <c r="R78" s="5">
        <f t="shared" si="33"/>
        <v>24287.396643532342</v>
      </c>
      <c r="S78" s="5">
        <f t="shared" si="33"/>
        <v>24637.291254230418</v>
      </c>
      <c r="T78" s="5">
        <f t="shared" si="33"/>
        <v>25610.080607014188</v>
      </c>
      <c r="U78" s="5">
        <f t="shared" si="33"/>
        <v>23048.354965124396</v>
      </c>
      <c r="V78" s="5">
        <f t="shared" si="33"/>
        <v>23013.546750403639</v>
      </c>
      <c r="W78" s="5">
        <f t="shared" si="33"/>
        <v>20259.757509295479</v>
      </c>
    </row>
    <row r="79" spans="1:28" outlineLevel="1" x14ac:dyDescent="0.2"/>
    <row r="80" spans="1:28" outlineLevel="1" x14ac:dyDescent="0.2">
      <c r="B80" s="8" t="s">
        <v>14</v>
      </c>
      <c r="C80" s="13"/>
    </row>
    <row r="81" spans="2:26" outlineLevel="1" x14ac:dyDescent="0.2">
      <c r="B81" s="4" t="s">
        <v>18</v>
      </c>
      <c r="C81" s="5">
        <f>IFERROR(INDEX('[10]Table 20'!C$14:C$19,MATCH($B81,'[10]Table 20'!$B$14:$B$19,0))*1000,0)</f>
        <v>0</v>
      </c>
      <c r="D81" s="5">
        <f>IFERROR(INDEX('[10]Table 20'!D$14:D$19,MATCH($B81,'[10]Table 20'!$B$14:$B$19,0))*1000,0)</f>
        <v>0</v>
      </c>
      <c r="E81" s="5">
        <f>IFERROR(INDEX('[10]Table 20'!E$14:E$19,MATCH($B81,'[10]Table 20'!$B$14:$B$19,0))*1000,0)</f>
        <v>0</v>
      </c>
      <c r="F81" s="5">
        <f>IFERROR(INDEX('[10]Table 20'!F$14:F$19,MATCH($B81,'[10]Table 20'!$B$14:$B$19,0))*1000,0)</f>
        <v>0</v>
      </c>
      <c r="G81" s="5">
        <f>IFERROR(INDEX('[10]Table 20'!G$14:G$19,MATCH($B81,'[10]Table 20'!$B$14:$B$19,0))*1000,0)</f>
        <v>0</v>
      </c>
      <c r="H81" s="5">
        <f>IFERROR(INDEX('[10]Table 20'!H$14:H$19,MATCH($B81,'[10]Table 20'!$B$14:$B$19,0))*1000,0)</f>
        <v>0</v>
      </c>
      <c r="I81" s="5">
        <f>IFERROR(INDEX('[10]Table 20'!I$14:I$19,MATCH($B81,'[10]Table 20'!$B$14:$B$19,0))*1000,0)</f>
        <v>0</v>
      </c>
      <c r="J81" s="5">
        <f>IFERROR(INDEX('[10]Table 20'!J$14:J$19,MATCH($B81,'[10]Table 20'!$B$14:$B$19,0))*1000,0)</f>
        <v>0</v>
      </c>
      <c r="K81" s="5">
        <f>IFERROR(INDEX('[10]Table 20'!K$14:K$19,MATCH($B81,'[10]Table 20'!$B$14:$B$19,0))*1000,0)</f>
        <v>0</v>
      </c>
      <c r="L81" s="5">
        <f>IFERROR(INDEX('[10]Table 20'!L$14:L$19,MATCH($B81,'[10]Table 20'!$B$14:$B$19,0))*1000,0)</f>
        <v>0</v>
      </c>
      <c r="M81" s="5">
        <f>IFERROR(INDEX('[10]Table 20'!M$14:M$19,MATCH($B81,'[10]Table 20'!$B$14:$B$19,0))*1000,0)</f>
        <v>0</v>
      </c>
      <c r="N81" s="5">
        <f>IFERROR(INDEX('[10]Table 20'!N$14:N$19,MATCH($B81,'[10]Table 20'!$B$14:$B$19,0))*1000,0)</f>
        <v>0</v>
      </c>
      <c r="O81" s="5">
        <f>IFERROR(INDEX('[10]Table 20'!O$14:O$19,MATCH($B81,'[10]Table 20'!$B$14:$B$19,0))*1000,0)</f>
        <v>0</v>
      </c>
      <c r="P81" s="5">
        <f>IFERROR(INDEX('[10]Table 20'!P$14:P$19,MATCH($B81,'[10]Table 20'!$B$14:$B$19,0))*1000,0)</f>
        <v>0</v>
      </c>
      <c r="Q81" s="5">
        <f>IFERROR(INDEX('[10]Table 20'!Q$14:Q$19,MATCH($B81,'[10]Table 20'!$B$14:$B$19,0))*1000,0)</f>
        <v>0</v>
      </c>
      <c r="R81" s="5">
        <f>IFERROR(INDEX('[10]Table 20'!R$14:R$19,MATCH($B81,'[10]Table 20'!$B$14:$B$19,0))*1000,0)</f>
        <v>0</v>
      </c>
      <c r="S81" s="5">
        <f>IFERROR(INDEX('[10]Table 20'!S$14:S$19,MATCH($B81,'[10]Table 20'!$B$14:$B$19,0))*1000,0)</f>
        <v>0</v>
      </c>
      <c r="T81" s="5">
        <f>IFERROR(INDEX('[10]Table 20'!T$14:T$19,MATCH($B81,'[10]Table 20'!$B$14:$B$19,0))*1000,0)</f>
        <v>0</v>
      </c>
      <c r="U81" s="5">
        <f>IFERROR(INDEX('[10]Table 20'!U$14:U$19,MATCH($B81,'[10]Table 20'!$B$14:$B$19,0))*1000,0)</f>
        <v>0</v>
      </c>
      <c r="V81" s="5">
        <f>IFERROR(INDEX('[10]Table 20'!V$14:V$19,MATCH($B81,'[10]Table 20'!$B$14:$B$19,0))*1000,0)</f>
        <v>0</v>
      </c>
      <c r="W81" s="5">
        <f>IFERROR(INDEX('[10]Table 20'!W$14:W$19,MATCH($B81,'[10]Table 20'!$B$14:$B$19,0))*1000,0)</f>
        <v>0</v>
      </c>
      <c r="Z81" s="21" t="s">
        <v>96</v>
      </c>
    </row>
    <row r="82" spans="2:26" outlineLevel="1" x14ac:dyDescent="0.2">
      <c r="B82" s="4" t="s">
        <v>19</v>
      </c>
      <c r="C82" s="5">
        <f>IFERROR(INDEX('[10]Table 20'!C$14:C$19,MATCH($B82,'[10]Table 20'!$B$14:$B$19,0))*1000,0)</f>
        <v>0</v>
      </c>
      <c r="D82" s="5">
        <f>IFERROR(INDEX('[10]Table 20'!D$14:D$19,MATCH($B82,'[10]Table 20'!$B$14:$B$19,0))*1000,0)</f>
        <v>0</v>
      </c>
      <c r="E82" s="5">
        <f>IFERROR(INDEX('[10]Table 20'!E$14:E$19,MATCH($B82,'[10]Table 20'!$B$14:$B$19,0))*1000,0)</f>
        <v>0</v>
      </c>
      <c r="F82" s="5">
        <f>IFERROR(INDEX('[10]Table 20'!F$14:F$19,MATCH($B82,'[10]Table 20'!$B$14:$B$19,0))*1000,0)</f>
        <v>0</v>
      </c>
      <c r="G82" s="5">
        <f>IFERROR(INDEX('[10]Table 20'!G$14:G$19,MATCH($B82,'[10]Table 20'!$B$14:$B$19,0))*1000,0)</f>
        <v>0</v>
      </c>
      <c r="H82" s="5">
        <f>IFERROR(INDEX('[10]Table 20'!H$14:H$19,MATCH($B82,'[10]Table 20'!$B$14:$B$19,0))*1000,0)</f>
        <v>0</v>
      </c>
      <c r="I82" s="5">
        <f>IFERROR(INDEX('[10]Table 20'!I$14:I$19,MATCH($B82,'[10]Table 20'!$B$14:$B$19,0))*1000,0)</f>
        <v>0</v>
      </c>
      <c r="J82" s="5">
        <f>IFERROR(INDEX('[10]Table 20'!J$14:J$19,MATCH($B82,'[10]Table 20'!$B$14:$B$19,0))*1000,0)</f>
        <v>0</v>
      </c>
      <c r="K82" s="5">
        <f>IFERROR(INDEX('[10]Table 20'!K$14:K$19,MATCH($B82,'[10]Table 20'!$B$14:$B$19,0))*1000,0)</f>
        <v>0</v>
      </c>
      <c r="L82" s="5">
        <f>IFERROR(INDEX('[10]Table 20'!L$14:L$19,MATCH($B82,'[10]Table 20'!$B$14:$B$19,0))*1000,0)</f>
        <v>0</v>
      </c>
      <c r="M82" s="5">
        <f>IFERROR(INDEX('[10]Table 20'!M$14:M$19,MATCH($B82,'[10]Table 20'!$B$14:$B$19,0))*1000,0)</f>
        <v>0</v>
      </c>
      <c r="N82" s="5">
        <f>IFERROR(INDEX('[10]Table 20'!N$14:N$19,MATCH($B82,'[10]Table 20'!$B$14:$B$19,0))*1000,0)</f>
        <v>0</v>
      </c>
      <c r="O82" s="5">
        <f>IFERROR(INDEX('[10]Table 20'!O$14:O$19,MATCH($B82,'[10]Table 20'!$B$14:$B$19,0))*1000,0)</f>
        <v>0</v>
      </c>
      <c r="P82" s="5">
        <f>IFERROR(INDEX('[10]Table 20'!P$14:P$19,MATCH($B82,'[10]Table 20'!$B$14:$B$19,0))*1000,0)</f>
        <v>0</v>
      </c>
      <c r="Q82" s="5">
        <f>IFERROR(INDEX('[10]Table 20'!Q$14:Q$19,MATCH($B82,'[10]Table 20'!$B$14:$B$19,0))*1000,0)</f>
        <v>0</v>
      </c>
      <c r="R82" s="5">
        <f>IFERROR(INDEX('[10]Table 20'!R$14:R$19,MATCH($B82,'[10]Table 20'!$B$14:$B$19,0))*1000,0)</f>
        <v>0</v>
      </c>
      <c r="S82" s="5">
        <f>IFERROR(INDEX('[10]Table 20'!S$14:S$19,MATCH($B82,'[10]Table 20'!$B$14:$B$19,0))*1000,0)</f>
        <v>0</v>
      </c>
      <c r="T82" s="5">
        <f>IFERROR(INDEX('[10]Table 20'!T$14:T$19,MATCH($B82,'[10]Table 20'!$B$14:$B$19,0))*1000,0)</f>
        <v>0</v>
      </c>
      <c r="U82" s="5">
        <f>IFERROR(INDEX('[10]Table 20'!U$14:U$19,MATCH($B82,'[10]Table 20'!$B$14:$B$19,0))*1000,0)</f>
        <v>0</v>
      </c>
      <c r="V82" s="5">
        <f>IFERROR(INDEX('[10]Table 20'!V$14:V$19,MATCH($B82,'[10]Table 20'!$B$14:$B$19,0))*1000,0)</f>
        <v>0</v>
      </c>
      <c r="W82" s="5">
        <f>IFERROR(INDEX('[10]Table 20'!W$14:W$19,MATCH($B82,'[10]Table 20'!$B$14:$B$19,0))*1000,0)</f>
        <v>0</v>
      </c>
      <c r="Z82" s="21" t="s">
        <v>96</v>
      </c>
    </row>
    <row r="83" spans="2:26" outlineLevel="1" x14ac:dyDescent="0.2">
      <c r="B83" s="4" t="s">
        <v>16</v>
      </c>
      <c r="C83" s="5">
        <f>IFERROR(INDEX('[10]Table 20'!C$14:C$19,MATCH($B83,'[10]Table 20'!$B$14:$B$19,0))*1000,0)</f>
        <v>26.108000000000001</v>
      </c>
      <c r="D83" s="5">
        <f>IFERROR(INDEX('[10]Table 20'!D$14:D$19,MATCH($B83,'[10]Table 20'!$B$14:$B$19,0))*1000,0)</f>
        <v>29.922000000000001</v>
      </c>
      <c r="E83" s="5">
        <f>IFERROR(INDEX('[10]Table 20'!E$14:E$19,MATCH($B83,'[10]Table 20'!$B$14:$B$19,0))*1000,0)</f>
        <v>34.832000000000001</v>
      </c>
      <c r="F83" s="5">
        <f>IFERROR(INDEX('[10]Table 20'!F$14:F$19,MATCH($B83,'[10]Table 20'!$B$14:$B$19,0))*1000,0)</f>
        <v>37.012</v>
      </c>
      <c r="G83" s="5">
        <f>IFERROR(INDEX('[10]Table 20'!G$14:G$19,MATCH($B83,'[10]Table 20'!$B$14:$B$19,0))*1000,0)</f>
        <v>24.744</v>
      </c>
      <c r="H83" s="5">
        <f>IFERROR(INDEX('[10]Table 20'!H$14:H$19,MATCH($B83,'[10]Table 20'!$B$14:$B$19,0))*1000,0)</f>
        <v>28.584</v>
      </c>
      <c r="I83" s="5">
        <f>IFERROR(INDEX('[10]Table 20'!I$14:I$19,MATCH($B83,'[10]Table 20'!$B$14:$B$19,0))*1000,0)</f>
        <v>34.314999999999998</v>
      </c>
      <c r="J83" s="5">
        <f>IFERROR(INDEX('[10]Table 20'!J$14:J$19,MATCH($B83,'[10]Table 20'!$B$14:$B$19,0))*1000,0)</f>
        <v>29.336000000000002</v>
      </c>
      <c r="K83" s="5">
        <f>IFERROR(INDEX('[10]Table 20'!K$14:K$19,MATCH($B83,'[10]Table 20'!$B$14:$B$19,0))*1000,0)</f>
        <v>24.559000000000001</v>
      </c>
      <c r="L83" s="5">
        <f>IFERROR(INDEX('[10]Table 20'!L$14:L$19,MATCH($B83,'[10]Table 20'!$B$14:$B$19,0))*1000,0)</f>
        <v>30.158999999999999</v>
      </c>
      <c r="M83" s="5">
        <f>IFERROR(INDEX('[10]Table 20'!M$14:M$19,MATCH($B83,'[10]Table 20'!$B$14:$B$19,0))*1000,0)</f>
        <v>22.856000000000002</v>
      </c>
      <c r="N83" s="5">
        <f>IFERROR(INDEX('[10]Table 20'!N$14:N$19,MATCH($B83,'[10]Table 20'!$B$14:$B$19,0))*1000,0)</f>
        <v>37.006999999999998</v>
      </c>
      <c r="O83" s="5">
        <f>IFERROR(INDEX('[10]Table 20'!O$14:O$19,MATCH($B83,'[10]Table 20'!$B$14:$B$19,0))*1000,0)</f>
        <v>36.831999999999994</v>
      </c>
      <c r="P83" s="5">
        <f>IFERROR(INDEX('[10]Table 20'!P$14:P$19,MATCH($B83,'[10]Table 20'!$B$14:$B$19,0))*1000,0)</f>
        <v>32.158999999999999</v>
      </c>
      <c r="Q83" s="5">
        <f>IFERROR(INDEX('[10]Table 20'!Q$14:Q$19,MATCH($B83,'[10]Table 20'!$B$14:$B$19,0))*1000,0)</f>
        <v>37.646000000000001</v>
      </c>
      <c r="R83" s="5">
        <f>IFERROR(INDEX('[10]Table 20'!R$14:R$19,MATCH($B83,'[10]Table 20'!$B$14:$B$19,0))*1000,0)</f>
        <v>42.061</v>
      </c>
      <c r="S83" s="5">
        <f>IFERROR(INDEX('[10]Table 20'!S$14:S$19,MATCH($B83,'[10]Table 20'!$B$14:$B$19,0))*1000,0)</f>
        <v>40.385999999999996</v>
      </c>
      <c r="T83" s="5">
        <f>IFERROR(INDEX('[10]Table 20'!T$14:T$19,MATCH($B83,'[10]Table 20'!$B$14:$B$19,0))*1000,0)</f>
        <v>36.708999999999996</v>
      </c>
      <c r="U83" s="5">
        <f>IFERROR(INDEX('[10]Table 20'!U$14:U$19,MATCH($B83,'[10]Table 20'!$B$14:$B$19,0))*1000,0)</f>
        <v>30.918999999999997</v>
      </c>
      <c r="V83" s="5">
        <f>IFERROR(INDEX('[10]Table 20'!V$14:V$19,MATCH($B83,'[10]Table 20'!$B$14:$B$19,0))*1000,0)</f>
        <v>25.696000000000002</v>
      </c>
      <c r="W83" s="5">
        <f>IFERROR(INDEX('[10]Table 20'!W$14:W$19,MATCH($B83,'[10]Table 20'!$B$14:$B$19,0))*1000,0)</f>
        <v>22.873000000000001</v>
      </c>
      <c r="Z83" s="21" t="s">
        <v>96</v>
      </c>
    </row>
    <row r="84" spans="2:26" outlineLevel="1" x14ac:dyDescent="0.2">
      <c r="B84" s="4" t="s">
        <v>21</v>
      </c>
      <c r="C84" s="5">
        <f>IFERROR(INDEX('[10]Table 20'!C$14:C$19,MATCH($B84,'[10]Table 20'!$B$14:$B$19,0))*1000,0)</f>
        <v>0</v>
      </c>
      <c r="D84" s="5">
        <f>IFERROR(INDEX('[10]Table 20'!D$14:D$19,MATCH($B84,'[10]Table 20'!$B$14:$B$19,0))*1000,0)</f>
        <v>0</v>
      </c>
      <c r="E84" s="5">
        <f>IFERROR(INDEX('[10]Table 20'!E$14:E$19,MATCH($B84,'[10]Table 20'!$B$14:$B$19,0))*1000,0)</f>
        <v>0</v>
      </c>
      <c r="F84" s="5">
        <f>IFERROR(INDEX('[10]Table 20'!F$14:F$19,MATCH($B84,'[10]Table 20'!$B$14:$B$19,0))*1000,0)</f>
        <v>0</v>
      </c>
      <c r="G84" s="5">
        <f>IFERROR(INDEX('[10]Table 20'!G$14:G$19,MATCH($B84,'[10]Table 20'!$B$14:$B$19,0))*1000,0)</f>
        <v>0</v>
      </c>
      <c r="H84" s="5">
        <f>IFERROR(INDEX('[10]Table 20'!H$14:H$19,MATCH($B84,'[10]Table 20'!$B$14:$B$19,0))*1000,0)</f>
        <v>0</v>
      </c>
      <c r="I84" s="5">
        <f>IFERROR(INDEX('[10]Table 20'!I$14:I$19,MATCH($B84,'[10]Table 20'!$B$14:$B$19,0))*1000,0)</f>
        <v>0</v>
      </c>
      <c r="J84" s="5">
        <f>IFERROR(INDEX('[10]Table 20'!J$14:J$19,MATCH($B84,'[10]Table 20'!$B$14:$B$19,0))*1000,0)</f>
        <v>0</v>
      </c>
      <c r="K84" s="5">
        <f>IFERROR(INDEX('[10]Table 20'!K$14:K$19,MATCH($B84,'[10]Table 20'!$B$14:$B$19,0))*1000,0)</f>
        <v>0</v>
      </c>
      <c r="L84" s="5">
        <f>IFERROR(INDEX('[10]Table 20'!L$14:L$19,MATCH($B84,'[10]Table 20'!$B$14:$B$19,0))*1000,0)</f>
        <v>0</v>
      </c>
      <c r="M84" s="5">
        <f>IFERROR(INDEX('[10]Table 20'!M$14:M$19,MATCH($B84,'[10]Table 20'!$B$14:$B$19,0))*1000,0)</f>
        <v>0</v>
      </c>
      <c r="N84" s="5">
        <f>IFERROR(INDEX('[10]Table 20'!N$14:N$19,MATCH($B84,'[10]Table 20'!$B$14:$B$19,0))*1000,0)</f>
        <v>0</v>
      </c>
      <c r="O84" s="5">
        <f>IFERROR(INDEX('[10]Table 20'!O$14:O$19,MATCH($B84,'[10]Table 20'!$B$14:$B$19,0))*1000,0)</f>
        <v>0</v>
      </c>
      <c r="P84" s="5">
        <f>IFERROR(INDEX('[10]Table 20'!P$14:P$19,MATCH($B84,'[10]Table 20'!$B$14:$B$19,0))*1000,0)</f>
        <v>0</v>
      </c>
      <c r="Q84" s="5">
        <f>IFERROR(INDEX('[10]Table 20'!Q$14:Q$19,MATCH($B84,'[10]Table 20'!$B$14:$B$19,0))*1000,0)</f>
        <v>0</v>
      </c>
      <c r="R84" s="5">
        <f>IFERROR(INDEX('[10]Table 20'!R$14:R$19,MATCH($B84,'[10]Table 20'!$B$14:$B$19,0))*1000,0)</f>
        <v>0</v>
      </c>
      <c r="S84" s="5">
        <f>IFERROR(INDEX('[10]Table 20'!S$14:S$19,MATCH($B84,'[10]Table 20'!$B$14:$B$19,0))*1000,0)</f>
        <v>0</v>
      </c>
      <c r="T84" s="5">
        <f>IFERROR(INDEX('[10]Table 20'!T$14:T$19,MATCH($B84,'[10]Table 20'!$B$14:$B$19,0))*1000,0)</f>
        <v>0</v>
      </c>
      <c r="U84" s="5">
        <f>IFERROR(INDEX('[10]Table 20'!U$14:U$19,MATCH($B84,'[10]Table 20'!$B$14:$B$19,0))*1000,0)</f>
        <v>0</v>
      </c>
      <c r="V84" s="5">
        <f>IFERROR(INDEX('[10]Table 20'!V$14:V$19,MATCH($B84,'[10]Table 20'!$B$14:$B$19,0))*1000,0)</f>
        <v>0</v>
      </c>
      <c r="W84" s="5">
        <f>IFERROR(INDEX('[10]Table 20'!W$14:W$19,MATCH($B84,'[10]Table 20'!$B$14:$B$19,0))*1000,0)</f>
        <v>0</v>
      </c>
      <c r="Z84" s="21" t="s">
        <v>96</v>
      </c>
    </row>
    <row r="85" spans="2:26" outlineLevel="1" x14ac:dyDescent="0.2">
      <c r="B85" s="4" t="s">
        <v>20</v>
      </c>
      <c r="C85" s="5">
        <f>IFERROR(INDEX('[10]Table 20'!C$14:C$19,MATCH($B85,'[10]Table 20'!$B$14:$B$19,0))*1000,0)</f>
        <v>3500.7419999999997</v>
      </c>
      <c r="D85" s="5">
        <f>IFERROR(INDEX('[10]Table 20'!D$14:D$19,MATCH($B85,'[10]Table 20'!$B$14:$B$19,0))*1000,0)</f>
        <v>3284.6989999999996</v>
      </c>
      <c r="E85" s="5">
        <f>IFERROR(INDEX('[10]Table 20'!E$14:E$19,MATCH($B85,'[10]Table 20'!$B$14:$B$19,0))*1000,0)</f>
        <v>3593.69</v>
      </c>
      <c r="F85" s="5">
        <f>IFERROR(INDEX('[10]Table 20'!F$14:F$19,MATCH($B85,'[10]Table 20'!$B$14:$B$19,0))*1000,0)</f>
        <v>3585.35</v>
      </c>
      <c r="G85" s="5">
        <f>IFERROR(INDEX('[10]Table 20'!G$14:G$19,MATCH($B85,'[10]Table 20'!$B$14:$B$19,0))*1000,0)</f>
        <v>3590.8509999999997</v>
      </c>
      <c r="H85" s="5">
        <f>IFERROR(INDEX('[10]Table 20'!H$14:H$19,MATCH($B85,'[10]Table 20'!$B$14:$B$19,0))*1000,0)</f>
        <v>3596.7</v>
      </c>
      <c r="I85" s="5">
        <f>IFERROR(INDEX('[10]Table 20'!I$14:I$19,MATCH($B85,'[10]Table 20'!$B$14:$B$19,0))*1000,0)</f>
        <v>3548.3020000000001</v>
      </c>
      <c r="J85" s="5">
        <f>IFERROR(INDEX('[10]Table 20'!J$14:J$19,MATCH($B85,'[10]Table 20'!$B$14:$B$19,0))*1000,0)</f>
        <v>3604.165</v>
      </c>
      <c r="K85" s="5">
        <f>IFERROR(INDEX('[10]Table 20'!K$14:K$19,MATCH($B85,'[10]Table 20'!$B$14:$B$19,0))*1000,0)</f>
        <v>3586.5710000000004</v>
      </c>
      <c r="L85" s="5">
        <f>IFERROR(INDEX('[10]Table 20'!L$14:L$19,MATCH($B85,'[10]Table 20'!$B$14:$B$19,0))*1000,0)</f>
        <v>3285.2049999999999</v>
      </c>
      <c r="M85" s="5">
        <f>IFERROR(INDEX('[10]Table 20'!M$14:M$19,MATCH($B85,'[10]Table 20'!$B$14:$B$19,0))*1000,0)</f>
        <v>3360.1019999999999</v>
      </c>
      <c r="N85" s="5">
        <f>IFERROR(INDEX('[10]Table 20'!N$14:N$19,MATCH($B85,'[10]Table 20'!$B$14:$B$19,0))*1000,0)</f>
        <v>3434.5129999999999</v>
      </c>
      <c r="O85" s="5">
        <f>IFERROR(INDEX('[10]Table 20'!O$14:O$19,MATCH($B85,'[10]Table 20'!$B$14:$B$19,0))*1000,0)</f>
        <v>3374.9500000000003</v>
      </c>
      <c r="P85" s="5">
        <f>IFERROR(INDEX('[10]Table 20'!P$14:P$19,MATCH($B85,'[10]Table 20'!$B$14:$B$19,0))*1000,0)</f>
        <v>2912.5969999999998</v>
      </c>
      <c r="Q85" s="5">
        <f>IFERROR(INDEX('[10]Table 20'!Q$14:Q$19,MATCH($B85,'[10]Table 20'!$B$14:$B$19,0))*1000,0)</f>
        <v>2468.8009999999999</v>
      </c>
      <c r="R85" s="5">
        <f>IFERROR(INDEX('[10]Table 20'!R$14:R$19,MATCH($B85,'[10]Table 20'!$B$14:$B$19,0))*1000,0)</f>
        <v>2839.5929999999998</v>
      </c>
      <c r="S85" s="5">
        <f>IFERROR(INDEX('[10]Table 20'!S$14:S$19,MATCH($B85,'[10]Table 20'!$B$14:$B$19,0))*1000,0)</f>
        <v>2958.1559999999999</v>
      </c>
      <c r="T85" s="5">
        <f>IFERROR(INDEX('[10]Table 20'!T$14:T$19,MATCH($B85,'[10]Table 20'!$B$14:$B$19,0))*1000,0)</f>
        <v>2947.386</v>
      </c>
      <c r="U85" s="5">
        <f>IFERROR(INDEX('[10]Table 20'!U$14:U$19,MATCH($B85,'[10]Table 20'!$B$14:$B$19,0))*1000,0)</f>
        <v>2593.3409999999999</v>
      </c>
      <c r="V85" s="5">
        <f>IFERROR(INDEX('[10]Table 20'!V$14:V$19,MATCH($B85,'[10]Table 20'!$B$14:$B$19,0))*1000,0)</f>
        <v>2531.0459999999998</v>
      </c>
      <c r="W85" s="5">
        <f>IFERROR(INDEX('[10]Table 20'!W$14:W$19,MATCH($B85,'[10]Table 20'!$B$14:$B$19,0))*1000,0)</f>
        <v>2226.0209999999997</v>
      </c>
      <c r="Z85" s="21" t="s">
        <v>96</v>
      </c>
    </row>
    <row r="86" spans="2:26" outlineLevel="1" x14ac:dyDescent="0.2">
      <c r="B86" s="4" t="s">
        <v>0</v>
      </c>
      <c r="C86" s="5">
        <f>IFERROR(INDEX('[10]Table 20'!C$14:C$19,MATCH($B86,'[10]Table 20'!$B$14:$B$19,0))*1000,0)</f>
        <v>0</v>
      </c>
      <c r="D86" s="5">
        <f>IFERROR(INDEX('[10]Table 20'!D$14:D$19,MATCH($B86,'[10]Table 20'!$B$14:$B$19,0))*1000,0)</f>
        <v>0</v>
      </c>
      <c r="E86" s="5">
        <f>IFERROR(INDEX('[10]Table 20'!E$14:E$19,MATCH($B86,'[10]Table 20'!$B$14:$B$19,0))*1000,0)</f>
        <v>0</v>
      </c>
      <c r="F86" s="5">
        <f>IFERROR(INDEX('[10]Table 20'!F$14:F$19,MATCH($B86,'[10]Table 20'!$B$14:$B$19,0))*1000,0)</f>
        <v>0</v>
      </c>
      <c r="G86" s="5">
        <f>IFERROR(INDEX('[10]Table 20'!G$14:G$19,MATCH($B86,'[10]Table 20'!$B$14:$B$19,0))*1000,0)</f>
        <v>0</v>
      </c>
      <c r="H86" s="5">
        <f>IFERROR(INDEX('[10]Table 20'!H$14:H$19,MATCH($B86,'[10]Table 20'!$B$14:$B$19,0))*1000,0)</f>
        <v>0</v>
      </c>
      <c r="I86" s="5">
        <f>IFERROR(INDEX('[10]Table 20'!I$14:I$19,MATCH($B86,'[10]Table 20'!$B$14:$B$19,0))*1000,0)</f>
        <v>0</v>
      </c>
      <c r="J86" s="5">
        <f>IFERROR(INDEX('[10]Table 20'!J$14:J$19,MATCH($B86,'[10]Table 20'!$B$14:$B$19,0))*1000,0)</f>
        <v>0</v>
      </c>
      <c r="K86" s="5">
        <f>IFERROR(INDEX('[10]Table 20'!K$14:K$19,MATCH($B86,'[10]Table 20'!$B$14:$B$19,0))*1000,0)</f>
        <v>0</v>
      </c>
      <c r="L86" s="5">
        <f>IFERROR(INDEX('[10]Table 20'!L$14:L$19,MATCH($B86,'[10]Table 20'!$B$14:$B$19,0))*1000,0)</f>
        <v>0</v>
      </c>
      <c r="M86" s="5">
        <f>IFERROR(INDEX('[10]Table 20'!M$14:M$19,MATCH($B86,'[10]Table 20'!$B$14:$B$19,0))*1000,0)</f>
        <v>0</v>
      </c>
      <c r="N86" s="5">
        <f>IFERROR(INDEX('[10]Table 20'!N$14:N$19,MATCH($B86,'[10]Table 20'!$B$14:$B$19,0))*1000,0)</f>
        <v>125.26799999999999</v>
      </c>
      <c r="O86" s="5">
        <f>IFERROR(INDEX('[10]Table 20'!O$14:O$19,MATCH($B86,'[10]Table 20'!$B$14:$B$19,0))*1000,0)</f>
        <v>123.124</v>
      </c>
      <c r="P86" s="5">
        <f>IFERROR(INDEX('[10]Table 20'!P$14:P$19,MATCH($B86,'[10]Table 20'!$B$14:$B$19,0))*1000,0)</f>
        <v>23.905999999999999</v>
      </c>
      <c r="Q86" s="5">
        <f>IFERROR(INDEX('[10]Table 20'!Q$14:Q$19,MATCH($B86,'[10]Table 20'!$B$14:$B$19,0))*1000,0)</f>
        <v>370.3</v>
      </c>
      <c r="R86" s="5">
        <f>IFERROR(INDEX('[10]Table 20'!R$14:R$19,MATCH($B86,'[10]Table 20'!$B$14:$B$19,0))*1000,0)</f>
        <v>0</v>
      </c>
      <c r="S86" s="5">
        <f>IFERROR(INDEX('[10]Table 20'!S$14:S$19,MATCH($B86,'[10]Table 20'!$B$14:$B$19,0))*1000,0)</f>
        <v>0</v>
      </c>
      <c r="T86" s="5">
        <f>IFERROR(INDEX('[10]Table 20'!T$14:T$19,MATCH($B86,'[10]Table 20'!$B$14:$B$19,0))*1000,0)</f>
        <v>0</v>
      </c>
      <c r="U86" s="5">
        <f>IFERROR(INDEX('[10]Table 20'!U$14:U$19,MATCH($B86,'[10]Table 20'!$B$14:$B$19,0))*1000,0)</f>
        <v>0</v>
      </c>
      <c r="V86" s="5">
        <f>IFERROR(INDEX('[10]Table 20'!V$14:V$19,MATCH($B86,'[10]Table 20'!$B$14:$B$19,0))*1000,0)</f>
        <v>0</v>
      </c>
      <c r="W86" s="5">
        <f>IFERROR(INDEX('[10]Table 20'!W$14:W$19,MATCH($B86,'[10]Table 20'!$B$14:$B$19,0))*1000,0)</f>
        <v>0</v>
      </c>
      <c r="Z86" s="21" t="s">
        <v>96</v>
      </c>
    </row>
    <row r="87" spans="2:26" outlineLevel="1" x14ac:dyDescent="0.2">
      <c r="B87" s="4" t="s">
        <v>22</v>
      </c>
      <c r="C87" s="5">
        <f>IFERROR(INDEX('[10]Table 20'!C$14:C$19,MATCH($B87,'[10]Table 20'!$B$14:$B$19,0))*1000,0)</f>
        <v>0</v>
      </c>
      <c r="D87" s="5">
        <f>IFERROR(INDEX('[10]Table 20'!D$14:D$19,MATCH($B87,'[10]Table 20'!$B$14:$B$19,0))*1000,0)</f>
        <v>0</v>
      </c>
      <c r="E87" s="5">
        <f>IFERROR(INDEX('[10]Table 20'!E$14:E$19,MATCH($B87,'[10]Table 20'!$B$14:$B$19,0))*1000,0)</f>
        <v>0</v>
      </c>
      <c r="F87" s="5">
        <f>IFERROR(INDEX('[10]Table 20'!F$14:F$19,MATCH($B87,'[10]Table 20'!$B$14:$B$19,0))*1000,0)</f>
        <v>0</v>
      </c>
      <c r="G87" s="5">
        <f>IFERROR(INDEX('[10]Table 20'!G$14:G$19,MATCH($B87,'[10]Table 20'!$B$14:$B$19,0))*1000,0)</f>
        <v>0</v>
      </c>
      <c r="H87" s="5">
        <f>IFERROR(INDEX('[10]Table 20'!H$14:H$19,MATCH($B87,'[10]Table 20'!$B$14:$B$19,0))*1000,0)</f>
        <v>0</v>
      </c>
      <c r="I87" s="5">
        <f>IFERROR(INDEX('[10]Table 20'!I$14:I$19,MATCH($B87,'[10]Table 20'!$B$14:$B$19,0))*1000,0)</f>
        <v>0</v>
      </c>
      <c r="J87" s="5">
        <f>IFERROR(INDEX('[10]Table 20'!J$14:J$19,MATCH($B87,'[10]Table 20'!$B$14:$B$19,0))*1000,0)</f>
        <v>0</v>
      </c>
      <c r="K87" s="5">
        <f>IFERROR(INDEX('[10]Table 20'!K$14:K$19,MATCH($B87,'[10]Table 20'!$B$14:$B$19,0))*1000,0)</f>
        <v>0</v>
      </c>
      <c r="L87" s="5">
        <f>IFERROR(INDEX('[10]Table 20'!L$14:L$19,MATCH($B87,'[10]Table 20'!$B$14:$B$19,0))*1000,0)</f>
        <v>0</v>
      </c>
      <c r="M87" s="5">
        <f>IFERROR(INDEX('[10]Table 20'!M$14:M$19,MATCH($B87,'[10]Table 20'!$B$14:$B$19,0))*1000,0)</f>
        <v>0</v>
      </c>
      <c r="N87" s="5">
        <f>IFERROR(INDEX('[10]Table 20'!N$14:N$19,MATCH($B87,'[10]Table 20'!$B$14:$B$19,0))*1000,0)</f>
        <v>0</v>
      </c>
      <c r="O87" s="5">
        <f>IFERROR(INDEX('[10]Table 20'!O$14:O$19,MATCH($B87,'[10]Table 20'!$B$14:$B$19,0))*1000,0)</f>
        <v>0</v>
      </c>
      <c r="P87" s="5">
        <f>IFERROR(INDEX('[10]Table 20'!P$14:P$19,MATCH($B87,'[10]Table 20'!$B$14:$B$19,0))*1000,0)</f>
        <v>0</v>
      </c>
      <c r="Q87" s="5">
        <f>IFERROR(INDEX('[10]Table 20'!Q$14:Q$19,MATCH($B87,'[10]Table 20'!$B$14:$B$19,0))*1000,0)</f>
        <v>0</v>
      </c>
      <c r="R87" s="5">
        <f>IFERROR(INDEX('[10]Table 20'!R$14:R$19,MATCH($B87,'[10]Table 20'!$B$14:$B$19,0))*1000,0)</f>
        <v>0</v>
      </c>
      <c r="S87" s="5">
        <f>IFERROR(INDEX('[10]Table 20'!S$14:S$19,MATCH($B87,'[10]Table 20'!$B$14:$B$19,0))*1000,0)</f>
        <v>0</v>
      </c>
      <c r="T87" s="5">
        <f>IFERROR(INDEX('[10]Table 20'!T$14:T$19,MATCH($B87,'[10]Table 20'!$B$14:$B$19,0))*1000,0)</f>
        <v>0</v>
      </c>
      <c r="U87" s="5">
        <f>IFERROR(INDEX('[10]Table 20'!U$14:U$19,MATCH($B87,'[10]Table 20'!$B$14:$B$19,0))*1000,0)</f>
        <v>0</v>
      </c>
      <c r="V87" s="5">
        <f>IFERROR(INDEX('[10]Table 20'!V$14:V$19,MATCH($B87,'[10]Table 20'!$B$14:$B$19,0))*1000,0)</f>
        <v>0</v>
      </c>
      <c r="W87" s="5">
        <f>IFERROR(INDEX('[10]Table 20'!W$14:W$19,MATCH($B87,'[10]Table 20'!$B$14:$B$19,0))*1000,0)</f>
        <v>0</v>
      </c>
      <c r="Z87" s="21" t="s">
        <v>96</v>
      </c>
    </row>
    <row r="88" spans="2:26" outlineLevel="1" x14ac:dyDescent="0.2">
      <c r="B88" s="4" t="s">
        <v>23</v>
      </c>
      <c r="C88" s="5">
        <f>IFERROR(INDEX('[10]Table 20'!C$14:C$19,MATCH($B88,'[10]Table 20'!$B$14:$B$19,0))*1000,0)</f>
        <v>0</v>
      </c>
      <c r="D88" s="5">
        <f>IFERROR(INDEX('[10]Table 20'!D$14:D$19,MATCH($B88,'[10]Table 20'!$B$14:$B$19,0))*1000,0)</f>
        <v>0</v>
      </c>
      <c r="E88" s="5">
        <f>IFERROR(INDEX('[10]Table 20'!E$14:E$19,MATCH($B88,'[10]Table 20'!$B$14:$B$19,0))*1000,0)</f>
        <v>0</v>
      </c>
      <c r="F88" s="5">
        <f>IFERROR(INDEX('[10]Table 20'!F$14:F$19,MATCH($B88,'[10]Table 20'!$B$14:$B$19,0))*1000,0)</f>
        <v>0</v>
      </c>
      <c r="G88" s="5">
        <f>IFERROR(INDEX('[10]Table 20'!G$14:G$19,MATCH($B88,'[10]Table 20'!$B$14:$B$19,0))*1000,0)</f>
        <v>0</v>
      </c>
      <c r="H88" s="5">
        <f>IFERROR(INDEX('[10]Table 20'!H$14:H$19,MATCH($B88,'[10]Table 20'!$B$14:$B$19,0))*1000,0)</f>
        <v>0</v>
      </c>
      <c r="I88" s="5">
        <f>IFERROR(INDEX('[10]Table 20'!I$14:I$19,MATCH($B88,'[10]Table 20'!$B$14:$B$19,0))*1000,0)</f>
        <v>0</v>
      </c>
      <c r="J88" s="5">
        <f>IFERROR(INDEX('[10]Table 20'!J$14:J$19,MATCH($B88,'[10]Table 20'!$B$14:$B$19,0))*1000,0)</f>
        <v>0</v>
      </c>
      <c r="K88" s="5">
        <f>IFERROR(INDEX('[10]Table 20'!K$14:K$19,MATCH($B88,'[10]Table 20'!$B$14:$B$19,0))*1000,0)</f>
        <v>0</v>
      </c>
      <c r="L88" s="5">
        <f>IFERROR(INDEX('[10]Table 20'!L$14:L$19,MATCH($B88,'[10]Table 20'!$B$14:$B$19,0))*1000,0)</f>
        <v>0</v>
      </c>
      <c r="M88" s="5">
        <f>IFERROR(INDEX('[10]Table 20'!M$14:M$19,MATCH($B88,'[10]Table 20'!$B$14:$B$19,0))*1000,0)</f>
        <v>0</v>
      </c>
      <c r="N88" s="5">
        <f>IFERROR(INDEX('[10]Table 20'!N$14:N$19,MATCH($B88,'[10]Table 20'!$B$14:$B$19,0))*1000,0)</f>
        <v>0</v>
      </c>
      <c r="O88" s="5">
        <f>IFERROR(INDEX('[10]Table 20'!O$14:O$19,MATCH($B88,'[10]Table 20'!$B$14:$B$19,0))*1000,0)</f>
        <v>0</v>
      </c>
      <c r="P88" s="5">
        <f>IFERROR(INDEX('[10]Table 20'!P$14:P$19,MATCH($B88,'[10]Table 20'!$B$14:$B$19,0))*1000,0)</f>
        <v>0</v>
      </c>
      <c r="Q88" s="5">
        <f>IFERROR(INDEX('[10]Table 20'!Q$14:Q$19,MATCH($B88,'[10]Table 20'!$B$14:$B$19,0))*1000,0)</f>
        <v>0</v>
      </c>
      <c r="R88" s="5">
        <f>IFERROR(INDEX('[10]Table 20'!R$14:R$19,MATCH($B88,'[10]Table 20'!$B$14:$B$19,0))*1000,0)</f>
        <v>0</v>
      </c>
      <c r="S88" s="5">
        <f>IFERROR(INDEX('[10]Table 20'!S$14:S$19,MATCH($B88,'[10]Table 20'!$B$14:$B$19,0))*1000,0)</f>
        <v>0</v>
      </c>
      <c r="T88" s="5">
        <f>IFERROR(INDEX('[10]Table 20'!T$14:T$19,MATCH($B88,'[10]Table 20'!$B$14:$B$19,0))*1000,0)</f>
        <v>0</v>
      </c>
      <c r="U88" s="5">
        <f>IFERROR(INDEX('[10]Table 20'!U$14:U$19,MATCH($B88,'[10]Table 20'!$B$14:$B$19,0))*1000,0)</f>
        <v>0</v>
      </c>
      <c r="V88" s="5">
        <f>IFERROR(INDEX('[10]Table 20'!V$14:V$19,MATCH($B88,'[10]Table 20'!$B$14:$B$19,0))*1000,0)</f>
        <v>0</v>
      </c>
      <c r="W88" s="5">
        <f>IFERROR(INDEX('[10]Table 20'!W$14:W$19,MATCH($B88,'[10]Table 20'!$B$14:$B$19,0))*1000,0)</f>
        <v>0</v>
      </c>
      <c r="Z88" s="21" t="s">
        <v>96</v>
      </c>
    </row>
    <row r="89" spans="2:26" outlineLevel="1" x14ac:dyDescent="0.2">
      <c r="B89" s="4" t="s">
        <v>17</v>
      </c>
      <c r="C89" s="5">
        <f>IFERROR(INDEX('[10]Table 20'!C$14:C$19,MATCH($B89,'[10]Table 20'!$B$14:$B$19,0))*1000,0)</f>
        <v>0</v>
      </c>
      <c r="D89" s="5">
        <f>IFERROR(INDEX('[10]Table 20'!D$14:D$19,MATCH($B89,'[10]Table 20'!$B$14:$B$19,0))*1000,0)</f>
        <v>0</v>
      </c>
      <c r="E89" s="5">
        <f>IFERROR(INDEX('[10]Table 20'!E$14:E$19,MATCH($B89,'[10]Table 20'!$B$14:$B$19,0))*1000,0)</f>
        <v>0</v>
      </c>
      <c r="F89" s="5">
        <f>IFERROR(INDEX('[10]Table 20'!F$14:F$19,MATCH($B89,'[10]Table 20'!$B$14:$B$19,0))*1000,0)</f>
        <v>0</v>
      </c>
      <c r="G89" s="5">
        <f>IFERROR(INDEX('[10]Table 20'!G$14:G$19,MATCH($B89,'[10]Table 20'!$B$14:$B$19,0))*1000,0)</f>
        <v>0</v>
      </c>
      <c r="H89" s="5">
        <f>IFERROR(INDEX('[10]Table 20'!H$14:H$19,MATCH($B89,'[10]Table 20'!$B$14:$B$19,0))*1000,0)</f>
        <v>0</v>
      </c>
      <c r="I89" s="5">
        <f>IFERROR(INDEX('[10]Table 20'!I$14:I$19,MATCH($B89,'[10]Table 20'!$B$14:$B$19,0))*1000,0)</f>
        <v>0</v>
      </c>
      <c r="J89" s="5">
        <f>IFERROR(INDEX('[10]Table 20'!J$14:J$19,MATCH($B89,'[10]Table 20'!$B$14:$B$19,0))*1000,0)</f>
        <v>0</v>
      </c>
      <c r="K89" s="5">
        <f>IFERROR(INDEX('[10]Table 20'!K$14:K$19,MATCH($B89,'[10]Table 20'!$B$14:$B$19,0))*1000,0)</f>
        <v>0</v>
      </c>
      <c r="L89" s="5">
        <f>IFERROR(INDEX('[10]Table 20'!L$14:L$19,MATCH($B89,'[10]Table 20'!$B$14:$B$19,0))*1000,0)</f>
        <v>0</v>
      </c>
      <c r="M89" s="5">
        <f>IFERROR(INDEX('[10]Table 20'!M$14:M$19,MATCH($B89,'[10]Table 20'!$B$14:$B$19,0))*1000,0)</f>
        <v>0</v>
      </c>
      <c r="N89" s="5">
        <f>IFERROR(INDEX('[10]Table 20'!N$14:N$19,MATCH($B89,'[10]Table 20'!$B$14:$B$19,0))*1000,0)</f>
        <v>0</v>
      </c>
      <c r="O89" s="5">
        <f>IFERROR(INDEX('[10]Table 20'!O$14:O$19,MATCH($B89,'[10]Table 20'!$B$14:$B$19,0))*1000,0)</f>
        <v>0</v>
      </c>
      <c r="P89" s="5">
        <f>IFERROR(INDEX('[10]Table 20'!P$14:P$19,MATCH($B89,'[10]Table 20'!$B$14:$B$19,0))*1000,0)</f>
        <v>0</v>
      </c>
      <c r="Q89" s="5">
        <f>IFERROR(INDEX('[10]Table 20'!Q$14:Q$19,MATCH($B89,'[10]Table 20'!$B$14:$B$19,0))*1000,0)</f>
        <v>0</v>
      </c>
      <c r="R89" s="5">
        <f>IFERROR(INDEX('[10]Table 20'!R$14:R$19,MATCH($B89,'[10]Table 20'!$B$14:$B$19,0))*1000,0)</f>
        <v>0</v>
      </c>
      <c r="S89" s="5">
        <f>IFERROR(INDEX('[10]Table 20'!S$14:S$19,MATCH($B89,'[10]Table 20'!$B$14:$B$19,0))*1000,0)</f>
        <v>0</v>
      </c>
      <c r="T89" s="5">
        <f>IFERROR(INDEX('[10]Table 20'!T$14:T$19,MATCH($B89,'[10]Table 20'!$B$14:$B$19,0))*1000,0)</f>
        <v>0</v>
      </c>
      <c r="U89" s="5">
        <f>IFERROR(INDEX('[10]Table 20'!U$14:U$19,MATCH($B89,'[10]Table 20'!$B$14:$B$19,0))*1000,0)</f>
        <v>0</v>
      </c>
      <c r="V89" s="5">
        <f>IFERROR(INDEX('[10]Table 20'!V$14:V$19,MATCH($B89,'[10]Table 20'!$B$14:$B$19,0))*1000,0)</f>
        <v>0</v>
      </c>
      <c r="W89" s="5">
        <f>IFERROR(INDEX('[10]Table 20'!W$14:W$19,MATCH($B89,'[10]Table 20'!$B$14:$B$19,0))*1000,0)</f>
        <v>0</v>
      </c>
      <c r="Z89" s="21" t="s">
        <v>96</v>
      </c>
    </row>
    <row r="90" spans="2:26" outlineLevel="1" x14ac:dyDescent="0.2">
      <c r="B90" s="4" t="s">
        <v>1</v>
      </c>
      <c r="C90" s="5">
        <f>IFERROR(INDEX('[10]Table 20'!C$14:C$19,MATCH($B90,'[10]Table 20'!$B$14:$B$19,0))*1000,0)</f>
        <v>5.0470000000000006</v>
      </c>
      <c r="D90" s="5">
        <f>IFERROR(INDEX('[10]Table 20'!D$14:D$19,MATCH($B90,'[10]Table 20'!$B$14:$B$19,0))*1000,0)</f>
        <v>8.7789999999999999</v>
      </c>
      <c r="E90" s="5">
        <f>IFERROR(INDEX('[10]Table 20'!E$14:E$19,MATCH($B90,'[10]Table 20'!$B$14:$B$19,0))*1000,0)</f>
        <v>0</v>
      </c>
      <c r="F90" s="5">
        <f>IFERROR(INDEX('[10]Table 20'!F$14:F$19,MATCH($B90,'[10]Table 20'!$B$14:$B$19,0))*1000,0)</f>
        <v>0</v>
      </c>
      <c r="G90" s="5">
        <f>IFERROR(INDEX('[10]Table 20'!G$14:G$19,MATCH($B90,'[10]Table 20'!$B$14:$B$19,0))*1000,0)</f>
        <v>0</v>
      </c>
      <c r="H90" s="5">
        <f>IFERROR(INDEX('[10]Table 20'!H$14:H$19,MATCH($B90,'[10]Table 20'!$B$14:$B$19,0))*1000,0)</f>
        <v>0</v>
      </c>
      <c r="I90" s="5">
        <f>IFERROR(INDEX('[10]Table 20'!I$14:I$19,MATCH($B90,'[10]Table 20'!$B$14:$B$19,0))*1000,0)</f>
        <v>0</v>
      </c>
      <c r="J90" s="5">
        <f>IFERROR(INDEX('[10]Table 20'!J$14:J$19,MATCH($B90,'[10]Table 20'!$B$14:$B$19,0))*1000,0)</f>
        <v>0</v>
      </c>
      <c r="K90" s="5">
        <f>IFERROR(INDEX('[10]Table 20'!K$14:K$19,MATCH($B90,'[10]Table 20'!$B$14:$B$19,0))*1000,0)</f>
        <v>0</v>
      </c>
      <c r="L90" s="5">
        <f>IFERROR(INDEX('[10]Table 20'!L$14:L$19,MATCH($B90,'[10]Table 20'!$B$14:$B$19,0))*1000,0)</f>
        <v>0</v>
      </c>
      <c r="M90" s="5">
        <f>IFERROR(INDEX('[10]Table 20'!M$14:M$19,MATCH($B90,'[10]Table 20'!$B$14:$B$19,0))*1000,0)</f>
        <v>0.373</v>
      </c>
      <c r="N90" s="5">
        <f>IFERROR(INDEX('[10]Table 20'!N$14:N$19,MATCH($B90,'[10]Table 20'!$B$14:$B$19,0))*1000,0)</f>
        <v>0</v>
      </c>
      <c r="O90" s="5">
        <f>IFERROR(INDEX('[10]Table 20'!O$14:O$19,MATCH($B90,'[10]Table 20'!$B$14:$B$19,0))*1000,0)</f>
        <v>0</v>
      </c>
      <c r="P90" s="5">
        <f>IFERROR(INDEX('[10]Table 20'!P$14:P$19,MATCH($B90,'[10]Table 20'!$B$14:$B$19,0))*1000,0)</f>
        <v>0</v>
      </c>
      <c r="Q90" s="5">
        <f>IFERROR(INDEX('[10]Table 20'!Q$14:Q$19,MATCH($B90,'[10]Table 20'!$B$14:$B$19,0))*1000,0)</f>
        <v>0</v>
      </c>
      <c r="R90" s="5">
        <f>IFERROR(INDEX('[10]Table 20'!R$14:R$19,MATCH($B90,'[10]Table 20'!$B$14:$B$19,0))*1000,0)</f>
        <v>0</v>
      </c>
      <c r="S90" s="5">
        <f>IFERROR(INDEX('[10]Table 20'!S$14:S$19,MATCH($B90,'[10]Table 20'!$B$14:$B$19,0))*1000,0)</f>
        <v>0</v>
      </c>
      <c r="T90" s="5">
        <f>IFERROR(INDEX('[10]Table 20'!T$14:T$19,MATCH($B90,'[10]Table 20'!$B$14:$B$19,0))*1000,0)</f>
        <v>0</v>
      </c>
      <c r="U90" s="5">
        <f>IFERROR(INDEX('[10]Table 20'!U$14:U$19,MATCH($B90,'[10]Table 20'!$B$14:$B$19,0))*1000,0)</f>
        <v>0</v>
      </c>
      <c r="V90" s="5">
        <f>IFERROR(INDEX('[10]Table 20'!V$14:V$19,MATCH($B90,'[10]Table 20'!$B$14:$B$19,0))*1000,0)</f>
        <v>0</v>
      </c>
      <c r="W90" s="5">
        <f>IFERROR(INDEX('[10]Table 20'!W$14:W$19,MATCH($B90,'[10]Table 20'!$B$14:$B$19,0))*1000,0)</f>
        <v>0</v>
      </c>
      <c r="Z90" s="21" t="s">
        <v>96</v>
      </c>
    </row>
    <row r="91" spans="2:26" outlineLevel="1" x14ac:dyDescent="0.2">
      <c r="B91" s="15" t="s">
        <v>9</v>
      </c>
      <c r="C91" s="19">
        <f t="shared" ref="C91:W91" si="34">SUM(C81:C90)</f>
        <v>3531.8969999999999</v>
      </c>
      <c r="D91" s="19">
        <f t="shared" si="34"/>
        <v>3323.3999999999996</v>
      </c>
      <c r="E91" s="19">
        <f t="shared" si="34"/>
        <v>3628.5219999999999</v>
      </c>
      <c r="F91" s="19">
        <f t="shared" si="34"/>
        <v>3622.3620000000001</v>
      </c>
      <c r="G91" s="19">
        <f t="shared" si="34"/>
        <v>3615.5949999999998</v>
      </c>
      <c r="H91" s="19">
        <f t="shared" si="34"/>
        <v>3625.2839999999997</v>
      </c>
      <c r="I91" s="19">
        <f t="shared" si="34"/>
        <v>3582.6170000000002</v>
      </c>
      <c r="J91" s="19">
        <f t="shared" si="34"/>
        <v>3633.5009999999997</v>
      </c>
      <c r="K91" s="19">
        <f t="shared" si="34"/>
        <v>3611.1300000000006</v>
      </c>
      <c r="L91" s="19">
        <f t="shared" si="34"/>
        <v>3315.364</v>
      </c>
      <c r="M91" s="19">
        <f t="shared" si="34"/>
        <v>3383.3310000000001</v>
      </c>
      <c r="N91" s="19">
        <f t="shared" si="34"/>
        <v>3596.788</v>
      </c>
      <c r="O91" s="19">
        <f t="shared" si="34"/>
        <v>3534.9059999999999</v>
      </c>
      <c r="P91" s="19">
        <f t="shared" si="34"/>
        <v>2968.6619999999998</v>
      </c>
      <c r="Q91" s="19">
        <f t="shared" si="34"/>
        <v>2876.7470000000003</v>
      </c>
      <c r="R91" s="19">
        <f t="shared" si="34"/>
        <v>2881.654</v>
      </c>
      <c r="S91" s="19">
        <f t="shared" si="34"/>
        <v>2998.5419999999999</v>
      </c>
      <c r="T91" s="19">
        <f t="shared" si="34"/>
        <v>2984.0949999999998</v>
      </c>
      <c r="U91" s="19">
        <f t="shared" si="34"/>
        <v>2624.2599999999998</v>
      </c>
      <c r="V91" s="19">
        <f t="shared" si="34"/>
        <v>2556.7419999999997</v>
      </c>
      <c r="W91" s="19">
        <f t="shared" si="34"/>
        <v>2248.8939999999998</v>
      </c>
    </row>
    <row r="92" spans="2:26" outlineLevel="1" x14ac:dyDescent="0.2">
      <c r="B92" s="26" t="s">
        <v>91</v>
      </c>
      <c r="C92" s="25">
        <f t="shared" ref="C92:W92" si="35">C91/C72/1000</f>
        <v>2.01530171718531E-3</v>
      </c>
      <c r="D92" s="25">
        <f t="shared" si="35"/>
        <v>1.997491086173198E-3</v>
      </c>
      <c r="E92" s="25">
        <f t="shared" si="35"/>
        <v>1.9910731514246474E-3</v>
      </c>
      <c r="F92" s="25">
        <f t="shared" si="35"/>
        <v>1.9760034582728858E-3</v>
      </c>
      <c r="G92" s="25">
        <f t="shared" si="35"/>
        <v>1.9569316852385255E-3</v>
      </c>
      <c r="H92" s="25">
        <f t="shared" si="35"/>
        <v>1.9454995750101574E-3</v>
      </c>
      <c r="I92" s="25">
        <f t="shared" si="35"/>
        <v>1.9159975618678817E-3</v>
      </c>
      <c r="J92" s="25">
        <f t="shared" si="35"/>
        <v>1.8977093986711454E-3</v>
      </c>
      <c r="K92" s="25">
        <f t="shared" si="35"/>
        <v>1.8203480408399092E-3</v>
      </c>
      <c r="L92" s="25">
        <f t="shared" si="35"/>
        <v>1.82404365511056E-3</v>
      </c>
      <c r="M92" s="25">
        <f t="shared" si="35"/>
        <v>1.805999465566412E-3</v>
      </c>
      <c r="N92" s="25">
        <f t="shared" si="35"/>
        <v>1.7952130015312514E-3</v>
      </c>
      <c r="O92" s="25">
        <f t="shared" si="35"/>
        <v>1.7937255985520676E-3</v>
      </c>
      <c r="P92" s="25">
        <f t="shared" si="35"/>
        <v>1.777441483660398E-3</v>
      </c>
      <c r="Q92" s="25">
        <f t="shared" si="35"/>
        <v>1.7607285860600159E-3</v>
      </c>
      <c r="R92" s="25">
        <f t="shared" si="35"/>
        <v>1.7563968794262635E-3</v>
      </c>
      <c r="S92" s="25">
        <f t="shared" si="35"/>
        <v>1.7462616839467365E-3</v>
      </c>
      <c r="T92" s="25">
        <f t="shared" si="35"/>
        <v>1.7243111845410713E-3</v>
      </c>
      <c r="U92" s="25">
        <f t="shared" si="35"/>
        <v>1.7102605388324304E-3</v>
      </c>
      <c r="V92" s="25">
        <f t="shared" si="35"/>
        <v>1.6947441890857399E-3</v>
      </c>
      <c r="W92" s="25">
        <f t="shared" si="35"/>
        <v>1.686258230112292E-3</v>
      </c>
    </row>
    <row r="93" spans="2:26" outlineLevel="1" x14ac:dyDescent="0.2"/>
    <row r="94" spans="2:26" outlineLevel="1" x14ac:dyDescent="0.2">
      <c r="B94" s="4" t="s">
        <v>18</v>
      </c>
      <c r="C94" s="11">
        <f t="shared" ref="C94:W94" si="36">IFERROR(C81/C91,0)</f>
        <v>0</v>
      </c>
      <c r="D94" s="11">
        <f t="shared" si="36"/>
        <v>0</v>
      </c>
      <c r="E94" s="11">
        <f t="shared" si="36"/>
        <v>0</v>
      </c>
      <c r="F94" s="11">
        <f t="shared" si="36"/>
        <v>0</v>
      </c>
      <c r="G94" s="11">
        <f t="shared" si="36"/>
        <v>0</v>
      </c>
      <c r="H94" s="11">
        <f t="shared" si="36"/>
        <v>0</v>
      </c>
      <c r="I94" s="11">
        <f t="shared" si="36"/>
        <v>0</v>
      </c>
      <c r="J94" s="11">
        <f t="shared" si="36"/>
        <v>0</v>
      </c>
      <c r="K94" s="11">
        <f t="shared" si="36"/>
        <v>0</v>
      </c>
      <c r="L94" s="11">
        <f t="shared" si="36"/>
        <v>0</v>
      </c>
      <c r="M94" s="11">
        <f t="shared" si="36"/>
        <v>0</v>
      </c>
      <c r="N94" s="11">
        <f t="shared" si="36"/>
        <v>0</v>
      </c>
      <c r="O94" s="11">
        <f t="shared" si="36"/>
        <v>0</v>
      </c>
      <c r="P94" s="11">
        <f t="shared" si="36"/>
        <v>0</v>
      </c>
      <c r="Q94" s="11">
        <f t="shared" si="36"/>
        <v>0</v>
      </c>
      <c r="R94" s="11">
        <f t="shared" si="36"/>
        <v>0</v>
      </c>
      <c r="S94" s="11">
        <f t="shared" si="36"/>
        <v>0</v>
      </c>
      <c r="T94" s="11">
        <f t="shared" si="36"/>
        <v>0</v>
      </c>
      <c r="U94" s="11">
        <f t="shared" si="36"/>
        <v>0</v>
      </c>
      <c r="V94" s="11">
        <f t="shared" si="36"/>
        <v>0</v>
      </c>
      <c r="W94" s="11">
        <f t="shared" si="36"/>
        <v>0</v>
      </c>
    </row>
    <row r="95" spans="2:26" outlineLevel="1" x14ac:dyDescent="0.2">
      <c r="B95" s="4" t="s">
        <v>19</v>
      </c>
      <c r="C95" s="11">
        <f t="shared" ref="C95:W95" si="37">IFERROR(C82/C91,0)</f>
        <v>0</v>
      </c>
      <c r="D95" s="11">
        <f t="shared" si="37"/>
        <v>0</v>
      </c>
      <c r="E95" s="11">
        <f t="shared" si="37"/>
        <v>0</v>
      </c>
      <c r="F95" s="11">
        <f t="shared" si="37"/>
        <v>0</v>
      </c>
      <c r="G95" s="11">
        <f t="shared" si="37"/>
        <v>0</v>
      </c>
      <c r="H95" s="11">
        <f t="shared" si="37"/>
        <v>0</v>
      </c>
      <c r="I95" s="11">
        <f t="shared" si="37"/>
        <v>0</v>
      </c>
      <c r="J95" s="11">
        <f t="shared" si="37"/>
        <v>0</v>
      </c>
      <c r="K95" s="11">
        <f t="shared" si="37"/>
        <v>0</v>
      </c>
      <c r="L95" s="11">
        <f t="shared" si="37"/>
        <v>0</v>
      </c>
      <c r="M95" s="11">
        <f t="shared" si="37"/>
        <v>0</v>
      </c>
      <c r="N95" s="11">
        <f t="shared" si="37"/>
        <v>0</v>
      </c>
      <c r="O95" s="11">
        <f t="shared" si="37"/>
        <v>0</v>
      </c>
      <c r="P95" s="11">
        <f t="shared" si="37"/>
        <v>0</v>
      </c>
      <c r="Q95" s="11">
        <f t="shared" si="37"/>
        <v>0</v>
      </c>
      <c r="R95" s="11">
        <f t="shared" si="37"/>
        <v>0</v>
      </c>
      <c r="S95" s="11">
        <f t="shared" si="37"/>
        <v>0</v>
      </c>
      <c r="T95" s="11">
        <f t="shared" si="37"/>
        <v>0</v>
      </c>
      <c r="U95" s="11">
        <f t="shared" si="37"/>
        <v>0</v>
      </c>
      <c r="V95" s="11">
        <f t="shared" si="37"/>
        <v>0</v>
      </c>
      <c r="W95" s="11">
        <f t="shared" si="37"/>
        <v>0</v>
      </c>
    </row>
    <row r="96" spans="2:26" outlineLevel="1" x14ac:dyDescent="0.2">
      <c r="B96" s="4" t="s">
        <v>16</v>
      </c>
      <c r="C96" s="11">
        <f t="shared" ref="C96:W96" si="38">IFERROR(C83/C91,0)</f>
        <v>7.3920615465286792E-3</v>
      </c>
      <c r="D96" s="11">
        <f t="shared" si="38"/>
        <v>9.0034302220617455E-3</v>
      </c>
      <c r="E96" s="11">
        <f t="shared" si="38"/>
        <v>9.5995008435941689E-3</v>
      </c>
      <c r="F96" s="11">
        <f t="shared" si="38"/>
        <v>1.0217642521647478E-2</v>
      </c>
      <c r="G96" s="11">
        <f t="shared" si="38"/>
        <v>6.843686862051751E-3</v>
      </c>
      <c r="H96" s="11">
        <f t="shared" si="38"/>
        <v>7.8846236598291344E-3</v>
      </c>
      <c r="I96" s="11">
        <f t="shared" si="38"/>
        <v>9.5781938175361746E-3</v>
      </c>
      <c r="J96" s="11">
        <f t="shared" si="38"/>
        <v>8.073755862458825E-3</v>
      </c>
      <c r="K96" s="11">
        <f t="shared" si="38"/>
        <v>6.8009182721198063E-3</v>
      </c>
      <c r="L96" s="11">
        <f t="shared" si="38"/>
        <v>9.0967386989784533E-3</v>
      </c>
      <c r="M96" s="11">
        <f t="shared" si="38"/>
        <v>6.7554726392422141E-3</v>
      </c>
      <c r="N96" s="11">
        <f t="shared" si="38"/>
        <v>1.0288902209415734E-2</v>
      </c>
      <c r="O96" s="11">
        <f t="shared" si="38"/>
        <v>1.0419513277015003E-2</v>
      </c>
      <c r="P96" s="11">
        <f t="shared" si="38"/>
        <v>1.0832826370937481E-2</v>
      </c>
      <c r="Q96" s="11">
        <f t="shared" si="38"/>
        <v>1.3086308945485995E-2</v>
      </c>
      <c r="R96" s="11">
        <f t="shared" si="38"/>
        <v>1.4596131249622613E-2</v>
      </c>
      <c r="S96" s="11">
        <f t="shared" si="38"/>
        <v>1.3468545713216621E-2</v>
      </c>
      <c r="T96" s="11">
        <f t="shared" si="38"/>
        <v>1.2301552061847897E-2</v>
      </c>
      <c r="U96" s="11">
        <f t="shared" si="38"/>
        <v>1.1781988065206953E-2</v>
      </c>
      <c r="V96" s="11">
        <f t="shared" si="38"/>
        <v>1.0050290565101995E-2</v>
      </c>
      <c r="W96" s="11">
        <f t="shared" si="38"/>
        <v>1.017077727985401E-2</v>
      </c>
    </row>
    <row r="97" spans="1:28" outlineLevel="1" x14ac:dyDescent="0.2">
      <c r="B97" s="4" t="s">
        <v>21</v>
      </c>
      <c r="C97" s="11">
        <f t="shared" ref="C97:W97" si="39">IFERROR(C84/C91,0)</f>
        <v>0</v>
      </c>
      <c r="D97" s="11">
        <f t="shared" si="39"/>
        <v>0</v>
      </c>
      <c r="E97" s="11">
        <f t="shared" si="39"/>
        <v>0</v>
      </c>
      <c r="F97" s="11">
        <f t="shared" si="39"/>
        <v>0</v>
      </c>
      <c r="G97" s="11">
        <f t="shared" si="39"/>
        <v>0</v>
      </c>
      <c r="H97" s="11">
        <f t="shared" si="39"/>
        <v>0</v>
      </c>
      <c r="I97" s="11">
        <f t="shared" si="39"/>
        <v>0</v>
      </c>
      <c r="J97" s="11">
        <f t="shared" si="39"/>
        <v>0</v>
      </c>
      <c r="K97" s="11">
        <f t="shared" si="39"/>
        <v>0</v>
      </c>
      <c r="L97" s="11">
        <f t="shared" si="39"/>
        <v>0</v>
      </c>
      <c r="M97" s="11">
        <f t="shared" si="39"/>
        <v>0</v>
      </c>
      <c r="N97" s="11">
        <f t="shared" si="39"/>
        <v>0</v>
      </c>
      <c r="O97" s="11">
        <f t="shared" si="39"/>
        <v>0</v>
      </c>
      <c r="P97" s="11">
        <f t="shared" si="39"/>
        <v>0</v>
      </c>
      <c r="Q97" s="11">
        <f t="shared" si="39"/>
        <v>0</v>
      </c>
      <c r="R97" s="11">
        <f t="shared" si="39"/>
        <v>0</v>
      </c>
      <c r="S97" s="11">
        <f t="shared" si="39"/>
        <v>0</v>
      </c>
      <c r="T97" s="11">
        <f t="shared" si="39"/>
        <v>0</v>
      </c>
      <c r="U97" s="11">
        <f t="shared" si="39"/>
        <v>0</v>
      </c>
      <c r="V97" s="11">
        <f t="shared" si="39"/>
        <v>0</v>
      </c>
      <c r="W97" s="11">
        <f t="shared" si="39"/>
        <v>0</v>
      </c>
    </row>
    <row r="98" spans="1:28" outlineLevel="1" x14ac:dyDescent="0.2">
      <c r="B98" s="4" t="s">
        <v>20</v>
      </c>
      <c r="C98" s="11">
        <f t="shared" ref="C98:W98" si="40">IFERROR(C85/C91,0)</f>
        <v>0.99117896133437633</v>
      </c>
      <c r="D98" s="11">
        <f t="shared" si="40"/>
        <v>0.98835499789372327</v>
      </c>
      <c r="E98" s="11">
        <f t="shared" si="40"/>
        <v>0.99040049915640582</v>
      </c>
      <c r="F98" s="11">
        <f t="shared" si="40"/>
        <v>0.98978235747835253</v>
      </c>
      <c r="G98" s="11">
        <f t="shared" si="40"/>
        <v>0.99315631313794817</v>
      </c>
      <c r="H98" s="11">
        <f t="shared" si="40"/>
        <v>0.99211537634017088</v>
      </c>
      <c r="I98" s="11">
        <f t="shared" si="40"/>
        <v>0.99042180618246378</v>
      </c>
      <c r="J98" s="11">
        <f t="shared" si="40"/>
        <v>0.99192624413754127</v>
      </c>
      <c r="K98" s="11">
        <f t="shared" si="40"/>
        <v>0.99319908172788018</v>
      </c>
      <c r="L98" s="11">
        <f t="shared" si="40"/>
        <v>0.99090326130102147</v>
      </c>
      <c r="M98" s="11">
        <f t="shared" si="40"/>
        <v>0.993134280979307</v>
      </c>
      <c r="N98" s="11">
        <f t="shared" si="40"/>
        <v>0.95488335703966987</v>
      </c>
      <c r="O98" s="11">
        <f t="shared" si="40"/>
        <v>0.95474957467044397</v>
      </c>
      <c r="P98" s="11">
        <f t="shared" si="40"/>
        <v>0.98111438755910907</v>
      </c>
      <c r="Q98" s="11">
        <f t="shared" si="40"/>
        <v>0.85819190912513321</v>
      </c>
      <c r="R98" s="11">
        <f t="shared" si="40"/>
        <v>0.98540386875037733</v>
      </c>
      <c r="S98" s="11">
        <f t="shared" si="40"/>
        <v>0.98653145428678335</v>
      </c>
      <c r="T98" s="11">
        <f t="shared" si="40"/>
        <v>0.9876984479381522</v>
      </c>
      <c r="U98" s="11">
        <f t="shared" si="40"/>
        <v>0.98821801193479308</v>
      </c>
      <c r="V98" s="11">
        <f t="shared" si="40"/>
        <v>0.98994970943489802</v>
      </c>
      <c r="W98" s="11">
        <f t="shared" si="40"/>
        <v>0.98982922272014595</v>
      </c>
    </row>
    <row r="99" spans="1:28" outlineLevel="1" x14ac:dyDescent="0.2">
      <c r="B99" s="4" t="s">
        <v>0</v>
      </c>
      <c r="C99" s="11">
        <f t="shared" ref="C99:W99" si="41">IFERROR(C86/C91,0)</f>
        <v>0</v>
      </c>
      <c r="D99" s="11">
        <f t="shared" si="41"/>
        <v>0</v>
      </c>
      <c r="E99" s="11">
        <f t="shared" si="41"/>
        <v>0</v>
      </c>
      <c r="F99" s="11">
        <f t="shared" si="41"/>
        <v>0</v>
      </c>
      <c r="G99" s="11">
        <f t="shared" si="41"/>
        <v>0</v>
      </c>
      <c r="H99" s="11">
        <f t="shared" si="41"/>
        <v>0</v>
      </c>
      <c r="I99" s="11">
        <f t="shared" si="41"/>
        <v>0</v>
      </c>
      <c r="J99" s="11">
        <f t="shared" si="41"/>
        <v>0</v>
      </c>
      <c r="K99" s="11">
        <f t="shared" si="41"/>
        <v>0</v>
      </c>
      <c r="L99" s="11">
        <f t="shared" si="41"/>
        <v>0</v>
      </c>
      <c r="M99" s="11">
        <f t="shared" si="41"/>
        <v>0</v>
      </c>
      <c r="N99" s="11">
        <f t="shared" si="41"/>
        <v>3.4827740750914424E-2</v>
      </c>
      <c r="O99" s="11">
        <f t="shared" si="41"/>
        <v>3.4830912052541144E-2</v>
      </c>
      <c r="P99" s="11">
        <f t="shared" si="41"/>
        <v>8.0527860699534E-3</v>
      </c>
      <c r="Q99" s="11">
        <f t="shared" si="41"/>
        <v>0.12872178192938064</v>
      </c>
      <c r="R99" s="11">
        <f t="shared" si="41"/>
        <v>0</v>
      </c>
      <c r="S99" s="11">
        <f t="shared" si="41"/>
        <v>0</v>
      </c>
      <c r="T99" s="11">
        <f t="shared" si="41"/>
        <v>0</v>
      </c>
      <c r="U99" s="11">
        <f t="shared" si="41"/>
        <v>0</v>
      </c>
      <c r="V99" s="11">
        <f t="shared" si="41"/>
        <v>0</v>
      </c>
      <c r="W99" s="11">
        <f t="shared" si="41"/>
        <v>0</v>
      </c>
    </row>
    <row r="100" spans="1:28" outlineLevel="1" x14ac:dyDescent="0.2">
      <c r="B100" s="4" t="s">
        <v>22</v>
      </c>
      <c r="C100" s="11">
        <f t="shared" ref="C100:W100" si="42">IFERROR(C87/C91,0)</f>
        <v>0</v>
      </c>
      <c r="D100" s="11">
        <f t="shared" si="42"/>
        <v>0</v>
      </c>
      <c r="E100" s="11">
        <f t="shared" si="42"/>
        <v>0</v>
      </c>
      <c r="F100" s="11">
        <f t="shared" si="42"/>
        <v>0</v>
      </c>
      <c r="G100" s="11">
        <f t="shared" si="42"/>
        <v>0</v>
      </c>
      <c r="H100" s="11">
        <f t="shared" si="42"/>
        <v>0</v>
      </c>
      <c r="I100" s="11">
        <f t="shared" si="42"/>
        <v>0</v>
      </c>
      <c r="J100" s="11">
        <f t="shared" si="42"/>
        <v>0</v>
      </c>
      <c r="K100" s="11">
        <f t="shared" si="42"/>
        <v>0</v>
      </c>
      <c r="L100" s="11">
        <f t="shared" si="42"/>
        <v>0</v>
      </c>
      <c r="M100" s="11">
        <f t="shared" si="42"/>
        <v>0</v>
      </c>
      <c r="N100" s="11">
        <f t="shared" si="42"/>
        <v>0</v>
      </c>
      <c r="O100" s="11">
        <f t="shared" si="42"/>
        <v>0</v>
      </c>
      <c r="P100" s="11">
        <f t="shared" si="42"/>
        <v>0</v>
      </c>
      <c r="Q100" s="11">
        <f t="shared" si="42"/>
        <v>0</v>
      </c>
      <c r="R100" s="11">
        <f t="shared" si="42"/>
        <v>0</v>
      </c>
      <c r="S100" s="11">
        <f t="shared" si="42"/>
        <v>0</v>
      </c>
      <c r="T100" s="11">
        <f t="shared" si="42"/>
        <v>0</v>
      </c>
      <c r="U100" s="11">
        <f t="shared" si="42"/>
        <v>0</v>
      </c>
      <c r="V100" s="11">
        <f t="shared" si="42"/>
        <v>0</v>
      </c>
      <c r="W100" s="11">
        <f t="shared" si="42"/>
        <v>0</v>
      </c>
    </row>
    <row r="101" spans="1:28" outlineLevel="1" x14ac:dyDescent="0.2">
      <c r="B101" s="4" t="s">
        <v>23</v>
      </c>
      <c r="C101" s="11">
        <f t="shared" ref="C101:W101" si="43">IFERROR(C88/C91,0)</f>
        <v>0</v>
      </c>
      <c r="D101" s="11">
        <f t="shared" si="43"/>
        <v>0</v>
      </c>
      <c r="E101" s="11">
        <f t="shared" si="43"/>
        <v>0</v>
      </c>
      <c r="F101" s="11">
        <f t="shared" si="43"/>
        <v>0</v>
      </c>
      <c r="G101" s="11">
        <f t="shared" si="43"/>
        <v>0</v>
      </c>
      <c r="H101" s="11">
        <f t="shared" si="43"/>
        <v>0</v>
      </c>
      <c r="I101" s="11">
        <f t="shared" si="43"/>
        <v>0</v>
      </c>
      <c r="J101" s="11">
        <f t="shared" si="43"/>
        <v>0</v>
      </c>
      <c r="K101" s="11">
        <f t="shared" si="43"/>
        <v>0</v>
      </c>
      <c r="L101" s="11">
        <f t="shared" si="43"/>
        <v>0</v>
      </c>
      <c r="M101" s="11">
        <f t="shared" si="43"/>
        <v>0</v>
      </c>
      <c r="N101" s="11">
        <f t="shared" si="43"/>
        <v>0</v>
      </c>
      <c r="O101" s="11">
        <f t="shared" si="43"/>
        <v>0</v>
      </c>
      <c r="P101" s="11">
        <f t="shared" si="43"/>
        <v>0</v>
      </c>
      <c r="Q101" s="11">
        <f t="shared" si="43"/>
        <v>0</v>
      </c>
      <c r="R101" s="11">
        <f t="shared" si="43"/>
        <v>0</v>
      </c>
      <c r="S101" s="11">
        <f t="shared" si="43"/>
        <v>0</v>
      </c>
      <c r="T101" s="11">
        <f t="shared" si="43"/>
        <v>0</v>
      </c>
      <c r="U101" s="11">
        <f t="shared" si="43"/>
        <v>0</v>
      </c>
      <c r="V101" s="11">
        <f t="shared" si="43"/>
        <v>0</v>
      </c>
      <c r="W101" s="11">
        <f t="shared" si="43"/>
        <v>0</v>
      </c>
    </row>
    <row r="102" spans="1:28" x14ac:dyDescent="0.2">
      <c r="B102" s="4" t="s">
        <v>17</v>
      </c>
      <c r="C102" s="11">
        <f t="shared" ref="C102:W102" si="44">IFERROR(C89/C91,0)</f>
        <v>0</v>
      </c>
      <c r="D102" s="11">
        <f t="shared" si="44"/>
        <v>0</v>
      </c>
      <c r="E102" s="11">
        <f t="shared" si="44"/>
        <v>0</v>
      </c>
      <c r="F102" s="11">
        <f t="shared" si="44"/>
        <v>0</v>
      </c>
      <c r="G102" s="11">
        <f t="shared" si="44"/>
        <v>0</v>
      </c>
      <c r="H102" s="11">
        <f t="shared" si="44"/>
        <v>0</v>
      </c>
      <c r="I102" s="11">
        <f t="shared" si="44"/>
        <v>0</v>
      </c>
      <c r="J102" s="11">
        <f t="shared" si="44"/>
        <v>0</v>
      </c>
      <c r="K102" s="11">
        <f t="shared" si="44"/>
        <v>0</v>
      </c>
      <c r="L102" s="11">
        <f t="shared" si="44"/>
        <v>0</v>
      </c>
      <c r="M102" s="11">
        <f t="shared" si="44"/>
        <v>0</v>
      </c>
      <c r="N102" s="11">
        <f t="shared" si="44"/>
        <v>0</v>
      </c>
      <c r="O102" s="11">
        <f t="shared" si="44"/>
        <v>0</v>
      </c>
      <c r="P102" s="11">
        <f t="shared" si="44"/>
        <v>0</v>
      </c>
      <c r="Q102" s="11">
        <f t="shared" si="44"/>
        <v>0</v>
      </c>
      <c r="R102" s="11">
        <f t="shared" si="44"/>
        <v>0</v>
      </c>
      <c r="S102" s="11">
        <f t="shared" si="44"/>
        <v>0</v>
      </c>
      <c r="T102" s="11">
        <f t="shared" si="44"/>
        <v>0</v>
      </c>
      <c r="U102" s="11">
        <f t="shared" si="44"/>
        <v>0</v>
      </c>
      <c r="V102" s="11">
        <f t="shared" si="44"/>
        <v>0</v>
      </c>
      <c r="W102" s="11">
        <f t="shared" si="44"/>
        <v>0</v>
      </c>
    </row>
    <row r="103" spans="1:28" x14ac:dyDescent="0.2">
      <c r="B103" s="4" t="s">
        <v>1</v>
      </c>
      <c r="C103" s="11">
        <f t="shared" ref="C103:W103" si="45">IFERROR(C90/C91,0)</f>
        <v>1.4289771190949228E-3</v>
      </c>
      <c r="D103" s="11">
        <f t="shared" si="45"/>
        <v>2.6415718842149609E-3</v>
      </c>
      <c r="E103" s="11">
        <f t="shared" si="45"/>
        <v>0</v>
      </c>
      <c r="F103" s="11">
        <f t="shared" si="45"/>
        <v>0</v>
      </c>
      <c r="G103" s="11">
        <f t="shared" si="45"/>
        <v>0</v>
      </c>
      <c r="H103" s="11">
        <f t="shared" si="45"/>
        <v>0</v>
      </c>
      <c r="I103" s="11">
        <f t="shared" si="45"/>
        <v>0</v>
      </c>
      <c r="J103" s="11">
        <f t="shared" si="45"/>
        <v>0</v>
      </c>
      <c r="K103" s="11">
        <f t="shared" si="45"/>
        <v>0</v>
      </c>
      <c r="L103" s="11">
        <f t="shared" si="45"/>
        <v>0</v>
      </c>
      <c r="M103" s="11">
        <f t="shared" si="45"/>
        <v>1.1024638145070642E-4</v>
      </c>
      <c r="N103" s="11">
        <f t="shared" si="45"/>
        <v>0</v>
      </c>
      <c r="O103" s="11">
        <f t="shared" si="45"/>
        <v>0</v>
      </c>
      <c r="P103" s="11">
        <f t="shared" si="45"/>
        <v>0</v>
      </c>
      <c r="Q103" s="11">
        <f t="shared" si="45"/>
        <v>0</v>
      </c>
      <c r="R103" s="11">
        <f t="shared" si="45"/>
        <v>0</v>
      </c>
      <c r="S103" s="11">
        <f t="shared" si="45"/>
        <v>0</v>
      </c>
      <c r="T103" s="11">
        <f t="shared" si="45"/>
        <v>0</v>
      </c>
      <c r="U103" s="11">
        <f t="shared" si="45"/>
        <v>0</v>
      </c>
      <c r="V103" s="11">
        <f t="shared" si="45"/>
        <v>0</v>
      </c>
      <c r="W103" s="11">
        <f t="shared" si="45"/>
        <v>0</v>
      </c>
    </row>
    <row r="104" spans="1:28" s="33" customForma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c r="AA104" s="1"/>
      <c r="AB104" s="1"/>
    </row>
    <row r="105" spans="1:28" outlineLevel="1" x14ac:dyDescent="0.2"/>
    <row r="106" spans="1:28" outlineLevel="1" x14ac:dyDescent="0.2">
      <c r="A106" s="32" t="s">
        <v>83</v>
      </c>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4"/>
      <c r="AA106" s="33"/>
      <c r="AB106" s="33"/>
    </row>
    <row r="107" spans="1:28" outlineLevel="1" x14ac:dyDescent="0.2">
      <c r="B107" s="20" t="s">
        <v>88</v>
      </c>
      <c r="C107" s="5">
        <f>C111*CAN!C112</f>
        <v>810.83516743249129</v>
      </c>
      <c r="D107" s="5">
        <f>D111*CAN!D112</f>
        <v>785.56149024340266</v>
      </c>
      <c r="E107" s="5">
        <f>E111*CAN!E112</f>
        <v>895.63893545334656</v>
      </c>
      <c r="F107" s="5">
        <f>F111*CAN!F112</f>
        <v>938.7694621493622</v>
      </c>
      <c r="G107" s="5">
        <f>G111*CAN!G112</f>
        <v>980.89367300403603</v>
      </c>
      <c r="H107" s="5">
        <f>H111*CAN!H112</f>
        <v>1003.7795372013688</v>
      </c>
      <c r="I107" s="5">
        <f>I111*CAN!I112</f>
        <v>986.04483035796181</v>
      </c>
      <c r="J107" s="5">
        <f>J111*CAN!J112</f>
        <v>1013.3133178067629</v>
      </c>
      <c r="K107" s="5">
        <f>K111*CAN!K112</f>
        <v>1059.3527451681703</v>
      </c>
      <c r="L107" s="5">
        <f>L111*CAN!L112</f>
        <v>988.53845031166986</v>
      </c>
      <c r="M107" s="5">
        <f>M111*CAN!M112</f>
        <v>1059.3669583762419</v>
      </c>
      <c r="N107" s="5">
        <f>N111*CAN!N112</f>
        <v>1197.9644127054551</v>
      </c>
      <c r="O107" s="5">
        <f>O111*CAN!O112</f>
        <v>1215.6766980200807</v>
      </c>
      <c r="P107" s="5">
        <f>P111*CAN!P112</f>
        <v>1072.6803492783104</v>
      </c>
      <c r="Q107" s="5">
        <f>Q111*CAN!Q112</f>
        <v>1078.2933046979954</v>
      </c>
      <c r="R107" s="5">
        <f>R111*CAN!R112</f>
        <v>1116.4141069537995</v>
      </c>
      <c r="S107" s="5">
        <f>S111*CAN!S112</f>
        <v>1267.9385208676867</v>
      </c>
      <c r="T107" s="5">
        <f>T111*CAN!T112</f>
        <v>1399.9772224900623</v>
      </c>
      <c r="U107" s="5">
        <f>U111*CAN!U112</f>
        <v>1358.9666831275401</v>
      </c>
      <c r="V107" s="5">
        <f>V111*CAN!V112</f>
        <v>1417.8713005877073</v>
      </c>
      <c r="W107" s="5">
        <f>W111*CAN!W112</f>
        <v>1338.9764277946936</v>
      </c>
      <c r="Z107" s="21"/>
      <c r="AB107"/>
    </row>
    <row r="108" spans="1:28" outlineLevel="1" x14ac:dyDescent="0.2">
      <c r="B108" s="7" t="s">
        <v>89</v>
      </c>
      <c r="C108" s="5">
        <f>'[10]Table 37'!C$13</f>
        <v>1.3740000000000001</v>
      </c>
      <c r="D108" s="5">
        <f>'[10]Table 37'!D$13</f>
        <v>1.3069999999999999</v>
      </c>
      <c r="E108" s="5">
        <f>'[10]Table 37'!E$13</f>
        <v>1.4910000000000001</v>
      </c>
      <c r="F108" s="5">
        <f>'[10]Table 37'!F$13</f>
        <v>1.4570000000000001</v>
      </c>
      <c r="G108" s="5">
        <f>'[10]Table 37'!G$13</f>
        <v>1.43</v>
      </c>
      <c r="H108" s="5">
        <f>'[10]Table 37'!H$13</f>
        <v>1.302</v>
      </c>
      <c r="I108" s="5">
        <f>'[10]Table 37'!I$13</f>
        <v>1.2549999999999999</v>
      </c>
      <c r="J108" s="5">
        <f>'[10]Table 37'!J$13</f>
        <v>1.3460000000000001</v>
      </c>
      <c r="K108" s="5">
        <f>'[10]Table 37'!K$13</f>
        <v>1.3560000000000001</v>
      </c>
      <c r="L108" s="5">
        <f>'[10]Table 37'!L$13</f>
        <v>1.526</v>
      </c>
      <c r="M108" s="5">
        <f>'[10]Table 37'!M$13</f>
        <v>2.2149999999999999</v>
      </c>
      <c r="N108" s="5">
        <f>'[10]Table 37'!N$13</f>
        <v>2.2490000000000001</v>
      </c>
      <c r="O108" s="5">
        <f>'[10]Table 37'!O$13</f>
        <v>2.323</v>
      </c>
      <c r="P108" s="5">
        <f>'[10]Table 37'!P$13</f>
        <v>2.387</v>
      </c>
      <c r="Q108" s="5">
        <f>'[10]Table 37'!Q$13</f>
        <v>2.6739999999999999</v>
      </c>
      <c r="R108" s="5">
        <f>'[10]Table 37'!R$13</f>
        <v>3.238</v>
      </c>
      <c r="S108" s="5">
        <f>'[10]Table 37'!S$13</f>
        <v>3.802</v>
      </c>
      <c r="T108" s="5">
        <f>'[10]Table 37'!T$13</f>
        <v>3.8460000000000001</v>
      </c>
      <c r="U108" s="5">
        <f>'[10]Table 37'!U$13</f>
        <v>3.5779999999999998</v>
      </c>
      <c r="V108" s="5">
        <f>'[10]Table 37'!V$13</f>
        <v>3.8839999999999999</v>
      </c>
      <c r="W108" s="5">
        <f>'[10]Table 37'!W$13</f>
        <v>3.8450000000000002</v>
      </c>
      <c r="Z108" s="21" t="s">
        <v>96</v>
      </c>
      <c r="AB108"/>
    </row>
    <row r="109" spans="1:28" outlineLevel="1" x14ac:dyDescent="0.2">
      <c r="B109" s="7" t="s">
        <v>25</v>
      </c>
      <c r="C109" s="5">
        <f>'[10]Table 37'!C$25</f>
        <v>22.981000000000002</v>
      </c>
      <c r="D109" s="5">
        <f>'[10]Table 37'!D$25</f>
        <v>24.835000000000001</v>
      </c>
      <c r="E109" s="5">
        <f>'[10]Table 37'!E$25</f>
        <v>24.783000000000001</v>
      </c>
      <c r="F109" s="5">
        <f>'[10]Table 37'!F$25</f>
        <v>25.856000000000002</v>
      </c>
      <c r="G109" s="5">
        <f>'[10]Table 37'!G$25</f>
        <v>26.497</v>
      </c>
      <c r="H109" s="5">
        <f>'[10]Table 37'!H$25</f>
        <v>26.827000000000002</v>
      </c>
      <c r="I109" s="5">
        <f>'[10]Table 37'!I$25</f>
        <v>26.754000000000001</v>
      </c>
      <c r="J109" s="5">
        <f>'[10]Table 37'!J$25</f>
        <v>27.568999999999999</v>
      </c>
      <c r="K109" s="5">
        <f>'[10]Table 37'!K$25</f>
        <v>30.478999999999999</v>
      </c>
      <c r="L109" s="5">
        <f>'[10]Table 37'!L$25</f>
        <v>28.224</v>
      </c>
      <c r="M109" s="5">
        <f>'[10]Table 37'!M$25</f>
        <v>32.179000000000002</v>
      </c>
      <c r="N109" s="5">
        <f>'[10]Table 37'!N$25</f>
        <v>33.357999999999997</v>
      </c>
      <c r="O109" s="5">
        <f>'[10]Table 37'!O$25</f>
        <v>35.976999999999997</v>
      </c>
      <c r="P109" s="5">
        <f>'[10]Table 37'!P$25</f>
        <v>37.731999999999999</v>
      </c>
      <c r="Q109" s="5">
        <f>'[10]Table 37'!Q$25</f>
        <v>38.966000000000001</v>
      </c>
      <c r="R109" s="5">
        <f>'[10]Table 37'!R$25</f>
        <v>42.329000000000001</v>
      </c>
      <c r="S109" s="5">
        <f>'[10]Table 37'!S$25</f>
        <v>46.414999999999999</v>
      </c>
      <c r="T109" s="5">
        <f>'[10]Table 37'!T$25</f>
        <v>48.677</v>
      </c>
      <c r="U109" s="5">
        <f>'[10]Table 37'!U$25</f>
        <v>51.648000000000003</v>
      </c>
      <c r="V109" s="5">
        <f>'[10]Table 37'!V$25</f>
        <v>53.634999999999998</v>
      </c>
      <c r="W109" s="5">
        <f>'[10]Table 37'!W$25</f>
        <v>56.883000000000003</v>
      </c>
      <c r="Z109" s="21" t="s">
        <v>96</v>
      </c>
      <c r="AB109"/>
    </row>
    <row r="110" spans="1:28" outlineLevel="1" x14ac:dyDescent="0.2">
      <c r="B110" s="7" t="s">
        <v>30</v>
      </c>
      <c r="C110" s="5">
        <f>'[10]Table 37'!C$37</f>
        <v>20697.393553000002</v>
      </c>
      <c r="D110" s="5">
        <f>'[10]Table 37'!D$37</f>
        <v>18550.952144999999</v>
      </c>
      <c r="E110" s="5">
        <f>'[10]Table 37'!E$37</f>
        <v>21189.826001000001</v>
      </c>
      <c r="F110" s="5">
        <f>'[10]Table 37'!F$37</f>
        <v>21283.548685999998</v>
      </c>
      <c r="G110" s="5">
        <f>'[10]Table 37'!G$37</f>
        <v>21695.508666000002</v>
      </c>
      <c r="H110" s="5">
        <f>'[10]Table 37'!H$37</f>
        <v>21923.458121</v>
      </c>
      <c r="I110" s="5">
        <f>'[10]Table 37'!I$37</f>
        <v>21589.817344999999</v>
      </c>
      <c r="J110" s="5">
        <f>'[10]Table 37'!J$37</f>
        <v>21525.935533</v>
      </c>
      <c r="K110" s="5">
        <f>'[10]Table 37'!K$37</f>
        <v>20350.610453000001</v>
      </c>
      <c r="L110" s="5">
        <f>'[10]Table 37'!L$37</f>
        <v>20502.692224999999</v>
      </c>
      <c r="M110" s="5">
        <f>'[10]Table 37'!M$37</f>
        <v>19266.733047000002</v>
      </c>
      <c r="N110" s="5">
        <f>'[10]Table 37'!N$37</f>
        <v>21012.436854</v>
      </c>
      <c r="O110" s="5">
        <f>'[10]Table 37'!O$37</f>
        <v>19766.240291999999</v>
      </c>
      <c r="P110" s="5">
        <f>'[10]Table 37'!P$37</f>
        <v>16626.077216999998</v>
      </c>
      <c r="Q110" s="5">
        <f>'[10]Table 37'!Q$37</f>
        <v>16180.010743999999</v>
      </c>
      <c r="R110" s="5">
        <f>'[10]Table 37'!R$37</f>
        <v>15417.482214</v>
      </c>
      <c r="S110" s="5">
        <f>'[10]Table 37'!S$37</f>
        <v>15964.835129999999</v>
      </c>
      <c r="T110" s="5">
        <f>'[10]Table 37'!T$37</f>
        <v>16804.293506000002</v>
      </c>
      <c r="U110" s="5">
        <f>'[10]Table 37'!U$37</f>
        <v>15370.107454999999</v>
      </c>
      <c r="V110" s="5">
        <f>'[10]Table 37'!V$37</f>
        <v>15438.626953999999</v>
      </c>
      <c r="W110" s="5">
        <f>'[10]Table 37'!W$37</f>
        <v>13743.873002</v>
      </c>
      <c r="Z110" s="21" t="s">
        <v>96</v>
      </c>
      <c r="AB110"/>
    </row>
    <row r="111" spans="1:28" outlineLevel="1" x14ac:dyDescent="0.2">
      <c r="B111" s="7" t="s">
        <v>31</v>
      </c>
      <c r="C111" s="5">
        <f t="shared" ref="C111:W111" si="46">C109*C110/1000</f>
        <v>475.64680124149311</v>
      </c>
      <c r="D111" s="5">
        <f t="shared" si="46"/>
        <v>460.71289652107498</v>
      </c>
      <c r="E111" s="5">
        <f t="shared" si="46"/>
        <v>525.14745778278314</v>
      </c>
      <c r="F111" s="5">
        <f t="shared" si="46"/>
        <v>550.30743482521598</v>
      </c>
      <c r="G111" s="5">
        <f t="shared" si="46"/>
        <v>574.86589312300202</v>
      </c>
      <c r="H111" s="5">
        <f t="shared" si="46"/>
        <v>588.1406110120671</v>
      </c>
      <c r="I111" s="5">
        <f t="shared" si="46"/>
        <v>577.61397324813004</v>
      </c>
      <c r="J111" s="5">
        <f t="shared" si="46"/>
        <v>593.44851670927699</v>
      </c>
      <c r="K111" s="5">
        <f t="shared" si="46"/>
        <v>620.26625599698696</v>
      </c>
      <c r="L111" s="5">
        <f t="shared" si="46"/>
        <v>578.66798535839996</v>
      </c>
      <c r="M111" s="5">
        <f t="shared" si="46"/>
        <v>619.98420271941313</v>
      </c>
      <c r="N111" s="5">
        <f t="shared" si="46"/>
        <v>700.93286857573185</v>
      </c>
      <c r="O111" s="5">
        <f t="shared" si="46"/>
        <v>711.13002698528396</v>
      </c>
      <c r="P111" s="5">
        <f t="shared" si="46"/>
        <v>627.33514555184388</v>
      </c>
      <c r="Q111" s="5">
        <f t="shared" si="46"/>
        <v>630.47029865070397</v>
      </c>
      <c r="R111" s="5">
        <f t="shared" si="46"/>
        <v>652.6066046364059</v>
      </c>
      <c r="S111" s="5">
        <f t="shared" si="46"/>
        <v>741.0078225589499</v>
      </c>
      <c r="T111" s="5">
        <f t="shared" si="46"/>
        <v>817.98259499156211</v>
      </c>
      <c r="U111" s="5">
        <f t="shared" si="46"/>
        <v>793.83530983584001</v>
      </c>
      <c r="V111" s="5">
        <f t="shared" si="46"/>
        <v>828.05075667778999</v>
      </c>
      <c r="W111" s="5">
        <f t="shared" si="46"/>
        <v>781.79272797276599</v>
      </c>
    </row>
    <row r="112" spans="1:28" outlineLevel="1" x14ac:dyDescent="0.2">
      <c r="B112" s="7" t="s">
        <v>140</v>
      </c>
      <c r="C112" s="14">
        <f t="shared" ref="C112:W112" si="47">C107/C111</f>
        <v>1.704700137404725</v>
      </c>
      <c r="D112" s="14">
        <f t="shared" si="47"/>
        <v>1.7050998488979083</v>
      </c>
      <c r="E112" s="14">
        <f t="shared" si="47"/>
        <v>1.7054998975617432</v>
      </c>
      <c r="F112" s="14">
        <f t="shared" si="47"/>
        <v>1.7059000165017328</v>
      </c>
      <c r="G112" s="14">
        <f t="shared" si="47"/>
        <v>1.7062999992489687</v>
      </c>
      <c r="H112" s="14">
        <f t="shared" si="47"/>
        <v>1.7066999258460898</v>
      </c>
      <c r="I112" s="14">
        <f t="shared" si="47"/>
        <v>1.7071000287840665</v>
      </c>
      <c r="J112" s="14">
        <f t="shared" si="47"/>
        <v>1.7074999587591395</v>
      </c>
      <c r="K112" s="14">
        <f t="shared" si="47"/>
        <v>1.7079000105614583</v>
      </c>
      <c r="L112" s="14">
        <f t="shared" si="47"/>
        <v>1.7082998806291578</v>
      </c>
      <c r="M112" s="14">
        <f t="shared" si="47"/>
        <v>1.7086999212715113</v>
      </c>
      <c r="N112" s="14">
        <f t="shared" si="47"/>
        <v>1.7091000670858421</v>
      </c>
      <c r="O112" s="14">
        <f t="shared" si="47"/>
        <v>1.7094998831278965</v>
      </c>
      <c r="P112" s="14">
        <f t="shared" si="47"/>
        <v>1.7098999743346317</v>
      </c>
      <c r="Q112" s="14">
        <f t="shared" si="47"/>
        <v>1.7102999253187601</v>
      </c>
      <c r="R112" s="14">
        <f t="shared" si="47"/>
        <v>1.7106999822286506</v>
      </c>
      <c r="S112" s="14">
        <f t="shared" si="47"/>
        <v>1.7111000481601766</v>
      </c>
      <c r="T112" s="14">
        <f t="shared" si="47"/>
        <v>1.7115000136457716</v>
      </c>
      <c r="U112" s="14">
        <f t="shared" si="47"/>
        <v>1.7119000204319024</v>
      </c>
      <c r="V112" s="14">
        <f t="shared" si="47"/>
        <v>1.7122999878368899</v>
      </c>
      <c r="W112" s="14">
        <f t="shared" si="47"/>
        <v>1.7127000289024654</v>
      </c>
    </row>
    <row r="113" spans="2:26" outlineLevel="1" x14ac:dyDescent="0.2">
      <c r="B113" s="7" t="s">
        <v>90</v>
      </c>
      <c r="C113" s="5">
        <f t="shared" ref="C113:W113" si="48">C110*C112</f>
        <v>35282.849633718775</v>
      </c>
      <c r="D113" s="5">
        <f t="shared" si="48"/>
        <v>31631.225699351828</v>
      </c>
      <c r="E113" s="5">
        <f t="shared" si="48"/>
        <v>36139.246074056668</v>
      </c>
      <c r="F113" s="5">
        <f t="shared" si="48"/>
        <v>36307.606054662829</v>
      </c>
      <c r="G113" s="5">
        <f t="shared" si="48"/>
        <v>37019.0464205018</v>
      </c>
      <c r="H113" s="5">
        <f t="shared" si="48"/>
        <v>37416.764349400553</v>
      </c>
      <c r="I113" s="5">
        <f t="shared" si="48"/>
        <v>36855.977811092234</v>
      </c>
      <c r="J113" s="5">
        <f t="shared" si="48"/>
        <v>36755.534034849399</v>
      </c>
      <c r="K113" s="5">
        <f t="shared" si="48"/>
        <v>34756.807807610829</v>
      </c>
      <c r="L113" s="5">
        <f t="shared" si="48"/>
        <v>35024.74668054386</v>
      </c>
      <c r="M113" s="5">
        <f t="shared" si="48"/>
        <v>32921.065240568125</v>
      </c>
      <c r="N113" s="5">
        <f t="shared" si="48"/>
        <v>35912.357236808421</v>
      </c>
      <c r="O113" s="5">
        <f t="shared" si="48"/>
        <v>33790.385469051915</v>
      </c>
      <c r="P113" s="5">
        <f t="shared" si="48"/>
        <v>28428.929006633902</v>
      </c>
      <c r="Q113" s="5">
        <f t="shared" si="48"/>
        <v>27672.671167119934</v>
      </c>
      <c r="R113" s="5">
        <f t="shared" si="48"/>
        <v>26374.686549500337</v>
      </c>
      <c r="S113" s="5">
        <f t="shared" si="48"/>
        <v>27317.430159812277</v>
      </c>
      <c r="T113" s="5">
        <f t="shared" si="48"/>
        <v>28760.548564826557</v>
      </c>
      <c r="U113" s="5">
        <f t="shared" si="48"/>
        <v>26312.087266255036</v>
      </c>
      <c r="V113" s="5">
        <f t="shared" si="48"/>
        <v>26435.560745552481</v>
      </c>
      <c r="W113" s="5">
        <f t="shared" si="48"/>
        <v>23539.131687757214</v>
      </c>
    </row>
    <row r="114" spans="2:26" outlineLevel="1" x14ac:dyDescent="0.2"/>
    <row r="115" spans="2:26" outlineLevel="1" x14ac:dyDescent="0.2">
      <c r="B115" s="8" t="s">
        <v>14</v>
      </c>
      <c r="C115" s="13"/>
    </row>
    <row r="116" spans="2:26" outlineLevel="1" x14ac:dyDescent="0.2">
      <c r="B116" s="4" t="s">
        <v>18</v>
      </c>
      <c r="C116" s="5">
        <f>IFERROR(INDEX('[10]Table 25'!C$14:C$19,MATCH($B116,'[10]Table 25'!$B$14:$B$19,0))*1000,0)</f>
        <v>0</v>
      </c>
      <c r="D116" s="5">
        <f>IFERROR(INDEX('[10]Table 25'!D$14:D$19,MATCH($B116,'[10]Table 25'!$B$14:$B$19,0))*1000,0)</f>
        <v>0</v>
      </c>
      <c r="E116" s="5">
        <f>IFERROR(INDEX('[10]Table 25'!E$14:E$19,MATCH($B116,'[10]Table 25'!$B$14:$B$19,0))*1000,0)</f>
        <v>0</v>
      </c>
      <c r="F116" s="5">
        <f>IFERROR(INDEX('[10]Table 25'!F$14:F$19,MATCH($B116,'[10]Table 25'!$B$14:$B$19,0))*1000,0)</f>
        <v>0</v>
      </c>
      <c r="G116" s="5">
        <f>IFERROR(INDEX('[10]Table 25'!G$14:G$19,MATCH($B116,'[10]Table 25'!$B$14:$B$19,0))*1000,0)</f>
        <v>0</v>
      </c>
      <c r="H116" s="5">
        <f>IFERROR(INDEX('[10]Table 25'!H$14:H$19,MATCH($B116,'[10]Table 25'!$B$14:$B$19,0))*1000,0)</f>
        <v>0</v>
      </c>
      <c r="I116" s="5">
        <f>IFERROR(INDEX('[10]Table 25'!I$14:I$19,MATCH($B116,'[10]Table 25'!$B$14:$B$19,0))*1000,0)</f>
        <v>0</v>
      </c>
      <c r="J116" s="5">
        <f>IFERROR(INDEX('[10]Table 25'!J$14:J$19,MATCH($B116,'[10]Table 25'!$B$14:$B$19,0))*1000,0)</f>
        <v>0</v>
      </c>
      <c r="K116" s="5">
        <f>IFERROR(INDEX('[10]Table 25'!K$14:K$19,MATCH($B116,'[10]Table 25'!$B$14:$B$19,0))*1000,0)</f>
        <v>0</v>
      </c>
      <c r="L116" s="5">
        <f>IFERROR(INDEX('[10]Table 25'!L$14:L$19,MATCH($B116,'[10]Table 25'!$B$14:$B$19,0))*1000,0)</f>
        <v>0</v>
      </c>
      <c r="M116" s="5">
        <f>IFERROR(INDEX('[10]Table 25'!M$14:M$19,MATCH($B116,'[10]Table 25'!$B$14:$B$19,0))*1000,0)</f>
        <v>0</v>
      </c>
      <c r="N116" s="5">
        <f>IFERROR(INDEX('[10]Table 25'!N$14:N$19,MATCH($B116,'[10]Table 25'!$B$14:$B$19,0))*1000,0)</f>
        <v>0</v>
      </c>
      <c r="O116" s="5">
        <f>IFERROR(INDEX('[10]Table 25'!O$14:O$19,MATCH($B116,'[10]Table 25'!$B$14:$B$19,0))*1000,0)</f>
        <v>0</v>
      </c>
      <c r="P116" s="5">
        <f>IFERROR(INDEX('[10]Table 25'!P$14:P$19,MATCH($B116,'[10]Table 25'!$B$14:$B$19,0))*1000,0)</f>
        <v>0</v>
      </c>
      <c r="Q116" s="5">
        <f>IFERROR(INDEX('[10]Table 25'!Q$14:Q$19,MATCH($B116,'[10]Table 25'!$B$14:$B$19,0))*1000,0)</f>
        <v>0</v>
      </c>
      <c r="R116" s="5">
        <f>IFERROR(INDEX('[10]Table 25'!R$14:R$19,MATCH($B116,'[10]Table 25'!$B$14:$B$19,0))*1000,0)</f>
        <v>0</v>
      </c>
      <c r="S116" s="5">
        <f>IFERROR(INDEX('[10]Table 25'!S$14:S$19,MATCH($B116,'[10]Table 25'!$B$14:$B$19,0))*1000,0)</f>
        <v>0</v>
      </c>
      <c r="T116" s="5">
        <f>IFERROR(INDEX('[10]Table 25'!T$14:T$19,MATCH($B116,'[10]Table 25'!$B$14:$B$19,0))*1000,0)</f>
        <v>0</v>
      </c>
      <c r="U116" s="5">
        <f>IFERROR(INDEX('[10]Table 25'!U$14:U$19,MATCH($B116,'[10]Table 25'!$B$14:$B$19,0))*1000,0)</f>
        <v>0</v>
      </c>
      <c r="V116" s="5">
        <f>IFERROR(INDEX('[10]Table 25'!V$14:V$19,MATCH($B116,'[10]Table 25'!$B$14:$B$19,0))*1000,0)</f>
        <v>0</v>
      </c>
      <c r="W116" s="5">
        <f>IFERROR(INDEX('[10]Table 25'!W$14:W$19,MATCH($B116,'[10]Table 25'!$B$14:$B$19,0))*1000,0)</f>
        <v>0</v>
      </c>
      <c r="Z116" s="21" t="s">
        <v>26</v>
      </c>
    </row>
    <row r="117" spans="2:26" outlineLevel="1" x14ac:dyDescent="0.2">
      <c r="B117" s="4" t="s">
        <v>19</v>
      </c>
      <c r="C117" s="5">
        <f>IFERROR(INDEX('[10]Table 25'!C$14:C$19,MATCH($B117,'[10]Table 25'!$B$14:$B$19,0))*1000,0)</f>
        <v>0</v>
      </c>
      <c r="D117" s="5">
        <f>IFERROR(INDEX('[10]Table 25'!D$14:D$19,MATCH($B117,'[10]Table 25'!$B$14:$B$19,0))*1000,0)</f>
        <v>0</v>
      </c>
      <c r="E117" s="5">
        <f>IFERROR(INDEX('[10]Table 25'!E$14:E$19,MATCH($B117,'[10]Table 25'!$B$14:$B$19,0))*1000,0)</f>
        <v>0</v>
      </c>
      <c r="F117" s="5">
        <f>IFERROR(INDEX('[10]Table 25'!F$14:F$19,MATCH($B117,'[10]Table 25'!$B$14:$B$19,0))*1000,0)</f>
        <v>0</v>
      </c>
      <c r="G117" s="5">
        <f>IFERROR(INDEX('[10]Table 25'!G$14:G$19,MATCH($B117,'[10]Table 25'!$B$14:$B$19,0))*1000,0)</f>
        <v>0</v>
      </c>
      <c r="H117" s="5">
        <f>IFERROR(INDEX('[10]Table 25'!H$14:H$19,MATCH($B117,'[10]Table 25'!$B$14:$B$19,0))*1000,0)</f>
        <v>0</v>
      </c>
      <c r="I117" s="5">
        <f>IFERROR(INDEX('[10]Table 25'!I$14:I$19,MATCH($B117,'[10]Table 25'!$B$14:$B$19,0))*1000,0)</f>
        <v>0</v>
      </c>
      <c r="J117" s="5">
        <f>IFERROR(INDEX('[10]Table 25'!J$14:J$19,MATCH($B117,'[10]Table 25'!$B$14:$B$19,0))*1000,0)</f>
        <v>0</v>
      </c>
      <c r="K117" s="5">
        <f>IFERROR(INDEX('[10]Table 25'!K$14:K$19,MATCH($B117,'[10]Table 25'!$B$14:$B$19,0))*1000,0)</f>
        <v>0</v>
      </c>
      <c r="L117" s="5">
        <f>IFERROR(INDEX('[10]Table 25'!L$14:L$19,MATCH($B117,'[10]Table 25'!$B$14:$B$19,0))*1000,0)</f>
        <v>0</v>
      </c>
      <c r="M117" s="5">
        <f>IFERROR(INDEX('[10]Table 25'!M$14:M$19,MATCH($B117,'[10]Table 25'!$B$14:$B$19,0))*1000,0)</f>
        <v>0</v>
      </c>
      <c r="N117" s="5">
        <f>IFERROR(INDEX('[10]Table 25'!N$14:N$19,MATCH($B117,'[10]Table 25'!$B$14:$B$19,0))*1000,0)</f>
        <v>0</v>
      </c>
      <c r="O117" s="5">
        <f>IFERROR(INDEX('[10]Table 25'!O$14:O$19,MATCH($B117,'[10]Table 25'!$B$14:$B$19,0))*1000,0)</f>
        <v>0</v>
      </c>
      <c r="P117" s="5">
        <f>IFERROR(INDEX('[10]Table 25'!P$14:P$19,MATCH($B117,'[10]Table 25'!$B$14:$B$19,0))*1000,0)</f>
        <v>0</v>
      </c>
      <c r="Q117" s="5">
        <f>IFERROR(INDEX('[10]Table 25'!Q$14:Q$19,MATCH($B117,'[10]Table 25'!$B$14:$B$19,0))*1000,0)</f>
        <v>0</v>
      </c>
      <c r="R117" s="5">
        <f>IFERROR(INDEX('[10]Table 25'!R$14:R$19,MATCH($B117,'[10]Table 25'!$B$14:$B$19,0))*1000,0)</f>
        <v>0</v>
      </c>
      <c r="S117" s="5">
        <f>IFERROR(INDEX('[10]Table 25'!S$14:S$19,MATCH($B117,'[10]Table 25'!$B$14:$B$19,0))*1000,0)</f>
        <v>0</v>
      </c>
      <c r="T117" s="5">
        <f>IFERROR(INDEX('[10]Table 25'!T$14:T$19,MATCH($B117,'[10]Table 25'!$B$14:$B$19,0))*1000,0)</f>
        <v>0</v>
      </c>
      <c r="U117" s="5">
        <f>IFERROR(INDEX('[10]Table 25'!U$14:U$19,MATCH($B117,'[10]Table 25'!$B$14:$B$19,0))*1000,0)</f>
        <v>0</v>
      </c>
      <c r="V117" s="5">
        <f>IFERROR(INDEX('[10]Table 25'!V$14:V$19,MATCH($B117,'[10]Table 25'!$B$14:$B$19,0))*1000,0)</f>
        <v>0</v>
      </c>
      <c r="W117" s="5">
        <f>IFERROR(INDEX('[10]Table 25'!W$14:W$19,MATCH($B117,'[10]Table 25'!$B$14:$B$19,0))*1000,0)</f>
        <v>0</v>
      </c>
      <c r="Z117" s="21" t="s">
        <v>26</v>
      </c>
    </row>
    <row r="118" spans="2:26" outlineLevel="1" x14ac:dyDescent="0.2">
      <c r="B118" s="4" t="s">
        <v>16</v>
      </c>
      <c r="C118" s="5">
        <f>IFERROR(INDEX('[10]Table 25'!C$14:C$19,MATCH($B118,'[10]Table 25'!$B$14:$B$19,0))*1000,0)</f>
        <v>51.894999999999996</v>
      </c>
      <c r="D118" s="5">
        <f>IFERROR(INDEX('[10]Table 25'!D$14:D$19,MATCH($B118,'[10]Table 25'!$B$14:$B$19,0))*1000,0)</f>
        <v>58.292999999999999</v>
      </c>
      <c r="E118" s="5">
        <f>IFERROR(INDEX('[10]Table 25'!E$14:E$19,MATCH($B118,'[10]Table 25'!$B$14:$B$19,0))*1000,0)</f>
        <v>71.334999999999994</v>
      </c>
      <c r="F118" s="5">
        <f>IFERROR(INDEX('[10]Table 25'!F$14:F$19,MATCH($B118,'[10]Table 25'!$B$14:$B$19,0))*1000,0)</f>
        <v>71.828000000000003</v>
      </c>
      <c r="G118" s="5">
        <f>IFERROR(INDEX('[10]Table 25'!G$14:G$19,MATCH($B118,'[10]Table 25'!$B$14:$B$19,0))*1000,0)</f>
        <v>47.072999999999993</v>
      </c>
      <c r="H118" s="5">
        <f>IFERROR(INDEX('[10]Table 25'!H$14:H$19,MATCH($B118,'[10]Table 25'!$B$14:$B$19,0))*1000,0)</f>
        <v>51.256999999999998</v>
      </c>
      <c r="I118" s="5">
        <f>IFERROR(INDEX('[10]Table 25'!I$14:I$19,MATCH($B118,'[10]Table 25'!$B$14:$B$19,0))*1000,0)</f>
        <v>12.471</v>
      </c>
      <c r="J118" s="5">
        <f>IFERROR(INDEX('[10]Table 25'!J$14:J$19,MATCH($B118,'[10]Table 25'!$B$14:$B$19,0))*1000,0)</f>
        <v>9.6129999999999995</v>
      </c>
      <c r="K118" s="5">
        <f>IFERROR(INDEX('[10]Table 25'!K$14:K$19,MATCH($B118,'[10]Table 25'!$B$14:$B$19,0))*1000,0)</f>
        <v>8.4390000000000001</v>
      </c>
      <c r="L118" s="5">
        <f>IFERROR(INDEX('[10]Table 25'!L$14:L$19,MATCH($B118,'[10]Table 25'!$B$14:$B$19,0))*1000,0)</f>
        <v>11.336</v>
      </c>
      <c r="M118" s="5">
        <f>IFERROR(INDEX('[10]Table 25'!M$14:M$19,MATCH($B118,'[10]Table 25'!$B$14:$B$19,0))*1000,0)</f>
        <v>7.2960000000000003</v>
      </c>
      <c r="N118" s="5">
        <f>IFERROR(INDEX('[10]Table 25'!N$14:N$19,MATCH($B118,'[10]Table 25'!$B$14:$B$19,0))*1000,0)</f>
        <v>11.14</v>
      </c>
      <c r="O118" s="5">
        <f>IFERROR(INDEX('[10]Table 25'!O$14:O$19,MATCH($B118,'[10]Table 25'!$B$14:$B$19,0))*1000,0)</f>
        <v>9.6669999999999998</v>
      </c>
      <c r="P118" s="5">
        <f>IFERROR(INDEX('[10]Table 25'!P$14:P$19,MATCH($B118,'[10]Table 25'!$B$14:$B$19,0))*1000,0)</f>
        <v>8.6840000000000011</v>
      </c>
      <c r="Q118" s="5">
        <f>IFERROR(INDEX('[10]Table 25'!Q$14:Q$19,MATCH($B118,'[10]Table 25'!$B$14:$B$19,0))*1000,0)</f>
        <v>10.76</v>
      </c>
      <c r="R118" s="5">
        <f>IFERROR(INDEX('[10]Table 25'!R$14:R$19,MATCH($B118,'[10]Table 25'!$B$14:$B$19,0))*1000,0)</f>
        <v>18.849</v>
      </c>
      <c r="S118" s="5">
        <f>IFERROR(INDEX('[10]Table 25'!S$14:S$19,MATCH($B118,'[10]Table 25'!$B$14:$B$19,0))*1000,0)</f>
        <v>25.013000000000002</v>
      </c>
      <c r="T118" s="5">
        <f>IFERROR(INDEX('[10]Table 25'!T$14:T$19,MATCH($B118,'[10]Table 25'!$B$14:$B$19,0))*1000,0)</f>
        <v>27.402999999999999</v>
      </c>
      <c r="U118" s="5">
        <f>IFERROR(INDEX('[10]Table 25'!U$14:U$19,MATCH($B118,'[10]Table 25'!$B$14:$B$19,0))*1000,0)</f>
        <v>28.417999999999999</v>
      </c>
      <c r="V118" s="5">
        <f>IFERROR(INDEX('[10]Table 25'!V$14:V$19,MATCH($B118,'[10]Table 25'!$B$14:$B$19,0))*1000,0)</f>
        <v>25.204000000000001</v>
      </c>
      <c r="W118" s="5">
        <f>IFERROR(INDEX('[10]Table 25'!W$14:W$19,MATCH($B118,'[10]Table 25'!$B$14:$B$19,0))*1000,0)</f>
        <v>26.790000000000003</v>
      </c>
      <c r="Z118" s="21" t="s">
        <v>26</v>
      </c>
    </row>
    <row r="119" spans="2:26" outlineLevel="1" x14ac:dyDescent="0.2">
      <c r="B119" s="4" t="s">
        <v>21</v>
      </c>
      <c r="C119" s="5">
        <f>IFERROR(INDEX('[10]Table 25'!C$14:C$19,MATCH($B119,'[10]Table 25'!$B$14:$B$19,0))*1000,0)</f>
        <v>0</v>
      </c>
      <c r="D119" s="5">
        <f>IFERROR(INDEX('[10]Table 25'!D$14:D$19,MATCH($B119,'[10]Table 25'!$B$14:$B$19,0))*1000,0)</f>
        <v>0</v>
      </c>
      <c r="E119" s="5">
        <f>IFERROR(INDEX('[10]Table 25'!E$14:E$19,MATCH($B119,'[10]Table 25'!$B$14:$B$19,0))*1000,0)</f>
        <v>0</v>
      </c>
      <c r="F119" s="5">
        <f>IFERROR(INDEX('[10]Table 25'!F$14:F$19,MATCH($B119,'[10]Table 25'!$B$14:$B$19,0))*1000,0)</f>
        <v>0</v>
      </c>
      <c r="G119" s="5">
        <f>IFERROR(INDEX('[10]Table 25'!G$14:G$19,MATCH($B119,'[10]Table 25'!$B$14:$B$19,0))*1000,0)</f>
        <v>0</v>
      </c>
      <c r="H119" s="5">
        <f>IFERROR(INDEX('[10]Table 25'!H$14:H$19,MATCH($B119,'[10]Table 25'!$B$14:$B$19,0))*1000,0)</f>
        <v>0</v>
      </c>
      <c r="I119" s="5">
        <f>IFERROR(INDEX('[10]Table 25'!I$14:I$19,MATCH($B119,'[10]Table 25'!$B$14:$B$19,0))*1000,0)</f>
        <v>0</v>
      </c>
      <c r="J119" s="5">
        <f>IFERROR(INDEX('[10]Table 25'!J$14:J$19,MATCH($B119,'[10]Table 25'!$B$14:$B$19,0))*1000,0)</f>
        <v>0</v>
      </c>
      <c r="K119" s="5">
        <f>IFERROR(INDEX('[10]Table 25'!K$14:K$19,MATCH($B119,'[10]Table 25'!$B$14:$B$19,0))*1000,0)</f>
        <v>0</v>
      </c>
      <c r="L119" s="5">
        <f>IFERROR(INDEX('[10]Table 25'!L$14:L$19,MATCH($B119,'[10]Table 25'!$B$14:$B$19,0))*1000,0)</f>
        <v>0</v>
      </c>
      <c r="M119" s="5">
        <f>IFERROR(INDEX('[10]Table 25'!M$14:M$19,MATCH($B119,'[10]Table 25'!$B$14:$B$19,0))*1000,0)</f>
        <v>0</v>
      </c>
      <c r="N119" s="5">
        <f>IFERROR(INDEX('[10]Table 25'!N$14:N$19,MATCH($B119,'[10]Table 25'!$B$14:$B$19,0))*1000,0)</f>
        <v>0</v>
      </c>
      <c r="O119" s="5">
        <f>IFERROR(INDEX('[10]Table 25'!O$14:O$19,MATCH($B119,'[10]Table 25'!$B$14:$B$19,0))*1000,0)</f>
        <v>0</v>
      </c>
      <c r="P119" s="5">
        <f>IFERROR(INDEX('[10]Table 25'!P$14:P$19,MATCH($B119,'[10]Table 25'!$B$14:$B$19,0))*1000,0)</f>
        <v>0</v>
      </c>
      <c r="Q119" s="5">
        <f>IFERROR(INDEX('[10]Table 25'!Q$14:Q$19,MATCH($B119,'[10]Table 25'!$B$14:$B$19,0))*1000,0)</f>
        <v>0</v>
      </c>
      <c r="R119" s="5">
        <f>IFERROR(INDEX('[10]Table 25'!R$14:R$19,MATCH($B119,'[10]Table 25'!$B$14:$B$19,0))*1000,0)</f>
        <v>0</v>
      </c>
      <c r="S119" s="5">
        <f>IFERROR(INDEX('[10]Table 25'!S$14:S$19,MATCH($B119,'[10]Table 25'!$B$14:$B$19,0))*1000,0)</f>
        <v>0</v>
      </c>
      <c r="T119" s="5">
        <f>IFERROR(INDEX('[10]Table 25'!T$14:T$19,MATCH($B119,'[10]Table 25'!$B$14:$B$19,0))*1000,0)</f>
        <v>0</v>
      </c>
      <c r="U119" s="5">
        <f>IFERROR(INDEX('[10]Table 25'!U$14:U$19,MATCH($B119,'[10]Table 25'!$B$14:$B$19,0))*1000,0)</f>
        <v>0</v>
      </c>
      <c r="V119" s="5">
        <f>IFERROR(INDEX('[10]Table 25'!V$14:V$19,MATCH($B119,'[10]Table 25'!$B$14:$B$19,0))*1000,0)</f>
        <v>0</v>
      </c>
      <c r="W119" s="5">
        <f>IFERROR(INDEX('[10]Table 25'!W$14:W$19,MATCH($B119,'[10]Table 25'!$B$14:$B$19,0))*1000,0)</f>
        <v>0</v>
      </c>
      <c r="Z119" s="21" t="s">
        <v>26</v>
      </c>
    </row>
    <row r="120" spans="2:26" outlineLevel="1" x14ac:dyDescent="0.2">
      <c r="B120" s="4" t="s">
        <v>20</v>
      </c>
      <c r="C120" s="5">
        <f>IFERROR(INDEX('[10]Table 25'!C$14:C$19,MATCH($B120,'[10]Table 25'!$B$14:$B$19,0))*1000,0)</f>
        <v>2052.4279999999999</v>
      </c>
      <c r="D120" s="5">
        <f>IFERROR(INDEX('[10]Table 25'!D$14:D$19,MATCH($B120,'[10]Table 25'!$B$14:$B$19,0))*1000,0)</f>
        <v>2130.011</v>
      </c>
      <c r="E120" s="5">
        <f>IFERROR(INDEX('[10]Table 25'!E$14:E$19,MATCH($B120,'[10]Table 25'!$B$14:$B$19,0))*1000,0)</f>
        <v>2420.1169999999997</v>
      </c>
      <c r="F120" s="5">
        <f>IFERROR(INDEX('[10]Table 25'!F$14:F$19,MATCH($B120,'[10]Table 25'!$B$14:$B$19,0))*1000,0)</f>
        <v>2531.913</v>
      </c>
      <c r="G120" s="5">
        <f>IFERROR(INDEX('[10]Table 25'!G$14:G$19,MATCH($B120,'[10]Table 25'!$B$14:$B$19,0))*1000,0)</f>
        <v>2651.4730000000004</v>
      </c>
      <c r="H120" s="5">
        <f>IFERROR(INDEX('[10]Table 25'!H$14:H$19,MATCH($B120,'[10]Table 25'!$B$14:$B$19,0))*1000,0)</f>
        <v>2707.9580000000001</v>
      </c>
      <c r="I120" s="5">
        <f>IFERROR(INDEX('[10]Table 25'!I$14:I$19,MATCH($B120,'[10]Table 25'!$B$14:$B$19,0))*1000,0)</f>
        <v>2678.2849999999999</v>
      </c>
      <c r="J120" s="5">
        <f>IFERROR(INDEX('[10]Table 25'!J$14:J$19,MATCH($B120,'[10]Table 25'!$B$14:$B$19,0))*1000,0)</f>
        <v>2739.3420000000001</v>
      </c>
      <c r="K120" s="5">
        <f>IFERROR(INDEX('[10]Table 25'!K$14:K$19,MATCH($B120,'[10]Table 25'!$B$14:$B$19,0))*1000,0)</f>
        <v>2777.123</v>
      </c>
      <c r="L120" s="5">
        <f>IFERROR(INDEX('[10]Table 25'!L$14:L$19,MATCH($B120,'[10]Table 25'!$B$14:$B$19,0))*1000,0)</f>
        <v>2588.9650000000001</v>
      </c>
      <c r="M120" s="5">
        <f>IFERROR(INDEX('[10]Table 25'!M$14:M$19,MATCH($B120,'[10]Table 25'!$B$14:$B$19,0))*1000,0)</f>
        <v>2747.5679999999998</v>
      </c>
      <c r="N120" s="5">
        <f>IFERROR(INDEX('[10]Table 25'!N$14:N$19,MATCH($B120,'[10]Table 25'!$B$14:$B$19,0))*1000,0)</f>
        <v>2957.5659999999998</v>
      </c>
      <c r="O120" s="5">
        <f>IFERROR(INDEX('[10]Table 25'!O$14:O$19,MATCH($B120,'[10]Table 25'!$B$14:$B$19,0))*1000,0)</f>
        <v>2983.2559999999999</v>
      </c>
      <c r="P120" s="5">
        <f>IFERROR(INDEX('[10]Table 25'!P$14:P$19,MATCH($B120,'[10]Table 25'!$B$14:$B$19,0))*1000,0)</f>
        <v>2672.5189999999998</v>
      </c>
      <c r="Q120" s="5">
        <f>IFERROR(INDEX('[10]Table 25'!Q$14:Q$19,MATCH($B120,'[10]Table 25'!$B$14:$B$19,0))*1000,0)</f>
        <v>2325.1149999999998</v>
      </c>
      <c r="R120" s="5">
        <f>IFERROR(INDEX('[10]Table 25'!R$14:R$19,MATCH($B120,'[10]Table 25'!$B$14:$B$19,0))*1000,0)</f>
        <v>2739.6849999999999</v>
      </c>
      <c r="S120" s="5">
        <f>IFERROR(INDEX('[10]Table 25'!S$14:S$19,MATCH($B120,'[10]Table 25'!$B$14:$B$19,0))*1000,0)</f>
        <v>3068.4090000000001</v>
      </c>
      <c r="T120" s="5">
        <f>IFERROR(INDEX('[10]Table 25'!T$14:T$19,MATCH($B120,'[10]Table 25'!$B$14:$B$19,0))*1000,0)</f>
        <v>3331.8710000000001</v>
      </c>
      <c r="U120" s="5">
        <f>IFERROR(INDEX('[10]Table 25'!U$14:U$19,MATCH($B120,'[10]Table 25'!$B$14:$B$19,0))*1000,0)</f>
        <v>3185.9470000000001</v>
      </c>
      <c r="V120" s="5">
        <f>IFERROR(INDEX('[10]Table 25'!V$14:V$19,MATCH($B120,'[10]Table 25'!$B$14:$B$19,0))*1000,0)</f>
        <v>3287.373</v>
      </c>
      <c r="W120" s="5">
        <f>IFERROR(INDEX('[10]Table 25'!W$14:W$19,MATCH($B120,'[10]Table 25'!$B$14:$B$19,0))*1000,0)</f>
        <v>3063.5070000000001</v>
      </c>
      <c r="Z120" s="21" t="s">
        <v>26</v>
      </c>
    </row>
    <row r="121" spans="2:26" outlineLevel="1" x14ac:dyDescent="0.2">
      <c r="B121" s="4" t="s">
        <v>0</v>
      </c>
      <c r="C121" s="5">
        <f>IFERROR(INDEX('[10]Table 25'!C$14:C$19,MATCH($B121,'[10]Table 25'!$B$14:$B$19,0))*1000,0)</f>
        <v>0</v>
      </c>
      <c r="D121" s="5">
        <f>IFERROR(INDEX('[10]Table 25'!D$14:D$19,MATCH($B121,'[10]Table 25'!$B$14:$B$19,0))*1000,0)</f>
        <v>0</v>
      </c>
      <c r="E121" s="5">
        <f>IFERROR(INDEX('[10]Table 25'!E$14:E$19,MATCH($B121,'[10]Table 25'!$B$14:$B$19,0))*1000,0)</f>
        <v>0</v>
      </c>
      <c r="F121" s="5">
        <f>IFERROR(INDEX('[10]Table 25'!F$14:F$19,MATCH($B121,'[10]Table 25'!$B$14:$B$19,0))*1000,0)</f>
        <v>0</v>
      </c>
      <c r="G121" s="5">
        <f>IFERROR(INDEX('[10]Table 25'!G$14:G$19,MATCH($B121,'[10]Table 25'!$B$14:$B$19,0))*1000,0)</f>
        <v>0</v>
      </c>
      <c r="H121" s="5">
        <f>IFERROR(INDEX('[10]Table 25'!H$14:H$19,MATCH($B121,'[10]Table 25'!$B$14:$B$19,0))*1000,0)</f>
        <v>0</v>
      </c>
      <c r="I121" s="5">
        <f>IFERROR(INDEX('[10]Table 25'!I$14:I$19,MATCH($B121,'[10]Table 25'!$B$14:$B$19,0))*1000,0)</f>
        <v>0</v>
      </c>
      <c r="J121" s="5">
        <f>IFERROR(INDEX('[10]Table 25'!J$14:J$19,MATCH($B121,'[10]Table 25'!$B$14:$B$19,0))*1000,0)</f>
        <v>0</v>
      </c>
      <c r="K121" s="5">
        <f>IFERROR(INDEX('[10]Table 25'!K$14:K$19,MATCH($B121,'[10]Table 25'!$B$14:$B$19,0))*1000,0)</f>
        <v>0</v>
      </c>
      <c r="L121" s="5">
        <f>IFERROR(INDEX('[10]Table 25'!L$14:L$19,MATCH($B121,'[10]Table 25'!$B$14:$B$19,0))*1000,0)</f>
        <v>0</v>
      </c>
      <c r="M121" s="5">
        <f>IFERROR(INDEX('[10]Table 25'!M$14:M$19,MATCH($B121,'[10]Table 25'!$B$14:$B$19,0))*1000,0)</f>
        <v>0</v>
      </c>
      <c r="N121" s="5">
        <f>IFERROR(INDEX('[10]Table 25'!N$14:N$19,MATCH($B121,'[10]Table 25'!$B$14:$B$19,0))*1000,0)</f>
        <v>107.872</v>
      </c>
      <c r="O121" s="5">
        <f>IFERROR(INDEX('[10]Table 25'!O$14:O$19,MATCH($B121,'[10]Table 25'!$B$14:$B$19,0))*1000,0)</f>
        <v>108.834</v>
      </c>
      <c r="P121" s="5">
        <f>IFERROR(INDEX('[10]Table 25'!P$14:P$19,MATCH($B121,'[10]Table 25'!$B$14:$B$19,0))*1000,0)</f>
        <v>21.936</v>
      </c>
      <c r="Q121" s="5">
        <f>IFERROR(INDEX('[10]Table 25'!Q$14:Q$19,MATCH($B121,'[10]Table 25'!$B$14:$B$19,0))*1000,0)</f>
        <v>348.74799999999999</v>
      </c>
      <c r="R121" s="5">
        <f>IFERROR(INDEX('[10]Table 25'!R$14:R$19,MATCH($B121,'[10]Table 25'!$B$14:$B$19,0))*1000,0)</f>
        <v>0</v>
      </c>
      <c r="S121" s="5">
        <f>IFERROR(INDEX('[10]Table 25'!S$14:S$19,MATCH($B121,'[10]Table 25'!$B$14:$B$19,0))*1000,0)</f>
        <v>0</v>
      </c>
      <c r="T121" s="5">
        <f>IFERROR(INDEX('[10]Table 25'!T$14:T$19,MATCH($B121,'[10]Table 25'!$B$14:$B$19,0))*1000,0)</f>
        <v>0</v>
      </c>
      <c r="U121" s="5">
        <f>IFERROR(INDEX('[10]Table 25'!U$14:U$19,MATCH($B121,'[10]Table 25'!$B$14:$B$19,0))*1000,0)</f>
        <v>0</v>
      </c>
      <c r="V121" s="5">
        <f>IFERROR(INDEX('[10]Table 25'!V$14:V$19,MATCH($B121,'[10]Table 25'!$B$14:$B$19,0))*1000,0)</f>
        <v>0</v>
      </c>
      <c r="W121" s="5">
        <f>IFERROR(INDEX('[10]Table 25'!W$14:W$19,MATCH($B121,'[10]Table 25'!$B$14:$B$19,0))*1000,0)</f>
        <v>0</v>
      </c>
      <c r="Z121" s="21" t="s">
        <v>26</v>
      </c>
    </row>
    <row r="122" spans="2:26" outlineLevel="1" x14ac:dyDescent="0.2">
      <c r="B122" s="4" t="s">
        <v>22</v>
      </c>
      <c r="C122" s="5">
        <f>IFERROR(INDEX('[10]Table 25'!C$14:C$19,MATCH($B122,'[10]Table 25'!$B$14:$B$19,0))*1000,0)</f>
        <v>0</v>
      </c>
      <c r="D122" s="5">
        <f>IFERROR(INDEX('[10]Table 25'!D$14:D$19,MATCH($B122,'[10]Table 25'!$B$14:$B$19,0))*1000,0)</f>
        <v>0</v>
      </c>
      <c r="E122" s="5">
        <f>IFERROR(INDEX('[10]Table 25'!E$14:E$19,MATCH($B122,'[10]Table 25'!$B$14:$B$19,0))*1000,0)</f>
        <v>0</v>
      </c>
      <c r="F122" s="5">
        <f>IFERROR(INDEX('[10]Table 25'!F$14:F$19,MATCH($B122,'[10]Table 25'!$B$14:$B$19,0))*1000,0)</f>
        <v>0</v>
      </c>
      <c r="G122" s="5">
        <f>IFERROR(INDEX('[10]Table 25'!G$14:G$19,MATCH($B122,'[10]Table 25'!$B$14:$B$19,0))*1000,0)</f>
        <v>0</v>
      </c>
      <c r="H122" s="5">
        <f>IFERROR(INDEX('[10]Table 25'!H$14:H$19,MATCH($B122,'[10]Table 25'!$B$14:$B$19,0))*1000,0)</f>
        <v>0</v>
      </c>
      <c r="I122" s="5">
        <f>IFERROR(INDEX('[10]Table 25'!I$14:I$19,MATCH($B122,'[10]Table 25'!$B$14:$B$19,0))*1000,0)</f>
        <v>0</v>
      </c>
      <c r="J122" s="5">
        <f>IFERROR(INDEX('[10]Table 25'!J$14:J$19,MATCH($B122,'[10]Table 25'!$B$14:$B$19,0))*1000,0)</f>
        <v>0</v>
      </c>
      <c r="K122" s="5">
        <f>IFERROR(INDEX('[10]Table 25'!K$14:K$19,MATCH($B122,'[10]Table 25'!$B$14:$B$19,0))*1000,0)</f>
        <v>0</v>
      </c>
      <c r="L122" s="5">
        <f>IFERROR(INDEX('[10]Table 25'!L$14:L$19,MATCH($B122,'[10]Table 25'!$B$14:$B$19,0))*1000,0)</f>
        <v>0</v>
      </c>
      <c r="M122" s="5">
        <f>IFERROR(INDEX('[10]Table 25'!M$14:M$19,MATCH($B122,'[10]Table 25'!$B$14:$B$19,0))*1000,0)</f>
        <v>0</v>
      </c>
      <c r="N122" s="5">
        <f>IFERROR(INDEX('[10]Table 25'!N$14:N$19,MATCH($B122,'[10]Table 25'!$B$14:$B$19,0))*1000,0)</f>
        <v>0</v>
      </c>
      <c r="O122" s="5">
        <f>IFERROR(INDEX('[10]Table 25'!O$14:O$19,MATCH($B122,'[10]Table 25'!$B$14:$B$19,0))*1000,0)</f>
        <v>0</v>
      </c>
      <c r="P122" s="5">
        <f>IFERROR(INDEX('[10]Table 25'!P$14:P$19,MATCH($B122,'[10]Table 25'!$B$14:$B$19,0))*1000,0)</f>
        <v>0</v>
      </c>
      <c r="Q122" s="5">
        <f>IFERROR(INDEX('[10]Table 25'!Q$14:Q$19,MATCH($B122,'[10]Table 25'!$B$14:$B$19,0))*1000,0)</f>
        <v>0</v>
      </c>
      <c r="R122" s="5">
        <f>IFERROR(INDEX('[10]Table 25'!R$14:R$19,MATCH($B122,'[10]Table 25'!$B$14:$B$19,0))*1000,0)</f>
        <v>0</v>
      </c>
      <c r="S122" s="5">
        <f>IFERROR(INDEX('[10]Table 25'!S$14:S$19,MATCH($B122,'[10]Table 25'!$B$14:$B$19,0))*1000,0)</f>
        <v>0</v>
      </c>
      <c r="T122" s="5">
        <f>IFERROR(INDEX('[10]Table 25'!T$14:T$19,MATCH($B122,'[10]Table 25'!$B$14:$B$19,0))*1000,0)</f>
        <v>0</v>
      </c>
      <c r="U122" s="5">
        <f>IFERROR(INDEX('[10]Table 25'!U$14:U$19,MATCH($B122,'[10]Table 25'!$B$14:$B$19,0))*1000,0)</f>
        <v>0</v>
      </c>
      <c r="V122" s="5">
        <f>IFERROR(INDEX('[10]Table 25'!V$14:V$19,MATCH($B122,'[10]Table 25'!$B$14:$B$19,0))*1000,0)</f>
        <v>0</v>
      </c>
      <c r="W122" s="5">
        <f>IFERROR(INDEX('[10]Table 25'!W$14:W$19,MATCH($B122,'[10]Table 25'!$B$14:$B$19,0))*1000,0)</f>
        <v>0</v>
      </c>
      <c r="Z122" s="21" t="s">
        <v>26</v>
      </c>
    </row>
    <row r="123" spans="2:26" outlineLevel="1" x14ac:dyDescent="0.2">
      <c r="B123" s="4" t="s">
        <v>23</v>
      </c>
      <c r="C123" s="5">
        <f>IFERROR(INDEX('[10]Table 25'!C$14:C$19,MATCH($B123,'[10]Table 25'!$B$14:$B$19,0))*1000,0)</f>
        <v>0</v>
      </c>
      <c r="D123" s="5">
        <f>IFERROR(INDEX('[10]Table 25'!D$14:D$19,MATCH($B123,'[10]Table 25'!$B$14:$B$19,0))*1000,0)</f>
        <v>0</v>
      </c>
      <c r="E123" s="5">
        <f>IFERROR(INDEX('[10]Table 25'!E$14:E$19,MATCH($B123,'[10]Table 25'!$B$14:$B$19,0))*1000,0)</f>
        <v>0</v>
      </c>
      <c r="F123" s="5">
        <f>IFERROR(INDEX('[10]Table 25'!F$14:F$19,MATCH($B123,'[10]Table 25'!$B$14:$B$19,0))*1000,0)</f>
        <v>0</v>
      </c>
      <c r="G123" s="5">
        <f>IFERROR(INDEX('[10]Table 25'!G$14:G$19,MATCH($B123,'[10]Table 25'!$B$14:$B$19,0))*1000,0)</f>
        <v>0</v>
      </c>
      <c r="H123" s="5">
        <f>IFERROR(INDEX('[10]Table 25'!H$14:H$19,MATCH($B123,'[10]Table 25'!$B$14:$B$19,0))*1000,0)</f>
        <v>0</v>
      </c>
      <c r="I123" s="5">
        <f>IFERROR(INDEX('[10]Table 25'!I$14:I$19,MATCH($B123,'[10]Table 25'!$B$14:$B$19,0))*1000,0)</f>
        <v>0</v>
      </c>
      <c r="J123" s="5">
        <f>IFERROR(INDEX('[10]Table 25'!J$14:J$19,MATCH($B123,'[10]Table 25'!$B$14:$B$19,0))*1000,0)</f>
        <v>0</v>
      </c>
      <c r="K123" s="5">
        <f>IFERROR(INDEX('[10]Table 25'!K$14:K$19,MATCH($B123,'[10]Table 25'!$B$14:$B$19,0))*1000,0)</f>
        <v>0</v>
      </c>
      <c r="L123" s="5">
        <f>IFERROR(INDEX('[10]Table 25'!L$14:L$19,MATCH($B123,'[10]Table 25'!$B$14:$B$19,0))*1000,0)</f>
        <v>0</v>
      </c>
      <c r="M123" s="5">
        <f>IFERROR(INDEX('[10]Table 25'!M$14:M$19,MATCH($B123,'[10]Table 25'!$B$14:$B$19,0))*1000,0)</f>
        <v>0</v>
      </c>
      <c r="N123" s="5">
        <f>IFERROR(INDEX('[10]Table 25'!N$14:N$19,MATCH($B123,'[10]Table 25'!$B$14:$B$19,0))*1000,0)</f>
        <v>0</v>
      </c>
      <c r="O123" s="5">
        <f>IFERROR(INDEX('[10]Table 25'!O$14:O$19,MATCH($B123,'[10]Table 25'!$B$14:$B$19,0))*1000,0)</f>
        <v>0</v>
      </c>
      <c r="P123" s="5">
        <f>IFERROR(INDEX('[10]Table 25'!P$14:P$19,MATCH($B123,'[10]Table 25'!$B$14:$B$19,0))*1000,0)</f>
        <v>0</v>
      </c>
      <c r="Q123" s="5">
        <f>IFERROR(INDEX('[10]Table 25'!Q$14:Q$19,MATCH($B123,'[10]Table 25'!$B$14:$B$19,0))*1000,0)</f>
        <v>0</v>
      </c>
      <c r="R123" s="5">
        <f>IFERROR(INDEX('[10]Table 25'!R$14:R$19,MATCH($B123,'[10]Table 25'!$B$14:$B$19,0))*1000,0)</f>
        <v>0</v>
      </c>
      <c r="S123" s="5">
        <f>IFERROR(INDEX('[10]Table 25'!S$14:S$19,MATCH($B123,'[10]Table 25'!$B$14:$B$19,0))*1000,0)</f>
        <v>0</v>
      </c>
      <c r="T123" s="5">
        <f>IFERROR(INDEX('[10]Table 25'!T$14:T$19,MATCH($B123,'[10]Table 25'!$B$14:$B$19,0))*1000,0)</f>
        <v>0</v>
      </c>
      <c r="U123" s="5">
        <f>IFERROR(INDEX('[10]Table 25'!U$14:U$19,MATCH($B123,'[10]Table 25'!$B$14:$B$19,0))*1000,0)</f>
        <v>0</v>
      </c>
      <c r="V123" s="5">
        <f>IFERROR(INDEX('[10]Table 25'!V$14:V$19,MATCH($B123,'[10]Table 25'!$B$14:$B$19,0))*1000,0)</f>
        <v>0</v>
      </c>
      <c r="W123" s="5">
        <f>IFERROR(INDEX('[10]Table 25'!W$14:W$19,MATCH($B123,'[10]Table 25'!$B$14:$B$19,0))*1000,0)</f>
        <v>0</v>
      </c>
      <c r="Z123" s="21" t="s">
        <v>26</v>
      </c>
    </row>
    <row r="124" spans="2:26" outlineLevel="1" x14ac:dyDescent="0.2">
      <c r="B124" s="4" t="s">
        <v>17</v>
      </c>
      <c r="C124" s="5">
        <f>IFERROR(INDEX('[10]Table 25'!C$14:C$19,MATCH($B124,'[10]Table 25'!$B$14:$B$19,0))*1000,0)</f>
        <v>0</v>
      </c>
      <c r="D124" s="5">
        <f>IFERROR(INDEX('[10]Table 25'!D$14:D$19,MATCH($B124,'[10]Table 25'!$B$14:$B$19,0))*1000,0)</f>
        <v>0</v>
      </c>
      <c r="E124" s="5">
        <f>IFERROR(INDEX('[10]Table 25'!E$14:E$19,MATCH($B124,'[10]Table 25'!$B$14:$B$19,0))*1000,0)</f>
        <v>0</v>
      </c>
      <c r="F124" s="5">
        <f>IFERROR(INDEX('[10]Table 25'!F$14:F$19,MATCH($B124,'[10]Table 25'!$B$14:$B$19,0))*1000,0)</f>
        <v>0</v>
      </c>
      <c r="G124" s="5">
        <f>IFERROR(INDEX('[10]Table 25'!G$14:G$19,MATCH($B124,'[10]Table 25'!$B$14:$B$19,0))*1000,0)</f>
        <v>0</v>
      </c>
      <c r="H124" s="5">
        <f>IFERROR(INDEX('[10]Table 25'!H$14:H$19,MATCH($B124,'[10]Table 25'!$B$14:$B$19,0))*1000,0)</f>
        <v>0</v>
      </c>
      <c r="I124" s="5">
        <f>IFERROR(INDEX('[10]Table 25'!I$14:I$19,MATCH($B124,'[10]Table 25'!$B$14:$B$19,0))*1000,0)</f>
        <v>0</v>
      </c>
      <c r="J124" s="5">
        <f>IFERROR(INDEX('[10]Table 25'!J$14:J$19,MATCH($B124,'[10]Table 25'!$B$14:$B$19,0))*1000,0)</f>
        <v>0</v>
      </c>
      <c r="K124" s="5">
        <f>IFERROR(INDEX('[10]Table 25'!K$14:K$19,MATCH($B124,'[10]Table 25'!$B$14:$B$19,0))*1000,0)</f>
        <v>0</v>
      </c>
      <c r="L124" s="5">
        <f>IFERROR(INDEX('[10]Table 25'!L$14:L$19,MATCH($B124,'[10]Table 25'!$B$14:$B$19,0))*1000,0)</f>
        <v>0</v>
      </c>
      <c r="M124" s="5">
        <f>IFERROR(INDEX('[10]Table 25'!M$14:M$19,MATCH($B124,'[10]Table 25'!$B$14:$B$19,0))*1000,0)</f>
        <v>0</v>
      </c>
      <c r="N124" s="5">
        <f>IFERROR(INDEX('[10]Table 25'!N$14:N$19,MATCH($B124,'[10]Table 25'!$B$14:$B$19,0))*1000,0)</f>
        <v>0</v>
      </c>
      <c r="O124" s="5">
        <f>IFERROR(INDEX('[10]Table 25'!O$14:O$19,MATCH($B124,'[10]Table 25'!$B$14:$B$19,0))*1000,0)</f>
        <v>0</v>
      </c>
      <c r="P124" s="5">
        <f>IFERROR(INDEX('[10]Table 25'!P$14:P$19,MATCH($B124,'[10]Table 25'!$B$14:$B$19,0))*1000,0)</f>
        <v>0</v>
      </c>
      <c r="Q124" s="5">
        <f>IFERROR(INDEX('[10]Table 25'!Q$14:Q$19,MATCH($B124,'[10]Table 25'!$B$14:$B$19,0))*1000,0)</f>
        <v>0</v>
      </c>
      <c r="R124" s="5">
        <f>IFERROR(INDEX('[10]Table 25'!R$14:R$19,MATCH($B124,'[10]Table 25'!$B$14:$B$19,0))*1000,0)</f>
        <v>0</v>
      </c>
      <c r="S124" s="5">
        <f>IFERROR(INDEX('[10]Table 25'!S$14:S$19,MATCH($B124,'[10]Table 25'!$B$14:$B$19,0))*1000,0)</f>
        <v>0</v>
      </c>
      <c r="T124" s="5">
        <f>IFERROR(INDEX('[10]Table 25'!T$14:T$19,MATCH($B124,'[10]Table 25'!$B$14:$B$19,0))*1000,0)</f>
        <v>0</v>
      </c>
      <c r="U124" s="5">
        <f>IFERROR(INDEX('[10]Table 25'!U$14:U$19,MATCH($B124,'[10]Table 25'!$B$14:$B$19,0))*1000,0)</f>
        <v>0</v>
      </c>
      <c r="V124" s="5">
        <f>IFERROR(INDEX('[10]Table 25'!V$14:V$19,MATCH($B124,'[10]Table 25'!$B$14:$B$19,0))*1000,0)</f>
        <v>0</v>
      </c>
      <c r="W124" s="5">
        <f>IFERROR(INDEX('[10]Table 25'!W$14:W$19,MATCH($B124,'[10]Table 25'!$B$14:$B$19,0))*1000,0)</f>
        <v>0</v>
      </c>
      <c r="Z124" s="21" t="s">
        <v>26</v>
      </c>
    </row>
    <row r="125" spans="2:26" outlineLevel="1" x14ac:dyDescent="0.2">
      <c r="B125" s="4" t="s">
        <v>1</v>
      </c>
      <c r="C125" s="5">
        <f>IFERROR(INDEX('[10]Table 25'!C$14:C$19,MATCH($B125,'[10]Table 25'!$B$14:$B$19,0))*1000,0)</f>
        <v>1.395</v>
      </c>
      <c r="D125" s="5">
        <f>IFERROR(INDEX('[10]Table 25'!D$14:D$19,MATCH($B125,'[10]Table 25'!$B$14:$B$19,0))*1000,0)</f>
        <v>2.67</v>
      </c>
      <c r="E125" s="5">
        <f>IFERROR(INDEX('[10]Table 25'!E$14:E$19,MATCH($B125,'[10]Table 25'!$B$14:$B$19,0))*1000,0)</f>
        <v>0</v>
      </c>
      <c r="F125" s="5">
        <f>IFERROR(INDEX('[10]Table 25'!F$14:F$19,MATCH($B125,'[10]Table 25'!$B$14:$B$19,0))*1000,0)</f>
        <v>0</v>
      </c>
      <c r="G125" s="5">
        <f>IFERROR(INDEX('[10]Table 25'!G$14:G$19,MATCH($B125,'[10]Table 25'!$B$14:$B$19,0))*1000,0)</f>
        <v>0</v>
      </c>
      <c r="H125" s="5">
        <f>IFERROR(INDEX('[10]Table 25'!H$14:H$19,MATCH($B125,'[10]Table 25'!$B$14:$B$19,0))*1000,0)</f>
        <v>0</v>
      </c>
      <c r="I125" s="5">
        <f>IFERROR(INDEX('[10]Table 25'!I$14:I$19,MATCH($B125,'[10]Table 25'!$B$14:$B$19,0))*1000,0)</f>
        <v>0</v>
      </c>
      <c r="J125" s="5">
        <f>IFERROR(INDEX('[10]Table 25'!J$14:J$19,MATCH($B125,'[10]Table 25'!$B$14:$B$19,0))*1000,0)</f>
        <v>0</v>
      </c>
      <c r="K125" s="5">
        <f>IFERROR(INDEX('[10]Table 25'!K$14:K$19,MATCH($B125,'[10]Table 25'!$B$14:$B$19,0))*1000,0)</f>
        <v>0</v>
      </c>
      <c r="L125" s="5">
        <f>IFERROR(INDEX('[10]Table 25'!L$14:L$19,MATCH($B125,'[10]Table 25'!$B$14:$B$19,0))*1000,0)</f>
        <v>0</v>
      </c>
      <c r="M125" s="5">
        <f>IFERROR(INDEX('[10]Table 25'!M$14:M$19,MATCH($B125,'[10]Table 25'!$B$14:$B$19,0))*1000,0)</f>
        <v>0.108</v>
      </c>
      <c r="N125" s="5">
        <f>IFERROR(INDEX('[10]Table 25'!N$14:N$19,MATCH($B125,'[10]Table 25'!$B$14:$B$19,0))*1000,0)</f>
        <v>0</v>
      </c>
      <c r="O125" s="5">
        <f>IFERROR(INDEX('[10]Table 25'!O$14:O$19,MATCH($B125,'[10]Table 25'!$B$14:$B$19,0))*1000,0)</f>
        <v>0</v>
      </c>
      <c r="P125" s="5">
        <f>IFERROR(INDEX('[10]Table 25'!P$14:P$19,MATCH($B125,'[10]Table 25'!$B$14:$B$19,0))*1000,0)</f>
        <v>0</v>
      </c>
      <c r="Q125" s="5">
        <f>IFERROR(INDEX('[10]Table 25'!Q$14:Q$19,MATCH($B125,'[10]Table 25'!$B$14:$B$19,0))*1000,0)</f>
        <v>0</v>
      </c>
      <c r="R125" s="5">
        <f>IFERROR(INDEX('[10]Table 25'!R$14:R$19,MATCH($B125,'[10]Table 25'!$B$14:$B$19,0))*1000,0)</f>
        <v>0</v>
      </c>
      <c r="S125" s="5">
        <f>IFERROR(INDEX('[10]Table 25'!S$14:S$19,MATCH($B125,'[10]Table 25'!$B$14:$B$19,0))*1000,0)</f>
        <v>0</v>
      </c>
      <c r="T125" s="5">
        <f>IFERROR(INDEX('[10]Table 25'!T$14:T$19,MATCH($B125,'[10]Table 25'!$B$14:$B$19,0))*1000,0)</f>
        <v>0</v>
      </c>
      <c r="U125" s="5">
        <f>IFERROR(INDEX('[10]Table 25'!U$14:U$19,MATCH($B125,'[10]Table 25'!$B$14:$B$19,0))*1000,0)</f>
        <v>0</v>
      </c>
      <c r="V125" s="5">
        <f>IFERROR(INDEX('[10]Table 25'!V$14:V$19,MATCH($B125,'[10]Table 25'!$B$14:$B$19,0))*1000,0)</f>
        <v>0</v>
      </c>
      <c r="W125" s="5">
        <f>IFERROR(INDEX('[10]Table 25'!W$14:W$19,MATCH($B125,'[10]Table 25'!$B$14:$B$19,0))*1000,0)</f>
        <v>0</v>
      </c>
      <c r="Z125" s="21" t="s">
        <v>26</v>
      </c>
    </row>
    <row r="126" spans="2:26" outlineLevel="1" x14ac:dyDescent="0.2">
      <c r="B126" s="15" t="s">
        <v>9</v>
      </c>
      <c r="C126" s="19">
        <f t="shared" ref="C126:W126" si="49">SUM(C116:C125)</f>
        <v>2105.7179999999998</v>
      </c>
      <c r="D126" s="19">
        <f t="shared" si="49"/>
        <v>2190.9740000000002</v>
      </c>
      <c r="E126" s="19">
        <f t="shared" si="49"/>
        <v>2491.4519999999998</v>
      </c>
      <c r="F126" s="19">
        <f t="shared" si="49"/>
        <v>2603.741</v>
      </c>
      <c r="G126" s="19">
        <f t="shared" si="49"/>
        <v>2698.5460000000003</v>
      </c>
      <c r="H126" s="19">
        <f t="shared" si="49"/>
        <v>2759.2150000000001</v>
      </c>
      <c r="I126" s="19">
        <f t="shared" si="49"/>
        <v>2690.7559999999999</v>
      </c>
      <c r="J126" s="19">
        <f t="shared" si="49"/>
        <v>2748.9549999999999</v>
      </c>
      <c r="K126" s="19">
        <f t="shared" si="49"/>
        <v>2785.5619999999999</v>
      </c>
      <c r="L126" s="19">
        <f t="shared" si="49"/>
        <v>2600.3009999999999</v>
      </c>
      <c r="M126" s="19">
        <f t="shared" si="49"/>
        <v>2754.9719999999998</v>
      </c>
      <c r="N126" s="19">
        <f t="shared" si="49"/>
        <v>3076.5779999999995</v>
      </c>
      <c r="O126" s="19">
        <f t="shared" si="49"/>
        <v>3101.7569999999996</v>
      </c>
      <c r="P126" s="19">
        <f t="shared" si="49"/>
        <v>2703.1390000000001</v>
      </c>
      <c r="Q126" s="19">
        <f t="shared" si="49"/>
        <v>2684.623</v>
      </c>
      <c r="R126" s="19">
        <f t="shared" si="49"/>
        <v>2758.5340000000001</v>
      </c>
      <c r="S126" s="19">
        <f t="shared" si="49"/>
        <v>3093.422</v>
      </c>
      <c r="T126" s="19">
        <f t="shared" si="49"/>
        <v>3359.2739999999999</v>
      </c>
      <c r="U126" s="19">
        <f t="shared" si="49"/>
        <v>3214.3650000000002</v>
      </c>
      <c r="V126" s="19">
        <f t="shared" si="49"/>
        <v>3312.5770000000002</v>
      </c>
      <c r="W126" s="19">
        <f t="shared" si="49"/>
        <v>3090.297</v>
      </c>
    </row>
    <row r="127" spans="2:26" outlineLevel="1" x14ac:dyDescent="0.2">
      <c r="B127" s="26" t="s">
        <v>91</v>
      </c>
      <c r="C127" s="25">
        <f t="shared" ref="C127:W127" si="50">C126/C107/1000</f>
        <v>2.596974187328053E-3</v>
      </c>
      <c r="D127" s="25">
        <f t="shared" si="50"/>
        <v>2.7890547426416444E-3</v>
      </c>
      <c r="E127" s="25">
        <f t="shared" si="50"/>
        <v>2.7817593690686289E-3</v>
      </c>
      <c r="F127" s="25">
        <f t="shared" si="50"/>
        <v>2.7735680643452098E-3</v>
      </c>
      <c r="G127" s="25">
        <f t="shared" si="50"/>
        <v>2.7511095996119212E-3</v>
      </c>
      <c r="H127" s="25">
        <f t="shared" si="50"/>
        <v>2.7488257109653277E-3</v>
      </c>
      <c r="I127" s="25">
        <f t="shared" si="50"/>
        <v>2.7288373886846301E-3</v>
      </c>
      <c r="J127" s="25">
        <f t="shared" si="50"/>
        <v>2.7128381238982402E-3</v>
      </c>
      <c r="K127" s="25">
        <f t="shared" si="50"/>
        <v>2.6294942951771904E-3</v>
      </c>
      <c r="L127" s="25">
        <f t="shared" si="50"/>
        <v>2.6304500337646633E-3</v>
      </c>
      <c r="M127" s="25">
        <f t="shared" si="50"/>
        <v>2.6005832806251746E-3</v>
      </c>
      <c r="N127" s="25">
        <f t="shared" si="50"/>
        <v>2.5681714476408586E-3</v>
      </c>
      <c r="O127" s="25">
        <f t="shared" si="50"/>
        <v>2.5514653731964223E-3</v>
      </c>
      <c r="P127" s="25">
        <f t="shared" si="50"/>
        <v>2.5199855686912206E-3</v>
      </c>
      <c r="Q127" s="25">
        <f t="shared" si="50"/>
        <v>2.4896964381615075E-3</v>
      </c>
      <c r="R127" s="25">
        <f t="shared" si="50"/>
        <v>2.4708878030275157E-3</v>
      </c>
      <c r="S127" s="25">
        <f t="shared" si="50"/>
        <v>2.4397255459066599E-3</v>
      </c>
      <c r="T127" s="25">
        <f t="shared" si="50"/>
        <v>2.3995204679295025E-3</v>
      </c>
      <c r="U127" s="25">
        <f t="shared" si="50"/>
        <v>2.3653008126751328E-3</v>
      </c>
      <c r="V127" s="25">
        <f t="shared" si="50"/>
        <v>2.3363030189178227E-3</v>
      </c>
      <c r="W127" s="25">
        <f t="shared" si="50"/>
        <v>2.3079547450209764E-3</v>
      </c>
    </row>
    <row r="128" spans="2:26" outlineLevel="1" x14ac:dyDescent="0.2"/>
    <row r="129" spans="1:28" outlineLevel="1" x14ac:dyDescent="0.2">
      <c r="B129" s="4" t="s">
        <v>18</v>
      </c>
      <c r="C129" s="11">
        <f t="shared" ref="C129:W129" si="51">IFERROR(C116/C126,0)</f>
        <v>0</v>
      </c>
      <c r="D129" s="11">
        <f t="shared" si="51"/>
        <v>0</v>
      </c>
      <c r="E129" s="11">
        <f t="shared" si="51"/>
        <v>0</v>
      </c>
      <c r="F129" s="11">
        <f t="shared" si="51"/>
        <v>0</v>
      </c>
      <c r="G129" s="11">
        <f t="shared" si="51"/>
        <v>0</v>
      </c>
      <c r="H129" s="11">
        <f t="shared" si="51"/>
        <v>0</v>
      </c>
      <c r="I129" s="11">
        <f t="shared" si="51"/>
        <v>0</v>
      </c>
      <c r="J129" s="11">
        <f t="shared" si="51"/>
        <v>0</v>
      </c>
      <c r="K129" s="11">
        <f t="shared" si="51"/>
        <v>0</v>
      </c>
      <c r="L129" s="11">
        <f t="shared" si="51"/>
        <v>0</v>
      </c>
      <c r="M129" s="11">
        <f t="shared" si="51"/>
        <v>0</v>
      </c>
      <c r="N129" s="11">
        <f t="shared" si="51"/>
        <v>0</v>
      </c>
      <c r="O129" s="11">
        <f t="shared" si="51"/>
        <v>0</v>
      </c>
      <c r="P129" s="11">
        <f t="shared" si="51"/>
        <v>0</v>
      </c>
      <c r="Q129" s="11">
        <f t="shared" si="51"/>
        <v>0</v>
      </c>
      <c r="R129" s="11">
        <f t="shared" si="51"/>
        <v>0</v>
      </c>
      <c r="S129" s="11">
        <f t="shared" si="51"/>
        <v>0</v>
      </c>
      <c r="T129" s="11">
        <f t="shared" si="51"/>
        <v>0</v>
      </c>
      <c r="U129" s="11">
        <f t="shared" si="51"/>
        <v>0</v>
      </c>
      <c r="V129" s="11">
        <f t="shared" si="51"/>
        <v>0</v>
      </c>
      <c r="W129" s="11">
        <f t="shared" si="51"/>
        <v>0</v>
      </c>
    </row>
    <row r="130" spans="1:28" outlineLevel="1" x14ac:dyDescent="0.2">
      <c r="B130" s="4" t="s">
        <v>19</v>
      </c>
      <c r="C130" s="11">
        <f t="shared" ref="C130:W130" si="52">IFERROR(C117/C126,0)</f>
        <v>0</v>
      </c>
      <c r="D130" s="11">
        <f t="shared" si="52"/>
        <v>0</v>
      </c>
      <c r="E130" s="11">
        <f t="shared" si="52"/>
        <v>0</v>
      </c>
      <c r="F130" s="11">
        <f t="shared" si="52"/>
        <v>0</v>
      </c>
      <c r="G130" s="11">
        <f t="shared" si="52"/>
        <v>0</v>
      </c>
      <c r="H130" s="11">
        <f t="shared" si="52"/>
        <v>0</v>
      </c>
      <c r="I130" s="11">
        <f t="shared" si="52"/>
        <v>0</v>
      </c>
      <c r="J130" s="11">
        <f t="shared" si="52"/>
        <v>0</v>
      </c>
      <c r="K130" s="11">
        <f t="shared" si="52"/>
        <v>0</v>
      </c>
      <c r="L130" s="11">
        <f t="shared" si="52"/>
        <v>0</v>
      </c>
      <c r="M130" s="11">
        <f t="shared" si="52"/>
        <v>0</v>
      </c>
      <c r="N130" s="11">
        <f t="shared" si="52"/>
        <v>0</v>
      </c>
      <c r="O130" s="11">
        <f t="shared" si="52"/>
        <v>0</v>
      </c>
      <c r="P130" s="11">
        <f t="shared" si="52"/>
        <v>0</v>
      </c>
      <c r="Q130" s="11">
        <f t="shared" si="52"/>
        <v>0</v>
      </c>
      <c r="R130" s="11">
        <f t="shared" si="52"/>
        <v>0</v>
      </c>
      <c r="S130" s="11">
        <f t="shared" si="52"/>
        <v>0</v>
      </c>
      <c r="T130" s="11">
        <f t="shared" si="52"/>
        <v>0</v>
      </c>
      <c r="U130" s="11">
        <f t="shared" si="52"/>
        <v>0</v>
      </c>
      <c r="V130" s="11">
        <f t="shared" si="52"/>
        <v>0</v>
      </c>
      <c r="W130" s="11">
        <f t="shared" si="52"/>
        <v>0</v>
      </c>
    </row>
    <row r="131" spans="1:28" outlineLevel="1" x14ac:dyDescent="0.2">
      <c r="B131" s="4" t="s">
        <v>16</v>
      </c>
      <c r="C131" s="11">
        <f t="shared" ref="C131:W131" si="53">IFERROR(C118/C126,0)</f>
        <v>2.4644800490853949E-2</v>
      </c>
      <c r="D131" s="11">
        <f t="shared" si="53"/>
        <v>2.6605975242061292E-2</v>
      </c>
      <c r="E131" s="11">
        <f t="shared" si="53"/>
        <v>2.8631898186278523E-2</v>
      </c>
      <c r="F131" s="11">
        <f t="shared" si="53"/>
        <v>2.7586461172597429E-2</v>
      </c>
      <c r="G131" s="11">
        <f t="shared" si="53"/>
        <v>1.744383827438924E-2</v>
      </c>
      <c r="H131" s="11">
        <f t="shared" si="53"/>
        <v>1.8576660390727071E-2</v>
      </c>
      <c r="I131" s="11">
        <f t="shared" si="53"/>
        <v>4.6347569233330709E-3</v>
      </c>
      <c r="J131" s="11">
        <f t="shared" si="53"/>
        <v>3.4969652104163218E-3</v>
      </c>
      <c r="K131" s="11">
        <f t="shared" si="53"/>
        <v>3.0295502307972322E-3</v>
      </c>
      <c r="L131" s="11">
        <f t="shared" si="53"/>
        <v>4.3594953045820468E-3</v>
      </c>
      <c r="M131" s="11">
        <f t="shared" si="53"/>
        <v>2.6483027776688841E-3</v>
      </c>
      <c r="N131" s="11">
        <f t="shared" si="53"/>
        <v>3.6209060846173905E-3</v>
      </c>
      <c r="O131" s="11">
        <f t="shared" si="53"/>
        <v>3.1166206766036157E-3</v>
      </c>
      <c r="P131" s="11">
        <f t="shared" si="53"/>
        <v>3.2125613962138097E-3</v>
      </c>
      <c r="Q131" s="11">
        <f t="shared" si="53"/>
        <v>4.0080115532050492E-3</v>
      </c>
      <c r="R131" s="11">
        <f t="shared" si="53"/>
        <v>6.8329772263093363E-3</v>
      </c>
      <c r="S131" s="11">
        <f t="shared" si="53"/>
        <v>8.0858673663017858E-3</v>
      </c>
      <c r="T131" s="11">
        <f t="shared" si="53"/>
        <v>8.1574173467243213E-3</v>
      </c>
      <c r="U131" s="11">
        <f t="shared" si="53"/>
        <v>8.8409374790977373E-3</v>
      </c>
      <c r="V131" s="11">
        <f t="shared" si="53"/>
        <v>7.6085778534355575E-3</v>
      </c>
      <c r="W131" s="11">
        <f t="shared" si="53"/>
        <v>8.6690696719441546E-3</v>
      </c>
    </row>
    <row r="132" spans="1:28" outlineLevel="1" x14ac:dyDescent="0.2">
      <c r="B132" s="4" t="s">
        <v>21</v>
      </c>
      <c r="C132" s="11">
        <f t="shared" ref="C132:W132" si="54">IFERROR(C119/C126,0)</f>
        <v>0</v>
      </c>
      <c r="D132" s="11">
        <f t="shared" si="54"/>
        <v>0</v>
      </c>
      <c r="E132" s="11">
        <f t="shared" si="54"/>
        <v>0</v>
      </c>
      <c r="F132" s="11">
        <f t="shared" si="54"/>
        <v>0</v>
      </c>
      <c r="G132" s="11">
        <f t="shared" si="54"/>
        <v>0</v>
      </c>
      <c r="H132" s="11">
        <f t="shared" si="54"/>
        <v>0</v>
      </c>
      <c r="I132" s="11">
        <f t="shared" si="54"/>
        <v>0</v>
      </c>
      <c r="J132" s="11">
        <f t="shared" si="54"/>
        <v>0</v>
      </c>
      <c r="K132" s="11">
        <f t="shared" si="54"/>
        <v>0</v>
      </c>
      <c r="L132" s="11">
        <f t="shared" si="54"/>
        <v>0</v>
      </c>
      <c r="M132" s="11">
        <f t="shared" si="54"/>
        <v>0</v>
      </c>
      <c r="N132" s="11">
        <f t="shared" si="54"/>
        <v>0</v>
      </c>
      <c r="O132" s="11">
        <f t="shared" si="54"/>
        <v>0</v>
      </c>
      <c r="P132" s="11">
        <f t="shared" si="54"/>
        <v>0</v>
      </c>
      <c r="Q132" s="11">
        <f t="shared" si="54"/>
        <v>0</v>
      </c>
      <c r="R132" s="11">
        <f t="shared" si="54"/>
        <v>0</v>
      </c>
      <c r="S132" s="11">
        <f t="shared" si="54"/>
        <v>0</v>
      </c>
      <c r="T132" s="11">
        <f t="shared" si="54"/>
        <v>0</v>
      </c>
      <c r="U132" s="11">
        <f t="shared" si="54"/>
        <v>0</v>
      </c>
      <c r="V132" s="11">
        <f t="shared" si="54"/>
        <v>0</v>
      </c>
      <c r="W132" s="11">
        <f t="shared" si="54"/>
        <v>0</v>
      </c>
    </row>
    <row r="133" spans="1:28" outlineLevel="1" x14ac:dyDescent="0.2">
      <c r="B133" s="4" t="s">
        <v>20</v>
      </c>
      <c r="C133" s="11">
        <f t="shared" ref="C133:W133" si="55">IFERROR(C120/C126,0)</f>
        <v>0.9746927176383543</v>
      </c>
      <c r="D133" s="11">
        <f t="shared" si="55"/>
        <v>0.97217538866275899</v>
      </c>
      <c r="E133" s="11">
        <f t="shared" si="55"/>
        <v>0.97136810181372146</v>
      </c>
      <c r="F133" s="11">
        <f t="shared" si="55"/>
        <v>0.97241353882740256</v>
      </c>
      <c r="G133" s="11">
        <f t="shared" si="55"/>
        <v>0.98255616172561078</v>
      </c>
      <c r="H133" s="11">
        <f t="shared" si="55"/>
        <v>0.98142333960927286</v>
      </c>
      <c r="I133" s="11">
        <f t="shared" si="55"/>
        <v>0.99536524307666696</v>
      </c>
      <c r="J133" s="11">
        <f t="shared" si="55"/>
        <v>0.99650303478958369</v>
      </c>
      <c r="K133" s="11">
        <f t="shared" si="55"/>
        <v>0.99697044976920279</v>
      </c>
      <c r="L133" s="11">
        <f t="shared" si="55"/>
        <v>0.99564050469541798</v>
      </c>
      <c r="M133" s="11">
        <f t="shared" si="55"/>
        <v>0.99731249537200373</v>
      </c>
      <c r="N133" s="11">
        <f t="shared" si="55"/>
        <v>0.96131676167482194</v>
      </c>
      <c r="O133" s="11">
        <f t="shared" si="55"/>
        <v>0.96179552427865889</v>
      </c>
      <c r="P133" s="11">
        <f t="shared" si="55"/>
        <v>0.98867242860984939</v>
      </c>
      <c r="Q133" s="11">
        <f t="shared" si="55"/>
        <v>0.86608622514222655</v>
      </c>
      <c r="R133" s="11">
        <f t="shared" si="55"/>
        <v>0.99316702277369062</v>
      </c>
      <c r="S133" s="11">
        <f t="shared" si="55"/>
        <v>0.99191413263369821</v>
      </c>
      <c r="T133" s="11">
        <f t="shared" si="55"/>
        <v>0.99184258265327574</v>
      </c>
      <c r="U133" s="11">
        <f t="shared" si="55"/>
        <v>0.99115906252090225</v>
      </c>
      <c r="V133" s="11">
        <f t="shared" si="55"/>
        <v>0.99239142214656439</v>
      </c>
      <c r="W133" s="11">
        <f t="shared" si="55"/>
        <v>0.99133093032805586</v>
      </c>
    </row>
    <row r="134" spans="1:28" outlineLevel="1" x14ac:dyDescent="0.2">
      <c r="B134" s="4" t="s">
        <v>0</v>
      </c>
      <c r="C134" s="11">
        <f t="shared" ref="C134:W134" si="56">IFERROR(C121/C126,0)</f>
        <v>0</v>
      </c>
      <c r="D134" s="11">
        <f t="shared" si="56"/>
        <v>0</v>
      </c>
      <c r="E134" s="11">
        <f t="shared" si="56"/>
        <v>0</v>
      </c>
      <c r="F134" s="11">
        <f t="shared" si="56"/>
        <v>0</v>
      </c>
      <c r="G134" s="11">
        <f t="shared" si="56"/>
        <v>0</v>
      </c>
      <c r="H134" s="11">
        <f t="shared" si="56"/>
        <v>0</v>
      </c>
      <c r="I134" s="11">
        <f t="shared" si="56"/>
        <v>0</v>
      </c>
      <c r="J134" s="11">
        <f t="shared" si="56"/>
        <v>0</v>
      </c>
      <c r="K134" s="11">
        <f t="shared" si="56"/>
        <v>0</v>
      </c>
      <c r="L134" s="11">
        <f t="shared" si="56"/>
        <v>0</v>
      </c>
      <c r="M134" s="11">
        <f t="shared" si="56"/>
        <v>0</v>
      </c>
      <c r="N134" s="11">
        <f t="shared" si="56"/>
        <v>3.5062332240560781E-2</v>
      </c>
      <c r="O134" s="11">
        <f t="shared" si="56"/>
        <v>3.5087855044737555E-2</v>
      </c>
      <c r="P134" s="11">
        <f t="shared" si="56"/>
        <v>8.1150099939366789E-3</v>
      </c>
      <c r="Q134" s="11">
        <f t="shared" si="56"/>
        <v>0.12990576330456827</v>
      </c>
      <c r="R134" s="11">
        <f t="shared" si="56"/>
        <v>0</v>
      </c>
      <c r="S134" s="11">
        <f t="shared" si="56"/>
        <v>0</v>
      </c>
      <c r="T134" s="11">
        <f t="shared" si="56"/>
        <v>0</v>
      </c>
      <c r="U134" s="11">
        <f t="shared" si="56"/>
        <v>0</v>
      </c>
      <c r="V134" s="11">
        <f t="shared" si="56"/>
        <v>0</v>
      </c>
      <c r="W134" s="11">
        <f t="shared" si="56"/>
        <v>0</v>
      </c>
    </row>
    <row r="135" spans="1:28" outlineLevel="1" x14ac:dyDescent="0.2">
      <c r="B135" s="4" t="s">
        <v>22</v>
      </c>
      <c r="C135" s="11">
        <f t="shared" ref="C135:W135" si="57">IFERROR(C122/C126,0)</f>
        <v>0</v>
      </c>
      <c r="D135" s="11">
        <f t="shared" si="57"/>
        <v>0</v>
      </c>
      <c r="E135" s="11">
        <f t="shared" si="57"/>
        <v>0</v>
      </c>
      <c r="F135" s="11">
        <f t="shared" si="57"/>
        <v>0</v>
      </c>
      <c r="G135" s="11">
        <f t="shared" si="57"/>
        <v>0</v>
      </c>
      <c r="H135" s="11">
        <f t="shared" si="57"/>
        <v>0</v>
      </c>
      <c r="I135" s="11">
        <f t="shared" si="57"/>
        <v>0</v>
      </c>
      <c r="J135" s="11">
        <f t="shared" si="57"/>
        <v>0</v>
      </c>
      <c r="K135" s="11">
        <f t="shared" si="57"/>
        <v>0</v>
      </c>
      <c r="L135" s="11">
        <f t="shared" si="57"/>
        <v>0</v>
      </c>
      <c r="M135" s="11">
        <f t="shared" si="57"/>
        <v>0</v>
      </c>
      <c r="N135" s="11">
        <f t="shared" si="57"/>
        <v>0</v>
      </c>
      <c r="O135" s="11">
        <f t="shared" si="57"/>
        <v>0</v>
      </c>
      <c r="P135" s="11">
        <f t="shared" si="57"/>
        <v>0</v>
      </c>
      <c r="Q135" s="11">
        <f t="shared" si="57"/>
        <v>0</v>
      </c>
      <c r="R135" s="11">
        <f t="shared" si="57"/>
        <v>0</v>
      </c>
      <c r="S135" s="11">
        <f t="shared" si="57"/>
        <v>0</v>
      </c>
      <c r="T135" s="11">
        <f t="shared" si="57"/>
        <v>0</v>
      </c>
      <c r="U135" s="11">
        <f t="shared" si="57"/>
        <v>0</v>
      </c>
      <c r="V135" s="11">
        <f t="shared" si="57"/>
        <v>0</v>
      </c>
      <c r="W135" s="11">
        <f t="shared" si="57"/>
        <v>0</v>
      </c>
    </row>
    <row r="136" spans="1:28" x14ac:dyDescent="0.2">
      <c r="B136" s="4" t="s">
        <v>23</v>
      </c>
      <c r="C136" s="11">
        <f t="shared" ref="C136:W136" si="58">IFERROR(C123/C126,0)</f>
        <v>0</v>
      </c>
      <c r="D136" s="11">
        <f t="shared" si="58"/>
        <v>0</v>
      </c>
      <c r="E136" s="11">
        <f t="shared" si="58"/>
        <v>0</v>
      </c>
      <c r="F136" s="11">
        <f t="shared" si="58"/>
        <v>0</v>
      </c>
      <c r="G136" s="11">
        <f t="shared" si="58"/>
        <v>0</v>
      </c>
      <c r="H136" s="11">
        <f t="shared" si="58"/>
        <v>0</v>
      </c>
      <c r="I136" s="11">
        <f t="shared" si="58"/>
        <v>0</v>
      </c>
      <c r="J136" s="11">
        <f t="shared" si="58"/>
        <v>0</v>
      </c>
      <c r="K136" s="11">
        <f t="shared" si="58"/>
        <v>0</v>
      </c>
      <c r="L136" s="11">
        <f t="shared" si="58"/>
        <v>0</v>
      </c>
      <c r="M136" s="11">
        <f t="shared" si="58"/>
        <v>0</v>
      </c>
      <c r="N136" s="11">
        <f t="shared" si="58"/>
        <v>0</v>
      </c>
      <c r="O136" s="11">
        <f t="shared" si="58"/>
        <v>0</v>
      </c>
      <c r="P136" s="11">
        <f t="shared" si="58"/>
        <v>0</v>
      </c>
      <c r="Q136" s="11">
        <f t="shared" si="58"/>
        <v>0</v>
      </c>
      <c r="R136" s="11">
        <f t="shared" si="58"/>
        <v>0</v>
      </c>
      <c r="S136" s="11">
        <f t="shared" si="58"/>
        <v>0</v>
      </c>
      <c r="T136" s="11">
        <f t="shared" si="58"/>
        <v>0</v>
      </c>
      <c r="U136" s="11">
        <f t="shared" si="58"/>
        <v>0</v>
      </c>
      <c r="V136" s="11">
        <f t="shared" si="58"/>
        <v>0</v>
      </c>
      <c r="W136" s="11">
        <f t="shared" si="58"/>
        <v>0</v>
      </c>
    </row>
    <row r="137" spans="1:28" x14ac:dyDescent="0.2">
      <c r="B137" s="4" t="s">
        <v>17</v>
      </c>
      <c r="C137" s="11">
        <f t="shared" ref="C137:W137" si="59">IFERROR(C124/C126,0)</f>
        <v>0</v>
      </c>
      <c r="D137" s="11">
        <f t="shared" si="59"/>
        <v>0</v>
      </c>
      <c r="E137" s="11">
        <f t="shared" si="59"/>
        <v>0</v>
      </c>
      <c r="F137" s="11">
        <f t="shared" si="59"/>
        <v>0</v>
      </c>
      <c r="G137" s="11">
        <f t="shared" si="59"/>
        <v>0</v>
      </c>
      <c r="H137" s="11">
        <f t="shared" si="59"/>
        <v>0</v>
      </c>
      <c r="I137" s="11">
        <f t="shared" si="59"/>
        <v>0</v>
      </c>
      <c r="J137" s="11">
        <f t="shared" si="59"/>
        <v>0</v>
      </c>
      <c r="K137" s="11">
        <f t="shared" si="59"/>
        <v>0</v>
      </c>
      <c r="L137" s="11">
        <f t="shared" si="59"/>
        <v>0</v>
      </c>
      <c r="M137" s="11">
        <f t="shared" si="59"/>
        <v>0</v>
      </c>
      <c r="N137" s="11">
        <f t="shared" si="59"/>
        <v>0</v>
      </c>
      <c r="O137" s="11">
        <f t="shared" si="59"/>
        <v>0</v>
      </c>
      <c r="P137" s="11">
        <f t="shared" si="59"/>
        <v>0</v>
      </c>
      <c r="Q137" s="11">
        <f t="shared" si="59"/>
        <v>0</v>
      </c>
      <c r="R137" s="11">
        <f t="shared" si="59"/>
        <v>0</v>
      </c>
      <c r="S137" s="11">
        <f t="shared" si="59"/>
        <v>0</v>
      </c>
      <c r="T137" s="11">
        <f t="shared" si="59"/>
        <v>0</v>
      </c>
      <c r="U137" s="11">
        <f t="shared" si="59"/>
        <v>0</v>
      </c>
      <c r="V137" s="11">
        <f t="shared" si="59"/>
        <v>0</v>
      </c>
      <c r="W137" s="11">
        <f t="shared" si="59"/>
        <v>0</v>
      </c>
    </row>
    <row r="138" spans="1:28" s="31" customFormat="1" x14ac:dyDescent="0.2">
      <c r="A138" s="1"/>
      <c r="B138" s="4" t="s">
        <v>1</v>
      </c>
      <c r="C138" s="11">
        <f t="shared" ref="C138:W138" si="60">IFERROR(C125/C126,0)</f>
        <v>6.6248187079181553E-4</v>
      </c>
      <c r="D138" s="11">
        <f t="shared" si="60"/>
        <v>1.2186360951795866E-3</v>
      </c>
      <c r="E138" s="11">
        <f t="shared" si="60"/>
        <v>0</v>
      </c>
      <c r="F138" s="11">
        <f t="shared" si="60"/>
        <v>0</v>
      </c>
      <c r="G138" s="11">
        <f t="shared" si="60"/>
        <v>0</v>
      </c>
      <c r="H138" s="11">
        <f t="shared" si="60"/>
        <v>0</v>
      </c>
      <c r="I138" s="11">
        <f t="shared" si="60"/>
        <v>0</v>
      </c>
      <c r="J138" s="11">
        <f t="shared" si="60"/>
        <v>0</v>
      </c>
      <c r="K138" s="11">
        <f t="shared" si="60"/>
        <v>0</v>
      </c>
      <c r="L138" s="11">
        <f t="shared" si="60"/>
        <v>0</v>
      </c>
      <c r="M138" s="11">
        <f t="shared" si="60"/>
        <v>3.9201850327335454E-5</v>
      </c>
      <c r="N138" s="11">
        <f t="shared" si="60"/>
        <v>0</v>
      </c>
      <c r="O138" s="11">
        <f t="shared" si="60"/>
        <v>0</v>
      </c>
      <c r="P138" s="11">
        <f t="shared" si="60"/>
        <v>0</v>
      </c>
      <c r="Q138" s="11">
        <f t="shared" si="60"/>
        <v>0</v>
      </c>
      <c r="R138" s="11">
        <f t="shared" si="60"/>
        <v>0</v>
      </c>
      <c r="S138" s="11">
        <f t="shared" si="60"/>
        <v>0</v>
      </c>
      <c r="T138" s="11">
        <f t="shared" si="60"/>
        <v>0</v>
      </c>
      <c r="U138" s="11">
        <f t="shared" si="60"/>
        <v>0</v>
      </c>
      <c r="V138" s="11">
        <f t="shared" si="60"/>
        <v>0</v>
      </c>
      <c r="W138" s="11">
        <f t="shared" si="60"/>
        <v>0</v>
      </c>
      <c r="X138" s="1"/>
      <c r="Y138" s="1"/>
      <c r="Z138"/>
      <c r="AA138" s="1"/>
      <c r="AB138" s="1"/>
    </row>
    <row r="139" spans="1:28" outlineLevel="1" x14ac:dyDescent="0.2"/>
    <row r="140" spans="1:28" outlineLevel="1" x14ac:dyDescent="0.2"/>
    <row r="141" spans="1:28" outlineLevel="1" x14ac:dyDescent="0.2">
      <c r="A141" s="32" t="s">
        <v>87</v>
      </c>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4"/>
      <c r="AA141" s="33"/>
      <c r="AB141" s="33"/>
    </row>
    <row r="142" spans="1:28" outlineLevel="1" x14ac:dyDescent="0.2">
      <c r="B142" s="20" t="s">
        <v>88</v>
      </c>
      <c r="C142" s="5">
        <f>'[10]Table 32'!C$15</f>
        <v>5.8122850000000001</v>
      </c>
      <c r="D142" s="5">
        <f>'[10]Table 32'!D$15</f>
        <v>5.8980069999999998</v>
      </c>
      <c r="E142" s="5">
        <f>'[10]Table 32'!E$15</f>
        <v>7.7785529999999996</v>
      </c>
      <c r="F142" s="5">
        <f>'[10]Table 32'!F$15</f>
        <v>9.0816520000000001</v>
      </c>
      <c r="G142" s="5">
        <f>'[10]Table 32'!G$15</f>
        <v>10.737158000000001</v>
      </c>
      <c r="H142" s="5">
        <f>'[10]Table 32'!H$15</f>
        <v>12.225861</v>
      </c>
      <c r="I142" s="5">
        <f>'[10]Table 32'!I$15</f>
        <v>14.090923</v>
      </c>
      <c r="J142" s="5">
        <f>'[10]Table 32'!J$15</f>
        <v>15.941583</v>
      </c>
      <c r="K142" s="5">
        <f>'[10]Table 32'!K$15</f>
        <v>16.916281999999999</v>
      </c>
      <c r="L142" s="5">
        <f>'[10]Table 32'!L$15</f>
        <v>16.805254000000001</v>
      </c>
      <c r="M142" s="5">
        <f>'[10]Table 32'!M$15</f>
        <v>17.76632</v>
      </c>
      <c r="N142" s="5">
        <f>'[10]Table 32'!N$15</f>
        <v>19.535720999999999</v>
      </c>
      <c r="O142" s="5">
        <f>'[10]Table 32'!O$15</f>
        <v>18.834199999999999</v>
      </c>
      <c r="P142" s="5">
        <f>'[10]Table 32'!P$15</f>
        <v>15.331056999999999</v>
      </c>
      <c r="Q142" s="5">
        <f>'[10]Table 32'!Q$15</f>
        <v>14.356449</v>
      </c>
      <c r="R142" s="5">
        <f>'[10]Table 32'!R$15</f>
        <v>13.463831000000001</v>
      </c>
      <c r="S142" s="5">
        <f>'[10]Table 32'!S$15</f>
        <v>14.52312</v>
      </c>
      <c r="T142" s="5">
        <f>'[10]Table 32'!T$15</f>
        <v>14.863011999999999</v>
      </c>
      <c r="U142" s="5">
        <f>'[10]Table 32'!U$15</f>
        <v>16.951311</v>
      </c>
      <c r="V142" s="5">
        <f>'[10]Table 32'!V$15</f>
        <v>16.149677000000001</v>
      </c>
      <c r="W142" s="5">
        <f>'[10]Table 32'!W$15</f>
        <v>15.256938</v>
      </c>
      <c r="Z142" s="21"/>
      <c r="AB142"/>
    </row>
    <row r="143" spans="1:28" outlineLevel="1" x14ac:dyDescent="0.2">
      <c r="B143" s="7" t="s">
        <v>89</v>
      </c>
      <c r="C143" s="5"/>
      <c r="D143" s="5"/>
      <c r="E143" s="5"/>
      <c r="F143" s="5"/>
      <c r="G143" s="5"/>
      <c r="H143" s="5"/>
      <c r="I143" s="5"/>
      <c r="J143" s="5"/>
      <c r="K143" s="5"/>
      <c r="L143" s="5"/>
      <c r="M143" s="5"/>
      <c r="N143" s="5"/>
      <c r="O143" s="5"/>
      <c r="P143" s="5"/>
      <c r="Q143" s="5"/>
      <c r="R143" s="5"/>
      <c r="S143" s="5"/>
      <c r="T143" s="5"/>
      <c r="U143" s="5"/>
      <c r="V143" s="5"/>
      <c r="W143" s="5"/>
      <c r="Z143" s="21"/>
      <c r="AB143"/>
    </row>
    <row r="144" spans="1:28" outlineLevel="1" x14ac:dyDescent="0.2">
      <c r="B144" s="7" t="s">
        <v>25</v>
      </c>
      <c r="C144" s="5">
        <f>'[10]Table 32'!C$26</f>
        <v>1.014</v>
      </c>
      <c r="D144" s="5">
        <f>'[10]Table 32'!D$26</f>
        <v>1.02</v>
      </c>
      <c r="E144" s="5">
        <f>'[10]Table 32'!E$26</f>
        <v>1.107</v>
      </c>
      <c r="F144" s="5">
        <f>'[10]Table 32'!F$26</f>
        <v>1.27</v>
      </c>
      <c r="G144" s="5">
        <f>'[10]Table 32'!G$26</f>
        <v>1.4510000000000001</v>
      </c>
      <c r="H144" s="5">
        <f>'[10]Table 32'!H$26</f>
        <v>1.6220000000000001</v>
      </c>
      <c r="I144" s="5">
        <f>'[10]Table 32'!I$26</f>
        <v>1.9119999999999999</v>
      </c>
      <c r="J144" s="5">
        <f>'[10]Table 32'!J$26</f>
        <v>2.165</v>
      </c>
      <c r="K144" s="5">
        <f>'[10]Table 32'!K$26</f>
        <v>2.5339999999999998</v>
      </c>
      <c r="L144" s="5">
        <f>'[10]Table 32'!L$26</f>
        <v>2.887</v>
      </c>
      <c r="M144" s="5">
        <f>'[10]Table 32'!M$26</f>
        <v>3.27</v>
      </c>
      <c r="N144" s="5">
        <f>'[10]Table 32'!N$26</f>
        <v>3.33</v>
      </c>
      <c r="O144" s="5">
        <f>'[10]Table 32'!O$26</f>
        <v>3.4</v>
      </c>
      <c r="P144" s="5">
        <f>'[10]Table 32'!P$26</f>
        <v>3.2879999999999998</v>
      </c>
      <c r="Q144" s="5">
        <f>'[10]Table 32'!Q$26</f>
        <v>3.1619999999999999</v>
      </c>
      <c r="R144" s="5">
        <f>'[10]Table 32'!R$26</f>
        <v>3.0950000000000002</v>
      </c>
      <c r="S144" s="5">
        <f>'[10]Table 32'!S$26</f>
        <v>3.048</v>
      </c>
      <c r="T144" s="5">
        <f>'[10]Table 32'!T$26</f>
        <v>2.972</v>
      </c>
      <c r="U144" s="5">
        <f>'[10]Table 32'!U$26</f>
        <v>3.7309999999999999</v>
      </c>
      <c r="V144" s="5">
        <f>'[10]Table 32'!V$26</f>
        <v>3.5379999999999998</v>
      </c>
      <c r="W144" s="5">
        <f>'[10]Table 32'!W$26</f>
        <v>3.629</v>
      </c>
      <c r="Z144" s="21" t="s">
        <v>96</v>
      </c>
      <c r="AB144"/>
    </row>
    <row r="145" spans="2:28" outlineLevel="1" x14ac:dyDescent="0.2">
      <c r="B145" s="7" t="s">
        <v>30</v>
      </c>
      <c r="C145" s="5">
        <f>'[10]Table 32'!C$27</f>
        <v>5210.895141</v>
      </c>
      <c r="D145" s="5">
        <f>'[10]Table 32'!D$27</f>
        <v>4739.4685030000001</v>
      </c>
      <c r="E145" s="5">
        <f>'[10]Table 32'!E$27</f>
        <v>5532.8490730000003</v>
      </c>
      <c r="F145" s="5">
        <f>'[10]Table 32'!F$27</f>
        <v>5630.5382280000003</v>
      </c>
      <c r="G145" s="5">
        <f>'[10]Table 32'!G$27</f>
        <v>5826.6128790000002</v>
      </c>
      <c r="H145" s="5">
        <f>'[10]Table 32'!H$27</f>
        <v>5934.8697039999997</v>
      </c>
      <c r="I145" s="5">
        <f>'[10]Table 32'!I$27</f>
        <v>5802.6441409999998</v>
      </c>
      <c r="J145" s="5">
        <f>'[10]Table 32'!J$27</f>
        <v>5798.1118479999996</v>
      </c>
      <c r="K145" s="5">
        <f>'[10]Table 32'!K$27</f>
        <v>5256.3836680000004</v>
      </c>
      <c r="L145" s="5">
        <f>'[10]Table 32'!L$27</f>
        <v>5404.1846530000003</v>
      </c>
      <c r="M145" s="5">
        <f>'[10]Table 32'!M$27</f>
        <v>5044.0522879999999</v>
      </c>
      <c r="N145" s="5">
        <f>'[10]Table 32'!N$27</f>
        <v>5446.5350790000002</v>
      </c>
      <c r="O145" s="5">
        <f>'[10]Table 32'!O$27</f>
        <v>5142.9013539999996</v>
      </c>
      <c r="P145" s="5">
        <f>'[10]Table 32'!P$27</f>
        <v>4328.814085</v>
      </c>
      <c r="Q145" s="5">
        <f>'[10]Table 32'!Q$27</f>
        <v>4215.243829</v>
      </c>
      <c r="R145" s="5">
        <f>'[10]Table 32'!R$27</f>
        <v>4038.7253000000001</v>
      </c>
      <c r="S145" s="5">
        <f>'[10]Table 32'!S$27</f>
        <v>4158.650654</v>
      </c>
      <c r="T145" s="5">
        <f>'[10]Table 32'!T$27</f>
        <v>4309.5280700000003</v>
      </c>
      <c r="U145" s="5">
        <f>'[10]Table 32'!U$27</f>
        <v>3915.2127300000002</v>
      </c>
      <c r="V145" s="5">
        <f>'[10]Table 32'!V$27</f>
        <v>3926.7903430000001</v>
      </c>
      <c r="W145" s="5">
        <f>'[10]Table 32'!W$27</f>
        <v>3490.5089750000002</v>
      </c>
      <c r="Z145" s="21" t="s">
        <v>96</v>
      </c>
      <c r="AB145"/>
    </row>
    <row r="146" spans="2:28" outlineLevel="1" x14ac:dyDescent="0.2">
      <c r="B146" s="7" t="s">
        <v>31</v>
      </c>
      <c r="C146" s="5">
        <f t="shared" ref="C146:W146" si="61">C144*C145/1000</f>
        <v>5.2838476729739998</v>
      </c>
      <c r="D146" s="5">
        <f t="shared" si="61"/>
        <v>4.8342578730599994</v>
      </c>
      <c r="E146" s="5">
        <f t="shared" si="61"/>
        <v>6.1248639238109996</v>
      </c>
      <c r="F146" s="5">
        <f t="shared" si="61"/>
        <v>7.1507835495599998</v>
      </c>
      <c r="G146" s="5">
        <f t="shared" si="61"/>
        <v>8.4544152874290006</v>
      </c>
      <c r="H146" s="5">
        <f t="shared" si="61"/>
        <v>9.6263586598880018</v>
      </c>
      <c r="I146" s="5">
        <f t="shared" si="61"/>
        <v>11.094655597591998</v>
      </c>
      <c r="J146" s="5">
        <f t="shared" si="61"/>
        <v>12.552912150919999</v>
      </c>
      <c r="K146" s="5">
        <f t="shared" si="61"/>
        <v>13.319676214712</v>
      </c>
      <c r="L146" s="5">
        <f t="shared" si="61"/>
        <v>15.601881093211</v>
      </c>
      <c r="M146" s="5">
        <f t="shared" si="61"/>
        <v>16.494050981760001</v>
      </c>
      <c r="N146" s="5">
        <f t="shared" si="61"/>
        <v>18.136961813069998</v>
      </c>
      <c r="O146" s="5">
        <f t="shared" si="61"/>
        <v>17.4858646036</v>
      </c>
      <c r="P146" s="5">
        <f t="shared" si="61"/>
        <v>14.233140711479999</v>
      </c>
      <c r="Q146" s="5">
        <f t="shared" si="61"/>
        <v>13.328600987298</v>
      </c>
      <c r="R146" s="5">
        <f t="shared" si="61"/>
        <v>12.4998548035</v>
      </c>
      <c r="S146" s="5">
        <f t="shared" si="61"/>
        <v>12.675567193392</v>
      </c>
      <c r="T146" s="5">
        <f t="shared" si="61"/>
        <v>12.807917424040001</v>
      </c>
      <c r="U146" s="5">
        <f t="shared" si="61"/>
        <v>14.607658695630001</v>
      </c>
      <c r="V146" s="5">
        <f t="shared" si="61"/>
        <v>13.892984233533999</v>
      </c>
      <c r="W146" s="5">
        <f t="shared" si="61"/>
        <v>12.667057070275002</v>
      </c>
    </row>
    <row r="147" spans="2:28" outlineLevel="1" x14ac:dyDescent="0.2">
      <c r="B147" s="7" t="s">
        <v>140</v>
      </c>
      <c r="C147" s="14">
        <f t="shared" ref="C147:W147" si="62">C142/C146</f>
        <v>1.1000099472452374</v>
      </c>
      <c r="D147" s="14">
        <f t="shared" si="62"/>
        <v>1.2200439353614096</v>
      </c>
      <c r="E147" s="14">
        <f t="shared" si="62"/>
        <v>1.2699960516282043</v>
      </c>
      <c r="F147" s="14">
        <f t="shared" si="62"/>
        <v>1.270021940540881</v>
      </c>
      <c r="G147" s="14">
        <f t="shared" si="62"/>
        <v>1.2700059832600423</v>
      </c>
      <c r="H147" s="14">
        <f t="shared" si="62"/>
        <v>1.2700400464969006</v>
      </c>
      <c r="I147" s="14">
        <f t="shared" si="62"/>
        <v>1.2700640300234571</v>
      </c>
      <c r="J147" s="14">
        <f t="shared" si="62"/>
        <v>1.2699509729964649</v>
      </c>
      <c r="K147" s="14">
        <f t="shared" si="62"/>
        <v>1.270022013096342</v>
      </c>
      <c r="L147" s="14">
        <f t="shared" si="62"/>
        <v>1.0771299883392034</v>
      </c>
      <c r="M147" s="14">
        <f t="shared" si="62"/>
        <v>1.0771350239942232</v>
      </c>
      <c r="N147" s="14">
        <f t="shared" si="62"/>
        <v>1.0771220230458893</v>
      </c>
      <c r="O147" s="14">
        <f t="shared" si="62"/>
        <v>1.0771100215497724</v>
      </c>
      <c r="P147" s="14">
        <f t="shared" si="62"/>
        <v>1.0771380196947296</v>
      </c>
      <c r="Q147" s="14">
        <f t="shared" si="62"/>
        <v>1.077115971412268</v>
      </c>
      <c r="R147" s="14">
        <f t="shared" si="62"/>
        <v>1.0771189915126123</v>
      </c>
      <c r="S147" s="14">
        <f t="shared" si="62"/>
        <v>1.1457570125596559</v>
      </c>
      <c r="T147" s="14">
        <f t="shared" si="62"/>
        <v>1.1604550144977246</v>
      </c>
      <c r="U147" s="14">
        <f t="shared" si="62"/>
        <v>1.1604399687316846</v>
      </c>
      <c r="V147" s="14">
        <f t="shared" si="62"/>
        <v>1.1624339831192596</v>
      </c>
      <c r="W147" s="14">
        <f t="shared" si="62"/>
        <v>1.2044579822571819</v>
      </c>
    </row>
    <row r="148" spans="2:28" outlineLevel="1" x14ac:dyDescent="0.2">
      <c r="B148" s="7" t="s">
        <v>90</v>
      </c>
      <c r="C148" s="5">
        <f t="shared" ref="C148:W148" si="63">C145*C147</f>
        <v>5732.0364891518739</v>
      </c>
      <c r="D148" s="5">
        <f t="shared" si="63"/>
        <v>5782.3598039215694</v>
      </c>
      <c r="E148" s="5">
        <f t="shared" si="63"/>
        <v>7026.6964769647702</v>
      </c>
      <c r="F148" s="5">
        <f t="shared" si="63"/>
        <v>7150.9070866141737</v>
      </c>
      <c r="G148" s="5">
        <f t="shared" si="63"/>
        <v>7399.8332184700212</v>
      </c>
      <c r="H148" s="5">
        <f t="shared" si="63"/>
        <v>7537.5221948212065</v>
      </c>
      <c r="I148" s="5">
        <f t="shared" si="63"/>
        <v>7369.7296025104615</v>
      </c>
      <c r="J148" s="5">
        <f t="shared" si="63"/>
        <v>7363.3177829099304</v>
      </c>
      <c r="K148" s="5">
        <f t="shared" si="63"/>
        <v>6675.7229676400948</v>
      </c>
      <c r="L148" s="5">
        <f t="shared" si="63"/>
        <v>5821.0093522687921</v>
      </c>
      <c r="M148" s="5">
        <f t="shared" si="63"/>
        <v>5433.125382262996</v>
      </c>
      <c r="N148" s="5">
        <f t="shared" si="63"/>
        <v>5866.5828828828826</v>
      </c>
      <c r="O148" s="5">
        <f t="shared" si="63"/>
        <v>5539.4705882352937</v>
      </c>
      <c r="P148" s="5">
        <f t="shared" si="63"/>
        <v>4662.7302311435524</v>
      </c>
      <c r="Q148" s="5">
        <f t="shared" si="63"/>
        <v>4540.3064516129034</v>
      </c>
      <c r="R148" s="5">
        <f t="shared" si="63"/>
        <v>4350.1877221324721</v>
      </c>
      <c r="S148" s="5">
        <f t="shared" si="63"/>
        <v>4764.8031496062995</v>
      </c>
      <c r="T148" s="5">
        <f t="shared" si="63"/>
        <v>5001.0134589502013</v>
      </c>
      <c r="U148" s="5">
        <f t="shared" si="63"/>
        <v>4543.3693379790939</v>
      </c>
      <c r="V148" s="5">
        <f t="shared" si="63"/>
        <v>4564.6345392877338</v>
      </c>
      <c r="W148" s="5">
        <f t="shared" si="63"/>
        <v>4204.1713970790843</v>
      </c>
    </row>
    <row r="149" spans="2:28" outlineLevel="1" x14ac:dyDescent="0.2"/>
    <row r="150" spans="2:28" outlineLevel="1" x14ac:dyDescent="0.2">
      <c r="B150" s="8" t="s">
        <v>14</v>
      </c>
      <c r="C150" s="13"/>
    </row>
    <row r="151" spans="2:28" outlineLevel="1" x14ac:dyDescent="0.2">
      <c r="B151" s="4" t="s">
        <v>18</v>
      </c>
      <c r="C151" s="5"/>
      <c r="D151" s="5"/>
      <c r="E151" s="5"/>
      <c r="F151" s="5"/>
      <c r="G151" s="5"/>
      <c r="H151" s="5"/>
      <c r="I151" s="5"/>
      <c r="J151" s="5"/>
      <c r="K151" s="5"/>
      <c r="L151" s="5"/>
      <c r="M151" s="5"/>
      <c r="N151" s="5"/>
      <c r="O151" s="5"/>
      <c r="P151" s="5"/>
      <c r="Q151" s="5"/>
      <c r="R151" s="5"/>
      <c r="S151" s="5"/>
      <c r="T151" s="5"/>
      <c r="U151" s="5"/>
      <c r="V151" s="5"/>
      <c r="W151" s="5"/>
      <c r="Z151" s="21"/>
    </row>
    <row r="152" spans="2:28" outlineLevel="1" x14ac:dyDescent="0.2">
      <c r="B152" s="4" t="s">
        <v>19</v>
      </c>
      <c r="C152" s="5"/>
      <c r="D152" s="5"/>
      <c r="E152" s="5"/>
      <c r="F152" s="5"/>
      <c r="G152" s="5"/>
      <c r="H152" s="5"/>
      <c r="I152" s="5"/>
      <c r="J152" s="5"/>
      <c r="K152" s="5"/>
      <c r="L152" s="5"/>
      <c r="M152" s="5"/>
      <c r="N152" s="5"/>
      <c r="O152" s="5"/>
      <c r="P152" s="5"/>
      <c r="Q152" s="5"/>
      <c r="R152" s="5"/>
      <c r="S152" s="5"/>
      <c r="T152" s="5"/>
      <c r="U152" s="5"/>
      <c r="V152" s="5"/>
      <c r="W152" s="5"/>
      <c r="Z152" s="21"/>
    </row>
    <row r="153" spans="2:28" outlineLevel="1" x14ac:dyDescent="0.2">
      <c r="B153" s="4" t="s">
        <v>16</v>
      </c>
      <c r="C153" s="5"/>
      <c r="D153" s="5"/>
      <c r="E153" s="5"/>
      <c r="F153" s="5"/>
      <c r="G153" s="5"/>
      <c r="H153" s="5"/>
      <c r="I153" s="5"/>
      <c r="J153" s="5"/>
      <c r="K153" s="5"/>
      <c r="L153" s="5"/>
      <c r="M153" s="5"/>
      <c r="N153" s="5"/>
      <c r="O153" s="5"/>
      <c r="P153" s="5"/>
      <c r="Q153" s="5"/>
      <c r="R153" s="5"/>
      <c r="S153" s="5"/>
      <c r="T153" s="5"/>
      <c r="U153" s="5"/>
      <c r="V153" s="5"/>
      <c r="W153" s="5"/>
      <c r="Z153" s="21"/>
    </row>
    <row r="154" spans="2:28" outlineLevel="1" x14ac:dyDescent="0.2">
      <c r="B154" s="4" t="s">
        <v>21</v>
      </c>
      <c r="C154" s="5"/>
      <c r="D154" s="5"/>
      <c r="E154" s="5"/>
      <c r="F154" s="5"/>
      <c r="G154" s="5"/>
      <c r="H154" s="5"/>
      <c r="I154" s="5"/>
      <c r="J154" s="5"/>
      <c r="K154" s="5"/>
      <c r="L154" s="5"/>
      <c r="M154" s="5"/>
      <c r="N154" s="5"/>
      <c r="O154" s="5"/>
      <c r="P154" s="5"/>
      <c r="Q154" s="5"/>
      <c r="R154" s="5"/>
      <c r="S154" s="5"/>
      <c r="T154" s="5"/>
      <c r="U154" s="5"/>
      <c r="V154" s="5"/>
      <c r="W154" s="5"/>
      <c r="Z154" s="21"/>
    </row>
    <row r="155" spans="2:28" outlineLevel="1" x14ac:dyDescent="0.2">
      <c r="B155" s="4" t="s">
        <v>20</v>
      </c>
      <c r="C155" s="5">
        <f>'[10]Table 32'!C$12*1000</f>
        <v>8.6920000000000002</v>
      </c>
      <c r="D155" s="5">
        <f>'[10]Table 32'!D$12*1000</f>
        <v>7.9520000000000008</v>
      </c>
      <c r="E155" s="5">
        <f>'[10]Table 32'!E$12*1000</f>
        <v>10.075000000000001</v>
      </c>
      <c r="F155" s="5">
        <f>'[10]Table 32'!F$12*1000</f>
        <v>11.763</v>
      </c>
      <c r="G155" s="5">
        <f>'[10]Table 32'!G$12*1000</f>
        <v>13.907999999999999</v>
      </c>
      <c r="H155" s="5">
        <f>'[10]Table 32'!H$12*1000</f>
        <v>14.488</v>
      </c>
      <c r="I155" s="5">
        <f>'[10]Table 32'!I$12*1000</f>
        <v>16.696999999999999</v>
      </c>
      <c r="J155" s="5">
        <f>'[10]Table 32'!J$12*1000</f>
        <v>18.452999999999999</v>
      </c>
      <c r="K155" s="5">
        <f>'[10]Table 32'!K$12*1000</f>
        <v>19.580000000000002</v>
      </c>
      <c r="L155" s="5">
        <f>'[10]Table 32'!L$12*1000</f>
        <v>29.488</v>
      </c>
      <c r="M155" s="5">
        <f>'[10]Table 32'!M$12*1000</f>
        <v>31.173999999999999</v>
      </c>
      <c r="N155" s="5">
        <f>'[10]Table 32'!N$12*1000</f>
        <v>34.278999999999996</v>
      </c>
      <c r="O155" s="5">
        <f>'[10]Table 32'!O$12*1000</f>
        <v>33.048000000000002</v>
      </c>
      <c r="P155" s="5">
        <f>'[10]Table 32'!P$12*1000</f>
        <v>26.901</v>
      </c>
      <c r="Q155" s="5">
        <f>'[10]Table 32'!Q$12*1000</f>
        <v>25.191000000000003</v>
      </c>
      <c r="R155" s="5">
        <f>'[10]Table 32'!R$12*1000</f>
        <v>23.625</v>
      </c>
      <c r="S155" s="5">
        <f>'[10]Table 32'!S$12*1000</f>
        <v>23.957000000000001</v>
      </c>
      <c r="T155" s="5">
        <f>'[10]Table 32'!T$12*1000</f>
        <v>23.759</v>
      </c>
      <c r="U155" s="5">
        <f>'[10]Table 32'!U$12*1000</f>
        <v>27.097000000000001</v>
      </c>
      <c r="V155" s="5">
        <f>'[10]Table 32'!V$12*1000</f>
        <v>25.770999999999997</v>
      </c>
      <c r="W155" s="5">
        <f>'[10]Table 32'!W$12*1000</f>
        <v>23.497</v>
      </c>
      <c r="Z155" s="21" t="s">
        <v>26</v>
      </c>
    </row>
    <row r="156" spans="2:28" outlineLevel="1" x14ac:dyDescent="0.2">
      <c r="B156" s="4" t="s">
        <v>0</v>
      </c>
      <c r="C156" s="5"/>
      <c r="D156" s="5"/>
      <c r="E156" s="5"/>
      <c r="F156" s="5"/>
      <c r="G156" s="5"/>
      <c r="H156" s="5"/>
      <c r="I156" s="5"/>
      <c r="J156" s="5"/>
      <c r="K156" s="5"/>
      <c r="L156" s="5"/>
      <c r="M156" s="5"/>
      <c r="N156" s="5"/>
      <c r="O156" s="5"/>
      <c r="P156" s="5"/>
      <c r="Q156" s="5"/>
      <c r="R156" s="5"/>
      <c r="S156" s="5"/>
      <c r="T156" s="5"/>
      <c r="U156" s="5"/>
      <c r="V156" s="5"/>
      <c r="W156" s="5"/>
      <c r="Z156" s="21"/>
    </row>
    <row r="157" spans="2:28" outlineLevel="1" x14ac:dyDescent="0.2">
      <c r="B157" s="4" t="s">
        <v>22</v>
      </c>
      <c r="C157" s="5"/>
      <c r="D157" s="5"/>
      <c r="E157" s="5"/>
      <c r="F157" s="5"/>
      <c r="G157" s="5"/>
      <c r="H157" s="5"/>
      <c r="I157" s="5"/>
      <c r="J157" s="5"/>
      <c r="K157" s="5"/>
      <c r="L157" s="5"/>
      <c r="M157" s="5"/>
      <c r="N157" s="5"/>
      <c r="O157" s="5"/>
      <c r="P157" s="5"/>
      <c r="Q157" s="5"/>
      <c r="R157" s="5"/>
      <c r="S157" s="5"/>
      <c r="T157" s="5"/>
      <c r="U157" s="5"/>
      <c r="V157" s="5"/>
      <c r="W157" s="5"/>
      <c r="Z157" s="21"/>
    </row>
    <row r="158" spans="2:28" outlineLevel="1" x14ac:dyDescent="0.2">
      <c r="B158" s="4" t="s">
        <v>23</v>
      </c>
      <c r="C158" s="5"/>
      <c r="D158" s="5"/>
      <c r="E158" s="5"/>
      <c r="F158" s="5"/>
      <c r="G158" s="5"/>
      <c r="H158" s="5"/>
      <c r="I158" s="5"/>
      <c r="J158" s="5"/>
      <c r="K158" s="5"/>
      <c r="L158" s="5"/>
      <c r="M158" s="5"/>
      <c r="N158" s="5"/>
      <c r="O158" s="5"/>
      <c r="P158" s="5"/>
      <c r="Q158" s="5"/>
      <c r="R158" s="5"/>
      <c r="S158" s="5"/>
      <c r="T158" s="5"/>
      <c r="U158" s="5"/>
      <c r="V158" s="5"/>
      <c r="W158" s="5"/>
      <c r="Z158" s="21"/>
    </row>
    <row r="159" spans="2:28" outlineLevel="1" x14ac:dyDescent="0.2">
      <c r="B159" s="4" t="s">
        <v>17</v>
      </c>
      <c r="C159" s="5"/>
      <c r="D159" s="5"/>
      <c r="E159" s="5"/>
      <c r="F159" s="5"/>
      <c r="G159" s="5"/>
      <c r="H159" s="5"/>
      <c r="I159" s="5"/>
      <c r="J159" s="5"/>
      <c r="K159" s="5"/>
      <c r="L159" s="5"/>
      <c r="M159" s="5"/>
      <c r="N159" s="5"/>
      <c r="O159" s="5"/>
      <c r="P159" s="5"/>
      <c r="Q159" s="5"/>
      <c r="R159" s="5"/>
      <c r="S159" s="5"/>
      <c r="T159" s="5"/>
      <c r="U159" s="5"/>
      <c r="V159" s="5"/>
      <c r="W159" s="5"/>
      <c r="Z159" s="21"/>
    </row>
    <row r="160" spans="2:28" outlineLevel="1" x14ac:dyDescent="0.2">
      <c r="B160" s="4" t="s">
        <v>1</v>
      </c>
      <c r="C160" s="5"/>
      <c r="D160" s="5"/>
      <c r="E160" s="5"/>
      <c r="F160" s="5"/>
      <c r="G160" s="5"/>
      <c r="H160" s="5"/>
      <c r="I160" s="5"/>
      <c r="J160" s="5"/>
      <c r="K160" s="5"/>
      <c r="L160" s="5"/>
      <c r="M160" s="5"/>
      <c r="N160" s="5"/>
      <c r="O160" s="5"/>
      <c r="P160" s="5"/>
      <c r="Q160" s="5"/>
      <c r="R160" s="5"/>
      <c r="S160" s="5"/>
      <c r="T160" s="5"/>
      <c r="U160" s="5"/>
      <c r="V160" s="5"/>
      <c r="W160" s="5"/>
      <c r="Z160" s="21"/>
    </row>
    <row r="161" spans="1:28" outlineLevel="1" x14ac:dyDescent="0.2">
      <c r="B161" s="15" t="s">
        <v>9</v>
      </c>
      <c r="C161" s="19">
        <f t="shared" ref="C161:W161" si="64">SUM(C151:C160)</f>
        <v>8.6920000000000002</v>
      </c>
      <c r="D161" s="19">
        <f t="shared" si="64"/>
        <v>7.9520000000000008</v>
      </c>
      <c r="E161" s="19">
        <f t="shared" si="64"/>
        <v>10.075000000000001</v>
      </c>
      <c r="F161" s="19">
        <f t="shared" si="64"/>
        <v>11.763</v>
      </c>
      <c r="G161" s="19">
        <f t="shared" si="64"/>
        <v>13.907999999999999</v>
      </c>
      <c r="H161" s="19">
        <f t="shared" si="64"/>
        <v>14.488</v>
      </c>
      <c r="I161" s="19">
        <f t="shared" si="64"/>
        <v>16.696999999999999</v>
      </c>
      <c r="J161" s="19">
        <f t="shared" si="64"/>
        <v>18.452999999999999</v>
      </c>
      <c r="K161" s="19">
        <f t="shared" si="64"/>
        <v>19.580000000000002</v>
      </c>
      <c r="L161" s="19">
        <f t="shared" si="64"/>
        <v>29.488</v>
      </c>
      <c r="M161" s="19">
        <f t="shared" si="64"/>
        <v>31.173999999999999</v>
      </c>
      <c r="N161" s="19">
        <f t="shared" si="64"/>
        <v>34.278999999999996</v>
      </c>
      <c r="O161" s="19">
        <f t="shared" si="64"/>
        <v>33.048000000000002</v>
      </c>
      <c r="P161" s="19">
        <f t="shared" si="64"/>
        <v>26.901</v>
      </c>
      <c r="Q161" s="19">
        <f t="shared" si="64"/>
        <v>25.191000000000003</v>
      </c>
      <c r="R161" s="19">
        <f t="shared" si="64"/>
        <v>23.625</v>
      </c>
      <c r="S161" s="19">
        <f t="shared" si="64"/>
        <v>23.957000000000001</v>
      </c>
      <c r="T161" s="19">
        <f t="shared" si="64"/>
        <v>23.759</v>
      </c>
      <c r="U161" s="19">
        <f t="shared" si="64"/>
        <v>27.097000000000001</v>
      </c>
      <c r="V161" s="19">
        <f t="shared" si="64"/>
        <v>25.770999999999997</v>
      </c>
      <c r="W161" s="19">
        <f t="shared" si="64"/>
        <v>23.497</v>
      </c>
    </row>
    <row r="162" spans="1:28" outlineLevel="1" x14ac:dyDescent="0.2">
      <c r="B162" s="26" t="s">
        <v>91</v>
      </c>
      <c r="C162" s="25">
        <f t="shared" ref="C162:W162" si="65">C161/C142/1000</f>
        <v>1.4954531651493346E-3</v>
      </c>
      <c r="D162" s="25">
        <f t="shared" si="65"/>
        <v>1.3482520451399943E-3</v>
      </c>
      <c r="E162" s="25">
        <f t="shared" si="65"/>
        <v>1.2952280456275096E-3</v>
      </c>
      <c r="F162" s="25">
        <f t="shared" si="65"/>
        <v>1.2952489260764451E-3</v>
      </c>
      <c r="G162" s="25">
        <f t="shared" si="65"/>
        <v>1.2953148309822766E-3</v>
      </c>
      <c r="H162" s="25">
        <f t="shared" si="65"/>
        <v>1.1850290134985176E-3</v>
      </c>
      <c r="I162" s="25">
        <f t="shared" si="65"/>
        <v>1.1849472174391982E-3</v>
      </c>
      <c r="J162" s="25">
        <f t="shared" si="65"/>
        <v>1.1575387463089455E-3</v>
      </c>
      <c r="K162" s="25">
        <f t="shared" si="65"/>
        <v>1.1574647431391841E-3</v>
      </c>
      <c r="L162" s="25">
        <f t="shared" si="65"/>
        <v>1.7546893370370955E-3</v>
      </c>
      <c r="M162" s="25">
        <f t="shared" si="65"/>
        <v>1.7546683837733419E-3</v>
      </c>
      <c r="N162" s="25">
        <f t="shared" si="65"/>
        <v>1.7546831263611925E-3</v>
      </c>
      <c r="O162" s="25">
        <f t="shared" si="65"/>
        <v>1.7546803155960966E-3</v>
      </c>
      <c r="P162" s="25">
        <f t="shared" si="65"/>
        <v>1.7546735362082343E-3</v>
      </c>
      <c r="Q162" s="25">
        <f t="shared" si="65"/>
        <v>1.7546818158167108E-3</v>
      </c>
      <c r="R162" s="25">
        <f t="shared" si="65"/>
        <v>1.7547011693774231E-3</v>
      </c>
      <c r="S162" s="25">
        <f t="shared" si="65"/>
        <v>1.6495766749844384E-3</v>
      </c>
      <c r="T162" s="25">
        <f t="shared" si="65"/>
        <v>1.5985319799243923E-3</v>
      </c>
      <c r="U162" s="25">
        <f t="shared" si="65"/>
        <v>1.59851943014909E-3</v>
      </c>
      <c r="V162" s="25">
        <f t="shared" si="65"/>
        <v>1.5957594693689536E-3</v>
      </c>
      <c r="W162" s="25">
        <f t="shared" si="65"/>
        <v>1.5400862217569476E-3</v>
      </c>
    </row>
    <row r="163" spans="1:28" outlineLevel="1" x14ac:dyDescent="0.2"/>
    <row r="164" spans="1:28" outlineLevel="1" x14ac:dyDescent="0.2">
      <c r="B164" s="4" t="s">
        <v>18</v>
      </c>
      <c r="C164" s="11">
        <f t="shared" ref="C164:W164" si="66">IFERROR(C151/C161,0)</f>
        <v>0</v>
      </c>
      <c r="D164" s="11">
        <f t="shared" si="66"/>
        <v>0</v>
      </c>
      <c r="E164" s="11">
        <f t="shared" si="66"/>
        <v>0</v>
      </c>
      <c r="F164" s="11">
        <f t="shared" si="66"/>
        <v>0</v>
      </c>
      <c r="G164" s="11">
        <f t="shared" si="66"/>
        <v>0</v>
      </c>
      <c r="H164" s="11">
        <f t="shared" si="66"/>
        <v>0</v>
      </c>
      <c r="I164" s="11">
        <f t="shared" si="66"/>
        <v>0</v>
      </c>
      <c r="J164" s="11">
        <f t="shared" si="66"/>
        <v>0</v>
      </c>
      <c r="K164" s="11">
        <f t="shared" si="66"/>
        <v>0</v>
      </c>
      <c r="L164" s="11">
        <f t="shared" si="66"/>
        <v>0</v>
      </c>
      <c r="M164" s="11">
        <f t="shared" si="66"/>
        <v>0</v>
      </c>
      <c r="N164" s="11">
        <f t="shared" si="66"/>
        <v>0</v>
      </c>
      <c r="O164" s="11">
        <f t="shared" si="66"/>
        <v>0</v>
      </c>
      <c r="P164" s="11">
        <f t="shared" si="66"/>
        <v>0</v>
      </c>
      <c r="Q164" s="11">
        <f t="shared" si="66"/>
        <v>0</v>
      </c>
      <c r="R164" s="11">
        <f t="shared" si="66"/>
        <v>0</v>
      </c>
      <c r="S164" s="11">
        <f t="shared" si="66"/>
        <v>0</v>
      </c>
      <c r="T164" s="11">
        <f t="shared" si="66"/>
        <v>0</v>
      </c>
      <c r="U164" s="11">
        <f t="shared" si="66"/>
        <v>0</v>
      </c>
      <c r="V164" s="11">
        <f t="shared" si="66"/>
        <v>0</v>
      </c>
      <c r="W164" s="11">
        <f t="shared" si="66"/>
        <v>0</v>
      </c>
    </row>
    <row r="165" spans="1:28" outlineLevel="1" x14ac:dyDescent="0.2">
      <c r="B165" s="4" t="s">
        <v>19</v>
      </c>
      <c r="C165" s="11">
        <f t="shared" ref="C165:W165" si="67">IFERROR(C152/C161,0)</f>
        <v>0</v>
      </c>
      <c r="D165" s="11">
        <f t="shared" si="67"/>
        <v>0</v>
      </c>
      <c r="E165" s="11">
        <f t="shared" si="67"/>
        <v>0</v>
      </c>
      <c r="F165" s="11">
        <f t="shared" si="67"/>
        <v>0</v>
      </c>
      <c r="G165" s="11">
        <f t="shared" si="67"/>
        <v>0</v>
      </c>
      <c r="H165" s="11">
        <f t="shared" si="67"/>
        <v>0</v>
      </c>
      <c r="I165" s="11">
        <f t="shared" si="67"/>
        <v>0</v>
      </c>
      <c r="J165" s="11">
        <f t="shared" si="67"/>
        <v>0</v>
      </c>
      <c r="K165" s="11">
        <f t="shared" si="67"/>
        <v>0</v>
      </c>
      <c r="L165" s="11">
        <f t="shared" si="67"/>
        <v>0</v>
      </c>
      <c r="M165" s="11">
        <f t="shared" si="67"/>
        <v>0</v>
      </c>
      <c r="N165" s="11">
        <f t="shared" si="67"/>
        <v>0</v>
      </c>
      <c r="O165" s="11">
        <f t="shared" si="67"/>
        <v>0</v>
      </c>
      <c r="P165" s="11">
        <f t="shared" si="67"/>
        <v>0</v>
      </c>
      <c r="Q165" s="11">
        <f t="shared" si="67"/>
        <v>0</v>
      </c>
      <c r="R165" s="11">
        <f t="shared" si="67"/>
        <v>0</v>
      </c>
      <c r="S165" s="11">
        <f t="shared" si="67"/>
        <v>0</v>
      </c>
      <c r="T165" s="11">
        <f t="shared" si="67"/>
        <v>0</v>
      </c>
      <c r="U165" s="11">
        <f t="shared" si="67"/>
        <v>0</v>
      </c>
      <c r="V165" s="11">
        <f t="shared" si="67"/>
        <v>0</v>
      </c>
      <c r="W165" s="11">
        <f t="shared" si="67"/>
        <v>0</v>
      </c>
    </row>
    <row r="166" spans="1:28" outlineLevel="1" x14ac:dyDescent="0.2">
      <c r="B166" s="4" t="s">
        <v>16</v>
      </c>
      <c r="C166" s="11">
        <f t="shared" ref="C166:W166" si="68">IFERROR(C153/C161,0)</f>
        <v>0</v>
      </c>
      <c r="D166" s="11">
        <f t="shared" si="68"/>
        <v>0</v>
      </c>
      <c r="E166" s="11">
        <f t="shared" si="68"/>
        <v>0</v>
      </c>
      <c r="F166" s="11">
        <f t="shared" si="68"/>
        <v>0</v>
      </c>
      <c r="G166" s="11">
        <f t="shared" si="68"/>
        <v>0</v>
      </c>
      <c r="H166" s="11">
        <f t="shared" si="68"/>
        <v>0</v>
      </c>
      <c r="I166" s="11">
        <f t="shared" si="68"/>
        <v>0</v>
      </c>
      <c r="J166" s="11">
        <f t="shared" si="68"/>
        <v>0</v>
      </c>
      <c r="K166" s="11">
        <f t="shared" si="68"/>
        <v>0</v>
      </c>
      <c r="L166" s="11">
        <f t="shared" si="68"/>
        <v>0</v>
      </c>
      <c r="M166" s="11">
        <f t="shared" si="68"/>
        <v>0</v>
      </c>
      <c r="N166" s="11">
        <f t="shared" si="68"/>
        <v>0</v>
      </c>
      <c r="O166" s="11">
        <f t="shared" si="68"/>
        <v>0</v>
      </c>
      <c r="P166" s="11">
        <f t="shared" si="68"/>
        <v>0</v>
      </c>
      <c r="Q166" s="11">
        <f t="shared" si="68"/>
        <v>0</v>
      </c>
      <c r="R166" s="11">
        <f t="shared" si="68"/>
        <v>0</v>
      </c>
      <c r="S166" s="11">
        <f t="shared" si="68"/>
        <v>0</v>
      </c>
      <c r="T166" s="11">
        <f t="shared" si="68"/>
        <v>0</v>
      </c>
      <c r="U166" s="11">
        <f t="shared" si="68"/>
        <v>0</v>
      </c>
      <c r="V166" s="11">
        <f t="shared" si="68"/>
        <v>0</v>
      </c>
      <c r="W166" s="11">
        <f t="shared" si="68"/>
        <v>0</v>
      </c>
    </row>
    <row r="167" spans="1:28" outlineLevel="1" x14ac:dyDescent="0.2">
      <c r="B167" s="4" t="s">
        <v>21</v>
      </c>
      <c r="C167" s="11">
        <f t="shared" ref="C167:W167" si="69">IFERROR(C154/C161,0)</f>
        <v>0</v>
      </c>
      <c r="D167" s="11">
        <f t="shared" si="69"/>
        <v>0</v>
      </c>
      <c r="E167" s="11">
        <f t="shared" si="69"/>
        <v>0</v>
      </c>
      <c r="F167" s="11">
        <f t="shared" si="69"/>
        <v>0</v>
      </c>
      <c r="G167" s="11">
        <f t="shared" si="69"/>
        <v>0</v>
      </c>
      <c r="H167" s="11">
        <f t="shared" si="69"/>
        <v>0</v>
      </c>
      <c r="I167" s="11">
        <f t="shared" si="69"/>
        <v>0</v>
      </c>
      <c r="J167" s="11">
        <f t="shared" si="69"/>
        <v>0</v>
      </c>
      <c r="K167" s="11">
        <f t="shared" si="69"/>
        <v>0</v>
      </c>
      <c r="L167" s="11">
        <f t="shared" si="69"/>
        <v>0</v>
      </c>
      <c r="M167" s="11">
        <f t="shared" si="69"/>
        <v>0</v>
      </c>
      <c r="N167" s="11">
        <f t="shared" si="69"/>
        <v>0</v>
      </c>
      <c r="O167" s="11">
        <f t="shared" si="69"/>
        <v>0</v>
      </c>
      <c r="P167" s="11">
        <f t="shared" si="69"/>
        <v>0</v>
      </c>
      <c r="Q167" s="11">
        <f t="shared" si="69"/>
        <v>0</v>
      </c>
      <c r="R167" s="11">
        <f t="shared" si="69"/>
        <v>0</v>
      </c>
      <c r="S167" s="11">
        <f t="shared" si="69"/>
        <v>0</v>
      </c>
      <c r="T167" s="11">
        <f t="shared" si="69"/>
        <v>0</v>
      </c>
      <c r="U167" s="11">
        <f t="shared" si="69"/>
        <v>0</v>
      </c>
      <c r="V167" s="11">
        <f t="shared" si="69"/>
        <v>0</v>
      </c>
      <c r="W167" s="11">
        <f t="shared" si="69"/>
        <v>0</v>
      </c>
    </row>
    <row r="168" spans="1:28" outlineLevel="1" x14ac:dyDescent="0.2">
      <c r="B168" s="4" t="s">
        <v>20</v>
      </c>
      <c r="C168" s="11">
        <f t="shared" ref="C168:W168" si="70">IFERROR(C155/C161,0)</f>
        <v>1</v>
      </c>
      <c r="D168" s="11">
        <f t="shared" si="70"/>
        <v>1</v>
      </c>
      <c r="E168" s="11">
        <f t="shared" si="70"/>
        <v>1</v>
      </c>
      <c r="F168" s="11">
        <f t="shared" si="70"/>
        <v>1</v>
      </c>
      <c r="G168" s="11">
        <f t="shared" si="70"/>
        <v>1</v>
      </c>
      <c r="H168" s="11">
        <f t="shared" si="70"/>
        <v>1</v>
      </c>
      <c r="I168" s="11">
        <f t="shared" si="70"/>
        <v>1</v>
      </c>
      <c r="J168" s="11">
        <f t="shared" si="70"/>
        <v>1</v>
      </c>
      <c r="K168" s="11">
        <f t="shared" si="70"/>
        <v>1</v>
      </c>
      <c r="L168" s="11">
        <f t="shared" si="70"/>
        <v>1</v>
      </c>
      <c r="M168" s="11">
        <f t="shared" si="70"/>
        <v>1</v>
      </c>
      <c r="N168" s="11">
        <f t="shared" si="70"/>
        <v>1</v>
      </c>
      <c r="O168" s="11">
        <f t="shared" si="70"/>
        <v>1</v>
      </c>
      <c r="P168" s="11">
        <f t="shared" si="70"/>
        <v>1</v>
      </c>
      <c r="Q168" s="11">
        <f t="shared" si="70"/>
        <v>1</v>
      </c>
      <c r="R168" s="11">
        <f t="shared" si="70"/>
        <v>1</v>
      </c>
      <c r="S168" s="11">
        <f t="shared" si="70"/>
        <v>1</v>
      </c>
      <c r="T168" s="11">
        <f t="shared" si="70"/>
        <v>1</v>
      </c>
      <c r="U168" s="11">
        <f t="shared" si="70"/>
        <v>1</v>
      </c>
      <c r="V168" s="11">
        <f t="shared" si="70"/>
        <v>1</v>
      </c>
      <c r="W168" s="11">
        <f t="shared" si="70"/>
        <v>1</v>
      </c>
    </row>
    <row r="169" spans="1:28" outlineLevel="1" x14ac:dyDescent="0.2">
      <c r="B169" s="4" t="s">
        <v>0</v>
      </c>
      <c r="C169" s="11">
        <f t="shared" ref="C169:W169" si="71">IFERROR(C156/C161,0)</f>
        <v>0</v>
      </c>
      <c r="D169" s="11">
        <f t="shared" si="71"/>
        <v>0</v>
      </c>
      <c r="E169" s="11">
        <f t="shared" si="71"/>
        <v>0</v>
      </c>
      <c r="F169" s="11">
        <f t="shared" si="71"/>
        <v>0</v>
      </c>
      <c r="G169" s="11">
        <f t="shared" si="71"/>
        <v>0</v>
      </c>
      <c r="H169" s="11">
        <f t="shared" si="71"/>
        <v>0</v>
      </c>
      <c r="I169" s="11">
        <f t="shared" si="71"/>
        <v>0</v>
      </c>
      <c r="J169" s="11">
        <f t="shared" si="71"/>
        <v>0</v>
      </c>
      <c r="K169" s="11">
        <f t="shared" si="71"/>
        <v>0</v>
      </c>
      <c r="L169" s="11">
        <f t="shared" si="71"/>
        <v>0</v>
      </c>
      <c r="M169" s="11">
        <f t="shared" si="71"/>
        <v>0</v>
      </c>
      <c r="N169" s="11">
        <f t="shared" si="71"/>
        <v>0</v>
      </c>
      <c r="O169" s="11">
        <f t="shared" si="71"/>
        <v>0</v>
      </c>
      <c r="P169" s="11">
        <f t="shared" si="71"/>
        <v>0</v>
      </c>
      <c r="Q169" s="11">
        <f t="shared" si="71"/>
        <v>0</v>
      </c>
      <c r="R169" s="11">
        <f t="shared" si="71"/>
        <v>0</v>
      </c>
      <c r="S169" s="11">
        <f t="shared" si="71"/>
        <v>0</v>
      </c>
      <c r="T169" s="11">
        <f t="shared" si="71"/>
        <v>0</v>
      </c>
      <c r="U169" s="11">
        <f t="shared" si="71"/>
        <v>0</v>
      </c>
      <c r="V169" s="11">
        <f t="shared" si="71"/>
        <v>0</v>
      </c>
      <c r="W169" s="11">
        <f t="shared" si="71"/>
        <v>0</v>
      </c>
    </row>
    <row r="170" spans="1:28" x14ac:dyDescent="0.2">
      <c r="B170" s="4" t="s">
        <v>22</v>
      </c>
      <c r="C170" s="11">
        <f t="shared" ref="C170:W170" si="72">IFERROR(C157/C161,0)</f>
        <v>0</v>
      </c>
      <c r="D170" s="11">
        <f t="shared" si="72"/>
        <v>0</v>
      </c>
      <c r="E170" s="11">
        <f t="shared" si="72"/>
        <v>0</v>
      </c>
      <c r="F170" s="11">
        <f t="shared" si="72"/>
        <v>0</v>
      </c>
      <c r="G170" s="11">
        <f t="shared" si="72"/>
        <v>0</v>
      </c>
      <c r="H170" s="11">
        <f t="shared" si="72"/>
        <v>0</v>
      </c>
      <c r="I170" s="11">
        <f t="shared" si="72"/>
        <v>0</v>
      </c>
      <c r="J170" s="11">
        <f t="shared" si="72"/>
        <v>0</v>
      </c>
      <c r="K170" s="11">
        <f t="shared" si="72"/>
        <v>0</v>
      </c>
      <c r="L170" s="11">
        <f t="shared" si="72"/>
        <v>0</v>
      </c>
      <c r="M170" s="11">
        <f t="shared" si="72"/>
        <v>0</v>
      </c>
      <c r="N170" s="11">
        <f t="shared" si="72"/>
        <v>0</v>
      </c>
      <c r="O170" s="11">
        <f t="shared" si="72"/>
        <v>0</v>
      </c>
      <c r="P170" s="11">
        <f t="shared" si="72"/>
        <v>0</v>
      </c>
      <c r="Q170" s="11">
        <f t="shared" si="72"/>
        <v>0</v>
      </c>
      <c r="R170" s="11">
        <f t="shared" si="72"/>
        <v>0</v>
      </c>
      <c r="S170" s="11">
        <f t="shared" si="72"/>
        <v>0</v>
      </c>
      <c r="T170" s="11">
        <f t="shared" si="72"/>
        <v>0</v>
      </c>
      <c r="U170" s="11">
        <f t="shared" si="72"/>
        <v>0</v>
      </c>
      <c r="V170" s="11">
        <f t="shared" si="72"/>
        <v>0</v>
      </c>
      <c r="W170" s="11">
        <f t="shared" si="72"/>
        <v>0</v>
      </c>
    </row>
    <row r="171" spans="1:28" x14ac:dyDescent="0.2">
      <c r="B171" s="4" t="s">
        <v>23</v>
      </c>
      <c r="C171" s="11">
        <f t="shared" ref="C171:W171" si="73">IFERROR(C158/C161,0)</f>
        <v>0</v>
      </c>
      <c r="D171" s="11">
        <f t="shared" si="73"/>
        <v>0</v>
      </c>
      <c r="E171" s="11">
        <f t="shared" si="73"/>
        <v>0</v>
      </c>
      <c r="F171" s="11">
        <f t="shared" si="73"/>
        <v>0</v>
      </c>
      <c r="G171" s="11">
        <f t="shared" si="73"/>
        <v>0</v>
      </c>
      <c r="H171" s="11">
        <f t="shared" si="73"/>
        <v>0</v>
      </c>
      <c r="I171" s="11">
        <f t="shared" si="73"/>
        <v>0</v>
      </c>
      <c r="J171" s="11">
        <f t="shared" si="73"/>
        <v>0</v>
      </c>
      <c r="K171" s="11">
        <f t="shared" si="73"/>
        <v>0</v>
      </c>
      <c r="L171" s="11">
        <f t="shared" si="73"/>
        <v>0</v>
      </c>
      <c r="M171" s="11">
        <f t="shared" si="73"/>
        <v>0</v>
      </c>
      <c r="N171" s="11">
        <f t="shared" si="73"/>
        <v>0</v>
      </c>
      <c r="O171" s="11">
        <f t="shared" si="73"/>
        <v>0</v>
      </c>
      <c r="P171" s="11">
        <f t="shared" si="73"/>
        <v>0</v>
      </c>
      <c r="Q171" s="11">
        <f t="shared" si="73"/>
        <v>0</v>
      </c>
      <c r="R171" s="11">
        <f t="shared" si="73"/>
        <v>0</v>
      </c>
      <c r="S171" s="11">
        <f t="shared" si="73"/>
        <v>0</v>
      </c>
      <c r="T171" s="11">
        <f t="shared" si="73"/>
        <v>0</v>
      </c>
      <c r="U171" s="11">
        <f t="shared" si="73"/>
        <v>0</v>
      </c>
      <c r="V171" s="11">
        <f t="shared" si="73"/>
        <v>0</v>
      </c>
      <c r="W171" s="11">
        <f t="shared" si="73"/>
        <v>0</v>
      </c>
    </row>
    <row r="172" spans="1:28" s="33" customFormat="1" x14ac:dyDescent="0.2">
      <c r="A172" s="1"/>
      <c r="B172" s="4" t="s">
        <v>17</v>
      </c>
      <c r="C172" s="11">
        <f t="shared" ref="C172:W172" si="74">IFERROR(C159/C161,0)</f>
        <v>0</v>
      </c>
      <c r="D172" s="11">
        <f t="shared" si="74"/>
        <v>0</v>
      </c>
      <c r="E172" s="11">
        <f t="shared" si="74"/>
        <v>0</v>
      </c>
      <c r="F172" s="11">
        <f t="shared" si="74"/>
        <v>0</v>
      </c>
      <c r="G172" s="11">
        <f t="shared" si="74"/>
        <v>0</v>
      </c>
      <c r="H172" s="11">
        <f t="shared" si="74"/>
        <v>0</v>
      </c>
      <c r="I172" s="11">
        <f t="shared" si="74"/>
        <v>0</v>
      </c>
      <c r="J172" s="11">
        <f t="shared" si="74"/>
        <v>0</v>
      </c>
      <c r="K172" s="11">
        <f t="shared" si="74"/>
        <v>0</v>
      </c>
      <c r="L172" s="11">
        <f t="shared" si="74"/>
        <v>0</v>
      </c>
      <c r="M172" s="11">
        <f t="shared" si="74"/>
        <v>0</v>
      </c>
      <c r="N172" s="11">
        <f t="shared" si="74"/>
        <v>0</v>
      </c>
      <c r="O172" s="11">
        <f t="shared" si="74"/>
        <v>0</v>
      </c>
      <c r="P172" s="11">
        <f t="shared" si="74"/>
        <v>0</v>
      </c>
      <c r="Q172" s="11">
        <f t="shared" si="74"/>
        <v>0</v>
      </c>
      <c r="R172" s="11">
        <f t="shared" si="74"/>
        <v>0</v>
      </c>
      <c r="S172" s="11">
        <f t="shared" si="74"/>
        <v>0</v>
      </c>
      <c r="T172" s="11">
        <f t="shared" si="74"/>
        <v>0</v>
      </c>
      <c r="U172" s="11">
        <f t="shared" si="74"/>
        <v>0</v>
      </c>
      <c r="V172" s="11">
        <f t="shared" si="74"/>
        <v>0</v>
      </c>
      <c r="W172" s="11">
        <f t="shared" si="74"/>
        <v>0</v>
      </c>
      <c r="X172" s="1"/>
      <c r="Y172" s="1"/>
      <c r="Z172"/>
      <c r="AA172" s="1"/>
      <c r="AB172" s="1"/>
    </row>
    <row r="173" spans="1:28" outlineLevel="1" x14ac:dyDescent="0.2">
      <c r="B173" s="4" t="s">
        <v>1</v>
      </c>
      <c r="C173" s="11">
        <f t="shared" ref="C173:W173" si="75">IFERROR(C160/C161,0)</f>
        <v>0</v>
      </c>
      <c r="D173" s="11">
        <f t="shared" si="75"/>
        <v>0</v>
      </c>
      <c r="E173" s="11">
        <f t="shared" si="75"/>
        <v>0</v>
      </c>
      <c r="F173" s="11">
        <f t="shared" si="75"/>
        <v>0</v>
      </c>
      <c r="G173" s="11">
        <f t="shared" si="75"/>
        <v>0</v>
      </c>
      <c r="H173" s="11">
        <f t="shared" si="75"/>
        <v>0</v>
      </c>
      <c r="I173" s="11">
        <f t="shared" si="75"/>
        <v>0</v>
      </c>
      <c r="J173" s="11">
        <f t="shared" si="75"/>
        <v>0</v>
      </c>
      <c r="K173" s="11">
        <f t="shared" si="75"/>
        <v>0</v>
      </c>
      <c r="L173" s="11">
        <f t="shared" si="75"/>
        <v>0</v>
      </c>
      <c r="M173" s="11">
        <f t="shared" si="75"/>
        <v>0</v>
      </c>
      <c r="N173" s="11">
        <f t="shared" si="75"/>
        <v>0</v>
      </c>
      <c r="O173" s="11">
        <f t="shared" si="75"/>
        <v>0</v>
      </c>
      <c r="P173" s="11">
        <f t="shared" si="75"/>
        <v>0</v>
      </c>
      <c r="Q173" s="11">
        <f t="shared" si="75"/>
        <v>0</v>
      </c>
      <c r="R173" s="11">
        <f t="shared" si="75"/>
        <v>0</v>
      </c>
      <c r="S173" s="11">
        <f t="shared" si="75"/>
        <v>0</v>
      </c>
      <c r="T173" s="11">
        <f t="shared" si="75"/>
        <v>0</v>
      </c>
      <c r="U173" s="11">
        <f t="shared" si="75"/>
        <v>0</v>
      </c>
      <c r="V173" s="11">
        <f t="shared" si="75"/>
        <v>0</v>
      </c>
      <c r="W173" s="11">
        <f t="shared" si="75"/>
        <v>0</v>
      </c>
    </row>
    <row r="174" spans="1:28" outlineLevel="1" x14ac:dyDescent="0.2"/>
    <row r="175" spans="1:28" outlineLevel="1" x14ac:dyDescent="0.2"/>
    <row r="176" spans="1:28" outlineLevel="1" x14ac:dyDescent="0.2">
      <c r="A176" s="32" t="s">
        <v>82</v>
      </c>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4"/>
      <c r="AA176" s="33"/>
      <c r="AB176" s="33"/>
    </row>
    <row r="177" spans="2:28" outlineLevel="1" x14ac:dyDescent="0.2">
      <c r="B177" s="20" t="s">
        <v>88</v>
      </c>
      <c r="C177" s="5">
        <f>'[10]Table 28'!C$30</f>
        <v>26.641673999999998</v>
      </c>
      <c r="D177" s="5">
        <f>'[10]Table 28'!D$30</f>
        <v>21.415265999999999</v>
      </c>
      <c r="E177" s="5">
        <f>'[10]Table 28'!E$30</f>
        <v>27.471015000000001</v>
      </c>
      <c r="F177" s="5">
        <f>'[10]Table 28'!F$30</f>
        <v>33.476061000000001</v>
      </c>
      <c r="G177" s="5">
        <f>'[10]Table 28'!G$30</f>
        <v>18.210405000000002</v>
      </c>
      <c r="H177" s="5">
        <f>'[10]Table 28'!H$30</f>
        <v>23.654617999999999</v>
      </c>
      <c r="I177" s="5">
        <f>'[10]Table 28'!I$30</f>
        <v>31.106300000000001</v>
      </c>
      <c r="J177" s="5">
        <f>'[10]Table 28'!J$30</f>
        <v>28.021411000000001</v>
      </c>
      <c r="K177" s="5">
        <f>'[10]Table 28'!K$30</f>
        <v>28.752486999999999</v>
      </c>
      <c r="L177" s="5">
        <f>'[10]Table 28'!L$30</f>
        <v>53.412236999999998</v>
      </c>
      <c r="M177" s="5">
        <f>'[10]Table 28'!M$30</f>
        <v>38.450699</v>
      </c>
      <c r="N177" s="5">
        <f>'[10]Table 28'!N$30</f>
        <v>50.592455000000001</v>
      </c>
      <c r="O177" s="5">
        <f>'[10]Table 28'!O$30</f>
        <v>41.130934000000003</v>
      </c>
      <c r="P177" s="5">
        <f>'[10]Table 28'!P$30</f>
        <v>138.971439</v>
      </c>
      <c r="Q177" s="5">
        <f>'[10]Table 28'!Q$30</f>
        <v>130.82182299999999</v>
      </c>
      <c r="R177" s="5">
        <f>'[10]Table 28'!R$30</f>
        <v>129.65297699999999</v>
      </c>
      <c r="S177" s="5">
        <f>'[10]Table 28'!S$30</f>
        <v>133.618753</v>
      </c>
      <c r="T177" s="5">
        <f>'[10]Table 28'!T$30</f>
        <v>86.116480999999993</v>
      </c>
      <c r="U177" s="5">
        <f>'[10]Table 28'!U$30</f>
        <v>40.052987999999999</v>
      </c>
      <c r="V177" s="5">
        <f>'[10]Table 28'!V$30</f>
        <v>39.607121999999997</v>
      </c>
      <c r="W177" s="5">
        <f>'[10]Table 28'!W$30</f>
        <v>14.357422</v>
      </c>
      <c r="Z177" s="21" t="s">
        <v>26</v>
      </c>
      <c r="AB177"/>
    </row>
    <row r="178" spans="2:28" outlineLevel="1" x14ac:dyDescent="0.2">
      <c r="B178" s="7" t="s">
        <v>89</v>
      </c>
      <c r="C178" s="5"/>
      <c r="D178" s="5"/>
      <c r="E178" s="5"/>
      <c r="F178" s="5"/>
      <c r="G178" s="5"/>
      <c r="H178" s="5"/>
      <c r="I178" s="5"/>
      <c r="J178" s="5"/>
      <c r="K178" s="5"/>
      <c r="L178" s="5"/>
      <c r="M178" s="5"/>
      <c r="N178" s="5"/>
      <c r="O178" s="5"/>
      <c r="P178" s="5"/>
      <c r="Q178" s="5"/>
      <c r="R178" s="5"/>
      <c r="S178" s="5"/>
      <c r="T178" s="5"/>
      <c r="U178" s="5"/>
      <c r="V178" s="5"/>
      <c r="W178" s="5"/>
      <c r="Z178" s="21" t="s">
        <v>26</v>
      </c>
      <c r="AB178"/>
    </row>
    <row r="179" spans="2:28" outlineLevel="1" x14ac:dyDescent="0.2">
      <c r="B179" s="7" t="s">
        <v>25</v>
      </c>
      <c r="C179" s="5">
        <f>'[10]Table 31'!C$13</f>
        <v>3.5999999999999997E-2</v>
      </c>
      <c r="D179" s="5">
        <f>'[10]Table 31'!D$13</f>
        <v>3.1E-2</v>
      </c>
      <c r="E179" s="5">
        <f>'[10]Table 31'!E$13</f>
        <v>3.1E-2</v>
      </c>
      <c r="F179" s="5">
        <f>'[10]Table 31'!F$13</f>
        <v>3.4000000000000002E-2</v>
      </c>
      <c r="G179" s="5">
        <f>'[10]Table 31'!G$13</f>
        <v>0.03</v>
      </c>
      <c r="H179" s="5">
        <f>'[10]Table 31'!H$13</f>
        <v>3.5999999999999997E-2</v>
      </c>
      <c r="I179" s="5">
        <f>'[10]Table 31'!I$13</f>
        <v>4.2000000000000003E-2</v>
      </c>
      <c r="J179" s="5">
        <f>'[10]Table 31'!J$13</f>
        <v>5.2999999999999999E-2</v>
      </c>
      <c r="K179" s="5">
        <f>'[10]Table 31'!K$13</f>
        <v>6.2E-2</v>
      </c>
      <c r="L179" s="5">
        <f>'[10]Table 31'!L$13</f>
        <v>7.5999999999999998E-2</v>
      </c>
      <c r="M179" s="5">
        <f>'[10]Table 31'!M$13</f>
        <v>7.4999999999999997E-2</v>
      </c>
      <c r="N179" s="5">
        <f>'[10]Table 31'!N$13</f>
        <v>6.4000000000000001E-2</v>
      </c>
      <c r="O179" s="5">
        <f>'[10]Table 31'!O$13</f>
        <v>5.5E-2</v>
      </c>
      <c r="P179" s="5">
        <f>'[10]Table 31'!P$13</f>
        <v>0.23400000000000001</v>
      </c>
      <c r="Q179" s="5">
        <f>'[10]Table 31'!Q$13</f>
        <v>0.21199999999999999</v>
      </c>
      <c r="R179" s="5">
        <f>'[10]Table 31'!R$13</f>
        <v>0.189</v>
      </c>
      <c r="S179" s="5">
        <f>'[10]Table 31'!S$13</f>
        <v>0.17599999999999999</v>
      </c>
      <c r="T179" s="5">
        <f>'[10]Table 31'!T$13</f>
        <v>0.13700000000000001</v>
      </c>
      <c r="U179" s="5">
        <f>'[10]Table 31'!U$13</f>
        <v>6.5000000000000002E-2</v>
      </c>
      <c r="V179" s="5">
        <f>'[10]Table 31'!V$13</f>
        <v>6.9000000000000006E-2</v>
      </c>
      <c r="W179" s="5">
        <f>'[10]Table 31'!W$13</f>
        <v>2.8000000000000001E-2</v>
      </c>
      <c r="Z179" s="21" t="s">
        <v>26</v>
      </c>
      <c r="AB179"/>
    </row>
    <row r="180" spans="2:28" outlineLevel="1" x14ac:dyDescent="0.2">
      <c r="B180" s="7" t="s">
        <v>30</v>
      </c>
      <c r="C180" s="5">
        <f>'[10]Table 31'!C$23</f>
        <v>37912.217686000004</v>
      </c>
      <c r="D180" s="5">
        <f>'[10]Table 31'!D$23</f>
        <v>34977.977014999997</v>
      </c>
      <c r="E180" s="5">
        <f>'[10]Table 31'!E$23</f>
        <v>44352.441731999999</v>
      </c>
      <c r="F180" s="5">
        <f>'[10]Table 31'!F$23</f>
        <v>48717.963541999998</v>
      </c>
      <c r="G180" s="5">
        <f>'[10]Table 31'!G$23</f>
        <v>29697.333397999999</v>
      </c>
      <c r="H180" s="5">
        <f>'[10]Table 31'!H$23</f>
        <v>31788.714723000001</v>
      </c>
      <c r="I180" s="5">
        <f>'[10]Table 31'!I$23</f>
        <v>35436.659848000003</v>
      </c>
      <c r="J180" s="5">
        <f>'[10]Table 31'!J$23</f>
        <v>25021.574720000001</v>
      </c>
      <c r="K180" s="5">
        <f>'[10]Table 31'!K$23</f>
        <v>21711.132562999999</v>
      </c>
      <c r="L180" s="5">
        <f>'[10]Table 31'!L$23</f>
        <v>32551.764232000001</v>
      </c>
      <c r="M180" s="5">
        <f>'[10]Table 31'!M$23</f>
        <v>23495.691594</v>
      </c>
      <c r="N180" s="5">
        <f>'[10]Table 31'!N$23</f>
        <v>35850.662828</v>
      </c>
      <c r="O180" s="5">
        <f>'[10]Table 31'!O$23</f>
        <v>33565.312899999997</v>
      </c>
      <c r="P180" s="5">
        <f>'[10]Table 31'!P$23</f>
        <v>26655.971162000002</v>
      </c>
      <c r="Q180" s="5">
        <f>'[10]Table 31'!Q$23</f>
        <v>27696.771680999998</v>
      </c>
      <c r="R180" s="5">
        <f>'[10]Table 31'!R$23</f>
        <v>30789.703142999999</v>
      </c>
      <c r="S180" s="5">
        <f>'[10]Table 31'!S$23</f>
        <v>34075.289929999999</v>
      </c>
      <c r="T180" s="5">
        <f>'[10]Table 31'!T$23</f>
        <v>28213.081203999998</v>
      </c>
      <c r="U180" s="5">
        <f>'[10]Table 31'!U$23</f>
        <v>27657.083111</v>
      </c>
      <c r="V180" s="5">
        <f>'[10]Table 31'!V$23</f>
        <v>25763.745691</v>
      </c>
      <c r="W180" s="5">
        <f>'[10]Table 31'!W$23</f>
        <v>23014.589905000001</v>
      </c>
      <c r="Z180" s="21" t="s">
        <v>26</v>
      </c>
      <c r="AB180"/>
    </row>
    <row r="181" spans="2:28" outlineLevel="1" x14ac:dyDescent="0.2">
      <c r="B181" s="7" t="s">
        <v>31</v>
      </c>
      <c r="C181" s="5">
        <f t="shared" ref="C181:W181" si="76">C179*C180/1000</f>
        <v>1.364839836696</v>
      </c>
      <c r="D181" s="5">
        <f t="shared" si="76"/>
        <v>1.084317287465</v>
      </c>
      <c r="E181" s="5">
        <f t="shared" si="76"/>
        <v>1.3749256936919998</v>
      </c>
      <c r="F181" s="5">
        <f t="shared" si="76"/>
        <v>1.6564107604280001</v>
      </c>
      <c r="G181" s="5">
        <f t="shared" si="76"/>
        <v>0.89092000193999987</v>
      </c>
      <c r="H181" s="5">
        <f t="shared" si="76"/>
        <v>1.144393730028</v>
      </c>
      <c r="I181" s="5">
        <f t="shared" si="76"/>
        <v>1.4883397136160001</v>
      </c>
      <c r="J181" s="5">
        <f t="shared" si="76"/>
        <v>1.32614346016</v>
      </c>
      <c r="K181" s="5">
        <f t="shared" si="76"/>
        <v>1.346090218906</v>
      </c>
      <c r="L181" s="5">
        <f t="shared" si="76"/>
        <v>2.4739340816320001</v>
      </c>
      <c r="M181" s="5">
        <f t="shared" si="76"/>
        <v>1.76217686955</v>
      </c>
      <c r="N181" s="5">
        <f t="shared" si="76"/>
        <v>2.2944424209920005</v>
      </c>
      <c r="O181" s="5">
        <f t="shared" si="76"/>
        <v>1.8460922094999999</v>
      </c>
      <c r="P181" s="5">
        <f t="shared" si="76"/>
        <v>6.2374972519080014</v>
      </c>
      <c r="Q181" s="5">
        <f t="shared" si="76"/>
        <v>5.8717155963719998</v>
      </c>
      <c r="R181" s="5">
        <f t="shared" si="76"/>
        <v>5.8192538940269998</v>
      </c>
      <c r="S181" s="5">
        <f t="shared" si="76"/>
        <v>5.9972510276799991</v>
      </c>
      <c r="T181" s="5">
        <f t="shared" si="76"/>
        <v>3.8651921249479999</v>
      </c>
      <c r="U181" s="5">
        <f t="shared" si="76"/>
        <v>1.7977104022150001</v>
      </c>
      <c r="V181" s="5">
        <f t="shared" si="76"/>
        <v>1.7776984526790003</v>
      </c>
      <c r="W181" s="5">
        <f t="shared" si="76"/>
        <v>0.64440851734000004</v>
      </c>
    </row>
    <row r="182" spans="2:28" outlineLevel="1" x14ac:dyDescent="0.2">
      <c r="B182" s="7" t="s">
        <v>140</v>
      </c>
      <c r="C182" s="14">
        <f t="shared" ref="C182:W182" si="77">C177/C181</f>
        <v>19.520000284058298</v>
      </c>
      <c r="D182" s="14">
        <f t="shared" si="77"/>
        <v>19.749999605803804</v>
      </c>
      <c r="E182" s="14">
        <f t="shared" si="77"/>
        <v>19.979999738192284</v>
      </c>
      <c r="F182" s="14">
        <f t="shared" si="77"/>
        <v>20.209999717310531</v>
      </c>
      <c r="G182" s="14">
        <f t="shared" si="77"/>
        <v>20.440000179978455</v>
      </c>
      <c r="H182" s="14">
        <f t="shared" si="77"/>
        <v>20.669999650750654</v>
      </c>
      <c r="I182" s="14">
        <f t="shared" si="77"/>
        <v>20.899999990207611</v>
      </c>
      <c r="J182" s="14">
        <f t="shared" si="77"/>
        <v>21.129999763840935</v>
      </c>
      <c r="K182" s="14">
        <f t="shared" si="77"/>
        <v>21.359999943664874</v>
      </c>
      <c r="L182" s="14">
        <f t="shared" si="77"/>
        <v>21.590000071774391</v>
      </c>
      <c r="M182" s="14">
        <f t="shared" si="77"/>
        <v>21.819999833398676</v>
      </c>
      <c r="N182" s="14">
        <f t="shared" si="77"/>
        <v>22.049999833129998</v>
      </c>
      <c r="O182" s="14">
        <f t="shared" si="77"/>
        <v>22.279999768343103</v>
      </c>
      <c r="P182" s="14">
        <f t="shared" si="77"/>
        <v>22.280000036471314</v>
      </c>
      <c r="Q182" s="14">
        <f t="shared" si="77"/>
        <v>22.279999917031375</v>
      </c>
      <c r="R182" s="14">
        <f t="shared" si="77"/>
        <v>22.280000041427723</v>
      </c>
      <c r="S182" s="14">
        <f t="shared" si="77"/>
        <v>22.280000017222829</v>
      </c>
      <c r="T182" s="14">
        <f t="shared" si="77"/>
        <v>22.280000118017046</v>
      </c>
      <c r="U182" s="14">
        <f t="shared" si="77"/>
        <v>22.280000132752082</v>
      </c>
      <c r="V182" s="14">
        <f t="shared" si="77"/>
        <v>22.280000266812333</v>
      </c>
      <c r="W182" s="14">
        <f t="shared" si="77"/>
        <v>22.280000362603523</v>
      </c>
    </row>
    <row r="183" spans="2:28" outlineLevel="1" x14ac:dyDescent="0.2">
      <c r="B183" s="7" t="s">
        <v>90</v>
      </c>
      <c r="C183" s="5">
        <f t="shared" ref="C183:W183" si="78">C180*C182</f>
        <v>740046.50000000012</v>
      </c>
      <c r="D183" s="5">
        <f t="shared" si="78"/>
        <v>690815.03225806449</v>
      </c>
      <c r="E183" s="5">
        <f t="shared" si="78"/>
        <v>886161.77419354848</v>
      </c>
      <c r="F183" s="5">
        <f t="shared" si="78"/>
        <v>984590.0294117647</v>
      </c>
      <c r="G183" s="5">
        <f t="shared" si="78"/>
        <v>607013.50000000012</v>
      </c>
      <c r="H183" s="5">
        <f t="shared" si="78"/>
        <v>657072.72222222225</v>
      </c>
      <c r="I183" s="5">
        <f t="shared" si="78"/>
        <v>740626.19047619053</v>
      </c>
      <c r="J183" s="5">
        <f t="shared" si="78"/>
        <v>528705.86792452831</v>
      </c>
      <c r="K183" s="5">
        <f t="shared" si="78"/>
        <v>463749.79032258061</v>
      </c>
      <c r="L183" s="5">
        <f t="shared" si="78"/>
        <v>702792.59210526303</v>
      </c>
      <c r="M183" s="5">
        <f t="shared" si="78"/>
        <v>512675.98666666663</v>
      </c>
      <c r="N183" s="5">
        <f t="shared" si="78"/>
        <v>790507.10937499988</v>
      </c>
      <c r="O183" s="5">
        <f t="shared" si="78"/>
        <v>747835.16363636369</v>
      </c>
      <c r="P183" s="5">
        <f t="shared" si="78"/>
        <v>593895.03846153838</v>
      </c>
      <c r="Q183" s="5">
        <f t="shared" si="78"/>
        <v>617084.07075471687</v>
      </c>
      <c r="R183" s="5">
        <f t="shared" si="78"/>
        <v>685994.58730158722</v>
      </c>
      <c r="S183" s="5">
        <f t="shared" si="78"/>
        <v>759197.46022727282</v>
      </c>
      <c r="T183" s="5">
        <f t="shared" si="78"/>
        <v>628587.45255474444</v>
      </c>
      <c r="U183" s="5">
        <f t="shared" si="78"/>
        <v>616199.81538461533</v>
      </c>
      <c r="V183" s="5">
        <f t="shared" si="78"/>
        <v>574016.26086956507</v>
      </c>
      <c r="W183" s="5">
        <f t="shared" si="78"/>
        <v>512765.07142857142</v>
      </c>
    </row>
    <row r="184" spans="2:28" outlineLevel="1" x14ac:dyDescent="0.2"/>
    <row r="185" spans="2:28" outlineLevel="1" x14ac:dyDescent="0.2">
      <c r="B185" s="8" t="s">
        <v>14</v>
      </c>
      <c r="C185" s="13"/>
      <c r="H185" s="5"/>
    </row>
    <row r="186" spans="2:28" outlineLevel="1" x14ac:dyDescent="0.2">
      <c r="B186" s="4" t="s">
        <v>18</v>
      </c>
      <c r="C186" s="5">
        <f>IFERROR(INDEX('[10]Table 28'!C$14:C$19,MATCH($B186,'[10]Table 28'!$B$14:$B$19,0))*1000,0)</f>
        <v>0</v>
      </c>
      <c r="D186" s="5">
        <f>IFERROR(INDEX('[10]Table 28'!D$14:D$19,MATCH($B186,'[10]Table 28'!$B$14:$B$19,0))*1000,0)</f>
        <v>0</v>
      </c>
      <c r="E186" s="5">
        <f>IFERROR(INDEX('[10]Table 28'!E$14:E$19,MATCH($B186,'[10]Table 28'!$B$14:$B$19,0))*1000,0)</f>
        <v>0</v>
      </c>
      <c r="F186" s="5">
        <f>IFERROR(INDEX('[10]Table 28'!F$14:F$19,MATCH($B186,'[10]Table 28'!$B$14:$B$19,0))*1000,0)</f>
        <v>0</v>
      </c>
      <c r="G186" s="5">
        <f>IFERROR(INDEX('[10]Table 28'!G$14:G$19,MATCH($B186,'[10]Table 28'!$B$14:$B$19,0))*1000,0)</f>
        <v>0</v>
      </c>
      <c r="H186" s="5">
        <f>IFERROR(INDEX('[10]Table 28'!H$14:H$19,MATCH($B186,'[10]Table 28'!$B$14:$B$19,0))*1000,0)</f>
        <v>0</v>
      </c>
      <c r="I186" s="5">
        <f>IFERROR(INDEX('[10]Table 28'!I$14:I$19,MATCH($B186,'[10]Table 28'!$B$14:$B$19,0))*1000,0)</f>
        <v>0</v>
      </c>
      <c r="J186" s="5">
        <f>IFERROR(INDEX('[10]Table 28'!J$14:J$19,MATCH($B186,'[10]Table 28'!$B$14:$B$19,0))*1000,0)</f>
        <v>0</v>
      </c>
      <c r="K186" s="5">
        <f>IFERROR(INDEX('[10]Table 28'!K$14:K$19,MATCH($B186,'[10]Table 28'!$B$14:$B$19,0))*1000,0)</f>
        <v>0</v>
      </c>
      <c r="L186" s="5">
        <f>IFERROR(INDEX('[10]Table 28'!L$14:L$19,MATCH($B186,'[10]Table 28'!$B$14:$B$19,0))*1000,0)</f>
        <v>0</v>
      </c>
      <c r="M186" s="5">
        <f>IFERROR(INDEX('[10]Table 28'!M$14:M$19,MATCH($B186,'[10]Table 28'!$B$14:$B$19,0))*1000,0)</f>
        <v>0</v>
      </c>
      <c r="N186" s="5">
        <f>IFERROR(INDEX('[10]Table 28'!N$14:N$19,MATCH($B186,'[10]Table 28'!$B$14:$B$19,0))*1000,0)</f>
        <v>0</v>
      </c>
      <c r="O186" s="5">
        <f>IFERROR(INDEX('[10]Table 28'!O$14:O$19,MATCH($B186,'[10]Table 28'!$B$14:$B$19,0))*1000,0)</f>
        <v>0</v>
      </c>
      <c r="P186" s="5">
        <f>IFERROR(INDEX('[10]Table 28'!P$14:P$19,MATCH($B186,'[10]Table 28'!$B$14:$B$19,0))*1000,0)</f>
        <v>0</v>
      </c>
      <c r="Q186" s="5">
        <f>IFERROR(INDEX('[10]Table 28'!Q$14:Q$19,MATCH($B186,'[10]Table 28'!$B$14:$B$19,0))*1000,0)</f>
        <v>0</v>
      </c>
      <c r="R186" s="5">
        <f>IFERROR(INDEX('[10]Table 28'!R$14:R$19,MATCH($B186,'[10]Table 28'!$B$14:$B$19,0))*1000,0)</f>
        <v>0</v>
      </c>
      <c r="S186" s="5">
        <f>IFERROR(INDEX('[10]Table 28'!S$14:S$19,MATCH($B186,'[10]Table 28'!$B$14:$B$19,0))*1000,0)</f>
        <v>0</v>
      </c>
      <c r="T186" s="5">
        <f>IFERROR(INDEX('[10]Table 28'!T$14:T$19,MATCH($B186,'[10]Table 28'!$B$14:$B$19,0))*1000,0)</f>
        <v>0</v>
      </c>
      <c r="U186" s="5">
        <f>IFERROR(INDEX('[10]Table 28'!U$14:U$19,MATCH($B186,'[10]Table 28'!$B$14:$B$19,0))*1000,0)</f>
        <v>0</v>
      </c>
      <c r="V186" s="5">
        <f>IFERROR(INDEX('[10]Table 28'!V$14:V$19,MATCH($B186,'[10]Table 28'!$B$14:$B$19,0))*1000,0)</f>
        <v>0</v>
      </c>
      <c r="W186" s="5">
        <f>IFERROR(INDEX('[10]Table 28'!W$14:W$19,MATCH($B186,'[10]Table 28'!$B$14:$B$19,0))*1000,0)</f>
        <v>0</v>
      </c>
      <c r="Z186" s="21" t="s">
        <v>26</v>
      </c>
    </row>
    <row r="187" spans="2:28" outlineLevel="1" x14ac:dyDescent="0.2">
      <c r="B187" s="4" t="s">
        <v>19</v>
      </c>
      <c r="C187" s="5">
        <f>IFERROR(INDEX('[10]Table 28'!C$14:C$19,MATCH($B187,'[10]Table 28'!$B$14:$B$19,0))*1000,0)</f>
        <v>0</v>
      </c>
      <c r="D187" s="5">
        <f>IFERROR(INDEX('[10]Table 28'!D$14:D$19,MATCH($B187,'[10]Table 28'!$B$14:$B$19,0))*1000,0)</f>
        <v>0</v>
      </c>
      <c r="E187" s="5">
        <f>IFERROR(INDEX('[10]Table 28'!E$14:E$19,MATCH($B187,'[10]Table 28'!$B$14:$B$19,0))*1000,0)</f>
        <v>0</v>
      </c>
      <c r="F187" s="5">
        <f>IFERROR(INDEX('[10]Table 28'!F$14:F$19,MATCH($B187,'[10]Table 28'!$B$14:$B$19,0))*1000,0)</f>
        <v>0</v>
      </c>
      <c r="G187" s="5">
        <f>IFERROR(INDEX('[10]Table 28'!G$14:G$19,MATCH($B187,'[10]Table 28'!$B$14:$B$19,0))*1000,0)</f>
        <v>0</v>
      </c>
      <c r="H187" s="5">
        <f>IFERROR(INDEX('[10]Table 28'!H$14:H$19,MATCH($B187,'[10]Table 28'!$B$14:$B$19,0))*1000,0)</f>
        <v>0</v>
      </c>
      <c r="I187" s="5">
        <f>IFERROR(INDEX('[10]Table 28'!I$14:I$19,MATCH($B187,'[10]Table 28'!$B$14:$B$19,0))*1000,0)</f>
        <v>0</v>
      </c>
      <c r="J187" s="5">
        <f>IFERROR(INDEX('[10]Table 28'!J$14:J$19,MATCH($B187,'[10]Table 28'!$B$14:$B$19,0))*1000,0)</f>
        <v>0</v>
      </c>
      <c r="K187" s="5">
        <f>IFERROR(INDEX('[10]Table 28'!K$14:K$19,MATCH($B187,'[10]Table 28'!$B$14:$B$19,0))*1000,0)</f>
        <v>0</v>
      </c>
      <c r="L187" s="5">
        <f>IFERROR(INDEX('[10]Table 28'!L$14:L$19,MATCH($B187,'[10]Table 28'!$B$14:$B$19,0))*1000,0)</f>
        <v>0</v>
      </c>
      <c r="M187" s="5">
        <f>IFERROR(INDEX('[10]Table 28'!M$14:M$19,MATCH($B187,'[10]Table 28'!$B$14:$B$19,0))*1000,0)</f>
        <v>0</v>
      </c>
      <c r="N187" s="5">
        <f>IFERROR(INDEX('[10]Table 28'!N$14:N$19,MATCH($B187,'[10]Table 28'!$B$14:$B$19,0))*1000,0)</f>
        <v>0</v>
      </c>
      <c r="O187" s="5">
        <f>IFERROR(INDEX('[10]Table 28'!O$14:O$19,MATCH($B187,'[10]Table 28'!$B$14:$B$19,0))*1000,0)</f>
        <v>0</v>
      </c>
      <c r="P187" s="5">
        <f>IFERROR(INDEX('[10]Table 28'!P$14:P$19,MATCH($B187,'[10]Table 28'!$B$14:$B$19,0))*1000,0)</f>
        <v>0</v>
      </c>
      <c r="Q187" s="5">
        <f>IFERROR(INDEX('[10]Table 28'!Q$14:Q$19,MATCH($B187,'[10]Table 28'!$B$14:$B$19,0))*1000,0)</f>
        <v>0</v>
      </c>
      <c r="R187" s="5">
        <f>IFERROR(INDEX('[10]Table 28'!R$14:R$19,MATCH($B187,'[10]Table 28'!$B$14:$B$19,0))*1000,0)</f>
        <v>0</v>
      </c>
      <c r="S187" s="5">
        <f>IFERROR(INDEX('[10]Table 28'!S$14:S$19,MATCH($B187,'[10]Table 28'!$B$14:$B$19,0))*1000,0)</f>
        <v>0</v>
      </c>
      <c r="T187" s="5">
        <f>IFERROR(INDEX('[10]Table 28'!T$14:T$19,MATCH($B187,'[10]Table 28'!$B$14:$B$19,0))*1000,0)</f>
        <v>0</v>
      </c>
      <c r="U187" s="5">
        <f>IFERROR(INDEX('[10]Table 28'!U$14:U$19,MATCH($B187,'[10]Table 28'!$B$14:$B$19,0))*1000,0)</f>
        <v>0</v>
      </c>
      <c r="V187" s="5">
        <f>IFERROR(INDEX('[10]Table 28'!V$14:V$19,MATCH($B187,'[10]Table 28'!$B$14:$B$19,0))*1000,0)</f>
        <v>0</v>
      </c>
      <c r="W187" s="5">
        <f>IFERROR(INDEX('[10]Table 28'!W$14:W$19,MATCH($B187,'[10]Table 28'!$B$14:$B$19,0))*1000,0)</f>
        <v>0</v>
      </c>
      <c r="Z187" s="21" t="s">
        <v>26</v>
      </c>
    </row>
    <row r="188" spans="2:28" outlineLevel="1" x14ac:dyDescent="0.2">
      <c r="B188" s="4" t="s">
        <v>16</v>
      </c>
      <c r="C188" s="5">
        <f>IFERROR(INDEX('[10]Table 28'!C$14:C$19,MATCH($B188,'[10]Table 28'!$B$14:$B$19,0))*1000,0)</f>
        <v>14.885999999999999</v>
      </c>
      <c r="D188" s="5">
        <f>IFERROR(INDEX('[10]Table 28'!D$14:D$19,MATCH($B188,'[10]Table 28'!$B$14:$B$19,0))*1000,0)</f>
        <v>12.338999999999999</v>
      </c>
      <c r="E188" s="5">
        <f>IFERROR(INDEX('[10]Table 28'!E$14:E$19,MATCH($B188,'[10]Table 28'!$B$14:$B$19,0))*1000,0)</f>
        <v>15.225000000000001</v>
      </c>
      <c r="F188" s="5">
        <f>IFERROR(INDEX('[10]Table 28'!F$14:F$19,MATCH($B188,'[10]Table 28'!$B$14:$B$19,0))*1000,0)</f>
        <v>17.971</v>
      </c>
      <c r="G188" s="5">
        <f>IFERROR(INDEX('[10]Table 28'!G$14:G$19,MATCH($B188,'[10]Table 28'!$B$14:$B$19,0))*1000,0)</f>
        <v>8.9209999999999994</v>
      </c>
      <c r="H188" s="5">
        <f>IFERROR(INDEX('[10]Table 28'!H$14:H$19,MATCH($B188,'[10]Table 28'!$B$14:$B$19,0))*1000,0)</f>
        <v>11.402000000000001</v>
      </c>
      <c r="I188" s="5">
        <f>IFERROR(INDEX('[10]Table 28'!I$14:I$19,MATCH($B188,'[10]Table 28'!$B$14:$B$19,0))*1000,0)</f>
        <v>12.741000000000001</v>
      </c>
      <c r="J188" s="5">
        <f>IFERROR(INDEX('[10]Table 28'!J$14:J$19,MATCH($B188,'[10]Table 28'!$B$14:$B$19,0))*1000,0)</f>
        <v>13.323</v>
      </c>
      <c r="K188" s="5">
        <f>IFERROR(INDEX('[10]Table 28'!K$14:K$19,MATCH($B188,'[10]Table 28'!$B$14:$B$19,0))*1000,0)</f>
        <v>14.775</v>
      </c>
      <c r="L188" s="5">
        <f>IFERROR(INDEX('[10]Table 28'!L$14:L$19,MATCH($B188,'[10]Table 28'!$B$14:$B$19,0))*1000,0)</f>
        <v>22.948</v>
      </c>
      <c r="M188" s="5">
        <f>IFERROR(INDEX('[10]Table 28'!M$14:M$19,MATCH($B188,'[10]Table 28'!$B$14:$B$19,0))*1000,0)</f>
        <v>15.647000000000002</v>
      </c>
      <c r="N188" s="5">
        <f>IFERROR(INDEX('[10]Table 28'!N$14:N$19,MATCH($B188,'[10]Table 28'!$B$14:$B$19,0))*1000,0)</f>
        <v>21.548999999999999</v>
      </c>
      <c r="O188" s="5">
        <f>IFERROR(INDEX('[10]Table 28'!O$14:O$19,MATCH($B188,'[10]Table 28'!$B$14:$B$19,0))*1000,0)</f>
        <v>16.157</v>
      </c>
      <c r="P188" s="5">
        <f>IFERROR(INDEX('[10]Table 28'!P$14:P$19,MATCH($B188,'[10]Table 28'!$B$14:$B$19,0))*1000,0)</f>
        <v>53.195999999999998</v>
      </c>
      <c r="Q188" s="5">
        <f>IFERROR(INDEX('[10]Table 28'!Q$14:Q$19,MATCH($B188,'[10]Table 28'!$B$14:$B$19,0))*1000,0)</f>
        <v>51.249000000000002</v>
      </c>
      <c r="R188" s="5">
        <f>IFERROR(INDEX('[10]Table 28'!R$14:R$19,MATCH($B188,'[10]Table 28'!$B$14:$B$19,0))*1000,0)</f>
        <v>52.460999999999999</v>
      </c>
      <c r="S188" s="5">
        <f>IFERROR(INDEX('[10]Table 28'!S$14:S$19,MATCH($B188,'[10]Table 28'!$B$14:$B$19,0))*1000,0)</f>
        <v>55.988999999999997</v>
      </c>
      <c r="T188" s="5">
        <f>IFERROR(INDEX('[10]Table 28'!T$14:T$19,MATCH($B188,'[10]Table 28'!$B$14:$B$19,0))*1000,0)</f>
        <v>18.196000000000002</v>
      </c>
      <c r="U188" s="5">
        <f>IFERROR(INDEX('[10]Table 28'!U$14:U$19,MATCH($B188,'[10]Table 28'!$B$14:$B$19,0))*1000,0)</f>
        <v>12.958</v>
      </c>
      <c r="V188" s="5">
        <f>IFERROR(INDEX('[10]Table 28'!V$14:V$19,MATCH($B188,'[10]Table 28'!$B$14:$B$19,0))*1000,0)</f>
        <v>14.731</v>
      </c>
      <c r="W188" s="5">
        <f>IFERROR(INDEX('[10]Table 28'!W$14:W$19,MATCH($B188,'[10]Table 28'!$B$14:$B$19,0))*1000,0)</f>
        <v>4.3880000000000008</v>
      </c>
      <c r="Z188" s="21" t="s">
        <v>26</v>
      </c>
    </row>
    <row r="189" spans="2:28" outlineLevel="1" x14ac:dyDescent="0.2">
      <c r="B189" s="4" t="s">
        <v>21</v>
      </c>
      <c r="C189" s="5">
        <f>IFERROR(INDEX('[10]Table 28'!C$14:C$19,MATCH($B189,'[10]Table 28'!$B$14:$B$19,0))*1000,0)</f>
        <v>0</v>
      </c>
      <c r="D189" s="5">
        <f>IFERROR(INDEX('[10]Table 28'!D$14:D$19,MATCH($B189,'[10]Table 28'!$B$14:$B$19,0))*1000,0)</f>
        <v>0</v>
      </c>
      <c r="E189" s="5">
        <f>IFERROR(INDEX('[10]Table 28'!E$14:E$19,MATCH($B189,'[10]Table 28'!$B$14:$B$19,0))*1000,0)</f>
        <v>0</v>
      </c>
      <c r="F189" s="5">
        <f>IFERROR(INDEX('[10]Table 28'!F$14:F$19,MATCH($B189,'[10]Table 28'!$B$14:$B$19,0))*1000,0)</f>
        <v>0</v>
      </c>
      <c r="G189" s="5">
        <f>IFERROR(INDEX('[10]Table 28'!G$14:G$19,MATCH($B189,'[10]Table 28'!$B$14:$B$19,0))*1000,0)</f>
        <v>0</v>
      </c>
      <c r="H189" s="5">
        <f>IFERROR(INDEX('[10]Table 28'!H$14:H$19,MATCH($B189,'[10]Table 28'!$B$14:$B$19,0))*1000,0)</f>
        <v>0</v>
      </c>
      <c r="I189" s="5">
        <f>IFERROR(INDEX('[10]Table 28'!I$14:I$19,MATCH($B189,'[10]Table 28'!$B$14:$B$19,0))*1000,0)</f>
        <v>0</v>
      </c>
      <c r="J189" s="5">
        <f>IFERROR(INDEX('[10]Table 28'!J$14:J$19,MATCH($B189,'[10]Table 28'!$B$14:$B$19,0))*1000,0)</f>
        <v>0</v>
      </c>
      <c r="K189" s="5">
        <f>IFERROR(INDEX('[10]Table 28'!K$14:K$19,MATCH($B189,'[10]Table 28'!$B$14:$B$19,0))*1000,0)</f>
        <v>0</v>
      </c>
      <c r="L189" s="5">
        <f>IFERROR(INDEX('[10]Table 28'!L$14:L$19,MATCH($B189,'[10]Table 28'!$B$14:$B$19,0))*1000,0)</f>
        <v>0</v>
      </c>
      <c r="M189" s="5">
        <f>IFERROR(INDEX('[10]Table 28'!M$14:M$19,MATCH($B189,'[10]Table 28'!$B$14:$B$19,0))*1000,0)</f>
        <v>0</v>
      </c>
      <c r="N189" s="5">
        <f>IFERROR(INDEX('[10]Table 28'!N$14:N$19,MATCH($B189,'[10]Table 28'!$B$14:$B$19,0))*1000,0)</f>
        <v>0</v>
      </c>
      <c r="O189" s="5">
        <f>IFERROR(INDEX('[10]Table 28'!O$14:O$19,MATCH($B189,'[10]Table 28'!$B$14:$B$19,0))*1000,0)</f>
        <v>0</v>
      </c>
      <c r="P189" s="5">
        <f>IFERROR(INDEX('[10]Table 28'!P$14:P$19,MATCH($B189,'[10]Table 28'!$B$14:$B$19,0))*1000,0)</f>
        <v>0</v>
      </c>
      <c r="Q189" s="5">
        <f>IFERROR(INDEX('[10]Table 28'!Q$14:Q$19,MATCH($B189,'[10]Table 28'!$B$14:$B$19,0))*1000,0)</f>
        <v>0</v>
      </c>
      <c r="R189" s="5">
        <f>IFERROR(INDEX('[10]Table 28'!R$14:R$19,MATCH($B189,'[10]Table 28'!$B$14:$B$19,0))*1000,0)</f>
        <v>0</v>
      </c>
      <c r="S189" s="5">
        <f>IFERROR(INDEX('[10]Table 28'!S$14:S$19,MATCH($B189,'[10]Table 28'!$B$14:$B$19,0))*1000,0)</f>
        <v>0</v>
      </c>
      <c r="T189" s="5">
        <f>IFERROR(INDEX('[10]Table 28'!T$14:T$19,MATCH($B189,'[10]Table 28'!$B$14:$B$19,0))*1000,0)</f>
        <v>0</v>
      </c>
      <c r="U189" s="5">
        <f>IFERROR(INDEX('[10]Table 28'!U$14:U$19,MATCH($B189,'[10]Table 28'!$B$14:$B$19,0))*1000,0)</f>
        <v>0</v>
      </c>
      <c r="V189" s="5">
        <f>IFERROR(INDEX('[10]Table 28'!V$14:V$19,MATCH($B189,'[10]Table 28'!$B$14:$B$19,0))*1000,0)</f>
        <v>0</v>
      </c>
      <c r="W189" s="5">
        <f>IFERROR(INDEX('[10]Table 28'!W$14:W$19,MATCH($B189,'[10]Table 28'!$B$14:$B$19,0))*1000,0)</f>
        <v>0</v>
      </c>
      <c r="Z189" s="21" t="s">
        <v>26</v>
      </c>
    </row>
    <row r="190" spans="2:28" outlineLevel="1" x14ac:dyDescent="0.2">
      <c r="B190" s="4" t="s">
        <v>20</v>
      </c>
      <c r="C190" s="5">
        <f>IFERROR(INDEX('[10]Table 28'!C$14:C$19,MATCH($B190,'[10]Table 28'!$B$14:$B$19,0))*1000,0)</f>
        <v>1.49</v>
      </c>
      <c r="D190" s="5">
        <f>IFERROR(INDEX('[10]Table 28'!D$14:D$19,MATCH($B190,'[10]Table 28'!$B$14:$B$19,0))*1000,0)</f>
        <v>0.34400000000000003</v>
      </c>
      <c r="E190" s="5">
        <f>IFERROR(INDEX('[10]Table 28'!E$14:E$19,MATCH($B190,'[10]Table 28'!$B$14:$B$19,0))*1000,0)</f>
        <v>0.253</v>
      </c>
      <c r="F190" s="5">
        <f>IFERROR(INDEX('[10]Table 28'!F$14:F$19,MATCH($B190,'[10]Table 28'!$B$14:$B$19,0))*1000,0)</f>
        <v>0.621</v>
      </c>
      <c r="G190" s="5">
        <f>IFERROR(INDEX('[10]Table 28'!G$14:G$19,MATCH($B190,'[10]Table 28'!$B$14:$B$19,0))*1000,0)</f>
        <v>0.59399999999999997</v>
      </c>
      <c r="H190" s="5">
        <f>IFERROR(INDEX('[10]Table 28'!H$14:H$19,MATCH($B190,'[10]Table 28'!$B$14:$B$19,0))*1000,0)</f>
        <v>0.24899999999999997</v>
      </c>
      <c r="I190" s="5">
        <f>IFERROR(INDEX('[10]Table 28'!I$14:I$19,MATCH($B190,'[10]Table 28'!$B$14:$B$19,0))*1000,0)</f>
        <v>0.55699999999999994</v>
      </c>
      <c r="J190" s="5">
        <f>IFERROR(INDEX('[10]Table 28'!J$14:J$19,MATCH($B190,'[10]Table 28'!$B$14:$B$19,0))*1000,0)</f>
        <v>1.0980000000000001</v>
      </c>
      <c r="K190" s="5">
        <f>IFERROR(INDEX('[10]Table 28'!K$14:K$19,MATCH($B190,'[10]Table 28'!$B$14:$B$19,0))*1000,0)</f>
        <v>0.54100000000000004</v>
      </c>
      <c r="L190" s="5">
        <f>IFERROR(INDEX('[10]Table 28'!L$14:L$19,MATCH($B190,'[10]Table 28'!$B$14:$B$19,0))*1000,0)</f>
        <v>0.94600000000000006</v>
      </c>
      <c r="M190" s="5">
        <f>IFERROR(INDEX('[10]Table 28'!M$14:M$19,MATCH($B190,'[10]Table 28'!$B$14:$B$19,0))*1000,0)</f>
        <v>0.78299999999999992</v>
      </c>
      <c r="N190" s="5">
        <f>IFERROR(INDEX('[10]Table 28'!N$14:N$19,MATCH($B190,'[10]Table 28'!$B$14:$B$19,0))*1000,0)</f>
        <v>0.86799999999999999</v>
      </c>
      <c r="O190" s="5">
        <f>IFERROR(INDEX('[10]Table 28'!O$14:O$19,MATCH($B190,'[10]Table 28'!$B$14:$B$19,0))*1000,0)</f>
        <v>0.89400000000000002</v>
      </c>
      <c r="P190" s="5">
        <f>IFERROR(INDEX('[10]Table 28'!P$14:P$19,MATCH($B190,'[10]Table 28'!$B$14:$B$19,0))*1000,0)</f>
        <v>3.2090000000000001</v>
      </c>
      <c r="Q190" s="5">
        <f>IFERROR(INDEX('[10]Table 28'!Q$14:Q$19,MATCH($B190,'[10]Table 28'!$B$14:$B$19,0))*1000,0)</f>
        <v>3.4340000000000002</v>
      </c>
      <c r="R190" s="5">
        <f>IFERROR(INDEX('[10]Table 28'!R$14:R$19,MATCH($B190,'[10]Table 28'!$B$14:$B$19,0))*1000,0)</f>
        <v>3.415</v>
      </c>
      <c r="S190" s="5">
        <f>IFERROR(INDEX('[10]Table 28'!S$14:S$19,MATCH($B190,'[10]Table 28'!$B$14:$B$19,0))*1000,0)</f>
        <v>3.7970000000000002</v>
      </c>
      <c r="T190" s="5">
        <f>IFERROR(INDEX('[10]Table 28'!T$14:T$19,MATCH($B190,'[10]Table 28'!$B$14:$B$19,0))*1000,0)</f>
        <v>2.6259999999999999</v>
      </c>
      <c r="U190" s="5">
        <f>IFERROR(INDEX('[10]Table 28'!U$14:U$19,MATCH($B190,'[10]Table 28'!$B$14:$B$19,0))*1000,0)</f>
        <v>0.97199999999999998</v>
      </c>
      <c r="V190" s="5">
        <f>IFERROR(INDEX('[10]Table 28'!V$14:V$19,MATCH($B190,'[10]Table 28'!$B$14:$B$19,0))*1000,0)</f>
        <v>1.3460000000000001</v>
      </c>
      <c r="W190" s="5">
        <f>IFERROR(INDEX('[10]Table 28'!W$14:W$19,MATCH($B190,'[10]Table 28'!$B$14:$B$19,0))*1000,0)</f>
        <v>0.52500000000000002</v>
      </c>
      <c r="Z190" s="21" t="s">
        <v>26</v>
      </c>
    </row>
    <row r="191" spans="2:28" outlineLevel="1" x14ac:dyDescent="0.2">
      <c r="B191" s="4" t="s">
        <v>0</v>
      </c>
      <c r="C191" s="5">
        <f>IFERROR(INDEX('[10]Table 28'!C$14:C$19,MATCH($B191,'[10]Table 28'!$B$14:$B$19,0))*1000,0)</f>
        <v>0</v>
      </c>
      <c r="D191" s="5">
        <f>IFERROR(INDEX('[10]Table 28'!D$14:D$19,MATCH($B191,'[10]Table 28'!$B$14:$B$19,0))*1000,0)</f>
        <v>0</v>
      </c>
      <c r="E191" s="5">
        <f>IFERROR(INDEX('[10]Table 28'!E$14:E$19,MATCH($B191,'[10]Table 28'!$B$14:$B$19,0))*1000,0)</f>
        <v>0</v>
      </c>
      <c r="F191" s="5">
        <f>IFERROR(INDEX('[10]Table 28'!F$14:F$19,MATCH($B191,'[10]Table 28'!$B$14:$B$19,0))*1000,0)</f>
        <v>0</v>
      </c>
      <c r="G191" s="5">
        <f>IFERROR(INDEX('[10]Table 28'!G$14:G$19,MATCH($B191,'[10]Table 28'!$B$14:$B$19,0))*1000,0)</f>
        <v>0</v>
      </c>
      <c r="H191" s="5">
        <f>IFERROR(INDEX('[10]Table 28'!H$14:H$19,MATCH($B191,'[10]Table 28'!$B$14:$B$19,0))*1000,0)</f>
        <v>0</v>
      </c>
      <c r="I191" s="5">
        <f>IFERROR(INDEX('[10]Table 28'!I$14:I$19,MATCH($B191,'[10]Table 28'!$B$14:$B$19,0))*1000,0)</f>
        <v>0</v>
      </c>
      <c r="J191" s="5">
        <f>IFERROR(INDEX('[10]Table 28'!J$14:J$19,MATCH($B191,'[10]Table 28'!$B$14:$B$19,0))*1000,0)</f>
        <v>0</v>
      </c>
      <c r="K191" s="5">
        <f>IFERROR(INDEX('[10]Table 28'!K$14:K$19,MATCH($B191,'[10]Table 28'!$B$14:$B$19,0))*1000,0)</f>
        <v>0</v>
      </c>
      <c r="L191" s="5">
        <f>IFERROR(INDEX('[10]Table 28'!L$14:L$19,MATCH($B191,'[10]Table 28'!$B$14:$B$19,0))*1000,0)</f>
        <v>0</v>
      </c>
      <c r="M191" s="5">
        <f>IFERROR(INDEX('[10]Table 28'!M$14:M$19,MATCH($B191,'[10]Table 28'!$B$14:$B$19,0))*1000,0)</f>
        <v>0</v>
      </c>
      <c r="N191" s="5">
        <f>IFERROR(INDEX('[10]Table 28'!N$14:N$19,MATCH($B191,'[10]Table 28'!$B$14:$B$19,0))*1000,0)</f>
        <v>3.2000000000000001E-2</v>
      </c>
      <c r="O191" s="5">
        <f>IFERROR(INDEX('[10]Table 28'!O$14:O$19,MATCH($B191,'[10]Table 28'!$B$14:$B$19,0))*1000,0)</f>
        <v>3.3000000000000002E-2</v>
      </c>
      <c r="P191" s="5">
        <f>IFERROR(INDEX('[10]Table 28'!P$14:P$19,MATCH($B191,'[10]Table 28'!$B$14:$B$19,0))*1000,0)</f>
        <v>2.5999999999999999E-2</v>
      </c>
      <c r="Q191" s="5">
        <f>IFERROR(INDEX('[10]Table 28'!Q$14:Q$19,MATCH($B191,'[10]Table 28'!$B$14:$B$19,0))*1000,0)</f>
        <v>0.51500000000000001</v>
      </c>
      <c r="R191" s="5">
        <f>IFERROR(INDEX('[10]Table 28'!R$14:R$19,MATCH($B191,'[10]Table 28'!$B$14:$B$19,0))*1000,0)</f>
        <v>0</v>
      </c>
      <c r="S191" s="5">
        <f>IFERROR(INDEX('[10]Table 28'!S$14:S$19,MATCH($B191,'[10]Table 28'!$B$14:$B$19,0))*1000,0)</f>
        <v>0</v>
      </c>
      <c r="T191" s="5">
        <f>IFERROR(INDEX('[10]Table 28'!T$14:T$19,MATCH($B191,'[10]Table 28'!$B$14:$B$19,0))*1000,0)</f>
        <v>0</v>
      </c>
      <c r="U191" s="5">
        <f>IFERROR(INDEX('[10]Table 28'!U$14:U$19,MATCH($B191,'[10]Table 28'!$B$14:$B$19,0))*1000,0)</f>
        <v>0</v>
      </c>
      <c r="V191" s="5">
        <f>IFERROR(INDEX('[10]Table 28'!V$14:V$19,MATCH($B191,'[10]Table 28'!$B$14:$B$19,0))*1000,0)</f>
        <v>0</v>
      </c>
      <c r="W191" s="5">
        <f>IFERROR(INDEX('[10]Table 28'!W$14:W$19,MATCH($B191,'[10]Table 28'!$B$14:$B$19,0))*1000,0)</f>
        <v>0</v>
      </c>
      <c r="Z191" s="21" t="s">
        <v>26</v>
      </c>
    </row>
    <row r="192" spans="2:28" outlineLevel="1" x14ac:dyDescent="0.2">
      <c r="B192" s="4" t="s">
        <v>22</v>
      </c>
      <c r="C192" s="5">
        <f>IFERROR(INDEX('[10]Table 28'!C$14:C$19,MATCH($B192,'[10]Table 28'!$B$14:$B$19,0))*1000,0)</f>
        <v>0</v>
      </c>
      <c r="D192" s="5">
        <f>IFERROR(INDEX('[10]Table 28'!D$14:D$19,MATCH($B192,'[10]Table 28'!$B$14:$B$19,0))*1000,0)</f>
        <v>0</v>
      </c>
      <c r="E192" s="5">
        <f>IFERROR(INDEX('[10]Table 28'!E$14:E$19,MATCH($B192,'[10]Table 28'!$B$14:$B$19,0))*1000,0)</f>
        <v>0</v>
      </c>
      <c r="F192" s="5">
        <f>IFERROR(INDEX('[10]Table 28'!F$14:F$19,MATCH($B192,'[10]Table 28'!$B$14:$B$19,0))*1000,0)</f>
        <v>0</v>
      </c>
      <c r="G192" s="5">
        <f>IFERROR(INDEX('[10]Table 28'!G$14:G$19,MATCH($B192,'[10]Table 28'!$B$14:$B$19,0))*1000,0)</f>
        <v>0</v>
      </c>
      <c r="H192" s="5">
        <f>IFERROR(INDEX('[10]Table 28'!H$14:H$19,MATCH($B192,'[10]Table 28'!$B$14:$B$19,0))*1000,0)</f>
        <v>0</v>
      </c>
      <c r="I192" s="5">
        <f>IFERROR(INDEX('[10]Table 28'!I$14:I$19,MATCH($B192,'[10]Table 28'!$B$14:$B$19,0))*1000,0)</f>
        <v>0</v>
      </c>
      <c r="J192" s="5">
        <f>IFERROR(INDEX('[10]Table 28'!J$14:J$19,MATCH($B192,'[10]Table 28'!$B$14:$B$19,0))*1000,0)</f>
        <v>0</v>
      </c>
      <c r="K192" s="5">
        <f>IFERROR(INDEX('[10]Table 28'!K$14:K$19,MATCH($B192,'[10]Table 28'!$B$14:$B$19,0))*1000,0)</f>
        <v>0</v>
      </c>
      <c r="L192" s="5">
        <f>IFERROR(INDEX('[10]Table 28'!L$14:L$19,MATCH($B192,'[10]Table 28'!$B$14:$B$19,0))*1000,0)</f>
        <v>0</v>
      </c>
      <c r="M192" s="5">
        <f>IFERROR(INDEX('[10]Table 28'!M$14:M$19,MATCH($B192,'[10]Table 28'!$B$14:$B$19,0))*1000,0)</f>
        <v>0</v>
      </c>
      <c r="N192" s="5">
        <f>IFERROR(INDEX('[10]Table 28'!N$14:N$19,MATCH($B192,'[10]Table 28'!$B$14:$B$19,0))*1000,0)</f>
        <v>0</v>
      </c>
      <c r="O192" s="5">
        <f>IFERROR(INDEX('[10]Table 28'!O$14:O$19,MATCH($B192,'[10]Table 28'!$B$14:$B$19,0))*1000,0)</f>
        <v>0</v>
      </c>
      <c r="P192" s="5">
        <f>IFERROR(INDEX('[10]Table 28'!P$14:P$19,MATCH($B192,'[10]Table 28'!$B$14:$B$19,0))*1000,0)</f>
        <v>0</v>
      </c>
      <c r="Q192" s="5">
        <f>IFERROR(INDEX('[10]Table 28'!Q$14:Q$19,MATCH($B192,'[10]Table 28'!$B$14:$B$19,0))*1000,0)</f>
        <v>0</v>
      </c>
      <c r="R192" s="5">
        <f>IFERROR(INDEX('[10]Table 28'!R$14:R$19,MATCH($B192,'[10]Table 28'!$B$14:$B$19,0))*1000,0)</f>
        <v>0</v>
      </c>
      <c r="S192" s="5">
        <f>IFERROR(INDEX('[10]Table 28'!S$14:S$19,MATCH($B192,'[10]Table 28'!$B$14:$B$19,0))*1000,0)</f>
        <v>0</v>
      </c>
      <c r="T192" s="5">
        <f>IFERROR(INDEX('[10]Table 28'!T$14:T$19,MATCH($B192,'[10]Table 28'!$B$14:$B$19,0))*1000,0)</f>
        <v>0</v>
      </c>
      <c r="U192" s="5">
        <f>IFERROR(INDEX('[10]Table 28'!U$14:U$19,MATCH($B192,'[10]Table 28'!$B$14:$B$19,0))*1000,0)</f>
        <v>0</v>
      </c>
      <c r="V192" s="5">
        <f>IFERROR(INDEX('[10]Table 28'!V$14:V$19,MATCH($B192,'[10]Table 28'!$B$14:$B$19,0))*1000,0)</f>
        <v>0</v>
      </c>
      <c r="W192" s="5">
        <f>IFERROR(INDEX('[10]Table 28'!W$14:W$19,MATCH($B192,'[10]Table 28'!$B$14:$B$19,0))*1000,0)</f>
        <v>0</v>
      </c>
      <c r="Z192" s="21" t="s">
        <v>26</v>
      </c>
    </row>
    <row r="193" spans="1:28" outlineLevel="1" x14ac:dyDescent="0.2">
      <c r="B193" s="4" t="s">
        <v>23</v>
      </c>
      <c r="C193" s="5">
        <f>IFERROR(INDEX('[10]Table 28'!C$14:C$19,MATCH($B193,'[10]Table 28'!$B$14:$B$19,0))*1000,0)</f>
        <v>0</v>
      </c>
      <c r="D193" s="5">
        <f>IFERROR(INDEX('[10]Table 28'!D$14:D$19,MATCH($B193,'[10]Table 28'!$B$14:$B$19,0))*1000,0)</f>
        <v>0</v>
      </c>
      <c r="E193" s="5">
        <f>IFERROR(INDEX('[10]Table 28'!E$14:E$19,MATCH($B193,'[10]Table 28'!$B$14:$B$19,0))*1000,0)</f>
        <v>0</v>
      </c>
      <c r="F193" s="5">
        <f>IFERROR(INDEX('[10]Table 28'!F$14:F$19,MATCH($B193,'[10]Table 28'!$B$14:$B$19,0))*1000,0)</f>
        <v>0</v>
      </c>
      <c r="G193" s="5">
        <f>IFERROR(INDEX('[10]Table 28'!G$14:G$19,MATCH($B193,'[10]Table 28'!$B$14:$B$19,0))*1000,0)</f>
        <v>0</v>
      </c>
      <c r="H193" s="5">
        <f>IFERROR(INDEX('[10]Table 28'!H$14:H$19,MATCH($B193,'[10]Table 28'!$B$14:$B$19,0))*1000,0)</f>
        <v>0</v>
      </c>
      <c r="I193" s="5">
        <f>IFERROR(INDEX('[10]Table 28'!I$14:I$19,MATCH($B193,'[10]Table 28'!$B$14:$B$19,0))*1000,0)</f>
        <v>0</v>
      </c>
      <c r="J193" s="5">
        <f>IFERROR(INDEX('[10]Table 28'!J$14:J$19,MATCH($B193,'[10]Table 28'!$B$14:$B$19,0))*1000,0)</f>
        <v>0</v>
      </c>
      <c r="K193" s="5">
        <f>IFERROR(INDEX('[10]Table 28'!K$14:K$19,MATCH($B193,'[10]Table 28'!$B$14:$B$19,0))*1000,0)</f>
        <v>0</v>
      </c>
      <c r="L193" s="5">
        <f>IFERROR(INDEX('[10]Table 28'!L$14:L$19,MATCH($B193,'[10]Table 28'!$B$14:$B$19,0))*1000,0)</f>
        <v>0</v>
      </c>
      <c r="M193" s="5">
        <f>IFERROR(INDEX('[10]Table 28'!M$14:M$19,MATCH($B193,'[10]Table 28'!$B$14:$B$19,0))*1000,0)</f>
        <v>0</v>
      </c>
      <c r="N193" s="5">
        <f>IFERROR(INDEX('[10]Table 28'!N$14:N$19,MATCH($B193,'[10]Table 28'!$B$14:$B$19,0))*1000,0)</f>
        <v>0</v>
      </c>
      <c r="O193" s="5">
        <f>IFERROR(INDEX('[10]Table 28'!O$14:O$19,MATCH($B193,'[10]Table 28'!$B$14:$B$19,0))*1000,0)</f>
        <v>0</v>
      </c>
      <c r="P193" s="5">
        <f>IFERROR(INDEX('[10]Table 28'!P$14:P$19,MATCH($B193,'[10]Table 28'!$B$14:$B$19,0))*1000,0)</f>
        <v>0</v>
      </c>
      <c r="Q193" s="5">
        <f>IFERROR(INDEX('[10]Table 28'!Q$14:Q$19,MATCH($B193,'[10]Table 28'!$B$14:$B$19,0))*1000,0)</f>
        <v>0</v>
      </c>
      <c r="R193" s="5">
        <f>IFERROR(INDEX('[10]Table 28'!R$14:R$19,MATCH($B193,'[10]Table 28'!$B$14:$B$19,0))*1000,0)</f>
        <v>0</v>
      </c>
      <c r="S193" s="5">
        <f>IFERROR(INDEX('[10]Table 28'!S$14:S$19,MATCH($B193,'[10]Table 28'!$B$14:$B$19,0))*1000,0)</f>
        <v>0</v>
      </c>
      <c r="T193" s="5">
        <f>IFERROR(INDEX('[10]Table 28'!T$14:T$19,MATCH($B193,'[10]Table 28'!$B$14:$B$19,0))*1000,0)</f>
        <v>0</v>
      </c>
      <c r="U193" s="5">
        <f>IFERROR(INDEX('[10]Table 28'!U$14:U$19,MATCH($B193,'[10]Table 28'!$B$14:$B$19,0))*1000,0)</f>
        <v>0</v>
      </c>
      <c r="V193" s="5">
        <f>IFERROR(INDEX('[10]Table 28'!V$14:V$19,MATCH($B193,'[10]Table 28'!$B$14:$B$19,0))*1000,0)</f>
        <v>0</v>
      </c>
      <c r="W193" s="5">
        <f>IFERROR(INDEX('[10]Table 28'!W$14:W$19,MATCH($B193,'[10]Table 28'!$B$14:$B$19,0))*1000,0)</f>
        <v>0</v>
      </c>
      <c r="Z193" s="21" t="s">
        <v>26</v>
      </c>
    </row>
    <row r="194" spans="1:28" outlineLevel="1" x14ac:dyDescent="0.2">
      <c r="B194" s="4" t="s">
        <v>17</v>
      </c>
      <c r="C194" s="5">
        <f>IFERROR(INDEX('[10]Table 28'!C$14:C$19,MATCH($B194,'[10]Table 28'!$B$14:$B$19,0))*1000,0)</f>
        <v>0</v>
      </c>
      <c r="D194" s="5">
        <f>IFERROR(INDEX('[10]Table 28'!D$14:D$19,MATCH($B194,'[10]Table 28'!$B$14:$B$19,0))*1000,0)</f>
        <v>0</v>
      </c>
      <c r="E194" s="5">
        <f>IFERROR(INDEX('[10]Table 28'!E$14:E$19,MATCH($B194,'[10]Table 28'!$B$14:$B$19,0))*1000,0)</f>
        <v>0</v>
      </c>
      <c r="F194" s="5">
        <f>IFERROR(INDEX('[10]Table 28'!F$14:F$19,MATCH($B194,'[10]Table 28'!$B$14:$B$19,0))*1000,0)</f>
        <v>0</v>
      </c>
      <c r="G194" s="5">
        <f>IFERROR(INDEX('[10]Table 28'!G$14:G$19,MATCH($B194,'[10]Table 28'!$B$14:$B$19,0))*1000,0)</f>
        <v>0</v>
      </c>
      <c r="H194" s="5">
        <f>IFERROR(INDEX('[10]Table 28'!H$14:H$19,MATCH($B194,'[10]Table 28'!$B$14:$B$19,0))*1000,0)</f>
        <v>0</v>
      </c>
      <c r="I194" s="5">
        <f>IFERROR(INDEX('[10]Table 28'!I$14:I$19,MATCH($B194,'[10]Table 28'!$B$14:$B$19,0))*1000,0)</f>
        <v>0</v>
      </c>
      <c r="J194" s="5">
        <f>IFERROR(INDEX('[10]Table 28'!J$14:J$19,MATCH($B194,'[10]Table 28'!$B$14:$B$19,0))*1000,0)</f>
        <v>0</v>
      </c>
      <c r="K194" s="5">
        <f>IFERROR(INDEX('[10]Table 28'!K$14:K$19,MATCH($B194,'[10]Table 28'!$B$14:$B$19,0))*1000,0)</f>
        <v>0</v>
      </c>
      <c r="L194" s="5">
        <f>IFERROR(INDEX('[10]Table 28'!L$14:L$19,MATCH($B194,'[10]Table 28'!$B$14:$B$19,0))*1000,0)</f>
        <v>0</v>
      </c>
      <c r="M194" s="5">
        <f>IFERROR(INDEX('[10]Table 28'!M$14:M$19,MATCH($B194,'[10]Table 28'!$B$14:$B$19,0))*1000,0)</f>
        <v>0</v>
      </c>
      <c r="N194" s="5">
        <f>IFERROR(INDEX('[10]Table 28'!N$14:N$19,MATCH($B194,'[10]Table 28'!$B$14:$B$19,0))*1000,0)</f>
        <v>0</v>
      </c>
      <c r="O194" s="5">
        <f>IFERROR(INDEX('[10]Table 28'!O$14:O$19,MATCH($B194,'[10]Table 28'!$B$14:$B$19,0))*1000,0)</f>
        <v>0</v>
      </c>
      <c r="P194" s="5">
        <f>IFERROR(INDEX('[10]Table 28'!P$14:P$19,MATCH($B194,'[10]Table 28'!$B$14:$B$19,0))*1000,0)</f>
        <v>0</v>
      </c>
      <c r="Q194" s="5">
        <f>IFERROR(INDEX('[10]Table 28'!Q$14:Q$19,MATCH($B194,'[10]Table 28'!$B$14:$B$19,0))*1000,0)</f>
        <v>0</v>
      </c>
      <c r="R194" s="5">
        <f>IFERROR(INDEX('[10]Table 28'!R$14:R$19,MATCH($B194,'[10]Table 28'!$B$14:$B$19,0))*1000,0)</f>
        <v>0</v>
      </c>
      <c r="S194" s="5">
        <f>IFERROR(INDEX('[10]Table 28'!S$14:S$19,MATCH($B194,'[10]Table 28'!$B$14:$B$19,0))*1000,0)</f>
        <v>0</v>
      </c>
      <c r="T194" s="5">
        <f>IFERROR(INDEX('[10]Table 28'!T$14:T$19,MATCH($B194,'[10]Table 28'!$B$14:$B$19,0))*1000,0)</f>
        <v>0</v>
      </c>
      <c r="U194" s="5">
        <f>IFERROR(INDEX('[10]Table 28'!U$14:U$19,MATCH($B194,'[10]Table 28'!$B$14:$B$19,0))*1000,0)</f>
        <v>0</v>
      </c>
      <c r="V194" s="5">
        <f>IFERROR(INDEX('[10]Table 28'!V$14:V$19,MATCH($B194,'[10]Table 28'!$B$14:$B$19,0))*1000,0)</f>
        <v>0</v>
      </c>
      <c r="W194" s="5">
        <f>IFERROR(INDEX('[10]Table 28'!W$14:W$19,MATCH($B194,'[10]Table 28'!$B$14:$B$19,0))*1000,0)</f>
        <v>0</v>
      </c>
      <c r="Z194" s="21" t="s">
        <v>26</v>
      </c>
    </row>
    <row r="195" spans="1:28" outlineLevel="1" x14ac:dyDescent="0.2">
      <c r="B195" s="4" t="s">
        <v>1</v>
      </c>
      <c r="C195" s="5">
        <f>IFERROR(INDEX('[10]Table 28'!C$14:C$19,MATCH($B195,'[10]Table 28'!$B$14:$B$19,0))*1000,0)</f>
        <v>0</v>
      </c>
      <c r="D195" s="5">
        <f>IFERROR(INDEX('[10]Table 28'!D$14:D$19,MATCH($B195,'[10]Table 28'!$B$14:$B$19,0))*1000,0)</f>
        <v>0</v>
      </c>
      <c r="E195" s="5">
        <f>IFERROR(INDEX('[10]Table 28'!E$14:E$19,MATCH($B195,'[10]Table 28'!$B$14:$B$19,0))*1000,0)</f>
        <v>0</v>
      </c>
      <c r="F195" s="5">
        <f>IFERROR(INDEX('[10]Table 28'!F$14:F$19,MATCH($B195,'[10]Table 28'!$B$14:$B$19,0))*1000,0)</f>
        <v>0</v>
      </c>
      <c r="G195" s="5">
        <f>IFERROR(INDEX('[10]Table 28'!G$14:G$19,MATCH($B195,'[10]Table 28'!$B$14:$B$19,0))*1000,0)</f>
        <v>0</v>
      </c>
      <c r="H195" s="5">
        <f>IFERROR(INDEX('[10]Table 28'!H$14:H$19,MATCH($B195,'[10]Table 28'!$B$14:$B$19,0))*1000,0)</f>
        <v>0</v>
      </c>
      <c r="I195" s="5">
        <f>IFERROR(INDEX('[10]Table 28'!I$14:I$19,MATCH($B195,'[10]Table 28'!$B$14:$B$19,0))*1000,0)</f>
        <v>0</v>
      </c>
      <c r="J195" s="5">
        <f>IFERROR(INDEX('[10]Table 28'!J$14:J$19,MATCH($B195,'[10]Table 28'!$B$14:$B$19,0))*1000,0)</f>
        <v>0</v>
      </c>
      <c r="K195" s="5">
        <f>IFERROR(INDEX('[10]Table 28'!K$14:K$19,MATCH($B195,'[10]Table 28'!$B$14:$B$19,0))*1000,0)</f>
        <v>0</v>
      </c>
      <c r="L195" s="5">
        <f>IFERROR(INDEX('[10]Table 28'!L$14:L$19,MATCH($B195,'[10]Table 28'!$B$14:$B$19,0))*1000,0)</f>
        <v>0</v>
      </c>
      <c r="M195" s="5">
        <f>IFERROR(INDEX('[10]Table 28'!M$14:M$19,MATCH($B195,'[10]Table 28'!$B$14:$B$19,0))*1000,0)</f>
        <v>0</v>
      </c>
      <c r="N195" s="5">
        <f>IFERROR(INDEX('[10]Table 28'!N$14:N$19,MATCH($B195,'[10]Table 28'!$B$14:$B$19,0))*1000,0)</f>
        <v>0</v>
      </c>
      <c r="O195" s="5">
        <f>IFERROR(INDEX('[10]Table 28'!O$14:O$19,MATCH($B195,'[10]Table 28'!$B$14:$B$19,0))*1000,0)</f>
        <v>0</v>
      </c>
      <c r="P195" s="5">
        <f>IFERROR(INDEX('[10]Table 28'!P$14:P$19,MATCH($B195,'[10]Table 28'!$B$14:$B$19,0))*1000,0)</f>
        <v>0</v>
      </c>
      <c r="Q195" s="5">
        <f>IFERROR(INDEX('[10]Table 28'!Q$14:Q$19,MATCH($B195,'[10]Table 28'!$B$14:$B$19,0))*1000,0)</f>
        <v>0</v>
      </c>
      <c r="R195" s="5">
        <f>IFERROR(INDEX('[10]Table 28'!R$14:R$19,MATCH($B195,'[10]Table 28'!$B$14:$B$19,0))*1000,0)</f>
        <v>0</v>
      </c>
      <c r="S195" s="5">
        <f>IFERROR(INDEX('[10]Table 28'!S$14:S$19,MATCH($B195,'[10]Table 28'!$B$14:$B$19,0))*1000,0)</f>
        <v>0</v>
      </c>
      <c r="T195" s="5">
        <f>IFERROR(INDEX('[10]Table 28'!T$14:T$19,MATCH($B195,'[10]Table 28'!$B$14:$B$19,0))*1000,0)</f>
        <v>0</v>
      </c>
      <c r="U195" s="5">
        <f>IFERROR(INDEX('[10]Table 28'!U$14:U$19,MATCH($B195,'[10]Table 28'!$B$14:$B$19,0))*1000,0)</f>
        <v>0</v>
      </c>
      <c r="V195" s="5">
        <f>IFERROR(INDEX('[10]Table 28'!V$14:V$19,MATCH($B195,'[10]Table 28'!$B$14:$B$19,0))*1000,0)</f>
        <v>0</v>
      </c>
      <c r="W195" s="5">
        <f>IFERROR(INDEX('[10]Table 28'!W$14:W$19,MATCH($B195,'[10]Table 28'!$B$14:$B$19,0))*1000,0)</f>
        <v>0</v>
      </c>
      <c r="Z195" s="21" t="s">
        <v>26</v>
      </c>
    </row>
    <row r="196" spans="1:28" outlineLevel="1" x14ac:dyDescent="0.2">
      <c r="B196" s="15" t="s">
        <v>9</v>
      </c>
      <c r="C196" s="19">
        <f t="shared" ref="C196:W196" si="79">SUM(C186:C195)</f>
        <v>16.375999999999998</v>
      </c>
      <c r="D196" s="19">
        <f t="shared" si="79"/>
        <v>12.682999999999998</v>
      </c>
      <c r="E196" s="19">
        <f t="shared" si="79"/>
        <v>15.478000000000002</v>
      </c>
      <c r="F196" s="19">
        <f t="shared" si="79"/>
        <v>18.591999999999999</v>
      </c>
      <c r="G196" s="19">
        <f t="shared" si="79"/>
        <v>9.5149999999999988</v>
      </c>
      <c r="H196" s="19">
        <f t="shared" si="79"/>
        <v>11.651000000000002</v>
      </c>
      <c r="I196" s="19">
        <f t="shared" si="79"/>
        <v>13.298000000000002</v>
      </c>
      <c r="J196" s="19">
        <f t="shared" si="79"/>
        <v>14.421000000000001</v>
      </c>
      <c r="K196" s="19">
        <f t="shared" si="79"/>
        <v>15.316000000000001</v>
      </c>
      <c r="L196" s="19">
        <f t="shared" si="79"/>
        <v>23.894000000000002</v>
      </c>
      <c r="M196" s="19">
        <f t="shared" si="79"/>
        <v>16.430000000000003</v>
      </c>
      <c r="N196" s="19">
        <f t="shared" si="79"/>
        <v>22.448999999999998</v>
      </c>
      <c r="O196" s="19">
        <f t="shared" si="79"/>
        <v>17.084</v>
      </c>
      <c r="P196" s="19">
        <f t="shared" si="79"/>
        <v>56.431000000000004</v>
      </c>
      <c r="Q196" s="19">
        <f t="shared" si="79"/>
        <v>55.198</v>
      </c>
      <c r="R196" s="19">
        <f t="shared" si="79"/>
        <v>55.875999999999998</v>
      </c>
      <c r="S196" s="19">
        <f t="shared" si="79"/>
        <v>59.785999999999994</v>
      </c>
      <c r="T196" s="19">
        <f t="shared" si="79"/>
        <v>20.822000000000003</v>
      </c>
      <c r="U196" s="19">
        <f t="shared" si="79"/>
        <v>13.93</v>
      </c>
      <c r="V196" s="19">
        <f t="shared" si="79"/>
        <v>16.076999999999998</v>
      </c>
      <c r="W196" s="19">
        <f t="shared" si="79"/>
        <v>4.9130000000000011</v>
      </c>
    </row>
    <row r="197" spans="1:28" outlineLevel="1" x14ac:dyDescent="0.2">
      <c r="B197" s="26" t="s">
        <v>91</v>
      </c>
      <c r="C197" s="25">
        <f t="shared" ref="C197:W197" si="80">C196/C177/1000</f>
        <v>6.1467608979826115E-4</v>
      </c>
      <c r="D197" s="25">
        <f t="shared" si="80"/>
        <v>5.9224106765706286E-4</v>
      </c>
      <c r="E197" s="25">
        <f t="shared" si="80"/>
        <v>5.6343021908728159E-4</v>
      </c>
      <c r="F197" s="25">
        <f t="shared" si="80"/>
        <v>5.5538194890969992E-4</v>
      </c>
      <c r="G197" s="25">
        <f t="shared" si="80"/>
        <v>5.2250348083966269E-4</v>
      </c>
      <c r="H197" s="25">
        <f t="shared" si="80"/>
        <v>4.9254652939227346E-4</v>
      </c>
      <c r="I197" s="25">
        <f t="shared" si="80"/>
        <v>4.2750182438927164E-4</v>
      </c>
      <c r="J197" s="25">
        <f t="shared" si="80"/>
        <v>5.1464217843990797E-4</v>
      </c>
      <c r="K197" s="25">
        <f t="shared" si="80"/>
        <v>5.3268435526985906E-4</v>
      </c>
      <c r="L197" s="25">
        <f t="shared" si="80"/>
        <v>4.4735066984743593E-4</v>
      </c>
      <c r="M197" s="25">
        <f t="shared" si="80"/>
        <v>4.2730042436939843E-4</v>
      </c>
      <c r="N197" s="25">
        <f t="shared" si="80"/>
        <v>4.4372229021106006E-4</v>
      </c>
      <c r="O197" s="25">
        <f t="shared" si="80"/>
        <v>4.1535648084237522E-4</v>
      </c>
      <c r="P197" s="25">
        <f t="shared" si="80"/>
        <v>4.0606185275234865E-4</v>
      </c>
      <c r="Q197" s="25">
        <f t="shared" si="80"/>
        <v>4.2193266180062328E-4</v>
      </c>
      <c r="R197" s="25">
        <f t="shared" si="80"/>
        <v>4.3096580805853768E-4</v>
      </c>
      <c r="S197" s="25">
        <f t="shared" si="80"/>
        <v>4.4743719468778452E-4</v>
      </c>
      <c r="T197" s="25">
        <f t="shared" si="80"/>
        <v>2.4178879301860933E-4</v>
      </c>
      <c r="U197" s="25">
        <f t="shared" si="80"/>
        <v>3.4778928353609975E-4</v>
      </c>
      <c r="V197" s="25">
        <f t="shared" si="80"/>
        <v>4.0591184585438947E-4</v>
      </c>
      <c r="W197" s="25">
        <f t="shared" si="80"/>
        <v>3.4219235180243371E-4</v>
      </c>
    </row>
    <row r="198" spans="1:28" outlineLevel="1" x14ac:dyDescent="0.2"/>
    <row r="199" spans="1:28" outlineLevel="1" x14ac:dyDescent="0.2">
      <c r="B199" s="4" t="s">
        <v>18</v>
      </c>
      <c r="C199" s="11">
        <f t="shared" ref="C199:W199" si="81">IFERROR(C186/C196,0)</f>
        <v>0</v>
      </c>
      <c r="D199" s="11">
        <f t="shared" si="81"/>
        <v>0</v>
      </c>
      <c r="E199" s="11">
        <f t="shared" si="81"/>
        <v>0</v>
      </c>
      <c r="F199" s="11">
        <f t="shared" si="81"/>
        <v>0</v>
      </c>
      <c r="G199" s="11">
        <f t="shared" si="81"/>
        <v>0</v>
      </c>
      <c r="H199" s="11">
        <f t="shared" si="81"/>
        <v>0</v>
      </c>
      <c r="I199" s="11">
        <f t="shared" si="81"/>
        <v>0</v>
      </c>
      <c r="J199" s="11">
        <f t="shared" si="81"/>
        <v>0</v>
      </c>
      <c r="K199" s="11">
        <f t="shared" si="81"/>
        <v>0</v>
      </c>
      <c r="L199" s="11">
        <f t="shared" si="81"/>
        <v>0</v>
      </c>
      <c r="M199" s="11">
        <f t="shared" si="81"/>
        <v>0</v>
      </c>
      <c r="N199" s="11">
        <f t="shared" si="81"/>
        <v>0</v>
      </c>
      <c r="O199" s="11">
        <f t="shared" si="81"/>
        <v>0</v>
      </c>
      <c r="P199" s="11">
        <f t="shared" si="81"/>
        <v>0</v>
      </c>
      <c r="Q199" s="11">
        <f t="shared" si="81"/>
        <v>0</v>
      </c>
      <c r="R199" s="11">
        <f t="shared" si="81"/>
        <v>0</v>
      </c>
      <c r="S199" s="11">
        <f t="shared" si="81"/>
        <v>0</v>
      </c>
      <c r="T199" s="11">
        <f t="shared" si="81"/>
        <v>0</v>
      </c>
      <c r="U199" s="11">
        <f t="shared" si="81"/>
        <v>0</v>
      </c>
      <c r="V199" s="11">
        <f t="shared" si="81"/>
        <v>0</v>
      </c>
      <c r="W199" s="11">
        <f t="shared" si="81"/>
        <v>0</v>
      </c>
    </row>
    <row r="200" spans="1:28" outlineLevel="1" x14ac:dyDescent="0.2">
      <c r="B200" s="4" t="s">
        <v>19</v>
      </c>
      <c r="C200" s="11">
        <f t="shared" ref="C200:W200" si="82">IFERROR(C187/C196,0)</f>
        <v>0</v>
      </c>
      <c r="D200" s="11">
        <f t="shared" si="82"/>
        <v>0</v>
      </c>
      <c r="E200" s="11">
        <f t="shared" si="82"/>
        <v>0</v>
      </c>
      <c r="F200" s="11">
        <f t="shared" si="82"/>
        <v>0</v>
      </c>
      <c r="G200" s="11">
        <f t="shared" si="82"/>
        <v>0</v>
      </c>
      <c r="H200" s="11">
        <f t="shared" si="82"/>
        <v>0</v>
      </c>
      <c r="I200" s="11">
        <f t="shared" si="82"/>
        <v>0</v>
      </c>
      <c r="J200" s="11">
        <f t="shared" si="82"/>
        <v>0</v>
      </c>
      <c r="K200" s="11">
        <f t="shared" si="82"/>
        <v>0</v>
      </c>
      <c r="L200" s="11">
        <f t="shared" si="82"/>
        <v>0</v>
      </c>
      <c r="M200" s="11">
        <f t="shared" si="82"/>
        <v>0</v>
      </c>
      <c r="N200" s="11">
        <f t="shared" si="82"/>
        <v>0</v>
      </c>
      <c r="O200" s="11">
        <f t="shared" si="82"/>
        <v>0</v>
      </c>
      <c r="P200" s="11">
        <f t="shared" si="82"/>
        <v>0</v>
      </c>
      <c r="Q200" s="11">
        <f t="shared" si="82"/>
        <v>0</v>
      </c>
      <c r="R200" s="11">
        <f t="shared" si="82"/>
        <v>0</v>
      </c>
      <c r="S200" s="11">
        <f t="shared" si="82"/>
        <v>0</v>
      </c>
      <c r="T200" s="11">
        <f t="shared" si="82"/>
        <v>0</v>
      </c>
      <c r="U200" s="11">
        <f t="shared" si="82"/>
        <v>0</v>
      </c>
      <c r="V200" s="11">
        <f t="shared" si="82"/>
        <v>0</v>
      </c>
      <c r="W200" s="11">
        <f t="shared" si="82"/>
        <v>0</v>
      </c>
    </row>
    <row r="201" spans="1:28" outlineLevel="1" x14ac:dyDescent="0.2">
      <c r="B201" s="4" t="s">
        <v>16</v>
      </c>
      <c r="C201" s="11">
        <f t="shared" ref="C201:W201" si="83">IFERROR(C188/C196,0)</f>
        <v>0.90901319003419645</v>
      </c>
      <c r="D201" s="11">
        <f t="shared" si="83"/>
        <v>0.97287707955531033</v>
      </c>
      <c r="E201" s="11">
        <f t="shared" si="83"/>
        <v>0.98365421889132965</v>
      </c>
      <c r="F201" s="11">
        <f t="shared" si="83"/>
        <v>0.96659853700516363</v>
      </c>
      <c r="G201" s="11">
        <f t="shared" si="83"/>
        <v>0.93757225433526015</v>
      </c>
      <c r="H201" s="11">
        <f t="shared" si="83"/>
        <v>0.97862844391039394</v>
      </c>
      <c r="I201" s="11">
        <f t="shared" si="83"/>
        <v>0.95811400210557973</v>
      </c>
      <c r="J201" s="11">
        <f t="shared" si="83"/>
        <v>0.92386103598918234</v>
      </c>
      <c r="K201" s="11">
        <f t="shared" si="83"/>
        <v>0.96467746147819267</v>
      </c>
      <c r="L201" s="11">
        <f t="shared" si="83"/>
        <v>0.96040847074579383</v>
      </c>
      <c r="M201" s="11">
        <f t="shared" si="83"/>
        <v>0.95234327449786971</v>
      </c>
      <c r="N201" s="11">
        <f t="shared" si="83"/>
        <v>0.95990912735533884</v>
      </c>
      <c r="O201" s="11">
        <f t="shared" si="83"/>
        <v>0.94573870287988759</v>
      </c>
      <c r="P201" s="11">
        <f t="shared" si="83"/>
        <v>0.94267335329871871</v>
      </c>
      <c r="Q201" s="11">
        <f t="shared" si="83"/>
        <v>0.9284575528098844</v>
      </c>
      <c r="R201" s="11">
        <f t="shared" si="83"/>
        <v>0.93888252559238317</v>
      </c>
      <c r="S201" s="11">
        <f t="shared" si="83"/>
        <v>0.93649014819522969</v>
      </c>
      <c r="T201" s="11">
        <f t="shared" si="83"/>
        <v>0.87388339256555558</v>
      </c>
      <c r="U201" s="11">
        <f t="shared" si="83"/>
        <v>0.93022254127781767</v>
      </c>
      <c r="V201" s="11">
        <f t="shared" si="83"/>
        <v>0.9162779125458731</v>
      </c>
      <c r="W201" s="11">
        <f t="shared" si="83"/>
        <v>0.89314064726236508</v>
      </c>
    </row>
    <row r="202" spans="1:28" outlineLevel="1" x14ac:dyDescent="0.2">
      <c r="B202" s="4" t="s">
        <v>21</v>
      </c>
      <c r="C202" s="11">
        <f t="shared" ref="C202:W202" si="84">IFERROR(C189/C196,0)</f>
        <v>0</v>
      </c>
      <c r="D202" s="11">
        <f t="shared" si="84"/>
        <v>0</v>
      </c>
      <c r="E202" s="11">
        <f t="shared" si="84"/>
        <v>0</v>
      </c>
      <c r="F202" s="11">
        <f t="shared" si="84"/>
        <v>0</v>
      </c>
      <c r="G202" s="11">
        <f t="shared" si="84"/>
        <v>0</v>
      </c>
      <c r="H202" s="11">
        <f t="shared" si="84"/>
        <v>0</v>
      </c>
      <c r="I202" s="11">
        <f t="shared" si="84"/>
        <v>0</v>
      </c>
      <c r="J202" s="11">
        <f t="shared" si="84"/>
        <v>0</v>
      </c>
      <c r="K202" s="11">
        <f t="shared" si="84"/>
        <v>0</v>
      </c>
      <c r="L202" s="11">
        <f t="shared" si="84"/>
        <v>0</v>
      </c>
      <c r="M202" s="11">
        <f t="shared" si="84"/>
        <v>0</v>
      </c>
      <c r="N202" s="11">
        <f t="shared" si="84"/>
        <v>0</v>
      </c>
      <c r="O202" s="11">
        <f t="shared" si="84"/>
        <v>0</v>
      </c>
      <c r="P202" s="11">
        <f t="shared" si="84"/>
        <v>0</v>
      </c>
      <c r="Q202" s="11">
        <f t="shared" si="84"/>
        <v>0</v>
      </c>
      <c r="R202" s="11">
        <f t="shared" si="84"/>
        <v>0</v>
      </c>
      <c r="S202" s="11">
        <f t="shared" si="84"/>
        <v>0</v>
      </c>
      <c r="T202" s="11">
        <f t="shared" si="84"/>
        <v>0</v>
      </c>
      <c r="U202" s="11">
        <f t="shared" si="84"/>
        <v>0</v>
      </c>
      <c r="V202" s="11">
        <f t="shared" si="84"/>
        <v>0</v>
      </c>
      <c r="W202" s="11">
        <f t="shared" si="84"/>
        <v>0</v>
      </c>
    </row>
    <row r="203" spans="1:28" outlineLevel="1" x14ac:dyDescent="0.2">
      <c r="B203" s="4" t="s">
        <v>20</v>
      </c>
      <c r="C203" s="11">
        <f t="shared" ref="C203:W203" si="85">IFERROR(C190/C196,0)</f>
        <v>9.0986809965803633E-2</v>
      </c>
      <c r="D203" s="11">
        <f t="shared" si="85"/>
        <v>2.7122920444689749E-2</v>
      </c>
      <c r="E203" s="11">
        <f t="shared" si="85"/>
        <v>1.6345781108670368E-2</v>
      </c>
      <c r="F203" s="11">
        <f t="shared" si="85"/>
        <v>3.3401462994836491E-2</v>
      </c>
      <c r="G203" s="11">
        <f t="shared" si="85"/>
        <v>6.2427745664739888E-2</v>
      </c>
      <c r="H203" s="11">
        <f t="shared" si="85"/>
        <v>2.1371556089606038E-2</v>
      </c>
      <c r="I203" s="11">
        <f t="shared" si="85"/>
        <v>4.1885997894420206E-2</v>
      </c>
      <c r="J203" s="11">
        <f t="shared" si="85"/>
        <v>7.6138964010817559E-2</v>
      </c>
      <c r="K203" s="11">
        <f t="shared" si="85"/>
        <v>3.5322538521807258E-2</v>
      </c>
      <c r="L203" s="11">
        <f t="shared" si="85"/>
        <v>3.9591529254206073E-2</v>
      </c>
      <c r="M203" s="11">
        <f t="shared" si="85"/>
        <v>4.7656725502130237E-2</v>
      </c>
      <c r="N203" s="11">
        <f t="shared" si="85"/>
        <v>3.8665419395073279E-2</v>
      </c>
      <c r="O203" s="11">
        <f t="shared" si="85"/>
        <v>5.2329665183797711E-2</v>
      </c>
      <c r="P203" s="11">
        <f t="shared" si="85"/>
        <v>5.6865907036912335E-2</v>
      </c>
      <c r="Q203" s="11">
        <f t="shared" si="85"/>
        <v>6.2212398999963767E-2</v>
      </c>
      <c r="R203" s="11">
        <f t="shared" si="85"/>
        <v>6.1117474407616869E-2</v>
      </c>
      <c r="S203" s="11">
        <f t="shared" si="85"/>
        <v>6.3509851804770354E-2</v>
      </c>
      <c r="T203" s="11">
        <f t="shared" si="85"/>
        <v>0.12611660743444431</v>
      </c>
      <c r="U203" s="11">
        <f t="shared" si="85"/>
        <v>6.9777458722182342E-2</v>
      </c>
      <c r="V203" s="11">
        <f t="shared" si="85"/>
        <v>8.3722087454127028E-2</v>
      </c>
      <c r="W203" s="11">
        <f t="shared" si="85"/>
        <v>0.10685935273763483</v>
      </c>
    </row>
    <row r="204" spans="1:28" x14ac:dyDescent="0.2">
      <c r="B204" s="4" t="s">
        <v>0</v>
      </c>
      <c r="C204" s="11">
        <f t="shared" ref="C204:W204" si="86">IFERROR(C191/C196,0)</f>
        <v>0</v>
      </c>
      <c r="D204" s="11">
        <f t="shared" si="86"/>
        <v>0</v>
      </c>
      <c r="E204" s="11">
        <f t="shared" si="86"/>
        <v>0</v>
      </c>
      <c r="F204" s="11">
        <f t="shared" si="86"/>
        <v>0</v>
      </c>
      <c r="G204" s="11">
        <f t="shared" si="86"/>
        <v>0</v>
      </c>
      <c r="H204" s="11">
        <f t="shared" si="86"/>
        <v>0</v>
      </c>
      <c r="I204" s="11">
        <f t="shared" si="86"/>
        <v>0</v>
      </c>
      <c r="J204" s="11">
        <f t="shared" si="86"/>
        <v>0</v>
      </c>
      <c r="K204" s="11">
        <f t="shared" si="86"/>
        <v>0</v>
      </c>
      <c r="L204" s="11">
        <f t="shared" si="86"/>
        <v>0</v>
      </c>
      <c r="M204" s="11">
        <f t="shared" si="86"/>
        <v>0</v>
      </c>
      <c r="N204" s="11">
        <f t="shared" si="86"/>
        <v>1.425453249587955E-3</v>
      </c>
      <c r="O204" s="11">
        <f t="shared" si="86"/>
        <v>1.9316319363146806E-3</v>
      </c>
      <c r="P204" s="11">
        <f t="shared" si="86"/>
        <v>4.6073966436887523E-4</v>
      </c>
      <c r="Q204" s="11">
        <f t="shared" si="86"/>
        <v>9.3300481901518167E-3</v>
      </c>
      <c r="R204" s="11">
        <f t="shared" si="86"/>
        <v>0</v>
      </c>
      <c r="S204" s="11">
        <f t="shared" si="86"/>
        <v>0</v>
      </c>
      <c r="T204" s="11">
        <f t="shared" si="86"/>
        <v>0</v>
      </c>
      <c r="U204" s="11">
        <f t="shared" si="86"/>
        <v>0</v>
      </c>
      <c r="V204" s="11">
        <f t="shared" si="86"/>
        <v>0</v>
      </c>
      <c r="W204" s="11">
        <f t="shared" si="86"/>
        <v>0</v>
      </c>
    </row>
    <row r="205" spans="1:28" x14ac:dyDescent="0.2">
      <c r="B205" s="4" t="s">
        <v>22</v>
      </c>
      <c r="C205" s="11">
        <f t="shared" ref="C205:W205" si="87">IFERROR(C192/C196,0)</f>
        <v>0</v>
      </c>
      <c r="D205" s="11">
        <f t="shared" si="87"/>
        <v>0</v>
      </c>
      <c r="E205" s="11">
        <f t="shared" si="87"/>
        <v>0</v>
      </c>
      <c r="F205" s="11">
        <f t="shared" si="87"/>
        <v>0</v>
      </c>
      <c r="G205" s="11">
        <f t="shared" si="87"/>
        <v>0</v>
      </c>
      <c r="H205" s="11">
        <f t="shared" si="87"/>
        <v>0</v>
      </c>
      <c r="I205" s="11">
        <f t="shared" si="87"/>
        <v>0</v>
      </c>
      <c r="J205" s="11">
        <f t="shared" si="87"/>
        <v>0</v>
      </c>
      <c r="K205" s="11">
        <f t="shared" si="87"/>
        <v>0</v>
      </c>
      <c r="L205" s="11">
        <f t="shared" si="87"/>
        <v>0</v>
      </c>
      <c r="M205" s="11">
        <f t="shared" si="87"/>
        <v>0</v>
      </c>
      <c r="N205" s="11">
        <f t="shared" si="87"/>
        <v>0</v>
      </c>
      <c r="O205" s="11">
        <f t="shared" si="87"/>
        <v>0</v>
      </c>
      <c r="P205" s="11">
        <f t="shared" si="87"/>
        <v>0</v>
      </c>
      <c r="Q205" s="11">
        <f t="shared" si="87"/>
        <v>0</v>
      </c>
      <c r="R205" s="11">
        <f t="shared" si="87"/>
        <v>0</v>
      </c>
      <c r="S205" s="11">
        <f t="shared" si="87"/>
        <v>0</v>
      </c>
      <c r="T205" s="11">
        <f t="shared" si="87"/>
        <v>0</v>
      </c>
      <c r="U205" s="11">
        <f t="shared" si="87"/>
        <v>0</v>
      </c>
      <c r="V205" s="11">
        <f t="shared" si="87"/>
        <v>0</v>
      </c>
      <c r="W205" s="11">
        <f t="shared" si="87"/>
        <v>0</v>
      </c>
    </row>
    <row r="206" spans="1:28" s="33" customFormat="1" x14ac:dyDescent="0.2">
      <c r="A206" s="1"/>
      <c r="B206" s="4" t="s">
        <v>23</v>
      </c>
      <c r="C206" s="11">
        <f t="shared" ref="C206:W206" si="88">IFERROR(C193/C196,0)</f>
        <v>0</v>
      </c>
      <c r="D206" s="11">
        <f t="shared" si="88"/>
        <v>0</v>
      </c>
      <c r="E206" s="11">
        <f t="shared" si="88"/>
        <v>0</v>
      </c>
      <c r="F206" s="11">
        <f t="shared" si="88"/>
        <v>0</v>
      </c>
      <c r="G206" s="11">
        <f t="shared" si="88"/>
        <v>0</v>
      </c>
      <c r="H206" s="11">
        <f t="shared" si="88"/>
        <v>0</v>
      </c>
      <c r="I206" s="11">
        <f t="shared" si="88"/>
        <v>0</v>
      </c>
      <c r="J206" s="11">
        <f t="shared" si="88"/>
        <v>0</v>
      </c>
      <c r="K206" s="11">
        <f t="shared" si="88"/>
        <v>0</v>
      </c>
      <c r="L206" s="11">
        <f t="shared" si="88"/>
        <v>0</v>
      </c>
      <c r="M206" s="11">
        <f t="shared" si="88"/>
        <v>0</v>
      </c>
      <c r="N206" s="11">
        <f t="shared" si="88"/>
        <v>0</v>
      </c>
      <c r="O206" s="11">
        <f t="shared" si="88"/>
        <v>0</v>
      </c>
      <c r="P206" s="11">
        <f t="shared" si="88"/>
        <v>0</v>
      </c>
      <c r="Q206" s="11">
        <f t="shared" si="88"/>
        <v>0</v>
      </c>
      <c r="R206" s="11">
        <f t="shared" si="88"/>
        <v>0</v>
      </c>
      <c r="S206" s="11">
        <f t="shared" si="88"/>
        <v>0</v>
      </c>
      <c r="T206" s="11">
        <f t="shared" si="88"/>
        <v>0</v>
      </c>
      <c r="U206" s="11">
        <f t="shared" si="88"/>
        <v>0</v>
      </c>
      <c r="V206" s="11">
        <f t="shared" si="88"/>
        <v>0</v>
      </c>
      <c r="W206" s="11">
        <f t="shared" si="88"/>
        <v>0</v>
      </c>
      <c r="X206" s="1"/>
      <c r="Y206" s="1"/>
      <c r="Z206"/>
      <c r="AA206" s="1"/>
      <c r="AB206" s="1"/>
    </row>
    <row r="207" spans="1:28" outlineLevel="1" x14ac:dyDescent="0.2">
      <c r="B207" s="4" t="s">
        <v>17</v>
      </c>
      <c r="C207" s="11">
        <f t="shared" ref="C207:W207" si="89">IFERROR(C194/C196,0)</f>
        <v>0</v>
      </c>
      <c r="D207" s="11">
        <f t="shared" si="89"/>
        <v>0</v>
      </c>
      <c r="E207" s="11">
        <f t="shared" si="89"/>
        <v>0</v>
      </c>
      <c r="F207" s="11">
        <f t="shared" si="89"/>
        <v>0</v>
      </c>
      <c r="G207" s="11">
        <f t="shared" si="89"/>
        <v>0</v>
      </c>
      <c r="H207" s="11">
        <f t="shared" si="89"/>
        <v>0</v>
      </c>
      <c r="I207" s="11">
        <f t="shared" si="89"/>
        <v>0</v>
      </c>
      <c r="J207" s="11">
        <f t="shared" si="89"/>
        <v>0</v>
      </c>
      <c r="K207" s="11">
        <f t="shared" si="89"/>
        <v>0</v>
      </c>
      <c r="L207" s="11">
        <f t="shared" si="89"/>
        <v>0</v>
      </c>
      <c r="M207" s="11">
        <f t="shared" si="89"/>
        <v>0</v>
      </c>
      <c r="N207" s="11">
        <f t="shared" si="89"/>
        <v>0</v>
      </c>
      <c r="O207" s="11">
        <f t="shared" si="89"/>
        <v>0</v>
      </c>
      <c r="P207" s="11">
        <f t="shared" si="89"/>
        <v>0</v>
      </c>
      <c r="Q207" s="11">
        <f t="shared" si="89"/>
        <v>0</v>
      </c>
      <c r="R207" s="11">
        <f t="shared" si="89"/>
        <v>0</v>
      </c>
      <c r="S207" s="11">
        <f t="shared" si="89"/>
        <v>0</v>
      </c>
      <c r="T207" s="11">
        <f t="shared" si="89"/>
        <v>0</v>
      </c>
      <c r="U207" s="11">
        <f t="shared" si="89"/>
        <v>0</v>
      </c>
      <c r="V207" s="11">
        <f t="shared" si="89"/>
        <v>0</v>
      </c>
      <c r="W207" s="11">
        <f t="shared" si="89"/>
        <v>0</v>
      </c>
    </row>
    <row r="208" spans="1:28" outlineLevel="1" x14ac:dyDescent="0.2">
      <c r="B208" s="4" t="s">
        <v>1</v>
      </c>
      <c r="C208" s="11">
        <f t="shared" ref="C208:W208" si="90">IFERROR(C195/C196,0)</f>
        <v>0</v>
      </c>
      <c r="D208" s="11">
        <f t="shared" si="90"/>
        <v>0</v>
      </c>
      <c r="E208" s="11">
        <f t="shared" si="90"/>
        <v>0</v>
      </c>
      <c r="F208" s="11">
        <f t="shared" si="90"/>
        <v>0</v>
      </c>
      <c r="G208" s="11">
        <f t="shared" si="90"/>
        <v>0</v>
      </c>
      <c r="H208" s="11">
        <f t="shared" si="90"/>
        <v>0</v>
      </c>
      <c r="I208" s="11">
        <f t="shared" si="90"/>
        <v>0</v>
      </c>
      <c r="J208" s="11">
        <f t="shared" si="90"/>
        <v>0</v>
      </c>
      <c r="K208" s="11">
        <f t="shared" si="90"/>
        <v>0</v>
      </c>
      <c r="L208" s="11">
        <f t="shared" si="90"/>
        <v>0</v>
      </c>
      <c r="M208" s="11">
        <f t="shared" si="90"/>
        <v>0</v>
      </c>
      <c r="N208" s="11">
        <f t="shared" si="90"/>
        <v>0</v>
      </c>
      <c r="O208" s="11">
        <f t="shared" si="90"/>
        <v>0</v>
      </c>
      <c r="P208" s="11">
        <f t="shared" si="90"/>
        <v>0</v>
      </c>
      <c r="Q208" s="11">
        <f t="shared" si="90"/>
        <v>0</v>
      </c>
      <c r="R208" s="11">
        <f t="shared" si="90"/>
        <v>0</v>
      </c>
      <c r="S208" s="11">
        <f t="shared" si="90"/>
        <v>0</v>
      </c>
      <c r="T208" s="11">
        <f t="shared" si="90"/>
        <v>0</v>
      </c>
      <c r="U208" s="11">
        <f t="shared" si="90"/>
        <v>0</v>
      </c>
      <c r="V208" s="11">
        <f t="shared" si="90"/>
        <v>0</v>
      </c>
      <c r="W208" s="11">
        <f t="shared" si="90"/>
        <v>0</v>
      </c>
    </row>
    <row r="209" spans="1:28" outlineLevel="1" x14ac:dyDescent="0.2"/>
    <row r="210" spans="1:28" outlineLevel="1" x14ac:dyDescent="0.2"/>
    <row r="211" spans="1:28" outlineLevel="1" x14ac:dyDescent="0.2">
      <c r="A211" s="32" t="s">
        <v>85</v>
      </c>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4"/>
      <c r="AA211" s="33"/>
      <c r="AB211" s="33"/>
    </row>
    <row r="212" spans="1:28" outlineLevel="1" x14ac:dyDescent="0.2">
      <c r="B212" s="20" t="s">
        <v>88</v>
      </c>
      <c r="C212" s="5">
        <f>'[10]Table 29'!C$32</f>
        <v>14.682342999999999</v>
      </c>
      <c r="D212" s="5">
        <f>'[10]Table 29'!D$32</f>
        <v>14.303212</v>
      </c>
      <c r="E212" s="5">
        <f>'[10]Table 29'!E$32</f>
        <v>18.806539000000001</v>
      </c>
      <c r="F212" s="5">
        <f>'[10]Table 29'!F$32</f>
        <v>19.598165999999999</v>
      </c>
      <c r="G212" s="5">
        <f>'[10]Table 29'!G$32</f>
        <v>12.005751</v>
      </c>
      <c r="H212" s="5">
        <f>'[10]Table 29'!H$32</f>
        <v>14.033516000000001</v>
      </c>
      <c r="I212" s="5">
        <f>'[10]Table 29'!I$32</f>
        <v>17.254379</v>
      </c>
      <c r="J212" s="5">
        <f>'[10]Table 29'!J$32</f>
        <v>17.380901999999999</v>
      </c>
      <c r="K212" s="5">
        <f>'[10]Table 29'!K$32</f>
        <v>17.835274999999999</v>
      </c>
      <c r="L212" s="5">
        <f>'[10]Table 29'!L$32</f>
        <v>31.408252000000001</v>
      </c>
      <c r="M212" s="5">
        <f>'[10]Table 29'!M$32</f>
        <v>21.841560999999999</v>
      </c>
      <c r="N212" s="5">
        <f>'[10]Table 29'!N$32</f>
        <v>32.975349999999999</v>
      </c>
      <c r="O212" s="5">
        <f>'[10]Table 29'!O$32</f>
        <v>26.701550000000001</v>
      </c>
      <c r="P212" s="5">
        <f>'[10]Table 29'!P$32</f>
        <v>95.326336999999995</v>
      </c>
      <c r="Q212" s="5">
        <f>'[10]Table 29'!Q$32</f>
        <v>90.469105999999996</v>
      </c>
      <c r="R212" s="5">
        <f>'[10]Table 29'!R$32</f>
        <v>100.320894</v>
      </c>
      <c r="S212" s="5">
        <f>'[10]Table 29'!S$32</f>
        <v>78.531721000000005</v>
      </c>
      <c r="T212" s="5">
        <f>'[10]Table 29'!T$32</f>
        <v>66.483177999999995</v>
      </c>
      <c r="U212" s="5">
        <f>'[10]Table 29'!U$32</f>
        <v>29.200308</v>
      </c>
      <c r="V212" s="5">
        <f>'[10]Table 29'!V$32</f>
        <v>29.459337999999999</v>
      </c>
      <c r="W212" s="5">
        <f>'[10]Table 29'!W$32</f>
        <v>11.112045</v>
      </c>
      <c r="Z212" s="21" t="s">
        <v>26</v>
      </c>
      <c r="AB212"/>
    </row>
    <row r="213" spans="1:28" outlineLevel="1" x14ac:dyDescent="0.2">
      <c r="B213" s="7" t="s">
        <v>89</v>
      </c>
      <c r="C213" s="5"/>
      <c r="D213" s="5"/>
      <c r="E213" s="5"/>
      <c r="F213" s="5"/>
      <c r="G213" s="5"/>
      <c r="H213" s="5"/>
      <c r="I213" s="5"/>
      <c r="J213" s="5"/>
      <c r="K213" s="5"/>
      <c r="L213" s="5"/>
      <c r="M213" s="5"/>
      <c r="N213" s="5"/>
      <c r="O213" s="5"/>
      <c r="P213" s="5"/>
      <c r="Q213" s="5"/>
      <c r="R213" s="5"/>
      <c r="S213" s="5"/>
      <c r="T213" s="5"/>
      <c r="U213" s="5"/>
      <c r="V213" s="5"/>
      <c r="W213" s="5"/>
      <c r="Z213" s="21" t="s">
        <v>26</v>
      </c>
      <c r="AB213"/>
    </row>
    <row r="214" spans="1:28" outlineLevel="1" x14ac:dyDescent="0.2">
      <c r="B214" s="7" t="s">
        <v>25</v>
      </c>
      <c r="C214" s="5">
        <f>'[10]Table 31'!C$14</f>
        <v>1.7999999999999999E-2</v>
      </c>
      <c r="D214" s="5">
        <f>'[10]Table 31'!D$14</f>
        <v>1.7000000000000001E-2</v>
      </c>
      <c r="E214" s="5">
        <f>'[10]Table 31'!E$14</f>
        <v>1.7000000000000001E-2</v>
      </c>
      <c r="F214" s="5">
        <f>'[10]Table 31'!F$14</f>
        <v>1.7000000000000001E-2</v>
      </c>
      <c r="G214" s="5">
        <f>'[10]Table 31'!G$14</f>
        <v>1.4999999999999999E-2</v>
      </c>
      <c r="H214" s="5">
        <f>'[10]Table 31'!H$14</f>
        <v>1.7999999999999999E-2</v>
      </c>
      <c r="I214" s="5">
        <f>'[10]Table 31'!I$14</f>
        <v>1.9E-2</v>
      </c>
      <c r="J214" s="5">
        <f>'[10]Table 31'!J$14</f>
        <v>2.9000000000000001E-2</v>
      </c>
      <c r="K214" s="5">
        <f>'[10]Table 31'!K$14</f>
        <v>3.5000000000000003E-2</v>
      </c>
      <c r="L214" s="5">
        <f>'[10]Table 31'!L$14</f>
        <v>4.2999999999999997E-2</v>
      </c>
      <c r="M214" s="5">
        <f>'[10]Table 31'!M$14</f>
        <v>4.2000000000000003E-2</v>
      </c>
      <c r="N214" s="5">
        <f>'[10]Table 31'!N$14</f>
        <v>3.6999999999999998E-2</v>
      </c>
      <c r="O214" s="5">
        <f>'[10]Table 31'!O$14</f>
        <v>3.3000000000000002E-2</v>
      </c>
      <c r="P214" s="5">
        <f>'[10]Table 31'!P$14</f>
        <v>0.13600000000000001</v>
      </c>
      <c r="Q214" s="5">
        <f>'[10]Table 31'!Q$14</f>
        <v>0.112</v>
      </c>
      <c r="R214" s="5">
        <f>'[10]Table 31'!R$14</f>
        <v>0.11600000000000001</v>
      </c>
      <c r="S214" s="5">
        <f>'[10]Table 31'!S$14</f>
        <v>0.10100000000000001</v>
      </c>
      <c r="T214" s="5">
        <f>'[10]Table 31'!T$14</f>
        <v>7.3999999999999996E-2</v>
      </c>
      <c r="U214" s="5">
        <f>'[10]Table 31'!U$14</f>
        <v>3.9E-2</v>
      </c>
      <c r="V214" s="5">
        <f>'[10]Table 31'!V$14</f>
        <v>4.2000000000000003E-2</v>
      </c>
      <c r="W214" s="5">
        <f>'[10]Table 31'!W$14</f>
        <v>1.6E-2</v>
      </c>
      <c r="Z214" s="21" t="s">
        <v>26</v>
      </c>
      <c r="AB214"/>
    </row>
    <row r="215" spans="1:28" outlineLevel="1" x14ac:dyDescent="0.2">
      <c r="B215" s="7" t="s">
        <v>30</v>
      </c>
      <c r="C215" s="5">
        <f>'[10]Table 31'!C$24</f>
        <v>72894.165833999999</v>
      </c>
      <c r="D215" s="5">
        <f>'[10]Table 31'!D$24</f>
        <v>74523.064419999995</v>
      </c>
      <c r="E215" s="5">
        <f>'[10]Table 31'!E$24</f>
        <v>97126.165420999998</v>
      </c>
      <c r="F215" s="5">
        <f>'[10]Table 31'!F$24</f>
        <v>100421.02106699999</v>
      </c>
      <c r="G215" s="5">
        <f>'[10]Table 31'!G$24</f>
        <v>69117.735327000002</v>
      </c>
      <c r="H215" s="5">
        <f>'[10]Table 31'!H$24</f>
        <v>66749.980477000005</v>
      </c>
      <c r="I215" s="5">
        <f>'[10]Table 31'!I$24</f>
        <v>77090.426007000002</v>
      </c>
      <c r="J215" s="5">
        <f>'[10]Table 31'!J$24</f>
        <v>50449.618045000003</v>
      </c>
      <c r="K215" s="5">
        <f>'[10]Table 31'!K$24</f>
        <v>42535.833081999997</v>
      </c>
      <c r="L215" s="5">
        <f>'[10]Table 31'!L$24</f>
        <v>60465.601874</v>
      </c>
      <c r="M215" s="5">
        <f>'[10]Table 31'!M$24</f>
        <v>42695.990749999997</v>
      </c>
      <c r="N215" s="5">
        <f>'[10]Table 31'!N$24</f>
        <v>72516.329402000003</v>
      </c>
      <c r="O215" s="5">
        <f>'[10]Table 31'!O$24</f>
        <v>65305.720933999997</v>
      </c>
      <c r="P215" s="5">
        <f>'[10]Table 31'!P$24</f>
        <v>56572.150935999998</v>
      </c>
      <c r="Q215" s="5">
        <f>'[10]Table 31'!Q$24</f>
        <v>65194.501812000002</v>
      </c>
      <c r="R215" s="5">
        <f>'[10]Table 31'!R$24</f>
        <v>69801.072958999997</v>
      </c>
      <c r="S215" s="5">
        <f>'[10]Table 31'!S$24</f>
        <v>62755.592606999999</v>
      </c>
      <c r="T215" s="5">
        <f>'[10]Table 31'!T$24</f>
        <v>72511.809695999997</v>
      </c>
      <c r="U215" s="5">
        <f>'[10]Table 31'!U$24</f>
        <v>60429.850808000003</v>
      </c>
      <c r="V215" s="5">
        <f>'[10]Table 31'!V$24</f>
        <v>56611.203498000003</v>
      </c>
      <c r="W215" s="5">
        <f>'[10]Table 31'!W$24</f>
        <v>56053.495489000001</v>
      </c>
      <c r="Z215" s="21" t="s">
        <v>26</v>
      </c>
      <c r="AB215"/>
    </row>
    <row r="216" spans="1:28" outlineLevel="1" x14ac:dyDescent="0.2">
      <c r="B216" s="7" t="s">
        <v>31</v>
      </c>
      <c r="C216" s="5">
        <f t="shared" ref="C216:W216" si="91">C214*C215/1000</f>
        <v>1.3120949850119998</v>
      </c>
      <c r="D216" s="5">
        <f t="shared" si="91"/>
        <v>1.26689209514</v>
      </c>
      <c r="E216" s="5">
        <f t="shared" si="91"/>
        <v>1.6511448121570003</v>
      </c>
      <c r="F216" s="5">
        <f t="shared" si="91"/>
        <v>1.707157358139</v>
      </c>
      <c r="G216" s="5">
        <f t="shared" si="91"/>
        <v>1.0367660299050001</v>
      </c>
      <c r="H216" s="5">
        <f t="shared" si="91"/>
        <v>1.2014996485859999</v>
      </c>
      <c r="I216" s="5">
        <f t="shared" si="91"/>
        <v>1.464718094133</v>
      </c>
      <c r="J216" s="5">
        <f t="shared" si="91"/>
        <v>1.4630389233050003</v>
      </c>
      <c r="K216" s="5">
        <f t="shared" si="91"/>
        <v>1.4887541578699999</v>
      </c>
      <c r="L216" s="5">
        <f t="shared" si="91"/>
        <v>2.600020880582</v>
      </c>
      <c r="M216" s="5">
        <f t="shared" si="91"/>
        <v>1.7932316115</v>
      </c>
      <c r="N216" s="5">
        <f t="shared" si="91"/>
        <v>2.6831041878739996</v>
      </c>
      <c r="O216" s="5">
        <f t="shared" si="91"/>
        <v>2.155088790822</v>
      </c>
      <c r="P216" s="5">
        <f t="shared" si="91"/>
        <v>7.693812527296001</v>
      </c>
      <c r="Q216" s="5">
        <f t="shared" si="91"/>
        <v>7.3017842029440008</v>
      </c>
      <c r="R216" s="5">
        <f t="shared" si="91"/>
        <v>8.0969244632440009</v>
      </c>
      <c r="S216" s="5">
        <f t="shared" si="91"/>
        <v>6.3383148533070006</v>
      </c>
      <c r="T216" s="5">
        <f t="shared" si="91"/>
        <v>5.3658739175039987</v>
      </c>
      <c r="U216" s="5">
        <f t="shared" si="91"/>
        <v>2.3567641815120002</v>
      </c>
      <c r="V216" s="5">
        <f t="shared" si="91"/>
        <v>2.3776705469160002</v>
      </c>
      <c r="W216" s="5">
        <f t="shared" si="91"/>
        <v>0.89685592782400003</v>
      </c>
    </row>
    <row r="217" spans="1:28" outlineLevel="1" x14ac:dyDescent="0.2">
      <c r="B217" s="7" t="s">
        <v>140</v>
      </c>
      <c r="C217" s="14">
        <f t="shared" ref="C217:W217" si="92">C212/C216</f>
        <v>11.190000089715854</v>
      </c>
      <c r="D217" s="14">
        <f t="shared" si="92"/>
        <v>11.290000194072881</v>
      </c>
      <c r="E217" s="14">
        <f t="shared" si="92"/>
        <v>11.389999751403856</v>
      </c>
      <c r="F217" s="14">
        <f t="shared" si="92"/>
        <v>11.479999723847531</v>
      </c>
      <c r="G217" s="14">
        <f t="shared" si="92"/>
        <v>11.580000360447862</v>
      </c>
      <c r="H217" s="14">
        <f t="shared" si="92"/>
        <v>11.68000008698756</v>
      </c>
      <c r="I217" s="14">
        <f t="shared" si="92"/>
        <v>11.779999898351265</v>
      </c>
      <c r="J217" s="14">
        <f t="shared" si="92"/>
        <v>11.87999972053826</v>
      </c>
      <c r="K217" s="14">
        <f t="shared" si="92"/>
        <v>11.980000126761963</v>
      </c>
      <c r="L217" s="14">
        <f t="shared" si="92"/>
        <v>12.079999908681287</v>
      </c>
      <c r="M217" s="14">
        <f t="shared" si="92"/>
        <v>12.179999984346695</v>
      </c>
      <c r="N217" s="14">
        <f t="shared" si="92"/>
        <v>12.289999825213103</v>
      </c>
      <c r="O217" s="14">
        <f t="shared" si="92"/>
        <v>12.389999945113825</v>
      </c>
      <c r="P217" s="14">
        <f t="shared" si="92"/>
        <v>12.389999972289752</v>
      </c>
      <c r="Q217" s="14">
        <f t="shared" si="92"/>
        <v>12.389999962409712</v>
      </c>
      <c r="R217" s="14">
        <f t="shared" si="92"/>
        <v>12.389999987699875</v>
      </c>
      <c r="S217" s="14">
        <f t="shared" si="92"/>
        <v>12.389999994876598</v>
      </c>
      <c r="T217" s="14">
        <f t="shared" si="92"/>
        <v>12.390000030214175</v>
      </c>
      <c r="U217" s="14">
        <f t="shared" si="92"/>
        <v>12.389999911347227</v>
      </c>
      <c r="V217" s="14">
        <f t="shared" si="92"/>
        <v>12.389999967914292</v>
      </c>
      <c r="W217" s="14">
        <f t="shared" si="92"/>
        <v>12.390000060500954</v>
      </c>
    </row>
    <row r="218" spans="1:28" outlineLevel="1" x14ac:dyDescent="0.2">
      <c r="B218" s="7" t="s">
        <v>90</v>
      </c>
      <c r="C218" s="5">
        <f t="shared" ref="C218:W218" si="93">C215*C217</f>
        <v>815685.72222222236</v>
      </c>
      <c r="D218" s="5">
        <f t="shared" si="93"/>
        <v>841365.41176470579</v>
      </c>
      <c r="E218" s="5">
        <f t="shared" si="93"/>
        <v>1106266.9999999998</v>
      </c>
      <c r="F218" s="5">
        <f t="shared" si="93"/>
        <v>1152833.294117647</v>
      </c>
      <c r="G218" s="5">
        <f t="shared" si="93"/>
        <v>800383.39999999991</v>
      </c>
      <c r="H218" s="5">
        <f t="shared" si="93"/>
        <v>779639.77777777798</v>
      </c>
      <c r="I218" s="5">
        <f t="shared" si="93"/>
        <v>908125.21052631573</v>
      </c>
      <c r="J218" s="5">
        <f t="shared" si="93"/>
        <v>599341.44827586203</v>
      </c>
      <c r="K218" s="5">
        <f t="shared" si="93"/>
        <v>509579.28571428568</v>
      </c>
      <c r="L218" s="5">
        <f t="shared" si="93"/>
        <v>730424.46511627908</v>
      </c>
      <c r="M218" s="5">
        <f t="shared" si="93"/>
        <v>520037.16666666663</v>
      </c>
      <c r="N218" s="5">
        <f t="shared" si="93"/>
        <v>891225.67567567586</v>
      </c>
      <c r="O218" s="5">
        <f t="shared" si="93"/>
        <v>809137.87878787878</v>
      </c>
      <c r="P218" s="5">
        <f t="shared" si="93"/>
        <v>700928.94852941169</v>
      </c>
      <c r="Q218" s="5">
        <f t="shared" si="93"/>
        <v>807759.875</v>
      </c>
      <c r="R218" s="5">
        <f t="shared" si="93"/>
        <v>864835.29310344812</v>
      </c>
      <c r="S218" s="5">
        <f t="shared" si="93"/>
        <v>777541.79207920784</v>
      </c>
      <c r="T218" s="5">
        <f t="shared" si="93"/>
        <v>898421.32432432449</v>
      </c>
      <c r="U218" s="5">
        <f t="shared" si="93"/>
        <v>748725.84615384613</v>
      </c>
      <c r="V218" s="5">
        <f t="shared" si="93"/>
        <v>701412.80952380947</v>
      </c>
      <c r="W218" s="5">
        <f t="shared" si="93"/>
        <v>694502.8125</v>
      </c>
    </row>
    <row r="219" spans="1:28" outlineLevel="1" x14ac:dyDescent="0.2"/>
    <row r="220" spans="1:28" outlineLevel="1" x14ac:dyDescent="0.2">
      <c r="B220" s="8" t="s">
        <v>14</v>
      </c>
      <c r="C220" s="13"/>
      <c r="H220" s="5"/>
    </row>
    <row r="221" spans="1:28" outlineLevel="1" x14ac:dyDescent="0.2">
      <c r="B221" s="4" t="s">
        <v>18</v>
      </c>
      <c r="C221" s="5">
        <f>IFERROR(INDEX('[10]Table 29'!C$14:C$19,MATCH($B221,'[10]Table 29'!$B$14:$B$19,0))*1000,0)</f>
        <v>0</v>
      </c>
      <c r="D221" s="5">
        <f>IFERROR(INDEX('[10]Table 29'!D$14:D$19,MATCH($B221,'[10]Table 29'!$B$14:$B$19,0))*1000,0)</f>
        <v>0</v>
      </c>
      <c r="E221" s="5">
        <f>IFERROR(INDEX('[10]Table 29'!E$14:E$19,MATCH($B221,'[10]Table 29'!$B$14:$B$19,0))*1000,0)</f>
        <v>0</v>
      </c>
      <c r="F221" s="5">
        <f>IFERROR(INDEX('[10]Table 29'!F$14:F$19,MATCH($B221,'[10]Table 29'!$B$14:$B$19,0))*1000,0)</f>
        <v>0</v>
      </c>
      <c r="G221" s="5">
        <f>IFERROR(INDEX('[10]Table 29'!G$14:G$19,MATCH($B221,'[10]Table 29'!$B$14:$B$19,0))*1000,0)</f>
        <v>0</v>
      </c>
      <c r="H221" s="5">
        <f>IFERROR(INDEX('[10]Table 29'!H$14:H$19,MATCH($B221,'[10]Table 29'!$B$14:$B$19,0))*1000,0)</f>
        <v>0</v>
      </c>
      <c r="I221" s="5">
        <f>IFERROR(INDEX('[10]Table 29'!I$14:I$19,MATCH($B221,'[10]Table 29'!$B$14:$B$19,0))*1000,0)</f>
        <v>0</v>
      </c>
      <c r="J221" s="5">
        <f>IFERROR(INDEX('[10]Table 29'!J$14:J$19,MATCH($B221,'[10]Table 29'!$B$14:$B$19,0))*1000,0)</f>
        <v>0</v>
      </c>
      <c r="K221" s="5">
        <f>IFERROR(INDEX('[10]Table 29'!K$14:K$19,MATCH($B221,'[10]Table 29'!$B$14:$B$19,0))*1000,0)</f>
        <v>0</v>
      </c>
      <c r="L221" s="5">
        <f>IFERROR(INDEX('[10]Table 29'!L$14:L$19,MATCH($B221,'[10]Table 29'!$B$14:$B$19,0))*1000,0)</f>
        <v>0</v>
      </c>
      <c r="M221" s="5">
        <f>IFERROR(INDEX('[10]Table 29'!M$14:M$19,MATCH($B221,'[10]Table 29'!$B$14:$B$19,0))*1000,0)</f>
        <v>0</v>
      </c>
      <c r="N221" s="5">
        <f>IFERROR(INDEX('[10]Table 29'!N$14:N$19,MATCH($B221,'[10]Table 29'!$B$14:$B$19,0))*1000,0)</f>
        <v>0</v>
      </c>
      <c r="O221" s="5">
        <f>IFERROR(INDEX('[10]Table 29'!O$14:O$19,MATCH($B221,'[10]Table 29'!$B$14:$B$19,0))*1000,0)</f>
        <v>0</v>
      </c>
      <c r="P221" s="5">
        <f>IFERROR(INDEX('[10]Table 29'!P$14:P$19,MATCH($B221,'[10]Table 29'!$B$14:$B$19,0))*1000,0)</f>
        <v>0</v>
      </c>
      <c r="Q221" s="5">
        <f>IFERROR(INDEX('[10]Table 29'!Q$14:Q$19,MATCH($B221,'[10]Table 29'!$B$14:$B$19,0))*1000,0)</f>
        <v>0</v>
      </c>
      <c r="R221" s="5">
        <f>IFERROR(INDEX('[10]Table 29'!R$14:R$19,MATCH($B221,'[10]Table 29'!$B$14:$B$19,0))*1000,0)</f>
        <v>0</v>
      </c>
      <c r="S221" s="5">
        <f>IFERROR(INDEX('[10]Table 29'!S$14:S$19,MATCH($B221,'[10]Table 29'!$B$14:$B$19,0))*1000,0)</f>
        <v>0</v>
      </c>
      <c r="T221" s="5">
        <f>IFERROR(INDEX('[10]Table 29'!T$14:T$19,MATCH($B221,'[10]Table 29'!$B$14:$B$19,0))*1000,0)</f>
        <v>0</v>
      </c>
      <c r="U221" s="5">
        <f>IFERROR(INDEX('[10]Table 29'!U$14:U$19,MATCH($B221,'[10]Table 29'!$B$14:$B$19,0))*1000,0)</f>
        <v>0</v>
      </c>
      <c r="V221" s="5">
        <f>IFERROR(INDEX('[10]Table 29'!V$14:V$19,MATCH($B221,'[10]Table 29'!$B$14:$B$19,0))*1000,0)</f>
        <v>0</v>
      </c>
      <c r="W221" s="5">
        <f>IFERROR(INDEX('[10]Table 29'!W$14:W$19,MATCH($B221,'[10]Table 29'!$B$14:$B$19,0))*1000,0)</f>
        <v>0</v>
      </c>
      <c r="Z221" s="21" t="s">
        <v>26</v>
      </c>
    </row>
    <row r="222" spans="1:28" outlineLevel="1" x14ac:dyDescent="0.2">
      <c r="B222" s="4" t="s">
        <v>19</v>
      </c>
      <c r="C222" s="5">
        <f>IFERROR(INDEX('[10]Table 29'!C$14:C$19,MATCH($B222,'[10]Table 29'!$B$14:$B$19,0))*1000,0)</f>
        <v>0</v>
      </c>
      <c r="D222" s="5">
        <f>IFERROR(INDEX('[10]Table 29'!D$14:D$19,MATCH($B222,'[10]Table 29'!$B$14:$B$19,0))*1000,0)</f>
        <v>0</v>
      </c>
      <c r="E222" s="5">
        <f>IFERROR(INDEX('[10]Table 29'!E$14:E$19,MATCH($B222,'[10]Table 29'!$B$14:$B$19,0))*1000,0)</f>
        <v>0</v>
      </c>
      <c r="F222" s="5">
        <f>IFERROR(INDEX('[10]Table 29'!F$14:F$19,MATCH($B222,'[10]Table 29'!$B$14:$B$19,0))*1000,0)</f>
        <v>0</v>
      </c>
      <c r="G222" s="5">
        <f>IFERROR(INDEX('[10]Table 29'!G$14:G$19,MATCH($B222,'[10]Table 29'!$B$14:$B$19,0))*1000,0)</f>
        <v>0</v>
      </c>
      <c r="H222" s="5">
        <f>IFERROR(INDEX('[10]Table 29'!H$14:H$19,MATCH($B222,'[10]Table 29'!$B$14:$B$19,0))*1000,0)</f>
        <v>0</v>
      </c>
      <c r="I222" s="5">
        <f>IFERROR(INDEX('[10]Table 29'!I$14:I$19,MATCH($B222,'[10]Table 29'!$B$14:$B$19,0))*1000,0)</f>
        <v>0</v>
      </c>
      <c r="J222" s="5">
        <f>IFERROR(INDEX('[10]Table 29'!J$14:J$19,MATCH($B222,'[10]Table 29'!$B$14:$B$19,0))*1000,0)</f>
        <v>0</v>
      </c>
      <c r="K222" s="5">
        <f>IFERROR(INDEX('[10]Table 29'!K$14:K$19,MATCH($B222,'[10]Table 29'!$B$14:$B$19,0))*1000,0)</f>
        <v>0</v>
      </c>
      <c r="L222" s="5">
        <f>IFERROR(INDEX('[10]Table 29'!L$14:L$19,MATCH($B222,'[10]Table 29'!$B$14:$B$19,0))*1000,0)</f>
        <v>0</v>
      </c>
      <c r="M222" s="5">
        <f>IFERROR(INDEX('[10]Table 29'!M$14:M$19,MATCH($B222,'[10]Table 29'!$B$14:$B$19,0))*1000,0)</f>
        <v>0</v>
      </c>
      <c r="N222" s="5">
        <f>IFERROR(INDEX('[10]Table 29'!N$14:N$19,MATCH($B222,'[10]Table 29'!$B$14:$B$19,0))*1000,0)</f>
        <v>0</v>
      </c>
      <c r="O222" s="5">
        <f>IFERROR(INDEX('[10]Table 29'!O$14:O$19,MATCH($B222,'[10]Table 29'!$B$14:$B$19,0))*1000,0)</f>
        <v>0</v>
      </c>
      <c r="P222" s="5">
        <f>IFERROR(INDEX('[10]Table 29'!P$14:P$19,MATCH($B222,'[10]Table 29'!$B$14:$B$19,0))*1000,0)</f>
        <v>0</v>
      </c>
      <c r="Q222" s="5">
        <f>IFERROR(INDEX('[10]Table 29'!Q$14:Q$19,MATCH($B222,'[10]Table 29'!$B$14:$B$19,0))*1000,0)</f>
        <v>0</v>
      </c>
      <c r="R222" s="5">
        <f>IFERROR(INDEX('[10]Table 29'!R$14:R$19,MATCH($B222,'[10]Table 29'!$B$14:$B$19,0))*1000,0)</f>
        <v>0</v>
      </c>
      <c r="S222" s="5">
        <f>IFERROR(INDEX('[10]Table 29'!S$14:S$19,MATCH($B222,'[10]Table 29'!$B$14:$B$19,0))*1000,0)</f>
        <v>0</v>
      </c>
      <c r="T222" s="5">
        <f>IFERROR(INDEX('[10]Table 29'!T$14:T$19,MATCH($B222,'[10]Table 29'!$B$14:$B$19,0))*1000,0)</f>
        <v>0</v>
      </c>
      <c r="U222" s="5">
        <f>IFERROR(INDEX('[10]Table 29'!U$14:U$19,MATCH($B222,'[10]Table 29'!$B$14:$B$19,0))*1000,0)</f>
        <v>0</v>
      </c>
      <c r="V222" s="5">
        <f>IFERROR(INDEX('[10]Table 29'!V$14:V$19,MATCH($B222,'[10]Table 29'!$B$14:$B$19,0))*1000,0)</f>
        <v>0</v>
      </c>
      <c r="W222" s="5">
        <f>IFERROR(INDEX('[10]Table 29'!W$14:W$19,MATCH($B222,'[10]Table 29'!$B$14:$B$19,0))*1000,0)</f>
        <v>0</v>
      </c>
      <c r="Z222" s="21" t="s">
        <v>26</v>
      </c>
    </row>
    <row r="223" spans="1:28" outlineLevel="1" x14ac:dyDescent="0.2">
      <c r="B223" s="4" t="s">
        <v>16</v>
      </c>
      <c r="C223" s="5">
        <f>IFERROR(INDEX('[10]Table 29'!C$14:C$19,MATCH($B223,'[10]Table 29'!$B$14:$B$19,0))*1000,0)</f>
        <v>28.590999999999998</v>
      </c>
      <c r="D223" s="5">
        <f>IFERROR(INDEX('[10]Table 29'!D$14:D$19,MATCH($B223,'[10]Table 29'!$B$14:$B$19,0))*1000,0)</f>
        <v>25.167999999999999</v>
      </c>
      <c r="E223" s="5">
        <f>IFERROR(INDEX('[10]Table 29'!E$14:E$19,MATCH($B223,'[10]Table 29'!$B$14:$B$19,0))*1000,0)</f>
        <v>33.567</v>
      </c>
      <c r="F223" s="5">
        <f>IFERROR(INDEX('[10]Table 29'!F$14:F$19,MATCH($B223,'[10]Table 29'!$B$14:$B$19,0))*1000,0)</f>
        <v>34.863</v>
      </c>
      <c r="G223" s="5">
        <f>IFERROR(INDEX('[10]Table 29'!G$14:G$19,MATCH($B223,'[10]Table 29'!$B$14:$B$19,0))*1000,0)</f>
        <v>20.931000000000001</v>
      </c>
      <c r="H223" s="5">
        <f>IFERROR(INDEX('[10]Table 29'!H$14:H$19,MATCH($B223,'[10]Table 29'!$B$14:$B$19,0))*1000,0)</f>
        <v>23.885000000000002</v>
      </c>
      <c r="I223" s="5">
        <f>IFERROR(INDEX('[10]Table 29'!I$14:I$19,MATCH($B223,'[10]Table 29'!$B$14:$B$19,0))*1000,0)</f>
        <v>24.836000000000002</v>
      </c>
      <c r="J223" s="5">
        <f>IFERROR(INDEX('[10]Table 29'!J$14:J$19,MATCH($B223,'[10]Table 29'!$B$14:$B$19,0))*1000,0)</f>
        <v>31.756</v>
      </c>
      <c r="K223" s="5">
        <f>IFERROR(INDEX('[10]Table 29'!K$14:K$19,MATCH($B223,'[10]Table 29'!$B$14:$B$19,0))*1000,0)</f>
        <v>31.846</v>
      </c>
      <c r="L223" s="5">
        <f>IFERROR(INDEX('[10]Table 29'!L$14:L$19,MATCH($B223,'[10]Table 29'!$B$14:$B$19,0))*1000,0)</f>
        <v>52.753</v>
      </c>
      <c r="M223" s="5">
        <f>IFERROR(INDEX('[10]Table 29'!M$14:M$19,MATCH($B223,'[10]Table 29'!$B$14:$B$19,0))*1000,0)</f>
        <v>36.225999999999999</v>
      </c>
      <c r="N223" s="5">
        <f>IFERROR(INDEX('[10]Table 29'!N$14:N$19,MATCH($B223,'[10]Table 29'!$B$14:$B$19,0))*1000,0)</f>
        <v>50.631</v>
      </c>
      <c r="O223" s="5">
        <f>IFERROR(INDEX('[10]Table 29'!O$14:O$19,MATCH($B223,'[10]Table 29'!$B$14:$B$19,0))*1000,0)</f>
        <v>39.927999999999997</v>
      </c>
      <c r="P223" s="5">
        <f>IFERROR(INDEX('[10]Table 29'!P$14:P$19,MATCH($B223,'[10]Table 29'!$B$14:$B$19,0))*1000,0)</f>
        <v>158.31100000000001</v>
      </c>
      <c r="Q223" s="5">
        <f>IFERROR(INDEX('[10]Table 29'!Q$14:Q$19,MATCH($B223,'[10]Table 29'!$B$14:$B$19,0))*1000,0)</f>
        <v>150.33599999999998</v>
      </c>
      <c r="R223" s="5">
        <f>IFERROR(INDEX('[10]Table 29'!R$14:R$19,MATCH($B223,'[10]Table 29'!$B$14:$B$19,0))*1000,0)</f>
        <v>167.09399999999999</v>
      </c>
      <c r="S223" s="5">
        <f>IFERROR(INDEX('[10]Table 29'!S$14:S$19,MATCH($B223,'[10]Table 29'!$B$14:$B$19,0))*1000,0)</f>
        <v>144.482</v>
      </c>
      <c r="T223" s="5">
        <f>IFERROR(INDEX('[10]Table 29'!T$14:T$19,MATCH($B223,'[10]Table 29'!$B$14:$B$19,0))*1000,0)</f>
        <v>108.72199999999999</v>
      </c>
      <c r="U223" s="5">
        <f>IFERROR(INDEX('[10]Table 29'!U$14:U$19,MATCH($B223,'[10]Table 29'!$B$14:$B$19,0))*1000,0)</f>
        <v>49.977000000000004</v>
      </c>
      <c r="V223" s="5">
        <f>IFERROR(INDEX('[10]Table 29'!V$14:V$19,MATCH($B223,'[10]Table 29'!$B$14:$B$19,0))*1000,0)</f>
        <v>50.094999999999999</v>
      </c>
      <c r="W223" s="5">
        <f>IFERROR(INDEX('[10]Table 29'!W$14:W$19,MATCH($B223,'[10]Table 29'!$B$14:$B$19,0))*1000,0)</f>
        <v>14.583</v>
      </c>
      <c r="Z223" s="21" t="s">
        <v>26</v>
      </c>
    </row>
    <row r="224" spans="1:28" outlineLevel="1" x14ac:dyDescent="0.2">
      <c r="B224" s="4" t="s">
        <v>21</v>
      </c>
      <c r="C224" s="5">
        <f>IFERROR(INDEX('[10]Table 29'!C$14:C$19,MATCH($B224,'[10]Table 29'!$B$14:$B$19,0))*1000,0)</f>
        <v>0</v>
      </c>
      <c r="D224" s="5">
        <f>IFERROR(INDEX('[10]Table 29'!D$14:D$19,MATCH($B224,'[10]Table 29'!$B$14:$B$19,0))*1000,0)</f>
        <v>0</v>
      </c>
      <c r="E224" s="5">
        <f>IFERROR(INDEX('[10]Table 29'!E$14:E$19,MATCH($B224,'[10]Table 29'!$B$14:$B$19,0))*1000,0)</f>
        <v>0</v>
      </c>
      <c r="F224" s="5">
        <f>IFERROR(INDEX('[10]Table 29'!F$14:F$19,MATCH($B224,'[10]Table 29'!$B$14:$B$19,0))*1000,0)</f>
        <v>0</v>
      </c>
      <c r="G224" s="5">
        <f>IFERROR(INDEX('[10]Table 29'!G$14:G$19,MATCH($B224,'[10]Table 29'!$B$14:$B$19,0))*1000,0)</f>
        <v>0</v>
      </c>
      <c r="H224" s="5">
        <f>IFERROR(INDEX('[10]Table 29'!H$14:H$19,MATCH($B224,'[10]Table 29'!$B$14:$B$19,0))*1000,0)</f>
        <v>0</v>
      </c>
      <c r="I224" s="5">
        <f>IFERROR(INDEX('[10]Table 29'!I$14:I$19,MATCH($B224,'[10]Table 29'!$B$14:$B$19,0))*1000,0)</f>
        <v>0</v>
      </c>
      <c r="J224" s="5">
        <f>IFERROR(INDEX('[10]Table 29'!J$14:J$19,MATCH($B224,'[10]Table 29'!$B$14:$B$19,0))*1000,0)</f>
        <v>0</v>
      </c>
      <c r="K224" s="5">
        <f>IFERROR(INDEX('[10]Table 29'!K$14:K$19,MATCH($B224,'[10]Table 29'!$B$14:$B$19,0))*1000,0)</f>
        <v>0</v>
      </c>
      <c r="L224" s="5">
        <f>IFERROR(INDEX('[10]Table 29'!L$14:L$19,MATCH($B224,'[10]Table 29'!$B$14:$B$19,0))*1000,0)</f>
        <v>0</v>
      </c>
      <c r="M224" s="5">
        <f>IFERROR(INDEX('[10]Table 29'!M$14:M$19,MATCH($B224,'[10]Table 29'!$B$14:$B$19,0))*1000,0)</f>
        <v>0</v>
      </c>
      <c r="N224" s="5">
        <f>IFERROR(INDEX('[10]Table 29'!N$14:N$19,MATCH($B224,'[10]Table 29'!$B$14:$B$19,0))*1000,0)</f>
        <v>0</v>
      </c>
      <c r="O224" s="5">
        <f>IFERROR(INDEX('[10]Table 29'!O$14:O$19,MATCH($B224,'[10]Table 29'!$B$14:$B$19,0))*1000,0)</f>
        <v>0</v>
      </c>
      <c r="P224" s="5">
        <f>IFERROR(INDEX('[10]Table 29'!P$14:P$19,MATCH($B224,'[10]Table 29'!$B$14:$B$19,0))*1000,0)</f>
        <v>0</v>
      </c>
      <c r="Q224" s="5">
        <f>IFERROR(INDEX('[10]Table 29'!Q$14:Q$19,MATCH($B224,'[10]Table 29'!$B$14:$B$19,0))*1000,0)</f>
        <v>0</v>
      </c>
      <c r="R224" s="5">
        <f>IFERROR(INDEX('[10]Table 29'!R$14:R$19,MATCH($B224,'[10]Table 29'!$B$14:$B$19,0))*1000,0)</f>
        <v>0</v>
      </c>
      <c r="S224" s="5">
        <f>IFERROR(INDEX('[10]Table 29'!S$14:S$19,MATCH($B224,'[10]Table 29'!$B$14:$B$19,0))*1000,0)</f>
        <v>0</v>
      </c>
      <c r="T224" s="5">
        <f>IFERROR(INDEX('[10]Table 29'!T$14:T$19,MATCH($B224,'[10]Table 29'!$B$14:$B$19,0))*1000,0)</f>
        <v>0</v>
      </c>
      <c r="U224" s="5">
        <f>IFERROR(INDEX('[10]Table 29'!U$14:U$19,MATCH($B224,'[10]Table 29'!$B$14:$B$19,0))*1000,0)</f>
        <v>0</v>
      </c>
      <c r="V224" s="5">
        <f>IFERROR(INDEX('[10]Table 29'!V$14:V$19,MATCH($B224,'[10]Table 29'!$B$14:$B$19,0))*1000,0)</f>
        <v>0</v>
      </c>
      <c r="W224" s="5">
        <f>IFERROR(INDEX('[10]Table 29'!W$14:W$19,MATCH($B224,'[10]Table 29'!$B$14:$B$19,0))*1000,0)</f>
        <v>0</v>
      </c>
      <c r="Z224" s="21" t="s">
        <v>26</v>
      </c>
    </row>
    <row r="225" spans="2:26" outlineLevel="1" x14ac:dyDescent="0.2">
      <c r="B225" s="4" t="s">
        <v>20</v>
      </c>
      <c r="C225" s="5">
        <f>IFERROR(INDEX('[10]Table 29'!C$14:C$19,MATCH($B225,'[10]Table 29'!$B$14:$B$19,0))*1000,0)</f>
        <v>3.7999999999999999E-2</v>
      </c>
      <c r="D225" s="5">
        <f>IFERROR(INDEX('[10]Table 29'!D$14:D$19,MATCH($B225,'[10]Table 29'!$B$14:$B$19,0))*1000,0)</f>
        <v>6.0999999999999999E-2</v>
      </c>
      <c r="E225" s="5">
        <f>IFERROR(INDEX('[10]Table 29'!E$14:E$19,MATCH($B225,'[10]Table 29'!$B$14:$B$19,0))*1000,0)</f>
        <v>8.6999999999999994E-2</v>
      </c>
      <c r="F225" s="5">
        <f>IFERROR(INDEX('[10]Table 29'!F$14:F$19,MATCH($B225,'[10]Table 29'!$B$14:$B$19,0))*1000,0)</f>
        <v>0.10100000000000001</v>
      </c>
      <c r="G225" s="5">
        <f>IFERROR(INDEX('[10]Table 29'!G$14:G$19,MATCH($B225,'[10]Table 29'!$B$14:$B$19,0))*1000,0)</f>
        <v>5.1999999999999998E-2</v>
      </c>
      <c r="H225" s="5">
        <f>IFERROR(INDEX('[10]Table 29'!H$14:H$19,MATCH($B225,'[10]Table 29'!$B$14:$B$19,0))*1000,0)</f>
        <v>4.1999999999999996E-2</v>
      </c>
      <c r="I225" s="5">
        <f>IFERROR(INDEX('[10]Table 29'!I$14:I$19,MATCH($B225,'[10]Table 29'!$B$14:$B$19,0))*1000,0)</f>
        <v>2.1999999999999999E-2</v>
      </c>
      <c r="J225" s="5">
        <f>IFERROR(INDEX('[10]Table 29'!J$14:J$19,MATCH($B225,'[10]Table 29'!$B$14:$B$19,0))*1000,0)</f>
        <v>4.5999999999999999E-2</v>
      </c>
      <c r="K225" s="5">
        <f>IFERROR(INDEX('[10]Table 29'!K$14:K$19,MATCH($B225,'[10]Table 29'!$B$14:$B$19,0))*1000,0)</f>
        <v>7.8E-2</v>
      </c>
      <c r="L225" s="5">
        <f>IFERROR(INDEX('[10]Table 29'!L$14:L$19,MATCH($B225,'[10]Table 29'!$B$14:$B$19,0))*1000,0)</f>
        <v>8.3000000000000004E-2</v>
      </c>
      <c r="M225" s="5">
        <f>IFERROR(INDEX('[10]Table 29'!M$14:M$19,MATCH($B225,'[10]Table 29'!$B$14:$B$19,0))*1000,0)</f>
        <v>8.6999999999999994E-2</v>
      </c>
      <c r="N225" s="5">
        <f>IFERROR(INDEX('[10]Table 29'!N$14:N$19,MATCH($B225,'[10]Table 29'!$B$14:$B$19,0))*1000,0)</f>
        <v>9.7000000000000003E-2</v>
      </c>
      <c r="O225" s="5">
        <f>IFERROR(INDEX('[10]Table 29'!O$14:O$19,MATCH($B225,'[10]Table 29'!$B$14:$B$19,0))*1000,0)</f>
        <v>6.7000000000000004E-2</v>
      </c>
      <c r="P225" s="5">
        <f>IFERROR(INDEX('[10]Table 29'!P$14:P$19,MATCH($B225,'[10]Table 29'!$B$14:$B$19,0))*1000,0)</f>
        <v>0.79900000000000004</v>
      </c>
      <c r="Q225" s="5">
        <f>IFERROR(INDEX('[10]Table 29'!Q$14:Q$19,MATCH($B225,'[10]Table 29'!$B$14:$B$19,0))*1000,0)</f>
        <v>0.70100000000000007</v>
      </c>
      <c r="R225" s="5">
        <f>IFERROR(INDEX('[10]Table 29'!R$14:R$19,MATCH($B225,'[10]Table 29'!$B$14:$B$19,0))*1000,0)</f>
        <v>0.84399999999999997</v>
      </c>
      <c r="S225" s="5">
        <f>IFERROR(INDEX('[10]Table 29'!S$14:S$19,MATCH($B225,'[10]Table 29'!$B$14:$B$19,0))*1000,0)</f>
        <v>1.012</v>
      </c>
      <c r="T225" s="5">
        <f>IFERROR(INDEX('[10]Table 29'!T$14:T$19,MATCH($B225,'[10]Table 29'!$B$14:$B$19,0))*1000,0)</f>
        <v>1.2290000000000001</v>
      </c>
      <c r="U225" s="5">
        <f>IFERROR(INDEX('[10]Table 29'!U$14:U$19,MATCH($B225,'[10]Table 29'!$B$14:$B$19,0))*1000,0)</f>
        <v>0.68400000000000005</v>
      </c>
      <c r="V225" s="5">
        <f>IFERROR(INDEX('[10]Table 29'!V$14:V$19,MATCH($B225,'[10]Table 29'!$B$14:$B$19,0))*1000,0)</f>
        <v>0.79100000000000004</v>
      </c>
      <c r="W225" s="5">
        <f>IFERROR(INDEX('[10]Table 29'!W$14:W$19,MATCH($B225,'[10]Table 29'!$B$14:$B$19,0))*1000,0)</f>
        <v>0.315</v>
      </c>
      <c r="Z225" s="21" t="s">
        <v>26</v>
      </c>
    </row>
    <row r="226" spans="2:26" outlineLevel="1" x14ac:dyDescent="0.2">
      <c r="B226" s="4" t="s">
        <v>0</v>
      </c>
      <c r="C226" s="5">
        <f>IFERROR(INDEX('[10]Table 29'!C$14:C$19,MATCH($B226,'[10]Table 29'!$B$14:$B$19,0))*1000,0)</f>
        <v>0</v>
      </c>
      <c r="D226" s="5">
        <f>IFERROR(INDEX('[10]Table 29'!D$14:D$19,MATCH($B226,'[10]Table 29'!$B$14:$B$19,0))*1000,0)</f>
        <v>0</v>
      </c>
      <c r="E226" s="5">
        <f>IFERROR(INDEX('[10]Table 29'!E$14:E$19,MATCH($B226,'[10]Table 29'!$B$14:$B$19,0))*1000,0)</f>
        <v>0</v>
      </c>
      <c r="F226" s="5">
        <f>IFERROR(INDEX('[10]Table 29'!F$14:F$19,MATCH($B226,'[10]Table 29'!$B$14:$B$19,0))*1000,0)</f>
        <v>0</v>
      </c>
      <c r="G226" s="5">
        <f>IFERROR(INDEX('[10]Table 29'!G$14:G$19,MATCH($B226,'[10]Table 29'!$B$14:$B$19,0))*1000,0)</f>
        <v>0</v>
      </c>
      <c r="H226" s="5">
        <f>IFERROR(INDEX('[10]Table 29'!H$14:H$19,MATCH($B226,'[10]Table 29'!$B$14:$B$19,0))*1000,0)</f>
        <v>0</v>
      </c>
      <c r="I226" s="5">
        <f>IFERROR(INDEX('[10]Table 29'!I$14:I$19,MATCH($B226,'[10]Table 29'!$B$14:$B$19,0))*1000,0)</f>
        <v>0</v>
      </c>
      <c r="J226" s="5">
        <f>IFERROR(INDEX('[10]Table 29'!J$14:J$19,MATCH($B226,'[10]Table 29'!$B$14:$B$19,0))*1000,0)</f>
        <v>0</v>
      </c>
      <c r="K226" s="5">
        <f>IFERROR(INDEX('[10]Table 29'!K$14:K$19,MATCH($B226,'[10]Table 29'!$B$14:$B$19,0))*1000,0)</f>
        <v>0</v>
      </c>
      <c r="L226" s="5">
        <f>IFERROR(INDEX('[10]Table 29'!L$14:L$19,MATCH($B226,'[10]Table 29'!$B$14:$B$19,0))*1000,0)</f>
        <v>0</v>
      </c>
      <c r="M226" s="5">
        <f>IFERROR(INDEX('[10]Table 29'!M$14:M$19,MATCH($B226,'[10]Table 29'!$B$14:$B$19,0))*1000,0)</f>
        <v>0</v>
      </c>
      <c r="N226" s="5">
        <f>IFERROR(INDEX('[10]Table 29'!N$14:N$19,MATCH($B226,'[10]Table 29'!$B$14:$B$19,0))*1000,0)</f>
        <v>4.0000000000000001E-3</v>
      </c>
      <c r="O226" s="5">
        <f>IFERROR(INDEX('[10]Table 29'!O$14:O$19,MATCH($B226,'[10]Table 29'!$B$14:$B$19,0))*1000,0)</f>
        <v>2E-3</v>
      </c>
      <c r="P226" s="5">
        <f>IFERROR(INDEX('[10]Table 29'!P$14:P$19,MATCH($B226,'[10]Table 29'!$B$14:$B$19,0))*1000,0)</f>
        <v>7.0000000000000001E-3</v>
      </c>
      <c r="Q226" s="5">
        <f>IFERROR(INDEX('[10]Table 29'!Q$14:Q$19,MATCH($B226,'[10]Table 29'!$B$14:$B$19,0))*1000,0)</f>
        <v>0.10500000000000001</v>
      </c>
      <c r="R226" s="5">
        <f>IFERROR(INDEX('[10]Table 29'!R$14:R$19,MATCH($B226,'[10]Table 29'!$B$14:$B$19,0))*1000,0)</f>
        <v>0</v>
      </c>
      <c r="S226" s="5">
        <f>IFERROR(INDEX('[10]Table 29'!S$14:S$19,MATCH($B226,'[10]Table 29'!$B$14:$B$19,0))*1000,0)</f>
        <v>0</v>
      </c>
      <c r="T226" s="5">
        <f>IFERROR(INDEX('[10]Table 29'!T$14:T$19,MATCH($B226,'[10]Table 29'!$B$14:$B$19,0))*1000,0)</f>
        <v>0</v>
      </c>
      <c r="U226" s="5">
        <f>IFERROR(INDEX('[10]Table 29'!U$14:U$19,MATCH($B226,'[10]Table 29'!$B$14:$B$19,0))*1000,0)</f>
        <v>0</v>
      </c>
      <c r="V226" s="5">
        <f>IFERROR(INDEX('[10]Table 29'!V$14:V$19,MATCH($B226,'[10]Table 29'!$B$14:$B$19,0))*1000,0)</f>
        <v>0</v>
      </c>
      <c r="W226" s="5">
        <f>IFERROR(INDEX('[10]Table 29'!W$14:W$19,MATCH($B226,'[10]Table 29'!$B$14:$B$19,0))*1000,0)</f>
        <v>0</v>
      </c>
      <c r="Z226" s="21" t="s">
        <v>26</v>
      </c>
    </row>
    <row r="227" spans="2:26" outlineLevel="1" x14ac:dyDescent="0.2">
      <c r="B227" s="4" t="s">
        <v>22</v>
      </c>
      <c r="C227" s="5">
        <f>IFERROR(INDEX('[10]Table 29'!C$14:C$19,MATCH($B227,'[10]Table 29'!$B$14:$B$19,0))*1000,0)</f>
        <v>0</v>
      </c>
      <c r="D227" s="5">
        <f>IFERROR(INDEX('[10]Table 29'!D$14:D$19,MATCH($B227,'[10]Table 29'!$B$14:$B$19,0))*1000,0)</f>
        <v>0</v>
      </c>
      <c r="E227" s="5">
        <f>IFERROR(INDEX('[10]Table 29'!E$14:E$19,MATCH($B227,'[10]Table 29'!$B$14:$B$19,0))*1000,0)</f>
        <v>0</v>
      </c>
      <c r="F227" s="5">
        <f>IFERROR(INDEX('[10]Table 29'!F$14:F$19,MATCH($B227,'[10]Table 29'!$B$14:$B$19,0))*1000,0)</f>
        <v>0</v>
      </c>
      <c r="G227" s="5">
        <f>IFERROR(INDEX('[10]Table 29'!G$14:G$19,MATCH($B227,'[10]Table 29'!$B$14:$B$19,0))*1000,0)</f>
        <v>0</v>
      </c>
      <c r="H227" s="5">
        <f>IFERROR(INDEX('[10]Table 29'!H$14:H$19,MATCH($B227,'[10]Table 29'!$B$14:$B$19,0))*1000,0)</f>
        <v>0</v>
      </c>
      <c r="I227" s="5">
        <f>IFERROR(INDEX('[10]Table 29'!I$14:I$19,MATCH($B227,'[10]Table 29'!$B$14:$B$19,0))*1000,0)</f>
        <v>0</v>
      </c>
      <c r="J227" s="5">
        <f>IFERROR(INDEX('[10]Table 29'!J$14:J$19,MATCH($B227,'[10]Table 29'!$B$14:$B$19,0))*1000,0)</f>
        <v>0</v>
      </c>
      <c r="K227" s="5">
        <f>IFERROR(INDEX('[10]Table 29'!K$14:K$19,MATCH($B227,'[10]Table 29'!$B$14:$B$19,0))*1000,0)</f>
        <v>0</v>
      </c>
      <c r="L227" s="5">
        <f>IFERROR(INDEX('[10]Table 29'!L$14:L$19,MATCH($B227,'[10]Table 29'!$B$14:$B$19,0))*1000,0)</f>
        <v>0</v>
      </c>
      <c r="M227" s="5">
        <f>IFERROR(INDEX('[10]Table 29'!M$14:M$19,MATCH($B227,'[10]Table 29'!$B$14:$B$19,0))*1000,0)</f>
        <v>0</v>
      </c>
      <c r="N227" s="5">
        <f>IFERROR(INDEX('[10]Table 29'!N$14:N$19,MATCH($B227,'[10]Table 29'!$B$14:$B$19,0))*1000,0)</f>
        <v>0</v>
      </c>
      <c r="O227" s="5">
        <f>IFERROR(INDEX('[10]Table 29'!O$14:O$19,MATCH($B227,'[10]Table 29'!$B$14:$B$19,0))*1000,0)</f>
        <v>0</v>
      </c>
      <c r="P227" s="5">
        <f>IFERROR(INDEX('[10]Table 29'!P$14:P$19,MATCH($B227,'[10]Table 29'!$B$14:$B$19,0))*1000,0)</f>
        <v>0</v>
      </c>
      <c r="Q227" s="5">
        <f>IFERROR(INDEX('[10]Table 29'!Q$14:Q$19,MATCH($B227,'[10]Table 29'!$B$14:$B$19,0))*1000,0)</f>
        <v>0</v>
      </c>
      <c r="R227" s="5">
        <f>IFERROR(INDEX('[10]Table 29'!R$14:R$19,MATCH($B227,'[10]Table 29'!$B$14:$B$19,0))*1000,0)</f>
        <v>0</v>
      </c>
      <c r="S227" s="5">
        <f>IFERROR(INDEX('[10]Table 29'!S$14:S$19,MATCH($B227,'[10]Table 29'!$B$14:$B$19,0))*1000,0)</f>
        <v>0</v>
      </c>
      <c r="T227" s="5">
        <f>IFERROR(INDEX('[10]Table 29'!T$14:T$19,MATCH($B227,'[10]Table 29'!$B$14:$B$19,0))*1000,0)</f>
        <v>0</v>
      </c>
      <c r="U227" s="5">
        <f>IFERROR(INDEX('[10]Table 29'!U$14:U$19,MATCH($B227,'[10]Table 29'!$B$14:$B$19,0))*1000,0)</f>
        <v>0</v>
      </c>
      <c r="V227" s="5">
        <f>IFERROR(INDEX('[10]Table 29'!V$14:V$19,MATCH($B227,'[10]Table 29'!$B$14:$B$19,0))*1000,0)</f>
        <v>0</v>
      </c>
      <c r="W227" s="5">
        <f>IFERROR(INDEX('[10]Table 29'!W$14:W$19,MATCH($B227,'[10]Table 29'!$B$14:$B$19,0))*1000,0)</f>
        <v>0</v>
      </c>
      <c r="Z227" s="21" t="s">
        <v>26</v>
      </c>
    </row>
    <row r="228" spans="2:26" outlineLevel="1" x14ac:dyDescent="0.2">
      <c r="B228" s="4" t="s">
        <v>23</v>
      </c>
      <c r="C228" s="5">
        <f>IFERROR(INDEX('[10]Table 29'!C$14:C$19,MATCH($B228,'[10]Table 29'!$B$14:$B$19,0))*1000,0)</f>
        <v>0</v>
      </c>
      <c r="D228" s="5">
        <f>IFERROR(INDEX('[10]Table 29'!D$14:D$19,MATCH($B228,'[10]Table 29'!$B$14:$B$19,0))*1000,0)</f>
        <v>0</v>
      </c>
      <c r="E228" s="5">
        <f>IFERROR(INDEX('[10]Table 29'!E$14:E$19,MATCH($B228,'[10]Table 29'!$B$14:$B$19,0))*1000,0)</f>
        <v>0</v>
      </c>
      <c r="F228" s="5">
        <f>IFERROR(INDEX('[10]Table 29'!F$14:F$19,MATCH($B228,'[10]Table 29'!$B$14:$B$19,0))*1000,0)</f>
        <v>0</v>
      </c>
      <c r="G228" s="5">
        <f>IFERROR(INDEX('[10]Table 29'!G$14:G$19,MATCH($B228,'[10]Table 29'!$B$14:$B$19,0))*1000,0)</f>
        <v>0</v>
      </c>
      <c r="H228" s="5">
        <f>IFERROR(INDEX('[10]Table 29'!H$14:H$19,MATCH($B228,'[10]Table 29'!$B$14:$B$19,0))*1000,0)</f>
        <v>0</v>
      </c>
      <c r="I228" s="5">
        <f>IFERROR(INDEX('[10]Table 29'!I$14:I$19,MATCH($B228,'[10]Table 29'!$B$14:$B$19,0))*1000,0)</f>
        <v>0</v>
      </c>
      <c r="J228" s="5">
        <f>IFERROR(INDEX('[10]Table 29'!J$14:J$19,MATCH($B228,'[10]Table 29'!$B$14:$B$19,0))*1000,0)</f>
        <v>0</v>
      </c>
      <c r="K228" s="5">
        <f>IFERROR(INDEX('[10]Table 29'!K$14:K$19,MATCH($B228,'[10]Table 29'!$B$14:$B$19,0))*1000,0)</f>
        <v>0</v>
      </c>
      <c r="L228" s="5">
        <f>IFERROR(INDEX('[10]Table 29'!L$14:L$19,MATCH($B228,'[10]Table 29'!$B$14:$B$19,0))*1000,0)</f>
        <v>0</v>
      </c>
      <c r="M228" s="5">
        <f>IFERROR(INDEX('[10]Table 29'!M$14:M$19,MATCH($B228,'[10]Table 29'!$B$14:$B$19,0))*1000,0)</f>
        <v>0</v>
      </c>
      <c r="N228" s="5">
        <f>IFERROR(INDEX('[10]Table 29'!N$14:N$19,MATCH($B228,'[10]Table 29'!$B$14:$B$19,0))*1000,0)</f>
        <v>0</v>
      </c>
      <c r="O228" s="5">
        <f>IFERROR(INDEX('[10]Table 29'!O$14:O$19,MATCH($B228,'[10]Table 29'!$B$14:$B$19,0))*1000,0)</f>
        <v>0</v>
      </c>
      <c r="P228" s="5">
        <f>IFERROR(INDEX('[10]Table 29'!P$14:P$19,MATCH($B228,'[10]Table 29'!$B$14:$B$19,0))*1000,0)</f>
        <v>0</v>
      </c>
      <c r="Q228" s="5">
        <f>IFERROR(INDEX('[10]Table 29'!Q$14:Q$19,MATCH($B228,'[10]Table 29'!$B$14:$B$19,0))*1000,0)</f>
        <v>0</v>
      </c>
      <c r="R228" s="5">
        <f>IFERROR(INDEX('[10]Table 29'!R$14:R$19,MATCH($B228,'[10]Table 29'!$B$14:$B$19,0))*1000,0)</f>
        <v>0</v>
      </c>
      <c r="S228" s="5">
        <f>IFERROR(INDEX('[10]Table 29'!S$14:S$19,MATCH($B228,'[10]Table 29'!$B$14:$B$19,0))*1000,0)</f>
        <v>0</v>
      </c>
      <c r="T228" s="5">
        <f>IFERROR(INDEX('[10]Table 29'!T$14:T$19,MATCH($B228,'[10]Table 29'!$B$14:$B$19,0))*1000,0)</f>
        <v>0</v>
      </c>
      <c r="U228" s="5">
        <f>IFERROR(INDEX('[10]Table 29'!U$14:U$19,MATCH($B228,'[10]Table 29'!$B$14:$B$19,0))*1000,0)</f>
        <v>0</v>
      </c>
      <c r="V228" s="5">
        <f>IFERROR(INDEX('[10]Table 29'!V$14:V$19,MATCH($B228,'[10]Table 29'!$B$14:$B$19,0))*1000,0)</f>
        <v>0</v>
      </c>
      <c r="W228" s="5">
        <f>IFERROR(INDEX('[10]Table 29'!W$14:W$19,MATCH($B228,'[10]Table 29'!$B$14:$B$19,0))*1000,0)</f>
        <v>0</v>
      </c>
      <c r="Z228" s="21" t="s">
        <v>26</v>
      </c>
    </row>
    <row r="229" spans="2:26" outlineLevel="1" x14ac:dyDescent="0.2">
      <c r="B229" s="4" t="s">
        <v>17</v>
      </c>
      <c r="C229" s="5">
        <f>IFERROR(INDEX('[10]Table 29'!C$14:C$19,MATCH($B229,'[10]Table 29'!$B$14:$B$19,0))*1000,0)</f>
        <v>0</v>
      </c>
      <c r="D229" s="5">
        <f>IFERROR(INDEX('[10]Table 29'!D$14:D$19,MATCH($B229,'[10]Table 29'!$B$14:$B$19,0))*1000,0)</f>
        <v>0</v>
      </c>
      <c r="E229" s="5">
        <f>IFERROR(INDEX('[10]Table 29'!E$14:E$19,MATCH($B229,'[10]Table 29'!$B$14:$B$19,0))*1000,0)</f>
        <v>0</v>
      </c>
      <c r="F229" s="5">
        <f>IFERROR(INDEX('[10]Table 29'!F$14:F$19,MATCH($B229,'[10]Table 29'!$B$14:$B$19,0))*1000,0)</f>
        <v>0</v>
      </c>
      <c r="G229" s="5">
        <f>IFERROR(INDEX('[10]Table 29'!G$14:G$19,MATCH($B229,'[10]Table 29'!$B$14:$B$19,0))*1000,0)</f>
        <v>0</v>
      </c>
      <c r="H229" s="5">
        <f>IFERROR(INDEX('[10]Table 29'!H$14:H$19,MATCH($B229,'[10]Table 29'!$B$14:$B$19,0))*1000,0)</f>
        <v>0</v>
      </c>
      <c r="I229" s="5">
        <f>IFERROR(INDEX('[10]Table 29'!I$14:I$19,MATCH($B229,'[10]Table 29'!$B$14:$B$19,0))*1000,0)</f>
        <v>0</v>
      </c>
      <c r="J229" s="5">
        <f>IFERROR(INDEX('[10]Table 29'!J$14:J$19,MATCH($B229,'[10]Table 29'!$B$14:$B$19,0))*1000,0)</f>
        <v>0</v>
      </c>
      <c r="K229" s="5">
        <f>IFERROR(INDEX('[10]Table 29'!K$14:K$19,MATCH($B229,'[10]Table 29'!$B$14:$B$19,0))*1000,0)</f>
        <v>0</v>
      </c>
      <c r="L229" s="5">
        <f>IFERROR(INDEX('[10]Table 29'!L$14:L$19,MATCH($B229,'[10]Table 29'!$B$14:$B$19,0))*1000,0)</f>
        <v>0</v>
      </c>
      <c r="M229" s="5">
        <f>IFERROR(INDEX('[10]Table 29'!M$14:M$19,MATCH($B229,'[10]Table 29'!$B$14:$B$19,0))*1000,0)</f>
        <v>0</v>
      </c>
      <c r="N229" s="5">
        <f>IFERROR(INDEX('[10]Table 29'!N$14:N$19,MATCH($B229,'[10]Table 29'!$B$14:$B$19,0))*1000,0)</f>
        <v>0</v>
      </c>
      <c r="O229" s="5">
        <f>IFERROR(INDEX('[10]Table 29'!O$14:O$19,MATCH($B229,'[10]Table 29'!$B$14:$B$19,0))*1000,0)</f>
        <v>0</v>
      </c>
      <c r="P229" s="5">
        <f>IFERROR(INDEX('[10]Table 29'!P$14:P$19,MATCH($B229,'[10]Table 29'!$B$14:$B$19,0))*1000,0)</f>
        <v>0</v>
      </c>
      <c r="Q229" s="5">
        <f>IFERROR(INDEX('[10]Table 29'!Q$14:Q$19,MATCH($B229,'[10]Table 29'!$B$14:$B$19,0))*1000,0)</f>
        <v>0</v>
      </c>
      <c r="R229" s="5">
        <f>IFERROR(INDEX('[10]Table 29'!R$14:R$19,MATCH($B229,'[10]Table 29'!$B$14:$B$19,0))*1000,0)</f>
        <v>0</v>
      </c>
      <c r="S229" s="5">
        <f>IFERROR(INDEX('[10]Table 29'!S$14:S$19,MATCH($B229,'[10]Table 29'!$B$14:$B$19,0))*1000,0)</f>
        <v>0</v>
      </c>
      <c r="T229" s="5">
        <f>IFERROR(INDEX('[10]Table 29'!T$14:T$19,MATCH($B229,'[10]Table 29'!$B$14:$B$19,0))*1000,0)</f>
        <v>0</v>
      </c>
      <c r="U229" s="5">
        <f>IFERROR(INDEX('[10]Table 29'!U$14:U$19,MATCH($B229,'[10]Table 29'!$B$14:$B$19,0))*1000,0)</f>
        <v>0</v>
      </c>
      <c r="V229" s="5">
        <f>IFERROR(INDEX('[10]Table 29'!V$14:V$19,MATCH($B229,'[10]Table 29'!$B$14:$B$19,0))*1000,0)</f>
        <v>0</v>
      </c>
      <c r="W229" s="5">
        <f>IFERROR(INDEX('[10]Table 29'!W$14:W$19,MATCH($B229,'[10]Table 29'!$B$14:$B$19,0))*1000,0)</f>
        <v>0</v>
      </c>
      <c r="Z229" s="21" t="s">
        <v>26</v>
      </c>
    </row>
    <row r="230" spans="2:26" outlineLevel="1" x14ac:dyDescent="0.2">
      <c r="B230" s="4" t="s">
        <v>1</v>
      </c>
      <c r="C230" s="5">
        <f>IFERROR(INDEX('[10]Table 29'!C$14:C$19,MATCH($B230,'[10]Table 29'!$B$14:$B$19,0))*1000,0)</f>
        <v>0</v>
      </c>
      <c r="D230" s="5">
        <f>IFERROR(INDEX('[10]Table 29'!D$14:D$19,MATCH($B230,'[10]Table 29'!$B$14:$B$19,0))*1000,0)</f>
        <v>0</v>
      </c>
      <c r="E230" s="5">
        <f>IFERROR(INDEX('[10]Table 29'!E$14:E$19,MATCH($B230,'[10]Table 29'!$B$14:$B$19,0))*1000,0)</f>
        <v>0</v>
      </c>
      <c r="F230" s="5">
        <f>IFERROR(INDEX('[10]Table 29'!F$14:F$19,MATCH($B230,'[10]Table 29'!$B$14:$B$19,0))*1000,0)</f>
        <v>0</v>
      </c>
      <c r="G230" s="5">
        <f>IFERROR(INDEX('[10]Table 29'!G$14:G$19,MATCH($B230,'[10]Table 29'!$B$14:$B$19,0))*1000,0)</f>
        <v>0</v>
      </c>
      <c r="H230" s="5">
        <f>IFERROR(INDEX('[10]Table 29'!H$14:H$19,MATCH($B230,'[10]Table 29'!$B$14:$B$19,0))*1000,0)</f>
        <v>0</v>
      </c>
      <c r="I230" s="5">
        <f>IFERROR(INDEX('[10]Table 29'!I$14:I$19,MATCH($B230,'[10]Table 29'!$B$14:$B$19,0))*1000,0)</f>
        <v>0</v>
      </c>
      <c r="J230" s="5">
        <f>IFERROR(INDEX('[10]Table 29'!J$14:J$19,MATCH($B230,'[10]Table 29'!$B$14:$B$19,0))*1000,0)</f>
        <v>0</v>
      </c>
      <c r="K230" s="5">
        <f>IFERROR(INDEX('[10]Table 29'!K$14:K$19,MATCH($B230,'[10]Table 29'!$B$14:$B$19,0))*1000,0)</f>
        <v>0</v>
      </c>
      <c r="L230" s="5">
        <f>IFERROR(INDEX('[10]Table 29'!L$14:L$19,MATCH($B230,'[10]Table 29'!$B$14:$B$19,0))*1000,0)</f>
        <v>0</v>
      </c>
      <c r="M230" s="5">
        <f>IFERROR(INDEX('[10]Table 29'!M$14:M$19,MATCH($B230,'[10]Table 29'!$B$14:$B$19,0))*1000,0)</f>
        <v>0</v>
      </c>
      <c r="N230" s="5">
        <f>IFERROR(INDEX('[10]Table 29'!N$14:N$19,MATCH($B230,'[10]Table 29'!$B$14:$B$19,0))*1000,0)</f>
        <v>0</v>
      </c>
      <c r="O230" s="5">
        <f>IFERROR(INDEX('[10]Table 29'!O$14:O$19,MATCH($B230,'[10]Table 29'!$B$14:$B$19,0))*1000,0)</f>
        <v>0</v>
      </c>
      <c r="P230" s="5">
        <f>IFERROR(INDEX('[10]Table 29'!P$14:P$19,MATCH($B230,'[10]Table 29'!$B$14:$B$19,0))*1000,0)</f>
        <v>0</v>
      </c>
      <c r="Q230" s="5">
        <f>IFERROR(INDEX('[10]Table 29'!Q$14:Q$19,MATCH($B230,'[10]Table 29'!$B$14:$B$19,0))*1000,0)</f>
        <v>0</v>
      </c>
      <c r="R230" s="5">
        <f>IFERROR(INDEX('[10]Table 29'!R$14:R$19,MATCH($B230,'[10]Table 29'!$B$14:$B$19,0))*1000,0)</f>
        <v>0</v>
      </c>
      <c r="S230" s="5">
        <f>IFERROR(INDEX('[10]Table 29'!S$14:S$19,MATCH($B230,'[10]Table 29'!$B$14:$B$19,0))*1000,0)</f>
        <v>0</v>
      </c>
      <c r="T230" s="5">
        <f>IFERROR(INDEX('[10]Table 29'!T$14:T$19,MATCH($B230,'[10]Table 29'!$B$14:$B$19,0))*1000,0)</f>
        <v>0</v>
      </c>
      <c r="U230" s="5">
        <f>IFERROR(INDEX('[10]Table 29'!U$14:U$19,MATCH($B230,'[10]Table 29'!$B$14:$B$19,0))*1000,0)</f>
        <v>0</v>
      </c>
      <c r="V230" s="5">
        <f>IFERROR(INDEX('[10]Table 29'!V$14:V$19,MATCH($B230,'[10]Table 29'!$B$14:$B$19,0))*1000,0)</f>
        <v>0</v>
      </c>
      <c r="W230" s="5">
        <f>IFERROR(INDEX('[10]Table 29'!W$14:W$19,MATCH($B230,'[10]Table 29'!$B$14:$B$19,0))*1000,0)</f>
        <v>0</v>
      </c>
      <c r="Z230" s="21" t="s">
        <v>26</v>
      </c>
    </row>
    <row r="231" spans="2:26" outlineLevel="1" x14ac:dyDescent="0.2">
      <c r="B231" s="15" t="s">
        <v>9</v>
      </c>
      <c r="C231" s="19">
        <f t="shared" ref="C231:W231" si="94">SUM(C221:C230)</f>
        <v>28.628999999999998</v>
      </c>
      <c r="D231" s="19">
        <f t="shared" si="94"/>
        <v>25.228999999999999</v>
      </c>
      <c r="E231" s="19">
        <f t="shared" si="94"/>
        <v>33.654000000000003</v>
      </c>
      <c r="F231" s="19">
        <f t="shared" si="94"/>
        <v>34.963999999999999</v>
      </c>
      <c r="G231" s="19">
        <f t="shared" si="94"/>
        <v>20.983000000000001</v>
      </c>
      <c r="H231" s="19">
        <f t="shared" si="94"/>
        <v>23.927000000000003</v>
      </c>
      <c r="I231" s="19">
        <f t="shared" si="94"/>
        <v>24.858000000000001</v>
      </c>
      <c r="J231" s="19">
        <f t="shared" si="94"/>
        <v>31.802</v>
      </c>
      <c r="K231" s="19">
        <f t="shared" si="94"/>
        <v>31.923999999999999</v>
      </c>
      <c r="L231" s="19">
        <f t="shared" si="94"/>
        <v>52.835999999999999</v>
      </c>
      <c r="M231" s="19">
        <f t="shared" si="94"/>
        <v>36.313000000000002</v>
      </c>
      <c r="N231" s="19">
        <f t="shared" si="94"/>
        <v>50.731999999999999</v>
      </c>
      <c r="O231" s="19">
        <f t="shared" si="94"/>
        <v>39.997</v>
      </c>
      <c r="P231" s="19">
        <f t="shared" si="94"/>
        <v>159.11700000000002</v>
      </c>
      <c r="Q231" s="19">
        <f t="shared" si="94"/>
        <v>151.14199999999997</v>
      </c>
      <c r="R231" s="19">
        <f t="shared" si="94"/>
        <v>167.93799999999999</v>
      </c>
      <c r="S231" s="19">
        <f t="shared" si="94"/>
        <v>145.494</v>
      </c>
      <c r="T231" s="19">
        <f t="shared" si="94"/>
        <v>109.95099999999999</v>
      </c>
      <c r="U231" s="19">
        <f t="shared" si="94"/>
        <v>50.661000000000001</v>
      </c>
      <c r="V231" s="19">
        <f t="shared" si="94"/>
        <v>50.885999999999996</v>
      </c>
      <c r="W231" s="19">
        <f t="shared" si="94"/>
        <v>14.898</v>
      </c>
    </row>
    <row r="232" spans="2:26" outlineLevel="1" x14ac:dyDescent="0.2">
      <c r="B232" s="26" t="s">
        <v>91</v>
      </c>
      <c r="C232" s="25">
        <f t="shared" ref="C232:W232" si="95">C231/C212/1000</f>
        <v>1.9498931471632285E-3</v>
      </c>
      <c r="D232" s="25">
        <f t="shared" si="95"/>
        <v>1.7638695420301399E-3</v>
      </c>
      <c r="E232" s="25">
        <f t="shared" si="95"/>
        <v>1.789483966188569E-3</v>
      </c>
      <c r="F232" s="25">
        <f t="shared" si="95"/>
        <v>1.7840444866116553E-3</v>
      </c>
      <c r="G232" s="25">
        <f t="shared" si="95"/>
        <v>1.7477457261940547E-3</v>
      </c>
      <c r="H232" s="25">
        <f t="shared" si="95"/>
        <v>1.7049896832696811E-3</v>
      </c>
      <c r="I232" s="25">
        <f t="shared" si="95"/>
        <v>1.4406777549050012E-3</v>
      </c>
      <c r="J232" s="25">
        <f t="shared" si="95"/>
        <v>1.8297094132398884E-3</v>
      </c>
      <c r="K232" s="25">
        <f t="shared" si="95"/>
        <v>1.7899359555711924E-3</v>
      </c>
      <c r="L232" s="25">
        <f t="shared" si="95"/>
        <v>1.682233064100479E-3</v>
      </c>
      <c r="M232" s="25">
        <f t="shared" si="95"/>
        <v>1.6625643194641631E-3</v>
      </c>
      <c r="N232" s="25">
        <f t="shared" si="95"/>
        <v>1.5384825331649248E-3</v>
      </c>
      <c r="O232" s="25">
        <f t="shared" si="95"/>
        <v>1.4979280229050374E-3</v>
      </c>
      <c r="P232" s="25">
        <f t="shared" si="95"/>
        <v>1.6691819386703175E-3</v>
      </c>
      <c r="Q232" s="25">
        <f t="shared" si="95"/>
        <v>1.6706476573339849E-3</v>
      </c>
      <c r="R232" s="25">
        <f t="shared" si="95"/>
        <v>1.6740082081006973E-3</v>
      </c>
      <c r="S232" s="25">
        <f t="shared" si="95"/>
        <v>1.8526781044312017E-3</v>
      </c>
      <c r="T232" s="25">
        <f t="shared" si="95"/>
        <v>1.6538168497300175E-3</v>
      </c>
      <c r="U232" s="25">
        <f t="shared" si="95"/>
        <v>1.7349474532939858E-3</v>
      </c>
      <c r="V232" s="25">
        <f t="shared" si="95"/>
        <v>1.7273300574507137E-3</v>
      </c>
      <c r="W232" s="25">
        <f t="shared" si="95"/>
        <v>1.340707313550296E-3</v>
      </c>
    </row>
    <row r="233" spans="2:26" outlineLevel="1" x14ac:dyDescent="0.2"/>
    <row r="234" spans="2:26" outlineLevel="1" x14ac:dyDescent="0.2">
      <c r="B234" s="4" t="s">
        <v>18</v>
      </c>
      <c r="C234" s="11">
        <f t="shared" ref="C234:W234" si="96">IFERROR(C221/C231,0)</f>
        <v>0</v>
      </c>
      <c r="D234" s="11">
        <f t="shared" si="96"/>
        <v>0</v>
      </c>
      <c r="E234" s="11">
        <f t="shared" si="96"/>
        <v>0</v>
      </c>
      <c r="F234" s="11">
        <f t="shared" si="96"/>
        <v>0</v>
      </c>
      <c r="G234" s="11">
        <f t="shared" si="96"/>
        <v>0</v>
      </c>
      <c r="H234" s="11">
        <f t="shared" si="96"/>
        <v>0</v>
      </c>
      <c r="I234" s="11">
        <f t="shared" si="96"/>
        <v>0</v>
      </c>
      <c r="J234" s="11">
        <f t="shared" si="96"/>
        <v>0</v>
      </c>
      <c r="K234" s="11">
        <f t="shared" si="96"/>
        <v>0</v>
      </c>
      <c r="L234" s="11">
        <f t="shared" si="96"/>
        <v>0</v>
      </c>
      <c r="M234" s="11">
        <f t="shared" si="96"/>
        <v>0</v>
      </c>
      <c r="N234" s="11">
        <f t="shared" si="96"/>
        <v>0</v>
      </c>
      <c r="O234" s="11">
        <f t="shared" si="96"/>
        <v>0</v>
      </c>
      <c r="P234" s="11">
        <f t="shared" si="96"/>
        <v>0</v>
      </c>
      <c r="Q234" s="11">
        <f t="shared" si="96"/>
        <v>0</v>
      </c>
      <c r="R234" s="11">
        <f t="shared" si="96"/>
        <v>0</v>
      </c>
      <c r="S234" s="11">
        <f t="shared" si="96"/>
        <v>0</v>
      </c>
      <c r="T234" s="11">
        <f t="shared" si="96"/>
        <v>0</v>
      </c>
      <c r="U234" s="11">
        <f t="shared" si="96"/>
        <v>0</v>
      </c>
      <c r="V234" s="11">
        <f t="shared" si="96"/>
        <v>0</v>
      </c>
      <c r="W234" s="11">
        <f t="shared" si="96"/>
        <v>0</v>
      </c>
    </row>
    <row r="235" spans="2:26" outlineLevel="1" x14ac:dyDescent="0.2">
      <c r="B235" s="4" t="s">
        <v>19</v>
      </c>
      <c r="C235" s="11">
        <f t="shared" ref="C235:W235" si="97">IFERROR(C222/C231,0)</f>
        <v>0</v>
      </c>
      <c r="D235" s="11">
        <f t="shared" si="97"/>
        <v>0</v>
      </c>
      <c r="E235" s="11">
        <f t="shared" si="97"/>
        <v>0</v>
      </c>
      <c r="F235" s="11">
        <f t="shared" si="97"/>
        <v>0</v>
      </c>
      <c r="G235" s="11">
        <f t="shared" si="97"/>
        <v>0</v>
      </c>
      <c r="H235" s="11">
        <f t="shared" si="97"/>
        <v>0</v>
      </c>
      <c r="I235" s="11">
        <f t="shared" si="97"/>
        <v>0</v>
      </c>
      <c r="J235" s="11">
        <f t="shared" si="97"/>
        <v>0</v>
      </c>
      <c r="K235" s="11">
        <f t="shared" si="97"/>
        <v>0</v>
      </c>
      <c r="L235" s="11">
        <f t="shared" si="97"/>
        <v>0</v>
      </c>
      <c r="M235" s="11">
        <f t="shared" si="97"/>
        <v>0</v>
      </c>
      <c r="N235" s="11">
        <f t="shared" si="97"/>
        <v>0</v>
      </c>
      <c r="O235" s="11">
        <f t="shared" si="97"/>
        <v>0</v>
      </c>
      <c r="P235" s="11">
        <f t="shared" si="97"/>
        <v>0</v>
      </c>
      <c r="Q235" s="11">
        <f t="shared" si="97"/>
        <v>0</v>
      </c>
      <c r="R235" s="11">
        <f t="shared" si="97"/>
        <v>0</v>
      </c>
      <c r="S235" s="11">
        <f t="shared" si="97"/>
        <v>0</v>
      </c>
      <c r="T235" s="11">
        <f t="shared" si="97"/>
        <v>0</v>
      </c>
      <c r="U235" s="11">
        <f t="shared" si="97"/>
        <v>0</v>
      </c>
      <c r="V235" s="11">
        <f t="shared" si="97"/>
        <v>0</v>
      </c>
      <c r="W235" s="11">
        <f t="shared" si="97"/>
        <v>0</v>
      </c>
    </row>
    <row r="236" spans="2:26" outlineLevel="1" x14ac:dyDescent="0.2">
      <c r="B236" s="4" t="s">
        <v>16</v>
      </c>
      <c r="C236" s="11">
        <f t="shared" ref="C236:W236" si="98">IFERROR(C223/C231,0)</f>
        <v>0.99867267456076003</v>
      </c>
      <c r="D236" s="11">
        <f t="shared" si="98"/>
        <v>0.99758214752863772</v>
      </c>
      <c r="E236" s="11">
        <f t="shared" si="98"/>
        <v>0.99741486896059894</v>
      </c>
      <c r="F236" s="11">
        <f t="shared" si="98"/>
        <v>0.99711131449490908</v>
      </c>
      <c r="G236" s="11">
        <f t="shared" si="98"/>
        <v>0.99752180336462848</v>
      </c>
      <c r="H236" s="11">
        <f t="shared" si="98"/>
        <v>0.99824466084339858</v>
      </c>
      <c r="I236" s="11">
        <f t="shared" si="98"/>
        <v>0.99911497304690644</v>
      </c>
      <c r="J236" s="11">
        <f t="shared" si="98"/>
        <v>0.99855355009118929</v>
      </c>
      <c r="K236" s="11">
        <f t="shared" si="98"/>
        <v>0.99755669715574491</v>
      </c>
      <c r="L236" s="11">
        <f t="shared" si="98"/>
        <v>0.99842910137027785</v>
      </c>
      <c r="M236" s="11">
        <f t="shared" si="98"/>
        <v>0.99760416379808869</v>
      </c>
      <c r="N236" s="11">
        <f t="shared" si="98"/>
        <v>0.99800914610108016</v>
      </c>
      <c r="O236" s="11">
        <f t="shared" si="98"/>
        <v>0.99827487061529607</v>
      </c>
      <c r="P236" s="11">
        <f t="shared" si="98"/>
        <v>0.99493454502033085</v>
      </c>
      <c r="Q236" s="11">
        <f t="shared" si="98"/>
        <v>0.9946672665440448</v>
      </c>
      <c r="R236" s="11">
        <f t="shared" si="98"/>
        <v>0.99497433576677108</v>
      </c>
      <c r="S236" s="11">
        <f t="shared" si="98"/>
        <v>0.99304438671010486</v>
      </c>
      <c r="T236" s="11">
        <f t="shared" si="98"/>
        <v>0.98882229356713447</v>
      </c>
      <c r="U236" s="11">
        <f t="shared" si="98"/>
        <v>0.98649848996269329</v>
      </c>
      <c r="V236" s="11">
        <f t="shared" si="98"/>
        <v>0.98445544943599428</v>
      </c>
      <c r="W236" s="11">
        <f t="shared" si="98"/>
        <v>0.97885622231171976</v>
      </c>
    </row>
    <row r="237" spans="2:26" outlineLevel="1" x14ac:dyDescent="0.2">
      <c r="B237" s="4" t="s">
        <v>21</v>
      </c>
      <c r="C237" s="11">
        <f t="shared" ref="C237:W237" si="99">IFERROR(C224/C231,0)</f>
        <v>0</v>
      </c>
      <c r="D237" s="11">
        <f t="shared" si="99"/>
        <v>0</v>
      </c>
      <c r="E237" s="11">
        <f t="shared" si="99"/>
        <v>0</v>
      </c>
      <c r="F237" s="11">
        <f t="shared" si="99"/>
        <v>0</v>
      </c>
      <c r="G237" s="11">
        <f t="shared" si="99"/>
        <v>0</v>
      </c>
      <c r="H237" s="11">
        <f t="shared" si="99"/>
        <v>0</v>
      </c>
      <c r="I237" s="11">
        <f t="shared" si="99"/>
        <v>0</v>
      </c>
      <c r="J237" s="11">
        <f t="shared" si="99"/>
        <v>0</v>
      </c>
      <c r="K237" s="11">
        <f t="shared" si="99"/>
        <v>0</v>
      </c>
      <c r="L237" s="11">
        <f t="shared" si="99"/>
        <v>0</v>
      </c>
      <c r="M237" s="11">
        <f t="shared" si="99"/>
        <v>0</v>
      </c>
      <c r="N237" s="11">
        <f t="shared" si="99"/>
        <v>0</v>
      </c>
      <c r="O237" s="11">
        <f t="shared" si="99"/>
        <v>0</v>
      </c>
      <c r="P237" s="11">
        <f t="shared" si="99"/>
        <v>0</v>
      </c>
      <c r="Q237" s="11">
        <f t="shared" si="99"/>
        <v>0</v>
      </c>
      <c r="R237" s="11">
        <f t="shared" si="99"/>
        <v>0</v>
      </c>
      <c r="S237" s="11">
        <f t="shared" si="99"/>
        <v>0</v>
      </c>
      <c r="T237" s="11">
        <f t="shared" si="99"/>
        <v>0</v>
      </c>
      <c r="U237" s="11">
        <f t="shared" si="99"/>
        <v>0</v>
      </c>
      <c r="V237" s="11">
        <f t="shared" si="99"/>
        <v>0</v>
      </c>
      <c r="W237" s="11">
        <f t="shared" si="99"/>
        <v>0</v>
      </c>
    </row>
    <row r="238" spans="2:26" outlineLevel="1" x14ac:dyDescent="0.2">
      <c r="B238" s="4" t="s">
        <v>20</v>
      </c>
      <c r="C238" s="11">
        <f t="shared" ref="C238:W238" si="100">IFERROR(C225/C231,0)</f>
        <v>1.3273254392399316E-3</v>
      </c>
      <c r="D238" s="11">
        <f t="shared" si="100"/>
        <v>2.417852471362321E-3</v>
      </c>
      <c r="E238" s="11">
        <f t="shared" si="100"/>
        <v>2.5851310394009622E-3</v>
      </c>
      <c r="F238" s="11">
        <f t="shared" si="100"/>
        <v>2.888685505090951E-3</v>
      </c>
      <c r="G238" s="11">
        <f t="shared" si="100"/>
        <v>2.4781966353714909E-3</v>
      </c>
      <c r="H238" s="11">
        <f t="shared" si="100"/>
        <v>1.7553391566013286E-3</v>
      </c>
      <c r="I238" s="11">
        <f t="shared" si="100"/>
        <v>8.8502695309357142E-4</v>
      </c>
      <c r="J238" s="11">
        <f t="shared" si="100"/>
        <v>1.4464499088107667E-3</v>
      </c>
      <c r="K238" s="11">
        <f t="shared" si="100"/>
        <v>2.443302844255106E-3</v>
      </c>
      <c r="L238" s="11">
        <f t="shared" si="100"/>
        <v>1.5708986297221592E-3</v>
      </c>
      <c r="M238" s="11">
        <f t="shared" si="100"/>
        <v>2.3958362019111611E-3</v>
      </c>
      <c r="N238" s="11">
        <f t="shared" si="100"/>
        <v>1.9120081999526926E-3</v>
      </c>
      <c r="O238" s="11">
        <f t="shared" si="100"/>
        <v>1.6751256344225817E-3</v>
      </c>
      <c r="P238" s="11">
        <f t="shared" si="100"/>
        <v>5.021462194485818E-3</v>
      </c>
      <c r="Q238" s="11">
        <f t="shared" si="100"/>
        <v>4.6380225218668547E-3</v>
      </c>
      <c r="R238" s="11">
        <f t="shared" si="100"/>
        <v>5.0256642332289301E-3</v>
      </c>
      <c r="S238" s="11">
        <f t="shared" si="100"/>
        <v>6.955613289895116E-3</v>
      </c>
      <c r="T238" s="11">
        <f t="shared" si="100"/>
        <v>1.1177706432865551E-2</v>
      </c>
      <c r="U238" s="11">
        <f t="shared" si="100"/>
        <v>1.3501510037306805E-2</v>
      </c>
      <c r="V238" s="11">
        <f t="shared" si="100"/>
        <v>1.5544550564005818E-2</v>
      </c>
      <c r="W238" s="11">
        <f t="shared" si="100"/>
        <v>2.1143777688280307E-2</v>
      </c>
    </row>
    <row r="239" spans="2:26" outlineLevel="1" x14ac:dyDescent="0.2">
      <c r="B239" s="4" t="s">
        <v>0</v>
      </c>
      <c r="C239" s="11">
        <f t="shared" ref="C239:W239" si="101">IFERROR(C226/C231,0)</f>
        <v>0</v>
      </c>
      <c r="D239" s="11">
        <f t="shared" si="101"/>
        <v>0</v>
      </c>
      <c r="E239" s="11">
        <f t="shared" si="101"/>
        <v>0</v>
      </c>
      <c r="F239" s="11">
        <f t="shared" si="101"/>
        <v>0</v>
      </c>
      <c r="G239" s="11">
        <f t="shared" si="101"/>
        <v>0</v>
      </c>
      <c r="H239" s="11">
        <f t="shared" si="101"/>
        <v>0</v>
      </c>
      <c r="I239" s="11">
        <f t="shared" si="101"/>
        <v>0</v>
      </c>
      <c r="J239" s="11">
        <f t="shared" si="101"/>
        <v>0</v>
      </c>
      <c r="K239" s="11">
        <f t="shared" si="101"/>
        <v>0</v>
      </c>
      <c r="L239" s="11">
        <f t="shared" si="101"/>
        <v>0</v>
      </c>
      <c r="M239" s="11">
        <f t="shared" si="101"/>
        <v>0</v>
      </c>
      <c r="N239" s="11">
        <f t="shared" si="101"/>
        <v>7.8845698967121346E-5</v>
      </c>
      <c r="O239" s="11">
        <f t="shared" si="101"/>
        <v>5.0003750281271094E-5</v>
      </c>
      <c r="P239" s="11">
        <f t="shared" si="101"/>
        <v>4.3992785183229946E-5</v>
      </c>
      <c r="Q239" s="11">
        <f t="shared" si="101"/>
        <v>6.9471093408847331E-4</v>
      </c>
      <c r="R239" s="11">
        <f t="shared" si="101"/>
        <v>0</v>
      </c>
      <c r="S239" s="11">
        <f t="shared" si="101"/>
        <v>0</v>
      </c>
      <c r="T239" s="11">
        <f t="shared" si="101"/>
        <v>0</v>
      </c>
      <c r="U239" s="11">
        <f t="shared" si="101"/>
        <v>0</v>
      </c>
      <c r="V239" s="11">
        <f t="shared" si="101"/>
        <v>0</v>
      </c>
      <c r="W239" s="11">
        <f t="shared" si="101"/>
        <v>0</v>
      </c>
    </row>
    <row r="240" spans="2:26" outlineLevel="1" x14ac:dyDescent="0.2">
      <c r="B240" s="4" t="s">
        <v>22</v>
      </c>
      <c r="C240" s="11">
        <f t="shared" ref="C240:W240" si="102">IFERROR(C227/C231,0)</f>
        <v>0</v>
      </c>
      <c r="D240" s="11">
        <f t="shared" si="102"/>
        <v>0</v>
      </c>
      <c r="E240" s="11">
        <f t="shared" si="102"/>
        <v>0</v>
      </c>
      <c r="F240" s="11">
        <f t="shared" si="102"/>
        <v>0</v>
      </c>
      <c r="G240" s="11">
        <f t="shared" si="102"/>
        <v>0</v>
      </c>
      <c r="H240" s="11">
        <f t="shared" si="102"/>
        <v>0</v>
      </c>
      <c r="I240" s="11">
        <f t="shared" si="102"/>
        <v>0</v>
      </c>
      <c r="J240" s="11">
        <f t="shared" si="102"/>
        <v>0</v>
      </c>
      <c r="K240" s="11">
        <f t="shared" si="102"/>
        <v>0</v>
      </c>
      <c r="L240" s="11">
        <f t="shared" si="102"/>
        <v>0</v>
      </c>
      <c r="M240" s="11">
        <f t="shared" si="102"/>
        <v>0</v>
      </c>
      <c r="N240" s="11">
        <f t="shared" si="102"/>
        <v>0</v>
      </c>
      <c r="O240" s="11">
        <f t="shared" si="102"/>
        <v>0</v>
      </c>
      <c r="P240" s="11">
        <f t="shared" si="102"/>
        <v>0</v>
      </c>
      <c r="Q240" s="11">
        <f t="shared" si="102"/>
        <v>0</v>
      </c>
      <c r="R240" s="11">
        <f t="shared" si="102"/>
        <v>0</v>
      </c>
      <c r="S240" s="11">
        <f t="shared" si="102"/>
        <v>0</v>
      </c>
      <c r="T240" s="11">
        <f t="shared" si="102"/>
        <v>0</v>
      </c>
      <c r="U240" s="11">
        <f t="shared" si="102"/>
        <v>0</v>
      </c>
      <c r="V240" s="11">
        <f t="shared" si="102"/>
        <v>0</v>
      </c>
      <c r="W240" s="11">
        <f t="shared" si="102"/>
        <v>0</v>
      </c>
    </row>
    <row r="241" spans="1:28" outlineLevel="1" x14ac:dyDescent="0.2">
      <c r="B241" s="4" t="s">
        <v>23</v>
      </c>
      <c r="C241" s="11">
        <f t="shared" ref="C241:W241" si="103">IFERROR(C228/C231,0)</f>
        <v>0</v>
      </c>
      <c r="D241" s="11">
        <f t="shared" si="103"/>
        <v>0</v>
      </c>
      <c r="E241" s="11">
        <f t="shared" si="103"/>
        <v>0</v>
      </c>
      <c r="F241" s="11">
        <f t="shared" si="103"/>
        <v>0</v>
      </c>
      <c r="G241" s="11">
        <f t="shared" si="103"/>
        <v>0</v>
      </c>
      <c r="H241" s="11">
        <f t="shared" si="103"/>
        <v>0</v>
      </c>
      <c r="I241" s="11">
        <f t="shared" si="103"/>
        <v>0</v>
      </c>
      <c r="J241" s="11">
        <f t="shared" si="103"/>
        <v>0</v>
      </c>
      <c r="K241" s="11">
        <f t="shared" si="103"/>
        <v>0</v>
      </c>
      <c r="L241" s="11">
        <f t="shared" si="103"/>
        <v>0</v>
      </c>
      <c r="M241" s="11">
        <f t="shared" si="103"/>
        <v>0</v>
      </c>
      <c r="N241" s="11">
        <f t="shared" si="103"/>
        <v>0</v>
      </c>
      <c r="O241" s="11">
        <f t="shared" si="103"/>
        <v>0</v>
      </c>
      <c r="P241" s="11">
        <f t="shared" si="103"/>
        <v>0</v>
      </c>
      <c r="Q241" s="11">
        <f t="shared" si="103"/>
        <v>0</v>
      </c>
      <c r="R241" s="11">
        <f t="shared" si="103"/>
        <v>0</v>
      </c>
      <c r="S241" s="11">
        <f t="shared" si="103"/>
        <v>0</v>
      </c>
      <c r="T241" s="11">
        <f t="shared" si="103"/>
        <v>0</v>
      </c>
      <c r="U241" s="11">
        <f t="shared" si="103"/>
        <v>0</v>
      </c>
      <c r="V241" s="11">
        <f t="shared" si="103"/>
        <v>0</v>
      </c>
      <c r="W241" s="11">
        <f t="shared" si="103"/>
        <v>0</v>
      </c>
    </row>
    <row r="242" spans="1:28" x14ac:dyDescent="0.2">
      <c r="B242" s="4" t="s">
        <v>17</v>
      </c>
      <c r="C242" s="11">
        <f t="shared" ref="C242:W242" si="104">IFERROR(C229/C231,0)</f>
        <v>0</v>
      </c>
      <c r="D242" s="11">
        <f t="shared" si="104"/>
        <v>0</v>
      </c>
      <c r="E242" s="11">
        <f t="shared" si="104"/>
        <v>0</v>
      </c>
      <c r="F242" s="11">
        <f t="shared" si="104"/>
        <v>0</v>
      </c>
      <c r="G242" s="11">
        <f t="shared" si="104"/>
        <v>0</v>
      </c>
      <c r="H242" s="11">
        <f t="shared" si="104"/>
        <v>0</v>
      </c>
      <c r="I242" s="11">
        <f t="shared" si="104"/>
        <v>0</v>
      </c>
      <c r="J242" s="11">
        <f t="shared" si="104"/>
        <v>0</v>
      </c>
      <c r="K242" s="11">
        <f t="shared" si="104"/>
        <v>0</v>
      </c>
      <c r="L242" s="11">
        <f t="shared" si="104"/>
        <v>0</v>
      </c>
      <c r="M242" s="11">
        <f t="shared" si="104"/>
        <v>0</v>
      </c>
      <c r="N242" s="11">
        <f t="shared" si="104"/>
        <v>0</v>
      </c>
      <c r="O242" s="11">
        <f t="shared" si="104"/>
        <v>0</v>
      </c>
      <c r="P242" s="11">
        <f t="shared" si="104"/>
        <v>0</v>
      </c>
      <c r="Q242" s="11">
        <f t="shared" si="104"/>
        <v>0</v>
      </c>
      <c r="R242" s="11">
        <f t="shared" si="104"/>
        <v>0</v>
      </c>
      <c r="S242" s="11">
        <f t="shared" si="104"/>
        <v>0</v>
      </c>
      <c r="T242" s="11">
        <f t="shared" si="104"/>
        <v>0</v>
      </c>
      <c r="U242" s="11">
        <f t="shared" si="104"/>
        <v>0</v>
      </c>
      <c r="V242" s="11">
        <f t="shared" si="104"/>
        <v>0</v>
      </c>
      <c r="W242" s="11">
        <f t="shared" si="104"/>
        <v>0</v>
      </c>
    </row>
    <row r="243" spans="1:28" x14ac:dyDescent="0.2">
      <c r="B243" s="4" t="s">
        <v>1</v>
      </c>
      <c r="C243" s="11">
        <f t="shared" ref="C243:W243" si="105">IFERROR(C230/C231,0)</f>
        <v>0</v>
      </c>
      <c r="D243" s="11">
        <f t="shared" si="105"/>
        <v>0</v>
      </c>
      <c r="E243" s="11">
        <f t="shared" si="105"/>
        <v>0</v>
      </c>
      <c r="F243" s="11">
        <f t="shared" si="105"/>
        <v>0</v>
      </c>
      <c r="G243" s="11">
        <f t="shared" si="105"/>
        <v>0</v>
      </c>
      <c r="H243" s="11">
        <f t="shared" si="105"/>
        <v>0</v>
      </c>
      <c r="I243" s="11">
        <f t="shared" si="105"/>
        <v>0</v>
      </c>
      <c r="J243" s="11">
        <f t="shared" si="105"/>
        <v>0</v>
      </c>
      <c r="K243" s="11">
        <f t="shared" si="105"/>
        <v>0</v>
      </c>
      <c r="L243" s="11">
        <f t="shared" si="105"/>
        <v>0</v>
      </c>
      <c r="M243" s="11">
        <f t="shared" si="105"/>
        <v>0</v>
      </c>
      <c r="N243" s="11">
        <f t="shared" si="105"/>
        <v>0</v>
      </c>
      <c r="O243" s="11">
        <f t="shared" si="105"/>
        <v>0</v>
      </c>
      <c r="P243" s="11">
        <f t="shared" si="105"/>
        <v>0</v>
      </c>
      <c r="Q243" s="11">
        <f t="shared" si="105"/>
        <v>0</v>
      </c>
      <c r="R243" s="11">
        <f t="shared" si="105"/>
        <v>0</v>
      </c>
      <c r="S243" s="11">
        <f t="shared" si="105"/>
        <v>0</v>
      </c>
      <c r="T243" s="11">
        <f t="shared" si="105"/>
        <v>0</v>
      </c>
      <c r="U243" s="11">
        <f t="shared" si="105"/>
        <v>0</v>
      </c>
      <c r="V243" s="11">
        <f t="shared" si="105"/>
        <v>0</v>
      </c>
      <c r="W243" s="11">
        <f t="shared" si="105"/>
        <v>0</v>
      </c>
    </row>
    <row r="244" spans="1:28" s="31" customForma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c r="AA244" s="1"/>
      <c r="AB244" s="1"/>
    </row>
    <row r="245" spans="1:28" outlineLevel="1" x14ac:dyDescent="0.2"/>
    <row r="246" spans="1:28" outlineLevel="1" x14ac:dyDescent="0.2">
      <c r="A246" s="32" t="s">
        <v>86</v>
      </c>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4"/>
      <c r="AA246" s="33"/>
      <c r="AB246" s="33"/>
    </row>
    <row r="247" spans="1:28" outlineLevel="1" x14ac:dyDescent="0.2">
      <c r="B247" s="20" t="s">
        <v>88</v>
      </c>
      <c r="C247" s="5">
        <f>'[10]Table 30'!C$26</f>
        <v>9.5879359999999991</v>
      </c>
      <c r="D247" s="5">
        <f>'[10]Table 30'!D$26</f>
        <v>9.6000309999999995</v>
      </c>
      <c r="E247" s="5">
        <f>'[10]Table 30'!E$26</f>
        <v>13.131410000000001</v>
      </c>
      <c r="F247" s="5">
        <f>'[10]Table 30'!F$26</f>
        <v>11.941819000000001</v>
      </c>
      <c r="G247" s="5">
        <f>'[10]Table 30'!G$26</f>
        <v>6.7606919999999997</v>
      </c>
      <c r="H247" s="5">
        <f>'[10]Table 30'!H$26</f>
        <v>8.2132810000000003</v>
      </c>
      <c r="I247" s="5">
        <f>'[10]Table 30'!I$26</f>
        <v>7.5196569999999996</v>
      </c>
      <c r="J247" s="5">
        <f>'[10]Table 30'!J$26</f>
        <v>9.9291699999999992</v>
      </c>
      <c r="K247" s="5">
        <f>'[10]Table 30'!K$26</f>
        <v>8.8175150000000002</v>
      </c>
      <c r="L247" s="5">
        <f>'[10]Table 30'!L$26</f>
        <v>12.437753000000001</v>
      </c>
      <c r="M247" s="5">
        <f>'[10]Table 30'!M$26</f>
        <v>7.5589740000000001</v>
      </c>
      <c r="N247" s="5">
        <f>'[10]Table 30'!N$26</f>
        <v>10.343503</v>
      </c>
      <c r="O247" s="5">
        <f>'[10]Table 30'!O$26</f>
        <v>7.8343040000000004</v>
      </c>
      <c r="P247" s="5">
        <f>'[10]Table 30'!P$26</f>
        <v>35.340772999999999</v>
      </c>
      <c r="Q247" s="5">
        <f>'[10]Table 30'!Q$26</f>
        <v>30.729149</v>
      </c>
      <c r="R247" s="5">
        <f>'[10]Table 30'!R$26</f>
        <v>31.435179000000002</v>
      </c>
      <c r="S247" s="5">
        <f>'[10]Table 30'!S$26</f>
        <v>28.745145000000001</v>
      </c>
      <c r="T247" s="5">
        <f>'[10]Table 30'!T$26</f>
        <v>18.796894999999999</v>
      </c>
      <c r="U247" s="5">
        <f>'[10]Table 30'!U$26</f>
        <v>8.3750169999999997</v>
      </c>
      <c r="V247" s="5">
        <f>'[10]Table 30'!V$26</f>
        <v>7.4001409999999996</v>
      </c>
      <c r="W247" s="5">
        <f>'[10]Table 30'!W$26</f>
        <v>2.9374829999999998</v>
      </c>
      <c r="Z247" s="21" t="s">
        <v>26</v>
      </c>
      <c r="AB247"/>
    </row>
    <row r="248" spans="1:28" outlineLevel="1" x14ac:dyDescent="0.2">
      <c r="B248" s="7" t="s">
        <v>89</v>
      </c>
      <c r="C248" s="5"/>
      <c r="D248" s="5"/>
      <c r="E248" s="5"/>
      <c r="F248" s="5"/>
      <c r="G248" s="5"/>
      <c r="H248" s="5"/>
      <c r="I248" s="5"/>
      <c r="J248" s="5"/>
      <c r="K248" s="5"/>
      <c r="L248" s="5"/>
      <c r="M248" s="5"/>
      <c r="N248" s="5"/>
      <c r="O248" s="5"/>
      <c r="P248" s="5"/>
      <c r="Q248" s="5"/>
      <c r="R248" s="5"/>
      <c r="S248" s="5"/>
      <c r="T248" s="5"/>
      <c r="U248" s="5"/>
      <c r="V248" s="5"/>
      <c r="W248" s="5"/>
      <c r="Z248" s="21" t="s">
        <v>26</v>
      </c>
      <c r="AB248"/>
    </row>
    <row r="249" spans="1:28" outlineLevel="1" x14ac:dyDescent="0.2">
      <c r="B249" s="7" t="s">
        <v>25</v>
      </c>
      <c r="C249" s="5">
        <f>'[10]Table 31'!C$15</f>
        <v>5.0000000000000001E-3</v>
      </c>
      <c r="D249" s="5">
        <f>'[10]Table 31'!D$15</f>
        <v>6.0000000000000001E-3</v>
      </c>
      <c r="E249" s="5">
        <f>'[10]Table 31'!E$15</f>
        <v>6.0000000000000001E-3</v>
      </c>
      <c r="F249" s="5">
        <f>'[10]Table 31'!F$15</f>
        <v>6.0000000000000001E-3</v>
      </c>
      <c r="G249" s="5">
        <f>'[10]Table 31'!G$15</f>
        <v>5.0000000000000001E-3</v>
      </c>
      <c r="H249" s="5">
        <f>'[10]Table 31'!H$15</f>
        <v>6.0000000000000001E-3</v>
      </c>
      <c r="I249" s="5">
        <f>'[10]Table 31'!I$15</f>
        <v>7.0000000000000001E-3</v>
      </c>
      <c r="J249" s="5">
        <f>'[10]Table 31'!J$15</f>
        <v>0.01</v>
      </c>
      <c r="K249" s="5">
        <f>'[10]Table 31'!K$15</f>
        <v>1.0999999999999999E-2</v>
      </c>
      <c r="L249" s="5">
        <f>'[10]Table 31'!L$15</f>
        <v>1.2E-2</v>
      </c>
      <c r="M249" s="5">
        <f>'[10]Table 31'!M$15</f>
        <v>1.2E-2</v>
      </c>
      <c r="N249" s="5">
        <f>'[10]Table 31'!N$15</f>
        <v>0.01</v>
      </c>
      <c r="O249" s="5">
        <f>'[10]Table 31'!O$15</f>
        <v>8.9999999999999993E-3</v>
      </c>
      <c r="P249" s="5">
        <f>'[10]Table 31'!P$15</f>
        <v>4.5999999999999999E-2</v>
      </c>
      <c r="Q249" s="5">
        <f>'[10]Table 31'!Q$15</f>
        <v>3.6999999999999998E-2</v>
      </c>
      <c r="R249" s="5">
        <f>'[10]Table 31'!R$15</f>
        <v>3.4000000000000002E-2</v>
      </c>
      <c r="S249" s="5">
        <f>'[10]Table 31'!S$15</f>
        <v>3.6999999999999998E-2</v>
      </c>
      <c r="T249" s="5">
        <f>'[10]Table 31'!T$15</f>
        <v>1.6E-2</v>
      </c>
      <c r="U249" s="5">
        <f>'[10]Table 31'!U$15</f>
        <v>8.0000000000000002E-3</v>
      </c>
      <c r="V249" s="5">
        <f>'[10]Table 31'!V$15</f>
        <v>8.0000000000000002E-3</v>
      </c>
      <c r="W249" s="5">
        <f>'[10]Table 31'!W$15</f>
        <v>3.0000000000000001E-3</v>
      </c>
      <c r="Z249" s="21" t="s">
        <v>26</v>
      </c>
      <c r="AB249"/>
    </row>
    <row r="250" spans="1:28" outlineLevel="1" x14ac:dyDescent="0.2">
      <c r="B250" s="7" t="s">
        <v>30</v>
      </c>
      <c r="C250" s="5">
        <f>'[10]Table 31'!C$25</f>
        <v>113601.136186</v>
      </c>
      <c r="D250" s="5">
        <f>'[10]Table 31'!D$25</f>
        <v>94787.034041999999</v>
      </c>
      <c r="E250" s="5">
        <f>'[10]Table 31'!E$25</f>
        <v>129654.526763</v>
      </c>
      <c r="F250" s="5">
        <f>'[10]Table 31'!F$25</f>
        <v>117908.95266700001</v>
      </c>
      <c r="G250" s="5">
        <f>'[10]Table 31'!G$25</f>
        <v>80102.988509000003</v>
      </c>
      <c r="H250" s="5">
        <f>'[10]Table 31'!H$25</f>
        <v>81094.797007000001</v>
      </c>
      <c r="I250" s="5">
        <f>'[10]Table 31'!I$25</f>
        <v>63639.614600000001</v>
      </c>
      <c r="J250" s="5">
        <f>'[10]Table 31'!J$25</f>
        <v>58822.094250000002</v>
      </c>
      <c r="K250" s="5">
        <f>'[10]Table 31'!K$25</f>
        <v>47487.692950999997</v>
      </c>
      <c r="L250" s="5">
        <f>'[10]Table 31'!L$25</f>
        <v>61402.806726000003</v>
      </c>
      <c r="M250" s="5">
        <f>'[10]Table 31'!M$25</f>
        <v>37317.208327</v>
      </c>
      <c r="N250" s="5">
        <f>'[10]Table 31'!N$25</f>
        <v>61276.676856999999</v>
      </c>
      <c r="O250" s="5">
        <f>'[10]Table 31'!O$25</f>
        <v>51568.615624999999</v>
      </c>
      <c r="P250" s="5">
        <f>'[10]Table 31'!P$25</f>
        <v>45514.079969999999</v>
      </c>
      <c r="Q250" s="5">
        <f>'[10]Table 31'!Q$25</f>
        <v>49201.275363000001</v>
      </c>
      <c r="R250" s="5">
        <f>'[10]Table 31'!R$25</f>
        <v>54772.754755000002</v>
      </c>
      <c r="S250" s="5">
        <f>'[10]Table 31'!S$25</f>
        <v>46024.632579999998</v>
      </c>
      <c r="T250" s="5">
        <f>'[10]Table 31'!T$25</f>
        <v>69597.507700000002</v>
      </c>
      <c r="U250" s="5">
        <f>'[10]Table 31'!U$25</f>
        <v>62018.788583000001</v>
      </c>
      <c r="V250" s="5">
        <f>'[10]Table 31'!V$25</f>
        <v>54799.621241000001</v>
      </c>
      <c r="W250" s="5">
        <f>'[10]Table 31'!W$25</f>
        <v>58007.171377999999</v>
      </c>
      <c r="Z250" s="21" t="s">
        <v>26</v>
      </c>
      <c r="AB250"/>
    </row>
    <row r="251" spans="1:28" outlineLevel="1" x14ac:dyDescent="0.2">
      <c r="B251" s="7" t="s">
        <v>31</v>
      </c>
      <c r="C251" s="5">
        <f t="shared" ref="C251:W251" si="106">C249*C250/1000</f>
        <v>0.56800568093000003</v>
      </c>
      <c r="D251" s="5">
        <f t="shared" si="106"/>
        <v>0.56872220425199993</v>
      </c>
      <c r="E251" s="5">
        <f t="shared" si="106"/>
        <v>0.77792716057799993</v>
      </c>
      <c r="F251" s="5">
        <f t="shared" si="106"/>
        <v>0.70745371600200013</v>
      </c>
      <c r="G251" s="5">
        <f t="shared" si="106"/>
        <v>0.40051494254499997</v>
      </c>
      <c r="H251" s="5">
        <f t="shared" si="106"/>
        <v>0.48656878204199999</v>
      </c>
      <c r="I251" s="5">
        <f t="shared" si="106"/>
        <v>0.44547730219999998</v>
      </c>
      <c r="J251" s="5">
        <f t="shared" si="106"/>
        <v>0.58822094250000001</v>
      </c>
      <c r="K251" s="5">
        <f t="shared" si="106"/>
        <v>0.52236462246099991</v>
      </c>
      <c r="L251" s="5">
        <f t="shared" si="106"/>
        <v>0.73683368071200006</v>
      </c>
      <c r="M251" s="5">
        <f t="shared" si="106"/>
        <v>0.44780649992400001</v>
      </c>
      <c r="N251" s="5">
        <f t="shared" si="106"/>
        <v>0.61276676857000001</v>
      </c>
      <c r="O251" s="5">
        <f t="shared" si="106"/>
        <v>0.46411754062499994</v>
      </c>
      <c r="P251" s="5">
        <f t="shared" si="106"/>
        <v>2.09364767862</v>
      </c>
      <c r="Q251" s="5">
        <f t="shared" si="106"/>
        <v>1.8204471884309998</v>
      </c>
      <c r="R251" s="5">
        <f t="shared" si="106"/>
        <v>1.8622736616700002</v>
      </c>
      <c r="S251" s="5">
        <f t="shared" si="106"/>
        <v>1.7029114054599996</v>
      </c>
      <c r="T251" s="5">
        <f t="shared" si="106"/>
        <v>1.1135601232000001</v>
      </c>
      <c r="U251" s="5">
        <f t="shared" si="106"/>
        <v>0.49615030866400001</v>
      </c>
      <c r="V251" s="5">
        <f t="shared" si="106"/>
        <v>0.43839696992800004</v>
      </c>
      <c r="W251" s="5">
        <f t="shared" si="106"/>
        <v>0.17402151413399999</v>
      </c>
    </row>
    <row r="252" spans="1:28" outlineLevel="1" x14ac:dyDescent="0.2">
      <c r="B252" s="7" t="s">
        <v>140</v>
      </c>
      <c r="C252" s="14">
        <f t="shared" ref="C252:W252" si="107">C247/C251</f>
        <v>16.880000186444612</v>
      </c>
      <c r="D252" s="14">
        <f t="shared" si="107"/>
        <v>16.880000337996723</v>
      </c>
      <c r="E252" s="14">
        <f t="shared" si="107"/>
        <v>16.879999395114783</v>
      </c>
      <c r="F252" s="14">
        <f t="shared" si="107"/>
        <v>16.880000387143685</v>
      </c>
      <c r="G252" s="14">
        <f t="shared" si="107"/>
        <v>16.879999425340792</v>
      </c>
      <c r="H252" s="14">
        <f t="shared" si="107"/>
        <v>16.87999991600579</v>
      </c>
      <c r="I252" s="14">
        <f t="shared" si="107"/>
        <v>16.880000311719584</v>
      </c>
      <c r="J252" s="14">
        <f t="shared" si="107"/>
        <v>16.880000834040349</v>
      </c>
      <c r="K252" s="14">
        <f t="shared" si="107"/>
        <v>16.880000330915063</v>
      </c>
      <c r="L252" s="14">
        <f t="shared" si="107"/>
        <v>16.880000637296384</v>
      </c>
      <c r="M252" s="14">
        <f t="shared" si="107"/>
        <v>16.880000628134876</v>
      </c>
      <c r="N252" s="14">
        <f t="shared" si="107"/>
        <v>16.879999912753753</v>
      </c>
      <c r="O252" s="14">
        <f t="shared" si="107"/>
        <v>16.879999815240772</v>
      </c>
      <c r="P252" s="14">
        <f t="shared" si="107"/>
        <v>16.880000088312087</v>
      </c>
      <c r="Q252" s="14">
        <f t="shared" si="107"/>
        <v>16.880000252292252</v>
      </c>
      <c r="R252" s="14">
        <f t="shared" si="107"/>
        <v>16.879999780381578</v>
      </c>
      <c r="S252" s="14">
        <f t="shared" si="107"/>
        <v>16.880000279424522</v>
      </c>
      <c r="T252" s="14">
        <f t="shared" si="107"/>
        <v>16.880000108107318</v>
      </c>
      <c r="U252" s="14">
        <f t="shared" si="107"/>
        <v>16.879999576240674</v>
      </c>
      <c r="V252" s="14">
        <f t="shared" si="107"/>
        <v>16.880000336716193</v>
      </c>
      <c r="W252" s="14">
        <f t="shared" si="107"/>
        <v>16.879999088722329</v>
      </c>
    </row>
    <row r="253" spans="1:28" outlineLevel="1" x14ac:dyDescent="0.2">
      <c r="B253" s="7" t="s">
        <v>90</v>
      </c>
      <c r="C253" s="5">
        <f t="shared" ref="C253:W253" si="108">C250*C252</f>
        <v>1917587.1999999997</v>
      </c>
      <c r="D253" s="5">
        <f t="shared" si="108"/>
        <v>1600005.166666667</v>
      </c>
      <c r="E253" s="5">
        <f t="shared" si="108"/>
        <v>2188568.3333333335</v>
      </c>
      <c r="F253" s="5">
        <f t="shared" si="108"/>
        <v>1990303.1666666665</v>
      </c>
      <c r="G253" s="5">
        <f t="shared" si="108"/>
        <v>1352138.4000000001</v>
      </c>
      <c r="H253" s="5">
        <f t="shared" si="108"/>
        <v>1368880.1666666665</v>
      </c>
      <c r="I253" s="5">
        <f t="shared" si="108"/>
        <v>1074236.7142857143</v>
      </c>
      <c r="J253" s="5">
        <f t="shared" si="108"/>
        <v>992917</v>
      </c>
      <c r="K253" s="5">
        <f t="shared" si="108"/>
        <v>801592.27272727282</v>
      </c>
      <c r="L253" s="5">
        <f t="shared" si="108"/>
        <v>1036479.4166666667</v>
      </c>
      <c r="M253" s="5">
        <f t="shared" si="108"/>
        <v>629914.5</v>
      </c>
      <c r="N253" s="5">
        <f t="shared" si="108"/>
        <v>1034350.2999999999</v>
      </c>
      <c r="O253" s="5">
        <f t="shared" si="108"/>
        <v>870478.22222222236</v>
      </c>
      <c r="P253" s="5">
        <f t="shared" si="108"/>
        <v>768277.67391304334</v>
      </c>
      <c r="Q253" s="5">
        <f t="shared" si="108"/>
        <v>830517.54054054059</v>
      </c>
      <c r="R253" s="5">
        <f t="shared" si="108"/>
        <v>924564.0882352941</v>
      </c>
      <c r="S253" s="5">
        <f t="shared" si="108"/>
        <v>776895.81081081089</v>
      </c>
      <c r="T253" s="5">
        <f t="shared" si="108"/>
        <v>1174805.9375</v>
      </c>
      <c r="U253" s="5">
        <f t="shared" si="108"/>
        <v>1046877.125</v>
      </c>
      <c r="V253" s="5">
        <f t="shared" si="108"/>
        <v>925017.62499999988</v>
      </c>
      <c r="W253" s="5">
        <f t="shared" si="108"/>
        <v>979160.99999999988</v>
      </c>
    </row>
    <row r="254" spans="1:28" outlineLevel="1" x14ac:dyDescent="0.2"/>
    <row r="255" spans="1:28" outlineLevel="1" x14ac:dyDescent="0.2">
      <c r="B255" s="8" t="s">
        <v>14</v>
      </c>
      <c r="C255" s="13"/>
      <c r="H255" s="5"/>
    </row>
    <row r="256" spans="1:28" outlineLevel="1" x14ac:dyDescent="0.2">
      <c r="B256" s="4" t="s">
        <v>18</v>
      </c>
      <c r="C256" s="5">
        <f>IFERROR(INDEX('[10]Table 30'!C$14:C$19,MATCH($B256,'[10]Table 30'!$B$14:$B$19,0))*1000,0)</f>
        <v>0</v>
      </c>
      <c r="D256" s="5">
        <f>IFERROR(INDEX('[10]Table 30'!D$14:D$19,MATCH($B256,'[10]Table 30'!$B$14:$B$19,0))*1000,0)</f>
        <v>0</v>
      </c>
      <c r="E256" s="5">
        <f>IFERROR(INDEX('[10]Table 30'!E$14:E$19,MATCH($B256,'[10]Table 30'!$B$14:$B$19,0))*1000,0)</f>
        <v>0</v>
      </c>
      <c r="F256" s="5">
        <f>IFERROR(INDEX('[10]Table 30'!F$14:F$19,MATCH($B256,'[10]Table 30'!$B$14:$B$19,0))*1000,0)</f>
        <v>0</v>
      </c>
      <c r="G256" s="5">
        <f>IFERROR(INDEX('[10]Table 30'!G$14:G$19,MATCH($B256,'[10]Table 30'!$B$14:$B$19,0))*1000,0)</f>
        <v>0</v>
      </c>
      <c r="H256" s="5">
        <f>IFERROR(INDEX('[10]Table 30'!H$14:H$19,MATCH($B256,'[10]Table 30'!$B$14:$B$19,0))*1000,0)</f>
        <v>0</v>
      </c>
      <c r="I256" s="5">
        <f>IFERROR(INDEX('[10]Table 30'!I$14:I$19,MATCH($B256,'[10]Table 30'!$B$14:$B$19,0))*1000,0)</f>
        <v>0</v>
      </c>
      <c r="J256" s="5">
        <f>IFERROR(INDEX('[10]Table 30'!J$14:J$19,MATCH($B256,'[10]Table 30'!$B$14:$B$19,0))*1000,0)</f>
        <v>0</v>
      </c>
      <c r="K256" s="5">
        <f>IFERROR(INDEX('[10]Table 30'!K$14:K$19,MATCH($B256,'[10]Table 30'!$B$14:$B$19,0))*1000,0)</f>
        <v>0</v>
      </c>
      <c r="L256" s="5">
        <f>IFERROR(INDEX('[10]Table 30'!L$14:L$19,MATCH($B256,'[10]Table 30'!$B$14:$B$19,0))*1000,0)</f>
        <v>0</v>
      </c>
      <c r="M256" s="5">
        <f>IFERROR(INDEX('[10]Table 30'!M$14:M$19,MATCH($B256,'[10]Table 30'!$B$14:$B$19,0))*1000,0)</f>
        <v>0</v>
      </c>
      <c r="N256" s="5">
        <f>IFERROR(INDEX('[10]Table 30'!N$14:N$19,MATCH($B256,'[10]Table 30'!$B$14:$B$19,0))*1000,0)</f>
        <v>0</v>
      </c>
      <c r="O256" s="5">
        <f>IFERROR(INDEX('[10]Table 30'!O$14:O$19,MATCH($B256,'[10]Table 30'!$B$14:$B$19,0))*1000,0)</f>
        <v>0</v>
      </c>
      <c r="P256" s="5">
        <f>IFERROR(INDEX('[10]Table 30'!P$14:P$19,MATCH($B256,'[10]Table 30'!$B$14:$B$19,0))*1000,0)</f>
        <v>0</v>
      </c>
      <c r="Q256" s="5">
        <f>IFERROR(INDEX('[10]Table 30'!Q$14:Q$19,MATCH($B256,'[10]Table 30'!$B$14:$B$19,0))*1000,0)</f>
        <v>0</v>
      </c>
      <c r="R256" s="5">
        <f>IFERROR(INDEX('[10]Table 30'!R$14:R$19,MATCH($B256,'[10]Table 30'!$B$14:$B$19,0))*1000,0)</f>
        <v>0</v>
      </c>
      <c r="S256" s="5">
        <f>IFERROR(INDEX('[10]Table 30'!S$14:S$19,MATCH($B256,'[10]Table 30'!$B$14:$B$19,0))*1000,0)</f>
        <v>0</v>
      </c>
      <c r="T256" s="5">
        <f>IFERROR(INDEX('[10]Table 30'!T$14:T$19,MATCH($B256,'[10]Table 30'!$B$14:$B$19,0))*1000,0)</f>
        <v>0</v>
      </c>
      <c r="U256" s="5">
        <f>IFERROR(INDEX('[10]Table 30'!U$14:U$19,MATCH($B256,'[10]Table 30'!$B$14:$B$19,0))*1000,0)</f>
        <v>0</v>
      </c>
      <c r="V256" s="5">
        <f>IFERROR(INDEX('[10]Table 30'!V$14:V$19,MATCH($B256,'[10]Table 30'!$B$14:$B$19,0))*1000,0)</f>
        <v>0</v>
      </c>
      <c r="W256" s="5">
        <f>IFERROR(INDEX('[10]Table 30'!W$14:W$19,MATCH($B256,'[10]Table 30'!$B$14:$B$19,0))*1000,0)</f>
        <v>0</v>
      </c>
      <c r="Z256" s="21" t="s">
        <v>26</v>
      </c>
    </row>
    <row r="257" spans="2:26" outlineLevel="1" x14ac:dyDescent="0.2">
      <c r="B257" s="4" t="s">
        <v>19</v>
      </c>
      <c r="C257" s="5">
        <f>IFERROR(INDEX('[10]Table 30'!C$14:C$19,MATCH($B257,'[10]Table 30'!$B$14:$B$19,0))*1000,0)</f>
        <v>0</v>
      </c>
      <c r="D257" s="5">
        <f>IFERROR(INDEX('[10]Table 30'!D$14:D$19,MATCH($B257,'[10]Table 30'!$B$14:$B$19,0))*1000,0)</f>
        <v>0</v>
      </c>
      <c r="E257" s="5">
        <f>IFERROR(INDEX('[10]Table 30'!E$14:E$19,MATCH($B257,'[10]Table 30'!$B$14:$B$19,0))*1000,0)</f>
        <v>0</v>
      </c>
      <c r="F257" s="5">
        <f>IFERROR(INDEX('[10]Table 30'!F$14:F$19,MATCH($B257,'[10]Table 30'!$B$14:$B$19,0))*1000,0)</f>
        <v>0</v>
      </c>
      <c r="G257" s="5">
        <f>IFERROR(INDEX('[10]Table 30'!G$14:G$19,MATCH($B257,'[10]Table 30'!$B$14:$B$19,0))*1000,0)</f>
        <v>0</v>
      </c>
      <c r="H257" s="5">
        <f>IFERROR(INDEX('[10]Table 30'!H$14:H$19,MATCH($B257,'[10]Table 30'!$B$14:$B$19,0))*1000,0)</f>
        <v>0</v>
      </c>
      <c r="I257" s="5">
        <f>IFERROR(INDEX('[10]Table 30'!I$14:I$19,MATCH($B257,'[10]Table 30'!$B$14:$B$19,0))*1000,0)</f>
        <v>0</v>
      </c>
      <c r="J257" s="5">
        <f>IFERROR(INDEX('[10]Table 30'!J$14:J$19,MATCH($B257,'[10]Table 30'!$B$14:$B$19,0))*1000,0)</f>
        <v>0</v>
      </c>
      <c r="K257" s="5">
        <f>IFERROR(INDEX('[10]Table 30'!K$14:K$19,MATCH($B257,'[10]Table 30'!$B$14:$B$19,0))*1000,0)</f>
        <v>0</v>
      </c>
      <c r="L257" s="5">
        <f>IFERROR(INDEX('[10]Table 30'!L$14:L$19,MATCH($B257,'[10]Table 30'!$B$14:$B$19,0))*1000,0)</f>
        <v>0</v>
      </c>
      <c r="M257" s="5">
        <f>IFERROR(INDEX('[10]Table 30'!M$14:M$19,MATCH($B257,'[10]Table 30'!$B$14:$B$19,0))*1000,0)</f>
        <v>0</v>
      </c>
      <c r="N257" s="5">
        <f>IFERROR(INDEX('[10]Table 30'!N$14:N$19,MATCH($B257,'[10]Table 30'!$B$14:$B$19,0))*1000,0)</f>
        <v>0</v>
      </c>
      <c r="O257" s="5">
        <f>IFERROR(INDEX('[10]Table 30'!O$14:O$19,MATCH($B257,'[10]Table 30'!$B$14:$B$19,0))*1000,0)</f>
        <v>0</v>
      </c>
      <c r="P257" s="5">
        <f>IFERROR(INDEX('[10]Table 30'!P$14:P$19,MATCH($B257,'[10]Table 30'!$B$14:$B$19,0))*1000,0)</f>
        <v>0</v>
      </c>
      <c r="Q257" s="5">
        <f>IFERROR(INDEX('[10]Table 30'!Q$14:Q$19,MATCH($B257,'[10]Table 30'!$B$14:$B$19,0))*1000,0)</f>
        <v>0</v>
      </c>
      <c r="R257" s="5">
        <f>IFERROR(INDEX('[10]Table 30'!R$14:R$19,MATCH($B257,'[10]Table 30'!$B$14:$B$19,0))*1000,0)</f>
        <v>0</v>
      </c>
      <c r="S257" s="5">
        <f>IFERROR(INDEX('[10]Table 30'!S$14:S$19,MATCH($B257,'[10]Table 30'!$B$14:$B$19,0))*1000,0)</f>
        <v>0</v>
      </c>
      <c r="T257" s="5">
        <f>IFERROR(INDEX('[10]Table 30'!T$14:T$19,MATCH($B257,'[10]Table 30'!$B$14:$B$19,0))*1000,0)</f>
        <v>0</v>
      </c>
      <c r="U257" s="5">
        <f>IFERROR(INDEX('[10]Table 30'!U$14:U$19,MATCH($B257,'[10]Table 30'!$B$14:$B$19,0))*1000,0)</f>
        <v>0</v>
      </c>
      <c r="V257" s="5">
        <f>IFERROR(INDEX('[10]Table 30'!V$14:V$19,MATCH($B257,'[10]Table 30'!$B$14:$B$19,0))*1000,0)</f>
        <v>0</v>
      </c>
      <c r="W257" s="5">
        <f>IFERROR(INDEX('[10]Table 30'!W$14:W$19,MATCH($B257,'[10]Table 30'!$B$14:$B$19,0))*1000,0)</f>
        <v>0</v>
      </c>
      <c r="Z257" s="21" t="s">
        <v>26</v>
      </c>
    </row>
    <row r="258" spans="2:26" outlineLevel="1" x14ac:dyDescent="0.2">
      <c r="B258" s="4" t="s">
        <v>16</v>
      </c>
      <c r="C258" s="5">
        <f>IFERROR(INDEX('[10]Table 30'!C$14:C$19,MATCH($B258,'[10]Table 30'!$B$14:$B$19,0))*1000,0)</f>
        <v>6.9909999999999997</v>
      </c>
      <c r="D258" s="5">
        <f>IFERROR(INDEX('[10]Table 30'!D$14:D$19,MATCH($B258,'[10]Table 30'!$B$14:$B$19,0))*1000,0)</f>
        <v>7.702</v>
      </c>
      <c r="E258" s="5">
        <f>IFERROR(INDEX('[10]Table 30'!E$14:E$19,MATCH($B258,'[10]Table 30'!$B$14:$B$19,0))*1000,0)</f>
        <v>10.056000000000001</v>
      </c>
      <c r="F258" s="5">
        <f>IFERROR(INDEX('[10]Table 30'!F$14:F$19,MATCH($B258,'[10]Table 30'!$B$14:$B$19,0))*1000,0)</f>
        <v>9.1430000000000007</v>
      </c>
      <c r="G258" s="5">
        <f>IFERROR(INDEX('[10]Table 30'!G$14:G$19,MATCH($B258,'[10]Table 30'!$B$14:$B$19,0))*1000,0)</f>
        <v>5.0419999999999998</v>
      </c>
      <c r="H258" s="5">
        <f>IFERROR(INDEX('[10]Table 30'!H$14:H$19,MATCH($B258,'[10]Table 30'!$B$14:$B$19,0))*1000,0)</f>
        <v>5.9459999999999997</v>
      </c>
      <c r="I258" s="5">
        <f>IFERROR(INDEX('[10]Table 30'!I$14:I$19,MATCH($B258,'[10]Table 30'!$B$14:$B$19,0))*1000,0)</f>
        <v>6.2069999999999999</v>
      </c>
      <c r="J258" s="5">
        <f>IFERROR(INDEX('[10]Table 30'!J$14:J$19,MATCH($B258,'[10]Table 30'!$B$14:$B$19,0))*1000,0)</f>
        <v>7.4079999999999995</v>
      </c>
      <c r="K258" s="5">
        <f>IFERROR(INDEX('[10]Table 30'!K$14:K$19,MATCH($B258,'[10]Table 30'!$B$14:$B$19,0))*1000,0)</f>
        <v>6.9850000000000003</v>
      </c>
      <c r="L258" s="5">
        <f>IFERROR(INDEX('[10]Table 30'!L$14:L$19,MATCH($B258,'[10]Table 30'!$B$14:$B$19,0))*1000,0)</f>
        <v>8.2690000000000001</v>
      </c>
      <c r="M258" s="5">
        <f>IFERROR(INDEX('[10]Table 30'!M$14:M$19,MATCH($B258,'[10]Table 30'!$B$14:$B$19,0))*1000,0)</f>
        <v>5.5279999999999996</v>
      </c>
      <c r="N258" s="5">
        <f>IFERROR(INDEX('[10]Table 30'!N$14:N$19,MATCH($B258,'[10]Table 30'!$B$14:$B$19,0))*1000,0)</f>
        <v>7.0309999999999997</v>
      </c>
      <c r="O258" s="5">
        <f>IFERROR(INDEX('[10]Table 30'!O$14:O$19,MATCH($B258,'[10]Table 30'!$B$14:$B$19,0))*1000,0)</f>
        <v>5.8729999999999993</v>
      </c>
      <c r="P258" s="5">
        <f>IFERROR(INDEX('[10]Table 30'!P$14:P$19,MATCH($B258,'[10]Table 30'!$B$14:$B$19,0))*1000,0)</f>
        <v>24.603000000000002</v>
      </c>
      <c r="Q258" s="5">
        <f>IFERROR(INDEX('[10]Table 30'!Q$14:Q$19,MATCH($B258,'[10]Table 30'!$B$14:$B$19,0))*1000,0)</f>
        <v>26.721999999999998</v>
      </c>
      <c r="R258" s="5">
        <f>IFERROR(INDEX('[10]Table 30'!R$14:R$19,MATCH($B258,'[10]Table 30'!$B$14:$B$19,0))*1000,0)</f>
        <v>24.393000000000001</v>
      </c>
      <c r="S258" s="5">
        <f>IFERROR(INDEX('[10]Table 30'!S$14:S$19,MATCH($B258,'[10]Table 30'!$B$14:$B$19,0))*1000,0)</f>
        <v>20.196999999999999</v>
      </c>
      <c r="T258" s="5">
        <f>IFERROR(INDEX('[10]Table 30'!T$14:T$19,MATCH($B258,'[10]Table 30'!$B$14:$B$19,0))*1000,0)</f>
        <v>8.6910000000000007</v>
      </c>
      <c r="U258" s="5">
        <f>IFERROR(INDEX('[10]Table 30'!U$14:U$19,MATCH($B258,'[10]Table 30'!$B$14:$B$19,0))*1000,0)</f>
        <v>3.2549999999999999</v>
      </c>
      <c r="V258" s="5">
        <f>IFERROR(INDEX('[10]Table 30'!V$14:V$19,MATCH($B258,'[10]Table 30'!$B$14:$B$19,0))*1000,0)</f>
        <v>2.8</v>
      </c>
      <c r="W258" s="5">
        <f>IFERROR(INDEX('[10]Table 30'!W$14:W$19,MATCH($B258,'[10]Table 30'!$B$14:$B$19,0))*1000,0)</f>
        <v>1.077</v>
      </c>
      <c r="Z258" s="21" t="s">
        <v>26</v>
      </c>
    </row>
    <row r="259" spans="2:26" outlineLevel="1" x14ac:dyDescent="0.2">
      <c r="B259" s="4" t="s">
        <v>21</v>
      </c>
      <c r="C259" s="5">
        <f>IFERROR(INDEX('[10]Table 30'!C$14:C$19,MATCH($B259,'[10]Table 30'!$B$14:$B$19,0))*1000,0)</f>
        <v>0</v>
      </c>
      <c r="D259" s="5">
        <f>IFERROR(INDEX('[10]Table 30'!D$14:D$19,MATCH($B259,'[10]Table 30'!$B$14:$B$19,0))*1000,0)</f>
        <v>0</v>
      </c>
      <c r="E259" s="5">
        <f>IFERROR(INDEX('[10]Table 30'!E$14:E$19,MATCH($B259,'[10]Table 30'!$B$14:$B$19,0))*1000,0)</f>
        <v>0</v>
      </c>
      <c r="F259" s="5">
        <f>IFERROR(INDEX('[10]Table 30'!F$14:F$19,MATCH($B259,'[10]Table 30'!$B$14:$B$19,0))*1000,0)</f>
        <v>0</v>
      </c>
      <c r="G259" s="5">
        <f>IFERROR(INDEX('[10]Table 30'!G$14:G$19,MATCH($B259,'[10]Table 30'!$B$14:$B$19,0))*1000,0)</f>
        <v>0</v>
      </c>
      <c r="H259" s="5">
        <f>IFERROR(INDEX('[10]Table 30'!H$14:H$19,MATCH($B259,'[10]Table 30'!$B$14:$B$19,0))*1000,0)</f>
        <v>0</v>
      </c>
      <c r="I259" s="5">
        <f>IFERROR(INDEX('[10]Table 30'!I$14:I$19,MATCH($B259,'[10]Table 30'!$B$14:$B$19,0))*1000,0)</f>
        <v>0</v>
      </c>
      <c r="J259" s="5">
        <f>IFERROR(INDEX('[10]Table 30'!J$14:J$19,MATCH($B259,'[10]Table 30'!$B$14:$B$19,0))*1000,0)</f>
        <v>0</v>
      </c>
      <c r="K259" s="5">
        <f>IFERROR(INDEX('[10]Table 30'!K$14:K$19,MATCH($B259,'[10]Table 30'!$B$14:$B$19,0))*1000,0)</f>
        <v>0</v>
      </c>
      <c r="L259" s="5">
        <f>IFERROR(INDEX('[10]Table 30'!L$14:L$19,MATCH($B259,'[10]Table 30'!$B$14:$B$19,0))*1000,0)</f>
        <v>0</v>
      </c>
      <c r="M259" s="5">
        <f>IFERROR(INDEX('[10]Table 30'!M$14:M$19,MATCH($B259,'[10]Table 30'!$B$14:$B$19,0))*1000,0)</f>
        <v>0</v>
      </c>
      <c r="N259" s="5">
        <f>IFERROR(INDEX('[10]Table 30'!N$14:N$19,MATCH($B259,'[10]Table 30'!$B$14:$B$19,0))*1000,0)</f>
        <v>0</v>
      </c>
      <c r="O259" s="5">
        <f>IFERROR(INDEX('[10]Table 30'!O$14:O$19,MATCH($B259,'[10]Table 30'!$B$14:$B$19,0))*1000,0)</f>
        <v>0</v>
      </c>
      <c r="P259" s="5">
        <f>IFERROR(INDEX('[10]Table 30'!P$14:P$19,MATCH($B259,'[10]Table 30'!$B$14:$B$19,0))*1000,0)</f>
        <v>0</v>
      </c>
      <c r="Q259" s="5">
        <f>IFERROR(INDEX('[10]Table 30'!Q$14:Q$19,MATCH($B259,'[10]Table 30'!$B$14:$B$19,0))*1000,0)</f>
        <v>0</v>
      </c>
      <c r="R259" s="5">
        <f>IFERROR(INDEX('[10]Table 30'!R$14:R$19,MATCH($B259,'[10]Table 30'!$B$14:$B$19,0))*1000,0)</f>
        <v>0</v>
      </c>
      <c r="S259" s="5">
        <f>IFERROR(INDEX('[10]Table 30'!S$14:S$19,MATCH($B259,'[10]Table 30'!$B$14:$B$19,0))*1000,0)</f>
        <v>0</v>
      </c>
      <c r="T259" s="5">
        <f>IFERROR(INDEX('[10]Table 30'!T$14:T$19,MATCH($B259,'[10]Table 30'!$B$14:$B$19,0))*1000,0)</f>
        <v>0</v>
      </c>
      <c r="U259" s="5">
        <f>IFERROR(INDEX('[10]Table 30'!U$14:U$19,MATCH($B259,'[10]Table 30'!$B$14:$B$19,0))*1000,0)</f>
        <v>0</v>
      </c>
      <c r="V259" s="5">
        <f>IFERROR(INDEX('[10]Table 30'!V$14:V$19,MATCH($B259,'[10]Table 30'!$B$14:$B$19,0))*1000,0)</f>
        <v>0</v>
      </c>
      <c r="W259" s="5">
        <f>IFERROR(INDEX('[10]Table 30'!W$14:W$19,MATCH($B259,'[10]Table 30'!$B$14:$B$19,0))*1000,0)</f>
        <v>0</v>
      </c>
      <c r="Z259" s="21" t="s">
        <v>26</v>
      </c>
    </row>
    <row r="260" spans="2:26" outlineLevel="1" x14ac:dyDescent="0.2">
      <c r="B260" s="4" t="s">
        <v>20</v>
      </c>
      <c r="C260" s="5">
        <f>IFERROR(INDEX('[10]Table 30'!C$14:C$19,MATCH($B260,'[10]Table 30'!$B$14:$B$19,0))*1000,0)</f>
        <v>0.63200000000000001</v>
      </c>
      <c r="D260" s="5">
        <f>IFERROR(INDEX('[10]Table 30'!D$14:D$19,MATCH($B260,'[10]Table 30'!$B$14:$B$19,0))*1000,0)</f>
        <v>5.8000000000000003E-2</v>
      </c>
      <c r="E260" s="5">
        <f>IFERROR(INDEX('[10]Table 30'!E$14:E$19,MATCH($B260,'[10]Table 30'!$B$14:$B$19,0))*1000,0)</f>
        <v>0.14699999999999999</v>
      </c>
      <c r="F260" s="5">
        <f>IFERROR(INDEX('[10]Table 30'!F$14:F$19,MATCH($B260,'[10]Table 30'!$B$14:$B$19,0))*1000,0)</f>
        <v>0.104</v>
      </c>
      <c r="G260" s="5">
        <f>IFERROR(INDEX('[10]Table 30'!G$14:G$19,MATCH($B260,'[10]Table 30'!$B$14:$B$19,0))*1000,0)</f>
        <v>9.1999999999999998E-2</v>
      </c>
      <c r="H260" s="5">
        <f>IFERROR(INDEX('[10]Table 30'!H$14:H$19,MATCH($B260,'[10]Table 30'!$B$14:$B$19,0))*1000,0)</f>
        <v>0.17399999999999999</v>
      </c>
      <c r="I260" s="5">
        <f>IFERROR(INDEX('[10]Table 30'!I$14:I$19,MATCH($B260,'[10]Table 30'!$B$14:$B$19,0))*1000,0)</f>
        <v>0.16</v>
      </c>
      <c r="J260" s="5">
        <f>IFERROR(INDEX('[10]Table 30'!J$14:J$19,MATCH($B260,'[10]Table 30'!$B$14:$B$19,0))*1000,0)</f>
        <v>0.20599999999999999</v>
      </c>
      <c r="K260" s="5">
        <f>IFERROR(INDEX('[10]Table 30'!K$14:K$19,MATCH($B260,'[10]Table 30'!$B$14:$B$19,0))*1000,0)</f>
        <v>0.24199999999999999</v>
      </c>
      <c r="L260" s="5">
        <f>IFERROR(INDEX('[10]Table 30'!L$14:L$19,MATCH($B260,'[10]Table 30'!$B$14:$B$19,0))*1000,0)</f>
        <v>0.27300000000000002</v>
      </c>
      <c r="M260" s="5">
        <f>IFERROR(INDEX('[10]Table 30'!M$14:M$19,MATCH($B260,'[10]Table 30'!$B$14:$B$19,0))*1000,0)</f>
        <v>0.252</v>
      </c>
      <c r="N260" s="5">
        <f>IFERROR(INDEX('[10]Table 30'!N$14:N$19,MATCH($B260,'[10]Table 30'!$B$14:$B$19,0))*1000,0)</f>
        <v>0.219</v>
      </c>
      <c r="O260" s="5">
        <f>IFERROR(INDEX('[10]Table 30'!O$14:O$19,MATCH($B260,'[10]Table 30'!$B$14:$B$19,0))*1000,0)</f>
        <v>0.23</v>
      </c>
      <c r="P260" s="5">
        <f>IFERROR(INDEX('[10]Table 30'!P$14:P$19,MATCH($B260,'[10]Table 30'!$B$14:$B$19,0))*1000,0)</f>
        <v>1.2989999999999999</v>
      </c>
      <c r="Q260" s="5">
        <f>IFERROR(INDEX('[10]Table 30'!Q$14:Q$19,MATCH($B260,'[10]Table 30'!$B$14:$B$19,0))*1000,0)</f>
        <v>1.07</v>
      </c>
      <c r="R260" s="5">
        <f>IFERROR(INDEX('[10]Table 30'!R$14:R$19,MATCH($B260,'[10]Table 30'!$B$14:$B$19,0))*1000,0)</f>
        <v>0.94300000000000006</v>
      </c>
      <c r="S260" s="5">
        <f>IFERROR(INDEX('[10]Table 30'!S$14:S$19,MATCH($B260,'[10]Table 30'!$B$14:$B$19,0))*1000,0)</f>
        <v>0.89700000000000002</v>
      </c>
      <c r="T260" s="5">
        <f>IFERROR(INDEX('[10]Table 30'!T$14:T$19,MATCH($B260,'[10]Table 30'!$B$14:$B$19,0))*1000,0)</f>
        <v>0.95499999999999996</v>
      </c>
      <c r="U260" s="5">
        <f>IFERROR(INDEX('[10]Table 30'!U$14:U$19,MATCH($B260,'[10]Table 30'!$B$14:$B$19,0))*1000,0)</f>
        <v>0.41199999999999998</v>
      </c>
      <c r="V260" s="5">
        <f>IFERROR(INDEX('[10]Table 30'!V$14:V$19,MATCH($B260,'[10]Table 30'!$B$14:$B$19,0))*1000,0)</f>
        <v>0.51</v>
      </c>
      <c r="W260" s="5">
        <f>IFERROR(INDEX('[10]Table 30'!W$14:W$19,MATCH($B260,'[10]Table 30'!$B$14:$B$19,0))*1000,0)</f>
        <v>0.20499999999999999</v>
      </c>
      <c r="Z260" s="21" t="s">
        <v>26</v>
      </c>
    </row>
    <row r="261" spans="2:26" outlineLevel="1" x14ac:dyDescent="0.2">
      <c r="B261" s="4" t="s">
        <v>0</v>
      </c>
      <c r="C261" s="5">
        <f>IFERROR(INDEX('[10]Table 30'!C$14:C$19,MATCH($B261,'[10]Table 30'!$B$14:$B$19,0))*1000,0)</f>
        <v>0</v>
      </c>
      <c r="D261" s="5">
        <f>IFERROR(INDEX('[10]Table 30'!D$14:D$19,MATCH($B261,'[10]Table 30'!$B$14:$B$19,0))*1000,0)</f>
        <v>0</v>
      </c>
      <c r="E261" s="5">
        <f>IFERROR(INDEX('[10]Table 30'!E$14:E$19,MATCH($B261,'[10]Table 30'!$B$14:$B$19,0))*1000,0)</f>
        <v>0</v>
      </c>
      <c r="F261" s="5">
        <f>IFERROR(INDEX('[10]Table 30'!F$14:F$19,MATCH($B261,'[10]Table 30'!$B$14:$B$19,0))*1000,0)</f>
        <v>0</v>
      </c>
      <c r="G261" s="5">
        <f>IFERROR(INDEX('[10]Table 30'!G$14:G$19,MATCH($B261,'[10]Table 30'!$B$14:$B$19,0))*1000,0)</f>
        <v>0</v>
      </c>
      <c r="H261" s="5">
        <f>IFERROR(INDEX('[10]Table 30'!H$14:H$19,MATCH($B261,'[10]Table 30'!$B$14:$B$19,0))*1000,0)</f>
        <v>0</v>
      </c>
      <c r="I261" s="5">
        <f>IFERROR(INDEX('[10]Table 30'!I$14:I$19,MATCH($B261,'[10]Table 30'!$B$14:$B$19,0))*1000,0)</f>
        <v>0</v>
      </c>
      <c r="J261" s="5">
        <f>IFERROR(INDEX('[10]Table 30'!J$14:J$19,MATCH($B261,'[10]Table 30'!$B$14:$B$19,0))*1000,0)</f>
        <v>0</v>
      </c>
      <c r="K261" s="5">
        <f>IFERROR(INDEX('[10]Table 30'!K$14:K$19,MATCH($B261,'[10]Table 30'!$B$14:$B$19,0))*1000,0)</f>
        <v>0</v>
      </c>
      <c r="L261" s="5">
        <f>IFERROR(INDEX('[10]Table 30'!L$14:L$19,MATCH($B261,'[10]Table 30'!$B$14:$B$19,0))*1000,0)</f>
        <v>0</v>
      </c>
      <c r="M261" s="5">
        <f>IFERROR(INDEX('[10]Table 30'!M$14:M$19,MATCH($B261,'[10]Table 30'!$B$14:$B$19,0))*1000,0)</f>
        <v>0</v>
      </c>
      <c r="N261" s="5">
        <f>IFERROR(INDEX('[10]Table 30'!N$14:N$19,MATCH($B261,'[10]Table 30'!$B$14:$B$19,0))*1000,0)</f>
        <v>8.0000000000000002E-3</v>
      </c>
      <c r="O261" s="5">
        <f>IFERROR(INDEX('[10]Table 30'!O$14:O$19,MATCH($B261,'[10]Table 30'!$B$14:$B$19,0))*1000,0)</f>
        <v>8.0000000000000002E-3</v>
      </c>
      <c r="P261" s="5">
        <f>IFERROR(INDEX('[10]Table 30'!P$14:P$19,MATCH($B261,'[10]Table 30'!$B$14:$B$19,0))*1000,0)</f>
        <v>1.0999999999999999E-2</v>
      </c>
      <c r="Q261" s="5">
        <f>IFERROR(INDEX('[10]Table 30'!Q$14:Q$19,MATCH($B261,'[10]Table 30'!$B$14:$B$19,0))*1000,0)</f>
        <v>0.161</v>
      </c>
      <c r="R261" s="5">
        <f>IFERROR(INDEX('[10]Table 30'!R$14:R$19,MATCH($B261,'[10]Table 30'!$B$14:$B$19,0))*1000,0)</f>
        <v>0</v>
      </c>
      <c r="S261" s="5">
        <f>IFERROR(INDEX('[10]Table 30'!S$14:S$19,MATCH($B261,'[10]Table 30'!$B$14:$B$19,0))*1000,0)</f>
        <v>0</v>
      </c>
      <c r="T261" s="5">
        <f>IFERROR(INDEX('[10]Table 30'!T$14:T$19,MATCH($B261,'[10]Table 30'!$B$14:$B$19,0))*1000,0)</f>
        <v>0</v>
      </c>
      <c r="U261" s="5">
        <f>IFERROR(INDEX('[10]Table 30'!U$14:U$19,MATCH($B261,'[10]Table 30'!$B$14:$B$19,0))*1000,0)</f>
        <v>0</v>
      </c>
      <c r="V261" s="5">
        <f>IFERROR(INDEX('[10]Table 30'!V$14:V$19,MATCH($B261,'[10]Table 30'!$B$14:$B$19,0))*1000,0)</f>
        <v>0</v>
      </c>
      <c r="W261" s="5">
        <f>IFERROR(INDEX('[10]Table 30'!W$14:W$19,MATCH($B261,'[10]Table 30'!$B$14:$B$19,0))*1000,0)</f>
        <v>0</v>
      </c>
      <c r="Z261" s="21" t="s">
        <v>26</v>
      </c>
    </row>
    <row r="262" spans="2:26" outlineLevel="1" x14ac:dyDescent="0.2">
      <c r="B262" s="4" t="s">
        <v>22</v>
      </c>
      <c r="C262" s="5">
        <f>IFERROR(INDEX('[10]Table 30'!C$14:C$19,MATCH($B262,'[10]Table 30'!$B$14:$B$19,0))*1000,0)</f>
        <v>0</v>
      </c>
      <c r="D262" s="5">
        <f>IFERROR(INDEX('[10]Table 30'!D$14:D$19,MATCH($B262,'[10]Table 30'!$B$14:$B$19,0))*1000,0)</f>
        <v>0</v>
      </c>
      <c r="E262" s="5">
        <f>IFERROR(INDEX('[10]Table 30'!E$14:E$19,MATCH($B262,'[10]Table 30'!$B$14:$B$19,0))*1000,0)</f>
        <v>0</v>
      </c>
      <c r="F262" s="5">
        <f>IFERROR(INDEX('[10]Table 30'!F$14:F$19,MATCH($B262,'[10]Table 30'!$B$14:$B$19,0))*1000,0)</f>
        <v>0</v>
      </c>
      <c r="G262" s="5">
        <f>IFERROR(INDEX('[10]Table 30'!G$14:G$19,MATCH($B262,'[10]Table 30'!$B$14:$B$19,0))*1000,0)</f>
        <v>0</v>
      </c>
      <c r="H262" s="5">
        <f>IFERROR(INDEX('[10]Table 30'!H$14:H$19,MATCH($B262,'[10]Table 30'!$B$14:$B$19,0))*1000,0)</f>
        <v>0</v>
      </c>
      <c r="I262" s="5">
        <f>IFERROR(INDEX('[10]Table 30'!I$14:I$19,MATCH($B262,'[10]Table 30'!$B$14:$B$19,0))*1000,0)</f>
        <v>0</v>
      </c>
      <c r="J262" s="5">
        <f>IFERROR(INDEX('[10]Table 30'!J$14:J$19,MATCH($B262,'[10]Table 30'!$B$14:$B$19,0))*1000,0)</f>
        <v>0</v>
      </c>
      <c r="K262" s="5">
        <f>IFERROR(INDEX('[10]Table 30'!K$14:K$19,MATCH($B262,'[10]Table 30'!$B$14:$B$19,0))*1000,0)</f>
        <v>0</v>
      </c>
      <c r="L262" s="5">
        <f>IFERROR(INDEX('[10]Table 30'!L$14:L$19,MATCH($B262,'[10]Table 30'!$B$14:$B$19,0))*1000,0)</f>
        <v>0</v>
      </c>
      <c r="M262" s="5">
        <f>IFERROR(INDEX('[10]Table 30'!M$14:M$19,MATCH($B262,'[10]Table 30'!$B$14:$B$19,0))*1000,0)</f>
        <v>0</v>
      </c>
      <c r="N262" s="5">
        <f>IFERROR(INDEX('[10]Table 30'!N$14:N$19,MATCH($B262,'[10]Table 30'!$B$14:$B$19,0))*1000,0)</f>
        <v>0</v>
      </c>
      <c r="O262" s="5">
        <f>IFERROR(INDEX('[10]Table 30'!O$14:O$19,MATCH($B262,'[10]Table 30'!$B$14:$B$19,0))*1000,0)</f>
        <v>0</v>
      </c>
      <c r="P262" s="5">
        <f>IFERROR(INDEX('[10]Table 30'!P$14:P$19,MATCH($B262,'[10]Table 30'!$B$14:$B$19,0))*1000,0)</f>
        <v>0</v>
      </c>
      <c r="Q262" s="5">
        <f>IFERROR(INDEX('[10]Table 30'!Q$14:Q$19,MATCH($B262,'[10]Table 30'!$B$14:$B$19,0))*1000,0)</f>
        <v>0</v>
      </c>
      <c r="R262" s="5">
        <f>IFERROR(INDEX('[10]Table 30'!R$14:R$19,MATCH($B262,'[10]Table 30'!$B$14:$B$19,0))*1000,0)</f>
        <v>0</v>
      </c>
      <c r="S262" s="5">
        <f>IFERROR(INDEX('[10]Table 30'!S$14:S$19,MATCH($B262,'[10]Table 30'!$B$14:$B$19,0))*1000,0)</f>
        <v>0</v>
      </c>
      <c r="T262" s="5">
        <f>IFERROR(INDEX('[10]Table 30'!T$14:T$19,MATCH($B262,'[10]Table 30'!$B$14:$B$19,0))*1000,0)</f>
        <v>0</v>
      </c>
      <c r="U262" s="5">
        <f>IFERROR(INDEX('[10]Table 30'!U$14:U$19,MATCH($B262,'[10]Table 30'!$B$14:$B$19,0))*1000,0)</f>
        <v>0</v>
      </c>
      <c r="V262" s="5">
        <f>IFERROR(INDEX('[10]Table 30'!V$14:V$19,MATCH($B262,'[10]Table 30'!$B$14:$B$19,0))*1000,0)</f>
        <v>0</v>
      </c>
      <c r="W262" s="5">
        <f>IFERROR(INDEX('[10]Table 30'!W$14:W$19,MATCH($B262,'[10]Table 30'!$B$14:$B$19,0))*1000,0)</f>
        <v>0</v>
      </c>
      <c r="Z262" s="21" t="s">
        <v>26</v>
      </c>
    </row>
    <row r="263" spans="2:26" outlineLevel="1" x14ac:dyDescent="0.2">
      <c r="B263" s="4" t="s">
        <v>23</v>
      </c>
      <c r="C263" s="5">
        <f>IFERROR(INDEX('[10]Table 30'!C$14:C$19,MATCH($B263,'[10]Table 30'!$B$14:$B$19,0))*1000,0)</f>
        <v>0</v>
      </c>
      <c r="D263" s="5">
        <f>IFERROR(INDEX('[10]Table 30'!D$14:D$19,MATCH($B263,'[10]Table 30'!$B$14:$B$19,0))*1000,0)</f>
        <v>0</v>
      </c>
      <c r="E263" s="5">
        <f>IFERROR(INDEX('[10]Table 30'!E$14:E$19,MATCH($B263,'[10]Table 30'!$B$14:$B$19,0))*1000,0)</f>
        <v>0</v>
      </c>
      <c r="F263" s="5">
        <f>IFERROR(INDEX('[10]Table 30'!F$14:F$19,MATCH($B263,'[10]Table 30'!$B$14:$B$19,0))*1000,0)</f>
        <v>0</v>
      </c>
      <c r="G263" s="5">
        <f>IFERROR(INDEX('[10]Table 30'!G$14:G$19,MATCH($B263,'[10]Table 30'!$B$14:$B$19,0))*1000,0)</f>
        <v>0</v>
      </c>
      <c r="H263" s="5">
        <f>IFERROR(INDEX('[10]Table 30'!H$14:H$19,MATCH($B263,'[10]Table 30'!$B$14:$B$19,0))*1000,0)</f>
        <v>0</v>
      </c>
      <c r="I263" s="5">
        <f>IFERROR(INDEX('[10]Table 30'!I$14:I$19,MATCH($B263,'[10]Table 30'!$B$14:$B$19,0))*1000,0)</f>
        <v>0</v>
      </c>
      <c r="J263" s="5">
        <f>IFERROR(INDEX('[10]Table 30'!J$14:J$19,MATCH($B263,'[10]Table 30'!$B$14:$B$19,0))*1000,0)</f>
        <v>0</v>
      </c>
      <c r="K263" s="5">
        <f>IFERROR(INDEX('[10]Table 30'!K$14:K$19,MATCH($B263,'[10]Table 30'!$B$14:$B$19,0))*1000,0)</f>
        <v>0</v>
      </c>
      <c r="L263" s="5">
        <f>IFERROR(INDEX('[10]Table 30'!L$14:L$19,MATCH($B263,'[10]Table 30'!$B$14:$B$19,0))*1000,0)</f>
        <v>0</v>
      </c>
      <c r="M263" s="5">
        <f>IFERROR(INDEX('[10]Table 30'!M$14:M$19,MATCH($B263,'[10]Table 30'!$B$14:$B$19,0))*1000,0)</f>
        <v>0</v>
      </c>
      <c r="N263" s="5">
        <f>IFERROR(INDEX('[10]Table 30'!N$14:N$19,MATCH($B263,'[10]Table 30'!$B$14:$B$19,0))*1000,0)</f>
        <v>0</v>
      </c>
      <c r="O263" s="5">
        <f>IFERROR(INDEX('[10]Table 30'!O$14:O$19,MATCH($B263,'[10]Table 30'!$B$14:$B$19,0))*1000,0)</f>
        <v>0</v>
      </c>
      <c r="P263" s="5">
        <f>IFERROR(INDEX('[10]Table 30'!P$14:P$19,MATCH($B263,'[10]Table 30'!$B$14:$B$19,0))*1000,0)</f>
        <v>0</v>
      </c>
      <c r="Q263" s="5">
        <f>IFERROR(INDEX('[10]Table 30'!Q$14:Q$19,MATCH($B263,'[10]Table 30'!$B$14:$B$19,0))*1000,0)</f>
        <v>0</v>
      </c>
      <c r="R263" s="5">
        <f>IFERROR(INDEX('[10]Table 30'!R$14:R$19,MATCH($B263,'[10]Table 30'!$B$14:$B$19,0))*1000,0)</f>
        <v>0</v>
      </c>
      <c r="S263" s="5">
        <f>IFERROR(INDEX('[10]Table 30'!S$14:S$19,MATCH($B263,'[10]Table 30'!$B$14:$B$19,0))*1000,0)</f>
        <v>0</v>
      </c>
      <c r="T263" s="5">
        <f>IFERROR(INDEX('[10]Table 30'!T$14:T$19,MATCH($B263,'[10]Table 30'!$B$14:$B$19,0))*1000,0)</f>
        <v>0</v>
      </c>
      <c r="U263" s="5">
        <f>IFERROR(INDEX('[10]Table 30'!U$14:U$19,MATCH($B263,'[10]Table 30'!$B$14:$B$19,0))*1000,0)</f>
        <v>0</v>
      </c>
      <c r="V263" s="5">
        <f>IFERROR(INDEX('[10]Table 30'!V$14:V$19,MATCH($B263,'[10]Table 30'!$B$14:$B$19,0))*1000,0)</f>
        <v>0</v>
      </c>
      <c r="W263" s="5">
        <f>IFERROR(INDEX('[10]Table 30'!W$14:W$19,MATCH($B263,'[10]Table 30'!$B$14:$B$19,0))*1000,0)</f>
        <v>0</v>
      </c>
      <c r="Z263" s="21" t="s">
        <v>26</v>
      </c>
    </row>
    <row r="264" spans="2:26" outlineLevel="1" x14ac:dyDescent="0.2">
      <c r="B264" s="4" t="s">
        <v>17</v>
      </c>
      <c r="C264" s="5">
        <f>IFERROR(INDEX('[10]Table 30'!C$14:C$19,MATCH($B264,'[10]Table 30'!$B$14:$B$19,0))*1000,0)</f>
        <v>0</v>
      </c>
      <c r="D264" s="5">
        <f>IFERROR(INDEX('[10]Table 30'!D$14:D$19,MATCH($B264,'[10]Table 30'!$B$14:$B$19,0))*1000,0)</f>
        <v>0</v>
      </c>
      <c r="E264" s="5">
        <f>IFERROR(INDEX('[10]Table 30'!E$14:E$19,MATCH($B264,'[10]Table 30'!$B$14:$B$19,0))*1000,0)</f>
        <v>0</v>
      </c>
      <c r="F264" s="5">
        <f>IFERROR(INDEX('[10]Table 30'!F$14:F$19,MATCH($B264,'[10]Table 30'!$B$14:$B$19,0))*1000,0)</f>
        <v>0</v>
      </c>
      <c r="G264" s="5">
        <f>IFERROR(INDEX('[10]Table 30'!G$14:G$19,MATCH($B264,'[10]Table 30'!$B$14:$B$19,0))*1000,0)</f>
        <v>0</v>
      </c>
      <c r="H264" s="5">
        <f>IFERROR(INDEX('[10]Table 30'!H$14:H$19,MATCH($B264,'[10]Table 30'!$B$14:$B$19,0))*1000,0)</f>
        <v>0</v>
      </c>
      <c r="I264" s="5">
        <f>IFERROR(INDEX('[10]Table 30'!I$14:I$19,MATCH($B264,'[10]Table 30'!$B$14:$B$19,0))*1000,0)</f>
        <v>0</v>
      </c>
      <c r="J264" s="5">
        <f>IFERROR(INDEX('[10]Table 30'!J$14:J$19,MATCH($B264,'[10]Table 30'!$B$14:$B$19,0))*1000,0)</f>
        <v>0</v>
      </c>
      <c r="K264" s="5">
        <f>IFERROR(INDEX('[10]Table 30'!K$14:K$19,MATCH($B264,'[10]Table 30'!$B$14:$B$19,0))*1000,0)</f>
        <v>0</v>
      </c>
      <c r="L264" s="5">
        <f>IFERROR(INDEX('[10]Table 30'!L$14:L$19,MATCH($B264,'[10]Table 30'!$B$14:$B$19,0))*1000,0)</f>
        <v>0</v>
      </c>
      <c r="M264" s="5">
        <f>IFERROR(INDEX('[10]Table 30'!M$14:M$19,MATCH($B264,'[10]Table 30'!$B$14:$B$19,0))*1000,0)</f>
        <v>0</v>
      </c>
      <c r="N264" s="5">
        <f>IFERROR(INDEX('[10]Table 30'!N$14:N$19,MATCH($B264,'[10]Table 30'!$B$14:$B$19,0))*1000,0)</f>
        <v>0</v>
      </c>
      <c r="O264" s="5">
        <f>IFERROR(INDEX('[10]Table 30'!O$14:O$19,MATCH($B264,'[10]Table 30'!$B$14:$B$19,0))*1000,0)</f>
        <v>0</v>
      </c>
      <c r="P264" s="5">
        <f>IFERROR(INDEX('[10]Table 30'!P$14:P$19,MATCH($B264,'[10]Table 30'!$B$14:$B$19,0))*1000,0)</f>
        <v>0</v>
      </c>
      <c r="Q264" s="5">
        <f>IFERROR(INDEX('[10]Table 30'!Q$14:Q$19,MATCH($B264,'[10]Table 30'!$B$14:$B$19,0))*1000,0)</f>
        <v>0</v>
      </c>
      <c r="R264" s="5">
        <f>IFERROR(INDEX('[10]Table 30'!R$14:R$19,MATCH($B264,'[10]Table 30'!$B$14:$B$19,0))*1000,0)</f>
        <v>0</v>
      </c>
      <c r="S264" s="5">
        <f>IFERROR(INDEX('[10]Table 30'!S$14:S$19,MATCH($B264,'[10]Table 30'!$B$14:$B$19,0))*1000,0)</f>
        <v>0</v>
      </c>
      <c r="T264" s="5">
        <f>IFERROR(INDEX('[10]Table 30'!T$14:T$19,MATCH($B264,'[10]Table 30'!$B$14:$B$19,0))*1000,0)</f>
        <v>0</v>
      </c>
      <c r="U264" s="5">
        <f>IFERROR(INDEX('[10]Table 30'!U$14:U$19,MATCH($B264,'[10]Table 30'!$B$14:$B$19,0))*1000,0)</f>
        <v>0</v>
      </c>
      <c r="V264" s="5">
        <f>IFERROR(INDEX('[10]Table 30'!V$14:V$19,MATCH($B264,'[10]Table 30'!$B$14:$B$19,0))*1000,0)</f>
        <v>0</v>
      </c>
      <c r="W264" s="5">
        <f>IFERROR(INDEX('[10]Table 30'!W$14:W$19,MATCH($B264,'[10]Table 30'!$B$14:$B$19,0))*1000,0)</f>
        <v>0</v>
      </c>
      <c r="Z264" s="21" t="s">
        <v>26</v>
      </c>
    </row>
    <row r="265" spans="2:26" outlineLevel="1" x14ac:dyDescent="0.2">
      <c r="B265" s="4" t="s">
        <v>1</v>
      </c>
      <c r="C265" s="5">
        <f>IFERROR(INDEX('[10]Table 30'!C$14:C$19,MATCH($B265,'[10]Table 30'!$B$14:$B$19,0))*1000,0)</f>
        <v>0</v>
      </c>
      <c r="D265" s="5">
        <f>IFERROR(INDEX('[10]Table 30'!D$14:D$19,MATCH($B265,'[10]Table 30'!$B$14:$B$19,0))*1000,0)</f>
        <v>0</v>
      </c>
      <c r="E265" s="5">
        <f>IFERROR(INDEX('[10]Table 30'!E$14:E$19,MATCH($B265,'[10]Table 30'!$B$14:$B$19,0))*1000,0)</f>
        <v>0</v>
      </c>
      <c r="F265" s="5">
        <f>IFERROR(INDEX('[10]Table 30'!F$14:F$19,MATCH($B265,'[10]Table 30'!$B$14:$B$19,0))*1000,0)</f>
        <v>0</v>
      </c>
      <c r="G265" s="5">
        <f>IFERROR(INDEX('[10]Table 30'!G$14:G$19,MATCH($B265,'[10]Table 30'!$B$14:$B$19,0))*1000,0)</f>
        <v>0</v>
      </c>
      <c r="H265" s="5">
        <f>IFERROR(INDEX('[10]Table 30'!H$14:H$19,MATCH($B265,'[10]Table 30'!$B$14:$B$19,0))*1000,0)</f>
        <v>0</v>
      </c>
      <c r="I265" s="5">
        <f>IFERROR(INDEX('[10]Table 30'!I$14:I$19,MATCH($B265,'[10]Table 30'!$B$14:$B$19,0))*1000,0)</f>
        <v>0</v>
      </c>
      <c r="J265" s="5">
        <f>IFERROR(INDEX('[10]Table 30'!J$14:J$19,MATCH($B265,'[10]Table 30'!$B$14:$B$19,0))*1000,0)</f>
        <v>0</v>
      </c>
      <c r="K265" s="5">
        <f>IFERROR(INDEX('[10]Table 30'!K$14:K$19,MATCH($B265,'[10]Table 30'!$B$14:$B$19,0))*1000,0)</f>
        <v>0</v>
      </c>
      <c r="L265" s="5">
        <f>IFERROR(INDEX('[10]Table 30'!L$14:L$19,MATCH($B265,'[10]Table 30'!$B$14:$B$19,0))*1000,0)</f>
        <v>0</v>
      </c>
      <c r="M265" s="5">
        <f>IFERROR(INDEX('[10]Table 30'!M$14:M$19,MATCH($B265,'[10]Table 30'!$B$14:$B$19,0))*1000,0)</f>
        <v>0</v>
      </c>
      <c r="N265" s="5">
        <f>IFERROR(INDEX('[10]Table 30'!N$14:N$19,MATCH($B265,'[10]Table 30'!$B$14:$B$19,0))*1000,0)</f>
        <v>0</v>
      </c>
      <c r="O265" s="5">
        <f>IFERROR(INDEX('[10]Table 30'!O$14:O$19,MATCH($B265,'[10]Table 30'!$B$14:$B$19,0))*1000,0)</f>
        <v>0</v>
      </c>
      <c r="P265" s="5">
        <f>IFERROR(INDEX('[10]Table 30'!P$14:P$19,MATCH($B265,'[10]Table 30'!$B$14:$B$19,0))*1000,0)</f>
        <v>0</v>
      </c>
      <c r="Q265" s="5">
        <f>IFERROR(INDEX('[10]Table 30'!Q$14:Q$19,MATCH($B265,'[10]Table 30'!$B$14:$B$19,0))*1000,0)</f>
        <v>0</v>
      </c>
      <c r="R265" s="5">
        <f>IFERROR(INDEX('[10]Table 30'!R$14:R$19,MATCH($B265,'[10]Table 30'!$B$14:$B$19,0))*1000,0)</f>
        <v>0</v>
      </c>
      <c r="S265" s="5">
        <f>IFERROR(INDEX('[10]Table 30'!S$14:S$19,MATCH($B265,'[10]Table 30'!$B$14:$B$19,0))*1000,0)</f>
        <v>0</v>
      </c>
      <c r="T265" s="5">
        <f>IFERROR(INDEX('[10]Table 30'!T$14:T$19,MATCH($B265,'[10]Table 30'!$B$14:$B$19,0))*1000,0)</f>
        <v>0</v>
      </c>
      <c r="U265" s="5">
        <f>IFERROR(INDEX('[10]Table 30'!U$14:U$19,MATCH($B265,'[10]Table 30'!$B$14:$B$19,0))*1000,0)</f>
        <v>0</v>
      </c>
      <c r="V265" s="5">
        <f>IFERROR(INDEX('[10]Table 30'!V$14:V$19,MATCH($B265,'[10]Table 30'!$B$14:$B$19,0))*1000,0)</f>
        <v>0</v>
      </c>
      <c r="W265" s="5">
        <f>IFERROR(INDEX('[10]Table 30'!W$14:W$19,MATCH($B265,'[10]Table 30'!$B$14:$B$19,0))*1000,0)</f>
        <v>0</v>
      </c>
      <c r="Z265" s="21" t="s">
        <v>26</v>
      </c>
    </row>
    <row r="266" spans="2:26" outlineLevel="1" x14ac:dyDescent="0.2">
      <c r="B266" s="15" t="s">
        <v>9</v>
      </c>
      <c r="C266" s="19">
        <f t="shared" ref="C266:W266" si="109">SUM(C256:C265)</f>
        <v>7.6229999999999993</v>
      </c>
      <c r="D266" s="19">
        <f t="shared" si="109"/>
        <v>7.76</v>
      </c>
      <c r="E266" s="19">
        <f t="shared" si="109"/>
        <v>10.203000000000001</v>
      </c>
      <c r="F266" s="19">
        <f t="shared" si="109"/>
        <v>9.2469999999999999</v>
      </c>
      <c r="G266" s="19">
        <f t="shared" si="109"/>
        <v>5.1339999999999995</v>
      </c>
      <c r="H266" s="19">
        <f t="shared" si="109"/>
        <v>6.12</v>
      </c>
      <c r="I266" s="19">
        <f t="shared" si="109"/>
        <v>6.367</v>
      </c>
      <c r="J266" s="19">
        <f t="shared" si="109"/>
        <v>7.6139999999999999</v>
      </c>
      <c r="K266" s="19">
        <f t="shared" si="109"/>
        <v>7.2270000000000003</v>
      </c>
      <c r="L266" s="19">
        <f t="shared" si="109"/>
        <v>8.5419999999999998</v>
      </c>
      <c r="M266" s="19">
        <f t="shared" si="109"/>
        <v>5.7799999999999994</v>
      </c>
      <c r="N266" s="19">
        <f t="shared" si="109"/>
        <v>7.258</v>
      </c>
      <c r="O266" s="19">
        <f t="shared" si="109"/>
        <v>6.1109999999999998</v>
      </c>
      <c r="P266" s="19">
        <f t="shared" si="109"/>
        <v>25.913</v>
      </c>
      <c r="Q266" s="19">
        <f t="shared" si="109"/>
        <v>27.952999999999999</v>
      </c>
      <c r="R266" s="19">
        <f t="shared" si="109"/>
        <v>25.336000000000002</v>
      </c>
      <c r="S266" s="19">
        <f t="shared" si="109"/>
        <v>21.093999999999998</v>
      </c>
      <c r="T266" s="19">
        <f t="shared" si="109"/>
        <v>9.6460000000000008</v>
      </c>
      <c r="U266" s="19">
        <f t="shared" si="109"/>
        <v>3.6669999999999998</v>
      </c>
      <c r="V266" s="19">
        <f t="shared" si="109"/>
        <v>3.3099999999999996</v>
      </c>
      <c r="W266" s="19">
        <f t="shared" si="109"/>
        <v>1.282</v>
      </c>
    </row>
    <row r="267" spans="2:26" outlineLevel="1" x14ac:dyDescent="0.2">
      <c r="B267" s="26" t="s">
        <v>91</v>
      </c>
      <c r="C267" s="25">
        <f t="shared" ref="C267:W267" si="110">C266/C247/1000</f>
        <v>7.9506162744515606E-4</v>
      </c>
      <c r="D267" s="25">
        <f t="shared" si="110"/>
        <v>8.0833072309870668E-4</v>
      </c>
      <c r="E267" s="25">
        <f t="shared" si="110"/>
        <v>7.7699196049776844E-4</v>
      </c>
      <c r="F267" s="25">
        <f t="shared" si="110"/>
        <v>7.7433764487637934E-4</v>
      </c>
      <c r="G267" s="25">
        <f t="shared" si="110"/>
        <v>7.593897192772574E-4</v>
      </c>
      <c r="H267" s="25">
        <f t="shared" si="110"/>
        <v>7.4513461794379135E-4</v>
      </c>
      <c r="I267" s="25">
        <f t="shared" si="110"/>
        <v>8.4671415198858148E-4</v>
      </c>
      <c r="J267" s="25">
        <f t="shared" si="110"/>
        <v>7.6683146728276385E-4</v>
      </c>
      <c r="K267" s="25">
        <f t="shared" si="110"/>
        <v>8.1961867941251023E-4</v>
      </c>
      <c r="L267" s="25">
        <f t="shared" si="110"/>
        <v>6.8677999957066191E-4</v>
      </c>
      <c r="M267" s="25">
        <f t="shared" si="110"/>
        <v>7.6465403902698957E-4</v>
      </c>
      <c r="N267" s="25">
        <f t="shared" si="110"/>
        <v>7.0169651422733674E-4</v>
      </c>
      <c r="O267" s="25">
        <f t="shared" si="110"/>
        <v>7.8003100211582286E-4</v>
      </c>
      <c r="P267" s="25">
        <f t="shared" si="110"/>
        <v>7.3323240552774561E-4</v>
      </c>
      <c r="Q267" s="25">
        <f t="shared" si="110"/>
        <v>9.0965747212849919E-4</v>
      </c>
      <c r="R267" s="25">
        <f t="shared" si="110"/>
        <v>8.0597600541737013E-4</v>
      </c>
      <c r="S267" s="25">
        <f t="shared" si="110"/>
        <v>7.3382826908683176E-4</v>
      </c>
      <c r="T267" s="25">
        <f t="shared" si="110"/>
        <v>5.1316986129890075E-4</v>
      </c>
      <c r="U267" s="25">
        <f t="shared" si="110"/>
        <v>4.3784985749879672E-4</v>
      </c>
      <c r="V267" s="25">
        <f t="shared" si="110"/>
        <v>4.4728877463280766E-4</v>
      </c>
      <c r="W267" s="25">
        <f t="shared" si="110"/>
        <v>4.3642805762620583E-4</v>
      </c>
    </row>
    <row r="268" spans="2:26" outlineLevel="1" x14ac:dyDescent="0.2"/>
    <row r="269" spans="2:26" outlineLevel="1" x14ac:dyDescent="0.2">
      <c r="B269" s="4" t="s">
        <v>18</v>
      </c>
      <c r="C269" s="11">
        <f t="shared" ref="C269:W269" si="111">IFERROR(C256/C266,0)</f>
        <v>0</v>
      </c>
      <c r="D269" s="11">
        <f t="shared" si="111"/>
        <v>0</v>
      </c>
      <c r="E269" s="11">
        <f t="shared" si="111"/>
        <v>0</v>
      </c>
      <c r="F269" s="11">
        <f t="shared" si="111"/>
        <v>0</v>
      </c>
      <c r="G269" s="11">
        <f t="shared" si="111"/>
        <v>0</v>
      </c>
      <c r="H269" s="11">
        <f t="shared" si="111"/>
        <v>0</v>
      </c>
      <c r="I269" s="11">
        <f t="shared" si="111"/>
        <v>0</v>
      </c>
      <c r="J269" s="11">
        <f t="shared" si="111"/>
        <v>0</v>
      </c>
      <c r="K269" s="11">
        <f t="shared" si="111"/>
        <v>0</v>
      </c>
      <c r="L269" s="11">
        <f t="shared" si="111"/>
        <v>0</v>
      </c>
      <c r="M269" s="11">
        <f t="shared" si="111"/>
        <v>0</v>
      </c>
      <c r="N269" s="11">
        <f t="shared" si="111"/>
        <v>0</v>
      </c>
      <c r="O269" s="11">
        <f t="shared" si="111"/>
        <v>0</v>
      </c>
      <c r="P269" s="11">
        <f t="shared" si="111"/>
        <v>0</v>
      </c>
      <c r="Q269" s="11">
        <f t="shared" si="111"/>
        <v>0</v>
      </c>
      <c r="R269" s="11">
        <f t="shared" si="111"/>
        <v>0</v>
      </c>
      <c r="S269" s="11">
        <f t="shared" si="111"/>
        <v>0</v>
      </c>
      <c r="T269" s="11">
        <f t="shared" si="111"/>
        <v>0</v>
      </c>
      <c r="U269" s="11">
        <f t="shared" si="111"/>
        <v>0</v>
      </c>
      <c r="V269" s="11">
        <f t="shared" si="111"/>
        <v>0</v>
      </c>
      <c r="W269" s="11">
        <f t="shared" si="111"/>
        <v>0</v>
      </c>
    </row>
    <row r="270" spans="2:26" outlineLevel="1" x14ac:dyDescent="0.2">
      <c r="B270" s="4" t="s">
        <v>19</v>
      </c>
      <c r="C270" s="11">
        <f t="shared" ref="C270:W270" si="112">IFERROR(C257/C266,0)</f>
        <v>0</v>
      </c>
      <c r="D270" s="11">
        <f t="shared" si="112"/>
        <v>0</v>
      </c>
      <c r="E270" s="11">
        <f t="shared" si="112"/>
        <v>0</v>
      </c>
      <c r="F270" s="11">
        <f t="shared" si="112"/>
        <v>0</v>
      </c>
      <c r="G270" s="11">
        <f t="shared" si="112"/>
        <v>0</v>
      </c>
      <c r="H270" s="11">
        <f t="shared" si="112"/>
        <v>0</v>
      </c>
      <c r="I270" s="11">
        <f t="shared" si="112"/>
        <v>0</v>
      </c>
      <c r="J270" s="11">
        <f t="shared" si="112"/>
        <v>0</v>
      </c>
      <c r="K270" s="11">
        <f t="shared" si="112"/>
        <v>0</v>
      </c>
      <c r="L270" s="11">
        <f t="shared" si="112"/>
        <v>0</v>
      </c>
      <c r="M270" s="11">
        <f t="shared" si="112"/>
        <v>0</v>
      </c>
      <c r="N270" s="11">
        <f t="shared" si="112"/>
        <v>0</v>
      </c>
      <c r="O270" s="11">
        <f t="shared" si="112"/>
        <v>0</v>
      </c>
      <c r="P270" s="11">
        <f t="shared" si="112"/>
        <v>0</v>
      </c>
      <c r="Q270" s="11">
        <f t="shared" si="112"/>
        <v>0</v>
      </c>
      <c r="R270" s="11">
        <f t="shared" si="112"/>
        <v>0</v>
      </c>
      <c r="S270" s="11">
        <f t="shared" si="112"/>
        <v>0</v>
      </c>
      <c r="T270" s="11">
        <f t="shared" si="112"/>
        <v>0</v>
      </c>
      <c r="U270" s="11">
        <f t="shared" si="112"/>
        <v>0</v>
      </c>
      <c r="V270" s="11">
        <f t="shared" si="112"/>
        <v>0</v>
      </c>
      <c r="W270" s="11">
        <f t="shared" si="112"/>
        <v>0</v>
      </c>
    </row>
    <row r="271" spans="2:26" outlineLevel="1" x14ac:dyDescent="0.2">
      <c r="B271" s="4" t="s">
        <v>16</v>
      </c>
      <c r="C271" s="11">
        <f t="shared" ref="C271:W271" si="113">IFERROR(C258/C266,0)</f>
        <v>0.91709300800209892</v>
      </c>
      <c r="D271" s="11">
        <f t="shared" si="113"/>
        <v>0.99252577319587632</v>
      </c>
      <c r="E271" s="11">
        <f t="shared" si="113"/>
        <v>0.98559247280211704</v>
      </c>
      <c r="F271" s="11">
        <f t="shared" si="113"/>
        <v>0.9887531091164703</v>
      </c>
      <c r="G271" s="11">
        <f t="shared" si="113"/>
        <v>0.98208024931827043</v>
      </c>
      <c r="H271" s="11">
        <f t="shared" si="113"/>
        <v>0.97156862745098038</v>
      </c>
      <c r="I271" s="11">
        <f t="shared" si="113"/>
        <v>0.97487042563216586</v>
      </c>
      <c r="J271" s="11">
        <f t="shared" si="113"/>
        <v>0.97294457578145521</v>
      </c>
      <c r="K271" s="11">
        <f t="shared" si="113"/>
        <v>0.9665144596651446</v>
      </c>
      <c r="L271" s="11">
        <f t="shared" si="113"/>
        <v>0.96804027159915718</v>
      </c>
      <c r="M271" s="11">
        <f t="shared" si="113"/>
        <v>0.95640138408304498</v>
      </c>
      <c r="N271" s="11">
        <f t="shared" si="113"/>
        <v>0.96872416643703496</v>
      </c>
      <c r="O271" s="11">
        <f t="shared" si="113"/>
        <v>0.96105383734249705</v>
      </c>
      <c r="P271" s="11">
        <f t="shared" si="113"/>
        <v>0.94944622390306033</v>
      </c>
      <c r="Q271" s="11">
        <f t="shared" si="113"/>
        <v>0.95596179300969475</v>
      </c>
      <c r="R271" s="11">
        <f t="shared" si="113"/>
        <v>0.96278023365961474</v>
      </c>
      <c r="S271" s="11">
        <f t="shared" si="113"/>
        <v>0.95747605954299808</v>
      </c>
      <c r="T271" s="11">
        <f t="shared" si="113"/>
        <v>0.90099523118391045</v>
      </c>
      <c r="U271" s="11">
        <f t="shared" si="113"/>
        <v>0.88764657758385601</v>
      </c>
      <c r="V271" s="11">
        <f t="shared" si="113"/>
        <v>0.84592145015105746</v>
      </c>
      <c r="W271" s="11">
        <f t="shared" si="113"/>
        <v>0.84009360374414976</v>
      </c>
    </row>
    <row r="272" spans="2:26" outlineLevel="1" x14ac:dyDescent="0.2">
      <c r="B272" s="4" t="s">
        <v>21</v>
      </c>
      <c r="C272" s="11">
        <f t="shared" ref="C272:W272" si="114">IFERROR(C259/C266,0)</f>
        <v>0</v>
      </c>
      <c r="D272" s="11">
        <f t="shared" si="114"/>
        <v>0</v>
      </c>
      <c r="E272" s="11">
        <f t="shared" si="114"/>
        <v>0</v>
      </c>
      <c r="F272" s="11">
        <f t="shared" si="114"/>
        <v>0</v>
      </c>
      <c r="G272" s="11">
        <f t="shared" si="114"/>
        <v>0</v>
      </c>
      <c r="H272" s="11">
        <f t="shared" si="114"/>
        <v>0</v>
      </c>
      <c r="I272" s="11">
        <f t="shared" si="114"/>
        <v>0</v>
      </c>
      <c r="J272" s="11">
        <f t="shared" si="114"/>
        <v>0</v>
      </c>
      <c r="K272" s="11">
        <f t="shared" si="114"/>
        <v>0</v>
      </c>
      <c r="L272" s="11">
        <f t="shared" si="114"/>
        <v>0</v>
      </c>
      <c r="M272" s="11">
        <f t="shared" si="114"/>
        <v>0</v>
      </c>
      <c r="N272" s="11">
        <f t="shared" si="114"/>
        <v>0</v>
      </c>
      <c r="O272" s="11">
        <f t="shared" si="114"/>
        <v>0</v>
      </c>
      <c r="P272" s="11">
        <f t="shared" si="114"/>
        <v>0</v>
      </c>
      <c r="Q272" s="11">
        <f t="shared" si="114"/>
        <v>0</v>
      </c>
      <c r="R272" s="11">
        <f t="shared" si="114"/>
        <v>0</v>
      </c>
      <c r="S272" s="11">
        <f t="shared" si="114"/>
        <v>0</v>
      </c>
      <c r="T272" s="11">
        <f t="shared" si="114"/>
        <v>0</v>
      </c>
      <c r="U272" s="11">
        <f t="shared" si="114"/>
        <v>0</v>
      </c>
      <c r="V272" s="11">
        <f t="shared" si="114"/>
        <v>0</v>
      </c>
      <c r="W272" s="11">
        <f t="shared" si="114"/>
        <v>0</v>
      </c>
    </row>
    <row r="273" spans="1:28" outlineLevel="1" x14ac:dyDescent="0.2">
      <c r="B273" s="4" t="s">
        <v>20</v>
      </c>
      <c r="C273" s="11">
        <f t="shared" ref="C273:W273" si="115">IFERROR(C260/C266,0)</f>
        <v>8.2906991997901094E-2</v>
      </c>
      <c r="D273" s="11">
        <f t="shared" si="115"/>
        <v>7.4742268041237117E-3</v>
      </c>
      <c r="E273" s="11">
        <f t="shared" si="115"/>
        <v>1.4407527197882974E-2</v>
      </c>
      <c r="F273" s="11">
        <f t="shared" si="115"/>
        <v>1.1246890883529793E-2</v>
      </c>
      <c r="G273" s="11">
        <f t="shared" si="115"/>
        <v>1.7919750681729647E-2</v>
      </c>
      <c r="H273" s="11">
        <f t="shared" si="115"/>
        <v>2.8431372549019604E-2</v>
      </c>
      <c r="I273" s="11">
        <f t="shared" si="115"/>
        <v>2.5129574367834147E-2</v>
      </c>
      <c r="J273" s="11">
        <f t="shared" si="115"/>
        <v>2.7055424218544784E-2</v>
      </c>
      <c r="K273" s="11">
        <f t="shared" si="115"/>
        <v>3.3485540334855401E-2</v>
      </c>
      <c r="L273" s="11">
        <f t="shared" si="115"/>
        <v>3.19597284008429E-2</v>
      </c>
      <c r="M273" s="11">
        <f t="shared" si="115"/>
        <v>4.3598615916955019E-2</v>
      </c>
      <c r="N273" s="11">
        <f t="shared" si="115"/>
        <v>3.0173601543124828E-2</v>
      </c>
      <c r="O273" s="11">
        <f t="shared" si="115"/>
        <v>3.7637047946326302E-2</v>
      </c>
      <c r="P273" s="11">
        <f t="shared" si="115"/>
        <v>5.0129278740400567E-2</v>
      </c>
      <c r="Q273" s="11">
        <f t="shared" si="115"/>
        <v>3.8278538976138518E-2</v>
      </c>
      <c r="R273" s="11">
        <f t="shared" si="115"/>
        <v>3.7219766340385221E-2</v>
      </c>
      <c r="S273" s="11">
        <f t="shared" si="115"/>
        <v>4.2523940457001995E-2</v>
      </c>
      <c r="T273" s="11">
        <f t="shared" si="115"/>
        <v>9.9004768816089564E-2</v>
      </c>
      <c r="U273" s="11">
        <f t="shared" si="115"/>
        <v>0.11235342241614399</v>
      </c>
      <c r="V273" s="11">
        <f t="shared" si="115"/>
        <v>0.15407854984894262</v>
      </c>
      <c r="W273" s="11">
        <f t="shared" si="115"/>
        <v>0.15990639625585021</v>
      </c>
    </row>
    <row r="274" spans="1:28" outlineLevel="1" x14ac:dyDescent="0.2">
      <c r="B274" s="4" t="s">
        <v>0</v>
      </c>
      <c r="C274" s="11">
        <f t="shared" ref="C274:W274" si="116">IFERROR(C261/C266,0)</f>
        <v>0</v>
      </c>
      <c r="D274" s="11">
        <f t="shared" si="116"/>
        <v>0</v>
      </c>
      <c r="E274" s="11">
        <f t="shared" si="116"/>
        <v>0</v>
      </c>
      <c r="F274" s="11">
        <f t="shared" si="116"/>
        <v>0</v>
      </c>
      <c r="G274" s="11">
        <f t="shared" si="116"/>
        <v>0</v>
      </c>
      <c r="H274" s="11">
        <f t="shared" si="116"/>
        <v>0</v>
      </c>
      <c r="I274" s="11">
        <f t="shared" si="116"/>
        <v>0</v>
      </c>
      <c r="J274" s="11">
        <f t="shared" si="116"/>
        <v>0</v>
      </c>
      <c r="K274" s="11">
        <f t="shared" si="116"/>
        <v>0</v>
      </c>
      <c r="L274" s="11">
        <f t="shared" si="116"/>
        <v>0</v>
      </c>
      <c r="M274" s="11">
        <f t="shared" si="116"/>
        <v>0</v>
      </c>
      <c r="N274" s="11">
        <f t="shared" si="116"/>
        <v>1.1022320198401765E-3</v>
      </c>
      <c r="O274" s="11">
        <f t="shared" si="116"/>
        <v>1.309114711176567E-3</v>
      </c>
      <c r="P274" s="11">
        <f t="shared" si="116"/>
        <v>4.2449735653918877E-4</v>
      </c>
      <c r="Q274" s="11">
        <f t="shared" si="116"/>
        <v>5.7596680141666374E-3</v>
      </c>
      <c r="R274" s="11">
        <f t="shared" si="116"/>
        <v>0</v>
      </c>
      <c r="S274" s="11">
        <f t="shared" si="116"/>
        <v>0</v>
      </c>
      <c r="T274" s="11">
        <f t="shared" si="116"/>
        <v>0</v>
      </c>
      <c r="U274" s="11">
        <f t="shared" si="116"/>
        <v>0</v>
      </c>
      <c r="V274" s="11">
        <f t="shared" si="116"/>
        <v>0</v>
      </c>
      <c r="W274" s="11">
        <f t="shared" si="116"/>
        <v>0</v>
      </c>
    </row>
    <row r="275" spans="1:28" outlineLevel="1" x14ac:dyDescent="0.2">
      <c r="B275" s="4" t="s">
        <v>22</v>
      </c>
      <c r="C275" s="11">
        <f t="shared" ref="C275:W275" si="117">IFERROR(C262/C266,0)</f>
        <v>0</v>
      </c>
      <c r="D275" s="11">
        <f t="shared" si="117"/>
        <v>0</v>
      </c>
      <c r="E275" s="11">
        <f t="shared" si="117"/>
        <v>0</v>
      </c>
      <c r="F275" s="11">
        <f t="shared" si="117"/>
        <v>0</v>
      </c>
      <c r="G275" s="11">
        <f t="shared" si="117"/>
        <v>0</v>
      </c>
      <c r="H275" s="11">
        <f t="shared" si="117"/>
        <v>0</v>
      </c>
      <c r="I275" s="11">
        <f t="shared" si="117"/>
        <v>0</v>
      </c>
      <c r="J275" s="11">
        <f t="shared" si="117"/>
        <v>0</v>
      </c>
      <c r="K275" s="11">
        <f t="shared" si="117"/>
        <v>0</v>
      </c>
      <c r="L275" s="11">
        <f t="shared" si="117"/>
        <v>0</v>
      </c>
      <c r="M275" s="11">
        <f t="shared" si="117"/>
        <v>0</v>
      </c>
      <c r="N275" s="11">
        <f t="shared" si="117"/>
        <v>0</v>
      </c>
      <c r="O275" s="11">
        <f t="shared" si="117"/>
        <v>0</v>
      </c>
      <c r="P275" s="11">
        <f t="shared" si="117"/>
        <v>0</v>
      </c>
      <c r="Q275" s="11">
        <f t="shared" si="117"/>
        <v>0</v>
      </c>
      <c r="R275" s="11">
        <f t="shared" si="117"/>
        <v>0</v>
      </c>
      <c r="S275" s="11">
        <f t="shared" si="117"/>
        <v>0</v>
      </c>
      <c r="T275" s="11">
        <f t="shared" si="117"/>
        <v>0</v>
      </c>
      <c r="U275" s="11">
        <f t="shared" si="117"/>
        <v>0</v>
      </c>
      <c r="V275" s="11">
        <f t="shared" si="117"/>
        <v>0</v>
      </c>
      <c r="W275" s="11">
        <f t="shared" si="117"/>
        <v>0</v>
      </c>
    </row>
    <row r="276" spans="1:28" outlineLevel="1" x14ac:dyDescent="0.2">
      <c r="B276" s="4" t="s">
        <v>23</v>
      </c>
      <c r="C276" s="11">
        <f t="shared" ref="C276:W276" si="118">IFERROR(C263/C266,0)</f>
        <v>0</v>
      </c>
      <c r="D276" s="11">
        <f t="shared" si="118"/>
        <v>0</v>
      </c>
      <c r="E276" s="11">
        <f t="shared" si="118"/>
        <v>0</v>
      </c>
      <c r="F276" s="11">
        <f t="shared" si="118"/>
        <v>0</v>
      </c>
      <c r="G276" s="11">
        <f t="shared" si="118"/>
        <v>0</v>
      </c>
      <c r="H276" s="11">
        <f t="shared" si="118"/>
        <v>0</v>
      </c>
      <c r="I276" s="11">
        <f t="shared" si="118"/>
        <v>0</v>
      </c>
      <c r="J276" s="11">
        <f t="shared" si="118"/>
        <v>0</v>
      </c>
      <c r="K276" s="11">
        <f t="shared" si="118"/>
        <v>0</v>
      </c>
      <c r="L276" s="11">
        <f t="shared" si="118"/>
        <v>0</v>
      </c>
      <c r="M276" s="11">
        <f t="shared" si="118"/>
        <v>0</v>
      </c>
      <c r="N276" s="11">
        <f t="shared" si="118"/>
        <v>0</v>
      </c>
      <c r="O276" s="11">
        <f t="shared" si="118"/>
        <v>0</v>
      </c>
      <c r="P276" s="11">
        <f t="shared" si="118"/>
        <v>0</v>
      </c>
      <c r="Q276" s="11">
        <f t="shared" si="118"/>
        <v>0</v>
      </c>
      <c r="R276" s="11">
        <f t="shared" si="118"/>
        <v>0</v>
      </c>
      <c r="S276" s="11">
        <f t="shared" si="118"/>
        <v>0</v>
      </c>
      <c r="T276" s="11">
        <f t="shared" si="118"/>
        <v>0</v>
      </c>
      <c r="U276" s="11">
        <f t="shared" si="118"/>
        <v>0</v>
      </c>
      <c r="V276" s="11">
        <f t="shared" si="118"/>
        <v>0</v>
      </c>
      <c r="W276" s="11">
        <f t="shared" si="118"/>
        <v>0</v>
      </c>
    </row>
    <row r="277" spans="1:28" outlineLevel="1" x14ac:dyDescent="0.2">
      <c r="B277" s="4" t="s">
        <v>17</v>
      </c>
      <c r="C277" s="11">
        <f t="shared" ref="C277:W277" si="119">IFERROR(C264/C266,0)</f>
        <v>0</v>
      </c>
      <c r="D277" s="11">
        <f t="shared" si="119"/>
        <v>0</v>
      </c>
      <c r="E277" s="11">
        <f t="shared" si="119"/>
        <v>0</v>
      </c>
      <c r="F277" s="11">
        <f t="shared" si="119"/>
        <v>0</v>
      </c>
      <c r="G277" s="11">
        <f t="shared" si="119"/>
        <v>0</v>
      </c>
      <c r="H277" s="11">
        <f t="shared" si="119"/>
        <v>0</v>
      </c>
      <c r="I277" s="11">
        <f t="shared" si="119"/>
        <v>0</v>
      </c>
      <c r="J277" s="11">
        <f t="shared" si="119"/>
        <v>0</v>
      </c>
      <c r="K277" s="11">
        <f t="shared" si="119"/>
        <v>0</v>
      </c>
      <c r="L277" s="11">
        <f t="shared" si="119"/>
        <v>0</v>
      </c>
      <c r="M277" s="11">
        <f t="shared" si="119"/>
        <v>0</v>
      </c>
      <c r="N277" s="11">
        <f t="shared" si="119"/>
        <v>0</v>
      </c>
      <c r="O277" s="11">
        <f t="shared" si="119"/>
        <v>0</v>
      </c>
      <c r="P277" s="11">
        <f t="shared" si="119"/>
        <v>0</v>
      </c>
      <c r="Q277" s="11">
        <f t="shared" si="119"/>
        <v>0</v>
      </c>
      <c r="R277" s="11">
        <f t="shared" si="119"/>
        <v>0</v>
      </c>
      <c r="S277" s="11">
        <f t="shared" si="119"/>
        <v>0</v>
      </c>
      <c r="T277" s="11">
        <f t="shared" si="119"/>
        <v>0</v>
      </c>
      <c r="U277" s="11">
        <f t="shared" si="119"/>
        <v>0</v>
      </c>
      <c r="V277" s="11">
        <f t="shared" si="119"/>
        <v>0</v>
      </c>
      <c r="W277" s="11">
        <f t="shared" si="119"/>
        <v>0</v>
      </c>
    </row>
    <row r="278" spans="1:28" outlineLevel="1" x14ac:dyDescent="0.2">
      <c r="B278" s="4" t="s">
        <v>1</v>
      </c>
      <c r="C278" s="11">
        <f t="shared" ref="C278:W278" si="120">IFERROR(C265/C266,0)</f>
        <v>0</v>
      </c>
      <c r="D278" s="11">
        <f t="shared" si="120"/>
        <v>0</v>
      </c>
      <c r="E278" s="11">
        <f t="shared" si="120"/>
        <v>0</v>
      </c>
      <c r="F278" s="11">
        <f t="shared" si="120"/>
        <v>0</v>
      </c>
      <c r="G278" s="11">
        <f t="shared" si="120"/>
        <v>0</v>
      </c>
      <c r="H278" s="11">
        <f t="shared" si="120"/>
        <v>0</v>
      </c>
      <c r="I278" s="11">
        <f t="shared" si="120"/>
        <v>0</v>
      </c>
      <c r="J278" s="11">
        <f t="shared" si="120"/>
        <v>0</v>
      </c>
      <c r="K278" s="11">
        <f t="shared" si="120"/>
        <v>0</v>
      </c>
      <c r="L278" s="11">
        <f t="shared" si="120"/>
        <v>0</v>
      </c>
      <c r="M278" s="11">
        <f t="shared" si="120"/>
        <v>0</v>
      </c>
      <c r="N278" s="11">
        <f t="shared" si="120"/>
        <v>0</v>
      </c>
      <c r="O278" s="11">
        <f t="shared" si="120"/>
        <v>0</v>
      </c>
      <c r="P278" s="11">
        <f t="shared" si="120"/>
        <v>0</v>
      </c>
      <c r="Q278" s="11">
        <f t="shared" si="120"/>
        <v>0</v>
      </c>
      <c r="R278" s="11">
        <f t="shared" si="120"/>
        <v>0</v>
      </c>
      <c r="S278" s="11">
        <f t="shared" si="120"/>
        <v>0</v>
      </c>
      <c r="T278" s="11">
        <f t="shared" si="120"/>
        <v>0</v>
      </c>
      <c r="U278" s="11">
        <f t="shared" si="120"/>
        <v>0</v>
      </c>
      <c r="V278" s="11">
        <f t="shared" si="120"/>
        <v>0</v>
      </c>
      <c r="W278" s="11">
        <f t="shared" si="120"/>
        <v>0</v>
      </c>
    </row>
    <row r="279" spans="1:28" outlineLevel="1" x14ac:dyDescent="0.2"/>
    <row r="281" spans="1:28" x14ac:dyDescent="0.2">
      <c r="A281" s="30" t="s">
        <v>36</v>
      </c>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row>
    <row r="282" spans="1:28" s="31" customFormat="1" x14ac:dyDescent="0.2">
      <c r="A282" s="1"/>
      <c r="B282" s="8" t="s">
        <v>2</v>
      </c>
      <c r="C282" s="13"/>
      <c r="D282" s="1"/>
      <c r="E282" s="1"/>
      <c r="F282" s="1"/>
      <c r="G282" s="1"/>
      <c r="H282" s="1"/>
      <c r="I282" s="1"/>
      <c r="J282" s="1"/>
      <c r="K282" s="1"/>
      <c r="L282" s="1"/>
      <c r="M282" s="1"/>
      <c r="N282" s="1"/>
      <c r="O282" s="1"/>
      <c r="P282" s="1"/>
      <c r="Q282" s="1"/>
      <c r="R282" s="1"/>
      <c r="S282" s="1"/>
      <c r="T282" s="1"/>
      <c r="U282" s="1"/>
      <c r="V282" s="1"/>
      <c r="W282" s="1"/>
      <c r="X282" s="1"/>
      <c r="Y282" s="1"/>
      <c r="Z282"/>
      <c r="AA282" s="1"/>
      <c r="AB282" s="1"/>
    </row>
    <row r="283" spans="1:28" outlineLevel="1" x14ac:dyDescent="0.2">
      <c r="B283" s="15" t="s">
        <v>5</v>
      </c>
    </row>
    <row r="284" spans="1:28" outlineLevel="1" x14ac:dyDescent="0.2">
      <c r="B284" s="9" t="s">
        <v>7</v>
      </c>
      <c r="C284" s="5">
        <f>C285*Inputs!D$7</f>
        <v>0</v>
      </c>
      <c r="D284" s="5">
        <f>D285*Inputs!E$7</f>
        <v>0</v>
      </c>
      <c r="E284" s="5">
        <f>E285*Inputs!F$7</f>
        <v>0</v>
      </c>
      <c r="F284" s="5">
        <f>F285*Inputs!G$7</f>
        <v>0</v>
      </c>
      <c r="G284" s="5">
        <f>G285*Inputs!H$7</f>
        <v>0</v>
      </c>
      <c r="H284" s="5">
        <f>H285*Inputs!I$7</f>
        <v>0</v>
      </c>
      <c r="I284" s="5">
        <f>I285*Inputs!J$7</f>
        <v>0</v>
      </c>
      <c r="J284" s="5">
        <f>J285*Inputs!K$7</f>
        <v>0</v>
      </c>
      <c r="K284" s="5">
        <f>K285*Inputs!L$7</f>
        <v>0</v>
      </c>
      <c r="L284" s="5">
        <f>L285*Inputs!M$7</f>
        <v>0</v>
      </c>
      <c r="M284" s="5">
        <f>M285*Inputs!N$7</f>
        <v>0</v>
      </c>
      <c r="N284" s="5">
        <f>N285*Inputs!O$7</f>
        <v>0</v>
      </c>
      <c r="O284" s="5">
        <f>O285*Inputs!P$7</f>
        <v>0</v>
      </c>
      <c r="P284" s="5">
        <f>P285*Inputs!Q$7</f>
        <v>0</v>
      </c>
      <c r="Q284" s="5">
        <f>Q285*Inputs!R$7</f>
        <v>0</v>
      </c>
      <c r="R284" s="5">
        <f>R285*Inputs!S$7</f>
        <v>0</v>
      </c>
      <c r="S284" s="5">
        <f>S285*Inputs!T$7</f>
        <v>0</v>
      </c>
      <c r="T284" s="5">
        <f>T285*Inputs!U$7</f>
        <v>0</v>
      </c>
      <c r="U284" s="5">
        <f>U285*Inputs!V$7</f>
        <v>0</v>
      </c>
      <c r="V284" s="5">
        <f>V285*Inputs!W$7</f>
        <v>0</v>
      </c>
      <c r="W284" s="5">
        <f>W285*Inputs!X$7</f>
        <v>0</v>
      </c>
      <c r="Z284" s="21" t="s">
        <v>26</v>
      </c>
    </row>
    <row r="285" spans="1:28" outlineLevel="1" x14ac:dyDescent="0.2">
      <c r="B285" s="9" t="s">
        <v>8</v>
      </c>
      <c r="C285" s="5">
        <f>C289*CAN!C290</f>
        <v>0</v>
      </c>
      <c r="D285" s="5">
        <f>D289*CAN!D290</f>
        <v>0</v>
      </c>
      <c r="E285" s="5">
        <f>E289*CAN!E290</f>
        <v>0</v>
      </c>
      <c r="F285" s="5">
        <f>F289*CAN!F290</f>
        <v>0</v>
      </c>
      <c r="G285" s="5">
        <f>G289*CAN!G290</f>
        <v>0</v>
      </c>
      <c r="H285" s="5">
        <f>H289*CAN!H290</f>
        <v>0</v>
      </c>
      <c r="I285" s="5">
        <f>I289*CAN!I290</f>
        <v>0</v>
      </c>
      <c r="J285" s="5">
        <f>J289*CAN!J290</f>
        <v>0</v>
      </c>
      <c r="K285" s="5">
        <f>K289*CAN!K290</f>
        <v>0</v>
      </c>
      <c r="L285" s="5">
        <f>L289*CAN!L290</f>
        <v>0</v>
      </c>
      <c r="M285" s="5">
        <f>M289*CAN!M290</f>
        <v>0</v>
      </c>
      <c r="N285" s="5">
        <f>N289*CAN!N290</f>
        <v>0</v>
      </c>
      <c r="O285" s="5">
        <f>O289*CAN!O290</f>
        <v>0</v>
      </c>
      <c r="P285" s="5">
        <f>P289*CAN!P290</f>
        <v>0</v>
      </c>
      <c r="Q285" s="5">
        <f>Q289*CAN!Q290</f>
        <v>0</v>
      </c>
      <c r="R285" s="5">
        <f>R289*CAN!R290</f>
        <v>0</v>
      </c>
      <c r="S285" s="5">
        <f>S289*CAN!S290</f>
        <v>0</v>
      </c>
      <c r="T285" s="5">
        <f>T289*CAN!T290</f>
        <v>0</v>
      </c>
      <c r="U285" s="5">
        <f>U289*CAN!U290</f>
        <v>0</v>
      </c>
      <c r="V285" s="5">
        <f>V289*CAN!V290</f>
        <v>0</v>
      </c>
      <c r="W285" s="5">
        <f>W289*CAN!W290</f>
        <v>0</v>
      </c>
      <c r="Z285" s="21" t="s">
        <v>26</v>
      </c>
      <c r="AB285"/>
    </row>
    <row r="286" spans="1:28" outlineLevel="1" x14ac:dyDescent="0.2">
      <c r="B286" s="16" t="s">
        <v>6</v>
      </c>
      <c r="C286" s="5"/>
      <c r="D286" s="5"/>
      <c r="E286" s="5"/>
      <c r="F286" s="5"/>
      <c r="G286" s="5"/>
      <c r="H286" s="5"/>
      <c r="I286" s="5"/>
      <c r="J286" s="5"/>
      <c r="K286" s="5"/>
      <c r="L286" s="5"/>
      <c r="M286" s="5"/>
      <c r="N286" s="5"/>
      <c r="O286" s="5"/>
      <c r="P286" s="5"/>
      <c r="Q286" s="5"/>
      <c r="R286" s="5"/>
      <c r="S286" s="5"/>
      <c r="T286" s="5"/>
      <c r="U286" s="5"/>
      <c r="V286" s="5"/>
      <c r="W286" s="5"/>
    </row>
    <row r="287" spans="1:28" outlineLevel="1" x14ac:dyDescent="0.2">
      <c r="B287" s="9" t="s">
        <v>8</v>
      </c>
      <c r="C287" s="5">
        <f>C289*CAN!C291</f>
        <v>0</v>
      </c>
      <c r="D287" s="5">
        <f>D289*CAN!D291</f>
        <v>0</v>
      </c>
      <c r="E287" s="5">
        <f>E289*CAN!E291</f>
        <v>0</v>
      </c>
      <c r="F287" s="5">
        <f>F289*CAN!F291</f>
        <v>0</v>
      </c>
      <c r="G287" s="5">
        <f>G289*CAN!G291</f>
        <v>0</v>
      </c>
      <c r="H287" s="5">
        <f>H289*CAN!H291</f>
        <v>0</v>
      </c>
      <c r="I287" s="5">
        <f>I289*CAN!I291</f>
        <v>0</v>
      </c>
      <c r="J287" s="5">
        <f>J289*CAN!J291</f>
        <v>0</v>
      </c>
      <c r="K287" s="5">
        <f>K289*CAN!K291</f>
        <v>0</v>
      </c>
      <c r="L287" s="5">
        <f>L289*CAN!L291</f>
        <v>0</v>
      </c>
      <c r="M287" s="5">
        <f>M289*CAN!M291</f>
        <v>0</v>
      </c>
      <c r="N287" s="5">
        <f>N289*CAN!N291</f>
        <v>0</v>
      </c>
      <c r="O287" s="5">
        <f>O289*CAN!O291</f>
        <v>0</v>
      </c>
      <c r="P287" s="5">
        <f>P289*CAN!P291</f>
        <v>0</v>
      </c>
      <c r="Q287" s="5">
        <f>Q289*CAN!Q291</f>
        <v>0</v>
      </c>
      <c r="R287" s="5">
        <f>R289*CAN!R291</f>
        <v>0</v>
      </c>
      <c r="S287" s="5">
        <f>S289*CAN!S291</f>
        <v>0</v>
      </c>
      <c r="T287" s="5">
        <f>T289*CAN!T291</f>
        <v>0</v>
      </c>
      <c r="U287" s="5">
        <f>U289*CAN!U291</f>
        <v>0</v>
      </c>
      <c r="V287" s="5">
        <f>V289*CAN!V291</f>
        <v>0</v>
      </c>
      <c r="W287" s="5">
        <f>W289*CAN!W291</f>
        <v>0</v>
      </c>
      <c r="Z287" s="21" t="s">
        <v>26</v>
      </c>
      <c r="AB287"/>
    </row>
    <row r="288" spans="1:28" outlineLevel="1" x14ac:dyDescent="0.2">
      <c r="B288" s="15" t="s">
        <v>9</v>
      </c>
    </row>
    <row r="289" spans="2:28" outlineLevel="1" x14ac:dyDescent="0.2">
      <c r="B289" s="9" t="s">
        <v>8</v>
      </c>
      <c r="C289" s="5">
        <f>C304/CAN!C305/1000</f>
        <v>0</v>
      </c>
      <c r="D289" s="5">
        <f>D304/CAN!D305/1000</f>
        <v>0</v>
      </c>
      <c r="E289" s="5">
        <f>E304/CAN!E305/1000</f>
        <v>0</v>
      </c>
      <c r="F289" s="5">
        <f>F304/CAN!F305/1000</f>
        <v>0</v>
      </c>
      <c r="G289" s="5">
        <f>G304/CAN!G305/1000</f>
        <v>0</v>
      </c>
      <c r="H289" s="5">
        <f>H304/CAN!H305/1000</f>
        <v>0</v>
      </c>
      <c r="I289" s="5">
        <f>I304/CAN!I305/1000</f>
        <v>0</v>
      </c>
      <c r="J289" s="5">
        <f>J304/CAN!J305/1000</f>
        <v>0</v>
      </c>
      <c r="K289" s="5">
        <f>K304/CAN!K305/1000</f>
        <v>0</v>
      </c>
      <c r="L289" s="5">
        <f>L304/CAN!L305/1000</f>
        <v>0</v>
      </c>
      <c r="M289" s="5">
        <f>M304/CAN!M305/1000</f>
        <v>0</v>
      </c>
      <c r="N289" s="5">
        <f>N304/CAN!N305/1000</f>
        <v>0</v>
      </c>
      <c r="O289" s="5">
        <f>O304/CAN!O305/1000</f>
        <v>0</v>
      </c>
      <c r="P289" s="5">
        <f>P304/CAN!P305/1000</f>
        <v>0</v>
      </c>
      <c r="Q289" s="5">
        <f>Q304/CAN!Q305/1000</f>
        <v>0</v>
      </c>
      <c r="R289" s="5">
        <f>R304/CAN!R305/1000</f>
        <v>0</v>
      </c>
      <c r="S289" s="5">
        <f>S304/CAN!S305/1000</f>
        <v>0</v>
      </c>
      <c r="T289" s="5">
        <f>T304/CAN!T305/1000</f>
        <v>0</v>
      </c>
      <c r="U289" s="5">
        <f>U304/CAN!U305/1000</f>
        <v>0</v>
      </c>
      <c r="V289" s="5">
        <f>V304/CAN!V305/1000</f>
        <v>0</v>
      </c>
      <c r="W289" s="5">
        <f>W304/CAN!W305/1000</f>
        <v>0</v>
      </c>
    </row>
    <row r="290" spans="2:28" outlineLevel="1" x14ac:dyDescent="0.2">
      <c r="B290" s="17" t="s">
        <v>10</v>
      </c>
      <c r="C290" s="12">
        <f>IFERROR(C285/C289,0)</f>
        <v>0</v>
      </c>
      <c r="D290" s="12">
        <f t="shared" ref="D290:W290" si="121">IFERROR(D285/D289,0)</f>
        <v>0</v>
      </c>
      <c r="E290" s="12">
        <f t="shared" si="121"/>
        <v>0</v>
      </c>
      <c r="F290" s="12">
        <f t="shared" si="121"/>
        <v>0</v>
      </c>
      <c r="G290" s="12">
        <f t="shared" si="121"/>
        <v>0</v>
      </c>
      <c r="H290" s="12">
        <f t="shared" si="121"/>
        <v>0</v>
      </c>
      <c r="I290" s="12">
        <f t="shared" si="121"/>
        <v>0</v>
      </c>
      <c r="J290" s="12">
        <f t="shared" si="121"/>
        <v>0</v>
      </c>
      <c r="K290" s="12">
        <f t="shared" si="121"/>
        <v>0</v>
      </c>
      <c r="L290" s="12">
        <f t="shared" si="121"/>
        <v>0</v>
      </c>
      <c r="M290" s="12">
        <f t="shared" si="121"/>
        <v>0</v>
      </c>
      <c r="N290" s="12">
        <f t="shared" si="121"/>
        <v>0</v>
      </c>
      <c r="O290" s="12">
        <f t="shared" si="121"/>
        <v>0</v>
      </c>
      <c r="P290" s="12">
        <f t="shared" si="121"/>
        <v>0</v>
      </c>
      <c r="Q290" s="12">
        <f t="shared" si="121"/>
        <v>0</v>
      </c>
      <c r="R290" s="12">
        <f t="shared" si="121"/>
        <v>0</v>
      </c>
      <c r="S290" s="12">
        <f t="shared" si="121"/>
        <v>0</v>
      </c>
      <c r="T290" s="12">
        <f t="shared" si="121"/>
        <v>0</v>
      </c>
      <c r="U290" s="12">
        <f t="shared" si="121"/>
        <v>0</v>
      </c>
      <c r="V290" s="12">
        <f t="shared" si="121"/>
        <v>0</v>
      </c>
      <c r="W290" s="12">
        <f t="shared" si="121"/>
        <v>0</v>
      </c>
    </row>
    <row r="291" spans="2:28" outlineLevel="1" x14ac:dyDescent="0.2">
      <c r="B291" s="17" t="s">
        <v>11</v>
      </c>
      <c r="C291" s="12">
        <f t="shared" ref="C291:W291" si="122">IFERROR(C287/C289,0)</f>
        <v>0</v>
      </c>
      <c r="D291" s="12">
        <f t="shared" si="122"/>
        <v>0</v>
      </c>
      <c r="E291" s="12">
        <f t="shared" si="122"/>
        <v>0</v>
      </c>
      <c r="F291" s="12">
        <f t="shared" si="122"/>
        <v>0</v>
      </c>
      <c r="G291" s="12">
        <f t="shared" si="122"/>
        <v>0</v>
      </c>
      <c r="H291" s="12">
        <f t="shared" si="122"/>
        <v>0</v>
      </c>
      <c r="I291" s="12">
        <f t="shared" si="122"/>
        <v>0</v>
      </c>
      <c r="J291" s="12">
        <f t="shared" si="122"/>
        <v>0</v>
      </c>
      <c r="K291" s="12">
        <f t="shared" si="122"/>
        <v>0</v>
      </c>
      <c r="L291" s="12">
        <f t="shared" si="122"/>
        <v>0</v>
      </c>
      <c r="M291" s="12">
        <f t="shared" si="122"/>
        <v>0</v>
      </c>
      <c r="N291" s="12">
        <f t="shared" si="122"/>
        <v>0</v>
      </c>
      <c r="O291" s="12">
        <f t="shared" si="122"/>
        <v>0</v>
      </c>
      <c r="P291" s="12">
        <f t="shared" si="122"/>
        <v>0</v>
      </c>
      <c r="Q291" s="12">
        <f t="shared" si="122"/>
        <v>0</v>
      </c>
      <c r="R291" s="12">
        <f t="shared" si="122"/>
        <v>0</v>
      </c>
      <c r="S291" s="12">
        <f t="shared" si="122"/>
        <v>0</v>
      </c>
      <c r="T291" s="12">
        <f t="shared" si="122"/>
        <v>0</v>
      </c>
      <c r="U291" s="12">
        <f t="shared" si="122"/>
        <v>0</v>
      </c>
      <c r="V291" s="12">
        <f t="shared" si="122"/>
        <v>0</v>
      </c>
      <c r="W291" s="12">
        <f t="shared" si="122"/>
        <v>0</v>
      </c>
    </row>
    <row r="292" spans="2:28" outlineLevel="1" x14ac:dyDescent="0.2"/>
    <row r="293" spans="2:28" outlineLevel="1" x14ac:dyDescent="0.2">
      <c r="B293" s="8" t="s">
        <v>14</v>
      </c>
      <c r="C293" s="13"/>
    </row>
    <row r="294" spans="2:28" outlineLevel="1" x14ac:dyDescent="0.2">
      <c r="B294" s="4" t="s">
        <v>18</v>
      </c>
      <c r="C294" s="5"/>
      <c r="D294" s="5"/>
      <c r="E294" s="5"/>
      <c r="F294" s="5"/>
      <c r="G294" s="5"/>
      <c r="H294" s="5"/>
      <c r="I294" s="5"/>
      <c r="J294" s="5"/>
      <c r="K294" s="5"/>
      <c r="L294" s="5"/>
      <c r="M294" s="5"/>
      <c r="N294" s="5"/>
      <c r="O294" s="5"/>
      <c r="P294" s="5"/>
      <c r="Q294" s="5"/>
      <c r="R294" s="5"/>
      <c r="S294" s="5"/>
      <c r="T294" s="5"/>
      <c r="U294" s="5"/>
      <c r="V294" s="5"/>
      <c r="W294" s="5"/>
      <c r="Z294" s="21"/>
      <c r="AB294"/>
    </row>
    <row r="295" spans="2:28" outlineLevel="1" x14ac:dyDescent="0.2">
      <c r="B295" s="4" t="s">
        <v>19</v>
      </c>
      <c r="C295" s="5"/>
      <c r="D295" s="5"/>
      <c r="E295" s="5"/>
      <c r="F295" s="5"/>
      <c r="G295" s="5"/>
      <c r="H295" s="5"/>
      <c r="I295" s="5"/>
      <c r="J295" s="5"/>
      <c r="K295" s="5"/>
      <c r="L295" s="5"/>
      <c r="M295" s="5"/>
      <c r="N295" s="5"/>
      <c r="O295" s="5"/>
      <c r="P295" s="5"/>
      <c r="Q295" s="5"/>
      <c r="R295" s="5"/>
      <c r="S295" s="5"/>
      <c r="T295" s="5"/>
      <c r="U295" s="5"/>
      <c r="V295" s="5"/>
      <c r="W295" s="5"/>
      <c r="Z295" s="21"/>
      <c r="AB295"/>
    </row>
    <row r="296" spans="2:28" outlineLevel="1" x14ac:dyDescent="0.2">
      <c r="B296" s="4" t="s">
        <v>16</v>
      </c>
      <c r="C296" s="5">
        <f>'[10]Table 17'!C$12*1000</f>
        <v>0</v>
      </c>
      <c r="D296" s="5">
        <f>'[10]Table 17'!D$12*1000</f>
        <v>0</v>
      </c>
      <c r="E296" s="5">
        <f>'[10]Table 17'!E$12*1000</f>
        <v>0</v>
      </c>
      <c r="F296" s="5">
        <f>'[10]Table 17'!F$12*1000</f>
        <v>0</v>
      </c>
      <c r="G296" s="5">
        <f>'[10]Table 17'!G$12*1000</f>
        <v>0</v>
      </c>
      <c r="H296" s="5">
        <f>'[10]Table 17'!H$12*1000</f>
        <v>0</v>
      </c>
      <c r="I296" s="5">
        <f>'[10]Table 17'!I$12*1000</f>
        <v>0</v>
      </c>
      <c r="J296" s="5">
        <f>'[10]Table 17'!J$12*1000</f>
        <v>0</v>
      </c>
      <c r="K296" s="5">
        <f>'[10]Table 17'!K$12*1000</f>
        <v>0</v>
      </c>
      <c r="L296" s="5">
        <f>'[10]Table 17'!L$12*1000</f>
        <v>0</v>
      </c>
      <c r="M296" s="5">
        <f>'[10]Table 17'!M$12*1000</f>
        <v>0</v>
      </c>
      <c r="N296" s="5">
        <f>'[10]Table 17'!N$12*1000</f>
        <v>0</v>
      </c>
      <c r="O296" s="5">
        <f>'[10]Table 17'!O$12*1000</f>
        <v>0</v>
      </c>
      <c r="P296" s="5">
        <f>'[10]Table 17'!P$12*1000</f>
        <v>0</v>
      </c>
      <c r="Q296" s="5">
        <f>'[10]Table 17'!Q$12*1000</f>
        <v>0</v>
      </c>
      <c r="R296" s="5">
        <f>'[10]Table 17'!R$12*1000</f>
        <v>0</v>
      </c>
      <c r="S296" s="5">
        <f>'[10]Table 17'!S$12*1000</f>
        <v>0</v>
      </c>
      <c r="T296" s="5">
        <f>'[10]Table 17'!T$12*1000</f>
        <v>0</v>
      </c>
      <c r="U296" s="5">
        <f>'[10]Table 17'!U$12*1000</f>
        <v>0</v>
      </c>
      <c r="V296" s="5">
        <f>'[10]Table 17'!V$12*1000</f>
        <v>0</v>
      </c>
      <c r="W296" s="5">
        <f>'[10]Table 17'!W$12*1000</f>
        <v>0</v>
      </c>
      <c r="Z296" s="21" t="s">
        <v>26</v>
      </c>
      <c r="AB296"/>
    </row>
    <row r="297" spans="2:28" outlineLevel="1" x14ac:dyDescent="0.2">
      <c r="B297" s="4" t="s">
        <v>21</v>
      </c>
      <c r="C297" s="5"/>
      <c r="D297" s="5"/>
      <c r="E297" s="5"/>
      <c r="F297" s="5"/>
      <c r="G297" s="5"/>
      <c r="H297" s="5"/>
      <c r="I297" s="5"/>
      <c r="J297" s="5"/>
      <c r="K297" s="5"/>
      <c r="L297" s="5"/>
      <c r="M297" s="5"/>
      <c r="N297" s="5"/>
      <c r="O297" s="5"/>
      <c r="P297" s="5"/>
      <c r="Q297" s="5"/>
      <c r="R297" s="5"/>
      <c r="S297" s="5"/>
      <c r="T297" s="5"/>
      <c r="U297" s="5"/>
      <c r="V297" s="5"/>
      <c r="W297" s="5"/>
      <c r="Z297" s="21"/>
      <c r="AB297"/>
    </row>
    <row r="298" spans="2:28" outlineLevel="1" x14ac:dyDescent="0.2">
      <c r="B298" s="4" t="s">
        <v>20</v>
      </c>
      <c r="C298" s="5"/>
      <c r="D298" s="5"/>
      <c r="E298" s="5"/>
      <c r="F298" s="5"/>
      <c r="G298" s="5"/>
      <c r="H298" s="5"/>
      <c r="I298" s="5"/>
      <c r="J298" s="5"/>
      <c r="K298" s="5"/>
      <c r="L298" s="5"/>
      <c r="M298" s="5"/>
      <c r="N298" s="5"/>
      <c r="O298" s="5"/>
      <c r="P298" s="5"/>
      <c r="Q298" s="5"/>
      <c r="R298" s="5"/>
      <c r="S298" s="5"/>
      <c r="T298" s="5"/>
      <c r="U298" s="5"/>
      <c r="V298" s="5"/>
      <c r="W298" s="5"/>
      <c r="Z298" s="21"/>
      <c r="AB298"/>
    </row>
    <row r="299" spans="2:28" outlineLevel="1" x14ac:dyDescent="0.2">
      <c r="B299" s="4" t="s">
        <v>0</v>
      </c>
      <c r="C299" s="5"/>
      <c r="D299" s="5"/>
      <c r="E299" s="5"/>
      <c r="F299" s="5"/>
      <c r="G299" s="5"/>
      <c r="H299" s="5"/>
      <c r="I299" s="5"/>
      <c r="J299" s="5"/>
      <c r="K299" s="5"/>
      <c r="L299" s="5"/>
      <c r="M299" s="5"/>
      <c r="N299" s="5"/>
      <c r="O299" s="5"/>
      <c r="P299" s="5"/>
      <c r="Q299" s="5"/>
      <c r="R299" s="5"/>
      <c r="S299" s="5"/>
      <c r="T299" s="5"/>
      <c r="U299" s="5"/>
      <c r="V299" s="5"/>
      <c r="W299" s="5"/>
      <c r="Z299" s="21"/>
      <c r="AB299"/>
    </row>
    <row r="300" spans="2:28" outlineLevel="1" x14ac:dyDescent="0.2">
      <c r="B300" s="4" t="s">
        <v>22</v>
      </c>
      <c r="C300" s="5"/>
      <c r="D300" s="5"/>
      <c r="E300" s="5"/>
      <c r="F300" s="5"/>
      <c r="G300" s="5"/>
      <c r="H300" s="5"/>
      <c r="I300" s="5"/>
      <c r="J300" s="5"/>
      <c r="K300" s="5"/>
      <c r="L300" s="5"/>
      <c r="M300" s="5"/>
      <c r="N300" s="5"/>
      <c r="O300" s="5"/>
      <c r="P300" s="5"/>
      <c r="Q300" s="5"/>
      <c r="R300" s="5"/>
      <c r="S300" s="5"/>
      <c r="T300" s="5"/>
      <c r="U300" s="5"/>
      <c r="V300" s="5"/>
      <c r="W300" s="5"/>
      <c r="Z300" s="21"/>
      <c r="AB300"/>
    </row>
    <row r="301" spans="2:28" outlineLevel="1" x14ac:dyDescent="0.2">
      <c r="B301" s="4" t="s">
        <v>23</v>
      </c>
      <c r="C301" s="5"/>
      <c r="D301" s="5"/>
      <c r="E301" s="5"/>
      <c r="F301" s="5"/>
      <c r="G301" s="5"/>
      <c r="H301" s="5"/>
      <c r="I301" s="5"/>
      <c r="J301" s="5"/>
      <c r="K301" s="5"/>
      <c r="L301" s="5"/>
      <c r="M301" s="5"/>
      <c r="N301" s="5"/>
      <c r="O301" s="5"/>
      <c r="P301" s="5"/>
      <c r="Q301" s="5"/>
      <c r="R301" s="5"/>
      <c r="S301" s="5"/>
      <c r="T301" s="5"/>
      <c r="U301" s="5"/>
      <c r="V301" s="5"/>
      <c r="W301" s="5"/>
      <c r="Z301" s="21"/>
      <c r="AB301"/>
    </row>
    <row r="302" spans="2:28" outlineLevel="1" x14ac:dyDescent="0.2">
      <c r="B302" s="4" t="s">
        <v>17</v>
      </c>
      <c r="C302" s="5"/>
      <c r="D302" s="5"/>
      <c r="E302" s="5"/>
      <c r="F302" s="5"/>
      <c r="G302" s="5"/>
      <c r="H302" s="5"/>
      <c r="I302" s="5"/>
      <c r="J302" s="5"/>
      <c r="K302" s="5"/>
      <c r="L302" s="5"/>
      <c r="M302" s="5"/>
      <c r="N302" s="5"/>
      <c r="O302" s="5"/>
      <c r="P302" s="5"/>
      <c r="Q302" s="5"/>
      <c r="R302" s="5"/>
      <c r="S302" s="5"/>
      <c r="T302" s="5"/>
      <c r="U302" s="5"/>
      <c r="V302" s="5"/>
      <c r="W302" s="5"/>
      <c r="Z302" s="21"/>
      <c r="AB302"/>
    </row>
    <row r="303" spans="2:28" outlineLevel="1" x14ac:dyDescent="0.2">
      <c r="B303" s="4" t="s">
        <v>1</v>
      </c>
      <c r="C303" s="5"/>
      <c r="D303" s="5"/>
      <c r="E303" s="5"/>
      <c r="F303" s="5"/>
      <c r="G303" s="5"/>
      <c r="H303" s="5"/>
      <c r="I303" s="5"/>
      <c r="J303" s="5"/>
      <c r="K303" s="5"/>
      <c r="L303" s="5"/>
      <c r="M303" s="5"/>
      <c r="N303" s="5"/>
      <c r="O303" s="5"/>
      <c r="P303" s="5"/>
      <c r="Q303" s="5"/>
      <c r="R303" s="5"/>
      <c r="S303" s="5"/>
      <c r="T303" s="5"/>
      <c r="U303" s="5"/>
      <c r="V303" s="5"/>
      <c r="W303" s="5"/>
      <c r="Z303" s="21"/>
      <c r="AB303"/>
    </row>
    <row r="304" spans="2:28" outlineLevel="1" x14ac:dyDescent="0.2">
      <c r="B304" s="15" t="s">
        <v>9</v>
      </c>
      <c r="C304" s="19">
        <f t="shared" ref="C304:W304" si="123">SUM(C294:C303)</f>
        <v>0</v>
      </c>
      <c r="D304" s="19">
        <f t="shared" si="123"/>
        <v>0</v>
      </c>
      <c r="E304" s="19">
        <f t="shared" si="123"/>
        <v>0</v>
      </c>
      <c r="F304" s="19">
        <f t="shared" si="123"/>
        <v>0</v>
      </c>
      <c r="G304" s="19">
        <f t="shared" si="123"/>
        <v>0</v>
      </c>
      <c r="H304" s="19">
        <f t="shared" si="123"/>
        <v>0</v>
      </c>
      <c r="I304" s="19">
        <f t="shared" si="123"/>
        <v>0</v>
      </c>
      <c r="J304" s="19">
        <f t="shared" si="123"/>
        <v>0</v>
      </c>
      <c r="K304" s="19">
        <f t="shared" si="123"/>
        <v>0</v>
      </c>
      <c r="L304" s="19">
        <f t="shared" si="123"/>
        <v>0</v>
      </c>
      <c r="M304" s="19">
        <f t="shared" si="123"/>
        <v>0</v>
      </c>
      <c r="N304" s="19">
        <f t="shared" si="123"/>
        <v>0</v>
      </c>
      <c r="O304" s="19">
        <f t="shared" si="123"/>
        <v>0</v>
      </c>
      <c r="P304" s="19">
        <f t="shared" si="123"/>
        <v>0</v>
      </c>
      <c r="Q304" s="19">
        <f t="shared" si="123"/>
        <v>0</v>
      </c>
      <c r="R304" s="19">
        <f t="shared" si="123"/>
        <v>0</v>
      </c>
      <c r="S304" s="19">
        <f t="shared" si="123"/>
        <v>0</v>
      </c>
      <c r="T304" s="19">
        <f t="shared" si="123"/>
        <v>0</v>
      </c>
      <c r="U304" s="19">
        <f t="shared" si="123"/>
        <v>0</v>
      </c>
      <c r="V304" s="19">
        <f t="shared" si="123"/>
        <v>0</v>
      </c>
      <c r="W304" s="19">
        <f t="shared" si="123"/>
        <v>0</v>
      </c>
    </row>
    <row r="305" spans="1:28" outlineLevel="1" x14ac:dyDescent="0.2">
      <c r="A305" s="3" t="s">
        <v>80</v>
      </c>
      <c r="B305" s="26" t="s">
        <v>91</v>
      </c>
      <c r="C305" s="25">
        <f>IFERROR(C304/C287/1000,0)</f>
        <v>0</v>
      </c>
      <c r="D305" s="25">
        <f t="shared" ref="D305:W305" si="124">IFERROR(D304/D287/1000,0)</f>
        <v>0</v>
      </c>
      <c r="E305" s="25">
        <f t="shared" si="124"/>
        <v>0</v>
      </c>
      <c r="F305" s="25">
        <f t="shared" si="124"/>
        <v>0</v>
      </c>
      <c r="G305" s="25">
        <f t="shared" si="124"/>
        <v>0</v>
      </c>
      <c r="H305" s="25">
        <f t="shared" si="124"/>
        <v>0</v>
      </c>
      <c r="I305" s="25">
        <f t="shared" si="124"/>
        <v>0</v>
      </c>
      <c r="J305" s="25">
        <f t="shared" si="124"/>
        <v>0</v>
      </c>
      <c r="K305" s="25">
        <f t="shared" si="124"/>
        <v>0</v>
      </c>
      <c r="L305" s="25">
        <f t="shared" si="124"/>
        <v>0</v>
      </c>
      <c r="M305" s="25">
        <f t="shared" si="124"/>
        <v>0</v>
      </c>
      <c r="N305" s="25">
        <f t="shared" si="124"/>
        <v>0</v>
      </c>
      <c r="O305" s="25">
        <f t="shared" si="124"/>
        <v>0</v>
      </c>
      <c r="P305" s="25">
        <f t="shared" si="124"/>
        <v>0</v>
      </c>
      <c r="Q305" s="25">
        <f t="shared" si="124"/>
        <v>0</v>
      </c>
      <c r="R305" s="25">
        <f t="shared" si="124"/>
        <v>0</v>
      </c>
      <c r="S305" s="25">
        <f t="shared" si="124"/>
        <v>0</v>
      </c>
      <c r="T305" s="25">
        <f t="shared" si="124"/>
        <v>0</v>
      </c>
      <c r="U305" s="25">
        <f t="shared" si="124"/>
        <v>0</v>
      </c>
      <c r="V305" s="25">
        <f t="shared" si="124"/>
        <v>0</v>
      </c>
      <c r="W305" s="25">
        <f t="shared" si="124"/>
        <v>0</v>
      </c>
    </row>
    <row r="306" spans="1:28" outlineLevel="1" x14ac:dyDescent="0.2"/>
    <row r="307" spans="1:28" outlineLevel="1" x14ac:dyDescent="0.2">
      <c r="B307" s="4" t="s">
        <v>18</v>
      </c>
      <c r="C307" s="11">
        <f t="shared" ref="C307:W307" si="125">IFERROR(C294/C304,0)</f>
        <v>0</v>
      </c>
      <c r="D307" s="11">
        <f t="shared" si="125"/>
        <v>0</v>
      </c>
      <c r="E307" s="11">
        <f t="shared" si="125"/>
        <v>0</v>
      </c>
      <c r="F307" s="11">
        <f t="shared" si="125"/>
        <v>0</v>
      </c>
      <c r="G307" s="11">
        <f t="shared" si="125"/>
        <v>0</v>
      </c>
      <c r="H307" s="11">
        <f t="shared" si="125"/>
        <v>0</v>
      </c>
      <c r="I307" s="11">
        <f t="shared" si="125"/>
        <v>0</v>
      </c>
      <c r="J307" s="11">
        <f t="shared" si="125"/>
        <v>0</v>
      </c>
      <c r="K307" s="11">
        <f t="shared" si="125"/>
        <v>0</v>
      </c>
      <c r="L307" s="11">
        <f t="shared" si="125"/>
        <v>0</v>
      </c>
      <c r="M307" s="11">
        <f t="shared" si="125"/>
        <v>0</v>
      </c>
      <c r="N307" s="11">
        <f t="shared" si="125"/>
        <v>0</v>
      </c>
      <c r="O307" s="11">
        <f t="shared" si="125"/>
        <v>0</v>
      </c>
      <c r="P307" s="11">
        <f t="shared" si="125"/>
        <v>0</v>
      </c>
      <c r="Q307" s="11">
        <f t="shared" si="125"/>
        <v>0</v>
      </c>
      <c r="R307" s="11">
        <f t="shared" si="125"/>
        <v>0</v>
      </c>
      <c r="S307" s="11">
        <f t="shared" si="125"/>
        <v>0</v>
      </c>
      <c r="T307" s="11">
        <f t="shared" si="125"/>
        <v>0</v>
      </c>
      <c r="U307" s="11">
        <f t="shared" si="125"/>
        <v>0</v>
      </c>
      <c r="V307" s="11">
        <f t="shared" si="125"/>
        <v>0</v>
      </c>
      <c r="W307" s="11">
        <f t="shared" si="125"/>
        <v>0</v>
      </c>
    </row>
    <row r="308" spans="1:28" outlineLevel="1" x14ac:dyDescent="0.2">
      <c r="B308" s="4" t="s">
        <v>19</v>
      </c>
      <c r="C308" s="11">
        <f t="shared" ref="C308:W308" si="126">IFERROR(C295/C304,0)</f>
        <v>0</v>
      </c>
      <c r="D308" s="11">
        <f t="shared" si="126"/>
        <v>0</v>
      </c>
      <c r="E308" s="11">
        <f t="shared" si="126"/>
        <v>0</v>
      </c>
      <c r="F308" s="11">
        <f t="shared" si="126"/>
        <v>0</v>
      </c>
      <c r="G308" s="11">
        <f t="shared" si="126"/>
        <v>0</v>
      </c>
      <c r="H308" s="11">
        <f t="shared" si="126"/>
        <v>0</v>
      </c>
      <c r="I308" s="11">
        <f t="shared" si="126"/>
        <v>0</v>
      </c>
      <c r="J308" s="11">
        <f t="shared" si="126"/>
        <v>0</v>
      </c>
      <c r="K308" s="11">
        <f t="shared" si="126"/>
        <v>0</v>
      </c>
      <c r="L308" s="11">
        <f t="shared" si="126"/>
        <v>0</v>
      </c>
      <c r="M308" s="11">
        <f t="shared" si="126"/>
        <v>0</v>
      </c>
      <c r="N308" s="11">
        <f t="shared" si="126"/>
        <v>0</v>
      </c>
      <c r="O308" s="11">
        <f t="shared" si="126"/>
        <v>0</v>
      </c>
      <c r="P308" s="11">
        <f t="shared" si="126"/>
        <v>0</v>
      </c>
      <c r="Q308" s="11">
        <f t="shared" si="126"/>
        <v>0</v>
      </c>
      <c r="R308" s="11">
        <f t="shared" si="126"/>
        <v>0</v>
      </c>
      <c r="S308" s="11">
        <f t="shared" si="126"/>
        <v>0</v>
      </c>
      <c r="T308" s="11">
        <f t="shared" si="126"/>
        <v>0</v>
      </c>
      <c r="U308" s="11">
        <f t="shared" si="126"/>
        <v>0</v>
      </c>
      <c r="V308" s="11">
        <f t="shared" si="126"/>
        <v>0</v>
      </c>
      <c r="W308" s="11">
        <f t="shared" si="126"/>
        <v>0</v>
      </c>
    </row>
    <row r="309" spans="1:28" outlineLevel="1" x14ac:dyDescent="0.2">
      <c r="B309" s="4" t="s">
        <v>16</v>
      </c>
      <c r="C309" s="11">
        <f t="shared" ref="C309:W309" si="127">IFERROR(C296/C304,0)</f>
        <v>0</v>
      </c>
      <c r="D309" s="11">
        <f t="shared" si="127"/>
        <v>0</v>
      </c>
      <c r="E309" s="11">
        <f t="shared" si="127"/>
        <v>0</v>
      </c>
      <c r="F309" s="11">
        <f t="shared" si="127"/>
        <v>0</v>
      </c>
      <c r="G309" s="11">
        <f t="shared" si="127"/>
        <v>0</v>
      </c>
      <c r="H309" s="11">
        <f t="shared" si="127"/>
        <v>0</v>
      </c>
      <c r="I309" s="11">
        <f t="shared" si="127"/>
        <v>0</v>
      </c>
      <c r="J309" s="11">
        <f t="shared" si="127"/>
        <v>0</v>
      </c>
      <c r="K309" s="11">
        <f t="shared" si="127"/>
        <v>0</v>
      </c>
      <c r="L309" s="11">
        <f t="shared" si="127"/>
        <v>0</v>
      </c>
      <c r="M309" s="11">
        <f t="shared" si="127"/>
        <v>0</v>
      </c>
      <c r="N309" s="11">
        <f t="shared" si="127"/>
        <v>0</v>
      </c>
      <c r="O309" s="11">
        <f t="shared" si="127"/>
        <v>0</v>
      </c>
      <c r="P309" s="11">
        <f t="shared" si="127"/>
        <v>0</v>
      </c>
      <c r="Q309" s="11">
        <f t="shared" si="127"/>
        <v>0</v>
      </c>
      <c r="R309" s="11">
        <f t="shared" si="127"/>
        <v>0</v>
      </c>
      <c r="S309" s="11">
        <f t="shared" si="127"/>
        <v>0</v>
      </c>
      <c r="T309" s="11">
        <f t="shared" si="127"/>
        <v>0</v>
      </c>
      <c r="U309" s="11">
        <f t="shared" si="127"/>
        <v>0</v>
      </c>
      <c r="V309" s="11">
        <f t="shared" si="127"/>
        <v>0</v>
      </c>
      <c r="W309" s="11">
        <f t="shared" si="127"/>
        <v>0</v>
      </c>
    </row>
    <row r="310" spans="1:28" outlineLevel="1" x14ac:dyDescent="0.2">
      <c r="B310" s="4" t="s">
        <v>21</v>
      </c>
      <c r="C310" s="11">
        <f t="shared" ref="C310:W310" si="128">IFERROR(C297/C304,0)</f>
        <v>0</v>
      </c>
      <c r="D310" s="11">
        <f t="shared" si="128"/>
        <v>0</v>
      </c>
      <c r="E310" s="11">
        <f t="shared" si="128"/>
        <v>0</v>
      </c>
      <c r="F310" s="11">
        <f t="shared" si="128"/>
        <v>0</v>
      </c>
      <c r="G310" s="11">
        <f t="shared" si="128"/>
        <v>0</v>
      </c>
      <c r="H310" s="11">
        <f t="shared" si="128"/>
        <v>0</v>
      </c>
      <c r="I310" s="11">
        <f t="shared" si="128"/>
        <v>0</v>
      </c>
      <c r="J310" s="11">
        <f t="shared" si="128"/>
        <v>0</v>
      </c>
      <c r="K310" s="11">
        <f t="shared" si="128"/>
        <v>0</v>
      </c>
      <c r="L310" s="11">
        <f t="shared" si="128"/>
        <v>0</v>
      </c>
      <c r="M310" s="11">
        <f t="shared" si="128"/>
        <v>0</v>
      </c>
      <c r="N310" s="11">
        <f t="shared" si="128"/>
        <v>0</v>
      </c>
      <c r="O310" s="11">
        <f t="shared" si="128"/>
        <v>0</v>
      </c>
      <c r="P310" s="11">
        <f t="shared" si="128"/>
        <v>0</v>
      </c>
      <c r="Q310" s="11">
        <f t="shared" si="128"/>
        <v>0</v>
      </c>
      <c r="R310" s="11">
        <f t="shared" si="128"/>
        <v>0</v>
      </c>
      <c r="S310" s="11">
        <f t="shared" si="128"/>
        <v>0</v>
      </c>
      <c r="T310" s="11">
        <f t="shared" si="128"/>
        <v>0</v>
      </c>
      <c r="U310" s="11">
        <f t="shared" si="128"/>
        <v>0</v>
      </c>
      <c r="V310" s="11">
        <f t="shared" si="128"/>
        <v>0</v>
      </c>
      <c r="W310" s="11">
        <f t="shared" si="128"/>
        <v>0</v>
      </c>
    </row>
    <row r="311" spans="1:28" outlineLevel="1" x14ac:dyDescent="0.2">
      <c r="B311" s="4" t="s">
        <v>20</v>
      </c>
      <c r="C311" s="11">
        <f t="shared" ref="C311:W311" si="129">IFERROR(C298/C304,0)</f>
        <v>0</v>
      </c>
      <c r="D311" s="11">
        <f t="shared" si="129"/>
        <v>0</v>
      </c>
      <c r="E311" s="11">
        <f t="shared" si="129"/>
        <v>0</v>
      </c>
      <c r="F311" s="11">
        <f t="shared" si="129"/>
        <v>0</v>
      </c>
      <c r="G311" s="11">
        <f t="shared" si="129"/>
        <v>0</v>
      </c>
      <c r="H311" s="11">
        <f t="shared" si="129"/>
        <v>0</v>
      </c>
      <c r="I311" s="11">
        <f t="shared" si="129"/>
        <v>0</v>
      </c>
      <c r="J311" s="11">
        <f t="shared" si="129"/>
        <v>0</v>
      </c>
      <c r="K311" s="11">
        <f t="shared" si="129"/>
        <v>0</v>
      </c>
      <c r="L311" s="11">
        <f t="shared" si="129"/>
        <v>0</v>
      </c>
      <c r="M311" s="11">
        <f t="shared" si="129"/>
        <v>0</v>
      </c>
      <c r="N311" s="11">
        <f t="shared" si="129"/>
        <v>0</v>
      </c>
      <c r="O311" s="11">
        <f t="shared" si="129"/>
        <v>0</v>
      </c>
      <c r="P311" s="11">
        <f t="shared" si="129"/>
        <v>0</v>
      </c>
      <c r="Q311" s="11">
        <f t="shared" si="129"/>
        <v>0</v>
      </c>
      <c r="R311" s="11">
        <f t="shared" si="129"/>
        <v>0</v>
      </c>
      <c r="S311" s="11">
        <f t="shared" si="129"/>
        <v>0</v>
      </c>
      <c r="T311" s="11">
        <f t="shared" si="129"/>
        <v>0</v>
      </c>
      <c r="U311" s="11">
        <f t="shared" si="129"/>
        <v>0</v>
      </c>
      <c r="V311" s="11">
        <f t="shared" si="129"/>
        <v>0</v>
      </c>
      <c r="W311" s="11">
        <f t="shared" si="129"/>
        <v>0</v>
      </c>
    </row>
    <row r="312" spans="1:28" outlineLevel="1" x14ac:dyDescent="0.2">
      <c r="B312" s="4" t="s">
        <v>0</v>
      </c>
      <c r="C312" s="11">
        <f t="shared" ref="C312:W312" si="130">IFERROR(C299/C304,0)</f>
        <v>0</v>
      </c>
      <c r="D312" s="11">
        <f t="shared" si="130"/>
        <v>0</v>
      </c>
      <c r="E312" s="11">
        <f t="shared" si="130"/>
        <v>0</v>
      </c>
      <c r="F312" s="11">
        <f t="shared" si="130"/>
        <v>0</v>
      </c>
      <c r="G312" s="11">
        <f t="shared" si="130"/>
        <v>0</v>
      </c>
      <c r="H312" s="11">
        <f t="shared" si="130"/>
        <v>0</v>
      </c>
      <c r="I312" s="11">
        <f t="shared" si="130"/>
        <v>0</v>
      </c>
      <c r="J312" s="11">
        <f t="shared" si="130"/>
        <v>0</v>
      </c>
      <c r="K312" s="11">
        <f t="shared" si="130"/>
        <v>0</v>
      </c>
      <c r="L312" s="11">
        <f t="shared" si="130"/>
        <v>0</v>
      </c>
      <c r="M312" s="11">
        <f t="shared" si="130"/>
        <v>0</v>
      </c>
      <c r="N312" s="11">
        <f t="shared" si="130"/>
        <v>0</v>
      </c>
      <c r="O312" s="11">
        <f t="shared" si="130"/>
        <v>0</v>
      </c>
      <c r="P312" s="11">
        <f t="shared" si="130"/>
        <v>0</v>
      </c>
      <c r="Q312" s="11">
        <f t="shared" si="130"/>
        <v>0</v>
      </c>
      <c r="R312" s="11">
        <f t="shared" si="130"/>
        <v>0</v>
      </c>
      <c r="S312" s="11">
        <f t="shared" si="130"/>
        <v>0</v>
      </c>
      <c r="T312" s="11">
        <f t="shared" si="130"/>
        <v>0</v>
      </c>
      <c r="U312" s="11">
        <f t="shared" si="130"/>
        <v>0</v>
      </c>
      <c r="V312" s="11">
        <f t="shared" si="130"/>
        <v>0</v>
      </c>
      <c r="W312" s="11">
        <f t="shared" si="130"/>
        <v>0</v>
      </c>
    </row>
    <row r="313" spans="1:28" outlineLevel="1" x14ac:dyDescent="0.2">
      <c r="B313" s="4" t="s">
        <v>22</v>
      </c>
      <c r="C313" s="11">
        <f t="shared" ref="C313:W313" si="131">IFERROR(C300/C304,0)</f>
        <v>0</v>
      </c>
      <c r="D313" s="11">
        <f t="shared" si="131"/>
        <v>0</v>
      </c>
      <c r="E313" s="11">
        <f t="shared" si="131"/>
        <v>0</v>
      </c>
      <c r="F313" s="11">
        <f t="shared" si="131"/>
        <v>0</v>
      </c>
      <c r="G313" s="11">
        <f t="shared" si="131"/>
        <v>0</v>
      </c>
      <c r="H313" s="11">
        <f t="shared" si="131"/>
        <v>0</v>
      </c>
      <c r="I313" s="11">
        <f t="shared" si="131"/>
        <v>0</v>
      </c>
      <c r="J313" s="11">
        <f t="shared" si="131"/>
        <v>0</v>
      </c>
      <c r="K313" s="11">
        <f t="shared" si="131"/>
        <v>0</v>
      </c>
      <c r="L313" s="11">
        <f t="shared" si="131"/>
        <v>0</v>
      </c>
      <c r="M313" s="11">
        <f t="shared" si="131"/>
        <v>0</v>
      </c>
      <c r="N313" s="11">
        <f t="shared" si="131"/>
        <v>0</v>
      </c>
      <c r="O313" s="11">
        <f t="shared" si="131"/>
        <v>0</v>
      </c>
      <c r="P313" s="11">
        <f t="shared" si="131"/>
        <v>0</v>
      </c>
      <c r="Q313" s="11">
        <f t="shared" si="131"/>
        <v>0</v>
      </c>
      <c r="R313" s="11">
        <f t="shared" si="131"/>
        <v>0</v>
      </c>
      <c r="S313" s="11">
        <f t="shared" si="131"/>
        <v>0</v>
      </c>
      <c r="T313" s="11">
        <f t="shared" si="131"/>
        <v>0</v>
      </c>
      <c r="U313" s="11">
        <f t="shared" si="131"/>
        <v>0</v>
      </c>
      <c r="V313" s="11">
        <f t="shared" si="131"/>
        <v>0</v>
      </c>
      <c r="W313" s="11">
        <f t="shared" si="131"/>
        <v>0</v>
      </c>
    </row>
    <row r="314" spans="1:28" outlineLevel="1" x14ac:dyDescent="0.2">
      <c r="B314" s="4" t="s">
        <v>23</v>
      </c>
      <c r="C314" s="11">
        <f t="shared" ref="C314:W314" si="132">IFERROR(C301/C304,0)</f>
        <v>0</v>
      </c>
      <c r="D314" s="11">
        <f t="shared" si="132"/>
        <v>0</v>
      </c>
      <c r="E314" s="11">
        <f t="shared" si="132"/>
        <v>0</v>
      </c>
      <c r="F314" s="11">
        <f t="shared" si="132"/>
        <v>0</v>
      </c>
      <c r="G314" s="11">
        <f t="shared" si="132"/>
        <v>0</v>
      </c>
      <c r="H314" s="11">
        <f t="shared" si="132"/>
        <v>0</v>
      </c>
      <c r="I314" s="11">
        <f t="shared" si="132"/>
        <v>0</v>
      </c>
      <c r="J314" s="11">
        <f t="shared" si="132"/>
        <v>0</v>
      </c>
      <c r="K314" s="11">
        <f t="shared" si="132"/>
        <v>0</v>
      </c>
      <c r="L314" s="11">
        <f t="shared" si="132"/>
        <v>0</v>
      </c>
      <c r="M314" s="11">
        <f t="shared" si="132"/>
        <v>0</v>
      </c>
      <c r="N314" s="11">
        <f t="shared" si="132"/>
        <v>0</v>
      </c>
      <c r="O314" s="11">
        <f t="shared" si="132"/>
        <v>0</v>
      </c>
      <c r="P314" s="11">
        <f t="shared" si="132"/>
        <v>0</v>
      </c>
      <c r="Q314" s="11">
        <f t="shared" si="132"/>
        <v>0</v>
      </c>
      <c r="R314" s="11">
        <f t="shared" si="132"/>
        <v>0</v>
      </c>
      <c r="S314" s="11">
        <f t="shared" si="132"/>
        <v>0</v>
      </c>
      <c r="T314" s="11">
        <f t="shared" si="132"/>
        <v>0</v>
      </c>
      <c r="U314" s="11">
        <f t="shared" si="132"/>
        <v>0</v>
      </c>
      <c r="V314" s="11">
        <f t="shared" si="132"/>
        <v>0</v>
      </c>
      <c r="W314" s="11">
        <f t="shared" si="132"/>
        <v>0</v>
      </c>
    </row>
    <row r="315" spans="1:28" outlineLevel="1" x14ac:dyDescent="0.2">
      <c r="B315" s="4" t="s">
        <v>17</v>
      </c>
      <c r="C315" s="11">
        <f t="shared" ref="C315:W315" si="133">IFERROR(C302/C304,0)</f>
        <v>0</v>
      </c>
      <c r="D315" s="11">
        <f t="shared" si="133"/>
        <v>0</v>
      </c>
      <c r="E315" s="11">
        <f t="shared" si="133"/>
        <v>0</v>
      </c>
      <c r="F315" s="11">
        <f t="shared" si="133"/>
        <v>0</v>
      </c>
      <c r="G315" s="11">
        <f t="shared" si="133"/>
        <v>0</v>
      </c>
      <c r="H315" s="11">
        <f t="shared" si="133"/>
        <v>0</v>
      </c>
      <c r="I315" s="11">
        <f t="shared" si="133"/>
        <v>0</v>
      </c>
      <c r="J315" s="11">
        <f t="shared" si="133"/>
        <v>0</v>
      </c>
      <c r="K315" s="11">
        <f t="shared" si="133"/>
        <v>0</v>
      </c>
      <c r="L315" s="11">
        <f t="shared" si="133"/>
        <v>0</v>
      </c>
      <c r="M315" s="11">
        <f t="shared" si="133"/>
        <v>0</v>
      </c>
      <c r="N315" s="11">
        <f t="shared" si="133"/>
        <v>0</v>
      </c>
      <c r="O315" s="11">
        <f t="shared" si="133"/>
        <v>0</v>
      </c>
      <c r="P315" s="11">
        <f t="shared" si="133"/>
        <v>0</v>
      </c>
      <c r="Q315" s="11">
        <f t="shared" si="133"/>
        <v>0</v>
      </c>
      <c r="R315" s="11">
        <f t="shared" si="133"/>
        <v>0</v>
      </c>
      <c r="S315" s="11">
        <f t="shared" si="133"/>
        <v>0</v>
      </c>
      <c r="T315" s="11">
        <f t="shared" si="133"/>
        <v>0</v>
      </c>
      <c r="U315" s="11">
        <f t="shared" si="133"/>
        <v>0</v>
      </c>
      <c r="V315" s="11">
        <f t="shared" si="133"/>
        <v>0</v>
      </c>
      <c r="W315" s="11">
        <f t="shared" si="133"/>
        <v>0</v>
      </c>
    </row>
    <row r="316" spans="1:28" outlineLevel="1" x14ac:dyDescent="0.2">
      <c r="B316" s="4" t="s">
        <v>24</v>
      </c>
      <c r="C316" s="11">
        <f t="shared" ref="C316:W316" si="134">IFERROR(C303/C304,0)</f>
        <v>0</v>
      </c>
      <c r="D316" s="11">
        <f t="shared" si="134"/>
        <v>0</v>
      </c>
      <c r="E316" s="11">
        <f t="shared" si="134"/>
        <v>0</v>
      </c>
      <c r="F316" s="11">
        <f t="shared" si="134"/>
        <v>0</v>
      </c>
      <c r="G316" s="11">
        <f t="shared" si="134"/>
        <v>0</v>
      </c>
      <c r="H316" s="11">
        <f t="shared" si="134"/>
        <v>0</v>
      </c>
      <c r="I316" s="11">
        <f t="shared" si="134"/>
        <v>0</v>
      </c>
      <c r="J316" s="11">
        <f t="shared" si="134"/>
        <v>0</v>
      </c>
      <c r="K316" s="11">
        <f t="shared" si="134"/>
        <v>0</v>
      </c>
      <c r="L316" s="11">
        <f t="shared" si="134"/>
        <v>0</v>
      </c>
      <c r="M316" s="11">
        <f t="shared" si="134"/>
        <v>0</v>
      </c>
      <c r="N316" s="11">
        <f t="shared" si="134"/>
        <v>0</v>
      </c>
      <c r="O316" s="11">
        <f t="shared" si="134"/>
        <v>0</v>
      </c>
      <c r="P316" s="11">
        <f t="shared" si="134"/>
        <v>0</v>
      </c>
      <c r="Q316" s="11">
        <f t="shared" si="134"/>
        <v>0</v>
      </c>
      <c r="R316" s="11">
        <f t="shared" si="134"/>
        <v>0</v>
      </c>
      <c r="S316" s="11">
        <f t="shared" si="134"/>
        <v>0</v>
      </c>
      <c r="T316" s="11">
        <f t="shared" si="134"/>
        <v>0</v>
      </c>
      <c r="U316" s="11">
        <f t="shared" si="134"/>
        <v>0</v>
      </c>
      <c r="V316" s="11">
        <f t="shared" si="134"/>
        <v>0</v>
      </c>
      <c r="W316" s="11">
        <f t="shared" si="134"/>
        <v>0</v>
      </c>
    </row>
    <row r="317" spans="1:28" outlineLevel="1" x14ac:dyDescent="0.2"/>
    <row r="319" spans="1:28" x14ac:dyDescent="0.2">
      <c r="A319" s="30" t="s">
        <v>32</v>
      </c>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row>
    <row r="320" spans="1:28" x14ac:dyDescent="0.2">
      <c r="B320" s="8" t="s">
        <v>2</v>
      </c>
      <c r="C320" s="13"/>
    </row>
    <row r="321" spans="2:26" x14ac:dyDescent="0.2">
      <c r="B321" s="15" t="s">
        <v>5</v>
      </c>
    </row>
    <row r="322" spans="2:26" x14ac:dyDescent="0.2">
      <c r="B322" s="9" t="s">
        <v>7</v>
      </c>
      <c r="C322" s="5">
        <f>C323*Inputs!D$7</f>
        <v>0.28031631932215678</v>
      </c>
      <c r="D322" s="5">
        <f>D323*Inputs!E$7</f>
        <v>0.26348370393476572</v>
      </c>
      <c r="E322" s="5">
        <f>E323*Inputs!F$7</f>
        <v>0.23817215823671886</v>
      </c>
      <c r="F322" s="5">
        <f>F323*Inputs!G$7</f>
        <v>0.2698446356177881</v>
      </c>
      <c r="G322" s="5">
        <f>G323*Inputs!H$7</f>
        <v>0.28885451391557798</v>
      </c>
      <c r="H322" s="5">
        <f>H323*Inputs!I$7</f>
        <v>0.34249161058438865</v>
      </c>
      <c r="I322" s="5">
        <f>I323*Inputs!J$7</f>
        <v>0.38516098588602177</v>
      </c>
      <c r="J322" s="5">
        <f>J323*Inputs!K$7</f>
        <v>0.35190527948516381</v>
      </c>
      <c r="K322" s="5">
        <f>K323*Inputs!L$7</f>
        <v>0.36340352799348996</v>
      </c>
      <c r="L322" s="5">
        <f>L323*Inputs!M$7</f>
        <v>0.38333548397525991</v>
      </c>
      <c r="M322" s="5">
        <f>M323*Inputs!N$7</f>
        <v>0.50596045476883122</v>
      </c>
      <c r="N322" s="5">
        <f>N323*Inputs!O$7</f>
        <v>0.31983388476627889</v>
      </c>
      <c r="O322" s="5">
        <f>O323*Inputs!P$7</f>
        <v>8.9155857890052551E-2</v>
      </c>
      <c r="P322" s="5">
        <f>P323*Inputs!Q$7</f>
        <v>0.12883604063743473</v>
      </c>
      <c r="Q322" s="5">
        <f>Q323*Inputs!R$7</f>
        <v>0.29558231418914271</v>
      </c>
      <c r="R322" s="5">
        <f>R323*Inputs!S$7</f>
        <v>0.44752181918772732</v>
      </c>
      <c r="S322" s="5">
        <f>S323*Inputs!T$7</f>
        <v>0.6759253100083995</v>
      </c>
      <c r="T322" s="5">
        <f>T323*Inputs!U$7</f>
        <v>0.71533568713462181</v>
      </c>
      <c r="U322" s="5">
        <f>U323*Inputs!V$7</f>
        <v>0.85182683458657227</v>
      </c>
      <c r="V322" s="5">
        <f>V323*Inputs!W$7</f>
        <v>0.83926889911902691</v>
      </c>
      <c r="W322" s="5">
        <f>W323*Inputs!X$7</f>
        <v>0.45063402965773219</v>
      </c>
      <c r="Z322" s="21" t="s">
        <v>26</v>
      </c>
    </row>
    <row r="323" spans="2:26" x14ac:dyDescent="0.2">
      <c r="B323" s="9" t="s">
        <v>8</v>
      </c>
      <c r="C323" s="5">
        <f>C327*CAN!C328</f>
        <v>2.8031631932215677</v>
      </c>
      <c r="D323" s="5">
        <f>D327*CAN!D328</f>
        <v>2.6348370393476572</v>
      </c>
      <c r="E323" s="5">
        <f>E327*CAN!E328</f>
        <v>2.3817215823671885</v>
      </c>
      <c r="F323" s="5">
        <f>F327*CAN!F328</f>
        <v>2.6984463561778811</v>
      </c>
      <c r="G323" s="5">
        <f>G327*CAN!G328</f>
        <v>2.8885451391557799</v>
      </c>
      <c r="H323" s="5">
        <f>H327*CAN!H328</f>
        <v>3.4249161058438862</v>
      </c>
      <c r="I323" s="5">
        <f>I327*CAN!I328</f>
        <v>3.8516098588602175</v>
      </c>
      <c r="J323" s="5">
        <f>J327*CAN!J328</f>
        <v>3.5190527948516381</v>
      </c>
      <c r="K323" s="5">
        <f>K327*CAN!K328</f>
        <v>3.6340352799348992</v>
      </c>
      <c r="L323" s="5">
        <f>L327*CAN!L328</f>
        <v>3.8333548397525989</v>
      </c>
      <c r="M323" s="5">
        <f>M327*CAN!M328</f>
        <v>5.0596045476883118</v>
      </c>
      <c r="N323" s="5">
        <f>N327*CAN!N328</f>
        <v>3.1983388476627885</v>
      </c>
      <c r="O323" s="5">
        <f>O327*CAN!O328</f>
        <v>0.89155857890052548</v>
      </c>
      <c r="P323" s="5">
        <f>P327*CAN!P328</f>
        <v>1.2883604063743472</v>
      </c>
      <c r="Q323" s="5">
        <f>Q327*CAN!Q328</f>
        <v>2.9558231418914271</v>
      </c>
      <c r="R323" s="5">
        <f>R327*CAN!R328</f>
        <v>4.4752181918772731</v>
      </c>
      <c r="S323" s="5">
        <f>S327*CAN!S328</f>
        <v>6.7592531000839946</v>
      </c>
      <c r="T323" s="5">
        <f>T327*CAN!T328</f>
        <v>7.1533568713462179</v>
      </c>
      <c r="U323" s="5">
        <f>U327*CAN!U328</f>
        <v>8.5182683458657227</v>
      </c>
      <c r="V323" s="5">
        <f>V327*CAN!V328</f>
        <v>8.3926889911902691</v>
      </c>
      <c r="W323" s="5">
        <f>W327*CAN!W328</f>
        <v>4.5063402965773216</v>
      </c>
      <c r="Z323" s="21" t="s">
        <v>26</v>
      </c>
    </row>
    <row r="324" spans="2:26" x14ac:dyDescent="0.2">
      <c r="B324" s="16" t="s">
        <v>6</v>
      </c>
      <c r="C324" s="5"/>
      <c r="D324" s="5"/>
      <c r="E324" s="5"/>
      <c r="F324" s="5"/>
      <c r="G324" s="5"/>
      <c r="H324" s="5"/>
      <c r="I324" s="5"/>
      <c r="J324" s="5"/>
      <c r="K324" s="5"/>
      <c r="L324" s="5"/>
      <c r="M324" s="5"/>
      <c r="N324" s="5"/>
      <c r="O324" s="5"/>
      <c r="P324" s="5"/>
      <c r="Q324" s="5"/>
      <c r="R324" s="5"/>
      <c r="S324" s="5"/>
      <c r="T324" s="5"/>
      <c r="U324" s="5"/>
      <c r="V324" s="5"/>
      <c r="W324" s="5"/>
    </row>
    <row r="325" spans="2:26" x14ac:dyDescent="0.2">
      <c r="B325" s="9" t="s">
        <v>8</v>
      </c>
      <c r="C325" s="5">
        <f>C327*CAN!C329</f>
        <v>12.632672501926001</v>
      </c>
      <c r="D325" s="5">
        <f>D327*CAN!D329</f>
        <v>12.435989006611647</v>
      </c>
      <c r="E325" s="5">
        <f>E327*CAN!E329</f>
        <v>10.529872599664021</v>
      </c>
      <c r="F325" s="5">
        <f>F327*CAN!F329</f>
        <v>13.139136184709065</v>
      </c>
      <c r="G325" s="5">
        <f>G327*CAN!G329</f>
        <v>14.631891960694579</v>
      </c>
      <c r="H325" s="5">
        <f>H327*CAN!H329</f>
        <v>16.848458063576388</v>
      </c>
      <c r="I325" s="5">
        <f>I327*CAN!I329</f>
        <v>20.534252436335464</v>
      </c>
      <c r="J325" s="5">
        <f>J327*CAN!J329</f>
        <v>22.260221886431879</v>
      </c>
      <c r="K325" s="5">
        <f>K327*CAN!K329</f>
        <v>26.027836797649922</v>
      </c>
      <c r="L325" s="5">
        <f>L327*CAN!L329</f>
        <v>28.885507738081031</v>
      </c>
      <c r="M325" s="5">
        <f>M327*CAN!M329</f>
        <v>33.068664780055691</v>
      </c>
      <c r="N325" s="5">
        <f>N327*CAN!N329</f>
        <v>21.27162677356409</v>
      </c>
      <c r="O325" s="5">
        <f>O327*CAN!O329</f>
        <v>6.0934827487269523</v>
      </c>
      <c r="P325" s="5">
        <f>P327*CAN!P329</f>
        <v>8.8378743406008429</v>
      </c>
      <c r="Q325" s="5">
        <f>Q327*CAN!Q329</f>
        <v>20.737851218923627</v>
      </c>
      <c r="R325" s="5">
        <f>R327*CAN!R329</f>
        <v>34.421292628284036</v>
      </c>
      <c r="S325" s="5">
        <f>S327*CAN!S329</f>
        <v>51.129144226944724</v>
      </c>
      <c r="T325" s="5">
        <f>T327*CAN!T329</f>
        <v>48.73256687207072</v>
      </c>
      <c r="U325" s="5">
        <f>U327*CAN!U329</f>
        <v>57.981367903174927</v>
      </c>
      <c r="V325" s="5">
        <f>V327*CAN!V329</f>
        <v>60.096046878252302</v>
      </c>
      <c r="W325" s="5">
        <f>W327*CAN!W329</f>
        <v>11.339642440334648</v>
      </c>
      <c r="Z325" s="21" t="s">
        <v>26</v>
      </c>
    </row>
    <row r="326" spans="2:26" x14ac:dyDescent="0.2">
      <c r="B326" s="15" t="s">
        <v>9</v>
      </c>
    </row>
    <row r="327" spans="2:26" x14ac:dyDescent="0.2">
      <c r="B327" s="9" t="s">
        <v>8</v>
      </c>
      <c r="C327" s="5">
        <f>C342/CAN!C343/1000</f>
        <v>15.435835695147571</v>
      </c>
      <c r="D327" s="5">
        <f>D342/CAN!D343/1000</f>
        <v>15.070826045959306</v>
      </c>
      <c r="E327" s="5">
        <f>E342/CAN!E343/1000</f>
        <v>12.911594182031209</v>
      </c>
      <c r="F327" s="5">
        <f>F342/CAN!F343/1000</f>
        <v>15.837582540886947</v>
      </c>
      <c r="G327" s="5">
        <f>G342/CAN!G343/1000</f>
        <v>17.520437099850358</v>
      </c>
      <c r="H327" s="5">
        <f>H342/CAN!H343/1000</f>
        <v>20.273374169420276</v>
      </c>
      <c r="I327" s="5">
        <f>I342/CAN!I343/1000</f>
        <v>24.385862295195682</v>
      </c>
      <c r="J327" s="5">
        <f>J342/CAN!J343/1000</f>
        <v>25.779274681283518</v>
      </c>
      <c r="K327" s="5">
        <f>K342/CAN!K343/1000</f>
        <v>29.661872077584821</v>
      </c>
      <c r="L327" s="5">
        <f>L342/CAN!L343/1000</f>
        <v>32.718862577833633</v>
      </c>
      <c r="M327" s="5">
        <f>M342/CAN!M343/1000</f>
        <v>38.128269327744007</v>
      </c>
      <c r="N327" s="5">
        <f>N342/CAN!N343/1000</f>
        <v>24.469965621226876</v>
      </c>
      <c r="O327" s="5">
        <f>O342/CAN!O343/1000</f>
        <v>6.985041327627477</v>
      </c>
      <c r="P327" s="5">
        <f>P342/CAN!P343/1000</f>
        <v>10.126234746975189</v>
      </c>
      <c r="Q327" s="5">
        <f>Q342/CAN!Q343/1000</f>
        <v>23.693674360815052</v>
      </c>
      <c r="R327" s="5">
        <f>R342/CAN!R343/1000</f>
        <v>38.896510820161311</v>
      </c>
      <c r="S327" s="5">
        <f>S342/CAN!S343/1000</f>
        <v>57.88839732702872</v>
      </c>
      <c r="T327" s="5">
        <f>T342/CAN!T343/1000</f>
        <v>55.885923743416946</v>
      </c>
      <c r="U327" s="5">
        <f>U342/CAN!U343/1000</f>
        <v>66.499636249040648</v>
      </c>
      <c r="V327" s="5">
        <f>V342/CAN!V343/1000</f>
        <v>68.488735869442579</v>
      </c>
      <c r="W327" s="5">
        <f>W342/CAN!W343/1000</f>
        <v>15.845982736911969</v>
      </c>
    </row>
    <row r="328" spans="2:26" x14ac:dyDescent="0.2">
      <c r="B328" s="17" t="s">
        <v>10</v>
      </c>
      <c r="C328" s="12">
        <f t="shared" ref="C328:W328" si="135">C323/C327</f>
        <v>0.1816009996856065</v>
      </c>
      <c r="D328" s="12">
        <f t="shared" si="135"/>
        <v>0.17483030003216665</v>
      </c>
      <c r="E328" s="12">
        <f t="shared" si="135"/>
        <v>0.1844637888078747</v>
      </c>
      <c r="F328" s="12">
        <f t="shared" si="135"/>
        <v>0.17038246520335174</v>
      </c>
      <c r="G328" s="12">
        <f t="shared" si="135"/>
        <v>0.16486718468801506</v>
      </c>
      <c r="H328" s="12">
        <f t="shared" si="135"/>
        <v>0.16893665934553326</v>
      </c>
      <c r="I328" s="12">
        <f t="shared" si="135"/>
        <v>0.15794437827277621</v>
      </c>
      <c r="J328" s="12">
        <f t="shared" si="135"/>
        <v>0.13650705220991224</v>
      </c>
      <c r="K328" s="12">
        <f t="shared" si="135"/>
        <v>0.12251537159993024</v>
      </c>
      <c r="L328" s="12">
        <f t="shared" si="135"/>
        <v>0.11716039427206798</v>
      </c>
      <c r="M328" s="12">
        <f t="shared" si="135"/>
        <v>0.13269955958915486</v>
      </c>
      <c r="N328" s="12">
        <f t="shared" si="135"/>
        <v>0.13070467270654179</v>
      </c>
      <c r="O328" s="12">
        <f t="shared" si="135"/>
        <v>0.12763826827683927</v>
      </c>
      <c r="P328" s="12">
        <f t="shared" si="135"/>
        <v>0.12722995650078067</v>
      </c>
      <c r="Q328" s="12">
        <f t="shared" si="135"/>
        <v>0.12475157279867959</v>
      </c>
      <c r="R328" s="12">
        <f t="shared" si="135"/>
        <v>0.11505448940056659</v>
      </c>
      <c r="S328" s="12">
        <f t="shared" si="135"/>
        <v>0.11676352105412367</v>
      </c>
      <c r="T328" s="12">
        <f t="shared" si="135"/>
        <v>0.12799925978120463</v>
      </c>
      <c r="U328" s="12">
        <f t="shared" si="135"/>
        <v>0.12809496151174227</v>
      </c>
      <c r="V328" s="12">
        <f t="shared" si="135"/>
        <v>0.12254115782176103</v>
      </c>
      <c r="W328" s="12">
        <f t="shared" si="135"/>
        <v>0.28438376914800978</v>
      </c>
    </row>
    <row r="329" spans="2:26" x14ac:dyDescent="0.2">
      <c r="B329" s="17" t="s">
        <v>11</v>
      </c>
      <c r="C329" s="12">
        <f t="shared" ref="C329:W329" si="136">C325/C327</f>
        <v>0.81839900031439339</v>
      </c>
      <c r="D329" s="12">
        <f t="shared" si="136"/>
        <v>0.82516969996783329</v>
      </c>
      <c r="E329" s="12">
        <f t="shared" si="136"/>
        <v>0.81553621119212538</v>
      </c>
      <c r="F329" s="12">
        <f t="shared" si="136"/>
        <v>0.82961753479664824</v>
      </c>
      <c r="G329" s="12">
        <f t="shared" si="136"/>
        <v>0.83513281531198502</v>
      </c>
      <c r="H329" s="12">
        <f t="shared" si="136"/>
        <v>0.83106334065446663</v>
      </c>
      <c r="I329" s="12">
        <f t="shared" si="136"/>
        <v>0.84205562172722381</v>
      </c>
      <c r="J329" s="12">
        <f t="shared" si="136"/>
        <v>0.86349294779008767</v>
      </c>
      <c r="K329" s="12">
        <f t="shared" si="136"/>
        <v>0.8774846284000698</v>
      </c>
      <c r="L329" s="12">
        <f t="shared" si="136"/>
        <v>0.88283960572793196</v>
      </c>
      <c r="M329" s="12">
        <f t="shared" si="136"/>
        <v>0.86730044041084497</v>
      </c>
      <c r="N329" s="12">
        <f t="shared" si="136"/>
        <v>0.86929532729345826</v>
      </c>
      <c r="O329" s="12">
        <f t="shared" si="136"/>
        <v>0.87236173172316078</v>
      </c>
      <c r="P329" s="12">
        <f t="shared" si="136"/>
        <v>0.87277004349921938</v>
      </c>
      <c r="Q329" s="12">
        <f t="shared" si="136"/>
        <v>0.87524842720132046</v>
      </c>
      <c r="R329" s="12">
        <f t="shared" si="136"/>
        <v>0.88494551059943338</v>
      </c>
      <c r="S329" s="12">
        <f t="shared" si="136"/>
        <v>0.88323647894587631</v>
      </c>
      <c r="T329" s="12">
        <f t="shared" si="136"/>
        <v>0.87200074021879526</v>
      </c>
      <c r="U329" s="12">
        <f t="shared" si="136"/>
        <v>0.87190503848825773</v>
      </c>
      <c r="V329" s="12">
        <f t="shared" si="136"/>
        <v>0.87745884217823888</v>
      </c>
      <c r="W329" s="12">
        <f t="shared" si="136"/>
        <v>0.71561623085199022</v>
      </c>
    </row>
    <row r="331" spans="2:26" x14ac:dyDescent="0.2">
      <c r="B331" s="8" t="s">
        <v>14</v>
      </c>
      <c r="C331" s="13"/>
    </row>
    <row r="332" spans="2:26" x14ac:dyDescent="0.2">
      <c r="B332" s="4" t="s">
        <v>18</v>
      </c>
      <c r="C332" s="5">
        <f>'[10]Table 14'!C$15*INDEX(Inputs!$D$30:$T$30,MATCH($A$1,Inputs!$D$27:$T$27,0))*1000</f>
        <v>38.114399999999996</v>
      </c>
      <c r="D332" s="5">
        <f>'[10]Table 14'!D$15*INDEX(Inputs!$D$30:$T$30,MATCH($A$1,Inputs!$D$27:$T$27,0))*1000</f>
        <v>35.552399999999999</v>
      </c>
      <c r="E332" s="5">
        <f>'[10]Table 14'!E$15*INDEX(Inputs!$D$30:$T$30,MATCH($A$1,Inputs!$D$27:$T$27,0))*1000</f>
        <v>31.3398</v>
      </c>
      <c r="F332" s="5">
        <f>'[10]Table 14'!F$15*INDEX(Inputs!$D$30:$T$30,MATCH($A$1,Inputs!$D$27:$T$27,0))*1000</f>
        <v>41.845500000000001</v>
      </c>
      <c r="G332" s="5">
        <f>'[10]Table 14'!G$15*INDEX(Inputs!$D$30:$T$30,MATCH($A$1,Inputs!$D$27:$T$27,0))*1000</f>
        <v>45.102600000000002</v>
      </c>
      <c r="H332" s="5">
        <f>'[10]Table 14'!H$15*INDEX(Inputs!$D$30:$T$30,MATCH($A$1,Inputs!$D$27:$T$27,0))*1000</f>
        <v>52.429499999999997</v>
      </c>
      <c r="I332" s="5">
        <f>'[10]Table 14'!I$15*INDEX(Inputs!$D$30:$T$30,MATCH($A$1,Inputs!$D$27:$T$27,0))*1000</f>
        <v>58.387199999999993</v>
      </c>
      <c r="J332" s="5">
        <f>'[10]Table 14'!J$15*INDEX(Inputs!$D$30:$T$30,MATCH($A$1,Inputs!$D$27:$T$27,0))*1000</f>
        <v>60.706499999999998</v>
      </c>
      <c r="K332" s="5">
        <f>'[10]Table 14'!K$15*INDEX(Inputs!$D$30:$T$30,MATCH($A$1,Inputs!$D$27:$T$27,0))*1000</f>
        <v>66.340799999999987</v>
      </c>
      <c r="L332" s="5">
        <f>'[10]Table 14'!L$15*INDEX(Inputs!$D$30:$T$30,MATCH($A$1,Inputs!$D$27:$T$27,0))*1000</f>
        <v>70.726799999999997</v>
      </c>
      <c r="M332" s="5">
        <f>'[10]Table 14'!M$15*INDEX(Inputs!$D$30:$T$30,MATCH($A$1,Inputs!$D$27:$T$27,0))*1000</f>
        <v>75.773400000000009</v>
      </c>
      <c r="N332" s="5">
        <f>'[10]Table 14'!N$15*INDEX(Inputs!$D$30:$T$30,MATCH($A$1,Inputs!$D$27:$T$27,0))*1000</f>
        <v>45.961199999999998</v>
      </c>
      <c r="O332" s="5">
        <f>'[10]Table 14'!O$15*INDEX(Inputs!$D$30:$T$30,MATCH($A$1,Inputs!$D$27:$T$27,0))*1000</f>
        <v>13.5375</v>
      </c>
      <c r="P332" s="5">
        <f>'[10]Table 14'!P$15*INDEX(Inputs!$D$30:$T$30,MATCH($A$1,Inputs!$D$27:$T$27,0))*1000</f>
        <v>21.487499999999997</v>
      </c>
      <c r="Q332" s="5">
        <f>'[10]Table 14'!Q$15*INDEX(Inputs!$D$30:$T$30,MATCH($A$1,Inputs!$D$27:$T$27,0))*1000</f>
        <v>46.837500000000006</v>
      </c>
      <c r="R332" s="5">
        <f>'[10]Table 14'!R$15*INDEX(Inputs!$D$30:$T$30,MATCH($A$1,Inputs!$D$27:$T$27,0))*1000</f>
        <v>75.529799999999994</v>
      </c>
      <c r="S332" s="5">
        <f>'[10]Table 14'!S$15*INDEX(Inputs!$D$30:$T$30,MATCH($A$1,Inputs!$D$27:$T$27,0))*1000</f>
        <v>105.075</v>
      </c>
      <c r="T332" s="5">
        <f>'[10]Table 14'!T$15*INDEX(Inputs!$D$30:$T$30,MATCH($A$1,Inputs!$D$27:$T$27,0))*1000</f>
        <v>98.715000000000003</v>
      </c>
      <c r="U332" s="5">
        <f>'[10]Table 14'!U$15*INDEX(Inputs!$D$30:$T$30,MATCH($A$1,Inputs!$D$27:$T$27,0))*1000</f>
        <v>121.4325</v>
      </c>
      <c r="V332" s="5">
        <f>'[10]Table 14'!V$15*INDEX(Inputs!$D$30:$T$30,MATCH($A$1,Inputs!$D$27:$T$27,0))*1000</f>
        <v>123.88319999999999</v>
      </c>
      <c r="W332" s="5">
        <f>'[10]Table 14'!W$15*INDEX(Inputs!$D$30:$T$30,MATCH($A$1,Inputs!$D$27:$T$27,0))*1000</f>
        <v>40.919999999999995</v>
      </c>
      <c r="Z332" s="21" t="s">
        <v>26</v>
      </c>
    </row>
    <row r="333" spans="2:26" x14ac:dyDescent="0.2">
      <c r="B333" s="4" t="s">
        <v>19</v>
      </c>
      <c r="C333" s="5">
        <f>'[10]Table 14'!C$14*INDEX(Inputs!$D$30:$T$30,MATCH($A$1,Inputs!$D$27:$T$27,0))*1000</f>
        <v>1.8</v>
      </c>
      <c r="D333" s="5">
        <f>'[10]Table 14'!D$14*INDEX(Inputs!$D$30:$T$30,MATCH($A$1,Inputs!$D$27:$T$27,0))*1000</f>
        <v>1.1676</v>
      </c>
      <c r="E333" s="5">
        <f>'[10]Table 14'!E$14*INDEX(Inputs!$D$30:$T$30,MATCH($A$1,Inputs!$D$27:$T$27,0))*1000</f>
        <v>2.3202000000000003</v>
      </c>
      <c r="F333" s="5">
        <f>'[10]Table 14'!F$14*INDEX(Inputs!$D$30:$T$30,MATCH($A$1,Inputs!$D$27:$T$27,0))*1000</f>
        <v>2.0264999999999995</v>
      </c>
      <c r="G333" s="5">
        <f>'[10]Table 14'!G$14*INDEX(Inputs!$D$30:$T$30,MATCH($A$1,Inputs!$D$27:$T$27,0))*1000</f>
        <v>3.198</v>
      </c>
      <c r="H333" s="5">
        <f>'[10]Table 14'!H$14*INDEX(Inputs!$D$30:$T$30,MATCH($A$1,Inputs!$D$27:$T$27,0))*1000</f>
        <v>2.3264999999999998</v>
      </c>
      <c r="I333" s="5">
        <f>'[10]Table 14'!I$14*INDEX(Inputs!$D$30:$T$30,MATCH($A$1,Inputs!$D$27:$T$27,0))*1000</f>
        <v>3.1943999999999995</v>
      </c>
      <c r="J333" s="5">
        <f>'[10]Table 14'!J$14*INDEX(Inputs!$D$30:$T$30,MATCH($A$1,Inputs!$D$27:$T$27,0))*1000</f>
        <v>3.2109000000000001</v>
      </c>
      <c r="K333" s="5">
        <f>'[10]Table 14'!K$14*INDEX(Inputs!$D$30:$T$30,MATCH($A$1,Inputs!$D$27:$T$27,0))*1000</f>
        <v>2.3423999999999996</v>
      </c>
      <c r="L333" s="5">
        <f>'[10]Table 14'!L$14*INDEX(Inputs!$D$30:$T$30,MATCH($A$1,Inputs!$D$27:$T$27,0))*1000</f>
        <v>2.0516999999999994</v>
      </c>
      <c r="M333" s="5">
        <f>'[10]Table 14'!M$14*INDEX(Inputs!$D$30:$T$30,MATCH($A$1,Inputs!$D$27:$T$27,0))*1000</f>
        <v>1.7532000000000001</v>
      </c>
      <c r="N333" s="5">
        <f>'[10]Table 14'!N$14*INDEX(Inputs!$D$30:$T$30,MATCH($A$1,Inputs!$D$27:$T$27,0))*1000</f>
        <v>0.87660000000000005</v>
      </c>
      <c r="O333" s="5">
        <f>'[10]Table 14'!O$14*INDEX(Inputs!$D$30:$T$30,MATCH($A$1,Inputs!$D$27:$T$27,0))*1000</f>
        <v>0.87750000000000006</v>
      </c>
      <c r="P333" s="5">
        <f>'[10]Table 14'!P$14*INDEX(Inputs!$D$30:$T$30,MATCH($A$1,Inputs!$D$27:$T$27,0))*1000</f>
        <v>0.29249999999999993</v>
      </c>
      <c r="Q333" s="5">
        <f>'[10]Table 14'!Q$14*INDEX(Inputs!$D$30:$T$30,MATCH($A$1,Inputs!$D$27:$T$27,0))*1000</f>
        <v>0</v>
      </c>
      <c r="R333" s="5">
        <f>'[10]Table 14'!R$14*INDEX(Inputs!$D$30:$T$30,MATCH($A$1,Inputs!$D$27:$T$27,0))*1000</f>
        <v>0</v>
      </c>
      <c r="S333" s="5">
        <f>'[10]Table 14'!S$14*INDEX(Inputs!$D$30:$T$30,MATCH($A$1,Inputs!$D$27:$T$27,0))*1000</f>
        <v>0</v>
      </c>
      <c r="T333" s="5">
        <f>'[10]Table 14'!T$14*INDEX(Inputs!$D$30:$T$30,MATCH($A$1,Inputs!$D$27:$T$27,0))*1000</f>
        <v>0</v>
      </c>
      <c r="U333" s="5">
        <f>'[10]Table 14'!U$14*INDEX(Inputs!$D$30:$T$30,MATCH($A$1,Inputs!$D$27:$T$27,0))*1000</f>
        <v>0</v>
      </c>
      <c r="V333" s="5">
        <f>'[10]Table 14'!V$14*INDEX(Inputs!$D$30:$T$30,MATCH($A$1,Inputs!$D$27:$T$27,0))*1000</f>
        <v>0</v>
      </c>
      <c r="W333" s="5">
        <f>'[10]Table 14'!W$14*INDEX(Inputs!$D$30:$T$30,MATCH($A$1,Inputs!$D$27:$T$27,0))*1000</f>
        <v>0</v>
      </c>
      <c r="Z333" s="21" t="s">
        <v>26</v>
      </c>
    </row>
    <row r="334" spans="2:26" x14ac:dyDescent="0.2">
      <c r="B334" s="4" t="s">
        <v>16</v>
      </c>
      <c r="C334" s="5"/>
      <c r="D334" s="5"/>
      <c r="E334" s="5"/>
      <c r="F334" s="5"/>
      <c r="G334" s="5"/>
      <c r="H334" s="5"/>
      <c r="I334" s="5"/>
      <c r="J334" s="5"/>
      <c r="K334" s="5"/>
      <c r="L334" s="5"/>
      <c r="M334" s="5"/>
      <c r="N334" s="5"/>
      <c r="O334" s="5"/>
      <c r="P334" s="5"/>
      <c r="Q334" s="5"/>
      <c r="R334" s="5"/>
      <c r="S334" s="5"/>
      <c r="T334" s="5"/>
      <c r="U334" s="5"/>
      <c r="V334" s="5"/>
      <c r="W334" s="5"/>
    </row>
    <row r="335" spans="2:26" x14ac:dyDescent="0.2">
      <c r="B335" s="4" t="s">
        <v>21</v>
      </c>
      <c r="C335" s="5"/>
      <c r="D335" s="5"/>
      <c r="E335" s="5"/>
      <c r="F335" s="5"/>
      <c r="G335" s="5"/>
      <c r="H335" s="5"/>
      <c r="I335" s="5"/>
      <c r="J335" s="5"/>
      <c r="K335" s="5"/>
      <c r="L335" s="5"/>
      <c r="M335" s="5"/>
      <c r="N335" s="5"/>
      <c r="O335" s="5"/>
      <c r="P335" s="5"/>
      <c r="Q335" s="5"/>
      <c r="R335" s="5"/>
      <c r="S335" s="5"/>
      <c r="T335" s="5"/>
      <c r="U335" s="5"/>
      <c r="V335" s="5"/>
      <c r="W335" s="5"/>
    </row>
    <row r="336" spans="2:26" x14ac:dyDescent="0.2">
      <c r="B336" s="4" t="s">
        <v>20</v>
      </c>
      <c r="C336" s="5"/>
      <c r="D336" s="5"/>
      <c r="E336" s="5"/>
      <c r="F336" s="5"/>
      <c r="G336" s="5"/>
      <c r="H336" s="5"/>
      <c r="I336" s="5"/>
      <c r="J336" s="5"/>
      <c r="K336" s="5"/>
      <c r="L336" s="5"/>
      <c r="M336" s="5"/>
      <c r="N336" s="5"/>
      <c r="O336" s="5"/>
      <c r="P336" s="5"/>
      <c r="Q336" s="5"/>
      <c r="R336" s="5"/>
      <c r="S336" s="5"/>
      <c r="T336" s="5"/>
      <c r="U336" s="5"/>
      <c r="V336" s="5"/>
      <c r="W336" s="5"/>
    </row>
    <row r="337" spans="1:23" x14ac:dyDescent="0.2">
      <c r="B337" s="4" t="s">
        <v>0</v>
      </c>
      <c r="C337" s="5"/>
      <c r="D337" s="5"/>
      <c r="E337" s="5"/>
      <c r="F337" s="5"/>
      <c r="G337" s="5"/>
      <c r="H337" s="5"/>
      <c r="I337" s="5"/>
      <c r="J337" s="5"/>
      <c r="K337" s="5"/>
      <c r="L337" s="5"/>
      <c r="M337" s="5"/>
      <c r="N337" s="5"/>
      <c r="O337" s="5"/>
      <c r="P337" s="5"/>
      <c r="Q337" s="5"/>
      <c r="R337" s="5"/>
      <c r="S337" s="5"/>
      <c r="T337" s="5"/>
      <c r="U337" s="5"/>
      <c r="V337" s="5"/>
      <c r="W337" s="5"/>
    </row>
    <row r="338" spans="1:23" x14ac:dyDescent="0.2">
      <c r="B338" s="4" t="s">
        <v>22</v>
      </c>
      <c r="C338" s="5"/>
      <c r="D338" s="5"/>
      <c r="E338" s="5"/>
      <c r="F338" s="5"/>
      <c r="G338" s="5"/>
      <c r="H338" s="5"/>
      <c r="I338" s="5"/>
      <c r="J338" s="5"/>
      <c r="K338" s="5"/>
      <c r="L338" s="5"/>
      <c r="M338" s="5"/>
      <c r="N338" s="5"/>
      <c r="O338" s="5"/>
      <c r="P338" s="5"/>
      <c r="Q338" s="5"/>
      <c r="R338" s="5"/>
      <c r="S338" s="5"/>
      <c r="T338" s="5"/>
      <c r="U338" s="5"/>
      <c r="V338" s="5"/>
      <c r="W338" s="5"/>
    </row>
    <row r="339" spans="1:23" x14ac:dyDescent="0.2">
      <c r="B339" s="4" t="s">
        <v>23</v>
      </c>
      <c r="C339" s="5"/>
      <c r="D339" s="5"/>
      <c r="E339" s="5"/>
      <c r="F339" s="5"/>
      <c r="G339" s="5"/>
      <c r="H339" s="5"/>
      <c r="I339" s="5"/>
      <c r="J339" s="5"/>
      <c r="K339" s="5"/>
      <c r="L339" s="5"/>
      <c r="M339" s="5"/>
      <c r="N339" s="5"/>
      <c r="O339" s="5"/>
      <c r="P339" s="5"/>
      <c r="Q339" s="5"/>
      <c r="R339" s="5"/>
      <c r="S339" s="5"/>
      <c r="T339" s="5"/>
      <c r="U339" s="5"/>
      <c r="V339" s="5"/>
      <c r="W339" s="5"/>
    </row>
    <row r="340" spans="1:23" x14ac:dyDescent="0.2">
      <c r="B340" s="4" t="s">
        <v>17</v>
      </c>
      <c r="C340" s="5"/>
      <c r="D340" s="5"/>
      <c r="E340" s="5"/>
      <c r="F340" s="5"/>
      <c r="G340" s="5"/>
      <c r="H340" s="5"/>
      <c r="I340" s="5"/>
      <c r="J340" s="5"/>
      <c r="K340" s="5"/>
      <c r="L340" s="5"/>
      <c r="M340" s="5"/>
      <c r="N340" s="5"/>
      <c r="O340" s="5"/>
      <c r="P340" s="5"/>
      <c r="Q340" s="5"/>
      <c r="R340" s="5"/>
      <c r="S340" s="5"/>
      <c r="T340" s="5"/>
      <c r="U340" s="5"/>
      <c r="V340" s="5"/>
      <c r="W340" s="5"/>
    </row>
    <row r="341" spans="1:23" x14ac:dyDescent="0.2">
      <c r="B341" s="4" t="s">
        <v>1</v>
      </c>
      <c r="C341" s="5"/>
      <c r="D341" s="5"/>
      <c r="E341" s="5"/>
      <c r="F341" s="5"/>
      <c r="G341" s="5"/>
      <c r="H341" s="5"/>
      <c r="I341" s="5"/>
      <c r="J341" s="5"/>
      <c r="K341" s="5"/>
      <c r="L341" s="5"/>
      <c r="M341" s="5"/>
      <c r="N341" s="5"/>
      <c r="O341" s="5"/>
      <c r="P341" s="5"/>
      <c r="Q341" s="5"/>
      <c r="R341" s="5"/>
      <c r="S341" s="5"/>
      <c r="T341" s="5"/>
      <c r="U341" s="5"/>
      <c r="V341" s="5"/>
      <c r="W341" s="5"/>
    </row>
    <row r="342" spans="1:23" x14ac:dyDescent="0.2">
      <c r="B342" s="15" t="s">
        <v>9</v>
      </c>
      <c r="C342" s="19">
        <f t="shared" ref="C342:W342" si="137">SUM(C332:C341)</f>
        <v>39.914399999999993</v>
      </c>
      <c r="D342" s="19">
        <f t="shared" si="137"/>
        <v>36.72</v>
      </c>
      <c r="E342" s="19">
        <f t="shared" si="137"/>
        <v>33.660000000000004</v>
      </c>
      <c r="F342" s="19">
        <f t="shared" si="137"/>
        <v>43.872</v>
      </c>
      <c r="G342" s="19">
        <f t="shared" si="137"/>
        <v>48.300600000000003</v>
      </c>
      <c r="H342" s="19">
        <f t="shared" si="137"/>
        <v>54.756</v>
      </c>
      <c r="I342" s="19">
        <f t="shared" si="137"/>
        <v>61.581599999999995</v>
      </c>
      <c r="J342" s="19">
        <f t="shared" si="137"/>
        <v>63.917400000000001</v>
      </c>
      <c r="K342" s="19">
        <f t="shared" si="137"/>
        <v>68.683199999999985</v>
      </c>
      <c r="L342" s="19">
        <f t="shared" si="137"/>
        <v>72.778499999999994</v>
      </c>
      <c r="M342" s="19">
        <f t="shared" si="137"/>
        <v>77.526600000000016</v>
      </c>
      <c r="N342" s="19">
        <f t="shared" si="137"/>
        <v>46.837800000000001</v>
      </c>
      <c r="O342" s="19">
        <f t="shared" si="137"/>
        <v>14.414999999999999</v>
      </c>
      <c r="P342" s="19">
        <f t="shared" si="137"/>
        <v>21.779999999999998</v>
      </c>
      <c r="Q342" s="19">
        <f t="shared" si="137"/>
        <v>46.837500000000006</v>
      </c>
      <c r="R342" s="19">
        <f t="shared" si="137"/>
        <v>75.529799999999994</v>
      </c>
      <c r="S342" s="19">
        <f t="shared" si="137"/>
        <v>105.075</v>
      </c>
      <c r="T342" s="19">
        <f t="shared" si="137"/>
        <v>98.715000000000003</v>
      </c>
      <c r="U342" s="19">
        <f t="shared" si="137"/>
        <v>121.4325</v>
      </c>
      <c r="V342" s="19">
        <f t="shared" si="137"/>
        <v>123.88319999999999</v>
      </c>
      <c r="W342" s="19">
        <f t="shared" si="137"/>
        <v>40.919999999999995</v>
      </c>
    </row>
    <row r="343" spans="1:23" x14ac:dyDescent="0.2">
      <c r="A343" s="3" t="s">
        <v>80</v>
      </c>
      <c r="B343" s="26" t="s">
        <v>91</v>
      </c>
      <c r="C343" s="25">
        <f>C342/C325/1000</f>
        <v>3.1596164623055468E-3</v>
      </c>
      <c r="D343" s="25">
        <f t="shared" ref="D343:W343" si="138">D342/D325/1000</f>
        <v>2.9527205259250108E-3</v>
      </c>
      <c r="E343" s="25">
        <f t="shared" si="138"/>
        <v>3.1966198718371957E-3</v>
      </c>
      <c r="F343" s="25">
        <f t="shared" si="138"/>
        <v>3.3390322912595217E-3</v>
      </c>
      <c r="G343" s="25">
        <f t="shared" si="138"/>
        <v>3.3010495245419488E-3</v>
      </c>
      <c r="H343" s="25">
        <f t="shared" si="138"/>
        <v>3.2499116413728991E-3</v>
      </c>
      <c r="I343" s="25">
        <f t="shared" si="138"/>
        <v>2.9989696576940414E-3</v>
      </c>
      <c r="J343" s="25">
        <f t="shared" si="138"/>
        <v>2.8713729955656521E-3</v>
      </c>
      <c r="K343" s="25">
        <f t="shared" si="138"/>
        <v>2.6388362787875424E-3</v>
      </c>
      <c r="L343" s="25">
        <f t="shared" si="138"/>
        <v>2.519550657025596E-3</v>
      </c>
      <c r="M343" s="25">
        <f t="shared" si="138"/>
        <v>2.3444127700843159E-3</v>
      </c>
      <c r="N343" s="25">
        <f t="shared" si="138"/>
        <v>2.2018908332017647E-3</v>
      </c>
      <c r="O343" s="25">
        <f t="shared" si="138"/>
        <v>2.3656422106079771E-3</v>
      </c>
      <c r="P343" s="25">
        <f t="shared" si="138"/>
        <v>2.4643934910845637E-3</v>
      </c>
      <c r="Q343" s="25">
        <f t="shared" si="138"/>
        <v>2.2585512599907179E-3</v>
      </c>
      <c r="R343" s="25">
        <f t="shared" si="138"/>
        <v>2.1942755263623373E-3</v>
      </c>
      <c r="S343" s="25">
        <f t="shared" si="138"/>
        <v>2.0550901367253115E-3</v>
      </c>
      <c r="T343" s="25">
        <f t="shared" si="138"/>
        <v>2.0256474537682289E-3</v>
      </c>
      <c r="U343" s="25">
        <f t="shared" si="138"/>
        <v>2.0943365841727692E-3</v>
      </c>
      <c r="V343" s="25">
        <f t="shared" si="138"/>
        <v>2.061420117216248E-3</v>
      </c>
      <c r="W343" s="25">
        <f t="shared" si="138"/>
        <v>3.6085793899858086E-3</v>
      </c>
    </row>
    <row r="345" spans="1:23" x14ac:dyDescent="0.2">
      <c r="B345" s="4" t="s">
        <v>18</v>
      </c>
      <c r="C345" s="11">
        <f t="shared" ref="C345:W345" si="139">IFERROR(C332/C342,0)</f>
        <v>0.95490349347603876</v>
      </c>
      <c r="D345" s="11">
        <f t="shared" si="139"/>
        <v>0.96820261437908495</v>
      </c>
      <c r="E345" s="11">
        <f t="shared" si="139"/>
        <v>0.93106951871657739</v>
      </c>
      <c r="F345" s="11">
        <f t="shared" si="139"/>
        <v>0.95380880743982499</v>
      </c>
      <c r="G345" s="11">
        <f t="shared" si="139"/>
        <v>0.93378964236469109</v>
      </c>
      <c r="H345" s="11">
        <f t="shared" si="139"/>
        <v>0.95751150558842857</v>
      </c>
      <c r="I345" s="11">
        <f t="shared" si="139"/>
        <v>0.9481273627187341</v>
      </c>
      <c r="J345" s="11">
        <f t="shared" si="139"/>
        <v>0.9497648527630973</v>
      </c>
      <c r="K345" s="11">
        <f t="shared" si="139"/>
        <v>0.96589559018799365</v>
      </c>
      <c r="L345" s="11">
        <f t="shared" si="139"/>
        <v>0.97180898204826982</v>
      </c>
      <c r="M345" s="11">
        <f t="shared" si="139"/>
        <v>0.97738582628413984</v>
      </c>
      <c r="N345" s="11">
        <f t="shared" si="139"/>
        <v>0.98128434725798386</v>
      </c>
      <c r="O345" s="11">
        <f t="shared" si="139"/>
        <v>0.93912591050988559</v>
      </c>
      <c r="P345" s="11">
        <f t="shared" si="139"/>
        <v>0.98657024793388426</v>
      </c>
      <c r="Q345" s="11">
        <f t="shared" si="139"/>
        <v>1</v>
      </c>
      <c r="R345" s="11">
        <f t="shared" si="139"/>
        <v>1</v>
      </c>
      <c r="S345" s="11">
        <f t="shared" si="139"/>
        <v>1</v>
      </c>
      <c r="T345" s="11">
        <f t="shared" si="139"/>
        <v>1</v>
      </c>
      <c r="U345" s="11">
        <f t="shared" si="139"/>
        <v>1</v>
      </c>
      <c r="V345" s="11">
        <f t="shared" si="139"/>
        <v>1</v>
      </c>
      <c r="W345" s="11">
        <f t="shared" si="139"/>
        <v>1</v>
      </c>
    </row>
    <row r="346" spans="1:23" x14ac:dyDescent="0.2">
      <c r="B346" s="4" t="s">
        <v>19</v>
      </c>
      <c r="C346" s="11">
        <f t="shared" ref="C346:W346" si="140">IFERROR(C333/C342,0)</f>
        <v>4.5096506523961286E-2</v>
      </c>
      <c r="D346" s="11">
        <f t="shared" si="140"/>
        <v>3.1797385620915032E-2</v>
      </c>
      <c r="E346" s="11">
        <f t="shared" si="140"/>
        <v>6.8930481283422454E-2</v>
      </c>
      <c r="F346" s="11">
        <f t="shared" si="140"/>
        <v>4.6191192560175044E-2</v>
      </c>
      <c r="G346" s="11">
        <f t="shared" si="140"/>
        <v>6.6210357635308872E-2</v>
      </c>
      <c r="H346" s="11">
        <f t="shared" si="140"/>
        <v>4.2488494411571327E-2</v>
      </c>
      <c r="I346" s="11">
        <f t="shared" si="140"/>
        <v>5.1872637281265829E-2</v>
      </c>
      <c r="J346" s="11">
        <f t="shared" si="140"/>
        <v>5.023514723690263E-2</v>
      </c>
      <c r="K346" s="11">
        <f t="shared" si="140"/>
        <v>3.410440981200643E-2</v>
      </c>
      <c r="L346" s="11">
        <f t="shared" si="140"/>
        <v>2.8191017951730245E-2</v>
      </c>
      <c r="M346" s="11">
        <f t="shared" si="140"/>
        <v>2.2614173715860102E-2</v>
      </c>
      <c r="N346" s="11">
        <f t="shared" si="140"/>
        <v>1.8715652742016066E-2</v>
      </c>
      <c r="O346" s="11">
        <f t="shared" si="140"/>
        <v>6.0874089490114469E-2</v>
      </c>
      <c r="P346" s="11">
        <f t="shared" si="140"/>
        <v>1.3429752066115701E-2</v>
      </c>
      <c r="Q346" s="11">
        <f t="shared" si="140"/>
        <v>0</v>
      </c>
      <c r="R346" s="11">
        <f t="shared" si="140"/>
        <v>0</v>
      </c>
      <c r="S346" s="11">
        <f t="shared" si="140"/>
        <v>0</v>
      </c>
      <c r="T346" s="11">
        <f t="shared" si="140"/>
        <v>0</v>
      </c>
      <c r="U346" s="11">
        <f t="shared" si="140"/>
        <v>0</v>
      </c>
      <c r="V346" s="11">
        <f t="shared" si="140"/>
        <v>0</v>
      </c>
      <c r="W346" s="11">
        <f t="shared" si="140"/>
        <v>0</v>
      </c>
    </row>
    <row r="347" spans="1:23" x14ac:dyDescent="0.2">
      <c r="B347" s="4" t="s">
        <v>16</v>
      </c>
      <c r="C347" s="11">
        <f t="shared" ref="C347:W347" si="141">IFERROR(C334/C342,0)</f>
        <v>0</v>
      </c>
      <c r="D347" s="11">
        <f t="shared" si="141"/>
        <v>0</v>
      </c>
      <c r="E347" s="11">
        <f t="shared" si="141"/>
        <v>0</v>
      </c>
      <c r="F347" s="11">
        <f t="shared" si="141"/>
        <v>0</v>
      </c>
      <c r="G347" s="11">
        <f t="shared" si="141"/>
        <v>0</v>
      </c>
      <c r="H347" s="11">
        <f t="shared" si="141"/>
        <v>0</v>
      </c>
      <c r="I347" s="11">
        <f t="shared" si="141"/>
        <v>0</v>
      </c>
      <c r="J347" s="11">
        <f t="shared" si="141"/>
        <v>0</v>
      </c>
      <c r="K347" s="11">
        <f t="shared" si="141"/>
        <v>0</v>
      </c>
      <c r="L347" s="11">
        <f t="shared" si="141"/>
        <v>0</v>
      </c>
      <c r="M347" s="11">
        <f t="shared" si="141"/>
        <v>0</v>
      </c>
      <c r="N347" s="11">
        <f t="shared" si="141"/>
        <v>0</v>
      </c>
      <c r="O347" s="11">
        <f t="shared" si="141"/>
        <v>0</v>
      </c>
      <c r="P347" s="11">
        <f t="shared" si="141"/>
        <v>0</v>
      </c>
      <c r="Q347" s="11">
        <f t="shared" si="141"/>
        <v>0</v>
      </c>
      <c r="R347" s="11">
        <f t="shared" si="141"/>
        <v>0</v>
      </c>
      <c r="S347" s="11">
        <f t="shared" si="141"/>
        <v>0</v>
      </c>
      <c r="T347" s="11">
        <f t="shared" si="141"/>
        <v>0</v>
      </c>
      <c r="U347" s="11">
        <f t="shared" si="141"/>
        <v>0</v>
      </c>
      <c r="V347" s="11">
        <f t="shared" si="141"/>
        <v>0</v>
      </c>
      <c r="W347" s="11">
        <f t="shared" si="141"/>
        <v>0</v>
      </c>
    </row>
    <row r="348" spans="1:23" x14ac:dyDescent="0.2">
      <c r="B348" s="4" t="s">
        <v>21</v>
      </c>
      <c r="C348" s="11">
        <f t="shared" ref="C348:W348" si="142">IFERROR(C335/C342,0)</f>
        <v>0</v>
      </c>
      <c r="D348" s="11">
        <f t="shared" si="142"/>
        <v>0</v>
      </c>
      <c r="E348" s="11">
        <f t="shared" si="142"/>
        <v>0</v>
      </c>
      <c r="F348" s="11">
        <f t="shared" si="142"/>
        <v>0</v>
      </c>
      <c r="G348" s="11">
        <f t="shared" si="142"/>
        <v>0</v>
      </c>
      <c r="H348" s="11">
        <f t="shared" si="142"/>
        <v>0</v>
      </c>
      <c r="I348" s="11">
        <f t="shared" si="142"/>
        <v>0</v>
      </c>
      <c r="J348" s="11">
        <f t="shared" si="142"/>
        <v>0</v>
      </c>
      <c r="K348" s="11">
        <f t="shared" si="142"/>
        <v>0</v>
      </c>
      <c r="L348" s="11">
        <f t="shared" si="142"/>
        <v>0</v>
      </c>
      <c r="M348" s="11">
        <f t="shared" si="142"/>
        <v>0</v>
      </c>
      <c r="N348" s="11">
        <f t="shared" si="142"/>
        <v>0</v>
      </c>
      <c r="O348" s="11">
        <f t="shared" si="142"/>
        <v>0</v>
      </c>
      <c r="P348" s="11">
        <f t="shared" si="142"/>
        <v>0</v>
      </c>
      <c r="Q348" s="11">
        <f t="shared" si="142"/>
        <v>0</v>
      </c>
      <c r="R348" s="11">
        <f t="shared" si="142"/>
        <v>0</v>
      </c>
      <c r="S348" s="11">
        <f t="shared" si="142"/>
        <v>0</v>
      </c>
      <c r="T348" s="11">
        <f t="shared" si="142"/>
        <v>0</v>
      </c>
      <c r="U348" s="11">
        <f t="shared" si="142"/>
        <v>0</v>
      </c>
      <c r="V348" s="11">
        <f t="shared" si="142"/>
        <v>0</v>
      </c>
      <c r="W348" s="11">
        <f t="shared" si="142"/>
        <v>0</v>
      </c>
    </row>
    <row r="349" spans="1:23" x14ac:dyDescent="0.2">
      <c r="B349" s="4" t="s">
        <v>20</v>
      </c>
      <c r="C349" s="11">
        <f t="shared" ref="C349:W349" si="143">IFERROR(C336/C342,0)</f>
        <v>0</v>
      </c>
      <c r="D349" s="11">
        <f t="shared" si="143"/>
        <v>0</v>
      </c>
      <c r="E349" s="11">
        <f t="shared" si="143"/>
        <v>0</v>
      </c>
      <c r="F349" s="11">
        <f t="shared" si="143"/>
        <v>0</v>
      </c>
      <c r="G349" s="11">
        <f t="shared" si="143"/>
        <v>0</v>
      </c>
      <c r="H349" s="11">
        <f t="shared" si="143"/>
        <v>0</v>
      </c>
      <c r="I349" s="11">
        <f t="shared" si="143"/>
        <v>0</v>
      </c>
      <c r="J349" s="11">
        <f t="shared" si="143"/>
        <v>0</v>
      </c>
      <c r="K349" s="11">
        <f t="shared" si="143"/>
        <v>0</v>
      </c>
      <c r="L349" s="11">
        <f t="shared" si="143"/>
        <v>0</v>
      </c>
      <c r="M349" s="11">
        <f t="shared" si="143"/>
        <v>0</v>
      </c>
      <c r="N349" s="11">
        <f t="shared" si="143"/>
        <v>0</v>
      </c>
      <c r="O349" s="11">
        <f t="shared" si="143"/>
        <v>0</v>
      </c>
      <c r="P349" s="11">
        <f t="shared" si="143"/>
        <v>0</v>
      </c>
      <c r="Q349" s="11">
        <f t="shared" si="143"/>
        <v>0</v>
      </c>
      <c r="R349" s="11">
        <f t="shared" si="143"/>
        <v>0</v>
      </c>
      <c r="S349" s="11">
        <f t="shared" si="143"/>
        <v>0</v>
      </c>
      <c r="T349" s="11">
        <f t="shared" si="143"/>
        <v>0</v>
      </c>
      <c r="U349" s="11">
        <f t="shared" si="143"/>
        <v>0</v>
      </c>
      <c r="V349" s="11">
        <f t="shared" si="143"/>
        <v>0</v>
      </c>
      <c r="W349" s="11">
        <f t="shared" si="143"/>
        <v>0</v>
      </c>
    </row>
    <row r="350" spans="1:23" x14ac:dyDescent="0.2">
      <c r="B350" s="4" t="s">
        <v>0</v>
      </c>
      <c r="C350" s="11">
        <f t="shared" ref="C350:W350" si="144">IFERROR(C337/C342,0)</f>
        <v>0</v>
      </c>
      <c r="D350" s="11">
        <f t="shared" si="144"/>
        <v>0</v>
      </c>
      <c r="E350" s="11">
        <f t="shared" si="144"/>
        <v>0</v>
      </c>
      <c r="F350" s="11">
        <f t="shared" si="144"/>
        <v>0</v>
      </c>
      <c r="G350" s="11">
        <f t="shared" si="144"/>
        <v>0</v>
      </c>
      <c r="H350" s="11">
        <f t="shared" si="144"/>
        <v>0</v>
      </c>
      <c r="I350" s="11">
        <f t="shared" si="144"/>
        <v>0</v>
      </c>
      <c r="J350" s="11">
        <f t="shared" si="144"/>
        <v>0</v>
      </c>
      <c r="K350" s="11">
        <f t="shared" si="144"/>
        <v>0</v>
      </c>
      <c r="L350" s="11">
        <f t="shared" si="144"/>
        <v>0</v>
      </c>
      <c r="M350" s="11">
        <f t="shared" si="144"/>
        <v>0</v>
      </c>
      <c r="N350" s="11">
        <f t="shared" si="144"/>
        <v>0</v>
      </c>
      <c r="O350" s="11">
        <f t="shared" si="144"/>
        <v>0</v>
      </c>
      <c r="P350" s="11">
        <f t="shared" si="144"/>
        <v>0</v>
      </c>
      <c r="Q350" s="11">
        <f t="shared" si="144"/>
        <v>0</v>
      </c>
      <c r="R350" s="11">
        <f t="shared" si="144"/>
        <v>0</v>
      </c>
      <c r="S350" s="11">
        <f t="shared" si="144"/>
        <v>0</v>
      </c>
      <c r="T350" s="11">
        <f t="shared" si="144"/>
        <v>0</v>
      </c>
      <c r="U350" s="11">
        <f t="shared" si="144"/>
        <v>0</v>
      </c>
      <c r="V350" s="11">
        <f t="shared" si="144"/>
        <v>0</v>
      </c>
      <c r="W350" s="11">
        <f t="shared" si="144"/>
        <v>0</v>
      </c>
    </row>
    <row r="351" spans="1:23" x14ac:dyDescent="0.2">
      <c r="B351" s="4" t="s">
        <v>22</v>
      </c>
      <c r="C351" s="11">
        <f t="shared" ref="C351:W351" si="145">IFERROR(C338/C342,0)</f>
        <v>0</v>
      </c>
      <c r="D351" s="11">
        <f t="shared" si="145"/>
        <v>0</v>
      </c>
      <c r="E351" s="11">
        <f t="shared" si="145"/>
        <v>0</v>
      </c>
      <c r="F351" s="11">
        <f t="shared" si="145"/>
        <v>0</v>
      </c>
      <c r="G351" s="11">
        <f t="shared" si="145"/>
        <v>0</v>
      </c>
      <c r="H351" s="11">
        <f t="shared" si="145"/>
        <v>0</v>
      </c>
      <c r="I351" s="11">
        <f t="shared" si="145"/>
        <v>0</v>
      </c>
      <c r="J351" s="11">
        <f t="shared" si="145"/>
        <v>0</v>
      </c>
      <c r="K351" s="11">
        <f t="shared" si="145"/>
        <v>0</v>
      </c>
      <c r="L351" s="11">
        <f t="shared" si="145"/>
        <v>0</v>
      </c>
      <c r="M351" s="11">
        <f t="shared" si="145"/>
        <v>0</v>
      </c>
      <c r="N351" s="11">
        <f t="shared" si="145"/>
        <v>0</v>
      </c>
      <c r="O351" s="11">
        <f t="shared" si="145"/>
        <v>0</v>
      </c>
      <c r="P351" s="11">
        <f t="shared" si="145"/>
        <v>0</v>
      </c>
      <c r="Q351" s="11">
        <f t="shared" si="145"/>
        <v>0</v>
      </c>
      <c r="R351" s="11">
        <f t="shared" si="145"/>
        <v>0</v>
      </c>
      <c r="S351" s="11">
        <f t="shared" si="145"/>
        <v>0</v>
      </c>
      <c r="T351" s="11">
        <f t="shared" si="145"/>
        <v>0</v>
      </c>
      <c r="U351" s="11">
        <f t="shared" si="145"/>
        <v>0</v>
      </c>
      <c r="V351" s="11">
        <f t="shared" si="145"/>
        <v>0</v>
      </c>
      <c r="W351" s="11">
        <f t="shared" si="145"/>
        <v>0</v>
      </c>
    </row>
    <row r="352" spans="1:23" x14ac:dyDescent="0.2">
      <c r="B352" s="4" t="s">
        <v>23</v>
      </c>
      <c r="C352" s="11">
        <f t="shared" ref="C352:W352" si="146">IFERROR(C339/C342,0)</f>
        <v>0</v>
      </c>
      <c r="D352" s="11">
        <f t="shared" si="146"/>
        <v>0</v>
      </c>
      <c r="E352" s="11">
        <f t="shared" si="146"/>
        <v>0</v>
      </c>
      <c r="F352" s="11">
        <f t="shared" si="146"/>
        <v>0</v>
      </c>
      <c r="G352" s="11">
        <f t="shared" si="146"/>
        <v>0</v>
      </c>
      <c r="H352" s="11">
        <f t="shared" si="146"/>
        <v>0</v>
      </c>
      <c r="I352" s="11">
        <f t="shared" si="146"/>
        <v>0</v>
      </c>
      <c r="J352" s="11">
        <f t="shared" si="146"/>
        <v>0</v>
      </c>
      <c r="K352" s="11">
        <f t="shared" si="146"/>
        <v>0</v>
      </c>
      <c r="L352" s="11">
        <f t="shared" si="146"/>
        <v>0</v>
      </c>
      <c r="M352" s="11">
        <f t="shared" si="146"/>
        <v>0</v>
      </c>
      <c r="N352" s="11">
        <f t="shared" si="146"/>
        <v>0</v>
      </c>
      <c r="O352" s="11">
        <f t="shared" si="146"/>
        <v>0</v>
      </c>
      <c r="P352" s="11">
        <f t="shared" si="146"/>
        <v>0</v>
      </c>
      <c r="Q352" s="11">
        <f t="shared" si="146"/>
        <v>0</v>
      </c>
      <c r="R352" s="11">
        <f t="shared" si="146"/>
        <v>0</v>
      </c>
      <c r="S352" s="11">
        <f t="shared" si="146"/>
        <v>0</v>
      </c>
      <c r="T352" s="11">
        <f t="shared" si="146"/>
        <v>0</v>
      </c>
      <c r="U352" s="11">
        <f t="shared" si="146"/>
        <v>0</v>
      </c>
      <c r="V352" s="11">
        <f t="shared" si="146"/>
        <v>0</v>
      </c>
      <c r="W352" s="11">
        <f t="shared" si="146"/>
        <v>0</v>
      </c>
    </row>
    <row r="353" spans="2:23" x14ac:dyDescent="0.2">
      <c r="B353" s="4" t="s">
        <v>17</v>
      </c>
      <c r="C353" s="11">
        <f t="shared" ref="C353:W353" si="147">IFERROR(C340/C342,0)</f>
        <v>0</v>
      </c>
      <c r="D353" s="11">
        <f t="shared" si="147"/>
        <v>0</v>
      </c>
      <c r="E353" s="11">
        <f t="shared" si="147"/>
        <v>0</v>
      </c>
      <c r="F353" s="11">
        <f t="shared" si="147"/>
        <v>0</v>
      </c>
      <c r="G353" s="11">
        <f t="shared" si="147"/>
        <v>0</v>
      </c>
      <c r="H353" s="11">
        <f t="shared" si="147"/>
        <v>0</v>
      </c>
      <c r="I353" s="11">
        <f t="shared" si="147"/>
        <v>0</v>
      </c>
      <c r="J353" s="11">
        <f t="shared" si="147"/>
        <v>0</v>
      </c>
      <c r="K353" s="11">
        <f t="shared" si="147"/>
        <v>0</v>
      </c>
      <c r="L353" s="11">
        <f t="shared" si="147"/>
        <v>0</v>
      </c>
      <c r="M353" s="11">
        <f t="shared" si="147"/>
        <v>0</v>
      </c>
      <c r="N353" s="11">
        <f t="shared" si="147"/>
        <v>0</v>
      </c>
      <c r="O353" s="11">
        <f t="shared" si="147"/>
        <v>0</v>
      </c>
      <c r="P353" s="11">
        <f t="shared" si="147"/>
        <v>0</v>
      </c>
      <c r="Q353" s="11">
        <f t="shared" si="147"/>
        <v>0</v>
      </c>
      <c r="R353" s="11">
        <f t="shared" si="147"/>
        <v>0</v>
      </c>
      <c r="S353" s="11">
        <f t="shared" si="147"/>
        <v>0</v>
      </c>
      <c r="T353" s="11">
        <f t="shared" si="147"/>
        <v>0</v>
      </c>
      <c r="U353" s="11">
        <f t="shared" si="147"/>
        <v>0</v>
      </c>
      <c r="V353" s="11">
        <f t="shared" si="147"/>
        <v>0</v>
      </c>
      <c r="W353" s="11">
        <f t="shared" si="147"/>
        <v>0</v>
      </c>
    </row>
    <row r="354" spans="2:23" x14ac:dyDescent="0.2">
      <c r="B354" s="4" t="s">
        <v>24</v>
      </c>
      <c r="C354" s="11">
        <f t="shared" ref="C354:W354" si="148">IFERROR(C341/C342,0)</f>
        <v>0</v>
      </c>
      <c r="D354" s="11">
        <f t="shared" si="148"/>
        <v>0</v>
      </c>
      <c r="E354" s="11">
        <f t="shared" si="148"/>
        <v>0</v>
      </c>
      <c r="F354" s="11">
        <f t="shared" si="148"/>
        <v>0</v>
      </c>
      <c r="G354" s="11">
        <f t="shared" si="148"/>
        <v>0</v>
      </c>
      <c r="H354" s="11">
        <f t="shared" si="148"/>
        <v>0</v>
      </c>
      <c r="I354" s="11">
        <f t="shared" si="148"/>
        <v>0</v>
      </c>
      <c r="J354" s="11">
        <f t="shared" si="148"/>
        <v>0</v>
      </c>
      <c r="K354" s="11">
        <f t="shared" si="148"/>
        <v>0</v>
      </c>
      <c r="L354" s="11">
        <f t="shared" si="148"/>
        <v>0</v>
      </c>
      <c r="M354" s="11">
        <f t="shared" si="148"/>
        <v>0</v>
      </c>
      <c r="N354" s="11">
        <f t="shared" si="148"/>
        <v>0</v>
      </c>
      <c r="O354" s="11">
        <f t="shared" si="148"/>
        <v>0</v>
      </c>
      <c r="P354" s="11">
        <f t="shared" si="148"/>
        <v>0</v>
      </c>
      <c r="Q354" s="11">
        <f t="shared" si="148"/>
        <v>0</v>
      </c>
      <c r="R354" s="11">
        <f t="shared" si="148"/>
        <v>0</v>
      </c>
      <c r="S354" s="11">
        <f t="shared" si="148"/>
        <v>0</v>
      </c>
      <c r="T354" s="11">
        <f t="shared" si="148"/>
        <v>0</v>
      </c>
      <c r="U354" s="11">
        <f t="shared" si="148"/>
        <v>0</v>
      </c>
      <c r="V354" s="11">
        <f t="shared" si="148"/>
        <v>0</v>
      </c>
      <c r="W354" s="11">
        <f t="shared" si="148"/>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832AE-36FC-47C2-8583-811A44AB7AD7}">
  <sheetPr codeName="Sheet15">
    <tabColor rgb="FF0070C0"/>
    <outlinePr summaryBelow="0"/>
  </sheetPr>
  <dimension ref="A1:AB354"/>
  <sheetViews>
    <sheetView zoomScale="85" zoomScaleNormal="85" workbookViewId="0">
      <pane xSplit="2" ySplit="1" topLeftCell="C288" activePane="bottomRight" state="frozen"/>
      <selection activeCell="C11" sqref="C11:W20"/>
      <selection pane="topRight" activeCell="C11" sqref="C11:W20"/>
      <selection pane="bottomLeft" activeCell="C11" sqref="C11:W20"/>
      <selection pane="bottomRight" activeCell="C11" sqref="C11:W20"/>
    </sheetView>
  </sheetViews>
  <sheetFormatPr defaultColWidth="9.140625" defaultRowHeight="12.75" outlineLevelRow="1" x14ac:dyDescent="0.2"/>
  <cols>
    <col min="1" max="1" width="11.7109375" style="1" customWidth="1"/>
    <col min="2" max="2" width="37.28515625" style="1" bestFit="1" customWidth="1"/>
    <col min="3" max="23" width="9.7109375" style="1" customWidth="1"/>
    <col min="24" max="24" width="4.7109375" style="1" customWidth="1"/>
    <col min="25" max="25" width="39.85546875" style="1" customWidth="1"/>
    <col min="26" max="26" width="46.42578125" bestFit="1" customWidth="1"/>
    <col min="27" max="27" width="4.7109375" style="1" customWidth="1"/>
    <col min="28" max="28" width="8.7109375" style="1" customWidth="1"/>
    <col min="29" max="16384" width="9.140625" style="1"/>
  </cols>
  <sheetData>
    <row r="1" spans="1:28" ht="46.9" customHeight="1" thickBot="1" x14ac:dyDescent="0.25">
      <c r="A1" s="27" t="s">
        <v>215</v>
      </c>
      <c r="B1" s="27" t="s">
        <v>45</v>
      </c>
      <c r="C1" s="2">
        <v>2000</v>
      </c>
      <c r="D1" s="2">
        <v>2001</v>
      </c>
      <c r="E1" s="2">
        <v>2002</v>
      </c>
      <c r="F1" s="2">
        <v>2003</v>
      </c>
      <c r="G1" s="2">
        <v>2004</v>
      </c>
      <c r="H1" s="2">
        <v>2005</v>
      </c>
      <c r="I1" s="2">
        <v>2006</v>
      </c>
      <c r="J1" s="2">
        <v>2007</v>
      </c>
      <c r="K1" s="2">
        <v>2008</v>
      </c>
      <c r="L1" s="2">
        <v>2009</v>
      </c>
      <c r="M1" s="2">
        <v>2010</v>
      </c>
      <c r="N1" s="2">
        <v>2011</v>
      </c>
      <c r="O1" s="2">
        <v>2012</v>
      </c>
      <c r="P1" s="2">
        <v>2013</v>
      </c>
      <c r="Q1" s="2">
        <v>2014</v>
      </c>
      <c r="R1" s="2">
        <v>2015</v>
      </c>
      <c r="S1" s="2">
        <v>2016</v>
      </c>
      <c r="T1" s="2">
        <v>2017</v>
      </c>
      <c r="U1" s="2">
        <v>2018</v>
      </c>
      <c r="V1" s="2">
        <v>2019</v>
      </c>
      <c r="W1" s="2">
        <v>2020</v>
      </c>
      <c r="X1" s="2"/>
      <c r="Y1" s="2" t="s">
        <v>34</v>
      </c>
      <c r="Z1" s="2" t="s">
        <v>33</v>
      </c>
      <c r="AA1" s="2"/>
      <c r="AB1" s="2" t="s">
        <v>35</v>
      </c>
    </row>
    <row r="2" spans="1:28" s="29" customFormat="1" ht="13.5" thickTop="1" x14ac:dyDescent="0.2">
      <c r="A2" s="28" t="s">
        <v>80</v>
      </c>
      <c r="C2" s="28"/>
      <c r="D2" s="28"/>
      <c r="E2" s="28"/>
      <c r="F2" s="28"/>
      <c r="G2" s="28"/>
      <c r="H2" s="28"/>
      <c r="I2" s="28"/>
      <c r="J2" s="28"/>
      <c r="K2" s="28"/>
      <c r="L2" s="28"/>
      <c r="M2" s="28"/>
      <c r="N2" s="28"/>
      <c r="O2" s="28"/>
      <c r="P2" s="28"/>
      <c r="Q2" s="28"/>
      <c r="R2" s="28"/>
      <c r="S2" s="28"/>
      <c r="T2" s="28"/>
      <c r="U2" s="28"/>
      <c r="V2" s="28"/>
      <c r="W2" s="28"/>
      <c r="X2" s="28"/>
      <c r="Y2" s="28"/>
      <c r="AA2" s="28"/>
      <c r="AB2" s="28"/>
    </row>
    <row r="3" spans="1:28" outlineLevel="1" x14ac:dyDescent="0.2">
      <c r="A3" s="6"/>
      <c r="B3" s="20" t="s">
        <v>88</v>
      </c>
      <c r="C3" s="5">
        <f>C37+C177+C212+C247+C287+C325</f>
        <v>9749.062641177401</v>
      </c>
      <c r="D3" s="5">
        <f t="shared" ref="D3:W3" si="0">D37+D177+D212+D247+D287+D325</f>
        <v>9230.1170809579562</v>
      </c>
      <c r="E3" s="5">
        <f t="shared" si="0"/>
        <v>9677.2714674202525</v>
      </c>
      <c r="F3" s="5">
        <f t="shared" si="0"/>
        <v>10302.668738950299</v>
      </c>
      <c r="G3" s="5">
        <f t="shared" si="0"/>
        <v>10017.370146443371</v>
      </c>
      <c r="H3" s="5">
        <f t="shared" si="0"/>
        <v>10117.930746322525</v>
      </c>
      <c r="I3" s="5">
        <f t="shared" si="0"/>
        <v>9815.9561291323171</v>
      </c>
      <c r="J3" s="5">
        <f t="shared" si="0"/>
        <v>11397.054024787774</v>
      </c>
      <c r="K3" s="5">
        <f t="shared" si="0"/>
        <v>12595.680007518127</v>
      </c>
      <c r="L3" s="5">
        <f t="shared" si="0"/>
        <v>11586.342366866125</v>
      </c>
      <c r="M3" s="5">
        <f t="shared" si="0"/>
        <v>11798.477964531294</v>
      </c>
      <c r="N3" s="5">
        <f t="shared" si="0"/>
        <v>13793.455107368618</v>
      </c>
      <c r="O3" s="5">
        <f t="shared" si="0"/>
        <v>12980.147732674895</v>
      </c>
      <c r="P3" s="5">
        <f t="shared" si="0"/>
        <v>11558.520040112517</v>
      </c>
      <c r="Q3" s="5">
        <f t="shared" si="0"/>
        <v>13772.266258898117</v>
      </c>
      <c r="R3" s="5">
        <f t="shared" si="0"/>
        <v>14546.338996777758</v>
      </c>
      <c r="S3" s="5">
        <f t="shared" si="0"/>
        <v>14729.784189105709</v>
      </c>
      <c r="T3" s="5">
        <f t="shared" si="0"/>
        <v>14763.010839225042</v>
      </c>
      <c r="U3" s="5">
        <f t="shared" si="0"/>
        <v>14762.952025209579</v>
      </c>
      <c r="V3" s="5">
        <f t="shared" si="0"/>
        <v>14369.382551560624</v>
      </c>
      <c r="W3" s="5">
        <f t="shared" si="0"/>
        <v>12666.242531060874</v>
      </c>
      <c r="Z3" s="21"/>
    </row>
    <row r="4" spans="1:28" outlineLevel="1" x14ac:dyDescent="0.2">
      <c r="A4" s="6"/>
      <c r="B4" s="7" t="s">
        <v>25</v>
      </c>
      <c r="C4" s="5"/>
      <c r="D4" s="5"/>
      <c r="E4" s="5"/>
      <c r="F4" s="5"/>
      <c r="G4" s="5"/>
      <c r="H4" s="5"/>
      <c r="I4" s="5"/>
      <c r="J4" s="5"/>
      <c r="K4" s="5"/>
      <c r="L4" s="5"/>
      <c r="M4" s="5"/>
      <c r="N4" s="5"/>
      <c r="O4" s="5"/>
      <c r="P4" s="5"/>
      <c r="Q4" s="5"/>
      <c r="R4" s="5"/>
      <c r="S4" s="5"/>
      <c r="T4" s="5"/>
      <c r="U4" s="5"/>
      <c r="V4" s="5"/>
      <c r="W4" s="5"/>
    </row>
    <row r="5" spans="1:28" outlineLevel="1" x14ac:dyDescent="0.2">
      <c r="A5" s="6"/>
      <c r="B5" s="7" t="s">
        <v>30</v>
      </c>
      <c r="C5" s="5"/>
      <c r="D5" s="5"/>
      <c r="E5" s="5"/>
      <c r="F5" s="5"/>
      <c r="G5" s="5"/>
      <c r="H5" s="5"/>
      <c r="I5" s="5"/>
      <c r="J5" s="5"/>
      <c r="K5" s="5"/>
      <c r="L5" s="5"/>
      <c r="M5" s="5"/>
      <c r="N5" s="5"/>
      <c r="O5" s="5"/>
      <c r="P5" s="5"/>
      <c r="Q5" s="5"/>
      <c r="R5" s="5"/>
      <c r="S5" s="5"/>
      <c r="T5" s="5"/>
      <c r="U5" s="5"/>
      <c r="V5" s="5"/>
      <c r="W5" s="5"/>
    </row>
    <row r="6" spans="1:28" outlineLevel="1" x14ac:dyDescent="0.2">
      <c r="A6" s="6"/>
      <c r="B6" s="7" t="s">
        <v>31</v>
      </c>
      <c r="C6" s="5"/>
      <c r="D6" s="5"/>
      <c r="E6" s="5"/>
      <c r="F6" s="5"/>
      <c r="G6" s="5"/>
      <c r="H6" s="5"/>
      <c r="I6" s="5"/>
      <c r="J6" s="5"/>
      <c r="K6" s="5"/>
      <c r="L6" s="5"/>
      <c r="M6" s="5"/>
      <c r="N6" s="5"/>
      <c r="O6" s="5"/>
      <c r="P6" s="5"/>
      <c r="Q6" s="5"/>
      <c r="R6" s="5"/>
      <c r="S6" s="5"/>
      <c r="T6" s="5"/>
      <c r="U6" s="5"/>
      <c r="V6" s="5"/>
      <c r="W6" s="5"/>
    </row>
    <row r="7" spans="1:28" outlineLevel="1" x14ac:dyDescent="0.2">
      <c r="A7" s="6"/>
      <c r="B7" s="7" t="s">
        <v>140</v>
      </c>
      <c r="C7" s="14"/>
      <c r="D7" s="14"/>
      <c r="E7" s="14"/>
      <c r="F7" s="14"/>
      <c r="G7" s="14"/>
      <c r="H7" s="14"/>
      <c r="I7" s="14"/>
      <c r="J7" s="14"/>
      <c r="K7" s="14"/>
      <c r="L7" s="14"/>
      <c r="M7" s="14"/>
      <c r="N7" s="14"/>
      <c r="O7" s="14"/>
      <c r="P7" s="14"/>
      <c r="Q7" s="14"/>
      <c r="R7" s="14"/>
      <c r="S7" s="14"/>
      <c r="T7" s="14"/>
      <c r="U7" s="14"/>
      <c r="V7" s="14"/>
      <c r="W7" s="14"/>
    </row>
    <row r="8" spans="1:28" outlineLevel="1" x14ac:dyDescent="0.2">
      <c r="A8" s="6"/>
      <c r="B8" s="7" t="s">
        <v>90</v>
      </c>
      <c r="C8" s="5"/>
      <c r="D8" s="5"/>
      <c r="E8" s="5"/>
      <c r="F8" s="5"/>
      <c r="G8" s="5"/>
      <c r="H8" s="5"/>
      <c r="I8" s="5"/>
      <c r="J8" s="5"/>
      <c r="K8" s="5"/>
      <c r="L8" s="5"/>
      <c r="M8" s="5"/>
      <c r="N8" s="5"/>
      <c r="O8" s="5"/>
      <c r="P8" s="5"/>
      <c r="Q8" s="5"/>
      <c r="R8" s="5"/>
      <c r="S8" s="5"/>
      <c r="T8" s="5"/>
      <c r="U8" s="5"/>
      <c r="V8" s="5"/>
      <c r="W8" s="5"/>
    </row>
    <row r="9" spans="1:28" outlineLevel="1" x14ac:dyDescent="0.2"/>
    <row r="10" spans="1:28" outlineLevel="1" x14ac:dyDescent="0.2">
      <c r="B10" s="8" t="s">
        <v>14</v>
      </c>
      <c r="C10" s="13"/>
    </row>
    <row r="11" spans="1:28" outlineLevel="1" x14ac:dyDescent="0.2">
      <c r="B11" s="4" t="s">
        <v>18</v>
      </c>
      <c r="C11" s="5">
        <f>C46+C186+C221+C256+C294+C332</f>
        <v>2890.5167999999999</v>
      </c>
      <c r="D11" s="5">
        <f t="shared" ref="D11:W11" si="1">D46+D186+D221+D256+D294+D332</f>
        <v>2721.2628</v>
      </c>
      <c r="E11" s="5">
        <f t="shared" si="1"/>
        <v>2356.623</v>
      </c>
      <c r="F11" s="5">
        <f t="shared" si="1"/>
        <v>2774.0550000000003</v>
      </c>
      <c r="G11" s="5">
        <f t="shared" si="1"/>
        <v>3384.7451999999998</v>
      </c>
      <c r="H11" s="5">
        <f t="shared" si="1"/>
        <v>3527.4450000000002</v>
      </c>
      <c r="I11" s="5">
        <f t="shared" si="1"/>
        <v>2452.0391999999997</v>
      </c>
      <c r="J11" s="5">
        <f t="shared" si="1"/>
        <v>3165.5564999999997</v>
      </c>
      <c r="K11" s="5">
        <f t="shared" si="1"/>
        <v>3707.0135999999998</v>
      </c>
      <c r="L11" s="5">
        <f t="shared" si="1"/>
        <v>3389.5853999999995</v>
      </c>
      <c r="M11" s="5">
        <f t="shared" si="1"/>
        <v>3268.0955999999996</v>
      </c>
      <c r="N11" s="5">
        <f t="shared" si="1"/>
        <v>3627.6389999999992</v>
      </c>
      <c r="O11" s="5">
        <f t="shared" si="1"/>
        <v>948.67499999999995</v>
      </c>
      <c r="P11" s="5">
        <f t="shared" si="1"/>
        <v>1011.8324999999999</v>
      </c>
      <c r="Q11" s="5">
        <f t="shared" si="1"/>
        <v>2753.9925000000003</v>
      </c>
      <c r="R11" s="5">
        <f t="shared" si="1"/>
        <v>2928.7667999999999</v>
      </c>
      <c r="S11" s="5">
        <f t="shared" si="1"/>
        <v>4173.9008999999996</v>
      </c>
      <c r="T11" s="5">
        <f t="shared" si="1"/>
        <v>3649.9499999999994</v>
      </c>
      <c r="U11" s="5">
        <f t="shared" si="1"/>
        <v>4229.2949999999992</v>
      </c>
      <c r="V11" s="5">
        <f t="shared" si="1"/>
        <v>4199.3903999999993</v>
      </c>
      <c r="W11" s="5">
        <f t="shared" si="1"/>
        <v>2612.4186</v>
      </c>
    </row>
    <row r="12" spans="1:28" outlineLevel="1" x14ac:dyDescent="0.2">
      <c r="B12" s="4" t="s">
        <v>19</v>
      </c>
      <c r="C12" s="5">
        <f t="shared" ref="C12:W20" si="2">C47+C187+C222+C257+C295+C333</f>
        <v>18.026400000000002</v>
      </c>
      <c r="D12" s="5">
        <f t="shared" si="2"/>
        <v>18.716399999999997</v>
      </c>
      <c r="E12" s="5">
        <f t="shared" si="2"/>
        <v>16.051799999999997</v>
      </c>
      <c r="F12" s="5">
        <f t="shared" si="2"/>
        <v>15.195</v>
      </c>
      <c r="G12" s="5">
        <f t="shared" si="2"/>
        <v>12.198</v>
      </c>
      <c r="H12" s="5">
        <f t="shared" si="2"/>
        <v>13.994999999999999</v>
      </c>
      <c r="I12" s="5">
        <f t="shared" si="2"/>
        <v>12.804</v>
      </c>
      <c r="J12" s="5">
        <f t="shared" si="2"/>
        <v>12.794699999999999</v>
      </c>
      <c r="K12" s="5">
        <f t="shared" si="2"/>
        <v>11.3064</v>
      </c>
      <c r="L12" s="5">
        <f t="shared" si="2"/>
        <v>8.9309999999999992</v>
      </c>
      <c r="M12" s="5">
        <f t="shared" si="2"/>
        <v>8.0609999999999999</v>
      </c>
      <c r="N12" s="5">
        <f t="shared" si="2"/>
        <v>8.045399999999999</v>
      </c>
      <c r="O12" s="5">
        <f t="shared" si="2"/>
        <v>7.7549999999999999</v>
      </c>
      <c r="P12" s="5">
        <f t="shared" si="2"/>
        <v>5.3774999999999995</v>
      </c>
      <c r="Q12" s="5">
        <f t="shared" si="2"/>
        <v>2.0925000000000002</v>
      </c>
      <c r="R12" s="5">
        <f t="shared" si="2"/>
        <v>0</v>
      </c>
      <c r="S12" s="5">
        <f t="shared" si="2"/>
        <v>0</v>
      </c>
      <c r="T12" s="5">
        <f t="shared" si="2"/>
        <v>0</v>
      </c>
      <c r="U12" s="5">
        <f t="shared" si="2"/>
        <v>0</v>
      </c>
      <c r="V12" s="5">
        <f t="shared" si="2"/>
        <v>0</v>
      </c>
      <c r="W12" s="5">
        <f t="shared" si="2"/>
        <v>0</v>
      </c>
    </row>
    <row r="13" spans="1:28" outlineLevel="1" x14ac:dyDescent="0.2">
      <c r="B13" s="4" t="s">
        <v>16</v>
      </c>
      <c r="C13" s="5">
        <f t="shared" si="2"/>
        <v>2037.3710000000003</v>
      </c>
      <c r="D13" s="5">
        <f t="shared" si="2"/>
        <v>1491.0219999999999</v>
      </c>
      <c r="E13" s="5">
        <f t="shared" si="2"/>
        <v>1755.146</v>
      </c>
      <c r="F13" s="5">
        <f t="shared" si="2"/>
        <v>2237.2649999999999</v>
      </c>
      <c r="G13" s="5">
        <f t="shared" si="2"/>
        <v>2227.52</v>
      </c>
      <c r="H13" s="5">
        <f t="shared" si="2"/>
        <v>1772.1959999999999</v>
      </c>
      <c r="I13" s="5">
        <f t="shared" si="2"/>
        <v>1646.2509999999997</v>
      </c>
      <c r="J13" s="5">
        <f t="shared" si="2"/>
        <v>1810.663</v>
      </c>
      <c r="K13" s="5">
        <f t="shared" si="2"/>
        <v>1991.6580000000001</v>
      </c>
      <c r="L13" s="5">
        <f t="shared" si="2"/>
        <v>1439.2350000000001</v>
      </c>
      <c r="M13" s="5">
        <f t="shared" si="2"/>
        <v>1460.4169999999999</v>
      </c>
      <c r="N13" s="5">
        <f t="shared" si="2"/>
        <v>1762.3050000000001</v>
      </c>
      <c r="O13" s="5">
        <f t="shared" si="2"/>
        <v>1074.124</v>
      </c>
      <c r="P13" s="5">
        <f t="shared" si="2"/>
        <v>1114.492</v>
      </c>
      <c r="Q13" s="5">
        <f t="shared" si="2"/>
        <v>1264.0039999999999</v>
      </c>
      <c r="R13" s="5">
        <f t="shared" si="2"/>
        <v>1448.6609999999998</v>
      </c>
      <c r="S13" s="5">
        <f t="shared" si="2"/>
        <v>1283.22</v>
      </c>
      <c r="T13" s="5">
        <f t="shared" si="2"/>
        <v>1062.663</v>
      </c>
      <c r="U13" s="5">
        <f t="shared" si="2"/>
        <v>1303.452</v>
      </c>
      <c r="V13" s="5">
        <f t="shared" si="2"/>
        <v>1382.489</v>
      </c>
      <c r="W13" s="5">
        <f t="shared" si="2"/>
        <v>1003.65</v>
      </c>
    </row>
    <row r="14" spans="1:28" outlineLevel="1" x14ac:dyDescent="0.2">
      <c r="B14" s="4" t="s">
        <v>21</v>
      </c>
      <c r="C14" s="5">
        <f t="shared" si="2"/>
        <v>0</v>
      </c>
      <c r="D14" s="5">
        <f t="shared" si="2"/>
        <v>0</v>
      </c>
      <c r="E14" s="5">
        <f t="shared" si="2"/>
        <v>0</v>
      </c>
      <c r="F14" s="5">
        <f t="shared" si="2"/>
        <v>0</v>
      </c>
      <c r="G14" s="5">
        <f t="shared" si="2"/>
        <v>0</v>
      </c>
      <c r="H14" s="5">
        <f t="shared" si="2"/>
        <v>0</v>
      </c>
      <c r="I14" s="5">
        <f t="shared" si="2"/>
        <v>0</v>
      </c>
      <c r="J14" s="5">
        <f t="shared" si="2"/>
        <v>0</v>
      </c>
      <c r="K14" s="5">
        <f t="shared" si="2"/>
        <v>0</v>
      </c>
      <c r="L14" s="5">
        <f t="shared" si="2"/>
        <v>0</v>
      </c>
      <c r="M14" s="5">
        <f t="shared" si="2"/>
        <v>0</v>
      </c>
      <c r="N14" s="5">
        <f t="shared" si="2"/>
        <v>0</v>
      </c>
      <c r="O14" s="5">
        <f t="shared" si="2"/>
        <v>0</v>
      </c>
      <c r="P14" s="5">
        <f t="shared" si="2"/>
        <v>0</v>
      </c>
      <c r="Q14" s="5">
        <f t="shared" si="2"/>
        <v>0</v>
      </c>
      <c r="R14" s="5">
        <f t="shared" si="2"/>
        <v>0</v>
      </c>
      <c r="S14" s="5">
        <f t="shared" si="2"/>
        <v>0</v>
      </c>
      <c r="T14" s="5">
        <f t="shared" si="2"/>
        <v>0</v>
      </c>
      <c r="U14" s="5">
        <f t="shared" si="2"/>
        <v>0</v>
      </c>
      <c r="V14" s="5">
        <f t="shared" si="2"/>
        <v>0</v>
      </c>
      <c r="W14" s="5">
        <f t="shared" si="2"/>
        <v>0</v>
      </c>
    </row>
    <row r="15" spans="1:28" outlineLevel="1" x14ac:dyDescent="0.2">
      <c r="B15" s="4" t="s">
        <v>20</v>
      </c>
      <c r="C15" s="5">
        <f t="shared" si="2"/>
        <v>15527.628999999999</v>
      </c>
      <c r="D15" s="5">
        <f t="shared" si="2"/>
        <v>15269.438</v>
      </c>
      <c r="E15" s="5">
        <f t="shared" si="2"/>
        <v>15921.637999999999</v>
      </c>
      <c r="F15" s="5">
        <f t="shared" si="2"/>
        <v>15935.240999999996</v>
      </c>
      <c r="G15" s="5">
        <f t="shared" si="2"/>
        <v>14813.207</v>
      </c>
      <c r="H15" s="5">
        <f t="shared" si="2"/>
        <v>15703.204999999996</v>
      </c>
      <c r="I15" s="5">
        <f t="shared" si="2"/>
        <v>15151.73</v>
      </c>
      <c r="J15" s="5">
        <f t="shared" si="2"/>
        <v>18095.581999999995</v>
      </c>
      <c r="K15" s="5">
        <f t="shared" si="2"/>
        <v>19450.489000000001</v>
      </c>
      <c r="L15" s="5">
        <f t="shared" si="2"/>
        <v>18074.691999999999</v>
      </c>
      <c r="M15" s="5">
        <f t="shared" si="2"/>
        <v>18231.458999999999</v>
      </c>
      <c r="N15" s="5">
        <f t="shared" si="2"/>
        <v>20315.242999999999</v>
      </c>
      <c r="O15" s="5">
        <f t="shared" si="2"/>
        <v>22529.822</v>
      </c>
      <c r="P15" s="5">
        <f t="shared" si="2"/>
        <v>19923.253999999994</v>
      </c>
      <c r="Q15" s="5">
        <f t="shared" si="2"/>
        <v>22216.569</v>
      </c>
      <c r="R15" s="5">
        <f t="shared" si="2"/>
        <v>23729.355</v>
      </c>
      <c r="S15" s="5">
        <f t="shared" si="2"/>
        <v>22943.109</v>
      </c>
      <c r="T15" s="5">
        <f t="shared" si="2"/>
        <v>23601.600000000002</v>
      </c>
      <c r="U15" s="5">
        <f t="shared" si="2"/>
        <v>22783.645999999997</v>
      </c>
      <c r="V15" s="5">
        <f t="shared" si="2"/>
        <v>21810.175000000003</v>
      </c>
      <c r="W15" s="5">
        <f t="shared" si="2"/>
        <v>21309.760000000002</v>
      </c>
    </row>
    <row r="16" spans="1:28" outlineLevel="1" x14ac:dyDescent="0.2">
      <c r="B16" s="4" t="s">
        <v>0</v>
      </c>
      <c r="C16" s="5">
        <f t="shared" si="2"/>
        <v>0</v>
      </c>
      <c r="D16" s="5">
        <f t="shared" si="2"/>
        <v>0</v>
      </c>
      <c r="E16" s="5">
        <f t="shared" si="2"/>
        <v>0</v>
      </c>
      <c r="F16" s="5">
        <f t="shared" si="2"/>
        <v>0</v>
      </c>
      <c r="G16" s="5">
        <f t="shared" si="2"/>
        <v>0</v>
      </c>
      <c r="H16" s="5">
        <f t="shared" si="2"/>
        <v>0</v>
      </c>
      <c r="I16" s="5">
        <f t="shared" si="2"/>
        <v>0</v>
      </c>
      <c r="J16" s="5">
        <f t="shared" si="2"/>
        <v>0</v>
      </c>
      <c r="K16" s="5">
        <f t="shared" si="2"/>
        <v>0</v>
      </c>
      <c r="L16" s="5">
        <f t="shared" si="2"/>
        <v>0</v>
      </c>
      <c r="M16" s="5">
        <f t="shared" si="2"/>
        <v>0</v>
      </c>
      <c r="N16" s="5">
        <f t="shared" si="2"/>
        <v>725.73200000000008</v>
      </c>
      <c r="O16" s="5">
        <f t="shared" si="2"/>
        <v>770.56699999999989</v>
      </c>
      <c r="P16" s="5">
        <f t="shared" si="2"/>
        <v>382.13099999999997</v>
      </c>
      <c r="Q16" s="5">
        <f t="shared" si="2"/>
        <v>594.56900000000007</v>
      </c>
      <c r="R16" s="5">
        <f t="shared" si="2"/>
        <v>0</v>
      </c>
      <c r="S16" s="5">
        <f t="shared" si="2"/>
        <v>0</v>
      </c>
      <c r="T16" s="5">
        <f t="shared" si="2"/>
        <v>0</v>
      </c>
      <c r="U16" s="5">
        <f t="shared" si="2"/>
        <v>0</v>
      </c>
      <c r="V16" s="5">
        <f t="shared" si="2"/>
        <v>0</v>
      </c>
      <c r="W16" s="5">
        <f t="shared" si="2"/>
        <v>0</v>
      </c>
    </row>
    <row r="17" spans="2:23" outlineLevel="1" x14ac:dyDescent="0.2">
      <c r="B17" s="4" t="s">
        <v>22</v>
      </c>
      <c r="C17" s="5">
        <f t="shared" si="2"/>
        <v>0</v>
      </c>
      <c r="D17" s="5">
        <f t="shared" si="2"/>
        <v>0</v>
      </c>
      <c r="E17" s="5">
        <f t="shared" si="2"/>
        <v>0</v>
      </c>
      <c r="F17" s="5">
        <f t="shared" si="2"/>
        <v>0</v>
      </c>
      <c r="G17" s="5">
        <f t="shared" si="2"/>
        <v>0</v>
      </c>
      <c r="H17" s="5">
        <f t="shared" si="2"/>
        <v>0</v>
      </c>
      <c r="I17" s="5">
        <f t="shared" si="2"/>
        <v>0</v>
      </c>
      <c r="J17" s="5">
        <f t="shared" si="2"/>
        <v>0</v>
      </c>
      <c r="K17" s="5">
        <f t="shared" si="2"/>
        <v>0</v>
      </c>
      <c r="L17" s="5">
        <f t="shared" si="2"/>
        <v>0</v>
      </c>
      <c r="M17" s="5">
        <f t="shared" si="2"/>
        <v>0</v>
      </c>
      <c r="N17" s="5">
        <f t="shared" si="2"/>
        <v>0</v>
      </c>
      <c r="O17" s="5">
        <f t="shared" si="2"/>
        <v>0</v>
      </c>
      <c r="P17" s="5">
        <f t="shared" si="2"/>
        <v>0</v>
      </c>
      <c r="Q17" s="5">
        <f t="shared" si="2"/>
        <v>0</v>
      </c>
      <c r="R17" s="5">
        <f t="shared" si="2"/>
        <v>2</v>
      </c>
      <c r="S17" s="5">
        <f t="shared" si="2"/>
        <v>2</v>
      </c>
      <c r="T17" s="5">
        <f t="shared" si="2"/>
        <v>2</v>
      </c>
      <c r="U17" s="5">
        <f t="shared" si="2"/>
        <v>2</v>
      </c>
      <c r="V17" s="5">
        <f t="shared" si="2"/>
        <v>2</v>
      </c>
      <c r="W17" s="5">
        <f t="shared" si="2"/>
        <v>2</v>
      </c>
    </row>
    <row r="18" spans="2:23" outlineLevel="1" x14ac:dyDescent="0.2">
      <c r="B18" s="4" t="s">
        <v>23</v>
      </c>
      <c r="C18" s="5">
        <f t="shared" si="2"/>
        <v>0</v>
      </c>
      <c r="D18" s="5">
        <f t="shared" si="2"/>
        <v>0</v>
      </c>
      <c r="E18" s="5">
        <f t="shared" si="2"/>
        <v>0</v>
      </c>
      <c r="F18" s="5">
        <f t="shared" si="2"/>
        <v>0</v>
      </c>
      <c r="G18" s="5">
        <f t="shared" si="2"/>
        <v>0</v>
      </c>
      <c r="H18" s="5">
        <f t="shared" si="2"/>
        <v>0</v>
      </c>
      <c r="I18" s="5">
        <f t="shared" si="2"/>
        <v>0</v>
      </c>
      <c r="J18" s="5">
        <f t="shared" si="2"/>
        <v>0</v>
      </c>
      <c r="K18" s="5">
        <f t="shared" si="2"/>
        <v>0</v>
      </c>
      <c r="L18" s="5">
        <f t="shared" si="2"/>
        <v>0</v>
      </c>
      <c r="M18" s="5">
        <f t="shared" si="2"/>
        <v>0</v>
      </c>
      <c r="N18" s="5">
        <f t="shared" si="2"/>
        <v>0</v>
      </c>
      <c r="O18" s="5">
        <f t="shared" si="2"/>
        <v>0</v>
      </c>
      <c r="P18" s="5">
        <f t="shared" si="2"/>
        <v>0</v>
      </c>
      <c r="Q18" s="5">
        <f t="shared" si="2"/>
        <v>0</v>
      </c>
      <c r="R18" s="5">
        <f t="shared" si="2"/>
        <v>0</v>
      </c>
      <c r="S18" s="5">
        <f t="shared" si="2"/>
        <v>0</v>
      </c>
      <c r="T18" s="5">
        <f t="shared" si="2"/>
        <v>0</v>
      </c>
      <c r="U18" s="5">
        <f t="shared" si="2"/>
        <v>0</v>
      </c>
      <c r="V18" s="5">
        <f t="shared" si="2"/>
        <v>0</v>
      </c>
      <c r="W18" s="5">
        <f t="shared" si="2"/>
        <v>0</v>
      </c>
    </row>
    <row r="19" spans="2:23" outlineLevel="1" x14ac:dyDescent="0.2">
      <c r="B19" s="4" t="s">
        <v>17</v>
      </c>
      <c r="C19" s="5">
        <f t="shared" si="2"/>
        <v>0</v>
      </c>
      <c r="D19" s="5">
        <f t="shared" si="2"/>
        <v>0</v>
      </c>
      <c r="E19" s="5">
        <f t="shared" si="2"/>
        <v>0</v>
      </c>
      <c r="F19" s="5">
        <f t="shared" si="2"/>
        <v>0</v>
      </c>
      <c r="G19" s="5">
        <f t="shared" si="2"/>
        <v>0</v>
      </c>
      <c r="H19" s="5">
        <f t="shared" si="2"/>
        <v>0</v>
      </c>
      <c r="I19" s="5">
        <f t="shared" si="2"/>
        <v>0</v>
      </c>
      <c r="J19" s="5">
        <f t="shared" si="2"/>
        <v>0</v>
      </c>
      <c r="K19" s="5">
        <f t="shared" si="2"/>
        <v>0</v>
      </c>
      <c r="L19" s="5">
        <f t="shared" si="2"/>
        <v>0</v>
      </c>
      <c r="M19" s="5">
        <f t="shared" si="2"/>
        <v>0</v>
      </c>
      <c r="N19" s="5">
        <f t="shared" si="2"/>
        <v>0</v>
      </c>
      <c r="O19" s="5">
        <f t="shared" si="2"/>
        <v>0</v>
      </c>
      <c r="P19" s="5">
        <f t="shared" si="2"/>
        <v>0</v>
      </c>
      <c r="Q19" s="5">
        <f t="shared" si="2"/>
        <v>0</v>
      </c>
      <c r="R19" s="5">
        <f t="shared" si="2"/>
        <v>0</v>
      </c>
      <c r="S19" s="5">
        <f t="shared" si="2"/>
        <v>0</v>
      </c>
      <c r="T19" s="5">
        <f t="shared" si="2"/>
        <v>0</v>
      </c>
      <c r="U19" s="5">
        <f t="shared" si="2"/>
        <v>0</v>
      </c>
      <c r="V19" s="5">
        <f t="shared" si="2"/>
        <v>0</v>
      </c>
      <c r="W19" s="5">
        <f t="shared" si="2"/>
        <v>0</v>
      </c>
    </row>
    <row r="20" spans="2:23" outlineLevel="1" x14ac:dyDescent="0.2">
      <c r="B20" s="4" t="s">
        <v>1</v>
      </c>
      <c r="C20" s="5">
        <f t="shared" si="2"/>
        <v>7.3999999999999995</v>
      </c>
      <c r="D20" s="5">
        <f t="shared" si="2"/>
        <v>7.2070000000000007</v>
      </c>
      <c r="E20" s="5">
        <f t="shared" si="2"/>
        <v>2.3280000000000003</v>
      </c>
      <c r="F20" s="5">
        <f t="shared" si="2"/>
        <v>2.2939999999999996</v>
      </c>
      <c r="G20" s="5">
        <f t="shared" si="2"/>
        <v>2.069</v>
      </c>
      <c r="H20" s="5">
        <f t="shared" si="2"/>
        <v>1.5999999999999999</v>
      </c>
      <c r="I20" s="5">
        <f t="shared" si="2"/>
        <v>4.9009999999999998</v>
      </c>
      <c r="J20" s="5">
        <f t="shared" si="2"/>
        <v>4.8320000000000007</v>
      </c>
      <c r="K20" s="5">
        <f t="shared" si="2"/>
        <v>6.3069999999999995</v>
      </c>
      <c r="L20" s="5">
        <f t="shared" si="2"/>
        <v>3.734</v>
      </c>
      <c r="M20" s="5">
        <f t="shared" si="2"/>
        <v>3.7789999999999999</v>
      </c>
      <c r="N20" s="5">
        <f t="shared" si="2"/>
        <v>3.6819999999999999</v>
      </c>
      <c r="O20" s="5">
        <f t="shared" si="2"/>
        <v>4.2919999999999998</v>
      </c>
      <c r="P20" s="5">
        <f t="shared" si="2"/>
        <v>4.4790000000000001</v>
      </c>
      <c r="Q20" s="5">
        <f t="shared" si="2"/>
        <v>4.4420000000000002</v>
      </c>
      <c r="R20" s="5">
        <f t="shared" si="2"/>
        <v>6.7570000000000006</v>
      </c>
      <c r="S20" s="5">
        <f t="shared" si="2"/>
        <v>5.8529999999999998</v>
      </c>
      <c r="T20" s="5">
        <f t="shared" si="2"/>
        <v>6.7299999999999995</v>
      </c>
      <c r="U20" s="5">
        <f t="shared" si="2"/>
        <v>7.1820000000000004</v>
      </c>
      <c r="V20" s="5">
        <f t="shared" si="2"/>
        <v>6.73</v>
      </c>
      <c r="W20" s="5">
        <f t="shared" si="2"/>
        <v>4.08</v>
      </c>
    </row>
    <row r="21" spans="2:23" outlineLevel="1" x14ac:dyDescent="0.2">
      <c r="B21" s="15" t="s">
        <v>9</v>
      </c>
      <c r="C21" s="19">
        <f t="shared" ref="C21:W21" si="3">SUM(C11:C20)</f>
        <v>20480.943200000002</v>
      </c>
      <c r="D21" s="19">
        <f t="shared" si="3"/>
        <v>19507.646199999999</v>
      </c>
      <c r="E21" s="19">
        <f t="shared" si="3"/>
        <v>20051.786800000002</v>
      </c>
      <c r="F21" s="19">
        <f t="shared" si="3"/>
        <v>20964.05</v>
      </c>
      <c r="G21" s="19">
        <f t="shared" si="3"/>
        <v>20439.7392</v>
      </c>
      <c r="H21" s="19">
        <f t="shared" si="3"/>
        <v>21018.440999999995</v>
      </c>
      <c r="I21" s="19">
        <f t="shared" si="3"/>
        <v>19267.725200000001</v>
      </c>
      <c r="J21" s="19">
        <f t="shared" si="3"/>
        <v>23089.428199999991</v>
      </c>
      <c r="K21" s="19">
        <f t="shared" si="3"/>
        <v>25166.774000000001</v>
      </c>
      <c r="L21" s="19">
        <f t="shared" si="3"/>
        <v>22916.177399999997</v>
      </c>
      <c r="M21" s="19">
        <f t="shared" si="3"/>
        <v>22971.811599999997</v>
      </c>
      <c r="N21" s="19">
        <f t="shared" si="3"/>
        <v>26442.646399999998</v>
      </c>
      <c r="O21" s="19">
        <f t="shared" si="3"/>
        <v>25335.235000000001</v>
      </c>
      <c r="P21" s="19">
        <f t="shared" si="3"/>
        <v>22441.565999999995</v>
      </c>
      <c r="Q21" s="19">
        <f t="shared" si="3"/>
        <v>26835.668999999998</v>
      </c>
      <c r="R21" s="19">
        <f t="shared" si="3"/>
        <v>28115.539800000002</v>
      </c>
      <c r="S21" s="19">
        <f t="shared" si="3"/>
        <v>28408.082899999998</v>
      </c>
      <c r="T21" s="19">
        <f t="shared" si="3"/>
        <v>28322.943000000003</v>
      </c>
      <c r="U21" s="19">
        <f t="shared" si="3"/>
        <v>28325.574999999997</v>
      </c>
      <c r="V21" s="19">
        <f t="shared" si="3"/>
        <v>27400.7844</v>
      </c>
      <c r="W21" s="19">
        <f t="shared" si="3"/>
        <v>24931.908600000002</v>
      </c>
    </row>
    <row r="22" spans="2:23" outlineLevel="1" x14ac:dyDescent="0.2">
      <c r="B22" s="26" t="s">
        <v>91</v>
      </c>
      <c r="C22" s="25">
        <f t="shared" ref="C22:W22" si="4">C21/C3/1000</f>
        <v>2.1008115296637896E-3</v>
      </c>
      <c r="D22" s="25">
        <f t="shared" si="4"/>
        <v>2.1134776546058048E-3</v>
      </c>
      <c r="E22" s="25">
        <f t="shared" si="4"/>
        <v>2.0720496337740301E-3</v>
      </c>
      <c r="F22" s="25">
        <f t="shared" si="4"/>
        <v>2.034817437228012E-3</v>
      </c>
      <c r="G22" s="25">
        <f t="shared" si="4"/>
        <v>2.0404296637932516E-3</v>
      </c>
      <c r="H22" s="25">
        <f t="shared" si="4"/>
        <v>2.0773458058743269E-3</v>
      </c>
      <c r="I22" s="25">
        <f t="shared" si="4"/>
        <v>1.9628984631274199E-3</v>
      </c>
      <c r="J22" s="25">
        <f t="shared" si="4"/>
        <v>2.0259119724958872E-3</v>
      </c>
      <c r="K22" s="25">
        <f t="shared" si="4"/>
        <v>1.9980480597298774E-3</v>
      </c>
      <c r="L22" s="25">
        <f t="shared" si="4"/>
        <v>1.9778612330267576E-3</v>
      </c>
      <c r="M22" s="25">
        <f t="shared" si="4"/>
        <v>1.9470148326807995E-3</v>
      </c>
      <c r="N22" s="25">
        <f t="shared" si="4"/>
        <v>1.9170429884441383E-3</v>
      </c>
      <c r="O22" s="25">
        <f t="shared" si="4"/>
        <v>1.9518448881921176E-3</v>
      </c>
      <c r="P22" s="25">
        <f t="shared" si="4"/>
        <v>1.941560504469354E-3</v>
      </c>
      <c r="Q22" s="25">
        <f t="shared" si="4"/>
        <v>1.948529638879277E-3</v>
      </c>
      <c r="R22" s="25">
        <f t="shared" si="4"/>
        <v>1.9328258337873217E-3</v>
      </c>
      <c r="S22" s="25">
        <f t="shared" si="4"/>
        <v>1.9286150112783655E-3</v>
      </c>
      <c r="T22" s="25">
        <f t="shared" si="4"/>
        <v>1.9185072278580515E-3</v>
      </c>
      <c r="U22" s="25">
        <f t="shared" si="4"/>
        <v>1.918693155110885E-3</v>
      </c>
      <c r="V22" s="25">
        <f t="shared" si="4"/>
        <v>1.9068866947956693E-3</v>
      </c>
      <c r="W22" s="25">
        <f t="shared" si="4"/>
        <v>1.9683744835029466E-3</v>
      </c>
    </row>
    <row r="23" spans="2:23" outlineLevel="1" x14ac:dyDescent="0.2"/>
    <row r="24" spans="2:23" outlineLevel="1" x14ac:dyDescent="0.2">
      <c r="B24" s="4" t="s">
        <v>18</v>
      </c>
      <c r="C24" s="11">
        <f t="shared" ref="C24:W24" si="5">IFERROR(C11/C21,0)</f>
        <v>0.1411320158341145</v>
      </c>
      <c r="D24" s="11">
        <f t="shared" si="5"/>
        <v>0.13949723980538462</v>
      </c>
      <c r="E24" s="11">
        <f t="shared" si="5"/>
        <v>0.11752683307005837</v>
      </c>
      <c r="F24" s="11">
        <f t="shared" si="5"/>
        <v>0.1323243838857473</v>
      </c>
      <c r="G24" s="11">
        <f t="shared" si="5"/>
        <v>0.16559630075906251</v>
      </c>
      <c r="H24" s="11">
        <f t="shared" si="5"/>
        <v>0.16782619605326585</v>
      </c>
      <c r="I24" s="11">
        <f t="shared" si="5"/>
        <v>0.12726147869287649</v>
      </c>
      <c r="J24" s="11">
        <f t="shared" si="5"/>
        <v>0.13709982216016942</v>
      </c>
      <c r="K24" s="11">
        <f t="shared" si="5"/>
        <v>0.14729792543136436</v>
      </c>
      <c r="L24" s="11">
        <f t="shared" si="5"/>
        <v>0.14791233899245343</v>
      </c>
      <c r="M24" s="11">
        <f t="shared" si="5"/>
        <v>0.14226547113071397</v>
      </c>
      <c r="N24" s="11">
        <f t="shared" si="5"/>
        <v>0.13718895397701192</v>
      </c>
      <c r="O24" s="11">
        <f t="shared" si="5"/>
        <v>3.7444886538451287E-2</v>
      </c>
      <c r="P24" s="11">
        <f t="shared" si="5"/>
        <v>4.5087428390692526E-2</v>
      </c>
      <c r="Q24" s="11">
        <f t="shared" si="5"/>
        <v>0.10262432809109401</v>
      </c>
      <c r="R24" s="11">
        <f t="shared" si="5"/>
        <v>0.10416896921893705</v>
      </c>
      <c r="S24" s="11">
        <f t="shared" si="5"/>
        <v>0.14692652491520292</v>
      </c>
      <c r="T24" s="11">
        <f t="shared" si="5"/>
        <v>0.12886902325086763</v>
      </c>
      <c r="U24" s="11">
        <f t="shared" si="5"/>
        <v>0.14931011991813051</v>
      </c>
      <c r="V24" s="11">
        <f t="shared" si="5"/>
        <v>0.15325803592688386</v>
      </c>
      <c r="W24" s="11">
        <f t="shared" si="5"/>
        <v>0.10478213448929456</v>
      </c>
    </row>
    <row r="25" spans="2:23" outlineLevel="1" x14ac:dyDescent="0.2">
      <c r="B25" s="4" t="s">
        <v>19</v>
      </c>
      <c r="C25" s="11">
        <f t="shared" ref="C25:W25" si="6">IFERROR(C12/C21,0)</f>
        <v>8.8015477724678231E-4</v>
      </c>
      <c r="D25" s="11">
        <f t="shared" si="6"/>
        <v>9.5943917621388872E-4</v>
      </c>
      <c r="E25" s="11">
        <f t="shared" si="6"/>
        <v>8.0051718882229465E-4</v>
      </c>
      <c r="F25" s="11">
        <f t="shared" si="6"/>
        <v>7.2481223809330736E-4</v>
      </c>
      <c r="G25" s="11">
        <f t="shared" si="6"/>
        <v>5.9677865165716016E-4</v>
      </c>
      <c r="H25" s="11">
        <f t="shared" si="6"/>
        <v>6.6584386539420318E-4</v>
      </c>
      <c r="I25" s="11">
        <f t="shared" si="6"/>
        <v>6.6453096393548317E-4</v>
      </c>
      <c r="J25" s="11">
        <f t="shared" si="6"/>
        <v>5.5413671959186948E-4</v>
      </c>
      <c r="K25" s="11">
        <f t="shared" si="6"/>
        <v>4.4925901110726385E-4</v>
      </c>
      <c r="L25" s="11">
        <f t="shared" si="6"/>
        <v>3.8972468418751202E-4</v>
      </c>
      <c r="M25" s="11">
        <f t="shared" si="6"/>
        <v>3.5090832801362525E-4</v>
      </c>
      <c r="N25" s="11">
        <f t="shared" si="6"/>
        <v>3.0425850265879589E-4</v>
      </c>
      <c r="O25" s="11">
        <f t="shared" si="6"/>
        <v>3.0609544375649167E-4</v>
      </c>
      <c r="P25" s="11">
        <f t="shared" si="6"/>
        <v>2.3962231512720638E-4</v>
      </c>
      <c r="Q25" s="11">
        <f t="shared" si="6"/>
        <v>7.79745792810308E-5</v>
      </c>
      <c r="R25" s="11">
        <f t="shared" si="6"/>
        <v>0</v>
      </c>
      <c r="S25" s="11">
        <f t="shared" si="6"/>
        <v>0</v>
      </c>
      <c r="T25" s="11">
        <f t="shared" si="6"/>
        <v>0</v>
      </c>
      <c r="U25" s="11">
        <f t="shared" si="6"/>
        <v>0</v>
      </c>
      <c r="V25" s="11">
        <f t="shared" si="6"/>
        <v>0</v>
      </c>
      <c r="W25" s="11">
        <f t="shared" si="6"/>
        <v>0</v>
      </c>
    </row>
    <row r="26" spans="2:23" outlineLevel="1" x14ac:dyDescent="0.2">
      <c r="B26" s="4" t="s">
        <v>16</v>
      </c>
      <c r="C26" s="11">
        <f t="shared" ref="C26:W26" si="7">IFERROR(C13/C21,0)</f>
        <v>9.947642450373087E-2</v>
      </c>
      <c r="D26" s="11">
        <f t="shared" si="7"/>
        <v>7.6432696426491475E-2</v>
      </c>
      <c r="E26" s="11">
        <f t="shared" si="7"/>
        <v>8.7530653377982243E-2</v>
      </c>
      <c r="F26" s="11">
        <f t="shared" si="7"/>
        <v>0.10671912154378567</v>
      </c>
      <c r="G26" s="11">
        <f t="shared" si="7"/>
        <v>0.10897986408750264</v>
      </c>
      <c r="H26" s="11">
        <f t="shared" si="7"/>
        <v>8.4316244006869975E-2</v>
      </c>
      <c r="I26" s="11">
        <f t="shared" si="7"/>
        <v>8.544085941188323E-2</v>
      </c>
      <c r="J26" s="11">
        <f t="shared" si="7"/>
        <v>7.8419568657832797E-2</v>
      </c>
      <c r="K26" s="11">
        <f t="shared" si="7"/>
        <v>7.9138390959445179E-2</v>
      </c>
      <c r="L26" s="11">
        <f t="shared" si="7"/>
        <v>6.280432267905206E-2</v>
      </c>
      <c r="M26" s="11">
        <f t="shared" si="7"/>
        <v>6.3574306869206607E-2</v>
      </c>
      <c r="N26" s="11">
        <f t="shared" si="7"/>
        <v>6.6646317215813933E-2</v>
      </c>
      <c r="O26" s="11">
        <f t="shared" si="7"/>
        <v>4.2396449056028095E-2</v>
      </c>
      <c r="P26" s="11">
        <f t="shared" si="7"/>
        <v>4.9661953180985687E-2</v>
      </c>
      <c r="Q26" s="11">
        <f t="shared" si="7"/>
        <v>4.7101639239923554E-2</v>
      </c>
      <c r="R26" s="11">
        <f t="shared" si="7"/>
        <v>5.1525277846523852E-2</v>
      </c>
      <c r="S26" s="11">
        <f t="shared" si="7"/>
        <v>4.5170946751918982E-2</v>
      </c>
      <c r="T26" s="11">
        <f t="shared" si="7"/>
        <v>3.7519512008338959E-2</v>
      </c>
      <c r="U26" s="11">
        <f t="shared" si="7"/>
        <v>4.6016788714792201E-2</v>
      </c>
      <c r="V26" s="11">
        <f t="shared" si="7"/>
        <v>5.0454358525590236E-2</v>
      </c>
      <c r="W26" s="11">
        <f t="shared" si="7"/>
        <v>4.0255642522289685E-2</v>
      </c>
    </row>
    <row r="27" spans="2:23" outlineLevel="1" x14ac:dyDescent="0.2">
      <c r="B27" s="4" t="s">
        <v>21</v>
      </c>
      <c r="C27" s="11">
        <f t="shared" ref="C27:W27" si="8">IFERROR(C14/C21,0)</f>
        <v>0</v>
      </c>
      <c r="D27" s="11">
        <f t="shared" si="8"/>
        <v>0</v>
      </c>
      <c r="E27" s="11">
        <f t="shared" si="8"/>
        <v>0</v>
      </c>
      <c r="F27" s="11">
        <f t="shared" si="8"/>
        <v>0</v>
      </c>
      <c r="G27" s="11">
        <f t="shared" si="8"/>
        <v>0</v>
      </c>
      <c r="H27" s="11">
        <f t="shared" si="8"/>
        <v>0</v>
      </c>
      <c r="I27" s="11">
        <f t="shared" si="8"/>
        <v>0</v>
      </c>
      <c r="J27" s="11">
        <f t="shared" si="8"/>
        <v>0</v>
      </c>
      <c r="K27" s="11">
        <f t="shared" si="8"/>
        <v>0</v>
      </c>
      <c r="L27" s="11">
        <f t="shared" si="8"/>
        <v>0</v>
      </c>
      <c r="M27" s="11">
        <f t="shared" si="8"/>
        <v>0</v>
      </c>
      <c r="N27" s="11">
        <f t="shared" si="8"/>
        <v>0</v>
      </c>
      <c r="O27" s="11">
        <f t="shared" si="8"/>
        <v>0</v>
      </c>
      <c r="P27" s="11">
        <f t="shared" si="8"/>
        <v>0</v>
      </c>
      <c r="Q27" s="11">
        <f t="shared" si="8"/>
        <v>0</v>
      </c>
      <c r="R27" s="11">
        <f t="shared" si="8"/>
        <v>0</v>
      </c>
      <c r="S27" s="11">
        <f t="shared" si="8"/>
        <v>0</v>
      </c>
      <c r="T27" s="11">
        <f t="shared" si="8"/>
        <v>0</v>
      </c>
      <c r="U27" s="11">
        <f t="shared" si="8"/>
        <v>0</v>
      </c>
      <c r="V27" s="11">
        <f t="shared" si="8"/>
        <v>0</v>
      </c>
      <c r="W27" s="11">
        <f t="shared" si="8"/>
        <v>0</v>
      </c>
    </row>
    <row r="28" spans="2:23" outlineLevel="1" x14ac:dyDescent="0.2">
      <c r="B28" s="4" t="s">
        <v>20</v>
      </c>
      <c r="C28" s="11">
        <f t="shared" ref="C28:W28" si="9">IFERROR(C15/C21,0)</f>
        <v>0.75815009339999528</v>
      </c>
      <c r="D28" s="11">
        <f t="shared" si="9"/>
        <v>0.78274117971239399</v>
      </c>
      <c r="E28" s="11">
        <f t="shared" si="9"/>
        <v>0.79402589698390358</v>
      </c>
      <c r="F28" s="11">
        <f t="shared" si="9"/>
        <v>0.76012225691123603</v>
      </c>
      <c r="G28" s="11">
        <f t="shared" si="9"/>
        <v>0.72472583211824937</v>
      </c>
      <c r="H28" s="11">
        <f t="shared" si="9"/>
        <v>0.74711559244570036</v>
      </c>
      <c r="I28" s="11">
        <f t="shared" si="9"/>
        <v>0.78637876774368776</v>
      </c>
      <c r="J28" s="11">
        <f t="shared" si="9"/>
        <v>0.78371719919854932</v>
      </c>
      <c r="K28" s="11">
        <f t="shared" si="9"/>
        <v>0.77286381639537904</v>
      </c>
      <c r="L28" s="11">
        <f t="shared" si="9"/>
        <v>0.78873067198371405</v>
      </c>
      <c r="M28" s="11">
        <f t="shared" si="9"/>
        <v>0.79364480770859192</v>
      </c>
      <c r="N28" s="11">
        <f t="shared" si="9"/>
        <v>0.76827571237347858</v>
      </c>
      <c r="O28" s="11">
        <f t="shared" si="9"/>
        <v>0.88926832531847444</v>
      </c>
      <c r="P28" s="11">
        <f t="shared" si="9"/>
        <v>0.88778358872103658</v>
      </c>
      <c r="Q28" s="11">
        <f t="shared" si="9"/>
        <v>0.82787460972185944</v>
      </c>
      <c r="R28" s="11">
        <f t="shared" si="9"/>
        <v>0.84399428816942001</v>
      </c>
      <c r="S28" s="11">
        <f t="shared" si="9"/>
        <v>0.80762609292441911</v>
      </c>
      <c r="T28" s="11">
        <f t="shared" si="9"/>
        <v>0.83330323406010454</v>
      </c>
      <c r="U28" s="11">
        <f t="shared" si="9"/>
        <v>0.80434893201638447</v>
      </c>
      <c r="V28" s="11">
        <f t="shared" si="9"/>
        <v>0.79596900152975192</v>
      </c>
      <c r="W28" s="11">
        <f t="shared" si="9"/>
        <v>0.85471835878621827</v>
      </c>
    </row>
    <row r="29" spans="2:23" outlineLevel="1" x14ac:dyDescent="0.2">
      <c r="B29" s="4" t="s">
        <v>0</v>
      </c>
      <c r="C29" s="11">
        <f t="shared" ref="C29:W29" si="10">IFERROR(C16/C21,0)</f>
        <v>0</v>
      </c>
      <c r="D29" s="11">
        <f t="shared" si="10"/>
        <v>0</v>
      </c>
      <c r="E29" s="11">
        <f t="shared" si="10"/>
        <v>0</v>
      </c>
      <c r="F29" s="11">
        <f t="shared" si="10"/>
        <v>0</v>
      </c>
      <c r="G29" s="11">
        <f t="shared" si="10"/>
        <v>0</v>
      </c>
      <c r="H29" s="11">
        <f t="shared" si="10"/>
        <v>0</v>
      </c>
      <c r="I29" s="11">
        <f t="shared" si="10"/>
        <v>0</v>
      </c>
      <c r="J29" s="11">
        <f t="shared" si="10"/>
        <v>0</v>
      </c>
      <c r="K29" s="11">
        <f t="shared" si="10"/>
        <v>0</v>
      </c>
      <c r="L29" s="11">
        <f t="shared" si="10"/>
        <v>0</v>
      </c>
      <c r="M29" s="11">
        <f t="shared" si="10"/>
        <v>0</v>
      </c>
      <c r="N29" s="11">
        <f t="shared" si="10"/>
        <v>2.7445513169211389E-2</v>
      </c>
      <c r="O29" s="11">
        <f t="shared" si="10"/>
        <v>3.0414835307428563E-2</v>
      </c>
      <c r="P29" s="11">
        <f t="shared" si="10"/>
        <v>1.7027822389934822E-2</v>
      </c>
      <c r="Q29" s="11">
        <f t="shared" si="10"/>
        <v>2.2155922403126978E-2</v>
      </c>
      <c r="R29" s="11">
        <f t="shared" si="10"/>
        <v>0</v>
      </c>
      <c r="S29" s="11">
        <f t="shared" si="10"/>
        <v>0</v>
      </c>
      <c r="T29" s="11">
        <f t="shared" si="10"/>
        <v>0</v>
      </c>
      <c r="U29" s="11">
        <f t="shared" si="10"/>
        <v>0</v>
      </c>
      <c r="V29" s="11">
        <f t="shared" si="10"/>
        <v>0</v>
      </c>
      <c r="W29" s="11">
        <f t="shared" si="10"/>
        <v>0</v>
      </c>
    </row>
    <row r="30" spans="2:23" outlineLevel="1" x14ac:dyDescent="0.2">
      <c r="B30" s="4" t="s">
        <v>22</v>
      </c>
      <c r="C30" s="11">
        <f t="shared" ref="C30:W30" si="11">IFERROR(C17/C21,0)</f>
        <v>0</v>
      </c>
      <c r="D30" s="11">
        <f t="shared" si="11"/>
        <v>0</v>
      </c>
      <c r="E30" s="11">
        <f t="shared" si="11"/>
        <v>0</v>
      </c>
      <c r="F30" s="11">
        <f t="shared" si="11"/>
        <v>0</v>
      </c>
      <c r="G30" s="11">
        <f t="shared" si="11"/>
        <v>0</v>
      </c>
      <c r="H30" s="11">
        <f t="shared" si="11"/>
        <v>0</v>
      </c>
      <c r="I30" s="11">
        <f t="shared" si="11"/>
        <v>0</v>
      </c>
      <c r="J30" s="11">
        <f t="shared" si="11"/>
        <v>0</v>
      </c>
      <c r="K30" s="11">
        <f t="shared" si="11"/>
        <v>0</v>
      </c>
      <c r="L30" s="11">
        <f t="shared" si="11"/>
        <v>0</v>
      </c>
      <c r="M30" s="11">
        <f t="shared" si="11"/>
        <v>0</v>
      </c>
      <c r="N30" s="11">
        <f t="shared" si="11"/>
        <v>0</v>
      </c>
      <c r="O30" s="11">
        <f t="shared" si="11"/>
        <v>0</v>
      </c>
      <c r="P30" s="11">
        <f t="shared" si="11"/>
        <v>0</v>
      </c>
      <c r="Q30" s="11">
        <f t="shared" si="11"/>
        <v>0</v>
      </c>
      <c r="R30" s="11">
        <f t="shared" si="11"/>
        <v>7.113503828228117E-5</v>
      </c>
      <c r="S30" s="11">
        <f t="shared" si="11"/>
        <v>7.0402498015802406E-5</v>
      </c>
      <c r="T30" s="11">
        <f t="shared" si="11"/>
        <v>7.0614130741992453E-5</v>
      </c>
      <c r="U30" s="11">
        <f t="shared" si="11"/>
        <v>7.0607569307948748E-5</v>
      </c>
      <c r="V30" s="11">
        <f t="shared" si="11"/>
        <v>7.2990611173890337E-5</v>
      </c>
      <c r="W30" s="11">
        <f t="shared" si="11"/>
        <v>8.0218487564967238E-5</v>
      </c>
    </row>
    <row r="31" spans="2:23" outlineLevel="1" x14ac:dyDescent="0.2">
      <c r="B31" s="4" t="s">
        <v>23</v>
      </c>
      <c r="C31" s="11">
        <f t="shared" ref="C31:W31" si="12">IFERROR(C18/C21,0)</f>
        <v>0</v>
      </c>
      <c r="D31" s="11">
        <f t="shared" si="12"/>
        <v>0</v>
      </c>
      <c r="E31" s="11">
        <f t="shared" si="12"/>
        <v>0</v>
      </c>
      <c r="F31" s="11">
        <f t="shared" si="12"/>
        <v>0</v>
      </c>
      <c r="G31" s="11">
        <f t="shared" si="12"/>
        <v>0</v>
      </c>
      <c r="H31" s="11">
        <f t="shared" si="12"/>
        <v>0</v>
      </c>
      <c r="I31" s="11">
        <f t="shared" si="12"/>
        <v>0</v>
      </c>
      <c r="J31" s="11">
        <f t="shared" si="12"/>
        <v>0</v>
      </c>
      <c r="K31" s="11">
        <f t="shared" si="12"/>
        <v>0</v>
      </c>
      <c r="L31" s="11">
        <f t="shared" si="12"/>
        <v>0</v>
      </c>
      <c r="M31" s="11">
        <f t="shared" si="12"/>
        <v>0</v>
      </c>
      <c r="N31" s="11">
        <f t="shared" si="12"/>
        <v>0</v>
      </c>
      <c r="O31" s="11">
        <f t="shared" si="12"/>
        <v>0</v>
      </c>
      <c r="P31" s="11">
        <f t="shared" si="12"/>
        <v>0</v>
      </c>
      <c r="Q31" s="11">
        <f t="shared" si="12"/>
        <v>0</v>
      </c>
      <c r="R31" s="11">
        <f t="shared" si="12"/>
        <v>0</v>
      </c>
      <c r="S31" s="11">
        <f t="shared" si="12"/>
        <v>0</v>
      </c>
      <c r="T31" s="11">
        <f t="shared" si="12"/>
        <v>0</v>
      </c>
      <c r="U31" s="11">
        <f t="shared" si="12"/>
        <v>0</v>
      </c>
      <c r="V31" s="11">
        <f t="shared" si="12"/>
        <v>0</v>
      </c>
      <c r="W31" s="11">
        <f t="shared" si="12"/>
        <v>0</v>
      </c>
    </row>
    <row r="32" spans="2:23" outlineLevel="1" x14ac:dyDescent="0.2">
      <c r="B32" s="4" t="s">
        <v>17</v>
      </c>
      <c r="C32" s="11">
        <f t="shared" ref="C32:W32" si="13">IFERROR(C19/C21,0)</f>
        <v>0</v>
      </c>
      <c r="D32" s="11">
        <f t="shared" si="13"/>
        <v>0</v>
      </c>
      <c r="E32" s="11">
        <f t="shared" si="13"/>
        <v>0</v>
      </c>
      <c r="F32" s="11">
        <f t="shared" si="13"/>
        <v>0</v>
      </c>
      <c r="G32" s="11">
        <f t="shared" si="13"/>
        <v>0</v>
      </c>
      <c r="H32" s="11">
        <f t="shared" si="13"/>
        <v>0</v>
      </c>
      <c r="I32" s="11">
        <f t="shared" si="13"/>
        <v>0</v>
      </c>
      <c r="J32" s="11">
        <f t="shared" si="13"/>
        <v>0</v>
      </c>
      <c r="K32" s="11">
        <f t="shared" si="13"/>
        <v>0</v>
      </c>
      <c r="L32" s="11">
        <f t="shared" si="13"/>
        <v>0</v>
      </c>
      <c r="M32" s="11">
        <f t="shared" si="13"/>
        <v>0</v>
      </c>
      <c r="N32" s="11">
        <f t="shared" si="13"/>
        <v>0</v>
      </c>
      <c r="O32" s="11">
        <f t="shared" si="13"/>
        <v>0</v>
      </c>
      <c r="P32" s="11">
        <f t="shared" si="13"/>
        <v>0</v>
      </c>
      <c r="Q32" s="11">
        <f t="shared" si="13"/>
        <v>0</v>
      </c>
      <c r="R32" s="11">
        <f t="shared" si="13"/>
        <v>0</v>
      </c>
      <c r="S32" s="11">
        <f t="shared" si="13"/>
        <v>0</v>
      </c>
      <c r="T32" s="11">
        <f t="shared" si="13"/>
        <v>0</v>
      </c>
      <c r="U32" s="11">
        <f t="shared" si="13"/>
        <v>0</v>
      </c>
      <c r="V32" s="11">
        <f t="shared" si="13"/>
        <v>0</v>
      </c>
      <c r="W32" s="11">
        <f t="shared" si="13"/>
        <v>0</v>
      </c>
    </row>
    <row r="33" spans="1:28" outlineLevel="1" x14ac:dyDescent="0.2">
      <c r="B33" s="4" t="s">
        <v>1</v>
      </c>
      <c r="C33" s="11">
        <f t="shared" ref="C33:W33" si="14">IFERROR(C20/C21,0)</f>
        <v>3.6131148491247217E-4</v>
      </c>
      <c r="D33" s="11">
        <f t="shared" si="14"/>
        <v>3.6944487951601261E-4</v>
      </c>
      <c r="E33" s="11">
        <f t="shared" si="14"/>
        <v>1.1609937923337585E-4</v>
      </c>
      <c r="F33" s="11">
        <f t="shared" si="14"/>
        <v>1.0942542113761414E-4</v>
      </c>
      <c r="G33" s="11">
        <f t="shared" si="14"/>
        <v>1.0122438352833777E-4</v>
      </c>
      <c r="H33" s="11">
        <f t="shared" si="14"/>
        <v>7.6123628769612375E-5</v>
      </c>
      <c r="I33" s="11">
        <f t="shared" si="14"/>
        <v>2.5436318761697926E-4</v>
      </c>
      <c r="J33" s="11">
        <f t="shared" si="14"/>
        <v>2.0927326385674646E-4</v>
      </c>
      <c r="K33" s="11">
        <f t="shared" si="14"/>
        <v>2.5060820270408912E-4</v>
      </c>
      <c r="L33" s="11">
        <f t="shared" si="14"/>
        <v>1.6294166059300973E-4</v>
      </c>
      <c r="M33" s="11">
        <f t="shared" si="14"/>
        <v>1.6450596347394736E-4</v>
      </c>
      <c r="N33" s="11">
        <f t="shared" si="14"/>
        <v>1.3924476182535195E-4</v>
      </c>
      <c r="O33" s="11">
        <f t="shared" si="14"/>
        <v>1.6940833586110411E-4</v>
      </c>
      <c r="P33" s="11">
        <f t="shared" si="14"/>
        <v>1.9958500222310693E-4</v>
      </c>
      <c r="Q33" s="11">
        <f t="shared" si="14"/>
        <v>1.6552596471509619E-4</v>
      </c>
      <c r="R33" s="11">
        <f t="shared" si="14"/>
        <v>2.4032972683668696E-4</v>
      </c>
      <c r="S33" s="11">
        <f t="shared" si="14"/>
        <v>2.0603291044324573E-4</v>
      </c>
      <c r="T33" s="11">
        <f t="shared" si="14"/>
        <v>2.3761654994680458E-4</v>
      </c>
      <c r="U33" s="11">
        <f t="shared" si="14"/>
        <v>2.5355178138484395E-4</v>
      </c>
      <c r="V33" s="11">
        <f t="shared" si="14"/>
        <v>2.4561340660014097E-4</v>
      </c>
      <c r="W33" s="11">
        <f t="shared" si="14"/>
        <v>1.6364571463253319E-4</v>
      </c>
    </row>
    <row r="34" spans="1:28" x14ac:dyDescent="0.2">
      <c r="B34" s="15"/>
      <c r="C34" s="10"/>
      <c r="D34" s="10"/>
      <c r="E34" s="10"/>
      <c r="F34" s="10"/>
      <c r="G34" s="10"/>
      <c r="H34" s="10"/>
      <c r="I34" s="10"/>
      <c r="J34" s="10"/>
      <c r="K34" s="10"/>
      <c r="L34" s="10"/>
      <c r="M34" s="10"/>
      <c r="N34" s="10"/>
      <c r="O34" s="10"/>
      <c r="P34" s="10"/>
      <c r="Q34" s="10"/>
      <c r="R34" s="10"/>
      <c r="S34" s="10"/>
      <c r="T34" s="10"/>
      <c r="U34" s="10"/>
      <c r="V34" s="10"/>
      <c r="W34" s="10"/>
    </row>
    <row r="36" spans="1:28" s="29" customFormat="1" x14ac:dyDescent="0.2">
      <c r="A36" s="28" t="s">
        <v>165</v>
      </c>
      <c r="C36" s="28"/>
      <c r="D36" s="28"/>
      <c r="E36" s="28"/>
      <c r="F36" s="28"/>
      <c r="G36" s="28"/>
      <c r="H36" s="28"/>
      <c r="I36" s="28"/>
      <c r="J36" s="28"/>
      <c r="K36" s="28"/>
      <c r="L36" s="28"/>
      <c r="M36" s="28"/>
      <c r="N36" s="28"/>
      <c r="O36" s="28"/>
      <c r="P36" s="28"/>
      <c r="Q36" s="28"/>
      <c r="R36" s="28"/>
      <c r="S36" s="28"/>
      <c r="T36" s="28"/>
      <c r="U36" s="28"/>
      <c r="V36" s="28"/>
      <c r="W36" s="28"/>
      <c r="X36" s="28"/>
      <c r="Y36" s="28"/>
      <c r="AA36" s="28"/>
      <c r="AB36" s="28"/>
    </row>
    <row r="37" spans="1:28" outlineLevel="1" x14ac:dyDescent="0.2">
      <c r="A37" s="6"/>
      <c r="B37" s="20" t="s">
        <v>88</v>
      </c>
      <c r="C37" s="5">
        <f>C72+C107+C142</f>
        <v>7026.3331938613883</v>
      </c>
      <c r="D37" s="5">
        <f t="shared" ref="D37:W37" si="15">D72+D107+D142</f>
        <v>6968.6486609572867</v>
      </c>
      <c r="E37" s="5">
        <f t="shared" si="15"/>
        <v>7342.7289355161129</v>
      </c>
      <c r="F37" s="5">
        <f t="shared" si="15"/>
        <v>7395.1061018613182</v>
      </c>
      <c r="G37" s="5">
        <f t="shared" si="15"/>
        <v>6937.4023297322801</v>
      </c>
      <c r="H37" s="5">
        <f t="shared" si="15"/>
        <v>7335.1181381062943</v>
      </c>
      <c r="I37" s="5">
        <f t="shared" si="15"/>
        <v>7106.969696826055</v>
      </c>
      <c r="J37" s="5">
        <f t="shared" si="15"/>
        <v>8570.7615381802789</v>
      </c>
      <c r="K37" s="5">
        <f t="shared" si="15"/>
        <v>9299.1827065907746</v>
      </c>
      <c r="L37" s="5">
        <f t="shared" si="15"/>
        <v>8719.0043879747045</v>
      </c>
      <c r="M37" s="5">
        <f t="shared" si="15"/>
        <v>8840.1518709114171</v>
      </c>
      <c r="N37" s="5">
        <f t="shared" si="15"/>
        <v>10223.61424910576</v>
      </c>
      <c r="O37" s="5">
        <f t="shared" si="15"/>
        <v>11371.376277567373</v>
      </c>
      <c r="P37" s="5">
        <f t="shared" si="15"/>
        <v>9983.7966449406813</v>
      </c>
      <c r="Q37" s="5">
        <f t="shared" si="15"/>
        <v>11288.028094353262</v>
      </c>
      <c r="R37" s="5">
        <f t="shared" si="15"/>
        <v>11806.199114586669</v>
      </c>
      <c r="S37" s="5">
        <f t="shared" si="15"/>
        <v>11438.631181946066</v>
      </c>
      <c r="T37" s="5">
        <f t="shared" si="15"/>
        <v>11777.050855603715</v>
      </c>
      <c r="U37" s="5">
        <f t="shared" si="15"/>
        <v>11406.262475360913</v>
      </c>
      <c r="V37" s="5">
        <f t="shared" si="15"/>
        <v>10941.940929814711</v>
      </c>
      <c r="W37" s="5">
        <f t="shared" si="15"/>
        <v>10706.578440000278</v>
      </c>
      <c r="Z37" s="21"/>
    </row>
    <row r="38" spans="1:28" outlineLevel="1" x14ac:dyDescent="0.2">
      <c r="A38" s="6"/>
      <c r="B38" s="7" t="s">
        <v>89</v>
      </c>
      <c r="C38" s="5">
        <f>C73+C108</f>
        <v>21.337</v>
      </c>
      <c r="D38" s="5">
        <f t="shared" ref="D38:W41" si="16">D73+D108</f>
        <v>22.488</v>
      </c>
      <c r="E38" s="5">
        <f t="shared" si="16"/>
        <v>22.869</v>
      </c>
      <c r="F38" s="5">
        <f t="shared" si="16"/>
        <v>22.178999999999998</v>
      </c>
      <c r="G38" s="5">
        <f t="shared" si="16"/>
        <v>20.884</v>
      </c>
      <c r="H38" s="5">
        <f t="shared" si="16"/>
        <v>21.743000000000002</v>
      </c>
      <c r="I38" s="5">
        <f t="shared" si="16"/>
        <v>21.635999999999999</v>
      </c>
      <c r="J38" s="5">
        <f t="shared" si="16"/>
        <v>24.823</v>
      </c>
      <c r="K38" s="5">
        <f t="shared" si="16"/>
        <v>27.894000000000002</v>
      </c>
      <c r="L38" s="5">
        <f t="shared" si="16"/>
        <v>25.588000000000001</v>
      </c>
      <c r="M38" s="5">
        <f t="shared" si="16"/>
        <v>29.006</v>
      </c>
      <c r="N38" s="5">
        <f t="shared" si="16"/>
        <v>28.593</v>
      </c>
      <c r="O38" s="5">
        <f t="shared" si="16"/>
        <v>30.465</v>
      </c>
      <c r="P38" s="5">
        <f t="shared" si="16"/>
        <v>31.725999999999999</v>
      </c>
      <c r="Q38" s="5">
        <f t="shared" si="16"/>
        <v>31.148</v>
      </c>
      <c r="R38" s="5">
        <f t="shared" si="16"/>
        <v>30.634</v>
      </c>
      <c r="S38" s="5">
        <f t="shared" si="16"/>
        <v>29.024000000000001</v>
      </c>
      <c r="T38" s="5">
        <f t="shared" si="16"/>
        <v>28.852</v>
      </c>
      <c r="U38" s="5">
        <f t="shared" si="16"/>
        <v>26.797999999999998</v>
      </c>
      <c r="V38" s="5">
        <f t="shared" si="16"/>
        <v>27.148</v>
      </c>
      <c r="W38" s="5">
        <f t="shared" si="16"/>
        <v>22.205000000000002</v>
      </c>
      <c r="Z38" s="21"/>
    </row>
    <row r="39" spans="1:28" outlineLevel="1" x14ac:dyDescent="0.2">
      <c r="A39" s="6"/>
      <c r="B39" s="7" t="s">
        <v>25</v>
      </c>
      <c r="C39" s="5">
        <f>C74+C109</f>
        <v>247.43100000000001</v>
      </c>
      <c r="D39" s="5">
        <f t="shared" si="16"/>
        <v>251.815</v>
      </c>
      <c r="E39" s="5">
        <f t="shared" si="16"/>
        <v>256.81799999999998</v>
      </c>
      <c r="F39" s="5">
        <f t="shared" si="16"/>
        <v>262.99199999999996</v>
      </c>
      <c r="G39" s="5">
        <f t="shared" si="16"/>
        <v>269.86500000000001</v>
      </c>
      <c r="H39" s="5">
        <f t="shared" si="16"/>
        <v>269.428</v>
      </c>
      <c r="I39" s="5">
        <f t="shared" si="16"/>
        <v>271.05099999999999</v>
      </c>
      <c r="J39" s="5">
        <f t="shared" si="16"/>
        <v>276.20299999999997</v>
      </c>
      <c r="K39" s="5">
        <f t="shared" si="16"/>
        <v>284.25</v>
      </c>
      <c r="L39" s="5">
        <f t="shared" si="16"/>
        <v>297.33500000000004</v>
      </c>
      <c r="M39" s="5">
        <f t="shared" si="16"/>
        <v>309.053</v>
      </c>
      <c r="N39" s="5">
        <f t="shared" si="16"/>
        <v>319.01100000000002</v>
      </c>
      <c r="O39" s="5">
        <f t="shared" si="16"/>
        <v>330.46500000000003</v>
      </c>
      <c r="P39" s="5">
        <f t="shared" si="16"/>
        <v>340.61599999999999</v>
      </c>
      <c r="Q39" s="5">
        <f t="shared" si="16"/>
        <v>347.29300000000001</v>
      </c>
      <c r="R39" s="5">
        <f t="shared" si="16"/>
        <v>352.97900000000004</v>
      </c>
      <c r="S39" s="5">
        <f t="shared" si="16"/>
        <v>355.31799999999998</v>
      </c>
      <c r="T39" s="5">
        <f t="shared" si="16"/>
        <v>352.82799999999997</v>
      </c>
      <c r="U39" s="5">
        <f t="shared" si="16"/>
        <v>347.58699999999999</v>
      </c>
      <c r="V39" s="5">
        <f t="shared" si="16"/>
        <v>341.41200000000003</v>
      </c>
      <c r="W39" s="5">
        <f t="shared" si="16"/>
        <v>339.23200000000003</v>
      </c>
    </row>
    <row r="40" spans="1:28" outlineLevel="1" x14ac:dyDescent="0.2">
      <c r="A40" s="6"/>
      <c r="B40" s="7" t="s">
        <v>30</v>
      </c>
      <c r="C40" s="5">
        <f>C41*1000/C39</f>
        <v>17463.145685263557</v>
      </c>
      <c r="D40" s="5">
        <f t="shared" ref="D40:W40" si="17">D41*1000/D39</f>
        <v>17007.202991537444</v>
      </c>
      <c r="E40" s="5">
        <f t="shared" si="17"/>
        <v>17561.172934076734</v>
      </c>
      <c r="F40" s="5">
        <f t="shared" si="17"/>
        <v>17253.424776385713</v>
      </c>
      <c r="G40" s="5">
        <f t="shared" si="17"/>
        <v>15754.522638268232</v>
      </c>
      <c r="H40" s="5">
        <f t="shared" si="17"/>
        <v>16666.27264212491</v>
      </c>
      <c r="I40" s="5">
        <f t="shared" si="17"/>
        <v>16037.06727624286</v>
      </c>
      <c r="J40" s="5">
        <f t="shared" si="17"/>
        <v>18949.704390247349</v>
      </c>
      <c r="K40" s="5">
        <f t="shared" si="17"/>
        <v>19944.711168271915</v>
      </c>
      <c r="L40" s="5">
        <f t="shared" si="17"/>
        <v>17860.769211473471</v>
      </c>
      <c r="M40" s="5">
        <f t="shared" si="17"/>
        <v>17390.076642166372</v>
      </c>
      <c r="N40" s="5">
        <f t="shared" si="17"/>
        <v>19443.391033078446</v>
      </c>
      <c r="O40" s="5">
        <f t="shared" si="17"/>
        <v>20853.015581665251</v>
      </c>
      <c r="P40" s="5">
        <f t="shared" si="17"/>
        <v>17738.79889955293</v>
      </c>
      <c r="Q40" s="5">
        <f t="shared" si="17"/>
        <v>19641.934930123381</v>
      </c>
      <c r="R40" s="5">
        <f t="shared" si="17"/>
        <v>20181.907575985195</v>
      </c>
      <c r="S40" s="5">
        <f t="shared" si="17"/>
        <v>19377.68977296873</v>
      </c>
      <c r="T40" s="5">
        <f t="shared" si="17"/>
        <v>20058.799931343347</v>
      </c>
      <c r="U40" s="5">
        <f t="shared" si="17"/>
        <v>19696.402304283009</v>
      </c>
      <c r="V40" s="5">
        <f t="shared" si="17"/>
        <v>19213.551007886821</v>
      </c>
      <c r="W40" s="5">
        <f t="shared" si="17"/>
        <v>18886.073664479467</v>
      </c>
    </row>
    <row r="41" spans="1:28" outlineLevel="1" x14ac:dyDescent="0.2">
      <c r="A41" s="6"/>
      <c r="B41" s="7" t="s">
        <v>31</v>
      </c>
      <c r="C41" s="5">
        <f>C76+C111</f>
        <v>4320.9236000504479</v>
      </c>
      <c r="D41" s="5">
        <f t="shared" si="16"/>
        <v>4282.6688213140014</v>
      </c>
      <c r="E41" s="5">
        <f t="shared" si="16"/>
        <v>4510.0253105837182</v>
      </c>
      <c r="F41" s="5">
        <f t="shared" si="16"/>
        <v>4537.5126887912302</v>
      </c>
      <c r="G41" s="5">
        <f t="shared" si="16"/>
        <v>4251.5942517762569</v>
      </c>
      <c r="H41" s="5">
        <f t="shared" si="16"/>
        <v>4490.3605054224299</v>
      </c>
      <c r="I41" s="5">
        <f t="shared" si="16"/>
        <v>4346.8631222929034</v>
      </c>
      <c r="J41" s="5">
        <f t="shared" si="16"/>
        <v>5233.9652016994878</v>
      </c>
      <c r="K41" s="5">
        <f t="shared" si="16"/>
        <v>5669.2841495812918</v>
      </c>
      <c r="L41" s="5">
        <f t="shared" si="16"/>
        <v>5310.6318134934654</v>
      </c>
      <c r="M41" s="5">
        <f t="shared" si="16"/>
        <v>5374.455356491444</v>
      </c>
      <c r="N41" s="5">
        <f t="shared" si="16"/>
        <v>6202.655616853388</v>
      </c>
      <c r="O41" s="5">
        <f t="shared" si="16"/>
        <v>6891.1917941950087</v>
      </c>
      <c r="P41" s="5">
        <f t="shared" si="16"/>
        <v>6042.1187259701201</v>
      </c>
      <c r="Q41" s="5">
        <f t="shared" si="16"/>
        <v>6821.5065076873398</v>
      </c>
      <c r="R41" s="5">
        <f t="shared" si="16"/>
        <v>7123.7895542636797</v>
      </c>
      <c r="S41" s="5">
        <f t="shared" si="16"/>
        <v>6885.2419747517033</v>
      </c>
      <c r="T41" s="5">
        <f t="shared" si="16"/>
        <v>7077.30626217601</v>
      </c>
      <c r="U41" s="5">
        <f t="shared" si="16"/>
        <v>6846.2133877388178</v>
      </c>
      <c r="V41" s="5">
        <f t="shared" si="16"/>
        <v>6559.7368767046555</v>
      </c>
      <c r="W41" s="5">
        <f t="shared" si="16"/>
        <v>6406.7605413486981</v>
      </c>
    </row>
    <row r="42" spans="1:28" outlineLevel="1" x14ac:dyDescent="0.2">
      <c r="A42" s="6"/>
      <c r="B42" s="7" t="s">
        <v>140</v>
      </c>
      <c r="C42" s="14"/>
      <c r="D42" s="14"/>
      <c r="E42" s="14"/>
      <c r="F42" s="14"/>
      <c r="G42" s="14"/>
      <c r="H42" s="14"/>
      <c r="I42" s="14"/>
      <c r="J42" s="14"/>
      <c r="K42" s="14"/>
      <c r="L42" s="14"/>
      <c r="M42" s="14"/>
      <c r="N42" s="14"/>
      <c r="O42" s="14"/>
      <c r="P42" s="14"/>
      <c r="Q42" s="14"/>
      <c r="R42" s="14"/>
      <c r="S42" s="14"/>
      <c r="T42" s="14"/>
      <c r="U42" s="14"/>
      <c r="V42" s="14"/>
      <c r="W42" s="14"/>
    </row>
    <row r="43" spans="1:28" outlineLevel="1" x14ac:dyDescent="0.2">
      <c r="A43" s="6"/>
      <c r="B43" s="7" t="s">
        <v>90</v>
      </c>
      <c r="C43" s="5"/>
      <c r="D43" s="5"/>
      <c r="E43" s="5"/>
      <c r="F43" s="5"/>
      <c r="G43" s="5"/>
      <c r="H43" s="5"/>
      <c r="I43" s="5"/>
      <c r="J43" s="5"/>
      <c r="K43" s="5"/>
      <c r="L43" s="5"/>
      <c r="M43" s="5"/>
      <c r="N43" s="5"/>
      <c r="O43" s="5"/>
      <c r="P43" s="5"/>
      <c r="Q43" s="5"/>
      <c r="R43" s="5"/>
      <c r="S43" s="5"/>
      <c r="T43" s="5"/>
      <c r="U43" s="5"/>
      <c r="V43" s="5"/>
      <c r="W43" s="5"/>
    </row>
    <row r="44" spans="1:28" outlineLevel="1" x14ac:dyDescent="0.2"/>
    <row r="45" spans="1:28" outlineLevel="1" x14ac:dyDescent="0.2">
      <c r="B45" s="8" t="s">
        <v>14</v>
      </c>
      <c r="C45" s="13"/>
    </row>
    <row r="46" spans="1:28" outlineLevel="1" x14ac:dyDescent="0.2">
      <c r="B46" s="4" t="s">
        <v>18</v>
      </c>
      <c r="C46" s="5">
        <f t="shared" ref="C46:W55" si="18">C81+C116</f>
        <v>0</v>
      </c>
      <c r="D46" s="5">
        <f t="shared" si="18"/>
        <v>0</v>
      </c>
      <c r="E46" s="5">
        <f t="shared" si="18"/>
        <v>0</v>
      </c>
      <c r="F46" s="5">
        <f t="shared" si="18"/>
        <v>0</v>
      </c>
      <c r="G46" s="5">
        <f t="shared" si="18"/>
        <v>0</v>
      </c>
      <c r="H46" s="5">
        <f t="shared" si="18"/>
        <v>0</v>
      </c>
      <c r="I46" s="5">
        <f t="shared" si="18"/>
        <v>0</v>
      </c>
      <c r="J46" s="5">
        <f t="shared" si="18"/>
        <v>0</v>
      </c>
      <c r="K46" s="5">
        <f t="shared" si="18"/>
        <v>0</v>
      </c>
      <c r="L46" s="5">
        <f t="shared" si="18"/>
        <v>0</v>
      </c>
      <c r="M46" s="5">
        <f t="shared" si="18"/>
        <v>0</v>
      </c>
      <c r="N46" s="5">
        <f t="shared" si="18"/>
        <v>0</v>
      </c>
      <c r="O46" s="5">
        <f t="shared" si="18"/>
        <v>0</v>
      </c>
      <c r="P46" s="5">
        <f t="shared" si="18"/>
        <v>0</v>
      </c>
      <c r="Q46" s="5">
        <f t="shared" si="18"/>
        <v>0</v>
      </c>
      <c r="R46" s="5">
        <f t="shared" si="18"/>
        <v>0</v>
      </c>
      <c r="S46" s="5">
        <f t="shared" si="18"/>
        <v>0</v>
      </c>
      <c r="T46" s="5">
        <f t="shared" si="18"/>
        <v>0</v>
      </c>
      <c r="U46" s="5">
        <f t="shared" si="18"/>
        <v>0</v>
      </c>
      <c r="V46" s="5">
        <f t="shared" si="18"/>
        <v>0</v>
      </c>
      <c r="W46" s="5">
        <f t="shared" si="18"/>
        <v>0</v>
      </c>
    </row>
    <row r="47" spans="1:28" outlineLevel="1" x14ac:dyDescent="0.2">
      <c r="B47" s="4" t="s">
        <v>19</v>
      </c>
      <c r="C47" s="5">
        <f t="shared" si="18"/>
        <v>0</v>
      </c>
      <c r="D47" s="5">
        <f t="shared" si="18"/>
        <v>0</v>
      </c>
      <c r="E47" s="5">
        <f t="shared" si="18"/>
        <v>0</v>
      </c>
      <c r="F47" s="5">
        <f t="shared" si="18"/>
        <v>0</v>
      </c>
      <c r="G47" s="5">
        <f t="shared" si="18"/>
        <v>0</v>
      </c>
      <c r="H47" s="5">
        <f t="shared" si="18"/>
        <v>0</v>
      </c>
      <c r="I47" s="5">
        <f t="shared" si="18"/>
        <v>0</v>
      </c>
      <c r="J47" s="5">
        <f t="shared" si="18"/>
        <v>0</v>
      </c>
      <c r="K47" s="5">
        <f t="shared" si="18"/>
        <v>0</v>
      </c>
      <c r="L47" s="5">
        <f t="shared" si="18"/>
        <v>0</v>
      </c>
      <c r="M47" s="5">
        <f t="shared" si="18"/>
        <v>0</v>
      </c>
      <c r="N47" s="5">
        <f t="shared" si="18"/>
        <v>0</v>
      </c>
      <c r="O47" s="5">
        <f t="shared" si="18"/>
        <v>0</v>
      </c>
      <c r="P47" s="5">
        <f t="shared" si="18"/>
        <v>0</v>
      </c>
      <c r="Q47" s="5">
        <f t="shared" si="18"/>
        <v>0</v>
      </c>
      <c r="R47" s="5">
        <f t="shared" si="18"/>
        <v>0</v>
      </c>
      <c r="S47" s="5">
        <f t="shared" si="18"/>
        <v>0</v>
      </c>
      <c r="T47" s="5">
        <f t="shared" si="18"/>
        <v>0</v>
      </c>
      <c r="U47" s="5">
        <f t="shared" si="18"/>
        <v>0</v>
      </c>
      <c r="V47" s="5">
        <f t="shared" si="18"/>
        <v>0</v>
      </c>
      <c r="W47" s="5">
        <f t="shared" si="18"/>
        <v>0</v>
      </c>
    </row>
    <row r="48" spans="1:28" outlineLevel="1" x14ac:dyDescent="0.2">
      <c r="B48" s="4" t="s">
        <v>16</v>
      </c>
      <c r="C48" s="5">
        <f t="shared" si="18"/>
        <v>195.85400000000001</v>
      </c>
      <c r="D48" s="5">
        <f t="shared" si="18"/>
        <v>155.21600000000001</v>
      </c>
      <c r="E48" s="5">
        <f t="shared" si="18"/>
        <v>175.76900000000001</v>
      </c>
      <c r="F48" s="5">
        <f t="shared" si="18"/>
        <v>234.738</v>
      </c>
      <c r="G48" s="5">
        <f t="shared" si="18"/>
        <v>239.44</v>
      </c>
      <c r="H48" s="5">
        <f t="shared" si="18"/>
        <v>228.42999999999998</v>
      </c>
      <c r="I48" s="5">
        <f t="shared" si="18"/>
        <v>128.946</v>
      </c>
      <c r="J48" s="5">
        <f t="shared" si="18"/>
        <v>134.95099999999999</v>
      </c>
      <c r="K48" s="5">
        <f t="shared" si="18"/>
        <v>139.83199999999999</v>
      </c>
      <c r="L48" s="5">
        <f t="shared" si="18"/>
        <v>110.22399999999999</v>
      </c>
      <c r="M48" s="5">
        <f t="shared" si="18"/>
        <v>108.477</v>
      </c>
      <c r="N48" s="5">
        <f t="shared" si="18"/>
        <v>124.93599999999999</v>
      </c>
      <c r="O48" s="5">
        <f t="shared" si="18"/>
        <v>85.823000000000008</v>
      </c>
      <c r="P48" s="5">
        <f t="shared" si="18"/>
        <v>87.783000000000001</v>
      </c>
      <c r="Q48" s="5">
        <f t="shared" si="18"/>
        <v>110.029</v>
      </c>
      <c r="R48" s="5">
        <f t="shared" si="18"/>
        <v>134.89600000000002</v>
      </c>
      <c r="S48" s="5">
        <f t="shared" si="18"/>
        <v>130.31299999999999</v>
      </c>
      <c r="T48" s="5">
        <f t="shared" si="18"/>
        <v>129.86199999999999</v>
      </c>
      <c r="U48" s="5">
        <f t="shared" si="18"/>
        <v>158.59200000000001</v>
      </c>
      <c r="V48" s="5">
        <f t="shared" si="18"/>
        <v>141.63999999999999</v>
      </c>
      <c r="W48" s="5">
        <f t="shared" si="18"/>
        <v>123.416</v>
      </c>
    </row>
    <row r="49" spans="2:23" outlineLevel="1" x14ac:dyDescent="0.2">
      <c r="B49" s="4" t="s">
        <v>21</v>
      </c>
      <c r="C49" s="5">
        <f t="shared" si="18"/>
        <v>0</v>
      </c>
      <c r="D49" s="5">
        <f t="shared" si="18"/>
        <v>0</v>
      </c>
      <c r="E49" s="5">
        <f t="shared" si="18"/>
        <v>0</v>
      </c>
      <c r="F49" s="5">
        <f t="shared" si="18"/>
        <v>0</v>
      </c>
      <c r="G49" s="5">
        <f t="shared" si="18"/>
        <v>0</v>
      </c>
      <c r="H49" s="5">
        <f t="shared" si="18"/>
        <v>0</v>
      </c>
      <c r="I49" s="5">
        <f t="shared" si="18"/>
        <v>0</v>
      </c>
      <c r="J49" s="5">
        <f t="shared" si="18"/>
        <v>0</v>
      </c>
      <c r="K49" s="5">
        <f t="shared" si="18"/>
        <v>0</v>
      </c>
      <c r="L49" s="5">
        <f t="shared" si="18"/>
        <v>0</v>
      </c>
      <c r="M49" s="5">
        <f t="shared" si="18"/>
        <v>0</v>
      </c>
      <c r="N49" s="5">
        <f t="shared" si="18"/>
        <v>0</v>
      </c>
      <c r="O49" s="5">
        <f t="shared" si="18"/>
        <v>0</v>
      </c>
      <c r="P49" s="5">
        <f t="shared" si="18"/>
        <v>0</v>
      </c>
      <c r="Q49" s="5">
        <f t="shared" si="18"/>
        <v>0</v>
      </c>
      <c r="R49" s="5">
        <f t="shared" si="18"/>
        <v>0</v>
      </c>
      <c r="S49" s="5">
        <f t="shared" si="18"/>
        <v>0</v>
      </c>
      <c r="T49" s="5">
        <f t="shared" si="18"/>
        <v>0</v>
      </c>
      <c r="U49" s="5">
        <f t="shared" si="18"/>
        <v>0</v>
      </c>
      <c r="V49" s="5">
        <f t="shared" si="18"/>
        <v>0</v>
      </c>
      <c r="W49" s="5">
        <f t="shared" si="18"/>
        <v>0</v>
      </c>
    </row>
    <row r="50" spans="2:23" outlineLevel="1" x14ac:dyDescent="0.2">
      <c r="B50" s="4" t="s">
        <v>20</v>
      </c>
      <c r="C50" s="5">
        <f t="shared" si="18"/>
        <v>15490.064</v>
      </c>
      <c r="D50" s="5">
        <f t="shared" si="18"/>
        <v>15260.121999999999</v>
      </c>
      <c r="E50" s="5">
        <f t="shared" si="18"/>
        <v>15912.844999999999</v>
      </c>
      <c r="F50" s="5">
        <f t="shared" si="18"/>
        <v>15921.629999999997</v>
      </c>
      <c r="G50" s="5">
        <f t="shared" si="18"/>
        <v>14800.368999999999</v>
      </c>
      <c r="H50" s="5">
        <f t="shared" si="18"/>
        <v>15696.470999999998</v>
      </c>
      <c r="I50" s="5">
        <f t="shared" si="18"/>
        <v>15143.005000000001</v>
      </c>
      <c r="J50" s="5">
        <f t="shared" si="18"/>
        <v>18081.282999999996</v>
      </c>
      <c r="K50" s="5">
        <f t="shared" si="18"/>
        <v>19441.379000000001</v>
      </c>
      <c r="L50" s="5">
        <f t="shared" si="18"/>
        <v>18064.93</v>
      </c>
      <c r="M50" s="5">
        <f t="shared" si="18"/>
        <v>18222.246999999999</v>
      </c>
      <c r="N50" s="5">
        <f t="shared" si="18"/>
        <v>20302.564999999999</v>
      </c>
      <c r="O50" s="5">
        <f t="shared" si="18"/>
        <v>22513.764999999999</v>
      </c>
      <c r="P50" s="5">
        <f t="shared" si="18"/>
        <v>19906.435999999998</v>
      </c>
      <c r="Q50" s="5">
        <f t="shared" si="18"/>
        <v>22191.682999999997</v>
      </c>
      <c r="R50" s="5">
        <f t="shared" si="18"/>
        <v>23703.349000000002</v>
      </c>
      <c r="S50" s="5">
        <f t="shared" si="18"/>
        <v>22913.48</v>
      </c>
      <c r="T50" s="5">
        <f t="shared" si="18"/>
        <v>23567.9</v>
      </c>
      <c r="U50" s="5">
        <f t="shared" si="18"/>
        <v>22752.548999999999</v>
      </c>
      <c r="V50" s="5">
        <f t="shared" si="18"/>
        <v>21773.848999999998</v>
      </c>
      <c r="W50" s="5">
        <f t="shared" si="18"/>
        <v>21269.542000000001</v>
      </c>
    </row>
    <row r="51" spans="2:23" outlineLevel="1" x14ac:dyDescent="0.2">
      <c r="B51" s="4" t="s">
        <v>0</v>
      </c>
      <c r="C51" s="5">
        <f t="shared" si="18"/>
        <v>0</v>
      </c>
      <c r="D51" s="5">
        <f t="shared" si="18"/>
        <v>0</v>
      </c>
      <c r="E51" s="5">
        <f t="shared" si="18"/>
        <v>0</v>
      </c>
      <c r="F51" s="5">
        <f t="shared" si="18"/>
        <v>0</v>
      </c>
      <c r="G51" s="5">
        <f t="shared" si="18"/>
        <v>0</v>
      </c>
      <c r="H51" s="5">
        <f t="shared" si="18"/>
        <v>0</v>
      </c>
      <c r="I51" s="5">
        <f t="shared" si="18"/>
        <v>0</v>
      </c>
      <c r="J51" s="5">
        <f t="shared" si="18"/>
        <v>0</v>
      </c>
      <c r="K51" s="5">
        <f t="shared" si="18"/>
        <v>0</v>
      </c>
      <c r="L51" s="5">
        <f t="shared" si="18"/>
        <v>0</v>
      </c>
      <c r="M51" s="5">
        <f t="shared" si="18"/>
        <v>0</v>
      </c>
      <c r="N51" s="5">
        <f t="shared" si="18"/>
        <v>725.279</v>
      </c>
      <c r="O51" s="5">
        <f t="shared" si="18"/>
        <v>770.01800000000003</v>
      </c>
      <c r="P51" s="5">
        <f t="shared" si="18"/>
        <v>381.80899999999997</v>
      </c>
      <c r="Q51" s="5">
        <f t="shared" si="18"/>
        <v>593.90300000000002</v>
      </c>
      <c r="R51" s="5">
        <f t="shared" si="18"/>
        <v>0</v>
      </c>
      <c r="S51" s="5">
        <f t="shared" si="18"/>
        <v>0</v>
      </c>
      <c r="T51" s="5">
        <f t="shared" si="18"/>
        <v>0</v>
      </c>
      <c r="U51" s="5">
        <f t="shared" si="18"/>
        <v>0</v>
      </c>
      <c r="V51" s="5">
        <f t="shared" si="18"/>
        <v>0</v>
      </c>
      <c r="W51" s="5">
        <f t="shared" si="18"/>
        <v>0</v>
      </c>
    </row>
    <row r="52" spans="2:23" outlineLevel="1" x14ac:dyDescent="0.2">
      <c r="B52" s="4" t="s">
        <v>22</v>
      </c>
      <c r="C52" s="5">
        <f t="shared" si="18"/>
        <v>0</v>
      </c>
      <c r="D52" s="5">
        <f t="shared" si="18"/>
        <v>0</v>
      </c>
      <c r="E52" s="5">
        <f t="shared" si="18"/>
        <v>0</v>
      </c>
      <c r="F52" s="5">
        <f t="shared" si="18"/>
        <v>0</v>
      </c>
      <c r="G52" s="5">
        <f t="shared" si="18"/>
        <v>0</v>
      </c>
      <c r="H52" s="5">
        <f t="shared" si="18"/>
        <v>0</v>
      </c>
      <c r="I52" s="5">
        <f t="shared" si="18"/>
        <v>0</v>
      </c>
      <c r="J52" s="5">
        <f t="shared" si="18"/>
        <v>0</v>
      </c>
      <c r="K52" s="5">
        <f t="shared" si="18"/>
        <v>0</v>
      </c>
      <c r="L52" s="5">
        <f t="shared" si="18"/>
        <v>0</v>
      </c>
      <c r="M52" s="5">
        <f t="shared" si="18"/>
        <v>0</v>
      </c>
      <c r="N52" s="5">
        <f t="shared" si="18"/>
        <v>0</v>
      </c>
      <c r="O52" s="5">
        <f t="shared" si="18"/>
        <v>0</v>
      </c>
      <c r="P52" s="5">
        <f t="shared" si="18"/>
        <v>0</v>
      </c>
      <c r="Q52" s="5">
        <f t="shared" si="18"/>
        <v>0</v>
      </c>
      <c r="R52" s="5">
        <f t="shared" si="18"/>
        <v>0</v>
      </c>
      <c r="S52" s="5">
        <f t="shared" si="18"/>
        <v>0</v>
      </c>
      <c r="T52" s="5">
        <f t="shared" si="18"/>
        <v>0</v>
      </c>
      <c r="U52" s="5">
        <f t="shared" si="18"/>
        <v>0</v>
      </c>
      <c r="V52" s="5">
        <f t="shared" si="18"/>
        <v>0</v>
      </c>
      <c r="W52" s="5">
        <f t="shared" si="18"/>
        <v>0</v>
      </c>
    </row>
    <row r="53" spans="2:23" outlineLevel="1" x14ac:dyDescent="0.2">
      <c r="B53" s="4" t="s">
        <v>23</v>
      </c>
      <c r="C53" s="5">
        <f t="shared" si="18"/>
        <v>0</v>
      </c>
      <c r="D53" s="5">
        <f t="shared" si="18"/>
        <v>0</v>
      </c>
      <c r="E53" s="5">
        <f t="shared" si="18"/>
        <v>0</v>
      </c>
      <c r="F53" s="5">
        <f t="shared" si="18"/>
        <v>0</v>
      </c>
      <c r="G53" s="5">
        <f t="shared" si="18"/>
        <v>0</v>
      </c>
      <c r="H53" s="5">
        <f t="shared" si="18"/>
        <v>0</v>
      </c>
      <c r="I53" s="5">
        <f t="shared" si="18"/>
        <v>0</v>
      </c>
      <c r="J53" s="5">
        <f t="shared" si="18"/>
        <v>0</v>
      </c>
      <c r="K53" s="5">
        <f t="shared" si="18"/>
        <v>0</v>
      </c>
      <c r="L53" s="5">
        <f t="shared" si="18"/>
        <v>0</v>
      </c>
      <c r="M53" s="5">
        <f t="shared" si="18"/>
        <v>0</v>
      </c>
      <c r="N53" s="5">
        <f t="shared" si="18"/>
        <v>0</v>
      </c>
      <c r="O53" s="5">
        <f t="shared" si="18"/>
        <v>0</v>
      </c>
      <c r="P53" s="5">
        <f t="shared" si="18"/>
        <v>0</v>
      </c>
      <c r="Q53" s="5">
        <f t="shared" si="18"/>
        <v>0</v>
      </c>
      <c r="R53" s="5">
        <f t="shared" si="18"/>
        <v>0</v>
      </c>
      <c r="S53" s="5">
        <f t="shared" si="18"/>
        <v>0</v>
      </c>
      <c r="T53" s="5">
        <f t="shared" si="18"/>
        <v>0</v>
      </c>
      <c r="U53" s="5">
        <f t="shared" si="18"/>
        <v>0</v>
      </c>
      <c r="V53" s="5">
        <f t="shared" si="18"/>
        <v>0</v>
      </c>
      <c r="W53" s="5">
        <f t="shared" si="18"/>
        <v>0</v>
      </c>
    </row>
    <row r="54" spans="2:23" outlineLevel="1" x14ac:dyDescent="0.2">
      <c r="B54" s="4" t="s">
        <v>17</v>
      </c>
      <c r="C54" s="5">
        <f t="shared" si="18"/>
        <v>0</v>
      </c>
      <c r="D54" s="5">
        <f t="shared" si="18"/>
        <v>0</v>
      </c>
      <c r="E54" s="5">
        <f t="shared" si="18"/>
        <v>0</v>
      </c>
      <c r="F54" s="5">
        <f t="shared" si="18"/>
        <v>0</v>
      </c>
      <c r="G54" s="5">
        <f t="shared" si="18"/>
        <v>0</v>
      </c>
      <c r="H54" s="5">
        <f t="shared" si="18"/>
        <v>0</v>
      </c>
      <c r="I54" s="5">
        <f t="shared" si="18"/>
        <v>0</v>
      </c>
      <c r="J54" s="5">
        <f t="shared" si="18"/>
        <v>0</v>
      </c>
      <c r="K54" s="5">
        <f t="shared" si="18"/>
        <v>0</v>
      </c>
      <c r="L54" s="5">
        <f t="shared" si="18"/>
        <v>0</v>
      </c>
      <c r="M54" s="5">
        <f t="shared" si="18"/>
        <v>0</v>
      </c>
      <c r="N54" s="5">
        <f t="shared" si="18"/>
        <v>0</v>
      </c>
      <c r="O54" s="5">
        <f t="shared" si="18"/>
        <v>0</v>
      </c>
      <c r="P54" s="5">
        <f t="shared" si="18"/>
        <v>0</v>
      </c>
      <c r="Q54" s="5">
        <f t="shared" si="18"/>
        <v>0</v>
      </c>
      <c r="R54" s="5">
        <f t="shared" si="18"/>
        <v>0</v>
      </c>
      <c r="S54" s="5">
        <f t="shared" si="18"/>
        <v>0</v>
      </c>
      <c r="T54" s="5">
        <f t="shared" si="18"/>
        <v>0</v>
      </c>
      <c r="U54" s="5">
        <f t="shared" si="18"/>
        <v>0</v>
      </c>
      <c r="V54" s="5">
        <f t="shared" si="18"/>
        <v>0</v>
      </c>
      <c r="W54" s="5">
        <f t="shared" si="18"/>
        <v>0</v>
      </c>
    </row>
    <row r="55" spans="2:23" outlineLevel="1" x14ac:dyDescent="0.2">
      <c r="B55" s="4" t="s">
        <v>1</v>
      </c>
      <c r="C55" s="5">
        <f t="shared" si="18"/>
        <v>7.3999999999999995</v>
      </c>
      <c r="D55" s="5">
        <f t="shared" si="18"/>
        <v>7.2070000000000007</v>
      </c>
      <c r="E55" s="5">
        <f t="shared" si="18"/>
        <v>2.3280000000000003</v>
      </c>
      <c r="F55" s="5">
        <f t="shared" si="18"/>
        <v>2.2939999999999996</v>
      </c>
      <c r="G55" s="5">
        <f t="shared" si="18"/>
        <v>2.069</v>
      </c>
      <c r="H55" s="5">
        <f t="shared" si="18"/>
        <v>1.5999999999999999</v>
      </c>
      <c r="I55" s="5">
        <f t="shared" si="18"/>
        <v>4.9009999999999998</v>
      </c>
      <c r="J55" s="5">
        <f t="shared" si="18"/>
        <v>4.8320000000000007</v>
      </c>
      <c r="K55" s="5">
        <f t="shared" si="18"/>
        <v>6.3069999999999995</v>
      </c>
      <c r="L55" s="5">
        <f t="shared" si="18"/>
        <v>3.734</v>
      </c>
      <c r="M55" s="5">
        <f t="shared" si="18"/>
        <v>3.7789999999999999</v>
      </c>
      <c r="N55" s="5">
        <f t="shared" si="18"/>
        <v>3.6819999999999999</v>
      </c>
      <c r="O55" s="5">
        <f t="shared" si="18"/>
        <v>4.2919999999999998</v>
      </c>
      <c r="P55" s="5">
        <f t="shared" si="18"/>
        <v>4.4790000000000001</v>
      </c>
      <c r="Q55" s="5">
        <f t="shared" si="18"/>
        <v>4.4420000000000002</v>
      </c>
      <c r="R55" s="5">
        <f t="shared" si="18"/>
        <v>6.7570000000000006</v>
      </c>
      <c r="S55" s="5">
        <f t="shared" si="18"/>
        <v>5.8529999999999998</v>
      </c>
      <c r="T55" s="5">
        <f t="shared" si="18"/>
        <v>6.7299999999999995</v>
      </c>
      <c r="U55" s="5">
        <f t="shared" si="18"/>
        <v>7.1820000000000004</v>
      </c>
      <c r="V55" s="5">
        <f t="shared" si="18"/>
        <v>6.73</v>
      </c>
      <c r="W55" s="5">
        <f t="shared" si="18"/>
        <v>4.08</v>
      </c>
    </row>
    <row r="56" spans="2:23" outlineLevel="1" x14ac:dyDescent="0.2">
      <c r="B56" s="15" t="s">
        <v>9</v>
      </c>
      <c r="C56" s="19">
        <f t="shared" ref="C56:W56" si="19">SUM(C46:C55)</f>
        <v>15693.317999999999</v>
      </c>
      <c r="D56" s="19">
        <f t="shared" si="19"/>
        <v>15422.545</v>
      </c>
      <c r="E56" s="19">
        <f t="shared" si="19"/>
        <v>16090.941999999999</v>
      </c>
      <c r="F56" s="19">
        <f t="shared" si="19"/>
        <v>16158.661999999997</v>
      </c>
      <c r="G56" s="19">
        <f t="shared" si="19"/>
        <v>15041.877999999999</v>
      </c>
      <c r="H56" s="19">
        <f t="shared" si="19"/>
        <v>15926.500999999998</v>
      </c>
      <c r="I56" s="19">
        <f t="shared" si="19"/>
        <v>15276.852000000001</v>
      </c>
      <c r="J56" s="19">
        <f t="shared" si="19"/>
        <v>18221.065999999995</v>
      </c>
      <c r="K56" s="19">
        <f t="shared" si="19"/>
        <v>19587.518</v>
      </c>
      <c r="L56" s="19">
        <f t="shared" si="19"/>
        <v>18178.887999999999</v>
      </c>
      <c r="M56" s="19">
        <f t="shared" si="19"/>
        <v>18334.502999999997</v>
      </c>
      <c r="N56" s="19">
        <f t="shared" si="19"/>
        <v>21156.462</v>
      </c>
      <c r="O56" s="19">
        <f t="shared" si="19"/>
        <v>23373.898000000001</v>
      </c>
      <c r="P56" s="19">
        <f t="shared" si="19"/>
        <v>20380.506999999998</v>
      </c>
      <c r="Q56" s="19">
        <f t="shared" si="19"/>
        <v>22900.056999999993</v>
      </c>
      <c r="R56" s="19">
        <f t="shared" si="19"/>
        <v>23845.002000000004</v>
      </c>
      <c r="S56" s="19">
        <f t="shared" si="19"/>
        <v>23049.645999999997</v>
      </c>
      <c r="T56" s="19">
        <f t="shared" si="19"/>
        <v>23704.492000000002</v>
      </c>
      <c r="U56" s="19">
        <f t="shared" si="19"/>
        <v>22918.323</v>
      </c>
      <c r="V56" s="19">
        <f t="shared" si="19"/>
        <v>21922.218999999997</v>
      </c>
      <c r="W56" s="19">
        <f t="shared" si="19"/>
        <v>21397.038000000004</v>
      </c>
    </row>
    <row r="57" spans="2:23" outlineLevel="1" x14ac:dyDescent="0.2">
      <c r="B57" s="26" t="s">
        <v>91</v>
      </c>
      <c r="C57" s="25">
        <f t="shared" ref="C57:W57" si="20">C56/C37/1000</f>
        <v>2.2335004001390927E-3</v>
      </c>
      <c r="D57" s="25">
        <f t="shared" si="20"/>
        <v>2.2131328110149544E-3</v>
      </c>
      <c r="E57" s="25">
        <f t="shared" si="20"/>
        <v>2.1914116864875095E-3</v>
      </c>
      <c r="F57" s="25">
        <f t="shared" si="20"/>
        <v>2.1850480273613556E-3</v>
      </c>
      <c r="G57" s="25">
        <f t="shared" si="20"/>
        <v>2.1682291562554481E-3</v>
      </c>
      <c r="H57" s="25">
        <f t="shared" si="20"/>
        <v>2.1712671425509907E-3</v>
      </c>
      <c r="I57" s="25">
        <f t="shared" si="20"/>
        <v>2.149559186501468E-3</v>
      </c>
      <c r="J57" s="25">
        <f t="shared" si="20"/>
        <v>2.1259564764263229E-3</v>
      </c>
      <c r="K57" s="25">
        <f t="shared" si="20"/>
        <v>2.1063698410955399E-3</v>
      </c>
      <c r="L57" s="25">
        <f t="shared" si="20"/>
        <v>2.0849729156086232E-3</v>
      </c>
      <c r="M57" s="25">
        <f t="shared" si="20"/>
        <v>2.0740031695982296E-3</v>
      </c>
      <c r="N57" s="25">
        <f t="shared" si="20"/>
        <v>2.0693720913668584E-3</v>
      </c>
      <c r="O57" s="25">
        <f t="shared" si="20"/>
        <v>2.0555029953683206E-3</v>
      </c>
      <c r="P57" s="25">
        <f t="shared" si="20"/>
        <v>2.0413583854723126E-3</v>
      </c>
      <c r="Q57" s="25">
        <f t="shared" si="20"/>
        <v>2.0287030479181345E-3</v>
      </c>
      <c r="R57" s="25">
        <f t="shared" si="20"/>
        <v>2.0197018336357959E-3</v>
      </c>
      <c r="S57" s="25">
        <f t="shared" si="20"/>
        <v>2.015070302850567E-3</v>
      </c>
      <c r="T57" s="25">
        <f t="shared" si="20"/>
        <v>2.0127697749323225E-3</v>
      </c>
      <c r="U57" s="25">
        <f t="shared" si="20"/>
        <v>2.0092754352713446E-3</v>
      </c>
      <c r="V57" s="25">
        <f t="shared" si="20"/>
        <v>2.0035036873820179E-3</v>
      </c>
      <c r="W57" s="25">
        <f t="shared" si="20"/>
        <v>1.9984944882166715E-3</v>
      </c>
    </row>
    <row r="58" spans="2:23" outlineLevel="1" x14ac:dyDescent="0.2"/>
    <row r="59" spans="2:23" outlineLevel="1" x14ac:dyDescent="0.2">
      <c r="B59" s="4" t="s">
        <v>18</v>
      </c>
      <c r="C59" s="11">
        <f t="shared" ref="C59:W59" si="21">IFERROR(C46/C56,0)</f>
        <v>0</v>
      </c>
      <c r="D59" s="11">
        <f t="shared" si="21"/>
        <v>0</v>
      </c>
      <c r="E59" s="11">
        <f t="shared" si="21"/>
        <v>0</v>
      </c>
      <c r="F59" s="11">
        <f t="shared" si="21"/>
        <v>0</v>
      </c>
      <c r="G59" s="11">
        <f t="shared" si="21"/>
        <v>0</v>
      </c>
      <c r="H59" s="11">
        <f t="shared" si="21"/>
        <v>0</v>
      </c>
      <c r="I59" s="11">
        <f t="shared" si="21"/>
        <v>0</v>
      </c>
      <c r="J59" s="11">
        <f t="shared" si="21"/>
        <v>0</v>
      </c>
      <c r="K59" s="11">
        <f t="shared" si="21"/>
        <v>0</v>
      </c>
      <c r="L59" s="11">
        <f t="shared" si="21"/>
        <v>0</v>
      </c>
      <c r="M59" s="11">
        <f t="shared" si="21"/>
        <v>0</v>
      </c>
      <c r="N59" s="11">
        <f t="shared" si="21"/>
        <v>0</v>
      </c>
      <c r="O59" s="11">
        <f t="shared" si="21"/>
        <v>0</v>
      </c>
      <c r="P59" s="11">
        <f t="shared" si="21"/>
        <v>0</v>
      </c>
      <c r="Q59" s="11">
        <f t="shared" si="21"/>
        <v>0</v>
      </c>
      <c r="R59" s="11">
        <f t="shared" si="21"/>
        <v>0</v>
      </c>
      <c r="S59" s="11">
        <f t="shared" si="21"/>
        <v>0</v>
      </c>
      <c r="T59" s="11">
        <f t="shared" si="21"/>
        <v>0</v>
      </c>
      <c r="U59" s="11">
        <f t="shared" si="21"/>
        <v>0</v>
      </c>
      <c r="V59" s="11">
        <f t="shared" si="21"/>
        <v>0</v>
      </c>
      <c r="W59" s="11">
        <f t="shared" si="21"/>
        <v>0</v>
      </c>
    </row>
    <row r="60" spans="2:23" outlineLevel="1" x14ac:dyDescent="0.2">
      <c r="B60" s="4" t="s">
        <v>19</v>
      </c>
      <c r="C60" s="11">
        <f t="shared" ref="C60:W60" si="22">IFERROR(C47/C56,0)</f>
        <v>0</v>
      </c>
      <c r="D60" s="11">
        <f t="shared" si="22"/>
        <v>0</v>
      </c>
      <c r="E60" s="11">
        <f t="shared" si="22"/>
        <v>0</v>
      </c>
      <c r="F60" s="11">
        <f t="shared" si="22"/>
        <v>0</v>
      </c>
      <c r="G60" s="11">
        <f t="shared" si="22"/>
        <v>0</v>
      </c>
      <c r="H60" s="11">
        <f t="shared" si="22"/>
        <v>0</v>
      </c>
      <c r="I60" s="11">
        <f t="shared" si="22"/>
        <v>0</v>
      </c>
      <c r="J60" s="11">
        <f t="shared" si="22"/>
        <v>0</v>
      </c>
      <c r="K60" s="11">
        <f t="shared" si="22"/>
        <v>0</v>
      </c>
      <c r="L60" s="11">
        <f t="shared" si="22"/>
        <v>0</v>
      </c>
      <c r="M60" s="11">
        <f t="shared" si="22"/>
        <v>0</v>
      </c>
      <c r="N60" s="11">
        <f t="shared" si="22"/>
        <v>0</v>
      </c>
      <c r="O60" s="11">
        <f t="shared" si="22"/>
        <v>0</v>
      </c>
      <c r="P60" s="11">
        <f t="shared" si="22"/>
        <v>0</v>
      </c>
      <c r="Q60" s="11">
        <f t="shared" si="22"/>
        <v>0</v>
      </c>
      <c r="R60" s="11">
        <f t="shared" si="22"/>
        <v>0</v>
      </c>
      <c r="S60" s="11">
        <f t="shared" si="22"/>
        <v>0</v>
      </c>
      <c r="T60" s="11">
        <f t="shared" si="22"/>
        <v>0</v>
      </c>
      <c r="U60" s="11">
        <f t="shared" si="22"/>
        <v>0</v>
      </c>
      <c r="V60" s="11">
        <f t="shared" si="22"/>
        <v>0</v>
      </c>
      <c r="W60" s="11">
        <f t="shared" si="22"/>
        <v>0</v>
      </c>
    </row>
    <row r="61" spans="2:23" outlineLevel="1" x14ac:dyDescent="0.2">
      <c r="B61" s="4" t="s">
        <v>16</v>
      </c>
      <c r="C61" s="11">
        <f t="shared" ref="C61:W61" si="23">IFERROR(C48/C56,0)</f>
        <v>1.2480088659389941E-2</v>
      </c>
      <c r="D61" s="11">
        <f t="shared" si="23"/>
        <v>1.0064227402157037E-2</v>
      </c>
      <c r="E61" s="11">
        <f t="shared" si="23"/>
        <v>1.0923474834475198E-2</v>
      </c>
      <c r="F61" s="11">
        <f t="shared" si="23"/>
        <v>1.4527069134808317E-2</v>
      </c>
      <c r="G61" s="11">
        <f t="shared" si="23"/>
        <v>1.5918225104604625E-2</v>
      </c>
      <c r="H61" s="11">
        <f t="shared" si="23"/>
        <v>1.4342761162668435E-2</v>
      </c>
      <c r="I61" s="11">
        <f t="shared" si="23"/>
        <v>8.4406132886539701E-3</v>
      </c>
      <c r="J61" s="11">
        <f t="shared" si="23"/>
        <v>7.4063175008531349E-3</v>
      </c>
      <c r="K61" s="11">
        <f t="shared" si="23"/>
        <v>7.1388319847364018E-3</v>
      </c>
      <c r="L61" s="11">
        <f t="shared" si="23"/>
        <v>6.0632971609704614E-3</v>
      </c>
      <c r="M61" s="11">
        <f t="shared" si="23"/>
        <v>5.9165497968502352E-3</v>
      </c>
      <c r="N61" s="11">
        <f t="shared" si="23"/>
        <v>5.9053352115301695E-3</v>
      </c>
      <c r="O61" s="11">
        <f t="shared" si="23"/>
        <v>3.6717452946872621E-3</v>
      </c>
      <c r="P61" s="11">
        <f t="shared" si="23"/>
        <v>4.3072039375664211E-3</v>
      </c>
      <c r="Q61" s="11">
        <f t="shared" si="23"/>
        <v>4.8047478659114266E-3</v>
      </c>
      <c r="R61" s="11">
        <f t="shared" si="23"/>
        <v>5.6572022933778741E-3</v>
      </c>
      <c r="S61" s="11">
        <f t="shared" si="23"/>
        <v>5.6535792350129802E-3</v>
      </c>
      <c r="T61" s="11">
        <f t="shared" si="23"/>
        <v>5.4783709349265942E-3</v>
      </c>
      <c r="U61" s="11">
        <f t="shared" si="23"/>
        <v>6.9198780381967747E-3</v>
      </c>
      <c r="V61" s="11">
        <f t="shared" si="23"/>
        <v>6.4610247712606102E-3</v>
      </c>
      <c r="W61" s="11">
        <f t="shared" si="23"/>
        <v>5.7679011459436571E-3</v>
      </c>
    </row>
    <row r="62" spans="2:23" outlineLevel="1" x14ac:dyDescent="0.2">
      <c r="B62" s="4" t="s">
        <v>21</v>
      </c>
      <c r="C62" s="11">
        <f t="shared" ref="C62:W62" si="24">IFERROR(C49/C56,0)</f>
        <v>0</v>
      </c>
      <c r="D62" s="11">
        <f t="shared" si="24"/>
        <v>0</v>
      </c>
      <c r="E62" s="11">
        <f t="shared" si="24"/>
        <v>0</v>
      </c>
      <c r="F62" s="11">
        <f t="shared" si="24"/>
        <v>0</v>
      </c>
      <c r="G62" s="11">
        <f t="shared" si="24"/>
        <v>0</v>
      </c>
      <c r="H62" s="11">
        <f t="shared" si="24"/>
        <v>0</v>
      </c>
      <c r="I62" s="11">
        <f t="shared" si="24"/>
        <v>0</v>
      </c>
      <c r="J62" s="11">
        <f t="shared" si="24"/>
        <v>0</v>
      </c>
      <c r="K62" s="11">
        <f t="shared" si="24"/>
        <v>0</v>
      </c>
      <c r="L62" s="11">
        <f t="shared" si="24"/>
        <v>0</v>
      </c>
      <c r="M62" s="11">
        <f t="shared" si="24"/>
        <v>0</v>
      </c>
      <c r="N62" s="11">
        <f t="shared" si="24"/>
        <v>0</v>
      </c>
      <c r="O62" s="11">
        <f t="shared" si="24"/>
        <v>0</v>
      </c>
      <c r="P62" s="11">
        <f t="shared" si="24"/>
        <v>0</v>
      </c>
      <c r="Q62" s="11">
        <f t="shared" si="24"/>
        <v>0</v>
      </c>
      <c r="R62" s="11">
        <f t="shared" si="24"/>
        <v>0</v>
      </c>
      <c r="S62" s="11">
        <f t="shared" si="24"/>
        <v>0</v>
      </c>
      <c r="T62" s="11">
        <f t="shared" si="24"/>
        <v>0</v>
      </c>
      <c r="U62" s="11">
        <f t="shared" si="24"/>
        <v>0</v>
      </c>
      <c r="V62" s="11">
        <f t="shared" si="24"/>
        <v>0</v>
      </c>
      <c r="W62" s="11">
        <f t="shared" si="24"/>
        <v>0</v>
      </c>
    </row>
    <row r="63" spans="2:23" outlineLevel="1" x14ac:dyDescent="0.2">
      <c r="B63" s="4" t="s">
        <v>20</v>
      </c>
      <c r="C63" s="11">
        <f t="shared" ref="C63:W63" si="25">IFERROR(C50/C56,0)</f>
        <v>0.98704837307190241</v>
      </c>
      <c r="D63" s="11">
        <f t="shared" si="25"/>
        <v>0.98946846969809454</v>
      </c>
      <c r="E63" s="11">
        <f t="shared" si="25"/>
        <v>0.9889318474953176</v>
      </c>
      <c r="F63" s="11">
        <f t="shared" si="25"/>
        <v>0.98533096366518469</v>
      </c>
      <c r="G63" s="11">
        <f t="shared" si="25"/>
        <v>0.98394422558140682</v>
      </c>
      <c r="H63" s="11">
        <f t="shared" si="25"/>
        <v>0.98555677734864677</v>
      </c>
      <c r="I63" s="11">
        <f t="shared" si="25"/>
        <v>0.99123857454402253</v>
      </c>
      <c r="J63" s="11">
        <f t="shared" si="25"/>
        <v>0.99232849494096564</v>
      </c>
      <c r="K63" s="11">
        <f t="shared" si="25"/>
        <v>0.99253917724542751</v>
      </c>
      <c r="L63" s="11">
        <f t="shared" si="25"/>
        <v>0.99373129973626562</v>
      </c>
      <c r="M63" s="11">
        <f t="shared" si="25"/>
        <v>0.99387733608050366</v>
      </c>
      <c r="N63" s="11">
        <f t="shared" si="25"/>
        <v>0.95963895097393881</v>
      </c>
      <c r="O63" s="11">
        <f t="shared" si="25"/>
        <v>0.96320113145013286</v>
      </c>
      <c r="P63" s="11">
        <f t="shared" si="25"/>
        <v>0.97673899869124947</v>
      </c>
      <c r="Q63" s="11">
        <f t="shared" si="25"/>
        <v>0.9690667145500993</v>
      </c>
      <c r="R63" s="11">
        <f t="shared" si="25"/>
        <v>0.99405942595433616</v>
      </c>
      <c r="S63" s="11">
        <f t="shared" si="25"/>
        <v>0.99409249061786031</v>
      </c>
      <c r="T63" s="11">
        <f t="shared" si="25"/>
        <v>0.99423771663193627</v>
      </c>
      <c r="U63" s="11">
        <f t="shared" si="25"/>
        <v>0.9927667482476793</v>
      </c>
      <c r="V63" s="11">
        <f t="shared" si="25"/>
        <v>0.99323198075888219</v>
      </c>
      <c r="W63" s="11">
        <f t="shared" si="25"/>
        <v>0.99404141825611547</v>
      </c>
    </row>
    <row r="64" spans="2:23" outlineLevel="1" x14ac:dyDescent="0.2">
      <c r="B64" s="4" t="s">
        <v>0</v>
      </c>
      <c r="C64" s="11">
        <f t="shared" ref="C64:W64" si="26">IFERROR(C51/C56,0)</f>
        <v>0</v>
      </c>
      <c r="D64" s="11">
        <f t="shared" si="26"/>
        <v>0</v>
      </c>
      <c r="E64" s="11">
        <f t="shared" si="26"/>
        <v>0</v>
      </c>
      <c r="F64" s="11">
        <f t="shared" si="26"/>
        <v>0</v>
      </c>
      <c r="G64" s="11">
        <f t="shared" si="26"/>
        <v>0</v>
      </c>
      <c r="H64" s="11">
        <f t="shared" si="26"/>
        <v>0</v>
      </c>
      <c r="I64" s="11">
        <f t="shared" si="26"/>
        <v>0</v>
      </c>
      <c r="J64" s="11">
        <f t="shared" si="26"/>
        <v>0</v>
      </c>
      <c r="K64" s="11">
        <f t="shared" si="26"/>
        <v>0</v>
      </c>
      <c r="L64" s="11">
        <f t="shared" si="26"/>
        <v>0</v>
      </c>
      <c r="M64" s="11">
        <f t="shared" si="26"/>
        <v>0</v>
      </c>
      <c r="N64" s="11">
        <f t="shared" si="26"/>
        <v>3.4281677153769854E-2</v>
      </c>
      <c r="O64" s="11">
        <f t="shared" si="26"/>
        <v>3.2943499625094623E-2</v>
      </c>
      <c r="P64" s="11">
        <f t="shared" si="26"/>
        <v>1.8734028549927634E-2</v>
      </c>
      <c r="Q64" s="11">
        <f t="shared" si="26"/>
        <v>2.593456426767847E-2</v>
      </c>
      <c r="R64" s="11">
        <f t="shared" si="26"/>
        <v>0</v>
      </c>
      <c r="S64" s="11">
        <f t="shared" si="26"/>
        <v>0</v>
      </c>
      <c r="T64" s="11">
        <f t="shared" si="26"/>
        <v>0</v>
      </c>
      <c r="U64" s="11">
        <f t="shared" si="26"/>
        <v>0</v>
      </c>
      <c r="V64" s="11">
        <f t="shared" si="26"/>
        <v>0</v>
      </c>
      <c r="W64" s="11">
        <f t="shared" si="26"/>
        <v>0</v>
      </c>
    </row>
    <row r="65" spans="1:28" outlineLevel="1" x14ac:dyDescent="0.2">
      <c r="B65" s="4" t="s">
        <v>22</v>
      </c>
      <c r="C65" s="11">
        <f t="shared" ref="C65:W65" si="27">IFERROR(C52/C56,0)</f>
        <v>0</v>
      </c>
      <c r="D65" s="11">
        <f t="shared" si="27"/>
        <v>0</v>
      </c>
      <c r="E65" s="11">
        <f t="shared" si="27"/>
        <v>0</v>
      </c>
      <c r="F65" s="11">
        <f t="shared" si="27"/>
        <v>0</v>
      </c>
      <c r="G65" s="11">
        <f t="shared" si="27"/>
        <v>0</v>
      </c>
      <c r="H65" s="11">
        <f t="shared" si="27"/>
        <v>0</v>
      </c>
      <c r="I65" s="11">
        <f t="shared" si="27"/>
        <v>0</v>
      </c>
      <c r="J65" s="11">
        <f t="shared" si="27"/>
        <v>0</v>
      </c>
      <c r="K65" s="11">
        <f t="shared" si="27"/>
        <v>0</v>
      </c>
      <c r="L65" s="11">
        <f t="shared" si="27"/>
        <v>0</v>
      </c>
      <c r="M65" s="11">
        <f t="shared" si="27"/>
        <v>0</v>
      </c>
      <c r="N65" s="11">
        <f t="shared" si="27"/>
        <v>0</v>
      </c>
      <c r="O65" s="11">
        <f t="shared" si="27"/>
        <v>0</v>
      </c>
      <c r="P65" s="11">
        <f t="shared" si="27"/>
        <v>0</v>
      </c>
      <c r="Q65" s="11">
        <f t="shared" si="27"/>
        <v>0</v>
      </c>
      <c r="R65" s="11">
        <f t="shared" si="27"/>
        <v>0</v>
      </c>
      <c r="S65" s="11">
        <f t="shared" si="27"/>
        <v>0</v>
      </c>
      <c r="T65" s="11">
        <f t="shared" si="27"/>
        <v>0</v>
      </c>
      <c r="U65" s="11">
        <f t="shared" si="27"/>
        <v>0</v>
      </c>
      <c r="V65" s="11">
        <f t="shared" si="27"/>
        <v>0</v>
      </c>
      <c r="W65" s="11">
        <f t="shared" si="27"/>
        <v>0</v>
      </c>
    </row>
    <row r="66" spans="1:28" outlineLevel="1" x14ac:dyDescent="0.2">
      <c r="B66" s="4" t="s">
        <v>23</v>
      </c>
      <c r="C66" s="11">
        <f t="shared" ref="C66:W66" si="28">IFERROR(C53/C56,0)</f>
        <v>0</v>
      </c>
      <c r="D66" s="11">
        <f t="shared" si="28"/>
        <v>0</v>
      </c>
      <c r="E66" s="11">
        <f t="shared" si="28"/>
        <v>0</v>
      </c>
      <c r="F66" s="11">
        <f t="shared" si="28"/>
        <v>0</v>
      </c>
      <c r="G66" s="11">
        <f t="shared" si="28"/>
        <v>0</v>
      </c>
      <c r="H66" s="11">
        <f t="shared" si="28"/>
        <v>0</v>
      </c>
      <c r="I66" s="11">
        <f t="shared" si="28"/>
        <v>0</v>
      </c>
      <c r="J66" s="11">
        <f t="shared" si="28"/>
        <v>0</v>
      </c>
      <c r="K66" s="11">
        <f t="shared" si="28"/>
        <v>0</v>
      </c>
      <c r="L66" s="11">
        <f t="shared" si="28"/>
        <v>0</v>
      </c>
      <c r="M66" s="11">
        <f t="shared" si="28"/>
        <v>0</v>
      </c>
      <c r="N66" s="11">
        <f t="shared" si="28"/>
        <v>0</v>
      </c>
      <c r="O66" s="11">
        <f t="shared" si="28"/>
        <v>0</v>
      </c>
      <c r="P66" s="11">
        <f t="shared" si="28"/>
        <v>0</v>
      </c>
      <c r="Q66" s="11">
        <f t="shared" si="28"/>
        <v>0</v>
      </c>
      <c r="R66" s="11">
        <f t="shared" si="28"/>
        <v>0</v>
      </c>
      <c r="S66" s="11">
        <f t="shared" si="28"/>
        <v>0</v>
      </c>
      <c r="T66" s="11">
        <f t="shared" si="28"/>
        <v>0</v>
      </c>
      <c r="U66" s="11">
        <f t="shared" si="28"/>
        <v>0</v>
      </c>
      <c r="V66" s="11">
        <f t="shared" si="28"/>
        <v>0</v>
      </c>
      <c r="W66" s="11">
        <f t="shared" si="28"/>
        <v>0</v>
      </c>
    </row>
    <row r="67" spans="1:28" outlineLevel="1" x14ac:dyDescent="0.2">
      <c r="B67" s="4" t="s">
        <v>17</v>
      </c>
      <c r="C67" s="11">
        <f t="shared" ref="C67:W67" si="29">IFERROR(C54/C56,0)</f>
        <v>0</v>
      </c>
      <c r="D67" s="11">
        <f t="shared" si="29"/>
        <v>0</v>
      </c>
      <c r="E67" s="11">
        <f t="shared" si="29"/>
        <v>0</v>
      </c>
      <c r="F67" s="11">
        <f t="shared" si="29"/>
        <v>0</v>
      </c>
      <c r="G67" s="11">
        <f t="shared" si="29"/>
        <v>0</v>
      </c>
      <c r="H67" s="11">
        <f t="shared" si="29"/>
        <v>0</v>
      </c>
      <c r="I67" s="11">
        <f t="shared" si="29"/>
        <v>0</v>
      </c>
      <c r="J67" s="11">
        <f t="shared" si="29"/>
        <v>0</v>
      </c>
      <c r="K67" s="11">
        <f t="shared" si="29"/>
        <v>0</v>
      </c>
      <c r="L67" s="11">
        <f t="shared" si="29"/>
        <v>0</v>
      </c>
      <c r="M67" s="11">
        <f t="shared" si="29"/>
        <v>0</v>
      </c>
      <c r="N67" s="11">
        <f t="shared" si="29"/>
        <v>0</v>
      </c>
      <c r="O67" s="11">
        <f t="shared" si="29"/>
        <v>0</v>
      </c>
      <c r="P67" s="11">
        <f t="shared" si="29"/>
        <v>0</v>
      </c>
      <c r="Q67" s="11">
        <f t="shared" si="29"/>
        <v>0</v>
      </c>
      <c r="R67" s="11">
        <f t="shared" si="29"/>
        <v>0</v>
      </c>
      <c r="S67" s="11">
        <f t="shared" si="29"/>
        <v>0</v>
      </c>
      <c r="T67" s="11">
        <f t="shared" si="29"/>
        <v>0</v>
      </c>
      <c r="U67" s="11">
        <f t="shared" si="29"/>
        <v>0</v>
      </c>
      <c r="V67" s="11">
        <f t="shared" si="29"/>
        <v>0</v>
      </c>
      <c r="W67" s="11">
        <f t="shared" si="29"/>
        <v>0</v>
      </c>
    </row>
    <row r="68" spans="1:28" x14ac:dyDescent="0.2">
      <c r="B68" s="4" t="s">
        <v>1</v>
      </c>
      <c r="C68" s="11">
        <f t="shared" ref="C68:W68" si="30">IFERROR(C55/C56,0)</f>
        <v>4.7153826870773919E-4</v>
      </c>
      <c r="D68" s="11">
        <f t="shared" si="30"/>
        <v>4.6730289974838789E-4</v>
      </c>
      <c r="E68" s="11">
        <f t="shared" si="30"/>
        <v>1.4467767020725079E-4</v>
      </c>
      <c r="F68" s="11">
        <f t="shared" si="30"/>
        <v>1.4196720000703028E-4</v>
      </c>
      <c r="G68" s="11">
        <f t="shared" si="30"/>
        <v>1.3754931398858575E-4</v>
      </c>
      <c r="H68" s="11">
        <f t="shared" si="30"/>
        <v>1.0046148868480277E-4</v>
      </c>
      <c r="I68" s="11">
        <f t="shared" si="30"/>
        <v>3.2081216732347736E-4</v>
      </c>
      <c r="J68" s="11">
        <f t="shared" si="30"/>
        <v>2.6518755818128327E-4</v>
      </c>
      <c r="K68" s="11">
        <f t="shared" si="30"/>
        <v>3.2199076983617828E-4</v>
      </c>
      <c r="L68" s="11">
        <f t="shared" si="30"/>
        <v>2.0540310276404147E-4</v>
      </c>
      <c r="M68" s="11">
        <f t="shared" si="30"/>
        <v>2.0611412264624792E-4</v>
      </c>
      <c r="N68" s="11">
        <f t="shared" si="30"/>
        <v>1.7403666076114239E-4</v>
      </c>
      <c r="O68" s="11">
        <f t="shared" si="30"/>
        <v>1.8362363008514882E-4</v>
      </c>
      <c r="P68" s="11">
        <f t="shared" si="30"/>
        <v>2.1976882125650753E-4</v>
      </c>
      <c r="Q68" s="11">
        <f t="shared" si="30"/>
        <v>1.9397331631095947E-4</v>
      </c>
      <c r="R68" s="11">
        <f t="shared" si="30"/>
        <v>2.8337175228586683E-4</v>
      </c>
      <c r="S68" s="11">
        <f t="shared" si="30"/>
        <v>2.5393014712677152E-4</v>
      </c>
      <c r="T68" s="11">
        <f t="shared" si="30"/>
        <v>2.8391243313714544E-4</v>
      </c>
      <c r="U68" s="11">
        <f t="shared" si="30"/>
        <v>3.1337371412384755E-4</v>
      </c>
      <c r="V68" s="11">
        <f t="shared" si="30"/>
        <v>3.0699446985727136E-4</v>
      </c>
      <c r="W68" s="11">
        <f t="shared" si="30"/>
        <v>1.9068059794070559E-4</v>
      </c>
    </row>
    <row r="69" spans="1:28" x14ac:dyDescent="0.2">
      <c r="B69" s="15"/>
      <c r="C69" s="10"/>
      <c r="D69" s="10"/>
      <c r="E69" s="10"/>
      <c r="F69" s="10"/>
      <c r="G69" s="10"/>
      <c r="H69" s="10"/>
      <c r="I69" s="10"/>
      <c r="J69" s="10"/>
      <c r="K69" s="10"/>
      <c r="L69" s="10"/>
      <c r="M69" s="10"/>
      <c r="N69" s="10"/>
      <c r="O69" s="10"/>
      <c r="P69" s="10"/>
      <c r="Q69" s="10"/>
      <c r="R69" s="10"/>
      <c r="S69" s="10"/>
      <c r="T69" s="10"/>
      <c r="U69" s="10"/>
      <c r="V69" s="10"/>
      <c r="W69" s="10"/>
    </row>
    <row r="70" spans="1:28" s="33" customFormat="1" x14ac:dyDescent="0.2">
      <c r="A70" s="1"/>
      <c r="B70" s="1"/>
      <c r="C70" s="1"/>
      <c r="D70" s="1"/>
      <c r="E70" s="1"/>
      <c r="F70" s="1"/>
      <c r="G70" s="1"/>
      <c r="H70" s="1"/>
      <c r="I70" s="1"/>
      <c r="J70" s="1"/>
      <c r="K70" s="1"/>
      <c r="L70" s="1"/>
      <c r="M70" s="1"/>
      <c r="N70" s="1"/>
      <c r="O70" s="1"/>
      <c r="P70" s="1"/>
      <c r="Q70" s="1"/>
      <c r="R70" s="1"/>
      <c r="S70" s="1"/>
      <c r="T70" s="1"/>
      <c r="U70" s="1"/>
      <c r="V70" s="1"/>
      <c r="W70" s="1"/>
      <c r="X70" s="1"/>
      <c r="Y70" s="1"/>
      <c r="Z70"/>
      <c r="AA70" s="1"/>
      <c r="AB70" s="1"/>
    </row>
    <row r="71" spans="1:28" outlineLevel="1" x14ac:dyDescent="0.2">
      <c r="A71" s="32" t="s">
        <v>84</v>
      </c>
      <c r="B71" s="33"/>
      <c r="C71" s="33"/>
      <c r="D71" s="33"/>
      <c r="E71" s="33"/>
      <c r="F71" s="33"/>
      <c r="G71" s="33"/>
      <c r="H71" s="33"/>
      <c r="I71" s="33"/>
      <c r="J71" s="33"/>
      <c r="K71" s="33"/>
      <c r="L71" s="33"/>
      <c r="M71" s="33"/>
      <c r="N71" s="33"/>
      <c r="O71" s="33"/>
      <c r="P71" s="33"/>
      <c r="Q71" s="33"/>
      <c r="R71" s="33"/>
      <c r="S71" s="33"/>
      <c r="T71" s="33"/>
      <c r="U71" s="33"/>
      <c r="V71" s="33"/>
      <c r="W71" s="33"/>
      <c r="X71" s="33"/>
      <c r="Y71" s="33"/>
      <c r="Z71" s="34"/>
      <c r="AA71" s="33"/>
      <c r="AB71" s="33"/>
    </row>
    <row r="72" spans="1:28" outlineLevel="1" x14ac:dyDescent="0.2">
      <c r="B72" s="20" t="s">
        <v>88</v>
      </c>
      <c r="C72" s="5">
        <f>C76*CAN!C77</f>
        <v>4588.9850668620647</v>
      </c>
      <c r="D72" s="5">
        <f>D76*CAN!D77</f>
        <v>4528.0389984143831</v>
      </c>
      <c r="E72" s="5">
        <f>E76*CAN!E77</f>
        <v>4758.3313833638394</v>
      </c>
      <c r="F72" s="5">
        <f>F76*CAN!F77</f>
        <v>4723.1763130230938</v>
      </c>
      <c r="G72" s="5">
        <f>G76*CAN!G77</f>
        <v>4352.1574428677477</v>
      </c>
      <c r="H72" s="5">
        <f>H76*CAN!H77</f>
        <v>4549.8408869541354</v>
      </c>
      <c r="I72" s="5">
        <f>I76*CAN!I77</f>
        <v>4395.7352562940951</v>
      </c>
      <c r="J72" s="5">
        <f>J76*CAN!J77</f>
        <v>5222.2303312522163</v>
      </c>
      <c r="K72" s="5">
        <f>K76*CAN!K77</f>
        <v>5582.4783577366779</v>
      </c>
      <c r="L72" s="5">
        <f>L76*CAN!L77</f>
        <v>5144.4716655541642</v>
      </c>
      <c r="M72" s="5">
        <f>M76*CAN!M77</f>
        <v>5067.5043881270331</v>
      </c>
      <c r="N72" s="5">
        <f>N76*CAN!N77</f>
        <v>5668.7490046344683</v>
      </c>
      <c r="O72" s="5">
        <f>O76*CAN!O77</f>
        <v>6154.9372286498619</v>
      </c>
      <c r="P72" s="5">
        <f>P76*CAN!P77</f>
        <v>5242.7800700367352</v>
      </c>
      <c r="Q72" s="5">
        <f>Q76*CAN!Q77</f>
        <v>5739.3123701398208</v>
      </c>
      <c r="R72" s="5">
        <f>R76*CAN!R77</f>
        <v>5798.799178281366</v>
      </c>
      <c r="S72" s="5">
        <f>S76*CAN!S77</f>
        <v>5351.5655919486089</v>
      </c>
      <c r="T72" s="5">
        <f>T76*CAN!T77</f>
        <v>5283.4839042710846</v>
      </c>
      <c r="U72" s="5">
        <f>U76*CAN!U77</f>
        <v>4921.0152831830646</v>
      </c>
      <c r="V72" s="5">
        <f>V76*CAN!V77</f>
        <v>4568.0534571406424</v>
      </c>
      <c r="W72" s="5">
        <f>W76*CAN!W77</f>
        <v>4290.3404874734424</v>
      </c>
      <c r="Z72" s="21"/>
      <c r="AB72"/>
    </row>
    <row r="73" spans="1:28" outlineLevel="1" x14ac:dyDescent="0.2">
      <c r="B73" s="7" t="s">
        <v>89</v>
      </c>
      <c r="C73" s="5">
        <f>'[11]Table 21'!C$13</f>
        <v>13.957000000000001</v>
      </c>
      <c r="D73" s="5">
        <f>'[11]Table 21'!D$13</f>
        <v>14.923999999999999</v>
      </c>
      <c r="E73" s="5">
        <f>'[11]Table 21'!E$13</f>
        <v>14.706</v>
      </c>
      <c r="F73" s="5">
        <f>'[11]Table 21'!F$13</f>
        <v>13.962999999999999</v>
      </c>
      <c r="G73" s="5">
        <f>'[11]Table 21'!G$13</f>
        <v>12.847</v>
      </c>
      <c r="H73" s="5">
        <f>'[11]Table 21'!H$13</f>
        <v>13.528</v>
      </c>
      <c r="I73" s="5">
        <f>'[11]Table 21'!I$13</f>
        <v>13.231999999999999</v>
      </c>
      <c r="J73" s="5">
        <f>'[11]Table 21'!J$13</f>
        <v>15.170999999999999</v>
      </c>
      <c r="K73" s="5">
        <f>'[11]Table 21'!K$13</f>
        <v>17.123000000000001</v>
      </c>
      <c r="L73" s="5">
        <f>'[11]Table 21'!L$13</f>
        <v>14.584</v>
      </c>
      <c r="M73" s="5">
        <f>'[11]Table 21'!M$13</f>
        <v>14.667999999999999</v>
      </c>
      <c r="N73" s="5">
        <f>'[11]Table 21'!N$13</f>
        <v>13.494999999999999</v>
      </c>
      <c r="O73" s="5">
        <f>'[11]Table 21'!O$13</f>
        <v>15.417</v>
      </c>
      <c r="P73" s="5">
        <f>'[11]Table 21'!P$13</f>
        <v>15.430999999999999</v>
      </c>
      <c r="Q73" s="5">
        <f>'[11]Table 21'!Q$13</f>
        <v>13.852</v>
      </c>
      <c r="R73" s="5">
        <f>'[11]Table 21'!R$13</f>
        <v>12.564</v>
      </c>
      <c r="S73" s="5">
        <f>'[11]Table 21'!S$13</f>
        <v>10.324999999999999</v>
      </c>
      <c r="T73" s="5">
        <f>'[11]Table 21'!T$13</f>
        <v>9.73</v>
      </c>
      <c r="U73" s="5">
        <f>'[11]Table 21'!U$13</f>
        <v>8.7609999999999992</v>
      </c>
      <c r="V73" s="5">
        <f>'[11]Table 21'!V$13</f>
        <v>7.9589999999999996</v>
      </c>
      <c r="W73" s="5">
        <f>'[11]Table 21'!W$13</f>
        <v>5.5940000000000003</v>
      </c>
      <c r="Z73" s="21" t="s">
        <v>95</v>
      </c>
      <c r="AB73"/>
    </row>
    <row r="74" spans="1:28" outlineLevel="1" x14ac:dyDescent="0.2">
      <c r="B74" s="7" t="s">
        <v>25</v>
      </c>
      <c r="C74" s="5">
        <f>'[11]Table 21'!C$16</f>
        <v>164.61500000000001</v>
      </c>
      <c r="D74" s="5">
        <f>'[11]Table 21'!D$16</f>
        <v>166.374</v>
      </c>
      <c r="E74" s="5">
        <f>'[11]Table 21'!E$16</f>
        <v>169.05500000000001</v>
      </c>
      <c r="F74" s="5">
        <f>'[11]Table 21'!F$16</f>
        <v>170.77699999999999</v>
      </c>
      <c r="G74" s="5">
        <f>'[11]Table 21'!G$16</f>
        <v>172.404</v>
      </c>
      <c r="H74" s="5">
        <f>'[11]Table 21'!H$16</f>
        <v>170.25800000000001</v>
      </c>
      <c r="I74" s="5">
        <f>'[11]Table 21'!I$16</f>
        <v>170.09899999999999</v>
      </c>
      <c r="J74" s="5">
        <f>'[11]Table 21'!J$16</f>
        <v>170.84899999999999</v>
      </c>
      <c r="K74" s="5">
        <f>'[11]Table 21'!K$16</f>
        <v>173.54400000000001</v>
      </c>
      <c r="L74" s="5">
        <f>'[11]Table 21'!L$16</f>
        <v>178.74</v>
      </c>
      <c r="M74" s="5">
        <f>'[11]Table 21'!M$16</f>
        <v>181.40899999999999</v>
      </c>
      <c r="N74" s="5">
        <f>'[11]Table 21'!N$16</f>
        <v>182.34200000000001</v>
      </c>
      <c r="O74" s="5">
        <f>'[11]Table 21'!O$16</f>
        <v>185.16900000000001</v>
      </c>
      <c r="P74" s="5">
        <f>'[11]Table 21'!P$16</f>
        <v>185.84700000000001</v>
      </c>
      <c r="Q74" s="5">
        <f>'[11]Table 21'!Q$16</f>
        <v>184.19399999999999</v>
      </c>
      <c r="R74" s="5">
        <f>'[11]Table 21'!R$16</f>
        <v>181.69800000000001</v>
      </c>
      <c r="S74" s="5">
        <f>'[11]Table 21'!S$16</f>
        <v>175.95699999999999</v>
      </c>
      <c r="T74" s="5">
        <f>'[11]Table 21'!T$16</f>
        <v>168.93100000000001</v>
      </c>
      <c r="U74" s="5">
        <f>'[11]Table 21'!U$16</f>
        <v>161.39400000000001</v>
      </c>
      <c r="V74" s="5">
        <f>'[11]Table 21'!V$16</f>
        <v>154.22800000000001</v>
      </c>
      <c r="W74" s="5">
        <f>'[11]Table 21'!W$16</f>
        <v>148.49100000000001</v>
      </c>
      <c r="Z74" s="21" t="s">
        <v>95</v>
      </c>
      <c r="AB74"/>
    </row>
    <row r="75" spans="1:28" outlineLevel="1" x14ac:dyDescent="0.2">
      <c r="B75" s="7" t="s">
        <v>30</v>
      </c>
      <c r="C75" s="5">
        <f>'[11]Table 21'!C$19</f>
        <v>17621.414000000001</v>
      </c>
      <c r="D75" s="5">
        <f>'[11]Table 21'!D$19</f>
        <v>17201.382000000001</v>
      </c>
      <c r="E75" s="5">
        <f>'[11]Table 21'!E$19</f>
        <v>17787.313999999998</v>
      </c>
      <c r="F75" s="5">
        <f>'[11]Table 21'!F$19</f>
        <v>17475.662</v>
      </c>
      <c r="G75" s="5">
        <f>'[11]Table 21'!G$19</f>
        <v>15948.918</v>
      </c>
      <c r="H75" s="5">
        <f>'[11]Table 21'!H$19</f>
        <v>16881.371999999999</v>
      </c>
      <c r="I75" s="5">
        <f>'[11]Table 21'!I$19</f>
        <v>16322.775</v>
      </c>
      <c r="J75" s="5">
        <f>'[11]Table 21'!J$19</f>
        <v>19304.248</v>
      </c>
      <c r="K75" s="5">
        <f>'[11]Table 21'!K$19</f>
        <v>20312.901999999998</v>
      </c>
      <c r="L75" s="5">
        <f>'[11]Table 21'!L$19</f>
        <v>18172.668000000001</v>
      </c>
      <c r="M75" s="5">
        <f>'[11]Table 21'!M$19</f>
        <v>17635.189999999999</v>
      </c>
      <c r="N75" s="5">
        <f>'[11]Table 21'!N$19</f>
        <v>19624.135999999999</v>
      </c>
      <c r="O75" s="5">
        <f>'[11]Table 21'!O$19</f>
        <v>20979.277999999998</v>
      </c>
      <c r="P75" s="5">
        <f>'[11]Table 21'!P$19</f>
        <v>17802.723999999998</v>
      </c>
      <c r="Q75" s="5">
        <f>'[11]Table 21'!Q$19</f>
        <v>19661.196</v>
      </c>
      <c r="R75" s="5">
        <f>'[11]Table 21'!R$19</f>
        <v>20135.326000000001</v>
      </c>
      <c r="S75" s="5">
        <f>'[11]Table 21'!S$19</f>
        <v>19186.256000000001</v>
      </c>
      <c r="T75" s="5">
        <f>'[11]Table 21'!T$19</f>
        <v>19727.506000000001</v>
      </c>
      <c r="U75" s="5">
        <f>'[11]Table 21'!U$19</f>
        <v>19229.752</v>
      </c>
      <c r="V75" s="5">
        <f>'[11]Table 21'!V$19</f>
        <v>18677.534</v>
      </c>
      <c r="W75" s="5">
        <f>'[11]Table 21'!W$19</f>
        <v>18217.486000000001</v>
      </c>
      <c r="Z75" s="21" t="s">
        <v>95</v>
      </c>
      <c r="AB75"/>
    </row>
    <row r="76" spans="1:28" outlineLevel="1" x14ac:dyDescent="0.2">
      <c r="B76" s="7" t="s">
        <v>31</v>
      </c>
      <c r="C76" s="5">
        <f t="shared" ref="C76:W76" si="31">C74*C75/1000</f>
        <v>2900.7490656100003</v>
      </c>
      <c r="D76" s="5">
        <f t="shared" si="31"/>
        <v>2861.8627288680004</v>
      </c>
      <c r="E76" s="5">
        <f t="shared" si="31"/>
        <v>3007.03436827</v>
      </c>
      <c r="F76" s="5">
        <f t="shared" si="31"/>
        <v>2984.441129374</v>
      </c>
      <c r="G76" s="5">
        <f t="shared" si="31"/>
        <v>2749.6572588720001</v>
      </c>
      <c r="H76" s="5">
        <f t="shared" si="31"/>
        <v>2874.1886339759999</v>
      </c>
      <c r="I76" s="5">
        <f t="shared" si="31"/>
        <v>2776.4877047249997</v>
      </c>
      <c r="J76" s="5">
        <f t="shared" si="31"/>
        <v>3298.1114665519995</v>
      </c>
      <c r="K76" s="5">
        <f t="shared" si="31"/>
        <v>3525.182264688</v>
      </c>
      <c r="L76" s="5">
        <f t="shared" si="31"/>
        <v>3248.1826783200004</v>
      </c>
      <c r="M76" s="5">
        <f t="shared" si="31"/>
        <v>3199.1821827099998</v>
      </c>
      <c r="N76" s="5">
        <f t="shared" si="31"/>
        <v>3578.3042065119998</v>
      </c>
      <c r="O76" s="5">
        <f t="shared" si="31"/>
        <v>3884.7119279820004</v>
      </c>
      <c r="P76" s="5">
        <f t="shared" si="31"/>
        <v>3308.582847228</v>
      </c>
      <c r="Q76" s="5">
        <f t="shared" si="31"/>
        <v>3621.474336024</v>
      </c>
      <c r="R76" s="5">
        <f t="shared" si="31"/>
        <v>3658.5484635480007</v>
      </c>
      <c r="S76" s="5">
        <f t="shared" si="31"/>
        <v>3375.9560469920002</v>
      </c>
      <c r="T76" s="5">
        <f t="shared" si="31"/>
        <v>3332.5873160860001</v>
      </c>
      <c r="U76" s="5">
        <f t="shared" si="31"/>
        <v>3103.5665942880005</v>
      </c>
      <c r="V76" s="5">
        <f t="shared" si="31"/>
        <v>2880.5987137520001</v>
      </c>
      <c r="W76" s="5">
        <f t="shared" si="31"/>
        <v>2705.1327136260006</v>
      </c>
    </row>
    <row r="77" spans="1:28" outlineLevel="1" x14ac:dyDescent="0.2">
      <c r="B77" s="7" t="s">
        <v>140</v>
      </c>
      <c r="C77" s="14">
        <f t="shared" ref="C77:W77" si="32">C72/C76</f>
        <v>1.5820000155363469</v>
      </c>
      <c r="D77" s="14">
        <f t="shared" si="32"/>
        <v>1.582199926201713</v>
      </c>
      <c r="E77" s="14">
        <f t="shared" si="32"/>
        <v>1.582400066182613</v>
      </c>
      <c r="F77" s="14">
        <f t="shared" si="32"/>
        <v>1.5825999268458686</v>
      </c>
      <c r="G77" s="14">
        <f t="shared" si="32"/>
        <v>1.5827999758243128</v>
      </c>
      <c r="H77" s="14">
        <f t="shared" si="32"/>
        <v>1.5830000971996494</v>
      </c>
      <c r="I77" s="14">
        <f t="shared" si="32"/>
        <v>1.583199971969433</v>
      </c>
      <c r="J77" s="14">
        <f t="shared" si="32"/>
        <v>1.5834001925689252</v>
      </c>
      <c r="K77" s="14">
        <f t="shared" si="32"/>
        <v>1.5835999215293797</v>
      </c>
      <c r="L77" s="14">
        <f t="shared" si="32"/>
        <v>1.5837999814145145</v>
      </c>
      <c r="M77" s="14">
        <f t="shared" si="32"/>
        <v>1.5839999408331267</v>
      </c>
      <c r="N77" s="14">
        <f t="shared" si="32"/>
        <v>1.5841998548692866</v>
      </c>
      <c r="O77" s="14">
        <f t="shared" si="32"/>
        <v>1.5843999098916919</v>
      </c>
      <c r="P77" s="14">
        <f t="shared" si="32"/>
        <v>1.5845999064007861</v>
      </c>
      <c r="Q77" s="14">
        <f t="shared" si="32"/>
        <v>1.5847999564842934</v>
      </c>
      <c r="R77" s="14">
        <f t="shared" si="32"/>
        <v>1.5849999627059157</v>
      </c>
      <c r="S77" s="14">
        <f t="shared" si="32"/>
        <v>1.5852000196261116</v>
      </c>
      <c r="T77" s="14">
        <f t="shared" si="32"/>
        <v>1.5853999920027122</v>
      </c>
      <c r="U77" s="14">
        <f t="shared" si="32"/>
        <v>1.5856000294113266</v>
      </c>
      <c r="V77" s="14">
        <f t="shared" si="32"/>
        <v>1.5858000058573658</v>
      </c>
      <c r="W77" s="14">
        <f t="shared" si="32"/>
        <v>1.5860000013539466</v>
      </c>
    </row>
    <row r="78" spans="1:28" outlineLevel="1" x14ac:dyDescent="0.2">
      <c r="B78" s="7" t="s">
        <v>90</v>
      </c>
      <c r="C78" s="5">
        <f t="shared" ref="C78:W78" si="33">C75*C77</f>
        <v>27877.077221772404</v>
      </c>
      <c r="D78" s="5">
        <f t="shared" si="33"/>
        <v>27216.025330967477</v>
      </c>
      <c r="E78" s="5">
        <f t="shared" si="33"/>
        <v>28146.646850810917</v>
      </c>
      <c r="F78" s="5">
        <f t="shared" si="33"/>
        <v>27656.981402783127</v>
      </c>
      <c r="G78" s="5">
        <f t="shared" si="33"/>
        <v>25243.947024823945</v>
      </c>
      <c r="H78" s="5">
        <f t="shared" si="33"/>
        <v>26723.213516863438</v>
      </c>
      <c r="I78" s="5">
        <f t="shared" si="33"/>
        <v>25842.216922463362</v>
      </c>
      <c r="J78" s="5">
        <f t="shared" si="33"/>
        <v>30566.35000059829</v>
      </c>
      <c r="K78" s="5">
        <f t="shared" si="33"/>
        <v>32167.510013233976</v>
      </c>
      <c r="L78" s="5">
        <f t="shared" si="33"/>
        <v>28781.871240652144</v>
      </c>
      <c r="M78" s="5">
        <f t="shared" si="33"/>
        <v>27934.139916580945</v>
      </c>
      <c r="N78" s="5">
        <f t="shared" si="33"/>
        <v>31088.553403135142</v>
      </c>
      <c r="O78" s="5">
        <f t="shared" si="33"/>
        <v>33239.566172792751</v>
      </c>
      <c r="P78" s="5">
        <f t="shared" si="33"/>
        <v>28210.194784079024</v>
      </c>
      <c r="Q78" s="5">
        <f t="shared" si="33"/>
        <v>31159.062565229164</v>
      </c>
      <c r="R78" s="5">
        <f t="shared" si="33"/>
        <v>31914.490959071456</v>
      </c>
      <c r="S78" s="5">
        <f t="shared" si="33"/>
        <v>30414.053387751603</v>
      </c>
      <c r="T78" s="5">
        <f t="shared" si="33"/>
        <v>31275.987854633458</v>
      </c>
      <c r="U78" s="5">
        <f t="shared" si="33"/>
        <v>30490.695336772518</v>
      </c>
      <c r="V78" s="5">
        <f t="shared" si="33"/>
        <v>29618.833526601149</v>
      </c>
      <c r="W78" s="5">
        <f t="shared" si="33"/>
        <v>28892.932820665505</v>
      </c>
    </row>
    <row r="79" spans="1:28" outlineLevel="1" x14ac:dyDescent="0.2"/>
    <row r="80" spans="1:28" outlineLevel="1" x14ac:dyDescent="0.2">
      <c r="B80" s="8" t="s">
        <v>14</v>
      </c>
      <c r="C80" s="13"/>
    </row>
    <row r="81" spans="2:26" outlineLevel="1" x14ac:dyDescent="0.2">
      <c r="B81" s="4" t="s">
        <v>18</v>
      </c>
      <c r="C81" s="5">
        <f>IFERROR(INDEX('[11]Table 20'!C$14:C$19,MATCH($B81,'[11]Table 20'!$B$14:$B$19,0))*1000,0)</f>
        <v>0</v>
      </c>
      <c r="D81" s="5">
        <f>IFERROR(INDEX('[11]Table 20'!D$14:D$19,MATCH($B81,'[11]Table 20'!$B$14:$B$19,0))*1000,0)</f>
        <v>0</v>
      </c>
      <c r="E81" s="5">
        <f>IFERROR(INDEX('[11]Table 20'!E$14:E$19,MATCH($B81,'[11]Table 20'!$B$14:$B$19,0))*1000,0)</f>
        <v>0</v>
      </c>
      <c r="F81" s="5">
        <f>IFERROR(INDEX('[11]Table 20'!F$14:F$19,MATCH($B81,'[11]Table 20'!$B$14:$B$19,0))*1000,0)</f>
        <v>0</v>
      </c>
      <c r="G81" s="5">
        <f>IFERROR(INDEX('[11]Table 20'!G$14:G$19,MATCH($B81,'[11]Table 20'!$B$14:$B$19,0))*1000,0)</f>
        <v>0</v>
      </c>
      <c r="H81" s="5">
        <f>IFERROR(INDEX('[11]Table 20'!H$14:H$19,MATCH($B81,'[11]Table 20'!$B$14:$B$19,0))*1000,0)</f>
        <v>0</v>
      </c>
      <c r="I81" s="5">
        <f>IFERROR(INDEX('[11]Table 20'!I$14:I$19,MATCH($B81,'[11]Table 20'!$B$14:$B$19,0))*1000,0)</f>
        <v>0</v>
      </c>
      <c r="J81" s="5">
        <f>IFERROR(INDEX('[11]Table 20'!J$14:J$19,MATCH($B81,'[11]Table 20'!$B$14:$B$19,0))*1000,0)</f>
        <v>0</v>
      </c>
      <c r="K81" s="5">
        <f>IFERROR(INDEX('[11]Table 20'!K$14:K$19,MATCH($B81,'[11]Table 20'!$B$14:$B$19,0))*1000,0)</f>
        <v>0</v>
      </c>
      <c r="L81" s="5">
        <f>IFERROR(INDEX('[11]Table 20'!L$14:L$19,MATCH($B81,'[11]Table 20'!$B$14:$B$19,0))*1000,0)</f>
        <v>0</v>
      </c>
      <c r="M81" s="5">
        <f>IFERROR(INDEX('[11]Table 20'!M$14:M$19,MATCH($B81,'[11]Table 20'!$B$14:$B$19,0))*1000,0)</f>
        <v>0</v>
      </c>
      <c r="N81" s="5">
        <f>IFERROR(INDEX('[11]Table 20'!N$14:N$19,MATCH($B81,'[11]Table 20'!$B$14:$B$19,0))*1000,0)</f>
        <v>0</v>
      </c>
      <c r="O81" s="5">
        <f>IFERROR(INDEX('[11]Table 20'!O$14:O$19,MATCH($B81,'[11]Table 20'!$B$14:$B$19,0))*1000,0)</f>
        <v>0</v>
      </c>
      <c r="P81" s="5">
        <f>IFERROR(INDEX('[11]Table 20'!P$14:P$19,MATCH($B81,'[11]Table 20'!$B$14:$B$19,0))*1000,0)</f>
        <v>0</v>
      </c>
      <c r="Q81" s="5">
        <f>IFERROR(INDEX('[11]Table 20'!Q$14:Q$19,MATCH($B81,'[11]Table 20'!$B$14:$B$19,0))*1000,0)</f>
        <v>0</v>
      </c>
      <c r="R81" s="5">
        <f>IFERROR(INDEX('[11]Table 20'!R$14:R$19,MATCH($B81,'[11]Table 20'!$B$14:$B$19,0))*1000,0)</f>
        <v>0</v>
      </c>
      <c r="S81" s="5">
        <f>IFERROR(INDEX('[11]Table 20'!S$14:S$19,MATCH($B81,'[11]Table 20'!$B$14:$B$19,0))*1000,0)</f>
        <v>0</v>
      </c>
      <c r="T81" s="5">
        <f>IFERROR(INDEX('[11]Table 20'!T$14:T$19,MATCH($B81,'[11]Table 20'!$B$14:$B$19,0))*1000,0)</f>
        <v>0</v>
      </c>
      <c r="U81" s="5">
        <f>IFERROR(INDEX('[11]Table 20'!U$14:U$19,MATCH($B81,'[11]Table 20'!$B$14:$B$19,0))*1000,0)</f>
        <v>0</v>
      </c>
      <c r="V81" s="5">
        <f>IFERROR(INDEX('[11]Table 20'!V$14:V$19,MATCH($B81,'[11]Table 20'!$B$14:$B$19,0))*1000,0)</f>
        <v>0</v>
      </c>
      <c r="W81" s="5">
        <f>IFERROR(INDEX('[11]Table 20'!W$14:W$19,MATCH($B81,'[11]Table 20'!$B$14:$B$19,0))*1000,0)</f>
        <v>0</v>
      </c>
      <c r="Z81" s="21" t="s">
        <v>95</v>
      </c>
    </row>
    <row r="82" spans="2:26" outlineLevel="1" x14ac:dyDescent="0.2">
      <c r="B82" s="4" t="s">
        <v>19</v>
      </c>
      <c r="C82" s="5">
        <f>IFERROR(INDEX('[11]Table 20'!C$14:C$19,MATCH($B82,'[11]Table 20'!$B$14:$B$19,0))*1000,0)</f>
        <v>0</v>
      </c>
      <c r="D82" s="5">
        <f>IFERROR(INDEX('[11]Table 20'!D$14:D$19,MATCH($B82,'[11]Table 20'!$B$14:$B$19,0))*1000,0)</f>
        <v>0</v>
      </c>
      <c r="E82" s="5">
        <f>IFERROR(INDEX('[11]Table 20'!E$14:E$19,MATCH($B82,'[11]Table 20'!$B$14:$B$19,0))*1000,0)</f>
        <v>0</v>
      </c>
      <c r="F82" s="5">
        <f>IFERROR(INDEX('[11]Table 20'!F$14:F$19,MATCH($B82,'[11]Table 20'!$B$14:$B$19,0))*1000,0)</f>
        <v>0</v>
      </c>
      <c r="G82" s="5">
        <f>IFERROR(INDEX('[11]Table 20'!G$14:G$19,MATCH($B82,'[11]Table 20'!$B$14:$B$19,0))*1000,0)</f>
        <v>0</v>
      </c>
      <c r="H82" s="5">
        <f>IFERROR(INDEX('[11]Table 20'!H$14:H$19,MATCH($B82,'[11]Table 20'!$B$14:$B$19,0))*1000,0)</f>
        <v>0</v>
      </c>
      <c r="I82" s="5">
        <f>IFERROR(INDEX('[11]Table 20'!I$14:I$19,MATCH($B82,'[11]Table 20'!$B$14:$B$19,0))*1000,0)</f>
        <v>0</v>
      </c>
      <c r="J82" s="5">
        <f>IFERROR(INDEX('[11]Table 20'!J$14:J$19,MATCH($B82,'[11]Table 20'!$B$14:$B$19,0))*1000,0)</f>
        <v>0</v>
      </c>
      <c r="K82" s="5">
        <f>IFERROR(INDEX('[11]Table 20'!K$14:K$19,MATCH($B82,'[11]Table 20'!$B$14:$B$19,0))*1000,0)</f>
        <v>0</v>
      </c>
      <c r="L82" s="5">
        <f>IFERROR(INDEX('[11]Table 20'!L$14:L$19,MATCH($B82,'[11]Table 20'!$B$14:$B$19,0))*1000,0)</f>
        <v>0</v>
      </c>
      <c r="M82" s="5">
        <f>IFERROR(INDEX('[11]Table 20'!M$14:M$19,MATCH($B82,'[11]Table 20'!$B$14:$B$19,0))*1000,0)</f>
        <v>0</v>
      </c>
      <c r="N82" s="5">
        <f>IFERROR(INDEX('[11]Table 20'!N$14:N$19,MATCH($B82,'[11]Table 20'!$B$14:$B$19,0))*1000,0)</f>
        <v>0</v>
      </c>
      <c r="O82" s="5">
        <f>IFERROR(INDEX('[11]Table 20'!O$14:O$19,MATCH($B82,'[11]Table 20'!$B$14:$B$19,0))*1000,0)</f>
        <v>0</v>
      </c>
      <c r="P82" s="5">
        <f>IFERROR(INDEX('[11]Table 20'!P$14:P$19,MATCH($B82,'[11]Table 20'!$B$14:$B$19,0))*1000,0)</f>
        <v>0</v>
      </c>
      <c r="Q82" s="5">
        <f>IFERROR(INDEX('[11]Table 20'!Q$14:Q$19,MATCH($B82,'[11]Table 20'!$B$14:$B$19,0))*1000,0)</f>
        <v>0</v>
      </c>
      <c r="R82" s="5">
        <f>IFERROR(INDEX('[11]Table 20'!R$14:R$19,MATCH($B82,'[11]Table 20'!$B$14:$B$19,0))*1000,0)</f>
        <v>0</v>
      </c>
      <c r="S82" s="5">
        <f>IFERROR(INDEX('[11]Table 20'!S$14:S$19,MATCH($B82,'[11]Table 20'!$B$14:$B$19,0))*1000,0)</f>
        <v>0</v>
      </c>
      <c r="T82" s="5">
        <f>IFERROR(INDEX('[11]Table 20'!T$14:T$19,MATCH($B82,'[11]Table 20'!$B$14:$B$19,0))*1000,0)</f>
        <v>0</v>
      </c>
      <c r="U82" s="5">
        <f>IFERROR(INDEX('[11]Table 20'!U$14:U$19,MATCH($B82,'[11]Table 20'!$B$14:$B$19,0))*1000,0)</f>
        <v>0</v>
      </c>
      <c r="V82" s="5">
        <f>IFERROR(INDEX('[11]Table 20'!V$14:V$19,MATCH($B82,'[11]Table 20'!$B$14:$B$19,0))*1000,0)</f>
        <v>0</v>
      </c>
      <c r="W82" s="5">
        <f>IFERROR(INDEX('[11]Table 20'!W$14:W$19,MATCH($B82,'[11]Table 20'!$B$14:$B$19,0))*1000,0)</f>
        <v>0</v>
      </c>
      <c r="Z82" s="21" t="s">
        <v>95</v>
      </c>
    </row>
    <row r="83" spans="2:26" outlineLevel="1" x14ac:dyDescent="0.2">
      <c r="B83" s="4" t="s">
        <v>16</v>
      </c>
      <c r="C83" s="5">
        <f>IFERROR(INDEX('[11]Table 20'!C$14:C$19,MATCH($B83,'[11]Table 20'!$B$14:$B$19,0))*1000,0)</f>
        <v>36.752000000000002</v>
      </c>
      <c r="D83" s="5">
        <f>IFERROR(INDEX('[11]Table 20'!D$14:D$19,MATCH($B83,'[11]Table 20'!$B$14:$B$19,0))*1000,0)</f>
        <v>30.401</v>
      </c>
      <c r="E83" s="5">
        <f>IFERROR(INDEX('[11]Table 20'!E$14:E$19,MATCH($B83,'[11]Table 20'!$B$14:$B$19,0))*1000,0)</f>
        <v>36.305999999999997</v>
      </c>
      <c r="F83" s="5">
        <f>IFERROR(INDEX('[11]Table 20'!F$14:F$19,MATCH($B83,'[11]Table 20'!$B$14:$B$19,0))*1000,0)</f>
        <v>49.569000000000003</v>
      </c>
      <c r="G83" s="5">
        <f>IFERROR(INDEX('[11]Table 20'!G$14:G$19,MATCH($B83,'[11]Table 20'!$B$14:$B$19,0))*1000,0)</f>
        <v>54.603000000000002</v>
      </c>
      <c r="H83" s="5">
        <f>IFERROR(INDEX('[11]Table 20'!H$14:H$19,MATCH($B83,'[11]Table 20'!$B$14:$B$19,0))*1000,0)</f>
        <v>48.875</v>
      </c>
      <c r="I83" s="5">
        <f>IFERROR(INDEX('[11]Table 20'!I$14:I$19,MATCH($B83,'[11]Table 20'!$B$14:$B$19,0))*1000,0)</f>
        <v>66.587999999999994</v>
      </c>
      <c r="J83" s="5">
        <f>IFERROR(INDEX('[11]Table 20'!J$14:J$19,MATCH($B83,'[11]Table 20'!$B$14:$B$19,0))*1000,0)</f>
        <v>72.650999999999996</v>
      </c>
      <c r="K83" s="5">
        <f>IFERROR(INDEX('[11]Table 20'!K$14:K$19,MATCH($B83,'[11]Table 20'!$B$14:$B$19,0))*1000,0)</f>
        <v>69.057999999999993</v>
      </c>
      <c r="L83" s="5">
        <f>IFERROR(INDEX('[11]Table 20'!L$14:L$19,MATCH($B83,'[11]Table 20'!$B$14:$B$19,0))*1000,0)</f>
        <v>55.814999999999998</v>
      </c>
      <c r="M83" s="5">
        <f>IFERROR(INDEX('[11]Table 20'!M$14:M$19,MATCH($B83,'[11]Table 20'!$B$14:$B$19,0))*1000,0)</f>
        <v>58.871000000000002</v>
      </c>
      <c r="N83" s="5">
        <f>IFERROR(INDEX('[11]Table 20'!N$14:N$19,MATCH($B83,'[11]Table 20'!$B$14:$B$19,0))*1000,0)</f>
        <v>71.290999999999997</v>
      </c>
      <c r="O83" s="5">
        <f>IFERROR(INDEX('[11]Table 20'!O$14:O$19,MATCH($B83,'[11]Table 20'!$B$14:$B$19,0))*1000,0)</f>
        <v>52.532000000000004</v>
      </c>
      <c r="P83" s="5">
        <f>IFERROR(INDEX('[11]Table 20'!P$14:P$19,MATCH($B83,'[11]Table 20'!$B$14:$B$19,0))*1000,0)</f>
        <v>55.302</v>
      </c>
      <c r="Q83" s="5">
        <f>IFERROR(INDEX('[11]Table 20'!Q$14:Q$19,MATCH($B83,'[11]Table 20'!$B$14:$B$19,0))*1000,0)</f>
        <v>69.030999999999992</v>
      </c>
      <c r="R83" s="5">
        <f>IFERROR(INDEX('[11]Table 20'!R$14:R$19,MATCH($B83,'[11]Table 20'!$B$14:$B$19,0))*1000,0)</f>
        <v>74.777000000000001</v>
      </c>
      <c r="S83" s="5">
        <f>IFERROR(INDEX('[11]Table 20'!S$14:S$19,MATCH($B83,'[11]Table 20'!$B$14:$B$19,0))*1000,0)</f>
        <v>63.200999999999993</v>
      </c>
      <c r="T83" s="5">
        <f>IFERROR(INDEX('[11]Table 20'!T$14:T$19,MATCH($B83,'[11]Table 20'!$B$14:$B$19,0))*1000,0)</f>
        <v>58.672000000000004</v>
      </c>
      <c r="U83" s="5">
        <f>IFERROR(INDEX('[11]Table 20'!U$14:U$19,MATCH($B83,'[11]Table 20'!$B$14:$B$19,0))*1000,0)</f>
        <v>65.989000000000004</v>
      </c>
      <c r="V83" s="5">
        <f>IFERROR(INDEX('[11]Table 20'!V$14:V$19,MATCH($B83,'[11]Table 20'!$B$14:$B$19,0))*1000,0)</f>
        <v>44.122</v>
      </c>
      <c r="W83" s="5">
        <f>IFERROR(INDEX('[11]Table 20'!W$14:W$19,MATCH($B83,'[11]Table 20'!$B$14:$B$19,0))*1000,0)</f>
        <v>30.128</v>
      </c>
      <c r="Z83" s="21" t="s">
        <v>95</v>
      </c>
    </row>
    <row r="84" spans="2:26" outlineLevel="1" x14ac:dyDescent="0.2">
      <c r="B84" s="4" t="s">
        <v>21</v>
      </c>
      <c r="C84" s="5">
        <f>IFERROR(INDEX('[11]Table 20'!C$14:C$19,MATCH($B84,'[11]Table 20'!$B$14:$B$19,0))*1000,0)</f>
        <v>0</v>
      </c>
      <c r="D84" s="5">
        <f>IFERROR(INDEX('[11]Table 20'!D$14:D$19,MATCH($B84,'[11]Table 20'!$B$14:$B$19,0))*1000,0)</f>
        <v>0</v>
      </c>
      <c r="E84" s="5">
        <f>IFERROR(INDEX('[11]Table 20'!E$14:E$19,MATCH($B84,'[11]Table 20'!$B$14:$B$19,0))*1000,0)</f>
        <v>0</v>
      </c>
      <c r="F84" s="5">
        <f>IFERROR(INDEX('[11]Table 20'!F$14:F$19,MATCH($B84,'[11]Table 20'!$B$14:$B$19,0))*1000,0)</f>
        <v>0</v>
      </c>
      <c r="G84" s="5">
        <f>IFERROR(INDEX('[11]Table 20'!G$14:G$19,MATCH($B84,'[11]Table 20'!$B$14:$B$19,0))*1000,0)</f>
        <v>0</v>
      </c>
      <c r="H84" s="5">
        <f>IFERROR(INDEX('[11]Table 20'!H$14:H$19,MATCH($B84,'[11]Table 20'!$B$14:$B$19,0))*1000,0)</f>
        <v>0</v>
      </c>
      <c r="I84" s="5">
        <f>IFERROR(INDEX('[11]Table 20'!I$14:I$19,MATCH($B84,'[11]Table 20'!$B$14:$B$19,0))*1000,0)</f>
        <v>0</v>
      </c>
      <c r="J84" s="5">
        <f>IFERROR(INDEX('[11]Table 20'!J$14:J$19,MATCH($B84,'[11]Table 20'!$B$14:$B$19,0))*1000,0)</f>
        <v>0</v>
      </c>
      <c r="K84" s="5">
        <f>IFERROR(INDEX('[11]Table 20'!K$14:K$19,MATCH($B84,'[11]Table 20'!$B$14:$B$19,0))*1000,0)</f>
        <v>0</v>
      </c>
      <c r="L84" s="5">
        <f>IFERROR(INDEX('[11]Table 20'!L$14:L$19,MATCH($B84,'[11]Table 20'!$B$14:$B$19,0))*1000,0)</f>
        <v>0</v>
      </c>
      <c r="M84" s="5">
        <f>IFERROR(INDEX('[11]Table 20'!M$14:M$19,MATCH($B84,'[11]Table 20'!$B$14:$B$19,0))*1000,0)</f>
        <v>0</v>
      </c>
      <c r="N84" s="5">
        <f>IFERROR(INDEX('[11]Table 20'!N$14:N$19,MATCH($B84,'[11]Table 20'!$B$14:$B$19,0))*1000,0)</f>
        <v>0</v>
      </c>
      <c r="O84" s="5">
        <f>IFERROR(INDEX('[11]Table 20'!O$14:O$19,MATCH($B84,'[11]Table 20'!$B$14:$B$19,0))*1000,0)</f>
        <v>0</v>
      </c>
      <c r="P84" s="5">
        <f>IFERROR(INDEX('[11]Table 20'!P$14:P$19,MATCH($B84,'[11]Table 20'!$B$14:$B$19,0))*1000,0)</f>
        <v>0</v>
      </c>
      <c r="Q84" s="5">
        <f>IFERROR(INDEX('[11]Table 20'!Q$14:Q$19,MATCH($B84,'[11]Table 20'!$B$14:$B$19,0))*1000,0)</f>
        <v>0</v>
      </c>
      <c r="R84" s="5">
        <f>IFERROR(INDEX('[11]Table 20'!R$14:R$19,MATCH($B84,'[11]Table 20'!$B$14:$B$19,0))*1000,0)</f>
        <v>0</v>
      </c>
      <c r="S84" s="5">
        <f>IFERROR(INDEX('[11]Table 20'!S$14:S$19,MATCH($B84,'[11]Table 20'!$B$14:$B$19,0))*1000,0)</f>
        <v>0</v>
      </c>
      <c r="T84" s="5">
        <f>IFERROR(INDEX('[11]Table 20'!T$14:T$19,MATCH($B84,'[11]Table 20'!$B$14:$B$19,0))*1000,0)</f>
        <v>0</v>
      </c>
      <c r="U84" s="5">
        <f>IFERROR(INDEX('[11]Table 20'!U$14:U$19,MATCH($B84,'[11]Table 20'!$B$14:$B$19,0))*1000,0)</f>
        <v>0</v>
      </c>
      <c r="V84" s="5">
        <f>IFERROR(INDEX('[11]Table 20'!V$14:V$19,MATCH($B84,'[11]Table 20'!$B$14:$B$19,0))*1000,0)</f>
        <v>0</v>
      </c>
      <c r="W84" s="5">
        <f>IFERROR(INDEX('[11]Table 20'!W$14:W$19,MATCH($B84,'[11]Table 20'!$B$14:$B$19,0))*1000,0)</f>
        <v>0</v>
      </c>
      <c r="Z84" s="21" t="s">
        <v>95</v>
      </c>
    </row>
    <row r="85" spans="2:26" outlineLevel="1" x14ac:dyDescent="0.2">
      <c r="B85" s="4" t="s">
        <v>20</v>
      </c>
      <c r="C85" s="5">
        <f>IFERROR(INDEX('[11]Table 20'!C$14:C$19,MATCH($B85,'[11]Table 20'!$B$14:$B$19,0))*1000,0)</f>
        <v>8924.9670000000006</v>
      </c>
      <c r="D85" s="5">
        <f>IFERROR(INDEX('[11]Table 20'!D$14:D$19,MATCH($B85,'[11]Table 20'!$B$14:$B$19,0))*1000,0)</f>
        <v>8738.4619999999995</v>
      </c>
      <c r="E85" s="5">
        <f>IFERROR(INDEX('[11]Table 20'!E$14:E$19,MATCH($B85,'[11]Table 20'!$B$14:$B$19,0))*1000,0)</f>
        <v>9072.9789999999994</v>
      </c>
      <c r="F85" s="5">
        <f>IFERROR(INDEX('[11]Table 20'!F$14:F$19,MATCH($B85,'[11]Table 20'!$B$14:$B$19,0))*1000,0)</f>
        <v>8911.7149999999983</v>
      </c>
      <c r="G85" s="5">
        <f>IFERROR(INDEX('[11]Table 20'!G$14:G$19,MATCH($B85,'[11]Table 20'!$B$14:$B$19,0))*1000,0)</f>
        <v>8100.8549999999996</v>
      </c>
      <c r="H85" s="5">
        <f>IFERROR(INDEX('[11]Table 20'!H$14:H$19,MATCH($B85,'[11]Table 20'!$B$14:$B$19,0))*1000,0)</f>
        <v>8482.2799999999988</v>
      </c>
      <c r="I85" s="5">
        <f>IFERROR(INDEX('[11]Table 20'!I$14:I$19,MATCH($B85,'[11]Table 20'!$B$14:$B$19,0))*1000,0)</f>
        <v>8078.1360000000004</v>
      </c>
      <c r="J85" s="5">
        <f>IFERROR(INDEX('[11]Table 20'!J$14:J$19,MATCH($B85,'[11]Table 20'!$B$14:$B$19,0))*1000,0)</f>
        <v>9464.5939999999991</v>
      </c>
      <c r="K85" s="5">
        <f>IFERROR(INDEX('[11]Table 20'!K$14:K$19,MATCH($B85,'[11]Table 20'!$B$14:$B$19,0))*1000,0)</f>
        <v>9997.7129999999997</v>
      </c>
      <c r="L85" s="5">
        <f>IFERROR(INDEX('[11]Table 20'!L$14:L$19,MATCH($B85,'[11]Table 20'!$B$14:$B$19,0))*1000,0)</f>
        <v>9092.594000000001</v>
      </c>
      <c r="M85" s="5">
        <f>IFERROR(INDEX('[11]Table 20'!M$14:M$19,MATCH($B85,'[11]Table 20'!$B$14:$B$19,0))*1000,0)</f>
        <v>8858.5990000000002</v>
      </c>
      <c r="N85" s="5">
        <f>IFERROR(INDEX('[11]Table 20'!N$14:N$19,MATCH($B85,'[11]Table 20'!$B$14:$B$19,0))*1000,0)</f>
        <v>9492.0469999999987</v>
      </c>
      <c r="O85" s="5">
        <f>IFERROR(INDEX('[11]Table 20'!O$14:O$19,MATCH($B85,'[11]Table 20'!$B$14:$B$19,0))*1000,0)</f>
        <v>10224.315000000001</v>
      </c>
      <c r="P85" s="5">
        <f>IFERROR(INDEX('[11]Table 20'!P$14:P$19,MATCH($B85,'[11]Table 20'!$B$14:$B$19,0))*1000,0)</f>
        <v>8704.1929999999993</v>
      </c>
      <c r="Q85" s="5">
        <f>IFERROR(INDEX('[11]Table 20'!Q$14:Q$19,MATCH($B85,'[11]Table 20'!$B$14:$B$19,0))*1000,0)</f>
        <v>9345.2450000000008</v>
      </c>
      <c r="R85" s="5">
        <f>IFERROR(INDEX('[11]Table 20'!R$14:R$19,MATCH($B85,'[11]Table 20'!$B$14:$B$19,0))*1000,0)</f>
        <v>9598.3610000000008</v>
      </c>
      <c r="S85" s="5">
        <f>IFERROR(INDEX('[11]Table 20'!S$14:S$19,MATCH($B85,'[11]Table 20'!$B$14:$B$19,0))*1000,0)</f>
        <v>8795.7529999999988</v>
      </c>
      <c r="T85" s="5">
        <f>IFERROR(INDEX('[11]Table 20'!T$14:T$19,MATCH($B85,'[11]Table 20'!$B$14:$B$19,0))*1000,0)</f>
        <v>8647.982</v>
      </c>
      <c r="U85" s="5">
        <f>IFERROR(INDEX('[11]Table 20'!U$14:U$19,MATCH($B85,'[11]Table 20'!$B$14:$B$19,0))*1000,0)</f>
        <v>8011.3920000000007</v>
      </c>
      <c r="V85" s="5">
        <f>IFERROR(INDEX('[11]Table 20'!V$14:V$19,MATCH($B85,'[11]Table 20'!$B$14:$B$19,0))*1000,0)</f>
        <v>7429.8279999999995</v>
      </c>
      <c r="W85" s="5">
        <f>IFERROR(INDEX('[11]Table 20'!W$14:W$19,MATCH($B85,'[11]Table 20'!$B$14:$B$19,0))*1000,0)</f>
        <v>6986.652</v>
      </c>
      <c r="Z85" s="21" t="s">
        <v>95</v>
      </c>
    </row>
    <row r="86" spans="2:26" outlineLevel="1" x14ac:dyDescent="0.2">
      <c r="B86" s="4" t="s">
        <v>0</v>
      </c>
      <c r="C86" s="5">
        <f>IFERROR(INDEX('[11]Table 20'!C$14:C$19,MATCH($B86,'[11]Table 20'!$B$14:$B$19,0))*1000,0)</f>
        <v>0</v>
      </c>
      <c r="D86" s="5">
        <f>IFERROR(INDEX('[11]Table 20'!D$14:D$19,MATCH($B86,'[11]Table 20'!$B$14:$B$19,0))*1000,0)</f>
        <v>0</v>
      </c>
      <c r="E86" s="5">
        <f>IFERROR(INDEX('[11]Table 20'!E$14:E$19,MATCH($B86,'[11]Table 20'!$B$14:$B$19,0))*1000,0)</f>
        <v>0</v>
      </c>
      <c r="F86" s="5">
        <f>IFERROR(INDEX('[11]Table 20'!F$14:F$19,MATCH($B86,'[11]Table 20'!$B$14:$B$19,0))*1000,0)</f>
        <v>0</v>
      </c>
      <c r="G86" s="5">
        <f>IFERROR(INDEX('[11]Table 20'!G$14:G$19,MATCH($B86,'[11]Table 20'!$B$14:$B$19,0))*1000,0)</f>
        <v>0</v>
      </c>
      <c r="H86" s="5">
        <f>IFERROR(INDEX('[11]Table 20'!H$14:H$19,MATCH($B86,'[11]Table 20'!$B$14:$B$19,0))*1000,0)</f>
        <v>0</v>
      </c>
      <c r="I86" s="5">
        <f>IFERROR(INDEX('[11]Table 20'!I$14:I$19,MATCH($B86,'[11]Table 20'!$B$14:$B$19,0))*1000,0)</f>
        <v>0</v>
      </c>
      <c r="J86" s="5">
        <f>IFERROR(INDEX('[11]Table 20'!J$14:J$19,MATCH($B86,'[11]Table 20'!$B$14:$B$19,0))*1000,0)</f>
        <v>0</v>
      </c>
      <c r="K86" s="5">
        <f>IFERROR(INDEX('[11]Table 20'!K$14:K$19,MATCH($B86,'[11]Table 20'!$B$14:$B$19,0))*1000,0)</f>
        <v>0</v>
      </c>
      <c r="L86" s="5">
        <f>IFERROR(INDEX('[11]Table 20'!L$14:L$19,MATCH($B86,'[11]Table 20'!$B$14:$B$19,0))*1000,0)</f>
        <v>0</v>
      </c>
      <c r="M86" s="5">
        <f>IFERROR(INDEX('[11]Table 20'!M$14:M$19,MATCH($B86,'[11]Table 20'!$B$14:$B$19,0))*1000,0)</f>
        <v>0</v>
      </c>
      <c r="N86" s="5">
        <f>IFERROR(INDEX('[11]Table 20'!N$14:N$19,MATCH($B86,'[11]Table 20'!$B$14:$B$19,0))*1000,0)</f>
        <v>339.089</v>
      </c>
      <c r="O86" s="5">
        <f>IFERROR(INDEX('[11]Table 20'!O$14:O$19,MATCH($B86,'[11]Table 20'!$B$14:$B$19,0))*1000,0)</f>
        <v>349.69299999999998</v>
      </c>
      <c r="P86" s="5">
        <f>IFERROR(INDEX('[11]Table 20'!P$14:P$19,MATCH($B86,'[11]Table 20'!$B$14:$B$19,0))*1000,0)</f>
        <v>166.94800000000001</v>
      </c>
      <c r="Q86" s="5">
        <f>IFERROR(INDEX('[11]Table 20'!Q$14:Q$19,MATCH($B86,'[11]Table 20'!$B$14:$B$19,0))*1000,0)</f>
        <v>250.10100000000003</v>
      </c>
      <c r="R86" s="5">
        <f>IFERROR(INDEX('[11]Table 20'!R$14:R$19,MATCH($B86,'[11]Table 20'!$B$14:$B$19,0))*1000,0)</f>
        <v>0</v>
      </c>
      <c r="S86" s="5">
        <f>IFERROR(INDEX('[11]Table 20'!S$14:S$19,MATCH($B86,'[11]Table 20'!$B$14:$B$19,0))*1000,0)</f>
        <v>0</v>
      </c>
      <c r="T86" s="5">
        <f>IFERROR(INDEX('[11]Table 20'!T$14:T$19,MATCH($B86,'[11]Table 20'!$B$14:$B$19,0))*1000,0)</f>
        <v>0</v>
      </c>
      <c r="U86" s="5">
        <f>IFERROR(INDEX('[11]Table 20'!U$14:U$19,MATCH($B86,'[11]Table 20'!$B$14:$B$19,0))*1000,0)</f>
        <v>0</v>
      </c>
      <c r="V86" s="5">
        <f>IFERROR(INDEX('[11]Table 20'!V$14:V$19,MATCH($B86,'[11]Table 20'!$B$14:$B$19,0))*1000,0)</f>
        <v>0</v>
      </c>
      <c r="W86" s="5">
        <f>IFERROR(INDEX('[11]Table 20'!W$14:W$19,MATCH($B86,'[11]Table 20'!$B$14:$B$19,0))*1000,0)</f>
        <v>0</v>
      </c>
      <c r="Z86" s="21" t="s">
        <v>95</v>
      </c>
    </row>
    <row r="87" spans="2:26" outlineLevel="1" x14ac:dyDescent="0.2">
      <c r="B87" s="4" t="s">
        <v>22</v>
      </c>
      <c r="C87" s="5">
        <f>IFERROR(INDEX('[11]Table 20'!C$14:C$19,MATCH($B87,'[11]Table 20'!$B$14:$B$19,0))*1000,0)</f>
        <v>0</v>
      </c>
      <c r="D87" s="5">
        <f>IFERROR(INDEX('[11]Table 20'!D$14:D$19,MATCH($B87,'[11]Table 20'!$B$14:$B$19,0))*1000,0)</f>
        <v>0</v>
      </c>
      <c r="E87" s="5">
        <f>IFERROR(INDEX('[11]Table 20'!E$14:E$19,MATCH($B87,'[11]Table 20'!$B$14:$B$19,0))*1000,0)</f>
        <v>0</v>
      </c>
      <c r="F87" s="5">
        <f>IFERROR(INDEX('[11]Table 20'!F$14:F$19,MATCH($B87,'[11]Table 20'!$B$14:$B$19,0))*1000,0)</f>
        <v>0</v>
      </c>
      <c r="G87" s="5">
        <f>IFERROR(INDEX('[11]Table 20'!G$14:G$19,MATCH($B87,'[11]Table 20'!$B$14:$B$19,0))*1000,0)</f>
        <v>0</v>
      </c>
      <c r="H87" s="5">
        <f>IFERROR(INDEX('[11]Table 20'!H$14:H$19,MATCH($B87,'[11]Table 20'!$B$14:$B$19,0))*1000,0)</f>
        <v>0</v>
      </c>
      <c r="I87" s="5">
        <f>IFERROR(INDEX('[11]Table 20'!I$14:I$19,MATCH($B87,'[11]Table 20'!$B$14:$B$19,0))*1000,0)</f>
        <v>0</v>
      </c>
      <c r="J87" s="5">
        <f>IFERROR(INDEX('[11]Table 20'!J$14:J$19,MATCH($B87,'[11]Table 20'!$B$14:$B$19,0))*1000,0)</f>
        <v>0</v>
      </c>
      <c r="K87" s="5">
        <f>IFERROR(INDEX('[11]Table 20'!K$14:K$19,MATCH($B87,'[11]Table 20'!$B$14:$B$19,0))*1000,0)</f>
        <v>0</v>
      </c>
      <c r="L87" s="5">
        <f>IFERROR(INDEX('[11]Table 20'!L$14:L$19,MATCH($B87,'[11]Table 20'!$B$14:$B$19,0))*1000,0)</f>
        <v>0</v>
      </c>
      <c r="M87" s="5">
        <f>IFERROR(INDEX('[11]Table 20'!M$14:M$19,MATCH($B87,'[11]Table 20'!$B$14:$B$19,0))*1000,0)</f>
        <v>0</v>
      </c>
      <c r="N87" s="5">
        <f>IFERROR(INDEX('[11]Table 20'!N$14:N$19,MATCH($B87,'[11]Table 20'!$B$14:$B$19,0))*1000,0)</f>
        <v>0</v>
      </c>
      <c r="O87" s="5">
        <f>IFERROR(INDEX('[11]Table 20'!O$14:O$19,MATCH($B87,'[11]Table 20'!$B$14:$B$19,0))*1000,0)</f>
        <v>0</v>
      </c>
      <c r="P87" s="5">
        <f>IFERROR(INDEX('[11]Table 20'!P$14:P$19,MATCH($B87,'[11]Table 20'!$B$14:$B$19,0))*1000,0)</f>
        <v>0</v>
      </c>
      <c r="Q87" s="5">
        <f>IFERROR(INDEX('[11]Table 20'!Q$14:Q$19,MATCH($B87,'[11]Table 20'!$B$14:$B$19,0))*1000,0)</f>
        <v>0</v>
      </c>
      <c r="R87" s="5">
        <f>IFERROR(INDEX('[11]Table 20'!R$14:R$19,MATCH($B87,'[11]Table 20'!$B$14:$B$19,0))*1000,0)</f>
        <v>0</v>
      </c>
      <c r="S87" s="5">
        <f>IFERROR(INDEX('[11]Table 20'!S$14:S$19,MATCH($B87,'[11]Table 20'!$B$14:$B$19,0))*1000,0)</f>
        <v>0</v>
      </c>
      <c r="T87" s="5">
        <f>IFERROR(INDEX('[11]Table 20'!T$14:T$19,MATCH($B87,'[11]Table 20'!$B$14:$B$19,0))*1000,0)</f>
        <v>0</v>
      </c>
      <c r="U87" s="5">
        <f>IFERROR(INDEX('[11]Table 20'!U$14:U$19,MATCH($B87,'[11]Table 20'!$B$14:$B$19,0))*1000,0)</f>
        <v>0</v>
      </c>
      <c r="V87" s="5">
        <f>IFERROR(INDEX('[11]Table 20'!V$14:V$19,MATCH($B87,'[11]Table 20'!$B$14:$B$19,0))*1000,0)</f>
        <v>0</v>
      </c>
      <c r="W87" s="5">
        <f>IFERROR(INDEX('[11]Table 20'!W$14:W$19,MATCH($B87,'[11]Table 20'!$B$14:$B$19,0))*1000,0)</f>
        <v>0</v>
      </c>
      <c r="Z87" s="21" t="s">
        <v>95</v>
      </c>
    </row>
    <row r="88" spans="2:26" outlineLevel="1" x14ac:dyDescent="0.2">
      <c r="B88" s="4" t="s">
        <v>23</v>
      </c>
      <c r="C88" s="5">
        <f>IFERROR(INDEX('[11]Table 20'!C$14:C$19,MATCH($B88,'[11]Table 20'!$B$14:$B$19,0))*1000,0)</f>
        <v>0</v>
      </c>
      <c r="D88" s="5">
        <f>IFERROR(INDEX('[11]Table 20'!D$14:D$19,MATCH($B88,'[11]Table 20'!$B$14:$B$19,0))*1000,0)</f>
        <v>0</v>
      </c>
      <c r="E88" s="5">
        <f>IFERROR(INDEX('[11]Table 20'!E$14:E$19,MATCH($B88,'[11]Table 20'!$B$14:$B$19,0))*1000,0)</f>
        <v>0</v>
      </c>
      <c r="F88" s="5">
        <f>IFERROR(INDEX('[11]Table 20'!F$14:F$19,MATCH($B88,'[11]Table 20'!$B$14:$B$19,0))*1000,0)</f>
        <v>0</v>
      </c>
      <c r="G88" s="5">
        <f>IFERROR(INDEX('[11]Table 20'!G$14:G$19,MATCH($B88,'[11]Table 20'!$B$14:$B$19,0))*1000,0)</f>
        <v>0</v>
      </c>
      <c r="H88" s="5">
        <f>IFERROR(INDEX('[11]Table 20'!H$14:H$19,MATCH($B88,'[11]Table 20'!$B$14:$B$19,0))*1000,0)</f>
        <v>0</v>
      </c>
      <c r="I88" s="5">
        <f>IFERROR(INDEX('[11]Table 20'!I$14:I$19,MATCH($B88,'[11]Table 20'!$B$14:$B$19,0))*1000,0)</f>
        <v>0</v>
      </c>
      <c r="J88" s="5">
        <f>IFERROR(INDEX('[11]Table 20'!J$14:J$19,MATCH($B88,'[11]Table 20'!$B$14:$B$19,0))*1000,0)</f>
        <v>0</v>
      </c>
      <c r="K88" s="5">
        <f>IFERROR(INDEX('[11]Table 20'!K$14:K$19,MATCH($B88,'[11]Table 20'!$B$14:$B$19,0))*1000,0)</f>
        <v>0</v>
      </c>
      <c r="L88" s="5">
        <f>IFERROR(INDEX('[11]Table 20'!L$14:L$19,MATCH($B88,'[11]Table 20'!$B$14:$B$19,0))*1000,0)</f>
        <v>0</v>
      </c>
      <c r="M88" s="5">
        <f>IFERROR(INDEX('[11]Table 20'!M$14:M$19,MATCH($B88,'[11]Table 20'!$B$14:$B$19,0))*1000,0)</f>
        <v>0</v>
      </c>
      <c r="N88" s="5">
        <f>IFERROR(INDEX('[11]Table 20'!N$14:N$19,MATCH($B88,'[11]Table 20'!$B$14:$B$19,0))*1000,0)</f>
        <v>0</v>
      </c>
      <c r="O88" s="5">
        <f>IFERROR(INDEX('[11]Table 20'!O$14:O$19,MATCH($B88,'[11]Table 20'!$B$14:$B$19,0))*1000,0)</f>
        <v>0</v>
      </c>
      <c r="P88" s="5">
        <f>IFERROR(INDEX('[11]Table 20'!P$14:P$19,MATCH($B88,'[11]Table 20'!$B$14:$B$19,0))*1000,0)</f>
        <v>0</v>
      </c>
      <c r="Q88" s="5">
        <f>IFERROR(INDEX('[11]Table 20'!Q$14:Q$19,MATCH($B88,'[11]Table 20'!$B$14:$B$19,0))*1000,0)</f>
        <v>0</v>
      </c>
      <c r="R88" s="5">
        <f>IFERROR(INDEX('[11]Table 20'!R$14:R$19,MATCH($B88,'[11]Table 20'!$B$14:$B$19,0))*1000,0)</f>
        <v>0</v>
      </c>
      <c r="S88" s="5">
        <f>IFERROR(INDEX('[11]Table 20'!S$14:S$19,MATCH($B88,'[11]Table 20'!$B$14:$B$19,0))*1000,0)</f>
        <v>0</v>
      </c>
      <c r="T88" s="5">
        <f>IFERROR(INDEX('[11]Table 20'!T$14:T$19,MATCH($B88,'[11]Table 20'!$B$14:$B$19,0))*1000,0)</f>
        <v>0</v>
      </c>
      <c r="U88" s="5">
        <f>IFERROR(INDEX('[11]Table 20'!U$14:U$19,MATCH($B88,'[11]Table 20'!$B$14:$B$19,0))*1000,0)</f>
        <v>0</v>
      </c>
      <c r="V88" s="5">
        <f>IFERROR(INDEX('[11]Table 20'!V$14:V$19,MATCH($B88,'[11]Table 20'!$B$14:$B$19,0))*1000,0)</f>
        <v>0</v>
      </c>
      <c r="W88" s="5">
        <f>IFERROR(INDEX('[11]Table 20'!W$14:W$19,MATCH($B88,'[11]Table 20'!$B$14:$B$19,0))*1000,0)</f>
        <v>0</v>
      </c>
      <c r="Z88" s="21" t="s">
        <v>95</v>
      </c>
    </row>
    <row r="89" spans="2:26" outlineLevel="1" x14ac:dyDescent="0.2">
      <c r="B89" s="4" t="s">
        <v>17</v>
      </c>
      <c r="C89" s="5">
        <f>IFERROR(INDEX('[11]Table 20'!C$14:C$19,MATCH($B89,'[11]Table 20'!$B$14:$B$19,0))*1000,0)</f>
        <v>0</v>
      </c>
      <c r="D89" s="5">
        <f>IFERROR(INDEX('[11]Table 20'!D$14:D$19,MATCH($B89,'[11]Table 20'!$B$14:$B$19,0))*1000,0)</f>
        <v>0</v>
      </c>
      <c r="E89" s="5">
        <f>IFERROR(INDEX('[11]Table 20'!E$14:E$19,MATCH($B89,'[11]Table 20'!$B$14:$B$19,0))*1000,0)</f>
        <v>0</v>
      </c>
      <c r="F89" s="5">
        <f>IFERROR(INDEX('[11]Table 20'!F$14:F$19,MATCH($B89,'[11]Table 20'!$B$14:$B$19,0))*1000,0)</f>
        <v>0</v>
      </c>
      <c r="G89" s="5">
        <f>IFERROR(INDEX('[11]Table 20'!G$14:G$19,MATCH($B89,'[11]Table 20'!$B$14:$B$19,0))*1000,0)</f>
        <v>0</v>
      </c>
      <c r="H89" s="5">
        <f>IFERROR(INDEX('[11]Table 20'!H$14:H$19,MATCH($B89,'[11]Table 20'!$B$14:$B$19,0))*1000,0)</f>
        <v>0</v>
      </c>
      <c r="I89" s="5">
        <f>IFERROR(INDEX('[11]Table 20'!I$14:I$19,MATCH($B89,'[11]Table 20'!$B$14:$B$19,0))*1000,0)</f>
        <v>0</v>
      </c>
      <c r="J89" s="5">
        <f>IFERROR(INDEX('[11]Table 20'!J$14:J$19,MATCH($B89,'[11]Table 20'!$B$14:$B$19,0))*1000,0)</f>
        <v>0</v>
      </c>
      <c r="K89" s="5">
        <f>IFERROR(INDEX('[11]Table 20'!K$14:K$19,MATCH($B89,'[11]Table 20'!$B$14:$B$19,0))*1000,0)</f>
        <v>0</v>
      </c>
      <c r="L89" s="5">
        <f>IFERROR(INDEX('[11]Table 20'!L$14:L$19,MATCH($B89,'[11]Table 20'!$B$14:$B$19,0))*1000,0)</f>
        <v>0</v>
      </c>
      <c r="M89" s="5">
        <f>IFERROR(INDEX('[11]Table 20'!M$14:M$19,MATCH($B89,'[11]Table 20'!$B$14:$B$19,0))*1000,0)</f>
        <v>0</v>
      </c>
      <c r="N89" s="5">
        <f>IFERROR(INDEX('[11]Table 20'!N$14:N$19,MATCH($B89,'[11]Table 20'!$B$14:$B$19,0))*1000,0)</f>
        <v>0</v>
      </c>
      <c r="O89" s="5">
        <f>IFERROR(INDEX('[11]Table 20'!O$14:O$19,MATCH($B89,'[11]Table 20'!$B$14:$B$19,0))*1000,0)</f>
        <v>0</v>
      </c>
      <c r="P89" s="5">
        <f>IFERROR(INDEX('[11]Table 20'!P$14:P$19,MATCH($B89,'[11]Table 20'!$B$14:$B$19,0))*1000,0)</f>
        <v>0</v>
      </c>
      <c r="Q89" s="5">
        <f>IFERROR(INDEX('[11]Table 20'!Q$14:Q$19,MATCH($B89,'[11]Table 20'!$B$14:$B$19,0))*1000,0)</f>
        <v>0</v>
      </c>
      <c r="R89" s="5">
        <f>IFERROR(INDEX('[11]Table 20'!R$14:R$19,MATCH($B89,'[11]Table 20'!$B$14:$B$19,0))*1000,0)</f>
        <v>0</v>
      </c>
      <c r="S89" s="5">
        <f>IFERROR(INDEX('[11]Table 20'!S$14:S$19,MATCH($B89,'[11]Table 20'!$B$14:$B$19,0))*1000,0)</f>
        <v>0</v>
      </c>
      <c r="T89" s="5">
        <f>IFERROR(INDEX('[11]Table 20'!T$14:T$19,MATCH($B89,'[11]Table 20'!$B$14:$B$19,0))*1000,0)</f>
        <v>0</v>
      </c>
      <c r="U89" s="5">
        <f>IFERROR(INDEX('[11]Table 20'!U$14:U$19,MATCH($B89,'[11]Table 20'!$B$14:$B$19,0))*1000,0)</f>
        <v>0</v>
      </c>
      <c r="V89" s="5">
        <f>IFERROR(INDEX('[11]Table 20'!V$14:V$19,MATCH($B89,'[11]Table 20'!$B$14:$B$19,0))*1000,0)</f>
        <v>0</v>
      </c>
      <c r="W89" s="5">
        <f>IFERROR(INDEX('[11]Table 20'!W$14:W$19,MATCH($B89,'[11]Table 20'!$B$14:$B$19,0))*1000,0)</f>
        <v>0</v>
      </c>
      <c r="Z89" s="21" t="s">
        <v>95</v>
      </c>
    </row>
    <row r="90" spans="2:26" outlineLevel="1" x14ac:dyDescent="0.2">
      <c r="B90" s="4" t="s">
        <v>1</v>
      </c>
      <c r="C90" s="5">
        <f>IFERROR(INDEX('[11]Table 20'!C$14:C$19,MATCH($B90,'[11]Table 20'!$B$14:$B$19,0))*1000,0)</f>
        <v>5.5789999999999997</v>
      </c>
      <c r="D90" s="5">
        <f>IFERROR(INDEX('[11]Table 20'!D$14:D$19,MATCH($B90,'[11]Table 20'!$B$14:$B$19,0))*1000,0)</f>
        <v>5.44</v>
      </c>
      <c r="E90" s="5">
        <f>IFERROR(INDEX('[11]Table 20'!E$14:E$19,MATCH($B90,'[11]Table 20'!$B$14:$B$19,0))*1000,0)</f>
        <v>1.764</v>
      </c>
      <c r="F90" s="5">
        <f>IFERROR(INDEX('[11]Table 20'!F$14:F$19,MATCH($B90,'[11]Table 20'!$B$14:$B$19,0))*1000,0)</f>
        <v>1.7329999999999999</v>
      </c>
      <c r="G90" s="5">
        <f>IFERROR(INDEX('[11]Table 20'!G$14:G$19,MATCH($B90,'[11]Table 20'!$B$14:$B$19,0))*1000,0)</f>
        <v>1.5569999999999999</v>
      </c>
      <c r="H90" s="5">
        <f>IFERROR(INDEX('[11]Table 20'!H$14:H$19,MATCH($B90,'[11]Table 20'!$B$14:$B$19,0))*1000,0)</f>
        <v>1.204</v>
      </c>
      <c r="I90" s="5">
        <f>IFERROR(INDEX('[11]Table 20'!I$14:I$19,MATCH($B90,'[11]Table 20'!$B$14:$B$19,0))*1000,0)</f>
        <v>3.6679999999999997</v>
      </c>
      <c r="J90" s="5">
        <f>IFERROR(INDEX('[11]Table 20'!J$14:J$19,MATCH($B90,'[11]Table 20'!$B$14:$B$19,0))*1000,0)</f>
        <v>3.5820000000000003</v>
      </c>
      <c r="K90" s="5">
        <f>IFERROR(INDEX('[11]Table 20'!K$14:K$19,MATCH($B90,'[11]Table 20'!$B$14:$B$19,0))*1000,0)</f>
        <v>4.6889999999999992</v>
      </c>
      <c r="L90" s="5">
        <f>IFERROR(INDEX('[11]Table 20'!L$14:L$19,MATCH($B90,'[11]Table 20'!$B$14:$B$19,0))*1000,0)</f>
        <v>2.786</v>
      </c>
      <c r="M90" s="5">
        <f>IFERROR(INDEX('[11]Table 20'!M$14:M$19,MATCH($B90,'[11]Table 20'!$B$14:$B$19,0))*1000,0)</f>
        <v>2.7989999999999999</v>
      </c>
      <c r="N90" s="5">
        <f>IFERROR(INDEX('[11]Table 20'!N$14:N$19,MATCH($B90,'[11]Table 20'!$B$14:$B$19,0))*1000,0)</f>
        <v>2.718</v>
      </c>
      <c r="O90" s="5">
        <f>IFERROR(INDEX('[11]Table 20'!O$14:O$19,MATCH($B90,'[11]Table 20'!$B$14:$B$19,0))*1000,0)</f>
        <v>3.1539999999999999</v>
      </c>
      <c r="P90" s="5">
        <f>IFERROR(INDEX('[11]Table 20'!P$14:P$19,MATCH($B90,'[11]Table 20'!$B$14:$B$19,0))*1000,0)</f>
        <v>3.246</v>
      </c>
      <c r="Q90" s="5">
        <f>IFERROR(INDEX('[11]Table 20'!Q$14:Q$19,MATCH($B90,'[11]Table 20'!$B$14:$B$19,0))*1000,0)</f>
        <v>3.2070000000000003</v>
      </c>
      <c r="R90" s="5">
        <f>IFERROR(INDEX('[11]Table 20'!R$14:R$19,MATCH($B90,'[11]Table 20'!$B$14:$B$19,0))*1000,0)</f>
        <v>4.8520000000000003</v>
      </c>
      <c r="S90" s="5">
        <f>IFERROR(INDEX('[11]Table 20'!S$14:S$19,MATCH($B90,'[11]Table 20'!$B$14:$B$19,0))*1000,0)</f>
        <v>4.2080000000000002</v>
      </c>
      <c r="T90" s="5">
        <f>IFERROR(INDEX('[11]Table 20'!T$14:T$19,MATCH($B90,'[11]Table 20'!$B$14:$B$19,0))*1000,0)</f>
        <v>4.8339999999999996</v>
      </c>
      <c r="U90" s="5">
        <f>IFERROR(INDEX('[11]Table 20'!U$14:U$19,MATCH($B90,'[11]Table 20'!$B$14:$B$19,0))*1000,0)</f>
        <v>5.17</v>
      </c>
      <c r="V90" s="5">
        <f>IFERROR(INDEX('[11]Table 20'!V$14:V$19,MATCH($B90,'[11]Table 20'!$B$14:$B$19,0))*1000,0)</f>
        <v>4.851</v>
      </c>
      <c r="W90" s="5">
        <f>IFERROR(INDEX('[11]Table 20'!W$14:W$19,MATCH($B90,'[11]Table 20'!$B$14:$B$19,0))*1000,0)</f>
        <v>2.96</v>
      </c>
      <c r="Z90" s="21" t="s">
        <v>95</v>
      </c>
    </row>
    <row r="91" spans="2:26" outlineLevel="1" x14ac:dyDescent="0.2">
      <c r="B91" s="15" t="s">
        <v>9</v>
      </c>
      <c r="C91" s="19">
        <f t="shared" ref="C91:W91" si="34">SUM(C81:C90)</f>
        <v>8967.2980000000007</v>
      </c>
      <c r="D91" s="19">
        <f t="shared" si="34"/>
        <v>8774.3029999999999</v>
      </c>
      <c r="E91" s="19">
        <f t="shared" si="34"/>
        <v>9111.0489999999991</v>
      </c>
      <c r="F91" s="19">
        <f t="shared" si="34"/>
        <v>8963.016999999998</v>
      </c>
      <c r="G91" s="19">
        <f t="shared" si="34"/>
        <v>8157.0149999999994</v>
      </c>
      <c r="H91" s="19">
        <f t="shared" si="34"/>
        <v>8532.3589999999986</v>
      </c>
      <c r="I91" s="19">
        <f t="shared" si="34"/>
        <v>8148.3919999999998</v>
      </c>
      <c r="J91" s="19">
        <f t="shared" si="34"/>
        <v>9540.8269999999993</v>
      </c>
      <c r="K91" s="19">
        <f t="shared" si="34"/>
        <v>10071.460000000001</v>
      </c>
      <c r="L91" s="19">
        <f t="shared" si="34"/>
        <v>9151.1950000000015</v>
      </c>
      <c r="M91" s="19">
        <f t="shared" si="34"/>
        <v>8920.2690000000002</v>
      </c>
      <c r="N91" s="19">
        <f t="shared" si="34"/>
        <v>9905.1449999999986</v>
      </c>
      <c r="O91" s="19">
        <f t="shared" si="34"/>
        <v>10629.694</v>
      </c>
      <c r="P91" s="19">
        <f t="shared" si="34"/>
        <v>8929.6889999999985</v>
      </c>
      <c r="Q91" s="19">
        <f t="shared" si="34"/>
        <v>9667.5840000000026</v>
      </c>
      <c r="R91" s="19">
        <f t="shared" si="34"/>
        <v>9677.9900000000016</v>
      </c>
      <c r="S91" s="19">
        <f t="shared" si="34"/>
        <v>8863.1619999999984</v>
      </c>
      <c r="T91" s="19">
        <f t="shared" si="34"/>
        <v>8711.4880000000012</v>
      </c>
      <c r="U91" s="19">
        <f t="shared" si="34"/>
        <v>8082.5510000000004</v>
      </c>
      <c r="V91" s="19">
        <f t="shared" si="34"/>
        <v>7478.8009999999995</v>
      </c>
      <c r="W91" s="19">
        <f t="shared" si="34"/>
        <v>7019.74</v>
      </c>
    </row>
    <row r="92" spans="2:26" outlineLevel="1" x14ac:dyDescent="0.2">
      <c r="B92" s="26" t="s">
        <v>91</v>
      </c>
      <c r="C92" s="25">
        <f t="shared" ref="C92:W92" si="35">C91/C72/1000</f>
        <v>1.9540917805016557E-3</v>
      </c>
      <c r="D92" s="25">
        <f t="shared" si="35"/>
        <v>1.9377710755301716E-3</v>
      </c>
      <c r="E92" s="25">
        <f t="shared" si="35"/>
        <v>1.9147571419372358E-3</v>
      </c>
      <c r="F92" s="25">
        <f t="shared" si="35"/>
        <v>1.8976672488991147E-3</v>
      </c>
      <c r="G92" s="25">
        <f t="shared" si="35"/>
        <v>1.8742463036045714E-3</v>
      </c>
      <c r="H92" s="25">
        <f t="shared" si="35"/>
        <v>1.8753093156433293E-3</v>
      </c>
      <c r="I92" s="25">
        <f t="shared" si="35"/>
        <v>1.8537039937363403E-3</v>
      </c>
      <c r="J92" s="25">
        <f t="shared" si="35"/>
        <v>1.8269640354435009E-3</v>
      </c>
      <c r="K92" s="25">
        <f t="shared" si="35"/>
        <v>1.8041198468852291E-3</v>
      </c>
      <c r="L92" s="25">
        <f t="shared" si="35"/>
        <v>1.7788405875133208E-3</v>
      </c>
      <c r="M92" s="25">
        <f t="shared" si="35"/>
        <v>1.7602883622360242E-3</v>
      </c>
      <c r="N92" s="25">
        <f t="shared" si="35"/>
        <v>1.7473246728514664E-3</v>
      </c>
      <c r="O92" s="25">
        <f t="shared" si="35"/>
        <v>1.7270190751127634E-3</v>
      </c>
      <c r="P92" s="25">
        <f t="shared" si="35"/>
        <v>1.7032354744450362E-3</v>
      </c>
      <c r="Q92" s="25">
        <f t="shared" si="35"/>
        <v>1.6844498742215144E-3</v>
      </c>
      <c r="R92" s="25">
        <f t="shared" si="35"/>
        <v>1.6689645049698617E-3</v>
      </c>
      <c r="S92" s="25">
        <f t="shared" si="35"/>
        <v>1.6561811394659089E-3</v>
      </c>
      <c r="T92" s="25">
        <f t="shared" si="35"/>
        <v>1.6488150920565448E-3</v>
      </c>
      <c r="U92" s="25">
        <f t="shared" si="35"/>
        <v>1.6424559841586098E-3</v>
      </c>
      <c r="V92" s="25">
        <f t="shared" si="35"/>
        <v>1.6371964711379122E-3</v>
      </c>
      <c r="W92" s="25">
        <f t="shared" si="35"/>
        <v>1.6361731709862229E-3</v>
      </c>
    </row>
    <row r="93" spans="2:26" outlineLevel="1" x14ac:dyDescent="0.2"/>
    <row r="94" spans="2:26" outlineLevel="1" x14ac:dyDescent="0.2">
      <c r="B94" s="4" t="s">
        <v>18</v>
      </c>
      <c r="C94" s="11">
        <f t="shared" ref="C94:W94" si="36">IFERROR(C81/C91,0)</f>
        <v>0</v>
      </c>
      <c r="D94" s="11">
        <f t="shared" si="36"/>
        <v>0</v>
      </c>
      <c r="E94" s="11">
        <f t="shared" si="36"/>
        <v>0</v>
      </c>
      <c r="F94" s="11">
        <f t="shared" si="36"/>
        <v>0</v>
      </c>
      <c r="G94" s="11">
        <f t="shared" si="36"/>
        <v>0</v>
      </c>
      <c r="H94" s="11">
        <f t="shared" si="36"/>
        <v>0</v>
      </c>
      <c r="I94" s="11">
        <f t="shared" si="36"/>
        <v>0</v>
      </c>
      <c r="J94" s="11">
        <f t="shared" si="36"/>
        <v>0</v>
      </c>
      <c r="K94" s="11">
        <f t="shared" si="36"/>
        <v>0</v>
      </c>
      <c r="L94" s="11">
        <f t="shared" si="36"/>
        <v>0</v>
      </c>
      <c r="M94" s="11">
        <f t="shared" si="36"/>
        <v>0</v>
      </c>
      <c r="N94" s="11">
        <f t="shared" si="36"/>
        <v>0</v>
      </c>
      <c r="O94" s="11">
        <f t="shared" si="36"/>
        <v>0</v>
      </c>
      <c r="P94" s="11">
        <f t="shared" si="36"/>
        <v>0</v>
      </c>
      <c r="Q94" s="11">
        <f t="shared" si="36"/>
        <v>0</v>
      </c>
      <c r="R94" s="11">
        <f t="shared" si="36"/>
        <v>0</v>
      </c>
      <c r="S94" s="11">
        <f t="shared" si="36"/>
        <v>0</v>
      </c>
      <c r="T94" s="11">
        <f t="shared" si="36"/>
        <v>0</v>
      </c>
      <c r="U94" s="11">
        <f t="shared" si="36"/>
        <v>0</v>
      </c>
      <c r="V94" s="11">
        <f t="shared" si="36"/>
        <v>0</v>
      </c>
      <c r="W94" s="11">
        <f t="shared" si="36"/>
        <v>0</v>
      </c>
    </row>
    <row r="95" spans="2:26" outlineLevel="1" x14ac:dyDescent="0.2">
      <c r="B95" s="4" t="s">
        <v>19</v>
      </c>
      <c r="C95" s="11">
        <f t="shared" ref="C95:W95" si="37">IFERROR(C82/C91,0)</f>
        <v>0</v>
      </c>
      <c r="D95" s="11">
        <f t="shared" si="37"/>
        <v>0</v>
      </c>
      <c r="E95" s="11">
        <f t="shared" si="37"/>
        <v>0</v>
      </c>
      <c r="F95" s="11">
        <f t="shared" si="37"/>
        <v>0</v>
      </c>
      <c r="G95" s="11">
        <f t="shared" si="37"/>
        <v>0</v>
      </c>
      <c r="H95" s="11">
        <f t="shared" si="37"/>
        <v>0</v>
      </c>
      <c r="I95" s="11">
        <f t="shared" si="37"/>
        <v>0</v>
      </c>
      <c r="J95" s="11">
        <f t="shared" si="37"/>
        <v>0</v>
      </c>
      <c r="K95" s="11">
        <f t="shared" si="37"/>
        <v>0</v>
      </c>
      <c r="L95" s="11">
        <f t="shared" si="37"/>
        <v>0</v>
      </c>
      <c r="M95" s="11">
        <f t="shared" si="37"/>
        <v>0</v>
      </c>
      <c r="N95" s="11">
        <f t="shared" si="37"/>
        <v>0</v>
      </c>
      <c r="O95" s="11">
        <f t="shared" si="37"/>
        <v>0</v>
      </c>
      <c r="P95" s="11">
        <f t="shared" si="37"/>
        <v>0</v>
      </c>
      <c r="Q95" s="11">
        <f t="shared" si="37"/>
        <v>0</v>
      </c>
      <c r="R95" s="11">
        <f t="shared" si="37"/>
        <v>0</v>
      </c>
      <c r="S95" s="11">
        <f t="shared" si="37"/>
        <v>0</v>
      </c>
      <c r="T95" s="11">
        <f t="shared" si="37"/>
        <v>0</v>
      </c>
      <c r="U95" s="11">
        <f t="shared" si="37"/>
        <v>0</v>
      </c>
      <c r="V95" s="11">
        <f t="shared" si="37"/>
        <v>0</v>
      </c>
      <c r="W95" s="11">
        <f t="shared" si="37"/>
        <v>0</v>
      </c>
    </row>
    <row r="96" spans="2:26" outlineLevel="1" x14ac:dyDescent="0.2">
      <c r="B96" s="4" t="s">
        <v>16</v>
      </c>
      <c r="C96" s="11">
        <f t="shared" ref="C96:W96" si="38">IFERROR(C83/C91,0)</f>
        <v>4.0984474922100278E-3</v>
      </c>
      <c r="D96" s="11">
        <f t="shared" si="38"/>
        <v>3.4647766324003171E-3</v>
      </c>
      <c r="E96" s="11">
        <f t="shared" si="38"/>
        <v>3.9848320429403906E-3</v>
      </c>
      <c r="F96" s="11">
        <f t="shared" si="38"/>
        <v>5.5303922775110223E-3</v>
      </c>
      <c r="G96" s="11">
        <f t="shared" si="38"/>
        <v>6.6939928392923155E-3</v>
      </c>
      <c r="H96" s="11">
        <f t="shared" si="38"/>
        <v>5.7281931057987607E-3</v>
      </c>
      <c r="I96" s="11">
        <f t="shared" si="38"/>
        <v>8.1719190731128297E-3</v>
      </c>
      <c r="J96" s="11">
        <f t="shared" si="38"/>
        <v>7.6147487005057317E-3</v>
      </c>
      <c r="K96" s="11">
        <f t="shared" si="38"/>
        <v>6.8568012979250267E-3</v>
      </c>
      <c r="L96" s="11">
        <f t="shared" si="38"/>
        <v>6.099203437365283E-3</v>
      </c>
      <c r="M96" s="11">
        <f t="shared" si="38"/>
        <v>6.5996888658850983E-3</v>
      </c>
      <c r="N96" s="11">
        <f t="shared" si="38"/>
        <v>7.1973706593896408E-3</v>
      </c>
      <c r="O96" s="11">
        <f t="shared" si="38"/>
        <v>4.9420049156636125E-3</v>
      </c>
      <c r="P96" s="11">
        <f t="shared" si="38"/>
        <v>6.1930488284642395E-3</v>
      </c>
      <c r="Q96" s="11">
        <f t="shared" si="38"/>
        <v>7.140460325971822E-3</v>
      </c>
      <c r="R96" s="11">
        <f t="shared" si="38"/>
        <v>7.7265010606541226E-3</v>
      </c>
      <c r="S96" s="11">
        <f t="shared" si="38"/>
        <v>7.1307508539277522E-3</v>
      </c>
      <c r="T96" s="11">
        <f t="shared" si="38"/>
        <v>6.7350147299749478E-3</v>
      </c>
      <c r="U96" s="11">
        <f t="shared" si="38"/>
        <v>8.1643778059674477E-3</v>
      </c>
      <c r="V96" s="11">
        <f t="shared" si="38"/>
        <v>5.8996087741871994E-3</v>
      </c>
      <c r="W96" s="11">
        <f t="shared" si="38"/>
        <v>4.291896850880517E-3</v>
      </c>
    </row>
    <row r="97" spans="1:28" outlineLevel="1" x14ac:dyDescent="0.2">
      <c r="B97" s="4" t="s">
        <v>21</v>
      </c>
      <c r="C97" s="11">
        <f t="shared" ref="C97:W97" si="39">IFERROR(C84/C91,0)</f>
        <v>0</v>
      </c>
      <c r="D97" s="11">
        <f t="shared" si="39"/>
        <v>0</v>
      </c>
      <c r="E97" s="11">
        <f t="shared" si="39"/>
        <v>0</v>
      </c>
      <c r="F97" s="11">
        <f t="shared" si="39"/>
        <v>0</v>
      </c>
      <c r="G97" s="11">
        <f t="shared" si="39"/>
        <v>0</v>
      </c>
      <c r="H97" s="11">
        <f t="shared" si="39"/>
        <v>0</v>
      </c>
      <c r="I97" s="11">
        <f t="shared" si="39"/>
        <v>0</v>
      </c>
      <c r="J97" s="11">
        <f t="shared" si="39"/>
        <v>0</v>
      </c>
      <c r="K97" s="11">
        <f t="shared" si="39"/>
        <v>0</v>
      </c>
      <c r="L97" s="11">
        <f t="shared" si="39"/>
        <v>0</v>
      </c>
      <c r="M97" s="11">
        <f t="shared" si="39"/>
        <v>0</v>
      </c>
      <c r="N97" s="11">
        <f t="shared" si="39"/>
        <v>0</v>
      </c>
      <c r="O97" s="11">
        <f t="shared" si="39"/>
        <v>0</v>
      </c>
      <c r="P97" s="11">
        <f t="shared" si="39"/>
        <v>0</v>
      </c>
      <c r="Q97" s="11">
        <f t="shared" si="39"/>
        <v>0</v>
      </c>
      <c r="R97" s="11">
        <f t="shared" si="39"/>
        <v>0</v>
      </c>
      <c r="S97" s="11">
        <f t="shared" si="39"/>
        <v>0</v>
      </c>
      <c r="T97" s="11">
        <f t="shared" si="39"/>
        <v>0</v>
      </c>
      <c r="U97" s="11">
        <f t="shared" si="39"/>
        <v>0</v>
      </c>
      <c r="V97" s="11">
        <f t="shared" si="39"/>
        <v>0</v>
      </c>
      <c r="W97" s="11">
        <f t="shared" si="39"/>
        <v>0</v>
      </c>
    </row>
    <row r="98" spans="1:28" outlineLevel="1" x14ac:dyDescent="0.2">
      <c r="B98" s="4" t="s">
        <v>20</v>
      </c>
      <c r="C98" s="11">
        <f t="shared" ref="C98:W98" si="40">IFERROR(C85/C91,0)</f>
        <v>0.99527940300411566</v>
      </c>
      <c r="D98" s="11">
        <f t="shared" si="40"/>
        <v>0.99591523110154734</v>
      </c>
      <c r="E98" s="11">
        <f t="shared" si="40"/>
        <v>0.99582155688110119</v>
      </c>
      <c r="F98" s="11">
        <f t="shared" si="40"/>
        <v>0.9942762576485128</v>
      </c>
      <c r="G98" s="11">
        <f t="shared" si="40"/>
        <v>0.99311512851208439</v>
      </c>
      <c r="H98" s="11">
        <f t="shared" si="40"/>
        <v>0.99413069703232138</v>
      </c>
      <c r="I98" s="11">
        <f t="shared" si="40"/>
        <v>0.9913779307622903</v>
      </c>
      <c r="J98" s="11">
        <f t="shared" si="40"/>
        <v>0.99200981214731176</v>
      </c>
      <c r="K98" s="11">
        <f t="shared" si="40"/>
        <v>0.9926776256868417</v>
      </c>
      <c r="L98" s="11">
        <f t="shared" si="40"/>
        <v>0.99359635544865987</v>
      </c>
      <c r="M98" s="11">
        <f t="shared" si="40"/>
        <v>0.99308653135908798</v>
      </c>
      <c r="N98" s="11">
        <f t="shared" si="40"/>
        <v>0.9582946034611306</v>
      </c>
      <c r="O98" s="11">
        <f t="shared" si="40"/>
        <v>0.96186353059645946</v>
      </c>
      <c r="P98" s="11">
        <f t="shared" si="40"/>
        <v>0.97474760879130284</v>
      </c>
      <c r="Q98" s="11">
        <f t="shared" si="40"/>
        <v>0.96665775027142231</v>
      </c>
      <c r="R98" s="11">
        <f t="shared" si="40"/>
        <v>0.99177215516858352</v>
      </c>
      <c r="S98" s="11">
        <f t="shared" si="40"/>
        <v>0.99239447501918621</v>
      </c>
      <c r="T98" s="11">
        <f t="shared" si="40"/>
        <v>0.99271008580853226</v>
      </c>
      <c r="U98" s="11">
        <f t="shared" si="40"/>
        <v>0.99119597265764237</v>
      </c>
      <c r="V98" s="11">
        <f t="shared" si="40"/>
        <v>0.99345175784193218</v>
      </c>
      <c r="W98" s="11">
        <f t="shared" si="40"/>
        <v>0.99528643511013237</v>
      </c>
    </row>
    <row r="99" spans="1:28" outlineLevel="1" x14ac:dyDescent="0.2">
      <c r="B99" s="4" t="s">
        <v>0</v>
      </c>
      <c r="C99" s="11">
        <f t="shared" ref="C99:W99" si="41">IFERROR(C86/C91,0)</f>
        <v>0</v>
      </c>
      <c r="D99" s="11">
        <f t="shared" si="41"/>
        <v>0</v>
      </c>
      <c r="E99" s="11">
        <f t="shared" si="41"/>
        <v>0</v>
      </c>
      <c r="F99" s="11">
        <f t="shared" si="41"/>
        <v>0</v>
      </c>
      <c r="G99" s="11">
        <f t="shared" si="41"/>
        <v>0</v>
      </c>
      <c r="H99" s="11">
        <f t="shared" si="41"/>
        <v>0</v>
      </c>
      <c r="I99" s="11">
        <f t="shared" si="41"/>
        <v>0</v>
      </c>
      <c r="J99" s="11">
        <f t="shared" si="41"/>
        <v>0</v>
      </c>
      <c r="K99" s="11">
        <f t="shared" si="41"/>
        <v>0</v>
      </c>
      <c r="L99" s="11">
        <f t="shared" si="41"/>
        <v>0</v>
      </c>
      <c r="M99" s="11">
        <f t="shared" si="41"/>
        <v>0</v>
      </c>
      <c r="N99" s="11">
        <f t="shared" si="41"/>
        <v>3.4233623031263052E-2</v>
      </c>
      <c r="O99" s="11">
        <f t="shared" si="41"/>
        <v>3.2897748514679727E-2</v>
      </c>
      <c r="P99" s="11">
        <f t="shared" si="41"/>
        <v>1.8695835879614625E-2</v>
      </c>
      <c r="Q99" s="11">
        <f t="shared" si="41"/>
        <v>2.5870062261677783E-2</v>
      </c>
      <c r="R99" s="11">
        <f t="shared" si="41"/>
        <v>0</v>
      </c>
      <c r="S99" s="11">
        <f t="shared" si="41"/>
        <v>0</v>
      </c>
      <c r="T99" s="11">
        <f t="shared" si="41"/>
        <v>0</v>
      </c>
      <c r="U99" s="11">
        <f t="shared" si="41"/>
        <v>0</v>
      </c>
      <c r="V99" s="11">
        <f t="shared" si="41"/>
        <v>0</v>
      </c>
      <c r="W99" s="11">
        <f t="shared" si="41"/>
        <v>0</v>
      </c>
    </row>
    <row r="100" spans="1:28" outlineLevel="1" x14ac:dyDescent="0.2">
      <c r="B100" s="4" t="s">
        <v>22</v>
      </c>
      <c r="C100" s="11">
        <f t="shared" ref="C100:W100" si="42">IFERROR(C87/C91,0)</f>
        <v>0</v>
      </c>
      <c r="D100" s="11">
        <f t="shared" si="42"/>
        <v>0</v>
      </c>
      <c r="E100" s="11">
        <f t="shared" si="42"/>
        <v>0</v>
      </c>
      <c r="F100" s="11">
        <f t="shared" si="42"/>
        <v>0</v>
      </c>
      <c r="G100" s="11">
        <f t="shared" si="42"/>
        <v>0</v>
      </c>
      <c r="H100" s="11">
        <f t="shared" si="42"/>
        <v>0</v>
      </c>
      <c r="I100" s="11">
        <f t="shared" si="42"/>
        <v>0</v>
      </c>
      <c r="J100" s="11">
        <f t="shared" si="42"/>
        <v>0</v>
      </c>
      <c r="K100" s="11">
        <f t="shared" si="42"/>
        <v>0</v>
      </c>
      <c r="L100" s="11">
        <f t="shared" si="42"/>
        <v>0</v>
      </c>
      <c r="M100" s="11">
        <f t="shared" si="42"/>
        <v>0</v>
      </c>
      <c r="N100" s="11">
        <f t="shared" si="42"/>
        <v>0</v>
      </c>
      <c r="O100" s="11">
        <f t="shared" si="42"/>
        <v>0</v>
      </c>
      <c r="P100" s="11">
        <f t="shared" si="42"/>
        <v>0</v>
      </c>
      <c r="Q100" s="11">
        <f t="shared" si="42"/>
        <v>0</v>
      </c>
      <c r="R100" s="11">
        <f t="shared" si="42"/>
        <v>0</v>
      </c>
      <c r="S100" s="11">
        <f t="shared" si="42"/>
        <v>0</v>
      </c>
      <c r="T100" s="11">
        <f t="shared" si="42"/>
        <v>0</v>
      </c>
      <c r="U100" s="11">
        <f t="shared" si="42"/>
        <v>0</v>
      </c>
      <c r="V100" s="11">
        <f t="shared" si="42"/>
        <v>0</v>
      </c>
      <c r="W100" s="11">
        <f t="shared" si="42"/>
        <v>0</v>
      </c>
    </row>
    <row r="101" spans="1:28" outlineLevel="1" x14ac:dyDescent="0.2">
      <c r="B101" s="4" t="s">
        <v>23</v>
      </c>
      <c r="C101" s="11">
        <f t="shared" ref="C101:W101" si="43">IFERROR(C88/C91,0)</f>
        <v>0</v>
      </c>
      <c r="D101" s="11">
        <f t="shared" si="43"/>
        <v>0</v>
      </c>
      <c r="E101" s="11">
        <f t="shared" si="43"/>
        <v>0</v>
      </c>
      <c r="F101" s="11">
        <f t="shared" si="43"/>
        <v>0</v>
      </c>
      <c r="G101" s="11">
        <f t="shared" si="43"/>
        <v>0</v>
      </c>
      <c r="H101" s="11">
        <f t="shared" si="43"/>
        <v>0</v>
      </c>
      <c r="I101" s="11">
        <f t="shared" si="43"/>
        <v>0</v>
      </c>
      <c r="J101" s="11">
        <f t="shared" si="43"/>
        <v>0</v>
      </c>
      <c r="K101" s="11">
        <f t="shared" si="43"/>
        <v>0</v>
      </c>
      <c r="L101" s="11">
        <f t="shared" si="43"/>
        <v>0</v>
      </c>
      <c r="M101" s="11">
        <f t="shared" si="43"/>
        <v>0</v>
      </c>
      <c r="N101" s="11">
        <f t="shared" si="43"/>
        <v>0</v>
      </c>
      <c r="O101" s="11">
        <f t="shared" si="43"/>
        <v>0</v>
      </c>
      <c r="P101" s="11">
        <f t="shared" si="43"/>
        <v>0</v>
      </c>
      <c r="Q101" s="11">
        <f t="shared" si="43"/>
        <v>0</v>
      </c>
      <c r="R101" s="11">
        <f t="shared" si="43"/>
        <v>0</v>
      </c>
      <c r="S101" s="11">
        <f t="shared" si="43"/>
        <v>0</v>
      </c>
      <c r="T101" s="11">
        <f t="shared" si="43"/>
        <v>0</v>
      </c>
      <c r="U101" s="11">
        <f t="shared" si="43"/>
        <v>0</v>
      </c>
      <c r="V101" s="11">
        <f t="shared" si="43"/>
        <v>0</v>
      </c>
      <c r="W101" s="11">
        <f t="shared" si="43"/>
        <v>0</v>
      </c>
    </row>
    <row r="102" spans="1:28" x14ac:dyDescent="0.2">
      <c r="B102" s="4" t="s">
        <v>17</v>
      </c>
      <c r="C102" s="11">
        <f t="shared" ref="C102:W102" si="44">IFERROR(C89/C91,0)</f>
        <v>0</v>
      </c>
      <c r="D102" s="11">
        <f t="shared" si="44"/>
        <v>0</v>
      </c>
      <c r="E102" s="11">
        <f t="shared" si="44"/>
        <v>0</v>
      </c>
      <c r="F102" s="11">
        <f t="shared" si="44"/>
        <v>0</v>
      </c>
      <c r="G102" s="11">
        <f t="shared" si="44"/>
        <v>0</v>
      </c>
      <c r="H102" s="11">
        <f t="shared" si="44"/>
        <v>0</v>
      </c>
      <c r="I102" s="11">
        <f t="shared" si="44"/>
        <v>0</v>
      </c>
      <c r="J102" s="11">
        <f t="shared" si="44"/>
        <v>0</v>
      </c>
      <c r="K102" s="11">
        <f t="shared" si="44"/>
        <v>0</v>
      </c>
      <c r="L102" s="11">
        <f t="shared" si="44"/>
        <v>0</v>
      </c>
      <c r="M102" s="11">
        <f t="shared" si="44"/>
        <v>0</v>
      </c>
      <c r="N102" s="11">
        <f t="shared" si="44"/>
        <v>0</v>
      </c>
      <c r="O102" s="11">
        <f t="shared" si="44"/>
        <v>0</v>
      </c>
      <c r="P102" s="11">
        <f t="shared" si="44"/>
        <v>0</v>
      </c>
      <c r="Q102" s="11">
        <f t="shared" si="44"/>
        <v>0</v>
      </c>
      <c r="R102" s="11">
        <f t="shared" si="44"/>
        <v>0</v>
      </c>
      <c r="S102" s="11">
        <f t="shared" si="44"/>
        <v>0</v>
      </c>
      <c r="T102" s="11">
        <f t="shared" si="44"/>
        <v>0</v>
      </c>
      <c r="U102" s="11">
        <f t="shared" si="44"/>
        <v>0</v>
      </c>
      <c r="V102" s="11">
        <f t="shared" si="44"/>
        <v>0</v>
      </c>
      <c r="W102" s="11">
        <f t="shared" si="44"/>
        <v>0</v>
      </c>
    </row>
    <row r="103" spans="1:28" x14ac:dyDescent="0.2">
      <c r="B103" s="4" t="s">
        <v>1</v>
      </c>
      <c r="C103" s="11">
        <f t="shared" ref="C103:W103" si="45">IFERROR(C90/C91,0)</f>
        <v>6.2214950367435093E-4</v>
      </c>
      <c r="D103" s="11">
        <f t="shared" si="45"/>
        <v>6.1999226605235775E-4</v>
      </c>
      <c r="E103" s="11">
        <f t="shared" si="45"/>
        <v>1.9361107595843247E-4</v>
      </c>
      <c r="F103" s="11">
        <f t="shared" si="45"/>
        <v>1.9335007397620693E-4</v>
      </c>
      <c r="G103" s="11">
        <f t="shared" si="45"/>
        <v>1.9087864862330154E-4</v>
      </c>
      <c r="H103" s="11">
        <f t="shared" si="45"/>
        <v>1.4110986187993265E-4</v>
      </c>
      <c r="I103" s="11">
        <f t="shared" si="45"/>
        <v>4.5015016459689223E-4</v>
      </c>
      <c r="J103" s="11">
        <f t="shared" si="45"/>
        <v>3.7543915218251001E-4</v>
      </c>
      <c r="K103" s="11">
        <f t="shared" si="45"/>
        <v>4.6557301523314384E-4</v>
      </c>
      <c r="L103" s="11">
        <f t="shared" si="45"/>
        <v>3.0444111397473223E-4</v>
      </c>
      <c r="M103" s="11">
        <f t="shared" si="45"/>
        <v>3.1377977502696386E-4</v>
      </c>
      <c r="N103" s="11">
        <f t="shared" si="45"/>
        <v>2.744028482167601E-4</v>
      </c>
      <c r="O103" s="11">
        <f t="shared" si="45"/>
        <v>2.96715973197347E-4</v>
      </c>
      <c r="P103" s="11">
        <f t="shared" si="45"/>
        <v>3.6350650061833068E-4</v>
      </c>
      <c r="Q103" s="11">
        <f t="shared" si="45"/>
        <v>3.3172714092786777E-4</v>
      </c>
      <c r="R103" s="11">
        <f t="shared" si="45"/>
        <v>5.0134377076231737E-4</v>
      </c>
      <c r="S103" s="11">
        <f t="shared" si="45"/>
        <v>4.7477412688609334E-4</v>
      </c>
      <c r="T103" s="11">
        <f t="shared" si="45"/>
        <v>5.5489946149268627E-4</v>
      </c>
      <c r="U103" s="11">
        <f t="shared" si="45"/>
        <v>6.3964953639018168E-4</v>
      </c>
      <c r="V103" s="11">
        <f t="shared" si="45"/>
        <v>6.4863338388065146E-4</v>
      </c>
      <c r="W103" s="11">
        <f t="shared" si="45"/>
        <v>4.2166803898719898E-4</v>
      </c>
    </row>
    <row r="104" spans="1:28" s="33" customForma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c r="AA104" s="1"/>
      <c r="AB104" s="1"/>
    </row>
    <row r="105" spans="1:28" outlineLevel="1" x14ac:dyDescent="0.2"/>
    <row r="106" spans="1:28" outlineLevel="1" x14ac:dyDescent="0.2">
      <c r="A106" s="32" t="s">
        <v>83</v>
      </c>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4"/>
      <c r="AA106" s="33"/>
      <c r="AB106" s="33"/>
    </row>
    <row r="107" spans="1:28" outlineLevel="1" x14ac:dyDescent="0.2">
      <c r="B107" s="20" t="s">
        <v>88</v>
      </c>
      <c r="C107" s="5">
        <f>C111*CAN!C112</f>
        <v>2420.9717239993233</v>
      </c>
      <c r="D107" s="5">
        <f>D111*CAN!D112</f>
        <v>2422.6162535429039</v>
      </c>
      <c r="E107" s="5">
        <f>E111*CAN!E112</f>
        <v>2563.3508981522737</v>
      </c>
      <c r="F107" s="5">
        <f>F111*CAN!F112</f>
        <v>2649.384798838224</v>
      </c>
      <c r="G107" s="5">
        <f>G111*CAN!G112</f>
        <v>2562.7550898645322</v>
      </c>
      <c r="H107" s="5">
        <f>H111*CAN!H112</f>
        <v>2758.3204131521588</v>
      </c>
      <c r="I107" s="5">
        <f>I111*CAN!I112</f>
        <v>2680.7879205319596</v>
      </c>
      <c r="J107" s="5">
        <f>J111*CAN!J112</f>
        <v>3305.4701729280619</v>
      </c>
      <c r="K107" s="5">
        <f>K111*CAN!K112</f>
        <v>3661.9116318540964</v>
      </c>
      <c r="L107" s="5">
        <f>L111*CAN!L112</f>
        <v>3523.2816114205402</v>
      </c>
      <c r="M107" s="5">
        <f>M111*CAN!M112</f>
        <v>3716.8891007843836</v>
      </c>
      <c r="N107" s="5">
        <f>N111*CAN!N112</f>
        <v>4485.2791714712903</v>
      </c>
      <c r="O107" s="5">
        <f>O111*CAN!O112</f>
        <v>5139.5769799175105</v>
      </c>
      <c r="P107" s="5">
        <f>P111*CAN!P112</f>
        <v>4674.0729289039455</v>
      </c>
      <c r="Q107" s="5">
        <f>Q111*CAN!Q112</f>
        <v>5473.0147842134402</v>
      </c>
      <c r="R107" s="5">
        <f>R111*CAN!R112</f>
        <v>5927.9878723053025</v>
      </c>
      <c r="S107" s="5">
        <f>S111*CAN!S112</f>
        <v>6004.7393199974567</v>
      </c>
      <c r="T107" s="5">
        <f>T111*CAN!T112</f>
        <v>6409.0865273326317</v>
      </c>
      <c r="U107" s="5">
        <f>U111*CAN!U112</f>
        <v>6407.0371221778487</v>
      </c>
      <c r="V107" s="5">
        <f>V111*CAN!V112</f>
        <v>6299.7882316740688</v>
      </c>
      <c r="W107" s="5">
        <f>W111*CAN!W112</f>
        <v>6339.7780875268336</v>
      </c>
      <c r="Z107" s="21"/>
      <c r="AB107"/>
    </row>
    <row r="108" spans="1:28" outlineLevel="1" x14ac:dyDescent="0.2">
      <c r="B108" s="7" t="s">
        <v>89</v>
      </c>
      <c r="C108" s="5">
        <f>'[11]Table 37'!C$13</f>
        <v>7.38</v>
      </c>
      <c r="D108" s="5">
        <f>'[11]Table 37'!D$13</f>
        <v>7.5640000000000001</v>
      </c>
      <c r="E108" s="5">
        <f>'[11]Table 37'!E$13</f>
        <v>8.1630000000000003</v>
      </c>
      <c r="F108" s="5">
        <f>'[11]Table 37'!F$13</f>
        <v>8.2159999999999993</v>
      </c>
      <c r="G108" s="5">
        <f>'[11]Table 37'!G$13</f>
        <v>8.0370000000000008</v>
      </c>
      <c r="H108" s="5">
        <f>'[11]Table 37'!H$13</f>
        <v>8.2149999999999999</v>
      </c>
      <c r="I108" s="5">
        <f>'[11]Table 37'!I$13</f>
        <v>8.4039999999999999</v>
      </c>
      <c r="J108" s="5">
        <f>'[11]Table 37'!J$13</f>
        <v>9.6519999999999992</v>
      </c>
      <c r="K108" s="5">
        <f>'[11]Table 37'!K$13</f>
        <v>10.771000000000001</v>
      </c>
      <c r="L108" s="5">
        <f>'[11]Table 37'!L$13</f>
        <v>11.004</v>
      </c>
      <c r="M108" s="5">
        <f>'[11]Table 37'!M$13</f>
        <v>14.337999999999999</v>
      </c>
      <c r="N108" s="5">
        <f>'[11]Table 37'!N$13</f>
        <v>15.098000000000001</v>
      </c>
      <c r="O108" s="5">
        <f>'[11]Table 37'!O$13</f>
        <v>15.048</v>
      </c>
      <c r="P108" s="5">
        <f>'[11]Table 37'!P$13</f>
        <v>16.295000000000002</v>
      </c>
      <c r="Q108" s="5">
        <f>'[11]Table 37'!Q$13</f>
        <v>17.295999999999999</v>
      </c>
      <c r="R108" s="5">
        <f>'[11]Table 37'!R$13</f>
        <v>18.07</v>
      </c>
      <c r="S108" s="5">
        <f>'[11]Table 37'!S$13</f>
        <v>18.699000000000002</v>
      </c>
      <c r="T108" s="5">
        <f>'[11]Table 37'!T$13</f>
        <v>19.122</v>
      </c>
      <c r="U108" s="5">
        <f>'[11]Table 37'!U$13</f>
        <v>18.036999999999999</v>
      </c>
      <c r="V108" s="5">
        <f>'[11]Table 37'!V$13</f>
        <v>19.189</v>
      </c>
      <c r="W108" s="5">
        <f>'[11]Table 37'!W$13</f>
        <v>16.611000000000001</v>
      </c>
      <c r="Z108" s="21" t="s">
        <v>95</v>
      </c>
      <c r="AB108"/>
    </row>
    <row r="109" spans="1:28" outlineLevel="1" x14ac:dyDescent="0.2">
      <c r="B109" s="7" t="s">
        <v>25</v>
      </c>
      <c r="C109" s="5">
        <f>'[11]Table 37'!C$25</f>
        <v>82.816000000000003</v>
      </c>
      <c r="D109" s="5">
        <f>'[11]Table 37'!D$25</f>
        <v>85.441000000000003</v>
      </c>
      <c r="E109" s="5">
        <f>'[11]Table 37'!E$25</f>
        <v>87.763000000000005</v>
      </c>
      <c r="F109" s="5">
        <f>'[11]Table 37'!F$25</f>
        <v>92.215000000000003</v>
      </c>
      <c r="G109" s="5">
        <f>'[11]Table 37'!G$25</f>
        <v>97.460999999999999</v>
      </c>
      <c r="H109" s="5">
        <f>'[11]Table 37'!H$25</f>
        <v>99.17</v>
      </c>
      <c r="I109" s="5">
        <f>'[11]Table 37'!I$25</f>
        <v>100.952</v>
      </c>
      <c r="J109" s="5">
        <f>'[11]Table 37'!J$25</f>
        <v>105.354</v>
      </c>
      <c r="K109" s="5">
        <f>'[11]Table 37'!K$25</f>
        <v>110.706</v>
      </c>
      <c r="L109" s="5">
        <f>'[11]Table 37'!L$25</f>
        <v>118.595</v>
      </c>
      <c r="M109" s="5">
        <f>'[11]Table 37'!M$25</f>
        <v>127.64400000000001</v>
      </c>
      <c r="N109" s="5">
        <f>'[11]Table 37'!N$25</f>
        <v>136.66900000000001</v>
      </c>
      <c r="O109" s="5">
        <f>'[11]Table 37'!O$25</f>
        <v>145.29599999999999</v>
      </c>
      <c r="P109" s="5">
        <f>'[11]Table 37'!P$25</f>
        <v>154.76900000000001</v>
      </c>
      <c r="Q109" s="5">
        <f>'[11]Table 37'!Q$25</f>
        <v>163.09899999999999</v>
      </c>
      <c r="R109" s="5">
        <f>'[11]Table 37'!R$25</f>
        <v>171.28100000000001</v>
      </c>
      <c r="S109" s="5">
        <f>'[11]Table 37'!S$25</f>
        <v>179.36099999999999</v>
      </c>
      <c r="T109" s="5">
        <f>'[11]Table 37'!T$25</f>
        <v>183.89699999999999</v>
      </c>
      <c r="U109" s="5">
        <f>'[11]Table 37'!U$25</f>
        <v>186.19300000000001</v>
      </c>
      <c r="V109" s="5">
        <f>'[11]Table 37'!V$25</f>
        <v>187.184</v>
      </c>
      <c r="W109" s="5">
        <f>'[11]Table 37'!W$25</f>
        <v>190.74100000000001</v>
      </c>
      <c r="Z109" s="21" t="s">
        <v>95</v>
      </c>
      <c r="AB109"/>
    </row>
    <row r="110" spans="1:28" outlineLevel="1" x14ac:dyDescent="0.2">
      <c r="B110" s="7" t="s">
        <v>30</v>
      </c>
      <c r="C110" s="5">
        <f>'[11]Table 37'!C$37</f>
        <v>17148.552628000001</v>
      </c>
      <c r="D110" s="5">
        <f>'[11]Table 37'!D$37</f>
        <v>16629.090161</v>
      </c>
      <c r="E110" s="5">
        <f>'[11]Table 37'!E$37</f>
        <v>17125.564785999999</v>
      </c>
      <c r="F110" s="5">
        <f>'[11]Table 37'!F$37</f>
        <v>16841.853921999998</v>
      </c>
      <c r="G110" s="5">
        <f>'[11]Table 37'!G$37</f>
        <v>15410.646237000001</v>
      </c>
      <c r="H110" s="5">
        <f>'[11]Table 37'!H$37</f>
        <v>16296.983679000001</v>
      </c>
      <c r="I110" s="5">
        <f>'[11]Table 37'!I$37</f>
        <v>15555.664252</v>
      </c>
      <c r="J110" s="5">
        <f>'[11]Table 37'!J$37</f>
        <v>18374.753072</v>
      </c>
      <c r="K110" s="5">
        <f>'[11]Table 37'!K$37</f>
        <v>19367.530982</v>
      </c>
      <c r="L110" s="5">
        <f>'[11]Table 37'!L$37</f>
        <v>17390.692147000002</v>
      </c>
      <c r="M110" s="5">
        <f>'[11]Table 37'!M$37</f>
        <v>17041.718950999999</v>
      </c>
      <c r="N110" s="5">
        <f>'[11]Table 37'!N$37</f>
        <v>19202.243451999999</v>
      </c>
      <c r="O110" s="5">
        <f>'[11]Table 37'!O$37</f>
        <v>20692.103472999999</v>
      </c>
      <c r="P110" s="5">
        <f>'[11]Table 37'!P$37</f>
        <v>17662.037479999999</v>
      </c>
      <c r="Q110" s="5">
        <f>'[11]Table 37'!Q$37</f>
        <v>19620.182659999999</v>
      </c>
      <c r="R110" s="5">
        <f>'[11]Table 37'!R$37</f>
        <v>20231.322158999999</v>
      </c>
      <c r="S110" s="5">
        <f>'[11]Table 37'!S$37</f>
        <v>19565.490422999999</v>
      </c>
      <c r="T110" s="5">
        <f>'[11]Table 37'!T$37</f>
        <v>20363.13233</v>
      </c>
      <c r="U110" s="5">
        <f>'[11]Table 37'!U$37</f>
        <v>20100.899569000001</v>
      </c>
      <c r="V110" s="5">
        <f>'[11]Table 37'!V$37</f>
        <v>19655.195758999998</v>
      </c>
      <c r="W110" s="5">
        <f>'[11]Table 37'!W$37</f>
        <v>19406.566116999998</v>
      </c>
      <c r="Z110" s="21" t="s">
        <v>95</v>
      </c>
      <c r="AB110"/>
    </row>
    <row r="111" spans="1:28" outlineLevel="1" x14ac:dyDescent="0.2">
      <c r="B111" s="7" t="s">
        <v>31</v>
      </c>
      <c r="C111" s="5">
        <f t="shared" ref="C111:W111" si="46">C109*C110/1000</f>
        <v>1420.174534440448</v>
      </c>
      <c r="D111" s="5">
        <f t="shared" si="46"/>
        <v>1420.806092446001</v>
      </c>
      <c r="E111" s="5">
        <f t="shared" si="46"/>
        <v>1502.9909423137178</v>
      </c>
      <c r="F111" s="5">
        <f t="shared" si="46"/>
        <v>1553.0715594172298</v>
      </c>
      <c r="G111" s="5">
        <f t="shared" si="46"/>
        <v>1501.9369929042571</v>
      </c>
      <c r="H111" s="5">
        <f t="shared" si="46"/>
        <v>1616.1718714464303</v>
      </c>
      <c r="I111" s="5">
        <f t="shared" si="46"/>
        <v>1570.3754175679042</v>
      </c>
      <c r="J111" s="5">
        <f t="shared" si="46"/>
        <v>1935.8537351474879</v>
      </c>
      <c r="K111" s="5">
        <f t="shared" si="46"/>
        <v>2144.1018848932922</v>
      </c>
      <c r="L111" s="5">
        <f t="shared" si="46"/>
        <v>2062.449135173465</v>
      </c>
      <c r="M111" s="5">
        <f t="shared" si="46"/>
        <v>2175.2731737814438</v>
      </c>
      <c r="N111" s="5">
        <f t="shared" si="46"/>
        <v>2624.3514103413881</v>
      </c>
      <c r="O111" s="5">
        <f t="shared" si="46"/>
        <v>3006.4798662130079</v>
      </c>
      <c r="P111" s="5">
        <f t="shared" si="46"/>
        <v>2733.5358787421196</v>
      </c>
      <c r="Q111" s="5">
        <f t="shared" si="46"/>
        <v>3200.0321716633398</v>
      </c>
      <c r="R111" s="5">
        <f t="shared" si="46"/>
        <v>3465.2410907156791</v>
      </c>
      <c r="S111" s="5">
        <f t="shared" si="46"/>
        <v>3509.2859277597026</v>
      </c>
      <c r="T111" s="5">
        <f t="shared" si="46"/>
        <v>3744.7189460900099</v>
      </c>
      <c r="U111" s="5">
        <f t="shared" si="46"/>
        <v>3742.6467934508173</v>
      </c>
      <c r="V111" s="5">
        <f t="shared" si="46"/>
        <v>3679.1381629526554</v>
      </c>
      <c r="W111" s="5">
        <f t="shared" si="46"/>
        <v>3701.627827722697</v>
      </c>
    </row>
    <row r="112" spans="1:28" outlineLevel="1" x14ac:dyDescent="0.2">
      <c r="B112" s="7" t="s">
        <v>140</v>
      </c>
      <c r="C112" s="14">
        <f t="shared" ref="C112:W112" si="47">C107/C111</f>
        <v>1.704700137404725</v>
      </c>
      <c r="D112" s="14">
        <f t="shared" si="47"/>
        <v>1.7050998488979083</v>
      </c>
      <c r="E112" s="14">
        <f t="shared" si="47"/>
        <v>1.7054998975617432</v>
      </c>
      <c r="F112" s="14">
        <f t="shared" si="47"/>
        <v>1.7059000165017326</v>
      </c>
      <c r="G112" s="14">
        <f t="shared" si="47"/>
        <v>1.7062999992489687</v>
      </c>
      <c r="H112" s="14">
        <f t="shared" si="47"/>
        <v>1.70669992584609</v>
      </c>
      <c r="I112" s="14">
        <f t="shared" si="47"/>
        <v>1.7071000287840665</v>
      </c>
      <c r="J112" s="14">
        <f t="shared" si="47"/>
        <v>1.7074999587591395</v>
      </c>
      <c r="K112" s="14">
        <f t="shared" si="47"/>
        <v>1.7079000105614583</v>
      </c>
      <c r="L112" s="14">
        <f t="shared" si="47"/>
        <v>1.7082998806291578</v>
      </c>
      <c r="M112" s="14">
        <f t="shared" si="47"/>
        <v>1.7086999212715113</v>
      </c>
      <c r="N112" s="14">
        <f t="shared" si="47"/>
        <v>1.7091000670858418</v>
      </c>
      <c r="O112" s="14">
        <f t="shared" si="47"/>
        <v>1.7094998831278965</v>
      </c>
      <c r="P112" s="14">
        <f t="shared" si="47"/>
        <v>1.7098999743346317</v>
      </c>
      <c r="Q112" s="14">
        <f t="shared" si="47"/>
        <v>1.7102999253187603</v>
      </c>
      <c r="R112" s="14">
        <f t="shared" si="47"/>
        <v>1.7106999822286508</v>
      </c>
      <c r="S112" s="14">
        <f t="shared" si="47"/>
        <v>1.7111000481601764</v>
      </c>
      <c r="T112" s="14">
        <f t="shared" si="47"/>
        <v>1.7115000136457716</v>
      </c>
      <c r="U112" s="14">
        <f t="shared" si="47"/>
        <v>1.7119000204319026</v>
      </c>
      <c r="V112" s="14">
        <f t="shared" si="47"/>
        <v>1.7122999878368899</v>
      </c>
      <c r="W112" s="14">
        <f t="shared" si="47"/>
        <v>1.7127000289024654</v>
      </c>
    </row>
    <row r="113" spans="2:26" outlineLevel="1" x14ac:dyDescent="0.2">
      <c r="B113" s="7" t="s">
        <v>90</v>
      </c>
      <c r="C113" s="5">
        <f t="shared" ref="C113:W113" si="48">C110*C112</f>
        <v>29233.140021243762</v>
      </c>
      <c r="D113" s="5">
        <f t="shared" si="48"/>
        <v>28354.259120830793</v>
      </c>
      <c r="E113" s="5">
        <f t="shared" si="48"/>
        <v>29207.648988209996</v>
      </c>
      <c r="F113" s="5">
        <f t="shared" si="48"/>
        <v>28730.518883459568</v>
      </c>
      <c r="G113" s="5">
        <f t="shared" si="48"/>
        <v>26295.185662619224</v>
      </c>
      <c r="H113" s="5">
        <f t="shared" si="48"/>
        <v>27814.060836464239</v>
      </c>
      <c r="I113" s="5">
        <f t="shared" si="48"/>
        <v>26555.074892344477</v>
      </c>
      <c r="J113" s="5">
        <f t="shared" si="48"/>
        <v>31374.890112649373</v>
      </c>
      <c r="K113" s="5">
        <f t="shared" si="48"/>
        <v>33077.80636870717</v>
      </c>
      <c r="L113" s="5">
        <f t="shared" si="48"/>
        <v>29708.517318778537</v>
      </c>
      <c r="M113" s="5">
        <f t="shared" si="48"/>
        <v>29119.18382990492</v>
      </c>
      <c r="N113" s="5">
        <f t="shared" si="48"/>
        <v>32818.555572011865</v>
      </c>
      <c r="O113" s="5">
        <f t="shared" si="48"/>
        <v>35373.148468763837</v>
      </c>
      <c r="P113" s="5">
        <f t="shared" si="48"/>
        <v>30200.3174337493</v>
      </c>
      <c r="Q113" s="5">
        <f t="shared" si="48"/>
        <v>33556.39693813843</v>
      </c>
      <c r="R113" s="5">
        <f t="shared" si="48"/>
        <v>34609.722457863412</v>
      </c>
      <c r="S113" s="5">
        <f t="shared" si="48"/>
        <v>33478.511605072767</v>
      </c>
      <c r="T113" s="5">
        <f t="shared" si="48"/>
        <v>34851.501260665653</v>
      </c>
      <c r="U113" s="5">
        <f t="shared" si="48"/>
        <v>34410.730382870723</v>
      </c>
      <c r="V113" s="5">
        <f t="shared" si="48"/>
        <v>33655.591459067386</v>
      </c>
      <c r="W113" s="5">
        <f t="shared" si="48"/>
        <v>33237.6263494835</v>
      </c>
    </row>
    <row r="114" spans="2:26" outlineLevel="1" x14ac:dyDescent="0.2"/>
    <row r="115" spans="2:26" outlineLevel="1" x14ac:dyDescent="0.2">
      <c r="B115" s="8" t="s">
        <v>14</v>
      </c>
      <c r="C115" s="13"/>
    </row>
    <row r="116" spans="2:26" outlineLevel="1" x14ac:dyDescent="0.2">
      <c r="B116" s="4" t="s">
        <v>18</v>
      </c>
      <c r="C116" s="5">
        <f>IFERROR(INDEX('[11]Table 25'!C$14:C$19,MATCH($B116,'[11]Table 25'!$B$14:$B$19,0))*1000,0)</f>
        <v>0</v>
      </c>
      <c r="D116" s="5">
        <f>IFERROR(INDEX('[11]Table 25'!D$14:D$19,MATCH($B116,'[11]Table 25'!$B$14:$B$19,0))*1000,0)</f>
        <v>0</v>
      </c>
      <c r="E116" s="5">
        <f>IFERROR(INDEX('[11]Table 25'!E$14:E$19,MATCH($B116,'[11]Table 25'!$B$14:$B$19,0))*1000,0)</f>
        <v>0</v>
      </c>
      <c r="F116" s="5">
        <f>IFERROR(INDEX('[11]Table 25'!F$14:F$19,MATCH($B116,'[11]Table 25'!$B$14:$B$19,0))*1000,0)</f>
        <v>0</v>
      </c>
      <c r="G116" s="5">
        <f>IFERROR(INDEX('[11]Table 25'!G$14:G$19,MATCH($B116,'[11]Table 25'!$B$14:$B$19,0))*1000,0)</f>
        <v>0</v>
      </c>
      <c r="H116" s="5">
        <f>IFERROR(INDEX('[11]Table 25'!H$14:H$19,MATCH($B116,'[11]Table 25'!$B$14:$B$19,0))*1000,0)</f>
        <v>0</v>
      </c>
      <c r="I116" s="5">
        <f>IFERROR(INDEX('[11]Table 25'!I$14:I$19,MATCH($B116,'[11]Table 25'!$B$14:$B$19,0))*1000,0)</f>
        <v>0</v>
      </c>
      <c r="J116" s="5">
        <f>IFERROR(INDEX('[11]Table 25'!J$14:J$19,MATCH($B116,'[11]Table 25'!$B$14:$B$19,0))*1000,0)</f>
        <v>0</v>
      </c>
      <c r="K116" s="5">
        <f>IFERROR(INDEX('[11]Table 25'!K$14:K$19,MATCH($B116,'[11]Table 25'!$B$14:$B$19,0))*1000,0)</f>
        <v>0</v>
      </c>
      <c r="L116" s="5">
        <f>IFERROR(INDEX('[11]Table 25'!L$14:L$19,MATCH($B116,'[11]Table 25'!$B$14:$B$19,0))*1000,0)</f>
        <v>0</v>
      </c>
      <c r="M116" s="5">
        <f>IFERROR(INDEX('[11]Table 25'!M$14:M$19,MATCH($B116,'[11]Table 25'!$B$14:$B$19,0))*1000,0)</f>
        <v>0</v>
      </c>
      <c r="N116" s="5">
        <f>IFERROR(INDEX('[11]Table 25'!N$14:N$19,MATCH($B116,'[11]Table 25'!$B$14:$B$19,0))*1000,0)</f>
        <v>0</v>
      </c>
      <c r="O116" s="5">
        <f>IFERROR(INDEX('[11]Table 25'!O$14:O$19,MATCH($B116,'[11]Table 25'!$B$14:$B$19,0))*1000,0)</f>
        <v>0</v>
      </c>
      <c r="P116" s="5">
        <f>IFERROR(INDEX('[11]Table 25'!P$14:P$19,MATCH($B116,'[11]Table 25'!$B$14:$B$19,0))*1000,0)</f>
        <v>0</v>
      </c>
      <c r="Q116" s="5">
        <f>IFERROR(INDEX('[11]Table 25'!Q$14:Q$19,MATCH($B116,'[11]Table 25'!$B$14:$B$19,0))*1000,0)</f>
        <v>0</v>
      </c>
      <c r="R116" s="5">
        <f>IFERROR(INDEX('[11]Table 25'!R$14:R$19,MATCH($B116,'[11]Table 25'!$B$14:$B$19,0))*1000,0)</f>
        <v>0</v>
      </c>
      <c r="S116" s="5">
        <f>IFERROR(INDEX('[11]Table 25'!S$14:S$19,MATCH($B116,'[11]Table 25'!$B$14:$B$19,0))*1000,0)</f>
        <v>0</v>
      </c>
      <c r="T116" s="5">
        <f>IFERROR(INDEX('[11]Table 25'!T$14:T$19,MATCH($B116,'[11]Table 25'!$B$14:$B$19,0))*1000,0)</f>
        <v>0</v>
      </c>
      <c r="U116" s="5">
        <f>IFERROR(INDEX('[11]Table 25'!U$14:U$19,MATCH($B116,'[11]Table 25'!$B$14:$B$19,0))*1000,0)</f>
        <v>0</v>
      </c>
      <c r="V116" s="5">
        <f>IFERROR(INDEX('[11]Table 25'!V$14:V$19,MATCH($B116,'[11]Table 25'!$B$14:$B$19,0))*1000,0)</f>
        <v>0</v>
      </c>
      <c r="W116" s="5">
        <f>IFERROR(INDEX('[11]Table 25'!W$14:W$19,MATCH($B116,'[11]Table 25'!$B$14:$B$19,0))*1000,0)</f>
        <v>0</v>
      </c>
      <c r="Z116" s="21" t="s">
        <v>26</v>
      </c>
    </row>
    <row r="117" spans="2:26" outlineLevel="1" x14ac:dyDescent="0.2">
      <c r="B117" s="4" t="s">
        <v>19</v>
      </c>
      <c r="C117" s="5">
        <f>IFERROR(INDEX('[11]Table 25'!C$14:C$19,MATCH($B117,'[11]Table 25'!$B$14:$B$19,0))*1000,0)</f>
        <v>0</v>
      </c>
      <c r="D117" s="5">
        <f>IFERROR(INDEX('[11]Table 25'!D$14:D$19,MATCH($B117,'[11]Table 25'!$B$14:$B$19,0))*1000,0)</f>
        <v>0</v>
      </c>
      <c r="E117" s="5">
        <f>IFERROR(INDEX('[11]Table 25'!E$14:E$19,MATCH($B117,'[11]Table 25'!$B$14:$B$19,0))*1000,0)</f>
        <v>0</v>
      </c>
      <c r="F117" s="5">
        <f>IFERROR(INDEX('[11]Table 25'!F$14:F$19,MATCH($B117,'[11]Table 25'!$B$14:$B$19,0))*1000,0)</f>
        <v>0</v>
      </c>
      <c r="G117" s="5">
        <f>IFERROR(INDEX('[11]Table 25'!G$14:G$19,MATCH($B117,'[11]Table 25'!$B$14:$B$19,0))*1000,0)</f>
        <v>0</v>
      </c>
      <c r="H117" s="5">
        <f>IFERROR(INDEX('[11]Table 25'!H$14:H$19,MATCH($B117,'[11]Table 25'!$B$14:$B$19,0))*1000,0)</f>
        <v>0</v>
      </c>
      <c r="I117" s="5">
        <f>IFERROR(INDEX('[11]Table 25'!I$14:I$19,MATCH($B117,'[11]Table 25'!$B$14:$B$19,0))*1000,0)</f>
        <v>0</v>
      </c>
      <c r="J117" s="5">
        <f>IFERROR(INDEX('[11]Table 25'!J$14:J$19,MATCH($B117,'[11]Table 25'!$B$14:$B$19,0))*1000,0)</f>
        <v>0</v>
      </c>
      <c r="K117" s="5">
        <f>IFERROR(INDEX('[11]Table 25'!K$14:K$19,MATCH($B117,'[11]Table 25'!$B$14:$B$19,0))*1000,0)</f>
        <v>0</v>
      </c>
      <c r="L117" s="5">
        <f>IFERROR(INDEX('[11]Table 25'!L$14:L$19,MATCH($B117,'[11]Table 25'!$B$14:$B$19,0))*1000,0)</f>
        <v>0</v>
      </c>
      <c r="M117" s="5">
        <f>IFERROR(INDEX('[11]Table 25'!M$14:M$19,MATCH($B117,'[11]Table 25'!$B$14:$B$19,0))*1000,0)</f>
        <v>0</v>
      </c>
      <c r="N117" s="5">
        <f>IFERROR(INDEX('[11]Table 25'!N$14:N$19,MATCH($B117,'[11]Table 25'!$B$14:$B$19,0))*1000,0)</f>
        <v>0</v>
      </c>
      <c r="O117" s="5">
        <f>IFERROR(INDEX('[11]Table 25'!O$14:O$19,MATCH($B117,'[11]Table 25'!$B$14:$B$19,0))*1000,0)</f>
        <v>0</v>
      </c>
      <c r="P117" s="5">
        <f>IFERROR(INDEX('[11]Table 25'!P$14:P$19,MATCH($B117,'[11]Table 25'!$B$14:$B$19,0))*1000,0)</f>
        <v>0</v>
      </c>
      <c r="Q117" s="5">
        <f>IFERROR(INDEX('[11]Table 25'!Q$14:Q$19,MATCH($B117,'[11]Table 25'!$B$14:$B$19,0))*1000,0)</f>
        <v>0</v>
      </c>
      <c r="R117" s="5">
        <f>IFERROR(INDEX('[11]Table 25'!R$14:R$19,MATCH($B117,'[11]Table 25'!$B$14:$B$19,0))*1000,0)</f>
        <v>0</v>
      </c>
      <c r="S117" s="5">
        <f>IFERROR(INDEX('[11]Table 25'!S$14:S$19,MATCH($B117,'[11]Table 25'!$B$14:$B$19,0))*1000,0)</f>
        <v>0</v>
      </c>
      <c r="T117" s="5">
        <f>IFERROR(INDEX('[11]Table 25'!T$14:T$19,MATCH($B117,'[11]Table 25'!$B$14:$B$19,0))*1000,0)</f>
        <v>0</v>
      </c>
      <c r="U117" s="5">
        <f>IFERROR(INDEX('[11]Table 25'!U$14:U$19,MATCH($B117,'[11]Table 25'!$B$14:$B$19,0))*1000,0)</f>
        <v>0</v>
      </c>
      <c r="V117" s="5">
        <f>IFERROR(INDEX('[11]Table 25'!V$14:V$19,MATCH($B117,'[11]Table 25'!$B$14:$B$19,0))*1000,0)</f>
        <v>0</v>
      </c>
      <c r="W117" s="5">
        <f>IFERROR(INDEX('[11]Table 25'!W$14:W$19,MATCH($B117,'[11]Table 25'!$B$14:$B$19,0))*1000,0)</f>
        <v>0</v>
      </c>
      <c r="Z117" s="21" t="s">
        <v>26</v>
      </c>
    </row>
    <row r="118" spans="2:26" outlineLevel="1" x14ac:dyDescent="0.2">
      <c r="B118" s="4" t="s">
        <v>16</v>
      </c>
      <c r="C118" s="5">
        <f>IFERROR(INDEX('[11]Table 25'!C$14:C$19,MATCH($B118,'[11]Table 25'!$B$14:$B$19,0))*1000,0)</f>
        <v>159.102</v>
      </c>
      <c r="D118" s="5">
        <f>IFERROR(INDEX('[11]Table 25'!D$14:D$19,MATCH($B118,'[11]Table 25'!$B$14:$B$19,0))*1000,0)</f>
        <v>124.815</v>
      </c>
      <c r="E118" s="5">
        <f>IFERROR(INDEX('[11]Table 25'!E$14:E$19,MATCH($B118,'[11]Table 25'!$B$14:$B$19,0))*1000,0)</f>
        <v>139.46299999999999</v>
      </c>
      <c r="F118" s="5">
        <f>IFERROR(INDEX('[11]Table 25'!F$14:F$19,MATCH($B118,'[11]Table 25'!$B$14:$B$19,0))*1000,0)</f>
        <v>185.16900000000001</v>
      </c>
      <c r="G118" s="5">
        <f>IFERROR(INDEX('[11]Table 25'!G$14:G$19,MATCH($B118,'[11]Table 25'!$B$14:$B$19,0))*1000,0)</f>
        <v>184.83699999999999</v>
      </c>
      <c r="H118" s="5">
        <f>IFERROR(INDEX('[11]Table 25'!H$14:H$19,MATCH($B118,'[11]Table 25'!$B$14:$B$19,0))*1000,0)</f>
        <v>179.55499999999998</v>
      </c>
      <c r="I118" s="5">
        <f>IFERROR(INDEX('[11]Table 25'!I$14:I$19,MATCH($B118,'[11]Table 25'!$B$14:$B$19,0))*1000,0)</f>
        <v>62.357999999999997</v>
      </c>
      <c r="J118" s="5">
        <f>IFERROR(INDEX('[11]Table 25'!J$14:J$19,MATCH($B118,'[11]Table 25'!$B$14:$B$19,0))*1000,0)</f>
        <v>62.300000000000004</v>
      </c>
      <c r="K118" s="5">
        <f>IFERROR(INDEX('[11]Table 25'!K$14:K$19,MATCH($B118,'[11]Table 25'!$B$14:$B$19,0))*1000,0)</f>
        <v>70.774000000000001</v>
      </c>
      <c r="L118" s="5">
        <f>IFERROR(INDEX('[11]Table 25'!L$14:L$19,MATCH($B118,'[11]Table 25'!$B$14:$B$19,0))*1000,0)</f>
        <v>54.408999999999999</v>
      </c>
      <c r="M118" s="5">
        <f>IFERROR(INDEX('[11]Table 25'!M$14:M$19,MATCH($B118,'[11]Table 25'!$B$14:$B$19,0))*1000,0)</f>
        <v>49.605999999999995</v>
      </c>
      <c r="N118" s="5">
        <f>IFERROR(INDEX('[11]Table 25'!N$14:N$19,MATCH($B118,'[11]Table 25'!$B$14:$B$19,0))*1000,0)</f>
        <v>53.644999999999996</v>
      </c>
      <c r="O118" s="5">
        <f>IFERROR(INDEX('[11]Table 25'!O$14:O$19,MATCH($B118,'[11]Table 25'!$B$14:$B$19,0))*1000,0)</f>
        <v>33.291000000000004</v>
      </c>
      <c r="P118" s="5">
        <f>IFERROR(INDEX('[11]Table 25'!P$14:P$19,MATCH($B118,'[11]Table 25'!$B$14:$B$19,0))*1000,0)</f>
        <v>32.481000000000002</v>
      </c>
      <c r="Q118" s="5">
        <f>IFERROR(INDEX('[11]Table 25'!Q$14:Q$19,MATCH($B118,'[11]Table 25'!$B$14:$B$19,0))*1000,0)</f>
        <v>40.997999999999998</v>
      </c>
      <c r="R118" s="5">
        <f>IFERROR(INDEX('[11]Table 25'!R$14:R$19,MATCH($B118,'[11]Table 25'!$B$14:$B$19,0))*1000,0)</f>
        <v>60.119</v>
      </c>
      <c r="S118" s="5">
        <f>IFERROR(INDEX('[11]Table 25'!S$14:S$19,MATCH($B118,'[11]Table 25'!$B$14:$B$19,0))*1000,0)</f>
        <v>67.112000000000009</v>
      </c>
      <c r="T118" s="5">
        <f>IFERROR(INDEX('[11]Table 25'!T$14:T$19,MATCH($B118,'[11]Table 25'!$B$14:$B$19,0))*1000,0)</f>
        <v>71.19</v>
      </c>
      <c r="U118" s="5">
        <f>IFERROR(INDEX('[11]Table 25'!U$14:U$19,MATCH($B118,'[11]Table 25'!$B$14:$B$19,0))*1000,0)</f>
        <v>92.603000000000009</v>
      </c>
      <c r="V118" s="5">
        <f>IFERROR(INDEX('[11]Table 25'!V$14:V$19,MATCH($B118,'[11]Table 25'!$B$14:$B$19,0))*1000,0)</f>
        <v>97.518000000000001</v>
      </c>
      <c r="W118" s="5">
        <f>IFERROR(INDEX('[11]Table 25'!W$14:W$19,MATCH($B118,'[11]Table 25'!$B$14:$B$19,0))*1000,0)</f>
        <v>93.287999999999997</v>
      </c>
      <c r="Z118" s="21" t="s">
        <v>26</v>
      </c>
    </row>
    <row r="119" spans="2:26" outlineLevel="1" x14ac:dyDescent="0.2">
      <c r="B119" s="4" t="s">
        <v>21</v>
      </c>
      <c r="C119" s="5">
        <f>IFERROR(INDEX('[11]Table 25'!C$14:C$19,MATCH($B119,'[11]Table 25'!$B$14:$B$19,0))*1000,0)</f>
        <v>0</v>
      </c>
      <c r="D119" s="5">
        <f>IFERROR(INDEX('[11]Table 25'!D$14:D$19,MATCH($B119,'[11]Table 25'!$B$14:$B$19,0))*1000,0)</f>
        <v>0</v>
      </c>
      <c r="E119" s="5">
        <f>IFERROR(INDEX('[11]Table 25'!E$14:E$19,MATCH($B119,'[11]Table 25'!$B$14:$B$19,0))*1000,0)</f>
        <v>0</v>
      </c>
      <c r="F119" s="5">
        <f>IFERROR(INDEX('[11]Table 25'!F$14:F$19,MATCH($B119,'[11]Table 25'!$B$14:$B$19,0))*1000,0)</f>
        <v>0</v>
      </c>
      <c r="G119" s="5">
        <f>IFERROR(INDEX('[11]Table 25'!G$14:G$19,MATCH($B119,'[11]Table 25'!$B$14:$B$19,0))*1000,0)</f>
        <v>0</v>
      </c>
      <c r="H119" s="5">
        <f>IFERROR(INDEX('[11]Table 25'!H$14:H$19,MATCH($B119,'[11]Table 25'!$B$14:$B$19,0))*1000,0)</f>
        <v>0</v>
      </c>
      <c r="I119" s="5">
        <f>IFERROR(INDEX('[11]Table 25'!I$14:I$19,MATCH($B119,'[11]Table 25'!$B$14:$B$19,0))*1000,0)</f>
        <v>0</v>
      </c>
      <c r="J119" s="5">
        <f>IFERROR(INDEX('[11]Table 25'!J$14:J$19,MATCH($B119,'[11]Table 25'!$B$14:$B$19,0))*1000,0)</f>
        <v>0</v>
      </c>
      <c r="K119" s="5">
        <f>IFERROR(INDEX('[11]Table 25'!K$14:K$19,MATCH($B119,'[11]Table 25'!$B$14:$B$19,0))*1000,0)</f>
        <v>0</v>
      </c>
      <c r="L119" s="5">
        <f>IFERROR(INDEX('[11]Table 25'!L$14:L$19,MATCH($B119,'[11]Table 25'!$B$14:$B$19,0))*1000,0)</f>
        <v>0</v>
      </c>
      <c r="M119" s="5">
        <f>IFERROR(INDEX('[11]Table 25'!M$14:M$19,MATCH($B119,'[11]Table 25'!$B$14:$B$19,0))*1000,0)</f>
        <v>0</v>
      </c>
      <c r="N119" s="5">
        <f>IFERROR(INDEX('[11]Table 25'!N$14:N$19,MATCH($B119,'[11]Table 25'!$B$14:$B$19,0))*1000,0)</f>
        <v>0</v>
      </c>
      <c r="O119" s="5">
        <f>IFERROR(INDEX('[11]Table 25'!O$14:O$19,MATCH($B119,'[11]Table 25'!$B$14:$B$19,0))*1000,0)</f>
        <v>0</v>
      </c>
      <c r="P119" s="5">
        <f>IFERROR(INDEX('[11]Table 25'!P$14:P$19,MATCH($B119,'[11]Table 25'!$B$14:$B$19,0))*1000,0)</f>
        <v>0</v>
      </c>
      <c r="Q119" s="5">
        <f>IFERROR(INDEX('[11]Table 25'!Q$14:Q$19,MATCH($B119,'[11]Table 25'!$B$14:$B$19,0))*1000,0)</f>
        <v>0</v>
      </c>
      <c r="R119" s="5">
        <f>IFERROR(INDEX('[11]Table 25'!R$14:R$19,MATCH($B119,'[11]Table 25'!$B$14:$B$19,0))*1000,0)</f>
        <v>0</v>
      </c>
      <c r="S119" s="5">
        <f>IFERROR(INDEX('[11]Table 25'!S$14:S$19,MATCH($B119,'[11]Table 25'!$B$14:$B$19,0))*1000,0)</f>
        <v>0</v>
      </c>
      <c r="T119" s="5">
        <f>IFERROR(INDEX('[11]Table 25'!T$14:T$19,MATCH($B119,'[11]Table 25'!$B$14:$B$19,0))*1000,0)</f>
        <v>0</v>
      </c>
      <c r="U119" s="5">
        <f>IFERROR(INDEX('[11]Table 25'!U$14:U$19,MATCH($B119,'[11]Table 25'!$B$14:$B$19,0))*1000,0)</f>
        <v>0</v>
      </c>
      <c r="V119" s="5">
        <f>IFERROR(INDEX('[11]Table 25'!V$14:V$19,MATCH($B119,'[11]Table 25'!$B$14:$B$19,0))*1000,0)</f>
        <v>0</v>
      </c>
      <c r="W119" s="5">
        <f>IFERROR(INDEX('[11]Table 25'!W$14:W$19,MATCH($B119,'[11]Table 25'!$B$14:$B$19,0))*1000,0)</f>
        <v>0</v>
      </c>
      <c r="Z119" s="21" t="s">
        <v>26</v>
      </c>
    </row>
    <row r="120" spans="2:26" outlineLevel="1" x14ac:dyDescent="0.2">
      <c r="B120" s="4" t="s">
        <v>20</v>
      </c>
      <c r="C120" s="5">
        <f>IFERROR(INDEX('[11]Table 25'!C$14:C$19,MATCH($B120,'[11]Table 25'!$B$14:$B$19,0))*1000,0)</f>
        <v>6565.0969999999998</v>
      </c>
      <c r="D120" s="5">
        <f>IFERROR(INDEX('[11]Table 25'!D$14:D$19,MATCH($B120,'[11]Table 25'!$B$14:$B$19,0))*1000,0)</f>
        <v>6521.66</v>
      </c>
      <c r="E120" s="5">
        <f>IFERROR(INDEX('[11]Table 25'!E$14:E$19,MATCH($B120,'[11]Table 25'!$B$14:$B$19,0))*1000,0)</f>
        <v>6839.866</v>
      </c>
      <c r="F120" s="5">
        <f>IFERROR(INDEX('[11]Table 25'!F$14:F$19,MATCH($B120,'[11]Table 25'!$B$14:$B$19,0))*1000,0)</f>
        <v>7009.915</v>
      </c>
      <c r="G120" s="5">
        <f>IFERROR(INDEX('[11]Table 25'!G$14:G$19,MATCH($B120,'[11]Table 25'!$B$14:$B$19,0))*1000,0)</f>
        <v>6699.5140000000001</v>
      </c>
      <c r="H120" s="5">
        <f>IFERROR(INDEX('[11]Table 25'!H$14:H$19,MATCH($B120,'[11]Table 25'!$B$14:$B$19,0))*1000,0)</f>
        <v>7214.1909999999998</v>
      </c>
      <c r="I120" s="5">
        <f>IFERROR(INDEX('[11]Table 25'!I$14:I$19,MATCH($B120,'[11]Table 25'!$B$14:$B$19,0))*1000,0)</f>
        <v>7064.8689999999997</v>
      </c>
      <c r="J120" s="5">
        <f>IFERROR(INDEX('[11]Table 25'!J$14:J$19,MATCH($B120,'[11]Table 25'!$B$14:$B$19,0))*1000,0)</f>
        <v>8616.6889999999985</v>
      </c>
      <c r="K120" s="5">
        <f>IFERROR(INDEX('[11]Table 25'!K$14:K$19,MATCH($B120,'[11]Table 25'!$B$14:$B$19,0))*1000,0)</f>
        <v>9443.6660000000011</v>
      </c>
      <c r="L120" s="5">
        <f>IFERROR(INDEX('[11]Table 25'!L$14:L$19,MATCH($B120,'[11]Table 25'!$B$14:$B$19,0))*1000,0)</f>
        <v>8972.3360000000011</v>
      </c>
      <c r="M120" s="5">
        <f>IFERROR(INDEX('[11]Table 25'!M$14:M$19,MATCH($B120,'[11]Table 25'!$B$14:$B$19,0))*1000,0)</f>
        <v>9363.6479999999992</v>
      </c>
      <c r="N120" s="5">
        <f>IFERROR(INDEX('[11]Table 25'!N$14:N$19,MATCH($B120,'[11]Table 25'!$B$14:$B$19,0))*1000,0)</f>
        <v>10810.518</v>
      </c>
      <c r="O120" s="5">
        <f>IFERROR(INDEX('[11]Table 25'!O$14:O$19,MATCH($B120,'[11]Table 25'!$B$14:$B$19,0))*1000,0)</f>
        <v>12289.45</v>
      </c>
      <c r="P120" s="5">
        <f>IFERROR(INDEX('[11]Table 25'!P$14:P$19,MATCH($B120,'[11]Table 25'!$B$14:$B$19,0))*1000,0)</f>
        <v>11202.242999999999</v>
      </c>
      <c r="Q120" s="5">
        <f>IFERROR(INDEX('[11]Table 25'!Q$14:Q$19,MATCH($B120,'[11]Table 25'!$B$14:$B$19,0))*1000,0)</f>
        <v>12846.437999999998</v>
      </c>
      <c r="R120" s="5">
        <f>IFERROR(INDEX('[11]Table 25'!R$14:R$19,MATCH($B120,'[11]Table 25'!$B$14:$B$19,0))*1000,0)</f>
        <v>14104.988000000001</v>
      </c>
      <c r="S120" s="5">
        <f>IFERROR(INDEX('[11]Table 25'!S$14:S$19,MATCH($B120,'[11]Table 25'!$B$14:$B$19,0))*1000,0)</f>
        <v>14117.727000000001</v>
      </c>
      <c r="T120" s="5">
        <f>IFERROR(INDEX('[11]Table 25'!T$14:T$19,MATCH($B120,'[11]Table 25'!$B$14:$B$19,0))*1000,0)</f>
        <v>14919.918</v>
      </c>
      <c r="U120" s="5">
        <f>IFERROR(INDEX('[11]Table 25'!U$14:U$19,MATCH($B120,'[11]Table 25'!$B$14:$B$19,0))*1000,0)</f>
        <v>14741.156999999999</v>
      </c>
      <c r="V120" s="5">
        <f>IFERROR(INDEX('[11]Table 25'!V$14:V$19,MATCH($B120,'[11]Table 25'!$B$14:$B$19,0))*1000,0)</f>
        <v>14344.020999999999</v>
      </c>
      <c r="W120" s="5">
        <f>IFERROR(INDEX('[11]Table 25'!W$14:W$19,MATCH($B120,'[11]Table 25'!$B$14:$B$19,0))*1000,0)</f>
        <v>14282.89</v>
      </c>
      <c r="Z120" s="21" t="s">
        <v>26</v>
      </c>
    </row>
    <row r="121" spans="2:26" outlineLevel="1" x14ac:dyDescent="0.2">
      <c r="B121" s="4" t="s">
        <v>0</v>
      </c>
      <c r="C121" s="5">
        <f>IFERROR(INDEX('[11]Table 25'!C$14:C$19,MATCH($B121,'[11]Table 25'!$B$14:$B$19,0))*1000,0)</f>
        <v>0</v>
      </c>
      <c r="D121" s="5">
        <f>IFERROR(INDEX('[11]Table 25'!D$14:D$19,MATCH($B121,'[11]Table 25'!$B$14:$B$19,0))*1000,0)</f>
        <v>0</v>
      </c>
      <c r="E121" s="5">
        <f>IFERROR(INDEX('[11]Table 25'!E$14:E$19,MATCH($B121,'[11]Table 25'!$B$14:$B$19,0))*1000,0)</f>
        <v>0</v>
      </c>
      <c r="F121" s="5">
        <f>IFERROR(INDEX('[11]Table 25'!F$14:F$19,MATCH($B121,'[11]Table 25'!$B$14:$B$19,0))*1000,0)</f>
        <v>0</v>
      </c>
      <c r="G121" s="5">
        <f>IFERROR(INDEX('[11]Table 25'!G$14:G$19,MATCH($B121,'[11]Table 25'!$B$14:$B$19,0))*1000,0)</f>
        <v>0</v>
      </c>
      <c r="H121" s="5">
        <f>IFERROR(INDEX('[11]Table 25'!H$14:H$19,MATCH($B121,'[11]Table 25'!$B$14:$B$19,0))*1000,0)</f>
        <v>0</v>
      </c>
      <c r="I121" s="5">
        <f>IFERROR(INDEX('[11]Table 25'!I$14:I$19,MATCH($B121,'[11]Table 25'!$B$14:$B$19,0))*1000,0)</f>
        <v>0</v>
      </c>
      <c r="J121" s="5">
        <f>IFERROR(INDEX('[11]Table 25'!J$14:J$19,MATCH($B121,'[11]Table 25'!$B$14:$B$19,0))*1000,0)</f>
        <v>0</v>
      </c>
      <c r="K121" s="5">
        <f>IFERROR(INDEX('[11]Table 25'!K$14:K$19,MATCH($B121,'[11]Table 25'!$B$14:$B$19,0))*1000,0)</f>
        <v>0</v>
      </c>
      <c r="L121" s="5">
        <f>IFERROR(INDEX('[11]Table 25'!L$14:L$19,MATCH($B121,'[11]Table 25'!$B$14:$B$19,0))*1000,0)</f>
        <v>0</v>
      </c>
      <c r="M121" s="5">
        <f>IFERROR(INDEX('[11]Table 25'!M$14:M$19,MATCH($B121,'[11]Table 25'!$B$14:$B$19,0))*1000,0)</f>
        <v>0</v>
      </c>
      <c r="N121" s="5">
        <f>IFERROR(INDEX('[11]Table 25'!N$14:N$19,MATCH($B121,'[11]Table 25'!$B$14:$B$19,0))*1000,0)</f>
        <v>386.19</v>
      </c>
      <c r="O121" s="5">
        <f>IFERROR(INDEX('[11]Table 25'!O$14:O$19,MATCH($B121,'[11]Table 25'!$B$14:$B$19,0))*1000,0)</f>
        <v>420.32499999999999</v>
      </c>
      <c r="P121" s="5">
        <f>IFERROR(INDEX('[11]Table 25'!P$14:P$19,MATCH($B121,'[11]Table 25'!$B$14:$B$19,0))*1000,0)</f>
        <v>214.86099999999999</v>
      </c>
      <c r="Q121" s="5">
        <f>IFERROR(INDEX('[11]Table 25'!Q$14:Q$19,MATCH($B121,'[11]Table 25'!$B$14:$B$19,0))*1000,0)</f>
        <v>343.80200000000002</v>
      </c>
      <c r="R121" s="5">
        <f>IFERROR(INDEX('[11]Table 25'!R$14:R$19,MATCH($B121,'[11]Table 25'!$B$14:$B$19,0))*1000,0)</f>
        <v>0</v>
      </c>
      <c r="S121" s="5">
        <f>IFERROR(INDEX('[11]Table 25'!S$14:S$19,MATCH($B121,'[11]Table 25'!$B$14:$B$19,0))*1000,0)</f>
        <v>0</v>
      </c>
      <c r="T121" s="5">
        <f>IFERROR(INDEX('[11]Table 25'!T$14:T$19,MATCH($B121,'[11]Table 25'!$B$14:$B$19,0))*1000,0)</f>
        <v>0</v>
      </c>
      <c r="U121" s="5">
        <f>IFERROR(INDEX('[11]Table 25'!U$14:U$19,MATCH($B121,'[11]Table 25'!$B$14:$B$19,0))*1000,0)</f>
        <v>0</v>
      </c>
      <c r="V121" s="5">
        <f>IFERROR(INDEX('[11]Table 25'!V$14:V$19,MATCH($B121,'[11]Table 25'!$B$14:$B$19,0))*1000,0)</f>
        <v>0</v>
      </c>
      <c r="W121" s="5">
        <f>IFERROR(INDEX('[11]Table 25'!W$14:W$19,MATCH($B121,'[11]Table 25'!$B$14:$B$19,0))*1000,0)</f>
        <v>0</v>
      </c>
      <c r="Z121" s="21" t="s">
        <v>26</v>
      </c>
    </row>
    <row r="122" spans="2:26" outlineLevel="1" x14ac:dyDescent="0.2">
      <c r="B122" s="4" t="s">
        <v>22</v>
      </c>
      <c r="C122" s="5">
        <f>IFERROR(INDEX('[11]Table 25'!C$14:C$19,MATCH($B122,'[11]Table 25'!$B$14:$B$19,0))*1000,0)</f>
        <v>0</v>
      </c>
      <c r="D122" s="5">
        <f>IFERROR(INDEX('[11]Table 25'!D$14:D$19,MATCH($B122,'[11]Table 25'!$B$14:$B$19,0))*1000,0)</f>
        <v>0</v>
      </c>
      <c r="E122" s="5">
        <f>IFERROR(INDEX('[11]Table 25'!E$14:E$19,MATCH($B122,'[11]Table 25'!$B$14:$B$19,0))*1000,0)</f>
        <v>0</v>
      </c>
      <c r="F122" s="5">
        <f>IFERROR(INDEX('[11]Table 25'!F$14:F$19,MATCH($B122,'[11]Table 25'!$B$14:$B$19,0))*1000,0)</f>
        <v>0</v>
      </c>
      <c r="G122" s="5">
        <f>IFERROR(INDEX('[11]Table 25'!G$14:G$19,MATCH($B122,'[11]Table 25'!$B$14:$B$19,0))*1000,0)</f>
        <v>0</v>
      </c>
      <c r="H122" s="5">
        <f>IFERROR(INDEX('[11]Table 25'!H$14:H$19,MATCH($B122,'[11]Table 25'!$B$14:$B$19,0))*1000,0)</f>
        <v>0</v>
      </c>
      <c r="I122" s="5">
        <f>IFERROR(INDEX('[11]Table 25'!I$14:I$19,MATCH($B122,'[11]Table 25'!$B$14:$B$19,0))*1000,0)</f>
        <v>0</v>
      </c>
      <c r="J122" s="5">
        <f>IFERROR(INDEX('[11]Table 25'!J$14:J$19,MATCH($B122,'[11]Table 25'!$B$14:$B$19,0))*1000,0)</f>
        <v>0</v>
      </c>
      <c r="K122" s="5">
        <f>IFERROR(INDEX('[11]Table 25'!K$14:K$19,MATCH($B122,'[11]Table 25'!$B$14:$B$19,0))*1000,0)</f>
        <v>0</v>
      </c>
      <c r="L122" s="5">
        <f>IFERROR(INDEX('[11]Table 25'!L$14:L$19,MATCH($B122,'[11]Table 25'!$B$14:$B$19,0))*1000,0)</f>
        <v>0</v>
      </c>
      <c r="M122" s="5">
        <f>IFERROR(INDEX('[11]Table 25'!M$14:M$19,MATCH($B122,'[11]Table 25'!$B$14:$B$19,0))*1000,0)</f>
        <v>0</v>
      </c>
      <c r="N122" s="5">
        <f>IFERROR(INDEX('[11]Table 25'!N$14:N$19,MATCH($B122,'[11]Table 25'!$B$14:$B$19,0))*1000,0)</f>
        <v>0</v>
      </c>
      <c r="O122" s="5">
        <f>IFERROR(INDEX('[11]Table 25'!O$14:O$19,MATCH($B122,'[11]Table 25'!$B$14:$B$19,0))*1000,0)</f>
        <v>0</v>
      </c>
      <c r="P122" s="5">
        <f>IFERROR(INDEX('[11]Table 25'!P$14:P$19,MATCH($B122,'[11]Table 25'!$B$14:$B$19,0))*1000,0)</f>
        <v>0</v>
      </c>
      <c r="Q122" s="5">
        <f>IFERROR(INDEX('[11]Table 25'!Q$14:Q$19,MATCH($B122,'[11]Table 25'!$B$14:$B$19,0))*1000,0)</f>
        <v>0</v>
      </c>
      <c r="R122" s="5">
        <f>IFERROR(INDEX('[11]Table 25'!R$14:R$19,MATCH($B122,'[11]Table 25'!$B$14:$B$19,0))*1000,0)</f>
        <v>0</v>
      </c>
      <c r="S122" s="5">
        <f>IFERROR(INDEX('[11]Table 25'!S$14:S$19,MATCH($B122,'[11]Table 25'!$B$14:$B$19,0))*1000,0)</f>
        <v>0</v>
      </c>
      <c r="T122" s="5">
        <f>IFERROR(INDEX('[11]Table 25'!T$14:T$19,MATCH($B122,'[11]Table 25'!$B$14:$B$19,0))*1000,0)</f>
        <v>0</v>
      </c>
      <c r="U122" s="5">
        <f>IFERROR(INDEX('[11]Table 25'!U$14:U$19,MATCH($B122,'[11]Table 25'!$B$14:$B$19,0))*1000,0)</f>
        <v>0</v>
      </c>
      <c r="V122" s="5">
        <f>IFERROR(INDEX('[11]Table 25'!V$14:V$19,MATCH($B122,'[11]Table 25'!$B$14:$B$19,0))*1000,0)</f>
        <v>0</v>
      </c>
      <c r="W122" s="5">
        <f>IFERROR(INDEX('[11]Table 25'!W$14:W$19,MATCH($B122,'[11]Table 25'!$B$14:$B$19,0))*1000,0)</f>
        <v>0</v>
      </c>
      <c r="Z122" s="21" t="s">
        <v>26</v>
      </c>
    </row>
    <row r="123" spans="2:26" outlineLevel="1" x14ac:dyDescent="0.2">
      <c r="B123" s="4" t="s">
        <v>23</v>
      </c>
      <c r="C123" s="5">
        <f>IFERROR(INDEX('[11]Table 25'!C$14:C$19,MATCH($B123,'[11]Table 25'!$B$14:$B$19,0))*1000,0)</f>
        <v>0</v>
      </c>
      <c r="D123" s="5">
        <f>IFERROR(INDEX('[11]Table 25'!D$14:D$19,MATCH($B123,'[11]Table 25'!$B$14:$B$19,0))*1000,0)</f>
        <v>0</v>
      </c>
      <c r="E123" s="5">
        <f>IFERROR(INDEX('[11]Table 25'!E$14:E$19,MATCH($B123,'[11]Table 25'!$B$14:$B$19,0))*1000,0)</f>
        <v>0</v>
      </c>
      <c r="F123" s="5">
        <f>IFERROR(INDEX('[11]Table 25'!F$14:F$19,MATCH($B123,'[11]Table 25'!$B$14:$B$19,0))*1000,0)</f>
        <v>0</v>
      </c>
      <c r="G123" s="5">
        <f>IFERROR(INDEX('[11]Table 25'!G$14:G$19,MATCH($B123,'[11]Table 25'!$B$14:$B$19,0))*1000,0)</f>
        <v>0</v>
      </c>
      <c r="H123" s="5">
        <f>IFERROR(INDEX('[11]Table 25'!H$14:H$19,MATCH($B123,'[11]Table 25'!$B$14:$B$19,0))*1000,0)</f>
        <v>0</v>
      </c>
      <c r="I123" s="5">
        <f>IFERROR(INDEX('[11]Table 25'!I$14:I$19,MATCH($B123,'[11]Table 25'!$B$14:$B$19,0))*1000,0)</f>
        <v>0</v>
      </c>
      <c r="J123" s="5">
        <f>IFERROR(INDEX('[11]Table 25'!J$14:J$19,MATCH($B123,'[11]Table 25'!$B$14:$B$19,0))*1000,0)</f>
        <v>0</v>
      </c>
      <c r="K123" s="5">
        <f>IFERROR(INDEX('[11]Table 25'!K$14:K$19,MATCH($B123,'[11]Table 25'!$B$14:$B$19,0))*1000,0)</f>
        <v>0</v>
      </c>
      <c r="L123" s="5">
        <f>IFERROR(INDEX('[11]Table 25'!L$14:L$19,MATCH($B123,'[11]Table 25'!$B$14:$B$19,0))*1000,0)</f>
        <v>0</v>
      </c>
      <c r="M123" s="5">
        <f>IFERROR(INDEX('[11]Table 25'!M$14:M$19,MATCH($B123,'[11]Table 25'!$B$14:$B$19,0))*1000,0)</f>
        <v>0</v>
      </c>
      <c r="N123" s="5">
        <f>IFERROR(INDEX('[11]Table 25'!N$14:N$19,MATCH($B123,'[11]Table 25'!$B$14:$B$19,0))*1000,0)</f>
        <v>0</v>
      </c>
      <c r="O123" s="5">
        <f>IFERROR(INDEX('[11]Table 25'!O$14:O$19,MATCH($B123,'[11]Table 25'!$B$14:$B$19,0))*1000,0)</f>
        <v>0</v>
      </c>
      <c r="P123" s="5">
        <f>IFERROR(INDEX('[11]Table 25'!P$14:P$19,MATCH($B123,'[11]Table 25'!$B$14:$B$19,0))*1000,0)</f>
        <v>0</v>
      </c>
      <c r="Q123" s="5">
        <f>IFERROR(INDEX('[11]Table 25'!Q$14:Q$19,MATCH($B123,'[11]Table 25'!$B$14:$B$19,0))*1000,0)</f>
        <v>0</v>
      </c>
      <c r="R123" s="5">
        <f>IFERROR(INDEX('[11]Table 25'!R$14:R$19,MATCH($B123,'[11]Table 25'!$B$14:$B$19,0))*1000,0)</f>
        <v>0</v>
      </c>
      <c r="S123" s="5">
        <f>IFERROR(INDEX('[11]Table 25'!S$14:S$19,MATCH($B123,'[11]Table 25'!$B$14:$B$19,0))*1000,0)</f>
        <v>0</v>
      </c>
      <c r="T123" s="5">
        <f>IFERROR(INDEX('[11]Table 25'!T$14:T$19,MATCH($B123,'[11]Table 25'!$B$14:$B$19,0))*1000,0)</f>
        <v>0</v>
      </c>
      <c r="U123" s="5">
        <f>IFERROR(INDEX('[11]Table 25'!U$14:U$19,MATCH($B123,'[11]Table 25'!$B$14:$B$19,0))*1000,0)</f>
        <v>0</v>
      </c>
      <c r="V123" s="5">
        <f>IFERROR(INDEX('[11]Table 25'!V$14:V$19,MATCH($B123,'[11]Table 25'!$B$14:$B$19,0))*1000,0)</f>
        <v>0</v>
      </c>
      <c r="W123" s="5">
        <f>IFERROR(INDEX('[11]Table 25'!W$14:W$19,MATCH($B123,'[11]Table 25'!$B$14:$B$19,0))*1000,0)</f>
        <v>0</v>
      </c>
      <c r="Z123" s="21" t="s">
        <v>26</v>
      </c>
    </row>
    <row r="124" spans="2:26" outlineLevel="1" x14ac:dyDescent="0.2">
      <c r="B124" s="4" t="s">
        <v>17</v>
      </c>
      <c r="C124" s="5">
        <f>IFERROR(INDEX('[11]Table 25'!C$14:C$19,MATCH($B124,'[11]Table 25'!$B$14:$B$19,0))*1000,0)</f>
        <v>0</v>
      </c>
      <c r="D124" s="5">
        <f>IFERROR(INDEX('[11]Table 25'!D$14:D$19,MATCH($B124,'[11]Table 25'!$B$14:$B$19,0))*1000,0)</f>
        <v>0</v>
      </c>
      <c r="E124" s="5">
        <f>IFERROR(INDEX('[11]Table 25'!E$14:E$19,MATCH($B124,'[11]Table 25'!$B$14:$B$19,0))*1000,0)</f>
        <v>0</v>
      </c>
      <c r="F124" s="5">
        <f>IFERROR(INDEX('[11]Table 25'!F$14:F$19,MATCH($B124,'[11]Table 25'!$B$14:$B$19,0))*1000,0)</f>
        <v>0</v>
      </c>
      <c r="G124" s="5">
        <f>IFERROR(INDEX('[11]Table 25'!G$14:G$19,MATCH($B124,'[11]Table 25'!$B$14:$B$19,0))*1000,0)</f>
        <v>0</v>
      </c>
      <c r="H124" s="5">
        <f>IFERROR(INDEX('[11]Table 25'!H$14:H$19,MATCH($B124,'[11]Table 25'!$B$14:$B$19,0))*1000,0)</f>
        <v>0</v>
      </c>
      <c r="I124" s="5">
        <f>IFERROR(INDEX('[11]Table 25'!I$14:I$19,MATCH($B124,'[11]Table 25'!$B$14:$B$19,0))*1000,0)</f>
        <v>0</v>
      </c>
      <c r="J124" s="5">
        <f>IFERROR(INDEX('[11]Table 25'!J$14:J$19,MATCH($B124,'[11]Table 25'!$B$14:$B$19,0))*1000,0)</f>
        <v>0</v>
      </c>
      <c r="K124" s="5">
        <f>IFERROR(INDEX('[11]Table 25'!K$14:K$19,MATCH($B124,'[11]Table 25'!$B$14:$B$19,0))*1000,0)</f>
        <v>0</v>
      </c>
      <c r="L124" s="5">
        <f>IFERROR(INDEX('[11]Table 25'!L$14:L$19,MATCH($B124,'[11]Table 25'!$B$14:$B$19,0))*1000,0)</f>
        <v>0</v>
      </c>
      <c r="M124" s="5">
        <f>IFERROR(INDEX('[11]Table 25'!M$14:M$19,MATCH($B124,'[11]Table 25'!$B$14:$B$19,0))*1000,0)</f>
        <v>0</v>
      </c>
      <c r="N124" s="5">
        <f>IFERROR(INDEX('[11]Table 25'!N$14:N$19,MATCH($B124,'[11]Table 25'!$B$14:$B$19,0))*1000,0)</f>
        <v>0</v>
      </c>
      <c r="O124" s="5">
        <f>IFERROR(INDEX('[11]Table 25'!O$14:O$19,MATCH($B124,'[11]Table 25'!$B$14:$B$19,0))*1000,0)</f>
        <v>0</v>
      </c>
      <c r="P124" s="5">
        <f>IFERROR(INDEX('[11]Table 25'!P$14:P$19,MATCH($B124,'[11]Table 25'!$B$14:$B$19,0))*1000,0)</f>
        <v>0</v>
      </c>
      <c r="Q124" s="5">
        <f>IFERROR(INDEX('[11]Table 25'!Q$14:Q$19,MATCH($B124,'[11]Table 25'!$B$14:$B$19,0))*1000,0)</f>
        <v>0</v>
      </c>
      <c r="R124" s="5">
        <f>IFERROR(INDEX('[11]Table 25'!R$14:R$19,MATCH($B124,'[11]Table 25'!$B$14:$B$19,0))*1000,0)</f>
        <v>0</v>
      </c>
      <c r="S124" s="5">
        <f>IFERROR(INDEX('[11]Table 25'!S$14:S$19,MATCH($B124,'[11]Table 25'!$B$14:$B$19,0))*1000,0)</f>
        <v>0</v>
      </c>
      <c r="T124" s="5">
        <f>IFERROR(INDEX('[11]Table 25'!T$14:T$19,MATCH($B124,'[11]Table 25'!$B$14:$B$19,0))*1000,0)</f>
        <v>0</v>
      </c>
      <c r="U124" s="5">
        <f>IFERROR(INDEX('[11]Table 25'!U$14:U$19,MATCH($B124,'[11]Table 25'!$B$14:$B$19,0))*1000,0)</f>
        <v>0</v>
      </c>
      <c r="V124" s="5">
        <f>IFERROR(INDEX('[11]Table 25'!V$14:V$19,MATCH($B124,'[11]Table 25'!$B$14:$B$19,0))*1000,0)</f>
        <v>0</v>
      </c>
      <c r="W124" s="5">
        <f>IFERROR(INDEX('[11]Table 25'!W$14:W$19,MATCH($B124,'[11]Table 25'!$B$14:$B$19,0))*1000,0)</f>
        <v>0</v>
      </c>
      <c r="Z124" s="21" t="s">
        <v>26</v>
      </c>
    </row>
    <row r="125" spans="2:26" outlineLevel="1" x14ac:dyDescent="0.2">
      <c r="B125" s="4" t="s">
        <v>1</v>
      </c>
      <c r="C125" s="5">
        <f>IFERROR(INDEX('[11]Table 25'!C$14:C$19,MATCH($B125,'[11]Table 25'!$B$14:$B$19,0))*1000,0)</f>
        <v>1.821</v>
      </c>
      <c r="D125" s="5">
        <f>IFERROR(INDEX('[11]Table 25'!D$14:D$19,MATCH($B125,'[11]Table 25'!$B$14:$B$19,0))*1000,0)</f>
        <v>1.7669999999999999</v>
      </c>
      <c r="E125" s="5">
        <f>IFERROR(INDEX('[11]Table 25'!E$14:E$19,MATCH($B125,'[11]Table 25'!$B$14:$B$19,0))*1000,0)</f>
        <v>0.56400000000000006</v>
      </c>
      <c r="F125" s="5">
        <f>IFERROR(INDEX('[11]Table 25'!F$14:F$19,MATCH($B125,'[11]Table 25'!$B$14:$B$19,0))*1000,0)</f>
        <v>0.56099999999999994</v>
      </c>
      <c r="G125" s="5">
        <f>IFERROR(INDEX('[11]Table 25'!G$14:G$19,MATCH($B125,'[11]Table 25'!$B$14:$B$19,0))*1000,0)</f>
        <v>0.51200000000000001</v>
      </c>
      <c r="H125" s="5">
        <f>IFERROR(INDEX('[11]Table 25'!H$14:H$19,MATCH($B125,'[11]Table 25'!$B$14:$B$19,0))*1000,0)</f>
        <v>0.39599999999999996</v>
      </c>
      <c r="I125" s="5">
        <f>IFERROR(INDEX('[11]Table 25'!I$14:I$19,MATCH($B125,'[11]Table 25'!$B$14:$B$19,0))*1000,0)</f>
        <v>1.2329999999999999</v>
      </c>
      <c r="J125" s="5">
        <f>IFERROR(INDEX('[11]Table 25'!J$14:J$19,MATCH($B125,'[11]Table 25'!$B$14:$B$19,0))*1000,0)</f>
        <v>1.25</v>
      </c>
      <c r="K125" s="5">
        <f>IFERROR(INDEX('[11]Table 25'!K$14:K$19,MATCH($B125,'[11]Table 25'!$B$14:$B$19,0))*1000,0)</f>
        <v>1.6180000000000001</v>
      </c>
      <c r="L125" s="5">
        <f>IFERROR(INDEX('[11]Table 25'!L$14:L$19,MATCH($B125,'[11]Table 25'!$B$14:$B$19,0))*1000,0)</f>
        <v>0.94799999999999995</v>
      </c>
      <c r="M125" s="5">
        <f>IFERROR(INDEX('[11]Table 25'!M$14:M$19,MATCH($B125,'[11]Table 25'!$B$14:$B$19,0))*1000,0)</f>
        <v>0.98</v>
      </c>
      <c r="N125" s="5">
        <f>IFERROR(INDEX('[11]Table 25'!N$14:N$19,MATCH($B125,'[11]Table 25'!$B$14:$B$19,0))*1000,0)</f>
        <v>0.96399999999999997</v>
      </c>
      <c r="O125" s="5">
        <f>IFERROR(INDEX('[11]Table 25'!O$14:O$19,MATCH($B125,'[11]Table 25'!$B$14:$B$19,0))*1000,0)</f>
        <v>1.1379999999999999</v>
      </c>
      <c r="P125" s="5">
        <f>IFERROR(INDEX('[11]Table 25'!P$14:P$19,MATCH($B125,'[11]Table 25'!$B$14:$B$19,0))*1000,0)</f>
        <v>1.2329999999999999</v>
      </c>
      <c r="Q125" s="5">
        <f>IFERROR(INDEX('[11]Table 25'!Q$14:Q$19,MATCH($B125,'[11]Table 25'!$B$14:$B$19,0))*1000,0)</f>
        <v>1.2349999999999999</v>
      </c>
      <c r="R125" s="5">
        <f>IFERROR(INDEX('[11]Table 25'!R$14:R$19,MATCH($B125,'[11]Table 25'!$B$14:$B$19,0))*1000,0)</f>
        <v>1.905</v>
      </c>
      <c r="S125" s="5">
        <f>IFERROR(INDEX('[11]Table 25'!S$14:S$19,MATCH($B125,'[11]Table 25'!$B$14:$B$19,0))*1000,0)</f>
        <v>1.645</v>
      </c>
      <c r="T125" s="5">
        <f>IFERROR(INDEX('[11]Table 25'!T$14:T$19,MATCH($B125,'[11]Table 25'!$B$14:$B$19,0))*1000,0)</f>
        <v>1.8959999999999999</v>
      </c>
      <c r="U125" s="5">
        <f>IFERROR(INDEX('[11]Table 25'!U$14:U$19,MATCH($B125,'[11]Table 25'!$B$14:$B$19,0))*1000,0)</f>
        <v>2.012</v>
      </c>
      <c r="V125" s="5">
        <f>IFERROR(INDEX('[11]Table 25'!V$14:V$19,MATCH($B125,'[11]Table 25'!$B$14:$B$19,0))*1000,0)</f>
        <v>1.879</v>
      </c>
      <c r="W125" s="5">
        <f>IFERROR(INDEX('[11]Table 25'!W$14:W$19,MATCH($B125,'[11]Table 25'!$B$14:$B$19,0))*1000,0)</f>
        <v>1.1199999999999999</v>
      </c>
      <c r="Z125" s="21" t="s">
        <v>26</v>
      </c>
    </row>
    <row r="126" spans="2:26" outlineLevel="1" x14ac:dyDescent="0.2">
      <c r="B126" s="15" t="s">
        <v>9</v>
      </c>
      <c r="C126" s="19">
        <f t="shared" ref="C126:W126" si="49">SUM(C116:C125)</f>
        <v>6726.0199999999995</v>
      </c>
      <c r="D126" s="19">
        <f t="shared" si="49"/>
        <v>6648.2419999999993</v>
      </c>
      <c r="E126" s="19">
        <f t="shared" si="49"/>
        <v>6979.893</v>
      </c>
      <c r="F126" s="19">
        <f t="shared" si="49"/>
        <v>7195.6449999999995</v>
      </c>
      <c r="G126" s="19">
        <f t="shared" si="49"/>
        <v>6884.8630000000003</v>
      </c>
      <c r="H126" s="19">
        <f t="shared" si="49"/>
        <v>7394.1419999999998</v>
      </c>
      <c r="I126" s="19">
        <f t="shared" si="49"/>
        <v>7128.46</v>
      </c>
      <c r="J126" s="19">
        <f t="shared" si="49"/>
        <v>8680.2389999999978</v>
      </c>
      <c r="K126" s="19">
        <f t="shared" si="49"/>
        <v>9516.0580000000009</v>
      </c>
      <c r="L126" s="19">
        <f t="shared" si="49"/>
        <v>9027.6930000000011</v>
      </c>
      <c r="M126" s="19">
        <f t="shared" si="49"/>
        <v>9414.2339999999986</v>
      </c>
      <c r="N126" s="19">
        <f t="shared" si="49"/>
        <v>11251.317000000001</v>
      </c>
      <c r="O126" s="19">
        <f t="shared" si="49"/>
        <v>12744.204000000002</v>
      </c>
      <c r="P126" s="19">
        <f t="shared" si="49"/>
        <v>11450.817999999999</v>
      </c>
      <c r="Q126" s="19">
        <f t="shared" si="49"/>
        <v>13232.472999999998</v>
      </c>
      <c r="R126" s="19">
        <f t="shared" si="49"/>
        <v>14167.012000000002</v>
      </c>
      <c r="S126" s="19">
        <f t="shared" si="49"/>
        <v>14186.484</v>
      </c>
      <c r="T126" s="19">
        <f t="shared" si="49"/>
        <v>14993.004000000001</v>
      </c>
      <c r="U126" s="19">
        <f t="shared" si="49"/>
        <v>14835.771999999999</v>
      </c>
      <c r="V126" s="19">
        <f t="shared" si="49"/>
        <v>14443.418</v>
      </c>
      <c r="W126" s="19">
        <f t="shared" si="49"/>
        <v>14377.298000000001</v>
      </c>
    </row>
    <row r="127" spans="2:26" outlineLevel="1" x14ac:dyDescent="0.2">
      <c r="B127" s="26" t="s">
        <v>91</v>
      </c>
      <c r="C127" s="25">
        <f t="shared" ref="C127:W127" si="50">C126/C107/1000</f>
        <v>2.7782315395608807E-3</v>
      </c>
      <c r="D127" s="25">
        <f t="shared" si="50"/>
        <v>2.7442406490410594E-3</v>
      </c>
      <c r="E127" s="25">
        <f t="shared" si="50"/>
        <v>2.7229565039383718E-3</v>
      </c>
      <c r="F127" s="25">
        <f t="shared" si="50"/>
        <v>2.7159682516316036E-3</v>
      </c>
      <c r="G127" s="25">
        <f t="shared" si="50"/>
        <v>2.6865083703195122E-3</v>
      </c>
      <c r="H127" s="25">
        <f t="shared" si="50"/>
        <v>2.6806682663636267E-3</v>
      </c>
      <c r="I127" s="25">
        <f t="shared" si="50"/>
        <v>2.6590913609404322E-3</v>
      </c>
      <c r="J127" s="25">
        <f t="shared" si="50"/>
        <v>2.626022485724275E-3</v>
      </c>
      <c r="K127" s="25">
        <f t="shared" si="50"/>
        <v>2.5986585577931704E-3</v>
      </c>
      <c r="L127" s="25">
        <f t="shared" si="50"/>
        <v>2.5622967436770279E-3</v>
      </c>
      <c r="M127" s="25">
        <f t="shared" si="50"/>
        <v>2.5328261739133652E-3</v>
      </c>
      <c r="N127" s="25">
        <f t="shared" si="50"/>
        <v>2.5084987065162479E-3</v>
      </c>
      <c r="O127" s="25">
        <f t="shared" si="50"/>
        <v>2.4796211925216739E-3</v>
      </c>
      <c r="P127" s="25">
        <f t="shared" si="50"/>
        <v>2.4498586509400441E-3</v>
      </c>
      <c r="Q127" s="25">
        <f t="shared" si="50"/>
        <v>2.4177667193898719E-3</v>
      </c>
      <c r="R127" s="25">
        <f t="shared" si="50"/>
        <v>2.389851717846155E-3</v>
      </c>
      <c r="S127" s="25">
        <f t="shared" si="50"/>
        <v>2.3625478549510136E-3</v>
      </c>
      <c r="T127" s="25">
        <f t="shared" si="50"/>
        <v>2.3393355568004587E-3</v>
      </c>
      <c r="U127" s="25">
        <f t="shared" si="50"/>
        <v>2.3155433185561279E-3</v>
      </c>
      <c r="V127" s="25">
        <f t="shared" si="50"/>
        <v>2.2926830980415178E-3</v>
      </c>
      <c r="W127" s="25">
        <f t="shared" si="50"/>
        <v>2.2677919954779725E-3</v>
      </c>
    </row>
    <row r="128" spans="2:26" outlineLevel="1" x14ac:dyDescent="0.2"/>
    <row r="129" spans="1:28" outlineLevel="1" x14ac:dyDescent="0.2">
      <c r="B129" s="4" t="s">
        <v>18</v>
      </c>
      <c r="C129" s="11">
        <f t="shared" ref="C129:W129" si="51">IFERROR(C116/C126,0)</f>
        <v>0</v>
      </c>
      <c r="D129" s="11">
        <f t="shared" si="51"/>
        <v>0</v>
      </c>
      <c r="E129" s="11">
        <f t="shared" si="51"/>
        <v>0</v>
      </c>
      <c r="F129" s="11">
        <f t="shared" si="51"/>
        <v>0</v>
      </c>
      <c r="G129" s="11">
        <f t="shared" si="51"/>
        <v>0</v>
      </c>
      <c r="H129" s="11">
        <f t="shared" si="51"/>
        <v>0</v>
      </c>
      <c r="I129" s="11">
        <f t="shared" si="51"/>
        <v>0</v>
      </c>
      <c r="J129" s="11">
        <f t="shared" si="51"/>
        <v>0</v>
      </c>
      <c r="K129" s="11">
        <f t="shared" si="51"/>
        <v>0</v>
      </c>
      <c r="L129" s="11">
        <f t="shared" si="51"/>
        <v>0</v>
      </c>
      <c r="M129" s="11">
        <f t="shared" si="51"/>
        <v>0</v>
      </c>
      <c r="N129" s="11">
        <f t="shared" si="51"/>
        <v>0</v>
      </c>
      <c r="O129" s="11">
        <f t="shared" si="51"/>
        <v>0</v>
      </c>
      <c r="P129" s="11">
        <f t="shared" si="51"/>
        <v>0</v>
      </c>
      <c r="Q129" s="11">
        <f t="shared" si="51"/>
        <v>0</v>
      </c>
      <c r="R129" s="11">
        <f t="shared" si="51"/>
        <v>0</v>
      </c>
      <c r="S129" s="11">
        <f t="shared" si="51"/>
        <v>0</v>
      </c>
      <c r="T129" s="11">
        <f t="shared" si="51"/>
        <v>0</v>
      </c>
      <c r="U129" s="11">
        <f t="shared" si="51"/>
        <v>0</v>
      </c>
      <c r="V129" s="11">
        <f t="shared" si="51"/>
        <v>0</v>
      </c>
      <c r="W129" s="11">
        <f t="shared" si="51"/>
        <v>0</v>
      </c>
    </row>
    <row r="130" spans="1:28" outlineLevel="1" x14ac:dyDescent="0.2">
      <c r="B130" s="4" t="s">
        <v>19</v>
      </c>
      <c r="C130" s="11">
        <f t="shared" ref="C130:W130" si="52">IFERROR(C117/C126,0)</f>
        <v>0</v>
      </c>
      <c r="D130" s="11">
        <f t="shared" si="52"/>
        <v>0</v>
      </c>
      <c r="E130" s="11">
        <f t="shared" si="52"/>
        <v>0</v>
      </c>
      <c r="F130" s="11">
        <f t="shared" si="52"/>
        <v>0</v>
      </c>
      <c r="G130" s="11">
        <f t="shared" si="52"/>
        <v>0</v>
      </c>
      <c r="H130" s="11">
        <f t="shared" si="52"/>
        <v>0</v>
      </c>
      <c r="I130" s="11">
        <f t="shared" si="52"/>
        <v>0</v>
      </c>
      <c r="J130" s="11">
        <f t="shared" si="52"/>
        <v>0</v>
      </c>
      <c r="K130" s="11">
        <f t="shared" si="52"/>
        <v>0</v>
      </c>
      <c r="L130" s="11">
        <f t="shared" si="52"/>
        <v>0</v>
      </c>
      <c r="M130" s="11">
        <f t="shared" si="52"/>
        <v>0</v>
      </c>
      <c r="N130" s="11">
        <f t="shared" si="52"/>
        <v>0</v>
      </c>
      <c r="O130" s="11">
        <f t="shared" si="52"/>
        <v>0</v>
      </c>
      <c r="P130" s="11">
        <f t="shared" si="52"/>
        <v>0</v>
      </c>
      <c r="Q130" s="11">
        <f t="shared" si="52"/>
        <v>0</v>
      </c>
      <c r="R130" s="11">
        <f t="shared" si="52"/>
        <v>0</v>
      </c>
      <c r="S130" s="11">
        <f t="shared" si="52"/>
        <v>0</v>
      </c>
      <c r="T130" s="11">
        <f t="shared" si="52"/>
        <v>0</v>
      </c>
      <c r="U130" s="11">
        <f t="shared" si="52"/>
        <v>0</v>
      </c>
      <c r="V130" s="11">
        <f t="shared" si="52"/>
        <v>0</v>
      </c>
      <c r="W130" s="11">
        <f t="shared" si="52"/>
        <v>0</v>
      </c>
    </row>
    <row r="131" spans="1:28" outlineLevel="1" x14ac:dyDescent="0.2">
      <c r="B131" s="4" t="s">
        <v>16</v>
      </c>
      <c r="C131" s="11">
        <f t="shared" ref="C131:W131" si="53">IFERROR(C118/C126,0)</f>
        <v>2.365470218643418E-2</v>
      </c>
      <c r="D131" s="11">
        <f t="shared" si="53"/>
        <v>1.8774136079883978E-2</v>
      </c>
      <c r="E131" s="11">
        <f t="shared" si="53"/>
        <v>1.9980678786909768E-2</v>
      </c>
      <c r="F131" s="11">
        <f t="shared" si="53"/>
        <v>2.5733481849090668E-2</v>
      </c>
      <c r="G131" s="11">
        <f t="shared" si="53"/>
        <v>2.6846866814924274E-2</v>
      </c>
      <c r="H131" s="11">
        <f t="shared" si="53"/>
        <v>2.4283412463542084E-2</v>
      </c>
      <c r="I131" s="11">
        <f t="shared" si="53"/>
        <v>8.7477519688684505E-3</v>
      </c>
      <c r="J131" s="11">
        <f t="shared" si="53"/>
        <v>7.1772217331803907E-3</v>
      </c>
      <c r="K131" s="11">
        <f t="shared" si="53"/>
        <v>7.43732331181672E-3</v>
      </c>
      <c r="L131" s="11">
        <f t="shared" si="53"/>
        <v>6.0268996741470928E-3</v>
      </c>
      <c r="M131" s="11">
        <f t="shared" si="53"/>
        <v>5.2692550450732373E-3</v>
      </c>
      <c r="N131" s="11">
        <f t="shared" si="53"/>
        <v>4.767886283890143E-3</v>
      </c>
      <c r="O131" s="11">
        <f t="shared" si="53"/>
        <v>2.6122463199741625E-3</v>
      </c>
      <c r="P131" s="11">
        <f t="shared" si="53"/>
        <v>2.8365659117104126E-3</v>
      </c>
      <c r="Q131" s="11">
        <f t="shared" si="53"/>
        <v>3.0982870699981782E-3</v>
      </c>
      <c r="R131" s="11">
        <f t="shared" si="53"/>
        <v>4.2435906738838075E-3</v>
      </c>
      <c r="S131" s="11">
        <f t="shared" si="53"/>
        <v>4.7307000099531364E-3</v>
      </c>
      <c r="T131" s="11">
        <f t="shared" si="53"/>
        <v>4.7482145672741762E-3</v>
      </c>
      <c r="U131" s="11">
        <f t="shared" si="53"/>
        <v>6.2418726844818062E-3</v>
      </c>
      <c r="V131" s="11">
        <f t="shared" si="53"/>
        <v>6.7517259418788545E-3</v>
      </c>
      <c r="W131" s="11">
        <f t="shared" si="53"/>
        <v>6.4885627327193182E-3</v>
      </c>
    </row>
    <row r="132" spans="1:28" outlineLevel="1" x14ac:dyDescent="0.2">
      <c r="B132" s="4" t="s">
        <v>21</v>
      </c>
      <c r="C132" s="11">
        <f t="shared" ref="C132:W132" si="54">IFERROR(C119/C126,0)</f>
        <v>0</v>
      </c>
      <c r="D132" s="11">
        <f t="shared" si="54"/>
        <v>0</v>
      </c>
      <c r="E132" s="11">
        <f t="shared" si="54"/>
        <v>0</v>
      </c>
      <c r="F132" s="11">
        <f t="shared" si="54"/>
        <v>0</v>
      </c>
      <c r="G132" s="11">
        <f t="shared" si="54"/>
        <v>0</v>
      </c>
      <c r="H132" s="11">
        <f t="shared" si="54"/>
        <v>0</v>
      </c>
      <c r="I132" s="11">
        <f t="shared" si="54"/>
        <v>0</v>
      </c>
      <c r="J132" s="11">
        <f t="shared" si="54"/>
        <v>0</v>
      </c>
      <c r="K132" s="11">
        <f t="shared" si="54"/>
        <v>0</v>
      </c>
      <c r="L132" s="11">
        <f t="shared" si="54"/>
        <v>0</v>
      </c>
      <c r="M132" s="11">
        <f t="shared" si="54"/>
        <v>0</v>
      </c>
      <c r="N132" s="11">
        <f t="shared" si="54"/>
        <v>0</v>
      </c>
      <c r="O132" s="11">
        <f t="shared" si="54"/>
        <v>0</v>
      </c>
      <c r="P132" s="11">
        <f t="shared" si="54"/>
        <v>0</v>
      </c>
      <c r="Q132" s="11">
        <f t="shared" si="54"/>
        <v>0</v>
      </c>
      <c r="R132" s="11">
        <f t="shared" si="54"/>
        <v>0</v>
      </c>
      <c r="S132" s="11">
        <f t="shared" si="54"/>
        <v>0</v>
      </c>
      <c r="T132" s="11">
        <f t="shared" si="54"/>
        <v>0</v>
      </c>
      <c r="U132" s="11">
        <f t="shared" si="54"/>
        <v>0</v>
      </c>
      <c r="V132" s="11">
        <f t="shared" si="54"/>
        <v>0</v>
      </c>
      <c r="W132" s="11">
        <f t="shared" si="54"/>
        <v>0</v>
      </c>
    </row>
    <row r="133" spans="1:28" outlineLevel="1" x14ac:dyDescent="0.2">
      <c r="B133" s="4" t="s">
        <v>20</v>
      </c>
      <c r="C133" s="11">
        <f t="shared" ref="C133:W133" si="55">IFERROR(C120/C126,0)</f>
        <v>0.97607455820827183</v>
      </c>
      <c r="D133" s="11">
        <f t="shared" si="55"/>
        <v>0.98096007937135876</v>
      </c>
      <c r="E133" s="11">
        <f t="shared" si="55"/>
        <v>0.97993851768214779</v>
      </c>
      <c r="F133" s="11">
        <f t="shared" si="55"/>
        <v>0.9741885543269575</v>
      </c>
      <c r="G133" s="11">
        <f t="shared" si="55"/>
        <v>0.97307876714467667</v>
      </c>
      <c r="H133" s="11">
        <f t="shared" si="55"/>
        <v>0.97566303162692847</v>
      </c>
      <c r="I133" s="11">
        <f t="shared" si="55"/>
        <v>0.99107927939554963</v>
      </c>
      <c r="J133" s="11">
        <f t="shared" si="55"/>
        <v>0.99267877301535135</v>
      </c>
      <c r="K133" s="11">
        <f t="shared" si="55"/>
        <v>0.99239264830037821</v>
      </c>
      <c r="L133" s="11">
        <f t="shared" si="55"/>
        <v>0.99386809010895694</v>
      </c>
      <c r="M133" s="11">
        <f t="shared" si="55"/>
        <v>0.99462664726625671</v>
      </c>
      <c r="N133" s="11">
        <f t="shared" si="55"/>
        <v>0.96082245305149605</v>
      </c>
      <c r="O133" s="11">
        <f t="shared" si="55"/>
        <v>0.96431679844421814</v>
      </c>
      <c r="P133" s="11">
        <f t="shared" si="55"/>
        <v>0.9782919438593819</v>
      </c>
      <c r="Q133" s="11">
        <f t="shared" si="55"/>
        <v>0.97082669278826417</v>
      </c>
      <c r="R133" s="11">
        <f t="shared" si="55"/>
        <v>0.9956219420157193</v>
      </c>
      <c r="S133" s="11">
        <f t="shared" si="55"/>
        <v>0.99515334454964322</v>
      </c>
      <c r="T133" s="11">
        <f t="shared" si="55"/>
        <v>0.99512532645225726</v>
      </c>
      <c r="U133" s="11">
        <f t="shared" si="55"/>
        <v>0.99362250916231387</v>
      </c>
      <c r="V133" s="11">
        <f t="shared" si="55"/>
        <v>0.99311818019806664</v>
      </c>
      <c r="W133" s="11">
        <f t="shared" si="55"/>
        <v>0.99343353667705847</v>
      </c>
    </row>
    <row r="134" spans="1:28" outlineLevel="1" x14ac:dyDescent="0.2">
      <c r="B134" s="4" t="s">
        <v>0</v>
      </c>
      <c r="C134" s="11">
        <f t="shared" ref="C134:W134" si="56">IFERROR(C121/C126,0)</f>
        <v>0</v>
      </c>
      <c r="D134" s="11">
        <f t="shared" si="56"/>
        <v>0</v>
      </c>
      <c r="E134" s="11">
        <f t="shared" si="56"/>
        <v>0</v>
      </c>
      <c r="F134" s="11">
        <f t="shared" si="56"/>
        <v>0</v>
      </c>
      <c r="G134" s="11">
        <f t="shared" si="56"/>
        <v>0</v>
      </c>
      <c r="H134" s="11">
        <f t="shared" si="56"/>
        <v>0</v>
      </c>
      <c r="I134" s="11">
        <f t="shared" si="56"/>
        <v>0</v>
      </c>
      <c r="J134" s="11">
        <f t="shared" si="56"/>
        <v>0</v>
      </c>
      <c r="K134" s="11">
        <f t="shared" si="56"/>
        <v>0</v>
      </c>
      <c r="L134" s="11">
        <f t="shared" si="56"/>
        <v>0</v>
      </c>
      <c r="M134" s="11">
        <f t="shared" si="56"/>
        <v>0</v>
      </c>
      <c r="N134" s="11">
        <f t="shared" si="56"/>
        <v>3.4323981805863255E-2</v>
      </c>
      <c r="O134" s="11">
        <f t="shared" si="56"/>
        <v>3.2981659741165466E-2</v>
      </c>
      <c r="P134" s="11">
        <f t="shared" si="56"/>
        <v>1.8763812332009817E-2</v>
      </c>
      <c r="Q134" s="11">
        <f t="shared" si="56"/>
        <v>2.5981689137019214E-2</v>
      </c>
      <c r="R134" s="11">
        <f t="shared" si="56"/>
        <v>0</v>
      </c>
      <c r="S134" s="11">
        <f t="shared" si="56"/>
        <v>0</v>
      </c>
      <c r="T134" s="11">
        <f t="shared" si="56"/>
        <v>0</v>
      </c>
      <c r="U134" s="11">
        <f t="shared" si="56"/>
        <v>0</v>
      </c>
      <c r="V134" s="11">
        <f t="shared" si="56"/>
        <v>0</v>
      </c>
      <c r="W134" s="11">
        <f t="shared" si="56"/>
        <v>0</v>
      </c>
    </row>
    <row r="135" spans="1:28" outlineLevel="1" x14ac:dyDescent="0.2">
      <c r="B135" s="4" t="s">
        <v>22</v>
      </c>
      <c r="C135" s="11">
        <f t="shared" ref="C135:W135" si="57">IFERROR(C122/C126,0)</f>
        <v>0</v>
      </c>
      <c r="D135" s="11">
        <f t="shared" si="57"/>
        <v>0</v>
      </c>
      <c r="E135" s="11">
        <f t="shared" si="57"/>
        <v>0</v>
      </c>
      <c r="F135" s="11">
        <f t="shared" si="57"/>
        <v>0</v>
      </c>
      <c r="G135" s="11">
        <f t="shared" si="57"/>
        <v>0</v>
      </c>
      <c r="H135" s="11">
        <f t="shared" si="57"/>
        <v>0</v>
      </c>
      <c r="I135" s="11">
        <f t="shared" si="57"/>
        <v>0</v>
      </c>
      <c r="J135" s="11">
        <f t="shared" si="57"/>
        <v>0</v>
      </c>
      <c r="K135" s="11">
        <f t="shared" si="57"/>
        <v>0</v>
      </c>
      <c r="L135" s="11">
        <f t="shared" si="57"/>
        <v>0</v>
      </c>
      <c r="M135" s="11">
        <f t="shared" si="57"/>
        <v>0</v>
      </c>
      <c r="N135" s="11">
        <f t="shared" si="57"/>
        <v>0</v>
      </c>
      <c r="O135" s="11">
        <f t="shared" si="57"/>
        <v>0</v>
      </c>
      <c r="P135" s="11">
        <f t="shared" si="57"/>
        <v>0</v>
      </c>
      <c r="Q135" s="11">
        <f t="shared" si="57"/>
        <v>0</v>
      </c>
      <c r="R135" s="11">
        <f t="shared" si="57"/>
        <v>0</v>
      </c>
      <c r="S135" s="11">
        <f t="shared" si="57"/>
        <v>0</v>
      </c>
      <c r="T135" s="11">
        <f t="shared" si="57"/>
        <v>0</v>
      </c>
      <c r="U135" s="11">
        <f t="shared" si="57"/>
        <v>0</v>
      </c>
      <c r="V135" s="11">
        <f t="shared" si="57"/>
        <v>0</v>
      </c>
      <c r="W135" s="11">
        <f t="shared" si="57"/>
        <v>0</v>
      </c>
    </row>
    <row r="136" spans="1:28" x14ac:dyDescent="0.2">
      <c r="B136" s="4" t="s">
        <v>23</v>
      </c>
      <c r="C136" s="11">
        <f t="shared" ref="C136:W136" si="58">IFERROR(C123/C126,0)</f>
        <v>0</v>
      </c>
      <c r="D136" s="11">
        <f t="shared" si="58"/>
        <v>0</v>
      </c>
      <c r="E136" s="11">
        <f t="shared" si="58"/>
        <v>0</v>
      </c>
      <c r="F136" s="11">
        <f t="shared" si="58"/>
        <v>0</v>
      </c>
      <c r="G136" s="11">
        <f t="shared" si="58"/>
        <v>0</v>
      </c>
      <c r="H136" s="11">
        <f t="shared" si="58"/>
        <v>0</v>
      </c>
      <c r="I136" s="11">
        <f t="shared" si="58"/>
        <v>0</v>
      </c>
      <c r="J136" s="11">
        <f t="shared" si="58"/>
        <v>0</v>
      </c>
      <c r="K136" s="11">
        <f t="shared" si="58"/>
        <v>0</v>
      </c>
      <c r="L136" s="11">
        <f t="shared" si="58"/>
        <v>0</v>
      </c>
      <c r="M136" s="11">
        <f t="shared" si="58"/>
        <v>0</v>
      </c>
      <c r="N136" s="11">
        <f t="shared" si="58"/>
        <v>0</v>
      </c>
      <c r="O136" s="11">
        <f t="shared" si="58"/>
        <v>0</v>
      </c>
      <c r="P136" s="11">
        <f t="shared" si="58"/>
        <v>0</v>
      </c>
      <c r="Q136" s="11">
        <f t="shared" si="58"/>
        <v>0</v>
      </c>
      <c r="R136" s="11">
        <f t="shared" si="58"/>
        <v>0</v>
      </c>
      <c r="S136" s="11">
        <f t="shared" si="58"/>
        <v>0</v>
      </c>
      <c r="T136" s="11">
        <f t="shared" si="58"/>
        <v>0</v>
      </c>
      <c r="U136" s="11">
        <f t="shared" si="58"/>
        <v>0</v>
      </c>
      <c r="V136" s="11">
        <f t="shared" si="58"/>
        <v>0</v>
      </c>
      <c r="W136" s="11">
        <f t="shared" si="58"/>
        <v>0</v>
      </c>
    </row>
    <row r="137" spans="1:28" x14ac:dyDescent="0.2">
      <c r="B137" s="4" t="s">
        <v>17</v>
      </c>
      <c r="C137" s="11">
        <f t="shared" ref="C137:W137" si="59">IFERROR(C124/C126,0)</f>
        <v>0</v>
      </c>
      <c r="D137" s="11">
        <f t="shared" si="59"/>
        <v>0</v>
      </c>
      <c r="E137" s="11">
        <f t="shared" si="59"/>
        <v>0</v>
      </c>
      <c r="F137" s="11">
        <f t="shared" si="59"/>
        <v>0</v>
      </c>
      <c r="G137" s="11">
        <f t="shared" si="59"/>
        <v>0</v>
      </c>
      <c r="H137" s="11">
        <f t="shared" si="59"/>
        <v>0</v>
      </c>
      <c r="I137" s="11">
        <f t="shared" si="59"/>
        <v>0</v>
      </c>
      <c r="J137" s="11">
        <f t="shared" si="59"/>
        <v>0</v>
      </c>
      <c r="K137" s="11">
        <f t="shared" si="59"/>
        <v>0</v>
      </c>
      <c r="L137" s="11">
        <f t="shared" si="59"/>
        <v>0</v>
      </c>
      <c r="M137" s="11">
        <f t="shared" si="59"/>
        <v>0</v>
      </c>
      <c r="N137" s="11">
        <f t="shared" si="59"/>
        <v>0</v>
      </c>
      <c r="O137" s="11">
        <f t="shared" si="59"/>
        <v>0</v>
      </c>
      <c r="P137" s="11">
        <f t="shared" si="59"/>
        <v>0</v>
      </c>
      <c r="Q137" s="11">
        <f t="shared" si="59"/>
        <v>0</v>
      </c>
      <c r="R137" s="11">
        <f t="shared" si="59"/>
        <v>0</v>
      </c>
      <c r="S137" s="11">
        <f t="shared" si="59"/>
        <v>0</v>
      </c>
      <c r="T137" s="11">
        <f t="shared" si="59"/>
        <v>0</v>
      </c>
      <c r="U137" s="11">
        <f t="shared" si="59"/>
        <v>0</v>
      </c>
      <c r="V137" s="11">
        <f t="shared" si="59"/>
        <v>0</v>
      </c>
      <c r="W137" s="11">
        <f t="shared" si="59"/>
        <v>0</v>
      </c>
    </row>
    <row r="138" spans="1:28" s="31" customFormat="1" x14ac:dyDescent="0.2">
      <c r="A138" s="1"/>
      <c r="B138" s="4" t="s">
        <v>1</v>
      </c>
      <c r="C138" s="11">
        <f t="shared" ref="C138:W138" si="60">IFERROR(C125/C126,0)</f>
        <v>2.7073960529406691E-4</v>
      </c>
      <c r="D138" s="11">
        <f t="shared" si="60"/>
        <v>2.6578454875740082E-4</v>
      </c>
      <c r="E138" s="11">
        <f t="shared" si="60"/>
        <v>8.0803530942379789E-5</v>
      </c>
      <c r="F138" s="11">
        <f t="shared" si="60"/>
        <v>7.7963823951848657E-5</v>
      </c>
      <c r="G138" s="11">
        <f t="shared" si="60"/>
        <v>7.4366040399060954E-5</v>
      </c>
      <c r="H138" s="11">
        <f t="shared" si="60"/>
        <v>5.3555909529462641E-5</v>
      </c>
      <c r="I138" s="11">
        <f t="shared" si="60"/>
        <v>1.7296863558187881E-4</v>
      </c>
      <c r="J138" s="11">
        <f t="shared" si="60"/>
        <v>1.4400525146830638E-4</v>
      </c>
      <c r="K138" s="11">
        <f t="shared" si="60"/>
        <v>1.7002838780511847E-4</v>
      </c>
      <c r="L138" s="11">
        <f t="shared" si="60"/>
        <v>1.050102168959445E-4</v>
      </c>
      <c r="M138" s="11">
        <f t="shared" si="60"/>
        <v>1.0409768867015629E-4</v>
      </c>
      <c r="N138" s="11">
        <f t="shared" si="60"/>
        <v>8.5678858750491157E-5</v>
      </c>
      <c r="O138" s="11">
        <f t="shared" si="60"/>
        <v>8.9295494642113366E-5</v>
      </c>
      <c r="P138" s="11">
        <f t="shared" si="60"/>
        <v>1.0767789689784606E-4</v>
      </c>
      <c r="Q138" s="11">
        <f t="shared" si="60"/>
        <v>9.3331004718467971E-5</v>
      </c>
      <c r="R138" s="11">
        <f t="shared" si="60"/>
        <v>1.3446731039685713E-4</v>
      </c>
      <c r="S138" s="11">
        <f t="shared" si="60"/>
        <v>1.1595544040369692E-4</v>
      </c>
      <c r="T138" s="11">
        <f t="shared" si="60"/>
        <v>1.264589804684905E-4</v>
      </c>
      <c r="U138" s="11">
        <f t="shared" si="60"/>
        <v>1.3561815320429569E-4</v>
      </c>
      <c r="V138" s="11">
        <f t="shared" si="60"/>
        <v>1.3009386005445527E-4</v>
      </c>
      <c r="W138" s="11">
        <f t="shared" si="60"/>
        <v>7.7900590222168296E-5</v>
      </c>
      <c r="X138" s="1"/>
      <c r="Y138" s="1"/>
      <c r="Z138"/>
      <c r="AA138" s="1"/>
      <c r="AB138" s="1"/>
    </row>
    <row r="139" spans="1:28" outlineLevel="1" x14ac:dyDescent="0.2"/>
    <row r="140" spans="1:28" outlineLevel="1" x14ac:dyDescent="0.2"/>
    <row r="141" spans="1:28" outlineLevel="1" x14ac:dyDescent="0.2">
      <c r="A141" s="32" t="s">
        <v>87</v>
      </c>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4"/>
      <c r="AA141" s="33"/>
      <c r="AB141" s="33"/>
    </row>
    <row r="142" spans="1:28" outlineLevel="1" x14ac:dyDescent="0.2">
      <c r="B142" s="20" t="s">
        <v>88</v>
      </c>
      <c r="C142" s="5">
        <f>'[11]Table 32'!C$15</f>
        <v>16.376403</v>
      </c>
      <c r="D142" s="5">
        <f>'[11]Table 32'!D$15</f>
        <v>17.993409</v>
      </c>
      <c r="E142" s="5">
        <f>'[11]Table 32'!E$15</f>
        <v>21.046654</v>
      </c>
      <c r="F142" s="5">
        <f>'[11]Table 32'!F$15</f>
        <v>22.544989999999999</v>
      </c>
      <c r="G142" s="5">
        <f>'[11]Table 32'!G$15</f>
        <v>22.489796999999999</v>
      </c>
      <c r="H142" s="5">
        <f>'[11]Table 32'!H$15</f>
        <v>26.956838000000001</v>
      </c>
      <c r="I142" s="5">
        <f>'[11]Table 32'!I$15</f>
        <v>30.44652</v>
      </c>
      <c r="J142" s="5">
        <f>'[11]Table 32'!J$15</f>
        <v>43.061033999999999</v>
      </c>
      <c r="K142" s="5">
        <f>'[11]Table 32'!K$15</f>
        <v>54.792717000000003</v>
      </c>
      <c r="L142" s="5">
        <f>'[11]Table 32'!L$15</f>
        <v>51.251111000000002</v>
      </c>
      <c r="M142" s="5">
        <f>'[11]Table 32'!M$15</f>
        <v>55.758381999999997</v>
      </c>
      <c r="N142" s="5">
        <f>'[11]Table 32'!N$15</f>
        <v>69.586072999999999</v>
      </c>
      <c r="O142" s="5">
        <f>'[11]Table 32'!O$15</f>
        <v>76.862069000000005</v>
      </c>
      <c r="P142" s="5">
        <f>'[11]Table 32'!P$15</f>
        <v>66.943646000000001</v>
      </c>
      <c r="Q142" s="5">
        <f>'[11]Table 32'!Q$15</f>
        <v>75.700940000000003</v>
      </c>
      <c r="R142" s="5">
        <f>'[11]Table 32'!R$15</f>
        <v>79.412064000000001</v>
      </c>
      <c r="S142" s="5">
        <f>'[11]Table 32'!S$15</f>
        <v>82.326269999999994</v>
      </c>
      <c r="T142" s="5">
        <f>'[11]Table 32'!T$15</f>
        <v>84.480423999999999</v>
      </c>
      <c r="U142" s="5">
        <f>'[11]Table 32'!U$15</f>
        <v>78.210070000000002</v>
      </c>
      <c r="V142" s="5">
        <f>'[11]Table 32'!V$15</f>
        <v>74.099241000000006</v>
      </c>
      <c r="W142" s="5">
        <f>'[11]Table 32'!W$15</f>
        <v>76.459864999999994</v>
      </c>
      <c r="Z142" s="21"/>
      <c r="AB142"/>
    </row>
    <row r="143" spans="1:28" outlineLevel="1" x14ac:dyDescent="0.2">
      <c r="B143" s="7" t="s">
        <v>89</v>
      </c>
      <c r="C143" s="5"/>
      <c r="D143" s="5"/>
      <c r="E143" s="5"/>
      <c r="F143" s="5"/>
      <c r="G143" s="5"/>
      <c r="H143" s="5"/>
      <c r="I143" s="5"/>
      <c r="J143" s="5"/>
      <c r="K143" s="5"/>
      <c r="L143" s="5"/>
      <c r="M143" s="5"/>
      <c r="N143" s="5"/>
      <c r="O143" s="5"/>
      <c r="P143" s="5"/>
      <c r="Q143" s="5"/>
      <c r="R143" s="5"/>
      <c r="S143" s="5"/>
      <c r="T143" s="5"/>
      <c r="U143" s="5"/>
      <c r="V143" s="5"/>
      <c r="W143" s="5"/>
      <c r="Z143" s="21"/>
      <c r="AB143"/>
    </row>
    <row r="144" spans="1:28" outlineLevel="1" x14ac:dyDescent="0.2">
      <c r="B144" s="7" t="s">
        <v>25</v>
      </c>
      <c r="C144" s="5">
        <f>'[11]Table 32'!C$26</f>
        <v>3.7189999999999999</v>
      </c>
      <c r="D144" s="5">
        <f>'[11]Table 32'!D$26</f>
        <v>3.7050000000000001</v>
      </c>
      <c r="E144" s="5">
        <f>'[11]Table 32'!E$26</f>
        <v>3.9849999999999999</v>
      </c>
      <c r="F144" s="5">
        <f>'[11]Table 32'!F$26</f>
        <v>4.3029999999999999</v>
      </c>
      <c r="G144" s="5">
        <f>'[11]Table 32'!G$26</f>
        <v>4.702</v>
      </c>
      <c r="H144" s="5">
        <f>'[11]Table 32'!H$26</f>
        <v>5.25</v>
      </c>
      <c r="I144" s="5">
        <f>'[11]Table 32'!I$26</f>
        <v>6.194</v>
      </c>
      <c r="J144" s="5">
        <f>'[11]Table 32'!J$26</f>
        <v>7.46</v>
      </c>
      <c r="K144" s="5">
        <f>'[11]Table 32'!K$26</f>
        <v>9.0540000000000003</v>
      </c>
      <c r="L144" s="5">
        <f>'[11]Table 32'!L$26</f>
        <v>11.176</v>
      </c>
      <c r="M144" s="5">
        <f>'[11]Table 32'!M$26</f>
        <v>12.504</v>
      </c>
      <c r="N144" s="5">
        <f>'[11]Table 32'!N$26</f>
        <v>13.951000000000001</v>
      </c>
      <c r="O144" s="5">
        <f>'[11]Table 32'!O$26</f>
        <v>14.369</v>
      </c>
      <c r="P144" s="5">
        <f>'[11]Table 32'!P$26</f>
        <v>14.76</v>
      </c>
      <c r="Q144" s="5">
        <f>'[11]Table 32'!Q$26</f>
        <v>15.076000000000001</v>
      </c>
      <c r="R144" s="5">
        <f>'[11]Table 32'!R$26</f>
        <v>15.378</v>
      </c>
      <c r="S144" s="5">
        <f>'[11]Table 32'!S$26</f>
        <v>15.554</v>
      </c>
      <c r="T144" s="5">
        <f>'[11]Table 32'!T$26</f>
        <v>15.128</v>
      </c>
      <c r="U144" s="5">
        <f>'[11]Table 32'!U$26</f>
        <v>14.154</v>
      </c>
      <c r="V144" s="5">
        <f>'[11]Table 32'!V$26</f>
        <v>13.641999999999999</v>
      </c>
      <c r="W144" s="5">
        <f>'[11]Table 32'!W$26</f>
        <v>13.695</v>
      </c>
      <c r="Z144" s="21" t="s">
        <v>95</v>
      </c>
      <c r="AB144"/>
    </row>
    <row r="145" spans="2:28" outlineLevel="1" x14ac:dyDescent="0.2">
      <c r="B145" s="7" t="s">
        <v>30</v>
      </c>
      <c r="C145" s="5">
        <f>'[11]Table 32'!C$27</f>
        <v>4003.0931810000002</v>
      </c>
      <c r="D145" s="5">
        <f>'[11]Table 32'!D$27</f>
        <v>3980.6111510000001</v>
      </c>
      <c r="E145" s="5">
        <f>'[11]Table 32'!E$27</f>
        <v>4158.6501580000004</v>
      </c>
      <c r="F145" s="5">
        <f>'[11]Table 32'!F$27</f>
        <v>4125.4133160000001</v>
      </c>
      <c r="G145" s="5">
        <f>'[11]Table 32'!G$27</f>
        <v>3766.145861</v>
      </c>
      <c r="H145" s="5">
        <f>'[11]Table 32'!H$27</f>
        <v>4042.8930610000002</v>
      </c>
      <c r="I145" s="5">
        <f>'[11]Table 32'!I$27</f>
        <v>3870.2663779999998</v>
      </c>
      <c r="J145" s="5">
        <f>'[11]Table 32'!J$27</f>
        <v>4545.2592400000003</v>
      </c>
      <c r="K145" s="5">
        <f>'[11]Table 32'!K$27</f>
        <v>4765.0899659999995</v>
      </c>
      <c r="L145" s="5">
        <f>'[11]Table 32'!L$27</f>
        <v>4257.442282</v>
      </c>
      <c r="M145" s="5">
        <f>'[11]Table 32'!M$27</f>
        <v>4139.9115000000002</v>
      </c>
      <c r="N145" s="5">
        <f>'[11]Table 32'!N$27</f>
        <v>4630.7580770000004</v>
      </c>
      <c r="O145" s="5">
        <f>'[11]Table 32'!O$27</f>
        <v>4966.2144539999999</v>
      </c>
      <c r="P145" s="5">
        <f>'[11]Table 32'!P$27</f>
        <v>4210.6743489999999</v>
      </c>
      <c r="Q145" s="5">
        <f>'[11]Table 32'!Q$27</f>
        <v>4661.7895840000001</v>
      </c>
      <c r="R145" s="5">
        <f>'[11]Table 32'!R$27</f>
        <v>4794.2750180000003</v>
      </c>
      <c r="S145" s="5">
        <f>'[11]Table 32'!S$27</f>
        <v>4619.5941970000003</v>
      </c>
      <c r="T145" s="5">
        <f>'[11]Table 32'!T$27</f>
        <v>4812.2287420000002</v>
      </c>
      <c r="U145" s="5">
        <f>'[11]Table 32'!U$27</f>
        <v>4761.6864320000004</v>
      </c>
      <c r="V145" s="5">
        <f>'[11]Table 32'!V$27</f>
        <v>4672.6947120000004</v>
      </c>
      <c r="W145" s="5">
        <f>'[11]Table 32'!W$27</f>
        <v>4635.3211890000002</v>
      </c>
      <c r="Z145" s="21" t="s">
        <v>95</v>
      </c>
      <c r="AB145"/>
    </row>
    <row r="146" spans="2:28" outlineLevel="1" x14ac:dyDescent="0.2">
      <c r="B146" s="7" t="s">
        <v>31</v>
      </c>
      <c r="C146" s="5">
        <f t="shared" ref="C146:W146" si="61">C144*C145/1000</f>
        <v>14.887503540138999</v>
      </c>
      <c r="D146" s="5">
        <f t="shared" si="61"/>
        <v>14.748164314455</v>
      </c>
      <c r="E146" s="5">
        <f t="shared" si="61"/>
        <v>16.572220879629999</v>
      </c>
      <c r="F146" s="5">
        <f t="shared" si="61"/>
        <v>17.751653498748002</v>
      </c>
      <c r="G146" s="5">
        <f t="shared" si="61"/>
        <v>17.708417838422001</v>
      </c>
      <c r="H146" s="5">
        <f t="shared" si="61"/>
        <v>21.225188570250001</v>
      </c>
      <c r="I146" s="5">
        <f t="shared" si="61"/>
        <v>23.972429945331999</v>
      </c>
      <c r="J146" s="5">
        <f t="shared" si="61"/>
        <v>33.907633930399996</v>
      </c>
      <c r="K146" s="5">
        <f t="shared" si="61"/>
        <v>43.143124552163997</v>
      </c>
      <c r="L146" s="5">
        <f t="shared" si="61"/>
        <v>47.581174943632</v>
      </c>
      <c r="M146" s="5">
        <f t="shared" si="61"/>
        <v>51.765453395999998</v>
      </c>
      <c r="N146" s="5">
        <f t="shared" si="61"/>
        <v>64.603705932227001</v>
      </c>
      <c r="O146" s="5">
        <f t="shared" si="61"/>
        <v>71.359535489525996</v>
      </c>
      <c r="P146" s="5">
        <f t="shared" si="61"/>
        <v>62.149553391239998</v>
      </c>
      <c r="Q146" s="5">
        <f t="shared" si="61"/>
        <v>70.281139768384008</v>
      </c>
      <c r="R146" s="5">
        <f t="shared" si="61"/>
        <v>73.726361226804002</v>
      </c>
      <c r="S146" s="5">
        <f t="shared" si="61"/>
        <v>71.85316814013801</v>
      </c>
      <c r="T146" s="5">
        <f t="shared" si="61"/>
        <v>72.799396408975994</v>
      </c>
      <c r="U146" s="5">
        <f t="shared" si="61"/>
        <v>67.396909758528011</v>
      </c>
      <c r="V146" s="5">
        <f t="shared" si="61"/>
        <v>63.744901261104005</v>
      </c>
      <c r="W146" s="5">
        <f t="shared" si="61"/>
        <v>63.480723683355002</v>
      </c>
    </row>
    <row r="147" spans="2:28" outlineLevel="1" x14ac:dyDescent="0.2">
      <c r="B147" s="7" t="s">
        <v>140</v>
      </c>
      <c r="C147" s="14">
        <f t="shared" ref="C147:W147" si="62">C142/C146</f>
        <v>1.1000100155037209</v>
      </c>
      <c r="D147" s="14">
        <f t="shared" si="62"/>
        <v>1.2200439740398243</v>
      </c>
      <c r="E147" s="14">
        <f t="shared" si="62"/>
        <v>1.2699959862271579</v>
      </c>
      <c r="F147" s="14">
        <f t="shared" si="62"/>
        <v>1.2700219729722677</v>
      </c>
      <c r="G147" s="14">
        <f t="shared" si="62"/>
        <v>1.2700060053475712</v>
      </c>
      <c r="H147" s="14">
        <f t="shared" si="62"/>
        <v>1.2700399768312867</v>
      </c>
      <c r="I147" s="14">
        <f t="shared" si="62"/>
        <v>1.2700639889002432</v>
      </c>
      <c r="J147" s="14">
        <f t="shared" si="62"/>
        <v>1.2699510112793064</v>
      </c>
      <c r="K147" s="14">
        <f t="shared" si="62"/>
        <v>1.2700219923513092</v>
      </c>
      <c r="L147" s="14">
        <f t="shared" si="62"/>
        <v>1.0771300006928299</v>
      </c>
      <c r="M147" s="14">
        <f t="shared" si="62"/>
        <v>1.0771350068829599</v>
      </c>
      <c r="N147" s="14">
        <f t="shared" si="62"/>
        <v>1.0771220009112137</v>
      </c>
      <c r="O147" s="14">
        <f t="shared" si="62"/>
        <v>1.0771099962006012</v>
      </c>
      <c r="P147" s="14">
        <f t="shared" si="62"/>
        <v>1.0771380057806776</v>
      </c>
      <c r="Q147" s="14">
        <f t="shared" si="62"/>
        <v>1.0771159979686911</v>
      </c>
      <c r="R147" s="14">
        <f t="shared" si="62"/>
        <v>1.0771189935131222</v>
      </c>
      <c r="S147" s="14">
        <f t="shared" si="62"/>
        <v>1.1457569948681441</v>
      </c>
      <c r="T147" s="14">
        <f t="shared" si="62"/>
        <v>1.1604550060470524</v>
      </c>
      <c r="U147" s="14">
        <f t="shared" si="62"/>
        <v>1.1604400005907356</v>
      </c>
      <c r="V147" s="14">
        <f t="shared" si="62"/>
        <v>1.1624340070193824</v>
      </c>
      <c r="W147" s="14">
        <f t="shared" si="62"/>
        <v>1.2044579923408811</v>
      </c>
    </row>
    <row r="148" spans="2:28" outlineLevel="1" x14ac:dyDescent="0.2">
      <c r="B148" s="7" t="s">
        <v>90</v>
      </c>
      <c r="C148" s="5">
        <f t="shared" ref="C148:W148" si="63">C145*C147</f>
        <v>4403.4425920946496</v>
      </c>
      <c r="D148" s="5">
        <f t="shared" si="63"/>
        <v>4856.5206477732791</v>
      </c>
      <c r="E148" s="5">
        <f t="shared" si="63"/>
        <v>5281.4690087829367</v>
      </c>
      <c r="F148" s="5">
        <f t="shared" si="63"/>
        <v>5239.3655589123855</v>
      </c>
      <c r="G148" s="5">
        <f t="shared" si="63"/>
        <v>4783.0278604848991</v>
      </c>
      <c r="H148" s="5">
        <f t="shared" si="63"/>
        <v>5134.6358095238102</v>
      </c>
      <c r="I148" s="5">
        <f t="shared" si="63"/>
        <v>4915.485954149176</v>
      </c>
      <c r="J148" s="5">
        <f t="shared" si="63"/>
        <v>5772.2565683646126</v>
      </c>
      <c r="K148" s="5">
        <f t="shared" si="63"/>
        <v>6051.7690523525516</v>
      </c>
      <c r="L148" s="5">
        <f t="shared" si="63"/>
        <v>4585.818808160343</v>
      </c>
      <c r="M148" s="5">
        <f t="shared" si="63"/>
        <v>4459.2436020473451</v>
      </c>
      <c r="N148" s="5">
        <f t="shared" si="63"/>
        <v>4987.8914056340045</v>
      </c>
      <c r="O148" s="5">
        <f t="shared" si="63"/>
        <v>5349.1592316793103</v>
      </c>
      <c r="P148" s="5">
        <f t="shared" si="63"/>
        <v>4535.4773712737133</v>
      </c>
      <c r="Q148" s="5">
        <f t="shared" si="63"/>
        <v>5021.2881400902097</v>
      </c>
      <c r="R148" s="5">
        <f t="shared" si="63"/>
        <v>5164.0046820132666</v>
      </c>
      <c r="S148" s="5">
        <f t="shared" si="63"/>
        <v>5292.9323646650373</v>
      </c>
      <c r="T148" s="5">
        <f t="shared" si="63"/>
        <v>5584.3749338974094</v>
      </c>
      <c r="U148" s="5">
        <f t="shared" si="63"/>
        <v>5525.6514059629781</v>
      </c>
      <c r="V148" s="5">
        <f t="shared" si="63"/>
        <v>5431.6992376484395</v>
      </c>
      <c r="W148" s="5">
        <f t="shared" si="63"/>
        <v>5583.0496531580866</v>
      </c>
    </row>
    <row r="149" spans="2:28" outlineLevel="1" x14ac:dyDescent="0.2"/>
    <row r="150" spans="2:28" outlineLevel="1" x14ac:dyDescent="0.2">
      <c r="B150" s="8" t="s">
        <v>14</v>
      </c>
      <c r="C150" s="13"/>
    </row>
    <row r="151" spans="2:28" outlineLevel="1" x14ac:dyDescent="0.2">
      <c r="B151" s="4" t="s">
        <v>18</v>
      </c>
      <c r="C151" s="5"/>
      <c r="D151" s="5"/>
      <c r="E151" s="5"/>
      <c r="F151" s="5"/>
      <c r="G151" s="5"/>
      <c r="H151" s="5"/>
      <c r="I151" s="5"/>
      <c r="J151" s="5"/>
      <c r="K151" s="5"/>
      <c r="L151" s="5"/>
      <c r="M151" s="5"/>
      <c r="N151" s="5"/>
      <c r="O151" s="5"/>
      <c r="P151" s="5"/>
      <c r="Q151" s="5"/>
      <c r="R151" s="5"/>
      <c r="S151" s="5"/>
      <c r="T151" s="5"/>
      <c r="U151" s="5"/>
      <c r="V151" s="5"/>
      <c r="W151" s="5"/>
      <c r="Z151" s="21"/>
    </row>
    <row r="152" spans="2:28" outlineLevel="1" x14ac:dyDescent="0.2">
      <c r="B152" s="4" t="s">
        <v>19</v>
      </c>
      <c r="C152" s="5"/>
      <c r="D152" s="5"/>
      <c r="E152" s="5"/>
      <c r="F152" s="5"/>
      <c r="G152" s="5"/>
      <c r="H152" s="5"/>
      <c r="I152" s="5"/>
      <c r="J152" s="5"/>
      <c r="K152" s="5"/>
      <c r="L152" s="5"/>
      <c r="M152" s="5"/>
      <c r="N152" s="5"/>
      <c r="O152" s="5"/>
      <c r="P152" s="5"/>
      <c r="Q152" s="5"/>
      <c r="R152" s="5"/>
      <c r="S152" s="5"/>
      <c r="T152" s="5"/>
      <c r="U152" s="5"/>
      <c r="V152" s="5"/>
      <c r="W152" s="5"/>
      <c r="Z152" s="21"/>
    </row>
    <row r="153" spans="2:28" outlineLevel="1" x14ac:dyDescent="0.2">
      <c r="B153" s="4" t="s">
        <v>16</v>
      </c>
      <c r="C153" s="5"/>
      <c r="D153" s="5"/>
      <c r="E153" s="5"/>
      <c r="F153" s="5"/>
      <c r="G153" s="5"/>
      <c r="H153" s="5"/>
      <c r="I153" s="5"/>
      <c r="J153" s="5"/>
      <c r="K153" s="5"/>
      <c r="L153" s="5"/>
      <c r="M153" s="5"/>
      <c r="N153" s="5"/>
      <c r="O153" s="5"/>
      <c r="P153" s="5"/>
      <c r="Q153" s="5"/>
      <c r="R153" s="5"/>
      <c r="S153" s="5"/>
      <c r="T153" s="5"/>
      <c r="U153" s="5"/>
      <c r="V153" s="5"/>
      <c r="W153" s="5"/>
      <c r="Z153" s="21"/>
    </row>
    <row r="154" spans="2:28" outlineLevel="1" x14ac:dyDescent="0.2">
      <c r="B154" s="4" t="s">
        <v>21</v>
      </c>
      <c r="C154" s="5"/>
      <c r="D154" s="5"/>
      <c r="E154" s="5"/>
      <c r="F154" s="5"/>
      <c r="G154" s="5"/>
      <c r="H154" s="5"/>
      <c r="I154" s="5"/>
      <c r="J154" s="5"/>
      <c r="K154" s="5"/>
      <c r="L154" s="5"/>
      <c r="M154" s="5"/>
      <c r="N154" s="5"/>
      <c r="O154" s="5"/>
      <c r="P154" s="5"/>
      <c r="Q154" s="5"/>
      <c r="R154" s="5"/>
      <c r="S154" s="5"/>
      <c r="T154" s="5"/>
      <c r="U154" s="5"/>
      <c r="V154" s="5"/>
      <c r="W154" s="5"/>
      <c r="Z154" s="21"/>
    </row>
    <row r="155" spans="2:28" outlineLevel="1" x14ac:dyDescent="0.2">
      <c r="B155" s="4" t="s">
        <v>20</v>
      </c>
      <c r="C155" s="5">
        <f>'[11]Table 32'!C$12*1000</f>
        <v>24.490000000000002</v>
      </c>
      <c r="D155" s="5">
        <f>'[11]Table 32'!D$12*1000</f>
        <v>24.261000000000003</v>
      </c>
      <c r="E155" s="5">
        <f>'[11]Table 32'!E$12*1000</f>
        <v>27.260999999999999</v>
      </c>
      <c r="F155" s="5">
        <f>'[11]Table 32'!F$12*1000</f>
        <v>29.201000000000001</v>
      </c>
      <c r="G155" s="5">
        <f>'[11]Table 32'!G$12*1000</f>
        <v>29.13</v>
      </c>
      <c r="H155" s="5">
        <f>'[11]Table 32'!H$12*1000</f>
        <v>31.943999999999999</v>
      </c>
      <c r="I155" s="5">
        <f>'[11]Table 32'!I$12*1000</f>
        <v>36.079000000000001</v>
      </c>
      <c r="J155" s="5">
        <f>'[11]Table 32'!J$12*1000</f>
        <v>49.844000000000001</v>
      </c>
      <c r="K155" s="5">
        <f>'[11]Table 32'!K$12*1000</f>
        <v>63.42</v>
      </c>
      <c r="L155" s="5">
        <f>'[11]Table 32'!L$12*1000</f>
        <v>89.927999999999997</v>
      </c>
      <c r="M155" s="5">
        <f>'[11]Table 32'!M$12*1000</f>
        <v>97.836999999999989</v>
      </c>
      <c r="N155" s="5">
        <f>'[11]Table 32'!N$12*1000</f>
        <v>122.101</v>
      </c>
      <c r="O155" s="5">
        <f>'[11]Table 32'!O$12*1000</f>
        <v>134.86999999999998</v>
      </c>
      <c r="P155" s="5">
        <f>'[11]Table 32'!P$12*1000</f>
        <v>117.46299999999999</v>
      </c>
      <c r="Q155" s="5">
        <f>'[11]Table 32'!Q$12*1000</f>
        <v>132.83100000000002</v>
      </c>
      <c r="R155" s="5">
        <f>'[11]Table 32'!R$12*1000</f>
        <v>139.34299999999999</v>
      </c>
      <c r="S155" s="5">
        <f>'[11]Table 32'!S$12*1000</f>
        <v>135.80199999999999</v>
      </c>
      <c r="T155" s="5">
        <f>'[11]Table 32'!T$12*1000</f>
        <v>135.04300000000001</v>
      </c>
      <c r="U155" s="5">
        <f>'[11]Table 32'!U$12*1000</f>
        <v>125.02099999999999</v>
      </c>
      <c r="V155" s="5">
        <f>'[11]Table 32'!V$12*1000</f>
        <v>118.247</v>
      </c>
      <c r="W155" s="5">
        <f>'[11]Table 32'!W$12*1000</f>
        <v>117.75700000000001</v>
      </c>
      <c r="Z155" s="21" t="s">
        <v>26</v>
      </c>
    </row>
    <row r="156" spans="2:28" outlineLevel="1" x14ac:dyDescent="0.2">
      <c r="B156" s="4" t="s">
        <v>0</v>
      </c>
      <c r="C156" s="5"/>
      <c r="D156" s="5"/>
      <c r="E156" s="5"/>
      <c r="F156" s="5"/>
      <c r="G156" s="5"/>
      <c r="H156" s="5"/>
      <c r="I156" s="5"/>
      <c r="J156" s="5"/>
      <c r="K156" s="5"/>
      <c r="L156" s="5"/>
      <c r="M156" s="5"/>
      <c r="N156" s="5"/>
      <c r="O156" s="5"/>
      <c r="P156" s="5"/>
      <c r="Q156" s="5"/>
      <c r="R156" s="5"/>
      <c r="S156" s="5"/>
      <c r="T156" s="5"/>
      <c r="U156" s="5"/>
      <c r="V156" s="5"/>
      <c r="W156" s="5"/>
      <c r="Z156" s="21"/>
    </row>
    <row r="157" spans="2:28" outlineLevel="1" x14ac:dyDescent="0.2">
      <c r="B157" s="4" t="s">
        <v>22</v>
      </c>
      <c r="C157" s="5"/>
      <c r="D157" s="5"/>
      <c r="E157" s="5"/>
      <c r="F157" s="5"/>
      <c r="G157" s="5"/>
      <c r="H157" s="5"/>
      <c r="I157" s="5"/>
      <c r="J157" s="5"/>
      <c r="K157" s="5"/>
      <c r="L157" s="5"/>
      <c r="M157" s="5"/>
      <c r="N157" s="5"/>
      <c r="O157" s="5"/>
      <c r="P157" s="5"/>
      <c r="Q157" s="5"/>
      <c r="R157" s="5"/>
      <c r="S157" s="5"/>
      <c r="T157" s="5"/>
      <c r="U157" s="5"/>
      <c r="V157" s="5"/>
      <c r="W157" s="5"/>
      <c r="Z157" s="21"/>
    </row>
    <row r="158" spans="2:28" outlineLevel="1" x14ac:dyDescent="0.2">
      <c r="B158" s="4" t="s">
        <v>23</v>
      </c>
      <c r="C158" s="5"/>
      <c r="D158" s="5"/>
      <c r="E158" s="5"/>
      <c r="F158" s="5"/>
      <c r="G158" s="5"/>
      <c r="H158" s="5"/>
      <c r="I158" s="5"/>
      <c r="J158" s="5"/>
      <c r="K158" s="5"/>
      <c r="L158" s="5"/>
      <c r="M158" s="5"/>
      <c r="N158" s="5"/>
      <c r="O158" s="5"/>
      <c r="P158" s="5"/>
      <c r="Q158" s="5"/>
      <c r="R158" s="5"/>
      <c r="S158" s="5"/>
      <c r="T158" s="5"/>
      <c r="U158" s="5"/>
      <c r="V158" s="5"/>
      <c r="W158" s="5"/>
      <c r="Z158" s="21"/>
    </row>
    <row r="159" spans="2:28" outlineLevel="1" x14ac:dyDescent="0.2">
      <c r="B159" s="4" t="s">
        <v>17</v>
      </c>
      <c r="C159" s="5"/>
      <c r="D159" s="5"/>
      <c r="E159" s="5"/>
      <c r="F159" s="5"/>
      <c r="G159" s="5"/>
      <c r="H159" s="5"/>
      <c r="I159" s="5"/>
      <c r="J159" s="5"/>
      <c r="K159" s="5"/>
      <c r="L159" s="5"/>
      <c r="M159" s="5"/>
      <c r="N159" s="5"/>
      <c r="O159" s="5"/>
      <c r="P159" s="5"/>
      <c r="Q159" s="5"/>
      <c r="R159" s="5"/>
      <c r="S159" s="5"/>
      <c r="T159" s="5"/>
      <c r="U159" s="5"/>
      <c r="V159" s="5"/>
      <c r="W159" s="5"/>
      <c r="Z159" s="21"/>
    </row>
    <row r="160" spans="2:28" outlineLevel="1" x14ac:dyDescent="0.2">
      <c r="B160" s="4" t="s">
        <v>1</v>
      </c>
      <c r="C160" s="5"/>
      <c r="D160" s="5"/>
      <c r="E160" s="5"/>
      <c r="F160" s="5"/>
      <c r="G160" s="5"/>
      <c r="H160" s="5"/>
      <c r="I160" s="5"/>
      <c r="J160" s="5"/>
      <c r="K160" s="5"/>
      <c r="L160" s="5"/>
      <c r="M160" s="5"/>
      <c r="N160" s="5"/>
      <c r="O160" s="5"/>
      <c r="P160" s="5"/>
      <c r="Q160" s="5"/>
      <c r="R160" s="5"/>
      <c r="S160" s="5"/>
      <c r="T160" s="5"/>
      <c r="U160" s="5"/>
      <c r="V160" s="5"/>
      <c r="W160" s="5"/>
      <c r="Z160" s="21"/>
    </row>
    <row r="161" spans="1:28" outlineLevel="1" x14ac:dyDescent="0.2">
      <c r="B161" s="15" t="s">
        <v>9</v>
      </c>
      <c r="C161" s="19">
        <f t="shared" ref="C161:W161" si="64">SUM(C151:C160)</f>
        <v>24.490000000000002</v>
      </c>
      <c r="D161" s="19">
        <f t="shared" si="64"/>
        <v>24.261000000000003</v>
      </c>
      <c r="E161" s="19">
        <f t="shared" si="64"/>
        <v>27.260999999999999</v>
      </c>
      <c r="F161" s="19">
        <f t="shared" si="64"/>
        <v>29.201000000000001</v>
      </c>
      <c r="G161" s="19">
        <f t="shared" si="64"/>
        <v>29.13</v>
      </c>
      <c r="H161" s="19">
        <f t="shared" si="64"/>
        <v>31.943999999999999</v>
      </c>
      <c r="I161" s="19">
        <f t="shared" si="64"/>
        <v>36.079000000000001</v>
      </c>
      <c r="J161" s="19">
        <f t="shared" si="64"/>
        <v>49.844000000000001</v>
      </c>
      <c r="K161" s="19">
        <f t="shared" si="64"/>
        <v>63.42</v>
      </c>
      <c r="L161" s="19">
        <f t="shared" si="64"/>
        <v>89.927999999999997</v>
      </c>
      <c r="M161" s="19">
        <f t="shared" si="64"/>
        <v>97.836999999999989</v>
      </c>
      <c r="N161" s="19">
        <f t="shared" si="64"/>
        <v>122.101</v>
      </c>
      <c r="O161" s="19">
        <f t="shared" si="64"/>
        <v>134.86999999999998</v>
      </c>
      <c r="P161" s="19">
        <f t="shared" si="64"/>
        <v>117.46299999999999</v>
      </c>
      <c r="Q161" s="19">
        <f t="shared" si="64"/>
        <v>132.83100000000002</v>
      </c>
      <c r="R161" s="19">
        <f t="shared" si="64"/>
        <v>139.34299999999999</v>
      </c>
      <c r="S161" s="19">
        <f t="shared" si="64"/>
        <v>135.80199999999999</v>
      </c>
      <c r="T161" s="19">
        <f t="shared" si="64"/>
        <v>135.04300000000001</v>
      </c>
      <c r="U161" s="19">
        <f t="shared" si="64"/>
        <v>125.02099999999999</v>
      </c>
      <c r="V161" s="19">
        <f t="shared" si="64"/>
        <v>118.247</v>
      </c>
      <c r="W161" s="19">
        <f t="shared" si="64"/>
        <v>117.75700000000001</v>
      </c>
    </row>
    <row r="162" spans="1:28" outlineLevel="1" x14ac:dyDescent="0.2">
      <c r="B162" s="26" t="s">
        <v>91</v>
      </c>
      <c r="C162" s="25">
        <f t="shared" ref="C162:W162" si="65">C161/C142/1000</f>
        <v>1.4954443903218552E-3</v>
      </c>
      <c r="D162" s="25">
        <f t="shared" si="65"/>
        <v>1.3483270457532535E-3</v>
      </c>
      <c r="E162" s="25">
        <f t="shared" si="65"/>
        <v>1.2952652711447625E-3</v>
      </c>
      <c r="F162" s="25">
        <f t="shared" si="65"/>
        <v>1.2952323332146079E-3</v>
      </c>
      <c r="G162" s="25">
        <f t="shared" si="65"/>
        <v>1.2952540211901423E-3</v>
      </c>
      <c r="H162" s="25">
        <f t="shared" si="65"/>
        <v>1.1850054520489385E-3</v>
      </c>
      <c r="I162" s="25">
        <f t="shared" si="65"/>
        <v>1.1849958550271098E-3</v>
      </c>
      <c r="J162" s="25">
        <f t="shared" si="65"/>
        <v>1.1575198124596821E-3</v>
      </c>
      <c r="K162" s="25">
        <f t="shared" si="65"/>
        <v>1.1574530972793336E-3</v>
      </c>
      <c r="L162" s="25">
        <f t="shared" si="65"/>
        <v>1.7546546454378325E-3</v>
      </c>
      <c r="M162" s="25">
        <f t="shared" si="65"/>
        <v>1.7546599540854682E-3</v>
      </c>
      <c r="N162" s="25">
        <f t="shared" si="65"/>
        <v>1.7546758242845519E-3</v>
      </c>
      <c r="O162" s="25">
        <f t="shared" si="65"/>
        <v>1.7547016591499764E-3</v>
      </c>
      <c r="P162" s="25">
        <f t="shared" si="65"/>
        <v>1.7546549526149201E-3</v>
      </c>
      <c r="Q162" s="25">
        <f t="shared" si="65"/>
        <v>1.7546809854672876E-3</v>
      </c>
      <c r="R162" s="25">
        <f t="shared" si="65"/>
        <v>1.7546830164243052E-3</v>
      </c>
      <c r="S162" s="25">
        <f t="shared" si="65"/>
        <v>1.6495585188057227E-3</v>
      </c>
      <c r="T162" s="25">
        <f t="shared" si="65"/>
        <v>1.5985123370119449E-3</v>
      </c>
      <c r="U162" s="25">
        <f t="shared" si="65"/>
        <v>1.5985281690708113E-3</v>
      </c>
      <c r="V162" s="25">
        <f t="shared" si="65"/>
        <v>1.595792323972657E-3</v>
      </c>
      <c r="W162" s="25">
        <f t="shared" si="65"/>
        <v>1.5401151963844041E-3</v>
      </c>
    </row>
    <row r="163" spans="1:28" outlineLevel="1" x14ac:dyDescent="0.2"/>
    <row r="164" spans="1:28" outlineLevel="1" x14ac:dyDescent="0.2">
      <c r="B164" s="4" t="s">
        <v>18</v>
      </c>
      <c r="C164" s="11">
        <f t="shared" ref="C164:W164" si="66">IFERROR(C151/C161,0)</f>
        <v>0</v>
      </c>
      <c r="D164" s="11">
        <f t="shared" si="66"/>
        <v>0</v>
      </c>
      <c r="E164" s="11">
        <f t="shared" si="66"/>
        <v>0</v>
      </c>
      <c r="F164" s="11">
        <f t="shared" si="66"/>
        <v>0</v>
      </c>
      <c r="G164" s="11">
        <f t="shared" si="66"/>
        <v>0</v>
      </c>
      <c r="H164" s="11">
        <f t="shared" si="66"/>
        <v>0</v>
      </c>
      <c r="I164" s="11">
        <f t="shared" si="66"/>
        <v>0</v>
      </c>
      <c r="J164" s="11">
        <f t="shared" si="66"/>
        <v>0</v>
      </c>
      <c r="K164" s="11">
        <f t="shared" si="66"/>
        <v>0</v>
      </c>
      <c r="L164" s="11">
        <f t="shared" si="66"/>
        <v>0</v>
      </c>
      <c r="M164" s="11">
        <f t="shared" si="66"/>
        <v>0</v>
      </c>
      <c r="N164" s="11">
        <f t="shared" si="66"/>
        <v>0</v>
      </c>
      <c r="O164" s="11">
        <f t="shared" si="66"/>
        <v>0</v>
      </c>
      <c r="P164" s="11">
        <f t="shared" si="66"/>
        <v>0</v>
      </c>
      <c r="Q164" s="11">
        <f t="shared" si="66"/>
        <v>0</v>
      </c>
      <c r="R164" s="11">
        <f t="shared" si="66"/>
        <v>0</v>
      </c>
      <c r="S164" s="11">
        <f t="shared" si="66"/>
        <v>0</v>
      </c>
      <c r="T164" s="11">
        <f t="shared" si="66"/>
        <v>0</v>
      </c>
      <c r="U164" s="11">
        <f t="shared" si="66"/>
        <v>0</v>
      </c>
      <c r="V164" s="11">
        <f t="shared" si="66"/>
        <v>0</v>
      </c>
      <c r="W164" s="11">
        <f t="shared" si="66"/>
        <v>0</v>
      </c>
    </row>
    <row r="165" spans="1:28" outlineLevel="1" x14ac:dyDescent="0.2">
      <c r="B165" s="4" t="s">
        <v>19</v>
      </c>
      <c r="C165" s="11">
        <f t="shared" ref="C165:W165" si="67">IFERROR(C152/C161,0)</f>
        <v>0</v>
      </c>
      <c r="D165" s="11">
        <f t="shared" si="67"/>
        <v>0</v>
      </c>
      <c r="E165" s="11">
        <f t="shared" si="67"/>
        <v>0</v>
      </c>
      <c r="F165" s="11">
        <f t="shared" si="67"/>
        <v>0</v>
      </c>
      <c r="G165" s="11">
        <f t="shared" si="67"/>
        <v>0</v>
      </c>
      <c r="H165" s="11">
        <f t="shared" si="67"/>
        <v>0</v>
      </c>
      <c r="I165" s="11">
        <f t="shared" si="67"/>
        <v>0</v>
      </c>
      <c r="J165" s="11">
        <f t="shared" si="67"/>
        <v>0</v>
      </c>
      <c r="K165" s="11">
        <f t="shared" si="67"/>
        <v>0</v>
      </c>
      <c r="L165" s="11">
        <f t="shared" si="67"/>
        <v>0</v>
      </c>
      <c r="M165" s="11">
        <f t="shared" si="67"/>
        <v>0</v>
      </c>
      <c r="N165" s="11">
        <f t="shared" si="67"/>
        <v>0</v>
      </c>
      <c r="O165" s="11">
        <f t="shared" si="67"/>
        <v>0</v>
      </c>
      <c r="P165" s="11">
        <f t="shared" si="67"/>
        <v>0</v>
      </c>
      <c r="Q165" s="11">
        <f t="shared" si="67"/>
        <v>0</v>
      </c>
      <c r="R165" s="11">
        <f t="shared" si="67"/>
        <v>0</v>
      </c>
      <c r="S165" s="11">
        <f t="shared" si="67"/>
        <v>0</v>
      </c>
      <c r="T165" s="11">
        <f t="shared" si="67"/>
        <v>0</v>
      </c>
      <c r="U165" s="11">
        <f t="shared" si="67"/>
        <v>0</v>
      </c>
      <c r="V165" s="11">
        <f t="shared" si="67"/>
        <v>0</v>
      </c>
      <c r="W165" s="11">
        <f t="shared" si="67"/>
        <v>0</v>
      </c>
    </row>
    <row r="166" spans="1:28" outlineLevel="1" x14ac:dyDescent="0.2">
      <c r="B166" s="4" t="s">
        <v>16</v>
      </c>
      <c r="C166" s="11">
        <f t="shared" ref="C166:W166" si="68">IFERROR(C153/C161,0)</f>
        <v>0</v>
      </c>
      <c r="D166" s="11">
        <f t="shared" si="68"/>
        <v>0</v>
      </c>
      <c r="E166" s="11">
        <f t="shared" si="68"/>
        <v>0</v>
      </c>
      <c r="F166" s="11">
        <f t="shared" si="68"/>
        <v>0</v>
      </c>
      <c r="G166" s="11">
        <f t="shared" si="68"/>
        <v>0</v>
      </c>
      <c r="H166" s="11">
        <f t="shared" si="68"/>
        <v>0</v>
      </c>
      <c r="I166" s="11">
        <f t="shared" si="68"/>
        <v>0</v>
      </c>
      <c r="J166" s="11">
        <f t="shared" si="68"/>
        <v>0</v>
      </c>
      <c r="K166" s="11">
        <f t="shared" si="68"/>
        <v>0</v>
      </c>
      <c r="L166" s="11">
        <f t="shared" si="68"/>
        <v>0</v>
      </c>
      <c r="M166" s="11">
        <f t="shared" si="68"/>
        <v>0</v>
      </c>
      <c r="N166" s="11">
        <f t="shared" si="68"/>
        <v>0</v>
      </c>
      <c r="O166" s="11">
        <f t="shared" si="68"/>
        <v>0</v>
      </c>
      <c r="P166" s="11">
        <f t="shared" si="68"/>
        <v>0</v>
      </c>
      <c r="Q166" s="11">
        <f t="shared" si="68"/>
        <v>0</v>
      </c>
      <c r="R166" s="11">
        <f t="shared" si="68"/>
        <v>0</v>
      </c>
      <c r="S166" s="11">
        <f t="shared" si="68"/>
        <v>0</v>
      </c>
      <c r="T166" s="11">
        <f t="shared" si="68"/>
        <v>0</v>
      </c>
      <c r="U166" s="11">
        <f t="shared" si="68"/>
        <v>0</v>
      </c>
      <c r="V166" s="11">
        <f t="shared" si="68"/>
        <v>0</v>
      </c>
      <c r="W166" s="11">
        <f t="shared" si="68"/>
        <v>0</v>
      </c>
    </row>
    <row r="167" spans="1:28" outlineLevel="1" x14ac:dyDescent="0.2">
      <c r="B167" s="4" t="s">
        <v>21</v>
      </c>
      <c r="C167" s="11">
        <f t="shared" ref="C167:W167" si="69">IFERROR(C154/C161,0)</f>
        <v>0</v>
      </c>
      <c r="D167" s="11">
        <f t="shared" si="69"/>
        <v>0</v>
      </c>
      <c r="E167" s="11">
        <f t="shared" si="69"/>
        <v>0</v>
      </c>
      <c r="F167" s="11">
        <f t="shared" si="69"/>
        <v>0</v>
      </c>
      <c r="G167" s="11">
        <f t="shared" si="69"/>
        <v>0</v>
      </c>
      <c r="H167" s="11">
        <f t="shared" si="69"/>
        <v>0</v>
      </c>
      <c r="I167" s="11">
        <f t="shared" si="69"/>
        <v>0</v>
      </c>
      <c r="J167" s="11">
        <f t="shared" si="69"/>
        <v>0</v>
      </c>
      <c r="K167" s="11">
        <f t="shared" si="69"/>
        <v>0</v>
      </c>
      <c r="L167" s="11">
        <f t="shared" si="69"/>
        <v>0</v>
      </c>
      <c r="M167" s="11">
        <f t="shared" si="69"/>
        <v>0</v>
      </c>
      <c r="N167" s="11">
        <f t="shared" si="69"/>
        <v>0</v>
      </c>
      <c r="O167" s="11">
        <f t="shared" si="69"/>
        <v>0</v>
      </c>
      <c r="P167" s="11">
        <f t="shared" si="69"/>
        <v>0</v>
      </c>
      <c r="Q167" s="11">
        <f t="shared" si="69"/>
        <v>0</v>
      </c>
      <c r="R167" s="11">
        <f t="shared" si="69"/>
        <v>0</v>
      </c>
      <c r="S167" s="11">
        <f t="shared" si="69"/>
        <v>0</v>
      </c>
      <c r="T167" s="11">
        <f t="shared" si="69"/>
        <v>0</v>
      </c>
      <c r="U167" s="11">
        <f t="shared" si="69"/>
        <v>0</v>
      </c>
      <c r="V167" s="11">
        <f t="shared" si="69"/>
        <v>0</v>
      </c>
      <c r="W167" s="11">
        <f t="shared" si="69"/>
        <v>0</v>
      </c>
    </row>
    <row r="168" spans="1:28" outlineLevel="1" x14ac:dyDescent="0.2">
      <c r="B168" s="4" t="s">
        <v>20</v>
      </c>
      <c r="C168" s="11">
        <f t="shared" ref="C168:W168" si="70">IFERROR(C155/C161,0)</f>
        <v>1</v>
      </c>
      <c r="D168" s="11">
        <f t="shared" si="70"/>
        <v>1</v>
      </c>
      <c r="E168" s="11">
        <f t="shared" si="70"/>
        <v>1</v>
      </c>
      <c r="F168" s="11">
        <f t="shared" si="70"/>
        <v>1</v>
      </c>
      <c r="G168" s="11">
        <f t="shared" si="70"/>
        <v>1</v>
      </c>
      <c r="H168" s="11">
        <f t="shared" si="70"/>
        <v>1</v>
      </c>
      <c r="I168" s="11">
        <f t="shared" si="70"/>
        <v>1</v>
      </c>
      <c r="J168" s="11">
        <f t="shared" si="70"/>
        <v>1</v>
      </c>
      <c r="K168" s="11">
        <f t="shared" si="70"/>
        <v>1</v>
      </c>
      <c r="L168" s="11">
        <f t="shared" si="70"/>
        <v>1</v>
      </c>
      <c r="M168" s="11">
        <f t="shared" si="70"/>
        <v>1</v>
      </c>
      <c r="N168" s="11">
        <f t="shared" si="70"/>
        <v>1</v>
      </c>
      <c r="O168" s="11">
        <f t="shared" si="70"/>
        <v>1</v>
      </c>
      <c r="P168" s="11">
        <f t="shared" si="70"/>
        <v>1</v>
      </c>
      <c r="Q168" s="11">
        <f t="shared" si="70"/>
        <v>1</v>
      </c>
      <c r="R168" s="11">
        <f t="shared" si="70"/>
        <v>1</v>
      </c>
      <c r="S168" s="11">
        <f t="shared" si="70"/>
        <v>1</v>
      </c>
      <c r="T168" s="11">
        <f t="shared" si="70"/>
        <v>1</v>
      </c>
      <c r="U168" s="11">
        <f t="shared" si="70"/>
        <v>1</v>
      </c>
      <c r="V168" s="11">
        <f t="shared" si="70"/>
        <v>1</v>
      </c>
      <c r="W168" s="11">
        <f t="shared" si="70"/>
        <v>1</v>
      </c>
    </row>
    <row r="169" spans="1:28" outlineLevel="1" x14ac:dyDescent="0.2">
      <c r="B169" s="4" t="s">
        <v>0</v>
      </c>
      <c r="C169" s="11">
        <f t="shared" ref="C169:W169" si="71">IFERROR(C156/C161,0)</f>
        <v>0</v>
      </c>
      <c r="D169" s="11">
        <f t="shared" si="71"/>
        <v>0</v>
      </c>
      <c r="E169" s="11">
        <f t="shared" si="71"/>
        <v>0</v>
      </c>
      <c r="F169" s="11">
        <f t="shared" si="71"/>
        <v>0</v>
      </c>
      <c r="G169" s="11">
        <f t="shared" si="71"/>
        <v>0</v>
      </c>
      <c r="H169" s="11">
        <f t="shared" si="71"/>
        <v>0</v>
      </c>
      <c r="I169" s="11">
        <f t="shared" si="71"/>
        <v>0</v>
      </c>
      <c r="J169" s="11">
        <f t="shared" si="71"/>
        <v>0</v>
      </c>
      <c r="K169" s="11">
        <f t="shared" si="71"/>
        <v>0</v>
      </c>
      <c r="L169" s="11">
        <f t="shared" si="71"/>
        <v>0</v>
      </c>
      <c r="M169" s="11">
        <f t="shared" si="71"/>
        <v>0</v>
      </c>
      <c r="N169" s="11">
        <f t="shared" si="71"/>
        <v>0</v>
      </c>
      <c r="O169" s="11">
        <f t="shared" si="71"/>
        <v>0</v>
      </c>
      <c r="P169" s="11">
        <f t="shared" si="71"/>
        <v>0</v>
      </c>
      <c r="Q169" s="11">
        <f t="shared" si="71"/>
        <v>0</v>
      </c>
      <c r="R169" s="11">
        <f t="shared" si="71"/>
        <v>0</v>
      </c>
      <c r="S169" s="11">
        <f t="shared" si="71"/>
        <v>0</v>
      </c>
      <c r="T169" s="11">
        <f t="shared" si="71"/>
        <v>0</v>
      </c>
      <c r="U169" s="11">
        <f t="shared" si="71"/>
        <v>0</v>
      </c>
      <c r="V169" s="11">
        <f t="shared" si="71"/>
        <v>0</v>
      </c>
      <c r="W169" s="11">
        <f t="shared" si="71"/>
        <v>0</v>
      </c>
    </row>
    <row r="170" spans="1:28" x14ac:dyDescent="0.2">
      <c r="B170" s="4" t="s">
        <v>22</v>
      </c>
      <c r="C170" s="11">
        <f t="shared" ref="C170:W170" si="72">IFERROR(C157/C161,0)</f>
        <v>0</v>
      </c>
      <c r="D170" s="11">
        <f t="shared" si="72"/>
        <v>0</v>
      </c>
      <c r="E170" s="11">
        <f t="shared" si="72"/>
        <v>0</v>
      </c>
      <c r="F170" s="11">
        <f t="shared" si="72"/>
        <v>0</v>
      </c>
      <c r="G170" s="11">
        <f t="shared" si="72"/>
        <v>0</v>
      </c>
      <c r="H170" s="11">
        <f t="shared" si="72"/>
        <v>0</v>
      </c>
      <c r="I170" s="11">
        <f t="shared" si="72"/>
        <v>0</v>
      </c>
      <c r="J170" s="11">
        <f t="shared" si="72"/>
        <v>0</v>
      </c>
      <c r="K170" s="11">
        <f t="shared" si="72"/>
        <v>0</v>
      </c>
      <c r="L170" s="11">
        <f t="shared" si="72"/>
        <v>0</v>
      </c>
      <c r="M170" s="11">
        <f t="shared" si="72"/>
        <v>0</v>
      </c>
      <c r="N170" s="11">
        <f t="shared" si="72"/>
        <v>0</v>
      </c>
      <c r="O170" s="11">
        <f t="shared" si="72"/>
        <v>0</v>
      </c>
      <c r="P170" s="11">
        <f t="shared" si="72"/>
        <v>0</v>
      </c>
      <c r="Q170" s="11">
        <f t="shared" si="72"/>
        <v>0</v>
      </c>
      <c r="R170" s="11">
        <f t="shared" si="72"/>
        <v>0</v>
      </c>
      <c r="S170" s="11">
        <f t="shared" si="72"/>
        <v>0</v>
      </c>
      <c r="T170" s="11">
        <f t="shared" si="72"/>
        <v>0</v>
      </c>
      <c r="U170" s="11">
        <f t="shared" si="72"/>
        <v>0</v>
      </c>
      <c r="V170" s="11">
        <f t="shared" si="72"/>
        <v>0</v>
      </c>
      <c r="W170" s="11">
        <f t="shared" si="72"/>
        <v>0</v>
      </c>
    </row>
    <row r="171" spans="1:28" x14ac:dyDescent="0.2">
      <c r="B171" s="4" t="s">
        <v>23</v>
      </c>
      <c r="C171" s="11">
        <f t="shared" ref="C171:W171" si="73">IFERROR(C158/C161,0)</f>
        <v>0</v>
      </c>
      <c r="D171" s="11">
        <f t="shared" si="73"/>
        <v>0</v>
      </c>
      <c r="E171" s="11">
        <f t="shared" si="73"/>
        <v>0</v>
      </c>
      <c r="F171" s="11">
        <f t="shared" si="73"/>
        <v>0</v>
      </c>
      <c r="G171" s="11">
        <f t="shared" si="73"/>
        <v>0</v>
      </c>
      <c r="H171" s="11">
        <f t="shared" si="73"/>
        <v>0</v>
      </c>
      <c r="I171" s="11">
        <f t="shared" si="73"/>
        <v>0</v>
      </c>
      <c r="J171" s="11">
        <f t="shared" si="73"/>
        <v>0</v>
      </c>
      <c r="K171" s="11">
        <f t="shared" si="73"/>
        <v>0</v>
      </c>
      <c r="L171" s="11">
        <f t="shared" si="73"/>
        <v>0</v>
      </c>
      <c r="M171" s="11">
        <f t="shared" si="73"/>
        <v>0</v>
      </c>
      <c r="N171" s="11">
        <f t="shared" si="73"/>
        <v>0</v>
      </c>
      <c r="O171" s="11">
        <f t="shared" si="73"/>
        <v>0</v>
      </c>
      <c r="P171" s="11">
        <f t="shared" si="73"/>
        <v>0</v>
      </c>
      <c r="Q171" s="11">
        <f t="shared" si="73"/>
        <v>0</v>
      </c>
      <c r="R171" s="11">
        <f t="shared" si="73"/>
        <v>0</v>
      </c>
      <c r="S171" s="11">
        <f t="shared" si="73"/>
        <v>0</v>
      </c>
      <c r="T171" s="11">
        <f t="shared" si="73"/>
        <v>0</v>
      </c>
      <c r="U171" s="11">
        <f t="shared" si="73"/>
        <v>0</v>
      </c>
      <c r="V171" s="11">
        <f t="shared" si="73"/>
        <v>0</v>
      </c>
      <c r="W171" s="11">
        <f t="shared" si="73"/>
        <v>0</v>
      </c>
    </row>
    <row r="172" spans="1:28" s="33" customFormat="1" x14ac:dyDescent="0.2">
      <c r="A172" s="1"/>
      <c r="B172" s="4" t="s">
        <v>17</v>
      </c>
      <c r="C172" s="11">
        <f t="shared" ref="C172:W172" si="74">IFERROR(C159/C161,0)</f>
        <v>0</v>
      </c>
      <c r="D172" s="11">
        <f t="shared" si="74"/>
        <v>0</v>
      </c>
      <c r="E172" s="11">
        <f t="shared" si="74"/>
        <v>0</v>
      </c>
      <c r="F172" s="11">
        <f t="shared" si="74"/>
        <v>0</v>
      </c>
      <c r="G172" s="11">
        <f t="shared" si="74"/>
        <v>0</v>
      </c>
      <c r="H172" s="11">
        <f t="shared" si="74"/>
        <v>0</v>
      </c>
      <c r="I172" s="11">
        <f t="shared" si="74"/>
        <v>0</v>
      </c>
      <c r="J172" s="11">
        <f t="shared" si="74"/>
        <v>0</v>
      </c>
      <c r="K172" s="11">
        <f t="shared" si="74"/>
        <v>0</v>
      </c>
      <c r="L172" s="11">
        <f t="shared" si="74"/>
        <v>0</v>
      </c>
      <c r="M172" s="11">
        <f t="shared" si="74"/>
        <v>0</v>
      </c>
      <c r="N172" s="11">
        <f t="shared" si="74"/>
        <v>0</v>
      </c>
      <c r="O172" s="11">
        <f t="shared" si="74"/>
        <v>0</v>
      </c>
      <c r="P172" s="11">
        <f t="shared" si="74"/>
        <v>0</v>
      </c>
      <c r="Q172" s="11">
        <f t="shared" si="74"/>
        <v>0</v>
      </c>
      <c r="R172" s="11">
        <f t="shared" si="74"/>
        <v>0</v>
      </c>
      <c r="S172" s="11">
        <f t="shared" si="74"/>
        <v>0</v>
      </c>
      <c r="T172" s="11">
        <f t="shared" si="74"/>
        <v>0</v>
      </c>
      <c r="U172" s="11">
        <f t="shared" si="74"/>
        <v>0</v>
      </c>
      <c r="V172" s="11">
        <f t="shared" si="74"/>
        <v>0</v>
      </c>
      <c r="W172" s="11">
        <f t="shared" si="74"/>
        <v>0</v>
      </c>
      <c r="X172" s="1"/>
      <c r="Y172" s="1"/>
      <c r="Z172"/>
      <c r="AA172" s="1"/>
      <c r="AB172" s="1"/>
    </row>
    <row r="173" spans="1:28" outlineLevel="1" x14ac:dyDescent="0.2">
      <c r="B173" s="4" t="s">
        <v>1</v>
      </c>
      <c r="C173" s="11">
        <f t="shared" ref="C173:W173" si="75">IFERROR(C160/C161,0)</f>
        <v>0</v>
      </c>
      <c r="D173" s="11">
        <f t="shared" si="75"/>
        <v>0</v>
      </c>
      <c r="E173" s="11">
        <f t="shared" si="75"/>
        <v>0</v>
      </c>
      <c r="F173" s="11">
        <f t="shared" si="75"/>
        <v>0</v>
      </c>
      <c r="G173" s="11">
        <f t="shared" si="75"/>
        <v>0</v>
      </c>
      <c r="H173" s="11">
        <f t="shared" si="75"/>
        <v>0</v>
      </c>
      <c r="I173" s="11">
        <f t="shared" si="75"/>
        <v>0</v>
      </c>
      <c r="J173" s="11">
        <f t="shared" si="75"/>
        <v>0</v>
      </c>
      <c r="K173" s="11">
        <f t="shared" si="75"/>
        <v>0</v>
      </c>
      <c r="L173" s="11">
        <f t="shared" si="75"/>
        <v>0</v>
      </c>
      <c r="M173" s="11">
        <f t="shared" si="75"/>
        <v>0</v>
      </c>
      <c r="N173" s="11">
        <f t="shared" si="75"/>
        <v>0</v>
      </c>
      <c r="O173" s="11">
        <f t="shared" si="75"/>
        <v>0</v>
      </c>
      <c r="P173" s="11">
        <f t="shared" si="75"/>
        <v>0</v>
      </c>
      <c r="Q173" s="11">
        <f t="shared" si="75"/>
        <v>0</v>
      </c>
      <c r="R173" s="11">
        <f t="shared" si="75"/>
        <v>0</v>
      </c>
      <c r="S173" s="11">
        <f t="shared" si="75"/>
        <v>0</v>
      </c>
      <c r="T173" s="11">
        <f t="shared" si="75"/>
        <v>0</v>
      </c>
      <c r="U173" s="11">
        <f t="shared" si="75"/>
        <v>0</v>
      </c>
      <c r="V173" s="11">
        <f t="shared" si="75"/>
        <v>0</v>
      </c>
      <c r="W173" s="11">
        <f t="shared" si="75"/>
        <v>0</v>
      </c>
    </row>
    <row r="174" spans="1:28" outlineLevel="1" x14ac:dyDescent="0.2"/>
    <row r="175" spans="1:28" outlineLevel="1" x14ac:dyDescent="0.2"/>
    <row r="176" spans="1:28" outlineLevel="1" x14ac:dyDescent="0.2">
      <c r="A176" s="32" t="s">
        <v>82</v>
      </c>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4"/>
      <c r="AA176" s="33"/>
      <c r="AB176" s="33"/>
    </row>
    <row r="177" spans="2:28" outlineLevel="1" x14ac:dyDescent="0.2">
      <c r="B177" s="20" t="s">
        <v>88</v>
      </c>
      <c r="C177" s="5">
        <f>'[11]Table 28'!C$30</f>
        <v>919.57019500000001</v>
      </c>
      <c r="D177" s="5">
        <f>'[11]Table 28'!D$30</f>
        <v>639.00224300000002</v>
      </c>
      <c r="E177" s="5">
        <f>'[11]Table 28'!E$30</f>
        <v>753.41868199999999</v>
      </c>
      <c r="F177" s="5">
        <f>'[11]Table 28'!F$30</f>
        <v>1058.3239900000001</v>
      </c>
      <c r="G177" s="5">
        <f>'[11]Table 28'!G$30</f>
        <v>997.84903999999995</v>
      </c>
      <c r="H177" s="5">
        <f>'[11]Table 28'!H$30</f>
        <v>860.09923100000003</v>
      </c>
      <c r="I177" s="5">
        <f>'[11]Table 28'!I$30</f>
        <v>1029.4054140000001</v>
      </c>
      <c r="J177" s="5">
        <f>'[11]Table 28'!J$30</f>
        <v>861.10054600000001</v>
      </c>
      <c r="K177" s="5">
        <f>'[11]Table 28'!K$30</f>
        <v>974.42964800000004</v>
      </c>
      <c r="L177" s="5">
        <f>'[11]Table 28'!L$30</f>
        <v>824.13169400000004</v>
      </c>
      <c r="M177" s="5">
        <f>'[11]Table 28'!M$30</f>
        <v>872.50423000000001</v>
      </c>
      <c r="N177" s="5">
        <f>'[11]Table 28'!N$30</f>
        <v>1024.4753880000001</v>
      </c>
      <c r="O177" s="5">
        <f>'[11]Table 28'!O$30</f>
        <v>654.21438000000001</v>
      </c>
      <c r="P177" s="5">
        <f>'[11]Table 28'!P$30</f>
        <v>596.96582999999998</v>
      </c>
      <c r="Q177" s="5">
        <f>'[11]Table 28'!Q$30</f>
        <v>653.15679899999998</v>
      </c>
      <c r="R177" s="5">
        <f>'[11]Table 28'!R$30</f>
        <v>694.62088700000004</v>
      </c>
      <c r="S177" s="5">
        <f>'[11]Table 28'!S$30</f>
        <v>698.03585599999997</v>
      </c>
      <c r="T177" s="5">
        <f>'[11]Table 28'!T$30</f>
        <v>596.52013699999998</v>
      </c>
      <c r="U177" s="5">
        <f>'[11]Table 28'!U$30</f>
        <v>691.00083299999994</v>
      </c>
      <c r="V177" s="5">
        <f>'[11]Table 28'!V$30</f>
        <v>714.77746999999999</v>
      </c>
      <c r="W177" s="5">
        <f>'[11]Table 28'!W$30</f>
        <v>629.53631099999996</v>
      </c>
      <c r="Z177" s="21" t="s">
        <v>26</v>
      </c>
      <c r="AB177"/>
    </row>
    <row r="178" spans="2:28" outlineLevel="1" x14ac:dyDescent="0.2">
      <c r="B178" s="7" t="s">
        <v>89</v>
      </c>
      <c r="C178" s="5"/>
      <c r="D178" s="5"/>
      <c r="E178" s="5"/>
      <c r="F178" s="5"/>
      <c r="G178" s="5"/>
      <c r="H178" s="5"/>
      <c r="I178" s="5"/>
      <c r="J178" s="5"/>
      <c r="K178" s="5"/>
      <c r="L178" s="5"/>
      <c r="M178" s="5"/>
      <c r="N178" s="5"/>
      <c r="O178" s="5"/>
      <c r="P178" s="5"/>
      <c r="Q178" s="5"/>
      <c r="R178" s="5"/>
      <c r="S178" s="5"/>
      <c r="T178" s="5"/>
      <c r="U178" s="5"/>
      <c r="V178" s="5"/>
      <c r="W178" s="5"/>
      <c r="Z178" s="21" t="s">
        <v>26</v>
      </c>
      <c r="AB178"/>
    </row>
    <row r="179" spans="2:28" outlineLevel="1" x14ac:dyDescent="0.2">
      <c r="B179" s="7" t="s">
        <v>25</v>
      </c>
      <c r="C179" s="5">
        <f>'[11]Table 31'!C$13</f>
        <v>0.80100000000000005</v>
      </c>
      <c r="D179" s="5">
        <f>'[11]Table 31'!D$13</f>
        <v>0.749</v>
      </c>
      <c r="E179" s="5">
        <f>'[11]Table 31'!E$13</f>
        <v>0.76600000000000001</v>
      </c>
      <c r="F179" s="5">
        <f>'[11]Table 31'!F$13</f>
        <v>0.76400000000000001</v>
      </c>
      <c r="G179" s="5">
        <f>'[11]Table 31'!G$13</f>
        <v>0.81200000000000006</v>
      </c>
      <c r="H179" s="5">
        <f>'[11]Table 31'!H$13</f>
        <v>0.75700000000000001</v>
      </c>
      <c r="I179" s="5">
        <f>'[11]Table 31'!I$13</f>
        <v>0.74299999999999999</v>
      </c>
      <c r="J179" s="5">
        <f>'[11]Table 31'!J$13</f>
        <v>0.72</v>
      </c>
      <c r="K179" s="5">
        <f>'[11]Table 31'!K$13</f>
        <v>0.72199999999999998</v>
      </c>
      <c r="L179" s="5">
        <f>'[11]Table 31'!L$13</f>
        <v>0.71799999999999997</v>
      </c>
      <c r="M179" s="5">
        <f>'[11]Table 31'!M$13</f>
        <v>0.748</v>
      </c>
      <c r="N179" s="5">
        <f>'[11]Table 31'!N$13</f>
        <v>0.80200000000000005</v>
      </c>
      <c r="O179" s="5">
        <f>'[11]Table 31'!O$13</f>
        <v>0.76400000000000001</v>
      </c>
      <c r="P179" s="5">
        <f>'[11]Table 31'!P$13</f>
        <v>0.77200000000000002</v>
      </c>
      <c r="Q179" s="5">
        <f>'[11]Table 31'!Q$13</f>
        <v>0.81899999999999995</v>
      </c>
      <c r="R179" s="5">
        <f>'[11]Table 31'!R$13</f>
        <v>0.79500000000000004</v>
      </c>
      <c r="S179" s="5">
        <f>'[11]Table 31'!S$13</f>
        <v>0.82199999999999995</v>
      </c>
      <c r="T179" s="5">
        <f>'[11]Table 31'!T$13</f>
        <v>0.86199999999999999</v>
      </c>
      <c r="U179" s="5">
        <f>'[11]Table 31'!U$13</f>
        <v>0.80800000000000005</v>
      </c>
      <c r="V179" s="5">
        <f>'[11]Table 31'!V$13</f>
        <v>0.78900000000000003</v>
      </c>
      <c r="W179" s="5">
        <f>'[11]Table 31'!W$13</f>
        <v>0.82799999999999996</v>
      </c>
      <c r="Z179" s="21" t="s">
        <v>26</v>
      </c>
      <c r="AB179"/>
    </row>
    <row r="180" spans="2:28" outlineLevel="1" x14ac:dyDescent="0.2">
      <c r="B180" s="7" t="s">
        <v>30</v>
      </c>
      <c r="C180" s="5">
        <f>'[11]Table 31'!C$23</f>
        <v>58812.894925000001</v>
      </c>
      <c r="D180" s="5">
        <f>'[11]Table 31'!D$23</f>
        <v>43196.987948000002</v>
      </c>
      <c r="E180" s="5">
        <f>'[11]Table 31'!E$23</f>
        <v>49227.993108000002</v>
      </c>
      <c r="F180" s="5">
        <f>'[11]Table 31'!F$23</f>
        <v>68542.346579000005</v>
      </c>
      <c r="G180" s="5">
        <f>'[11]Table 31'!G$23</f>
        <v>60121.239138999998</v>
      </c>
      <c r="H180" s="5">
        <f>'[11]Table 31'!H$23</f>
        <v>54968.287048999999</v>
      </c>
      <c r="I180" s="5">
        <f>'[11]Table 31'!I$23</f>
        <v>66290.508182000005</v>
      </c>
      <c r="J180" s="5">
        <f>'[11]Table 31'!J$23</f>
        <v>56600.708960999997</v>
      </c>
      <c r="K180" s="5">
        <f>'[11]Table 31'!K$23</f>
        <v>63184.716804000003</v>
      </c>
      <c r="L180" s="5">
        <f>'[11]Table 31'!L$23</f>
        <v>53164.230200999998</v>
      </c>
      <c r="M180" s="5">
        <f>'[11]Table 31'!M$23</f>
        <v>53457.814161000002</v>
      </c>
      <c r="N180" s="5">
        <f>'[11]Table 31'!N$23</f>
        <v>57932.006052999997</v>
      </c>
      <c r="O180" s="5">
        <f>'[11]Table 31'!O$23</f>
        <v>38433.642049000002</v>
      </c>
      <c r="P180" s="5">
        <f>'[11]Table 31'!P$23</f>
        <v>34706.992836999998</v>
      </c>
      <c r="Q180" s="5">
        <f>'[11]Table 31'!Q$23</f>
        <v>35794.67007</v>
      </c>
      <c r="R180" s="5">
        <f>'[11]Table 31'!R$23</f>
        <v>39216.201289999997</v>
      </c>
      <c r="S180" s="5">
        <f>'[11]Table 31'!S$23</f>
        <v>38114.543953</v>
      </c>
      <c r="T180" s="5">
        <f>'[11]Table 31'!T$23</f>
        <v>31060.086188000001</v>
      </c>
      <c r="U180" s="5">
        <f>'[11]Table 31'!U$23</f>
        <v>38384.158476999997</v>
      </c>
      <c r="V180" s="5">
        <f>'[11]Table 31'!V$23</f>
        <v>40661.057105</v>
      </c>
      <c r="W180" s="5">
        <f>'[11]Table 31'!W$23</f>
        <v>34125.204405999997</v>
      </c>
      <c r="Z180" s="21" t="s">
        <v>26</v>
      </c>
      <c r="AB180"/>
    </row>
    <row r="181" spans="2:28" outlineLevel="1" x14ac:dyDescent="0.2">
      <c r="B181" s="7" t="s">
        <v>31</v>
      </c>
      <c r="C181" s="5">
        <f t="shared" ref="C181:W181" si="76">C179*C180/1000</f>
        <v>47.109128834925002</v>
      </c>
      <c r="D181" s="5">
        <f t="shared" si="76"/>
        <v>32.354543973052003</v>
      </c>
      <c r="E181" s="5">
        <f t="shared" si="76"/>
        <v>37.708642720728001</v>
      </c>
      <c r="F181" s="5">
        <f t="shared" si="76"/>
        <v>52.366352786356003</v>
      </c>
      <c r="G181" s="5">
        <f t="shared" si="76"/>
        <v>48.818446180868001</v>
      </c>
      <c r="H181" s="5">
        <f t="shared" si="76"/>
        <v>41.610993296093</v>
      </c>
      <c r="I181" s="5">
        <f t="shared" si="76"/>
        <v>49.253847579226004</v>
      </c>
      <c r="J181" s="5">
        <f t="shared" si="76"/>
        <v>40.752510451919996</v>
      </c>
      <c r="K181" s="5">
        <f t="shared" si="76"/>
        <v>45.619365532488004</v>
      </c>
      <c r="L181" s="5">
        <f t="shared" si="76"/>
        <v>38.171917284317999</v>
      </c>
      <c r="M181" s="5">
        <f t="shared" si="76"/>
        <v>39.986444992427998</v>
      </c>
      <c r="N181" s="5">
        <f t="shared" si="76"/>
        <v>46.461468854505995</v>
      </c>
      <c r="O181" s="5">
        <f t="shared" si="76"/>
        <v>29.363302525436005</v>
      </c>
      <c r="P181" s="5">
        <f t="shared" si="76"/>
        <v>26.793798470163999</v>
      </c>
      <c r="Q181" s="5">
        <f t="shared" si="76"/>
        <v>29.315834787329997</v>
      </c>
      <c r="R181" s="5">
        <f t="shared" si="76"/>
        <v>31.176880025549998</v>
      </c>
      <c r="S181" s="5">
        <f t="shared" si="76"/>
        <v>31.330155129365998</v>
      </c>
      <c r="T181" s="5">
        <f t="shared" si="76"/>
        <v>26.773794294056003</v>
      </c>
      <c r="U181" s="5">
        <f t="shared" si="76"/>
        <v>31.014400049416</v>
      </c>
      <c r="V181" s="5">
        <f t="shared" si="76"/>
        <v>32.081574055845003</v>
      </c>
      <c r="W181" s="5">
        <f t="shared" si="76"/>
        <v>28.255669248167997</v>
      </c>
    </row>
    <row r="182" spans="2:28" outlineLevel="1" x14ac:dyDescent="0.2">
      <c r="B182" s="7" t="s">
        <v>140</v>
      </c>
      <c r="C182" s="14">
        <f t="shared" ref="C182:W182" si="77">C177/C181</f>
        <v>19.520000003019881</v>
      </c>
      <c r="D182" s="14">
        <f t="shared" si="77"/>
        <v>19.749999985542154</v>
      </c>
      <c r="E182" s="14">
        <f t="shared" si="77"/>
        <v>19.980000011664554</v>
      </c>
      <c r="F182" s="14">
        <f t="shared" si="77"/>
        <v>20.210000003585225</v>
      </c>
      <c r="G182" s="14">
        <f t="shared" si="77"/>
        <v>20.440000001291683</v>
      </c>
      <c r="H182" s="14">
        <f t="shared" si="77"/>
        <v>20.669999989660369</v>
      </c>
      <c r="I182" s="14">
        <f t="shared" si="77"/>
        <v>20.899999991760573</v>
      </c>
      <c r="J182" s="14">
        <f t="shared" si="77"/>
        <v>21.130000003703589</v>
      </c>
      <c r="K182" s="14">
        <f t="shared" si="77"/>
        <v>21.360000004955271</v>
      </c>
      <c r="L182" s="14">
        <f t="shared" si="77"/>
        <v>21.589999995587711</v>
      </c>
      <c r="M182" s="14">
        <f t="shared" si="77"/>
        <v>21.820000006632775</v>
      </c>
      <c r="N182" s="14">
        <f t="shared" si="77"/>
        <v>22.049999994794458</v>
      </c>
      <c r="O182" s="14">
        <f t="shared" si="77"/>
        <v>22.27999999091675</v>
      </c>
      <c r="P182" s="14">
        <f t="shared" si="77"/>
        <v>22.2800000031629</v>
      </c>
      <c r="Q182" s="14">
        <f t="shared" si="77"/>
        <v>22.279999997894915</v>
      </c>
      <c r="R182" s="14">
        <f t="shared" si="77"/>
        <v>22.280000000986181</v>
      </c>
      <c r="S182" s="14">
        <f t="shared" si="77"/>
        <v>22.279999990990326</v>
      </c>
      <c r="T182" s="14">
        <f t="shared" si="77"/>
        <v>22.280000004796939</v>
      </c>
      <c r="U182" s="14">
        <f t="shared" si="77"/>
        <v>22.279999996743818</v>
      </c>
      <c r="V182" s="14">
        <f t="shared" si="77"/>
        <v>22.280000001115074</v>
      </c>
      <c r="W182" s="14">
        <f t="shared" si="77"/>
        <v>22.280000005337584</v>
      </c>
    </row>
    <row r="183" spans="2:28" outlineLevel="1" x14ac:dyDescent="0.2">
      <c r="B183" s="7" t="s">
        <v>90</v>
      </c>
      <c r="C183" s="5">
        <f t="shared" ref="C183:W183" si="78">C180*C182</f>
        <v>1148027.7091136079</v>
      </c>
      <c r="D183" s="5">
        <f t="shared" si="78"/>
        <v>853140.51134846464</v>
      </c>
      <c r="E183" s="5">
        <f t="shared" si="78"/>
        <v>983575.30287206266</v>
      </c>
      <c r="F183" s="5">
        <f t="shared" si="78"/>
        <v>1385240.8246073299</v>
      </c>
      <c r="G183" s="5">
        <f t="shared" si="78"/>
        <v>1228878.1280788176</v>
      </c>
      <c r="H183" s="5">
        <f t="shared" si="78"/>
        <v>1136194.4927344781</v>
      </c>
      <c r="I183" s="5">
        <f t="shared" si="78"/>
        <v>1385471.6204576043</v>
      </c>
      <c r="J183" s="5">
        <f t="shared" si="78"/>
        <v>1195972.9805555558</v>
      </c>
      <c r="K183" s="5">
        <f t="shared" si="78"/>
        <v>1349625.5512465374</v>
      </c>
      <c r="L183" s="5">
        <f t="shared" si="78"/>
        <v>1147815.7298050141</v>
      </c>
      <c r="M183" s="5">
        <f t="shared" si="78"/>
        <v>1166449.5053475937</v>
      </c>
      <c r="N183" s="5">
        <f t="shared" si="78"/>
        <v>1277400.7331670825</v>
      </c>
      <c r="O183" s="5">
        <f t="shared" si="78"/>
        <v>856301.54450261767</v>
      </c>
      <c r="P183" s="5">
        <f t="shared" si="78"/>
        <v>773271.80051813473</v>
      </c>
      <c r="Q183" s="5">
        <f t="shared" si="78"/>
        <v>797505.24908424914</v>
      </c>
      <c r="R183" s="5">
        <f t="shared" si="78"/>
        <v>873736.96477987419</v>
      </c>
      <c r="S183" s="5">
        <f t="shared" si="78"/>
        <v>849192.03892944043</v>
      </c>
      <c r="T183" s="5">
        <f t="shared" si="78"/>
        <v>692018.72041763342</v>
      </c>
      <c r="U183" s="5">
        <f t="shared" si="78"/>
        <v>855199.05074257415</v>
      </c>
      <c r="V183" s="5">
        <f t="shared" si="78"/>
        <v>905928.35234474007</v>
      </c>
      <c r="W183" s="5">
        <f t="shared" si="78"/>
        <v>760309.55434782605</v>
      </c>
    </row>
    <row r="184" spans="2:28" outlineLevel="1" x14ac:dyDescent="0.2"/>
    <row r="185" spans="2:28" outlineLevel="1" x14ac:dyDescent="0.2">
      <c r="B185" s="8" t="s">
        <v>14</v>
      </c>
      <c r="C185" s="13"/>
      <c r="H185" s="5"/>
    </row>
    <row r="186" spans="2:28" outlineLevel="1" x14ac:dyDescent="0.2">
      <c r="B186" s="4" t="s">
        <v>18</v>
      </c>
      <c r="C186" s="5">
        <f>IFERROR(INDEX('[11]Table 28'!C$14:C$19,MATCH($B186,'[11]Table 28'!$B$14:$B$19,0))*1000,0)</f>
        <v>0</v>
      </c>
      <c r="D186" s="5">
        <f>IFERROR(INDEX('[11]Table 28'!D$14:D$19,MATCH($B186,'[11]Table 28'!$B$14:$B$19,0))*1000,0)</f>
        <v>0</v>
      </c>
      <c r="E186" s="5">
        <f>IFERROR(INDEX('[11]Table 28'!E$14:E$19,MATCH($B186,'[11]Table 28'!$B$14:$B$19,0))*1000,0)</f>
        <v>0</v>
      </c>
      <c r="F186" s="5">
        <f>IFERROR(INDEX('[11]Table 28'!F$14:F$19,MATCH($B186,'[11]Table 28'!$B$14:$B$19,0))*1000,0)</f>
        <v>0</v>
      </c>
      <c r="G186" s="5">
        <f>IFERROR(INDEX('[11]Table 28'!G$14:G$19,MATCH($B186,'[11]Table 28'!$B$14:$B$19,0))*1000,0)</f>
        <v>0</v>
      </c>
      <c r="H186" s="5">
        <f>IFERROR(INDEX('[11]Table 28'!H$14:H$19,MATCH($B186,'[11]Table 28'!$B$14:$B$19,0))*1000,0)</f>
        <v>0</v>
      </c>
      <c r="I186" s="5">
        <f>IFERROR(INDEX('[11]Table 28'!I$14:I$19,MATCH($B186,'[11]Table 28'!$B$14:$B$19,0))*1000,0)</f>
        <v>0</v>
      </c>
      <c r="J186" s="5">
        <f>IFERROR(INDEX('[11]Table 28'!J$14:J$19,MATCH($B186,'[11]Table 28'!$B$14:$B$19,0))*1000,0)</f>
        <v>0</v>
      </c>
      <c r="K186" s="5">
        <f>IFERROR(INDEX('[11]Table 28'!K$14:K$19,MATCH($B186,'[11]Table 28'!$B$14:$B$19,0))*1000,0)</f>
        <v>0</v>
      </c>
      <c r="L186" s="5">
        <f>IFERROR(INDEX('[11]Table 28'!L$14:L$19,MATCH($B186,'[11]Table 28'!$B$14:$B$19,0))*1000,0)</f>
        <v>0</v>
      </c>
      <c r="M186" s="5">
        <f>IFERROR(INDEX('[11]Table 28'!M$14:M$19,MATCH($B186,'[11]Table 28'!$B$14:$B$19,0))*1000,0)</f>
        <v>0</v>
      </c>
      <c r="N186" s="5">
        <f>IFERROR(INDEX('[11]Table 28'!N$14:N$19,MATCH($B186,'[11]Table 28'!$B$14:$B$19,0))*1000,0)</f>
        <v>0</v>
      </c>
      <c r="O186" s="5">
        <f>IFERROR(INDEX('[11]Table 28'!O$14:O$19,MATCH($B186,'[11]Table 28'!$B$14:$B$19,0))*1000,0)</f>
        <v>0</v>
      </c>
      <c r="P186" s="5">
        <f>IFERROR(INDEX('[11]Table 28'!P$14:P$19,MATCH($B186,'[11]Table 28'!$B$14:$B$19,0))*1000,0)</f>
        <v>0</v>
      </c>
      <c r="Q186" s="5">
        <f>IFERROR(INDEX('[11]Table 28'!Q$14:Q$19,MATCH($B186,'[11]Table 28'!$B$14:$B$19,0))*1000,0)</f>
        <v>0</v>
      </c>
      <c r="R186" s="5">
        <f>IFERROR(INDEX('[11]Table 28'!R$14:R$19,MATCH($B186,'[11]Table 28'!$B$14:$B$19,0))*1000,0)</f>
        <v>0</v>
      </c>
      <c r="S186" s="5">
        <f>IFERROR(INDEX('[11]Table 28'!S$14:S$19,MATCH($B186,'[11]Table 28'!$B$14:$B$19,0))*1000,0)</f>
        <v>0</v>
      </c>
      <c r="T186" s="5">
        <f>IFERROR(INDEX('[11]Table 28'!T$14:T$19,MATCH($B186,'[11]Table 28'!$B$14:$B$19,0))*1000,0)</f>
        <v>0</v>
      </c>
      <c r="U186" s="5">
        <f>IFERROR(INDEX('[11]Table 28'!U$14:U$19,MATCH($B186,'[11]Table 28'!$B$14:$B$19,0))*1000,0)</f>
        <v>0</v>
      </c>
      <c r="V186" s="5">
        <f>IFERROR(INDEX('[11]Table 28'!V$14:V$19,MATCH($B186,'[11]Table 28'!$B$14:$B$19,0))*1000,0)</f>
        <v>0</v>
      </c>
      <c r="W186" s="5">
        <f>IFERROR(INDEX('[11]Table 28'!W$14:W$19,MATCH($B186,'[11]Table 28'!$B$14:$B$19,0))*1000,0)</f>
        <v>0</v>
      </c>
      <c r="Z186" s="21" t="s">
        <v>26</v>
      </c>
    </row>
    <row r="187" spans="2:28" outlineLevel="1" x14ac:dyDescent="0.2">
      <c r="B187" s="4" t="s">
        <v>19</v>
      </c>
      <c r="C187" s="5">
        <f>IFERROR(INDEX('[11]Table 28'!C$14:C$19,MATCH($B187,'[11]Table 28'!$B$14:$B$19,0))*1000,0)</f>
        <v>0</v>
      </c>
      <c r="D187" s="5">
        <f>IFERROR(INDEX('[11]Table 28'!D$14:D$19,MATCH($B187,'[11]Table 28'!$B$14:$B$19,0))*1000,0)</f>
        <v>0</v>
      </c>
      <c r="E187" s="5">
        <f>IFERROR(INDEX('[11]Table 28'!E$14:E$19,MATCH($B187,'[11]Table 28'!$B$14:$B$19,0))*1000,0)</f>
        <v>0</v>
      </c>
      <c r="F187" s="5">
        <f>IFERROR(INDEX('[11]Table 28'!F$14:F$19,MATCH($B187,'[11]Table 28'!$B$14:$B$19,0))*1000,0)</f>
        <v>0</v>
      </c>
      <c r="G187" s="5">
        <f>IFERROR(INDEX('[11]Table 28'!G$14:G$19,MATCH($B187,'[11]Table 28'!$B$14:$B$19,0))*1000,0)</f>
        <v>0</v>
      </c>
      <c r="H187" s="5">
        <f>IFERROR(INDEX('[11]Table 28'!H$14:H$19,MATCH($B187,'[11]Table 28'!$B$14:$B$19,0))*1000,0)</f>
        <v>0</v>
      </c>
      <c r="I187" s="5">
        <f>IFERROR(INDEX('[11]Table 28'!I$14:I$19,MATCH($B187,'[11]Table 28'!$B$14:$B$19,0))*1000,0)</f>
        <v>0</v>
      </c>
      <c r="J187" s="5">
        <f>IFERROR(INDEX('[11]Table 28'!J$14:J$19,MATCH($B187,'[11]Table 28'!$B$14:$B$19,0))*1000,0)</f>
        <v>0</v>
      </c>
      <c r="K187" s="5">
        <f>IFERROR(INDEX('[11]Table 28'!K$14:K$19,MATCH($B187,'[11]Table 28'!$B$14:$B$19,0))*1000,0)</f>
        <v>0</v>
      </c>
      <c r="L187" s="5">
        <f>IFERROR(INDEX('[11]Table 28'!L$14:L$19,MATCH($B187,'[11]Table 28'!$B$14:$B$19,0))*1000,0)</f>
        <v>0</v>
      </c>
      <c r="M187" s="5">
        <f>IFERROR(INDEX('[11]Table 28'!M$14:M$19,MATCH($B187,'[11]Table 28'!$B$14:$B$19,0))*1000,0)</f>
        <v>0</v>
      </c>
      <c r="N187" s="5">
        <f>IFERROR(INDEX('[11]Table 28'!N$14:N$19,MATCH($B187,'[11]Table 28'!$B$14:$B$19,0))*1000,0)</f>
        <v>0</v>
      </c>
      <c r="O187" s="5">
        <f>IFERROR(INDEX('[11]Table 28'!O$14:O$19,MATCH($B187,'[11]Table 28'!$B$14:$B$19,0))*1000,0)</f>
        <v>0</v>
      </c>
      <c r="P187" s="5">
        <f>IFERROR(INDEX('[11]Table 28'!P$14:P$19,MATCH($B187,'[11]Table 28'!$B$14:$B$19,0))*1000,0)</f>
        <v>0</v>
      </c>
      <c r="Q187" s="5">
        <f>IFERROR(INDEX('[11]Table 28'!Q$14:Q$19,MATCH($B187,'[11]Table 28'!$B$14:$B$19,0))*1000,0)</f>
        <v>0</v>
      </c>
      <c r="R187" s="5">
        <f>IFERROR(INDEX('[11]Table 28'!R$14:R$19,MATCH($B187,'[11]Table 28'!$B$14:$B$19,0))*1000,0)</f>
        <v>0</v>
      </c>
      <c r="S187" s="5">
        <f>IFERROR(INDEX('[11]Table 28'!S$14:S$19,MATCH($B187,'[11]Table 28'!$B$14:$B$19,0))*1000,0)</f>
        <v>0</v>
      </c>
      <c r="T187" s="5">
        <f>IFERROR(INDEX('[11]Table 28'!T$14:T$19,MATCH($B187,'[11]Table 28'!$B$14:$B$19,0))*1000,0)</f>
        <v>0</v>
      </c>
      <c r="U187" s="5">
        <f>IFERROR(INDEX('[11]Table 28'!U$14:U$19,MATCH($B187,'[11]Table 28'!$B$14:$B$19,0))*1000,0)</f>
        <v>0</v>
      </c>
      <c r="V187" s="5">
        <f>IFERROR(INDEX('[11]Table 28'!V$14:V$19,MATCH($B187,'[11]Table 28'!$B$14:$B$19,0))*1000,0)</f>
        <v>0</v>
      </c>
      <c r="W187" s="5">
        <f>IFERROR(INDEX('[11]Table 28'!W$14:W$19,MATCH($B187,'[11]Table 28'!$B$14:$B$19,0))*1000,0)</f>
        <v>0</v>
      </c>
      <c r="Z187" s="21" t="s">
        <v>26</v>
      </c>
    </row>
    <row r="188" spans="2:28" outlineLevel="1" x14ac:dyDescent="0.2">
      <c r="B188" s="4" t="s">
        <v>16</v>
      </c>
      <c r="C188" s="5">
        <f>IFERROR(INDEX('[11]Table 28'!C$14:C$19,MATCH($B188,'[11]Table 28'!$B$14:$B$19,0))*1000,0)</f>
        <v>539.78200000000004</v>
      </c>
      <c r="D188" s="5">
        <f>IFERROR(INDEX('[11]Table 28'!D$14:D$19,MATCH($B188,'[11]Table 28'!$B$14:$B$19,0))*1000,0)</f>
        <v>371.44600000000003</v>
      </c>
      <c r="E188" s="5">
        <f>IFERROR(INDEX('[11]Table 28'!E$14:E$19,MATCH($B188,'[11]Table 28'!$B$14:$B$19,0))*1000,0)</f>
        <v>419.803</v>
      </c>
      <c r="F188" s="5">
        <f>IFERROR(INDEX('[11]Table 28'!F$14:F$19,MATCH($B188,'[11]Table 28'!$B$14:$B$19,0))*1000,0)</f>
        <v>577.55399999999997</v>
      </c>
      <c r="G188" s="5">
        <f>IFERROR(INDEX('[11]Table 28'!G$14:G$19,MATCH($B188,'[11]Table 28'!$B$14:$B$19,0))*1000,0)</f>
        <v>510.97800000000007</v>
      </c>
      <c r="H188" s="5">
        <f>IFERROR(INDEX('[11]Table 28'!H$14:H$19,MATCH($B188,'[11]Table 28'!$B$14:$B$19,0))*1000,0)</f>
        <v>420.06399999999996</v>
      </c>
      <c r="I188" s="5">
        <f>IFERROR(INDEX('[11]Table 28'!I$14:I$19,MATCH($B188,'[11]Table 28'!$B$14:$B$19,0))*1000,0)</f>
        <v>433.50699999999995</v>
      </c>
      <c r="J188" s="5">
        <f>IFERROR(INDEX('[11]Table 28'!J$14:J$19,MATCH($B188,'[11]Table 28'!$B$14:$B$19,0))*1000,0)</f>
        <v>431.48500000000001</v>
      </c>
      <c r="K188" s="5">
        <f>IFERROR(INDEX('[11]Table 28'!K$14:K$19,MATCH($B188,'[11]Table 28'!$B$14:$B$19,0))*1000,0)</f>
        <v>513.36899999999991</v>
      </c>
      <c r="L188" s="5">
        <f>IFERROR(INDEX('[11]Table 28'!L$14:L$19,MATCH($B188,'[11]Table 28'!$B$14:$B$19,0))*1000,0)</f>
        <v>361.63299999999998</v>
      </c>
      <c r="M188" s="5">
        <f>IFERROR(INDEX('[11]Table 28'!M$14:M$19,MATCH($B188,'[11]Table 28'!$B$14:$B$19,0))*1000,0)</f>
        <v>366.42400000000004</v>
      </c>
      <c r="N188" s="5">
        <f>IFERROR(INDEX('[11]Table 28'!N$14:N$19,MATCH($B188,'[11]Table 28'!$B$14:$B$19,0))*1000,0)</f>
        <v>444.99899999999997</v>
      </c>
      <c r="O188" s="5">
        <f>IFERROR(INDEX('[11]Table 28'!O$14:O$19,MATCH($B188,'[11]Table 28'!$B$14:$B$19,0))*1000,0)</f>
        <v>259.30399999999997</v>
      </c>
      <c r="P188" s="5">
        <f>IFERROR(INDEX('[11]Table 28'!P$14:P$19,MATCH($B188,'[11]Table 28'!$B$14:$B$19,0))*1000,0)</f>
        <v>232.023</v>
      </c>
      <c r="Q188" s="5">
        <f>IFERROR(INDEX('[11]Table 28'!Q$14:Q$19,MATCH($B188,'[11]Table 28'!$B$14:$B$19,0))*1000,0)</f>
        <v>258.71800000000002</v>
      </c>
      <c r="R188" s="5">
        <f>IFERROR(INDEX('[11]Table 28'!R$14:R$19,MATCH($B188,'[11]Table 28'!$B$14:$B$19,0))*1000,0)</f>
        <v>282.30699999999996</v>
      </c>
      <c r="S188" s="5">
        <f>IFERROR(INDEX('[11]Table 28'!S$14:S$19,MATCH($B188,'[11]Table 28'!$B$14:$B$19,0))*1000,0)</f>
        <v>292.62599999999998</v>
      </c>
      <c r="T188" s="5">
        <f>IFERROR(INDEX('[11]Table 28'!T$14:T$19,MATCH($B188,'[11]Table 28'!$B$14:$B$19,0))*1000,0)</f>
        <v>125.78200000000001</v>
      </c>
      <c r="U188" s="5">
        <f>IFERROR(INDEX('[11]Table 28'!U$14:U$19,MATCH($B188,'[11]Table 28'!$B$14:$B$19,0))*1000,0)</f>
        <v>225.61999999999998</v>
      </c>
      <c r="V188" s="5">
        <f>IFERROR(INDEX('[11]Table 28'!V$14:V$19,MATCH($B188,'[11]Table 28'!$B$14:$B$19,0))*1000,0)</f>
        <v>271.822</v>
      </c>
      <c r="W188" s="5">
        <f>IFERROR(INDEX('[11]Table 28'!W$14:W$19,MATCH($B188,'[11]Table 28'!$B$14:$B$19,0))*1000,0)</f>
        <v>194.821</v>
      </c>
      <c r="Z188" s="21" t="s">
        <v>26</v>
      </c>
    </row>
    <row r="189" spans="2:28" outlineLevel="1" x14ac:dyDescent="0.2">
      <c r="B189" s="4" t="s">
        <v>21</v>
      </c>
      <c r="C189" s="5">
        <f>IFERROR(INDEX('[11]Table 28'!C$14:C$19,MATCH($B189,'[11]Table 28'!$B$14:$B$19,0))*1000,0)</f>
        <v>0</v>
      </c>
      <c r="D189" s="5">
        <f>IFERROR(INDEX('[11]Table 28'!D$14:D$19,MATCH($B189,'[11]Table 28'!$B$14:$B$19,0))*1000,0)</f>
        <v>0</v>
      </c>
      <c r="E189" s="5">
        <f>IFERROR(INDEX('[11]Table 28'!E$14:E$19,MATCH($B189,'[11]Table 28'!$B$14:$B$19,0))*1000,0)</f>
        <v>0</v>
      </c>
      <c r="F189" s="5">
        <f>IFERROR(INDEX('[11]Table 28'!F$14:F$19,MATCH($B189,'[11]Table 28'!$B$14:$B$19,0))*1000,0)</f>
        <v>0</v>
      </c>
      <c r="G189" s="5">
        <f>IFERROR(INDEX('[11]Table 28'!G$14:G$19,MATCH($B189,'[11]Table 28'!$B$14:$B$19,0))*1000,0)</f>
        <v>0</v>
      </c>
      <c r="H189" s="5">
        <f>IFERROR(INDEX('[11]Table 28'!H$14:H$19,MATCH($B189,'[11]Table 28'!$B$14:$B$19,0))*1000,0)</f>
        <v>0</v>
      </c>
      <c r="I189" s="5">
        <f>IFERROR(INDEX('[11]Table 28'!I$14:I$19,MATCH($B189,'[11]Table 28'!$B$14:$B$19,0))*1000,0)</f>
        <v>0</v>
      </c>
      <c r="J189" s="5">
        <f>IFERROR(INDEX('[11]Table 28'!J$14:J$19,MATCH($B189,'[11]Table 28'!$B$14:$B$19,0))*1000,0)</f>
        <v>0</v>
      </c>
      <c r="K189" s="5">
        <f>IFERROR(INDEX('[11]Table 28'!K$14:K$19,MATCH($B189,'[11]Table 28'!$B$14:$B$19,0))*1000,0)</f>
        <v>0</v>
      </c>
      <c r="L189" s="5">
        <f>IFERROR(INDEX('[11]Table 28'!L$14:L$19,MATCH($B189,'[11]Table 28'!$B$14:$B$19,0))*1000,0)</f>
        <v>0</v>
      </c>
      <c r="M189" s="5">
        <f>IFERROR(INDEX('[11]Table 28'!M$14:M$19,MATCH($B189,'[11]Table 28'!$B$14:$B$19,0))*1000,0)</f>
        <v>0</v>
      </c>
      <c r="N189" s="5">
        <f>IFERROR(INDEX('[11]Table 28'!N$14:N$19,MATCH($B189,'[11]Table 28'!$B$14:$B$19,0))*1000,0)</f>
        <v>0</v>
      </c>
      <c r="O189" s="5">
        <f>IFERROR(INDEX('[11]Table 28'!O$14:O$19,MATCH($B189,'[11]Table 28'!$B$14:$B$19,0))*1000,0)</f>
        <v>0</v>
      </c>
      <c r="P189" s="5">
        <f>IFERROR(INDEX('[11]Table 28'!P$14:P$19,MATCH($B189,'[11]Table 28'!$B$14:$B$19,0))*1000,0)</f>
        <v>0</v>
      </c>
      <c r="Q189" s="5">
        <f>IFERROR(INDEX('[11]Table 28'!Q$14:Q$19,MATCH($B189,'[11]Table 28'!$B$14:$B$19,0))*1000,0)</f>
        <v>0</v>
      </c>
      <c r="R189" s="5">
        <f>IFERROR(INDEX('[11]Table 28'!R$14:R$19,MATCH($B189,'[11]Table 28'!$B$14:$B$19,0))*1000,0)</f>
        <v>0</v>
      </c>
      <c r="S189" s="5">
        <f>IFERROR(INDEX('[11]Table 28'!S$14:S$19,MATCH($B189,'[11]Table 28'!$B$14:$B$19,0))*1000,0)</f>
        <v>0</v>
      </c>
      <c r="T189" s="5">
        <f>IFERROR(INDEX('[11]Table 28'!T$14:T$19,MATCH($B189,'[11]Table 28'!$B$14:$B$19,0))*1000,0)</f>
        <v>0</v>
      </c>
      <c r="U189" s="5">
        <f>IFERROR(INDEX('[11]Table 28'!U$14:U$19,MATCH($B189,'[11]Table 28'!$B$14:$B$19,0))*1000,0)</f>
        <v>0</v>
      </c>
      <c r="V189" s="5">
        <f>IFERROR(INDEX('[11]Table 28'!V$14:V$19,MATCH($B189,'[11]Table 28'!$B$14:$B$19,0))*1000,0)</f>
        <v>0</v>
      </c>
      <c r="W189" s="5">
        <f>IFERROR(INDEX('[11]Table 28'!W$14:W$19,MATCH($B189,'[11]Table 28'!$B$14:$B$19,0))*1000,0)</f>
        <v>0</v>
      </c>
      <c r="Z189" s="21" t="s">
        <v>26</v>
      </c>
    </row>
    <row r="190" spans="2:28" outlineLevel="1" x14ac:dyDescent="0.2">
      <c r="B190" s="4" t="s">
        <v>20</v>
      </c>
      <c r="C190" s="5">
        <f>IFERROR(INDEX('[11]Table 28'!C$14:C$19,MATCH($B190,'[11]Table 28'!$B$14:$B$19,0))*1000,0)</f>
        <v>25.468999999999998</v>
      </c>
      <c r="D190" s="5">
        <f>IFERROR(INDEX('[11]Table 28'!D$14:D$19,MATCH($B190,'[11]Table 28'!$B$14:$B$19,0))*1000,0)</f>
        <v>6.9769999999999994</v>
      </c>
      <c r="E190" s="5">
        <f>IFERROR(INDEX('[11]Table 28'!E$14:E$19,MATCH($B190,'[11]Table 28'!$B$14:$B$19,0))*1000,0)</f>
        <v>4.6899999999999995</v>
      </c>
      <c r="F190" s="5">
        <f>IFERROR(INDEX('[11]Table 28'!F$14:F$19,MATCH($B190,'[11]Table 28'!$B$14:$B$19,0))*1000,0)</f>
        <v>10.228</v>
      </c>
      <c r="G190" s="5">
        <f>IFERROR(INDEX('[11]Table 28'!G$14:G$19,MATCH($B190,'[11]Table 28'!$B$14:$B$19,0))*1000,0)</f>
        <v>10.387</v>
      </c>
      <c r="H190" s="5">
        <f>IFERROR(INDEX('[11]Table 28'!H$14:H$19,MATCH($B190,'[11]Table 28'!$B$14:$B$19,0))*1000,0)</f>
        <v>3.5669999999999997</v>
      </c>
      <c r="I190" s="5">
        <f>IFERROR(INDEX('[11]Table 28'!I$14:I$19,MATCH($B190,'[11]Table 28'!$B$14:$B$19,0))*1000,0)</f>
        <v>6.5670000000000002</v>
      </c>
      <c r="J190" s="5">
        <f>IFERROR(INDEX('[11]Table 28'!J$14:J$19,MATCH($B190,'[11]Table 28'!$B$14:$B$19,0))*1000,0)</f>
        <v>11.698</v>
      </c>
      <c r="K190" s="5">
        <f>IFERROR(INDEX('[11]Table 28'!K$14:K$19,MATCH($B190,'[11]Table 28'!$B$14:$B$19,0))*1000,0)</f>
        <v>5.7130000000000001</v>
      </c>
      <c r="L190" s="5">
        <f>IFERROR(INDEX('[11]Table 28'!L$14:L$19,MATCH($B190,'[11]Table 28'!$B$14:$B$19,0))*1000,0)</f>
        <v>7.0419999999999998</v>
      </c>
      <c r="M190" s="5">
        <f>IFERROR(INDEX('[11]Table 28'!M$14:M$19,MATCH($B190,'[11]Table 28'!$B$14:$B$19,0))*1000,0)</f>
        <v>6.4130000000000003</v>
      </c>
      <c r="N190" s="5">
        <f>IFERROR(INDEX('[11]Table 28'!N$14:N$19,MATCH($B190,'[11]Table 28'!$B$14:$B$19,0))*1000,0)</f>
        <v>9.2560000000000002</v>
      </c>
      <c r="O190" s="5">
        <f>IFERROR(INDEX('[11]Table 28'!O$14:O$19,MATCH($B190,'[11]Table 28'!$B$14:$B$19,0))*1000,0)</f>
        <v>12.019</v>
      </c>
      <c r="P190" s="5">
        <f>IFERROR(INDEX('[11]Table 28'!P$14:P$19,MATCH($B190,'[11]Table 28'!$B$14:$B$19,0))*1000,0)</f>
        <v>10.189</v>
      </c>
      <c r="Q190" s="5">
        <f>IFERROR(INDEX('[11]Table 28'!Q$14:Q$19,MATCH($B190,'[11]Table 28'!$B$14:$B$19,0))*1000,0)</f>
        <v>16.431999999999999</v>
      </c>
      <c r="R190" s="5">
        <f>IFERROR(INDEX('[11]Table 28'!R$14:R$19,MATCH($B190,'[11]Table 28'!$B$14:$B$19,0))*1000,0)</f>
        <v>17.049000000000003</v>
      </c>
      <c r="S190" s="5">
        <f>IFERROR(INDEX('[11]Table 28'!S$14:S$19,MATCH($B190,'[11]Table 28'!$B$14:$B$19,0))*1000,0)</f>
        <v>19.699000000000002</v>
      </c>
      <c r="T190" s="5">
        <f>IFERROR(INDEX('[11]Table 28'!T$14:T$19,MATCH($B190,'[11]Table 28'!$B$14:$B$19,0))*1000,0)</f>
        <v>18.449000000000002</v>
      </c>
      <c r="U190" s="5">
        <f>IFERROR(INDEX('[11]Table 28'!U$14:U$19,MATCH($B190,'[11]Table 28'!$B$14:$B$19,0))*1000,0)</f>
        <v>14.696999999999999</v>
      </c>
      <c r="V190" s="5">
        <f>IFERROR(INDEX('[11]Table 28'!V$14:V$19,MATCH($B190,'[11]Table 28'!$B$14:$B$19,0))*1000,0)</f>
        <v>18.311999999999998</v>
      </c>
      <c r="W190" s="5">
        <f>IFERROR(INDEX('[11]Table 28'!W$14:W$19,MATCH($B190,'[11]Table 28'!$B$14:$B$19,0))*1000,0)</f>
        <v>20.632999999999999</v>
      </c>
      <c r="Z190" s="21" t="s">
        <v>26</v>
      </c>
    </row>
    <row r="191" spans="2:28" outlineLevel="1" x14ac:dyDescent="0.2">
      <c r="B191" s="4" t="s">
        <v>0</v>
      </c>
      <c r="C191" s="5">
        <f>IFERROR(INDEX('[11]Table 28'!C$14:C$19,MATCH($B191,'[11]Table 28'!$B$14:$B$19,0))*1000,0)</f>
        <v>0</v>
      </c>
      <c r="D191" s="5">
        <f>IFERROR(INDEX('[11]Table 28'!D$14:D$19,MATCH($B191,'[11]Table 28'!$B$14:$B$19,0))*1000,0)</f>
        <v>0</v>
      </c>
      <c r="E191" s="5">
        <f>IFERROR(INDEX('[11]Table 28'!E$14:E$19,MATCH($B191,'[11]Table 28'!$B$14:$B$19,0))*1000,0)</f>
        <v>0</v>
      </c>
      <c r="F191" s="5">
        <f>IFERROR(INDEX('[11]Table 28'!F$14:F$19,MATCH($B191,'[11]Table 28'!$B$14:$B$19,0))*1000,0)</f>
        <v>0</v>
      </c>
      <c r="G191" s="5">
        <f>IFERROR(INDEX('[11]Table 28'!G$14:G$19,MATCH($B191,'[11]Table 28'!$B$14:$B$19,0))*1000,0)</f>
        <v>0</v>
      </c>
      <c r="H191" s="5">
        <f>IFERROR(INDEX('[11]Table 28'!H$14:H$19,MATCH($B191,'[11]Table 28'!$B$14:$B$19,0))*1000,0)</f>
        <v>0</v>
      </c>
      <c r="I191" s="5">
        <f>IFERROR(INDEX('[11]Table 28'!I$14:I$19,MATCH($B191,'[11]Table 28'!$B$14:$B$19,0))*1000,0)</f>
        <v>0</v>
      </c>
      <c r="J191" s="5">
        <f>IFERROR(INDEX('[11]Table 28'!J$14:J$19,MATCH($B191,'[11]Table 28'!$B$14:$B$19,0))*1000,0)</f>
        <v>0</v>
      </c>
      <c r="K191" s="5">
        <f>IFERROR(INDEX('[11]Table 28'!K$14:K$19,MATCH($B191,'[11]Table 28'!$B$14:$B$19,0))*1000,0)</f>
        <v>0</v>
      </c>
      <c r="L191" s="5">
        <f>IFERROR(INDEX('[11]Table 28'!L$14:L$19,MATCH($B191,'[11]Table 28'!$B$14:$B$19,0))*1000,0)</f>
        <v>0</v>
      </c>
      <c r="M191" s="5">
        <f>IFERROR(INDEX('[11]Table 28'!M$14:M$19,MATCH($B191,'[11]Table 28'!$B$14:$B$19,0))*1000,0)</f>
        <v>0</v>
      </c>
      <c r="N191" s="5">
        <f>IFERROR(INDEX('[11]Table 28'!N$14:N$19,MATCH($B191,'[11]Table 28'!$B$14:$B$19,0))*1000,0)</f>
        <v>0.33100000000000002</v>
      </c>
      <c r="O191" s="5">
        <f>IFERROR(INDEX('[11]Table 28'!O$14:O$19,MATCH($B191,'[11]Table 28'!$B$14:$B$19,0))*1000,0)</f>
        <v>0.41100000000000003</v>
      </c>
      <c r="P191" s="5">
        <f>IFERROR(INDEX('[11]Table 28'!P$14:P$19,MATCH($B191,'[11]Table 28'!$B$14:$B$19,0))*1000,0)</f>
        <v>0.19500000000000001</v>
      </c>
      <c r="Q191" s="5">
        <f>IFERROR(INDEX('[11]Table 28'!Q$14:Q$19,MATCH($B191,'[11]Table 28'!$B$14:$B$19,0))*1000,0)</f>
        <v>0.44</v>
      </c>
      <c r="R191" s="5">
        <f>IFERROR(INDEX('[11]Table 28'!R$14:R$19,MATCH($B191,'[11]Table 28'!$B$14:$B$19,0))*1000,0)</f>
        <v>0</v>
      </c>
      <c r="S191" s="5">
        <f>IFERROR(INDEX('[11]Table 28'!S$14:S$19,MATCH($B191,'[11]Table 28'!$B$14:$B$19,0))*1000,0)</f>
        <v>0</v>
      </c>
      <c r="T191" s="5">
        <f>IFERROR(INDEX('[11]Table 28'!T$14:T$19,MATCH($B191,'[11]Table 28'!$B$14:$B$19,0))*1000,0)</f>
        <v>0</v>
      </c>
      <c r="U191" s="5">
        <f>IFERROR(INDEX('[11]Table 28'!U$14:U$19,MATCH($B191,'[11]Table 28'!$B$14:$B$19,0))*1000,0)</f>
        <v>0</v>
      </c>
      <c r="V191" s="5">
        <f>IFERROR(INDEX('[11]Table 28'!V$14:V$19,MATCH($B191,'[11]Table 28'!$B$14:$B$19,0))*1000,0)</f>
        <v>0</v>
      </c>
      <c r="W191" s="5">
        <f>IFERROR(INDEX('[11]Table 28'!W$14:W$19,MATCH($B191,'[11]Table 28'!$B$14:$B$19,0))*1000,0)</f>
        <v>0</v>
      </c>
      <c r="Z191" s="21" t="s">
        <v>26</v>
      </c>
    </row>
    <row r="192" spans="2:28" outlineLevel="1" x14ac:dyDescent="0.2">
      <c r="B192" s="4" t="s">
        <v>22</v>
      </c>
      <c r="C192" s="5">
        <f>IFERROR(INDEX('[11]Table 28'!C$14:C$19,MATCH($B192,'[11]Table 28'!$B$14:$B$19,0))*1000,0)</f>
        <v>0</v>
      </c>
      <c r="D192" s="5">
        <f>IFERROR(INDEX('[11]Table 28'!D$14:D$19,MATCH($B192,'[11]Table 28'!$B$14:$B$19,0))*1000,0)</f>
        <v>0</v>
      </c>
      <c r="E192" s="5">
        <f>IFERROR(INDEX('[11]Table 28'!E$14:E$19,MATCH($B192,'[11]Table 28'!$B$14:$B$19,0))*1000,0)</f>
        <v>0</v>
      </c>
      <c r="F192" s="5">
        <f>IFERROR(INDEX('[11]Table 28'!F$14:F$19,MATCH($B192,'[11]Table 28'!$B$14:$B$19,0))*1000,0)</f>
        <v>0</v>
      </c>
      <c r="G192" s="5">
        <f>IFERROR(INDEX('[11]Table 28'!G$14:G$19,MATCH($B192,'[11]Table 28'!$B$14:$B$19,0))*1000,0)</f>
        <v>0</v>
      </c>
      <c r="H192" s="5">
        <f>IFERROR(INDEX('[11]Table 28'!H$14:H$19,MATCH($B192,'[11]Table 28'!$B$14:$B$19,0))*1000,0)</f>
        <v>0</v>
      </c>
      <c r="I192" s="5">
        <f>IFERROR(INDEX('[11]Table 28'!I$14:I$19,MATCH($B192,'[11]Table 28'!$B$14:$B$19,0))*1000,0)</f>
        <v>0</v>
      </c>
      <c r="J192" s="5">
        <f>IFERROR(INDEX('[11]Table 28'!J$14:J$19,MATCH($B192,'[11]Table 28'!$B$14:$B$19,0))*1000,0)</f>
        <v>0</v>
      </c>
      <c r="K192" s="5">
        <f>IFERROR(INDEX('[11]Table 28'!K$14:K$19,MATCH($B192,'[11]Table 28'!$B$14:$B$19,0))*1000,0)</f>
        <v>0</v>
      </c>
      <c r="L192" s="5">
        <f>IFERROR(INDEX('[11]Table 28'!L$14:L$19,MATCH($B192,'[11]Table 28'!$B$14:$B$19,0))*1000,0)</f>
        <v>0</v>
      </c>
      <c r="M192" s="5">
        <f>IFERROR(INDEX('[11]Table 28'!M$14:M$19,MATCH($B192,'[11]Table 28'!$B$14:$B$19,0))*1000,0)</f>
        <v>0</v>
      </c>
      <c r="N192" s="5">
        <f>IFERROR(INDEX('[11]Table 28'!N$14:N$19,MATCH($B192,'[11]Table 28'!$B$14:$B$19,0))*1000,0)</f>
        <v>0</v>
      </c>
      <c r="O192" s="5">
        <f>IFERROR(INDEX('[11]Table 28'!O$14:O$19,MATCH($B192,'[11]Table 28'!$B$14:$B$19,0))*1000,0)</f>
        <v>0</v>
      </c>
      <c r="P192" s="5">
        <f>IFERROR(INDEX('[11]Table 28'!P$14:P$19,MATCH($B192,'[11]Table 28'!$B$14:$B$19,0))*1000,0)</f>
        <v>0</v>
      </c>
      <c r="Q192" s="5">
        <f>IFERROR(INDEX('[11]Table 28'!Q$14:Q$19,MATCH($B192,'[11]Table 28'!$B$14:$B$19,0))*1000,0)</f>
        <v>0</v>
      </c>
      <c r="R192" s="5">
        <f>IFERROR(INDEX('[11]Table 28'!R$14:R$19,MATCH($B192,'[11]Table 28'!$B$14:$B$19,0))*1000,0)</f>
        <v>0</v>
      </c>
      <c r="S192" s="5">
        <f>IFERROR(INDEX('[11]Table 28'!S$14:S$19,MATCH($B192,'[11]Table 28'!$B$14:$B$19,0))*1000,0)</f>
        <v>0</v>
      </c>
      <c r="T192" s="5">
        <f>IFERROR(INDEX('[11]Table 28'!T$14:T$19,MATCH($B192,'[11]Table 28'!$B$14:$B$19,0))*1000,0)</f>
        <v>0</v>
      </c>
      <c r="U192" s="5">
        <f>IFERROR(INDEX('[11]Table 28'!U$14:U$19,MATCH($B192,'[11]Table 28'!$B$14:$B$19,0))*1000,0)</f>
        <v>0</v>
      </c>
      <c r="V192" s="5">
        <f>IFERROR(INDEX('[11]Table 28'!V$14:V$19,MATCH($B192,'[11]Table 28'!$B$14:$B$19,0))*1000,0)</f>
        <v>0</v>
      </c>
      <c r="W192" s="5">
        <f>IFERROR(INDEX('[11]Table 28'!W$14:W$19,MATCH($B192,'[11]Table 28'!$B$14:$B$19,0))*1000,0)</f>
        <v>0</v>
      </c>
      <c r="Z192" s="21" t="s">
        <v>26</v>
      </c>
    </row>
    <row r="193" spans="1:28" outlineLevel="1" x14ac:dyDescent="0.2">
      <c r="B193" s="4" t="s">
        <v>23</v>
      </c>
      <c r="C193" s="5">
        <f>IFERROR(INDEX('[11]Table 28'!C$14:C$19,MATCH($B193,'[11]Table 28'!$B$14:$B$19,0))*1000,0)</f>
        <v>0</v>
      </c>
      <c r="D193" s="5">
        <f>IFERROR(INDEX('[11]Table 28'!D$14:D$19,MATCH($B193,'[11]Table 28'!$B$14:$B$19,0))*1000,0)</f>
        <v>0</v>
      </c>
      <c r="E193" s="5">
        <f>IFERROR(INDEX('[11]Table 28'!E$14:E$19,MATCH($B193,'[11]Table 28'!$B$14:$B$19,0))*1000,0)</f>
        <v>0</v>
      </c>
      <c r="F193" s="5">
        <f>IFERROR(INDEX('[11]Table 28'!F$14:F$19,MATCH($B193,'[11]Table 28'!$B$14:$B$19,0))*1000,0)</f>
        <v>0</v>
      </c>
      <c r="G193" s="5">
        <f>IFERROR(INDEX('[11]Table 28'!G$14:G$19,MATCH($B193,'[11]Table 28'!$B$14:$B$19,0))*1000,0)</f>
        <v>0</v>
      </c>
      <c r="H193" s="5">
        <f>IFERROR(INDEX('[11]Table 28'!H$14:H$19,MATCH($B193,'[11]Table 28'!$B$14:$B$19,0))*1000,0)</f>
        <v>0</v>
      </c>
      <c r="I193" s="5">
        <f>IFERROR(INDEX('[11]Table 28'!I$14:I$19,MATCH($B193,'[11]Table 28'!$B$14:$B$19,0))*1000,0)</f>
        <v>0</v>
      </c>
      <c r="J193" s="5">
        <f>IFERROR(INDEX('[11]Table 28'!J$14:J$19,MATCH($B193,'[11]Table 28'!$B$14:$B$19,0))*1000,0)</f>
        <v>0</v>
      </c>
      <c r="K193" s="5">
        <f>IFERROR(INDEX('[11]Table 28'!K$14:K$19,MATCH($B193,'[11]Table 28'!$B$14:$B$19,0))*1000,0)</f>
        <v>0</v>
      </c>
      <c r="L193" s="5">
        <f>IFERROR(INDEX('[11]Table 28'!L$14:L$19,MATCH($B193,'[11]Table 28'!$B$14:$B$19,0))*1000,0)</f>
        <v>0</v>
      </c>
      <c r="M193" s="5">
        <f>IFERROR(INDEX('[11]Table 28'!M$14:M$19,MATCH($B193,'[11]Table 28'!$B$14:$B$19,0))*1000,0)</f>
        <v>0</v>
      </c>
      <c r="N193" s="5">
        <f>IFERROR(INDEX('[11]Table 28'!N$14:N$19,MATCH($B193,'[11]Table 28'!$B$14:$B$19,0))*1000,0)</f>
        <v>0</v>
      </c>
      <c r="O193" s="5">
        <f>IFERROR(INDEX('[11]Table 28'!O$14:O$19,MATCH($B193,'[11]Table 28'!$B$14:$B$19,0))*1000,0)</f>
        <v>0</v>
      </c>
      <c r="P193" s="5">
        <f>IFERROR(INDEX('[11]Table 28'!P$14:P$19,MATCH($B193,'[11]Table 28'!$B$14:$B$19,0))*1000,0)</f>
        <v>0</v>
      </c>
      <c r="Q193" s="5">
        <f>IFERROR(INDEX('[11]Table 28'!Q$14:Q$19,MATCH($B193,'[11]Table 28'!$B$14:$B$19,0))*1000,0)</f>
        <v>0</v>
      </c>
      <c r="R193" s="5">
        <f>IFERROR(INDEX('[11]Table 28'!R$14:R$19,MATCH($B193,'[11]Table 28'!$B$14:$B$19,0))*1000,0)</f>
        <v>0</v>
      </c>
      <c r="S193" s="5">
        <f>IFERROR(INDEX('[11]Table 28'!S$14:S$19,MATCH($B193,'[11]Table 28'!$B$14:$B$19,0))*1000,0)</f>
        <v>0</v>
      </c>
      <c r="T193" s="5">
        <f>IFERROR(INDEX('[11]Table 28'!T$14:T$19,MATCH($B193,'[11]Table 28'!$B$14:$B$19,0))*1000,0)</f>
        <v>0</v>
      </c>
      <c r="U193" s="5">
        <f>IFERROR(INDEX('[11]Table 28'!U$14:U$19,MATCH($B193,'[11]Table 28'!$B$14:$B$19,0))*1000,0)</f>
        <v>0</v>
      </c>
      <c r="V193" s="5">
        <f>IFERROR(INDEX('[11]Table 28'!V$14:V$19,MATCH($B193,'[11]Table 28'!$B$14:$B$19,0))*1000,0)</f>
        <v>0</v>
      </c>
      <c r="W193" s="5">
        <f>IFERROR(INDEX('[11]Table 28'!W$14:W$19,MATCH($B193,'[11]Table 28'!$B$14:$B$19,0))*1000,0)</f>
        <v>0</v>
      </c>
      <c r="Z193" s="21" t="s">
        <v>26</v>
      </c>
    </row>
    <row r="194" spans="1:28" outlineLevel="1" x14ac:dyDescent="0.2">
      <c r="B194" s="4" t="s">
        <v>17</v>
      </c>
      <c r="C194" s="5">
        <f>IFERROR(INDEX('[11]Table 28'!C$14:C$19,MATCH($B194,'[11]Table 28'!$B$14:$B$19,0))*1000,0)</f>
        <v>0</v>
      </c>
      <c r="D194" s="5">
        <f>IFERROR(INDEX('[11]Table 28'!D$14:D$19,MATCH($B194,'[11]Table 28'!$B$14:$B$19,0))*1000,0)</f>
        <v>0</v>
      </c>
      <c r="E194" s="5">
        <f>IFERROR(INDEX('[11]Table 28'!E$14:E$19,MATCH($B194,'[11]Table 28'!$B$14:$B$19,0))*1000,0)</f>
        <v>0</v>
      </c>
      <c r="F194" s="5">
        <f>IFERROR(INDEX('[11]Table 28'!F$14:F$19,MATCH($B194,'[11]Table 28'!$B$14:$B$19,0))*1000,0)</f>
        <v>0</v>
      </c>
      <c r="G194" s="5">
        <f>IFERROR(INDEX('[11]Table 28'!G$14:G$19,MATCH($B194,'[11]Table 28'!$B$14:$B$19,0))*1000,0)</f>
        <v>0</v>
      </c>
      <c r="H194" s="5">
        <f>IFERROR(INDEX('[11]Table 28'!H$14:H$19,MATCH($B194,'[11]Table 28'!$B$14:$B$19,0))*1000,0)</f>
        <v>0</v>
      </c>
      <c r="I194" s="5">
        <f>IFERROR(INDEX('[11]Table 28'!I$14:I$19,MATCH($B194,'[11]Table 28'!$B$14:$B$19,0))*1000,0)</f>
        <v>0</v>
      </c>
      <c r="J194" s="5">
        <f>IFERROR(INDEX('[11]Table 28'!J$14:J$19,MATCH($B194,'[11]Table 28'!$B$14:$B$19,0))*1000,0)</f>
        <v>0</v>
      </c>
      <c r="K194" s="5">
        <f>IFERROR(INDEX('[11]Table 28'!K$14:K$19,MATCH($B194,'[11]Table 28'!$B$14:$B$19,0))*1000,0)</f>
        <v>0</v>
      </c>
      <c r="L194" s="5">
        <f>IFERROR(INDEX('[11]Table 28'!L$14:L$19,MATCH($B194,'[11]Table 28'!$B$14:$B$19,0))*1000,0)</f>
        <v>0</v>
      </c>
      <c r="M194" s="5">
        <f>IFERROR(INDEX('[11]Table 28'!M$14:M$19,MATCH($B194,'[11]Table 28'!$B$14:$B$19,0))*1000,0)</f>
        <v>0</v>
      </c>
      <c r="N194" s="5">
        <f>IFERROR(INDEX('[11]Table 28'!N$14:N$19,MATCH($B194,'[11]Table 28'!$B$14:$B$19,0))*1000,0)</f>
        <v>0</v>
      </c>
      <c r="O194" s="5">
        <f>IFERROR(INDEX('[11]Table 28'!O$14:O$19,MATCH($B194,'[11]Table 28'!$B$14:$B$19,0))*1000,0)</f>
        <v>0</v>
      </c>
      <c r="P194" s="5">
        <f>IFERROR(INDEX('[11]Table 28'!P$14:P$19,MATCH($B194,'[11]Table 28'!$B$14:$B$19,0))*1000,0)</f>
        <v>0</v>
      </c>
      <c r="Q194" s="5">
        <f>IFERROR(INDEX('[11]Table 28'!Q$14:Q$19,MATCH($B194,'[11]Table 28'!$B$14:$B$19,0))*1000,0)</f>
        <v>0</v>
      </c>
      <c r="R194" s="5">
        <f>IFERROR(INDEX('[11]Table 28'!R$14:R$19,MATCH($B194,'[11]Table 28'!$B$14:$B$19,0))*1000,0)</f>
        <v>0</v>
      </c>
      <c r="S194" s="5">
        <f>IFERROR(INDEX('[11]Table 28'!S$14:S$19,MATCH($B194,'[11]Table 28'!$B$14:$B$19,0))*1000,0)</f>
        <v>0</v>
      </c>
      <c r="T194" s="5">
        <f>IFERROR(INDEX('[11]Table 28'!T$14:T$19,MATCH($B194,'[11]Table 28'!$B$14:$B$19,0))*1000,0)</f>
        <v>0</v>
      </c>
      <c r="U194" s="5">
        <f>IFERROR(INDEX('[11]Table 28'!U$14:U$19,MATCH($B194,'[11]Table 28'!$B$14:$B$19,0))*1000,0)</f>
        <v>0</v>
      </c>
      <c r="V194" s="5">
        <f>IFERROR(INDEX('[11]Table 28'!V$14:V$19,MATCH($B194,'[11]Table 28'!$B$14:$B$19,0))*1000,0)</f>
        <v>0</v>
      </c>
      <c r="W194" s="5">
        <f>IFERROR(INDEX('[11]Table 28'!W$14:W$19,MATCH($B194,'[11]Table 28'!$B$14:$B$19,0))*1000,0)</f>
        <v>0</v>
      </c>
      <c r="Z194" s="21" t="s">
        <v>26</v>
      </c>
    </row>
    <row r="195" spans="1:28" outlineLevel="1" x14ac:dyDescent="0.2">
      <c r="B195" s="4" t="s">
        <v>1</v>
      </c>
      <c r="C195" s="5">
        <f>IFERROR(INDEX('[11]Table 28'!C$14:C$19,MATCH($B195,'[11]Table 28'!$B$14:$B$19,0))*1000,0)</f>
        <v>0</v>
      </c>
      <c r="D195" s="5">
        <f>IFERROR(INDEX('[11]Table 28'!D$14:D$19,MATCH($B195,'[11]Table 28'!$B$14:$B$19,0))*1000,0)</f>
        <v>0</v>
      </c>
      <c r="E195" s="5">
        <f>IFERROR(INDEX('[11]Table 28'!E$14:E$19,MATCH($B195,'[11]Table 28'!$B$14:$B$19,0))*1000,0)</f>
        <v>0</v>
      </c>
      <c r="F195" s="5">
        <f>IFERROR(INDEX('[11]Table 28'!F$14:F$19,MATCH($B195,'[11]Table 28'!$B$14:$B$19,0))*1000,0)</f>
        <v>0</v>
      </c>
      <c r="G195" s="5">
        <f>IFERROR(INDEX('[11]Table 28'!G$14:G$19,MATCH($B195,'[11]Table 28'!$B$14:$B$19,0))*1000,0)</f>
        <v>0</v>
      </c>
      <c r="H195" s="5">
        <f>IFERROR(INDEX('[11]Table 28'!H$14:H$19,MATCH($B195,'[11]Table 28'!$B$14:$B$19,0))*1000,0)</f>
        <v>0</v>
      </c>
      <c r="I195" s="5">
        <f>IFERROR(INDEX('[11]Table 28'!I$14:I$19,MATCH($B195,'[11]Table 28'!$B$14:$B$19,0))*1000,0)</f>
        <v>0</v>
      </c>
      <c r="J195" s="5">
        <f>IFERROR(INDEX('[11]Table 28'!J$14:J$19,MATCH($B195,'[11]Table 28'!$B$14:$B$19,0))*1000,0)</f>
        <v>0</v>
      </c>
      <c r="K195" s="5">
        <f>IFERROR(INDEX('[11]Table 28'!K$14:K$19,MATCH($B195,'[11]Table 28'!$B$14:$B$19,0))*1000,0)</f>
        <v>0</v>
      </c>
      <c r="L195" s="5">
        <f>IFERROR(INDEX('[11]Table 28'!L$14:L$19,MATCH($B195,'[11]Table 28'!$B$14:$B$19,0))*1000,0)</f>
        <v>0</v>
      </c>
      <c r="M195" s="5">
        <f>IFERROR(INDEX('[11]Table 28'!M$14:M$19,MATCH($B195,'[11]Table 28'!$B$14:$B$19,0))*1000,0)</f>
        <v>0</v>
      </c>
      <c r="N195" s="5">
        <f>IFERROR(INDEX('[11]Table 28'!N$14:N$19,MATCH($B195,'[11]Table 28'!$B$14:$B$19,0))*1000,0)</f>
        <v>0</v>
      </c>
      <c r="O195" s="5">
        <f>IFERROR(INDEX('[11]Table 28'!O$14:O$19,MATCH($B195,'[11]Table 28'!$B$14:$B$19,0))*1000,0)</f>
        <v>0</v>
      </c>
      <c r="P195" s="5">
        <f>IFERROR(INDEX('[11]Table 28'!P$14:P$19,MATCH($B195,'[11]Table 28'!$B$14:$B$19,0))*1000,0)</f>
        <v>0</v>
      </c>
      <c r="Q195" s="5">
        <f>IFERROR(INDEX('[11]Table 28'!Q$14:Q$19,MATCH($B195,'[11]Table 28'!$B$14:$B$19,0))*1000,0)</f>
        <v>0</v>
      </c>
      <c r="R195" s="5">
        <f>IFERROR(INDEX('[11]Table 28'!R$14:R$19,MATCH($B195,'[11]Table 28'!$B$14:$B$19,0))*1000,0)</f>
        <v>0</v>
      </c>
      <c r="S195" s="5">
        <f>IFERROR(INDEX('[11]Table 28'!S$14:S$19,MATCH($B195,'[11]Table 28'!$B$14:$B$19,0))*1000,0)</f>
        <v>0</v>
      </c>
      <c r="T195" s="5">
        <f>IFERROR(INDEX('[11]Table 28'!T$14:T$19,MATCH($B195,'[11]Table 28'!$B$14:$B$19,0))*1000,0)</f>
        <v>0</v>
      </c>
      <c r="U195" s="5">
        <f>IFERROR(INDEX('[11]Table 28'!U$14:U$19,MATCH($B195,'[11]Table 28'!$B$14:$B$19,0))*1000,0)</f>
        <v>0</v>
      </c>
      <c r="V195" s="5">
        <f>IFERROR(INDEX('[11]Table 28'!V$14:V$19,MATCH($B195,'[11]Table 28'!$B$14:$B$19,0))*1000,0)</f>
        <v>0</v>
      </c>
      <c r="W195" s="5">
        <f>IFERROR(INDEX('[11]Table 28'!W$14:W$19,MATCH($B195,'[11]Table 28'!$B$14:$B$19,0))*1000,0)</f>
        <v>0</v>
      </c>
      <c r="Z195" s="21" t="s">
        <v>26</v>
      </c>
    </row>
    <row r="196" spans="1:28" outlineLevel="1" x14ac:dyDescent="0.2">
      <c r="B196" s="15" t="s">
        <v>9</v>
      </c>
      <c r="C196" s="19">
        <f t="shared" ref="C196:W196" si="79">SUM(C186:C195)</f>
        <v>565.25100000000009</v>
      </c>
      <c r="D196" s="19">
        <f t="shared" si="79"/>
        <v>378.423</v>
      </c>
      <c r="E196" s="19">
        <f t="shared" si="79"/>
        <v>424.49299999999999</v>
      </c>
      <c r="F196" s="19">
        <f t="shared" si="79"/>
        <v>587.78199999999993</v>
      </c>
      <c r="G196" s="19">
        <f t="shared" si="79"/>
        <v>521.36500000000001</v>
      </c>
      <c r="H196" s="19">
        <f t="shared" si="79"/>
        <v>423.63099999999997</v>
      </c>
      <c r="I196" s="19">
        <f t="shared" si="79"/>
        <v>440.07399999999996</v>
      </c>
      <c r="J196" s="19">
        <f t="shared" si="79"/>
        <v>443.18299999999999</v>
      </c>
      <c r="K196" s="19">
        <f t="shared" si="79"/>
        <v>519.08199999999988</v>
      </c>
      <c r="L196" s="19">
        <f t="shared" si="79"/>
        <v>368.67499999999995</v>
      </c>
      <c r="M196" s="19">
        <f t="shared" si="79"/>
        <v>372.83700000000005</v>
      </c>
      <c r="N196" s="19">
        <f t="shared" si="79"/>
        <v>454.58600000000001</v>
      </c>
      <c r="O196" s="19">
        <f t="shared" si="79"/>
        <v>271.73399999999998</v>
      </c>
      <c r="P196" s="19">
        <f t="shared" si="79"/>
        <v>242.40699999999998</v>
      </c>
      <c r="Q196" s="19">
        <f t="shared" si="79"/>
        <v>275.59000000000003</v>
      </c>
      <c r="R196" s="19">
        <f t="shared" si="79"/>
        <v>299.35599999999994</v>
      </c>
      <c r="S196" s="19">
        <f t="shared" si="79"/>
        <v>312.32499999999999</v>
      </c>
      <c r="T196" s="19">
        <f t="shared" si="79"/>
        <v>144.23100000000002</v>
      </c>
      <c r="U196" s="19">
        <f t="shared" si="79"/>
        <v>240.31699999999998</v>
      </c>
      <c r="V196" s="19">
        <f t="shared" si="79"/>
        <v>290.13400000000001</v>
      </c>
      <c r="W196" s="19">
        <f t="shared" si="79"/>
        <v>215.45400000000001</v>
      </c>
    </row>
    <row r="197" spans="1:28" outlineLevel="1" x14ac:dyDescent="0.2">
      <c r="B197" s="26" t="s">
        <v>91</v>
      </c>
      <c r="C197" s="25">
        <f t="shared" ref="C197:W197" si="80">C196/C177/1000</f>
        <v>6.1469043154448926E-4</v>
      </c>
      <c r="D197" s="25">
        <f t="shared" si="80"/>
        <v>5.9220918884943566E-4</v>
      </c>
      <c r="E197" s="25">
        <f t="shared" si="80"/>
        <v>5.6342245041383248E-4</v>
      </c>
      <c r="F197" s="25">
        <f t="shared" si="80"/>
        <v>5.5538947009979426E-4</v>
      </c>
      <c r="G197" s="25">
        <f t="shared" si="80"/>
        <v>5.2248885262243683E-4</v>
      </c>
      <c r="H197" s="25">
        <f t="shared" si="80"/>
        <v>4.925373546811135E-4</v>
      </c>
      <c r="I197" s="25">
        <f t="shared" si="80"/>
        <v>4.2750309451937651E-4</v>
      </c>
      <c r="J197" s="25">
        <f t="shared" si="80"/>
        <v>5.1467044360694204E-4</v>
      </c>
      <c r="K197" s="25">
        <f t="shared" si="80"/>
        <v>5.3270341380253232E-4</v>
      </c>
      <c r="L197" s="25">
        <f t="shared" si="80"/>
        <v>4.4734961982908518E-4</v>
      </c>
      <c r="M197" s="25">
        <f t="shared" si="80"/>
        <v>4.2731827214178669E-4</v>
      </c>
      <c r="N197" s="25">
        <f t="shared" si="80"/>
        <v>4.4372564272866647E-4</v>
      </c>
      <c r="O197" s="25">
        <f t="shared" si="80"/>
        <v>4.1535925884111561E-4</v>
      </c>
      <c r="P197" s="25">
        <f t="shared" si="80"/>
        <v>4.0606511766343476E-4</v>
      </c>
      <c r="Q197" s="25">
        <f t="shared" si="80"/>
        <v>4.2193543789475281E-4</v>
      </c>
      <c r="R197" s="25">
        <f t="shared" si="80"/>
        <v>4.3096314205708574E-4</v>
      </c>
      <c r="S197" s="25">
        <f t="shared" si="80"/>
        <v>4.47434035537567E-4</v>
      </c>
      <c r="T197" s="25">
        <f t="shared" si="80"/>
        <v>2.41787311196839E-4</v>
      </c>
      <c r="U197" s="25">
        <f t="shared" si="80"/>
        <v>3.4778105687175055E-4</v>
      </c>
      <c r="V197" s="25">
        <f t="shared" si="80"/>
        <v>4.0590814928735799E-4</v>
      </c>
      <c r="W197" s="25">
        <f t="shared" si="80"/>
        <v>3.4224237146505124E-4</v>
      </c>
    </row>
    <row r="198" spans="1:28" outlineLevel="1" x14ac:dyDescent="0.2"/>
    <row r="199" spans="1:28" outlineLevel="1" x14ac:dyDescent="0.2">
      <c r="B199" s="4" t="s">
        <v>18</v>
      </c>
      <c r="C199" s="11">
        <f t="shared" ref="C199:W199" si="81">IFERROR(C186/C196,0)</f>
        <v>0</v>
      </c>
      <c r="D199" s="11">
        <f t="shared" si="81"/>
        <v>0</v>
      </c>
      <c r="E199" s="11">
        <f t="shared" si="81"/>
        <v>0</v>
      </c>
      <c r="F199" s="11">
        <f t="shared" si="81"/>
        <v>0</v>
      </c>
      <c r="G199" s="11">
        <f t="shared" si="81"/>
        <v>0</v>
      </c>
      <c r="H199" s="11">
        <f t="shared" si="81"/>
        <v>0</v>
      </c>
      <c r="I199" s="11">
        <f t="shared" si="81"/>
        <v>0</v>
      </c>
      <c r="J199" s="11">
        <f t="shared" si="81"/>
        <v>0</v>
      </c>
      <c r="K199" s="11">
        <f t="shared" si="81"/>
        <v>0</v>
      </c>
      <c r="L199" s="11">
        <f t="shared" si="81"/>
        <v>0</v>
      </c>
      <c r="M199" s="11">
        <f t="shared" si="81"/>
        <v>0</v>
      </c>
      <c r="N199" s="11">
        <f t="shared" si="81"/>
        <v>0</v>
      </c>
      <c r="O199" s="11">
        <f t="shared" si="81"/>
        <v>0</v>
      </c>
      <c r="P199" s="11">
        <f t="shared" si="81"/>
        <v>0</v>
      </c>
      <c r="Q199" s="11">
        <f t="shared" si="81"/>
        <v>0</v>
      </c>
      <c r="R199" s="11">
        <f t="shared" si="81"/>
        <v>0</v>
      </c>
      <c r="S199" s="11">
        <f t="shared" si="81"/>
        <v>0</v>
      </c>
      <c r="T199" s="11">
        <f t="shared" si="81"/>
        <v>0</v>
      </c>
      <c r="U199" s="11">
        <f t="shared" si="81"/>
        <v>0</v>
      </c>
      <c r="V199" s="11">
        <f t="shared" si="81"/>
        <v>0</v>
      </c>
      <c r="W199" s="11">
        <f t="shared" si="81"/>
        <v>0</v>
      </c>
    </row>
    <row r="200" spans="1:28" outlineLevel="1" x14ac:dyDescent="0.2">
      <c r="B200" s="4" t="s">
        <v>19</v>
      </c>
      <c r="C200" s="11">
        <f t="shared" ref="C200:W200" si="82">IFERROR(C187/C196,0)</f>
        <v>0</v>
      </c>
      <c r="D200" s="11">
        <f t="shared" si="82"/>
        <v>0</v>
      </c>
      <c r="E200" s="11">
        <f t="shared" si="82"/>
        <v>0</v>
      </c>
      <c r="F200" s="11">
        <f t="shared" si="82"/>
        <v>0</v>
      </c>
      <c r="G200" s="11">
        <f t="shared" si="82"/>
        <v>0</v>
      </c>
      <c r="H200" s="11">
        <f t="shared" si="82"/>
        <v>0</v>
      </c>
      <c r="I200" s="11">
        <f t="shared" si="82"/>
        <v>0</v>
      </c>
      <c r="J200" s="11">
        <f t="shared" si="82"/>
        <v>0</v>
      </c>
      <c r="K200" s="11">
        <f t="shared" si="82"/>
        <v>0</v>
      </c>
      <c r="L200" s="11">
        <f t="shared" si="82"/>
        <v>0</v>
      </c>
      <c r="M200" s="11">
        <f t="shared" si="82"/>
        <v>0</v>
      </c>
      <c r="N200" s="11">
        <f t="shared" si="82"/>
        <v>0</v>
      </c>
      <c r="O200" s="11">
        <f t="shared" si="82"/>
        <v>0</v>
      </c>
      <c r="P200" s="11">
        <f t="shared" si="82"/>
        <v>0</v>
      </c>
      <c r="Q200" s="11">
        <f t="shared" si="82"/>
        <v>0</v>
      </c>
      <c r="R200" s="11">
        <f t="shared" si="82"/>
        <v>0</v>
      </c>
      <c r="S200" s="11">
        <f t="shared" si="82"/>
        <v>0</v>
      </c>
      <c r="T200" s="11">
        <f t="shared" si="82"/>
        <v>0</v>
      </c>
      <c r="U200" s="11">
        <f t="shared" si="82"/>
        <v>0</v>
      </c>
      <c r="V200" s="11">
        <f t="shared" si="82"/>
        <v>0</v>
      </c>
      <c r="W200" s="11">
        <f t="shared" si="82"/>
        <v>0</v>
      </c>
    </row>
    <row r="201" spans="1:28" outlineLevel="1" x14ac:dyDescent="0.2">
      <c r="B201" s="4" t="s">
        <v>16</v>
      </c>
      <c r="C201" s="11">
        <f t="shared" ref="C201:W201" si="83">IFERROR(C188/C196,0)</f>
        <v>0.95494214074809236</v>
      </c>
      <c r="D201" s="11">
        <f t="shared" si="83"/>
        <v>0.98156295996807807</v>
      </c>
      <c r="E201" s="11">
        <f t="shared" si="83"/>
        <v>0.98895152570242617</v>
      </c>
      <c r="F201" s="11">
        <f t="shared" si="83"/>
        <v>0.98259899078229695</v>
      </c>
      <c r="G201" s="11">
        <f t="shared" si="83"/>
        <v>0.98007729709512537</v>
      </c>
      <c r="H201" s="11">
        <f t="shared" si="83"/>
        <v>0.99157993631249841</v>
      </c>
      <c r="I201" s="11">
        <f t="shared" si="83"/>
        <v>0.98507750969155183</v>
      </c>
      <c r="J201" s="11">
        <f t="shared" si="83"/>
        <v>0.97360458320829102</v>
      </c>
      <c r="K201" s="11">
        <f t="shared" si="83"/>
        <v>0.9889940317714736</v>
      </c>
      <c r="L201" s="11">
        <f t="shared" si="83"/>
        <v>0.98089916593205406</v>
      </c>
      <c r="M201" s="11">
        <f t="shared" si="83"/>
        <v>0.98279945391685908</v>
      </c>
      <c r="N201" s="11">
        <f t="shared" si="83"/>
        <v>0.97891048118507817</v>
      </c>
      <c r="O201" s="11">
        <f t="shared" si="83"/>
        <v>0.95425673636718256</v>
      </c>
      <c r="P201" s="11">
        <f t="shared" si="83"/>
        <v>0.95716295321504752</v>
      </c>
      <c r="Q201" s="11">
        <f t="shared" si="83"/>
        <v>0.93877862041438365</v>
      </c>
      <c r="R201" s="11">
        <f t="shared" si="83"/>
        <v>0.94304774248720591</v>
      </c>
      <c r="S201" s="11">
        <f t="shared" si="83"/>
        <v>0.93692787961258306</v>
      </c>
      <c r="T201" s="11">
        <f t="shared" si="83"/>
        <v>0.87208713799391246</v>
      </c>
      <c r="U201" s="11">
        <f t="shared" si="83"/>
        <v>0.93884327783719002</v>
      </c>
      <c r="V201" s="11">
        <f t="shared" si="83"/>
        <v>0.93688433620327161</v>
      </c>
      <c r="W201" s="11">
        <f t="shared" si="83"/>
        <v>0.90423477865344803</v>
      </c>
    </row>
    <row r="202" spans="1:28" outlineLevel="1" x14ac:dyDescent="0.2">
      <c r="B202" s="4" t="s">
        <v>21</v>
      </c>
      <c r="C202" s="11">
        <f t="shared" ref="C202:W202" si="84">IFERROR(C189/C196,0)</f>
        <v>0</v>
      </c>
      <c r="D202" s="11">
        <f t="shared" si="84"/>
        <v>0</v>
      </c>
      <c r="E202" s="11">
        <f t="shared" si="84"/>
        <v>0</v>
      </c>
      <c r="F202" s="11">
        <f t="shared" si="84"/>
        <v>0</v>
      </c>
      <c r="G202" s="11">
        <f t="shared" si="84"/>
        <v>0</v>
      </c>
      <c r="H202" s="11">
        <f t="shared" si="84"/>
        <v>0</v>
      </c>
      <c r="I202" s="11">
        <f t="shared" si="84"/>
        <v>0</v>
      </c>
      <c r="J202" s="11">
        <f t="shared" si="84"/>
        <v>0</v>
      </c>
      <c r="K202" s="11">
        <f t="shared" si="84"/>
        <v>0</v>
      </c>
      <c r="L202" s="11">
        <f t="shared" si="84"/>
        <v>0</v>
      </c>
      <c r="M202" s="11">
        <f t="shared" si="84"/>
        <v>0</v>
      </c>
      <c r="N202" s="11">
        <f t="shared" si="84"/>
        <v>0</v>
      </c>
      <c r="O202" s="11">
        <f t="shared" si="84"/>
        <v>0</v>
      </c>
      <c r="P202" s="11">
        <f t="shared" si="84"/>
        <v>0</v>
      </c>
      <c r="Q202" s="11">
        <f t="shared" si="84"/>
        <v>0</v>
      </c>
      <c r="R202" s="11">
        <f t="shared" si="84"/>
        <v>0</v>
      </c>
      <c r="S202" s="11">
        <f t="shared" si="84"/>
        <v>0</v>
      </c>
      <c r="T202" s="11">
        <f t="shared" si="84"/>
        <v>0</v>
      </c>
      <c r="U202" s="11">
        <f t="shared" si="84"/>
        <v>0</v>
      </c>
      <c r="V202" s="11">
        <f t="shared" si="84"/>
        <v>0</v>
      </c>
      <c r="W202" s="11">
        <f t="shared" si="84"/>
        <v>0</v>
      </c>
    </row>
    <row r="203" spans="1:28" outlineLevel="1" x14ac:dyDescent="0.2">
      <c r="B203" s="4" t="s">
        <v>20</v>
      </c>
      <c r="C203" s="11">
        <f t="shared" ref="C203:W203" si="85">IFERROR(C190/C196,0)</f>
        <v>4.5057859251907549E-2</v>
      </c>
      <c r="D203" s="11">
        <f t="shared" si="85"/>
        <v>1.8437040031921949E-2</v>
      </c>
      <c r="E203" s="11">
        <f t="shared" si="85"/>
        <v>1.104847429757381E-2</v>
      </c>
      <c r="F203" s="11">
        <f t="shared" si="85"/>
        <v>1.7401009217703163E-2</v>
      </c>
      <c r="G203" s="11">
        <f t="shared" si="85"/>
        <v>1.9922702904874703E-2</v>
      </c>
      <c r="H203" s="11">
        <f t="shared" si="85"/>
        <v>8.4200636875016235E-3</v>
      </c>
      <c r="I203" s="11">
        <f t="shared" si="85"/>
        <v>1.4922490308448126E-2</v>
      </c>
      <c r="J203" s="11">
        <f t="shared" si="85"/>
        <v>2.6395416791709071E-2</v>
      </c>
      <c r="K203" s="11">
        <f t="shared" si="85"/>
        <v>1.1005968228526517E-2</v>
      </c>
      <c r="L203" s="11">
        <f t="shared" si="85"/>
        <v>1.9100834067946024E-2</v>
      </c>
      <c r="M203" s="11">
        <f t="shared" si="85"/>
        <v>1.7200546083140887E-2</v>
      </c>
      <c r="N203" s="11">
        <f t="shared" si="85"/>
        <v>2.0361383764568201E-2</v>
      </c>
      <c r="O203" s="11">
        <f t="shared" si="85"/>
        <v>4.4230755076655852E-2</v>
      </c>
      <c r="P203" s="11">
        <f t="shared" si="85"/>
        <v>4.2032614569711274E-2</v>
      </c>
      <c r="Q203" s="11">
        <f t="shared" si="85"/>
        <v>5.9624804963895633E-2</v>
      </c>
      <c r="R203" s="11">
        <f t="shared" si="85"/>
        <v>5.6952257512794154E-2</v>
      </c>
      <c r="S203" s="11">
        <f t="shared" si="85"/>
        <v>6.3072120387416955E-2</v>
      </c>
      <c r="T203" s="11">
        <f t="shared" si="85"/>
        <v>0.12791286200608745</v>
      </c>
      <c r="U203" s="11">
        <f t="shared" si="85"/>
        <v>6.1156722162809957E-2</v>
      </c>
      <c r="V203" s="11">
        <f t="shared" si="85"/>
        <v>6.3115663796728394E-2</v>
      </c>
      <c r="W203" s="11">
        <f t="shared" si="85"/>
        <v>9.5765221346551924E-2</v>
      </c>
    </row>
    <row r="204" spans="1:28" x14ac:dyDescent="0.2">
      <c r="B204" s="4" t="s">
        <v>0</v>
      </c>
      <c r="C204" s="11">
        <f t="shared" ref="C204:W204" si="86">IFERROR(C191/C196,0)</f>
        <v>0</v>
      </c>
      <c r="D204" s="11">
        <f t="shared" si="86"/>
        <v>0</v>
      </c>
      <c r="E204" s="11">
        <f t="shared" si="86"/>
        <v>0</v>
      </c>
      <c r="F204" s="11">
        <f t="shared" si="86"/>
        <v>0</v>
      </c>
      <c r="G204" s="11">
        <f t="shared" si="86"/>
        <v>0</v>
      </c>
      <c r="H204" s="11">
        <f t="shared" si="86"/>
        <v>0</v>
      </c>
      <c r="I204" s="11">
        <f t="shared" si="86"/>
        <v>0</v>
      </c>
      <c r="J204" s="11">
        <f t="shared" si="86"/>
        <v>0</v>
      </c>
      <c r="K204" s="11">
        <f t="shared" si="86"/>
        <v>0</v>
      </c>
      <c r="L204" s="11">
        <f t="shared" si="86"/>
        <v>0</v>
      </c>
      <c r="M204" s="11">
        <f t="shared" si="86"/>
        <v>0</v>
      </c>
      <c r="N204" s="11">
        <f t="shared" si="86"/>
        <v>7.2813505035350845E-4</v>
      </c>
      <c r="O204" s="11">
        <f t="shared" si="86"/>
        <v>1.5125085561615405E-3</v>
      </c>
      <c r="P204" s="11">
        <f t="shared" si="86"/>
        <v>8.0443221524130915E-4</v>
      </c>
      <c r="Q204" s="11">
        <f t="shared" si="86"/>
        <v>1.5965746217206718E-3</v>
      </c>
      <c r="R204" s="11">
        <f t="shared" si="86"/>
        <v>0</v>
      </c>
      <c r="S204" s="11">
        <f t="shared" si="86"/>
        <v>0</v>
      </c>
      <c r="T204" s="11">
        <f t="shared" si="86"/>
        <v>0</v>
      </c>
      <c r="U204" s="11">
        <f t="shared" si="86"/>
        <v>0</v>
      </c>
      <c r="V204" s="11">
        <f t="shared" si="86"/>
        <v>0</v>
      </c>
      <c r="W204" s="11">
        <f t="shared" si="86"/>
        <v>0</v>
      </c>
    </row>
    <row r="205" spans="1:28" x14ac:dyDescent="0.2">
      <c r="B205" s="4" t="s">
        <v>22</v>
      </c>
      <c r="C205" s="11">
        <f t="shared" ref="C205:W205" si="87">IFERROR(C192/C196,0)</f>
        <v>0</v>
      </c>
      <c r="D205" s="11">
        <f t="shared" si="87"/>
        <v>0</v>
      </c>
      <c r="E205" s="11">
        <f t="shared" si="87"/>
        <v>0</v>
      </c>
      <c r="F205" s="11">
        <f t="shared" si="87"/>
        <v>0</v>
      </c>
      <c r="G205" s="11">
        <f t="shared" si="87"/>
        <v>0</v>
      </c>
      <c r="H205" s="11">
        <f t="shared" si="87"/>
        <v>0</v>
      </c>
      <c r="I205" s="11">
        <f t="shared" si="87"/>
        <v>0</v>
      </c>
      <c r="J205" s="11">
        <f t="shared" si="87"/>
        <v>0</v>
      </c>
      <c r="K205" s="11">
        <f t="shared" si="87"/>
        <v>0</v>
      </c>
      <c r="L205" s="11">
        <f t="shared" si="87"/>
        <v>0</v>
      </c>
      <c r="M205" s="11">
        <f t="shared" si="87"/>
        <v>0</v>
      </c>
      <c r="N205" s="11">
        <f t="shared" si="87"/>
        <v>0</v>
      </c>
      <c r="O205" s="11">
        <f t="shared" si="87"/>
        <v>0</v>
      </c>
      <c r="P205" s="11">
        <f t="shared" si="87"/>
        <v>0</v>
      </c>
      <c r="Q205" s="11">
        <f t="shared" si="87"/>
        <v>0</v>
      </c>
      <c r="R205" s="11">
        <f t="shared" si="87"/>
        <v>0</v>
      </c>
      <c r="S205" s="11">
        <f t="shared" si="87"/>
        <v>0</v>
      </c>
      <c r="T205" s="11">
        <f t="shared" si="87"/>
        <v>0</v>
      </c>
      <c r="U205" s="11">
        <f t="shared" si="87"/>
        <v>0</v>
      </c>
      <c r="V205" s="11">
        <f t="shared" si="87"/>
        <v>0</v>
      </c>
      <c r="W205" s="11">
        <f t="shared" si="87"/>
        <v>0</v>
      </c>
    </row>
    <row r="206" spans="1:28" s="33" customFormat="1" x14ac:dyDescent="0.2">
      <c r="A206" s="1"/>
      <c r="B206" s="4" t="s">
        <v>23</v>
      </c>
      <c r="C206" s="11">
        <f t="shared" ref="C206:W206" si="88">IFERROR(C193/C196,0)</f>
        <v>0</v>
      </c>
      <c r="D206" s="11">
        <f t="shared" si="88"/>
        <v>0</v>
      </c>
      <c r="E206" s="11">
        <f t="shared" si="88"/>
        <v>0</v>
      </c>
      <c r="F206" s="11">
        <f t="shared" si="88"/>
        <v>0</v>
      </c>
      <c r="G206" s="11">
        <f t="shared" si="88"/>
        <v>0</v>
      </c>
      <c r="H206" s="11">
        <f t="shared" si="88"/>
        <v>0</v>
      </c>
      <c r="I206" s="11">
        <f t="shared" si="88"/>
        <v>0</v>
      </c>
      <c r="J206" s="11">
        <f t="shared" si="88"/>
        <v>0</v>
      </c>
      <c r="K206" s="11">
        <f t="shared" si="88"/>
        <v>0</v>
      </c>
      <c r="L206" s="11">
        <f t="shared" si="88"/>
        <v>0</v>
      </c>
      <c r="M206" s="11">
        <f t="shared" si="88"/>
        <v>0</v>
      </c>
      <c r="N206" s="11">
        <f t="shared" si="88"/>
        <v>0</v>
      </c>
      <c r="O206" s="11">
        <f t="shared" si="88"/>
        <v>0</v>
      </c>
      <c r="P206" s="11">
        <f t="shared" si="88"/>
        <v>0</v>
      </c>
      <c r="Q206" s="11">
        <f t="shared" si="88"/>
        <v>0</v>
      </c>
      <c r="R206" s="11">
        <f t="shared" si="88"/>
        <v>0</v>
      </c>
      <c r="S206" s="11">
        <f t="shared" si="88"/>
        <v>0</v>
      </c>
      <c r="T206" s="11">
        <f t="shared" si="88"/>
        <v>0</v>
      </c>
      <c r="U206" s="11">
        <f t="shared" si="88"/>
        <v>0</v>
      </c>
      <c r="V206" s="11">
        <f t="shared" si="88"/>
        <v>0</v>
      </c>
      <c r="W206" s="11">
        <f t="shared" si="88"/>
        <v>0</v>
      </c>
      <c r="X206" s="1"/>
      <c r="Y206" s="1"/>
      <c r="Z206"/>
      <c r="AA206" s="1"/>
      <c r="AB206" s="1"/>
    </row>
    <row r="207" spans="1:28" outlineLevel="1" x14ac:dyDescent="0.2">
      <c r="B207" s="4" t="s">
        <v>17</v>
      </c>
      <c r="C207" s="11">
        <f t="shared" ref="C207:W207" si="89">IFERROR(C194/C196,0)</f>
        <v>0</v>
      </c>
      <c r="D207" s="11">
        <f t="shared" si="89"/>
        <v>0</v>
      </c>
      <c r="E207" s="11">
        <f t="shared" si="89"/>
        <v>0</v>
      </c>
      <c r="F207" s="11">
        <f t="shared" si="89"/>
        <v>0</v>
      </c>
      <c r="G207" s="11">
        <f t="shared" si="89"/>
        <v>0</v>
      </c>
      <c r="H207" s="11">
        <f t="shared" si="89"/>
        <v>0</v>
      </c>
      <c r="I207" s="11">
        <f t="shared" si="89"/>
        <v>0</v>
      </c>
      <c r="J207" s="11">
        <f t="shared" si="89"/>
        <v>0</v>
      </c>
      <c r="K207" s="11">
        <f t="shared" si="89"/>
        <v>0</v>
      </c>
      <c r="L207" s="11">
        <f t="shared" si="89"/>
        <v>0</v>
      </c>
      <c r="M207" s="11">
        <f t="shared" si="89"/>
        <v>0</v>
      </c>
      <c r="N207" s="11">
        <f t="shared" si="89"/>
        <v>0</v>
      </c>
      <c r="O207" s="11">
        <f t="shared" si="89"/>
        <v>0</v>
      </c>
      <c r="P207" s="11">
        <f t="shared" si="89"/>
        <v>0</v>
      </c>
      <c r="Q207" s="11">
        <f t="shared" si="89"/>
        <v>0</v>
      </c>
      <c r="R207" s="11">
        <f t="shared" si="89"/>
        <v>0</v>
      </c>
      <c r="S207" s="11">
        <f t="shared" si="89"/>
        <v>0</v>
      </c>
      <c r="T207" s="11">
        <f t="shared" si="89"/>
        <v>0</v>
      </c>
      <c r="U207" s="11">
        <f t="shared" si="89"/>
        <v>0</v>
      </c>
      <c r="V207" s="11">
        <f t="shared" si="89"/>
        <v>0</v>
      </c>
      <c r="W207" s="11">
        <f t="shared" si="89"/>
        <v>0</v>
      </c>
    </row>
    <row r="208" spans="1:28" outlineLevel="1" x14ac:dyDescent="0.2">
      <c r="B208" s="4" t="s">
        <v>1</v>
      </c>
      <c r="C208" s="11">
        <f t="shared" ref="C208:W208" si="90">IFERROR(C195/C196,0)</f>
        <v>0</v>
      </c>
      <c r="D208" s="11">
        <f t="shared" si="90"/>
        <v>0</v>
      </c>
      <c r="E208" s="11">
        <f t="shared" si="90"/>
        <v>0</v>
      </c>
      <c r="F208" s="11">
        <f t="shared" si="90"/>
        <v>0</v>
      </c>
      <c r="G208" s="11">
        <f t="shared" si="90"/>
        <v>0</v>
      </c>
      <c r="H208" s="11">
        <f t="shared" si="90"/>
        <v>0</v>
      </c>
      <c r="I208" s="11">
        <f t="shared" si="90"/>
        <v>0</v>
      </c>
      <c r="J208" s="11">
        <f t="shared" si="90"/>
        <v>0</v>
      </c>
      <c r="K208" s="11">
        <f t="shared" si="90"/>
        <v>0</v>
      </c>
      <c r="L208" s="11">
        <f t="shared" si="90"/>
        <v>0</v>
      </c>
      <c r="M208" s="11">
        <f t="shared" si="90"/>
        <v>0</v>
      </c>
      <c r="N208" s="11">
        <f t="shared" si="90"/>
        <v>0</v>
      </c>
      <c r="O208" s="11">
        <f t="shared" si="90"/>
        <v>0</v>
      </c>
      <c r="P208" s="11">
        <f t="shared" si="90"/>
        <v>0</v>
      </c>
      <c r="Q208" s="11">
        <f t="shared" si="90"/>
        <v>0</v>
      </c>
      <c r="R208" s="11">
        <f t="shared" si="90"/>
        <v>0</v>
      </c>
      <c r="S208" s="11">
        <f t="shared" si="90"/>
        <v>0</v>
      </c>
      <c r="T208" s="11">
        <f t="shared" si="90"/>
        <v>0</v>
      </c>
      <c r="U208" s="11">
        <f t="shared" si="90"/>
        <v>0</v>
      </c>
      <c r="V208" s="11">
        <f t="shared" si="90"/>
        <v>0</v>
      </c>
      <c r="W208" s="11">
        <f t="shared" si="90"/>
        <v>0</v>
      </c>
    </row>
    <row r="209" spans="1:28" outlineLevel="1" x14ac:dyDescent="0.2"/>
    <row r="210" spans="1:28" outlineLevel="1" x14ac:dyDescent="0.2"/>
    <row r="211" spans="1:28" outlineLevel="1" x14ac:dyDescent="0.2">
      <c r="A211" s="32" t="s">
        <v>85</v>
      </c>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4"/>
      <c r="AA211" s="33"/>
      <c r="AB211" s="33"/>
    </row>
    <row r="212" spans="1:28" outlineLevel="1" x14ac:dyDescent="0.2">
      <c r="B212" s="20" t="s">
        <v>88</v>
      </c>
      <c r="C212" s="5">
        <f>'[11]Table 29'!C$32</f>
        <v>530.02141500000005</v>
      </c>
      <c r="D212" s="5">
        <f>'[11]Table 29'!D$32</f>
        <v>422.059729</v>
      </c>
      <c r="E212" s="5">
        <f>'[11]Table 29'!E$32</f>
        <v>505.876912</v>
      </c>
      <c r="F212" s="5">
        <f>'[11]Table 29'!F$32</f>
        <v>637.37711999999999</v>
      </c>
      <c r="G212" s="5">
        <f>'[11]Table 29'!G$32</f>
        <v>688.55318599999998</v>
      </c>
      <c r="H212" s="5">
        <f>'[11]Table 29'!H$32</f>
        <v>529.01028199999996</v>
      </c>
      <c r="I212" s="5">
        <f>'[11]Table 29'!I$32</f>
        <v>605.70775000000003</v>
      </c>
      <c r="J212" s="5">
        <f>'[11]Table 29'!J$32</f>
        <v>553.83476499999995</v>
      </c>
      <c r="K212" s="5">
        <f>'[11]Table 29'!K$32</f>
        <v>611.67366300000003</v>
      </c>
      <c r="L212" s="5">
        <f>'[11]Table 29'!L$32</f>
        <v>495.47889500000002</v>
      </c>
      <c r="M212" s="5">
        <f>'[11]Table 29'!M$32</f>
        <v>514.48942799999998</v>
      </c>
      <c r="N212" s="5">
        <f>'[11]Table 29'!N$32</f>
        <v>679.33104700000001</v>
      </c>
      <c r="O212" s="5">
        <f>'[11]Table 29'!O$32</f>
        <v>423.352419</v>
      </c>
      <c r="P212" s="5">
        <f>'[11]Table 29'!P$32</f>
        <v>413.66951699999998</v>
      </c>
      <c r="Q212" s="5">
        <f>'[11]Table 29'!Q$32</f>
        <v>457.72650099999998</v>
      </c>
      <c r="R212" s="5">
        <f>'[11]Table 29'!R$32</f>
        <v>540.92109200000004</v>
      </c>
      <c r="S212" s="5">
        <f>'[11]Table 29'!S$32</f>
        <v>410.88361400000002</v>
      </c>
      <c r="T212" s="5">
        <f>'[11]Table 29'!T$32</f>
        <v>458.29321499999998</v>
      </c>
      <c r="U212" s="5">
        <f>'[11]Table 29'!U$32</f>
        <v>504.71360099999998</v>
      </c>
      <c r="V212" s="5">
        <f>'[11]Table 29'!V$32</f>
        <v>536.60076600000002</v>
      </c>
      <c r="W212" s="5">
        <f>'[11]Table 29'!W$32</f>
        <v>489.30400900000001</v>
      </c>
      <c r="Z212" s="21" t="s">
        <v>26</v>
      </c>
      <c r="AB212"/>
    </row>
    <row r="213" spans="1:28" outlineLevel="1" x14ac:dyDescent="0.2">
      <c r="B213" s="7" t="s">
        <v>89</v>
      </c>
      <c r="C213" s="5"/>
      <c r="D213" s="5"/>
      <c r="E213" s="5"/>
      <c r="F213" s="5"/>
      <c r="G213" s="5"/>
      <c r="H213" s="5"/>
      <c r="I213" s="5"/>
      <c r="J213" s="5"/>
      <c r="K213" s="5"/>
      <c r="L213" s="5"/>
      <c r="M213" s="5"/>
      <c r="N213" s="5"/>
      <c r="O213" s="5"/>
      <c r="P213" s="5"/>
      <c r="Q213" s="5"/>
      <c r="R213" s="5"/>
      <c r="S213" s="5"/>
      <c r="T213" s="5"/>
      <c r="U213" s="5"/>
      <c r="V213" s="5"/>
      <c r="W213" s="5"/>
      <c r="Z213" s="21" t="s">
        <v>26</v>
      </c>
      <c r="AB213"/>
    </row>
    <row r="214" spans="1:28" outlineLevel="1" x14ac:dyDescent="0.2">
      <c r="B214" s="7" t="s">
        <v>25</v>
      </c>
      <c r="C214" s="5">
        <f>'[11]Table 31'!C$14</f>
        <v>0.39900000000000002</v>
      </c>
      <c r="D214" s="5">
        <f>'[11]Table 31'!D$14</f>
        <v>0.40400000000000003</v>
      </c>
      <c r="E214" s="5">
        <f>'[11]Table 31'!E$14</f>
        <v>0.41</v>
      </c>
      <c r="F214" s="5">
        <f>'[11]Table 31'!F$14</f>
        <v>0.38700000000000001</v>
      </c>
      <c r="G214" s="5">
        <f>'[11]Table 31'!G$14</f>
        <v>0.40699999999999997</v>
      </c>
      <c r="H214" s="5">
        <f>'[11]Table 31'!H$14</f>
        <v>0.38700000000000001</v>
      </c>
      <c r="I214" s="5">
        <f>'[11]Table 31'!I$14</f>
        <v>0.34699999999999998</v>
      </c>
      <c r="J214" s="5">
        <f>'[11]Table 31'!J$14</f>
        <v>0.38800000000000001</v>
      </c>
      <c r="K214" s="5">
        <f>'[11]Table 31'!K$14</f>
        <v>0.40300000000000002</v>
      </c>
      <c r="L214" s="5">
        <f>'[11]Table 31'!L$14</f>
        <v>0.40699999999999997</v>
      </c>
      <c r="M214" s="5">
        <f>'[11]Table 31'!M$14</f>
        <v>0.42199999999999999</v>
      </c>
      <c r="N214" s="5">
        <f>'[11]Table 31'!N$14</f>
        <v>0.46300000000000002</v>
      </c>
      <c r="O214" s="5">
        <f>'[11]Table 31'!O$14</f>
        <v>0.45300000000000001</v>
      </c>
      <c r="P214" s="5">
        <f>'[11]Table 31'!P$14</f>
        <v>0.44700000000000001</v>
      </c>
      <c r="Q214" s="5">
        <f>'[11]Table 31'!Q$14</f>
        <v>0.434</v>
      </c>
      <c r="R214" s="5">
        <f>'[11]Table 31'!R$14</f>
        <v>0.48799999999999999</v>
      </c>
      <c r="S214" s="5">
        <f>'[11]Table 31'!S$14</f>
        <v>0.47099999999999997</v>
      </c>
      <c r="T214" s="5">
        <f>'[11]Table 31'!T$14</f>
        <v>0.46300000000000002</v>
      </c>
      <c r="U214" s="5">
        <f>'[11]Table 31'!U$14</f>
        <v>0.48099999999999998</v>
      </c>
      <c r="V214" s="5">
        <f>'[11]Table 31'!V$14</f>
        <v>0.47499999999999998</v>
      </c>
      <c r="W214" s="5">
        <f>'[11]Table 31'!W$14</f>
        <v>0.46899999999999997</v>
      </c>
      <c r="Z214" s="21" t="s">
        <v>26</v>
      </c>
      <c r="AB214"/>
    </row>
    <row r="215" spans="1:28" outlineLevel="1" x14ac:dyDescent="0.2">
      <c r="B215" s="7" t="s">
        <v>30</v>
      </c>
      <c r="C215" s="5">
        <f>'[11]Table 31'!C$24</f>
        <v>118710.855562</v>
      </c>
      <c r="D215" s="5">
        <f>'[11]Table 31'!D$24</f>
        <v>92533.418959000002</v>
      </c>
      <c r="E215" s="5">
        <f>'[11]Table 31'!E$24</f>
        <v>108327.140273</v>
      </c>
      <c r="F215" s="5">
        <f>'[11]Table 31'!F$24</f>
        <v>143464.224908</v>
      </c>
      <c r="G215" s="5">
        <f>'[11]Table 31'!G$24</f>
        <v>146094.72104599999</v>
      </c>
      <c r="H215" s="5">
        <f>'[11]Table 31'!H$24</f>
        <v>117033.530201</v>
      </c>
      <c r="I215" s="5">
        <f>'[11]Table 31'!I$24</f>
        <v>148179.58207400001</v>
      </c>
      <c r="J215" s="5">
        <f>'[11]Table 31'!J$24</f>
        <v>120152.28866200001</v>
      </c>
      <c r="K215" s="5">
        <f>'[11]Table 31'!K$24</f>
        <v>126694.54532200001</v>
      </c>
      <c r="L215" s="5">
        <f>'[11]Table 31'!L$24</f>
        <v>100777.554735</v>
      </c>
      <c r="M215" s="5">
        <f>'[11]Table 31'!M$24</f>
        <v>100095.99841299999</v>
      </c>
      <c r="N215" s="5">
        <f>'[11]Table 31'!N$24</f>
        <v>119384.677178</v>
      </c>
      <c r="O215" s="5">
        <f>'[11]Table 31'!O$24</f>
        <v>75427.990510000003</v>
      </c>
      <c r="P215" s="5">
        <f>'[11]Table 31'!P$24</f>
        <v>74692.103310000006</v>
      </c>
      <c r="Q215" s="5">
        <f>'[11]Table 31'!Q$24</f>
        <v>85122.627670999995</v>
      </c>
      <c r="R215" s="5">
        <f>'[11]Table 31'!R$24</f>
        <v>89462.862043999994</v>
      </c>
      <c r="S215" s="5">
        <f>'[11]Table 31'!S$24</f>
        <v>70408.745871000006</v>
      </c>
      <c r="T215" s="5">
        <f>'[11]Table 31'!T$24</f>
        <v>79889.762604000003</v>
      </c>
      <c r="U215" s="5">
        <f>'[11]Table 31'!U$24</f>
        <v>84689.316126999998</v>
      </c>
      <c r="V215" s="5">
        <f>'[11]Table 31'!V$24</f>
        <v>91177.225460000001</v>
      </c>
      <c r="W215" s="5">
        <f>'[11]Table 31'!W$24</f>
        <v>84204.368845000005</v>
      </c>
      <c r="Z215" s="21" t="s">
        <v>26</v>
      </c>
      <c r="AB215"/>
    </row>
    <row r="216" spans="1:28" outlineLevel="1" x14ac:dyDescent="0.2">
      <c r="B216" s="7" t="s">
        <v>31</v>
      </c>
      <c r="C216" s="5">
        <f t="shared" ref="C216:W216" si="91">C214*C215/1000</f>
        <v>47.365631369238002</v>
      </c>
      <c r="D216" s="5">
        <f t="shared" si="91"/>
        <v>37.383501259436002</v>
      </c>
      <c r="E216" s="5">
        <f t="shared" si="91"/>
        <v>44.414127511929998</v>
      </c>
      <c r="F216" s="5">
        <f t="shared" si="91"/>
        <v>55.520655039396004</v>
      </c>
      <c r="G216" s="5">
        <f t="shared" si="91"/>
        <v>59.460551465721991</v>
      </c>
      <c r="H216" s="5">
        <f t="shared" si="91"/>
        <v>45.291976187787007</v>
      </c>
      <c r="I216" s="5">
        <f t="shared" si="91"/>
        <v>51.418314979678001</v>
      </c>
      <c r="J216" s="5">
        <f t="shared" si="91"/>
        <v>46.619088000856003</v>
      </c>
      <c r="K216" s="5">
        <f t="shared" si="91"/>
        <v>51.057901764766008</v>
      </c>
      <c r="L216" s="5">
        <f t="shared" si="91"/>
        <v>41.016464777144996</v>
      </c>
      <c r="M216" s="5">
        <f t="shared" si="91"/>
        <v>42.240511330285997</v>
      </c>
      <c r="N216" s="5">
        <f t="shared" si="91"/>
        <v>55.275105533414006</v>
      </c>
      <c r="O216" s="5">
        <f t="shared" si="91"/>
        <v>34.168879701030001</v>
      </c>
      <c r="P216" s="5">
        <f t="shared" si="91"/>
        <v>33.387370179570006</v>
      </c>
      <c r="Q216" s="5">
        <f t="shared" si="91"/>
        <v>36.943220409213993</v>
      </c>
      <c r="R216" s="5">
        <f t="shared" si="91"/>
        <v>43.657876677471997</v>
      </c>
      <c r="S216" s="5">
        <f t="shared" si="91"/>
        <v>33.162519305241005</v>
      </c>
      <c r="T216" s="5">
        <f t="shared" si="91"/>
        <v>36.988960085652003</v>
      </c>
      <c r="U216" s="5">
        <f t="shared" si="91"/>
        <v>40.735561057086997</v>
      </c>
      <c r="V216" s="5">
        <f t="shared" si="91"/>
        <v>43.309182093499999</v>
      </c>
      <c r="W216" s="5">
        <f t="shared" si="91"/>
        <v>39.491848988305001</v>
      </c>
    </row>
    <row r="217" spans="1:28" outlineLevel="1" x14ac:dyDescent="0.2">
      <c r="B217" s="7" t="s">
        <v>140</v>
      </c>
      <c r="C217" s="14">
        <f t="shared" ref="C217:W217" si="92">C212/C216</f>
        <v>11.189999999540316</v>
      </c>
      <c r="D217" s="14">
        <f t="shared" si="92"/>
        <v>11.289999994140933</v>
      </c>
      <c r="E217" s="14">
        <f t="shared" si="92"/>
        <v>11.389999991874598</v>
      </c>
      <c r="F217" s="14">
        <f t="shared" si="92"/>
        <v>11.480000002660882</v>
      </c>
      <c r="G217" s="14">
        <f t="shared" si="92"/>
        <v>11.580000000453062</v>
      </c>
      <c r="H217" s="14">
        <f t="shared" si="92"/>
        <v>11.68000000279625</v>
      </c>
      <c r="I217" s="14">
        <f t="shared" si="92"/>
        <v>11.77999999104197</v>
      </c>
      <c r="J217" s="14">
        <f t="shared" si="92"/>
        <v>11.879999990343668</v>
      </c>
      <c r="K217" s="14">
        <f t="shared" si="92"/>
        <v>11.979999997220865</v>
      </c>
      <c r="L217" s="14">
        <f t="shared" si="92"/>
        <v>12.08000001199734</v>
      </c>
      <c r="M217" s="14">
        <f t="shared" si="92"/>
        <v>12.179999999931736</v>
      </c>
      <c r="N217" s="14">
        <f t="shared" si="92"/>
        <v>12.289999999897637</v>
      </c>
      <c r="O217" s="14">
        <f t="shared" si="92"/>
        <v>12.38999998549084</v>
      </c>
      <c r="P217" s="14">
        <f t="shared" si="92"/>
        <v>12.390000014230759</v>
      </c>
      <c r="Q217" s="14">
        <f t="shared" si="92"/>
        <v>12.390000003514546</v>
      </c>
      <c r="R217" s="14">
        <f t="shared" si="92"/>
        <v>12.389999999224012</v>
      </c>
      <c r="S217" s="14">
        <f t="shared" si="92"/>
        <v>12.389999994212261</v>
      </c>
      <c r="T217" s="14">
        <f t="shared" si="92"/>
        <v>12.389999987530649</v>
      </c>
      <c r="U217" s="14">
        <f t="shared" si="92"/>
        <v>12.3899999877918</v>
      </c>
      <c r="V217" s="14">
        <f t="shared" si="92"/>
        <v>12.389999996802873</v>
      </c>
      <c r="W217" s="14">
        <f t="shared" si="92"/>
        <v>12.390000000883752</v>
      </c>
    </row>
    <row r="218" spans="1:28" outlineLevel="1" x14ac:dyDescent="0.2">
      <c r="B218" s="7" t="s">
        <v>90</v>
      </c>
      <c r="C218" s="5">
        <f t="shared" ref="C218:W218" si="93">C215*C217</f>
        <v>1328374.4736842103</v>
      </c>
      <c r="D218" s="5">
        <f t="shared" si="93"/>
        <v>1044702.2995049505</v>
      </c>
      <c r="E218" s="5">
        <f t="shared" si="93"/>
        <v>1233846.1268292684</v>
      </c>
      <c r="F218" s="5">
        <f t="shared" si="93"/>
        <v>1646969.3023255814</v>
      </c>
      <c r="G218" s="5">
        <f t="shared" si="93"/>
        <v>1691776.8697788699</v>
      </c>
      <c r="H218" s="5">
        <f t="shared" si="93"/>
        <v>1366951.6330749351</v>
      </c>
      <c r="I218" s="5">
        <f t="shared" si="93"/>
        <v>1745555.4755043229</v>
      </c>
      <c r="J218" s="5">
        <f t="shared" si="93"/>
        <v>1427409.1881443297</v>
      </c>
      <c r="K218" s="5">
        <f t="shared" si="93"/>
        <v>1517800.6526054589</v>
      </c>
      <c r="L218" s="5">
        <f t="shared" si="93"/>
        <v>1217392.8624078627</v>
      </c>
      <c r="M218" s="5">
        <f t="shared" si="93"/>
        <v>1219169.260663507</v>
      </c>
      <c r="N218" s="5">
        <f t="shared" si="93"/>
        <v>1467237.6825053995</v>
      </c>
      <c r="O218" s="5">
        <f t="shared" si="93"/>
        <v>934552.80132450326</v>
      </c>
      <c r="P218" s="5">
        <f t="shared" si="93"/>
        <v>925435.16107382544</v>
      </c>
      <c r="Q218" s="5">
        <f t="shared" si="93"/>
        <v>1054669.3571428573</v>
      </c>
      <c r="R218" s="5">
        <f t="shared" si="93"/>
        <v>1108444.8606557378</v>
      </c>
      <c r="S218" s="5">
        <f t="shared" si="93"/>
        <v>872364.36093418265</v>
      </c>
      <c r="T218" s="5">
        <f t="shared" si="93"/>
        <v>989834.15766738658</v>
      </c>
      <c r="U218" s="5">
        <f t="shared" si="93"/>
        <v>1049300.625779626</v>
      </c>
      <c r="V218" s="5">
        <f t="shared" si="93"/>
        <v>1129685.8231578949</v>
      </c>
      <c r="W218" s="5">
        <f t="shared" si="93"/>
        <v>1043292.1300639659</v>
      </c>
    </row>
    <row r="219" spans="1:28" outlineLevel="1" x14ac:dyDescent="0.2"/>
    <row r="220" spans="1:28" outlineLevel="1" x14ac:dyDescent="0.2">
      <c r="B220" s="8" t="s">
        <v>14</v>
      </c>
      <c r="C220" s="13"/>
      <c r="H220" s="5"/>
    </row>
    <row r="221" spans="1:28" outlineLevel="1" x14ac:dyDescent="0.2">
      <c r="B221" s="4" t="s">
        <v>18</v>
      </c>
      <c r="C221" s="5">
        <f>IFERROR(INDEX('[11]Table 29'!C$14:C$19,MATCH($B221,'[11]Table 29'!$B$14:$B$19,0))*1000,0)</f>
        <v>0</v>
      </c>
      <c r="D221" s="5">
        <f>IFERROR(INDEX('[11]Table 29'!D$14:D$19,MATCH($B221,'[11]Table 29'!$B$14:$B$19,0))*1000,0)</f>
        <v>0</v>
      </c>
      <c r="E221" s="5">
        <f>IFERROR(INDEX('[11]Table 29'!E$14:E$19,MATCH($B221,'[11]Table 29'!$B$14:$B$19,0))*1000,0)</f>
        <v>0</v>
      </c>
      <c r="F221" s="5">
        <f>IFERROR(INDEX('[11]Table 29'!F$14:F$19,MATCH($B221,'[11]Table 29'!$B$14:$B$19,0))*1000,0)</f>
        <v>0</v>
      </c>
      <c r="G221" s="5">
        <f>IFERROR(INDEX('[11]Table 29'!G$14:G$19,MATCH($B221,'[11]Table 29'!$B$14:$B$19,0))*1000,0)</f>
        <v>0</v>
      </c>
      <c r="H221" s="5">
        <f>IFERROR(INDEX('[11]Table 29'!H$14:H$19,MATCH($B221,'[11]Table 29'!$B$14:$B$19,0))*1000,0)</f>
        <v>0</v>
      </c>
      <c r="I221" s="5">
        <f>IFERROR(INDEX('[11]Table 29'!I$14:I$19,MATCH($B221,'[11]Table 29'!$B$14:$B$19,0))*1000,0)</f>
        <v>0</v>
      </c>
      <c r="J221" s="5">
        <f>IFERROR(INDEX('[11]Table 29'!J$14:J$19,MATCH($B221,'[11]Table 29'!$B$14:$B$19,0))*1000,0)</f>
        <v>0</v>
      </c>
      <c r="K221" s="5">
        <f>IFERROR(INDEX('[11]Table 29'!K$14:K$19,MATCH($B221,'[11]Table 29'!$B$14:$B$19,0))*1000,0)</f>
        <v>0</v>
      </c>
      <c r="L221" s="5">
        <f>IFERROR(INDEX('[11]Table 29'!L$14:L$19,MATCH($B221,'[11]Table 29'!$B$14:$B$19,0))*1000,0)</f>
        <v>0</v>
      </c>
      <c r="M221" s="5">
        <f>IFERROR(INDEX('[11]Table 29'!M$14:M$19,MATCH($B221,'[11]Table 29'!$B$14:$B$19,0))*1000,0)</f>
        <v>0</v>
      </c>
      <c r="N221" s="5">
        <f>IFERROR(INDEX('[11]Table 29'!N$14:N$19,MATCH($B221,'[11]Table 29'!$B$14:$B$19,0))*1000,0)</f>
        <v>0</v>
      </c>
      <c r="O221" s="5">
        <f>IFERROR(INDEX('[11]Table 29'!O$14:O$19,MATCH($B221,'[11]Table 29'!$B$14:$B$19,0))*1000,0)</f>
        <v>0</v>
      </c>
      <c r="P221" s="5">
        <f>IFERROR(INDEX('[11]Table 29'!P$14:P$19,MATCH($B221,'[11]Table 29'!$B$14:$B$19,0))*1000,0)</f>
        <v>0</v>
      </c>
      <c r="Q221" s="5">
        <f>IFERROR(INDEX('[11]Table 29'!Q$14:Q$19,MATCH($B221,'[11]Table 29'!$B$14:$B$19,0))*1000,0)</f>
        <v>0</v>
      </c>
      <c r="R221" s="5">
        <f>IFERROR(INDEX('[11]Table 29'!R$14:R$19,MATCH($B221,'[11]Table 29'!$B$14:$B$19,0))*1000,0)</f>
        <v>0</v>
      </c>
      <c r="S221" s="5">
        <f>IFERROR(INDEX('[11]Table 29'!S$14:S$19,MATCH($B221,'[11]Table 29'!$B$14:$B$19,0))*1000,0)</f>
        <v>0</v>
      </c>
      <c r="T221" s="5">
        <f>IFERROR(INDEX('[11]Table 29'!T$14:T$19,MATCH($B221,'[11]Table 29'!$B$14:$B$19,0))*1000,0)</f>
        <v>0</v>
      </c>
      <c r="U221" s="5">
        <f>IFERROR(INDEX('[11]Table 29'!U$14:U$19,MATCH($B221,'[11]Table 29'!$B$14:$B$19,0))*1000,0)</f>
        <v>0</v>
      </c>
      <c r="V221" s="5">
        <f>IFERROR(INDEX('[11]Table 29'!V$14:V$19,MATCH($B221,'[11]Table 29'!$B$14:$B$19,0))*1000,0)</f>
        <v>0</v>
      </c>
      <c r="W221" s="5">
        <f>IFERROR(INDEX('[11]Table 29'!W$14:W$19,MATCH($B221,'[11]Table 29'!$B$14:$B$19,0))*1000,0)</f>
        <v>0</v>
      </c>
      <c r="Z221" s="21" t="s">
        <v>26</v>
      </c>
    </row>
    <row r="222" spans="1:28" outlineLevel="1" x14ac:dyDescent="0.2">
      <c r="B222" s="4" t="s">
        <v>19</v>
      </c>
      <c r="C222" s="5">
        <f>IFERROR(INDEX('[11]Table 29'!C$14:C$19,MATCH($B222,'[11]Table 29'!$B$14:$B$19,0))*1000,0)</f>
        <v>0</v>
      </c>
      <c r="D222" s="5">
        <f>IFERROR(INDEX('[11]Table 29'!D$14:D$19,MATCH($B222,'[11]Table 29'!$B$14:$B$19,0))*1000,0)</f>
        <v>0</v>
      </c>
      <c r="E222" s="5">
        <f>IFERROR(INDEX('[11]Table 29'!E$14:E$19,MATCH($B222,'[11]Table 29'!$B$14:$B$19,0))*1000,0)</f>
        <v>0</v>
      </c>
      <c r="F222" s="5">
        <f>IFERROR(INDEX('[11]Table 29'!F$14:F$19,MATCH($B222,'[11]Table 29'!$B$14:$B$19,0))*1000,0)</f>
        <v>0</v>
      </c>
      <c r="G222" s="5">
        <f>IFERROR(INDEX('[11]Table 29'!G$14:G$19,MATCH($B222,'[11]Table 29'!$B$14:$B$19,0))*1000,0)</f>
        <v>0</v>
      </c>
      <c r="H222" s="5">
        <f>IFERROR(INDEX('[11]Table 29'!H$14:H$19,MATCH($B222,'[11]Table 29'!$B$14:$B$19,0))*1000,0)</f>
        <v>0</v>
      </c>
      <c r="I222" s="5">
        <f>IFERROR(INDEX('[11]Table 29'!I$14:I$19,MATCH($B222,'[11]Table 29'!$B$14:$B$19,0))*1000,0)</f>
        <v>0</v>
      </c>
      <c r="J222" s="5">
        <f>IFERROR(INDEX('[11]Table 29'!J$14:J$19,MATCH($B222,'[11]Table 29'!$B$14:$B$19,0))*1000,0)</f>
        <v>0</v>
      </c>
      <c r="K222" s="5">
        <f>IFERROR(INDEX('[11]Table 29'!K$14:K$19,MATCH($B222,'[11]Table 29'!$B$14:$B$19,0))*1000,0)</f>
        <v>0</v>
      </c>
      <c r="L222" s="5">
        <f>IFERROR(INDEX('[11]Table 29'!L$14:L$19,MATCH($B222,'[11]Table 29'!$B$14:$B$19,0))*1000,0)</f>
        <v>0</v>
      </c>
      <c r="M222" s="5">
        <f>IFERROR(INDEX('[11]Table 29'!M$14:M$19,MATCH($B222,'[11]Table 29'!$B$14:$B$19,0))*1000,0)</f>
        <v>0</v>
      </c>
      <c r="N222" s="5">
        <f>IFERROR(INDEX('[11]Table 29'!N$14:N$19,MATCH($B222,'[11]Table 29'!$B$14:$B$19,0))*1000,0)</f>
        <v>0</v>
      </c>
      <c r="O222" s="5">
        <f>IFERROR(INDEX('[11]Table 29'!O$14:O$19,MATCH($B222,'[11]Table 29'!$B$14:$B$19,0))*1000,0)</f>
        <v>0</v>
      </c>
      <c r="P222" s="5">
        <f>IFERROR(INDEX('[11]Table 29'!P$14:P$19,MATCH($B222,'[11]Table 29'!$B$14:$B$19,0))*1000,0)</f>
        <v>0</v>
      </c>
      <c r="Q222" s="5">
        <f>IFERROR(INDEX('[11]Table 29'!Q$14:Q$19,MATCH($B222,'[11]Table 29'!$B$14:$B$19,0))*1000,0)</f>
        <v>0</v>
      </c>
      <c r="R222" s="5">
        <f>IFERROR(INDEX('[11]Table 29'!R$14:R$19,MATCH($B222,'[11]Table 29'!$B$14:$B$19,0))*1000,0)</f>
        <v>0</v>
      </c>
      <c r="S222" s="5">
        <f>IFERROR(INDEX('[11]Table 29'!S$14:S$19,MATCH($B222,'[11]Table 29'!$B$14:$B$19,0))*1000,0)</f>
        <v>0</v>
      </c>
      <c r="T222" s="5">
        <f>IFERROR(INDEX('[11]Table 29'!T$14:T$19,MATCH($B222,'[11]Table 29'!$B$14:$B$19,0))*1000,0)</f>
        <v>0</v>
      </c>
      <c r="U222" s="5">
        <f>IFERROR(INDEX('[11]Table 29'!U$14:U$19,MATCH($B222,'[11]Table 29'!$B$14:$B$19,0))*1000,0)</f>
        <v>0</v>
      </c>
      <c r="V222" s="5">
        <f>IFERROR(INDEX('[11]Table 29'!V$14:V$19,MATCH($B222,'[11]Table 29'!$B$14:$B$19,0))*1000,0)</f>
        <v>0</v>
      </c>
      <c r="W222" s="5">
        <f>IFERROR(INDEX('[11]Table 29'!W$14:W$19,MATCH($B222,'[11]Table 29'!$B$14:$B$19,0))*1000,0)</f>
        <v>0</v>
      </c>
      <c r="Z222" s="21" t="s">
        <v>26</v>
      </c>
    </row>
    <row r="223" spans="1:28" outlineLevel="1" x14ac:dyDescent="0.2">
      <c r="B223" s="4" t="s">
        <v>16</v>
      </c>
      <c r="C223" s="5">
        <f>IFERROR(INDEX('[11]Table 29'!C$14:C$19,MATCH($B223,'[11]Table 29'!$B$14:$B$19,0))*1000,0)</f>
        <v>1032.8500000000001</v>
      </c>
      <c r="D223" s="5">
        <f>IFERROR(INDEX('[11]Table 29'!D$14:D$19,MATCH($B223,'[11]Table 29'!$B$14:$B$19,0))*1000,0)</f>
        <v>745.24099999999999</v>
      </c>
      <c r="E223" s="5">
        <f>IFERROR(INDEX('[11]Table 29'!E$14:E$19,MATCH($B223,'[11]Table 29'!$B$14:$B$19,0))*1000,0)</f>
        <v>903.35</v>
      </c>
      <c r="F223" s="5">
        <f>IFERROR(INDEX('[11]Table 29'!F$14:F$19,MATCH($B223,'[11]Table 29'!$B$14:$B$19,0))*1000,0)</f>
        <v>1135.1100000000001</v>
      </c>
      <c r="G223" s="5">
        <f>IFERROR(INDEX('[11]Table 29'!G$14:G$19,MATCH($B223,'[11]Table 29'!$B$14:$B$19,0))*1000,0)</f>
        <v>1201.8249999999998</v>
      </c>
      <c r="H223" s="5">
        <f>IFERROR(INDEX('[11]Table 29'!H$14:H$19,MATCH($B223,'[11]Table 29'!$B$14:$B$19,0))*1000,0)</f>
        <v>899.71600000000001</v>
      </c>
      <c r="I223" s="5">
        <f>IFERROR(INDEX('[11]Table 29'!I$14:I$19,MATCH($B223,'[11]Table 29'!$B$14:$B$19,0))*1000,0)</f>
        <v>872.34299999999996</v>
      </c>
      <c r="J223" s="5">
        <f>IFERROR(INDEX('[11]Table 29'!J$14:J$19,MATCH($B223,'[11]Table 29'!$B$14:$B$19,0))*1000,0)</f>
        <v>1012.8900000000001</v>
      </c>
      <c r="K223" s="5">
        <f>IFERROR(INDEX('[11]Table 29'!K$14:K$19,MATCH($B223,'[11]Table 29'!$B$14:$B$19,0))*1000,0)</f>
        <v>1094.0520000000001</v>
      </c>
      <c r="L223" s="5">
        <f>IFERROR(INDEX('[11]Table 29'!L$14:L$19,MATCH($B223,'[11]Table 29'!$B$14:$B$19,0))*1000,0)</f>
        <v>832.9</v>
      </c>
      <c r="M223" s="5">
        <f>IFERROR(INDEX('[11]Table 29'!M$14:M$19,MATCH($B223,'[11]Table 29'!$B$14:$B$19,0))*1000,0)</f>
        <v>854.64600000000007</v>
      </c>
      <c r="N223" s="5">
        <f>IFERROR(INDEX('[11]Table 29'!N$14:N$19,MATCH($B223,'[11]Table 29'!$B$14:$B$19,0))*1000,0)</f>
        <v>1044.066</v>
      </c>
      <c r="O223" s="5">
        <f>IFERROR(INDEX('[11]Table 29'!O$14:O$19,MATCH($B223,'[11]Table 29'!$B$14:$B$19,0))*1000,0)</f>
        <v>633.24400000000003</v>
      </c>
      <c r="P223" s="5">
        <f>IFERROR(INDEX('[11]Table 29'!P$14:P$19,MATCH($B223,'[11]Table 29'!$B$14:$B$19,0))*1000,0)</f>
        <v>687.91300000000001</v>
      </c>
      <c r="Q223" s="5">
        <f>IFERROR(INDEX('[11]Table 29'!Q$14:Q$19,MATCH($B223,'[11]Table 29'!$B$14:$B$19,0))*1000,0)</f>
        <v>761.24300000000005</v>
      </c>
      <c r="R223" s="5">
        <f>IFERROR(INDEX('[11]Table 29'!R$14:R$19,MATCH($B223,'[11]Table 29'!$B$14:$B$19,0))*1000,0)</f>
        <v>899.29200000000003</v>
      </c>
      <c r="S223" s="5">
        <f>IFERROR(INDEX('[11]Table 29'!S$14:S$19,MATCH($B223,'[11]Table 29'!$B$14:$B$19,0))*1000,0)</f>
        <v>753.99300000000005</v>
      </c>
      <c r="T223" s="5">
        <f>IFERROR(INDEX('[11]Table 29'!T$14:T$19,MATCH($B223,'[11]Table 29'!$B$14:$B$19,0))*1000,0)</f>
        <v>747.34500000000003</v>
      </c>
      <c r="U223" s="5">
        <f>IFERROR(INDEX('[11]Table 29'!U$14:U$19,MATCH($B223,'[11]Table 29'!$B$14:$B$19,0))*1000,0)</f>
        <v>863.39499999999998</v>
      </c>
      <c r="V223" s="5">
        <f>IFERROR(INDEX('[11]Table 29'!V$14:V$19,MATCH($B223,'[11]Table 29'!$B$14:$B$19,0))*1000,0)</f>
        <v>914.24700000000007</v>
      </c>
      <c r="W223" s="5">
        <f>IFERROR(INDEX('[11]Table 29'!W$14:W$19,MATCH($B223,'[11]Table 29'!$B$14:$B$19,0))*1000,0)</f>
        <v>641.74699999999996</v>
      </c>
      <c r="Z223" s="21" t="s">
        <v>26</v>
      </c>
    </row>
    <row r="224" spans="1:28" outlineLevel="1" x14ac:dyDescent="0.2">
      <c r="B224" s="4" t="s">
        <v>21</v>
      </c>
      <c r="C224" s="5">
        <f>IFERROR(INDEX('[11]Table 29'!C$14:C$19,MATCH($B224,'[11]Table 29'!$B$14:$B$19,0))*1000,0)</f>
        <v>0</v>
      </c>
      <c r="D224" s="5">
        <f>IFERROR(INDEX('[11]Table 29'!D$14:D$19,MATCH($B224,'[11]Table 29'!$B$14:$B$19,0))*1000,0)</f>
        <v>0</v>
      </c>
      <c r="E224" s="5">
        <f>IFERROR(INDEX('[11]Table 29'!E$14:E$19,MATCH($B224,'[11]Table 29'!$B$14:$B$19,0))*1000,0)</f>
        <v>0</v>
      </c>
      <c r="F224" s="5">
        <f>IFERROR(INDEX('[11]Table 29'!F$14:F$19,MATCH($B224,'[11]Table 29'!$B$14:$B$19,0))*1000,0)</f>
        <v>0</v>
      </c>
      <c r="G224" s="5">
        <f>IFERROR(INDEX('[11]Table 29'!G$14:G$19,MATCH($B224,'[11]Table 29'!$B$14:$B$19,0))*1000,0)</f>
        <v>0</v>
      </c>
      <c r="H224" s="5">
        <f>IFERROR(INDEX('[11]Table 29'!H$14:H$19,MATCH($B224,'[11]Table 29'!$B$14:$B$19,0))*1000,0)</f>
        <v>0</v>
      </c>
      <c r="I224" s="5">
        <f>IFERROR(INDEX('[11]Table 29'!I$14:I$19,MATCH($B224,'[11]Table 29'!$B$14:$B$19,0))*1000,0)</f>
        <v>0</v>
      </c>
      <c r="J224" s="5">
        <f>IFERROR(INDEX('[11]Table 29'!J$14:J$19,MATCH($B224,'[11]Table 29'!$B$14:$B$19,0))*1000,0)</f>
        <v>0</v>
      </c>
      <c r="K224" s="5">
        <f>IFERROR(INDEX('[11]Table 29'!K$14:K$19,MATCH($B224,'[11]Table 29'!$B$14:$B$19,0))*1000,0)</f>
        <v>0</v>
      </c>
      <c r="L224" s="5">
        <f>IFERROR(INDEX('[11]Table 29'!L$14:L$19,MATCH($B224,'[11]Table 29'!$B$14:$B$19,0))*1000,0)</f>
        <v>0</v>
      </c>
      <c r="M224" s="5">
        <f>IFERROR(INDEX('[11]Table 29'!M$14:M$19,MATCH($B224,'[11]Table 29'!$B$14:$B$19,0))*1000,0)</f>
        <v>0</v>
      </c>
      <c r="N224" s="5">
        <f>IFERROR(INDEX('[11]Table 29'!N$14:N$19,MATCH($B224,'[11]Table 29'!$B$14:$B$19,0))*1000,0)</f>
        <v>0</v>
      </c>
      <c r="O224" s="5">
        <f>IFERROR(INDEX('[11]Table 29'!O$14:O$19,MATCH($B224,'[11]Table 29'!$B$14:$B$19,0))*1000,0)</f>
        <v>0</v>
      </c>
      <c r="P224" s="5">
        <f>IFERROR(INDEX('[11]Table 29'!P$14:P$19,MATCH($B224,'[11]Table 29'!$B$14:$B$19,0))*1000,0)</f>
        <v>0</v>
      </c>
      <c r="Q224" s="5">
        <f>IFERROR(INDEX('[11]Table 29'!Q$14:Q$19,MATCH($B224,'[11]Table 29'!$B$14:$B$19,0))*1000,0)</f>
        <v>0</v>
      </c>
      <c r="R224" s="5">
        <f>IFERROR(INDEX('[11]Table 29'!R$14:R$19,MATCH($B224,'[11]Table 29'!$B$14:$B$19,0))*1000,0)</f>
        <v>0</v>
      </c>
      <c r="S224" s="5">
        <f>IFERROR(INDEX('[11]Table 29'!S$14:S$19,MATCH($B224,'[11]Table 29'!$B$14:$B$19,0))*1000,0)</f>
        <v>0</v>
      </c>
      <c r="T224" s="5">
        <f>IFERROR(INDEX('[11]Table 29'!T$14:T$19,MATCH($B224,'[11]Table 29'!$B$14:$B$19,0))*1000,0)</f>
        <v>0</v>
      </c>
      <c r="U224" s="5">
        <f>IFERROR(INDEX('[11]Table 29'!U$14:U$19,MATCH($B224,'[11]Table 29'!$B$14:$B$19,0))*1000,0)</f>
        <v>0</v>
      </c>
      <c r="V224" s="5">
        <f>IFERROR(INDEX('[11]Table 29'!V$14:V$19,MATCH($B224,'[11]Table 29'!$B$14:$B$19,0))*1000,0)</f>
        <v>0</v>
      </c>
      <c r="W224" s="5">
        <f>IFERROR(INDEX('[11]Table 29'!W$14:W$19,MATCH($B224,'[11]Table 29'!$B$14:$B$19,0))*1000,0)</f>
        <v>0</v>
      </c>
      <c r="Z224" s="21" t="s">
        <v>26</v>
      </c>
    </row>
    <row r="225" spans="2:26" outlineLevel="1" x14ac:dyDescent="0.2">
      <c r="B225" s="4" t="s">
        <v>20</v>
      </c>
      <c r="C225" s="5">
        <f>IFERROR(INDEX('[11]Table 29'!C$14:C$19,MATCH($B225,'[11]Table 29'!$B$14:$B$19,0))*1000,0)</f>
        <v>0.64300000000000002</v>
      </c>
      <c r="D225" s="5">
        <f>IFERROR(INDEX('[11]Table 29'!D$14:D$19,MATCH($B225,'[11]Table 29'!$B$14:$B$19,0))*1000,0)</f>
        <v>1.2270000000000001</v>
      </c>
      <c r="E225" s="5">
        <f>IFERROR(INDEX('[11]Table 29'!E$14:E$19,MATCH($B225,'[11]Table 29'!$B$14:$B$19,0))*1000,0)</f>
        <v>1.58</v>
      </c>
      <c r="F225" s="5">
        <f>IFERROR(INDEX('[11]Table 29'!F$14:F$19,MATCH($B225,'[11]Table 29'!$B$14:$B$19,0))*1000,0)</f>
        <v>1.6900000000000002</v>
      </c>
      <c r="G225" s="5">
        <f>IFERROR(INDEX('[11]Table 29'!G$14:G$19,MATCH($B225,'[11]Table 29'!$B$14:$B$19,0))*1000,0)</f>
        <v>0.91500000000000004</v>
      </c>
      <c r="H225" s="5">
        <f>IFERROR(INDEX('[11]Table 29'!H$14:H$19,MATCH($B225,'[11]Table 29'!$B$14:$B$19,0))*1000,0)</f>
        <v>0.61199999999999999</v>
      </c>
      <c r="I225" s="5">
        <f>IFERROR(INDEX('[11]Table 29'!I$14:I$19,MATCH($B225,'[11]Table 29'!$B$14:$B$19,0))*1000,0)</f>
        <v>0.26500000000000001</v>
      </c>
      <c r="J225" s="5">
        <f>IFERROR(INDEX('[11]Table 29'!J$14:J$19,MATCH($B225,'[11]Table 29'!$B$14:$B$19,0))*1000,0)</f>
        <v>0.48299999999999998</v>
      </c>
      <c r="K225" s="5">
        <f>IFERROR(INDEX('[11]Table 29'!K$14:K$19,MATCH($B225,'[11]Table 29'!$B$14:$B$19,0))*1000,0)</f>
        <v>0.81899999999999995</v>
      </c>
      <c r="L225" s="5">
        <f>IFERROR(INDEX('[11]Table 29'!L$14:L$19,MATCH($B225,'[11]Table 29'!$B$14:$B$19,0))*1000,0)</f>
        <v>0.621</v>
      </c>
      <c r="M225" s="5">
        <f>IFERROR(INDEX('[11]Table 29'!M$14:M$19,MATCH($B225,'[11]Table 29'!$B$14:$B$19,0))*1000,0)</f>
        <v>0.71699999999999997</v>
      </c>
      <c r="N225" s="5">
        <f>IFERROR(INDEX('[11]Table 29'!N$14:N$19,MATCH($B225,'[11]Table 29'!$B$14:$B$19,0))*1000,0)</f>
        <v>1.034</v>
      </c>
      <c r="O225" s="5">
        <f>IFERROR(INDEX('[11]Table 29'!O$14:O$19,MATCH($B225,'[11]Table 29'!$B$14:$B$19,0))*1000,0)</f>
        <v>0.89600000000000002</v>
      </c>
      <c r="P225" s="5">
        <f>IFERROR(INDEX('[11]Table 29'!P$14:P$19,MATCH($B225,'[11]Table 29'!$B$14:$B$19,0))*1000,0)</f>
        <v>2.5270000000000001</v>
      </c>
      <c r="Q225" s="5">
        <f>IFERROR(INDEX('[11]Table 29'!Q$14:Q$19,MATCH($B225,'[11]Table 29'!$B$14:$B$19,0))*1000,0)</f>
        <v>3.3660000000000001</v>
      </c>
      <c r="R225" s="5">
        <f>IFERROR(INDEX('[11]Table 29'!R$14:R$19,MATCH($B225,'[11]Table 29'!$B$14:$B$19,0))*1000,0)</f>
        <v>4.2139999999999995</v>
      </c>
      <c r="S225" s="5">
        <f>IFERROR(INDEX('[11]Table 29'!S$14:S$19,MATCH($B225,'[11]Table 29'!$B$14:$B$19,0))*1000,0)</f>
        <v>5.2440000000000007</v>
      </c>
      <c r="T225" s="5">
        <f>IFERROR(INDEX('[11]Table 29'!T$14:T$19,MATCH($B225,'[11]Table 29'!$B$14:$B$19,0))*1000,0)</f>
        <v>8.5869999999999997</v>
      </c>
      <c r="U225" s="5">
        <f>IFERROR(INDEX('[11]Table 29'!U$14:U$19,MATCH($B225,'[11]Table 29'!$B$14:$B$19,0))*1000,0)</f>
        <v>10.259</v>
      </c>
      <c r="V225" s="5">
        <f>IFERROR(INDEX('[11]Table 29'!V$14:V$19,MATCH($B225,'[11]Table 29'!$B$14:$B$19,0))*1000,0)</f>
        <v>10.649000000000001</v>
      </c>
      <c r="W225" s="5">
        <f>IFERROR(INDEX('[11]Table 29'!W$14:W$19,MATCH($B225,'[11]Table 29'!$B$14:$B$19,0))*1000,0)</f>
        <v>12.250999999999999</v>
      </c>
      <c r="Z225" s="21" t="s">
        <v>26</v>
      </c>
    </row>
    <row r="226" spans="2:26" outlineLevel="1" x14ac:dyDescent="0.2">
      <c r="B226" s="4" t="s">
        <v>0</v>
      </c>
      <c r="C226" s="5">
        <f>IFERROR(INDEX('[11]Table 29'!C$14:C$19,MATCH($B226,'[11]Table 29'!$B$14:$B$19,0))*1000,0)</f>
        <v>0</v>
      </c>
      <c r="D226" s="5">
        <f>IFERROR(INDEX('[11]Table 29'!D$14:D$19,MATCH($B226,'[11]Table 29'!$B$14:$B$19,0))*1000,0)</f>
        <v>0</v>
      </c>
      <c r="E226" s="5">
        <f>IFERROR(INDEX('[11]Table 29'!E$14:E$19,MATCH($B226,'[11]Table 29'!$B$14:$B$19,0))*1000,0)</f>
        <v>0</v>
      </c>
      <c r="F226" s="5">
        <f>IFERROR(INDEX('[11]Table 29'!F$14:F$19,MATCH($B226,'[11]Table 29'!$B$14:$B$19,0))*1000,0)</f>
        <v>0</v>
      </c>
      <c r="G226" s="5">
        <f>IFERROR(INDEX('[11]Table 29'!G$14:G$19,MATCH($B226,'[11]Table 29'!$B$14:$B$19,0))*1000,0)</f>
        <v>0</v>
      </c>
      <c r="H226" s="5">
        <f>IFERROR(INDEX('[11]Table 29'!H$14:H$19,MATCH($B226,'[11]Table 29'!$B$14:$B$19,0))*1000,0)</f>
        <v>0</v>
      </c>
      <c r="I226" s="5">
        <f>IFERROR(INDEX('[11]Table 29'!I$14:I$19,MATCH($B226,'[11]Table 29'!$B$14:$B$19,0))*1000,0)</f>
        <v>0</v>
      </c>
      <c r="J226" s="5">
        <f>IFERROR(INDEX('[11]Table 29'!J$14:J$19,MATCH($B226,'[11]Table 29'!$B$14:$B$19,0))*1000,0)</f>
        <v>0</v>
      </c>
      <c r="K226" s="5">
        <f>IFERROR(INDEX('[11]Table 29'!K$14:K$19,MATCH($B226,'[11]Table 29'!$B$14:$B$19,0))*1000,0)</f>
        <v>0</v>
      </c>
      <c r="L226" s="5">
        <f>IFERROR(INDEX('[11]Table 29'!L$14:L$19,MATCH($B226,'[11]Table 29'!$B$14:$B$19,0))*1000,0)</f>
        <v>0</v>
      </c>
      <c r="M226" s="5">
        <f>IFERROR(INDEX('[11]Table 29'!M$14:M$19,MATCH($B226,'[11]Table 29'!$B$14:$B$19,0))*1000,0)</f>
        <v>0</v>
      </c>
      <c r="N226" s="5">
        <f>IFERROR(INDEX('[11]Table 29'!N$14:N$19,MATCH($B226,'[11]Table 29'!$B$14:$B$19,0))*1000,0)</f>
        <v>3.6999999999999998E-2</v>
      </c>
      <c r="O226" s="5">
        <f>IFERROR(INDEX('[11]Table 29'!O$14:O$19,MATCH($B226,'[11]Table 29'!$B$14:$B$19,0))*1000,0)</f>
        <v>3.1E-2</v>
      </c>
      <c r="P226" s="5">
        <f>IFERROR(INDEX('[11]Table 29'!P$14:P$19,MATCH($B226,'[11]Table 29'!$B$14:$B$19,0))*1000,0)</f>
        <v>4.8000000000000001E-2</v>
      </c>
      <c r="Q226" s="5">
        <f>IFERROR(INDEX('[11]Table 29'!Q$14:Q$19,MATCH($B226,'[11]Table 29'!$B$14:$B$19,0))*1000,0)</f>
        <v>9.0000000000000011E-2</v>
      </c>
      <c r="R226" s="5">
        <f>IFERROR(INDEX('[11]Table 29'!R$14:R$19,MATCH($B226,'[11]Table 29'!$B$14:$B$19,0))*1000,0)</f>
        <v>0</v>
      </c>
      <c r="S226" s="5">
        <f>IFERROR(INDEX('[11]Table 29'!S$14:S$19,MATCH($B226,'[11]Table 29'!$B$14:$B$19,0))*1000,0)</f>
        <v>0</v>
      </c>
      <c r="T226" s="5">
        <f>IFERROR(INDEX('[11]Table 29'!T$14:T$19,MATCH($B226,'[11]Table 29'!$B$14:$B$19,0))*1000,0)</f>
        <v>0</v>
      </c>
      <c r="U226" s="5">
        <f>IFERROR(INDEX('[11]Table 29'!U$14:U$19,MATCH($B226,'[11]Table 29'!$B$14:$B$19,0))*1000,0)</f>
        <v>0</v>
      </c>
      <c r="V226" s="5">
        <f>IFERROR(INDEX('[11]Table 29'!V$14:V$19,MATCH($B226,'[11]Table 29'!$B$14:$B$19,0))*1000,0)</f>
        <v>0</v>
      </c>
      <c r="W226" s="5">
        <f>IFERROR(INDEX('[11]Table 29'!W$14:W$19,MATCH($B226,'[11]Table 29'!$B$14:$B$19,0))*1000,0)</f>
        <v>0</v>
      </c>
      <c r="Z226" s="21" t="s">
        <v>26</v>
      </c>
    </row>
    <row r="227" spans="2:26" outlineLevel="1" x14ac:dyDescent="0.2">
      <c r="B227" s="4" t="s">
        <v>22</v>
      </c>
      <c r="C227" s="5">
        <f>IFERROR(INDEX('[11]Table 29'!C$14:C$19,MATCH($B227,'[11]Table 29'!$B$14:$B$19,0))*1000,0)</f>
        <v>0</v>
      </c>
      <c r="D227" s="5">
        <f>IFERROR(INDEX('[11]Table 29'!D$14:D$19,MATCH($B227,'[11]Table 29'!$B$14:$B$19,0))*1000,0)</f>
        <v>0</v>
      </c>
      <c r="E227" s="5">
        <f>IFERROR(INDEX('[11]Table 29'!E$14:E$19,MATCH($B227,'[11]Table 29'!$B$14:$B$19,0))*1000,0)</f>
        <v>0</v>
      </c>
      <c r="F227" s="5">
        <f>IFERROR(INDEX('[11]Table 29'!F$14:F$19,MATCH($B227,'[11]Table 29'!$B$14:$B$19,0))*1000,0)</f>
        <v>0</v>
      </c>
      <c r="G227" s="5">
        <f>IFERROR(INDEX('[11]Table 29'!G$14:G$19,MATCH($B227,'[11]Table 29'!$B$14:$B$19,0))*1000,0)</f>
        <v>0</v>
      </c>
      <c r="H227" s="5">
        <f>IFERROR(INDEX('[11]Table 29'!H$14:H$19,MATCH($B227,'[11]Table 29'!$B$14:$B$19,0))*1000,0)</f>
        <v>0</v>
      </c>
      <c r="I227" s="5">
        <f>IFERROR(INDEX('[11]Table 29'!I$14:I$19,MATCH($B227,'[11]Table 29'!$B$14:$B$19,0))*1000,0)</f>
        <v>0</v>
      </c>
      <c r="J227" s="5">
        <f>IFERROR(INDEX('[11]Table 29'!J$14:J$19,MATCH($B227,'[11]Table 29'!$B$14:$B$19,0))*1000,0)</f>
        <v>0</v>
      </c>
      <c r="K227" s="5">
        <f>IFERROR(INDEX('[11]Table 29'!K$14:K$19,MATCH($B227,'[11]Table 29'!$B$14:$B$19,0))*1000,0)</f>
        <v>0</v>
      </c>
      <c r="L227" s="5">
        <f>IFERROR(INDEX('[11]Table 29'!L$14:L$19,MATCH($B227,'[11]Table 29'!$B$14:$B$19,0))*1000,0)</f>
        <v>0</v>
      </c>
      <c r="M227" s="5">
        <f>IFERROR(INDEX('[11]Table 29'!M$14:M$19,MATCH($B227,'[11]Table 29'!$B$14:$B$19,0))*1000,0)</f>
        <v>0</v>
      </c>
      <c r="N227" s="5">
        <f>IFERROR(INDEX('[11]Table 29'!N$14:N$19,MATCH($B227,'[11]Table 29'!$B$14:$B$19,0))*1000,0)</f>
        <v>0</v>
      </c>
      <c r="O227" s="5">
        <f>IFERROR(INDEX('[11]Table 29'!O$14:O$19,MATCH($B227,'[11]Table 29'!$B$14:$B$19,0))*1000,0)</f>
        <v>0</v>
      </c>
      <c r="P227" s="5">
        <f>IFERROR(INDEX('[11]Table 29'!P$14:P$19,MATCH($B227,'[11]Table 29'!$B$14:$B$19,0))*1000,0)</f>
        <v>0</v>
      </c>
      <c r="Q227" s="5">
        <f>IFERROR(INDEX('[11]Table 29'!Q$14:Q$19,MATCH($B227,'[11]Table 29'!$B$14:$B$19,0))*1000,0)</f>
        <v>0</v>
      </c>
      <c r="R227" s="5">
        <f>IFERROR(INDEX('[11]Table 29'!R$14:R$19,MATCH($B227,'[11]Table 29'!$B$14:$B$19,0))*1000,0)</f>
        <v>2</v>
      </c>
      <c r="S227" s="5">
        <f>IFERROR(INDEX('[11]Table 29'!S$14:S$19,MATCH($B227,'[11]Table 29'!$B$14:$B$19,0))*1000,0)</f>
        <v>2</v>
      </c>
      <c r="T227" s="5">
        <f>IFERROR(INDEX('[11]Table 29'!T$14:T$19,MATCH($B227,'[11]Table 29'!$B$14:$B$19,0))*1000,0)</f>
        <v>2</v>
      </c>
      <c r="U227" s="5">
        <f>IFERROR(INDEX('[11]Table 29'!U$14:U$19,MATCH($B227,'[11]Table 29'!$B$14:$B$19,0))*1000,0)</f>
        <v>2</v>
      </c>
      <c r="V227" s="5">
        <f>IFERROR(INDEX('[11]Table 29'!V$14:V$19,MATCH($B227,'[11]Table 29'!$B$14:$B$19,0))*1000,0)</f>
        <v>2</v>
      </c>
      <c r="W227" s="5">
        <f>IFERROR(INDEX('[11]Table 29'!W$14:W$19,MATCH($B227,'[11]Table 29'!$B$14:$B$19,0))*1000,0)</f>
        <v>2</v>
      </c>
      <c r="Z227" s="21" t="s">
        <v>26</v>
      </c>
    </row>
    <row r="228" spans="2:26" outlineLevel="1" x14ac:dyDescent="0.2">
      <c r="B228" s="4" t="s">
        <v>23</v>
      </c>
      <c r="C228" s="5">
        <f>IFERROR(INDEX('[11]Table 29'!C$14:C$19,MATCH($B228,'[11]Table 29'!$B$14:$B$19,0))*1000,0)</f>
        <v>0</v>
      </c>
      <c r="D228" s="5">
        <f>IFERROR(INDEX('[11]Table 29'!D$14:D$19,MATCH($B228,'[11]Table 29'!$B$14:$B$19,0))*1000,0)</f>
        <v>0</v>
      </c>
      <c r="E228" s="5">
        <f>IFERROR(INDEX('[11]Table 29'!E$14:E$19,MATCH($B228,'[11]Table 29'!$B$14:$B$19,0))*1000,0)</f>
        <v>0</v>
      </c>
      <c r="F228" s="5">
        <f>IFERROR(INDEX('[11]Table 29'!F$14:F$19,MATCH($B228,'[11]Table 29'!$B$14:$B$19,0))*1000,0)</f>
        <v>0</v>
      </c>
      <c r="G228" s="5">
        <f>IFERROR(INDEX('[11]Table 29'!G$14:G$19,MATCH($B228,'[11]Table 29'!$B$14:$B$19,0))*1000,0)</f>
        <v>0</v>
      </c>
      <c r="H228" s="5">
        <f>IFERROR(INDEX('[11]Table 29'!H$14:H$19,MATCH($B228,'[11]Table 29'!$B$14:$B$19,0))*1000,0)</f>
        <v>0</v>
      </c>
      <c r="I228" s="5">
        <f>IFERROR(INDEX('[11]Table 29'!I$14:I$19,MATCH($B228,'[11]Table 29'!$B$14:$B$19,0))*1000,0)</f>
        <v>0</v>
      </c>
      <c r="J228" s="5">
        <f>IFERROR(INDEX('[11]Table 29'!J$14:J$19,MATCH($B228,'[11]Table 29'!$B$14:$B$19,0))*1000,0)</f>
        <v>0</v>
      </c>
      <c r="K228" s="5">
        <f>IFERROR(INDEX('[11]Table 29'!K$14:K$19,MATCH($B228,'[11]Table 29'!$B$14:$B$19,0))*1000,0)</f>
        <v>0</v>
      </c>
      <c r="L228" s="5">
        <f>IFERROR(INDEX('[11]Table 29'!L$14:L$19,MATCH($B228,'[11]Table 29'!$B$14:$B$19,0))*1000,0)</f>
        <v>0</v>
      </c>
      <c r="M228" s="5">
        <f>IFERROR(INDEX('[11]Table 29'!M$14:M$19,MATCH($B228,'[11]Table 29'!$B$14:$B$19,0))*1000,0)</f>
        <v>0</v>
      </c>
      <c r="N228" s="5">
        <f>IFERROR(INDEX('[11]Table 29'!N$14:N$19,MATCH($B228,'[11]Table 29'!$B$14:$B$19,0))*1000,0)</f>
        <v>0</v>
      </c>
      <c r="O228" s="5">
        <f>IFERROR(INDEX('[11]Table 29'!O$14:O$19,MATCH($B228,'[11]Table 29'!$B$14:$B$19,0))*1000,0)</f>
        <v>0</v>
      </c>
      <c r="P228" s="5">
        <f>IFERROR(INDEX('[11]Table 29'!P$14:P$19,MATCH($B228,'[11]Table 29'!$B$14:$B$19,0))*1000,0)</f>
        <v>0</v>
      </c>
      <c r="Q228" s="5">
        <f>IFERROR(INDEX('[11]Table 29'!Q$14:Q$19,MATCH($B228,'[11]Table 29'!$B$14:$B$19,0))*1000,0)</f>
        <v>0</v>
      </c>
      <c r="R228" s="5">
        <f>IFERROR(INDEX('[11]Table 29'!R$14:R$19,MATCH($B228,'[11]Table 29'!$B$14:$B$19,0))*1000,0)</f>
        <v>0</v>
      </c>
      <c r="S228" s="5">
        <f>IFERROR(INDEX('[11]Table 29'!S$14:S$19,MATCH($B228,'[11]Table 29'!$B$14:$B$19,0))*1000,0)</f>
        <v>0</v>
      </c>
      <c r="T228" s="5">
        <f>IFERROR(INDEX('[11]Table 29'!T$14:T$19,MATCH($B228,'[11]Table 29'!$B$14:$B$19,0))*1000,0)</f>
        <v>0</v>
      </c>
      <c r="U228" s="5">
        <f>IFERROR(INDEX('[11]Table 29'!U$14:U$19,MATCH($B228,'[11]Table 29'!$B$14:$B$19,0))*1000,0)</f>
        <v>0</v>
      </c>
      <c r="V228" s="5">
        <f>IFERROR(INDEX('[11]Table 29'!V$14:V$19,MATCH($B228,'[11]Table 29'!$B$14:$B$19,0))*1000,0)</f>
        <v>0</v>
      </c>
      <c r="W228" s="5">
        <f>IFERROR(INDEX('[11]Table 29'!W$14:W$19,MATCH($B228,'[11]Table 29'!$B$14:$B$19,0))*1000,0)</f>
        <v>0</v>
      </c>
      <c r="Z228" s="21" t="s">
        <v>26</v>
      </c>
    </row>
    <row r="229" spans="2:26" outlineLevel="1" x14ac:dyDescent="0.2">
      <c r="B229" s="4" t="s">
        <v>17</v>
      </c>
      <c r="C229" s="5">
        <f>IFERROR(INDEX('[11]Table 29'!C$14:C$19,MATCH($B229,'[11]Table 29'!$B$14:$B$19,0))*1000,0)</f>
        <v>0</v>
      </c>
      <c r="D229" s="5">
        <f>IFERROR(INDEX('[11]Table 29'!D$14:D$19,MATCH($B229,'[11]Table 29'!$B$14:$B$19,0))*1000,0)</f>
        <v>0</v>
      </c>
      <c r="E229" s="5">
        <f>IFERROR(INDEX('[11]Table 29'!E$14:E$19,MATCH($B229,'[11]Table 29'!$B$14:$B$19,0))*1000,0)</f>
        <v>0</v>
      </c>
      <c r="F229" s="5">
        <f>IFERROR(INDEX('[11]Table 29'!F$14:F$19,MATCH($B229,'[11]Table 29'!$B$14:$B$19,0))*1000,0)</f>
        <v>0</v>
      </c>
      <c r="G229" s="5">
        <f>IFERROR(INDEX('[11]Table 29'!G$14:G$19,MATCH($B229,'[11]Table 29'!$B$14:$B$19,0))*1000,0)</f>
        <v>0</v>
      </c>
      <c r="H229" s="5">
        <f>IFERROR(INDEX('[11]Table 29'!H$14:H$19,MATCH($B229,'[11]Table 29'!$B$14:$B$19,0))*1000,0)</f>
        <v>0</v>
      </c>
      <c r="I229" s="5">
        <f>IFERROR(INDEX('[11]Table 29'!I$14:I$19,MATCH($B229,'[11]Table 29'!$B$14:$B$19,0))*1000,0)</f>
        <v>0</v>
      </c>
      <c r="J229" s="5">
        <f>IFERROR(INDEX('[11]Table 29'!J$14:J$19,MATCH($B229,'[11]Table 29'!$B$14:$B$19,0))*1000,0)</f>
        <v>0</v>
      </c>
      <c r="K229" s="5">
        <f>IFERROR(INDEX('[11]Table 29'!K$14:K$19,MATCH($B229,'[11]Table 29'!$B$14:$B$19,0))*1000,0)</f>
        <v>0</v>
      </c>
      <c r="L229" s="5">
        <f>IFERROR(INDEX('[11]Table 29'!L$14:L$19,MATCH($B229,'[11]Table 29'!$B$14:$B$19,0))*1000,0)</f>
        <v>0</v>
      </c>
      <c r="M229" s="5">
        <f>IFERROR(INDEX('[11]Table 29'!M$14:M$19,MATCH($B229,'[11]Table 29'!$B$14:$B$19,0))*1000,0)</f>
        <v>0</v>
      </c>
      <c r="N229" s="5">
        <f>IFERROR(INDEX('[11]Table 29'!N$14:N$19,MATCH($B229,'[11]Table 29'!$B$14:$B$19,0))*1000,0)</f>
        <v>0</v>
      </c>
      <c r="O229" s="5">
        <f>IFERROR(INDEX('[11]Table 29'!O$14:O$19,MATCH($B229,'[11]Table 29'!$B$14:$B$19,0))*1000,0)</f>
        <v>0</v>
      </c>
      <c r="P229" s="5">
        <f>IFERROR(INDEX('[11]Table 29'!P$14:P$19,MATCH($B229,'[11]Table 29'!$B$14:$B$19,0))*1000,0)</f>
        <v>0</v>
      </c>
      <c r="Q229" s="5">
        <f>IFERROR(INDEX('[11]Table 29'!Q$14:Q$19,MATCH($B229,'[11]Table 29'!$B$14:$B$19,0))*1000,0)</f>
        <v>0</v>
      </c>
      <c r="R229" s="5">
        <f>IFERROR(INDEX('[11]Table 29'!R$14:R$19,MATCH($B229,'[11]Table 29'!$B$14:$B$19,0))*1000,0)</f>
        <v>0</v>
      </c>
      <c r="S229" s="5">
        <f>IFERROR(INDEX('[11]Table 29'!S$14:S$19,MATCH($B229,'[11]Table 29'!$B$14:$B$19,0))*1000,0)</f>
        <v>0</v>
      </c>
      <c r="T229" s="5">
        <f>IFERROR(INDEX('[11]Table 29'!T$14:T$19,MATCH($B229,'[11]Table 29'!$B$14:$B$19,0))*1000,0)</f>
        <v>0</v>
      </c>
      <c r="U229" s="5">
        <f>IFERROR(INDEX('[11]Table 29'!U$14:U$19,MATCH($B229,'[11]Table 29'!$B$14:$B$19,0))*1000,0)</f>
        <v>0</v>
      </c>
      <c r="V229" s="5">
        <f>IFERROR(INDEX('[11]Table 29'!V$14:V$19,MATCH($B229,'[11]Table 29'!$B$14:$B$19,0))*1000,0)</f>
        <v>0</v>
      </c>
      <c r="W229" s="5">
        <f>IFERROR(INDEX('[11]Table 29'!W$14:W$19,MATCH($B229,'[11]Table 29'!$B$14:$B$19,0))*1000,0)</f>
        <v>0</v>
      </c>
      <c r="Z229" s="21" t="s">
        <v>26</v>
      </c>
    </row>
    <row r="230" spans="2:26" outlineLevel="1" x14ac:dyDescent="0.2">
      <c r="B230" s="4" t="s">
        <v>1</v>
      </c>
      <c r="C230" s="5">
        <f>IFERROR(INDEX('[11]Table 29'!C$14:C$19,MATCH($B230,'[11]Table 29'!$B$14:$B$19,0))*1000,0)</f>
        <v>0</v>
      </c>
      <c r="D230" s="5">
        <f>IFERROR(INDEX('[11]Table 29'!D$14:D$19,MATCH($B230,'[11]Table 29'!$B$14:$B$19,0))*1000,0)</f>
        <v>0</v>
      </c>
      <c r="E230" s="5">
        <f>IFERROR(INDEX('[11]Table 29'!E$14:E$19,MATCH($B230,'[11]Table 29'!$B$14:$B$19,0))*1000,0)</f>
        <v>0</v>
      </c>
      <c r="F230" s="5">
        <f>IFERROR(INDEX('[11]Table 29'!F$14:F$19,MATCH($B230,'[11]Table 29'!$B$14:$B$19,0))*1000,0)</f>
        <v>0</v>
      </c>
      <c r="G230" s="5">
        <f>IFERROR(INDEX('[11]Table 29'!G$14:G$19,MATCH($B230,'[11]Table 29'!$B$14:$B$19,0))*1000,0)</f>
        <v>0</v>
      </c>
      <c r="H230" s="5">
        <f>IFERROR(INDEX('[11]Table 29'!H$14:H$19,MATCH($B230,'[11]Table 29'!$B$14:$B$19,0))*1000,0)</f>
        <v>0</v>
      </c>
      <c r="I230" s="5">
        <f>IFERROR(INDEX('[11]Table 29'!I$14:I$19,MATCH($B230,'[11]Table 29'!$B$14:$B$19,0))*1000,0)</f>
        <v>0</v>
      </c>
      <c r="J230" s="5">
        <f>IFERROR(INDEX('[11]Table 29'!J$14:J$19,MATCH($B230,'[11]Table 29'!$B$14:$B$19,0))*1000,0)</f>
        <v>0</v>
      </c>
      <c r="K230" s="5">
        <f>IFERROR(INDEX('[11]Table 29'!K$14:K$19,MATCH($B230,'[11]Table 29'!$B$14:$B$19,0))*1000,0)</f>
        <v>0</v>
      </c>
      <c r="L230" s="5">
        <f>IFERROR(INDEX('[11]Table 29'!L$14:L$19,MATCH($B230,'[11]Table 29'!$B$14:$B$19,0))*1000,0)</f>
        <v>0</v>
      </c>
      <c r="M230" s="5">
        <f>IFERROR(INDEX('[11]Table 29'!M$14:M$19,MATCH($B230,'[11]Table 29'!$B$14:$B$19,0))*1000,0)</f>
        <v>0</v>
      </c>
      <c r="N230" s="5">
        <f>IFERROR(INDEX('[11]Table 29'!N$14:N$19,MATCH($B230,'[11]Table 29'!$B$14:$B$19,0))*1000,0)</f>
        <v>0</v>
      </c>
      <c r="O230" s="5">
        <f>IFERROR(INDEX('[11]Table 29'!O$14:O$19,MATCH($B230,'[11]Table 29'!$B$14:$B$19,0))*1000,0)</f>
        <v>0</v>
      </c>
      <c r="P230" s="5">
        <f>IFERROR(INDEX('[11]Table 29'!P$14:P$19,MATCH($B230,'[11]Table 29'!$B$14:$B$19,0))*1000,0)</f>
        <v>0</v>
      </c>
      <c r="Q230" s="5">
        <f>IFERROR(INDEX('[11]Table 29'!Q$14:Q$19,MATCH($B230,'[11]Table 29'!$B$14:$B$19,0))*1000,0)</f>
        <v>0</v>
      </c>
      <c r="R230" s="5">
        <f>IFERROR(INDEX('[11]Table 29'!R$14:R$19,MATCH($B230,'[11]Table 29'!$B$14:$B$19,0))*1000,0)</f>
        <v>0</v>
      </c>
      <c r="S230" s="5">
        <f>IFERROR(INDEX('[11]Table 29'!S$14:S$19,MATCH($B230,'[11]Table 29'!$B$14:$B$19,0))*1000,0)</f>
        <v>0</v>
      </c>
      <c r="T230" s="5">
        <f>IFERROR(INDEX('[11]Table 29'!T$14:T$19,MATCH($B230,'[11]Table 29'!$B$14:$B$19,0))*1000,0)</f>
        <v>0</v>
      </c>
      <c r="U230" s="5">
        <f>IFERROR(INDEX('[11]Table 29'!U$14:U$19,MATCH($B230,'[11]Table 29'!$B$14:$B$19,0))*1000,0)</f>
        <v>0</v>
      </c>
      <c r="V230" s="5">
        <f>IFERROR(INDEX('[11]Table 29'!V$14:V$19,MATCH($B230,'[11]Table 29'!$B$14:$B$19,0))*1000,0)</f>
        <v>0</v>
      </c>
      <c r="W230" s="5">
        <f>IFERROR(INDEX('[11]Table 29'!W$14:W$19,MATCH($B230,'[11]Table 29'!$B$14:$B$19,0))*1000,0)</f>
        <v>0</v>
      </c>
      <c r="Z230" s="21" t="s">
        <v>26</v>
      </c>
    </row>
    <row r="231" spans="2:26" outlineLevel="1" x14ac:dyDescent="0.2">
      <c r="B231" s="15" t="s">
        <v>9</v>
      </c>
      <c r="C231" s="19">
        <f t="shared" ref="C231:W231" si="94">SUM(C221:C230)</f>
        <v>1033.4930000000002</v>
      </c>
      <c r="D231" s="19">
        <f t="shared" si="94"/>
        <v>746.46799999999996</v>
      </c>
      <c r="E231" s="19">
        <f t="shared" si="94"/>
        <v>904.93000000000006</v>
      </c>
      <c r="F231" s="19">
        <f t="shared" si="94"/>
        <v>1136.8000000000002</v>
      </c>
      <c r="G231" s="19">
        <f t="shared" si="94"/>
        <v>1202.7399999999998</v>
      </c>
      <c r="H231" s="19">
        <f t="shared" si="94"/>
        <v>900.32799999999997</v>
      </c>
      <c r="I231" s="19">
        <f t="shared" si="94"/>
        <v>872.60799999999995</v>
      </c>
      <c r="J231" s="19">
        <f t="shared" si="94"/>
        <v>1013.373</v>
      </c>
      <c r="K231" s="19">
        <f t="shared" si="94"/>
        <v>1094.8710000000001</v>
      </c>
      <c r="L231" s="19">
        <f t="shared" si="94"/>
        <v>833.52099999999996</v>
      </c>
      <c r="M231" s="19">
        <f t="shared" si="94"/>
        <v>855.36300000000006</v>
      </c>
      <c r="N231" s="19">
        <f t="shared" si="94"/>
        <v>1045.1370000000002</v>
      </c>
      <c r="O231" s="19">
        <f t="shared" si="94"/>
        <v>634.17099999999994</v>
      </c>
      <c r="P231" s="19">
        <f t="shared" si="94"/>
        <v>690.48800000000006</v>
      </c>
      <c r="Q231" s="19">
        <f t="shared" si="94"/>
        <v>764.69900000000007</v>
      </c>
      <c r="R231" s="19">
        <f t="shared" si="94"/>
        <v>905.50600000000009</v>
      </c>
      <c r="S231" s="19">
        <f t="shared" si="94"/>
        <v>761.23700000000008</v>
      </c>
      <c r="T231" s="19">
        <f t="shared" si="94"/>
        <v>757.93200000000002</v>
      </c>
      <c r="U231" s="19">
        <f t="shared" si="94"/>
        <v>875.654</v>
      </c>
      <c r="V231" s="19">
        <f t="shared" si="94"/>
        <v>926.89600000000007</v>
      </c>
      <c r="W231" s="19">
        <f t="shared" si="94"/>
        <v>655.99799999999993</v>
      </c>
    </row>
    <row r="232" spans="2:26" outlineLevel="1" x14ac:dyDescent="0.2">
      <c r="B232" s="26" t="s">
        <v>91</v>
      </c>
      <c r="C232" s="25">
        <f t="shared" ref="C232:W232" si="95">C231/C212/1000</f>
        <v>1.949908005132208E-3</v>
      </c>
      <c r="D232" s="25">
        <f t="shared" si="95"/>
        <v>1.7686311882174381E-3</v>
      </c>
      <c r="E232" s="25">
        <f t="shared" si="95"/>
        <v>1.7888343558165787E-3</v>
      </c>
      <c r="F232" s="25">
        <f t="shared" si="95"/>
        <v>1.7835594726086186E-3</v>
      </c>
      <c r="G232" s="25">
        <f t="shared" si="95"/>
        <v>1.7467641199760565E-3</v>
      </c>
      <c r="H232" s="25">
        <f t="shared" si="95"/>
        <v>1.7019102097527851E-3</v>
      </c>
      <c r="I232" s="25">
        <f t="shared" si="95"/>
        <v>1.4406419597569949E-3</v>
      </c>
      <c r="J232" s="25">
        <f t="shared" si="95"/>
        <v>1.8297388752762751E-3</v>
      </c>
      <c r="K232" s="25">
        <f t="shared" si="95"/>
        <v>1.7899593626936985E-3</v>
      </c>
      <c r="L232" s="25">
        <f t="shared" si="95"/>
        <v>1.6822532874987538E-3</v>
      </c>
      <c r="M232" s="25">
        <f t="shared" si="95"/>
        <v>1.6625472817295677E-3</v>
      </c>
      <c r="N232" s="25">
        <f t="shared" si="95"/>
        <v>1.5384796626261073E-3</v>
      </c>
      <c r="O232" s="25">
        <f t="shared" si="95"/>
        <v>1.4979741972373139E-3</v>
      </c>
      <c r="P232" s="25">
        <f t="shared" si="95"/>
        <v>1.6691778620951663E-3</v>
      </c>
      <c r="Q232" s="25">
        <f t="shared" si="95"/>
        <v>1.6706461136275789E-3</v>
      </c>
      <c r="R232" s="25">
        <f t="shared" si="95"/>
        <v>1.6740075648593862E-3</v>
      </c>
      <c r="S232" s="25">
        <f t="shared" si="95"/>
        <v>1.852682789146223E-3</v>
      </c>
      <c r="T232" s="25">
        <f t="shared" si="95"/>
        <v>1.6538145780753051E-3</v>
      </c>
      <c r="U232" s="25">
        <f t="shared" si="95"/>
        <v>1.7349522546351985E-3</v>
      </c>
      <c r="V232" s="25">
        <f t="shared" si="95"/>
        <v>1.7273475155642995E-3</v>
      </c>
      <c r="W232" s="25">
        <f t="shared" si="95"/>
        <v>1.3406757106705005E-3</v>
      </c>
    </row>
    <row r="233" spans="2:26" outlineLevel="1" x14ac:dyDescent="0.2"/>
    <row r="234" spans="2:26" outlineLevel="1" x14ac:dyDescent="0.2">
      <c r="B234" s="4" t="s">
        <v>18</v>
      </c>
      <c r="C234" s="11">
        <f t="shared" ref="C234:W234" si="96">IFERROR(C221/C231,0)</f>
        <v>0</v>
      </c>
      <c r="D234" s="11">
        <f t="shared" si="96"/>
        <v>0</v>
      </c>
      <c r="E234" s="11">
        <f t="shared" si="96"/>
        <v>0</v>
      </c>
      <c r="F234" s="11">
        <f t="shared" si="96"/>
        <v>0</v>
      </c>
      <c r="G234" s="11">
        <f t="shared" si="96"/>
        <v>0</v>
      </c>
      <c r="H234" s="11">
        <f t="shared" si="96"/>
        <v>0</v>
      </c>
      <c r="I234" s="11">
        <f t="shared" si="96"/>
        <v>0</v>
      </c>
      <c r="J234" s="11">
        <f t="shared" si="96"/>
        <v>0</v>
      </c>
      <c r="K234" s="11">
        <f t="shared" si="96"/>
        <v>0</v>
      </c>
      <c r="L234" s="11">
        <f t="shared" si="96"/>
        <v>0</v>
      </c>
      <c r="M234" s="11">
        <f t="shared" si="96"/>
        <v>0</v>
      </c>
      <c r="N234" s="11">
        <f t="shared" si="96"/>
        <v>0</v>
      </c>
      <c r="O234" s="11">
        <f t="shared" si="96"/>
        <v>0</v>
      </c>
      <c r="P234" s="11">
        <f t="shared" si="96"/>
        <v>0</v>
      </c>
      <c r="Q234" s="11">
        <f t="shared" si="96"/>
        <v>0</v>
      </c>
      <c r="R234" s="11">
        <f t="shared" si="96"/>
        <v>0</v>
      </c>
      <c r="S234" s="11">
        <f t="shared" si="96"/>
        <v>0</v>
      </c>
      <c r="T234" s="11">
        <f t="shared" si="96"/>
        <v>0</v>
      </c>
      <c r="U234" s="11">
        <f t="shared" si="96"/>
        <v>0</v>
      </c>
      <c r="V234" s="11">
        <f t="shared" si="96"/>
        <v>0</v>
      </c>
      <c r="W234" s="11">
        <f t="shared" si="96"/>
        <v>0</v>
      </c>
    </row>
    <row r="235" spans="2:26" outlineLevel="1" x14ac:dyDescent="0.2">
      <c r="B235" s="4" t="s">
        <v>19</v>
      </c>
      <c r="C235" s="11">
        <f t="shared" ref="C235:W235" si="97">IFERROR(C222/C231,0)</f>
        <v>0</v>
      </c>
      <c r="D235" s="11">
        <f t="shared" si="97"/>
        <v>0</v>
      </c>
      <c r="E235" s="11">
        <f t="shared" si="97"/>
        <v>0</v>
      </c>
      <c r="F235" s="11">
        <f t="shared" si="97"/>
        <v>0</v>
      </c>
      <c r="G235" s="11">
        <f t="shared" si="97"/>
        <v>0</v>
      </c>
      <c r="H235" s="11">
        <f t="shared" si="97"/>
        <v>0</v>
      </c>
      <c r="I235" s="11">
        <f t="shared" si="97"/>
        <v>0</v>
      </c>
      <c r="J235" s="11">
        <f t="shared" si="97"/>
        <v>0</v>
      </c>
      <c r="K235" s="11">
        <f t="shared" si="97"/>
        <v>0</v>
      </c>
      <c r="L235" s="11">
        <f t="shared" si="97"/>
        <v>0</v>
      </c>
      <c r="M235" s="11">
        <f t="shared" si="97"/>
        <v>0</v>
      </c>
      <c r="N235" s="11">
        <f t="shared" si="97"/>
        <v>0</v>
      </c>
      <c r="O235" s="11">
        <f t="shared" si="97"/>
        <v>0</v>
      </c>
      <c r="P235" s="11">
        <f t="shared" si="97"/>
        <v>0</v>
      </c>
      <c r="Q235" s="11">
        <f t="shared" si="97"/>
        <v>0</v>
      </c>
      <c r="R235" s="11">
        <f t="shared" si="97"/>
        <v>0</v>
      </c>
      <c r="S235" s="11">
        <f t="shared" si="97"/>
        <v>0</v>
      </c>
      <c r="T235" s="11">
        <f t="shared" si="97"/>
        <v>0</v>
      </c>
      <c r="U235" s="11">
        <f t="shared" si="97"/>
        <v>0</v>
      </c>
      <c r="V235" s="11">
        <f t="shared" si="97"/>
        <v>0</v>
      </c>
      <c r="W235" s="11">
        <f t="shared" si="97"/>
        <v>0</v>
      </c>
    </row>
    <row r="236" spans="2:26" outlineLevel="1" x14ac:dyDescent="0.2">
      <c r="B236" s="4" t="s">
        <v>16</v>
      </c>
      <c r="C236" s="11">
        <f t="shared" ref="C236:W236" si="98">IFERROR(C223/C231,0)</f>
        <v>0.99937783806953695</v>
      </c>
      <c r="D236" s="11">
        <f t="shared" si="98"/>
        <v>0.99835625907607561</v>
      </c>
      <c r="E236" s="11">
        <f t="shared" si="98"/>
        <v>0.99825400859735003</v>
      </c>
      <c r="F236" s="11">
        <f t="shared" si="98"/>
        <v>0.99851337086558756</v>
      </c>
      <c r="G236" s="11">
        <f t="shared" si="98"/>
        <v>0.99923923707534468</v>
      </c>
      <c r="H236" s="11">
        <f t="shared" si="98"/>
        <v>0.99932024773193773</v>
      </c>
      <c r="I236" s="11">
        <f t="shared" si="98"/>
        <v>0.99969631266273062</v>
      </c>
      <c r="J236" s="11">
        <f t="shared" si="98"/>
        <v>0.99952337392056045</v>
      </c>
      <c r="K236" s="11">
        <f t="shared" si="98"/>
        <v>0.99925196667004612</v>
      </c>
      <c r="L236" s="11">
        <f t="shared" si="98"/>
        <v>0.99925496778125567</v>
      </c>
      <c r="M236" s="11">
        <f t="shared" si="98"/>
        <v>0.99916175939338037</v>
      </c>
      <c r="N236" s="11">
        <f t="shared" si="98"/>
        <v>0.99897525396192066</v>
      </c>
      <c r="O236" s="11">
        <f t="shared" si="98"/>
        <v>0.99853824914731215</v>
      </c>
      <c r="P236" s="11">
        <f t="shared" si="98"/>
        <v>0.99627075343814808</v>
      </c>
      <c r="Q236" s="11">
        <f t="shared" si="98"/>
        <v>0.99548057470978779</v>
      </c>
      <c r="R236" s="11">
        <f t="shared" si="98"/>
        <v>0.9931375385695953</v>
      </c>
      <c r="S236" s="11">
        <f t="shared" si="98"/>
        <v>0.99048390974164413</v>
      </c>
      <c r="T236" s="11">
        <f t="shared" si="98"/>
        <v>0.98603172844001841</v>
      </c>
      <c r="U236" s="11">
        <f t="shared" si="98"/>
        <v>0.98600017815255792</v>
      </c>
      <c r="V236" s="11">
        <f t="shared" si="98"/>
        <v>0.986353377293677</v>
      </c>
      <c r="W236" s="11">
        <f t="shared" si="98"/>
        <v>0.9782758484019769</v>
      </c>
    </row>
    <row r="237" spans="2:26" outlineLevel="1" x14ac:dyDescent="0.2">
      <c r="B237" s="4" t="s">
        <v>21</v>
      </c>
      <c r="C237" s="11">
        <f t="shared" ref="C237:W237" si="99">IFERROR(C224/C231,0)</f>
        <v>0</v>
      </c>
      <c r="D237" s="11">
        <f t="shared" si="99"/>
        <v>0</v>
      </c>
      <c r="E237" s="11">
        <f t="shared" si="99"/>
        <v>0</v>
      </c>
      <c r="F237" s="11">
        <f t="shared" si="99"/>
        <v>0</v>
      </c>
      <c r="G237" s="11">
        <f t="shared" si="99"/>
        <v>0</v>
      </c>
      <c r="H237" s="11">
        <f t="shared" si="99"/>
        <v>0</v>
      </c>
      <c r="I237" s="11">
        <f t="shared" si="99"/>
        <v>0</v>
      </c>
      <c r="J237" s="11">
        <f t="shared" si="99"/>
        <v>0</v>
      </c>
      <c r="K237" s="11">
        <f t="shared" si="99"/>
        <v>0</v>
      </c>
      <c r="L237" s="11">
        <f t="shared" si="99"/>
        <v>0</v>
      </c>
      <c r="M237" s="11">
        <f t="shared" si="99"/>
        <v>0</v>
      </c>
      <c r="N237" s="11">
        <f t="shared" si="99"/>
        <v>0</v>
      </c>
      <c r="O237" s="11">
        <f t="shared" si="99"/>
        <v>0</v>
      </c>
      <c r="P237" s="11">
        <f t="shared" si="99"/>
        <v>0</v>
      </c>
      <c r="Q237" s="11">
        <f t="shared" si="99"/>
        <v>0</v>
      </c>
      <c r="R237" s="11">
        <f t="shared" si="99"/>
        <v>0</v>
      </c>
      <c r="S237" s="11">
        <f t="shared" si="99"/>
        <v>0</v>
      </c>
      <c r="T237" s="11">
        <f t="shared" si="99"/>
        <v>0</v>
      </c>
      <c r="U237" s="11">
        <f t="shared" si="99"/>
        <v>0</v>
      </c>
      <c r="V237" s="11">
        <f t="shared" si="99"/>
        <v>0</v>
      </c>
      <c r="W237" s="11">
        <f t="shared" si="99"/>
        <v>0</v>
      </c>
    </row>
    <row r="238" spans="2:26" outlineLevel="1" x14ac:dyDescent="0.2">
      <c r="B238" s="4" t="s">
        <v>20</v>
      </c>
      <c r="C238" s="11">
        <f t="shared" ref="C238:W238" si="100">IFERROR(C225/C231,0)</f>
        <v>6.2216193046300253E-4</v>
      </c>
      <c r="D238" s="11">
        <f t="shared" si="100"/>
        <v>1.6437409239244015E-3</v>
      </c>
      <c r="E238" s="11">
        <f t="shared" si="100"/>
        <v>1.7459914026499287E-3</v>
      </c>
      <c r="F238" s="11">
        <f t="shared" si="100"/>
        <v>1.4866291344123855E-3</v>
      </c>
      <c r="G238" s="11">
        <f t="shared" si="100"/>
        <v>7.607629246553704E-4</v>
      </c>
      <c r="H238" s="11">
        <f t="shared" si="100"/>
        <v>6.7975226806230623E-4</v>
      </c>
      <c r="I238" s="11">
        <f t="shared" si="100"/>
        <v>3.0368733726942687E-4</v>
      </c>
      <c r="J238" s="11">
        <f t="shared" si="100"/>
        <v>4.7662607943965349E-4</v>
      </c>
      <c r="K238" s="11">
        <f t="shared" si="100"/>
        <v>7.4803332995393966E-4</v>
      </c>
      <c r="L238" s="11">
        <f t="shared" si="100"/>
        <v>7.450322187443388E-4</v>
      </c>
      <c r="M238" s="11">
        <f t="shared" si="100"/>
        <v>8.3824060661964565E-4</v>
      </c>
      <c r="N238" s="11">
        <f t="shared" si="100"/>
        <v>9.8934398074128067E-4</v>
      </c>
      <c r="O238" s="11">
        <f t="shared" si="100"/>
        <v>1.4128681380889384E-3</v>
      </c>
      <c r="P238" s="11">
        <f t="shared" si="100"/>
        <v>3.6597305094368039E-3</v>
      </c>
      <c r="Q238" s="11">
        <f t="shared" si="100"/>
        <v>4.4017319232796167E-3</v>
      </c>
      <c r="R238" s="11">
        <f t="shared" si="100"/>
        <v>4.6537516040755103E-3</v>
      </c>
      <c r="S238" s="11">
        <f t="shared" si="100"/>
        <v>6.8887875917749662E-3</v>
      </c>
      <c r="T238" s="11">
        <f t="shared" si="100"/>
        <v>1.1329512410084281E-2</v>
      </c>
      <c r="U238" s="11">
        <f t="shared" si="100"/>
        <v>1.1715814693931622E-2</v>
      </c>
      <c r="V238" s="11">
        <f t="shared" si="100"/>
        <v>1.1488883326716265E-2</v>
      </c>
      <c r="W238" s="11">
        <f t="shared" si="100"/>
        <v>1.8675361815127488E-2</v>
      </c>
    </row>
    <row r="239" spans="2:26" outlineLevel="1" x14ac:dyDescent="0.2">
      <c r="B239" s="4" t="s">
        <v>0</v>
      </c>
      <c r="C239" s="11">
        <f t="shared" ref="C239:W239" si="101">IFERROR(C226/C231,0)</f>
        <v>0</v>
      </c>
      <c r="D239" s="11">
        <f t="shared" si="101"/>
        <v>0</v>
      </c>
      <c r="E239" s="11">
        <f t="shared" si="101"/>
        <v>0</v>
      </c>
      <c r="F239" s="11">
        <f t="shared" si="101"/>
        <v>0</v>
      </c>
      <c r="G239" s="11">
        <f t="shared" si="101"/>
        <v>0</v>
      </c>
      <c r="H239" s="11">
        <f t="shared" si="101"/>
        <v>0</v>
      </c>
      <c r="I239" s="11">
        <f t="shared" si="101"/>
        <v>0</v>
      </c>
      <c r="J239" s="11">
        <f t="shared" si="101"/>
        <v>0</v>
      </c>
      <c r="K239" s="11">
        <f t="shared" si="101"/>
        <v>0</v>
      </c>
      <c r="L239" s="11">
        <f t="shared" si="101"/>
        <v>0</v>
      </c>
      <c r="M239" s="11">
        <f t="shared" si="101"/>
        <v>0</v>
      </c>
      <c r="N239" s="11">
        <f t="shared" si="101"/>
        <v>3.540205733793751E-5</v>
      </c>
      <c r="O239" s="11">
        <f t="shared" si="101"/>
        <v>4.8882714599059251E-5</v>
      </c>
      <c r="P239" s="11">
        <f t="shared" si="101"/>
        <v>6.9516052415103511E-5</v>
      </c>
      <c r="Q239" s="11">
        <f t="shared" si="101"/>
        <v>1.1769336693261008E-4</v>
      </c>
      <c r="R239" s="11">
        <f t="shared" si="101"/>
        <v>0</v>
      </c>
      <c r="S239" s="11">
        <f t="shared" si="101"/>
        <v>0</v>
      </c>
      <c r="T239" s="11">
        <f t="shared" si="101"/>
        <v>0</v>
      </c>
      <c r="U239" s="11">
        <f t="shared" si="101"/>
        <v>0</v>
      </c>
      <c r="V239" s="11">
        <f t="shared" si="101"/>
        <v>0</v>
      </c>
      <c r="W239" s="11">
        <f t="shared" si="101"/>
        <v>0</v>
      </c>
    </row>
    <row r="240" spans="2:26" outlineLevel="1" x14ac:dyDescent="0.2">
      <c r="B240" s="4" t="s">
        <v>22</v>
      </c>
      <c r="C240" s="11">
        <f t="shared" ref="C240:W240" si="102">IFERROR(C227/C231,0)</f>
        <v>0</v>
      </c>
      <c r="D240" s="11">
        <f t="shared" si="102"/>
        <v>0</v>
      </c>
      <c r="E240" s="11">
        <f t="shared" si="102"/>
        <v>0</v>
      </c>
      <c r="F240" s="11">
        <f t="shared" si="102"/>
        <v>0</v>
      </c>
      <c r="G240" s="11">
        <f t="shared" si="102"/>
        <v>0</v>
      </c>
      <c r="H240" s="11">
        <f t="shared" si="102"/>
        <v>0</v>
      </c>
      <c r="I240" s="11">
        <f t="shared" si="102"/>
        <v>0</v>
      </c>
      <c r="J240" s="11">
        <f t="shared" si="102"/>
        <v>0</v>
      </c>
      <c r="K240" s="11">
        <f t="shared" si="102"/>
        <v>0</v>
      </c>
      <c r="L240" s="11">
        <f t="shared" si="102"/>
        <v>0</v>
      </c>
      <c r="M240" s="11">
        <f t="shared" si="102"/>
        <v>0</v>
      </c>
      <c r="N240" s="11">
        <f t="shared" si="102"/>
        <v>0</v>
      </c>
      <c r="O240" s="11">
        <f t="shared" si="102"/>
        <v>0</v>
      </c>
      <c r="P240" s="11">
        <f t="shared" si="102"/>
        <v>0</v>
      </c>
      <c r="Q240" s="11">
        <f t="shared" si="102"/>
        <v>0</v>
      </c>
      <c r="R240" s="11">
        <f t="shared" si="102"/>
        <v>2.2087098263291463E-3</v>
      </c>
      <c r="S240" s="11">
        <f t="shared" si="102"/>
        <v>2.6273026665808411E-3</v>
      </c>
      <c r="T240" s="11">
        <f t="shared" si="102"/>
        <v>2.6387591498973524E-3</v>
      </c>
      <c r="U240" s="11">
        <f t="shared" si="102"/>
        <v>2.2840071535104047E-3</v>
      </c>
      <c r="V240" s="11">
        <f t="shared" si="102"/>
        <v>2.1577393796067732E-3</v>
      </c>
      <c r="W240" s="11">
        <f t="shared" si="102"/>
        <v>3.0487897828956798E-3</v>
      </c>
    </row>
    <row r="241" spans="1:28" outlineLevel="1" x14ac:dyDescent="0.2">
      <c r="B241" s="4" t="s">
        <v>23</v>
      </c>
      <c r="C241" s="11">
        <f t="shared" ref="C241:W241" si="103">IFERROR(C228/C231,0)</f>
        <v>0</v>
      </c>
      <c r="D241" s="11">
        <f t="shared" si="103"/>
        <v>0</v>
      </c>
      <c r="E241" s="11">
        <f t="shared" si="103"/>
        <v>0</v>
      </c>
      <c r="F241" s="11">
        <f t="shared" si="103"/>
        <v>0</v>
      </c>
      <c r="G241" s="11">
        <f t="shared" si="103"/>
        <v>0</v>
      </c>
      <c r="H241" s="11">
        <f t="shared" si="103"/>
        <v>0</v>
      </c>
      <c r="I241" s="11">
        <f t="shared" si="103"/>
        <v>0</v>
      </c>
      <c r="J241" s="11">
        <f t="shared" si="103"/>
        <v>0</v>
      </c>
      <c r="K241" s="11">
        <f t="shared" si="103"/>
        <v>0</v>
      </c>
      <c r="L241" s="11">
        <f t="shared" si="103"/>
        <v>0</v>
      </c>
      <c r="M241" s="11">
        <f t="shared" si="103"/>
        <v>0</v>
      </c>
      <c r="N241" s="11">
        <f t="shared" si="103"/>
        <v>0</v>
      </c>
      <c r="O241" s="11">
        <f t="shared" si="103"/>
        <v>0</v>
      </c>
      <c r="P241" s="11">
        <f t="shared" si="103"/>
        <v>0</v>
      </c>
      <c r="Q241" s="11">
        <f t="shared" si="103"/>
        <v>0</v>
      </c>
      <c r="R241" s="11">
        <f t="shared" si="103"/>
        <v>0</v>
      </c>
      <c r="S241" s="11">
        <f t="shared" si="103"/>
        <v>0</v>
      </c>
      <c r="T241" s="11">
        <f t="shared" si="103"/>
        <v>0</v>
      </c>
      <c r="U241" s="11">
        <f t="shared" si="103"/>
        <v>0</v>
      </c>
      <c r="V241" s="11">
        <f t="shared" si="103"/>
        <v>0</v>
      </c>
      <c r="W241" s="11">
        <f t="shared" si="103"/>
        <v>0</v>
      </c>
    </row>
    <row r="242" spans="1:28" x14ac:dyDescent="0.2">
      <c r="B242" s="4" t="s">
        <v>17</v>
      </c>
      <c r="C242" s="11">
        <f t="shared" ref="C242:W242" si="104">IFERROR(C229/C231,0)</f>
        <v>0</v>
      </c>
      <c r="D242" s="11">
        <f t="shared" si="104"/>
        <v>0</v>
      </c>
      <c r="E242" s="11">
        <f t="shared" si="104"/>
        <v>0</v>
      </c>
      <c r="F242" s="11">
        <f t="shared" si="104"/>
        <v>0</v>
      </c>
      <c r="G242" s="11">
        <f t="shared" si="104"/>
        <v>0</v>
      </c>
      <c r="H242" s="11">
        <f t="shared" si="104"/>
        <v>0</v>
      </c>
      <c r="I242" s="11">
        <f t="shared" si="104"/>
        <v>0</v>
      </c>
      <c r="J242" s="11">
        <f t="shared" si="104"/>
        <v>0</v>
      </c>
      <c r="K242" s="11">
        <f t="shared" si="104"/>
        <v>0</v>
      </c>
      <c r="L242" s="11">
        <f t="shared" si="104"/>
        <v>0</v>
      </c>
      <c r="M242" s="11">
        <f t="shared" si="104"/>
        <v>0</v>
      </c>
      <c r="N242" s="11">
        <f t="shared" si="104"/>
        <v>0</v>
      </c>
      <c r="O242" s="11">
        <f t="shared" si="104"/>
        <v>0</v>
      </c>
      <c r="P242" s="11">
        <f t="shared" si="104"/>
        <v>0</v>
      </c>
      <c r="Q242" s="11">
        <f t="shared" si="104"/>
        <v>0</v>
      </c>
      <c r="R242" s="11">
        <f t="shared" si="104"/>
        <v>0</v>
      </c>
      <c r="S242" s="11">
        <f t="shared" si="104"/>
        <v>0</v>
      </c>
      <c r="T242" s="11">
        <f t="shared" si="104"/>
        <v>0</v>
      </c>
      <c r="U242" s="11">
        <f t="shared" si="104"/>
        <v>0</v>
      </c>
      <c r="V242" s="11">
        <f t="shared" si="104"/>
        <v>0</v>
      </c>
      <c r="W242" s="11">
        <f t="shared" si="104"/>
        <v>0</v>
      </c>
    </row>
    <row r="243" spans="1:28" x14ac:dyDescent="0.2">
      <c r="B243" s="4" t="s">
        <v>1</v>
      </c>
      <c r="C243" s="11">
        <f t="shared" ref="C243:W243" si="105">IFERROR(C230/C231,0)</f>
        <v>0</v>
      </c>
      <c r="D243" s="11">
        <f t="shared" si="105"/>
        <v>0</v>
      </c>
      <c r="E243" s="11">
        <f t="shared" si="105"/>
        <v>0</v>
      </c>
      <c r="F243" s="11">
        <f t="shared" si="105"/>
        <v>0</v>
      </c>
      <c r="G243" s="11">
        <f t="shared" si="105"/>
        <v>0</v>
      </c>
      <c r="H243" s="11">
        <f t="shared" si="105"/>
        <v>0</v>
      </c>
      <c r="I243" s="11">
        <f t="shared" si="105"/>
        <v>0</v>
      </c>
      <c r="J243" s="11">
        <f t="shared" si="105"/>
        <v>0</v>
      </c>
      <c r="K243" s="11">
        <f t="shared" si="105"/>
        <v>0</v>
      </c>
      <c r="L243" s="11">
        <f t="shared" si="105"/>
        <v>0</v>
      </c>
      <c r="M243" s="11">
        <f t="shared" si="105"/>
        <v>0</v>
      </c>
      <c r="N243" s="11">
        <f t="shared" si="105"/>
        <v>0</v>
      </c>
      <c r="O243" s="11">
        <f t="shared" si="105"/>
        <v>0</v>
      </c>
      <c r="P243" s="11">
        <f t="shared" si="105"/>
        <v>0</v>
      </c>
      <c r="Q243" s="11">
        <f t="shared" si="105"/>
        <v>0</v>
      </c>
      <c r="R243" s="11">
        <f t="shared" si="105"/>
        <v>0</v>
      </c>
      <c r="S243" s="11">
        <f t="shared" si="105"/>
        <v>0</v>
      </c>
      <c r="T243" s="11">
        <f t="shared" si="105"/>
        <v>0</v>
      </c>
      <c r="U243" s="11">
        <f t="shared" si="105"/>
        <v>0</v>
      </c>
      <c r="V243" s="11">
        <f t="shared" si="105"/>
        <v>0</v>
      </c>
      <c r="W243" s="11">
        <f t="shared" si="105"/>
        <v>0</v>
      </c>
    </row>
    <row r="244" spans="1:28" s="31" customForma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c r="AA244" s="1"/>
      <c r="AB244" s="1"/>
    </row>
    <row r="245" spans="1:28" outlineLevel="1" x14ac:dyDescent="0.2"/>
    <row r="246" spans="1:28" outlineLevel="1" x14ac:dyDescent="0.2">
      <c r="A246" s="32" t="s">
        <v>86</v>
      </c>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4"/>
      <c r="AA246" s="33"/>
      <c r="AB246" s="33"/>
    </row>
    <row r="247" spans="1:28" outlineLevel="1" x14ac:dyDescent="0.2">
      <c r="B247" s="20" t="s">
        <v>88</v>
      </c>
      <c r="C247" s="5">
        <f>'[11]Table 30'!C$26</f>
        <v>352.601046</v>
      </c>
      <c r="D247" s="5">
        <f>'[11]Table 30'!D$26</f>
        <v>272.45570700000002</v>
      </c>
      <c r="E247" s="5">
        <f>'[11]Table 30'!E$26</f>
        <v>333.00203699999997</v>
      </c>
      <c r="F247" s="5">
        <f>'[11]Table 30'!F$26</f>
        <v>376.51470899999998</v>
      </c>
      <c r="G247" s="5">
        <f>'[11]Table 30'!G$26</f>
        <v>364.51614000000001</v>
      </c>
      <c r="H247" s="5">
        <f>'[11]Table 30'!H$26</f>
        <v>303.99962299999999</v>
      </c>
      <c r="I247" s="5">
        <f>'[11]Table 30'!I$26</f>
        <v>251.97658999999999</v>
      </c>
      <c r="J247" s="5">
        <f>'[11]Table 30'!J$26</f>
        <v>304.44727399999999</v>
      </c>
      <c r="K247" s="5">
        <f>'[11]Table 30'!K$26</f>
        <v>301.31831899999997</v>
      </c>
      <c r="L247" s="5">
        <f>'[11]Table 30'!L$26</f>
        <v>198.86925500000001</v>
      </c>
      <c r="M247" s="5">
        <f>'[11]Table 30'!M$26</f>
        <v>173.90078800000001</v>
      </c>
      <c r="N247" s="5">
        <f>'[11]Table 30'!N$26</f>
        <v>214.869731</v>
      </c>
      <c r="O247" s="5">
        <f>'[11]Table 30'!O$26</f>
        <v>126.904295</v>
      </c>
      <c r="P247" s="5">
        <f>'[11]Table 30'!P$26</f>
        <v>151.325231</v>
      </c>
      <c r="Q247" s="5">
        <f>'[11]Table 30'!Q$26</f>
        <v>153.065979</v>
      </c>
      <c r="R247" s="5">
        <f>'[11]Table 30'!R$26</f>
        <v>169.86725300000001</v>
      </c>
      <c r="S247" s="5">
        <f>'[11]Table 30'!S$26</f>
        <v>151.227293</v>
      </c>
      <c r="T247" s="5">
        <f>'[11]Table 30'!T$26</f>
        <v>129.278299</v>
      </c>
      <c r="U247" s="5">
        <f>'[11]Table 30'!U$26</f>
        <v>141.57907800000001</v>
      </c>
      <c r="V247" s="5">
        <f>'[11]Table 30'!V$26</f>
        <v>138.92871099999999</v>
      </c>
      <c r="W247" s="5">
        <f>'[11]Table 30'!W$26</f>
        <v>116.87722100000001</v>
      </c>
      <c r="Z247" s="21" t="s">
        <v>26</v>
      </c>
      <c r="AB247"/>
    </row>
    <row r="248" spans="1:28" outlineLevel="1" x14ac:dyDescent="0.2">
      <c r="B248" s="7" t="s">
        <v>89</v>
      </c>
      <c r="C248" s="5"/>
      <c r="D248" s="5"/>
      <c r="E248" s="5"/>
      <c r="F248" s="5"/>
      <c r="G248" s="5"/>
      <c r="H248" s="5"/>
      <c r="I248" s="5"/>
      <c r="J248" s="5"/>
      <c r="K248" s="5"/>
      <c r="L248" s="5"/>
      <c r="M248" s="5"/>
      <c r="N248" s="5"/>
      <c r="O248" s="5"/>
      <c r="P248" s="5"/>
      <c r="Q248" s="5"/>
      <c r="R248" s="5"/>
      <c r="S248" s="5"/>
      <c r="T248" s="5"/>
      <c r="U248" s="5"/>
      <c r="V248" s="5"/>
      <c r="W248" s="5"/>
      <c r="Z248" s="21" t="s">
        <v>26</v>
      </c>
      <c r="AB248"/>
    </row>
    <row r="249" spans="1:28" outlineLevel="1" x14ac:dyDescent="0.2">
      <c r="B249" s="7" t="s">
        <v>25</v>
      </c>
      <c r="C249" s="5">
        <f>'[11]Table 31'!C$15</f>
        <v>0.11799999999999999</v>
      </c>
      <c r="D249" s="5">
        <f>'[11]Table 31'!D$15</f>
        <v>0.13700000000000001</v>
      </c>
      <c r="E249" s="5">
        <f>'[11]Table 31'!E$15</f>
        <v>0.13700000000000001</v>
      </c>
      <c r="F249" s="5">
        <f>'[11]Table 31'!F$15</f>
        <v>0.13300000000000001</v>
      </c>
      <c r="G249" s="5">
        <f>'[11]Table 31'!G$15</f>
        <v>0.129</v>
      </c>
      <c r="H249" s="5">
        <f>'[11]Table 31'!H$15</f>
        <v>0.129</v>
      </c>
      <c r="I249" s="5">
        <f>'[11]Table 31'!I$15</f>
        <v>0.124</v>
      </c>
      <c r="J249" s="5">
        <f>'[11]Table 31'!J$15</f>
        <v>0.13100000000000001</v>
      </c>
      <c r="K249" s="5">
        <f>'[11]Table 31'!K$15</f>
        <v>0.129</v>
      </c>
      <c r="L249" s="5">
        <f>'[11]Table 31'!L$15</f>
        <v>0.11700000000000001</v>
      </c>
      <c r="M249" s="5">
        <f>'[11]Table 31'!M$15</f>
        <v>0.121</v>
      </c>
      <c r="N249" s="5">
        <f>'[11]Table 31'!N$15</f>
        <v>0.128</v>
      </c>
      <c r="O249" s="5">
        <f>'[11]Table 31'!O$15</f>
        <v>0.127</v>
      </c>
      <c r="P249" s="5">
        <f>'[11]Table 31'!P$15</f>
        <v>0.151</v>
      </c>
      <c r="Q249" s="5">
        <f>'[11]Table 31'!Q$15</f>
        <v>0.14199999999999999</v>
      </c>
      <c r="R249" s="5">
        <f>'[11]Table 31'!R$15</f>
        <v>0.14399999999999999</v>
      </c>
      <c r="S249" s="5">
        <f>'[11]Table 31'!S$15</f>
        <v>0.17399999999999999</v>
      </c>
      <c r="T249" s="5">
        <f>'[11]Table 31'!T$15</f>
        <v>0.1</v>
      </c>
      <c r="U249" s="5">
        <f>'[11]Table 31'!U$15</f>
        <v>9.8000000000000004E-2</v>
      </c>
      <c r="V249" s="5">
        <f>'[11]Table 31'!V$15</f>
        <v>9.7000000000000003E-2</v>
      </c>
      <c r="W249" s="5">
        <f>'[11]Table 31'!W$15</f>
        <v>8.1000000000000003E-2</v>
      </c>
      <c r="Z249" s="21" t="s">
        <v>26</v>
      </c>
      <c r="AB249"/>
    </row>
    <row r="250" spans="1:28" outlineLevel="1" x14ac:dyDescent="0.2">
      <c r="B250" s="7" t="s">
        <v>30</v>
      </c>
      <c r="C250" s="5">
        <f>'[11]Table 31'!C$25</f>
        <v>177022.776037</v>
      </c>
      <c r="D250" s="5">
        <f>'[11]Table 31'!D$25</f>
        <v>117815.627395</v>
      </c>
      <c r="E250" s="5">
        <f>'[11]Table 31'!E$25</f>
        <v>143997.14485899999</v>
      </c>
      <c r="F250" s="5">
        <f>'[11]Table 31'!F$25</f>
        <v>167709.577185</v>
      </c>
      <c r="G250" s="5">
        <f>'[11]Table 31'!G$25</f>
        <v>167399.67465999999</v>
      </c>
      <c r="H250" s="5">
        <f>'[11]Table 31'!H$25</f>
        <v>139608.188597</v>
      </c>
      <c r="I250" s="5">
        <f>'[11]Table 31'!I$25</f>
        <v>120383.250644</v>
      </c>
      <c r="J250" s="5">
        <f>'[11]Table 31'!J$25</f>
        <v>137679.205885</v>
      </c>
      <c r="K250" s="5">
        <f>'[11]Table 31'!K$25</f>
        <v>138376.83203699999</v>
      </c>
      <c r="L250" s="5">
        <f>'[11]Table 31'!L$25</f>
        <v>100695.333059</v>
      </c>
      <c r="M250" s="5">
        <f>'[11]Table 31'!M$25</f>
        <v>85141.978218999997</v>
      </c>
      <c r="N250" s="5">
        <f>'[11]Table 31'!N$25</f>
        <v>99447.261536999998</v>
      </c>
      <c r="O250" s="5">
        <f>'[11]Table 31'!O$25</f>
        <v>59197.062868000001</v>
      </c>
      <c r="P250" s="5">
        <f>'[11]Table 31'!P$25</f>
        <v>59369.303734000001</v>
      </c>
      <c r="Q250" s="5">
        <f>'[11]Table 31'!Q$25</f>
        <v>63858.378519999998</v>
      </c>
      <c r="R250" s="5">
        <f>'[11]Table 31'!R$25</f>
        <v>69883.513005000001</v>
      </c>
      <c r="S250" s="5">
        <f>'[11]Table 31'!S$25</f>
        <v>51488.292265999997</v>
      </c>
      <c r="T250" s="5">
        <f>'[11]Table 31'!T$25</f>
        <v>76586.669741000005</v>
      </c>
      <c r="U250" s="5">
        <f>'[11]Table 31'!U$25</f>
        <v>85585.573038000002</v>
      </c>
      <c r="V250" s="5">
        <f>'[11]Table 31'!V$25</f>
        <v>84849.215075</v>
      </c>
      <c r="W250" s="5">
        <f>'[11]Table 31'!W$25</f>
        <v>85481.555099999998</v>
      </c>
      <c r="Z250" s="21" t="s">
        <v>26</v>
      </c>
      <c r="AB250"/>
    </row>
    <row r="251" spans="1:28" outlineLevel="1" x14ac:dyDescent="0.2">
      <c r="B251" s="7" t="s">
        <v>31</v>
      </c>
      <c r="C251" s="5">
        <f t="shared" ref="C251:W251" si="106">C249*C250/1000</f>
        <v>20.888687572365999</v>
      </c>
      <c r="D251" s="5">
        <f t="shared" si="106"/>
        <v>16.140740953115003</v>
      </c>
      <c r="E251" s="5">
        <f t="shared" si="106"/>
        <v>19.727608845683001</v>
      </c>
      <c r="F251" s="5">
        <f t="shared" si="106"/>
        <v>22.305373765605001</v>
      </c>
      <c r="G251" s="5">
        <f t="shared" si="106"/>
        <v>21.59455803114</v>
      </c>
      <c r="H251" s="5">
        <f t="shared" si="106"/>
        <v>18.009456329012998</v>
      </c>
      <c r="I251" s="5">
        <f t="shared" si="106"/>
        <v>14.927523079856</v>
      </c>
      <c r="J251" s="5">
        <f t="shared" si="106"/>
        <v>18.035975970934999</v>
      </c>
      <c r="K251" s="5">
        <f t="shared" si="106"/>
        <v>17.850611332772999</v>
      </c>
      <c r="L251" s="5">
        <f t="shared" si="106"/>
        <v>11.781353967903</v>
      </c>
      <c r="M251" s="5">
        <f t="shared" si="106"/>
        <v>10.302179364498999</v>
      </c>
      <c r="N251" s="5">
        <f t="shared" si="106"/>
        <v>12.729249476736001</v>
      </c>
      <c r="O251" s="5">
        <f t="shared" si="106"/>
        <v>7.5180269842360001</v>
      </c>
      <c r="P251" s="5">
        <f t="shared" si="106"/>
        <v>8.9647648638340005</v>
      </c>
      <c r="Q251" s="5">
        <f t="shared" si="106"/>
        <v>9.0678897498399991</v>
      </c>
      <c r="R251" s="5">
        <f t="shared" si="106"/>
        <v>10.063225872719999</v>
      </c>
      <c r="S251" s="5">
        <f t="shared" si="106"/>
        <v>8.9589628542839979</v>
      </c>
      <c r="T251" s="5">
        <f t="shared" si="106"/>
        <v>7.6586669741000009</v>
      </c>
      <c r="U251" s="5">
        <f t="shared" si="106"/>
        <v>8.3873861577240003</v>
      </c>
      <c r="V251" s="5">
        <f t="shared" si="106"/>
        <v>8.230373862275</v>
      </c>
      <c r="W251" s="5">
        <f t="shared" si="106"/>
        <v>6.9240059630999999</v>
      </c>
    </row>
    <row r="252" spans="1:28" outlineLevel="1" x14ac:dyDescent="0.2">
      <c r="B252" s="7" t="s">
        <v>140</v>
      </c>
      <c r="C252" s="14">
        <f t="shared" ref="C252:W252" si="107">C247/C251</f>
        <v>16.879999989394353</v>
      </c>
      <c r="D252" s="14">
        <f t="shared" si="107"/>
        <v>16.879999982120943</v>
      </c>
      <c r="E252" s="14">
        <f t="shared" si="107"/>
        <v>16.879999984025986</v>
      </c>
      <c r="F252" s="14">
        <f t="shared" si="107"/>
        <v>16.879999992673852</v>
      </c>
      <c r="G252" s="14">
        <f t="shared" si="107"/>
        <v>16.880000020114178</v>
      </c>
      <c r="H252" s="14">
        <f t="shared" si="107"/>
        <v>16.88000000923185</v>
      </c>
      <c r="I252" s="14">
        <f t="shared" si="107"/>
        <v>16.880000027602083</v>
      </c>
      <c r="J252" s="14">
        <f t="shared" si="107"/>
        <v>16.879999978410773</v>
      </c>
      <c r="K252" s="14">
        <f t="shared" si="107"/>
        <v>16.879999983350249</v>
      </c>
      <c r="L252" s="14">
        <f t="shared" si="107"/>
        <v>16.88000000185016</v>
      </c>
      <c r="M252" s="14">
        <f t="shared" si="107"/>
        <v>16.880000031765793</v>
      </c>
      <c r="N252" s="14">
        <f t="shared" si="107"/>
        <v>16.879999986856753</v>
      </c>
      <c r="O252" s="14">
        <f t="shared" si="107"/>
        <v>16.879999934304085</v>
      </c>
      <c r="P252" s="14">
        <f t="shared" si="107"/>
        <v>16.880000010985462</v>
      </c>
      <c r="Q252" s="14">
        <f t="shared" si="107"/>
        <v>16.880000002503429</v>
      </c>
      <c r="R252" s="14">
        <f t="shared" si="107"/>
        <v>16.880000026679955</v>
      </c>
      <c r="S252" s="14">
        <f t="shared" si="107"/>
        <v>16.880000002197367</v>
      </c>
      <c r="T252" s="14">
        <f t="shared" si="107"/>
        <v>16.880000062307449</v>
      </c>
      <c r="U252" s="14">
        <f t="shared" si="107"/>
        <v>16.879999959179045</v>
      </c>
      <c r="V252" s="14">
        <f t="shared" si="107"/>
        <v>16.880000024883195</v>
      </c>
      <c r="W252" s="14">
        <f t="shared" si="107"/>
        <v>16.88000004951931</v>
      </c>
    </row>
    <row r="253" spans="1:28" outlineLevel="1" x14ac:dyDescent="0.2">
      <c r="B253" s="7" t="s">
        <v>90</v>
      </c>
      <c r="C253" s="5">
        <f t="shared" ref="C253:W253" si="108">C250*C252</f>
        <v>2988144.457627119</v>
      </c>
      <c r="D253" s="5">
        <f t="shared" si="108"/>
        <v>1988727.7883211677</v>
      </c>
      <c r="E253" s="5">
        <f t="shared" si="108"/>
        <v>2430671.8029197073</v>
      </c>
      <c r="F253" s="5">
        <f t="shared" si="108"/>
        <v>2830937.6616541347</v>
      </c>
      <c r="G253" s="5">
        <f t="shared" si="108"/>
        <v>2825706.5116279065</v>
      </c>
      <c r="H253" s="5">
        <f t="shared" si="108"/>
        <v>2356586.2248062016</v>
      </c>
      <c r="I253" s="5">
        <f t="shared" si="108"/>
        <v>2032069.2741935486</v>
      </c>
      <c r="J253" s="5">
        <f t="shared" si="108"/>
        <v>2324024.9923664122</v>
      </c>
      <c r="K253" s="5">
        <f t="shared" si="108"/>
        <v>2335800.92248062</v>
      </c>
      <c r="L253" s="5">
        <f t="shared" si="108"/>
        <v>1699737.2222222225</v>
      </c>
      <c r="M253" s="5">
        <f t="shared" si="108"/>
        <v>1437196.5950413223</v>
      </c>
      <c r="N253" s="5">
        <f t="shared" si="108"/>
        <v>1678669.7734375</v>
      </c>
      <c r="O253" s="5">
        <f t="shared" si="108"/>
        <v>999246.41732283472</v>
      </c>
      <c r="P253" s="5">
        <f t="shared" si="108"/>
        <v>1002153.8476821192</v>
      </c>
      <c r="Q253" s="5">
        <f t="shared" si="108"/>
        <v>1077929.4295774649</v>
      </c>
      <c r="R253" s="5">
        <f t="shared" si="108"/>
        <v>1179633.701388889</v>
      </c>
      <c r="S253" s="5">
        <f t="shared" si="108"/>
        <v>869122.37356321863</v>
      </c>
      <c r="T253" s="5">
        <f t="shared" si="108"/>
        <v>1292782.99</v>
      </c>
      <c r="U253" s="5">
        <f t="shared" si="108"/>
        <v>1444684.4693877553</v>
      </c>
      <c r="V253" s="5">
        <f t="shared" si="108"/>
        <v>1432254.7525773195</v>
      </c>
      <c r="W253" s="5">
        <f t="shared" si="108"/>
        <v>1442928.6543209876</v>
      </c>
    </row>
    <row r="254" spans="1:28" outlineLevel="1" x14ac:dyDescent="0.2"/>
    <row r="255" spans="1:28" outlineLevel="1" x14ac:dyDescent="0.2">
      <c r="B255" s="8" t="s">
        <v>14</v>
      </c>
      <c r="C255" s="13"/>
      <c r="H255" s="5"/>
    </row>
    <row r="256" spans="1:28" outlineLevel="1" x14ac:dyDescent="0.2">
      <c r="B256" s="4" t="s">
        <v>18</v>
      </c>
      <c r="C256" s="5">
        <f>IFERROR(INDEX('[11]Table 30'!C$14:C$19,MATCH($B256,'[11]Table 30'!$B$14:$B$19,0))*1000,0)</f>
        <v>0</v>
      </c>
      <c r="D256" s="5">
        <f>IFERROR(INDEX('[11]Table 30'!D$14:D$19,MATCH($B256,'[11]Table 30'!$B$14:$B$19,0))*1000,0)</f>
        <v>0</v>
      </c>
      <c r="E256" s="5">
        <f>IFERROR(INDEX('[11]Table 30'!E$14:E$19,MATCH($B256,'[11]Table 30'!$B$14:$B$19,0))*1000,0)</f>
        <v>0</v>
      </c>
      <c r="F256" s="5">
        <f>IFERROR(INDEX('[11]Table 30'!F$14:F$19,MATCH($B256,'[11]Table 30'!$B$14:$B$19,0))*1000,0)</f>
        <v>0</v>
      </c>
      <c r="G256" s="5">
        <f>IFERROR(INDEX('[11]Table 30'!G$14:G$19,MATCH($B256,'[11]Table 30'!$B$14:$B$19,0))*1000,0)</f>
        <v>0</v>
      </c>
      <c r="H256" s="5">
        <f>IFERROR(INDEX('[11]Table 30'!H$14:H$19,MATCH($B256,'[11]Table 30'!$B$14:$B$19,0))*1000,0)</f>
        <v>0</v>
      </c>
      <c r="I256" s="5">
        <f>IFERROR(INDEX('[11]Table 30'!I$14:I$19,MATCH($B256,'[11]Table 30'!$B$14:$B$19,0))*1000,0)</f>
        <v>0</v>
      </c>
      <c r="J256" s="5">
        <f>IFERROR(INDEX('[11]Table 30'!J$14:J$19,MATCH($B256,'[11]Table 30'!$B$14:$B$19,0))*1000,0)</f>
        <v>0</v>
      </c>
      <c r="K256" s="5">
        <f>IFERROR(INDEX('[11]Table 30'!K$14:K$19,MATCH($B256,'[11]Table 30'!$B$14:$B$19,0))*1000,0)</f>
        <v>0</v>
      </c>
      <c r="L256" s="5">
        <f>IFERROR(INDEX('[11]Table 30'!L$14:L$19,MATCH($B256,'[11]Table 30'!$B$14:$B$19,0))*1000,0)</f>
        <v>0</v>
      </c>
      <c r="M256" s="5">
        <f>IFERROR(INDEX('[11]Table 30'!M$14:M$19,MATCH($B256,'[11]Table 30'!$B$14:$B$19,0))*1000,0)</f>
        <v>0</v>
      </c>
      <c r="N256" s="5">
        <f>IFERROR(INDEX('[11]Table 30'!N$14:N$19,MATCH($B256,'[11]Table 30'!$B$14:$B$19,0))*1000,0)</f>
        <v>0</v>
      </c>
      <c r="O256" s="5">
        <f>IFERROR(INDEX('[11]Table 30'!O$14:O$19,MATCH($B256,'[11]Table 30'!$B$14:$B$19,0))*1000,0)</f>
        <v>0</v>
      </c>
      <c r="P256" s="5">
        <f>IFERROR(INDEX('[11]Table 30'!P$14:P$19,MATCH($B256,'[11]Table 30'!$B$14:$B$19,0))*1000,0)</f>
        <v>0</v>
      </c>
      <c r="Q256" s="5">
        <f>IFERROR(INDEX('[11]Table 30'!Q$14:Q$19,MATCH($B256,'[11]Table 30'!$B$14:$B$19,0))*1000,0)</f>
        <v>0</v>
      </c>
      <c r="R256" s="5">
        <f>IFERROR(INDEX('[11]Table 30'!R$14:R$19,MATCH($B256,'[11]Table 30'!$B$14:$B$19,0))*1000,0)</f>
        <v>0</v>
      </c>
      <c r="S256" s="5">
        <f>IFERROR(INDEX('[11]Table 30'!S$14:S$19,MATCH($B256,'[11]Table 30'!$B$14:$B$19,0))*1000,0)</f>
        <v>0</v>
      </c>
      <c r="T256" s="5">
        <f>IFERROR(INDEX('[11]Table 30'!T$14:T$19,MATCH($B256,'[11]Table 30'!$B$14:$B$19,0))*1000,0)</f>
        <v>0</v>
      </c>
      <c r="U256" s="5">
        <f>IFERROR(INDEX('[11]Table 30'!U$14:U$19,MATCH($B256,'[11]Table 30'!$B$14:$B$19,0))*1000,0)</f>
        <v>0</v>
      </c>
      <c r="V256" s="5">
        <f>IFERROR(INDEX('[11]Table 30'!V$14:V$19,MATCH($B256,'[11]Table 30'!$B$14:$B$19,0))*1000,0)</f>
        <v>0</v>
      </c>
      <c r="W256" s="5">
        <f>IFERROR(INDEX('[11]Table 30'!W$14:W$19,MATCH($B256,'[11]Table 30'!$B$14:$B$19,0))*1000,0)</f>
        <v>0</v>
      </c>
      <c r="Z256" s="21" t="s">
        <v>26</v>
      </c>
    </row>
    <row r="257" spans="2:26" outlineLevel="1" x14ac:dyDescent="0.2">
      <c r="B257" s="4" t="s">
        <v>19</v>
      </c>
      <c r="C257" s="5">
        <f>IFERROR(INDEX('[11]Table 30'!C$14:C$19,MATCH($B257,'[11]Table 30'!$B$14:$B$19,0))*1000,0)</f>
        <v>0</v>
      </c>
      <c r="D257" s="5">
        <f>IFERROR(INDEX('[11]Table 30'!D$14:D$19,MATCH($B257,'[11]Table 30'!$B$14:$B$19,0))*1000,0)</f>
        <v>0</v>
      </c>
      <c r="E257" s="5">
        <f>IFERROR(INDEX('[11]Table 30'!E$14:E$19,MATCH($B257,'[11]Table 30'!$B$14:$B$19,0))*1000,0)</f>
        <v>0</v>
      </c>
      <c r="F257" s="5">
        <f>IFERROR(INDEX('[11]Table 30'!F$14:F$19,MATCH($B257,'[11]Table 30'!$B$14:$B$19,0))*1000,0)</f>
        <v>0</v>
      </c>
      <c r="G257" s="5">
        <f>IFERROR(INDEX('[11]Table 30'!G$14:G$19,MATCH($B257,'[11]Table 30'!$B$14:$B$19,0))*1000,0)</f>
        <v>0</v>
      </c>
      <c r="H257" s="5">
        <f>IFERROR(INDEX('[11]Table 30'!H$14:H$19,MATCH($B257,'[11]Table 30'!$B$14:$B$19,0))*1000,0)</f>
        <v>0</v>
      </c>
      <c r="I257" s="5">
        <f>IFERROR(INDEX('[11]Table 30'!I$14:I$19,MATCH($B257,'[11]Table 30'!$B$14:$B$19,0))*1000,0)</f>
        <v>0</v>
      </c>
      <c r="J257" s="5">
        <f>IFERROR(INDEX('[11]Table 30'!J$14:J$19,MATCH($B257,'[11]Table 30'!$B$14:$B$19,0))*1000,0)</f>
        <v>0</v>
      </c>
      <c r="K257" s="5">
        <f>IFERROR(INDEX('[11]Table 30'!K$14:K$19,MATCH($B257,'[11]Table 30'!$B$14:$B$19,0))*1000,0)</f>
        <v>0</v>
      </c>
      <c r="L257" s="5">
        <f>IFERROR(INDEX('[11]Table 30'!L$14:L$19,MATCH($B257,'[11]Table 30'!$B$14:$B$19,0))*1000,0)</f>
        <v>0</v>
      </c>
      <c r="M257" s="5">
        <f>IFERROR(INDEX('[11]Table 30'!M$14:M$19,MATCH($B257,'[11]Table 30'!$B$14:$B$19,0))*1000,0)</f>
        <v>0</v>
      </c>
      <c r="N257" s="5">
        <f>IFERROR(INDEX('[11]Table 30'!N$14:N$19,MATCH($B257,'[11]Table 30'!$B$14:$B$19,0))*1000,0)</f>
        <v>0</v>
      </c>
      <c r="O257" s="5">
        <f>IFERROR(INDEX('[11]Table 30'!O$14:O$19,MATCH($B257,'[11]Table 30'!$B$14:$B$19,0))*1000,0)</f>
        <v>0</v>
      </c>
      <c r="P257" s="5">
        <f>IFERROR(INDEX('[11]Table 30'!P$14:P$19,MATCH($B257,'[11]Table 30'!$B$14:$B$19,0))*1000,0)</f>
        <v>0</v>
      </c>
      <c r="Q257" s="5">
        <f>IFERROR(INDEX('[11]Table 30'!Q$14:Q$19,MATCH($B257,'[11]Table 30'!$B$14:$B$19,0))*1000,0)</f>
        <v>0</v>
      </c>
      <c r="R257" s="5">
        <f>IFERROR(INDEX('[11]Table 30'!R$14:R$19,MATCH($B257,'[11]Table 30'!$B$14:$B$19,0))*1000,0)</f>
        <v>0</v>
      </c>
      <c r="S257" s="5">
        <f>IFERROR(INDEX('[11]Table 30'!S$14:S$19,MATCH($B257,'[11]Table 30'!$B$14:$B$19,0))*1000,0)</f>
        <v>0</v>
      </c>
      <c r="T257" s="5">
        <f>IFERROR(INDEX('[11]Table 30'!T$14:T$19,MATCH($B257,'[11]Table 30'!$B$14:$B$19,0))*1000,0)</f>
        <v>0</v>
      </c>
      <c r="U257" s="5">
        <f>IFERROR(INDEX('[11]Table 30'!U$14:U$19,MATCH($B257,'[11]Table 30'!$B$14:$B$19,0))*1000,0)</f>
        <v>0</v>
      </c>
      <c r="V257" s="5">
        <f>IFERROR(INDEX('[11]Table 30'!V$14:V$19,MATCH($B257,'[11]Table 30'!$B$14:$B$19,0))*1000,0)</f>
        <v>0</v>
      </c>
      <c r="W257" s="5">
        <f>IFERROR(INDEX('[11]Table 30'!W$14:W$19,MATCH($B257,'[11]Table 30'!$B$14:$B$19,0))*1000,0)</f>
        <v>0</v>
      </c>
      <c r="Z257" s="21" t="s">
        <v>26</v>
      </c>
    </row>
    <row r="258" spans="2:26" outlineLevel="1" x14ac:dyDescent="0.2">
      <c r="B258" s="4" t="s">
        <v>16</v>
      </c>
      <c r="C258" s="5">
        <f>IFERROR(INDEX('[11]Table 30'!C$14:C$19,MATCH($B258,'[11]Table 30'!$B$14:$B$19,0))*1000,0)</f>
        <v>268.88499999999999</v>
      </c>
      <c r="D258" s="5">
        <f>IFERROR(INDEX('[11]Table 30'!D$14:D$19,MATCH($B258,'[11]Table 30'!$B$14:$B$19,0))*1000,0)</f>
        <v>219.119</v>
      </c>
      <c r="E258" s="5">
        <f>IFERROR(INDEX('[11]Table 30'!E$14:E$19,MATCH($B258,'[11]Table 30'!$B$14:$B$19,0))*1000,0)</f>
        <v>256.22399999999999</v>
      </c>
      <c r="F258" s="5">
        <f>IFERROR(INDEX('[11]Table 30'!F$14:F$19,MATCH($B258,'[11]Table 30'!$B$14:$B$19,0))*1000,0)</f>
        <v>289.863</v>
      </c>
      <c r="G258" s="5">
        <f>IFERROR(INDEX('[11]Table 30'!G$14:G$19,MATCH($B258,'[11]Table 30'!$B$14:$B$19,0))*1000,0)</f>
        <v>275.27699999999999</v>
      </c>
      <c r="H258" s="5">
        <f>IFERROR(INDEX('[11]Table 30'!H$14:H$19,MATCH($B258,'[11]Table 30'!$B$14:$B$19,0))*1000,0)</f>
        <v>223.98599999999999</v>
      </c>
      <c r="I258" s="5">
        <f>IFERROR(INDEX('[11]Table 30'!I$14:I$19,MATCH($B258,'[11]Table 30'!$B$14:$B$19,0))*1000,0)</f>
        <v>211.45500000000001</v>
      </c>
      <c r="J258" s="5">
        <f>IFERROR(INDEX('[11]Table 30'!J$14:J$19,MATCH($B258,'[11]Table 30'!$B$14:$B$19,0))*1000,0)</f>
        <v>231.33699999999999</v>
      </c>
      <c r="K258" s="5">
        <f>IFERROR(INDEX('[11]Table 30'!K$14:K$19,MATCH($B258,'[11]Table 30'!$B$14:$B$19,0))*1000,0)</f>
        <v>244.405</v>
      </c>
      <c r="L258" s="5">
        <f>IFERROR(INDEX('[11]Table 30'!L$14:L$19,MATCH($B258,'[11]Table 30'!$B$14:$B$19,0))*1000,0)</f>
        <v>134.47799999999998</v>
      </c>
      <c r="M258" s="5">
        <f>IFERROR(INDEX('[11]Table 30'!M$14:M$19,MATCH($B258,'[11]Table 30'!$B$14:$B$19,0))*1000,0)</f>
        <v>130.86999999999998</v>
      </c>
      <c r="N258" s="5">
        <f>IFERROR(INDEX('[11]Table 30'!N$14:N$19,MATCH($B258,'[11]Table 30'!$B$14:$B$19,0))*1000,0)</f>
        <v>148.304</v>
      </c>
      <c r="O258" s="5">
        <f>IFERROR(INDEX('[11]Table 30'!O$14:O$19,MATCH($B258,'[11]Table 30'!$B$14:$B$19,0))*1000,0)</f>
        <v>95.753</v>
      </c>
      <c r="P258" s="5">
        <f>IFERROR(INDEX('[11]Table 30'!P$14:P$19,MATCH($B258,'[11]Table 30'!$B$14:$B$19,0))*1000,0)</f>
        <v>106.77300000000001</v>
      </c>
      <c r="Q258" s="5">
        <f>IFERROR(INDEX('[11]Table 30'!Q$14:Q$19,MATCH($B258,'[11]Table 30'!$B$14:$B$19,0))*1000,0)</f>
        <v>134.01399999999998</v>
      </c>
      <c r="R258" s="5">
        <f>IFERROR(INDEX('[11]Table 30'!R$14:R$19,MATCH($B258,'[11]Table 30'!$B$14:$B$19,0))*1000,0)</f>
        <v>132.166</v>
      </c>
      <c r="S258" s="5">
        <f>IFERROR(INDEX('[11]Table 30'!S$14:S$19,MATCH($B258,'[11]Table 30'!$B$14:$B$19,0))*1000,0)</f>
        <v>106.288</v>
      </c>
      <c r="T258" s="5">
        <f>IFERROR(INDEX('[11]Table 30'!T$14:T$19,MATCH($B258,'[11]Table 30'!$B$14:$B$19,0))*1000,0)</f>
        <v>59.673999999999999</v>
      </c>
      <c r="U258" s="5">
        <f>IFERROR(INDEX('[11]Table 30'!U$14:U$19,MATCH($B258,'[11]Table 30'!$B$14:$B$19,0))*1000,0)</f>
        <v>55.844999999999999</v>
      </c>
      <c r="V258" s="5">
        <f>IFERROR(INDEX('[11]Table 30'!V$14:V$19,MATCH($B258,'[11]Table 30'!$B$14:$B$19,0))*1000,0)</f>
        <v>54.78</v>
      </c>
      <c r="W258" s="5">
        <f>IFERROR(INDEX('[11]Table 30'!W$14:W$19,MATCH($B258,'[11]Table 30'!$B$14:$B$19,0))*1000,0)</f>
        <v>43.666000000000004</v>
      </c>
      <c r="Z258" s="21" t="s">
        <v>26</v>
      </c>
    </row>
    <row r="259" spans="2:26" outlineLevel="1" x14ac:dyDescent="0.2">
      <c r="B259" s="4" t="s">
        <v>21</v>
      </c>
      <c r="C259" s="5">
        <f>IFERROR(INDEX('[11]Table 30'!C$14:C$19,MATCH($B259,'[11]Table 30'!$B$14:$B$19,0))*1000,0)</f>
        <v>0</v>
      </c>
      <c r="D259" s="5">
        <f>IFERROR(INDEX('[11]Table 30'!D$14:D$19,MATCH($B259,'[11]Table 30'!$B$14:$B$19,0))*1000,0)</f>
        <v>0</v>
      </c>
      <c r="E259" s="5">
        <f>IFERROR(INDEX('[11]Table 30'!E$14:E$19,MATCH($B259,'[11]Table 30'!$B$14:$B$19,0))*1000,0)</f>
        <v>0</v>
      </c>
      <c r="F259" s="5">
        <f>IFERROR(INDEX('[11]Table 30'!F$14:F$19,MATCH($B259,'[11]Table 30'!$B$14:$B$19,0))*1000,0)</f>
        <v>0</v>
      </c>
      <c r="G259" s="5">
        <f>IFERROR(INDEX('[11]Table 30'!G$14:G$19,MATCH($B259,'[11]Table 30'!$B$14:$B$19,0))*1000,0)</f>
        <v>0</v>
      </c>
      <c r="H259" s="5">
        <f>IFERROR(INDEX('[11]Table 30'!H$14:H$19,MATCH($B259,'[11]Table 30'!$B$14:$B$19,0))*1000,0)</f>
        <v>0</v>
      </c>
      <c r="I259" s="5">
        <f>IFERROR(INDEX('[11]Table 30'!I$14:I$19,MATCH($B259,'[11]Table 30'!$B$14:$B$19,0))*1000,0)</f>
        <v>0</v>
      </c>
      <c r="J259" s="5">
        <f>IFERROR(INDEX('[11]Table 30'!J$14:J$19,MATCH($B259,'[11]Table 30'!$B$14:$B$19,0))*1000,0)</f>
        <v>0</v>
      </c>
      <c r="K259" s="5">
        <f>IFERROR(INDEX('[11]Table 30'!K$14:K$19,MATCH($B259,'[11]Table 30'!$B$14:$B$19,0))*1000,0)</f>
        <v>0</v>
      </c>
      <c r="L259" s="5">
        <f>IFERROR(INDEX('[11]Table 30'!L$14:L$19,MATCH($B259,'[11]Table 30'!$B$14:$B$19,0))*1000,0)</f>
        <v>0</v>
      </c>
      <c r="M259" s="5">
        <f>IFERROR(INDEX('[11]Table 30'!M$14:M$19,MATCH($B259,'[11]Table 30'!$B$14:$B$19,0))*1000,0)</f>
        <v>0</v>
      </c>
      <c r="N259" s="5">
        <f>IFERROR(INDEX('[11]Table 30'!N$14:N$19,MATCH($B259,'[11]Table 30'!$B$14:$B$19,0))*1000,0)</f>
        <v>0</v>
      </c>
      <c r="O259" s="5">
        <f>IFERROR(INDEX('[11]Table 30'!O$14:O$19,MATCH($B259,'[11]Table 30'!$B$14:$B$19,0))*1000,0)</f>
        <v>0</v>
      </c>
      <c r="P259" s="5">
        <f>IFERROR(INDEX('[11]Table 30'!P$14:P$19,MATCH($B259,'[11]Table 30'!$B$14:$B$19,0))*1000,0)</f>
        <v>0</v>
      </c>
      <c r="Q259" s="5">
        <f>IFERROR(INDEX('[11]Table 30'!Q$14:Q$19,MATCH($B259,'[11]Table 30'!$B$14:$B$19,0))*1000,0)</f>
        <v>0</v>
      </c>
      <c r="R259" s="5">
        <f>IFERROR(INDEX('[11]Table 30'!R$14:R$19,MATCH($B259,'[11]Table 30'!$B$14:$B$19,0))*1000,0)</f>
        <v>0</v>
      </c>
      <c r="S259" s="5">
        <f>IFERROR(INDEX('[11]Table 30'!S$14:S$19,MATCH($B259,'[11]Table 30'!$B$14:$B$19,0))*1000,0)</f>
        <v>0</v>
      </c>
      <c r="T259" s="5">
        <f>IFERROR(INDEX('[11]Table 30'!T$14:T$19,MATCH($B259,'[11]Table 30'!$B$14:$B$19,0))*1000,0)</f>
        <v>0</v>
      </c>
      <c r="U259" s="5">
        <f>IFERROR(INDEX('[11]Table 30'!U$14:U$19,MATCH($B259,'[11]Table 30'!$B$14:$B$19,0))*1000,0)</f>
        <v>0</v>
      </c>
      <c r="V259" s="5">
        <f>IFERROR(INDEX('[11]Table 30'!V$14:V$19,MATCH($B259,'[11]Table 30'!$B$14:$B$19,0))*1000,0)</f>
        <v>0</v>
      </c>
      <c r="W259" s="5">
        <f>IFERROR(INDEX('[11]Table 30'!W$14:W$19,MATCH($B259,'[11]Table 30'!$B$14:$B$19,0))*1000,0)</f>
        <v>0</v>
      </c>
      <c r="Z259" s="21" t="s">
        <v>26</v>
      </c>
    </row>
    <row r="260" spans="2:26" outlineLevel="1" x14ac:dyDescent="0.2">
      <c r="B260" s="4" t="s">
        <v>20</v>
      </c>
      <c r="C260" s="5">
        <f>IFERROR(INDEX('[11]Table 30'!C$14:C$19,MATCH($B260,'[11]Table 30'!$B$14:$B$19,0))*1000,0)</f>
        <v>11.452999999999999</v>
      </c>
      <c r="D260" s="5">
        <f>IFERROR(INDEX('[11]Table 30'!D$14:D$19,MATCH($B260,'[11]Table 30'!$B$14:$B$19,0))*1000,0)</f>
        <v>1.1119999999999999</v>
      </c>
      <c r="E260" s="5">
        <f>IFERROR(INDEX('[11]Table 30'!E$14:E$19,MATCH($B260,'[11]Table 30'!$B$14:$B$19,0))*1000,0)</f>
        <v>2.5230000000000001</v>
      </c>
      <c r="F260" s="5">
        <f>IFERROR(INDEX('[11]Table 30'!F$14:F$19,MATCH($B260,'[11]Table 30'!$B$14:$B$19,0))*1000,0)</f>
        <v>1.6930000000000001</v>
      </c>
      <c r="G260" s="5">
        <f>IFERROR(INDEX('[11]Table 30'!G$14:G$19,MATCH($B260,'[11]Table 30'!$B$14:$B$19,0))*1000,0)</f>
        <v>1.536</v>
      </c>
      <c r="H260" s="5">
        <f>IFERROR(INDEX('[11]Table 30'!H$14:H$19,MATCH($B260,'[11]Table 30'!$B$14:$B$19,0))*1000,0)</f>
        <v>2.5550000000000002</v>
      </c>
      <c r="I260" s="5">
        <f>IFERROR(INDEX('[11]Table 30'!I$14:I$19,MATCH($B260,'[11]Table 30'!$B$14:$B$19,0))*1000,0)</f>
        <v>1.893</v>
      </c>
      <c r="J260" s="5">
        <f>IFERROR(INDEX('[11]Table 30'!J$14:J$19,MATCH($B260,'[11]Table 30'!$B$14:$B$19,0))*1000,0)</f>
        <v>2.1179999999999999</v>
      </c>
      <c r="K260" s="5">
        <f>IFERROR(INDEX('[11]Table 30'!K$14:K$19,MATCH($B260,'[11]Table 30'!$B$14:$B$19,0))*1000,0)</f>
        <v>2.5779999999999998</v>
      </c>
      <c r="L260" s="5">
        <f>IFERROR(INDEX('[11]Table 30'!L$14:L$19,MATCH($B260,'[11]Table 30'!$B$14:$B$19,0))*1000,0)</f>
        <v>2.0990000000000002</v>
      </c>
      <c r="M260" s="5">
        <f>IFERROR(INDEX('[11]Table 30'!M$14:M$19,MATCH($B260,'[11]Table 30'!$B$14:$B$19,0))*1000,0)</f>
        <v>2.0820000000000003</v>
      </c>
      <c r="N260" s="5">
        <f>IFERROR(INDEX('[11]Table 30'!N$14:N$19,MATCH($B260,'[11]Table 30'!$B$14:$B$19,0))*1000,0)</f>
        <v>2.3879999999999999</v>
      </c>
      <c r="O260" s="5">
        <f>IFERROR(INDEX('[11]Table 30'!O$14:O$19,MATCH($B260,'[11]Table 30'!$B$14:$B$19,0))*1000,0)</f>
        <v>3.1419999999999999</v>
      </c>
      <c r="P260" s="5">
        <f>IFERROR(INDEX('[11]Table 30'!P$14:P$19,MATCH($B260,'[11]Table 30'!$B$14:$B$19,0))*1000,0)</f>
        <v>4.1019999999999994</v>
      </c>
      <c r="Q260" s="5">
        <f>IFERROR(INDEX('[11]Table 30'!Q$14:Q$19,MATCH($B260,'[11]Table 30'!$B$14:$B$19,0))*1000,0)</f>
        <v>5.0880000000000001</v>
      </c>
      <c r="R260" s="5">
        <f>IFERROR(INDEX('[11]Table 30'!R$14:R$19,MATCH($B260,'[11]Table 30'!$B$14:$B$19,0))*1000,0)</f>
        <v>4.7429999999999994</v>
      </c>
      <c r="S260" s="5">
        <f>IFERROR(INDEX('[11]Table 30'!S$14:S$19,MATCH($B260,'[11]Table 30'!$B$14:$B$19,0))*1000,0)</f>
        <v>4.6859999999999999</v>
      </c>
      <c r="T260" s="5">
        <f>IFERROR(INDEX('[11]Table 30'!T$14:T$19,MATCH($B260,'[11]Table 30'!$B$14:$B$19,0))*1000,0)</f>
        <v>6.6639999999999997</v>
      </c>
      <c r="U260" s="5">
        <f>IFERROR(INDEX('[11]Table 30'!U$14:U$19,MATCH($B260,'[11]Table 30'!$B$14:$B$19,0))*1000,0)</f>
        <v>6.141</v>
      </c>
      <c r="V260" s="5">
        <f>IFERROR(INDEX('[11]Table 30'!V$14:V$19,MATCH($B260,'[11]Table 30'!$B$14:$B$19,0))*1000,0)</f>
        <v>7.3650000000000002</v>
      </c>
      <c r="W260" s="5">
        <f>IFERROR(INDEX('[11]Table 30'!W$14:W$19,MATCH($B260,'[11]Table 30'!$B$14:$B$19,0))*1000,0)</f>
        <v>7.3340000000000005</v>
      </c>
      <c r="Z260" s="21" t="s">
        <v>26</v>
      </c>
    </row>
    <row r="261" spans="2:26" outlineLevel="1" x14ac:dyDescent="0.2">
      <c r="B261" s="4" t="s">
        <v>0</v>
      </c>
      <c r="C261" s="5">
        <f>IFERROR(INDEX('[11]Table 30'!C$14:C$19,MATCH($B261,'[11]Table 30'!$B$14:$B$19,0))*1000,0)</f>
        <v>0</v>
      </c>
      <c r="D261" s="5">
        <f>IFERROR(INDEX('[11]Table 30'!D$14:D$19,MATCH($B261,'[11]Table 30'!$B$14:$B$19,0))*1000,0)</f>
        <v>0</v>
      </c>
      <c r="E261" s="5">
        <f>IFERROR(INDEX('[11]Table 30'!E$14:E$19,MATCH($B261,'[11]Table 30'!$B$14:$B$19,0))*1000,0)</f>
        <v>0</v>
      </c>
      <c r="F261" s="5">
        <f>IFERROR(INDEX('[11]Table 30'!F$14:F$19,MATCH($B261,'[11]Table 30'!$B$14:$B$19,0))*1000,0)</f>
        <v>0</v>
      </c>
      <c r="G261" s="5">
        <f>IFERROR(INDEX('[11]Table 30'!G$14:G$19,MATCH($B261,'[11]Table 30'!$B$14:$B$19,0))*1000,0)</f>
        <v>0</v>
      </c>
      <c r="H261" s="5">
        <f>IFERROR(INDEX('[11]Table 30'!H$14:H$19,MATCH($B261,'[11]Table 30'!$B$14:$B$19,0))*1000,0)</f>
        <v>0</v>
      </c>
      <c r="I261" s="5">
        <f>IFERROR(INDEX('[11]Table 30'!I$14:I$19,MATCH($B261,'[11]Table 30'!$B$14:$B$19,0))*1000,0)</f>
        <v>0</v>
      </c>
      <c r="J261" s="5">
        <f>IFERROR(INDEX('[11]Table 30'!J$14:J$19,MATCH($B261,'[11]Table 30'!$B$14:$B$19,0))*1000,0)</f>
        <v>0</v>
      </c>
      <c r="K261" s="5">
        <f>IFERROR(INDEX('[11]Table 30'!K$14:K$19,MATCH($B261,'[11]Table 30'!$B$14:$B$19,0))*1000,0)</f>
        <v>0</v>
      </c>
      <c r="L261" s="5">
        <f>IFERROR(INDEX('[11]Table 30'!L$14:L$19,MATCH($B261,'[11]Table 30'!$B$14:$B$19,0))*1000,0)</f>
        <v>0</v>
      </c>
      <c r="M261" s="5">
        <f>IFERROR(INDEX('[11]Table 30'!M$14:M$19,MATCH($B261,'[11]Table 30'!$B$14:$B$19,0))*1000,0)</f>
        <v>0</v>
      </c>
      <c r="N261" s="5">
        <f>IFERROR(INDEX('[11]Table 30'!N$14:N$19,MATCH($B261,'[11]Table 30'!$B$14:$B$19,0))*1000,0)</f>
        <v>8.5000000000000006E-2</v>
      </c>
      <c r="O261" s="5">
        <f>IFERROR(INDEX('[11]Table 30'!O$14:O$19,MATCH($B261,'[11]Table 30'!$B$14:$B$19,0))*1000,0)</f>
        <v>0.107</v>
      </c>
      <c r="P261" s="5">
        <f>IFERROR(INDEX('[11]Table 30'!P$14:P$19,MATCH($B261,'[11]Table 30'!$B$14:$B$19,0))*1000,0)</f>
        <v>7.9000000000000001E-2</v>
      </c>
      <c r="Q261" s="5">
        <f>IFERROR(INDEX('[11]Table 30'!Q$14:Q$19,MATCH($B261,'[11]Table 30'!$B$14:$B$19,0))*1000,0)</f>
        <v>0.13600000000000001</v>
      </c>
      <c r="R261" s="5">
        <f>IFERROR(INDEX('[11]Table 30'!R$14:R$19,MATCH($B261,'[11]Table 30'!$B$14:$B$19,0))*1000,0)</f>
        <v>0</v>
      </c>
      <c r="S261" s="5">
        <f>IFERROR(INDEX('[11]Table 30'!S$14:S$19,MATCH($B261,'[11]Table 30'!$B$14:$B$19,0))*1000,0)</f>
        <v>0</v>
      </c>
      <c r="T261" s="5">
        <f>IFERROR(INDEX('[11]Table 30'!T$14:T$19,MATCH($B261,'[11]Table 30'!$B$14:$B$19,0))*1000,0)</f>
        <v>0</v>
      </c>
      <c r="U261" s="5">
        <f>IFERROR(INDEX('[11]Table 30'!U$14:U$19,MATCH($B261,'[11]Table 30'!$B$14:$B$19,0))*1000,0)</f>
        <v>0</v>
      </c>
      <c r="V261" s="5">
        <f>IFERROR(INDEX('[11]Table 30'!V$14:V$19,MATCH($B261,'[11]Table 30'!$B$14:$B$19,0))*1000,0)</f>
        <v>0</v>
      </c>
      <c r="W261" s="5">
        <f>IFERROR(INDEX('[11]Table 30'!W$14:W$19,MATCH($B261,'[11]Table 30'!$B$14:$B$19,0))*1000,0)</f>
        <v>0</v>
      </c>
      <c r="Z261" s="21" t="s">
        <v>26</v>
      </c>
    </row>
    <row r="262" spans="2:26" outlineLevel="1" x14ac:dyDescent="0.2">
      <c r="B262" s="4" t="s">
        <v>22</v>
      </c>
      <c r="C262" s="5">
        <f>IFERROR(INDEX('[11]Table 30'!C$14:C$19,MATCH($B262,'[11]Table 30'!$B$14:$B$19,0))*1000,0)</f>
        <v>0</v>
      </c>
      <c r="D262" s="5">
        <f>IFERROR(INDEX('[11]Table 30'!D$14:D$19,MATCH($B262,'[11]Table 30'!$B$14:$B$19,0))*1000,0)</f>
        <v>0</v>
      </c>
      <c r="E262" s="5">
        <f>IFERROR(INDEX('[11]Table 30'!E$14:E$19,MATCH($B262,'[11]Table 30'!$B$14:$B$19,0))*1000,0)</f>
        <v>0</v>
      </c>
      <c r="F262" s="5">
        <f>IFERROR(INDEX('[11]Table 30'!F$14:F$19,MATCH($B262,'[11]Table 30'!$B$14:$B$19,0))*1000,0)</f>
        <v>0</v>
      </c>
      <c r="G262" s="5">
        <f>IFERROR(INDEX('[11]Table 30'!G$14:G$19,MATCH($B262,'[11]Table 30'!$B$14:$B$19,0))*1000,0)</f>
        <v>0</v>
      </c>
      <c r="H262" s="5">
        <f>IFERROR(INDEX('[11]Table 30'!H$14:H$19,MATCH($B262,'[11]Table 30'!$B$14:$B$19,0))*1000,0)</f>
        <v>0</v>
      </c>
      <c r="I262" s="5">
        <f>IFERROR(INDEX('[11]Table 30'!I$14:I$19,MATCH($B262,'[11]Table 30'!$B$14:$B$19,0))*1000,0)</f>
        <v>0</v>
      </c>
      <c r="J262" s="5">
        <f>IFERROR(INDEX('[11]Table 30'!J$14:J$19,MATCH($B262,'[11]Table 30'!$B$14:$B$19,0))*1000,0)</f>
        <v>0</v>
      </c>
      <c r="K262" s="5">
        <f>IFERROR(INDEX('[11]Table 30'!K$14:K$19,MATCH($B262,'[11]Table 30'!$B$14:$B$19,0))*1000,0)</f>
        <v>0</v>
      </c>
      <c r="L262" s="5">
        <f>IFERROR(INDEX('[11]Table 30'!L$14:L$19,MATCH($B262,'[11]Table 30'!$B$14:$B$19,0))*1000,0)</f>
        <v>0</v>
      </c>
      <c r="M262" s="5">
        <f>IFERROR(INDEX('[11]Table 30'!M$14:M$19,MATCH($B262,'[11]Table 30'!$B$14:$B$19,0))*1000,0)</f>
        <v>0</v>
      </c>
      <c r="N262" s="5">
        <f>IFERROR(INDEX('[11]Table 30'!N$14:N$19,MATCH($B262,'[11]Table 30'!$B$14:$B$19,0))*1000,0)</f>
        <v>0</v>
      </c>
      <c r="O262" s="5">
        <f>IFERROR(INDEX('[11]Table 30'!O$14:O$19,MATCH($B262,'[11]Table 30'!$B$14:$B$19,0))*1000,0)</f>
        <v>0</v>
      </c>
      <c r="P262" s="5">
        <f>IFERROR(INDEX('[11]Table 30'!P$14:P$19,MATCH($B262,'[11]Table 30'!$B$14:$B$19,0))*1000,0)</f>
        <v>0</v>
      </c>
      <c r="Q262" s="5">
        <f>IFERROR(INDEX('[11]Table 30'!Q$14:Q$19,MATCH($B262,'[11]Table 30'!$B$14:$B$19,0))*1000,0)</f>
        <v>0</v>
      </c>
      <c r="R262" s="5">
        <f>IFERROR(INDEX('[11]Table 30'!R$14:R$19,MATCH($B262,'[11]Table 30'!$B$14:$B$19,0))*1000,0)</f>
        <v>0</v>
      </c>
      <c r="S262" s="5">
        <f>IFERROR(INDEX('[11]Table 30'!S$14:S$19,MATCH($B262,'[11]Table 30'!$B$14:$B$19,0))*1000,0)</f>
        <v>0</v>
      </c>
      <c r="T262" s="5">
        <f>IFERROR(INDEX('[11]Table 30'!T$14:T$19,MATCH($B262,'[11]Table 30'!$B$14:$B$19,0))*1000,0)</f>
        <v>0</v>
      </c>
      <c r="U262" s="5">
        <f>IFERROR(INDEX('[11]Table 30'!U$14:U$19,MATCH($B262,'[11]Table 30'!$B$14:$B$19,0))*1000,0)</f>
        <v>0</v>
      </c>
      <c r="V262" s="5">
        <f>IFERROR(INDEX('[11]Table 30'!V$14:V$19,MATCH($B262,'[11]Table 30'!$B$14:$B$19,0))*1000,0)</f>
        <v>0</v>
      </c>
      <c r="W262" s="5">
        <f>IFERROR(INDEX('[11]Table 30'!W$14:W$19,MATCH($B262,'[11]Table 30'!$B$14:$B$19,0))*1000,0)</f>
        <v>0</v>
      </c>
      <c r="Z262" s="21" t="s">
        <v>26</v>
      </c>
    </row>
    <row r="263" spans="2:26" outlineLevel="1" x14ac:dyDescent="0.2">
      <c r="B263" s="4" t="s">
        <v>23</v>
      </c>
      <c r="C263" s="5">
        <f>IFERROR(INDEX('[11]Table 30'!C$14:C$19,MATCH($B263,'[11]Table 30'!$B$14:$B$19,0))*1000,0)</f>
        <v>0</v>
      </c>
      <c r="D263" s="5">
        <f>IFERROR(INDEX('[11]Table 30'!D$14:D$19,MATCH($B263,'[11]Table 30'!$B$14:$B$19,0))*1000,0)</f>
        <v>0</v>
      </c>
      <c r="E263" s="5">
        <f>IFERROR(INDEX('[11]Table 30'!E$14:E$19,MATCH($B263,'[11]Table 30'!$B$14:$B$19,0))*1000,0)</f>
        <v>0</v>
      </c>
      <c r="F263" s="5">
        <f>IFERROR(INDEX('[11]Table 30'!F$14:F$19,MATCH($B263,'[11]Table 30'!$B$14:$B$19,0))*1000,0)</f>
        <v>0</v>
      </c>
      <c r="G263" s="5">
        <f>IFERROR(INDEX('[11]Table 30'!G$14:G$19,MATCH($B263,'[11]Table 30'!$B$14:$B$19,0))*1000,0)</f>
        <v>0</v>
      </c>
      <c r="H263" s="5">
        <f>IFERROR(INDEX('[11]Table 30'!H$14:H$19,MATCH($B263,'[11]Table 30'!$B$14:$B$19,0))*1000,0)</f>
        <v>0</v>
      </c>
      <c r="I263" s="5">
        <f>IFERROR(INDEX('[11]Table 30'!I$14:I$19,MATCH($B263,'[11]Table 30'!$B$14:$B$19,0))*1000,0)</f>
        <v>0</v>
      </c>
      <c r="J263" s="5">
        <f>IFERROR(INDEX('[11]Table 30'!J$14:J$19,MATCH($B263,'[11]Table 30'!$B$14:$B$19,0))*1000,0)</f>
        <v>0</v>
      </c>
      <c r="K263" s="5">
        <f>IFERROR(INDEX('[11]Table 30'!K$14:K$19,MATCH($B263,'[11]Table 30'!$B$14:$B$19,0))*1000,0)</f>
        <v>0</v>
      </c>
      <c r="L263" s="5">
        <f>IFERROR(INDEX('[11]Table 30'!L$14:L$19,MATCH($B263,'[11]Table 30'!$B$14:$B$19,0))*1000,0)</f>
        <v>0</v>
      </c>
      <c r="M263" s="5">
        <f>IFERROR(INDEX('[11]Table 30'!M$14:M$19,MATCH($B263,'[11]Table 30'!$B$14:$B$19,0))*1000,0)</f>
        <v>0</v>
      </c>
      <c r="N263" s="5">
        <f>IFERROR(INDEX('[11]Table 30'!N$14:N$19,MATCH($B263,'[11]Table 30'!$B$14:$B$19,0))*1000,0)</f>
        <v>0</v>
      </c>
      <c r="O263" s="5">
        <f>IFERROR(INDEX('[11]Table 30'!O$14:O$19,MATCH($B263,'[11]Table 30'!$B$14:$B$19,0))*1000,0)</f>
        <v>0</v>
      </c>
      <c r="P263" s="5">
        <f>IFERROR(INDEX('[11]Table 30'!P$14:P$19,MATCH($B263,'[11]Table 30'!$B$14:$B$19,0))*1000,0)</f>
        <v>0</v>
      </c>
      <c r="Q263" s="5">
        <f>IFERROR(INDEX('[11]Table 30'!Q$14:Q$19,MATCH($B263,'[11]Table 30'!$B$14:$B$19,0))*1000,0)</f>
        <v>0</v>
      </c>
      <c r="R263" s="5">
        <f>IFERROR(INDEX('[11]Table 30'!R$14:R$19,MATCH($B263,'[11]Table 30'!$B$14:$B$19,0))*1000,0)</f>
        <v>0</v>
      </c>
      <c r="S263" s="5">
        <f>IFERROR(INDEX('[11]Table 30'!S$14:S$19,MATCH($B263,'[11]Table 30'!$B$14:$B$19,0))*1000,0)</f>
        <v>0</v>
      </c>
      <c r="T263" s="5">
        <f>IFERROR(INDEX('[11]Table 30'!T$14:T$19,MATCH($B263,'[11]Table 30'!$B$14:$B$19,0))*1000,0)</f>
        <v>0</v>
      </c>
      <c r="U263" s="5">
        <f>IFERROR(INDEX('[11]Table 30'!U$14:U$19,MATCH($B263,'[11]Table 30'!$B$14:$B$19,0))*1000,0)</f>
        <v>0</v>
      </c>
      <c r="V263" s="5">
        <f>IFERROR(INDEX('[11]Table 30'!V$14:V$19,MATCH($B263,'[11]Table 30'!$B$14:$B$19,0))*1000,0)</f>
        <v>0</v>
      </c>
      <c r="W263" s="5">
        <f>IFERROR(INDEX('[11]Table 30'!W$14:W$19,MATCH($B263,'[11]Table 30'!$B$14:$B$19,0))*1000,0)</f>
        <v>0</v>
      </c>
      <c r="Z263" s="21" t="s">
        <v>26</v>
      </c>
    </row>
    <row r="264" spans="2:26" outlineLevel="1" x14ac:dyDescent="0.2">
      <c r="B264" s="4" t="s">
        <v>17</v>
      </c>
      <c r="C264" s="5">
        <f>IFERROR(INDEX('[11]Table 30'!C$14:C$19,MATCH($B264,'[11]Table 30'!$B$14:$B$19,0))*1000,0)</f>
        <v>0</v>
      </c>
      <c r="D264" s="5">
        <f>IFERROR(INDEX('[11]Table 30'!D$14:D$19,MATCH($B264,'[11]Table 30'!$B$14:$B$19,0))*1000,0)</f>
        <v>0</v>
      </c>
      <c r="E264" s="5">
        <f>IFERROR(INDEX('[11]Table 30'!E$14:E$19,MATCH($B264,'[11]Table 30'!$B$14:$B$19,0))*1000,0)</f>
        <v>0</v>
      </c>
      <c r="F264" s="5">
        <f>IFERROR(INDEX('[11]Table 30'!F$14:F$19,MATCH($B264,'[11]Table 30'!$B$14:$B$19,0))*1000,0)</f>
        <v>0</v>
      </c>
      <c r="G264" s="5">
        <f>IFERROR(INDEX('[11]Table 30'!G$14:G$19,MATCH($B264,'[11]Table 30'!$B$14:$B$19,0))*1000,0)</f>
        <v>0</v>
      </c>
      <c r="H264" s="5">
        <f>IFERROR(INDEX('[11]Table 30'!H$14:H$19,MATCH($B264,'[11]Table 30'!$B$14:$B$19,0))*1000,0)</f>
        <v>0</v>
      </c>
      <c r="I264" s="5">
        <f>IFERROR(INDEX('[11]Table 30'!I$14:I$19,MATCH($B264,'[11]Table 30'!$B$14:$B$19,0))*1000,0)</f>
        <v>0</v>
      </c>
      <c r="J264" s="5">
        <f>IFERROR(INDEX('[11]Table 30'!J$14:J$19,MATCH($B264,'[11]Table 30'!$B$14:$B$19,0))*1000,0)</f>
        <v>0</v>
      </c>
      <c r="K264" s="5">
        <f>IFERROR(INDEX('[11]Table 30'!K$14:K$19,MATCH($B264,'[11]Table 30'!$B$14:$B$19,0))*1000,0)</f>
        <v>0</v>
      </c>
      <c r="L264" s="5">
        <f>IFERROR(INDEX('[11]Table 30'!L$14:L$19,MATCH($B264,'[11]Table 30'!$B$14:$B$19,0))*1000,0)</f>
        <v>0</v>
      </c>
      <c r="M264" s="5">
        <f>IFERROR(INDEX('[11]Table 30'!M$14:M$19,MATCH($B264,'[11]Table 30'!$B$14:$B$19,0))*1000,0)</f>
        <v>0</v>
      </c>
      <c r="N264" s="5">
        <f>IFERROR(INDEX('[11]Table 30'!N$14:N$19,MATCH($B264,'[11]Table 30'!$B$14:$B$19,0))*1000,0)</f>
        <v>0</v>
      </c>
      <c r="O264" s="5">
        <f>IFERROR(INDEX('[11]Table 30'!O$14:O$19,MATCH($B264,'[11]Table 30'!$B$14:$B$19,0))*1000,0)</f>
        <v>0</v>
      </c>
      <c r="P264" s="5">
        <f>IFERROR(INDEX('[11]Table 30'!P$14:P$19,MATCH($B264,'[11]Table 30'!$B$14:$B$19,0))*1000,0)</f>
        <v>0</v>
      </c>
      <c r="Q264" s="5">
        <f>IFERROR(INDEX('[11]Table 30'!Q$14:Q$19,MATCH($B264,'[11]Table 30'!$B$14:$B$19,0))*1000,0)</f>
        <v>0</v>
      </c>
      <c r="R264" s="5">
        <f>IFERROR(INDEX('[11]Table 30'!R$14:R$19,MATCH($B264,'[11]Table 30'!$B$14:$B$19,0))*1000,0)</f>
        <v>0</v>
      </c>
      <c r="S264" s="5">
        <f>IFERROR(INDEX('[11]Table 30'!S$14:S$19,MATCH($B264,'[11]Table 30'!$B$14:$B$19,0))*1000,0)</f>
        <v>0</v>
      </c>
      <c r="T264" s="5">
        <f>IFERROR(INDEX('[11]Table 30'!T$14:T$19,MATCH($B264,'[11]Table 30'!$B$14:$B$19,0))*1000,0)</f>
        <v>0</v>
      </c>
      <c r="U264" s="5">
        <f>IFERROR(INDEX('[11]Table 30'!U$14:U$19,MATCH($B264,'[11]Table 30'!$B$14:$B$19,0))*1000,0)</f>
        <v>0</v>
      </c>
      <c r="V264" s="5">
        <f>IFERROR(INDEX('[11]Table 30'!V$14:V$19,MATCH($B264,'[11]Table 30'!$B$14:$B$19,0))*1000,0)</f>
        <v>0</v>
      </c>
      <c r="W264" s="5">
        <f>IFERROR(INDEX('[11]Table 30'!W$14:W$19,MATCH($B264,'[11]Table 30'!$B$14:$B$19,0))*1000,0)</f>
        <v>0</v>
      </c>
      <c r="Z264" s="21" t="s">
        <v>26</v>
      </c>
    </row>
    <row r="265" spans="2:26" outlineLevel="1" x14ac:dyDescent="0.2">
      <c r="B265" s="4" t="s">
        <v>1</v>
      </c>
      <c r="C265" s="5">
        <f>IFERROR(INDEX('[11]Table 30'!C$14:C$19,MATCH($B265,'[11]Table 30'!$B$14:$B$19,0))*1000,0)</f>
        <v>0</v>
      </c>
      <c r="D265" s="5">
        <f>IFERROR(INDEX('[11]Table 30'!D$14:D$19,MATCH($B265,'[11]Table 30'!$B$14:$B$19,0))*1000,0)</f>
        <v>0</v>
      </c>
      <c r="E265" s="5">
        <f>IFERROR(INDEX('[11]Table 30'!E$14:E$19,MATCH($B265,'[11]Table 30'!$B$14:$B$19,0))*1000,0)</f>
        <v>0</v>
      </c>
      <c r="F265" s="5">
        <f>IFERROR(INDEX('[11]Table 30'!F$14:F$19,MATCH($B265,'[11]Table 30'!$B$14:$B$19,0))*1000,0)</f>
        <v>0</v>
      </c>
      <c r="G265" s="5">
        <f>IFERROR(INDEX('[11]Table 30'!G$14:G$19,MATCH($B265,'[11]Table 30'!$B$14:$B$19,0))*1000,0)</f>
        <v>0</v>
      </c>
      <c r="H265" s="5">
        <f>IFERROR(INDEX('[11]Table 30'!H$14:H$19,MATCH($B265,'[11]Table 30'!$B$14:$B$19,0))*1000,0)</f>
        <v>0</v>
      </c>
      <c r="I265" s="5">
        <f>IFERROR(INDEX('[11]Table 30'!I$14:I$19,MATCH($B265,'[11]Table 30'!$B$14:$B$19,0))*1000,0)</f>
        <v>0</v>
      </c>
      <c r="J265" s="5">
        <f>IFERROR(INDEX('[11]Table 30'!J$14:J$19,MATCH($B265,'[11]Table 30'!$B$14:$B$19,0))*1000,0)</f>
        <v>0</v>
      </c>
      <c r="K265" s="5">
        <f>IFERROR(INDEX('[11]Table 30'!K$14:K$19,MATCH($B265,'[11]Table 30'!$B$14:$B$19,0))*1000,0)</f>
        <v>0</v>
      </c>
      <c r="L265" s="5">
        <f>IFERROR(INDEX('[11]Table 30'!L$14:L$19,MATCH($B265,'[11]Table 30'!$B$14:$B$19,0))*1000,0)</f>
        <v>0</v>
      </c>
      <c r="M265" s="5">
        <f>IFERROR(INDEX('[11]Table 30'!M$14:M$19,MATCH($B265,'[11]Table 30'!$B$14:$B$19,0))*1000,0)</f>
        <v>0</v>
      </c>
      <c r="N265" s="5">
        <f>IFERROR(INDEX('[11]Table 30'!N$14:N$19,MATCH($B265,'[11]Table 30'!$B$14:$B$19,0))*1000,0)</f>
        <v>0</v>
      </c>
      <c r="O265" s="5">
        <f>IFERROR(INDEX('[11]Table 30'!O$14:O$19,MATCH($B265,'[11]Table 30'!$B$14:$B$19,0))*1000,0)</f>
        <v>0</v>
      </c>
      <c r="P265" s="5">
        <f>IFERROR(INDEX('[11]Table 30'!P$14:P$19,MATCH($B265,'[11]Table 30'!$B$14:$B$19,0))*1000,0)</f>
        <v>0</v>
      </c>
      <c r="Q265" s="5">
        <f>IFERROR(INDEX('[11]Table 30'!Q$14:Q$19,MATCH($B265,'[11]Table 30'!$B$14:$B$19,0))*1000,0)</f>
        <v>0</v>
      </c>
      <c r="R265" s="5">
        <f>IFERROR(INDEX('[11]Table 30'!R$14:R$19,MATCH($B265,'[11]Table 30'!$B$14:$B$19,0))*1000,0)</f>
        <v>0</v>
      </c>
      <c r="S265" s="5">
        <f>IFERROR(INDEX('[11]Table 30'!S$14:S$19,MATCH($B265,'[11]Table 30'!$B$14:$B$19,0))*1000,0)</f>
        <v>0</v>
      </c>
      <c r="T265" s="5">
        <f>IFERROR(INDEX('[11]Table 30'!T$14:T$19,MATCH($B265,'[11]Table 30'!$B$14:$B$19,0))*1000,0)</f>
        <v>0</v>
      </c>
      <c r="U265" s="5">
        <f>IFERROR(INDEX('[11]Table 30'!U$14:U$19,MATCH($B265,'[11]Table 30'!$B$14:$B$19,0))*1000,0)</f>
        <v>0</v>
      </c>
      <c r="V265" s="5">
        <f>IFERROR(INDEX('[11]Table 30'!V$14:V$19,MATCH($B265,'[11]Table 30'!$B$14:$B$19,0))*1000,0)</f>
        <v>0</v>
      </c>
      <c r="W265" s="5">
        <f>IFERROR(INDEX('[11]Table 30'!W$14:W$19,MATCH($B265,'[11]Table 30'!$B$14:$B$19,0))*1000,0)</f>
        <v>0</v>
      </c>
      <c r="Z265" s="21" t="s">
        <v>26</v>
      </c>
    </row>
    <row r="266" spans="2:26" outlineLevel="1" x14ac:dyDescent="0.2">
      <c r="B266" s="15" t="s">
        <v>9</v>
      </c>
      <c r="C266" s="19">
        <f t="shared" ref="C266:W266" si="109">SUM(C256:C265)</f>
        <v>280.33799999999997</v>
      </c>
      <c r="D266" s="19">
        <f t="shared" si="109"/>
        <v>220.23099999999999</v>
      </c>
      <c r="E266" s="19">
        <f t="shared" si="109"/>
        <v>258.74700000000001</v>
      </c>
      <c r="F266" s="19">
        <f t="shared" si="109"/>
        <v>291.55599999999998</v>
      </c>
      <c r="G266" s="19">
        <f t="shared" si="109"/>
        <v>276.81299999999999</v>
      </c>
      <c r="H266" s="19">
        <f t="shared" si="109"/>
        <v>226.541</v>
      </c>
      <c r="I266" s="19">
        <f t="shared" si="109"/>
        <v>213.34800000000001</v>
      </c>
      <c r="J266" s="19">
        <f t="shared" si="109"/>
        <v>233.45499999999998</v>
      </c>
      <c r="K266" s="19">
        <f t="shared" si="109"/>
        <v>246.983</v>
      </c>
      <c r="L266" s="19">
        <f t="shared" si="109"/>
        <v>136.57699999999997</v>
      </c>
      <c r="M266" s="19">
        <f t="shared" si="109"/>
        <v>132.95199999999997</v>
      </c>
      <c r="N266" s="19">
        <f t="shared" si="109"/>
        <v>150.77700000000002</v>
      </c>
      <c r="O266" s="19">
        <f t="shared" si="109"/>
        <v>99.001999999999995</v>
      </c>
      <c r="P266" s="19">
        <f t="shared" si="109"/>
        <v>110.95400000000001</v>
      </c>
      <c r="Q266" s="19">
        <f t="shared" si="109"/>
        <v>139.23799999999997</v>
      </c>
      <c r="R266" s="19">
        <f t="shared" si="109"/>
        <v>136.90899999999999</v>
      </c>
      <c r="S266" s="19">
        <f t="shared" si="109"/>
        <v>110.97399999999999</v>
      </c>
      <c r="T266" s="19">
        <f t="shared" si="109"/>
        <v>66.337999999999994</v>
      </c>
      <c r="U266" s="19">
        <f t="shared" si="109"/>
        <v>61.985999999999997</v>
      </c>
      <c r="V266" s="19">
        <f t="shared" si="109"/>
        <v>62.145000000000003</v>
      </c>
      <c r="W266" s="19">
        <f t="shared" si="109"/>
        <v>51.000000000000007</v>
      </c>
    </row>
    <row r="267" spans="2:26" outlineLevel="1" x14ac:dyDescent="0.2">
      <c r="B267" s="26" t="s">
        <v>91</v>
      </c>
      <c r="C267" s="25">
        <f t="shared" ref="C267:W267" si="110">C266/C247/1000</f>
        <v>7.9505719900785539E-4</v>
      </c>
      <c r="D267" s="25">
        <f t="shared" si="110"/>
        <v>8.0831854258057436E-4</v>
      </c>
      <c r="E267" s="25">
        <f t="shared" si="110"/>
        <v>7.7701326493687497E-4</v>
      </c>
      <c r="F267" s="25">
        <f t="shared" si="110"/>
        <v>7.7435487387559146E-4</v>
      </c>
      <c r="G267" s="25">
        <f t="shared" si="110"/>
        <v>7.5939847272606369E-4</v>
      </c>
      <c r="H267" s="25">
        <f t="shared" si="110"/>
        <v>7.4520158204275148E-4</v>
      </c>
      <c r="I267" s="25">
        <f t="shared" si="110"/>
        <v>8.4669770314774098E-4</v>
      </c>
      <c r="J267" s="25">
        <f t="shared" si="110"/>
        <v>7.6681586579093494E-4</v>
      </c>
      <c r="K267" s="25">
        <f t="shared" si="110"/>
        <v>8.1967469093706196E-4</v>
      </c>
      <c r="L267" s="25">
        <f t="shared" si="110"/>
        <v>6.8676779625890367E-4</v>
      </c>
      <c r="M267" s="25">
        <f t="shared" si="110"/>
        <v>7.6452787551485948E-4</v>
      </c>
      <c r="N267" s="25">
        <f t="shared" si="110"/>
        <v>7.0171354195998879E-4</v>
      </c>
      <c r="O267" s="25">
        <f t="shared" si="110"/>
        <v>7.8013120044518583E-4</v>
      </c>
      <c r="P267" s="25">
        <f t="shared" si="110"/>
        <v>7.3321546755147524E-4</v>
      </c>
      <c r="Q267" s="25">
        <f t="shared" si="110"/>
        <v>9.0966001007970548E-4</v>
      </c>
      <c r="R267" s="25">
        <f t="shared" si="110"/>
        <v>8.0597641736162055E-4</v>
      </c>
      <c r="S267" s="25">
        <f t="shared" si="110"/>
        <v>7.3382256468744684E-4</v>
      </c>
      <c r="T267" s="25">
        <f t="shared" si="110"/>
        <v>5.1314103382501955E-4</v>
      </c>
      <c r="U267" s="25">
        <f t="shared" si="110"/>
        <v>4.3781892688974841E-4</v>
      </c>
      <c r="V267" s="25">
        <f t="shared" si="110"/>
        <v>4.4731574598716321E-4</v>
      </c>
      <c r="W267" s="25">
        <f t="shared" si="110"/>
        <v>4.3635534421202578E-4</v>
      </c>
    </row>
    <row r="268" spans="2:26" outlineLevel="1" x14ac:dyDescent="0.2"/>
    <row r="269" spans="2:26" outlineLevel="1" x14ac:dyDescent="0.2">
      <c r="B269" s="4" t="s">
        <v>18</v>
      </c>
      <c r="C269" s="11">
        <f t="shared" ref="C269:W269" si="111">IFERROR(C256/C266,0)</f>
        <v>0</v>
      </c>
      <c r="D269" s="11">
        <f t="shared" si="111"/>
        <v>0</v>
      </c>
      <c r="E269" s="11">
        <f t="shared" si="111"/>
        <v>0</v>
      </c>
      <c r="F269" s="11">
        <f t="shared" si="111"/>
        <v>0</v>
      </c>
      <c r="G269" s="11">
        <f t="shared" si="111"/>
        <v>0</v>
      </c>
      <c r="H269" s="11">
        <f t="shared" si="111"/>
        <v>0</v>
      </c>
      <c r="I269" s="11">
        <f t="shared" si="111"/>
        <v>0</v>
      </c>
      <c r="J269" s="11">
        <f t="shared" si="111"/>
        <v>0</v>
      </c>
      <c r="K269" s="11">
        <f t="shared" si="111"/>
        <v>0</v>
      </c>
      <c r="L269" s="11">
        <f t="shared" si="111"/>
        <v>0</v>
      </c>
      <c r="M269" s="11">
        <f t="shared" si="111"/>
        <v>0</v>
      </c>
      <c r="N269" s="11">
        <f t="shared" si="111"/>
        <v>0</v>
      </c>
      <c r="O269" s="11">
        <f t="shared" si="111"/>
        <v>0</v>
      </c>
      <c r="P269" s="11">
        <f t="shared" si="111"/>
        <v>0</v>
      </c>
      <c r="Q269" s="11">
        <f t="shared" si="111"/>
        <v>0</v>
      </c>
      <c r="R269" s="11">
        <f t="shared" si="111"/>
        <v>0</v>
      </c>
      <c r="S269" s="11">
        <f t="shared" si="111"/>
        <v>0</v>
      </c>
      <c r="T269" s="11">
        <f t="shared" si="111"/>
        <v>0</v>
      </c>
      <c r="U269" s="11">
        <f t="shared" si="111"/>
        <v>0</v>
      </c>
      <c r="V269" s="11">
        <f t="shared" si="111"/>
        <v>0</v>
      </c>
      <c r="W269" s="11">
        <f t="shared" si="111"/>
        <v>0</v>
      </c>
    </row>
    <row r="270" spans="2:26" outlineLevel="1" x14ac:dyDescent="0.2">
      <c r="B270" s="4" t="s">
        <v>19</v>
      </c>
      <c r="C270" s="11">
        <f t="shared" ref="C270:W270" si="112">IFERROR(C257/C266,0)</f>
        <v>0</v>
      </c>
      <c r="D270" s="11">
        <f t="shared" si="112"/>
        <v>0</v>
      </c>
      <c r="E270" s="11">
        <f t="shared" si="112"/>
        <v>0</v>
      </c>
      <c r="F270" s="11">
        <f t="shared" si="112"/>
        <v>0</v>
      </c>
      <c r="G270" s="11">
        <f t="shared" si="112"/>
        <v>0</v>
      </c>
      <c r="H270" s="11">
        <f t="shared" si="112"/>
        <v>0</v>
      </c>
      <c r="I270" s="11">
        <f t="shared" si="112"/>
        <v>0</v>
      </c>
      <c r="J270" s="11">
        <f t="shared" si="112"/>
        <v>0</v>
      </c>
      <c r="K270" s="11">
        <f t="shared" si="112"/>
        <v>0</v>
      </c>
      <c r="L270" s="11">
        <f t="shared" si="112"/>
        <v>0</v>
      </c>
      <c r="M270" s="11">
        <f t="shared" si="112"/>
        <v>0</v>
      </c>
      <c r="N270" s="11">
        <f t="shared" si="112"/>
        <v>0</v>
      </c>
      <c r="O270" s="11">
        <f t="shared" si="112"/>
        <v>0</v>
      </c>
      <c r="P270" s="11">
        <f t="shared" si="112"/>
        <v>0</v>
      </c>
      <c r="Q270" s="11">
        <f t="shared" si="112"/>
        <v>0</v>
      </c>
      <c r="R270" s="11">
        <f t="shared" si="112"/>
        <v>0</v>
      </c>
      <c r="S270" s="11">
        <f t="shared" si="112"/>
        <v>0</v>
      </c>
      <c r="T270" s="11">
        <f t="shared" si="112"/>
        <v>0</v>
      </c>
      <c r="U270" s="11">
        <f t="shared" si="112"/>
        <v>0</v>
      </c>
      <c r="V270" s="11">
        <f t="shared" si="112"/>
        <v>0</v>
      </c>
      <c r="W270" s="11">
        <f t="shared" si="112"/>
        <v>0</v>
      </c>
    </row>
    <row r="271" spans="2:26" outlineLevel="1" x14ac:dyDescent="0.2">
      <c r="B271" s="4" t="s">
        <v>16</v>
      </c>
      <c r="C271" s="11">
        <f t="shared" ref="C271:W271" si="113">IFERROR(C258/C266,0)</f>
        <v>0.95914574549294074</v>
      </c>
      <c r="D271" s="11">
        <f t="shared" si="113"/>
        <v>0.99495075625139062</v>
      </c>
      <c r="E271" s="11">
        <f t="shared" si="113"/>
        <v>0.99024916230912807</v>
      </c>
      <c r="F271" s="11">
        <f t="shared" si="113"/>
        <v>0.99419322531520538</v>
      </c>
      <c r="G271" s="11">
        <f t="shared" si="113"/>
        <v>0.99445112765657684</v>
      </c>
      <c r="H271" s="11">
        <f t="shared" si="113"/>
        <v>0.98872168834780461</v>
      </c>
      <c r="I271" s="11">
        <f t="shared" si="113"/>
        <v>0.9911271725068902</v>
      </c>
      <c r="J271" s="11">
        <f t="shared" si="113"/>
        <v>0.99092758775781198</v>
      </c>
      <c r="K271" s="11">
        <f t="shared" si="113"/>
        <v>0.98956203463396264</v>
      </c>
      <c r="L271" s="11">
        <f t="shared" si="113"/>
        <v>0.98463138010060269</v>
      </c>
      <c r="M271" s="11">
        <f t="shared" si="113"/>
        <v>0.98434021300920638</v>
      </c>
      <c r="N271" s="11">
        <f t="shared" si="113"/>
        <v>0.98359829416953504</v>
      </c>
      <c r="O271" s="11">
        <f t="shared" si="113"/>
        <v>0.96718248116199679</v>
      </c>
      <c r="P271" s="11">
        <f t="shared" si="113"/>
        <v>0.96231771725219462</v>
      </c>
      <c r="Q271" s="11">
        <f t="shared" si="113"/>
        <v>0.96248150648529862</v>
      </c>
      <c r="R271" s="11">
        <f t="shared" si="113"/>
        <v>0.9653565507015609</v>
      </c>
      <c r="S271" s="11">
        <f t="shared" si="113"/>
        <v>0.95777389298394222</v>
      </c>
      <c r="T271" s="11">
        <f t="shared" si="113"/>
        <v>0.89954475564533154</v>
      </c>
      <c r="U271" s="11">
        <f t="shared" si="113"/>
        <v>0.90092924208692293</v>
      </c>
      <c r="V271" s="11">
        <f t="shared" si="113"/>
        <v>0.88148684528119714</v>
      </c>
      <c r="W271" s="11">
        <f t="shared" si="113"/>
        <v>0.85619607843137246</v>
      </c>
    </row>
    <row r="272" spans="2:26" outlineLevel="1" x14ac:dyDescent="0.2">
      <c r="B272" s="4" t="s">
        <v>21</v>
      </c>
      <c r="C272" s="11">
        <f t="shared" ref="C272:W272" si="114">IFERROR(C259/C266,0)</f>
        <v>0</v>
      </c>
      <c r="D272" s="11">
        <f t="shared" si="114"/>
        <v>0</v>
      </c>
      <c r="E272" s="11">
        <f t="shared" si="114"/>
        <v>0</v>
      </c>
      <c r="F272" s="11">
        <f t="shared" si="114"/>
        <v>0</v>
      </c>
      <c r="G272" s="11">
        <f t="shared" si="114"/>
        <v>0</v>
      </c>
      <c r="H272" s="11">
        <f t="shared" si="114"/>
        <v>0</v>
      </c>
      <c r="I272" s="11">
        <f t="shared" si="114"/>
        <v>0</v>
      </c>
      <c r="J272" s="11">
        <f t="shared" si="114"/>
        <v>0</v>
      </c>
      <c r="K272" s="11">
        <f t="shared" si="114"/>
        <v>0</v>
      </c>
      <c r="L272" s="11">
        <f t="shared" si="114"/>
        <v>0</v>
      </c>
      <c r="M272" s="11">
        <f t="shared" si="114"/>
        <v>0</v>
      </c>
      <c r="N272" s="11">
        <f t="shared" si="114"/>
        <v>0</v>
      </c>
      <c r="O272" s="11">
        <f t="shared" si="114"/>
        <v>0</v>
      </c>
      <c r="P272" s="11">
        <f t="shared" si="114"/>
        <v>0</v>
      </c>
      <c r="Q272" s="11">
        <f t="shared" si="114"/>
        <v>0</v>
      </c>
      <c r="R272" s="11">
        <f t="shared" si="114"/>
        <v>0</v>
      </c>
      <c r="S272" s="11">
        <f t="shared" si="114"/>
        <v>0</v>
      </c>
      <c r="T272" s="11">
        <f t="shared" si="114"/>
        <v>0</v>
      </c>
      <c r="U272" s="11">
        <f t="shared" si="114"/>
        <v>0</v>
      </c>
      <c r="V272" s="11">
        <f t="shared" si="114"/>
        <v>0</v>
      </c>
      <c r="W272" s="11">
        <f t="shared" si="114"/>
        <v>0</v>
      </c>
    </row>
    <row r="273" spans="1:28" outlineLevel="1" x14ac:dyDescent="0.2">
      <c r="B273" s="4" t="s">
        <v>20</v>
      </c>
      <c r="C273" s="11">
        <f t="shared" ref="C273:W273" si="115">IFERROR(C260/C266,0)</f>
        <v>4.0854254507059339E-2</v>
      </c>
      <c r="D273" s="11">
        <f t="shared" si="115"/>
        <v>5.0492437486094142E-3</v>
      </c>
      <c r="E273" s="11">
        <f t="shared" si="115"/>
        <v>9.7508376908717782E-3</v>
      </c>
      <c r="F273" s="11">
        <f t="shared" si="115"/>
        <v>5.8067746847946886E-3</v>
      </c>
      <c r="G273" s="11">
        <f t="shared" si="115"/>
        <v>5.5488723434231777E-3</v>
      </c>
      <c r="H273" s="11">
        <f t="shared" si="115"/>
        <v>1.127831165219541E-2</v>
      </c>
      <c r="I273" s="11">
        <f t="shared" si="115"/>
        <v>8.8728274931098479E-3</v>
      </c>
      <c r="J273" s="11">
        <f t="shared" si="115"/>
        <v>9.0724122421880025E-3</v>
      </c>
      <c r="K273" s="11">
        <f t="shared" si="115"/>
        <v>1.0437965366037338E-2</v>
      </c>
      <c r="L273" s="11">
        <f t="shared" si="115"/>
        <v>1.5368619899397414E-2</v>
      </c>
      <c r="M273" s="11">
        <f t="shared" si="115"/>
        <v>1.5659786990793675E-2</v>
      </c>
      <c r="N273" s="11">
        <f t="shared" si="115"/>
        <v>1.5837959370461011E-2</v>
      </c>
      <c r="O273" s="11">
        <f t="shared" si="115"/>
        <v>3.173673259126078E-2</v>
      </c>
      <c r="P273" s="11">
        <f t="shared" si="115"/>
        <v>3.6970275970221886E-2</v>
      </c>
      <c r="Q273" s="11">
        <f t="shared" si="115"/>
        <v>3.6541748660566808E-2</v>
      </c>
      <c r="R273" s="11">
        <f t="shared" si="115"/>
        <v>3.4643449298439107E-2</v>
      </c>
      <c r="S273" s="11">
        <f t="shared" si="115"/>
        <v>4.2226107016057821E-2</v>
      </c>
      <c r="T273" s="11">
        <f t="shared" si="115"/>
        <v>0.10045524435466852</v>
      </c>
      <c r="U273" s="11">
        <f t="shared" si="115"/>
        <v>9.9070757913077151E-2</v>
      </c>
      <c r="V273" s="11">
        <f t="shared" si="115"/>
        <v>0.11851315471880279</v>
      </c>
      <c r="W273" s="11">
        <f t="shared" si="115"/>
        <v>0.14380392156862745</v>
      </c>
    </row>
    <row r="274" spans="1:28" outlineLevel="1" x14ac:dyDescent="0.2">
      <c r="B274" s="4" t="s">
        <v>0</v>
      </c>
      <c r="C274" s="11">
        <f t="shared" ref="C274:W274" si="116">IFERROR(C261/C266,0)</f>
        <v>0</v>
      </c>
      <c r="D274" s="11">
        <f t="shared" si="116"/>
        <v>0</v>
      </c>
      <c r="E274" s="11">
        <f t="shared" si="116"/>
        <v>0</v>
      </c>
      <c r="F274" s="11">
        <f t="shared" si="116"/>
        <v>0</v>
      </c>
      <c r="G274" s="11">
        <f t="shared" si="116"/>
        <v>0</v>
      </c>
      <c r="H274" s="11">
        <f t="shared" si="116"/>
        <v>0</v>
      </c>
      <c r="I274" s="11">
        <f t="shared" si="116"/>
        <v>0</v>
      </c>
      <c r="J274" s="11">
        <f t="shared" si="116"/>
        <v>0</v>
      </c>
      <c r="K274" s="11">
        <f t="shared" si="116"/>
        <v>0</v>
      </c>
      <c r="L274" s="11">
        <f t="shared" si="116"/>
        <v>0</v>
      </c>
      <c r="M274" s="11">
        <f t="shared" si="116"/>
        <v>0</v>
      </c>
      <c r="N274" s="11">
        <f t="shared" si="116"/>
        <v>5.6374646000384671E-4</v>
      </c>
      <c r="O274" s="11">
        <f t="shared" si="116"/>
        <v>1.0807862467424902E-3</v>
      </c>
      <c r="P274" s="11">
        <f t="shared" si="116"/>
        <v>7.1200677758350307E-4</v>
      </c>
      <c r="Q274" s="11">
        <f t="shared" si="116"/>
        <v>9.7674485413464743E-4</v>
      </c>
      <c r="R274" s="11">
        <f t="shared" si="116"/>
        <v>0</v>
      </c>
      <c r="S274" s="11">
        <f t="shared" si="116"/>
        <v>0</v>
      </c>
      <c r="T274" s="11">
        <f t="shared" si="116"/>
        <v>0</v>
      </c>
      <c r="U274" s="11">
        <f t="shared" si="116"/>
        <v>0</v>
      </c>
      <c r="V274" s="11">
        <f t="shared" si="116"/>
        <v>0</v>
      </c>
      <c r="W274" s="11">
        <f t="shared" si="116"/>
        <v>0</v>
      </c>
    </row>
    <row r="275" spans="1:28" outlineLevel="1" x14ac:dyDescent="0.2">
      <c r="B275" s="4" t="s">
        <v>22</v>
      </c>
      <c r="C275" s="11">
        <f t="shared" ref="C275:W275" si="117">IFERROR(C262/C266,0)</f>
        <v>0</v>
      </c>
      <c r="D275" s="11">
        <f t="shared" si="117"/>
        <v>0</v>
      </c>
      <c r="E275" s="11">
        <f t="shared" si="117"/>
        <v>0</v>
      </c>
      <c r="F275" s="11">
        <f t="shared" si="117"/>
        <v>0</v>
      </c>
      <c r="G275" s="11">
        <f t="shared" si="117"/>
        <v>0</v>
      </c>
      <c r="H275" s="11">
        <f t="shared" si="117"/>
        <v>0</v>
      </c>
      <c r="I275" s="11">
        <f t="shared" si="117"/>
        <v>0</v>
      </c>
      <c r="J275" s="11">
        <f t="shared" si="117"/>
        <v>0</v>
      </c>
      <c r="K275" s="11">
        <f t="shared" si="117"/>
        <v>0</v>
      </c>
      <c r="L275" s="11">
        <f t="shared" si="117"/>
        <v>0</v>
      </c>
      <c r="M275" s="11">
        <f t="shared" si="117"/>
        <v>0</v>
      </c>
      <c r="N275" s="11">
        <f t="shared" si="117"/>
        <v>0</v>
      </c>
      <c r="O275" s="11">
        <f t="shared" si="117"/>
        <v>0</v>
      </c>
      <c r="P275" s="11">
        <f t="shared" si="117"/>
        <v>0</v>
      </c>
      <c r="Q275" s="11">
        <f t="shared" si="117"/>
        <v>0</v>
      </c>
      <c r="R275" s="11">
        <f t="shared" si="117"/>
        <v>0</v>
      </c>
      <c r="S275" s="11">
        <f t="shared" si="117"/>
        <v>0</v>
      </c>
      <c r="T275" s="11">
        <f t="shared" si="117"/>
        <v>0</v>
      </c>
      <c r="U275" s="11">
        <f t="shared" si="117"/>
        <v>0</v>
      </c>
      <c r="V275" s="11">
        <f t="shared" si="117"/>
        <v>0</v>
      </c>
      <c r="W275" s="11">
        <f t="shared" si="117"/>
        <v>0</v>
      </c>
    </row>
    <row r="276" spans="1:28" outlineLevel="1" x14ac:dyDescent="0.2">
      <c r="B276" s="4" t="s">
        <v>23</v>
      </c>
      <c r="C276" s="11">
        <f t="shared" ref="C276:W276" si="118">IFERROR(C263/C266,0)</f>
        <v>0</v>
      </c>
      <c r="D276" s="11">
        <f t="shared" si="118"/>
        <v>0</v>
      </c>
      <c r="E276" s="11">
        <f t="shared" si="118"/>
        <v>0</v>
      </c>
      <c r="F276" s="11">
        <f t="shared" si="118"/>
        <v>0</v>
      </c>
      <c r="G276" s="11">
        <f t="shared" si="118"/>
        <v>0</v>
      </c>
      <c r="H276" s="11">
        <f t="shared" si="118"/>
        <v>0</v>
      </c>
      <c r="I276" s="11">
        <f t="shared" si="118"/>
        <v>0</v>
      </c>
      <c r="J276" s="11">
        <f t="shared" si="118"/>
        <v>0</v>
      </c>
      <c r="K276" s="11">
        <f t="shared" si="118"/>
        <v>0</v>
      </c>
      <c r="L276" s="11">
        <f t="shared" si="118"/>
        <v>0</v>
      </c>
      <c r="M276" s="11">
        <f t="shared" si="118"/>
        <v>0</v>
      </c>
      <c r="N276" s="11">
        <f t="shared" si="118"/>
        <v>0</v>
      </c>
      <c r="O276" s="11">
        <f t="shared" si="118"/>
        <v>0</v>
      </c>
      <c r="P276" s="11">
        <f t="shared" si="118"/>
        <v>0</v>
      </c>
      <c r="Q276" s="11">
        <f t="shared" si="118"/>
        <v>0</v>
      </c>
      <c r="R276" s="11">
        <f t="shared" si="118"/>
        <v>0</v>
      </c>
      <c r="S276" s="11">
        <f t="shared" si="118"/>
        <v>0</v>
      </c>
      <c r="T276" s="11">
        <f t="shared" si="118"/>
        <v>0</v>
      </c>
      <c r="U276" s="11">
        <f t="shared" si="118"/>
        <v>0</v>
      </c>
      <c r="V276" s="11">
        <f t="shared" si="118"/>
        <v>0</v>
      </c>
      <c r="W276" s="11">
        <f t="shared" si="118"/>
        <v>0</v>
      </c>
    </row>
    <row r="277" spans="1:28" outlineLevel="1" x14ac:dyDescent="0.2">
      <c r="B277" s="4" t="s">
        <v>17</v>
      </c>
      <c r="C277" s="11">
        <f t="shared" ref="C277:W277" si="119">IFERROR(C264/C266,0)</f>
        <v>0</v>
      </c>
      <c r="D277" s="11">
        <f t="shared" si="119"/>
        <v>0</v>
      </c>
      <c r="E277" s="11">
        <f t="shared" si="119"/>
        <v>0</v>
      </c>
      <c r="F277" s="11">
        <f t="shared" si="119"/>
        <v>0</v>
      </c>
      <c r="G277" s="11">
        <f t="shared" si="119"/>
        <v>0</v>
      </c>
      <c r="H277" s="11">
        <f t="shared" si="119"/>
        <v>0</v>
      </c>
      <c r="I277" s="11">
        <f t="shared" si="119"/>
        <v>0</v>
      </c>
      <c r="J277" s="11">
        <f t="shared" si="119"/>
        <v>0</v>
      </c>
      <c r="K277" s="11">
        <f t="shared" si="119"/>
        <v>0</v>
      </c>
      <c r="L277" s="11">
        <f t="shared" si="119"/>
        <v>0</v>
      </c>
      <c r="M277" s="11">
        <f t="shared" si="119"/>
        <v>0</v>
      </c>
      <c r="N277" s="11">
        <f t="shared" si="119"/>
        <v>0</v>
      </c>
      <c r="O277" s="11">
        <f t="shared" si="119"/>
        <v>0</v>
      </c>
      <c r="P277" s="11">
        <f t="shared" si="119"/>
        <v>0</v>
      </c>
      <c r="Q277" s="11">
        <f t="shared" si="119"/>
        <v>0</v>
      </c>
      <c r="R277" s="11">
        <f t="shared" si="119"/>
        <v>0</v>
      </c>
      <c r="S277" s="11">
        <f t="shared" si="119"/>
        <v>0</v>
      </c>
      <c r="T277" s="11">
        <f t="shared" si="119"/>
        <v>0</v>
      </c>
      <c r="U277" s="11">
        <f t="shared" si="119"/>
        <v>0</v>
      </c>
      <c r="V277" s="11">
        <f t="shared" si="119"/>
        <v>0</v>
      </c>
      <c r="W277" s="11">
        <f t="shared" si="119"/>
        <v>0</v>
      </c>
    </row>
    <row r="278" spans="1:28" outlineLevel="1" x14ac:dyDescent="0.2">
      <c r="B278" s="4" t="s">
        <v>1</v>
      </c>
      <c r="C278" s="11">
        <f t="shared" ref="C278:W278" si="120">IFERROR(C265/C266,0)</f>
        <v>0</v>
      </c>
      <c r="D278" s="11">
        <f t="shared" si="120"/>
        <v>0</v>
      </c>
      <c r="E278" s="11">
        <f t="shared" si="120"/>
        <v>0</v>
      </c>
      <c r="F278" s="11">
        <f t="shared" si="120"/>
        <v>0</v>
      </c>
      <c r="G278" s="11">
        <f t="shared" si="120"/>
        <v>0</v>
      </c>
      <c r="H278" s="11">
        <f t="shared" si="120"/>
        <v>0</v>
      </c>
      <c r="I278" s="11">
        <f t="shared" si="120"/>
        <v>0</v>
      </c>
      <c r="J278" s="11">
        <f t="shared" si="120"/>
        <v>0</v>
      </c>
      <c r="K278" s="11">
        <f t="shared" si="120"/>
        <v>0</v>
      </c>
      <c r="L278" s="11">
        <f t="shared" si="120"/>
        <v>0</v>
      </c>
      <c r="M278" s="11">
        <f t="shared" si="120"/>
        <v>0</v>
      </c>
      <c r="N278" s="11">
        <f t="shared" si="120"/>
        <v>0</v>
      </c>
      <c r="O278" s="11">
        <f t="shared" si="120"/>
        <v>0</v>
      </c>
      <c r="P278" s="11">
        <f t="shared" si="120"/>
        <v>0</v>
      </c>
      <c r="Q278" s="11">
        <f t="shared" si="120"/>
        <v>0</v>
      </c>
      <c r="R278" s="11">
        <f t="shared" si="120"/>
        <v>0</v>
      </c>
      <c r="S278" s="11">
        <f t="shared" si="120"/>
        <v>0</v>
      </c>
      <c r="T278" s="11">
        <f t="shared" si="120"/>
        <v>0</v>
      </c>
      <c r="U278" s="11">
        <f t="shared" si="120"/>
        <v>0</v>
      </c>
      <c r="V278" s="11">
        <f t="shared" si="120"/>
        <v>0</v>
      </c>
      <c r="W278" s="11">
        <f t="shared" si="120"/>
        <v>0</v>
      </c>
    </row>
    <row r="279" spans="1:28" outlineLevel="1" x14ac:dyDescent="0.2"/>
    <row r="281" spans="1:28" x14ac:dyDescent="0.2">
      <c r="A281" s="30" t="s">
        <v>36</v>
      </c>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row>
    <row r="282" spans="1:28" s="31" customFormat="1" x14ac:dyDescent="0.2">
      <c r="A282" s="1"/>
      <c r="B282" s="8" t="s">
        <v>2</v>
      </c>
      <c r="C282" s="13"/>
      <c r="D282" s="1"/>
      <c r="E282" s="1"/>
      <c r="F282" s="1"/>
      <c r="G282" s="1"/>
      <c r="H282" s="1"/>
      <c r="I282" s="1"/>
      <c r="J282" s="1"/>
      <c r="K282" s="1"/>
      <c r="L282" s="1"/>
      <c r="M282" s="1"/>
      <c r="N282" s="1"/>
      <c r="O282" s="1"/>
      <c r="P282" s="1"/>
      <c r="Q282" s="1"/>
      <c r="R282" s="1"/>
      <c r="S282" s="1"/>
      <c r="T282" s="1"/>
      <c r="U282" s="1"/>
      <c r="V282" s="1"/>
      <c r="W282" s="1"/>
      <c r="X282" s="1"/>
      <c r="Y282" s="1"/>
      <c r="Z282"/>
      <c r="AA282" s="1"/>
      <c r="AB282" s="1"/>
    </row>
    <row r="283" spans="1:28" outlineLevel="1" x14ac:dyDescent="0.2">
      <c r="B283" s="15" t="s">
        <v>5</v>
      </c>
    </row>
    <row r="284" spans="1:28" outlineLevel="1" x14ac:dyDescent="0.2">
      <c r="B284" s="9" t="s">
        <v>7</v>
      </c>
      <c r="C284" s="5">
        <f>C285*Inputs!D$7</f>
        <v>0</v>
      </c>
      <c r="D284" s="5">
        <f>D285*Inputs!E$7</f>
        <v>0</v>
      </c>
      <c r="E284" s="5">
        <f>E285*Inputs!F$7</f>
        <v>0</v>
      </c>
      <c r="F284" s="5">
        <f>F285*Inputs!G$7</f>
        <v>0</v>
      </c>
      <c r="G284" s="5">
        <f>G285*Inputs!H$7</f>
        <v>0</v>
      </c>
      <c r="H284" s="5">
        <f>H285*Inputs!I$7</f>
        <v>0</v>
      </c>
      <c r="I284" s="5">
        <f>I285*Inputs!J$7</f>
        <v>0</v>
      </c>
      <c r="J284" s="5">
        <f>J285*Inputs!K$7</f>
        <v>0</v>
      </c>
      <c r="K284" s="5">
        <f>K285*Inputs!L$7</f>
        <v>0</v>
      </c>
      <c r="L284" s="5">
        <f>L285*Inputs!M$7</f>
        <v>0</v>
      </c>
      <c r="M284" s="5">
        <f>M285*Inputs!N$7</f>
        <v>0</v>
      </c>
      <c r="N284" s="5">
        <f>N285*Inputs!O$7</f>
        <v>0</v>
      </c>
      <c r="O284" s="5">
        <f>O285*Inputs!P$7</f>
        <v>0</v>
      </c>
      <c r="P284" s="5">
        <f>P285*Inputs!Q$7</f>
        <v>0</v>
      </c>
      <c r="Q284" s="5">
        <f>Q285*Inputs!R$7</f>
        <v>0</v>
      </c>
      <c r="R284" s="5">
        <f>R285*Inputs!S$7</f>
        <v>0</v>
      </c>
      <c r="S284" s="5">
        <f>S285*Inputs!T$7</f>
        <v>0</v>
      </c>
      <c r="T284" s="5">
        <f>T285*Inputs!U$7</f>
        <v>0</v>
      </c>
      <c r="U284" s="5">
        <f>U285*Inputs!V$7</f>
        <v>0</v>
      </c>
      <c r="V284" s="5">
        <f>V285*Inputs!W$7</f>
        <v>0</v>
      </c>
      <c r="W284" s="5">
        <f>W285*Inputs!X$7</f>
        <v>0</v>
      </c>
      <c r="Z284" s="21" t="s">
        <v>26</v>
      </c>
    </row>
    <row r="285" spans="1:28" outlineLevel="1" x14ac:dyDescent="0.2">
      <c r="B285" s="9" t="s">
        <v>8</v>
      </c>
      <c r="C285" s="5">
        <f>C289*CAN!C290</f>
        <v>0</v>
      </c>
      <c r="D285" s="5">
        <f>D289*CAN!D290</f>
        <v>0</v>
      </c>
      <c r="E285" s="5">
        <f>E289*CAN!E290</f>
        <v>0</v>
      </c>
      <c r="F285" s="5">
        <f>F289*CAN!F290</f>
        <v>0</v>
      </c>
      <c r="G285" s="5">
        <f>G289*CAN!G290</f>
        <v>0</v>
      </c>
      <c r="H285" s="5">
        <f>H289*CAN!H290</f>
        <v>0</v>
      </c>
      <c r="I285" s="5">
        <f>I289*CAN!I290</f>
        <v>0</v>
      </c>
      <c r="J285" s="5">
        <f>J289*CAN!J290</f>
        <v>0</v>
      </c>
      <c r="K285" s="5">
        <f>K289*CAN!K290</f>
        <v>0</v>
      </c>
      <c r="L285" s="5">
        <f>L289*CAN!L290</f>
        <v>0</v>
      </c>
      <c r="M285" s="5">
        <f>M289*CAN!M290</f>
        <v>0</v>
      </c>
      <c r="N285" s="5">
        <f>N289*CAN!N290</f>
        <v>0</v>
      </c>
      <c r="O285" s="5">
        <f>O289*CAN!O290</f>
        <v>0</v>
      </c>
      <c r="P285" s="5">
        <f>P289*CAN!P290</f>
        <v>0</v>
      </c>
      <c r="Q285" s="5">
        <f>Q289*CAN!Q290</f>
        <v>0</v>
      </c>
      <c r="R285" s="5">
        <f>R289*CAN!R290</f>
        <v>0</v>
      </c>
      <c r="S285" s="5">
        <f>S289*CAN!S290</f>
        <v>0</v>
      </c>
      <c r="T285" s="5">
        <f>T289*CAN!T290</f>
        <v>0</v>
      </c>
      <c r="U285" s="5">
        <f>U289*CAN!U290</f>
        <v>0</v>
      </c>
      <c r="V285" s="5">
        <f>V289*CAN!V290</f>
        <v>0</v>
      </c>
      <c r="W285" s="5">
        <f>W289*CAN!W290</f>
        <v>0</v>
      </c>
      <c r="Z285" s="21" t="s">
        <v>26</v>
      </c>
      <c r="AB285"/>
    </row>
    <row r="286" spans="1:28" outlineLevel="1" x14ac:dyDescent="0.2">
      <c r="B286" s="16" t="s">
        <v>6</v>
      </c>
      <c r="C286" s="5"/>
      <c r="D286" s="5"/>
      <c r="E286" s="5"/>
      <c r="F286" s="5"/>
      <c r="G286" s="5"/>
      <c r="H286" s="5"/>
      <c r="I286" s="5"/>
      <c r="J286" s="5"/>
      <c r="K286" s="5"/>
      <c r="L286" s="5"/>
      <c r="M286" s="5"/>
      <c r="N286" s="5"/>
      <c r="O286" s="5"/>
      <c r="P286" s="5"/>
      <c r="Q286" s="5"/>
      <c r="R286" s="5"/>
      <c r="S286" s="5"/>
      <c r="T286" s="5"/>
      <c r="U286" s="5"/>
      <c r="V286" s="5"/>
      <c r="W286" s="5"/>
    </row>
    <row r="287" spans="1:28" outlineLevel="1" x14ac:dyDescent="0.2">
      <c r="B287" s="9" t="s">
        <v>8</v>
      </c>
      <c r="C287" s="5">
        <f>C289*CAN!C291</f>
        <v>0</v>
      </c>
      <c r="D287" s="5">
        <f>D289*CAN!D291</f>
        <v>0</v>
      </c>
      <c r="E287" s="5">
        <f>E289*CAN!E291</f>
        <v>0</v>
      </c>
      <c r="F287" s="5">
        <f>F289*CAN!F291</f>
        <v>0</v>
      </c>
      <c r="G287" s="5">
        <f>G289*CAN!G291</f>
        <v>0</v>
      </c>
      <c r="H287" s="5">
        <f>H289*CAN!H291</f>
        <v>0</v>
      </c>
      <c r="I287" s="5">
        <f>I289*CAN!I291</f>
        <v>0</v>
      </c>
      <c r="J287" s="5">
        <f>J289*CAN!J291</f>
        <v>0</v>
      </c>
      <c r="K287" s="5">
        <f>K289*CAN!K291</f>
        <v>0</v>
      </c>
      <c r="L287" s="5">
        <f>L289*CAN!L291</f>
        <v>0</v>
      </c>
      <c r="M287" s="5">
        <f>M289*CAN!M291</f>
        <v>0</v>
      </c>
      <c r="N287" s="5">
        <f>N289*CAN!N291</f>
        <v>0</v>
      </c>
      <c r="O287" s="5">
        <f>O289*CAN!O291</f>
        <v>0</v>
      </c>
      <c r="P287" s="5">
        <f>P289*CAN!P291</f>
        <v>0</v>
      </c>
      <c r="Q287" s="5">
        <f>Q289*CAN!Q291</f>
        <v>0</v>
      </c>
      <c r="R287" s="5">
        <f>R289*CAN!R291</f>
        <v>0</v>
      </c>
      <c r="S287" s="5">
        <f>S289*CAN!S291</f>
        <v>0</v>
      </c>
      <c r="T287" s="5">
        <f>T289*CAN!T291</f>
        <v>0</v>
      </c>
      <c r="U287" s="5">
        <f>U289*CAN!U291</f>
        <v>0</v>
      </c>
      <c r="V287" s="5">
        <f>V289*CAN!V291</f>
        <v>0</v>
      </c>
      <c r="W287" s="5">
        <f>W289*CAN!W291</f>
        <v>0</v>
      </c>
      <c r="Z287" s="21" t="s">
        <v>26</v>
      </c>
      <c r="AB287"/>
    </row>
    <row r="288" spans="1:28" outlineLevel="1" x14ac:dyDescent="0.2">
      <c r="B288" s="15" t="s">
        <v>9</v>
      </c>
    </row>
    <row r="289" spans="2:28" outlineLevel="1" x14ac:dyDescent="0.2">
      <c r="B289" s="9" t="s">
        <v>8</v>
      </c>
      <c r="C289" s="5">
        <f>C304/CAN!C305/1000</f>
        <v>0</v>
      </c>
      <c r="D289" s="5">
        <f>D304/CAN!D305/1000</f>
        <v>0</v>
      </c>
      <c r="E289" s="5">
        <f>E304/CAN!E305/1000</f>
        <v>0</v>
      </c>
      <c r="F289" s="5">
        <f>F304/CAN!F305/1000</f>
        <v>0</v>
      </c>
      <c r="G289" s="5">
        <f>G304/CAN!G305/1000</f>
        <v>0</v>
      </c>
      <c r="H289" s="5">
        <f>H304/CAN!H305/1000</f>
        <v>0</v>
      </c>
      <c r="I289" s="5">
        <f>I304/CAN!I305/1000</f>
        <v>0</v>
      </c>
      <c r="J289" s="5">
        <f>J304/CAN!J305/1000</f>
        <v>0</v>
      </c>
      <c r="K289" s="5">
        <f>K304/CAN!K305/1000</f>
        <v>0</v>
      </c>
      <c r="L289" s="5">
        <f>L304/CAN!L305/1000</f>
        <v>0</v>
      </c>
      <c r="M289" s="5">
        <f>M304/CAN!M305/1000</f>
        <v>0</v>
      </c>
      <c r="N289" s="5">
        <f>N304/CAN!N305/1000</f>
        <v>0</v>
      </c>
      <c r="O289" s="5">
        <f>O304/CAN!O305/1000</f>
        <v>0</v>
      </c>
      <c r="P289" s="5">
        <f>P304/CAN!P305/1000</f>
        <v>0</v>
      </c>
      <c r="Q289" s="5">
        <f>Q304/CAN!Q305/1000</f>
        <v>0</v>
      </c>
      <c r="R289" s="5">
        <f>R304/CAN!R305/1000</f>
        <v>0</v>
      </c>
      <c r="S289" s="5">
        <f>S304/CAN!S305/1000</f>
        <v>0</v>
      </c>
      <c r="T289" s="5">
        <f>T304/CAN!T305/1000</f>
        <v>0</v>
      </c>
      <c r="U289" s="5">
        <f>U304/CAN!U305/1000</f>
        <v>0</v>
      </c>
      <c r="V289" s="5">
        <f>V304/CAN!V305/1000</f>
        <v>0</v>
      </c>
      <c r="W289" s="5">
        <f>W304/CAN!W305/1000</f>
        <v>0</v>
      </c>
    </row>
    <row r="290" spans="2:28" outlineLevel="1" x14ac:dyDescent="0.2">
      <c r="B290" s="17" t="s">
        <v>10</v>
      </c>
      <c r="C290" s="12">
        <f>IFERROR(C285/C289,0)</f>
        <v>0</v>
      </c>
      <c r="D290" s="12">
        <f t="shared" ref="D290:W290" si="121">IFERROR(D285/D289,0)</f>
        <v>0</v>
      </c>
      <c r="E290" s="12">
        <f t="shared" si="121"/>
        <v>0</v>
      </c>
      <c r="F290" s="12">
        <f t="shared" si="121"/>
        <v>0</v>
      </c>
      <c r="G290" s="12">
        <f t="shared" si="121"/>
        <v>0</v>
      </c>
      <c r="H290" s="12">
        <f t="shared" si="121"/>
        <v>0</v>
      </c>
      <c r="I290" s="12">
        <f t="shared" si="121"/>
        <v>0</v>
      </c>
      <c r="J290" s="12">
        <f t="shared" si="121"/>
        <v>0</v>
      </c>
      <c r="K290" s="12">
        <f t="shared" si="121"/>
        <v>0</v>
      </c>
      <c r="L290" s="12">
        <f t="shared" si="121"/>
        <v>0</v>
      </c>
      <c r="M290" s="12">
        <f t="shared" si="121"/>
        <v>0</v>
      </c>
      <c r="N290" s="12">
        <f t="shared" si="121"/>
        <v>0</v>
      </c>
      <c r="O290" s="12">
        <f t="shared" si="121"/>
        <v>0</v>
      </c>
      <c r="P290" s="12">
        <f t="shared" si="121"/>
        <v>0</v>
      </c>
      <c r="Q290" s="12">
        <f t="shared" si="121"/>
        <v>0</v>
      </c>
      <c r="R290" s="12">
        <f t="shared" si="121"/>
        <v>0</v>
      </c>
      <c r="S290" s="12">
        <f t="shared" si="121"/>
        <v>0</v>
      </c>
      <c r="T290" s="12">
        <f t="shared" si="121"/>
        <v>0</v>
      </c>
      <c r="U290" s="12">
        <f t="shared" si="121"/>
        <v>0</v>
      </c>
      <c r="V290" s="12">
        <f t="shared" si="121"/>
        <v>0</v>
      </c>
      <c r="W290" s="12">
        <f t="shared" si="121"/>
        <v>0</v>
      </c>
    </row>
    <row r="291" spans="2:28" outlineLevel="1" x14ac:dyDescent="0.2">
      <c r="B291" s="17" t="s">
        <v>11</v>
      </c>
      <c r="C291" s="12">
        <f t="shared" ref="C291:W291" si="122">IFERROR(C287/C289,0)</f>
        <v>0</v>
      </c>
      <c r="D291" s="12">
        <f t="shared" si="122"/>
        <v>0</v>
      </c>
      <c r="E291" s="12">
        <f t="shared" si="122"/>
        <v>0</v>
      </c>
      <c r="F291" s="12">
        <f t="shared" si="122"/>
        <v>0</v>
      </c>
      <c r="G291" s="12">
        <f t="shared" si="122"/>
        <v>0</v>
      </c>
      <c r="H291" s="12">
        <f t="shared" si="122"/>
        <v>0</v>
      </c>
      <c r="I291" s="12">
        <f t="shared" si="122"/>
        <v>0</v>
      </c>
      <c r="J291" s="12">
        <f t="shared" si="122"/>
        <v>0</v>
      </c>
      <c r="K291" s="12">
        <f t="shared" si="122"/>
        <v>0</v>
      </c>
      <c r="L291" s="12">
        <f t="shared" si="122"/>
        <v>0</v>
      </c>
      <c r="M291" s="12">
        <f t="shared" si="122"/>
        <v>0</v>
      </c>
      <c r="N291" s="12">
        <f t="shared" si="122"/>
        <v>0</v>
      </c>
      <c r="O291" s="12">
        <f t="shared" si="122"/>
        <v>0</v>
      </c>
      <c r="P291" s="12">
        <f t="shared" si="122"/>
        <v>0</v>
      </c>
      <c r="Q291" s="12">
        <f t="shared" si="122"/>
        <v>0</v>
      </c>
      <c r="R291" s="12">
        <f t="shared" si="122"/>
        <v>0</v>
      </c>
      <c r="S291" s="12">
        <f t="shared" si="122"/>
        <v>0</v>
      </c>
      <c r="T291" s="12">
        <f t="shared" si="122"/>
        <v>0</v>
      </c>
      <c r="U291" s="12">
        <f t="shared" si="122"/>
        <v>0</v>
      </c>
      <c r="V291" s="12">
        <f t="shared" si="122"/>
        <v>0</v>
      </c>
      <c r="W291" s="12">
        <f t="shared" si="122"/>
        <v>0</v>
      </c>
    </row>
    <row r="292" spans="2:28" outlineLevel="1" x14ac:dyDescent="0.2"/>
    <row r="293" spans="2:28" outlineLevel="1" x14ac:dyDescent="0.2">
      <c r="B293" s="8" t="s">
        <v>14</v>
      </c>
      <c r="C293" s="13"/>
    </row>
    <row r="294" spans="2:28" outlineLevel="1" x14ac:dyDescent="0.2">
      <c r="B294" s="4" t="s">
        <v>18</v>
      </c>
      <c r="C294" s="5"/>
      <c r="D294" s="5"/>
      <c r="E294" s="5"/>
      <c r="F294" s="5"/>
      <c r="G294" s="5"/>
      <c r="H294" s="5"/>
      <c r="I294" s="5"/>
      <c r="J294" s="5"/>
      <c r="K294" s="5"/>
      <c r="L294" s="5"/>
      <c r="M294" s="5"/>
      <c r="N294" s="5"/>
      <c r="O294" s="5"/>
      <c r="P294" s="5"/>
      <c r="Q294" s="5"/>
      <c r="R294" s="5"/>
      <c r="S294" s="5"/>
      <c r="T294" s="5"/>
      <c r="U294" s="5"/>
      <c r="V294" s="5"/>
      <c r="W294" s="5"/>
      <c r="Z294" s="21"/>
      <c r="AB294"/>
    </row>
    <row r="295" spans="2:28" outlineLevel="1" x14ac:dyDescent="0.2">
      <c r="B295" s="4" t="s">
        <v>19</v>
      </c>
      <c r="C295" s="5"/>
      <c r="D295" s="5"/>
      <c r="E295" s="5"/>
      <c r="F295" s="5"/>
      <c r="G295" s="5"/>
      <c r="H295" s="5"/>
      <c r="I295" s="5"/>
      <c r="J295" s="5"/>
      <c r="K295" s="5"/>
      <c r="L295" s="5"/>
      <c r="M295" s="5"/>
      <c r="N295" s="5"/>
      <c r="O295" s="5"/>
      <c r="P295" s="5"/>
      <c r="Q295" s="5"/>
      <c r="R295" s="5"/>
      <c r="S295" s="5"/>
      <c r="T295" s="5"/>
      <c r="U295" s="5"/>
      <c r="V295" s="5"/>
      <c r="W295" s="5"/>
      <c r="Z295" s="21"/>
      <c r="AB295"/>
    </row>
    <row r="296" spans="2:28" outlineLevel="1" x14ac:dyDescent="0.2">
      <c r="B296" s="4" t="s">
        <v>16</v>
      </c>
      <c r="C296" s="5">
        <f>'[11]Table 17'!C$12*1000</f>
        <v>0</v>
      </c>
      <c r="D296" s="5">
        <f>'[11]Table 17'!D$12*1000</f>
        <v>0</v>
      </c>
      <c r="E296" s="5">
        <f>'[11]Table 17'!E$12*1000</f>
        <v>0</v>
      </c>
      <c r="F296" s="5">
        <f>'[11]Table 17'!F$12*1000</f>
        <v>0</v>
      </c>
      <c r="G296" s="5">
        <f>'[11]Table 17'!G$12*1000</f>
        <v>0</v>
      </c>
      <c r="H296" s="5">
        <f>'[11]Table 17'!H$12*1000</f>
        <v>0</v>
      </c>
      <c r="I296" s="5">
        <f>'[11]Table 17'!I$12*1000</f>
        <v>0</v>
      </c>
      <c r="J296" s="5">
        <f>'[11]Table 17'!J$12*1000</f>
        <v>0</v>
      </c>
      <c r="K296" s="5">
        <f>'[11]Table 17'!K$12*1000</f>
        <v>0</v>
      </c>
      <c r="L296" s="5">
        <f>'[11]Table 17'!L$12*1000</f>
        <v>0</v>
      </c>
      <c r="M296" s="5">
        <f>'[11]Table 17'!M$12*1000</f>
        <v>0</v>
      </c>
      <c r="N296" s="5">
        <f>'[11]Table 17'!N$12*1000</f>
        <v>0</v>
      </c>
      <c r="O296" s="5">
        <f>'[11]Table 17'!O$12*1000</f>
        <v>0</v>
      </c>
      <c r="P296" s="5">
        <f>'[11]Table 17'!P$12*1000</f>
        <v>0</v>
      </c>
      <c r="Q296" s="5">
        <f>'[11]Table 17'!Q$12*1000</f>
        <v>0</v>
      </c>
      <c r="R296" s="5">
        <f>'[11]Table 17'!R$12*1000</f>
        <v>0</v>
      </c>
      <c r="S296" s="5">
        <f>'[11]Table 17'!S$12*1000</f>
        <v>0</v>
      </c>
      <c r="T296" s="5">
        <f>'[11]Table 17'!T$12*1000</f>
        <v>0</v>
      </c>
      <c r="U296" s="5">
        <f>'[11]Table 17'!U$12*1000</f>
        <v>0</v>
      </c>
      <c r="V296" s="5">
        <f>'[11]Table 17'!V$12*1000</f>
        <v>0</v>
      </c>
      <c r="W296" s="5">
        <f>'[11]Table 17'!W$12*1000</f>
        <v>0</v>
      </c>
      <c r="Z296" s="21" t="s">
        <v>26</v>
      </c>
      <c r="AB296"/>
    </row>
    <row r="297" spans="2:28" outlineLevel="1" x14ac:dyDescent="0.2">
      <c r="B297" s="4" t="s">
        <v>21</v>
      </c>
      <c r="C297" s="5"/>
      <c r="D297" s="5"/>
      <c r="E297" s="5"/>
      <c r="F297" s="5"/>
      <c r="G297" s="5"/>
      <c r="H297" s="5"/>
      <c r="I297" s="5"/>
      <c r="J297" s="5"/>
      <c r="K297" s="5"/>
      <c r="L297" s="5"/>
      <c r="M297" s="5"/>
      <c r="N297" s="5"/>
      <c r="O297" s="5"/>
      <c r="P297" s="5"/>
      <c r="Q297" s="5"/>
      <c r="R297" s="5"/>
      <c r="S297" s="5"/>
      <c r="T297" s="5"/>
      <c r="U297" s="5"/>
      <c r="V297" s="5"/>
      <c r="W297" s="5"/>
      <c r="Z297" s="21"/>
      <c r="AB297"/>
    </row>
    <row r="298" spans="2:28" outlineLevel="1" x14ac:dyDescent="0.2">
      <c r="B298" s="4" t="s">
        <v>20</v>
      </c>
      <c r="C298" s="5"/>
      <c r="D298" s="5"/>
      <c r="E298" s="5"/>
      <c r="F298" s="5"/>
      <c r="G298" s="5"/>
      <c r="H298" s="5"/>
      <c r="I298" s="5"/>
      <c r="J298" s="5"/>
      <c r="K298" s="5"/>
      <c r="L298" s="5"/>
      <c r="M298" s="5"/>
      <c r="N298" s="5"/>
      <c r="O298" s="5"/>
      <c r="P298" s="5"/>
      <c r="Q298" s="5"/>
      <c r="R298" s="5"/>
      <c r="S298" s="5"/>
      <c r="T298" s="5"/>
      <c r="U298" s="5"/>
      <c r="V298" s="5"/>
      <c r="W298" s="5"/>
      <c r="Z298" s="21"/>
      <c r="AB298"/>
    </row>
    <row r="299" spans="2:28" outlineLevel="1" x14ac:dyDescent="0.2">
      <c r="B299" s="4" t="s">
        <v>0</v>
      </c>
      <c r="C299" s="5"/>
      <c r="D299" s="5"/>
      <c r="E299" s="5"/>
      <c r="F299" s="5"/>
      <c r="G299" s="5"/>
      <c r="H299" s="5"/>
      <c r="I299" s="5"/>
      <c r="J299" s="5"/>
      <c r="K299" s="5"/>
      <c r="L299" s="5"/>
      <c r="M299" s="5"/>
      <c r="N299" s="5"/>
      <c r="O299" s="5"/>
      <c r="P299" s="5"/>
      <c r="Q299" s="5"/>
      <c r="R299" s="5"/>
      <c r="S299" s="5"/>
      <c r="T299" s="5"/>
      <c r="U299" s="5"/>
      <c r="V299" s="5"/>
      <c r="W299" s="5"/>
      <c r="Z299" s="21"/>
      <c r="AB299"/>
    </row>
    <row r="300" spans="2:28" outlineLevel="1" x14ac:dyDescent="0.2">
      <c r="B300" s="4" t="s">
        <v>22</v>
      </c>
      <c r="C300" s="5"/>
      <c r="D300" s="5"/>
      <c r="E300" s="5"/>
      <c r="F300" s="5"/>
      <c r="G300" s="5"/>
      <c r="H300" s="5"/>
      <c r="I300" s="5"/>
      <c r="J300" s="5"/>
      <c r="K300" s="5"/>
      <c r="L300" s="5"/>
      <c r="M300" s="5"/>
      <c r="N300" s="5"/>
      <c r="O300" s="5"/>
      <c r="P300" s="5"/>
      <c r="Q300" s="5"/>
      <c r="R300" s="5"/>
      <c r="S300" s="5"/>
      <c r="T300" s="5"/>
      <c r="U300" s="5"/>
      <c r="V300" s="5"/>
      <c r="W300" s="5"/>
      <c r="Z300" s="21"/>
      <c r="AB300"/>
    </row>
    <row r="301" spans="2:28" outlineLevel="1" x14ac:dyDescent="0.2">
      <c r="B301" s="4" t="s">
        <v>23</v>
      </c>
      <c r="C301" s="5"/>
      <c r="D301" s="5"/>
      <c r="E301" s="5"/>
      <c r="F301" s="5"/>
      <c r="G301" s="5"/>
      <c r="H301" s="5"/>
      <c r="I301" s="5"/>
      <c r="J301" s="5"/>
      <c r="K301" s="5"/>
      <c r="L301" s="5"/>
      <c r="M301" s="5"/>
      <c r="N301" s="5"/>
      <c r="O301" s="5"/>
      <c r="P301" s="5"/>
      <c r="Q301" s="5"/>
      <c r="R301" s="5"/>
      <c r="S301" s="5"/>
      <c r="T301" s="5"/>
      <c r="U301" s="5"/>
      <c r="V301" s="5"/>
      <c r="W301" s="5"/>
      <c r="Z301" s="21"/>
      <c r="AB301"/>
    </row>
    <row r="302" spans="2:28" outlineLevel="1" x14ac:dyDescent="0.2">
      <c r="B302" s="4" t="s">
        <v>17</v>
      </c>
      <c r="C302" s="5"/>
      <c r="D302" s="5"/>
      <c r="E302" s="5"/>
      <c r="F302" s="5"/>
      <c r="G302" s="5"/>
      <c r="H302" s="5"/>
      <c r="I302" s="5"/>
      <c r="J302" s="5"/>
      <c r="K302" s="5"/>
      <c r="L302" s="5"/>
      <c r="M302" s="5"/>
      <c r="N302" s="5"/>
      <c r="O302" s="5"/>
      <c r="P302" s="5"/>
      <c r="Q302" s="5"/>
      <c r="R302" s="5"/>
      <c r="S302" s="5"/>
      <c r="T302" s="5"/>
      <c r="U302" s="5"/>
      <c r="V302" s="5"/>
      <c r="W302" s="5"/>
      <c r="Z302" s="21"/>
      <c r="AB302"/>
    </row>
    <row r="303" spans="2:28" outlineLevel="1" x14ac:dyDescent="0.2">
      <c r="B303" s="4" t="s">
        <v>1</v>
      </c>
      <c r="C303" s="5"/>
      <c r="D303" s="5"/>
      <c r="E303" s="5"/>
      <c r="F303" s="5"/>
      <c r="G303" s="5"/>
      <c r="H303" s="5"/>
      <c r="I303" s="5"/>
      <c r="J303" s="5"/>
      <c r="K303" s="5"/>
      <c r="L303" s="5"/>
      <c r="M303" s="5"/>
      <c r="N303" s="5"/>
      <c r="O303" s="5"/>
      <c r="P303" s="5"/>
      <c r="Q303" s="5"/>
      <c r="R303" s="5"/>
      <c r="S303" s="5"/>
      <c r="T303" s="5"/>
      <c r="U303" s="5"/>
      <c r="V303" s="5"/>
      <c r="W303" s="5"/>
      <c r="Z303" s="21"/>
      <c r="AB303"/>
    </row>
    <row r="304" spans="2:28" outlineLevel="1" x14ac:dyDescent="0.2">
      <c r="B304" s="15" t="s">
        <v>9</v>
      </c>
      <c r="C304" s="19">
        <f t="shared" ref="C304:W304" si="123">SUM(C294:C303)</f>
        <v>0</v>
      </c>
      <c r="D304" s="19">
        <f t="shared" si="123"/>
        <v>0</v>
      </c>
      <c r="E304" s="19">
        <f t="shared" si="123"/>
        <v>0</v>
      </c>
      <c r="F304" s="19">
        <f t="shared" si="123"/>
        <v>0</v>
      </c>
      <c r="G304" s="19">
        <f t="shared" si="123"/>
        <v>0</v>
      </c>
      <c r="H304" s="19">
        <f t="shared" si="123"/>
        <v>0</v>
      </c>
      <c r="I304" s="19">
        <f t="shared" si="123"/>
        <v>0</v>
      </c>
      <c r="J304" s="19">
        <f t="shared" si="123"/>
        <v>0</v>
      </c>
      <c r="K304" s="19">
        <f t="shared" si="123"/>
        <v>0</v>
      </c>
      <c r="L304" s="19">
        <f t="shared" si="123"/>
        <v>0</v>
      </c>
      <c r="M304" s="19">
        <f t="shared" si="123"/>
        <v>0</v>
      </c>
      <c r="N304" s="19">
        <f t="shared" si="123"/>
        <v>0</v>
      </c>
      <c r="O304" s="19">
        <f t="shared" si="123"/>
        <v>0</v>
      </c>
      <c r="P304" s="19">
        <f t="shared" si="123"/>
        <v>0</v>
      </c>
      <c r="Q304" s="19">
        <f t="shared" si="123"/>
        <v>0</v>
      </c>
      <c r="R304" s="19">
        <f t="shared" si="123"/>
        <v>0</v>
      </c>
      <c r="S304" s="19">
        <f t="shared" si="123"/>
        <v>0</v>
      </c>
      <c r="T304" s="19">
        <f t="shared" si="123"/>
        <v>0</v>
      </c>
      <c r="U304" s="19">
        <f t="shared" si="123"/>
        <v>0</v>
      </c>
      <c r="V304" s="19">
        <f t="shared" si="123"/>
        <v>0</v>
      </c>
      <c r="W304" s="19">
        <f t="shared" si="123"/>
        <v>0</v>
      </c>
    </row>
    <row r="305" spans="1:28" outlineLevel="1" x14ac:dyDescent="0.2">
      <c r="A305" s="3" t="s">
        <v>80</v>
      </c>
      <c r="B305" s="26" t="s">
        <v>91</v>
      </c>
      <c r="C305" s="25">
        <f>IFERROR(C304/C287/1000,0)</f>
        <v>0</v>
      </c>
      <c r="D305" s="25">
        <f t="shared" ref="D305:W305" si="124">IFERROR(D304/D287/1000,0)</f>
        <v>0</v>
      </c>
      <c r="E305" s="25">
        <f t="shared" si="124"/>
        <v>0</v>
      </c>
      <c r="F305" s="25">
        <f t="shared" si="124"/>
        <v>0</v>
      </c>
      <c r="G305" s="25">
        <f t="shared" si="124"/>
        <v>0</v>
      </c>
      <c r="H305" s="25">
        <f t="shared" si="124"/>
        <v>0</v>
      </c>
      <c r="I305" s="25">
        <f t="shared" si="124"/>
        <v>0</v>
      </c>
      <c r="J305" s="25">
        <f t="shared" si="124"/>
        <v>0</v>
      </c>
      <c r="K305" s="25">
        <f t="shared" si="124"/>
        <v>0</v>
      </c>
      <c r="L305" s="25">
        <f t="shared" si="124"/>
        <v>0</v>
      </c>
      <c r="M305" s="25">
        <f t="shared" si="124"/>
        <v>0</v>
      </c>
      <c r="N305" s="25">
        <f t="shared" si="124"/>
        <v>0</v>
      </c>
      <c r="O305" s="25">
        <f t="shared" si="124"/>
        <v>0</v>
      </c>
      <c r="P305" s="25">
        <f t="shared" si="124"/>
        <v>0</v>
      </c>
      <c r="Q305" s="25">
        <f t="shared" si="124"/>
        <v>0</v>
      </c>
      <c r="R305" s="25">
        <f t="shared" si="124"/>
        <v>0</v>
      </c>
      <c r="S305" s="25">
        <f t="shared" si="124"/>
        <v>0</v>
      </c>
      <c r="T305" s="25">
        <f t="shared" si="124"/>
        <v>0</v>
      </c>
      <c r="U305" s="25">
        <f t="shared" si="124"/>
        <v>0</v>
      </c>
      <c r="V305" s="25">
        <f t="shared" si="124"/>
        <v>0</v>
      </c>
      <c r="W305" s="25">
        <f t="shared" si="124"/>
        <v>0</v>
      </c>
    </row>
    <row r="306" spans="1:28" outlineLevel="1" x14ac:dyDescent="0.2"/>
    <row r="307" spans="1:28" outlineLevel="1" x14ac:dyDescent="0.2">
      <c r="B307" s="4" t="s">
        <v>18</v>
      </c>
      <c r="C307" s="11">
        <f t="shared" ref="C307:W307" si="125">IFERROR(C294/C304,0)</f>
        <v>0</v>
      </c>
      <c r="D307" s="11">
        <f t="shared" si="125"/>
        <v>0</v>
      </c>
      <c r="E307" s="11">
        <f t="shared" si="125"/>
        <v>0</v>
      </c>
      <c r="F307" s="11">
        <f t="shared" si="125"/>
        <v>0</v>
      </c>
      <c r="G307" s="11">
        <f t="shared" si="125"/>
        <v>0</v>
      </c>
      <c r="H307" s="11">
        <f t="shared" si="125"/>
        <v>0</v>
      </c>
      <c r="I307" s="11">
        <f t="shared" si="125"/>
        <v>0</v>
      </c>
      <c r="J307" s="11">
        <f t="shared" si="125"/>
        <v>0</v>
      </c>
      <c r="K307" s="11">
        <f t="shared" si="125"/>
        <v>0</v>
      </c>
      <c r="L307" s="11">
        <f t="shared" si="125"/>
        <v>0</v>
      </c>
      <c r="M307" s="11">
        <f t="shared" si="125"/>
        <v>0</v>
      </c>
      <c r="N307" s="11">
        <f t="shared" si="125"/>
        <v>0</v>
      </c>
      <c r="O307" s="11">
        <f t="shared" si="125"/>
        <v>0</v>
      </c>
      <c r="P307" s="11">
        <f t="shared" si="125"/>
        <v>0</v>
      </c>
      <c r="Q307" s="11">
        <f t="shared" si="125"/>
        <v>0</v>
      </c>
      <c r="R307" s="11">
        <f t="shared" si="125"/>
        <v>0</v>
      </c>
      <c r="S307" s="11">
        <f t="shared" si="125"/>
        <v>0</v>
      </c>
      <c r="T307" s="11">
        <f t="shared" si="125"/>
        <v>0</v>
      </c>
      <c r="U307" s="11">
        <f t="shared" si="125"/>
        <v>0</v>
      </c>
      <c r="V307" s="11">
        <f t="shared" si="125"/>
        <v>0</v>
      </c>
      <c r="W307" s="11">
        <f t="shared" si="125"/>
        <v>0</v>
      </c>
    </row>
    <row r="308" spans="1:28" outlineLevel="1" x14ac:dyDescent="0.2">
      <c r="B308" s="4" t="s">
        <v>19</v>
      </c>
      <c r="C308" s="11">
        <f t="shared" ref="C308:W308" si="126">IFERROR(C295/C304,0)</f>
        <v>0</v>
      </c>
      <c r="D308" s="11">
        <f t="shared" si="126"/>
        <v>0</v>
      </c>
      <c r="E308" s="11">
        <f t="shared" si="126"/>
        <v>0</v>
      </c>
      <c r="F308" s="11">
        <f t="shared" si="126"/>
        <v>0</v>
      </c>
      <c r="G308" s="11">
        <f t="shared" si="126"/>
        <v>0</v>
      </c>
      <c r="H308" s="11">
        <f t="shared" si="126"/>
        <v>0</v>
      </c>
      <c r="I308" s="11">
        <f t="shared" si="126"/>
        <v>0</v>
      </c>
      <c r="J308" s="11">
        <f t="shared" si="126"/>
        <v>0</v>
      </c>
      <c r="K308" s="11">
        <f t="shared" si="126"/>
        <v>0</v>
      </c>
      <c r="L308" s="11">
        <f t="shared" si="126"/>
        <v>0</v>
      </c>
      <c r="M308" s="11">
        <f t="shared" si="126"/>
        <v>0</v>
      </c>
      <c r="N308" s="11">
        <f t="shared" si="126"/>
        <v>0</v>
      </c>
      <c r="O308" s="11">
        <f t="shared" si="126"/>
        <v>0</v>
      </c>
      <c r="P308" s="11">
        <f t="shared" si="126"/>
        <v>0</v>
      </c>
      <c r="Q308" s="11">
        <f t="shared" si="126"/>
        <v>0</v>
      </c>
      <c r="R308" s="11">
        <f t="shared" si="126"/>
        <v>0</v>
      </c>
      <c r="S308" s="11">
        <f t="shared" si="126"/>
        <v>0</v>
      </c>
      <c r="T308" s="11">
        <f t="shared" si="126"/>
        <v>0</v>
      </c>
      <c r="U308" s="11">
        <f t="shared" si="126"/>
        <v>0</v>
      </c>
      <c r="V308" s="11">
        <f t="shared" si="126"/>
        <v>0</v>
      </c>
      <c r="W308" s="11">
        <f t="shared" si="126"/>
        <v>0</v>
      </c>
    </row>
    <row r="309" spans="1:28" outlineLevel="1" x14ac:dyDescent="0.2">
      <c r="B309" s="4" t="s">
        <v>16</v>
      </c>
      <c r="C309" s="11">
        <f t="shared" ref="C309:W309" si="127">IFERROR(C296/C304,0)</f>
        <v>0</v>
      </c>
      <c r="D309" s="11">
        <f t="shared" si="127"/>
        <v>0</v>
      </c>
      <c r="E309" s="11">
        <f t="shared" si="127"/>
        <v>0</v>
      </c>
      <c r="F309" s="11">
        <f t="shared" si="127"/>
        <v>0</v>
      </c>
      <c r="G309" s="11">
        <f t="shared" si="127"/>
        <v>0</v>
      </c>
      <c r="H309" s="11">
        <f t="shared" si="127"/>
        <v>0</v>
      </c>
      <c r="I309" s="11">
        <f t="shared" si="127"/>
        <v>0</v>
      </c>
      <c r="J309" s="11">
        <f t="shared" si="127"/>
        <v>0</v>
      </c>
      <c r="K309" s="11">
        <f t="shared" si="127"/>
        <v>0</v>
      </c>
      <c r="L309" s="11">
        <f t="shared" si="127"/>
        <v>0</v>
      </c>
      <c r="M309" s="11">
        <f t="shared" si="127"/>
        <v>0</v>
      </c>
      <c r="N309" s="11">
        <f t="shared" si="127"/>
        <v>0</v>
      </c>
      <c r="O309" s="11">
        <f t="shared" si="127"/>
        <v>0</v>
      </c>
      <c r="P309" s="11">
        <f t="shared" si="127"/>
        <v>0</v>
      </c>
      <c r="Q309" s="11">
        <f t="shared" si="127"/>
        <v>0</v>
      </c>
      <c r="R309" s="11">
        <f t="shared" si="127"/>
        <v>0</v>
      </c>
      <c r="S309" s="11">
        <f t="shared" si="127"/>
        <v>0</v>
      </c>
      <c r="T309" s="11">
        <f t="shared" si="127"/>
        <v>0</v>
      </c>
      <c r="U309" s="11">
        <f t="shared" si="127"/>
        <v>0</v>
      </c>
      <c r="V309" s="11">
        <f t="shared" si="127"/>
        <v>0</v>
      </c>
      <c r="W309" s="11">
        <f t="shared" si="127"/>
        <v>0</v>
      </c>
    </row>
    <row r="310" spans="1:28" outlineLevel="1" x14ac:dyDescent="0.2">
      <c r="B310" s="4" t="s">
        <v>21</v>
      </c>
      <c r="C310" s="11">
        <f t="shared" ref="C310:W310" si="128">IFERROR(C297/C304,0)</f>
        <v>0</v>
      </c>
      <c r="D310" s="11">
        <f t="shared" si="128"/>
        <v>0</v>
      </c>
      <c r="E310" s="11">
        <f t="shared" si="128"/>
        <v>0</v>
      </c>
      <c r="F310" s="11">
        <f t="shared" si="128"/>
        <v>0</v>
      </c>
      <c r="G310" s="11">
        <f t="shared" si="128"/>
        <v>0</v>
      </c>
      <c r="H310" s="11">
        <f t="shared" si="128"/>
        <v>0</v>
      </c>
      <c r="I310" s="11">
        <f t="shared" si="128"/>
        <v>0</v>
      </c>
      <c r="J310" s="11">
        <f t="shared" si="128"/>
        <v>0</v>
      </c>
      <c r="K310" s="11">
        <f t="shared" si="128"/>
        <v>0</v>
      </c>
      <c r="L310" s="11">
        <f t="shared" si="128"/>
        <v>0</v>
      </c>
      <c r="M310" s="11">
        <f t="shared" si="128"/>
        <v>0</v>
      </c>
      <c r="N310" s="11">
        <f t="shared" si="128"/>
        <v>0</v>
      </c>
      <c r="O310" s="11">
        <f t="shared" si="128"/>
        <v>0</v>
      </c>
      <c r="P310" s="11">
        <f t="shared" si="128"/>
        <v>0</v>
      </c>
      <c r="Q310" s="11">
        <f t="shared" si="128"/>
        <v>0</v>
      </c>
      <c r="R310" s="11">
        <f t="shared" si="128"/>
        <v>0</v>
      </c>
      <c r="S310" s="11">
        <f t="shared" si="128"/>
        <v>0</v>
      </c>
      <c r="T310" s="11">
        <f t="shared" si="128"/>
        <v>0</v>
      </c>
      <c r="U310" s="11">
        <f t="shared" si="128"/>
        <v>0</v>
      </c>
      <c r="V310" s="11">
        <f t="shared" si="128"/>
        <v>0</v>
      </c>
      <c r="W310" s="11">
        <f t="shared" si="128"/>
        <v>0</v>
      </c>
    </row>
    <row r="311" spans="1:28" outlineLevel="1" x14ac:dyDescent="0.2">
      <c r="B311" s="4" t="s">
        <v>20</v>
      </c>
      <c r="C311" s="11">
        <f t="shared" ref="C311:W311" si="129">IFERROR(C298/C304,0)</f>
        <v>0</v>
      </c>
      <c r="D311" s="11">
        <f t="shared" si="129"/>
        <v>0</v>
      </c>
      <c r="E311" s="11">
        <f t="shared" si="129"/>
        <v>0</v>
      </c>
      <c r="F311" s="11">
        <f t="shared" si="129"/>
        <v>0</v>
      </c>
      <c r="G311" s="11">
        <f t="shared" si="129"/>
        <v>0</v>
      </c>
      <c r="H311" s="11">
        <f t="shared" si="129"/>
        <v>0</v>
      </c>
      <c r="I311" s="11">
        <f t="shared" si="129"/>
        <v>0</v>
      </c>
      <c r="J311" s="11">
        <f t="shared" si="129"/>
        <v>0</v>
      </c>
      <c r="K311" s="11">
        <f t="shared" si="129"/>
        <v>0</v>
      </c>
      <c r="L311" s="11">
        <f t="shared" si="129"/>
        <v>0</v>
      </c>
      <c r="M311" s="11">
        <f t="shared" si="129"/>
        <v>0</v>
      </c>
      <c r="N311" s="11">
        <f t="shared" si="129"/>
        <v>0</v>
      </c>
      <c r="O311" s="11">
        <f t="shared" si="129"/>
        <v>0</v>
      </c>
      <c r="P311" s="11">
        <f t="shared" si="129"/>
        <v>0</v>
      </c>
      <c r="Q311" s="11">
        <f t="shared" si="129"/>
        <v>0</v>
      </c>
      <c r="R311" s="11">
        <f t="shared" si="129"/>
        <v>0</v>
      </c>
      <c r="S311" s="11">
        <f t="shared" si="129"/>
        <v>0</v>
      </c>
      <c r="T311" s="11">
        <f t="shared" si="129"/>
        <v>0</v>
      </c>
      <c r="U311" s="11">
        <f t="shared" si="129"/>
        <v>0</v>
      </c>
      <c r="V311" s="11">
        <f t="shared" si="129"/>
        <v>0</v>
      </c>
      <c r="W311" s="11">
        <f t="shared" si="129"/>
        <v>0</v>
      </c>
    </row>
    <row r="312" spans="1:28" outlineLevel="1" x14ac:dyDescent="0.2">
      <c r="B312" s="4" t="s">
        <v>0</v>
      </c>
      <c r="C312" s="11">
        <f t="shared" ref="C312:W312" si="130">IFERROR(C299/C304,0)</f>
        <v>0</v>
      </c>
      <c r="D312" s="11">
        <f t="shared" si="130"/>
        <v>0</v>
      </c>
      <c r="E312" s="11">
        <f t="shared" si="130"/>
        <v>0</v>
      </c>
      <c r="F312" s="11">
        <f t="shared" si="130"/>
        <v>0</v>
      </c>
      <c r="G312" s="11">
        <f t="shared" si="130"/>
        <v>0</v>
      </c>
      <c r="H312" s="11">
        <f t="shared" si="130"/>
        <v>0</v>
      </c>
      <c r="I312" s="11">
        <f t="shared" si="130"/>
        <v>0</v>
      </c>
      <c r="J312" s="11">
        <f t="shared" si="130"/>
        <v>0</v>
      </c>
      <c r="K312" s="11">
        <f t="shared" si="130"/>
        <v>0</v>
      </c>
      <c r="L312" s="11">
        <f t="shared" si="130"/>
        <v>0</v>
      </c>
      <c r="M312" s="11">
        <f t="shared" si="130"/>
        <v>0</v>
      </c>
      <c r="N312" s="11">
        <f t="shared" si="130"/>
        <v>0</v>
      </c>
      <c r="O312" s="11">
        <f t="shared" si="130"/>
        <v>0</v>
      </c>
      <c r="P312" s="11">
        <f t="shared" si="130"/>
        <v>0</v>
      </c>
      <c r="Q312" s="11">
        <f t="shared" si="130"/>
        <v>0</v>
      </c>
      <c r="R312" s="11">
        <f t="shared" si="130"/>
        <v>0</v>
      </c>
      <c r="S312" s="11">
        <f t="shared" si="130"/>
        <v>0</v>
      </c>
      <c r="T312" s="11">
        <f t="shared" si="130"/>
        <v>0</v>
      </c>
      <c r="U312" s="11">
        <f t="shared" si="130"/>
        <v>0</v>
      </c>
      <c r="V312" s="11">
        <f t="shared" si="130"/>
        <v>0</v>
      </c>
      <c r="W312" s="11">
        <f t="shared" si="130"/>
        <v>0</v>
      </c>
    </row>
    <row r="313" spans="1:28" outlineLevel="1" x14ac:dyDescent="0.2">
      <c r="B313" s="4" t="s">
        <v>22</v>
      </c>
      <c r="C313" s="11">
        <f t="shared" ref="C313:W313" si="131">IFERROR(C300/C304,0)</f>
        <v>0</v>
      </c>
      <c r="D313" s="11">
        <f t="shared" si="131"/>
        <v>0</v>
      </c>
      <c r="E313" s="11">
        <f t="shared" si="131"/>
        <v>0</v>
      </c>
      <c r="F313" s="11">
        <f t="shared" si="131"/>
        <v>0</v>
      </c>
      <c r="G313" s="11">
        <f t="shared" si="131"/>
        <v>0</v>
      </c>
      <c r="H313" s="11">
        <f t="shared" si="131"/>
        <v>0</v>
      </c>
      <c r="I313" s="11">
        <f t="shared" si="131"/>
        <v>0</v>
      </c>
      <c r="J313" s="11">
        <f t="shared" si="131"/>
        <v>0</v>
      </c>
      <c r="K313" s="11">
        <f t="shared" si="131"/>
        <v>0</v>
      </c>
      <c r="L313" s="11">
        <f t="shared" si="131"/>
        <v>0</v>
      </c>
      <c r="M313" s="11">
        <f t="shared" si="131"/>
        <v>0</v>
      </c>
      <c r="N313" s="11">
        <f t="shared" si="131"/>
        <v>0</v>
      </c>
      <c r="O313" s="11">
        <f t="shared" si="131"/>
        <v>0</v>
      </c>
      <c r="P313" s="11">
        <f t="shared" si="131"/>
        <v>0</v>
      </c>
      <c r="Q313" s="11">
        <f t="shared" si="131"/>
        <v>0</v>
      </c>
      <c r="R313" s="11">
        <f t="shared" si="131"/>
        <v>0</v>
      </c>
      <c r="S313" s="11">
        <f t="shared" si="131"/>
        <v>0</v>
      </c>
      <c r="T313" s="11">
        <f t="shared" si="131"/>
        <v>0</v>
      </c>
      <c r="U313" s="11">
        <f t="shared" si="131"/>
        <v>0</v>
      </c>
      <c r="V313" s="11">
        <f t="shared" si="131"/>
        <v>0</v>
      </c>
      <c r="W313" s="11">
        <f t="shared" si="131"/>
        <v>0</v>
      </c>
    </row>
    <row r="314" spans="1:28" outlineLevel="1" x14ac:dyDescent="0.2">
      <c r="B314" s="4" t="s">
        <v>23</v>
      </c>
      <c r="C314" s="11">
        <f t="shared" ref="C314:W314" si="132">IFERROR(C301/C304,0)</f>
        <v>0</v>
      </c>
      <c r="D314" s="11">
        <f t="shared" si="132"/>
        <v>0</v>
      </c>
      <c r="E314" s="11">
        <f t="shared" si="132"/>
        <v>0</v>
      </c>
      <c r="F314" s="11">
        <f t="shared" si="132"/>
        <v>0</v>
      </c>
      <c r="G314" s="11">
        <f t="shared" si="132"/>
        <v>0</v>
      </c>
      <c r="H314" s="11">
        <f t="shared" si="132"/>
        <v>0</v>
      </c>
      <c r="I314" s="11">
        <f t="shared" si="132"/>
        <v>0</v>
      </c>
      <c r="J314" s="11">
        <f t="shared" si="132"/>
        <v>0</v>
      </c>
      <c r="K314" s="11">
        <f t="shared" si="132"/>
        <v>0</v>
      </c>
      <c r="L314" s="11">
        <f t="shared" si="132"/>
        <v>0</v>
      </c>
      <c r="M314" s="11">
        <f t="shared" si="132"/>
        <v>0</v>
      </c>
      <c r="N314" s="11">
        <f t="shared" si="132"/>
        <v>0</v>
      </c>
      <c r="O314" s="11">
        <f t="shared" si="132"/>
        <v>0</v>
      </c>
      <c r="P314" s="11">
        <f t="shared" si="132"/>
        <v>0</v>
      </c>
      <c r="Q314" s="11">
        <f t="shared" si="132"/>
        <v>0</v>
      </c>
      <c r="R314" s="11">
        <f t="shared" si="132"/>
        <v>0</v>
      </c>
      <c r="S314" s="11">
        <f t="shared" si="132"/>
        <v>0</v>
      </c>
      <c r="T314" s="11">
        <f t="shared" si="132"/>
        <v>0</v>
      </c>
      <c r="U314" s="11">
        <f t="shared" si="132"/>
        <v>0</v>
      </c>
      <c r="V314" s="11">
        <f t="shared" si="132"/>
        <v>0</v>
      </c>
      <c r="W314" s="11">
        <f t="shared" si="132"/>
        <v>0</v>
      </c>
    </row>
    <row r="315" spans="1:28" outlineLevel="1" x14ac:dyDescent="0.2">
      <c r="B315" s="4" t="s">
        <v>17</v>
      </c>
      <c r="C315" s="11">
        <f t="shared" ref="C315:W315" si="133">IFERROR(C302/C304,0)</f>
        <v>0</v>
      </c>
      <c r="D315" s="11">
        <f t="shared" si="133"/>
        <v>0</v>
      </c>
      <c r="E315" s="11">
        <f t="shared" si="133"/>
        <v>0</v>
      </c>
      <c r="F315" s="11">
        <f t="shared" si="133"/>
        <v>0</v>
      </c>
      <c r="G315" s="11">
        <f t="shared" si="133"/>
        <v>0</v>
      </c>
      <c r="H315" s="11">
        <f t="shared" si="133"/>
        <v>0</v>
      </c>
      <c r="I315" s="11">
        <f t="shared" si="133"/>
        <v>0</v>
      </c>
      <c r="J315" s="11">
        <f t="shared" si="133"/>
        <v>0</v>
      </c>
      <c r="K315" s="11">
        <f t="shared" si="133"/>
        <v>0</v>
      </c>
      <c r="L315" s="11">
        <f t="shared" si="133"/>
        <v>0</v>
      </c>
      <c r="M315" s="11">
        <f t="shared" si="133"/>
        <v>0</v>
      </c>
      <c r="N315" s="11">
        <f t="shared" si="133"/>
        <v>0</v>
      </c>
      <c r="O315" s="11">
        <f t="shared" si="133"/>
        <v>0</v>
      </c>
      <c r="P315" s="11">
        <f t="shared" si="133"/>
        <v>0</v>
      </c>
      <c r="Q315" s="11">
        <f t="shared" si="133"/>
        <v>0</v>
      </c>
      <c r="R315" s="11">
        <f t="shared" si="133"/>
        <v>0</v>
      </c>
      <c r="S315" s="11">
        <f t="shared" si="133"/>
        <v>0</v>
      </c>
      <c r="T315" s="11">
        <f t="shared" si="133"/>
        <v>0</v>
      </c>
      <c r="U315" s="11">
        <f t="shared" si="133"/>
        <v>0</v>
      </c>
      <c r="V315" s="11">
        <f t="shared" si="133"/>
        <v>0</v>
      </c>
      <c r="W315" s="11">
        <f t="shared" si="133"/>
        <v>0</v>
      </c>
    </row>
    <row r="316" spans="1:28" outlineLevel="1" x14ac:dyDescent="0.2">
      <c r="B316" s="4" t="s">
        <v>24</v>
      </c>
      <c r="C316" s="11">
        <f t="shared" ref="C316:W316" si="134">IFERROR(C303/C304,0)</f>
        <v>0</v>
      </c>
      <c r="D316" s="11">
        <f t="shared" si="134"/>
        <v>0</v>
      </c>
      <c r="E316" s="11">
        <f t="shared" si="134"/>
        <v>0</v>
      </c>
      <c r="F316" s="11">
        <f t="shared" si="134"/>
        <v>0</v>
      </c>
      <c r="G316" s="11">
        <f t="shared" si="134"/>
        <v>0</v>
      </c>
      <c r="H316" s="11">
        <f t="shared" si="134"/>
        <v>0</v>
      </c>
      <c r="I316" s="11">
        <f t="shared" si="134"/>
        <v>0</v>
      </c>
      <c r="J316" s="11">
        <f t="shared" si="134"/>
        <v>0</v>
      </c>
      <c r="K316" s="11">
        <f t="shared" si="134"/>
        <v>0</v>
      </c>
      <c r="L316" s="11">
        <f t="shared" si="134"/>
        <v>0</v>
      </c>
      <c r="M316" s="11">
        <f t="shared" si="134"/>
        <v>0</v>
      </c>
      <c r="N316" s="11">
        <f t="shared" si="134"/>
        <v>0</v>
      </c>
      <c r="O316" s="11">
        <f t="shared" si="134"/>
        <v>0</v>
      </c>
      <c r="P316" s="11">
        <f t="shared" si="134"/>
        <v>0</v>
      </c>
      <c r="Q316" s="11">
        <f t="shared" si="134"/>
        <v>0</v>
      </c>
      <c r="R316" s="11">
        <f t="shared" si="134"/>
        <v>0</v>
      </c>
      <c r="S316" s="11">
        <f t="shared" si="134"/>
        <v>0</v>
      </c>
      <c r="T316" s="11">
        <f t="shared" si="134"/>
        <v>0</v>
      </c>
      <c r="U316" s="11">
        <f t="shared" si="134"/>
        <v>0</v>
      </c>
      <c r="V316" s="11">
        <f t="shared" si="134"/>
        <v>0</v>
      </c>
      <c r="W316" s="11">
        <f t="shared" si="134"/>
        <v>0</v>
      </c>
    </row>
    <row r="317" spans="1:28" outlineLevel="1" x14ac:dyDescent="0.2"/>
    <row r="319" spans="1:28" x14ac:dyDescent="0.2">
      <c r="A319" s="30" t="s">
        <v>32</v>
      </c>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row>
    <row r="320" spans="1:28" x14ac:dyDescent="0.2">
      <c r="B320" s="8" t="s">
        <v>2</v>
      </c>
      <c r="C320" s="13"/>
    </row>
    <row r="321" spans="2:26" x14ac:dyDescent="0.2">
      <c r="B321" s="15" t="s">
        <v>5</v>
      </c>
    </row>
    <row r="322" spans="2:26" x14ac:dyDescent="0.2">
      <c r="B322" s="9" t="s">
        <v>7</v>
      </c>
      <c r="C322" s="5">
        <f>C323*Inputs!D$7</f>
        <v>20.426515854265322</v>
      </c>
      <c r="D322" s="5">
        <f>D323*Inputs!E$7</f>
        <v>19.66067179521286</v>
      </c>
      <c r="E322" s="5">
        <f>E323*Inputs!F$7</f>
        <v>16.788623823822793</v>
      </c>
      <c r="F322" s="5">
        <f>F323*Inputs!G$7</f>
        <v>17.155911512967627</v>
      </c>
      <c r="G322" s="5">
        <f>G323*Inputs!H$7</f>
        <v>20.314910722327014</v>
      </c>
      <c r="H322" s="5">
        <f>H323*Inputs!I$7</f>
        <v>22.151243505514966</v>
      </c>
      <c r="I322" s="5">
        <f>I323*Inputs!J$7</f>
        <v>15.416316512829429</v>
      </c>
      <c r="J322" s="5">
        <f>J323*Inputs!K$7</f>
        <v>17.498812018918255</v>
      </c>
      <c r="K322" s="5">
        <f>K323*Inputs!L$7</f>
        <v>19.673669925232861</v>
      </c>
      <c r="L322" s="5">
        <f>L323*Inputs!M$7</f>
        <v>17.900505355178492</v>
      </c>
      <c r="M322" s="5">
        <f>M323*Inputs!N$7</f>
        <v>21.381121875974273</v>
      </c>
      <c r="N322" s="5">
        <f>N323*Inputs!O$7</f>
        <v>24.826423645776643</v>
      </c>
      <c r="O322" s="5">
        <f>O323*Inputs!P$7</f>
        <v>5.9154587000890011</v>
      </c>
      <c r="P322" s="5">
        <f>P323*Inputs!Q$7</f>
        <v>6.0171399860792008</v>
      </c>
      <c r="Q322" s="5">
        <f>Q323*Inputs!R$7</f>
        <v>17.393114115868343</v>
      </c>
      <c r="R322" s="5">
        <f>R323*Inputs!S$7</f>
        <v>17.353243968772841</v>
      </c>
      <c r="S322" s="5">
        <f>S323*Inputs!T$7</f>
        <v>26.849824028330598</v>
      </c>
      <c r="T322" s="5">
        <f>T323*Inputs!U$7</f>
        <v>26.44926800645305</v>
      </c>
      <c r="U322" s="5">
        <f>U323*Inputs!V$7</f>
        <v>29.66773287532429</v>
      </c>
      <c r="V322" s="5">
        <f>V323*Inputs!W$7</f>
        <v>28.449521468439709</v>
      </c>
      <c r="W322" s="5">
        <f>W323*Inputs!X$7</f>
        <v>28.769421331153747</v>
      </c>
      <c r="Z322" s="21" t="s">
        <v>26</v>
      </c>
    </row>
    <row r="323" spans="2:26" x14ac:dyDescent="0.2">
      <c r="B323" s="9" t="s">
        <v>8</v>
      </c>
      <c r="C323" s="5">
        <f>C327*CAN!C328</f>
        <v>204.26515854265321</v>
      </c>
      <c r="D323" s="5">
        <f>D327*CAN!D328</f>
        <v>196.60671795212858</v>
      </c>
      <c r="E323" s="5">
        <f>E327*CAN!E328</f>
        <v>167.88623823822792</v>
      </c>
      <c r="F323" s="5">
        <f>F327*CAN!F328</f>
        <v>171.55911512967626</v>
      </c>
      <c r="G323" s="5">
        <f>G327*CAN!G328</f>
        <v>203.14910722327011</v>
      </c>
      <c r="H323" s="5">
        <f>H327*CAN!H328</f>
        <v>221.51243505514964</v>
      </c>
      <c r="I323" s="5">
        <f>I327*CAN!I328</f>
        <v>154.16316512829428</v>
      </c>
      <c r="J323" s="5">
        <f>J327*CAN!J328</f>
        <v>174.98812018918252</v>
      </c>
      <c r="K323" s="5">
        <f>K327*CAN!K328</f>
        <v>196.73669925232861</v>
      </c>
      <c r="L323" s="5">
        <f>L327*CAN!L328</f>
        <v>179.00505355178493</v>
      </c>
      <c r="M323" s="5">
        <f>M327*CAN!M328</f>
        <v>213.8112187597427</v>
      </c>
      <c r="N323" s="5">
        <f>N327*CAN!N328</f>
        <v>248.26423645776643</v>
      </c>
      <c r="O323" s="5">
        <f>O327*CAN!O328</f>
        <v>59.154587000890011</v>
      </c>
      <c r="P323" s="5">
        <f>P327*CAN!P328</f>
        <v>60.171399860792</v>
      </c>
      <c r="Q323" s="5">
        <f>Q327*CAN!Q328</f>
        <v>173.93114115868343</v>
      </c>
      <c r="R323" s="5">
        <f>R327*CAN!R328</f>
        <v>173.53243968772838</v>
      </c>
      <c r="S323" s="5">
        <f>S327*CAN!S328</f>
        <v>268.49824028330596</v>
      </c>
      <c r="T323" s="5">
        <f>T327*CAN!T328</f>
        <v>264.49268006453048</v>
      </c>
      <c r="U323" s="5">
        <f>U327*CAN!U328</f>
        <v>296.67732875324288</v>
      </c>
      <c r="V323" s="5">
        <f>V327*CAN!V328</f>
        <v>284.49521468439707</v>
      </c>
      <c r="W323" s="5">
        <f>W327*CAN!W328</f>
        <v>287.69421331153745</v>
      </c>
      <c r="Z323" s="21" t="s">
        <v>26</v>
      </c>
    </row>
    <row r="324" spans="2:26" x14ac:dyDescent="0.2">
      <c r="B324" s="16" t="s">
        <v>6</v>
      </c>
      <c r="C324" s="5"/>
      <c r="D324" s="5"/>
      <c r="E324" s="5"/>
      <c r="F324" s="5"/>
      <c r="G324" s="5"/>
      <c r="H324" s="5"/>
      <c r="I324" s="5"/>
      <c r="J324" s="5"/>
      <c r="K324" s="5"/>
      <c r="L324" s="5"/>
      <c r="M324" s="5"/>
      <c r="N324" s="5"/>
      <c r="O324" s="5"/>
      <c r="P324" s="5"/>
      <c r="Q324" s="5"/>
      <c r="R324" s="5"/>
      <c r="S324" s="5"/>
      <c r="T324" s="5"/>
      <c r="U324" s="5"/>
      <c r="V324" s="5"/>
      <c r="W324" s="5"/>
    </row>
    <row r="325" spans="2:26" x14ac:dyDescent="0.2">
      <c r="B325" s="9" t="s">
        <v>8</v>
      </c>
      <c r="C325" s="5">
        <f>C327*CAN!C329</f>
        <v>920.5367913160128</v>
      </c>
      <c r="D325" s="5">
        <f>D327*CAN!D329</f>
        <v>927.95074100066915</v>
      </c>
      <c r="E325" s="5">
        <f>E327*CAN!E329</f>
        <v>742.24490090413883</v>
      </c>
      <c r="F325" s="5">
        <f>F327*CAN!F329</f>
        <v>835.34681808898085</v>
      </c>
      <c r="G325" s="5">
        <f>G327*CAN!G329</f>
        <v>1029.0494507110909</v>
      </c>
      <c r="H325" s="5">
        <f>H327*CAN!H329</f>
        <v>1089.7034722162316</v>
      </c>
      <c r="I325" s="5">
        <f>I327*CAN!I329</f>
        <v>821.89667830626195</v>
      </c>
      <c r="J325" s="5">
        <f>J327*CAN!J329</f>
        <v>1106.9099016074967</v>
      </c>
      <c r="K325" s="5">
        <f>K327*CAN!K329</f>
        <v>1409.0756709273546</v>
      </c>
      <c r="L325" s="5">
        <f>L327*CAN!L329</f>
        <v>1348.8581348914211</v>
      </c>
      <c r="M325" s="5">
        <f>M327*CAN!M329</f>
        <v>1397.4316476198744</v>
      </c>
      <c r="N325" s="5">
        <f>N327*CAN!N329</f>
        <v>1651.1646922628574</v>
      </c>
      <c r="O325" s="5">
        <f>O327*CAN!O329</f>
        <v>404.30036110752121</v>
      </c>
      <c r="P325" s="5">
        <f>P327*CAN!P329</f>
        <v>412.76281717183582</v>
      </c>
      <c r="Q325" s="5">
        <f>Q327*CAN!Q329</f>
        <v>1220.2888855448546</v>
      </c>
      <c r="R325" s="5">
        <f>R327*CAN!R329</f>
        <v>1334.7306501910905</v>
      </c>
      <c r="S325" s="5">
        <f>S327*CAN!S329</f>
        <v>2031.0062441596422</v>
      </c>
      <c r="T325" s="5">
        <f>T327*CAN!T329</f>
        <v>1801.868332621329</v>
      </c>
      <c r="U325" s="5">
        <f>U327*CAN!U329</f>
        <v>2019.3960378486663</v>
      </c>
      <c r="V325" s="5">
        <f>V327*CAN!V329</f>
        <v>2037.1346747459113</v>
      </c>
      <c r="W325" s="5">
        <f>W327*CAN!W329</f>
        <v>723.94655006059691</v>
      </c>
      <c r="Z325" s="21" t="s">
        <v>26</v>
      </c>
    </row>
    <row r="326" spans="2:26" x14ac:dyDescent="0.2">
      <c r="B326" s="15" t="s">
        <v>9</v>
      </c>
    </row>
    <row r="327" spans="2:26" x14ac:dyDescent="0.2">
      <c r="B327" s="9" t="s">
        <v>8</v>
      </c>
      <c r="C327" s="5">
        <f>C342/CAN!C343/1000</f>
        <v>1124.8019498586661</v>
      </c>
      <c r="D327" s="5">
        <f>D342/CAN!D343/1000</f>
        <v>1124.5574589527978</v>
      </c>
      <c r="E327" s="5">
        <f>E342/CAN!E343/1000</f>
        <v>910.13113914236669</v>
      </c>
      <c r="F327" s="5">
        <f>F342/CAN!F343/1000</f>
        <v>1006.9059332186572</v>
      </c>
      <c r="G327" s="5">
        <f>G342/CAN!G343/1000</f>
        <v>1232.1985579343609</v>
      </c>
      <c r="H327" s="5">
        <f>H342/CAN!H343/1000</f>
        <v>1311.2159072713812</v>
      </c>
      <c r="I327" s="5">
        <f>I342/CAN!I343/1000</f>
        <v>976.05984343455623</v>
      </c>
      <c r="J327" s="5">
        <f>J342/CAN!J343/1000</f>
        <v>1281.8980217966794</v>
      </c>
      <c r="K327" s="5">
        <f>K342/CAN!K343/1000</f>
        <v>1605.8123701796831</v>
      </c>
      <c r="L327" s="5">
        <f>L342/CAN!L343/1000</f>
        <v>1527.8631884432061</v>
      </c>
      <c r="M327" s="5">
        <f>M342/CAN!M343/1000</f>
        <v>1611.2428663796172</v>
      </c>
      <c r="N327" s="5">
        <f>N342/CAN!N343/1000</f>
        <v>1899.4289287206238</v>
      </c>
      <c r="O327" s="5">
        <f>O342/CAN!O343/1000</f>
        <v>463.4549481084112</v>
      </c>
      <c r="P327" s="5">
        <f>P342/CAN!P343/1000</f>
        <v>472.93421703262777</v>
      </c>
      <c r="Q327" s="5">
        <f>Q342/CAN!Q343/1000</f>
        <v>1394.220026703538</v>
      </c>
      <c r="R327" s="5">
        <f>R342/CAN!R343/1000</f>
        <v>1508.2630898788188</v>
      </c>
      <c r="S327" s="5">
        <f>S342/CAN!S343/1000</f>
        <v>2299.5044844429481</v>
      </c>
      <c r="T327" s="5">
        <f>T342/CAN!T343/1000</f>
        <v>2066.3610126858598</v>
      </c>
      <c r="U327" s="5">
        <f>U342/CAN!U343/1000</f>
        <v>2316.0733666019091</v>
      </c>
      <c r="V327" s="5">
        <f>V342/CAN!V343/1000</f>
        <v>2321.6298894303086</v>
      </c>
      <c r="W327" s="5">
        <f>W342/CAN!W343/1000</f>
        <v>1011.6407633721344</v>
      </c>
    </row>
    <row r="328" spans="2:26" x14ac:dyDescent="0.2">
      <c r="B328" s="17" t="s">
        <v>10</v>
      </c>
      <c r="C328" s="12">
        <f t="shared" ref="C328:W328" si="135">C323/C327</f>
        <v>0.1816009996856065</v>
      </c>
      <c r="D328" s="12">
        <f t="shared" si="135"/>
        <v>0.17483030003216665</v>
      </c>
      <c r="E328" s="12">
        <f t="shared" si="135"/>
        <v>0.18446378880787467</v>
      </c>
      <c r="F328" s="12">
        <f t="shared" si="135"/>
        <v>0.17038246520335174</v>
      </c>
      <c r="G328" s="12">
        <f t="shared" si="135"/>
        <v>0.16486718468801506</v>
      </c>
      <c r="H328" s="12">
        <f t="shared" si="135"/>
        <v>0.16893665934553326</v>
      </c>
      <c r="I328" s="12">
        <f t="shared" si="135"/>
        <v>0.15794437827277621</v>
      </c>
      <c r="J328" s="12">
        <f t="shared" si="135"/>
        <v>0.13650705220991224</v>
      </c>
      <c r="K328" s="12">
        <f t="shared" si="135"/>
        <v>0.12251537159993024</v>
      </c>
      <c r="L328" s="12">
        <f t="shared" si="135"/>
        <v>0.11716039427206798</v>
      </c>
      <c r="M328" s="12">
        <f t="shared" si="135"/>
        <v>0.13269955958915486</v>
      </c>
      <c r="N328" s="12">
        <f t="shared" si="135"/>
        <v>0.13070467270654179</v>
      </c>
      <c r="O328" s="12">
        <f t="shared" si="135"/>
        <v>0.12763826827683927</v>
      </c>
      <c r="P328" s="12">
        <f t="shared" si="135"/>
        <v>0.12722995650078067</v>
      </c>
      <c r="Q328" s="12">
        <f t="shared" si="135"/>
        <v>0.1247515727986796</v>
      </c>
      <c r="R328" s="12">
        <f t="shared" si="135"/>
        <v>0.11505448940056659</v>
      </c>
      <c r="S328" s="12">
        <f t="shared" si="135"/>
        <v>0.11676352105412367</v>
      </c>
      <c r="T328" s="12">
        <f t="shared" si="135"/>
        <v>0.12799925978120463</v>
      </c>
      <c r="U328" s="12">
        <f t="shared" si="135"/>
        <v>0.12809496151174227</v>
      </c>
      <c r="V328" s="12">
        <f t="shared" si="135"/>
        <v>0.12254115782176103</v>
      </c>
      <c r="W328" s="12">
        <f t="shared" si="135"/>
        <v>0.28438376914800978</v>
      </c>
    </row>
    <row r="329" spans="2:26" x14ac:dyDescent="0.2">
      <c r="B329" s="17" t="s">
        <v>11</v>
      </c>
      <c r="C329" s="12">
        <f t="shared" ref="C329:W329" si="136">C325/C327</f>
        <v>0.81839900031439339</v>
      </c>
      <c r="D329" s="12">
        <f t="shared" si="136"/>
        <v>0.82516969996783329</v>
      </c>
      <c r="E329" s="12">
        <f t="shared" si="136"/>
        <v>0.81553621119212538</v>
      </c>
      <c r="F329" s="12">
        <f t="shared" si="136"/>
        <v>0.82961753479664824</v>
      </c>
      <c r="G329" s="12">
        <f t="shared" si="136"/>
        <v>0.83513281531198502</v>
      </c>
      <c r="H329" s="12">
        <f t="shared" si="136"/>
        <v>0.83106334065446674</v>
      </c>
      <c r="I329" s="12">
        <f t="shared" si="136"/>
        <v>0.84205562172722381</v>
      </c>
      <c r="J329" s="12">
        <f t="shared" si="136"/>
        <v>0.86349294779008767</v>
      </c>
      <c r="K329" s="12">
        <f t="shared" si="136"/>
        <v>0.87748462840006991</v>
      </c>
      <c r="L329" s="12">
        <f t="shared" si="136"/>
        <v>0.88283960572793196</v>
      </c>
      <c r="M329" s="12">
        <f t="shared" si="136"/>
        <v>0.86730044041084509</v>
      </c>
      <c r="N329" s="12">
        <f t="shared" si="136"/>
        <v>0.86929532729345826</v>
      </c>
      <c r="O329" s="12">
        <f t="shared" si="136"/>
        <v>0.87236173172316078</v>
      </c>
      <c r="P329" s="12">
        <f t="shared" si="136"/>
        <v>0.87277004349921938</v>
      </c>
      <c r="Q329" s="12">
        <f t="shared" si="136"/>
        <v>0.87524842720132046</v>
      </c>
      <c r="R329" s="12">
        <f t="shared" si="136"/>
        <v>0.88494551059943338</v>
      </c>
      <c r="S329" s="12">
        <f t="shared" si="136"/>
        <v>0.88323647894587631</v>
      </c>
      <c r="T329" s="12">
        <f t="shared" si="136"/>
        <v>0.87200074021879526</v>
      </c>
      <c r="U329" s="12">
        <f t="shared" si="136"/>
        <v>0.87190503848825773</v>
      </c>
      <c r="V329" s="12">
        <f t="shared" si="136"/>
        <v>0.87745884217823888</v>
      </c>
      <c r="W329" s="12">
        <f t="shared" si="136"/>
        <v>0.71561623085199022</v>
      </c>
    </row>
    <row r="331" spans="2:26" x14ac:dyDescent="0.2">
      <c r="B331" s="8" t="s">
        <v>14</v>
      </c>
      <c r="C331" s="13"/>
    </row>
    <row r="332" spans="2:26" x14ac:dyDescent="0.2">
      <c r="B332" s="4" t="s">
        <v>18</v>
      </c>
      <c r="C332" s="5">
        <f>'[11]Table 14'!C$15*INDEX(Inputs!$D$30:$T$30,MATCH($A$1,Inputs!$D$27:$T$27,0))*1000</f>
        <v>2890.5167999999999</v>
      </c>
      <c r="D332" s="5">
        <f>'[11]Table 14'!D$15*INDEX(Inputs!$D$30:$T$30,MATCH($A$1,Inputs!$D$27:$T$27,0))*1000</f>
        <v>2721.2628</v>
      </c>
      <c r="E332" s="5">
        <f>'[11]Table 14'!E$15*INDEX(Inputs!$D$30:$T$30,MATCH($A$1,Inputs!$D$27:$T$27,0))*1000</f>
        <v>2356.623</v>
      </c>
      <c r="F332" s="5">
        <f>'[11]Table 14'!F$15*INDEX(Inputs!$D$30:$T$30,MATCH($A$1,Inputs!$D$27:$T$27,0))*1000</f>
        <v>2774.0550000000003</v>
      </c>
      <c r="G332" s="5">
        <f>'[11]Table 14'!G$15*INDEX(Inputs!$D$30:$T$30,MATCH($A$1,Inputs!$D$27:$T$27,0))*1000</f>
        <v>3384.7451999999998</v>
      </c>
      <c r="H332" s="5">
        <f>'[11]Table 14'!H$15*INDEX(Inputs!$D$30:$T$30,MATCH($A$1,Inputs!$D$27:$T$27,0))*1000</f>
        <v>3527.4450000000002</v>
      </c>
      <c r="I332" s="5">
        <f>'[11]Table 14'!I$15*INDEX(Inputs!$D$30:$T$30,MATCH($A$1,Inputs!$D$27:$T$27,0))*1000</f>
        <v>2452.0391999999997</v>
      </c>
      <c r="J332" s="5">
        <f>'[11]Table 14'!J$15*INDEX(Inputs!$D$30:$T$30,MATCH($A$1,Inputs!$D$27:$T$27,0))*1000</f>
        <v>3165.5564999999997</v>
      </c>
      <c r="K332" s="5">
        <f>'[11]Table 14'!K$15*INDEX(Inputs!$D$30:$T$30,MATCH($A$1,Inputs!$D$27:$T$27,0))*1000</f>
        <v>3707.0135999999998</v>
      </c>
      <c r="L332" s="5">
        <f>'[11]Table 14'!L$15*INDEX(Inputs!$D$30:$T$30,MATCH($A$1,Inputs!$D$27:$T$27,0))*1000</f>
        <v>3389.5853999999995</v>
      </c>
      <c r="M332" s="5">
        <f>'[11]Table 14'!M$15*INDEX(Inputs!$D$30:$T$30,MATCH($A$1,Inputs!$D$27:$T$27,0))*1000</f>
        <v>3268.0955999999996</v>
      </c>
      <c r="N332" s="5">
        <f>'[11]Table 14'!N$15*INDEX(Inputs!$D$30:$T$30,MATCH($A$1,Inputs!$D$27:$T$27,0))*1000</f>
        <v>3627.6389999999992</v>
      </c>
      <c r="O332" s="5">
        <f>'[11]Table 14'!O$15*INDEX(Inputs!$D$30:$T$30,MATCH($A$1,Inputs!$D$27:$T$27,0))*1000</f>
        <v>948.67499999999995</v>
      </c>
      <c r="P332" s="5">
        <f>'[11]Table 14'!P$15*INDEX(Inputs!$D$30:$T$30,MATCH($A$1,Inputs!$D$27:$T$27,0))*1000</f>
        <v>1011.8324999999999</v>
      </c>
      <c r="Q332" s="5">
        <f>'[11]Table 14'!Q$15*INDEX(Inputs!$D$30:$T$30,MATCH($A$1,Inputs!$D$27:$T$27,0))*1000</f>
        <v>2753.9925000000003</v>
      </c>
      <c r="R332" s="5">
        <f>'[11]Table 14'!R$15*INDEX(Inputs!$D$30:$T$30,MATCH($A$1,Inputs!$D$27:$T$27,0))*1000</f>
        <v>2928.7667999999999</v>
      </c>
      <c r="S332" s="5">
        <f>'[11]Table 14'!S$15*INDEX(Inputs!$D$30:$T$30,MATCH($A$1,Inputs!$D$27:$T$27,0))*1000</f>
        <v>4173.9008999999996</v>
      </c>
      <c r="T332" s="5">
        <f>'[11]Table 14'!T$15*INDEX(Inputs!$D$30:$T$30,MATCH($A$1,Inputs!$D$27:$T$27,0))*1000</f>
        <v>3649.9499999999994</v>
      </c>
      <c r="U332" s="5">
        <f>'[11]Table 14'!U$15*INDEX(Inputs!$D$30:$T$30,MATCH($A$1,Inputs!$D$27:$T$27,0))*1000</f>
        <v>4229.2949999999992</v>
      </c>
      <c r="V332" s="5">
        <f>'[11]Table 14'!V$15*INDEX(Inputs!$D$30:$T$30,MATCH($A$1,Inputs!$D$27:$T$27,0))*1000</f>
        <v>4199.3903999999993</v>
      </c>
      <c r="W332" s="5">
        <f>'[11]Table 14'!W$15*INDEX(Inputs!$D$30:$T$30,MATCH($A$1,Inputs!$D$27:$T$27,0))*1000</f>
        <v>2612.4186</v>
      </c>
      <c r="Z332" s="21" t="s">
        <v>26</v>
      </c>
    </row>
    <row r="333" spans="2:26" x14ac:dyDescent="0.2">
      <c r="B333" s="4" t="s">
        <v>19</v>
      </c>
      <c r="C333" s="5">
        <f>'[11]Table 14'!C$14*INDEX(Inputs!$D$30:$T$30,MATCH($A$1,Inputs!$D$27:$T$27,0))*1000</f>
        <v>18.026400000000002</v>
      </c>
      <c r="D333" s="5">
        <f>'[11]Table 14'!D$14*INDEX(Inputs!$D$30:$T$30,MATCH($A$1,Inputs!$D$27:$T$27,0))*1000</f>
        <v>18.716399999999997</v>
      </c>
      <c r="E333" s="5">
        <f>'[11]Table 14'!E$14*INDEX(Inputs!$D$30:$T$30,MATCH($A$1,Inputs!$D$27:$T$27,0))*1000</f>
        <v>16.051799999999997</v>
      </c>
      <c r="F333" s="5">
        <f>'[11]Table 14'!F$14*INDEX(Inputs!$D$30:$T$30,MATCH($A$1,Inputs!$D$27:$T$27,0))*1000</f>
        <v>15.195</v>
      </c>
      <c r="G333" s="5">
        <f>'[11]Table 14'!G$14*INDEX(Inputs!$D$30:$T$30,MATCH($A$1,Inputs!$D$27:$T$27,0))*1000</f>
        <v>12.198</v>
      </c>
      <c r="H333" s="5">
        <f>'[11]Table 14'!H$14*INDEX(Inputs!$D$30:$T$30,MATCH($A$1,Inputs!$D$27:$T$27,0))*1000</f>
        <v>13.994999999999999</v>
      </c>
      <c r="I333" s="5">
        <f>'[11]Table 14'!I$14*INDEX(Inputs!$D$30:$T$30,MATCH($A$1,Inputs!$D$27:$T$27,0))*1000</f>
        <v>12.804</v>
      </c>
      <c r="J333" s="5">
        <f>'[11]Table 14'!J$14*INDEX(Inputs!$D$30:$T$30,MATCH($A$1,Inputs!$D$27:$T$27,0))*1000</f>
        <v>12.794699999999999</v>
      </c>
      <c r="K333" s="5">
        <f>'[11]Table 14'!K$14*INDEX(Inputs!$D$30:$T$30,MATCH($A$1,Inputs!$D$27:$T$27,0))*1000</f>
        <v>11.3064</v>
      </c>
      <c r="L333" s="5">
        <f>'[11]Table 14'!L$14*INDEX(Inputs!$D$30:$T$30,MATCH($A$1,Inputs!$D$27:$T$27,0))*1000</f>
        <v>8.9309999999999992</v>
      </c>
      <c r="M333" s="5">
        <f>'[11]Table 14'!M$14*INDEX(Inputs!$D$30:$T$30,MATCH($A$1,Inputs!$D$27:$T$27,0))*1000</f>
        <v>8.0609999999999999</v>
      </c>
      <c r="N333" s="5">
        <f>'[11]Table 14'!N$14*INDEX(Inputs!$D$30:$T$30,MATCH($A$1,Inputs!$D$27:$T$27,0))*1000</f>
        <v>8.045399999999999</v>
      </c>
      <c r="O333" s="5">
        <f>'[11]Table 14'!O$14*INDEX(Inputs!$D$30:$T$30,MATCH($A$1,Inputs!$D$27:$T$27,0))*1000</f>
        <v>7.7549999999999999</v>
      </c>
      <c r="P333" s="5">
        <f>'[11]Table 14'!P$14*INDEX(Inputs!$D$30:$T$30,MATCH($A$1,Inputs!$D$27:$T$27,0))*1000</f>
        <v>5.3774999999999995</v>
      </c>
      <c r="Q333" s="5">
        <f>'[11]Table 14'!Q$14*INDEX(Inputs!$D$30:$T$30,MATCH($A$1,Inputs!$D$27:$T$27,0))*1000</f>
        <v>2.0925000000000002</v>
      </c>
      <c r="R333" s="5">
        <f>'[11]Table 14'!R$14*INDEX(Inputs!$D$30:$T$30,MATCH($A$1,Inputs!$D$27:$T$27,0))*1000</f>
        <v>0</v>
      </c>
      <c r="S333" s="5">
        <f>'[11]Table 14'!S$14*INDEX(Inputs!$D$30:$T$30,MATCH($A$1,Inputs!$D$27:$T$27,0))*1000</f>
        <v>0</v>
      </c>
      <c r="T333" s="5">
        <f>'[11]Table 14'!T$14*INDEX(Inputs!$D$30:$T$30,MATCH($A$1,Inputs!$D$27:$T$27,0))*1000</f>
        <v>0</v>
      </c>
      <c r="U333" s="5">
        <f>'[11]Table 14'!U$14*INDEX(Inputs!$D$30:$T$30,MATCH($A$1,Inputs!$D$27:$T$27,0))*1000</f>
        <v>0</v>
      </c>
      <c r="V333" s="5">
        <f>'[11]Table 14'!V$14*INDEX(Inputs!$D$30:$T$30,MATCH($A$1,Inputs!$D$27:$T$27,0))*1000</f>
        <v>0</v>
      </c>
      <c r="W333" s="5">
        <f>'[11]Table 14'!W$14*INDEX(Inputs!$D$30:$T$30,MATCH($A$1,Inputs!$D$27:$T$27,0))*1000</f>
        <v>0</v>
      </c>
      <c r="Z333" s="21" t="s">
        <v>26</v>
      </c>
    </row>
    <row r="334" spans="2:26" x14ac:dyDescent="0.2">
      <c r="B334" s="4" t="s">
        <v>16</v>
      </c>
      <c r="C334" s="5"/>
      <c r="D334" s="5"/>
      <c r="E334" s="5"/>
      <c r="F334" s="5"/>
      <c r="G334" s="5"/>
      <c r="H334" s="5"/>
      <c r="I334" s="5"/>
      <c r="J334" s="5"/>
      <c r="K334" s="5"/>
      <c r="L334" s="5"/>
      <c r="M334" s="5"/>
      <c r="N334" s="5"/>
      <c r="O334" s="5"/>
      <c r="P334" s="5"/>
      <c r="Q334" s="5"/>
      <c r="R334" s="5"/>
      <c r="S334" s="5"/>
      <c r="T334" s="5"/>
      <c r="U334" s="5"/>
      <c r="V334" s="5"/>
      <c r="W334" s="5"/>
    </row>
    <row r="335" spans="2:26" x14ac:dyDescent="0.2">
      <c r="B335" s="4" t="s">
        <v>21</v>
      </c>
      <c r="C335" s="5"/>
      <c r="D335" s="5"/>
      <c r="E335" s="5"/>
      <c r="F335" s="5"/>
      <c r="G335" s="5"/>
      <c r="H335" s="5"/>
      <c r="I335" s="5"/>
      <c r="J335" s="5"/>
      <c r="K335" s="5"/>
      <c r="L335" s="5"/>
      <c r="M335" s="5"/>
      <c r="N335" s="5"/>
      <c r="O335" s="5"/>
      <c r="P335" s="5"/>
      <c r="Q335" s="5"/>
      <c r="R335" s="5"/>
      <c r="S335" s="5"/>
      <c r="T335" s="5"/>
      <c r="U335" s="5"/>
      <c r="V335" s="5"/>
      <c r="W335" s="5"/>
    </row>
    <row r="336" spans="2:26" x14ac:dyDescent="0.2">
      <c r="B336" s="4" t="s">
        <v>20</v>
      </c>
      <c r="C336" s="5"/>
      <c r="D336" s="5"/>
      <c r="E336" s="5"/>
      <c r="F336" s="5"/>
      <c r="G336" s="5"/>
      <c r="H336" s="5"/>
      <c r="I336" s="5"/>
      <c r="J336" s="5"/>
      <c r="K336" s="5"/>
      <c r="L336" s="5"/>
      <c r="M336" s="5"/>
      <c r="N336" s="5"/>
      <c r="O336" s="5"/>
      <c r="P336" s="5"/>
      <c r="Q336" s="5"/>
      <c r="R336" s="5"/>
      <c r="S336" s="5"/>
      <c r="T336" s="5"/>
      <c r="U336" s="5"/>
      <c r="V336" s="5"/>
      <c r="W336" s="5"/>
    </row>
    <row r="337" spans="1:23" x14ac:dyDescent="0.2">
      <c r="B337" s="4" t="s">
        <v>0</v>
      </c>
      <c r="C337" s="5"/>
      <c r="D337" s="5"/>
      <c r="E337" s="5"/>
      <c r="F337" s="5"/>
      <c r="G337" s="5"/>
      <c r="H337" s="5"/>
      <c r="I337" s="5"/>
      <c r="J337" s="5"/>
      <c r="K337" s="5"/>
      <c r="L337" s="5"/>
      <c r="M337" s="5"/>
      <c r="N337" s="5"/>
      <c r="O337" s="5"/>
      <c r="P337" s="5"/>
      <c r="Q337" s="5"/>
      <c r="R337" s="5"/>
      <c r="S337" s="5"/>
      <c r="T337" s="5"/>
      <c r="U337" s="5"/>
      <c r="V337" s="5"/>
      <c r="W337" s="5"/>
    </row>
    <row r="338" spans="1:23" x14ac:dyDescent="0.2">
      <c r="B338" s="4" t="s">
        <v>22</v>
      </c>
      <c r="C338" s="5"/>
      <c r="D338" s="5"/>
      <c r="E338" s="5"/>
      <c r="F338" s="5"/>
      <c r="G338" s="5"/>
      <c r="H338" s="5"/>
      <c r="I338" s="5"/>
      <c r="J338" s="5"/>
      <c r="K338" s="5"/>
      <c r="L338" s="5"/>
      <c r="M338" s="5"/>
      <c r="N338" s="5"/>
      <c r="O338" s="5"/>
      <c r="P338" s="5"/>
      <c r="Q338" s="5"/>
      <c r="R338" s="5"/>
      <c r="S338" s="5"/>
      <c r="T338" s="5"/>
      <c r="U338" s="5"/>
      <c r="V338" s="5"/>
      <c r="W338" s="5"/>
    </row>
    <row r="339" spans="1:23" x14ac:dyDescent="0.2">
      <c r="B339" s="4" t="s">
        <v>23</v>
      </c>
      <c r="C339" s="5"/>
      <c r="D339" s="5"/>
      <c r="E339" s="5"/>
      <c r="F339" s="5"/>
      <c r="G339" s="5"/>
      <c r="H339" s="5"/>
      <c r="I339" s="5"/>
      <c r="J339" s="5"/>
      <c r="K339" s="5"/>
      <c r="L339" s="5"/>
      <c r="M339" s="5"/>
      <c r="N339" s="5"/>
      <c r="O339" s="5"/>
      <c r="P339" s="5"/>
      <c r="Q339" s="5"/>
      <c r="R339" s="5"/>
      <c r="S339" s="5"/>
      <c r="T339" s="5"/>
      <c r="U339" s="5"/>
      <c r="V339" s="5"/>
      <c r="W339" s="5"/>
    </row>
    <row r="340" spans="1:23" x14ac:dyDescent="0.2">
      <c r="B340" s="4" t="s">
        <v>17</v>
      </c>
      <c r="C340" s="5"/>
      <c r="D340" s="5"/>
      <c r="E340" s="5"/>
      <c r="F340" s="5"/>
      <c r="G340" s="5"/>
      <c r="H340" s="5"/>
      <c r="I340" s="5"/>
      <c r="J340" s="5"/>
      <c r="K340" s="5"/>
      <c r="L340" s="5"/>
      <c r="M340" s="5"/>
      <c r="N340" s="5"/>
      <c r="O340" s="5"/>
      <c r="P340" s="5"/>
      <c r="Q340" s="5"/>
      <c r="R340" s="5"/>
      <c r="S340" s="5"/>
      <c r="T340" s="5"/>
      <c r="U340" s="5"/>
      <c r="V340" s="5"/>
      <c r="W340" s="5"/>
    </row>
    <row r="341" spans="1:23" x14ac:dyDescent="0.2">
      <c r="B341" s="4" t="s">
        <v>1</v>
      </c>
      <c r="C341" s="5"/>
      <c r="D341" s="5"/>
      <c r="E341" s="5"/>
      <c r="F341" s="5"/>
      <c r="G341" s="5"/>
      <c r="H341" s="5"/>
      <c r="I341" s="5"/>
      <c r="J341" s="5"/>
      <c r="K341" s="5"/>
      <c r="L341" s="5"/>
      <c r="M341" s="5"/>
      <c r="N341" s="5"/>
      <c r="O341" s="5"/>
      <c r="P341" s="5"/>
      <c r="Q341" s="5"/>
      <c r="R341" s="5"/>
      <c r="S341" s="5"/>
      <c r="T341" s="5"/>
      <c r="U341" s="5"/>
      <c r="V341" s="5"/>
      <c r="W341" s="5"/>
    </row>
    <row r="342" spans="1:23" x14ac:dyDescent="0.2">
      <c r="B342" s="15" t="s">
        <v>9</v>
      </c>
      <c r="C342" s="19">
        <f t="shared" ref="C342:W342" si="137">SUM(C332:C341)</f>
        <v>2908.5432000000001</v>
      </c>
      <c r="D342" s="19">
        <f t="shared" si="137"/>
        <v>2739.9791999999998</v>
      </c>
      <c r="E342" s="19">
        <f t="shared" si="137"/>
        <v>2372.6748000000002</v>
      </c>
      <c r="F342" s="19">
        <f t="shared" si="137"/>
        <v>2789.2500000000005</v>
      </c>
      <c r="G342" s="19">
        <f t="shared" si="137"/>
        <v>3396.9431999999997</v>
      </c>
      <c r="H342" s="19">
        <f t="shared" si="137"/>
        <v>3541.44</v>
      </c>
      <c r="I342" s="19">
        <f t="shared" si="137"/>
        <v>2464.8431999999998</v>
      </c>
      <c r="J342" s="19">
        <f t="shared" si="137"/>
        <v>3178.3511999999996</v>
      </c>
      <c r="K342" s="19">
        <f t="shared" si="137"/>
        <v>3718.3199999999997</v>
      </c>
      <c r="L342" s="19">
        <f t="shared" si="137"/>
        <v>3398.5163999999995</v>
      </c>
      <c r="M342" s="19">
        <f t="shared" si="137"/>
        <v>3276.1565999999998</v>
      </c>
      <c r="N342" s="19">
        <f t="shared" si="137"/>
        <v>3635.6843999999992</v>
      </c>
      <c r="O342" s="19">
        <f t="shared" si="137"/>
        <v>956.43</v>
      </c>
      <c r="P342" s="19">
        <f t="shared" si="137"/>
        <v>1017.2099999999999</v>
      </c>
      <c r="Q342" s="19">
        <f t="shared" si="137"/>
        <v>2756.0850000000005</v>
      </c>
      <c r="R342" s="19">
        <f t="shared" si="137"/>
        <v>2928.7667999999999</v>
      </c>
      <c r="S342" s="19">
        <f t="shared" si="137"/>
        <v>4173.9008999999996</v>
      </c>
      <c r="T342" s="19">
        <f t="shared" si="137"/>
        <v>3649.9499999999994</v>
      </c>
      <c r="U342" s="19">
        <f t="shared" si="137"/>
        <v>4229.2949999999992</v>
      </c>
      <c r="V342" s="19">
        <f t="shared" si="137"/>
        <v>4199.3903999999993</v>
      </c>
      <c r="W342" s="19">
        <f t="shared" si="137"/>
        <v>2612.4186</v>
      </c>
    </row>
    <row r="343" spans="1:23" x14ac:dyDescent="0.2">
      <c r="A343" s="3" t="s">
        <v>80</v>
      </c>
      <c r="B343" s="26" t="s">
        <v>91</v>
      </c>
      <c r="C343" s="25">
        <f>C342/C325/1000</f>
        <v>3.1596164623055468E-3</v>
      </c>
      <c r="D343" s="25">
        <f t="shared" ref="D343:W343" si="138">D342/D325/1000</f>
        <v>2.9527205259250113E-3</v>
      </c>
      <c r="E343" s="25">
        <f t="shared" si="138"/>
        <v>3.1966198718371953E-3</v>
      </c>
      <c r="F343" s="25">
        <f t="shared" si="138"/>
        <v>3.3390322912595213E-3</v>
      </c>
      <c r="G343" s="25">
        <f t="shared" si="138"/>
        <v>3.3010495245419484E-3</v>
      </c>
      <c r="H343" s="25">
        <f t="shared" si="138"/>
        <v>3.2499116413728987E-3</v>
      </c>
      <c r="I343" s="25">
        <f t="shared" si="138"/>
        <v>2.9989696576940414E-3</v>
      </c>
      <c r="J343" s="25">
        <f t="shared" si="138"/>
        <v>2.8713729955656526E-3</v>
      </c>
      <c r="K343" s="25">
        <f t="shared" si="138"/>
        <v>2.638836278787542E-3</v>
      </c>
      <c r="L343" s="25">
        <f t="shared" si="138"/>
        <v>2.519550657025596E-3</v>
      </c>
      <c r="M343" s="25">
        <f t="shared" si="138"/>
        <v>2.3444127700843159E-3</v>
      </c>
      <c r="N343" s="25">
        <f t="shared" si="138"/>
        <v>2.2018908332017651E-3</v>
      </c>
      <c r="O343" s="25">
        <f t="shared" si="138"/>
        <v>2.3656422106079771E-3</v>
      </c>
      <c r="P343" s="25">
        <f t="shared" si="138"/>
        <v>2.4643934910845637E-3</v>
      </c>
      <c r="Q343" s="25">
        <f t="shared" si="138"/>
        <v>2.2585512599907179E-3</v>
      </c>
      <c r="R343" s="25">
        <f t="shared" si="138"/>
        <v>2.1942755263623373E-3</v>
      </c>
      <c r="S343" s="25">
        <f t="shared" si="138"/>
        <v>2.0550901367253111E-3</v>
      </c>
      <c r="T343" s="25">
        <f t="shared" si="138"/>
        <v>2.0256474537682289E-3</v>
      </c>
      <c r="U343" s="25">
        <f t="shared" si="138"/>
        <v>2.0943365841727692E-3</v>
      </c>
      <c r="V343" s="25">
        <f t="shared" si="138"/>
        <v>2.061420117216248E-3</v>
      </c>
      <c r="W343" s="25">
        <f t="shared" si="138"/>
        <v>3.6085793899858091E-3</v>
      </c>
    </row>
    <row r="345" spans="1:23" x14ac:dyDescent="0.2">
      <c r="B345" s="4" t="s">
        <v>18</v>
      </c>
      <c r="C345" s="11">
        <f t="shared" ref="C345:W345" si="139">IFERROR(C332/C342,0)</f>
        <v>0.99380225812014755</v>
      </c>
      <c r="D345" s="11">
        <f t="shared" si="139"/>
        <v>0.99316914522562805</v>
      </c>
      <c r="E345" s="11">
        <f t="shared" si="139"/>
        <v>0.99323472394952728</v>
      </c>
      <c r="F345" s="11">
        <f t="shared" si="139"/>
        <v>0.99455229900510889</v>
      </c>
      <c r="G345" s="11">
        <f t="shared" si="139"/>
        <v>0.99640912453290365</v>
      </c>
      <c r="H345" s="11">
        <f t="shared" si="139"/>
        <v>0.99604821767416651</v>
      </c>
      <c r="I345" s="11">
        <f t="shared" si="139"/>
        <v>0.99480534907859453</v>
      </c>
      <c r="J345" s="11">
        <f t="shared" si="139"/>
        <v>0.99597442220985521</v>
      </c>
      <c r="K345" s="11">
        <f t="shared" si="139"/>
        <v>0.99695927192925837</v>
      </c>
      <c r="L345" s="11">
        <f t="shared" si="139"/>
        <v>0.99737208859724791</v>
      </c>
      <c r="M345" s="11">
        <f t="shared" si="139"/>
        <v>0.99753949490692839</v>
      </c>
      <c r="N345" s="11">
        <f t="shared" si="139"/>
        <v>0.99778710165271767</v>
      </c>
      <c r="O345" s="11">
        <f t="shared" si="139"/>
        <v>0.99189172234246104</v>
      </c>
      <c r="P345" s="11">
        <f t="shared" si="139"/>
        <v>0.99471348099212542</v>
      </c>
      <c r="Q345" s="11">
        <f t="shared" si="139"/>
        <v>0.99924077087607954</v>
      </c>
      <c r="R345" s="11">
        <f t="shared" si="139"/>
        <v>1</v>
      </c>
      <c r="S345" s="11">
        <f t="shared" si="139"/>
        <v>1</v>
      </c>
      <c r="T345" s="11">
        <f t="shared" si="139"/>
        <v>1</v>
      </c>
      <c r="U345" s="11">
        <f t="shared" si="139"/>
        <v>1</v>
      </c>
      <c r="V345" s="11">
        <f t="shared" si="139"/>
        <v>1</v>
      </c>
      <c r="W345" s="11">
        <f t="shared" si="139"/>
        <v>1</v>
      </c>
    </row>
    <row r="346" spans="1:23" x14ac:dyDescent="0.2">
      <c r="B346" s="4" t="s">
        <v>19</v>
      </c>
      <c r="C346" s="11">
        <f t="shared" ref="C346:W346" si="140">IFERROR(C333/C342,0)</f>
        <v>6.1977418798524302E-3</v>
      </c>
      <c r="D346" s="11">
        <f t="shared" si="140"/>
        <v>6.8308547743720091E-3</v>
      </c>
      <c r="E346" s="11">
        <f t="shared" si="140"/>
        <v>6.7652760504726545E-3</v>
      </c>
      <c r="F346" s="11">
        <f t="shared" si="140"/>
        <v>5.447700994891099E-3</v>
      </c>
      <c r="G346" s="11">
        <f t="shared" si="140"/>
        <v>3.5908754670964183E-3</v>
      </c>
      <c r="H346" s="11">
        <f t="shared" si="140"/>
        <v>3.951782325833559E-3</v>
      </c>
      <c r="I346" s="11">
        <f t="shared" si="140"/>
        <v>5.1946509214054679E-3</v>
      </c>
      <c r="J346" s="11">
        <f t="shared" si="140"/>
        <v>4.0255777901447767E-3</v>
      </c>
      <c r="K346" s="11">
        <f t="shared" si="140"/>
        <v>3.0407280707416256E-3</v>
      </c>
      <c r="L346" s="11">
        <f t="shared" si="140"/>
        <v>2.6279114027520953E-3</v>
      </c>
      <c r="M346" s="11">
        <f t="shared" si="140"/>
        <v>2.4605050930715583E-3</v>
      </c>
      <c r="N346" s="11">
        <f t="shared" si="140"/>
        <v>2.2128983472822889E-3</v>
      </c>
      <c r="O346" s="11">
        <f t="shared" si="140"/>
        <v>8.1082776575389735E-3</v>
      </c>
      <c r="P346" s="11">
        <f t="shared" si="140"/>
        <v>5.2865190078744805E-3</v>
      </c>
      <c r="Q346" s="11">
        <f t="shared" si="140"/>
        <v>7.5922912392034343E-4</v>
      </c>
      <c r="R346" s="11">
        <f t="shared" si="140"/>
        <v>0</v>
      </c>
      <c r="S346" s="11">
        <f t="shared" si="140"/>
        <v>0</v>
      </c>
      <c r="T346" s="11">
        <f t="shared" si="140"/>
        <v>0</v>
      </c>
      <c r="U346" s="11">
        <f t="shared" si="140"/>
        <v>0</v>
      </c>
      <c r="V346" s="11">
        <f t="shared" si="140"/>
        <v>0</v>
      </c>
      <c r="W346" s="11">
        <f t="shared" si="140"/>
        <v>0</v>
      </c>
    </row>
    <row r="347" spans="1:23" x14ac:dyDescent="0.2">
      <c r="B347" s="4" t="s">
        <v>16</v>
      </c>
      <c r="C347" s="11">
        <f t="shared" ref="C347:W347" si="141">IFERROR(C334/C342,0)</f>
        <v>0</v>
      </c>
      <c r="D347" s="11">
        <f t="shared" si="141"/>
        <v>0</v>
      </c>
      <c r="E347" s="11">
        <f t="shared" si="141"/>
        <v>0</v>
      </c>
      <c r="F347" s="11">
        <f t="shared" si="141"/>
        <v>0</v>
      </c>
      <c r="G347" s="11">
        <f t="shared" si="141"/>
        <v>0</v>
      </c>
      <c r="H347" s="11">
        <f t="shared" si="141"/>
        <v>0</v>
      </c>
      <c r="I347" s="11">
        <f t="shared" si="141"/>
        <v>0</v>
      </c>
      <c r="J347" s="11">
        <f t="shared" si="141"/>
        <v>0</v>
      </c>
      <c r="K347" s="11">
        <f t="shared" si="141"/>
        <v>0</v>
      </c>
      <c r="L347" s="11">
        <f t="shared" si="141"/>
        <v>0</v>
      </c>
      <c r="M347" s="11">
        <f t="shared" si="141"/>
        <v>0</v>
      </c>
      <c r="N347" s="11">
        <f t="shared" si="141"/>
        <v>0</v>
      </c>
      <c r="O347" s="11">
        <f t="shared" si="141"/>
        <v>0</v>
      </c>
      <c r="P347" s="11">
        <f t="shared" si="141"/>
        <v>0</v>
      </c>
      <c r="Q347" s="11">
        <f t="shared" si="141"/>
        <v>0</v>
      </c>
      <c r="R347" s="11">
        <f t="shared" si="141"/>
        <v>0</v>
      </c>
      <c r="S347" s="11">
        <f t="shared" si="141"/>
        <v>0</v>
      </c>
      <c r="T347" s="11">
        <f t="shared" si="141"/>
        <v>0</v>
      </c>
      <c r="U347" s="11">
        <f t="shared" si="141"/>
        <v>0</v>
      </c>
      <c r="V347" s="11">
        <f t="shared" si="141"/>
        <v>0</v>
      </c>
      <c r="W347" s="11">
        <f t="shared" si="141"/>
        <v>0</v>
      </c>
    </row>
    <row r="348" spans="1:23" x14ac:dyDescent="0.2">
      <c r="B348" s="4" t="s">
        <v>21</v>
      </c>
      <c r="C348" s="11">
        <f t="shared" ref="C348:W348" si="142">IFERROR(C335/C342,0)</f>
        <v>0</v>
      </c>
      <c r="D348" s="11">
        <f t="shared" si="142"/>
        <v>0</v>
      </c>
      <c r="E348" s="11">
        <f t="shared" si="142"/>
        <v>0</v>
      </c>
      <c r="F348" s="11">
        <f t="shared" si="142"/>
        <v>0</v>
      </c>
      <c r="G348" s="11">
        <f t="shared" si="142"/>
        <v>0</v>
      </c>
      <c r="H348" s="11">
        <f t="shared" si="142"/>
        <v>0</v>
      </c>
      <c r="I348" s="11">
        <f t="shared" si="142"/>
        <v>0</v>
      </c>
      <c r="J348" s="11">
        <f t="shared" si="142"/>
        <v>0</v>
      </c>
      <c r="K348" s="11">
        <f t="shared" si="142"/>
        <v>0</v>
      </c>
      <c r="L348" s="11">
        <f t="shared" si="142"/>
        <v>0</v>
      </c>
      <c r="M348" s="11">
        <f t="shared" si="142"/>
        <v>0</v>
      </c>
      <c r="N348" s="11">
        <f t="shared" si="142"/>
        <v>0</v>
      </c>
      <c r="O348" s="11">
        <f t="shared" si="142"/>
        <v>0</v>
      </c>
      <c r="P348" s="11">
        <f t="shared" si="142"/>
        <v>0</v>
      </c>
      <c r="Q348" s="11">
        <f t="shared" si="142"/>
        <v>0</v>
      </c>
      <c r="R348" s="11">
        <f t="shared" si="142"/>
        <v>0</v>
      </c>
      <c r="S348" s="11">
        <f t="shared" si="142"/>
        <v>0</v>
      </c>
      <c r="T348" s="11">
        <f t="shared" si="142"/>
        <v>0</v>
      </c>
      <c r="U348" s="11">
        <f t="shared" si="142"/>
        <v>0</v>
      </c>
      <c r="V348" s="11">
        <f t="shared" si="142"/>
        <v>0</v>
      </c>
      <c r="W348" s="11">
        <f t="shared" si="142"/>
        <v>0</v>
      </c>
    </row>
    <row r="349" spans="1:23" x14ac:dyDescent="0.2">
      <c r="B349" s="4" t="s">
        <v>20</v>
      </c>
      <c r="C349" s="11">
        <f t="shared" ref="C349:W349" si="143">IFERROR(C336/C342,0)</f>
        <v>0</v>
      </c>
      <c r="D349" s="11">
        <f t="shared" si="143"/>
        <v>0</v>
      </c>
      <c r="E349" s="11">
        <f t="shared" si="143"/>
        <v>0</v>
      </c>
      <c r="F349" s="11">
        <f t="shared" si="143"/>
        <v>0</v>
      </c>
      <c r="G349" s="11">
        <f t="shared" si="143"/>
        <v>0</v>
      </c>
      <c r="H349" s="11">
        <f t="shared" si="143"/>
        <v>0</v>
      </c>
      <c r="I349" s="11">
        <f t="shared" si="143"/>
        <v>0</v>
      </c>
      <c r="J349" s="11">
        <f t="shared" si="143"/>
        <v>0</v>
      </c>
      <c r="K349" s="11">
        <f t="shared" si="143"/>
        <v>0</v>
      </c>
      <c r="L349" s="11">
        <f t="shared" si="143"/>
        <v>0</v>
      </c>
      <c r="M349" s="11">
        <f t="shared" si="143"/>
        <v>0</v>
      </c>
      <c r="N349" s="11">
        <f t="shared" si="143"/>
        <v>0</v>
      </c>
      <c r="O349" s="11">
        <f t="shared" si="143"/>
        <v>0</v>
      </c>
      <c r="P349" s="11">
        <f t="shared" si="143"/>
        <v>0</v>
      </c>
      <c r="Q349" s="11">
        <f t="shared" si="143"/>
        <v>0</v>
      </c>
      <c r="R349" s="11">
        <f t="shared" si="143"/>
        <v>0</v>
      </c>
      <c r="S349" s="11">
        <f t="shared" si="143"/>
        <v>0</v>
      </c>
      <c r="T349" s="11">
        <f t="shared" si="143"/>
        <v>0</v>
      </c>
      <c r="U349" s="11">
        <f t="shared" si="143"/>
        <v>0</v>
      </c>
      <c r="V349" s="11">
        <f t="shared" si="143"/>
        <v>0</v>
      </c>
      <c r="W349" s="11">
        <f t="shared" si="143"/>
        <v>0</v>
      </c>
    </row>
    <row r="350" spans="1:23" x14ac:dyDescent="0.2">
      <c r="B350" s="4" t="s">
        <v>0</v>
      </c>
      <c r="C350" s="11">
        <f t="shared" ref="C350:W350" si="144">IFERROR(C337/C342,0)</f>
        <v>0</v>
      </c>
      <c r="D350" s="11">
        <f t="shared" si="144"/>
        <v>0</v>
      </c>
      <c r="E350" s="11">
        <f t="shared" si="144"/>
        <v>0</v>
      </c>
      <c r="F350" s="11">
        <f t="shared" si="144"/>
        <v>0</v>
      </c>
      <c r="G350" s="11">
        <f t="shared" si="144"/>
        <v>0</v>
      </c>
      <c r="H350" s="11">
        <f t="shared" si="144"/>
        <v>0</v>
      </c>
      <c r="I350" s="11">
        <f t="shared" si="144"/>
        <v>0</v>
      </c>
      <c r="J350" s="11">
        <f t="shared" si="144"/>
        <v>0</v>
      </c>
      <c r="K350" s="11">
        <f t="shared" si="144"/>
        <v>0</v>
      </c>
      <c r="L350" s="11">
        <f t="shared" si="144"/>
        <v>0</v>
      </c>
      <c r="M350" s="11">
        <f t="shared" si="144"/>
        <v>0</v>
      </c>
      <c r="N350" s="11">
        <f t="shared" si="144"/>
        <v>0</v>
      </c>
      <c r="O350" s="11">
        <f t="shared" si="144"/>
        <v>0</v>
      </c>
      <c r="P350" s="11">
        <f t="shared" si="144"/>
        <v>0</v>
      </c>
      <c r="Q350" s="11">
        <f t="shared" si="144"/>
        <v>0</v>
      </c>
      <c r="R350" s="11">
        <f t="shared" si="144"/>
        <v>0</v>
      </c>
      <c r="S350" s="11">
        <f t="shared" si="144"/>
        <v>0</v>
      </c>
      <c r="T350" s="11">
        <f t="shared" si="144"/>
        <v>0</v>
      </c>
      <c r="U350" s="11">
        <f t="shared" si="144"/>
        <v>0</v>
      </c>
      <c r="V350" s="11">
        <f t="shared" si="144"/>
        <v>0</v>
      </c>
      <c r="W350" s="11">
        <f t="shared" si="144"/>
        <v>0</v>
      </c>
    </row>
    <row r="351" spans="1:23" x14ac:dyDescent="0.2">
      <c r="B351" s="4" t="s">
        <v>22</v>
      </c>
      <c r="C351" s="11">
        <f t="shared" ref="C351:W351" si="145">IFERROR(C338/C342,0)</f>
        <v>0</v>
      </c>
      <c r="D351" s="11">
        <f t="shared" si="145"/>
        <v>0</v>
      </c>
      <c r="E351" s="11">
        <f t="shared" si="145"/>
        <v>0</v>
      </c>
      <c r="F351" s="11">
        <f t="shared" si="145"/>
        <v>0</v>
      </c>
      <c r="G351" s="11">
        <f t="shared" si="145"/>
        <v>0</v>
      </c>
      <c r="H351" s="11">
        <f t="shared" si="145"/>
        <v>0</v>
      </c>
      <c r="I351" s="11">
        <f t="shared" si="145"/>
        <v>0</v>
      </c>
      <c r="J351" s="11">
        <f t="shared" si="145"/>
        <v>0</v>
      </c>
      <c r="K351" s="11">
        <f t="shared" si="145"/>
        <v>0</v>
      </c>
      <c r="L351" s="11">
        <f t="shared" si="145"/>
        <v>0</v>
      </c>
      <c r="M351" s="11">
        <f t="shared" si="145"/>
        <v>0</v>
      </c>
      <c r="N351" s="11">
        <f t="shared" si="145"/>
        <v>0</v>
      </c>
      <c r="O351" s="11">
        <f t="shared" si="145"/>
        <v>0</v>
      </c>
      <c r="P351" s="11">
        <f t="shared" si="145"/>
        <v>0</v>
      </c>
      <c r="Q351" s="11">
        <f t="shared" si="145"/>
        <v>0</v>
      </c>
      <c r="R351" s="11">
        <f t="shared" si="145"/>
        <v>0</v>
      </c>
      <c r="S351" s="11">
        <f t="shared" si="145"/>
        <v>0</v>
      </c>
      <c r="T351" s="11">
        <f t="shared" si="145"/>
        <v>0</v>
      </c>
      <c r="U351" s="11">
        <f t="shared" si="145"/>
        <v>0</v>
      </c>
      <c r="V351" s="11">
        <f t="shared" si="145"/>
        <v>0</v>
      </c>
      <c r="W351" s="11">
        <f t="shared" si="145"/>
        <v>0</v>
      </c>
    </row>
    <row r="352" spans="1:23" x14ac:dyDescent="0.2">
      <c r="B352" s="4" t="s">
        <v>23</v>
      </c>
      <c r="C352" s="11">
        <f t="shared" ref="C352:W352" si="146">IFERROR(C339/C342,0)</f>
        <v>0</v>
      </c>
      <c r="D352" s="11">
        <f t="shared" si="146"/>
        <v>0</v>
      </c>
      <c r="E352" s="11">
        <f t="shared" si="146"/>
        <v>0</v>
      </c>
      <c r="F352" s="11">
        <f t="shared" si="146"/>
        <v>0</v>
      </c>
      <c r="G352" s="11">
        <f t="shared" si="146"/>
        <v>0</v>
      </c>
      <c r="H352" s="11">
        <f t="shared" si="146"/>
        <v>0</v>
      </c>
      <c r="I352" s="11">
        <f t="shared" si="146"/>
        <v>0</v>
      </c>
      <c r="J352" s="11">
        <f t="shared" si="146"/>
        <v>0</v>
      </c>
      <c r="K352" s="11">
        <f t="shared" si="146"/>
        <v>0</v>
      </c>
      <c r="L352" s="11">
        <f t="shared" si="146"/>
        <v>0</v>
      </c>
      <c r="M352" s="11">
        <f t="shared" si="146"/>
        <v>0</v>
      </c>
      <c r="N352" s="11">
        <f t="shared" si="146"/>
        <v>0</v>
      </c>
      <c r="O352" s="11">
        <f t="shared" si="146"/>
        <v>0</v>
      </c>
      <c r="P352" s="11">
        <f t="shared" si="146"/>
        <v>0</v>
      </c>
      <c r="Q352" s="11">
        <f t="shared" si="146"/>
        <v>0</v>
      </c>
      <c r="R352" s="11">
        <f t="shared" si="146"/>
        <v>0</v>
      </c>
      <c r="S352" s="11">
        <f t="shared" si="146"/>
        <v>0</v>
      </c>
      <c r="T352" s="11">
        <f t="shared" si="146"/>
        <v>0</v>
      </c>
      <c r="U352" s="11">
        <f t="shared" si="146"/>
        <v>0</v>
      </c>
      <c r="V352" s="11">
        <f t="shared" si="146"/>
        <v>0</v>
      </c>
      <c r="W352" s="11">
        <f t="shared" si="146"/>
        <v>0</v>
      </c>
    </row>
    <row r="353" spans="2:23" x14ac:dyDescent="0.2">
      <c r="B353" s="4" t="s">
        <v>17</v>
      </c>
      <c r="C353" s="11">
        <f t="shared" ref="C353:W353" si="147">IFERROR(C340/C342,0)</f>
        <v>0</v>
      </c>
      <c r="D353" s="11">
        <f t="shared" si="147"/>
        <v>0</v>
      </c>
      <c r="E353" s="11">
        <f t="shared" si="147"/>
        <v>0</v>
      </c>
      <c r="F353" s="11">
        <f t="shared" si="147"/>
        <v>0</v>
      </c>
      <c r="G353" s="11">
        <f t="shared" si="147"/>
        <v>0</v>
      </c>
      <c r="H353" s="11">
        <f t="shared" si="147"/>
        <v>0</v>
      </c>
      <c r="I353" s="11">
        <f t="shared" si="147"/>
        <v>0</v>
      </c>
      <c r="J353" s="11">
        <f t="shared" si="147"/>
        <v>0</v>
      </c>
      <c r="K353" s="11">
        <f t="shared" si="147"/>
        <v>0</v>
      </c>
      <c r="L353" s="11">
        <f t="shared" si="147"/>
        <v>0</v>
      </c>
      <c r="M353" s="11">
        <f t="shared" si="147"/>
        <v>0</v>
      </c>
      <c r="N353" s="11">
        <f t="shared" si="147"/>
        <v>0</v>
      </c>
      <c r="O353" s="11">
        <f t="shared" si="147"/>
        <v>0</v>
      </c>
      <c r="P353" s="11">
        <f t="shared" si="147"/>
        <v>0</v>
      </c>
      <c r="Q353" s="11">
        <f t="shared" si="147"/>
        <v>0</v>
      </c>
      <c r="R353" s="11">
        <f t="shared" si="147"/>
        <v>0</v>
      </c>
      <c r="S353" s="11">
        <f t="shared" si="147"/>
        <v>0</v>
      </c>
      <c r="T353" s="11">
        <f t="shared" si="147"/>
        <v>0</v>
      </c>
      <c r="U353" s="11">
        <f t="shared" si="147"/>
        <v>0</v>
      </c>
      <c r="V353" s="11">
        <f t="shared" si="147"/>
        <v>0</v>
      </c>
      <c r="W353" s="11">
        <f t="shared" si="147"/>
        <v>0</v>
      </c>
    </row>
    <row r="354" spans="2:23" x14ac:dyDescent="0.2">
      <c r="B354" s="4" t="s">
        <v>24</v>
      </c>
      <c r="C354" s="11">
        <f t="shared" ref="C354:W354" si="148">IFERROR(C341/C342,0)</f>
        <v>0</v>
      </c>
      <c r="D354" s="11">
        <f t="shared" si="148"/>
        <v>0</v>
      </c>
      <c r="E354" s="11">
        <f t="shared" si="148"/>
        <v>0</v>
      </c>
      <c r="F354" s="11">
        <f t="shared" si="148"/>
        <v>0</v>
      </c>
      <c r="G354" s="11">
        <f t="shared" si="148"/>
        <v>0</v>
      </c>
      <c r="H354" s="11">
        <f t="shared" si="148"/>
        <v>0</v>
      </c>
      <c r="I354" s="11">
        <f t="shared" si="148"/>
        <v>0</v>
      </c>
      <c r="J354" s="11">
        <f t="shared" si="148"/>
        <v>0</v>
      </c>
      <c r="K354" s="11">
        <f t="shared" si="148"/>
        <v>0</v>
      </c>
      <c r="L354" s="11">
        <f t="shared" si="148"/>
        <v>0</v>
      </c>
      <c r="M354" s="11">
        <f t="shared" si="148"/>
        <v>0</v>
      </c>
      <c r="N354" s="11">
        <f t="shared" si="148"/>
        <v>0</v>
      </c>
      <c r="O354" s="11">
        <f t="shared" si="148"/>
        <v>0</v>
      </c>
      <c r="P354" s="11">
        <f t="shared" si="148"/>
        <v>0</v>
      </c>
      <c r="Q354" s="11">
        <f t="shared" si="148"/>
        <v>0</v>
      </c>
      <c r="R354" s="11">
        <f t="shared" si="148"/>
        <v>0</v>
      </c>
      <c r="S354" s="11">
        <f t="shared" si="148"/>
        <v>0</v>
      </c>
      <c r="T354" s="11">
        <f t="shared" si="148"/>
        <v>0</v>
      </c>
      <c r="U354" s="11">
        <f t="shared" si="148"/>
        <v>0</v>
      </c>
      <c r="V354" s="11">
        <f t="shared" si="148"/>
        <v>0</v>
      </c>
      <c r="W354" s="11">
        <f t="shared" si="148"/>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807D6-B52E-4394-BCE9-9281CA973140}">
  <sheetPr codeName="Sheet16">
    <tabColor rgb="FFFF0000"/>
    <outlinePr summaryBelow="0"/>
  </sheetPr>
  <dimension ref="A1:AB354"/>
  <sheetViews>
    <sheetView zoomScale="85" zoomScaleNormal="85" workbookViewId="0">
      <pane xSplit="2" ySplit="1" topLeftCell="C2" activePane="bottomRight" state="frozen"/>
      <selection activeCell="C11" sqref="C11:W20"/>
      <selection pane="topRight" activeCell="C11" sqref="C11:W20"/>
      <selection pane="bottomLeft" activeCell="C11" sqref="C11:W20"/>
      <selection pane="bottomRight" activeCell="C11" sqref="C11:W20"/>
    </sheetView>
  </sheetViews>
  <sheetFormatPr defaultColWidth="9.140625" defaultRowHeight="12.75" outlineLevelRow="1" x14ac:dyDescent="0.2"/>
  <cols>
    <col min="1" max="1" width="11.7109375" style="1" customWidth="1"/>
    <col min="2" max="2" width="37.28515625" style="1" bestFit="1" customWidth="1"/>
    <col min="3" max="23" width="9.7109375" style="1" customWidth="1"/>
    <col min="24" max="24" width="4.7109375" style="1" customWidth="1"/>
    <col min="25" max="25" width="39.85546875" style="1" customWidth="1"/>
    <col min="26" max="26" width="46.42578125" bestFit="1" customWidth="1"/>
    <col min="27" max="27" width="4.7109375" style="1" customWidth="1"/>
    <col min="28" max="28" width="8.7109375" style="1" customWidth="1"/>
    <col min="29" max="16384" width="9.140625" style="1"/>
  </cols>
  <sheetData>
    <row r="1" spans="1:28" ht="46.9" customHeight="1" thickBot="1" x14ac:dyDescent="0.25">
      <c r="A1" s="27" t="s">
        <v>216</v>
      </c>
      <c r="B1" s="27" t="s">
        <v>46</v>
      </c>
      <c r="C1" s="2">
        <v>2000</v>
      </c>
      <c r="D1" s="2">
        <v>2001</v>
      </c>
      <c r="E1" s="2">
        <v>2002</v>
      </c>
      <c r="F1" s="2">
        <v>2003</v>
      </c>
      <c r="G1" s="2">
        <v>2004</v>
      </c>
      <c r="H1" s="2">
        <v>2005</v>
      </c>
      <c r="I1" s="2">
        <v>2006</v>
      </c>
      <c r="J1" s="2">
        <v>2007</v>
      </c>
      <c r="K1" s="2">
        <v>2008</v>
      </c>
      <c r="L1" s="2">
        <v>2009</v>
      </c>
      <c r="M1" s="2">
        <v>2010</v>
      </c>
      <c r="N1" s="2">
        <v>2011</v>
      </c>
      <c r="O1" s="2">
        <v>2012</v>
      </c>
      <c r="P1" s="2">
        <v>2013</v>
      </c>
      <c r="Q1" s="2">
        <v>2014</v>
      </c>
      <c r="R1" s="2">
        <v>2015</v>
      </c>
      <c r="S1" s="2">
        <v>2016</v>
      </c>
      <c r="T1" s="2">
        <v>2017</v>
      </c>
      <c r="U1" s="2">
        <v>2018</v>
      </c>
      <c r="V1" s="2">
        <v>2019</v>
      </c>
      <c r="W1" s="2">
        <v>2020</v>
      </c>
      <c r="X1" s="2"/>
      <c r="Y1" s="2" t="s">
        <v>34</v>
      </c>
      <c r="Z1" s="2" t="s">
        <v>33</v>
      </c>
      <c r="AA1" s="2"/>
      <c r="AB1" s="2" t="s">
        <v>35</v>
      </c>
    </row>
    <row r="2" spans="1:28" s="29" customFormat="1" ht="13.5" thickTop="1" x14ac:dyDescent="0.2">
      <c r="A2" s="28" t="s">
        <v>80</v>
      </c>
      <c r="C2" s="28"/>
      <c r="D2" s="28"/>
      <c r="E2" s="28"/>
      <c r="F2" s="28"/>
      <c r="G2" s="28"/>
      <c r="H2" s="28"/>
      <c r="I2" s="28"/>
      <c r="J2" s="28"/>
      <c r="K2" s="28"/>
      <c r="L2" s="28"/>
      <c r="M2" s="28"/>
      <c r="N2" s="28"/>
      <c r="O2" s="28"/>
      <c r="P2" s="28"/>
      <c r="Q2" s="28"/>
      <c r="R2" s="28"/>
      <c r="S2" s="28"/>
      <c r="T2" s="28"/>
      <c r="U2" s="28"/>
      <c r="V2" s="28"/>
      <c r="W2" s="28"/>
      <c r="X2" s="28"/>
      <c r="Y2" s="28"/>
      <c r="AA2" s="28"/>
      <c r="AB2" s="28"/>
    </row>
    <row r="3" spans="1:28" outlineLevel="1" x14ac:dyDescent="0.2">
      <c r="A3" s="6"/>
      <c r="B3" s="20" t="s">
        <v>88</v>
      </c>
      <c r="C3" s="5">
        <f>C37+C177+C212+C247+C287+C325</f>
        <v>81031.981439482479</v>
      </c>
      <c r="D3" s="5">
        <f t="shared" ref="D3:W3" si="0">D37+D177+D212+D247+D287+D325</f>
        <v>78595.898865527881</v>
      </c>
      <c r="E3" s="5">
        <f t="shared" si="0"/>
        <v>81379.679771563635</v>
      </c>
      <c r="F3" s="5">
        <f t="shared" si="0"/>
        <v>78679.025694208496</v>
      </c>
      <c r="G3" s="5">
        <f t="shared" si="0"/>
        <v>80821.119925876847</v>
      </c>
      <c r="H3" s="5">
        <f t="shared" si="0"/>
        <v>79280.785043421871</v>
      </c>
      <c r="I3" s="5">
        <f t="shared" si="0"/>
        <v>77639.573200938612</v>
      </c>
      <c r="J3" s="5">
        <f t="shared" si="0"/>
        <v>81771.854357867036</v>
      </c>
      <c r="K3" s="5">
        <f t="shared" si="0"/>
        <v>82510.847038599037</v>
      </c>
      <c r="L3" s="5">
        <f t="shared" si="0"/>
        <v>80502.322058301535</v>
      </c>
      <c r="M3" s="5">
        <f t="shared" si="0"/>
        <v>86002.465977918866</v>
      </c>
      <c r="N3" s="5">
        <f t="shared" si="0"/>
        <v>85289.930902670894</v>
      </c>
      <c r="O3" s="5">
        <f t="shared" si="0"/>
        <v>82754.079315489827</v>
      </c>
      <c r="P3" s="5">
        <f t="shared" si="0"/>
        <v>84262.488033540663</v>
      </c>
      <c r="Q3" s="5">
        <f t="shared" si="0"/>
        <v>85109.60948893147</v>
      </c>
      <c r="R3" s="5">
        <f t="shared" si="0"/>
        <v>84518.514946065727</v>
      </c>
      <c r="S3" s="5">
        <f t="shared" si="0"/>
        <v>91125.437304205436</v>
      </c>
      <c r="T3" s="5">
        <f t="shared" si="0"/>
        <v>98178.933891816298</v>
      </c>
      <c r="U3" s="5">
        <f t="shared" si="0"/>
        <v>107287.86376693787</v>
      </c>
      <c r="V3" s="5">
        <f t="shared" si="0"/>
        <v>107858.71446903078</v>
      </c>
      <c r="W3" s="5">
        <f t="shared" si="0"/>
        <v>77026.071170171315</v>
      </c>
      <c r="Z3" s="21"/>
    </row>
    <row r="4" spans="1:28" outlineLevel="1" x14ac:dyDescent="0.2">
      <c r="A4" s="6"/>
      <c r="B4" s="7" t="s">
        <v>25</v>
      </c>
      <c r="C4" s="5"/>
      <c r="D4" s="5"/>
      <c r="E4" s="5"/>
      <c r="F4" s="5"/>
      <c r="G4" s="5"/>
      <c r="H4" s="5"/>
      <c r="I4" s="5"/>
      <c r="J4" s="5"/>
      <c r="K4" s="5"/>
      <c r="L4" s="5"/>
      <c r="M4" s="5"/>
      <c r="N4" s="5"/>
      <c r="O4" s="5"/>
      <c r="P4" s="5"/>
      <c r="Q4" s="5"/>
      <c r="R4" s="5"/>
      <c r="S4" s="5"/>
      <c r="T4" s="5"/>
      <c r="U4" s="5"/>
      <c r="V4" s="5"/>
      <c r="W4" s="5"/>
    </row>
    <row r="5" spans="1:28" outlineLevel="1" x14ac:dyDescent="0.2">
      <c r="A5" s="6"/>
      <c r="B5" s="7" t="s">
        <v>30</v>
      </c>
      <c r="C5" s="5"/>
      <c r="D5" s="5"/>
      <c r="E5" s="5"/>
      <c r="F5" s="5"/>
      <c r="G5" s="5"/>
      <c r="H5" s="5"/>
      <c r="I5" s="5"/>
      <c r="J5" s="5"/>
      <c r="K5" s="5"/>
      <c r="L5" s="5"/>
      <c r="M5" s="5"/>
      <c r="N5" s="5"/>
      <c r="O5" s="5"/>
      <c r="P5" s="5"/>
      <c r="Q5" s="5"/>
      <c r="R5" s="5"/>
      <c r="S5" s="5"/>
      <c r="T5" s="5"/>
      <c r="U5" s="5"/>
      <c r="V5" s="5"/>
      <c r="W5" s="5"/>
    </row>
    <row r="6" spans="1:28" outlineLevel="1" x14ac:dyDescent="0.2">
      <c r="A6" s="6"/>
      <c r="B6" s="7" t="s">
        <v>31</v>
      </c>
      <c r="C6" s="5"/>
      <c r="D6" s="5"/>
      <c r="E6" s="5"/>
      <c r="F6" s="5"/>
      <c r="G6" s="5"/>
      <c r="H6" s="5"/>
      <c r="I6" s="5"/>
      <c r="J6" s="5"/>
      <c r="K6" s="5"/>
      <c r="L6" s="5"/>
      <c r="M6" s="5"/>
      <c r="N6" s="5"/>
      <c r="O6" s="5"/>
      <c r="P6" s="5"/>
      <c r="Q6" s="5"/>
      <c r="R6" s="5"/>
      <c r="S6" s="5"/>
      <c r="T6" s="5"/>
      <c r="U6" s="5"/>
      <c r="V6" s="5"/>
      <c r="W6" s="5"/>
    </row>
    <row r="7" spans="1:28" outlineLevel="1" x14ac:dyDescent="0.2">
      <c r="A7" s="6"/>
      <c r="B7" s="7" t="s">
        <v>140</v>
      </c>
      <c r="C7" s="14"/>
      <c r="D7" s="14"/>
      <c r="E7" s="14"/>
      <c r="F7" s="14"/>
      <c r="G7" s="14"/>
      <c r="H7" s="14"/>
      <c r="I7" s="14"/>
      <c r="J7" s="14"/>
      <c r="K7" s="14"/>
      <c r="L7" s="14"/>
      <c r="M7" s="14"/>
      <c r="N7" s="14"/>
      <c r="O7" s="14"/>
      <c r="P7" s="14"/>
      <c r="Q7" s="14"/>
      <c r="R7" s="14"/>
      <c r="S7" s="14"/>
      <c r="T7" s="14"/>
      <c r="U7" s="14"/>
      <c r="V7" s="14"/>
      <c r="W7" s="14"/>
    </row>
    <row r="8" spans="1:28" outlineLevel="1" x14ac:dyDescent="0.2">
      <c r="A8" s="6"/>
      <c r="B8" s="7" t="s">
        <v>90</v>
      </c>
      <c r="C8" s="5"/>
      <c r="D8" s="5"/>
      <c r="E8" s="5"/>
      <c r="F8" s="5"/>
      <c r="G8" s="5"/>
      <c r="H8" s="5"/>
      <c r="I8" s="5"/>
      <c r="J8" s="5"/>
      <c r="K8" s="5"/>
      <c r="L8" s="5"/>
      <c r="M8" s="5"/>
      <c r="N8" s="5"/>
      <c r="O8" s="5"/>
      <c r="P8" s="5"/>
      <c r="Q8" s="5"/>
      <c r="R8" s="5"/>
      <c r="S8" s="5"/>
      <c r="T8" s="5"/>
      <c r="U8" s="5"/>
      <c r="V8" s="5"/>
      <c r="W8" s="5"/>
    </row>
    <row r="9" spans="1:28" outlineLevel="1" x14ac:dyDescent="0.2"/>
    <row r="10" spans="1:28" outlineLevel="1" x14ac:dyDescent="0.2">
      <c r="B10" s="8" t="s">
        <v>14</v>
      </c>
      <c r="C10" s="13"/>
    </row>
    <row r="11" spans="1:28" outlineLevel="1" x14ac:dyDescent="0.2">
      <c r="B11" s="4" t="s">
        <v>18</v>
      </c>
      <c r="C11" s="5">
        <f>C46+C186+C221+C256+C294+C332</f>
        <v>55675.160999999993</v>
      </c>
      <c r="D11" s="5">
        <f t="shared" ref="D11:W11" si="1">D46+D186+D221+D256+D294+D332</f>
        <v>45431.283600000002</v>
      </c>
      <c r="E11" s="5">
        <f t="shared" si="1"/>
        <v>52957.960199999994</v>
      </c>
      <c r="F11" s="5">
        <f t="shared" si="1"/>
        <v>48703.126499999998</v>
      </c>
      <c r="G11" s="5">
        <f t="shared" si="1"/>
        <v>51956.1198</v>
      </c>
      <c r="H11" s="5">
        <f t="shared" si="1"/>
        <v>52154.757000000005</v>
      </c>
      <c r="I11" s="5">
        <f t="shared" si="1"/>
        <v>53697.772800000006</v>
      </c>
      <c r="J11" s="5">
        <f t="shared" si="1"/>
        <v>53800.153200000001</v>
      </c>
      <c r="K11" s="5">
        <f t="shared" si="1"/>
        <v>56191.910400000008</v>
      </c>
      <c r="L11" s="5">
        <f t="shared" si="1"/>
        <v>51432.687899999997</v>
      </c>
      <c r="M11" s="5">
        <f t="shared" si="1"/>
        <v>57830.626800000005</v>
      </c>
      <c r="N11" s="5">
        <f t="shared" si="1"/>
        <v>60645.369599999998</v>
      </c>
      <c r="O11" s="5">
        <f t="shared" si="1"/>
        <v>54102.082500000004</v>
      </c>
      <c r="P11" s="5">
        <f t="shared" si="1"/>
        <v>55796.332499999997</v>
      </c>
      <c r="Q11" s="5">
        <f t="shared" si="1"/>
        <v>51495.66</v>
      </c>
      <c r="R11" s="5">
        <f t="shared" si="1"/>
        <v>44050.271399999998</v>
      </c>
      <c r="S11" s="5">
        <f t="shared" si="1"/>
        <v>43027.789500000006</v>
      </c>
      <c r="T11" s="5">
        <f t="shared" si="1"/>
        <v>52876.5075</v>
      </c>
      <c r="U11" s="5">
        <f t="shared" si="1"/>
        <v>71598.42</v>
      </c>
      <c r="V11" s="5">
        <f t="shared" si="1"/>
        <v>71889.840000000011</v>
      </c>
      <c r="W11" s="5">
        <f t="shared" si="1"/>
        <v>36864.475200000001</v>
      </c>
    </row>
    <row r="12" spans="1:28" outlineLevel="1" x14ac:dyDescent="0.2">
      <c r="B12" s="4" t="s">
        <v>19</v>
      </c>
      <c r="C12" s="5">
        <f t="shared" ref="C12:W20" si="2">C47+C187+C222+C257+C295+C333</f>
        <v>709.66079999999999</v>
      </c>
      <c r="D12" s="5">
        <f t="shared" si="2"/>
        <v>686.72520000000009</v>
      </c>
      <c r="E12" s="5">
        <f t="shared" si="2"/>
        <v>671.63400000000001</v>
      </c>
      <c r="F12" s="5">
        <f t="shared" si="2"/>
        <v>592.0920000000001</v>
      </c>
      <c r="G12" s="5">
        <f t="shared" si="2"/>
        <v>635.4828</v>
      </c>
      <c r="H12" s="5">
        <f t="shared" si="2"/>
        <v>632.78549999999996</v>
      </c>
      <c r="I12" s="5">
        <f t="shared" si="2"/>
        <v>507.34080000000006</v>
      </c>
      <c r="J12" s="5">
        <f t="shared" si="2"/>
        <v>515.97539999999992</v>
      </c>
      <c r="K12" s="5">
        <f t="shared" si="2"/>
        <v>430.12799999999999</v>
      </c>
      <c r="L12" s="5">
        <f t="shared" si="2"/>
        <v>393.4323</v>
      </c>
      <c r="M12" s="5">
        <f t="shared" si="2"/>
        <v>312.49439999999998</v>
      </c>
      <c r="N12" s="5">
        <f t="shared" si="2"/>
        <v>324.03059999999999</v>
      </c>
      <c r="O12" s="5">
        <f t="shared" si="2"/>
        <v>361.14750000000004</v>
      </c>
      <c r="P12" s="5">
        <f t="shared" si="2"/>
        <v>309.26249999999999</v>
      </c>
      <c r="Q12" s="5">
        <f t="shared" si="2"/>
        <v>285.435</v>
      </c>
      <c r="R12" s="5">
        <f t="shared" si="2"/>
        <v>315.25379999999996</v>
      </c>
      <c r="S12" s="5">
        <f t="shared" si="2"/>
        <v>344.7396</v>
      </c>
      <c r="T12" s="5">
        <f t="shared" si="2"/>
        <v>277.78500000000003</v>
      </c>
      <c r="U12" s="5">
        <f t="shared" si="2"/>
        <v>279.18</v>
      </c>
      <c r="V12" s="5">
        <f t="shared" si="2"/>
        <v>338.73840000000001</v>
      </c>
      <c r="W12" s="5">
        <f t="shared" si="2"/>
        <v>217.23660000000001</v>
      </c>
    </row>
    <row r="13" spans="1:28" outlineLevel="1" x14ac:dyDescent="0.2">
      <c r="B13" s="4" t="s">
        <v>16</v>
      </c>
      <c r="C13" s="5">
        <f t="shared" si="2"/>
        <v>11475.65</v>
      </c>
      <c r="D13" s="5">
        <f t="shared" si="2"/>
        <v>13343.876000000002</v>
      </c>
      <c r="E13" s="5">
        <f t="shared" si="2"/>
        <v>14108.338000000002</v>
      </c>
      <c r="F13" s="5">
        <f t="shared" si="2"/>
        <v>13566.646000000002</v>
      </c>
      <c r="G13" s="5">
        <f t="shared" si="2"/>
        <v>11506.788999999999</v>
      </c>
      <c r="H13" s="5">
        <f t="shared" si="2"/>
        <v>11414.305</v>
      </c>
      <c r="I13" s="5">
        <f t="shared" si="2"/>
        <v>8983.9180000000015</v>
      </c>
      <c r="J13" s="5">
        <f t="shared" si="2"/>
        <v>10813.956000000002</v>
      </c>
      <c r="K13" s="5">
        <f t="shared" si="2"/>
        <v>11295.501999999999</v>
      </c>
      <c r="L13" s="5">
        <f t="shared" si="2"/>
        <v>8635.7819999999992</v>
      </c>
      <c r="M13" s="5">
        <f t="shared" si="2"/>
        <v>8956.4169999999995</v>
      </c>
      <c r="N13" s="5">
        <f t="shared" si="2"/>
        <v>8597.5360000000001</v>
      </c>
      <c r="O13" s="5">
        <f t="shared" si="2"/>
        <v>8585.3709999999992</v>
      </c>
      <c r="P13" s="5">
        <f t="shared" si="2"/>
        <v>9620.9799999999977</v>
      </c>
      <c r="Q13" s="5">
        <f t="shared" si="2"/>
        <v>9178.744999999999</v>
      </c>
      <c r="R13" s="5">
        <f t="shared" si="2"/>
        <v>9109.4520000000011</v>
      </c>
      <c r="S13" s="5">
        <f t="shared" si="2"/>
        <v>9122.8419999999987</v>
      </c>
      <c r="T13" s="5">
        <f t="shared" si="2"/>
        <v>8846.9519999999993</v>
      </c>
      <c r="U13" s="5">
        <f t="shared" si="2"/>
        <v>9681.9639999999981</v>
      </c>
      <c r="V13" s="5">
        <f t="shared" si="2"/>
        <v>9931.8709999999992</v>
      </c>
      <c r="W13" s="5">
        <f t="shared" si="2"/>
        <v>8176.3940000000002</v>
      </c>
    </row>
    <row r="14" spans="1:28" outlineLevel="1" x14ac:dyDescent="0.2">
      <c r="B14" s="4" t="s">
        <v>21</v>
      </c>
      <c r="C14" s="5">
        <f t="shared" si="2"/>
        <v>0</v>
      </c>
      <c r="D14" s="5">
        <f t="shared" si="2"/>
        <v>0</v>
      </c>
      <c r="E14" s="5">
        <f t="shared" si="2"/>
        <v>0</v>
      </c>
      <c r="F14" s="5">
        <f t="shared" si="2"/>
        <v>0</v>
      </c>
      <c r="G14" s="5">
        <f t="shared" si="2"/>
        <v>0</v>
      </c>
      <c r="H14" s="5">
        <f t="shared" si="2"/>
        <v>0</v>
      </c>
      <c r="I14" s="5">
        <f t="shared" si="2"/>
        <v>0</v>
      </c>
      <c r="J14" s="5">
        <f t="shared" si="2"/>
        <v>0</v>
      </c>
      <c r="K14" s="5">
        <f t="shared" si="2"/>
        <v>0</v>
      </c>
      <c r="L14" s="5">
        <f t="shared" si="2"/>
        <v>0</v>
      </c>
      <c r="M14" s="5">
        <f t="shared" si="2"/>
        <v>0</v>
      </c>
      <c r="N14" s="5">
        <f t="shared" si="2"/>
        <v>0</v>
      </c>
      <c r="O14" s="5">
        <f t="shared" si="2"/>
        <v>0</v>
      </c>
      <c r="P14" s="5">
        <f t="shared" si="2"/>
        <v>0</v>
      </c>
      <c r="Q14" s="5">
        <f t="shared" si="2"/>
        <v>0</v>
      </c>
      <c r="R14" s="5">
        <f t="shared" si="2"/>
        <v>0</v>
      </c>
      <c r="S14" s="5">
        <f t="shared" si="2"/>
        <v>0</v>
      </c>
      <c r="T14" s="5">
        <f t="shared" si="2"/>
        <v>0</v>
      </c>
      <c r="U14" s="5">
        <f t="shared" si="2"/>
        <v>0</v>
      </c>
      <c r="V14" s="5">
        <f t="shared" si="2"/>
        <v>0</v>
      </c>
      <c r="W14" s="5">
        <f t="shared" si="2"/>
        <v>0</v>
      </c>
    </row>
    <row r="15" spans="1:28" outlineLevel="1" x14ac:dyDescent="0.2">
      <c r="B15" s="4" t="s">
        <v>20</v>
      </c>
      <c r="C15" s="5">
        <f t="shared" si="2"/>
        <v>116058.21800000001</v>
      </c>
      <c r="D15" s="5">
        <f t="shared" si="2"/>
        <v>111930.211</v>
      </c>
      <c r="E15" s="5">
        <f t="shared" si="2"/>
        <v>113053.602</v>
      </c>
      <c r="F15" s="5">
        <f t="shared" si="2"/>
        <v>111536.871</v>
      </c>
      <c r="G15" s="5">
        <f t="shared" si="2"/>
        <v>116696.65399999999</v>
      </c>
      <c r="H15" s="5">
        <f t="shared" si="2"/>
        <v>110514.72799999999</v>
      </c>
      <c r="I15" s="5">
        <f t="shared" si="2"/>
        <v>103403.52100000002</v>
      </c>
      <c r="J15" s="5">
        <f t="shared" si="2"/>
        <v>108986.43400000001</v>
      </c>
      <c r="K15" s="5">
        <f t="shared" si="2"/>
        <v>103850.49600000001</v>
      </c>
      <c r="L15" s="5">
        <f t="shared" si="2"/>
        <v>104871.658</v>
      </c>
      <c r="M15" s="5">
        <f t="shared" si="2"/>
        <v>102044.802</v>
      </c>
      <c r="N15" s="5">
        <f t="shared" si="2"/>
        <v>94663.888999999996</v>
      </c>
      <c r="O15" s="5">
        <f t="shared" si="2"/>
        <v>97589.467000000004</v>
      </c>
      <c r="P15" s="5">
        <f t="shared" si="2"/>
        <v>100475.851</v>
      </c>
      <c r="Q15" s="5">
        <f t="shared" si="2"/>
        <v>103166.24199999998</v>
      </c>
      <c r="R15" s="5">
        <f t="shared" si="2"/>
        <v>111007.15299999999</v>
      </c>
      <c r="S15" s="5">
        <f t="shared" si="2"/>
        <v>122247.019</v>
      </c>
      <c r="T15" s="5">
        <f t="shared" si="2"/>
        <v>122759.85799999999</v>
      </c>
      <c r="U15" s="5">
        <f t="shared" si="2"/>
        <v>123782.255</v>
      </c>
      <c r="V15" s="5">
        <f t="shared" si="2"/>
        <v>121838.18500000001</v>
      </c>
      <c r="W15" s="5">
        <f t="shared" si="2"/>
        <v>109525.10799999999</v>
      </c>
    </row>
    <row r="16" spans="1:28" outlineLevel="1" x14ac:dyDescent="0.2">
      <c r="B16" s="4" t="s">
        <v>0</v>
      </c>
      <c r="C16" s="5">
        <f t="shared" si="2"/>
        <v>0</v>
      </c>
      <c r="D16" s="5">
        <f t="shared" si="2"/>
        <v>0</v>
      </c>
      <c r="E16" s="5">
        <f t="shared" si="2"/>
        <v>0</v>
      </c>
      <c r="F16" s="5">
        <f t="shared" si="2"/>
        <v>0</v>
      </c>
      <c r="G16" s="5">
        <f t="shared" si="2"/>
        <v>0</v>
      </c>
      <c r="H16" s="5">
        <f t="shared" si="2"/>
        <v>0</v>
      </c>
      <c r="I16" s="5">
        <f t="shared" si="2"/>
        <v>0</v>
      </c>
      <c r="J16" s="5">
        <f t="shared" si="2"/>
        <v>0</v>
      </c>
      <c r="K16" s="5">
        <f t="shared" si="2"/>
        <v>0</v>
      </c>
      <c r="L16" s="5">
        <f t="shared" si="2"/>
        <v>0</v>
      </c>
      <c r="M16" s="5">
        <f t="shared" si="2"/>
        <v>3632.201</v>
      </c>
      <c r="N16" s="5">
        <f t="shared" si="2"/>
        <v>4026.6889999999994</v>
      </c>
      <c r="O16" s="5">
        <f t="shared" si="2"/>
        <v>3863.84</v>
      </c>
      <c r="P16" s="5">
        <f t="shared" si="2"/>
        <v>3587.9340000000002</v>
      </c>
      <c r="Q16" s="5">
        <f t="shared" si="2"/>
        <v>3773.8319999999999</v>
      </c>
      <c r="R16" s="5">
        <f t="shared" si="2"/>
        <v>0</v>
      </c>
      <c r="S16" s="5">
        <f t="shared" si="2"/>
        <v>0</v>
      </c>
      <c r="T16" s="5">
        <f t="shared" si="2"/>
        <v>0</v>
      </c>
      <c r="U16" s="5">
        <f t="shared" si="2"/>
        <v>0</v>
      </c>
      <c r="V16" s="5">
        <f t="shared" si="2"/>
        <v>0</v>
      </c>
      <c r="W16" s="5">
        <f t="shared" si="2"/>
        <v>0</v>
      </c>
    </row>
    <row r="17" spans="2:23" outlineLevel="1" x14ac:dyDescent="0.2">
      <c r="B17" s="4" t="s">
        <v>22</v>
      </c>
      <c r="C17" s="5">
        <f t="shared" si="2"/>
        <v>424</v>
      </c>
      <c r="D17" s="5">
        <f t="shared" si="2"/>
        <v>416</v>
      </c>
      <c r="E17" s="5">
        <f t="shared" si="2"/>
        <v>520</v>
      </c>
      <c r="F17" s="5">
        <f t="shared" si="2"/>
        <v>536</v>
      </c>
      <c r="G17" s="5">
        <f t="shared" si="2"/>
        <v>497</v>
      </c>
      <c r="H17" s="5">
        <f t="shared" si="2"/>
        <v>507</v>
      </c>
      <c r="I17" s="5">
        <f t="shared" si="2"/>
        <v>424</v>
      </c>
      <c r="J17" s="5">
        <f t="shared" si="2"/>
        <v>514</v>
      </c>
      <c r="K17" s="5">
        <f t="shared" si="2"/>
        <v>611</v>
      </c>
      <c r="L17" s="5">
        <f t="shared" si="2"/>
        <v>674</v>
      </c>
      <c r="M17" s="5">
        <f t="shared" si="2"/>
        <v>774</v>
      </c>
      <c r="N17" s="5">
        <f t="shared" si="2"/>
        <v>734</v>
      </c>
      <c r="O17" s="5">
        <f t="shared" si="2"/>
        <v>797</v>
      </c>
      <c r="P17" s="5">
        <f t="shared" si="2"/>
        <v>756</v>
      </c>
      <c r="Q17" s="5">
        <f t="shared" si="2"/>
        <v>820</v>
      </c>
      <c r="R17" s="5">
        <f t="shared" si="2"/>
        <v>733</v>
      </c>
      <c r="S17" s="5">
        <f t="shared" si="2"/>
        <v>743</v>
      </c>
      <c r="T17" s="5">
        <f t="shared" si="2"/>
        <v>762</v>
      </c>
      <c r="U17" s="5">
        <f t="shared" si="2"/>
        <v>763</v>
      </c>
      <c r="V17" s="5">
        <f t="shared" si="2"/>
        <v>779</v>
      </c>
      <c r="W17" s="5">
        <f t="shared" si="2"/>
        <v>730</v>
      </c>
    </row>
    <row r="18" spans="2:23" outlineLevel="1" x14ac:dyDescent="0.2">
      <c r="B18" s="4" t="s">
        <v>23</v>
      </c>
      <c r="C18" s="5">
        <f t="shared" si="2"/>
        <v>539.07500000000005</v>
      </c>
      <c r="D18" s="5">
        <f t="shared" si="2"/>
        <v>243.86900000000003</v>
      </c>
      <c r="E18" s="5">
        <f t="shared" si="2"/>
        <v>138.80599999999998</v>
      </c>
      <c r="F18" s="5">
        <f t="shared" si="2"/>
        <v>135.08099999999999</v>
      </c>
      <c r="G18" s="5">
        <f t="shared" si="2"/>
        <v>131.86699999999999</v>
      </c>
      <c r="H18" s="5">
        <f t="shared" si="2"/>
        <v>128.38800000000001</v>
      </c>
      <c r="I18" s="5">
        <f t="shared" si="2"/>
        <v>140.92700000000002</v>
      </c>
      <c r="J18" s="5">
        <f t="shared" si="2"/>
        <v>141.41199999999998</v>
      </c>
      <c r="K18" s="5">
        <f t="shared" si="2"/>
        <v>139.57499999999999</v>
      </c>
      <c r="L18" s="5">
        <f t="shared" si="2"/>
        <v>224.7</v>
      </c>
      <c r="M18" s="5">
        <f t="shared" si="2"/>
        <v>297.73699999999997</v>
      </c>
      <c r="N18" s="5">
        <f t="shared" si="2"/>
        <v>380.91399999999999</v>
      </c>
      <c r="O18" s="5">
        <f t="shared" si="2"/>
        <v>468.43299999999999</v>
      </c>
      <c r="P18" s="5">
        <f t="shared" si="2"/>
        <v>350.137</v>
      </c>
      <c r="Q18" s="5">
        <f t="shared" si="2"/>
        <v>341.86500000000001</v>
      </c>
      <c r="R18" s="5">
        <f t="shared" si="2"/>
        <v>398.13199999999995</v>
      </c>
      <c r="S18" s="5">
        <f t="shared" si="2"/>
        <v>413.89700000000005</v>
      </c>
      <c r="T18" s="5">
        <f t="shared" si="2"/>
        <v>514.81600000000003</v>
      </c>
      <c r="U18" s="5">
        <f t="shared" si="2"/>
        <v>488.87300000000005</v>
      </c>
      <c r="V18" s="5">
        <f t="shared" si="2"/>
        <v>530.22399999999993</v>
      </c>
      <c r="W18" s="5">
        <f t="shared" si="2"/>
        <v>592.67999999999995</v>
      </c>
    </row>
    <row r="19" spans="2:23" outlineLevel="1" x14ac:dyDescent="0.2">
      <c r="B19" s="4" t="s">
        <v>17</v>
      </c>
      <c r="C19" s="5">
        <f t="shared" si="2"/>
        <v>0</v>
      </c>
      <c r="D19" s="5">
        <f t="shared" si="2"/>
        <v>0</v>
      </c>
      <c r="E19" s="5">
        <f t="shared" si="2"/>
        <v>0</v>
      </c>
      <c r="F19" s="5">
        <f t="shared" si="2"/>
        <v>0</v>
      </c>
      <c r="G19" s="5">
        <f t="shared" si="2"/>
        <v>0</v>
      </c>
      <c r="H19" s="5">
        <f t="shared" si="2"/>
        <v>0</v>
      </c>
      <c r="I19" s="5">
        <f t="shared" si="2"/>
        <v>0</v>
      </c>
      <c r="J19" s="5">
        <f t="shared" si="2"/>
        <v>0</v>
      </c>
      <c r="K19" s="5">
        <f t="shared" si="2"/>
        <v>0</v>
      </c>
      <c r="L19" s="5">
        <f t="shared" si="2"/>
        <v>0</v>
      </c>
      <c r="M19" s="5">
        <f t="shared" si="2"/>
        <v>0</v>
      </c>
      <c r="N19" s="5">
        <f t="shared" si="2"/>
        <v>0</v>
      </c>
      <c r="O19" s="5">
        <f t="shared" si="2"/>
        <v>0</v>
      </c>
      <c r="P19" s="5">
        <f t="shared" si="2"/>
        <v>0</v>
      </c>
      <c r="Q19" s="5">
        <f t="shared" si="2"/>
        <v>0</v>
      </c>
      <c r="R19" s="5">
        <f t="shared" si="2"/>
        <v>0</v>
      </c>
      <c r="S19" s="5">
        <f t="shared" si="2"/>
        <v>0</v>
      </c>
      <c r="T19" s="5">
        <f t="shared" si="2"/>
        <v>0</v>
      </c>
      <c r="U19" s="5">
        <f t="shared" si="2"/>
        <v>0</v>
      </c>
      <c r="V19" s="5">
        <f t="shared" si="2"/>
        <v>0</v>
      </c>
      <c r="W19" s="5">
        <f t="shared" si="2"/>
        <v>0</v>
      </c>
    </row>
    <row r="20" spans="2:23" outlineLevel="1" x14ac:dyDescent="0.2">
      <c r="B20" s="4" t="s">
        <v>1</v>
      </c>
      <c r="C20" s="5">
        <f t="shared" si="2"/>
        <v>2512.9349999999999</v>
      </c>
      <c r="D20" s="5">
        <f t="shared" si="2"/>
        <v>2432.1039999999998</v>
      </c>
      <c r="E20" s="5">
        <f t="shared" si="2"/>
        <v>2214.6040000000003</v>
      </c>
      <c r="F20" s="5">
        <f t="shared" si="2"/>
        <v>1915.6800000000003</v>
      </c>
      <c r="G20" s="5">
        <f t="shared" si="2"/>
        <v>1680.5150000000001</v>
      </c>
      <c r="H20" s="5">
        <f t="shared" si="2"/>
        <v>1335.2</v>
      </c>
      <c r="I20" s="5">
        <f t="shared" si="2"/>
        <v>1523.8149999999998</v>
      </c>
      <c r="J20" s="5">
        <f t="shared" si="2"/>
        <v>2138.2389999999996</v>
      </c>
      <c r="K20" s="5">
        <f t="shared" si="2"/>
        <v>2578.9490000000001</v>
      </c>
      <c r="L20" s="5">
        <f t="shared" si="2"/>
        <v>1777.0529999999999</v>
      </c>
      <c r="M20" s="5">
        <f t="shared" si="2"/>
        <v>1925.019</v>
      </c>
      <c r="N20" s="5">
        <f t="shared" si="2"/>
        <v>1807.0650000000001</v>
      </c>
      <c r="O20" s="5">
        <f t="shared" si="2"/>
        <v>1720.2740000000001</v>
      </c>
      <c r="P20" s="5">
        <f t="shared" si="2"/>
        <v>1537.5230000000001</v>
      </c>
      <c r="Q20" s="5">
        <f t="shared" si="2"/>
        <v>1306.1680000000001</v>
      </c>
      <c r="R20" s="5">
        <f t="shared" si="2"/>
        <v>1368.8319999999999</v>
      </c>
      <c r="S20" s="5">
        <f t="shared" si="2"/>
        <v>1163.904</v>
      </c>
      <c r="T20" s="5">
        <f t="shared" si="2"/>
        <v>1262.1969999999999</v>
      </c>
      <c r="U20" s="5">
        <f t="shared" si="2"/>
        <v>2075.1709999999998</v>
      </c>
      <c r="V20" s="5">
        <f t="shared" si="2"/>
        <v>1971.8249999999998</v>
      </c>
      <c r="W20" s="5">
        <f t="shared" si="2"/>
        <v>1538.2640000000001</v>
      </c>
    </row>
    <row r="21" spans="2:23" outlineLevel="1" x14ac:dyDescent="0.2">
      <c r="B21" s="15" t="s">
        <v>9</v>
      </c>
      <c r="C21" s="19">
        <f t="shared" ref="C21:W21" si="3">SUM(C11:C20)</f>
        <v>187394.6998</v>
      </c>
      <c r="D21" s="19">
        <f t="shared" si="3"/>
        <v>174484.06880000001</v>
      </c>
      <c r="E21" s="19">
        <f t="shared" si="3"/>
        <v>183664.9442</v>
      </c>
      <c r="F21" s="19">
        <f t="shared" si="3"/>
        <v>176985.49650000001</v>
      </c>
      <c r="G21" s="19">
        <f t="shared" si="3"/>
        <v>183104.4276</v>
      </c>
      <c r="H21" s="19">
        <f t="shared" si="3"/>
        <v>176687.1635</v>
      </c>
      <c r="I21" s="19">
        <f t="shared" si="3"/>
        <v>168681.29460000002</v>
      </c>
      <c r="J21" s="19">
        <f t="shared" si="3"/>
        <v>176910.16960000002</v>
      </c>
      <c r="K21" s="19">
        <f t="shared" si="3"/>
        <v>175097.56040000002</v>
      </c>
      <c r="L21" s="19">
        <f t="shared" si="3"/>
        <v>168009.31320000003</v>
      </c>
      <c r="M21" s="19">
        <f t="shared" si="3"/>
        <v>175773.2972</v>
      </c>
      <c r="N21" s="19">
        <f t="shared" si="3"/>
        <v>171179.4932</v>
      </c>
      <c r="O21" s="19">
        <f t="shared" si="3"/>
        <v>167487.61499999999</v>
      </c>
      <c r="P21" s="19">
        <f t="shared" si="3"/>
        <v>172434.01999999996</v>
      </c>
      <c r="Q21" s="19">
        <f t="shared" si="3"/>
        <v>170367.94699999999</v>
      </c>
      <c r="R21" s="19">
        <f t="shared" si="3"/>
        <v>166982.09419999999</v>
      </c>
      <c r="S21" s="19">
        <f t="shared" si="3"/>
        <v>177063.19110000003</v>
      </c>
      <c r="T21" s="19">
        <f t="shared" si="3"/>
        <v>187300.11549999996</v>
      </c>
      <c r="U21" s="19">
        <f t="shared" si="3"/>
        <v>208668.86299999998</v>
      </c>
      <c r="V21" s="19">
        <f t="shared" si="3"/>
        <v>207279.68340000004</v>
      </c>
      <c r="W21" s="19">
        <f t="shared" si="3"/>
        <v>157644.15779999999</v>
      </c>
    </row>
    <row r="22" spans="2:23" outlineLevel="1" x14ac:dyDescent="0.2">
      <c r="B22" s="26" t="s">
        <v>91</v>
      </c>
      <c r="C22" s="25">
        <f t="shared" ref="C22:W22" si="4">C21/C3/1000</f>
        <v>2.3126017218269915E-3</v>
      </c>
      <c r="D22" s="25">
        <f t="shared" si="4"/>
        <v>2.220014928495571E-3</v>
      </c>
      <c r="E22" s="25">
        <f t="shared" si="4"/>
        <v>2.2568894927524367E-3</v>
      </c>
      <c r="F22" s="25">
        <f t="shared" si="4"/>
        <v>2.2494622288266055E-3</v>
      </c>
      <c r="G22" s="25">
        <f t="shared" si="4"/>
        <v>2.2655517242019143E-3</v>
      </c>
      <c r="H22" s="25">
        <f t="shared" si="4"/>
        <v>2.2286253018714299E-3</v>
      </c>
      <c r="I22" s="25">
        <f t="shared" si="4"/>
        <v>2.1726200653297873E-3</v>
      </c>
      <c r="J22" s="25">
        <f t="shared" si="4"/>
        <v>2.1634604105438145E-3</v>
      </c>
      <c r="K22" s="25">
        <f t="shared" si="4"/>
        <v>2.1221156573279195E-3</v>
      </c>
      <c r="L22" s="25">
        <f t="shared" si="4"/>
        <v>2.0870120128749082E-3</v>
      </c>
      <c r="M22" s="25">
        <f t="shared" si="4"/>
        <v>2.0438169440993681E-3</v>
      </c>
      <c r="N22" s="25">
        <f t="shared" si="4"/>
        <v>2.0070305062779626E-3</v>
      </c>
      <c r="O22" s="25">
        <f t="shared" si="4"/>
        <v>2.0239197437201119E-3</v>
      </c>
      <c r="P22" s="25">
        <f t="shared" si="4"/>
        <v>2.0463912711830043E-3</v>
      </c>
      <c r="Q22" s="25">
        <f t="shared" si="4"/>
        <v>2.0017474880102272E-3</v>
      </c>
      <c r="R22" s="25">
        <f t="shared" si="4"/>
        <v>1.9756865617735616E-3</v>
      </c>
      <c r="S22" s="25">
        <f t="shared" si="4"/>
        <v>1.9430709617217778E-3</v>
      </c>
      <c r="T22" s="25">
        <f t="shared" si="4"/>
        <v>1.9077424053757458E-3</v>
      </c>
      <c r="U22" s="25">
        <f t="shared" si="4"/>
        <v>1.9449437771758857E-3</v>
      </c>
      <c r="V22" s="25">
        <f t="shared" si="4"/>
        <v>1.9217703865691425E-3</v>
      </c>
      <c r="W22" s="25">
        <f t="shared" si="4"/>
        <v>2.0466337618560556E-3</v>
      </c>
    </row>
    <row r="23" spans="2:23" outlineLevel="1" x14ac:dyDescent="0.2"/>
    <row r="24" spans="2:23" outlineLevel="1" x14ac:dyDescent="0.2">
      <c r="B24" s="4" t="s">
        <v>18</v>
      </c>
      <c r="C24" s="11">
        <f t="shared" ref="C24:W24" si="5">IFERROR(C11/C21,0)</f>
        <v>0.29710104426336603</v>
      </c>
      <c r="D24" s="11">
        <f t="shared" si="5"/>
        <v>0.26037496668005256</v>
      </c>
      <c r="E24" s="11">
        <f t="shared" si="5"/>
        <v>0.28834005547804475</v>
      </c>
      <c r="F24" s="11">
        <f t="shared" si="5"/>
        <v>0.27518145533467481</v>
      </c>
      <c r="G24" s="11">
        <f t="shared" si="5"/>
        <v>0.28375130236337331</v>
      </c>
      <c r="H24" s="11">
        <f t="shared" si="5"/>
        <v>0.29518135877482693</v>
      </c>
      <c r="I24" s="11">
        <f t="shared" si="5"/>
        <v>0.3183386333815818</v>
      </c>
      <c r="J24" s="11">
        <f t="shared" si="5"/>
        <v>0.30411000860857235</v>
      </c>
      <c r="K24" s="11">
        <f t="shared" si="5"/>
        <v>0.3209177230775398</v>
      </c>
      <c r="L24" s="11">
        <f t="shared" si="5"/>
        <v>0.30612998125153923</v>
      </c>
      <c r="M24" s="11">
        <f t="shared" si="5"/>
        <v>0.32900689536590205</v>
      </c>
      <c r="N24" s="11">
        <f t="shared" si="5"/>
        <v>0.35427940851036471</v>
      </c>
      <c r="O24" s="11">
        <f t="shared" si="5"/>
        <v>0.32302139176081768</v>
      </c>
      <c r="P24" s="11">
        <f t="shared" si="5"/>
        <v>0.32358076729870366</v>
      </c>
      <c r="Q24" s="11">
        <f t="shared" si="5"/>
        <v>0.30226143418867407</v>
      </c>
      <c r="R24" s="11">
        <f t="shared" si="5"/>
        <v>0.26380236522389955</v>
      </c>
      <c r="S24" s="11">
        <f t="shared" si="5"/>
        <v>0.24300809915765717</v>
      </c>
      <c r="T24" s="11">
        <f t="shared" si="5"/>
        <v>0.28230899569306467</v>
      </c>
      <c r="U24" s="11">
        <f t="shared" si="5"/>
        <v>0.34311980700254263</v>
      </c>
      <c r="V24" s="11">
        <f t="shared" si="5"/>
        <v>0.34682530781982079</v>
      </c>
      <c r="W24" s="11">
        <f t="shared" si="5"/>
        <v>0.23384612353836309</v>
      </c>
    </row>
    <row r="25" spans="2:23" outlineLevel="1" x14ac:dyDescent="0.2">
      <c r="B25" s="4" t="s">
        <v>19</v>
      </c>
      <c r="C25" s="11">
        <f t="shared" ref="C25:W25" si="6">IFERROR(C12/C21,0)</f>
        <v>3.7869843744641491E-3</v>
      </c>
      <c r="D25" s="11">
        <f t="shared" si="6"/>
        <v>3.9357472846827607E-3</v>
      </c>
      <c r="E25" s="11">
        <f t="shared" si="6"/>
        <v>3.6568437320767715E-3</v>
      </c>
      <c r="F25" s="11">
        <f t="shared" si="6"/>
        <v>3.3454266689022173E-3</v>
      </c>
      <c r="G25" s="11">
        <f t="shared" si="6"/>
        <v>3.470603132482636E-3</v>
      </c>
      <c r="H25" s="11">
        <f t="shared" si="6"/>
        <v>3.5813892048813154E-3</v>
      </c>
      <c r="I25" s="11">
        <f t="shared" si="6"/>
        <v>3.0076885596774404E-3</v>
      </c>
      <c r="J25" s="11">
        <f t="shared" si="6"/>
        <v>2.9165954742264846E-3</v>
      </c>
      <c r="K25" s="11">
        <f t="shared" si="6"/>
        <v>2.4565048137586728E-3</v>
      </c>
      <c r="L25" s="11">
        <f t="shared" si="6"/>
        <v>2.341729113145377E-3</v>
      </c>
      <c r="M25" s="11">
        <f t="shared" si="6"/>
        <v>1.7778263534786783E-3</v>
      </c>
      <c r="N25" s="11">
        <f t="shared" si="6"/>
        <v>1.8929288429509149E-3</v>
      </c>
      <c r="O25" s="11">
        <f t="shared" si="6"/>
        <v>2.1562639124092851E-3</v>
      </c>
      <c r="P25" s="11">
        <f t="shared" si="6"/>
        <v>1.793512092335376E-3</v>
      </c>
      <c r="Q25" s="11">
        <f t="shared" si="6"/>
        <v>1.6754031789794357E-3</v>
      </c>
      <c r="R25" s="11">
        <f t="shared" si="6"/>
        <v>1.8879497320377957E-3</v>
      </c>
      <c r="S25" s="11">
        <f t="shared" si="6"/>
        <v>1.9469862587379967E-3</v>
      </c>
      <c r="T25" s="11">
        <f t="shared" si="6"/>
        <v>1.48310106087468E-3</v>
      </c>
      <c r="U25" s="11">
        <f t="shared" si="6"/>
        <v>1.3379092404409182E-3</v>
      </c>
      <c r="V25" s="11">
        <f t="shared" si="6"/>
        <v>1.6342093660299366E-3</v>
      </c>
      <c r="W25" s="11">
        <f t="shared" si="6"/>
        <v>1.3780187165299445E-3</v>
      </c>
    </row>
    <row r="26" spans="2:23" outlineLevel="1" x14ac:dyDescent="0.2">
      <c r="B26" s="4" t="s">
        <v>16</v>
      </c>
      <c r="C26" s="11">
        <f t="shared" ref="C26:W26" si="7">IFERROR(C13/C21,0)</f>
        <v>6.1237857912990981E-2</v>
      </c>
      <c r="D26" s="11">
        <f t="shared" si="7"/>
        <v>7.6476185429256799E-2</v>
      </c>
      <c r="E26" s="11">
        <f t="shared" si="7"/>
        <v>7.6815627834982358E-2</v>
      </c>
      <c r="F26" s="11">
        <f t="shared" si="7"/>
        <v>7.6653998594737968E-2</v>
      </c>
      <c r="G26" s="11">
        <f t="shared" si="7"/>
        <v>6.2842767653533235E-2</v>
      </c>
      <c r="H26" s="11">
        <f t="shared" si="7"/>
        <v>6.460177849875326E-2</v>
      </c>
      <c r="I26" s="11">
        <f t="shared" si="7"/>
        <v>5.3259716919436068E-2</v>
      </c>
      <c r="J26" s="11">
        <f t="shared" si="7"/>
        <v>6.1126819472564681E-2</v>
      </c>
      <c r="K26" s="11">
        <f t="shared" si="7"/>
        <v>6.4509762295922868E-2</v>
      </c>
      <c r="L26" s="11">
        <f t="shared" si="7"/>
        <v>5.140061485591501E-2</v>
      </c>
      <c r="M26" s="11">
        <f t="shared" si="7"/>
        <v>5.0954366463349242E-2</v>
      </c>
      <c r="N26" s="11">
        <f t="shared" si="7"/>
        <v>5.0225268455228726E-2</v>
      </c>
      <c r="O26" s="11">
        <f t="shared" si="7"/>
        <v>5.1259736428869676E-2</v>
      </c>
      <c r="P26" s="11">
        <f t="shared" si="7"/>
        <v>5.5795138337550794E-2</v>
      </c>
      <c r="Q26" s="11">
        <f t="shared" si="7"/>
        <v>5.3876008730679839E-2</v>
      </c>
      <c r="R26" s="11">
        <f t="shared" si="7"/>
        <v>5.4553466008692576E-2</v>
      </c>
      <c r="S26" s="11">
        <f t="shared" si="7"/>
        <v>5.1523085873041163E-2</v>
      </c>
      <c r="T26" s="11">
        <f t="shared" si="7"/>
        <v>4.7234097941600051E-2</v>
      </c>
      <c r="U26" s="11">
        <f t="shared" si="7"/>
        <v>4.6398700126141959E-2</v>
      </c>
      <c r="V26" s="11">
        <f t="shared" si="7"/>
        <v>4.7915313440699693E-2</v>
      </c>
      <c r="W26" s="11">
        <f t="shared" si="7"/>
        <v>5.1866140262382759E-2</v>
      </c>
    </row>
    <row r="27" spans="2:23" outlineLevel="1" x14ac:dyDescent="0.2">
      <c r="B27" s="4" t="s">
        <v>21</v>
      </c>
      <c r="C27" s="11">
        <f t="shared" ref="C27:W27" si="8">IFERROR(C14/C21,0)</f>
        <v>0</v>
      </c>
      <c r="D27" s="11">
        <f t="shared" si="8"/>
        <v>0</v>
      </c>
      <c r="E27" s="11">
        <f t="shared" si="8"/>
        <v>0</v>
      </c>
      <c r="F27" s="11">
        <f t="shared" si="8"/>
        <v>0</v>
      </c>
      <c r="G27" s="11">
        <f t="shared" si="8"/>
        <v>0</v>
      </c>
      <c r="H27" s="11">
        <f t="shared" si="8"/>
        <v>0</v>
      </c>
      <c r="I27" s="11">
        <f t="shared" si="8"/>
        <v>0</v>
      </c>
      <c r="J27" s="11">
        <f t="shared" si="8"/>
        <v>0</v>
      </c>
      <c r="K27" s="11">
        <f t="shared" si="8"/>
        <v>0</v>
      </c>
      <c r="L27" s="11">
        <f t="shared" si="8"/>
        <v>0</v>
      </c>
      <c r="M27" s="11">
        <f t="shared" si="8"/>
        <v>0</v>
      </c>
      <c r="N27" s="11">
        <f t="shared" si="8"/>
        <v>0</v>
      </c>
      <c r="O27" s="11">
        <f t="shared" si="8"/>
        <v>0</v>
      </c>
      <c r="P27" s="11">
        <f t="shared" si="8"/>
        <v>0</v>
      </c>
      <c r="Q27" s="11">
        <f t="shared" si="8"/>
        <v>0</v>
      </c>
      <c r="R27" s="11">
        <f t="shared" si="8"/>
        <v>0</v>
      </c>
      <c r="S27" s="11">
        <f t="shared" si="8"/>
        <v>0</v>
      </c>
      <c r="T27" s="11">
        <f t="shared" si="8"/>
        <v>0</v>
      </c>
      <c r="U27" s="11">
        <f t="shared" si="8"/>
        <v>0</v>
      </c>
      <c r="V27" s="11">
        <f t="shared" si="8"/>
        <v>0</v>
      </c>
      <c r="W27" s="11">
        <f t="shared" si="8"/>
        <v>0</v>
      </c>
    </row>
    <row r="28" spans="2:23" outlineLevel="1" x14ac:dyDescent="0.2">
      <c r="B28" s="4" t="s">
        <v>20</v>
      </c>
      <c r="C28" s="11">
        <f t="shared" ref="C28:W28" si="9">IFERROR(C15/C21,0)</f>
        <v>0.61932497623393301</v>
      </c>
      <c r="D28" s="11">
        <f t="shared" si="9"/>
        <v>0.64149243979574133</v>
      </c>
      <c r="E28" s="11">
        <f t="shared" si="9"/>
        <v>0.61554262568958984</v>
      </c>
      <c r="F28" s="11">
        <f t="shared" si="9"/>
        <v>0.63020345285750567</v>
      </c>
      <c r="G28" s="11">
        <f t="shared" si="9"/>
        <v>0.6373229502397898</v>
      </c>
      <c r="H28" s="11">
        <f t="shared" si="9"/>
        <v>0.62548249578979742</v>
      </c>
      <c r="I28" s="11">
        <f t="shared" si="9"/>
        <v>0.61301118920864628</v>
      </c>
      <c r="J28" s="11">
        <f t="shared" si="9"/>
        <v>0.61605522309103022</v>
      </c>
      <c r="K28" s="11">
        <f t="shared" si="9"/>
        <v>0.5931007591582641</v>
      </c>
      <c r="L28" s="11">
        <f t="shared" si="9"/>
        <v>0.62420145647021175</v>
      </c>
      <c r="M28" s="11">
        <f t="shared" si="9"/>
        <v>0.5805478057562431</v>
      </c>
      <c r="N28" s="11">
        <f t="shared" si="9"/>
        <v>0.55300951784801755</v>
      </c>
      <c r="O28" s="11">
        <f t="shared" si="9"/>
        <v>0.58266676613670809</v>
      </c>
      <c r="P28" s="11">
        <f t="shared" si="9"/>
        <v>0.58269157675498151</v>
      </c>
      <c r="Q28" s="11">
        <f t="shared" si="9"/>
        <v>0.6055495990686558</v>
      </c>
      <c r="R28" s="11">
        <f t="shared" si="9"/>
        <v>0.66478476947979248</v>
      </c>
      <c r="S28" s="11">
        <f t="shared" si="9"/>
        <v>0.69041463807663173</v>
      </c>
      <c r="T28" s="11">
        <f t="shared" si="9"/>
        <v>0.65541795141071346</v>
      </c>
      <c r="U28" s="11">
        <f t="shared" si="9"/>
        <v>0.59319945113229477</v>
      </c>
      <c r="V28" s="11">
        <f t="shared" si="9"/>
        <v>0.58779607823349267</v>
      </c>
      <c r="W28" s="11">
        <f t="shared" si="9"/>
        <v>0.69476160441639911</v>
      </c>
    </row>
    <row r="29" spans="2:23" outlineLevel="1" x14ac:dyDescent="0.2">
      <c r="B29" s="4" t="s">
        <v>0</v>
      </c>
      <c r="C29" s="11">
        <f t="shared" ref="C29:W29" si="10">IFERROR(C16/C21,0)</f>
        <v>0</v>
      </c>
      <c r="D29" s="11">
        <f t="shared" si="10"/>
        <v>0</v>
      </c>
      <c r="E29" s="11">
        <f t="shared" si="10"/>
        <v>0</v>
      </c>
      <c r="F29" s="11">
        <f t="shared" si="10"/>
        <v>0</v>
      </c>
      <c r="G29" s="11">
        <f t="shared" si="10"/>
        <v>0</v>
      </c>
      <c r="H29" s="11">
        <f t="shared" si="10"/>
        <v>0</v>
      </c>
      <c r="I29" s="11">
        <f t="shared" si="10"/>
        <v>0</v>
      </c>
      <c r="J29" s="11">
        <f t="shared" si="10"/>
        <v>0</v>
      </c>
      <c r="K29" s="11">
        <f t="shared" si="10"/>
        <v>0</v>
      </c>
      <c r="L29" s="11">
        <f t="shared" si="10"/>
        <v>0</v>
      </c>
      <c r="M29" s="11">
        <f t="shared" si="10"/>
        <v>2.06641228096619E-2</v>
      </c>
      <c r="N29" s="11">
        <f t="shared" si="10"/>
        <v>2.3523197345229663E-2</v>
      </c>
      <c r="O29" s="11">
        <f t="shared" si="10"/>
        <v>2.3069407251395873E-2</v>
      </c>
      <c r="P29" s="11">
        <f t="shared" si="10"/>
        <v>2.0807576138397753E-2</v>
      </c>
      <c r="Q29" s="11">
        <f t="shared" si="10"/>
        <v>2.2151068123160516E-2</v>
      </c>
      <c r="R29" s="11">
        <f t="shared" si="10"/>
        <v>0</v>
      </c>
      <c r="S29" s="11">
        <f t="shared" si="10"/>
        <v>0</v>
      </c>
      <c r="T29" s="11">
        <f t="shared" si="10"/>
        <v>0</v>
      </c>
      <c r="U29" s="11">
        <f t="shared" si="10"/>
        <v>0</v>
      </c>
      <c r="V29" s="11">
        <f t="shared" si="10"/>
        <v>0</v>
      </c>
      <c r="W29" s="11">
        <f t="shared" si="10"/>
        <v>0</v>
      </c>
    </row>
    <row r="30" spans="2:23" outlineLevel="1" x14ac:dyDescent="0.2">
      <c r="B30" s="4" t="s">
        <v>22</v>
      </c>
      <c r="C30" s="11">
        <f t="shared" ref="C30:W30" si="11">IFERROR(C17/C21,0)</f>
        <v>2.2626040141611307E-3</v>
      </c>
      <c r="D30" s="11">
        <f t="shared" si="11"/>
        <v>2.3841718207341573E-3</v>
      </c>
      <c r="E30" s="11">
        <f t="shared" si="11"/>
        <v>2.8312425229811491E-3</v>
      </c>
      <c r="F30" s="11">
        <f t="shared" si="11"/>
        <v>3.028496744647096E-3</v>
      </c>
      <c r="G30" s="11">
        <f t="shared" si="11"/>
        <v>2.7142981003480662E-3</v>
      </c>
      <c r="H30" s="11">
        <f t="shared" si="11"/>
        <v>2.8694784044116482E-3</v>
      </c>
      <c r="I30" s="11">
        <f t="shared" si="11"/>
        <v>2.5136159940285399E-3</v>
      </c>
      <c r="J30" s="11">
        <f t="shared" si="11"/>
        <v>2.9054293552607611E-3</v>
      </c>
      <c r="K30" s="11">
        <f t="shared" si="11"/>
        <v>3.48948322640365E-3</v>
      </c>
      <c r="L30" s="11">
        <f t="shared" si="11"/>
        <v>4.0116823714270141E-3</v>
      </c>
      <c r="M30" s="11">
        <f t="shared" si="11"/>
        <v>4.4033992212100352E-3</v>
      </c>
      <c r="N30" s="11">
        <f t="shared" si="11"/>
        <v>4.287896793469418E-3</v>
      </c>
      <c r="O30" s="11">
        <f t="shared" si="11"/>
        <v>4.7585608046302411E-3</v>
      </c>
      <c r="P30" s="11">
        <f t="shared" si="11"/>
        <v>4.3842856531443163E-3</v>
      </c>
      <c r="Q30" s="11">
        <f t="shared" si="11"/>
        <v>4.8131119405929101E-3</v>
      </c>
      <c r="R30" s="11">
        <f t="shared" si="11"/>
        <v>4.3896922212633268E-3</v>
      </c>
      <c r="S30" s="11">
        <f t="shared" si="11"/>
        <v>4.1962420048127095E-3</v>
      </c>
      <c r="T30" s="11">
        <f t="shared" si="11"/>
        <v>4.0683370534280328E-3</v>
      </c>
      <c r="U30" s="11">
        <f t="shared" si="11"/>
        <v>3.6565110339437661E-3</v>
      </c>
      <c r="V30" s="11">
        <f t="shared" si="11"/>
        <v>3.758207206910467E-3</v>
      </c>
      <c r="W30" s="11">
        <f t="shared" si="11"/>
        <v>4.630682228808863E-3</v>
      </c>
    </row>
    <row r="31" spans="2:23" outlineLevel="1" x14ac:dyDescent="0.2">
      <c r="B31" s="4" t="s">
        <v>23</v>
      </c>
      <c r="C31" s="11">
        <f t="shared" ref="C31:W31" si="12">IFERROR(C18/C21,0)</f>
        <v>2.8766822144667722E-3</v>
      </c>
      <c r="D31" s="11">
        <f t="shared" si="12"/>
        <v>1.3976576869005248E-3</v>
      </c>
      <c r="E31" s="11">
        <f t="shared" si="12"/>
        <v>7.5575663393254112E-4</v>
      </c>
      <c r="F31" s="11">
        <f t="shared" si="12"/>
        <v>7.6323203127551178E-4</v>
      </c>
      <c r="G31" s="11">
        <f t="shared" si="12"/>
        <v>7.2017373762293447E-4</v>
      </c>
      <c r="H31" s="11">
        <f t="shared" si="12"/>
        <v>7.2664022364024204E-4</v>
      </c>
      <c r="I31" s="11">
        <f t="shared" si="12"/>
        <v>8.3546311601523599E-4</v>
      </c>
      <c r="J31" s="11">
        <f t="shared" si="12"/>
        <v>7.9934353304695466E-4</v>
      </c>
      <c r="K31" s="11">
        <f t="shared" si="12"/>
        <v>7.9712703981225756E-4</v>
      </c>
      <c r="L31" s="11">
        <f t="shared" si="12"/>
        <v>1.3374258588422106E-3</v>
      </c>
      <c r="M31" s="11">
        <f t="shared" si="12"/>
        <v>1.6938693461568631E-3</v>
      </c>
      <c r="N31" s="11">
        <f t="shared" si="12"/>
        <v>2.2252314975308037E-3</v>
      </c>
      <c r="O31" s="11">
        <f t="shared" si="12"/>
        <v>2.7968217232062203E-3</v>
      </c>
      <c r="P31" s="11">
        <f t="shared" si="12"/>
        <v>2.0305563832473434E-3</v>
      </c>
      <c r="Q31" s="11">
        <f t="shared" si="12"/>
        <v>2.0066274555741405E-3</v>
      </c>
      <c r="R31" s="11">
        <f t="shared" si="12"/>
        <v>2.3842795954106557E-3</v>
      </c>
      <c r="S31" s="11">
        <f t="shared" si="12"/>
        <v>2.3375665909366973E-3</v>
      </c>
      <c r="T31" s="11">
        <f t="shared" si="12"/>
        <v>2.7486154967160184E-3</v>
      </c>
      <c r="U31" s="11">
        <f t="shared" si="12"/>
        <v>2.3428171935742999E-3</v>
      </c>
      <c r="V31" s="11">
        <f t="shared" si="12"/>
        <v>2.5580123980447947E-3</v>
      </c>
      <c r="W31" s="11">
        <f t="shared" si="12"/>
        <v>3.7596064977677211E-3</v>
      </c>
    </row>
    <row r="32" spans="2:23" outlineLevel="1" x14ac:dyDescent="0.2">
      <c r="B32" s="4" t="s">
        <v>17</v>
      </c>
      <c r="C32" s="11">
        <f t="shared" ref="C32:W32" si="13">IFERROR(C19/C21,0)</f>
        <v>0</v>
      </c>
      <c r="D32" s="11">
        <f t="shared" si="13"/>
        <v>0</v>
      </c>
      <c r="E32" s="11">
        <f t="shared" si="13"/>
        <v>0</v>
      </c>
      <c r="F32" s="11">
        <f t="shared" si="13"/>
        <v>0</v>
      </c>
      <c r="G32" s="11">
        <f t="shared" si="13"/>
        <v>0</v>
      </c>
      <c r="H32" s="11">
        <f t="shared" si="13"/>
        <v>0</v>
      </c>
      <c r="I32" s="11">
        <f t="shared" si="13"/>
        <v>0</v>
      </c>
      <c r="J32" s="11">
        <f t="shared" si="13"/>
        <v>0</v>
      </c>
      <c r="K32" s="11">
        <f t="shared" si="13"/>
        <v>0</v>
      </c>
      <c r="L32" s="11">
        <f t="shared" si="13"/>
        <v>0</v>
      </c>
      <c r="M32" s="11">
        <f t="shared" si="13"/>
        <v>0</v>
      </c>
      <c r="N32" s="11">
        <f t="shared" si="13"/>
        <v>0</v>
      </c>
      <c r="O32" s="11">
        <f t="shared" si="13"/>
        <v>0</v>
      </c>
      <c r="P32" s="11">
        <f t="shared" si="13"/>
        <v>0</v>
      </c>
      <c r="Q32" s="11">
        <f t="shared" si="13"/>
        <v>0</v>
      </c>
      <c r="R32" s="11">
        <f t="shared" si="13"/>
        <v>0</v>
      </c>
      <c r="S32" s="11">
        <f t="shared" si="13"/>
        <v>0</v>
      </c>
      <c r="T32" s="11">
        <f t="shared" si="13"/>
        <v>0</v>
      </c>
      <c r="U32" s="11">
        <f t="shared" si="13"/>
        <v>0</v>
      </c>
      <c r="V32" s="11">
        <f t="shared" si="13"/>
        <v>0</v>
      </c>
      <c r="W32" s="11">
        <f t="shared" si="13"/>
        <v>0</v>
      </c>
    </row>
    <row r="33" spans="1:28" outlineLevel="1" x14ac:dyDescent="0.2">
      <c r="B33" s="4" t="s">
        <v>1</v>
      </c>
      <c r="C33" s="11">
        <f t="shared" ref="C33:W33" si="14">IFERROR(C20/C21,0)</f>
        <v>1.3409850986617925E-2</v>
      </c>
      <c r="D33" s="11">
        <f t="shared" si="14"/>
        <v>1.3938831302631795E-2</v>
      </c>
      <c r="E33" s="11">
        <f t="shared" si="14"/>
        <v>1.2057848108392588E-2</v>
      </c>
      <c r="F33" s="11">
        <f t="shared" si="14"/>
        <v>1.0823937768256622E-2</v>
      </c>
      <c r="G33" s="11">
        <f t="shared" si="14"/>
        <v>9.1779047728499617E-3</v>
      </c>
      <c r="H33" s="11">
        <f t="shared" si="14"/>
        <v>7.5568591036892169E-3</v>
      </c>
      <c r="I33" s="11">
        <f t="shared" si="14"/>
        <v>9.0336928206146191E-3</v>
      </c>
      <c r="J33" s="11">
        <f t="shared" si="14"/>
        <v>1.2086580465298471E-2</v>
      </c>
      <c r="K33" s="11">
        <f t="shared" si="14"/>
        <v>1.4728640388298636E-2</v>
      </c>
      <c r="L33" s="11">
        <f t="shared" si="14"/>
        <v>1.0577110078919122E-2</v>
      </c>
      <c r="M33" s="11">
        <f t="shared" si="14"/>
        <v>1.0951714683998089E-2</v>
      </c>
      <c r="N33" s="11">
        <f t="shared" si="14"/>
        <v>1.0556550707208193E-2</v>
      </c>
      <c r="O33" s="11">
        <f t="shared" si="14"/>
        <v>1.0271051981962966E-2</v>
      </c>
      <c r="P33" s="11">
        <f t="shared" si="14"/>
        <v>8.9165873416394304E-3</v>
      </c>
      <c r="Q33" s="11">
        <f t="shared" si="14"/>
        <v>7.6667473136833673E-3</v>
      </c>
      <c r="R33" s="11">
        <f t="shared" si="14"/>
        <v>8.1974777389035754E-3</v>
      </c>
      <c r="S33" s="11">
        <f t="shared" si="14"/>
        <v>6.5733820381824112E-3</v>
      </c>
      <c r="T33" s="11">
        <f t="shared" si="14"/>
        <v>6.7389013436032832E-3</v>
      </c>
      <c r="U33" s="11">
        <f t="shared" si="14"/>
        <v>9.9448042710617544E-3</v>
      </c>
      <c r="V33" s="11">
        <f t="shared" si="14"/>
        <v>9.5128715350015804E-3</v>
      </c>
      <c r="W33" s="11">
        <f t="shared" si="14"/>
        <v>9.7578243397485435E-3</v>
      </c>
    </row>
    <row r="34" spans="1:28" x14ac:dyDescent="0.2">
      <c r="B34" s="15"/>
      <c r="C34" s="10"/>
      <c r="D34" s="10"/>
      <c r="E34" s="10"/>
      <c r="F34" s="10"/>
      <c r="G34" s="10"/>
      <c r="H34" s="10"/>
      <c r="I34" s="10"/>
      <c r="J34" s="10"/>
      <c r="K34" s="10"/>
      <c r="L34" s="10"/>
      <c r="M34" s="10"/>
      <c r="N34" s="10"/>
      <c r="O34" s="10"/>
      <c r="P34" s="10"/>
      <c r="Q34" s="10"/>
      <c r="R34" s="10"/>
      <c r="S34" s="10"/>
      <c r="T34" s="10"/>
      <c r="U34" s="10"/>
      <c r="V34" s="10"/>
      <c r="W34" s="10"/>
    </row>
    <row r="36" spans="1:28" s="29" customFormat="1" x14ac:dyDescent="0.2">
      <c r="A36" s="28" t="s">
        <v>165</v>
      </c>
      <c r="C36" s="28"/>
      <c r="D36" s="28"/>
      <c r="E36" s="28"/>
      <c r="F36" s="28"/>
      <c r="G36" s="28"/>
      <c r="H36" s="28"/>
      <c r="I36" s="28"/>
      <c r="J36" s="28"/>
      <c r="K36" s="28"/>
      <c r="L36" s="28"/>
      <c r="M36" s="28"/>
      <c r="N36" s="28"/>
      <c r="O36" s="28"/>
      <c r="P36" s="28"/>
      <c r="Q36" s="28"/>
      <c r="R36" s="28"/>
      <c r="S36" s="28"/>
      <c r="T36" s="28"/>
      <c r="U36" s="28"/>
      <c r="V36" s="28"/>
      <c r="W36" s="28"/>
      <c r="X36" s="28"/>
      <c r="Y36" s="28"/>
      <c r="AA36" s="28"/>
      <c r="AB36" s="28"/>
    </row>
    <row r="37" spans="1:28" outlineLevel="1" x14ac:dyDescent="0.2">
      <c r="A37" s="6"/>
      <c r="B37" s="20" t="s">
        <v>88</v>
      </c>
      <c r="C37" s="5">
        <f>C72+C107+C142</f>
        <v>54544.073497958881</v>
      </c>
      <c r="D37" s="5">
        <f t="shared" ref="D37:W37" si="15">D72+D107+D142</f>
        <v>53304.725829374518</v>
      </c>
      <c r="E37" s="5">
        <f t="shared" si="15"/>
        <v>54118.107610856408</v>
      </c>
      <c r="F37" s="5">
        <f t="shared" si="15"/>
        <v>53534.285968644101</v>
      </c>
      <c r="G37" s="5">
        <f t="shared" si="15"/>
        <v>55919.037184341796</v>
      </c>
      <c r="H37" s="5">
        <f t="shared" si="15"/>
        <v>53336.700162880748</v>
      </c>
      <c r="I37" s="5">
        <f t="shared" si="15"/>
        <v>50067.321544345235</v>
      </c>
      <c r="J37" s="5">
        <f t="shared" si="15"/>
        <v>53356.906212795155</v>
      </c>
      <c r="K37" s="5">
        <f t="shared" si="15"/>
        <v>51206.910800423298</v>
      </c>
      <c r="L37" s="5">
        <f t="shared" si="15"/>
        <v>51447.615458754539</v>
      </c>
      <c r="M37" s="5">
        <f t="shared" si="15"/>
        <v>52290.523821214323</v>
      </c>
      <c r="N37" s="5">
        <f t="shared" si="15"/>
        <v>49030.67073925928</v>
      </c>
      <c r="O37" s="5">
        <f t="shared" si="15"/>
        <v>50910.265397429255</v>
      </c>
      <c r="P37" s="5">
        <f t="shared" si="15"/>
        <v>52469.840503555693</v>
      </c>
      <c r="Q37" s="5">
        <f t="shared" si="15"/>
        <v>53955.349095622958</v>
      </c>
      <c r="R37" s="5">
        <f t="shared" si="15"/>
        <v>56330.853634414714</v>
      </c>
      <c r="S37" s="5">
        <f t="shared" si="15"/>
        <v>62127.429743077024</v>
      </c>
      <c r="T37" s="5">
        <f t="shared" si="15"/>
        <v>62840.399429260317</v>
      </c>
      <c r="U37" s="5">
        <f t="shared" si="15"/>
        <v>64054.091569316537</v>
      </c>
      <c r="V37" s="5">
        <f t="shared" si="15"/>
        <v>63844.642713321969</v>
      </c>
      <c r="W37" s="5">
        <f t="shared" si="15"/>
        <v>57776.660072264458</v>
      </c>
      <c r="Z37" s="21"/>
    </row>
    <row r="38" spans="1:28" outlineLevel="1" x14ac:dyDescent="0.2">
      <c r="A38" s="6"/>
      <c r="B38" s="7" t="s">
        <v>89</v>
      </c>
      <c r="C38" s="5">
        <f>C73+C108</f>
        <v>130.40100000000001</v>
      </c>
      <c r="D38" s="5">
        <f t="shared" ref="D38:W41" si="16">D73+D108</f>
        <v>138.95099999999999</v>
      </c>
      <c r="E38" s="5">
        <f t="shared" si="16"/>
        <v>151.98400000000001</v>
      </c>
      <c r="F38" s="5">
        <f t="shared" si="16"/>
        <v>144.80799999999999</v>
      </c>
      <c r="G38" s="5">
        <f t="shared" si="16"/>
        <v>149.446</v>
      </c>
      <c r="H38" s="5">
        <f t="shared" si="16"/>
        <v>145.90700000000001</v>
      </c>
      <c r="I38" s="5">
        <f t="shared" si="16"/>
        <v>156.80599999999998</v>
      </c>
      <c r="J38" s="5">
        <f t="shared" si="16"/>
        <v>167.21799999999999</v>
      </c>
      <c r="K38" s="5">
        <f t="shared" si="16"/>
        <v>154.96699999999998</v>
      </c>
      <c r="L38" s="5">
        <f t="shared" si="16"/>
        <v>130.11700000000002</v>
      </c>
      <c r="M38" s="5">
        <f t="shared" si="16"/>
        <v>126.08199999999999</v>
      </c>
      <c r="N38" s="5">
        <f t="shared" si="16"/>
        <v>125.81399999999999</v>
      </c>
      <c r="O38" s="5">
        <f t="shared" si="16"/>
        <v>133.178</v>
      </c>
      <c r="P38" s="5">
        <f t="shared" si="16"/>
        <v>143.56399999999999</v>
      </c>
      <c r="Q38" s="5">
        <f t="shared" si="16"/>
        <v>148.78</v>
      </c>
      <c r="R38" s="5">
        <f t="shared" si="16"/>
        <v>152.89400000000001</v>
      </c>
      <c r="S38" s="5">
        <f t="shared" si="16"/>
        <v>163.803</v>
      </c>
      <c r="T38" s="5">
        <f t="shared" si="16"/>
        <v>177.245</v>
      </c>
      <c r="U38" s="5">
        <f t="shared" si="16"/>
        <v>163.80000000000001</v>
      </c>
      <c r="V38" s="5">
        <f t="shared" si="16"/>
        <v>160.08699999999999</v>
      </c>
      <c r="W38" s="5">
        <f t="shared" si="16"/>
        <v>128.75900000000001</v>
      </c>
      <c r="Z38" s="21"/>
    </row>
    <row r="39" spans="1:28" outlineLevel="1" x14ac:dyDescent="0.2">
      <c r="A39" s="6"/>
      <c r="B39" s="7" t="s">
        <v>25</v>
      </c>
      <c r="C39" s="5">
        <f>C74+C109</f>
        <v>1810.1979999999999</v>
      </c>
      <c r="D39" s="5">
        <f t="shared" si="16"/>
        <v>1922.9569999999999</v>
      </c>
      <c r="E39" s="5">
        <f t="shared" si="16"/>
        <v>1936.5610000000001</v>
      </c>
      <c r="F39" s="5">
        <f t="shared" si="16"/>
        <v>1971.15</v>
      </c>
      <c r="G39" s="5">
        <f t="shared" si="16"/>
        <v>2006.232</v>
      </c>
      <c r="H39" s="5">
        <f t="shared" si="16"/>
        <v>1985.6260000000002</v>
      </c>
      <c r="I39" s="5">
        <f t="shared" si="16"/>
        <v>2067.355</v>
      </c>
      <c r="J39" s="5">
        <f t="shared" si="16"/>
        <v>2209.7849999999999</v>
      </c>
      <c r="K39" s="5">
        <f t="shared" si="16"/>
        <v>2414.3940000000002</v>
      </c>
      <c r="L39" s="5">
        <f t="shared" si="16"/>
        <v>2464.0439999999999</v>
      </c>
      <c r="M39" s="5">
        <f t="shared" si="16"/>
        <v>2467.0080000000003</v>
      </c>
      <c r="N39" s="5">
        <f t="shared" si="16"/>
        <v>2479.2420000000002</v>
      </c>
      <c r="O39" s="5">
        <f t="shared" si="16"/>
        <v>2461.2110000000002</v>
      </c>
      <c r="P39" s="5">
        <f t="shared" si="16"/>
        <v>2590.241</v>
      </c>
      <c r="Q39" s="5">
        <f t="shared" si="16"/>
        <v>2666.9490000000001</v>
      </c>
      <c r="R39" s="5">
        <f t="shared" si="16"/>
        <v>2792.5789999999997</v>
      </c>
      <c r="S39" s="5">
        <f t="shared" si="16"/>
        <v>2911.1529999999998</v>
      </c>
      <c r="T39" s="5">
        <f t="shared" si="16"/>
        <v>2979.049</v>
      </c>
      <c r="U39" s="5">
        <f t="shared" si="16"/>
        <v>2979.6490000000003</v>
      </c>
      <c r="V39" s="5">
        <f t="shared" si="16"/>
        <v>3090.855</v>
      </c>
      <c r="W39" s="5">
        <f t="shared" si="16"/>
        <v>3049.5479999999998</v>
      </c>
    </row>
    <row r="40" spans="1:28" outlineLevel="1" x14ac:dyDescent="0.2">
      <c r="A40" s="6"/>
      <c r="B40" s="7" t="s">
        <v>30</v>
      </c>
      <c r="C40" s="5">
        <f>C41*1000/C39</f>
        <v>18433.963897237754</v>
      </c>
      <c r="D40" s="5">
        <f t="shared" ref="D40:W40" si="17">D41*1000/D39</f>
        <v>16980.745531467655</v>
      </c>
      <c r="E40" s="5">
        <f t="shared" si="17"/>
        <v>17105.667290419053</v>
      </c>
      <c r="F40" s="5">
        <f t="shared" si="17"/>
        <v>16609.615423724877</v>
      </c>
      <c r="G40" s="5">
        <f t="shared" si="17"/>
        <v>17030.714226403921</v>
      </c>
      <c r="H40" s="5">
        <f t="shared" si="17"/>
        <v>16394.548550828982</v>
      </c>
      <c r="I40" s="5">
        <f t="shared" si="17"/>
        <v>14784.853587308931</v>
      </c>
      <c r="J40" s="5">
        <f t="shared" si="17"/>
        <v>14733.343724443048</v>
      </c>
      <c r="K40" s="5">
        <f t="shared" si="17"/>
        <v>12932.066180607062</v>
      </c>
      <c r="L40" s="5">
        <f t="shared" si="17"/>
        <v>12730.198494703352</v>
      </c>
      <c r="M40" s="5">
        <f t="shared" si="17"/>
        <v>12907.834792066336</v>
      </c>
      <c r="N40" s="5">
        <f t="shared" si="17"/>
        <v>12032.640434728437</v>
      </c>
      <c r="O40" s="5">
        <f t="shared" si="17"/>
        <v>12576.836470430791</v>
      </c>
      <c r="P40" s="5">
        <f t="shared" si="17"/>
        <v>12305.486609091311</v>
      </c>
      <c r="Q40" s="5">
        <f t="shared" si="17"/>
        <v>12277.17566324821</v>
      </c>
      <c r="R40" s="5">
        <f t="shared" si="17"/>
        <v>12226.946714558429</v>
      </c>
      <c r="S40" s="5">
        <f t="shared" si="17"/>
        <v>12920.365898675806</v>
      </c>
      <c r="T40" s="5">
        <f t="shared" si="17"/>
        <v>12749.557596587219</v>
      </c>
      <c r="U40" s="5">
        <f t="shared" si="17"/>
        <v>12974.800207498572</v>
      </c>
      <c r="V40" s="5">
        <f t="shared" si="17"/>
        <v>12453.609838185235</v>
      </c>
      <c r="W40" s="5">
        <f t="shared" si="17"/>
        <v>11399.952667956795</v>
      </c>
    </row>
    <row r="41" spans="1:28" outlineLevel="1" x14ac:dyDescent="0.2">
      <c r="A41" s="6"/>
      <c r="B41" s="7" t="s">
        <v>31</v>
      </c>
      <c r="C41" s="5">
        <f>C76+C111</f>
        <v>33369.124578851988</v>
      </c>
      <c r="D41" s="5">
        <f t="shared" si="16"/>
        <v>32653.243484954444</v>
      </c>
      <c r="E41" s="5">
        <f t="shared" si="16"/>
        <v>33126.168153601211</v>
      </c>
      <c r="F41" s="5">
        <f t="shared" si="16"/>
        <v>32740.043442475297</v>
      </c>
      <c r="G41" s="5">
        <f t="shared" si="16"/>
        <v>34167.563863866788</v>
      </c>
      <c r="H41" s="5">
        <f t="shared" si="16"/>
        <v>32553.441860788353</v>
      </c>
      <c r="I41" s="5">
        <f t="shared" si="16"/>
        <v>30565.540987991059</v>
      </c>
      <c r="J41" s="5">
        <f t="shared" si="16"/>
        <v>32557.521962118379</v>
      </c>
      <c r="K41" s="5">
        <f t="shared" si="16"/>
        <v>31223.102994060609</v>
      </c>
      <c r="L41" s="5">
        <f t="shared" si="16"/>
        <v>31367.769219682828</v>
      </c>
      <c r="M41" s="5">
        <f t="shared" si="16"/>
        <v>31843.731694705992</v>
      </c>
      <c r="N41" s="5">
        <f t="shared" si="16"/>
        <v>29831.827536677003</v>
      </c>
      <c r="O41" s="5">
        <f t="shared" si="16"/>
        <v>30954.248266225441</v>
      </c>
      <c r="P41" s="5">
        <f t="shared" si="16"/>
        <v>31874.175939819288</v>
      </c>
      <c r="Q41" s="5">
        <f t="shared" si="16"/>
        <v>32742.601357924152</v>
      </c>
      <c r="R41" s="5">
        <f t="shared" si="16"/>
        <v>34144.714629194867</v>
      </c>
      <c r="S41" s="5">
        <f t="shared" si="16"/>
        <v>37613.161947027766</v>
      </c>
      <c r="T41" s="5">
        <f t="shared" si="16"/>
        <v>37981.556808555557</v>
      </c>
      <c r="U41" s="5">
        <f t="shared" si="16"/>
        <v>38660.350463472918</v>
      </c>
      <c r="V41" s="5">
        <f t="shared" si="16"/>
        <v>38492.302236404023</v>
      </c>
      <c r="W41" s="5">
        <f t="shared" si="16"/>
        <v>34764.702858662306</v>
      </c>
    </row>
    <row r="42" spans="1:28" outlineLevel="1" x14ac:dyDescent="0.2">
      <c r="A42" s="6"/>
      <c r="B42" s="7" t="s">
        <v>140</v>
      </c>
      <c r="C42" s="14"/>
      <c r="D42" s="14"/>
      <c r="E42" s="14"/>
      <c r="F42" s="14"/>
      <c r="G42" s="14"/>
      <c r="H42" s="14"/>
      <c r="I42" s="14"/>
      <c r="J42" s="14"/>
      <c r="K42" s="14"/>
      <c r="L42" s="14"/>
      <c r="M42" s="14"/>
      <c r="N42" s="14"/>
      <c r="O42" s="14"/>
      <c r="P42" s="14"/>
      <c r="Q42" s="14"/>
      <c r="R42" s="14"/>
      <c r="S42" s="14"/>
      <c r="T42" s="14"/>
      <c r="U42" s="14"/>
      <c r="V42" s="14"/>
      <c r="W42" s="14"/>
    </row>
    <row r="43" spans="1:28" outlineLevel="1" x14ac:dyDescent="0.2">
      <c r="A43" s="6"/>
      <c r="B43" s="7" t="s">
        <v>90</v>
      </c>
      <c r="C43" s="5"/>
      <c r="D43" s="5"/>
      <c r="E43" s="5"/>
      <c r="F43" s="5"/>
      <c r="G43" s="5"/>
      <c r="H43" s="5"/>
      <c r="I43" s="5"/>
      <c r="J43" s="5"/>
      <c r="K43" s="5"/>
      <c r="L43" s="5"/>
      <c r="M43" s="5"/>
      <c r="N43" s="5"/>
      <c r="O43" s="5"/>
      <c r="P43" s="5"/>
      <c r="Q43" s="5"/>
      <c r="R43" s="5"/>
      <c r="S43" s="5"/>
      <c r="T43" s="5"/>
      <c r="U43" s="5"/>
      <c r="V43" s="5"/>
      <c r="W43" s="5"/>
    </row>
    <row r="44" spans="1:28" outlineLevel="1" x14ac:dyDescent="0.2"/>
    <row r="45" spans="1:28" outlineLevel="1" x14ac:dyDescent="0.2">
      <c r="B45" s="8" t="s">
        <v>14</v>
      </c>
      <c r="C45" s="13"/>
    </row>
    <row r="46" spans="1:28" outlineLevel="1" x14ac:dyDescent="0.2">
      <c r="B46" s="4" t="s">
        <v>18</v>
      </c>
      <c r="C46" s="5">
        <f t="shared" ref="C46:W55" si="18">C81+C116</f>
        <v>0</v>
      </c>
      <c r="D46" s="5">
        <f t="shared" si="18"/>
        <v>0</v>
      </c>
      <c r="E46" s="5">
        <f t="shared" si="18"/>
        <v>0</v>
      </c>
      <c r="F46" s="5">
        <f t="shared" si="18"/>
        <v>0</v>
      </c>
      <c r="G46" s="5">
        <f t="shared" si="18"/>
        <v>0</v>
      </c>
      <c r="H46" s="5">
        <f t="shared" si="18"/>
        <v>0</v>
      </c>
      <c r="I46" s="5">
        <f t="shared" si="18"/>
        <v>0</v>
      </c>
      <c r="J46" s="5">
        <f t="shared" si="18"/>
        <v>0</v>
      </c>
      <c r="K46" s="5">
        <f t="shared" si="18"/>
        <v>0</v>
      </c>
      <c r="L46" s="5">
        <f t="shared" si="18"/>
        <v>0</v>
      </c>
      <c r="M46" s="5">
        <f t="shared" si="18"/>
        <v>0</v>
      </c>
      <c r="N46" s="5">
        <f t="shared" si="18"/>
        <v>0</v>
      </c>
      <c r="O46" s="5">
        <f t="shared" si="18"/>
        <v>0</v>
      </c>
      <c r="P46" s="5">
        <f t="shared" si="18"/>
        <v>0</v>
      </c>
      <c r="Q46" s="5">
        <f t="shared" si="18"/>
        <v>0</v>
      </c>
      <c r="R46" s="5">
        <f t="shared" si="18"/>
        <v>0</v>
      </c>
      <c r="S46" s="5">
        <f t="shared" si="18"/>
        <v>0</v>
      </c>
      <c r="T46" s="5">
        <f t="shared" si="18"/>
        <v>0</v>
      </c>
      <c r="U46" s="5">
        <f t="shared" si="18"/>
        <v>0</v>
      </c>
      <c r="V46" s="5">
        <f t="shared" si="18"/>
        <v>0</v>
      </c>
      <c r="W46" s="5">
        <f t="shared" si="18"/>
        <v>0</v>
      </c>
    </row>
    <row r="47" spans="1:28" outlineLevel="1" x14ac:dyDescent="0.2">
      <c r="B47" s="4" t="s">
        <v>19</v>
      </c>
      <c r="C47" s="5">
        <f t="shared" si="18"/>
        <v>0</v>
      </c>
      <c r="D47" s="5">
        <f t="shared" si="18"/>
        <v>0</v>
      </c>
      <c r="E47" s="5">
        <f t="shared" si="18"/>
        <v>0</v>
      </c>
      <c r="F47" s="5">
        <f t="shared" si="18"/>
        <v>0</v>
      </c>
      <c r="G47" s="5">
        <f t="shared" si="18"/>
        <v>0</v>
      </c>
      <c r="H47" s="5">
        <f t="shared" si="18"/>
        <v>0</v>
      </c>
      <c r="I47" s="5">
        <f t="shared" si="18"/>
        <v>0</v>
      </c>
      <c r="J47" s="5">
        <f t="shared" si="18"/>
        <v>0</v>
      </c>
      <c r="K47" s="5">
        <f t="shared" si="18"/>
        <v>0</v>
      </c>
      <c r="L47" s="5">
        <f t="shared" si="18"/>
        <v>0</v>
      </c>
      <c r="M47" s="5">
        <f t="shared" si="18"/>
        <v>0</v>
      </c>
      <c r="N47" s="5">
        <f t="shared" si="18"/>
        <v>0</v>
      </c>
      <c r="O47" s="5">
        <f t="shared" si="18"/>
        <v>0</v>
      </c>
      <c r="P47" s="5">
        <f t="shared" si="18"/>
        <v>0</v>
      </c>
      <c r="Q47" s="5">
        <f t="shared" si="18"/>
        <v>0</v>
      </c>
      <c r="R47" s="5">
        <f t="shared" si="18"/>
        <v>0</v>
      </c>
      <c r="S47" s="5">
        <f t="shared" si="18"/>
        <v>0</v>
      </c>
      <c r="T47" s="5">
        <f t="shared" si="18"/>
        <v>0</v>
      </c>
      <c r="U47" s="5">
        <f t="shared" si="18"/>
        <v>0</v>
      </c>
      <c r="V47" s="5">
        <f t="shared" si="18"/>
        <v>0</v>
      </c>
      <c r="W47" s="5">
        <f t="shared" si="18"/>
        <v>0</v>
      </c>
    </row>
    <row r="48" spans="1:28" outlineLevel="1" x14ac:dyDescent="0.2">
      <c r="B48" s="4" t="s">
        <v>16</v>
      </c>
      <c r="C48" s="5">
        <f t="shared" si="18"/>
        <v>3128.2560000000003</v>
      </c>
      <c r="D48" s="5">
        <f t="shared" si="18"/>
        <v>3842.6459999999997</v>
      </c>
      <c r="E48" s="5">
        <f t="shared" si="18"/>
        <v>4008.7830000000004</v>
      </c>
      <c r="F48" s="5">
        <f t="shared" si="18"/>
        <v>3911.27</v>
      </c>
      <c r="G48" s="5">
        <f t="shared" si="18"/>
        <v>3349.3599999999997</v>
      </c>
      <c r="H48" s="5">
        <f t="shared" si="18"/>
        <v>3298.1489999999999</v>
      </c>
      <c r="I48" s="5">
        <f t="shared" si="18"/>
        <v>1581.567</v>
      </c>
      <c r="J48" s="5">
        <f t="shared" si="18"/>
        <v>1849.5650000000001</v>
      </c>
      <c r="K48" s="5">
        <f t="shared" si="18"/>
        <v>1889.232</v>
      </c>
      <c r="L48" s="5">
        <f t="shared" si="18"/>
        <v>1587.1109999999999</v>
      </c>
      <c r="M48" s="5">
        <f t="shared" si="18"/>
        <v>1673.174</v>
      </c>
      <c r="N48" s="5">
        <f t="shared" si="18"/>
        <v>1649.1100000000001</v>
      </c>
      <c r="O48" s="5">
        <f t="shared" si="18"/>
        <v>1795.422</v>
      </c>
      <c r="P48" s="5">
        <f t="shared" si="18"/>
        <v>2097.4520000000002</v>
      </c>
      <c r="Q48" s="5">
        <f t="shared" si="18"/>
        <v>2229.5749999999998</v>
      </c>
      <c r="R48" s="5">
        <f t="shared" si="18"/>
        <v>2396.9429999999998</v>
      </c>
      <c r="S48" s="5">
        <f t="shared" si="18"/>
        <v>2638.5889999999999</v>
      </c>
      <c r="T48" s="5">
        <f t="shared" si="18"/>
        <v>2793.23</v>
      </c>
      <c r="U48" s="5">
        <f t="shared" si="18"/>
        <v>3060.373</v>
      </c>
      <c r="V48" s="5">
        <f t="shared" si="18"/>
        <v>3018.1860000000001</v>
      </c>
      <c r="W48" s="5">
        <f t="shared" si="18"/>
        <v>2998.0610000000001</v>
      </c>
    </row>
    <row r="49" spans="2:23" outlineLevel="1" x14ac:dyDescent="0.2">
      <c r="B49" s="4" t="s">
        <v>21</v>
      </c>
      <c r="C49" s="5">
        <f t="shared" si="18"/>
        <v>0</v>
      </c>
      <c r="D49" s="5">
        <f t="shared" si="18"/>
        <v>0</v>
      </c>
      <c r="E49" s="5">
        <f t="shared" si="18"/>
        <v>0</v>
      </c>
      <c r="F49" s="5">
        <f t="shared" si="18"/>
        <v>0</v>
      </c>
      <c r="G49" s="5">
        <f t="shared" si="18"/>
        <v>0</v>
      </c>
      <c r="H49" s="5">
        <f t="shared" si="18"/>
        <v>0</v>
      </c>
      <c r="I49" s="5">
        <f t="shared" si="18"/>
        <v>0</v>
      </c>
      <c r="J49" s="5">
        <f t="shared" si="18"/>
        <v>0</v>
      </c>
      <c r="K49" s="5">
        <f t="shared" si="18"/>
        <v>0</v>
      </c>
      <c r="L49" s="5">
        <f t="shared" si="18"/>
        <v>0</v>
      </c>
      <c r="M49" s="5">
        <f t="shared" si="18"/>
        <v>0</v>
      </c>
      <c r="N49" s="5">
        <f t="shared" si="18"/>
        <v>0</v>
      </c>
      <c r="O49" s="5">
        <f t="shared" si="18"/>
        <v>0</v>
      </c>
      <c r="P49" s="5">
        <f t="shared" si="18"/>
        <v>0</v>
      </c>
      <c r="Q49" s="5">
        <f t="shared" si="18"/>
        <v>0</v>
      </c>
      <c r="R49" s="5">
        <f t="shared" si="18"/>
        <v>0</v>
      </c>
      <c r="S49" s="5">
        <f t="shared" si="18"/>
        <v>0</v>
      </c>
      <c r="T49" s="5">
        <f t="shared" si="18"/>
        <v>0</v>
      </c>
      <c r="U49" s="5">
        <f t="shared" si="18"/>
        <v>0</v>
      </c>
      <c r="V49" s="5">
        <f t="shared" si="18"/>
        <v>0</v>
      </c>
      <c r="W49" s="5">
        <f t="shared" si="18"/>
        <v>0</v>
      </c>
    </row>
    <row r="50" spans="2:23" outlineLevel="1" x14ac:dyDescent="0.2">
      <c r="B50" s="4" t="s">
        <v>20</v>
      </c>
      <c r="C50" s="5">
        <f t="shared" si="18"/>
        <v>115710.15300000001</v>
      </c>
      <c r="D50" s="5">
        <f t="shared" si="18"/>
        <v>111848.916</v>
      </c>
      <c r="E50" s="5">
        <f t="shared" si="18"/>
        <v>112979.23999999999</v>
      </c>
      <c r="F50" s="5">
        <f t="shared" si="18"/>
        <v>111420.51199999999</v>
      </c>
      <c r="G50" s="5">
        <f t="shared" si="18"/>
        <v>116574.569</v>
      </c>
      <c r="H50" s="5">
        <f t="shared" si="18"/>
        <v>110452.163</v>
      </c>
      <c r="I50" s="5">
        <f t="shared" si="18"/>
        <v>103322.77000000002</v>
      </c>
      <c r="J50" s="5">
        <f t="shared" si="18"/>
        <v>108871.80500000001</v>
      </c>
      <c r="K50" s="5">
        <f t="shared" si="18"/>
        <v>103787.96400000001</v>
      </c>
      <c r="L50" s="5">
        <f t="shared" si="18"/>
        <v>104795.757</v>
      </c>
      <c r="M50" s="5">
        <f t="shared" si="18"/>
        <v>101974.557</v>
      </c>
      <c r="N50" s="5">
        <f t="shared" si="18"/>
        <v>94586.962</v>
      </c>
      <c r="O50" s="5">
        <f t="shared" si="18"/>
        <v>97491.01</v>
      </c>
      <c r="P50" s="5">
        <f t="shared" si="18"/>
        <v>100357.698</v>
      </c>
      <c r="Q50" s="5">
        <f t="shared" si="18"/>
        <v>103006.567</v>
      </c>
      <c r="R50" s="5">
        <f t="shared" si="18"/>
        <v>110845.80499999999</v>
      </c>
      <c r="S50" s="5">
        <f t="shared" si="18"/>
        <v>122053.22600000001</v>
      </c>
      <c r="T50" s="5">
        <f t="shared" si="18"/>
        <v>122537.02499999999</v>
      </c>
      <c r="U50" s="5">
        <f t="shared" si="18"/>
        <v>123559.69899999999</v>
      </c>
      <c r="V50" s="5">
        <f t="shared" si="18"/>
        <v>121588.83100000001</v>
      </c>
      <c r="W50" s="5">
        <f t="shared" si="18"/>
        <v>109269.00599999999</v>
      </c>
    </row>
    <row r="51" spans="2:23" outlineLevel="1" x14ac:dyDescent="0.2">
      <c r="B51" s="4" t="s">
        <v>0</v>
      </c>
      <c r="C51" s="5">
        <f t="shared" si="18"/>
        <v>0</v>
      </c>
      <c r="D51" s="5">
        <f t="shared" si="18"/>
        <v>0</v>
      </c>
      <c r="E51" s="5">
        <f t="shared" si="18"/>
        <v>0</v>
      </c>
      <c r="F51" s="5">
        <f t="shared" si="18"/>
        <v>0</v>
      </c>
      <c r="G51" s="5">
        <f t="shared" si="18"/>
        <v>0</v>
      </c>
      <c r="H51" s="5">
        <f t="shared" si="18"/>
        <v>0</v>
      </c>
      <c r="I51" s="5">
        <f t="shared" si="18"/>
        <v>0</v>
      </c>
      <c r="J51" s="5">
        <f t="shared" si="18"/>
        <v>0</v>
      </c>
      <c r="K51" s="5">
        <f t="shared" si="18"/>
        <v>0</v>
      </c>
      <c r="L51" s="5">
        <f t="shared" si="18"/>
        <v>0</v>
      </c>
      <c r="M51" s="5">
        <f t="shared" si="18"/>
        <v>3629.701</v>
      </c>
      <c r="N51" s="5">
        <f t="shared" si="18"/>
        <v>4023.4169999999995</v>
      </c>
      <c r="O51" s="5">
        <f t="shared" si="18"/>
        <v>3859.942</v>
      </c>
      <c r="P51" s="5">
        <f t="shared" si="18"/>
        <v>3583.7150000000001</v>
      </c>
      <c r="Q51" s="5">
        <f t="shared" si="18"/>
        <v>3767.991</v>
      </c>
      <c r="R51" s="5">
        <f t="shared" si="18"/>
        <v>0</v>
      </c>
      <c r="S51" s="5">
        <f t="shared" si="18"/>
        <v>0</v>
      </c>
      <c r="T51" s="5">
        <f t="shared" si="18"/>
        <v>0</v>
      </c>
      <c r="U51" s="5">
        <f t="shared" si="18"/>
        <v>0</v>
      </c>
      <c r="V51" s="5">
        <f t="shared" si="18"/>
        <v>0</v>
      </c>
      <c r="W51" s="5">
        <f t="shared" si="18"/>
        <v>0</v>
      </c>
    </row>
    <row r="52" spans="2:23" outlineLevel="1" x14ac:dyDescent="0.2">
      <c r="B52" s="4" t="s">
        <v>22</v>
      </c>
      <c r="C52" s="5">
        <f t="shared" si="18"/>
        <v>0</v>
      </c>
      <c r="D52" s="5">
        <f t="shared" si="18"/>
        <v>0</v>
      </c>
      <c r="E52" s="5">
        <f t="shared" si="18"/>
        <v>0</v>
      </c>
      <c r="F52" s="5">
        <f t="shared" si="18"/>
        <v>0</v>
      </c>
      <c r="G52" s="5">
        <f t="shared" si="18"/>
        <v>0</v>
      </c>
      <c r="H52" s="5">
        <f t="shared" si="18"/>
        <v>0</v>
      </c>
      <c r="I52" s="5">
        <f t="shared" si="18"/>
        <v>0</v>
      </c>
      <c r="J52" s="5">
        <f t="shared" si="18"/>
        <v>0</v>
      </c>
      <c r="K52" s="5">
        <f t="shared" si="18"/>
        <v>0</v>
      </c>
      <c r="L52" s="5">
        <f t="shared" si="18"/>
        <v>0</v>
      </c>
      <c r="M52" s="5">
        <f t="shared" si="18"/>
        <v>0</v>
      </c>
      <c r="N52" s="5">
        <f t="shared" si="18"/>
        <v>0</v>
      </c>
      <c r="O52" s="5">
        <f t="shared" si="18"/>
        <v>0</v>
      </c>
      <c r="P52" s="5">
        <f t="shared" si="18"/>
        <v>0</v>
      </c>
      <c r="Q52" s="5">
        <f t="shared" si="18"/>
        <v>0</v>
      </c>
      <c r="R52" s="5">
        <f t="shared" si="18"/>
        <v>0</v>
      </c>
      <c r="S52" s="5">
        <f t="shared" si="18"/>
        <v>0</v>
      </c>
      <c r="T52" s="5">
        <f t="shared" si="18"/>
        <v>0</v>
      </c>
      <c r="U52" s="5">
        <f t="shared" si="18"/>
        <v>0</v>
      </c>
      <c r="V52" s="5">
        <f t="shared" si="18"/>
        <v>0</v>
      </c>
      <c r="W52" s="5">
        <f t="shared" si="18"/>
        <v>0</v>
      </c>
    </row>
    <row r="53" spans="2:23" outlineLevel="1" x14ac:dyDescent="0.2">
      <c r="B53" s="4" t="s">
        <v>23</v>
      </c>
      <c r="C53" s="5">
        <f t="shared" si="18"/>
        <v>206.57300000000001</v>
      </c>
      <c r="D53" s="5">
        <f t="shared" si="18"/>
        <v>119.423</v>
      </c>
      <c r="E53" s="5">
        <f t="shared" si="18"/>
        <v>68.930999999999997</v>
      </c>
      <c r="F53" s="5">
        <f t="shared" si="18"/>
        <v>70.507000000000005</v>
      </c>
      <c r="G53" s="5">
        <f t="shared" si="18"/>
        <v>70.766000000000005</v>
      </c>
      <c r="H53" s="5">
        <f t="shared" si="18"/>
        <v>73.605000000000004</v>
      </c>
      <c r="I53" s="5">
        <f t="shared" si="18"/>
        <v>90.022000000000006</v>
      </c>
      <c r="J53" s="5">
        <f t="shared" si="18"/>
        <v>81.639999999999986</v>
      </c>
      <c r="K53" s="5">
        <f t="shared" si="18"/>
        <v>83.691999999999993</v>
      </c>
      <c r="L53" s="5">
        <f t="shared" si="18"/>
        <v>117.253</v>
      </c>
      <c r="M53" s="5">
        <f t="shared" si="18"/>
        <v>172.422</v>
      </c>
      <c r="N53" s="5">
        <f t="shared" si="18"/>
        <v>279.084</v>
      </c>
      <c r="O53" s="5">
        <f t="shared" si="18"/>
        <v>244.774</v>
      </c>
      <c r="P53" s="5">
        <f t="shared" si="18"/>
        <v>156.459</v>
      </c>
      <c r="Q53" s="5">
        <f t="shared" si="18"/>
        <v>120.24399999999999</v>
      </c>
      <c r="R53" s="5">
        <f t="shared" si="18"/>
        <v>81.128999999999991</v>
      </c>
      <c r="S53" s="5">
        <f t="shared" si="18"/>
        <v>59.149000000000001</v>
      </c>
      <c r="T53" s="5">
        <f t="shared" si="18"/>
        <v>44.19</v>
      </c>
      <c r="U53" s="5">
        <f t="shared" si="18"/>
        <v>31.742000000000001</v>
      </c>
      <c r="V53" s="5">
        <f t="shared" si="18"/>
        <v>24.34</v>
      </c>
      <c r="W53" s="5">
        <f t="shared" si="18"/>
        <v>14.646000000000001</v>
      </c>
    </row>
    <row r="54" spans="2:23" outlineLevel="1" x14ac:dyDescent="0.2">
      <c r="B54" s="4" t="s">
        <v>17</v>
      </c>
      <c r="C54" s="5">
        <f t="shared" si="18"/>
        <v>0</v>
      </c>
      <c r="D54" s="5">
        <f t="shared" si="18"/>
        <v>0</v>
      </c>
      <c r="E54" s="5">
        <f t="shared" si="18"/>
        <v>0</v>
      </c>
      <c r="F54" s="5">
        <f t="shared" si="18"/>
        <v>0</v>
      </c>
      <c r="G54" s="5">
        <f t="shared" si="18"/>
        <v>0</v>
      </c>
      <c r="H54" s="5">
        <f t="shared" si="18"/>
        <v>0</v>
      </c>
      <c r="I54" s="5">
        <f t="shared" si="18"/>
        <v>0</v>
      </c>
      <c r="J54" s="5">
        <f t="shared" si="18"/>
        <v>0</v>
      </c>
      <c r="K54" s="5">
        <f t="shared" si="18"/>
        <v>0</v>
      </c>
      <c r="L54" s="5">
        <f t="shared" si="18"/>
        <v>0</v>
      </c>
      <c r="M54" s="5">
        <f t="shared" si="18"/>
        <v>0</v>
      </c>
      <c r="N54" s="5">
        <f t="shared" si="18"/>
        <v>0</v>
      </c>
      <c r="O54" s="5">
        <f t="shared" si="18"/>
        <v>0</v>
      </c>
      <c r="P54" s="5">
        <f t="shared" si="18"/>
        <v>0</v>
      </c>
      <c r="Q54" s="5">
        <f t="shared" si="18"/>
        <v>0</v>
      </c>
      <c r="R54" s="5">
        <f t="shared" si="18"/>
        <v>0</v>
      </c>
      <c r="S54" s="5">
        <f t="shared" si="18"/>
        <v>0</v>
      </c>
      <c r="T54" s="5">
        <f t="shared" si="18"/>
        <v>0</v>
      </c>
      <c r="U54" s="5">
        <f t="shared" si="18"/>
        <v>0</v>
      </c>
      <c r="V54" s="5">
        <f t="shared" si="18"/>
        <v>0</v>
      </c>
      <c r="W54" s="5">
        <f t="shared" si="18"/>
        <v>0</v>
      </c>
    </row>
    <row r="55" spans="2:23" outlineLevel="1" x14ac:dyDescent="0.2">
      <c r="B55" s="4" t="s">
        <v>1</v>
      </c>
      <c r="C55" s="5">
        <f t="shared" si="18"/>
        <v>2512.9349999999999</v>
      </c>
      <c r="D55" s="5">
        <f t="shared" si="18"/>
        <v>2432.1039999999998</v>
      </c>
      <c r="E55" s="5">
        <f t="shared" si="18"/>
        <v>2214.6040000000003</v>
      </c>
      <c r="F55" s="5">
        <f t="shared" si="18"/>
        <v>1915.6800000000003</v>
      </c>
      <c r="G55" s="5">
        <f t="shared" si="18"/>
        <v>1680.5150000000001</v>
      </c>
      <c r="H55" s="5">
        <f t="shared" si="18"/>
        <v>1335.2</v>
      </c>
      <c r="I55" s="5">
        <f t="shared" si="18"/>
        <v>1523.8149999999998</v>
      </c>
      <c r="J55" s="5">
        <f t="shared" si="18"/>
        <v>2138.2389999999996</v>
      </c>
      <c r="K55" s="5">
        <f t="shared" si="18"/>
        <v>2578.9490000000001</v>
      </c>
      <c r="L55" s="5">
        <f t="shared" si="18"/>
        <v>1777.0529999999999</v>
      </c>
      <c r="M55" s="5">
        <f t="shared" si="18"/>
        <v>1925.019</v>
      </c>
      <c r="N55" s="5">
        <f t="shared" si="18"/>
        <v>1807.0650000000001</v>
      </c>
      <c r="O55" s="5">
        <f t="shared" si="18"/>
        <v>1720.2740000000001</v>
      </c>
      <c r="P55" s="5">
        <f t="shared" si="18"/>
        <v>1537.5230000000001</v>
      </c>
      <c r="Q55" s="5">
        <f t="shared" si="18"/>
        <v>1306.1680000000001</v>
      </c>
      <c r="R55" s="5">
        <f t="shared" si="18"/>
        <v>1368.8319999999999</v>
      </c>
      <c r="S55" s="5">
        <f t="shared" si="18"/>
        <v>1163.904</v>
      </c>
      <c r="T55" s="5">
        <f t="shared" si="18"/>
        <v>1262.1969999999999</v>
      </c>
      <c r="U55" s="5">
        <f t="shared" si="18"/>
        <v>2075.1709999999998</v>
      </c>
      <c r="V55" s="5">
        <f t="shared" si="18"/>
        <v>1971.8249999999998</v>
      </c>
      <c r="W55" s="5">
        <f t="shared" si="18"/>
        <v>1538.2640000000001</v>
      </c>
    </row>
    <row r="56" spans="2:23" outlineLevel="1" x14ac:dyDescent="0.2">
      <c r="B56" s="15" t="s">
        <v>9</v>
      </c>
      <c r="C56" s="19">
        <f t="shared" ref="C56:W56" si="19">SUM(C46:C55)</f>
        <v>121557.917</v>
      </c>
      <c r="D56" s="19">
        <f t="shared" si="19"/>
        <v>118243.08899999999</v>
      </c>
      <c r="E56" s="19">
        <f t="shared" si="19"/>
        <v>119271.55799999999</v>
      </c>
      <c r="F56" s="19">
        <f t="shared" si="19"/>
        <v>117317.96899999998</v>
      </c>
      <c r="G56" s="19">
        <f t="shared" si="19"/>
        <v>121675.21</v>
      </c>
      <c r="H56" s="19">
        <f t="shared" si="19"/>
        <v>115159.117</v>
      </c>
      <c r="I56" s="19">
        <f t="shared" si="19"/>
        <v>106518.17400000001</v>
      </c>
      <c r="J56" s="19">
        <f t="shared" si="19"/>
        <v>112941.24900000001</v>
      </c>
      <c r="K56" s="19">
        <f t="shared" si="19"/>
        <v>108339.837</v>
      </c>
      <c r="L56" s="19">
        <f t="shared" si="19"/>
        <v>108277.174</v>
      </c>
      <c r="M56" s="19">
        <f t="shared" si="19"/>
        <v>109374.87300000001</v>
      </c>
      <c r="N56" s="19">
        <f t="shared" si="19"/>
        <v>102345.63800000001</v>
      </c>
      <c r="O56" s="19">
        <f t="shared" si="19"/>
        <v>105111.42200000001</v>
      </c>
      <c r="P56" s="19">
        <f t="shared" si="19"/>
        <v>107732.84700000001</v>
      </c>
      <c r="Q56" s="19">
        <f t="shared" si="19"/>
        <v>110430.545</v>
      </c>
      <c r="R56" s="19">
        <f t="shared" si="19"/>
        <v>114692.70899999999</v>
      </c>
      <c r="S56" s="19">
        <f t="shared" si="19"/>
        <v>125914.868</v>
      </c>
      <c r="T56" s="19">
        <f t="shared" si="19"/>
        <v>126636.64199999999</v>
      </c>
      <c r="U56" s="19">
        <f t="shared" si="19"/>
        <v>128726.985</v>
      </c>
      <c r="V56" s="19">
        <f t="shared" si="19"/>
        <v>126603.182</v>
      </c>
      <c r="W56" s="19">
        <f t="shared" si="19"/>
        <v>113819.97699999998</v>
      </c>
    </row>
    <row r="57" spans="2:23" outlineLevel="1" x14ac:dyDescent="0.2">
      <c r="B57" s="26" t="s">
        <v>91</v>
      </c>
      <c r="C57" s="25">
        <f t="shared" ref="C57:W57" si="20">C56/C37/1000</f>
        <v>2.2286182385066796E-3</v>
      </c>
      <c r="D57" s="25">
        <f t="shared" si="20"/>
        <v>2.2182477662203836E-3</v>
      </c>
      <c r="E57" s="25">
        <f t="shared" si="20"/>
        <v>2.2039122073084726E-3</v>
      </c>
      <c r="F57" s="25">
        <f t="shared" si="20"/>
        <v>2.1914548196031794E-3</v>
      </c>
      <c r="G57" s="25">
        <f t="shared" si="20"/>
        <v>2.1759174715202533E-3</v>
      </c>
      <c r="H57" s="25">
        <f t="shared" si="20"/>
        <v>2.1590971441488626E-3</v>
      </c>
      <c r="I57" s="25">
        <f t="shared" si="20"/>
        <v>2.1274989497022637E-3</v>
      </c>
      <c r="J57" s="25">
        <f t="shared" si="20"/>
        <v>2.1167128496838586E-3</v>
      </c>
      <c r="K57" s="25">
        <f t="shared" si="20"/>
        <v>2.1157268678489469E-3</v>
      </c>
      <c r="L57" s="25">
        <f t="shared" si="20"/>
        <v>2.1046101560684696E-3</v>
      </c>
      <c r="M57" s="25">
        <f t="shared" si="20"/>
        <v>2.0916767514886987E-3</v>
      </c>
      <c r="N57" s="25">
        <f t="shared" si="20"/>
        <v>2.0873799288666671E-3</v>
      </c>
      <c r="O57" s="25">
        <f t="shared" si="20"/>
        <v>2.0646410145272521E-3</v>
      </c>
      <c r="P57" s="25">
        <f t="shared" si="20"/>
        <v>2.053233742776469E-3</v>
      </c>
      <c r="Q57" s="25">
        <f t="shared" si="20"/>
        <v>2.0467024465783412E-3</v>
      </c>
      <c r="R57" s="25">
        <f t="shared" si="20"/>
        <v>2.0360548722437562E-3</v>
      </c>
      <c r="S57" s="25">
        <f t="shared" si="20"/>
        <v>2.0267194139643434E-3</v>
      </c>
      <c r="T57" s="25">
        <f t="shared" si="20"/>
        <v>2.0152106471340203E-3</v>
      </c>
      <c r="U57" s="25">
        <f t="shared" si="20"/>
        <v>2.0096606141185732E-3</v>
      </c>
      <c r="V57" s="25">
        <f t="shared" si="20"/>
        <v>1.9829883388725218E-3</v>
      </c>
      <c r="W57" s="25">
        <f t="shared" si="20"/>
        <v>1.9699992498292398E-3</v>
      </c>
    </row>
    <row r="58" spans="2:23" outlineLevel="1" x14ac:dyDescent="0.2"/>
    <row r="59" spans="2:23" outlineLevel="1" x14ac:dyDescent="0.2">
      <c r="B59" s="4" t="s">
        <v>18</v>
      </c>
      <c r="C59" s="11">
        <f t="shared" ref="C59:W59" si="21">IFERROR(C46/C56,0)</f>
        <v>0</v>
      </c>
      <c r="D59" s="11">
        <f t="shared" si="21"/>
        <v>0</v>
      </c>
      <c r="E59" s="11">
        <f t="shared" si="21"/>
        <v>0</v>
      </c>
      <c r="F59" s="11">
        <f t="shared" si="21"/>
        <v>0</v>
      </c>
      <c r="G59" s="11">
        <f t="shared" si="21"/>
        <v>0</v>
      </c>
      <c r="H59" s="11">
        <f t="shared" si="21"/>
        <v>0</v>
      </c>
      <c r="I59" s="11">
        <f t="shared" si="21"/>
        <v>0</v>
      </c>
      <c r="J59" s="11">
        <f t="shared" si="21"/>
        <v>0</v>
      </c>
      <c r="K59" s="11">
        <f t="shared" si="21"/>
        <v>0</v>
      </c>
      <c r="L59" s="11">
        <f t="shared" si="21"/>
        <v>0</v>
      </c>
      <c r="M59" s="11">
        <f t="shared" si="21"/>
        <v>0</v>
      </c>
      <c r="N59" s="11">
        <f t="shared" si="21"/>
        <v>0</v>
      </c>
      <c r="O59" s="11">
        <f t="shared" si="21"/>
        <v>0</v>
      </c>
      <c r="P59" s="11">
        <f t="shared" si="21"/>
        <v>0</v>
      </c>
      <c r="Q59" s="11">
        <f t="shared" si="21"/>
        <v>0</v>
      </c>
      <c r="R59" s="11">
        <f t="shared" si="21"/>
        <v>0</v>
      </c>
      <c r="S59" s="11">
        <f t="shared" si="21"/>
        <v>0</v>
      </c>
      <c r="T59" s="11">
        <f t="shared" si="21"/>
        <v>0</v>
      </c>
      <c r="U59" s="11">
        <f t="shared" si="21"/>
        <v>0</v>
      </c>
      <c r="V59" s="11">
        <f t="shared" si="21"/>
        <v>0</v>
      </c>
      <c r="W59" s="11">
        <f t="shared" si="21"/>
        <v>0</v>
      </c>
    </row>
    <row r="60" spans="2:23" outlineLevel="1" x14ac:dyDescent="0.2">
      <c r="B60" s="4" t="s">
        <v>19</v>
      </c>
      <c r="C60" s="11">
        <f t="shared" ref="C60:W60" si="22">IFERROR(C47/C56,0)</f>
        <v>0</v>
      </c>
      <c r="D60" s="11">
        <f t="shared" si="22"/>
        <v>0</v>
      </c>
      <c r="E60" s="11">
        <f t="shared" si="22"/>
        <v>0</v>
      </c>
      <c r="F60" s="11">
        <f t="shared" si="22"/>
        <v>0</v>
      </c>
      <c r="G60" s="11">
        <f t="shared" si="22"/>
        <v>0</v>
      </c>
      <c r="H60" s="11">
        <f t="shared" si="22"/>
        <v>0</v>
      </c>
      <c r="I60" s="11">
        <f t="shared" si="22"/>
        <v>0</v>
      </c>
      <c r="J60" s="11">
        <f t="shared" si="22"/>
        <v>0</v>
      </c>
      <c r="K60" s="11">
        <f t="shared" si="22"/>
        <v>0</v>
      </c>
      <c r="L60" s="11">
        <f t="shared" si="22"/>
        <v>0</v>
      </c>
      <c r="M60" s="11">
        <f t="shared" si="22"/>
        <v>0</v>
      </c>
      <c r="N60" s="11">
        <f t="shared" si="22"/>
        <v>0</v>
      </c>
      <c r="O60" s="11">
        <f t="shared" si="22"/>
        <v>0</v>
      </c>
      <c r="P60" s="11">
        <f t="shared" si="22"/>
        <v>0</v>
      </c>
      <c r="Q60" s="11">
        <f t="shared" si="22"/>
        <v>0</v>
      </c>
      <c r="R60" s="11">
        <f t="shared" si="22"/>
        <v>0</v>
      </c>
      <c r="S60" s="11">
        <f t="shared" si="22"/>
        <v>0</v>
      </c>
      <c r="T60" s="11">
        <f t="shared" si="22"/>
        <v>0</v>
      </c>
      <c r="U60" s="11">
        <f t="shared" si="22"/>
        <v>0</v>
      </c>
      <c r="V60" s="11">
        <f t="shared" si="22"/>
        <v>0</v>
      </c>
      <c r="W60" s="11">
        <f t="shared" si="22"/>
        <v>0</v>
      </c>
    </row>
    <row r="61" spans="2:23" outlineLevel="1" x14ac:dyDescent="0.2">
      <c r="B61" s="4" t="s">
        <v>16</v>
      </c>
      <c r="C61" s="11">
        <f t="shared" ref="C61:W61" si="23">IFERROR(C48/C56,0)</f>
        <v>2.5734695667744951E-2</v>
      </c>
      <c r="D61" s="11">
        <f t="shared" si="23"/>
        <v>3.2497848563479259E-2</v>
      </c>
      <c r="E61" s="11">
        <f t="shared" si="23"/>
        <v>3.3610552819306687E-2</v>
      </c>
      <c r="F61" s="11">
        <f t="shared" si="23"/>
        <v>3.3339053116407093E-2</v>
      </c>
      <c r="G61" s="11">
        <f t="shared" si="23"/>
        <v>2.752705337430689E-2</v>
      </c>
      <c r="H61" s="11">
        <f t="shared" si="23"/>
        <v>2.8639929568060163E-2</v>
      </c>
      <c r="I61" s="11">
        <f t="shared" si="23"/>
        <v>1.4847860610152778E-2</v>
      </c>
      <c r="J61" s="11">
        <f t="shared" si="23"/>
        <v>1.6376346254148473E-2</v>
      </c>
      <c r="K61" s="11">
        <f t="shared" si="23"/>
        <v>1.7438017744110138E-2</v>
      </c>
      <c r="L61" s="11">
        <f t="shared" si="23"/>
        <v>1.4657853925888387E-2</v>
      </c>
      <c r="M61" s="11">
        <f t="shared" si="23"/>
        <v>1.5297608619851836E-2</v>
      </c>
      <c r="N61" s="11">
        <f t="shared" si="23"/>
        <v>1.6113143971998103E-2</v>
      </c>
      <c r="O61" s="11">
        <f t="shared" si="23"/>
        <v>1.7081131297034494E-2</v>
      </c>
      <c r="P61" s="11">
        <f t="shared" si="23"/>
        <v>1.9469011154973005E-2</v>
      </c>
      <c r="Q61" s="11">
        <f t="shared" si="23"/>
        <v>2.0189839686112206E-2</v>
      </c>
      <c r="R61" s="11">
        <f t="shared" si="23"/>
        <v>2.0898826271511295E-2</v>
      </c>
      <c r="S61" s="11">
        <f t="shared" si="23"/>
        <v>2.0955341032482359E-2</v>
      </c>
      <c r="T61" s="11">
        <f t="shared" si="23"/>
        <v>2.2057044121558435E-2</v>
      </c>
      <c r="U61" s="11">
        <f t="shared" si="23"/>
        <v>2.3774137178774132E-2</v>
      </c>
      <c r="V61" s="11">
        <f t="shared" si="23"/>
        <v>2.3839732559012616E-2</v>
      </c>
      <c r="W61" s="11">
        <f t="shared" si="23"/>
        <v>2.6340376083541121E-2</v>
      </c>
    </row>
    <row r="62" spans="2:23" outlineLevel="1" x14ac:dyDescent="0.2">
      <c r="B62" s="4" t="s">
        <v>21</v>
      </c>
      <c r="C62" s="11">
        <f t="shared" ref="C62:W62" si="24">IFERROR(C49/C56,0)</f>
        <v>0</v>
      </c>
      <c r="D62" s="11">
        <f t="shared" si="24"/>
        <v>0</v>
      </c>
      <c r="E62" s="11">
        <f t="shared" si="24"/>
        <v>0</v>
      </c>
      <c r="F62" s="11">
        <f t="shared" si="24"/>
        <v>0</v>
      </c>
      <c r="G62" s="11">
        <f t="shared" si="24"/>
        <v>0</v>
      </c>
      <c r="H62" s="11">
        <f t="shared" si="24"/>
        <v>0</v>
      </c>
      <c r="I62" s="11">
        <f t="shared" si="24"/>
        <v>0</v>
      </c>
      <c r="J62" s="11">
        <f t="shared" si="24"/>
        <v>0</v>
      </c>
      <c r="K62" s="11">
        <f t="shared" si="24"/>
        <v>0</v>
      </c>
      <c r="L62" s="11">
        <f t="shared" si="24"/>
        <v>0</v>
      </c>
      <c r="M62" s="11">
        <f t="shared" si="24"/>
        <v>0</v>
      </c>
      <c r="N62" s="11">
        <f t="shared" si="24"/>
        <v>0</v>
      </c>
      <c r="O62" s="11">
        <f t="shared" si="24"/>
        <v>0</v>
      </c>
      <c r="P62" s="11">
        <f t="shared" si="24"/>
        <v>0</v>
      </c>
      <c r="Q62" s="11">
        <f t="shared" si="24"/>
        <v>0</v>
      </c>
      <c r="R62" s="11">
        <f t="shared" si="24"/>
        <v>0</v>
      </c>
      <c r="S62" s="11">
        <f t="shared" si="24"/>
        <v>0</v>
      </c>
      <c r="T62" s="11">
        <f t="shared" si="24"/>
        <v>0</v>
      </c>
      <c r="U62" s="11">
        <f t="shared" si="24"/>
        <v>0</v>
      </c>
      <c r="V62" s="11">
        <f t="shared" si="24"/>
        <v>0</v>
      </c>
      <c r="W62" s="11">
        <f t="shared" si="24"/>
        <v>0</v>
      </c>
    </row>
    <row r="63" spans="2:23" outlineLevel="1" x14ac:dyDescent="0.2">
      <c r="B63" s="4" t="s">
        <v>20</v>
      </c>
      <c r="C63" s="11">
        <f t="shared" ref="C63:W63" si="25">IFERROR(C50/C56,0)</f>
        <v>0.95189318685018276</v>
      </c>
      <c r="D63" s="11">
        <f t="shared" si="25"/>
        <v>0.94592349494523109</v>
      </c>
      <c r="E63" s="11">
        <f t="shared" si="25"/>
        <v>0.94724376787297437</v>
      </c>
      <c r="F63" s="11">
        <f t="shared" si="25"/>
        <v>0.94973099986072895</v>
      </c>
      <c r="G63" s="11">
        <f t="shared" si="25"/>
        <v>0.9580798668849636</v>
      </c>
      <c r="H63" s="11">
        <f t="shared" si="25"/>
        <v>0.95912651883219979</v>
      </c>
      <c r="I63" s="11">
        <f t="shared" si="25"/>
        <v>0.97000132578314768</v>
      </c>
      <c r="J63" s="11">
        <f t="shared" si="25"/>
        <v>0.96396848772232013</v>
      </c>
      <c r="K63" s="11">
        <f t="shared" si="25"/>
        <v>0.95798523307728445</v>
      </c>
      <c r="L63" s="11">
        <f t="shared" si="25"/>
        <v>0.9678471752504364</v>
      </c>
      <c r="M63" s="11">
        <f t="shared" si="25"/>
        <v>0.9323398894369459</v>
      </c>
      <c r="N63" s="11">
        <f t="shared" si="25"/>
        <v>0.92419143451917307</v>
      </c>
      <c r="O63" s="11">
        <f t="shared" si="25"/>
        <v>0.92750158018031559</v>
      </c>
      <c r="P63" s="11">
        <f t="shared" si="25"/>
        <v>0.931542243564769</v>
      </c>
      <c r="Q63" s="11">
        <f t="shared" si="25"/>
        <v>0.93277242270243255</v>
      </c>
      <c r="R63" s="11">
        <f t="shared" si="25"/>
        <v>0.96645903620604168</v>
      </c>
      <c r="S63" s="11">
        <f t="shared" si="25"/>
        <v>0.9693313263053257</v>
      </c>
      <c r="T63" s="11">
        <f t="shared" si="25"/>
        <v>0.96762692902106484</v>
      </c>
      <c r="U63" s="11">
        <f t="shared" si="25"/>
        <v>0.95985856423188964</v>
      </c>
      <c r="V63" s="11">
        <f t="shared" si="25"/>
        <v>0.96039316768515348</v>
      </c>
      <c r="W63" s="11">
        <f t="shared" si="25"/>
        <v>0.96001606115242855</v>
      </c>
    </row>
    <row r="64" spans="2:23" outlineLevel="1" x14ac:dyDescent="0.2">
      <c r="B64" s="4" t="s">
        <v>0</v>
      </c>
      <c r="C64" s="11">
        <f t="shared" ref="C64:W64" si="26">IFERROR(C51/C56,0)</f>
        <v>0</v>
      </c>
      <c r="D64" s="11">
        <f t="shared" si="26"/>
        <v>0</v>
      </c>
      <c r="E64" s="11">
        <f t="shared" si="26"/>
        <v>0</v>
      </c>
      <c r="F64" s="11">
        <f t="shared" si="26"/>
        <v>0</v>
      </c>
      <c r="G64" s="11">
        <f t="shared" si="26"/>
        <v>0</v>
      </c>
      <c r="H64" s="11">
        <f t="shared" si="26"/>
        <v>0</v>
      </c>
      <c r="I64" s="11">
        <f t="shared" si="26"/>
        <v>0</v>
      </c>
      <c r="J64" s="11">
        <f t="shared" si="26"/>
        <v>0</v>
      </c>
      <c r="K64" s="11">
        <f t="shared" si="26"/>
        <v>0</v>
      </c>
      <c r="L64" s="11">
        <f t="shared" si="26"/>
        <v>0</v>
      </c>
      <c r="M64" s="11">
        <f t="shared" si="26"/>
        <v>3.3185876247828879E-2</v>
      </c>
      <c r="N64" s="11">
        <f t="shared" si="26"/>
        <v>3.9312051579569997E-2</v>
      </c>
      <c r="O64" s="11">
        <f t="shared" si="26"/>
        <v>3.6722383986014379E-2</v>
      </c>
      <c r="P64" s="11">
        <f t="shared" si="26"/>
        <v>3.3264831477070309E-2</v>
      </c>
      <c r="Q64" s="11">
        <f t="shared" si="26"/>
        <v>3.4120912832586309E-2</v>
      </c>
      <c r="R64" s="11">
        <f t="shared" si="26"/>
        <v>0</v>
      </c>
      <c r="S64" s="11">
        <f t="shared" si="26"/>
        <v>0</v>
      </c>
      <c r="T64" s="11">
        <f t="shared" si="26"/>
        <v>0</v>
      </c>
      <c r="U64" s="11">
        <f t="shared" si="26"/>
        <v>0</v>
      </c>
      <c r="V64" s="11">
        <f t="shared" si="26"/>
        <v>0</v>
      </c>
      <c r="W64" s="11">
        <f t="shared" si="26"/>
        <v>0</v>
      </c>
    </row>
    <row r="65" spans="1:28" outlineLevel="1" x14ac:dyDescent="0.2">
      <c r="B65" s="4" t="s">
        <v>22</v>
      </c>
      <c r="C65" s="11">
        <f t="shared" ref="C65:W65" si="27">IFERROR(C52/C56,0)</f>
        <v>0</v>
      </c>
      <c r="D65" s="11">
        <f t="shared" si="27"/>
        <v>0</v>
      </c>
      <c r="E65" s="11">
        <f t="shared" si="27"/>
        <v>0</v>
      </c>
      <c r="F65" s="11">
        <f t="shared" si="27"/>
        <v>0</v>
      </c>
      <c r="G65" s="11">
        <f t="shared" si="27"/>
        <v>0</v>
      </c>
      <c r="H65" s="11">
        <f t="shared" si="27"/>
        <v>0</v>
      </c>
      <c r="I65" s="11">
        <f t="shared" si="27"/>
        <v>0</v>
      </c>
      <c r="J65" s="11">
        <f t="shared" si="27"/>
        <v>0</v>
      </c>
      <c r="K65" s="11">
        <f t="shared" si="27"/>
        <v>0</v>
      </c>
      <c r="L65" s="11">
        <f t="shared" si="27"/>
        <v>0</v>
      </c>
      <c r="M65" s="11">
        <f t="shared" si="27"/>
        <v>0</v>
      </c>
      <c r="N65" s="11">
        <f t="shared" si="27"/>
        <v>0</v>
      </c>
      <c r="O65" s="11">
        <f t="shared" si="27"/>
        <v>0</v>
      </c>
      <c r="P65" s="11">
        <f t="shared" si="27"/>
        <v>0</v>
      </c>
      <c r="Q65" s="11">
        <f t="shared" si="27"/>
        <v>0</v>
      </c>
      <c r="R65" s="11">
        <f t="shared" si="27"/>
        <v>0</v>
      </c>
      <c r="S65" s="11">
        <f t="shared" si="27"/>
        <v>0</v>
      </c>
      <c r="T65" s="11">
        <f t="shared" si="27"/>
        <v>0</v>
      </c>
      <c r="U65" s="11">
        <f t="shared" si="27"/>
        <v>0</v>
      </c>
      <c r="V65" s="11">
        <f t="shared" si="27"/>
        <v>0</v>
      </c>
      <c r="W65" s="11">
        <f t="shared" si="27"/>
        <v>0</v>
      </c>
    </row>
    <row r="66" spans="1:28" outlineLevel="1" x14ac:dyDescent="0.2">
      <c r="B66" s="4" t="s">
        <v>23</v>
      </c>
      <c r="C66" s="11">
        <f t="shared" ref="C66:W66" si="28">IFERROR(C53/C56,0)</f>
        <v>1.6993792350028505E-3</v>
      </c>
      <c r="D66" s="11">
        <f t="shared" si="28"/>
        <v>1.0099786889024864E-3</v>
      </c>
      <c r="E66" s="11">
        <f t="shared" si="28"/>
        <v>5.7793325714752548E-4</v>
      </c>
      <c r="F66" s="11">
        <f t="shared" si="28"/>
        <v>6.0099062915076559E-4</v>
      </c>
      <c r="G66" s="11">
        <f t="shared" si="28"/>
        <v>5.8159751686477472E-4</v>
      </c>
      <c r="H66" s="11">
        <f t="shared" si="28"/>
        <v>6.3915912102729998E-4</v>
      </c>
      <c r="I66" s="11">
        <f t="shared" si="28"/>
        <v>8.4513277518257109E-4</v>
      </c>
      <c r="J66" s="11">
        <f t="shared" si="28"/>
        <v>7.2285370245905444E-4</v>
      </c>
      <c r="K66" s="11">
        <f t="shared" si="28"/>
        <v>7.7249516260579189E-4</v>
      </c>
      <c r="L66" s="11">
        <f t="shared" si="28"/>
        <v>1.0828967516274483E-3</v>
      </c>
      <c r="M66" s="11">
        <f t="shared" si="28"/>
        <v>1.5764315447479422E-3</v>
      </c>
      <c r="N66" s="11">
        <f t="shared" si="28"/>
        <v>2.7268773291539792E-3</v>
      </c>
      <c r="O66" s="11">
        <f t="shared" si="28"/>
        <v>2.3287098142388369E-3</v>
      </c>
      <c r="P66" s="11">
        <f t="shared" si="28"/>
        <v>1.4522868777430526E-3</v>
      </c>
      <c r="Q66" s="11">
        <f t="shared" si="28"/>
        <v>1.0888654040419703E-3</v>
      </c>
      <c r="R66" s="11">
        <f t="shared" si="28"/>
        <v>7.0735969799091589E-4</v>
      </c>
      <c r="S66" s="11">
        <f t="shared" si="28"/>
        <v>4.6975389753019475E-4</v>
      </c>
      <c r="T66" s="11">
        <f t="shared" si="28"/>
        <v>3.4895113532779873E-4</v>
      </c>
      <c r="U66" s="11">
        <f t="shared" si="28"/>
        <v>2.4658388449010906E-4</v>
      </c>
      <c r="V66" s="11">
        <f t="shared" si="28"/>
        <v>1.9225425155585741E-4</v>
      </c>
      <c r="W66" s="11">
        <f t="shared" si="28"/>
        <v>1.2867688419933526E-4</v>
      </c>
    </row>
    <row r="67" spans="1:28" outlineLevel="1" x14ac:dyDescent="0.2">
      <c r="B67" s="4" t="s">
        <v>17</v>
      </c>
      <c r="C67" s="11">
        <f t="shared" ref="C67:W67" si="29">IFERROR(C54/C56,0)</f>
        <v>0</v>
      </c>
      <c r="D67" s="11">
        <f t="shared" si="29"/>
        <v>0</v>
      </c>
      <c r="E67" s="11">
        <f t="shared" si="29"/>
        <v>0</v>
      </c>
      <c r="F67" s="11">
        <f t="shared" si="29"/>
        <v>0</v>
      </c>
      <c r="G67" s="11">
        <f t="shared" si="29"/>
        <v>0</v>
      </c>
      <c r="H67" s="11">
        <f t="shared" si="29"/>
        <v>0</v>
      </c>
      <c r="I67" s="11">
        <f t="shared" si="29"/>
        <v>0</v>
      </c>
      <c r="J67" s="11">
        <f t="shared" si="29"/>
        <v>0</v>
      </c>
      <c r="K67" s="11">
        <f t="shared" si="29"/>
        <v>0</v>
      </c>
      <c r="L67" s="11">
        <f t="shared" si="29"/>
        <v>0</v>
      </c>
      <c r="M67" s="11">
        <f t="shared" si="29"/>
        <v>0</v>
      </c>
      <c r="N67" s="11">
        <f t="shared" si="29"/>
        <v>0</v>
      </c>
      <c r="O67" s="11">
        <f t="shared" si="29"/>
        <v>0</v>
      </c>
      <c r="P67" s="11">
        <f t="shared" si="29"/>
        <v>0</v>
      </c>
      <c r="Q67" s="11">
        <f t="shared" si="29"/>
        <v>0</v>
      </c>
      <c r="R67" s="11">
        <f t="shared" si="29"/>
        <v>0</v>
      </c>
      <c r="S67" s="11">
        <f t="shared" si="29"/>
        <v>0</v>
      </c>
      <c r="T67" s="11">
        <f t="shared" si="29"/>
        <v>0</v>
      </c>
      <c r="U67" s="11">
        <f t="shared" si="29"/>
        <v>0</v>
      </c>
      <c r="V67" s="11">
        <f t="shared" si="29"/>
        <v>0</v>
      </c>
      <c r="W67" s="11">
        <f t="shared" si="29"/>
        <v>0</v>
      </c>
    </row>
    <row r="68" spans="1:28" x14ac:dyDescent="0.2">
      <c r="B68" s="4" t="s">
        <v>1</v>
      </c>
      <c r="C68" s="11">
        <f t="shared" ref="C68:W68" si="30">IFERROR(C55/C56,0)</f>
        <v>2.06727382470695E-2</v>
      </c>
      <c r="D68" s="11">
        <f t="shared" si="30"/>
        <v>2.0568677802387251E-2</v>
      </c>
      <c r="E68" s="11">
        <f t="shared" si="30"/>
        <v>1.8567746050571425E-2</v>
      </c>
      <c r="F68" s="11">
        <f t="shared" si="30"/>
        <v>1.6328956393713231E-2</v>
      </c>
      <c r="G68" s="11">
        <f t="shared" si="30"/>
        <v>1.3811482223864665E-2</v>
      </c>
      <c r="H68" s="11">
        <f t="shared" si="30"/>
        <v>1.1594392478712736E-2</v>
      </c>
      <c r="I68" s="11">
        <f t="shared" si="30"/>
        <v>1.4305680831517066E-2</v>
      </c>
      <c r="J68" s="11">
        <f t="shared" si="30"/>
        <v>1.8932312321072342E-2</v>
      </c>
      <c r="K68" s="11">
        <f t="shared" si="30"/>
        <v>2.3804254015999674E-2</v>
      </c>
      <c r="L68" s="11">
        <f t="shared" si="30"/>
        <v>1.6412074072047724E-2</v>
      </c>
      <c r="M68" s="11">
        <f t="shared" si="30"/>
        <v>1.7600194150625435E-2</v>
      </c>
      <c r="N68" s="11">
        <f t="shared" si="30"/>
        <v>1.7656492600104753E-2</v>
      </c>
      <c r="O68" s="11">
        <f t="shared" si="30"/>
        <v>1.6366194722396581E-2</v>
      </c>
      <c r="P68" s="11">
        <f t="shared" si="30"/>
        <v>1.4271626925444567E-2</v>
      </c>
      <c r="Q68" s="11">
        <f t="shared" si="30"/>
        <v>1.1827959374826957E-2</v>
      </c>
      <c r="R68" s="11">
        <f t="shared" si="30"/>
        <v>1.1934777824456131E-2</v>
      </c>
      <c r="S68" s="11">
        <f t="shared" si="30"/>
        <v>9.24357876466185E-3</v>
      </c>
      <c r="T68" s="11">
        <f t="shared" si="30"/>
        <v>9.9670757220489143E-3</v>
      </c>
      <c r="U68" s="11">
        <f t="shared" si="30"/>
        <v>1.6120714704846072E-2</v>
      </c>
      <c r="V68" s="11">
        <f t="shared" si="30"/>
        <v>1.5574845504278081E-2</v>
      </c>
      <c r="W68" s="11">
        <f t="shared" si="30"/>
        <v>1.3514885879831098E-2</v>
      </c>
    </row>
    <row r="69" spans="1:28" x14ac:dyDescent="0.2">
      <c r="B69" s="15"/>
      <c r="C69" s="10"/>
      <c r="D69" s="10"/>
      <c r="E69" s="10"/>
      <c r="F69" s="10"/>
      <c r="G69" s="10"/>
      <c r="H69" s="10"/>
      <c r="I69" s="10"/>
      <c r="J69" s="10"/>
      <c r="K69" s="10"/>
      <c r="L69" s="10"/>
      <c r="M69" s="10"/>
      <c r="N69" s="10"/>
      <c r="O69" s="10"/>
      <c r="P69" s="10"/>
      <c r="Q69" s="10"/>
      <c r="R69" s="10"/>
      <c r="S69" s="10"/>
      <c r="T69" s="10"/>
      <c r="U69" s="10"/>
      <c r="V69" s="10"/>
      <c r="W69" s="10"/>
    </row>
    <row r="70" spans="1:28" s="33" customFormat="1" x14ac:dyDescent="0.2">
      <c r="A70" s="1"/>
      <c r="B70" s="1"/>
      <c r="C70" s="1"/>
      <c r="D70" s="1"/>
      <c r="E70" s="1"/>
      <c r="F70" s="1"/>
      <c r="G70" s="1"/>
      <c r="H70" s="1"/>
      <c r="I70" s="1"/>
      <c r="J70" s="1"/>
      <c r="K70" s="1"/>
      <c r="L70" s="1"/>
      <c r="M70" s="1"/>
      <c r="N70" s="1"/>
      <c r="O70" s="1"/>
      <c r="P70" s="1"/>
      <c r="Q70" s="1"/>
      <c r="R70" s="1"/>
      <c r="S70" s="1"/>
      <c r="T70" s="1"/>
      <c r="U70" s="1"/>
      <c r="V70" s="1"/>
      <c r="W70" s="1"/>
      <c r="X70" s="1"/>
      <c r="Y70" s="1"/>
      <c r="Z70"/>
      <c r="AA70" s="1"/>
      <c r="AB70" s="1"/>
    </row>
    <row r="71" spans="1:28" outlineLevel="1" x14ac:dyDescent="0.2">
      <c r="A71" s="32" t="s">
        <v>84</v>
      </c>
      <c r="B71" s="33"/>
      <c r="C71" s="33"/>
      <c r="D71" s="33"/>
      <c r="E71" s="33"/>
      <c r="F71" s="33"/>
      <c r="G71" s="33"/>
      <c r="H71" s="33"/>
      <c r="I71" s="33"/>
      <c r="J71" s="33"/>
      <c r="K71" s="33"/>
      <c r="L71" s="33"/>
      <c r="M71" s="33"/>
      <c r="N71" s="33"/>
      <c r="O71" s="33"/>
      <c r="P71" s="33"/>
      <c r="Q71" s="33"/>
      <c r="R71" s="33"/>
      <c r="S71" s="33"/>
      <c r="T71" s="33"/>
      <c r="U71" s="33"/>
      <c r="V71" s="33"/>
      <c r="W71" s="33"/>
      <c r="X71" s="33"/>
      <c r="Y71" s="33"/>
      <c r="Z71" s="34"/>
      <c r="AA71" s="33"/>
      <c r="AB71" s="33"/>
    </row>
    <row r="72" spans="1:28" outlineLevel="1" x14ac:dyDescent="0.2">
      <c r="B72" s="20" t="s">
        <v>88</v>
      </c>
      <c r="C72" s="5">
        <f>C76*CAN!C77</f>
        <v>33891.854355198469</v>
      </c>
      <c r="D72" s="5">
        <f>D76*CAN!D77</f>
        <v>32919.233051882002</v>
      </c>
      <c r="E72" s="5">
        <f>E76*CAN!E77</f>
        <v>33196.43267402293</v>
      </c>
      <c r="F72" s="5">
        <f>F76*CAN!F77</f>
        <v>32511.183416344982</v>
      </c>
      <c r="G72" s="5">
        <f>G76*CAN!G77</f>
        <v>33766.780785442825</v>
      </c>
      <c r="H72" s="5">
        <f>H76*CAN!H77</f>
        <v>31915.163319368825</v>
      </c>
      <c r="I72" s="5">
        <f>I76*CAN!I77</f>
        <v>30412.993381284072</v>
      </c>
      <c r="J72" s="5">
        <f>J76*CAN!J77</f>
        <v>32175.680051466479</v>
      </c>
      <c r="K72" s="5">
        <f>K76*CAN!K77</f>
        <v>30614.851316572796</v>
      </c>
      <c r="L72" s="5">
        <f>L76*CAN!L77</f>
        <v>30402.396547694276</v>
      </c>
      <c r="M72" s="5">
        <f>M76*CAN!M77</f>
        <v>30320.788448032647</v>
      </c>
      <c r="N72" s="5">
        <f>N76*CAN!N77</f>
        <v>27942.423515657807</v>
      </c>
      <c r="O72" s="5">
        <f>O76*CAN!O77</f>
        <v>28779.206953899247</v>
      </c>
      <c r="P72" s="5">
        <f>P76*CAN!P77</f>
        <v>29159.557618821615</v>
      </c>
      <c r="Q72" s="5">
        <f>Q76*CAN!Q77</f>
        <v>29352.893581214463</v>
      </c>
      <c r="R72" s="5">
        <f>R76*CAN!R77</f>
        <v>30087.005056925242</v>
      </c>
      <c r="S72" s="5">
        <f>S76*CAN!S77</f>
        <v>32141.722320842695</v>
      </c>
      <c r="T72" s="5">
        <f>T76*CAN!T77</f>
        <v>31565.042901580007</v>
      </c>
      <c r="U72" s="5">
        <f>U76*CAN!U77</f>
        <v>31318.032190348826</v>
      </c>
      <c r="V72" s="5">
        <f>V76*CAN!V77</f>
        <v>30359.175389740816</v>
      </c>
      <c r="W72" s="5">
        <f>W76*CAN!W77</f>
        <v>26390.140373234048</v>
      </c>
      <c r="Z72" s="21"/>
      <c r="AB72"/>
    </row>
    <row r="73" spans="1:28" outlineLevel="1" x14ac:dyDescent="0.2">
      <c r="B73" s="7" t="s">
        <v>89</v>
      </c>
      <c r="C73" s="5">
        <f>'[2]Table 21'!C$13</f>
        <v>77.040000000000006</v>
      </c>
      <c r="D73" s="5">
        <f>'[2]Table 21'!D$13</f>
        <v>84.284999999999997</v>
      </c>
      <c r="E73" s="5">
        <f>'[2]Table 21'!E$13</f>
        <v>92.061000000000007</v>
      </c>
      <c r="F73" s="5">
        <f>'[2]Table 21'!F$13</f>
        <v>89.388000000000005</v>
      </c>
      <c r="G73" s="5">
        <f>'[2]Table 21'!G$13</f>
        <v>94.078999999999994</v>
      </c>
      <c r="H73" s="5">
        <f>'[2]Table 21'!H$13</f>
        <v>90.822000000000003</v>
      </c>
      <c r="I73" s="5">
        <f>'[2]Table 21'!I$13</f>
        <v>98.766999999999996</v>
      </c>
      <c r="J73" s="5">
        <f>'[2]Table 21'!J$13</f>
        <v>101.97199999999999</v>
      </c>
      <c r="K73" s="5">
        <f>'[2]Table 21'!K$13</f>
        <v>96.99</v>
      </c>
      <c r="L73" s="5">
        <f>'[2]Table 21'!L$13</f>
        <v>76.206000000000003</v>
      </c>
      <c r="M73" s="5">
        <f>'[2]Table 21'!M$13</f>
        <v>68.668999999999997</v>
      </c>
      <c r="N73" s="5">
        <f>'[2]Table 21'!N$13</f>
        <v>67.188000000000002</v>
      </c>
      <c r="O73" s="5">
        <f>'[2]Table 21'!O$13</f>
        <v>72.909000000000006</v>
      </c>
      <c r="P73" s="5">
        <f>'[2]Table 21'!P$13</f>
        <v>77.400999999999996</v>
      </c>
      <c r="Q73" s="5">
        <f>'[2]Table 21'!Q$13</f>
        <v>77.213999999999999</v>
      </c>
      <c r="R73" s="5">
        <f>'[2]Table 21'!R$13</f>
        <v>75.010999999999996</v>
      </c>
      <c r="S73" s="5">
        <f>'[2]Table 21'!S$13</f>
        <v>74.965000000000003</v>
      </c>
      <c r="T73" s="5">
        <f>'[2]Table 21'!T$13</f>
        <v>74.775000000000006</v>
      </c>
      <c r="U73" s="5">
        <f>'[2]Table 21'!U$13</f>
        <v>67.203999999999994</v>
      </c>
      <c r="V73" s="5">
        <f>'[2]Table 21'!V$13</f>
        <v>65.549000000000007</v>
      </c>
      <c r="W73" s="5">
        <f>'[2]Table 21'!W$13</f>
        <v>44.865000000000002</v>
      </c>
      <c r="Z73" s="21" t="s">
        <v>93</v>
      </c>
      <c r="AB73"/>
    </row>
    <row r="74" spans="1:28" outlineLevel="1" x14ac:dyDescent="0.2">
      <c r="B74" s="7" t="s">
        <v>25</v>
      </c>
      <c r="C74" s="5">
        <f>'[2]Table 21'!C$16</f>
        <v>1207.576</v>
      </c>
      <c r="D74" s="5">
        <f>'[2]Table 21'!D$16</f>
        <v>1278.239</v>
      </c>
      <c r="E74" s="5">
        <f>'[2]Table 21'!E$16</f>
        <v>1276.354</v>
      </c>
      <c r="F74" s="5">
        <f>'[2]Table 21'!F$16</f>
        <v>1284.3150000000001</v>
      </c>
      <c r="G74" s="5">
        <f>'[2]Table 21'!G$16</f>
        <v>1295.1869999999999</v>
      </c>
      <c r="H74" s="5">
        <f>'[2]Table 21'!H$16</f>
        <v>1270.5450000000001</v>
      </c>
      <c r="I74" s="5">
        <f>'[2]Table 21'!I$16</f>
        <v>1335.7750000000001</v>
      </c>
      <c r="J74" s="5">
        <f>'[2]Table 21'!J$16</f>
        <v>1415.2380000000001</v>
      </c>
      <c r="K74" s="5">
        <f>'[2]Table 21'!K$16</f>
        <v>1534.0650000000001</v>
      </c>
      <c r="L74" s="5">
        <f>'[2]Table 21'!L$16</f>
        <v>1551.422</v>
      </c>
      <c r="M74" s="5">
        <f>'[2]Table 21'!M$16</f>
        <v>1529.5050000000001</v>
      </c>
      <c r="N74" s="5">
        <f>'[2]Table 21'!N$16</f>
        <v>1515.538</v>
      </c>
      <c r="O74" s="5">
        <f>'[2]Table 21'!O$16</f>
        <v>1498.857</v>
      </c>
      <c r="P74" s="5">
        <f>'[2]Table 21'!P$16</f>
        <v>1557.2139999999999</v>
      </c>
      <c r="Q74" s="5">
        <f>'[2]Table 21'!Q$16</f>
        <v>1577.15</v>
      </c>
      <c r="R74" s="5">
        <f>'[2]Table 21'!R$16</f>
        <v>1630.846</v>
      </c>
      <c r="S74" s="5">
        <f>'[2]Table 21'!S$16</f>
        <v>1664.2159999999999</v>
      </c>
      <c r="T74" s="5">
        <f>'[2]Table 21'!T$16</f>
        <v>1666.383</v>
      </c>
      <c r="U74" s="5">
        <f>'[2]Table 21'!U$16</f>
        <v>1630.2570000000001</v>
      </c>
      <c r="V74" s="5">
        <f>'[2]Table 21'!V$16</f>
        <v>1651.345</v>
      </c>
      <c r="W74" s="5">
        <f>'[2]Table 21'!W$16</f>
        <v>1574.203</v>
      </c>
      <c r="Z74" s="21" t="s">
        <v>93</v>
      </c>
      <c r="AB74"/>
    </row>
    <row r="75" spans="1:28" outlineLevel="1" x14ac:dyDescent="0.2">
      <c r="B75" s="7" t="s">
        <v>30</v>
      </c>
      <c r="C75" s="5">
        <f>'[2]Table 21'!C$19</f>
        <v>17740.848000000002</v>
      </c>
      <c r="D75" s="5">
        <f>'[2]Table 21'!D$19</f>
        <v>16277.072</v>
      </c>
      <c r="E75" s="5">
        <f>'[2]Table 21'!E$19</f>
        <v>16436.296999999999</v>
      </c>
      <c r="F75" s="5">
        <f>'[2]Table 21'!F$19</f>
        <v>15995.215</v>
      </c>
      <c r="G75" s="5">
        <f>'[2]Table 21'!G$19</f>
        <v>16471.423999999999</v>
      </c>
      <c r="H75" s="5">
        <f>'[2]Table 21'!H$19</f>
        <v>15868.142</v>
      </c>
      <c r="I75" s="5">
        <f>'[2]Table 21'!I$19</f>
        <v>14381.032999999999</v>
      </c>
      <c r="J75" s="5">
        <f>'[2]Table 21'!J$19</f>
        <v>14358.45</v>
      </c>
      <c r="K75" s="5">
        <f>'[2]Table 21'!K$19</f>
        <v>12602.1</v>
      </c>
      <c r="L75" s="5">
        <f>'[2]Table 21'!L$19</f>
        <v>12373.072</v>
      </c>
      <c r="M75" s="5">
        <f>'[2]Table 21'!M$19</f>
        <v>12515.102999999999</v>
      </c>
      <c r="N75" s="5">
        <f>'[2]Table 21'!N$19</f>
        <v>11638.239</v>
      </c>
      <c r="O75" s="5">
        <f>'[2]Table 21'!O$19</f>
        <v>12118.638000000001</v>
      </c>
      <c r="P75" s="5">
        <f>'[2]Table 21'!P$19</f>
        <v>11817.156999999999</v>
      </c>
      <c r="Q75" s="5">
        <f>'[2]Table 21'!Q$19</f>
        <v>11743.66</v>
      </c>
      <c r="R75" s="5">
        <f>'[2]Table 21'!R$19</f>
        <v>11639.565000000001</v>
      </c>
      <c r="S75" s="5">
        <f>'[2]Table 21'!S$19</f>
        <v>12183.593000000001</v>
      </c>
      <c r="T75" s="5">
        <f>'[2]Table 21'!T$19</f>
        <v>11947.931</v>
      </c>
      <c r="U75" s="5">
        <f>'[2]Table 21'!U$19</f>
        <v>12115.594999999999</v>
      </c>
      <c r="V75" s="5">
        <f>'[2]Table 21'!V$19</f>
        <v>11593.210999999999</v>
      </c>
      <c r="W75" s="5">
        <f>'[2]Table 21'!W$19</f>
        <v>10570.067999999999</v>
      </c>
      <c r="Z75" s="21" t="s">
        <v>93</v>
      </c>
      <c r="AB75"/>
    </row>
    <row r="76" spans="1:28" outlineLevel="1" x14ac:dyDescent="0.2">
      <c r="B76" s="7" t="s">
        <v>31</v>
      </c>
      <c r="C76" s="5">
        <f t="shared" ref="C76:W76" si="31">C74*C75/1000</f>
        <v>21423.422264448003</v>
      </c>
      <c r="D76" s="5">
        <f t="shared" si="31"/>
        <v>20805.988236207999</v>
      </c>
      <c r="E76" s="5">
        <f t="shared" si="31"/>
        <v>20978.533421138</v>
      </c>
      <c r="F76" s="5">
        <f t="shared" si="31"/>
        <v>20542.894552725003</v>
      </c>
      <c r="G76" s="5">
        <f t="shared" si="31"/>
        <v>21333.574236287997</v>
      </c>
      <c r="H76" s="5">
        <f t="shared" si="31"/>
        <v>20161.188477390002</v>
      </c>
      <c r="I76" s="5">
        <f t="shared" si="31"/>
        <v>19209.824355574998</v>
      </c>
      <c r="J76" s="5">
        <f t="shared" si="31"/>
        <v>20320.624061100003</v>
      </c>
      <c r="K76" s="5">
        <f t="shared" si="31"/>
        <v>19332.440536499998</v>
      </c>
      <c r="L76" s="5">
        <f t="shared" si="31"/>
        <v>19195.856108384003</v>
      </c>
      <c r="M76" s="5">
        <f t="shared" si="31"/>
        <v>19141.912614015</v>
      </c>
      <c r="N76" s="5">
        <f t="shared" si="31"/>
        <v>17638.193457582001</v>
      </c>
      <c r="O76" s="5">
        <f t="shared" si="31"/>
        <v>18164.105396766001</v>
      </c>
      <c r="P76" s="5">
        <f t="shared" si="31"/>
        <v>18401.842320598</v>
      </c>
      <c r="Q76" s="5">
        <f t="shared" si="31"/>
        <v>18521.513369</v>
      </c>
      <c r="R76" s="5">
        <f t="shared" si="31"/>
        <v>18982.338021990003</v>
      </c>
      <c r="S76" s="5">
        <f t="shared" si="31"/>
        <v>20276.130408088</v>
      </c>
      <c r="T76" s="5">
        <f t="shared" si="31"/>
        <v>19909.829103573004</v>
      </c>
      <c r="U76" s="5">
        <f t="shared" si="31"/>
        <v>19751.533557914998</v>
      </c>
      <c r="V76" s="5">
        <f t="shared" si="31"/>
        <v>19144.391018794999</v>
      </c>
      <c r="W76" s="5">
        <f t="shared" si="31"/>
        <v>16639.432755803999</v>
      </c>
    </row>
    <row r="77" spans="1:28" outlineLevel="1" x14ac:dyDescent="0.2">
      <c r="B77" s="7" t="s">
        <v>140</v>
      </c>
      <c r="C77" s="14">
        <f t="shared" ref="C77:W77" si="32">C72/C76</f>
        <v>1.5820000155363472</v>
      </c>
      <c r="D77" s="14">
        <f t="shared" si="32"/>
        <v>1.5821999262017128</v>
      </c>
      <c r="E77" s="14">
        <f t="shared" si="32"/>
        <v>1.582400066182613</v>
      </c>
      <c r="F77" s="14">
        <f t="shared" si="32"/>
        <v>1.5825999268458686</v>
      </c>
      <c r="G77" s="14">
        <f t="shared" si="32"/>
        <v>1.5827999758243128</v>
      </c>
      <c r="H77" s="14">
        <f t="shared" si="32"/>
        <v>1.5830000971996494</v>
      </c>
      <c r="I77" s="14">
        <f t="shared" si="32"/>
        <v>1.5831999719694332</v>
      </c>
      <c r="J77" s="14">
        <f t="shared" si="32"/>
        <v>1.5834001925689252</v>
      </c>
      <c r="K77" s="14">
        <f t="shared" si="32"/>
        <v>1.5835999215293797</v>
      </c>
      <c r="L77" s="14">
        <f t="shared" si="32"/>
        <v>1.5837999814145143</v>
      </c>
      <c r="M77" s="14">
        <f t="shared" si="32"/>
        <v>1.5839999408331269</v>
      </c>
      <c r="N77" s="14">
        <f t="shared" si="32"/>
        <v>1.5841998548692866</v>
      </c>
      <c r="O77" s="14">
        <f t="shared" si="32"/>
        <v>1.5843999098916919</v>
      </c>
      <c r="P77" s="14">
        <f t="shared" si="32"/>
        <v>1.5845999064007861</v>
      </c>
      <c r="Q77" s="14">
        <f t="shared" si="32"/>
        <v>1.5847999564842936</v>
      </c>
      <c r="R77" s="14">
        <f t="shared" si="32"/>
        <v>1.5849999627059157</v>
      </c>
      <c r="S77" s="14">
        <f t="shared" si="32"/>
        <v>1.5852000196261116</v>
      </c>
      <c r="T77" s="14">
        <f t="shared" si="32"/>
        <v>1.5853999920027122</v>
      </c>
      <c r="U77" s="14">
        <f t="shared" si="32"/>
        <v>1.5856000294113266</v>
      </c>
      <c r="V77" s="14">
        <f t="shared" si="32"/>
        <v>1.585800005857366</v>
      </c>
      <c r="W77" s="14">
        <f t="shared" si="32"/>
        <v>1.5860000013539468</v>
      </c>
    </row>
    <row r="78" spans="1:28" outlineLevel="1" x14ac:dyDescent="0.2">
      <c r="B78" s="7" t="s">
        <v>90</v>
      </c>
      <c r="C78" s="5">
        <f t="shared" ref="C78:W78" si="33">C75*C77</f>
        <v>28066.021811627976</v>
      </c>
      <c r="D78" s="5">
        <f t="shared" si="33"/>
        <v>25753.582117179965</v>
      </c>
      <c r="E78" s="5">
        <f t="shared" si="33"/>
        <v>26008.797460597081</v>
      </c>
      <c r="F78" s="5">
        <f t="shared" si="33"/>
        <v>25314.02608888394</v>
      </c>
      <c r="G78" s="5">
        <f t="shared" si="33"/>
        <v>26070.969508992002</v>
      </c>
      <c r="H78" s="5">
        <f t="shared" si="33"/>
        <v>25119.270328377839</v>
      </c>
      <c r="I78" s="5">
        <f t="shared" si="33"/>
        <v>22768.051042491494</v>
      </c>
      <c r="J78" s="5">
        <f t="shared" si="33"/>
        <v>22735.172494991286</v>
      </c>
      <c r="K78" s="5">
        <f t="shared" si="33"/>
        <v>19956.684571105397</v>
      </c>
      <c r="L78" s="5">
        <f t="shared" si="33"/>
        <v>19596.471203640449</v>
      </c>
      <c r="M78" s="5">
        <f t="shared" si="33"/>
        <v>19823.922411520489</v>
      </c>
      <c r="N78" s="5">
        <f t="shared" si="33"/>
        <v>18437.296534734072</v>
      </c>
      <c r="O78" s="5">
        <f t="shared" si="33"/>
        <v>19200.768955210035</v>
      </c>
      <c r="P78" s="5">
        <f t="shared" si="33"/>
        <v>18725.465876123391</v>
      </c>
      <c r="Q78" s="5">
        <f t="shared" si="33"/>
        <v>18611.351856966339</v>
      </c>
      <c r="R78" s="5">
        <f t="shared" si="33"/>
        <v>18448.710090913082</v>
      </c>
      <c r="S78" s="5">
        <f t="shared" si="33"/>
        <v>19313.431862716556</v>
      </c>
      <c r="T78" s="5">
        <f t="shared" si="33"/>
        <v>18942.249711848959</v>
      </c>
      <c r="U78" s="5">
        <f t="shared" si="33"/>
        <v>19210.487788335722</v>
      </c>
      <c r="V78" s="5">
        <f t="shared" si="33"/>
        <v>18384.514071705678</v>
      </c>
      <c r="W78" s="5">
        <f t="shared" si="33"/>
        <v>16764.12786231131</v>
      </c>
    </row>
    <row r="79" spans="1:28" outlineLevel="1" x14ac:dyDescent="0.2"/>
    <row r="80" spans="1:28" outlineLevel="1" x14ac:dyDescent="0.2">
      <c r="B80" s="8" t="s">
        <v>14</v>
      </c>
      <c r="C80" s="13"/>
    </row>
    <row r="81" spans="2:26" outlineLevel="1" x14ac:dyDescent="0.2">
      <c r="B81" s="4" t="s">
        <v>18</v>
      </c>
      <c r="C81" s="5">
        <f>IFERROR(INDEX('[2]Table 20'!C$14:C$19,MATCH($B81,'[2]Table 20'!$B$14:$B$19,0))*1000,0)</f>
        <v>0</v>
      </c>
      <c r="D81" s="5">
        <f>IFERROR(INDEX('[2]Table 20'!D$14:D$19,MATCH($B81,'[2]Table 20'!$B$14:$B$19,0))*1000,0)</f>
        <v>0</v>
      </c>
      <c r="E81" s="5">
        <f>IFERROR(INDEX('[2]Table 20'!E$14:E$19,MATCH($B81,'[2]Table 20'!$B$14:$B$19,0))*1000,0)</f>
        <v>0</v>
      </c>
      <c r="F81" s="5">
        <f>IFERROR(INDEX('[2]Table 20'!F$14:F$19,MATCH($B81,'[2]Table 20'!$B$14:$B$19,0))*1000,0)</f>
        <v>0</v>
      </c>
      <c r="G81" s="5">
        <f>IFERROR(INDEX('[2]Table 20'!G$14:G$19,MATCH($B81,'[2]Table 20'!$B$14:$B$19,0))*1000,0)</f>
        <v>0</v>
      </c>
      <c r="H81" s="5">
        <f>IFERROR(INDEX('[2]Table 20'!H$14:H$19,MATCH($B81,'[2]Table 20'!$B$14:$B$19,0))*1000,0)</f>
        <v>0</v>
      </c>
      <c r="I81" s="5">
        <f>IFERROR(INDEX('[2]Table 20'!I$14:I$19,MATCH($B81,'[2]Table 20'!$B$14:$B$19,0))*1000,0)</f>
        <v>0</v>
      </c>
      <c r="J81" s="5">
        <f>IFERROR(INDEX('[2]Table 20'!J$14:J$19,MATCH($B81,'[2]Table 20'!$B$14:$B$19,0))*1000,0)</f>
        <v>0</v>
      </c>
      <c r="K81" s="5">
        <f>IFERROR(INDEX('[2]Table 20'!K$14:K$19,MATCH($B81,'[2]Table 20'!$B$14:$B$19,0))*1000,0)</f>
        <v>0</v>
      </c>
      <c r="L81" s="5">
        <f>IFERROR(INDEX('[2]Table 20'!L$14:L$19,MATCH($B81,'[2]Table 20'!$B$14:$B$19,0))*1000,0)</f>
        <v>0</v>
      </c>
      <c r="M81" s="5">
        <f>IFERROR(INDEX('[2]Table 20'!M$14:M$19,MATCH($B81,'[2]Table 20'!$B$14:$B$19,0))*1000,0)</f>
        <v>0</v>
      </c>
      <c r="N81" s="5">
        <f>IFERROR(INDEX('[2]Table 20'!N$14:N$19,MATCH($B81,'[2]Table 20'!$B$14:$B$19,0))*1000,0)</f>
        <v>0</v>
      </c>
      <c r="O81" s="5">
        <f>IFERROR(INDEX('[2]Table 20'!O$14:O$19,MATCH($B81,'[2]Table 20'!$B$14:$B$19,0))*1000,0)</f>
        <v>0</v>
      </c>
      <c r="P81" s="5">
        <f>IFERROR(INDEX('[2]Table 20'!P$14:P$19,MATCH($B81,'[2]Table 20'!$B$14:$B$19,0))*1000,0)</f>
        <v>0</v>
      </c>
      <c r="Q81" s="5">
        <f>IFERROR(INDEX('[2]Table 20'!Q$14:Q$19,MATCH($B81,'[2]Table 20'!$B$14:$B$19,0))*1000,0)</f>
        <v>0</v>
      </c>
      <c r="R81" s="5">
        <f>IFERROR(INDEX('[2]Table 20'!R$14:R$19,MATCH($B81,'[2]Table 20'!$B$14:$B$19,0))*1000,0)</f>
        <v>0</v>
      </c>
      <c r="S81" s="5">
        <f>IFERROR(INDEX('[2]Table 20'!S$14:S$19,MATCH($B81,'[2]Table 20'!$B$14:$B$19,0))*1000,0)</f>
        <v>0</v>
      </c>
      <c r="T81" s="5">
        <f>IFERROR(INDEX('[2]Table 20'!T$14:T$19,MATCH($B81,'[2]Table 20'!$B$14:$B$19,0))*1000,0)</f>
        <v>0</v>
      </c>
      <c r="U81" s="5">
        <f>IFERROR(INDEX('[2]Table 20'!U$14:U$19,MATCH($B81,'[2]Table 20'!$B$14:$B$19,0))*1000,0)</f>
        <v>0</v>
      </c>
      <c r="V81" s="5">
        <f>IFERROR(INDEX('[2]Table 20'!V$14:V$19,MATCH($B81,'[2]Table 20'!$B$14:$B$19,0))*1000,0)</f>
        <v>0</v>
      </c>
      <c r="W81" s="5">
        <f>IFERROR(INDEX('[2]Table 20'!W$14:W$19,MATCH($B81,'[2]Table 20'!$B$14:$B$19,0))*1000,0)</f>
        <v>0</v>
      </c>
      <c r="Z81" s="21" t="s">
        <v>93</v>
      </c>
    </row>
    <row r="82" spans="2:26" outlineLevel="1" x14ac:dyDescent="0.2">
      <c r="B82" s="4" t="s">
        <v>19</v>
      </c>
      <c r="C82" s="5">
        <f>IFERROR(INDEX('[2]Table 20'!C$14:C$19,MATCH($B82,'[2]Table 20'!$B$14:$B$19,0))*1000,0)</f>
        <v>0</v>
      </c>
      <c r="D82" s="5">
        <f>IFERROR(INDEX('[2]Table 20'!D$14:D$19,MATCH($B82,'[2]Table 20'!$B$14:$B$19,0))*1000,0)</f>
        <v>0</v>
      </c>
      <c r="E82" s="5">
        <f>IFERROR(INDEX('[2]Table 20'!E$14:E$19,MATCH($B82,'[2]Table 20'!$B$14:$B$19,0))*1000,0)</f>
        <v>0</v>
      </c>
      <c r="F82" s="5">
        <f>IFERROR(INDEX('[2]Table 20'!F$14:F$19,MATCH($B82,'[2]Table 20'!$B$14:$B$19,0))*1000,0)</f>
        <v>0</v>
      </c>
      <c r="G82" s="5">
        <f>IFERROR(INDEX('[2]Table 20'!G$14:G$19,MATCH($B82,'[2]Table 20'!$B$14:$B$19,0))*1000,0)</f>
        <v>0</v>
      </c>
      <c r="H82" s="5">
        <f>IFERROR(INDEX('[2]Table 20'!H$14:H$19,MATCH($B82,'[2]Table 20'!$B$14:$B$19,0))*1000,0)</f>
        <v>0</v>
      </c>
      <c r="I82" s="5">
        <f>IFERROR(INDEX('[2]Table 20'!I$14:I$19,MATCH($B82,'[2]Table 20'!$B$14:$B$19,0))*1000,0)</f>
        <v>0</v>
      </c>
      <c r="J82" s="5">
        <f>IFERROR(INDEX('[2]Table 20'!J$14:J$19,MATCH($B82,'[2]Table 20'!$B$14:$B$19,0))*1000,0)</f>
        <v>0</v>
      </c>
      <c r="K82" s="5">
        <f>IFERROR(INDEX('[2]Table 20'!K$14:K$19,MATCH($B82,'[2]Table 20'!$B$14:$B$19,0))*1000,0)</f>
        <v>0</v>
      </c>
      <c r="L82" s="5">
        <f>IFERROR(INDEX('[2]Table 20'!L$14:L$19,MATCH($B82,'[2]Table 20'!$B$14:$B$19,0))*1000,0)</f>
        <v>0</v>
      </c>
      <c r="M82" s="5">
        <f>IFERROR(INDEX('[2]Table 20'!M$14:M$19,MATCH($B82,'[2]Table 20'!$B$14:$B$19,0))*1000,0)</f>
        <v>0</v>
      </c>
      <c r="N82" s="5">
        <f>IFERROR(INDEX('[2]Table 20'!N$14:N$19,MATCH($B82,'[2]Table 20'!$B$14:$B$19,0))*1000,0)</f>
        <v>0</v>
      </c>
      <c r="O82" s="5">
        <f>IFERROR(INDEX('[2]Table 20'!O$14:O$19,MATCH($B82,'[2]Table 20'!$B$14:$B$19,0))*1000,0)</f>
        <v>0</v>
      </c>
      <c r="P82" s="5">
        <f>IFERROR(INDEX('[2]Table 20'!P$14:P$19,MATCH($B82,'[2]Table 20'!$B$14:$B$19,0))*1000,0)</f>
        <v>0</v>
      </c>
      <c r="Q82" s="5">
        <f>IFERROR(INDEX('[2]Table 20'!Q$14:Q$19,MATCH($B82,'[2]Table 20'!$B$14:$B$19,0))*1000,0)</f>
        <v>0</v>
      </c>
      <c r="R82" s="5">
        <f>IFERROR(INDEX('[2]Table 20'!R$14:R$19,MATCH($B82,'[2]Table 20'!$B$14:$B$19,0))*1000,0)</f>
        <v>0</v>
      </c>
      <c r="S82" s="5">
        <f>IFERROR(INDEX('[2]Table 20'!S$14:S$19,MATCH($B82,'[2]Table 20'!$B$14:$B$19,0))*1000,0)</f>
        <v>0</v>
      </c>
      <c r="T82" s="5">
        <f>IFERROR(INDEX('[2]Table 20'!T$14:T$19,MATCH($B82,'[2]Table 20'!$B$14:$B$19,0))*1000,0)</f>
        <v>0</v>
      </c>
      <c r="U82" s="5">
        <f>IFERROR(INDEX('[2]Table 20'!U$14:U$19,MATCH($B82,'[2]Table 20'!$B$14:$B$19,0))*1000,0)</f>
        <v>0</v>
      </c>
      <c r="V82" s="5">
        <f>IFERROR(INDEX('[2]Table 20'!V$14:V$19,MATCH($B82,'[2]Table 20'!$B$14:$B$19,0))*1000,0)</f>
        <v>0</v>
      </c>
      <c r="W82" s="5">
        <f>IFERROR(INDEX('[2]Table 20'!W$14:W$19,MATCH($B82,'[2]Table 20'!$B$14:$B$19,0))*1000,0)</f>
        <v>0</v>
      </c>
      <c r="Z82" s="21" t="s">
        <v>93</v>
      </c>
    </row>
    <row r="83" spans="2:26" outlineLevel="1" x14ac:dyDescent="0.2">
      <c r="B83" s="4" t="s">
        <v>16</v>
      </c>
      <c r="C83" s="5">
        <f>IFERROR(INDEX('[2]Table 20'!C$14:C$19,MATCH($B83,'[2]Table 20'!$B$14:$B$19,0))*1000,0)</f>
        <v>600.42499999999995</v>
      </c>
      <c r="D83" s="5">
        <f>IFERROR(INDEX('[2]Table 20'!D$14:D$19,MATCH($B83,'[2]Table 20'!$B$14:$B$19,0))*1000,0)</f>
        <v>806.85399999999993</v>
      </c>
      <c r="E83" s="5">
        <f>IFERROR(INDEX('[2]Table 20'!E$14:E$19,MATCH($B83,'[2]Table 20'!$B$14:$B$19,0))*1000,0)</f>
        <v>897.822</v>
      </c>
      <c r="F83" s="5">
        <f>IFERROR(INDEX('[2]Table 20'!F$14:F$19,MATCH($B83,'[2]Table 20'!$B$14:$B$19,0))*1000,0)</f>
        <v>958.5</v>
      </c>
      <c r="G83" s="5">
        <f>IFERROR(INDEX('[2]Table 20'!G$14:G$19,MATCH($B83,'[2]Table 20'!$B$14:$B$19,0))*1000,0)</f>
        <v>898.21199999999999</v>
      </c>
      <c r="H83" s="5">
        <f>IFERROR(INDEX('[2]Table 20'!H$14:H$19,MATCH($B83,'[2]Table 20'!$B$14:$B$19,0))*1000,0)</f>
        <v>950.88099999999997</v>
      </c>
      <c r="I83" s="5">
        <f>IFERROR(INDEX('[2]Table 20'!I$14:I$19,MATCH($B83,'[2]Table 20'!$B$14:$B$19,0))*1000,0)</f>
        <v>1109.2329999999999</v>
      </c>
      <c r="J83" s="5">
        <f>IFERROR(INDEX('[2]Table 20'!J$14:J$19,MATCH($B83,'[2]Table 20'!$B$14:$B$19,0))*1000,0)</f>
        <v>1313.8789999999999</v>
      </c>
      <c r="K83" s="5">
        <f>IFERROR(INDEX('[2]Table 20'!K$14:K$19,MATCH($B83,'[2]Table 20'!$B$14:$B$19,0))*1000,0)</f>
        <v>1251.9940000000001</v>
      </c>
      <c r="L83" s="5">
        <f>IFERROR(INDEX('[2]Table 20'!L$14:L$19,MATCH($B83,'[2]Table 20'!$B$14:$B$19,0))*1000,0)</f>
        <v>1027.4849999999999</v>
      </c>
      <c r="M83" s="5">
        <f>IFERROR(INDEX('[2]Table 20'!M$14:M$19,MATCH($B83,'[2]Table 20'!$B$14:$B$19,0))*1000,0)</f>
        <v>1087.086</v>
      </c>
      <c r="N83" s="5">
        <f>IFERROR(INDEX('[2]Table 20'!N$14:N$19,MATCH($B83,'[2]Table 20'!$B$14:$B$19,0))*1000,0)</f>
        <v>1070.2570000000001</v>
      </c>
      <c r="O83" s="5">
        <f>IFERROR(INDEX('[2]Table 20'!O$14:O$19,MATCH($B83,'[2]Table 20'!$B$14:$B$19,0))*1000,0)</f>
        <v>1180.5740000000001</v>
      </c>
      <c r="P83" s="5">
        <f>IFERROR(INDEX('[2]Table 20'!P$14:P$19,MATCH($B83,'[2]Table 20'!$B$14:$B$19,0))*1000,0)</f>
        <v>1339.2250000000001</v>
      </c>
      <c r="Q83" s="5">
        <f>IFERROR(INDEX('[2]Table 20'!Q$14:Q$19,MATCH($B83,'[2]Table 20'!$B$14:$B$19,0))*1000,0)</f>
        <v>1347.981</v>
      </c>
      <c r="R83" s="5">
        <f>IFERROR(INDEX('[2]Table 20'!R$14:R$19,MATCH($B83,'[2]Table 20'!$B$14:$B$19,0))*1000,0)</f>
        <v>1332.9949999999999</v>
      </c>
      <c r="S83" s="5">
        <f>IFERROR(INDEX('[2]Table 20'!S$14:S$19,MATCH($B83,'[2]Table 20'!$B$14:$B$19,0))*1000,0)</f>
        <v>1326.451</v>
      </c>
      <c r="T83" s="5">
        <f>IFERROR(INDEX('[2]Table 20'!T$14:T$19,MATCH($B83,'[2]Table 20'!$B$14:$B$19,0))*1000,0)</f>
        <v>1335.498</v>
      </c>
      <c r="U83" s="5">
        <f>IFERROR(INDEX('[2]Table 20'!U$14:U$19,MATCH($B83,'[2]Table 20'!$B$14:$B$19,0))*1000,0)</f>
        <v>1357.0640000000001</v>
      </c>
      <c r="V83" s="5">
        <f>IFERROR(INDEX('[2]Table 20'!V$14:V$19,MATCH($B83,'[2]Table 20'!$B$14:$B$19,0))*1000,0)</f>
        <v>1189.808</v>
      </c>
      <c r="W83" s="5">
        <f>IFERROR(INDEX('[2]Table 20'!W$14:W$19,MATCH($B83,'[2]Table 20'!$B$14:$B$19,0))*1000,0)</f>
        <v>1017.446</v>
      </c>
      <c r="Z83" s="21" t="s">
        <v>93</v>
      </c>
    </row>
    <row r="84" spans="2:26" outlineLevel="1" x14ac:dyDescent="0.2">
      <c r="B84" s="4" t="s">
        <v>21</v>
      </c>
      <c r="C84" s="5">
        <f>IFERROR(INDEX('[2]Table 20'!C$14:C$19,MATCH($B84,'[2]Table 20'!$B$14:$B$19,0))*1000,0)</f>
        <v>0</v>
      </c>
      <c r="D84" s="5">
        <f>IFERROR(INDEX('[2]Table 20'!D$14:D$19,MATCH($B84,'[2]Table 20'!$B$14:$B$19,0))*1000,0)</f>
        <v>0</v>
      </c>
      <c r="E84" s="5">
        <f>IFERROR(INDEX('[2]Table 20'!E$14:E$19,MATCH($B84,'[2]Table 20'!$B$14:$B$19,0))*1000,0)</f>
        <v>0</v>
      </c>
      <c r="F84" s="5">
        <f>IFERROR(INDEX('[2]Table 20'!F$14:F$19,MATCH($B84,'[2]Table 20'!$B$14:$B$19,0))*1000,0)</f>
        <v>0</v>
      </c>
      <c r="G84" s="5">
        <f>IFERROR(INDEX('[2]Table 20'!G$14:G$19,MATCH($B84,'[2]Table 20'!$B$14:$B$19,0))*1000,0)</f>
        <v>0</v>
      </c>
      <c r="H84" s="5">
        <f>IFERROR(INDEX('[2]Table 20'!H$14:H$19,MATCH($B84,'[2]Table 20'!$B$14:$B$19,0))*1000,0)</f>
        <v>0</v>
      </c>
      <c r="I84" s="5">
        <f>IFERROR(INDEX('[2]Table 20'!I$14:I$19,MATCH($B84,'[2]Table 20'!$B$14:$B$19,0))*1000,0)</f>
        <v>0</v>
      </c>
      <c r="J84" s="5">
        <f>IFERROR(INDEX('[2]Table 20'!J$14:J$19,MATCH($B84,'[2]Table 20'!$B$14:$B$19,0))*1000,0)</f>
        <v>0</v>
      </c>
      <c r="K84" s="5">
        <f>IFERROR(INDEX('[2]Table 20'!K$14:K$19,MATCH($B84,'[2]Table 20'!$B$14:$B$19,0))*1000,0)</f>
        <v>0</v>
      </c>
      <c r="L84" s="5">
        <f>IFERROR(INDEX('[2]Table 20'!L$14:L$19,MATCH($B84,'[2]Table 20'!$B$14:$B$19,0))*1000,0)</f>
        <v>0</v>
      </c>
      <c r="M84" s="5">
        <f>IFERROR(INDEX('[2]Table 20'!M$14:M$19,MATCH($B84,'[2]Table 20'!$B$14:$B$19,0))*1000,0)</f>
        <v>0</v>
      </c>
      <c r="N84" s="5">
        <f>IFERROR(INDEX('[2]Table 20'!N$14:N$19,MATCH($B84,'[2]Table 20'!$B$14:$B$19,0))*1000,0)</f>
        <v>0</v>
      </c>
      <c r="O84" s="5">
        <f>IFERROR(INDEX('[2]Table 20'!O$14:O$19,MATCH($B84,'[2]Table 20'!$B$14:$B$19,0))*1000,0)</f>
        <v>0</v>
      </c>
      <c r="P84" s="5">
        <f>IFERROR(INDEX('[2]Table 20'!P$14:P$19,MATCH($B84,'[2]Table 20'!$B$14:$B$19,0))*1000,0)</f>
        <v>0</v>
      </c>
      <c r="Q84" s="5">
        <f>IFERROR(INDEX('[2]Table 20'!Q$14:Q$19,MATCH($B84,'[2]Table 20'!$B$14:$B$19,0))*1000,0)</f>
        <v>0</v>
      </c>
      <c r="R84" s="5">
        <f>IFERROR(INDEX('[2]Table 20'!R$14:R$19,MATCH($B84,'[2]Table 20'!$B$14:$B$19,0))*1000,0)</f>
        <v>0</v>
      </c>
      <c r="S84" s="5">
        <f>IFERROR(INDEX('[2]Table 20'!S$14:S$19,MATCH($B84,'[2]Table 20'!$B$14:$B$19,0))*1000,0)</f>
        <v>0</v>
      </c>
      <c r="T84" s="5">
        <f>IFERROR(INDEX('[2]Table 20'!T$14:T$19,MATCH($B84,'[2]Table 20'!$B$14:$B$19,0))*1000,0)</f>
        <v>0</v>
      </c>
      <c r="U84" s="5">
        <f>IFERROR(INDEX('[2]Table 20'!U$14:U$19,MATCH($B84,'[2]Table 20'!$B$14:$B$19,0))*1000,0)</f>
        <v>0</v>
      </c>
      <c r="V84" s="5">
        <f>IFERROR(INDEX('[2]Table 20'!V$14:V$19,MATCH($B84,'[2]Table 20'!$B$14:$B$19,0))*1000,0)</f>
        <v>0</v>
      </c>
      <c r="W84" s="5">
        <f>IFERROR(INDEX('[2]Table 20'!W$14:W$19,MATCH($B84,'[2]Table 20'!$B$14:$B$19,0))*1000,0)</f>
        <v>0</v>
      </c>
      <c r="Z84" s="21" t="s">
        <v>93</v>
      </c>
    </row>
    <row r="85" spans="2:26" outlineLevel="1" x14ac:dyDescent="0.2">
      <c r="B85" s="4" t="s">
        <v>20</v>
      </c>
      <c r="C85" s="5">
        <f>IFERROR(INDEX('[2]Table 20'!C$14:C$19,MATCH($B85,'[2]Table 20'!$B$14:$B$19,0))*1000,0)</f>
        <v>66726.464000000007</v>
      </c>
      <c r="D85" s="5">
        <f>IFERROR(INDEX('[2]Table 20'!D$14:D$19,MATCH($B85,'[2]Table 20'!$B$14:$B$19,0))*1000,0)</f>
        <v>64335.402999999998</v>
      </c>
      <c r="E85" s="5">
        <f>IFERROR(INDEX('[2]Table 20'!E$14:E$19,MATCH($B85,'[2]Table 20'!$B$14:$B$19,0))*1000,0)</f>
        <v>64256.551999999996</v>
      </c>
      <c r="F85" s="5">
        <f>IFERROR(INDEX('[2]Table 20'!F$14:F$19,MATCH($B85,'[2]Table 20'!$B$14:$B$19,0))*1000,0)</f>
        <v>62336.315999999999</v>
      </c>
      <c r="G85" s="5">
        <f>IFERROR(INDEX('[2]Table 20'!G$14:G$19,MATCH($B85,'[2]Table 20'!$B$14:$B$19,0))*1000,0)</f>
        <v>64374.83</v>
      </c>
      <c r="H85" s="5">
        <f>IFERROR(INDEX('[2]Table 20'!H$14:H$19,MATCH($B85,'[2]Table 20'!$B$14:$B$19,0))*1000,0)</f>
        <v>60278.320999999996</v>
      </c>
      <c r="I85" s="5">
        <f>IFERROR(INDEX('[2]Table 20'!I$14:I$19,MATCH($B85,'[2]Table 20'!$B$14:$B$19,0))*1000,0)</f>
        <v>56287.941000000006</v>
      </c>
      <c r="J85" s="5">
        <f>IFERROR(INDEX('[2]Table 20'!J$14:J$19,MATCH($B85,'[2]Table 20'!$B$14:$B$19,0))*1000,0)</f>
        <v>58666.317000000003</v>
      </c>
      <c r="K85" s="5">
        <f>IFERROR(INDEX('[2]Table 20'!K$14:K$19,MATCH($B85,'[2]Table 20'!$B$14:$B$19,0))*1000,0)</f>
        <v>55444.645000000004</v>
      </c>
      <c r="L85" s="5">
        <f>IFERROR(INDEX('[2]Table 20'!L$14:L$19,MATCH($B85,'[2]Table 20'!$B$14:$B$19,0))*1000,0)</f>
        <v>55384.78</v>
      </c>
      <c r="M85" s="5">
        <f>IFERROR(INDEX('[2]Table 20'!M$14:M$19,MATCH($B85,'[2]Table 20'!$B$14:$B$19,0))*1000,0)</f>
        <v>52710.698000000004</v>
      </c>
      <c r="N85" s="5">
        <f>IFERROR(INDEX('[2]Table 20'!N$14:N$19,MATCH($B85,'[2]Table 20'!$B$14:$B$19,0))*1000,0)</f>
        <v>47900.959000000003</v>
      </c>
      <c r="O85" s="5">
        <f>IFERROR(INDEX('[2]Table 20'!O$14:O$19,MATCH($B85,'[2]Table 20'!$B$14:$B$19,0))*1000,0)</f>
        <v>48976.028999999995</v>
      </c>
      <c r="P85" s="5">
        <f>IFERROR(INDEX('[2]Table 20'!P$14:P$19,MATCH($B85,'[2]Table 20'!$B$14:$B$19,0))*1000,0)</f>
        <v>49464.016000000003</v>
      </c>
      <c r="Q85" s="5">
        <f>IFERROR(INDEX('[2]Table 20'!Q$14:Q$19,MATCH($B85,'[2]Table 20'!$B$14:$B$19,0))*1000,0)</f>
        <v>49704.932999999997</v>
      </c>
      <c r="R85" s="5">
        <f>IFERROR(INDEX('[2]Table 20'!R$14:R$19,MATCH($B85,'[2]Table 20'!$B$14:$B$19,0))*1000,0)</f>
        <v>52592.724999999999</v>
      </c>
      <c r="S85" s="5">
        <f>IFERROR(INDEX('[2]Table 20'!S$14:S$19,MATCH($B85,'[2]Table 20'!$B$14:$B$19,0))*1000,0)</f>
        <v>56186.179000000004</v>
      </c>
      <c r="T85" s="5">
        <f>IFERROR(INDEX('[2]Table 20'!T$14:T$19,MATCH($B85,'[2]Table 20'!$B$14:$B$19,0))*1000,0)</f>
        <v>54706.457000000002</v>
      </c>
      <c r="U85" s="5">
        <f>IFERROR(INDEX('[2]Table 20'!U$14:U$19,MATCH($B85,'[2]Table 20'!$B$14:$B$19,0))*1000,0)</f>
        <v>53479.720999999998</v>
      </c>
      <c r="V85" s="5">
        <f>IFERROR(INDEX('[2]Table 20'!V$14:V$19,MATCH($B85,'[2]Table 20'!$B$14:$B$19,0))*1000,0)</f>
        <v>51197.102999999996</v>
      </c>
      <c r="W85" s="5">
        <f>IFERROR(INDEX('[2]Table 20'!W$14:W$19,MATCH($B85,'[2]Table 20'!$B$14:$B$19,0))*1000,0)</f>
        <v>44169.147000000004</v>
      </c>
      <c r="Z85" s="21" t="s">
        <v>93</v>
      </c>
    </row>
    <row r="86" spans="2:26" outlineLevel="1" x14ac:dyDescent="0.2">
      <c r="B86" s="4" t="s">
        <v>0</v>
      </c>
      <c r="C86" s="5">
        <f>IFERROR(INDEX('[2]Table 20'!C$14:C$19,MATCH($B86,'[2]Table 20'!$B$14:$B$19,0))*1000,0)</f>
        <v>0</v>
      </c>
      <c r="D86" s="5">
        <f>IFERROR(INDEX('[2]Table 20'!D$14:D$19,MATCH($B86,'[2]Table 20'!$B$14:$B$19,0))*1000,0)</f>
        <v>0</v>
      </c>
      <c r="E86" s="5">
        <f>IFERROR(INDEX('[2]Table 20'!E$14:E$19,MATCH($B86,'[2]Table 20'!$B$14:$B$19,0))*1000,0)</f>
        <v>0</v>
      </c>
      <c r="F86" s="5">
        <f>IFERROR(INDEX('[2]Table 20'!F$14:F$19,MATCH($B86,'[2]Table 20'!$B$14:$B$19,0))*1000,0)</f>
        <v>0</v>
      </c>
      <c r="G86" s="5">
        <f>IFERROR(INDEX('[2]Table 20'!G$14:G$19,MATCH($B86,'[2]Table 20'!$B$14:$B$19,0))*1000,0)</f>
        <v>0</v>
      </c>
      <c r="H86" s="5">
        <f>IFERROR(INDEX('[2]Table 20'!H$14:H$19,MATCH($B86,'[2]Table 20'!$B$14:$B$19,0))*1000,0)</f>
        <v>0</v>
      </c>
      <c r="I86" s="5">
        <f>IFERROR(INDEX('[2]Table 20'!I$14:I$19,MATCH($B86,'[2]Table 20'!$B$14:$B$19,0))*1000,0)</f>
        <v>0</v>
      </c>
      <c r="J86" s="5">
        <f>IFERROR(INDEX('[2]Table 20'!J$14:J$19,MATCH($B86,'[2]Table 20'!$B$14:$B$19,0))*1000,0)</f>
        <v>0</v>
      </c>
      <c r="K86" s="5">
        <f>IFERROR(INDEX('[2]Table 20'!K$14:K$19,MATCH($B86,'[2]Table 20'!$B$14:$B$19,0))*1000,0)</f>
        <v>0</v>
      </c>
      <c r="L86" s="5">
        <f>IFERROR(INDEX('[2]Table 20'!L$14:L$19,MATCH($B86,'[2]Table 20'!$B$14:$B$19,0))*1000,0)</f>
        <v>0</v>
      </c>
      <c r="M86" s="5">
        <f>IFERROR(INDEX('[2]Table 20'!M$14:M$19,MATCH($B86,'[2]Table 20'!$B$14:$B$19,0))*1000,0)</f>
        <v>1876.194</v>
      </c>
      <c r="N86" s="5">
        <f>IFERROR(INDEX('[2]Table 20'!N$14:N$19,MATCH($B86,'[2]Table 20'!$B$14:$B$19,0))*1000,0)</f>
        <v>2037.5489999999998</v>
      </c>
      <c r="O86" s="5">
        <f>IFERROR(INDEX('[2]Table 20'!O$14:O$19,MATCH($B86,'[2]Table 20'!$B$14:$B$19,0))*1000,0)</f>
        <v>1939.098</v>
      </c>
      <c r="P86" s="5">
        <f>IFERROR(INDEX('[2]Table 20'!P$14:P$19,MATCH($B86,'[2]Table 20'!$B$14:$B$19,0))*1000,0)</f>
        <v>1766.3310000000001</v>
      </c>
      <c r="Q86" s="5">
        <f>IFERROR(INDEX('[2]Table 20'!Q$14:Q$19,MATCH($B86,'[2]Table 20'!$B$14:$B$19,0))*1000,0)</f>
        <v>1818.212</v>
      </c>
      <c r="R86" s="5">
        <f>IFERROR(INDEX('[2]Table 20'!R$14:R$19,MATCH($B86,'[2]Table 20'!$B$14:$B$19,0))*1000,0)</f>
        <v>0</v>
      </c>
      <c r="S86" s="5">
        <f>IFERROR(INDEX('[2]Table 20'!S$14:S$19,MATCH($B86,'[2]Table 20'!$B$14:$B$19,0))*1000,0)</f>
        <v>0</v>
      </c>
      <c r="T86" s="5">
        <f>IFERROR(INDEX('[2]Table 20'!T$14:T$19,MATCH($B86,'[2]Table 20'!$B$14:$B$19,0))*1000,0)</f>
        <v>0</v>
      </c>
      <c r="U86" s="5">
        <f>IFERROR(INDEX('[2]Table 20'!U$14:U$19,MATCH($B86,'[2]Table 20'!$B$14:$B$19,0))*1000,0)</f>
        <v>0</v>
      </c>
      <c r="V86" s="5">
        <f>IFERROR(INDEX('[2]Table 20'!V$14:V$19,MATCH($B86,'[2]Table 20'!$B$14:$B$19,0))*1000,0)</f>
        <v>0</v>
      </c>
      <c r="W86" s="5">
        <f>IFERROR(INDEX('[2]Table 20'!W$14:W$19,MATCH($B86,'[2]Table 20'!$B$14:$B$19,0))*1000,0)</f>
        <v>0</v>
      </c>
      <c r="Z86" s="21" t="s">
        <v>93</v>
      </c>
    </row>
    <row r="87" spans="2:26" outlineLevel="1" x14ac:dyDescent="0.2">
      <c r="B87" s="4" t="s">
        <v>22</v>
      </c>
      <c r="C87" s="5">
        <f>IFERROR(INDEX('[2]Table 20'!C$14:C$19,MATCH($B87,'[2]Table 20'!$B$14:$B$19,0))*1000,0)</f>
        <v>0</v>
      </c>
      <c r="D87" s="5">
        <f>IFERROR(INDEX('[2]Table 20'!D$14:D$19,MATCH($B87,'[2]Table 20'!$B$14:$B$19,0))*1000,0)</f>
        <v>0</v>
      </c>
      <c r="E87" s="5">
        <f>IFERROR(INDEX('[2]Table 20'!E$14:E$19,MATCH($B87,'[2]Table 20'!$B$14:$B$19,0))*1000,0)</f>
        <v>0</v>
      </c>
      <c r="F87" s="5">
        <f>IFERROR(INDEX('[2]Table 20'!F$14:F$19,MATCH($B87,'[2]Table 20'!$B$14:$B$19,0))*1000,0)</f>
        <v>0</v>
      </c>
      <c r="G87" s="5">
        <f>IFERROR(INDEX('[2]Table 20'!G$14:G$19,MATCH($B87,'[2]Table 20'!$B$14:$B$19,0))*1000,0)</f>
        <v>0</v>
      </c>
      <c r="H87" s="5">
        <f>IFERROR(INDEX('[2]Table 20'!H$14:H$19,MATCH($B87,'[2]Table 20'!$B$14:$B$19,0))*1000,0)</f>
        <v>0</v>
      </c>
      <c r="I87" s="5">
        <f>IFERROR(INDEX('[2]Table 20'!I$14:I$19,MATCH($B87,'[2]Table 20'!$B$14:$B$19,0))*1000,0)</f>
        <v>0</v>
      </c>
      <c r="J87" s="5">
        <f>IFERROR(INDEX('[2]Table 20'!J$14:J$19,MATCH($B87,'[2]Table 20'!$B$14:$B$19,0))*1000,0)</f>
        <v>0</v>
      </c>
      <c r="K87" s="5">
        <f>IFERROR(INDEX('[2]Table 20'!K$14:K$19,MATCH($B87,'[2]Table 20'!$B$14:$B$19,0))*1000,0)</f>
        <v>0</v>
      </c>
      <c r="L87" s="5">
        <f>IFERROR(INDEX('[2]Table 20'!L$14:L$19,MATCH($B87,'[2]Table 20'!$B$14:$B$19,0))*1000,0)</f>
        <v>0</v>
      </c>
      <c r="M87" s="5">
        <f>IFERROR(INDEX('[2]Table 20'!M$14:M$19,MATCH($B87,'[2]Table 20'!$B$14:$B$19,0))*1000,0)</f>
        <v>0</v>
      </c>
      <c r="N87" s="5">
        <f>IFERROR(INDEX('[2]Table 20'!N$14:N$19,MATCH($B87,'[2]Table 20'!$B$14:$B$19,0))*1000,0)</f>
        <v>0</v>
      </c>
      <c r="O87" s="5">
        <f>IFERROR(INDEX('[2]Table 20'!O$14:O$19,MATCH($B87,'[2]Table 20'!$B$14:$B$19,0))*1000,0)</f>
        <v>0</v>
      </c>
      <c r="P87" s="5">
        <f>IFERROR(INDEX('[2]Table 20'!P$14:P$19,MATCH($B87,'[2]Table 20'!$B$14:$B$19,0))*1000,0)</f>
        <v>0</v>
      </c>
      <c r="Q87" s="5">
        <f>IFERROR(INDEX('[2]Table 20'!Q$14:Q$19,MATCH($B87,'[2]Table 20'!$B$14:$B$19,0))*1000,0)</f>
        <v>0</v>
      </c>
      <c r="R87" s="5">
        <f>IFERROR(INDEX('[2]Table 20'!R$14:R$19,MATCH($B87,'[2]Table 20'!$B$14:$B$19,0))*1000,0)</f>
        <v>0</v>
      </c>
      <c r="S87" s="5">
        <f>IFERROR(INDEX('[2]Table 20'!S$14:S$19,MATCH($B87,'[2]Table 20'!$B$14:$B$19,0))*1000,0)</f>
        <v>0</v>
      </c>
      <c r="T87" s="5">
        <f>IFERROR(INDEX('[2]Table 20'!T$14:T$19,MATCH($B87,'[2]Table 20'!$B$14:$B$19,0))*1000,0)</f>
        <v>0</v>
      </c>
      <c r="U87" s="5">
        <f>IFERROR(INDEX('[2]Table 20'!U$14:U$19,MATCH($B87,'[2]Table 20'!$B$14:$B$19,0))*1000,0)</f>
        <v>0</v>
      </c>
      <c r="V87" s="5">
        <f>IFERROR(INDEX('[2]Table 20'!V$14:V$19,MATCH($B87,'[2]Table 20'!$B$14:$B$19,0))*1000,0)</f>
        <v>0</v>
      </c>
      <c r="W87" s="5">
        <f>IFERROR(INDEX('[2]Table 20'!W$14:W$19,MATCH($B87,'[2]Table 20'!$B$14:$B$19,0))*1000,0)</f>
        <v>0</v>
      </c>
      <c r="Z87" s="21" t="s">
        <v>93</v>
      </c>
    </row>
    <row r="88" spans="2:26" outlineLevel="1" x14ac:dyDescent="0.2">
      <c r="B88" s="4" t="s">
        <v>23</v>
      </c>
      <c r="C88" s="5">
        <f>IFERROR(INDEX('[2]Table 20'!C$14:C$19,MATCH($B88,'[2]Table 20'!$B$14:$B$19,0))*1000,0)</f>
        <v>205.65</v>
      </c>
      <c r="D88" s="5">
        <f>IFERROR(INDEX('[2]Table 20'!D$14:D$19,MATCH($B88,'[2]Table 20'!$B$14:$B$19,0))*1000,0)</f>
        <v>118.858</v>
      </c>
      <c r="E88" s="5">
        <f>IFERROR(INDEX('[2]Table 20'!E$14:E$19,MATCH($B88,'[2]Table 20'!$B$14:$B$19,0))*1000,0)</f>
        <v>68.567999999999998</v>
      </c>
      <c r="F88" s="5">
        <f>IFERROR(INDEX('[2]Table 20'!F$14:F$19,MATCH($B88,'[2]Table 20'!$B$14:$B$19,0))*1000,0)</f>
        <v>70.128</v>
      </c>
      <c r="G88" s="5">
        <f>IFERROR(INDEX('[2]Table 20'!G$14:G$19,MATCH($B88,'[2]Table 20'!$B$14:$B$19,0))*1000,0)</f>
        <v>70.374000000000009</v>
      </c>
      <c r="H88" s="5">
        <f>IFERROR(INDEX('[2]Table 20'!H$14:H$19,MATCH($B88,'[2]Table 20'!$B$14:$B$19,0))*1000,0)</f>
        <v>73.163000000000011</v>
      </c>
      <c r="I88" s="5">
        <f>IFERROR(INDEX('[2]Table 20'!I$14:I$19,MATCH($B88,'[2]Table 20'!$B$14:$B$19,0))*1000,0)</f>
        <v>88.960999999999999</v>
      </c>
      <c r="J88" s="5">
        <f>IFERROR(INDEX('[2]Table 20'!J$14:J$19,MATCH($B88,'[2]Table 20'!$B$14:$B$19,0))*1000,0)</f>
        <v>80.60499999999999</v>
      </c>
      <c r="K88" s="5">
        <f>IFERROR(INDEX('[2]Table 20'!K$14:K$19,MATCH($B88,'[2]Table 20'!$B$14:$B$19,0))*1000,0)</f>
        <v>82.559999999999988</v>
      </c>
      <c r="L88" s="5">
        <f>IFERROR(INDEX('[2]Table 20'!L$14:L$19,MATCH($B88,'[2]Table 20'!$B$14:$B$19,0))*1000,0)</f>
        <v>115.961</v>
      </c>
      <c r="M88" s="5">
        <f>IFERROR(INDEX('[2]Table 20'!M$14:M$19,MATCH($B88,'[2]Table 20'!$B$14:$B$19,0))*1000,0)</f>
        <v>170.28700000000001</v>
      </c>
      <c r="N88" s="5">
        <f>IFERROR(INDEX('[2]Table 20'!N$14:N$19,MATCH($B88,'[2]Table 20'!$B$14:$B$19,0))*1000,0)</f>
        <v>275.05900000000003</v>
      </c>
      <c r="O88" s="5">
        <f>IFERROR(INDEX('[2]Table 20'!O$14:O$19,MATCH($B88,'[2]Table 20'!$B$14:$B$19,0))*1000,0)</f>
        <v>240.40100000000001</v>
      </c>
      <c r="P88" s="5">
        <f>IFERROR(INDEX('[2]Table 20'!P$14:P$19,MATCH($B88,'[2]Table 20'!$B$14:$B$19,0))*1000,0)</f>
        <v>152.863</v>
      </c>
      <c r="Q88" s="5">
        <f>IFERROR(INDEX('[2]Table 20'!Q$14:Q$19,MATCH($B88,'[2]Table 20'!$B$14:$B$19,0))*1000,0)</f>
        <v>116.62599999999999</v>
      </c>
      <c r="R88" s="5">
        <f>IFERROR(INDEX('[2]Table 20'!R$14:R$19,MATCH($B88,'[2]Table 20'!$B$14:$B$19,0))*1000,0)</f>
        <v>78.131999999999991</v>
      </c>
      <c r="S88" s="5">
        <f>IFERROR(INDEX('[2]Table 20'!S$14:S$19,MATCH($B88,'[2]Table 20'!$B$14:$B$19,0))*1000,0)</f>
        <v>56.488999999999997</v>
      </c>
      <c r="T88" s="5">
        <f>IFERROR(INDEX('[2]Table 20'!T$14:T$19,MATCH($B88,'[2]Table 20'!$B$14:$B$19,0))*1000,0)</f>
        <v>42.04</v>
      </c>
      <c r="U88" s="5">
        <f>IFERROR(INDEX('[2]Table 20'!U$14:U$19,MATCH($B88,'[2]Table 20'!$B$14:$B$19,0))*1000,0)</f>
        <v>30.057000000000002</v>
      </c>
      <c r="V88" s="5">
        <f>IFERROR(INDEX('[2]Table 20'!V$14:V$19,MATCH($B88,'[2]Table 20'!$B$14:$B$19,0))*1000,0)</f>
        <v>22.956</v>
      </c>
      <c r="W88" s="5">
        <f>IFERROR(INDEX('[2]Table 20'!W$14:W$19,MATCH($B88,'[2]Table 20'!$B$14:$B$19,0))*1000,0)</f>
        <v>13.851000000000001</v>
      </c>
      <c r="Z88" s="21" t="s">
        <v>93</v>
      </c>
    </row>
    <row r="89" spans="2:26" outlineLevel="1" x14ac:dyDescent="0.2">
      <c r="B89" s="4" t="s">
        <v>17</v>
      </c>
      <c r="C89" s="5">
        <f>IFERROR(INDEX('[2]Table 20'!C$14:C$19,MATCH($B89,'[2]Table 20'!$B$14:$B$19,0))*1000,0)</f>
        <v>0</v>
      </c>
      <c r="D89" s="5">
        <f>IFERROR(INDEX('[2]Table 20'!D$14:D$19,MATCH($B89,'[2]Table 20'!$B$14:$B$19,0))*1000,0)</f>
        <v>0</v>
      </c>
      <c r="E89" s="5">
        <f>IFERROR(INDEX('[2]Table 20'!E$14:E$19,MATCH($B89,'[2]Table 20'!$B$14:$B$19,0))*1000,0)</f>
        <v>0</v>
      </c>
      <c r="F89" s="5">
        <f>IFERROR(INDEX('[2]Table 20'!F$14:F$19,MATCH($B89,'[2]Table 20'!$B$14:$B$19,0))*1000,0)</f>
        <v>0</v>
      </c>
      <c r="G89" s="5">
        <f>IFERROR(INDEX('[2]Table 20'!G$14:G$19,MATCH($B89,'[2]Table 20'!$B$14:$B$19,0))*1000,0)</f>
        <v>0</v>
      </c>
      <c r="H89" s="5">
        <f>IFERROR(INDEX('[2]Table 20'!H$14:H$19,MATCH($B89,'[2]Table 20'!$B$14:$B$19,0))*1000,0)</f>
        <v>0</v>
      </c>
      <c r="I89" s="5">
        <f>IFERROR(INDEX('[2]Table 20'!I$14:I$19,MATCH($B89,'[2]Table 20'!$B$14:$B$19,0))*1000,0)</f>
        <v>0</v>
      </c>
      <c r="J89" s="5">
        <f>IFERROR(INDEX('[2]Table 20'!J$14:J$19,MATCH($B89,'[2]Table 20'!$B$14:$B$19,0))*1000,0)</f>
        <v>0</v>
      </c>
      <c r="K89" s="5">
        <f>IFERROR(INDEX('[2]Table 20'!K$14:K$19,MATCH($B89,'[2]Table 20'!$B$14:$B$19,0))*1000,0)</f>
        <v>0</v>
      </c>
      <c r="L89" s="5">
        <f>IFERROR(INDEX('[2]Table 20'!L$14:L$19,MATCH($B89,'[2]Table 20'!$B$14:$B$19,0))*1000,0)</f>
        <v>0</v>
      </c>
      <c r="M89" s="5">
        <f>IFERROR(INDEX('[2]Table 20'!M$14:M$19,MATCH($B89,'[2]Table 20'!$B$14:$B$19,0))*1000,0)</f>
        <v>0</v>
      </c>
      <c r="N89" s="5">
        <f>IFERROR(INDEX('[2]Table 20'!N$14:N$19,MATCH($B89,'[2]Table 20'!$B$14:$B$19,0))*1000,0)</f>
        <v>0</v>
      </c>
      <c r="O89" s="5">
        <f>IFERROR(INDEX('[2]Table 20'!O$14:O$19,MATCH($B89,'[2]Table 20'!$B$14:$B$19,0))*1000,0)</f>
        <v>0</v>
      </c>
      <c r="P89" s="5">
        <f>IFERROR(INDEX('[2]Table 20'!P$14:P$19,MATCH($B89,'[2]Table 20'!$B$14:$B$19,0))*1000,0)</f>
        <v>0</v>
      </c>
      <c r="Q89" s="5">
        <f>IFERROR(INDEX('[2]Table 20'!Q$14:Q$19,MATCH($B89,'[2]Table 20'!$B$14:$B$19,0))*1000,0)</f>
        <v>0</v>
      </c>
      <c r="R89" s="5">
        <f>IFERROR(INDEX('[2]Table 20'!R$14:R$19,MATCH($B89,'[2]Table 20'!$B$14:$B$19,0))*1000,0)</f>
        <v>0</v>
      </c>
      <c r="S89" s="5">
        <f>IFERROR(INDEX('[2]Table 20'!S$14:S$19,MATCH($B89,'[2]Table 20'!$B$14:$B$19,0))*1000,0)</f>
        <v>0</v>
      </c>
      <c r="T89" s="5">
        <f>IFERROR(INDEX('[2]Table 20'!T$14:T$19,MATCH($B89,'[2]Table 20'!$B$14:$B$19,0))*1000,0)</f>
        <v>0</v>
      </c>
      <c r="U89" s="5">
        <f>IFERROR(INDEX('[2]Table 20'!U$14:U$19,MATCH($B89,'[2]Table 20'!$B$14:$B$19,0))*1000,0)</f>
        <v>0</v>
      </c>
      <c r="V89" s="5">
        <f>IFERROR(INDEX('[2]Table 20'!V$14:V$19,MATCH($B89,'[2]Table 20'!$B$14:$B$19,0))*1000,0)</f>
        <v>0</v>
      </c>
      <c r="W89" s="5">
        <f>IFERROR(INDEX('[2]Table 20'!W$14:W$19,MATCH($B89,'[2]Table 20'!$B$14:$B$19,0))*1000,0)</f>
        <v>0</v>
      </c>
      <c r="Z89" s="21" t="s">
        <v>93</v>
      </c>
    </row>
    <row r="90" spans="2:26" outlineLevel="1" x14ac:dyDescent="0.2">
      <c r="B90" s="4" t="s">
        <v>1</v>
      </c>
      <c r="C90" s="5">
        <f>IFERROR(INDEX('[2]Table 20'!C$14:C$19,MATCH($B90,'[2]Table 20'!$B$14:$B$19,0))*1000,0)</f>
        <v>1936.809</v>
      </c>
      <c r="D90" s="5">
        <f>IFERROR(INDEX('[2]Table 20'!D$14:D$19,MATCH($B90,'[2]Table 20'!$B$14:$B$19,0))*1000,0)</f>
        <v>1848.548</v>
      </c>
      <c r="E90" s="5">
        <f>IFERROR(INDEX('[2]Table 20'!E$14:E$19,MATCH($B90,'[2]Table 20'!$B$14:$B$19,0))*1000,0)</f>
        <v>1698.202</v>
      </c>
      <c r="F90" s="5">
        <f>IFERROR(INDEX('[2]Table 20'!F$14:F$19,MATCH($B90,'[2]Table 20'!$B$14:$B$19,0))*1000,0)</f>
        <v>1470.4250000000002</v>
      </c>
      <c r="G90" s="5">
        <f>IFERROR(INDEX('[2]Table 20'!G$14:G$19,MATCH($B90,'[2]Table 20'!$B$14:$B$19,0))*1000,0)</f>
        <v>1269.2360000000001</v>
      </c>
      <c r="H90" s="5">
        <f>IFERROR(INDEX('[2]Table 20'!H$14:H$19,MATCH($B90,'[2]Table 20'!$B$14:$B$19,0))*1000,0)</f>
        <v>1000.9570000000001</v>
      </c>
      <c r="I90" s="5">
        <f>IFERROR(INDEX('[2]Table 20'!I$14:I$19,MATCH($B90,'[2]Table 20'!$B$14:$B$19,0))*1000,0)</f>
        <v>1130.5149999999999</v>
      </c>
      <c r="J90" s="5">
        <f>IFERROR(INDEX('[2]Table 20'!J$14:J$19,MATCH($B90,'[2]Table 20'!$B$14:$B$19,0))*1000,0)</f>
        <v>1571.6319999999998</v>
      </c>
      <c r="K90" s="5">
        <f>IFERROR(INDEX('[2]Table 20'!K$14:K$19,MATCH($B90,'[2]Table 20'!$B$14:$B$19,0))*1000,0)</f>
        <v>1885.7860000000001</v>
      </c>
      <c r="L90" s="5">
        <f>IFERROR(INDEX('[2]Table 20'!L$14:L$19,MATCH($B90,'[2]Table 20'!$B$14:$B$19,0))*1000,0)</f>
        <v>1316.1659999999999</v>
      </c>
      <c r="M90" s="5">
        <f>IFERROR(INDEX('[2]Table 20'!M$14:M$19,MATCH($B90,'[2]Table 20'!$B$14:$B$19,0))*1000,0)</f>
        <v>1437.578</v>
      </c>
      <c r="N90" s="5">
        <f>IFERROR(INDEX('[2]Table 20'!N$14:N$19,MATCH($B90,'[2]Table 20'!$B$14:$B$19,0))*1000,0)</f>
        <v>1357.5609999999999</v>
      </c>
      <c r="O90" s="5">
        <f>IFERROR(INDEX('[2]Table 20'!O$14:O$19,MATCH($B90,'[2]Table 20'!$B$14:$B$19,0))*1000,0)</f>
        <v>1305.8590000000002</v>
      </c>
      <c r="P90" s="5">
        <f>IFERROR(INDEX('[2]Table 20'!P$14:P$19,MATCH($B90,'[2]Table 20'!$B$14:$B$19,0))*1000,0)</f>
        <v>1169.22</v>
      </c>
      <c r="Q90" s="5">
        <f>IFERROR(INDEX('[2]Table 20'!Q$14:Q$19,MATCH($B90,'[2]Table 20'!$B$14:$B$19,0))*1000,0)</f>
        <v>999.11300000000006</v>
      </c>
      <c r="R90" s="5">
        <f>IFERROR(INDEX('[2]Table 20'!R$14:R$19,MATCH($B90,'[2]Table 20'!$B$14:$B$19,0))*1000,0)</f>
        <v>1050.636</v>
      </c>
      <c r="S90" s="5">
        <f>IFERROR(INDEX('[2]Table 20'!S$14:S$19,MATCH($B90,'[2]Table 20'!$B$14:$B$19,0))*1000,0)</f>
        <v>898.78800000000001</v>
      </c>
      <c r="T90" s="5">
        <f>IFERROR(INDEX('[2]Table 20'!T$14:T$19,MATCH($B90,'[2]Table 20'!$B$14:$B$19,0))*1000,0)</f>
        <v>978.51099999999997</v>
      </c>
      <c r="U90" s="5">
        <f>IFERROR(INDEX('[2]Table 20'!U$14:U$19,MATCH($B90,'[2]Table 20'!$B$14:$B$19,0))*1000,0)</f>
        <v>1616.175</v>
      </c>
      <c r="V90" s="5">
        <f>IFERROR(INDEX('[2]Table 20'!V$14:V$19,MATCH($B90,'[2]Table 20'!$B$14:$B$19,0))*1000,0)</f>
        <v>1535.0919999999999</v>
      </c>
      <c r="W90" s="5">
        <f>IFERROR(INDEX('[2]Table 20'!W$14:W$19,MATCH($B90,'[2]Table 20'!$B$14:$B$19,0))*1000,0)</f>
        <v>1202.721</v>
      </c>
      <c r="Z90" s="21" t="s">
        <v>93</v>
      </c>
    </row>
    <row r="91" spans="2:26" outlineLevel="1" x14ac:dyDescent="0.2">
      <c r="B91" s="15" t="s">
        <v>9</v>
      </c>
      <c r="C91" s="19">
        <f t="shared" ref="C91:W91" si="34">SUM(C81:C90)</f>
        <v>69469.347999999998</v>
      </c>
      <c r="D91" s="19">
        <f t="shared" si="34"/>
        <v>67109.663</v>
      </c>
      <c r="E91" s="19">
        <f t="shared" si="34"/>
        <v>66921.144</v>
      </c>
      <c r="F91" s="19">
        <f t="shared" si="34"/>
        <v>64835.368999999999</v>
      </c>
      <c r="G91" s="19">
        <f t="shared" si="34"/>
        <v>66612.652000000002</v>
      </c>
      <c r="H91" s="19">
        <f t="shared" si="34"/>
        <v>62303.322</v>
      </c>
      <c r="I91" s="19">
        <f t="shared" si="34"/>
        <v>58616.650000000009</v>
      </c>
      <c r="J91" s="19">
        <f t="shared" si="34"/>
        <v>61632.433000000005</v>
      </c>
      <c r="K91" s="19">
        <f t="shared" si="34"/>
        <v>58664.985000000001</v>
      </c>
      <c r="L91" s="19">
        <f t="shared" si="34"/>
        <v>57844.392</v>
      </c>
      <c r="M91" s="19">
        <f t="shared" si="34"/>
        <v>57281.843000000008</v>
      </c>
      <c r="N91" s="19">
        <f t="shared" si="34"/>
        <v>52641.385000000002</v>
      </c>
      <c r="O91" s="19">
        <f t="shared" si="34"/>
        <v>53641.960999999988</v>
      </c>
      <c r="P91" s="19">
        <f t="shared" si="34"/>
        <v>53891.654999999999</v>
      </c>
      <c r="Q91" s="19">
        <f t="shared" si="34"/>
        <v>53986.864999999991</v>
      </c>
      <c r="R91" s="19">
        <f t="shared" si="34"/>
        <v>55054.487999999998</v>
      </c>
      <c r="S91" s="19">
        <f t="shared" si="34"/>
        <v>58467.907000000007</v>
      </c>
      <c r="T91" s="19">
        <f t="shared" si="34"/>
        <v>57062.506000000001</v>
      </c>
      <c r="U91" s="19">
        <f t="shared" si="34"/>
        <v>56483.017</v>
      </c>
      <c r="V91" s="19">
        <f t="shared" si="34"/>
        <v>53944.958999999988</v>
      </c>
      <c r="W91" s="19">
        <f t="shared" si="34"/>
        <v>46403.165000000008</v>
      </c>
    </row>
    <row r="92" spans="2:26" outlineLevel="1" x14ac:dyDescent="0.2">
      <c r="B92" s="26" t="s">
        <v>91</v>
      </c>
      <c r="C92" s="25">
        <f t="shared" ref="C92:W92" si="35">C91/C72/1000</f>
        <v>2.0497358235975218E-3</v>
      </c>
      <c r="D92" s="25">
        <f t="shared" si="35"/>
        <v>2.0386156291743655E-3</v>
      </c>
      <c r="E92" s="25">
        <f t="shared" si="35"/>
        <v>2.0159137175112048E-3</v>
      </c>
      <c r="F92" s="25">
        <f t="shared" si="35"/>
        <v>1.9942481997565196E-3</v>
      </c>
      <c r="G92" s="25">
        <f t="shared" si="35"/>
        <v>1.9727273506841771E-3</v>
      </c>
      <c r="H92" s="25">
        <f t="shared" si="35"/>
        <v>1.9521542589816254E-3</v>
      </c>
      <c r="I92" s="25">
        <f t="shared" si="35"/>
        <v>1.9273554978666539E-3</v>
      </c>
      <c r="J92" s="25">
        <f t="shared" si="35"/>
        <v>1.9154974471842117E-3</v>
      </c>
      <c r="K92" s="25">
        <f t="shared" si="35"/>
        <v>1.916226356723894E-3</v>
      </c>
      <c r="L92" s="25">
        <f t="shared" si="35"/>
        <v>1.9026260613782741E-3</v>
      </c>
      <c r="M92" s="25">
        <f t="shared" si="35"/>
        <v>1.8891937159937779E-3</v>
      </c>
      <c r="N92" s="25">
        <f t="shared" si="35"/>
        <v>1.8839233816101131E-3</v>
      </c>
      <c r="O92" s="25">
        <f t="shared" si="35"/>
        <v>1.8639138001935848E-3</v>
      </c>
      <c r="P92" s="25">
        <f t="shared" si="35"/>
        <v>1.848164355045447E-3</v>
      </c>
      <c r="Q92" s="25">
        <f t="shared" si="35"/>
        <v>1.8392348560331035E-3</v>
      </c>
      <c r="R92" s="25">
        <f t="shared" si="35"/>
        <v>1.8298427475860676E-3</v>
      </c>
      <c r="S92" s="25">
        <f t="shared" si="35"/>
        <v>1.8190657742720205E-3</v>
      </c>
      <c r="T92" s="25">
        <f t="shared" si="35"/>
        <v>1.8077753348196368E-3</v>
      </c>
      <c r="U92" s="25">
        <f t="shared" si="35"/>
        <v>1.8035302044745387E-3</v>
      </c>
      <c r="V92" s="25">
        <f t="shared" si="35"/>
        <v>1.77689144410126E-3</v>
      </c>
      <c r="W92" s="25">
        <f t="shared" si="35"/>
        <v>1.7583523370365997E-3</v>
      </c>
    </row>
    <row r="93" spans="2:26" outlineLevel="1" x14ac:dyDescent="0.2"/>
    <row r="94" spans="2:26" outlineLevel="1" x14ac:dyDescent="0.2">
      <c r="B94" s="4" t="s">
        <v>18</v>
      </c>
      <c r="C94" s="11">
        <f t="shared" ref="C94:W94" si="36">IFERROR(C81/C91,0)</f>
        <v>0</v>
      </c>
      <c r="D94" s="11">
        <f t="shared" si="36"/>
        <v>0</v>
      </c>
      <c r="E94" s="11">
        <f t="shared" si="36"/>
        <v>0</v>
      </c>
      <c r="F94" s="11">
        <f t="shared" si="36"/>
        <v>0</v>
      </c>
      <c r="G94" s="11">
        <f t="shared" si="36"/>
        <v>0</v>
      </c>
      <c r="H94" s="11">
        <f t="shared" si="36"/>
        <v>0</v>
      </c>
      <c r="I94" s="11">
        <f t="shared" si="36"/>
        <v>0</v>
      </c>
      <c r="J94" s="11">
        <f t="shared" si="36"/>
        <v>0</v>
      </c>
      <c r="K94" s="11">
        <f t="shared" si="36"/>
        <v>0</v>
      </c>
      <c r="L94" s="11">
        <f t="shared" si="36"/>
        <v>0</v>
      </c>
      <c r="M94" s="11">
        <f t="shared" si="36"/>
        <v>0</v>
      </c>
      <c r="N94" s="11">
        <f t="shared" si="36"/>
        <v>0</v>
      </c>
      <c r="O94" s="11">
        <f t="shared" si="36"/>
        <v>0</v>
      </c>
      <c r="P94" s="11">
        <f t="shared" si="36"/>
        <v>0</v>
      </c>
      <c r="Q94" s="11">
        <f t="shared" si="36"/>
        <v>0</v>
      </c>
      <c r="R94" s="11">
        <f t="shared" si="36"/>
        <v>0</v>
      </c>
      <c r="S94" s="11">
        <f t="shared" si="36"/>
        <v>0</v>
      </c>
      <c r="T94" s="11">
        <f t="shared" si="36"/>
        <v>0</v>
      </c>
      <c r="U94" s="11">
        <f t="shared" si="36"/>
        <v>0</v>
      </c>
      <c r="V94" s="11">
        <f t="shared" si="36"/>
        <v>0</v>
      </c>
      <c r="W94" s="11">
        <f t="shared" si="36"/>
        <v>0</v>
      </c>
    </row>
    <row r="95" spans="2:26" outlineLevel="1" x14ac:dyDescent="0.2">
      <c r="B95" s="4" t="s">
        <v>19</v>
      </c>
      <c r="C95" s="11">
        <f t="shared" ref="C95:W95" si="37">IFERROR(C82/C91,0)</f>
        <v>0</v>
      </c>
      <c r="D95" s="11">
        <f t="shared" si="37"/>
        <v>0</v>
      </c>
      <c r="E95" s="11">
        <f t="shared" si="37"/>
        <v>0</v>
      </c>
      <c r="F95" s="11">
        <f t="shared" si="37"/>
        <v>0</v>
      </c>
      <c r="G95" s="11">
        <f t="shared" si="37"/>
        <v>0</v>
      </c>
      <c r="H95" s="11">
        <f t="shared" si="37"/>
        <v>0</v>
      </c>
      <c r="I95" s="11">
        <f t="shared" si="37"/>
        <v>0</v>
      </c>
      <c r="J95" s="11">
        <f t="shared" si="37"/>
        <v>0</v>
      </c>
      <c r="K95" s="11">
        <f t="shared" si="37"/>
        <v>0</v>
      </c>
      <c r="L95" s="11">
        <f t="shared" si="37"/>
        <v>0</v>
      </c>
      <c r="M95" s="11">
        <f t="shared" si="37"/>
        <v>0</v>
      </c>
      <c r="N95" s="11">
        <f t="shared" si="37"/>
        <v>0</v>
      </c>
      <c r="O95" s="11">
        <f t="shared" si="37"/>
        <v>0</v>
      </c>
      <c r="P95" s="11">
        <f t="shared" si="37"/>
        <v>0</v>
      </c>
      <c r="Q95" s="11">
        <f t="shared" si="37"/>
        <v>0</v>
      </c>
      <c r="R95" s="11">
        <f t="shared" si="37"/>
        <v>0</v>
      </c>
      <c r="S95" s="11">
        <f t="shared" si="37"/>
        <v>0</v>
      </c>
      <c r="T95" s="11">
        <f t="shared" si="37"/>
        <v>0</v>
      </c>
      <c r="U95" s="11">
        <f t="shared" si="37"/>
        <v>0</v>
      </c>
      <c r="V95" s="11">
        <f t="shared" si="37"/>
        <v>0</v>
      </c>
      <c r="W95" s="11">
        <f t="shared" si="37"/>
        <v>0</v>
      </c>
    </row>
    <row r="96" spans="2:26" outlineLevel="1" x14ac:dyDescent="0.2">
      <c r="B96" s="4" t="s">
        <v>16</v>
      </c>
      <c r="C96" s="11">
        <f t="shared" ref="C96:W96" si="38">IFERROR(C83/C91,0)</f>
        <v>8.6430205160411173E-3</v>
      </c>
      <c r="D96" s="11">
        <f t="shared" si="38"/>
        <v>1.2022918368700494E-2</v>
      </c>
      <c r="E96" s="11">
        <f t="shared" si="38"/>
        <v>1.3416118528995859E-2</v>
      </c>
      <c r="F96" s="11">
        <f t="shared" si="38"/>
        <v>1.4783597514498606E-2</v>
      </c>
      <c r="G96" s="11">
        <f t="shared" si="38"/>
        <v>1.3484105091627337E-2</v>
      </c>
      <c r="H96" s="11">
        <f t="shared" si="38"/>
        <v>1.5262123583073146E-2</v>
      </c>
      <c r="I96" s="11">
        <f t="shared" si="38"/>
        <v>1.8923514052747809E-2</v>
      </c>
      <c r="J96" s="11">
        <f t="shared" si="38"/>
        <v>2.1317980421120156E-2</v>
      </c>
      <c r="K96" s="11">
        <f t="shared" si="38"/>
        <v>2.1341418565094666E-2</v>
      </c>
      <c r="L96" s="11">
        <f t="shared" si="38"/>
        <v>1.7762914683241895E-2</v>
      </c>
      <c r="M96" s="11">
        <f t="shared" si="38"/>
        <v>1.8977846086411707E-2</v>
      </c>
      <c r="N96" s="11">
        <f t="shared" si="38"/>
        <v>2.0331095012032833E-2</v>
      </c>
      <c r="O96" s="11">
        <f t="shared" si="38"/>
        <v>2.2008404949998013E-2</v>
      </c>
      <c r="P96" s="11">
        <f t="shared" si="38"/>
        <v>2.4850322373658782E-2</v>
      </c>
      <c r="Q96" s="11">
        <f t="shared" si="38"/>
        <v>2.4968684512427241E-2</v>
      </c>
      <c r="R96" s="11">
        <f t="shared" si="38"/>
        <v>2.4212285835806882E-2</v>
      </c>
      <c r="S96" s="11">
        <f t="shared" si="38"/>
        <v>2.2686822020155432E-2</v>
      </c>
      <c r="T96" s="11">
        <f t="shared" si="38"/>
        <v>2.3404124592775508E-2</v>
      </c>
      <c r="U96" s="11">
        <f t="shared" si="38"/>
        <v>2.4026053707435636E-2</v>
      </c>
      <c r="V96" s="11">
        <f t="shared" si="38"/>
        <v>2.2055962634061881E-2</v>
      </c>
      <c r="W96" s="11">
        <f t="shared" si="38"/>
        <v>2.192621990331909E-2</v>
      </c>
    </row>
    <row r="97" spans="1:28" outlineLevel="1" x14ac:dyDescent="0.2">
      <c r="B97" s="4" t="s">
        <v>21</v>
      </c>
      <c r="C97" s="11">
        <f t="shared" ref="C97:W97" si="39">IFERROR(C84/C91,0)</f>
        <v>0</v>
      </c>
      <c r="D97" s="11">
        <f t="shared" si="39"/>
        <v>0</v>
      </c>
      <c r="E97" s="11">
        <f t="shared" si="39"/>
        <v>0</v>
      </c>
      <c r="F97" s="11">
        <f t="shared" si="39"/>
        <v>0</v>
      </c>
      <c r="G97" s="11">
        <f t="shared" si="39"/>
        <v>0</v>
      </c>
      <c r="H97" s="11">
        <f t="shared" si="39"/>
        <v>0</v>
      </c>
      <c r="I97" s="11">
        <f t="shared" si="39"/>
        <v>0</v>
      </c>
      <c r="J97" s="11">
        <f t="shared" si="39"/>
        <v>0</v>
      </c>
      <c r="K97" s="11">
        <f t="shared" si="39"/>
        <v>0</v>
      </c>
      <c r="L97" s="11">
        <f t="shared" si="39"/>
        <v>0</v>
      </c>
      <c r="M97" s="11">
        <f t="shared" si="39"/>
        <v>0</v>
      </c>
      <c r="N97" s="11">
        <f t="shared" si="39"/>
        <v>0</v>
      </c>
      <c r="O97" s="11">
        <f t="shared" si="39"/>
        <v>0</v>
      </c>
      <c r="P97" s="11">
        <f t="shared" si="39"/>
        <v>0</v>
      </c>
      <c r="Q97" s="11">
        <f t="shared" si="39"/>
        <v>0</v>
      </c>
      <c r="R97" s="11">
        <f t="shared" si="39"/>
        <v>0</v>
      </c>
      <c r="S97" s="11">
        <f t="shared" si="39"/>
        <v>0</v>
      </c>
      <c r="T97" s="11">
        <f t="shared" si="39"/>
        <v>0</v>
      </c>
      <c r="U97" s="11">
        <f t="shared" si="39"/>
        <v>0</v>
      </c>
      <c r="V97" s="11">
        <f t="shared" si="39"/>
        <v>0</v>
      </c>
      <c r="W97" s="11">
        <f t="shared" si="39"/>
        <v>0</v>
      </c>
    </row>
    <row r="98" spans="1:28" outlineLevel="1" x14ac:dyDescent="0.2">
      <c r="B98" s="4" t="s">
        <v>20</v>
      </c>
      <c r="C98" s="11">
        <f t="shared" ref="C98:W98" si="40">IFERROR(C85/C91,0)</f>
        <v>0.96051662957884687</v>
      </c>
      <c r="D98" s="11">
        <f t="shared" si="40"/>
        <v>0.95866079673205928</v>
      </c>
      <c r="E98" s="11">
        <f t="shared" si="40"/>
        <v>0.9601831074495677</v>
      </c>
      <c r="F98" s="11">
        <f t="shared" si="40"/>
        <v>0.96145540561356257</v>
      </c>
      <c r="G98" s="11">
        <f t="shared" si="40"/>
        <v>0.96640545102452913</v>
      </c>
      <c r="H98" s="11">
        <f t="shared" si="40"/>
        <v>0.96749770421551518</v>
      </c>
      <c r="I98" s="11">
        <f t="shared" si="40"/>
        <v>0.96027222640666088</v>
      </c>
      <c r="J98" s="11">
        <f t="shared" si="40"/>
        <v>0.95187410498624969</v>
      </c>
      <c r="K98" s="11">
        <f t="shared" si="40"/>
        <v>0.94510626739272163</v>
      </c>
      <c r="L98" s="11">
        <f t="shared" si="40"/>
        <v>0.95747881661544643</v>
      </c>
      <c r="M98" s="11">
        <f t="shared" si="40"/>
        <v>0.9201990585393699</v>
      </c>
      <c r="N98" s="11">
        <f t="shared" si="40"/>
        <v>0.90994868391095718</v>
      </c>
      <c r="O98" s="11">
        <f t="shared" si="40"/>
        <v>0.9130171247840847</v>
      </c>
      <c r="P98" s="11">
        <f t="shared" si="40"/>
        <v>0.91784184397380275</v>
      </c>
      <c r="Q98" s="11">
        <f t="shared" si="40"/>
        <v>0.92068567048670091</v>
      </c>
      <c r="R98" s="11">
        <f t="shared" si="40"/>
        <v>0.95528497149950797</v>
      </c>
      <c r="S98" s="11">
        <f t="shared" si="40"/>
        <v>0.9609746933475829</v>
      </c>
      <c r="T98" s="11">
        <f t="shared" si="40"/>
        <v>0.95871108429762975</v>
      </c>
      <c r="U98" s="11">
        <f t="shared" si="40"/>
        <v>0.94682833602886329</v>
      </c>
      <c r="V98" s="11">
        <f t="shared" si="40"/>
        <v>0.94906185766125073</v>
      </c>
      <c r="W98" s="11">
        <f t="shared" si="40"/>
        <v>0.95185634428168853</v>
      </c>
    </row>
    <row r="99" spans="1:28" outlineLevel="1" x14ac:dyDescent="0.2">
      <c r="B99" s="4" t="s">
        <v>0</v>
      </c>
      <c r="C99" s="11">
        <f t="shared" ref="C99:W99" si="41">IFERROR(C86/C91,0)</f>
        <v>0</v>
      </c>
      <c r="D99" s="11">
        <f t="shared" si="41"/>
        <v>0</v>
      </c>
      <c r="E99" s="11">
        <f t="shared" si="41"/>
        <v>0</v>
      </c>
      <c r="F99" s="11">
        <f t="shared" si="41"/>
        <v>0</v>
      </c>
      <c r="G99" s="11">
        <f t="shared" si="41"/>
        <v>0</v>
      </c>
      <c r="H99" s="11">
        <f t="shared" si="41"/>
        <v>0</v>
      </c>
      <c r="I99" s="11">
        <f t="shared" si="41"/>
        <v>0</v>
      </c>
      <c r="J99" s="11">
        <f t="shared" si="41"/>
        <v>0</v>
      </c>
      <c r="K99" s="11">
        <f t="shared" si="41"/>
        <v>0</v>
      </c>
      <c r="L99" s="11">
        <f t="shared" si="41"/>
        <v>0</v>
      </c>
      <c r="M99" s="11">
        <f t="shared" si="41"/>
        <v>3.27537296591522E-2</v>
      </c>
      <c r="N99" s="11">
        <f t="shared" si="41"/>
        <v>3.8706219450723035E-2</v>
      </c>
      <c r="O99" s="11">
        <f t="shared" si="41"/>
        <v>3.6148902162618561E-2</v>
      </c>
      <c r="P99" s="11">
        <f t="shared" si="41"/>
        <v>3.2775593920802766E-2</v>
      </c>
      <c r="Q99" s="11">
        <f t="shared" si="41"/>
        <v>3.3678784645116921E-2</v>
      </c>
      <c r="R99" s="11">
        <f t="shared" si="41"/>
        <v>0</v>
      </c>
      <c r="S99" s="11">
        <f t="shared" si="41"/>
        <v>0</v>
      </c>
      <c r="T99" s="11">
        <f t="shared" si="41"/>
        <v>0</v>
      </c>
      <c r="U99" s="11">
        <f t="shared" si="41"/>
        <v>0</v>
      </c>
      <c r="V99" s="11">
        <f t="shared" si="41"/>
        <v>0</v>
      </c>
      <c r="W99" s="11">
        <f t="shared" si="41"/>
        <v>0</v>
      </c>
    </row>
    <row r="100" spans="1:28" outlineLevel="1" x14ac:dyDescent="0.2">
      <c r="B100" s="4" t="s">
        <v>22</v>
      </c>
      <c r="C100" s="11">
        <f t="shared" ref="C100:W100" si="42">IFERROR(C87/C91,0)</f>
        <v>0</v>
      </c>
      <c r="D100" s="11">
        <f t="shared" si="42"/>
        <v>0</v>
      </c>
      <c r="E100" s="11">
        <f t="shared" si="42"/>
        <v>0</v>
      </c>
      <c r="F100" s="11">
        <f t="shared" si="42"/>
        <v>0</v>
      </c>
      <c r="G100" s="11">
        <f t="shared" si="42"/>
        <v>0</v>
      </c>
      <c r="H100" s="11">
        <f t="shared" si="42"/>
        <v>0</v>
      </c>
      <c r="I100" s="11">
        <f t="shared" si="42"/>
        <v>0</v>
      </c>
      <c r="J100" s="11">
        <f t="shared" si="42"/>
        <v>0</v>
      </c>
      <c r="K100" s="11">
        <f t="shared" si="42"/>
        <v>0</v>
      </c>
      <c r="L100" s="11">
        <f t="shared" si="42"/>
        <v>0</v>
      </c>
      <c r="M100" s="11">
        <f t="shared" si="42"/>
        <v>0</v>
      </c>
      <c r="N100" s="11">
        <f t="shared" si="42"/>
        <v>0</v>
      </c>
      <c r="O100" s="11">
        <f t="shared" si="42"/>
        <v>0</v>
      </c>
      <c r="P100" s="11">
        <f t="shared" si="42"/>
        <v>0</v>
      </c>
      <c r="Q100" s="11">
        <f t="shared" si="42"/>
        <v>0</v>
      </c>
      <c r="R100" s="11">
        <f t="shared" si="42"/>
        <v>0</v>
      </c>
      <c r="S100" s="11">
        <f t="shared" si="42"/>
        <v>0</v>
      </c>
      <c r="T100" s="11">
        <f t="shared" si="42"/>
        <v>0</v>
      </c>
      <c r="U100" s="11">
        <f t="shared" si="42"/>
        <v>0</v>
      </c>
      <c r="V100" s="11">
        <f t="shared" si="42"/>
        <v>0</v>
      </c>
      <c r="W100" s="11">
        <f t="shared" si="42"/>
        <v>0</v>
      </c>
    </row>
    <row r="101" spans="1:28" outlineLevel="1" x14ac:dyDescent="0.2">
      <c r="B101" s="4" t="s">
        <v>23</v>
      </c>
      <c r="C101" s="11">
        <f t="shared" ref="C101:W101" si="43">IFERROR(C88/C91,0)</f>
        <v>2.960298403837042E-3</v>
      </c>
      <c r="D101" s="11">
        <f t="shared" si="43"/>
        <v>1.7711011303990604E-3</v>
      </c>
      <c r="E101" s="11">
        <f t="shared" si="43"/>
        <v>1.0246089038764789E-3</v>
      </c>
      <c r="F101" s="11">
        <f t="shared" si="43"/>
        <v>1.0816318481969309E-3</v>
      </c>
      <c r="G101" s="11">
        <f t="shared" si="43"/>
        <v>1.0564659698580985E-3</v>
      </c>
      <c r="H101" s="11">
        <f t="shared" si="43"/>
        <v>1.1743033541614363E-3</v>
      </c>
      <c r="I101" s="11">
        <f t="shared" si="43"/>
        <v>1.5176745856339451E-3</v>
      </c>
      <c r="J101" s="11">
        <f t="shared" si="43"/>
        <v>1.3078341398594468E-3</v>
      </c>
      <c r="K101" s="11">
        <f t="shared" si="43"/>
        <v>1.4073130675819655E-3</v>
      </c>
      <c r="L101" s="11">
        <f t="shared" si="43"/>
        <v>2.0047060050350255E-3</v>
      </c>
      <c r="M101" s="11">
        <f t="shared" si="43"/>
        <v>2.9727919194220058E-3</v>
      </c>
      <c r="N101" s="11">
        <f t="shared" si="43"/>
        <v>5.225147476647889E-3</v>
      </c>
      <c r="O101" s="11">
        <f t="shared" si="43"/>
        <v>4.4815848548117035E-3</v>
      </c>
      <c r="P101" s="11">
        <f t="shared" si="43"/>
        <v>2.8364873930852561E-3</v>
      </c>
      <c r="Q101" s="11">
        <f t="shared" si="43"/>
        <v>2.1602662054927622E-3</v>
      </c>
      <c r="R101" s="11">
        <f t="shared" si="43"/>
        <v>1.4191758535652896E-3</v>
      </c>
      <c r="S101" s="11">
        <f t="shared" si="43"/>
        <v>9.6615396203595912E-4</v>
      </c>
      <c r="T101" s="11">
        <f t="shared" si="43"/>
        <v>7.3673595758307563E-4</v>
      </c>
      <c r="U101" s="11">
        <f t="shared" si="43"/>
        <v>5.3214225437001712E-4</v>
      </c>
      <c r="V101" s="11">
        <f t="shared" si="43"/>
        <v>4.2554485952987759E-4</v>
      </c>
      <c r="W101" s="11">
        <f t="shared" si="43"/>
        <v>2.9849257049599954E-4</v>
      </c>
    </row>
    <row r="102" spans="1:28" x14ac:dyDescent="0.2">
      <c r="B102" s="4" t="s">
        <v>17</v>
      </c>
      <c r="C102" s="11">
        <f t="shared" ref="C102:W102" si="44">IFERROR(C89/C91,0)</f>
        <v>0</v>
      </c>
      <c r="D102" s="11">
        <f t="shared" si="44"/>
        <v>0</v>
      </c>
      <c r="E102" s="11">
        <f t="shared" si="44"/>
        <v>0</v>
      </c>
      <c r="F102" s="11">
        <f t="shared" si="44"/>
        <v>0</v>
      </c>
      <c r="G102" s="11">
        <f t="shared" si="44"/>
        <v>0</v>
      </c>
      <c r="H102" s="11">
        <f t="shared" si="44"/>
        <v>0</v>
      </c>
      <c r="I102" s="11">
        <f t="shared" si="44"/>
        <v>0</v>
      </c>
      <c r="J102" s="11">
        <f t="shared" si="44"/>
        <v>0</v>
      </c>
      <c r="K102" s="11">
        <f t="shared" si="44"/>
        <v>0</v>
      </c>
      <c r="L102" s="11">
        <f t="shared" si="44"/>
        <v>0</v>
      </c>
      <c r="M102" s="11">
        <f t="shared" si="44"/>
        <v>0</v>
      </c>
      <c r="N102" s="11">
        <f t="shared" si="44"/>
        <v>0</v>
      </c>
      <c r="O102" s="11">
        <f t="shared" si="44"/>
        <v>0</v>
      </c>
      <c r="P102" s="11">
        <f t="shared" si="44"/>
        <v>0</v>
      </c>
      <c r="Q102" s="11">
        <f t="shared" si="44"/>
        <v>0</v>
      </c>
      <c r="R102" s="11">
        <f t="shared" si="44"/>
        <v>0</v>
      </c>
      <c r="S102" s="11">
        <f t="shared" si="44"/>
        <v>0</v>
      </c>
      <c r="T102" s="11">
        <f t="shared" si="44"/>
        <v>0</v>
      </c>
      <c r="U102" s="11">
        <f t="shared" si="44"/>
        <v>0</v>
      </c>
      <c r="V102" s="11">
        <f t="shared" si="44"/>
        <v>0</v>
      </c>
      <c r="W102" s="11">
        <f t="shared" si="44"/>
        <v>0</v>
      </c>
    </row>
    <row r="103" spans="1:28" x14ac:dyDescent="0.2">
      <c r="B103" s="4" t="s">
        <v>1</v>
      </c>
      <c r="C103" s="11">
        <f t="shared" ref="C103:W103" si="45">IFERROR(C90/C91,0)</f>
        <v>2.7880051501275066E-2</v>
      </c>
      <c r="D103" s="11">
        <f t="shared" si="45"/>
        <v>2.7545183768841158E-2</v>
      </c>
      <c r="E103" s="11">
        <f t="shared" si="45"/>
        <v>2.5376165117559857E-2</v>
      </c>
      <c r="F103" s="11">
        <f t="shared" si="45"/>
        <v>2.2679365023741904E-2</v>
      </c>
      <c r="G103" s="11">
        <f t="shared" si="45"/>
        <v>1.905397791398547E-2</v>
      </c>
      <c r="H103" s="11">
        <f t="shared" si="45"/>
        <v>1.6065868847250232E-2</v>
      </c>
      <c r="I103" s="11">
        <f t="shared" si="45"/>
        <v>1.9286584954957331E-2</v>
      </c>
      <c r="J103" s="11">
        <f t="shared" si="45"/>
        <v>2.5500080452770697E-2</v>
      </c>
      <c r="K103" s="11">
        <f t="shared" si="45"/>
        <v>3.2145000974601802E-2</v>
      </c>
      <c r="L103" s="11">
        <f t="shared" si="45"/>
        <v>2.275356269627659E-2</v>
      </c>
      <c r="M103" s="11">
        <f t="shared" si="45"/>
        <v>2.5096573795644107E-2</v>
      </c>
      <c r="N103" s="11">
        <f t="shared" si="45"/>
        <v>2.5788854149639107E-2</v>
      </c>
      <c r="O103" s="11">
        <f t="shared" si="45"/>
        <v>2.434398324848714E-2</v>
      </c>
      <c r="P103" s="11">
        <f t="shared" si="45"/>
        <v>2.1695752338650579E-2</v>
      </c>
      <c r="Q103" s="11">
        <f t="shared" si="45"/>
        <v>1.8506594150262293E-2</v>
      </c>
      <c r="R103" s="11">
        <f t="shared" si="45"/>
        <v>1.9083566811119921E-2</v>
      </c>
      <c r="S103" s="11">
        <f t="shared" si="45"/>
        <v>1.5372330670225632E-2</v>
      </c>
      <c r="T103" s="11">
        <f t="shared" si="45"/>
        <v>1.7148055152011725E-2</v>
      </c>
      <c r="U103" s="11">
        <f t="shared" si="45"/>
        <v>2.8613468009331018E-2</v>
      </c>
      <c r="V103" s="11">
        <f t="shared" si="45"/>
        <v>2.845663484515764E-2</v>
      </c>
      <c r="W103" s="11">
        <f t="shared" si="45"/>
        <v>2.5918943244496357E-2</v>
      </c>
    </row>
    <row r="104" spans="1:28" s="33" customForma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c r="AA104" s="1"/>
      <c r="AB104" s="1"/>
    </row>
    <row r="105" spans="1:28" outlineLevel="1" x14ac:dyDescent="0.2"/>
    <row r="106" spans="1:28" outlineLevel="1" x14ac:dyDescent="0.2">
      <c r="A106" s="32" t="s">
        <v>83</v>
      </c>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4"/>
      <c r="AA106" s="33"/>
      <c r="AB106" s="33"/>
    </row>
    <row r="107" spans="1:28" outlineLevel="1" x14ac:dyDescent="0.2">
      <c r="B107" s="20" t="s">
        <v>88</v>
      </c>
      <c r="C107" s="5">
        <f>C111*CAN!C112</f>
        <v>20363.84037676041</v>
      </c>
      <c r="D107" s="5">
        <f>D111*CAN!D112</f>
        <v>20200.753134492512</v>
      </c>
      <c r="E107" s="5">
        <f>E111*CAN!E112</f>
        <v>20717.789791833478</v>
      </c>
      <c r="F107" s="5">
        <f>F111*CAN!F112</f>
        <v>20807.116492299116</v>
      </c>
      <c r="G107" s="5">
        <f>G111*CAN!G112</f>
        <v>21898.636491898968</v>
      </c>
      <c r="H107" s="5">
        <f>H111*CAN!H112</f>
        <v>21149.85793051192</v>
      </c>
      <c r="I107" s="5">
        <f>I111*CAN!I112</f>
        <v>19385.344190061161</v>
      </c>
      <c r="J107" s="5">
        <f>J111*CAN!J112</f>
        <v>20894.502661328679</v>
      </c>
      <c r="K107" s="5">
        <f>K111*CAN!K112</f>
        <v>20308.062536850503</v>
      </c>
      <c r="L107" s="5">
        <f>L111*CAN!L112</f>
        <v>20793.277715060263</v>
      </c>
      <c r="M107" s="5">
        <f>M111*CAN!M112</f>
        <v>21703.597263181677</v>
      </c>
      <c r="N107" s="5">
        <f>N111*CAN!N112</f>
        <v>20840.140822601476</v>
      </c>
      <c r="O107" s="5">
        <f>O111*CAN!O112</f>
        <v>21864.747740530005</v>
      </c>
      <c r="P107" s="5">
        <f>P111*CAN!P112</f>
        <v>23036.342909734078</v>
      </c>
      <c r="Q107" s="5">
        <f>Q111*CAN!Q112</f>
        <v>24322.325725408497</v>
      </c>
      <c r="R107" s="5">
        <f>R111*CAN!R112</f>
        <v>25938.277392489472</v>
      </c>
      <c r="S107" s="5">
        <f>S111*CAN!S112</f>
        <v>29665.395501234329</v>
      </c>
      <c r="T107" s="5">
        <f>T111*CAN!T112</f>
        <v>30929.762213680304</v>
      </c>
      <c r="U107" s="5">
        <f>U111*CAN!U112</f>
        <v>32370.004046967708</v>
      </c>
      <c r="V107" s="5">
        <f>V111*CAN!V112</f>
        <v>33129.42814258115</v>
      </c>
      <c r="W107" s="5">
        <f>W111*CAN!W112</f>
        <v>31043.15062903041</v>
      </c>
      <c r="Z107" s="21"/>
      <c r="AB107"/>
    </row>
    <row r="108" spans="1:28" outlineLevel="1" x14ac:dyDescent="0.2">
      <c r="B108" s="7" t="s">
        <v>89</v>
      </c>
      <c r="C108" s="5">
        <f>'[2]Table 37'!C$13</f>
        <v>53.360999999999997</v>
      </c>
      <c r="D108" s="5">
        <f>'[2]Table 37'!D$13</f>
        <v>54.665999999999997</v>
      </c>
      <c r="E108" s="5">
        <f>'[2]Table 37'!E$13</f>
        <v>59.923000000000002</v>
      </c>
      <c r="F108" s="5">
        <f>'[2]Table 37'!F$13</f>
        <v>55.42</v>
      </c>
      <c r="G108" s="5">
        <f>'[2]Table 37'!G$13</f>
        <v>55.366999999999997</v>
      </c>
      <c r="H108" s="5">
        <f>'[2]Table 37'!H$13</f>
        <v>55.085000000000001</v>
      </c>
      <c r="I108" s="5">
        <f>'[2]Table 37'!I$13</f>
        <v>58.039000000000001</v>
      </c>
      <c r="J108" s="5">
        <f>'[2]Table 37'!J$13</f>
        <v>65.245999999999995</v>
      </c>
      <c r="K108" s="5">
        <f>'[2]Table 37'!K$13</f>
        <v>57.976999999999997</v>
      </c>
      <c r="L108" s="5">
        <f>'[2]Table 37'!L$13</f>
        <v>53.911000000000001</v>
      </c>
      <c r="M108" s="5">
        <f>'[2]Table 37'!M$13</f>
        <v>57.412999999999997</v>
      </c>
      <c r="N108" s="5">
        <f>'[2]Table 37'!N$13</f>
        <v>58.625999999999998</v>
      </c>
      <c r="O108" s="5">
        <f>'[2]Table 37'!O$13</f>
        <v>60.268999999999998</v>
      </c>
      <c r="P108" s="5">
        <f>'[2]Table 37'!P$13</f>
        <v>66.162999999999997</v>
      </c>
      <c r="Q108" s="5">
        <f>'[2]Table 37'!Q$13</f>
        <v>71.566000000000003</v>
      </c>
      <c r="R108" s="5">
        <f>'[2]Table 37'!R$13</f>
        <v>77.882999999999996</v>
      </c>
      <c r="S108" s="5">
        <f>'[2]Table 37'!S$13</f>
        <v>88.837999999999994</v>
      </c>
      <c r="T108" s="5">
        <f>'[2]Table 37'!T$13</f>
        <v>102.47</v>
      </c>
      <c r="U108" s="5">
        <f>'[2]Table 37'!U$13</f>
        <v>96.596000000000004</v>
      </c>
      <c r="V108" s="5">
        <f>'[2]Table 37'!V$13</f>
        <v>94.537999999999997</v>
      </c>
      <c r="W108" s="5">
        <f>'[2]Table 37'!W$13</f>
        <v>83.894000000000005</v>
      </c>
      <c r="Z108" s="21" t="s">
        <v>93</v>
      </c>
      <c r="AB108"/>
    </row>
    <row r="109" spans="1:28" outlineLevel="1" x14ac:dyDescent="0.2">
      <c r="B109" s="7" t="s">
        <v>25</v>
      </c>
      <c r="C109" s="5">
        <f>'[2]Table 37'!C$25</f>
        <v>602.62199999999996</v>
      </c>
      <c r="D109" s="5">
        <f>'[2]Table 37'!D$25</f>
        <v>644.71799999999996</v>
      </c>
      <c r="E109" s="5">
        <f>'[2]Table 37'!E$25</f>
        <v>660.20699999999999</v>
      </c>
      <c r="F109" s="5">
        <f>'[2]Table 37'!F$25</f>
        <v>686.83500000000004</v>
      </c>
      <c r="G109" s="5">
        <f>'[2]Table 37'!G$25</f>
        <v>711.04499999999996</v>
      </c>
      <c r="H109" s="5">
        <f>'[2]Table 37'!H$25</f>
        <v>715.08100000000002</v>
      </c>
      <c r="I109" s="5">
        <f>'[2]Table 37'!I$25</f>
        <v>731.58</v>
      </c>
      <c r="J109" s="5">
        <f>'[2]Table 37'!J$25</f>
        <v>794.54700000000003</v>
      </c>
      <c r="K109" s="5">
        <f>'[2]Table 37'!K$25</f>
        <v>880.32899999999995</v>
      </c>
      <c r="L109" s="5">
        <f>'[2]Table 37'!L$25</f>
        <v>912.62199999999996</v>
      </c>
      <c r="M109" s="5">
        <f>'[2]Table 37'!M$25</f>
        <v>937.50300000000004</v>
      </c>
      <c r="N109" s="5">
        <f>'[2]Table 37'!N$25</f>
        <v>963.70399999999995</v>
      </c>
      <c r="O109" s="5">
        <f>'[2]Table 37'!O$25</f>
        <v>962.35400000000004</v>
      </c>
      <c r="P109" s="5">
        <f>'[2]Table 37'!P$25</f>
        <v>1033.027</v>
      </c>
      <c r="Q109" s="5">
        <f>'[2]Table 37'!Q$25</f>
        <v>1089.799</v>
      </c>
      <c r="R109" s="5">
        <f>'[2]Table 37'!R$25</f>
        <v>1161.7329999999999</v>
      </c>
      <c r="S109" s="5">
        <f>'[2]Table 37'!S$25</f>
        <v>1246.9369999999999</v>
      </c>
      <c r="T109" s="5">
        <f>'[2]Table 37'!T$25</f>
        <v>1312.6659999999999</v>
      </c>
      <c r="U109" s="5">
        <f>'[2]Table 37'!U$25</f>
        <v>1349.3920000000001</v>
      </c>
      <c r="V109" s="5">
        <f>'[2]Table 37'!V$25</f>
        <v>1439.51</v>
      </c>
      <c r="W109" s="5">
        <f>'[2]Table 37'!W$25</f>
        <v>1475.345</v>
      </c>
      <c r="Z109" s="21" t="s">
        <v>93</v>
      </c>
      <c r="AB109"/>
    </row>
    <row r="110" spans="1:28" outlineLevel="1" x14ac:dyDescent="0.2">
      <c r="B110" s="7" t="s">
        <v>30</v>
      </c>
      <c r="C110" s="5">
        <f>'[2]Table 37'!C$37</f>
        <v>19822.877881</v>
      </c>
      <c r="D110" s="5">
        <f>'[2]Table 37'!D$37</f>
        <v>18375.871696999999</v>
      </c>
      <c r="E110" s="5">
        <f>'[2]Table 37'!E$37</f>
        <v>18399.736344000001</v>
      </c>
      <c r="F110" s="5">
        <f>'[2]Table 37'!F$37</f>
        <v>17758.484774</v>
      </c>
      <c r="G110" s="5">
        <f>'[2]Table 37'!G$37</f>
        <v>18049.475951</v>
      </c>
      <c r="H110" s="5">
        <f>'[2]Table 37'!H$37</f>
        <v>17329.859670999998</v>
      </c>
      <c r="I110" s="5">
        <f>'[2]Table 37'!I$37</f>
        <v>15522.180257</v>
      </c>
      <c r="J110" s="5">
        <f>'[2]Table 37'!J$37</f>
        <v>15401.100125000001</v>
      </c>
      <c r="K110" s="5">
        <f>'[2]Table 37'!K$37</f>
        <v>13507.066628</v>
      </c>
      <c r="L110" s="5">
        <f>'[2]Table 37'!L$37</f>
        <v>13337.299682999999</v>
      </c>
      <c r="M110" s="5">
        <f>'[2]Table 37'!M$37</f>
        <v>13548.563663999999</v>
      </c>
      <c r="N110" s="5">
        <f>'[2]Table 37'!N$37</f>
        <v>12652.883125</v>
      </c>
      <c r="O110" s="5">
        <f>'[2]Table 37'!O$37</f>
        <v>13290.476134</v>
      </c>
      <c r="P110" s="5">
        <f>'[2]Table 37'!P$37</f>
        <v>13041.608418</v>
      </c>
      <c r="Q110" s="5">
        <f>'[2]Table 37'!Q$37</f>
        <v>13049.276049</v>
      </c>
      <c r="R110" s="5">
        <f>'[2]Table 37'!R$37</f>
        <v>13051.515802</v>
      </c>
      <c r="S110" s="5">
        <f>'[2]Table 37'!S$37</f>
        <v>13903.694845</v>
      </c>
      <c r="T110" s="5">
        <f>'[2]Table 37'!T$37</f>
        <v>13767.194172</v>
      </c>
      <c r="U110" s="5">
        <f>'[2]Table 37'!U$37</f>
        <v>14012.84201</v>
      </c>
      <c r="V110" s="5">
        <f>'[2]Table 37'!V$37</f>
        <v>13440.623002</v>
      </c>
      <c r="W110" s="5">
        <f>'[2]Table 37'!W$37</f>
        <v>12285.445169000001</v>
      </c>
      <c r="Z110" s="21" t="s">
        <v>93</v>
      </c>
      <c r="AB110"/>
    </row>
    <row r="111" spans="1:28" outlineLevel="1" x14ac:dyDescent="0.2">
      <c r="B111" s="7" t="s">
        <v>31</v>
      </c>
      <c r="C111" s="5">
        <f t="shared" ref="C111:W111" si="46">C109*C110/1000</f>
        <v>11945.702314403981</v>
      </c>
      <c r="D111" s="5">
        <f t="shared" si="46"/>
        <v>11847.255248746444</v>
      </c>
      <c r="E111" s="5">
        <f t="shared" si="46"/>
        <v>12147.63473246321</v>
      </c>
      <c r="F111" s="5">
        <f t="shared" si="46"/>
        <v>12197.148889750291</v>
      </c>
      <c r="G111" s="5">
        <f t="shared" si="46"/>
        <v>12833.989627578794</v>
      </c>
      <c r="H111" s="5">
        <f t="shared" si="46"/>
        <v>12392.253383398351</v>
      </c>
      <c r="I111" s="5">
        <f t="shared" si="46"/>
        <v>11355.716632416061</v>
      </c>
      <c r="J111" s="5">
        <f t="shared" si="46"/>
        <v>12236.897901018376</v>
      </c>
      <c r="K111" s="5">
        <f t="shared" si="46"/>
        <v>11890.662457560611</v>
      </c>
      <c r="L111" s="5">
        <f t="shared" si="46"/>
        <v>12171.913111298825</v>
      </c>
      <c r="M111" s="5">
        <f t="shared" si="46"/>
        <v>12701.819080690992</v>
      </c>
      <c r="N111" s="5">
        <f t="shared" si="46"/>
        <v>12193.634079095</v>
      </c>
      <c r="O111" s="5">
        <f t="shared" si="46"/>
        <v>12790.142869459438</v>
      </c>
      <c r="P111" s="5">
        <f t="shared" si="46"/>
        <v>13472.333619221286</v>
      </c>
      <c r="Q111" s="5">
        <f t="shared" si="46"/>
        <v>14221.087988924151</v>
      </c>
      <c r="R111" s="5">
        <f t="shared" si="46"/>
        <v>15162.376607204866</v>
      </c>
      <c r="S111" s="5">
        <f t="shared" si="46"/>
        <v>17337.031538939762</v>
      </c>
      <c r="T111" s="5">
        <f t="shared" si="46"/>
        <v>18071.72770498255</v>
      </c>
      <c r="U111" s="5">
        <f t="shared" si="46"/>
        <v>18908.81690555792</v>
      </c>
      <c r="V111" s="5">
        <f t="shared" si="46"/>
        <v>19347.91121760902</v>
      </c>
      <c r="W111" s="5">
        <f t="shared" si="46"/>
        <v>18125.270102858303</v>
      </c>
    </row>
    <row r="112" spans="1:28" outlineLevel="1" x14ac:dyDescent="0.2">
      <c r="B112" s="7" t="s">
        <v>140</v>
      </c>
      <c r="C112" s="14">
        <f t="shared" ref="C112:W112" si="47">C107/C111</f>
        <v>1.7047001374047253</v>
      </c>
      <c r="D112" s="14">
        <f t="shared" si="47"/>
        <v>1.7050998488979083</v>
      </c>
      <c r="E112" s="14">
        <f t="shared" si="47"/>
        <v>1.7054998975617432</v>
      </c>
      <c r="F112" s="14">
        <f t="shared" si="47"/>
        <v>1.7059000165017328</v>
      </c>
      <c r="G112" s="14">
        <f t="shared" si="47"/>
        <v>1.7062999992489687</v>
      </c>
      <c r="H112" s="14">
        <f t="shared" si="47"/>
        <v>1.7066999258460898</v>
      </c>
      <c r="I112" s="14">
        <f t="shared" si="47"/>
        <v>1.7071000287840665</v>
      </c>
      <c r="J112" s="14">
        <f t="shared" si="47"/>
        <v>1.7074999587591397</v>
      </c>
      <c r="K112" s="14">
        <f t="shared" si="47"/>
        <v>1.7079000105614581</v>
      </c>
      <c r="L112" s="14">
        <f t="shared" si="47"/>
        <v>1.7082998806291578</v>
      </c>
      <c r="M112" s="14">
        <f t="shared" si="47"/>
        <v>1.7086999212715113</v>
      </c>
      <c r="N112" s="14">
        <f t="shared" si="47"/>
        <v>1.7091000670858423</v>
      </c>
      <c r="O112" s="14">
        <f t="shared" si="47"/>
        <v>1.7094998831278962</v>
      </c>
      <c r="P112" s="14">
        <f t="shared" si="47"/>
        <v>1.7098999743346319</v>
      </c>
      <c r="Q112" s="14">
        <f t="shared" si="47"/>
        <v>1.7102999253187603</v>
      </c>
      <c r="R112" s="14">
        <f t="shared" si="47"/>
        <v>1.7106999822286506</v>
      </c>
      <c r="S112" s="14">
        <f t="shared" si="47"/>
        <v>1.7111000481601766</v>
      </c>
      <c r="T112" s="14">
        <f t="shared" si="47"/>
        <v>1.7115000136457716</v>
      </c>
      <c r="U112" s="14">
        <f t="shared" si="47"/>
        <v>1.7119000204319026</v>
      </c>
      <c r="V112" s="14">
        <f t="shared" si="47"/>
        <v>1.7122999878368899</v>
      </c>
      <c r="W112" s="14">
        <f t="shared" si="47"/>
        <v>1.7127000289024654</v>
      </c>
    </row>
    <row r="113" spans="2:26" outlineLevel="1" x14ac:dyDescent="0.2">
      <c r="B113" s="7" t="s">
        <v>90</v>
      </c>
      <c r="C113" s="5">
        <f t="shared" ref="C113:W113" si="48">C110*C112</f>
        <v>33792.062647497791</v>
      </c>
      <c r="D113" s="5">
        <f t="shared" si="48"/>
        <v>31332.696053922049</v>
      </c>
      <c r="E113" s="5">
        <f t="shared" si="48"/>
        <v>31380.748449855084</v>
      </c>
      <c r="F113" s="5">
        <f t="shared" si="48"/>
        <v>30294.199469012372</v>
      </c>
      <c r="G113" s="5">
        <f t="shared" si="48"/>
        <v>30797.820801635578</v>
      </c>
      <c r="H113" s="5">
        <f t="shared" si="48"/>
        <v>29576.87021541884</v>
      </c>
      <c r="I113" s="5">
        <f t="shared" si="48"/>
        <v>26497.914363516171</v>
      </c>
      <c r="J113" s="5">
        <f t="shared" si="48"/>
        <v>26297.377828282883</v>
      </c>
      <c r="K113" s="5">
        <f t="shared" si="48"/>
        <v>23068.719236615518</v>
      </c>
      <c r="L113" s="5">
        <f t="shared" si="48"/>
        <v>22784.107456384205</v>
      </c>
      <c r="M113" s="5">
        <f t="shared" si="48"/>
        <v>23150.429666018856</v>
      </c>
      <c r="N113" s="5">
        <f t="shared" si="48"/>
        <v>21625.043397766822</v>
      </c>
      <c r="O113" s="5">
        <f t="shared" si="48"/>
        <v>22720.067397787094</v>
      </c>
      <c r="P113" s="5">
        <f t="shared" si="48"/>
        <v>22299.84589922052</v>
      </c>
      <c r="Q113" s="5">
        <f t="shared" si="48"/>
        <v>22318.175852068587</v>
      </c>
      <c r="R113" s="5">
        <f t="shared" si="48"/>
        <v>22327.227850538351</v>
      </c>
      <c r="S113" s="5">
        <f t="shared" si="48"/>
        <v>23790.6129188839</v>
      </c>
      <c r="T113" s="5">
        <f t="shared" si="48"/>
        <v>23562.553013241988</v>
      </c>
      <c r="U113" s="5">
        <f t="shared" si="48"/>
        <v>23988.584523228023</v>
      </c>
      <c r="V113" s="5">
        <f t="shared" si="48"/>
        <v>23014.378602844823</v>
      </c>
      <c r="W113" s="5">
        <f t="shared" si="48"/>
        <v>21041.282296025955</v>
      </c>
    </row>
    <row r="114" spans="2:26" outlineLevel="1" x14ac:dyDescent="0.2"/>
    <row r="115" spans="2:26" outlineLevel="1" x14ac:dyDescent="0.2">
      <c r="B115" s="8" t="s">
        <v>14</v>
      </c>
      <c r="C115" s="13"/>
    </row>
    <row r="116" spans="2:26" outlineLevel="1" x14ac:dyDescent="0.2">
      <c r="B116" s="4" t="s">
        <v>18</v>
      </c>
      <c r="C116" s="5">
        <f>IFERROR(INDEX('[2]Table 25'!C$14:C$19,MATCH($B116,'[2]Table 25'!$B$14:$B$19,0))*1000,0)</f>
        <v>0</v>
      </c>
      <c r="D116" s="5">
        <f>IFERROR(INDEX('[2]Table 25'!D$14:D$19,MATCH($B116,'[2]Table 25'!$B$14:$B$19,0))*1000,0)</f>
        <v>0</v>
      </c>
      <c r="E116" s="5">
        <f>IFERROR(INDEX('[2]Table 25'!E$14:E$19,MATCH($B116,'[2]Table 25'!$B$14:$B$19,0))*1000,0)</f>
        <v>0</v>
      </c>
      <c r="F116" s="5">
        <f>IFERROR(INDEX('[2]Table 25'!F$14:F$19,MATCH($B116,'[2]Table 25'!$B$14:$B$19,0))*1000,0)</f>
        <v>0</v>
      </c>
      <c r="G116" s="5">
        <f>IFERROR(INDEX('[2]Table 25'!G$14:G$19,MATCH($B116,'[2]Table 25'!$B$14:$B$19,0))*1000,0)</f>
        <v>0</v>
      </c>
      <c r="H116" s="5">
        <f>IFERROR(INDEX('[2]Table 25'!H$14:H$19,MATCH($B116,'[2]Table 25'!$B$14:$B$19,0))*1000,0)</f>
        <v>0</v>
      </c>
      <c r="I116" s="5">
        <f>IFERROR(INDEX('[2]Table 25'!I$14:I$19,MATCH($B116,'[2]Table 25'!$B$14:$B$19,0))*1000,0)</f>
        <v>0</v>
      </c>
      <c r="J116" s="5">
        <f>IFERROR(INDEX('[2]Table 25'!J$14:J$19,MATCH($B116,'[2]Table 25'!$B$14:$B$19,0))*1000,0)</f>
        <v>0</v>
      </c>
      <c r="K116" s="5">
        <f>IFERROR(INDEX('[2]Table 25'!K$14:K$19,MATCH($B116,'[2]Table 25'!$B$14:$B$19,0))*1000,0)</f>
        <v>0</v>
      </c>
      <c r="L116" s="5">
        <f>IFERROR(INDEX('[2]Table 25'!L$14:L$19,MATCH($B116,'[2]Table 25'!$B$14:$B$19,0))*1000,0)</f>
        <v>0</v>
      </c>
      <c r="M116" s="5">
        <f>IFERROR(INDEX('[2]Table 25'!M$14:M$19,MATCH($B116,'[2]Table 25'!$B$14:$B$19,0))*1000,0)</f>
        <v>0</v>
      </c>
      <c r="N116" s="5">
        <f>IFERROR(INDEX('[2]Table 25'!N$14:N$19,MATCH($B116,'[2]Table 25'!$B$14:$B$19,0))*1000,0)</f>
        <v>0</v>
      </c>
      <c r="O116" s="5">
        <f>IFERROR(INDEX('[2]Table 25'!O$14:O$19,MATCH($B116,'[2]Table 25'!$B$14:$B$19,0))*1000,0)</f>
        <v>0</v>
      </c>
      <c r="P116" s="5">
        <f>IFERROR(INDEX('[2]Table 25'!P$14:P$19,MATCH($B116,'[2]Table 25'!$B$14:$B$19,0))*1000,0)</f>
        <v>0</v>
      </c>
      <c r="Q116" s="5">
        <f>IFERROR(INDEX('[2]Table 25'!Q$14:Q$19,MATCH($B116,'[2]Table 25'!$B$14:$B$19,0))*1000,0)</f>
        <v>0</v>
      </c>
      <c r="R116" s="5">
        <f>IFERROR(INDEX('[2]Table 25'!R$14:R$19,MATCH($B116,'[2]Table 25'!$B$14:$B$19,0))*1000,0)</f>
        <v>0</v>
      </c>
      <c r="S116" s="5">
        <f>IFERROR(INDEX('[2]Table 25'!S$14:S$19,MATCH($B116,'[2]Table 25'!$B$14:$B$19,0))*1000,0)</f>
        <v>0</v>
      </c>
      <c r="T116" s="5">
        <f>IFERROR(INDEX('[2]Table 25'!T$14:T$19,MATCH($B116,'[2]Table 25'!$B$14:$B$19,0))*1000,0)</f>
        <v>0</v>
      </c>
      <c r="U116" s="5">
        <f>IFERROR(INDEX('[2]Table 25'!U$14:U$19,MATCH($B116,'[2]Table 25'!$B$14:$B$19,0))*1000,0)</f>
        <v>0</v>
      </c>
      <c r="V116" s="5">
        <f>IFERROR(INDEX('[2]Table 25'!V$14:V$19,MATCH($B116,'[2]Table 25'!$B$14:$B$19,0))*1000,0)</f>
        <v>0</v>
      </c>
      <c r="W116" s="5">
        <f>IFERROR(INDEX('[2]Table 25'!W$14:W$19,MATCH($B116,'[2]Table 25'!$B$14:$B$19,0))*1000,0)</f>
        <v>0</v>
      </c>
      <c r="Z116" s="21" t="s">
        <v>26</v>
      </c>
    </row>
    <row r="117" spans="2:26" outlineLevel="1" x14ac:dyDescent="0.2">
      <c r="B117" s="4" t="s">
        <v>19</v>
      </c>
      <c r="C117" s="5">
        <f>IFERROR(INDEX('[2]Table 25'!C$14:C$19,MATCH($B117,'[2]Table 25'!$B$14:$B$19,0))*1000,0)</f>
        <v>0</v>
      </c>
      <c r="D117" s="5">
        <f>IFERROR(INDEX('[2]Table 25'!D$14:D$19,MATCH($B117,'[2]Table 25'!$B$14:$B$19,0))*1000,0)</f>
        <v>0</v>
      </c>
      <c r="E117" s="5">
        <f>IFERROR(INDEX('[2]Table 25'!E$14:E$19,MATCH($B117,'[2]Table 25'!$B$14:$B$19,0))*1000,0)</f>
        <v>0</v>
      </c>
      <c r="F117" s="5">
        <f>IFERROR(INDEX('[2]Table 25'!F$14:F$19,MATCH($B117,'[2]Table 25'!$B$14:$B$19,0))*1000,0)</f>
        <v>0</v>
      </c>
      <c r="G117" s="5">
        <f>IFERROR(INDEX('[2]Table 25'!G$14:G$19,MATCH($B117,'[2]Table 25'!$B$14:$B$19,0))*1000,0)</f>
        <v>0</v>
      </c>
      <c r="H117" s="5">
        <f>IFERROR(INDEX('[2]Table 25'!H$14:H$19,MATCH($B117,'[2]Table 25'!$B$14:$B$19,0))*1000,0)</f>
        <v>0</v>
      </c>
      <c r="I117" s="5">
        <f>IFERROR(INDEX('[2]Table 25'!I$14:I$19,MATCH($B117,'[2]Table 25'!$B$14:$B$19,0))*1000,0)</f>
        <v>0</v>
      </c>
      <c r="J117" s="5">
        <f>IFERROR(INDEX('[2]Table 25'!J$14:J$19,MATCH($B117,'[2]Table 25'!$B$14:$B$19,0))*1000,0)</f>
        <v>0</v>
      </c>
      <c r="K117" s="5">
        <f>IFERROR(INDEX('[2]Table 25'!K$14:K$19,MATCH($B117,'[2]Table 25'!$B$14:$B$19,0))*1000,0)</f>
        <v>0</v>
      </c>
      <c r="L117" s="5">
        <f>IFERROR(INDEX('[2]Table 25'!L$14:L$19,MATCH($B117,'[2]Table 25'!$B$14:$B$19,0))*1000,0)</f>
        <v>0</v>
      </c>
      <c r="M117" s="5">
        <f>IFERROR(INDEX('[2]Table 25'!M$14:M$19,MATCH($B117,'[2]Table 25'!$B$14:$B$19,0))*1000,0)</f>
        <v>0</v>
      </c>
      <c r="N117" s="5">
        <f>IFERROR(INDEX('[2]Table 25'!N$14:N$19,MATCH($B117,'[2]Table 25'!$B$14:$B$19,0))*1000,0)</f>
        <v>0</v>
      </c>
      <c r="O117" s="5">
        <f>IFERROR(INDEX('[2]Table 25'!O$14:O$19,MATCH($B117,'[2]Table 25'!$B$14:$B$19,0))*1000,0)</f>
        <v>0</v>
      </c>
      <c r="P117" s="5">
        <f>IFERROR(INDEX('[2]Table 25'!P$14:P$19,MATCH($B117,'[2]Table 25'!$B$14:$B$19,0))*1000,0)</f>
        <v>0</v>
      </c>
      <c r="Q117" s="5">
        <f>IFERROR(INDEX('[2]Table 25'!Q$14:Q$19,MATCH($B117,'[2]Table 25'!$B$14:$B$19,0))*1000,0)</f>
        <v>0</v>
      </c>
      <c r="R117" s="5">
        <f>IFERROR(INDEX('[2]Table 25'!R$14:R$19,MATCH($B117,'[2]Table 25'!$B$14:$B$19,0))*1000,0)</f>
        <v>0</v>
      </c>
      <c r="S117" s="5">
        <f>IFERROR(INDEX('[2]Table 25'!S$14:S$19,MATCH($B117,'[2]Table 25'!$B$14:$B$19,0))*1000,0)</f>
        <v>0</v>
      </c>
      <c r="T117" s="5">
        <f>IFERROR(INDEX('[2]Table 25'!T$14:T$19,MATCH($B117,'[2]Table 25'!$B$14:$B$19,0))*1000,0)</f>
        <v>0</v>
      </c>
      <c r="U117" s="5">
        <f>IFERROR(INDEX('[2]Table 25'!U$14:U$19,MATCH($B117,'[2]Table 25'!$B$14:$B$19,0))*1000,0)</f>
        <v>0</v>
      </c>
      <c r="V117" s="5">
        <f>IFERROR(INDEX('[2]Table 25'!V$14:V$19,MATCH($B117,'[2]Table 25'!$B$14:$B$19,0))*1000,0)</f>
        <v>0</v>
      </c>
      <c r="W117" s="5">
        <f>IFERROR(INDEX('[2]Table 25'!W$14:W$19,MATCH($B117,'[2]Table 25'!$B$14:$B$19,0))*1000,0)</f>
        <v>0</v>
      </c>
      <c r="Z117" s="21" t="s">
        <v>26</v>
      </c>
    </row>
    <row r="118" spans="2:26" outlineLevel="1" x14ac:dyDescent="0.2">
      <c r="B118" s="4" t="s">
        <v>16</v>
      </c>
      <c r="C118" s="5">
        <f>IFERROR(INDEX('[2]Table 25'!C$14:C$19,MATCH($B118,'[2]Table 25'!$B$14:$B$19,0))*1000,0)</f>
        <v>2527.8310000000001</v>
      </c>
      <c r="D118" s="5">
        <f>IFERROR(INDEX('[2]Table 25'!D$14:D$19,MATCH($B118,'[2]Table 25'!$B$14:$B$19,0))*1000,0)</f>
        <v>3035.7919999999999</v>
      </c>
      <c r="E118" s="5">
        <f>IFERROR(INDEX('[2]Table 25'!E$14:E$19,MATCH($B118,'[2]Table 25'!$B$14:$B$19,0))*1000,0)</f>
        <v>3110.9610000000002</v>
      </c>
      <c r="F118" s="5">
        <f>IFERROR(INDEX('[2]Table 25'!F$14:F$19,MATCH($B118,'[2]Table 25'!$B$14:$B$19,0))*1000,0)</f>
        <v>2952.77</v>
      </c>
      <c r="G118" s="5">
        <f>IFERROR(INDEX('[2]Table 25'!G$14:G$19,MATCH($B118,'[2]Table 25'!$B$14:$B$19,0))*1000,0)</f>
        <v>2451.1479999999997</v>
      </c>
      <c r="H118" s="5">
        <f>IFERROR(INDEX('[2]Table 25'!H$14:H$19,MATCH($B118,'[2]Table 25'!$B$14:$B$19,0))*1000,0)</f>
        <v>2347.268</v>
      </c>
      <c r="I118" s="5">
        <f>IFERROR(INDEX('[2]Table 25'!I$14:I$19,MATCH($B118,'[2]Table 25'!$B$14:$B$19,0))*1000,0)</f>
        <v>472.334</v>
      </c>
      <c r="J118" s="5">
        <f>IFERROR(INDEX('[2]Table 25'!J$14:J$19,MATCH($B118,'[2]Table 25'!$B$14:$B$19,0))*1000,0)</f>
        <v>535.68600000000004</v>
      </c>
      <c r="K118" s="5">
        <f>IFERROR(INDEX('[2]Table 25'!K$14:K$19,MATCH($B118,'[2]Table 25'!$B$14:$B$19,0))*1000,0)</f>
        <v>637.23799999999994</v>
      </c>
      <c r="L118" s="5">
        <f>IFERROR(INDEX('[2]Table 25'!L$14:L$19,MATCH($B118,'[2]Table 25'!$B$14:$B$19,0))*1000,0)</f>
        <v>559.62599999999998</v>
      </c>
      <c r="M118" s="5">
        <f>IFERROR(INDEX('[2]Table 25'!M$14:M$19,MATCH($B118,'[2]Table 25'!$B$14:$B$19,0))*1000,0)</f>
        <v>586.08800000000008</v>
      </c>
      <c r="N118" s="5">
        <f>IFERROR(INDEX('[2]Table 25'!N$14:N$19,MATCH($B118,'[2]Table 25'!$B$14:$B$19,0))*1000,0)</f>
        <v>578.85299999999995</v>
      </c>
      <c r="O118" s="5">
        <f>IFERROR(INDEX('[2]Table 25'!O$14:O$19,MATCH($B118,'[2]Table 25'!$B$14:$B$19,0))*1000,0)</f>
        <v>614.84799999999996</v>
      </c>
      <c r="P118" s="5">
        <f>IFERROR(INDEX('[2]Table 25'!P$14:P$19,MATCH($B118,'[2]Table 25'!$B$14:$B$19,0))*1000,0)</f>
        <v>758.22699999999998</v>
      </c>
      <c r="Q118" s="5">
        <f>IFERROR(INDEX('[2]Table 25'!Q$14:Q$19,MATCH($B118,'[2]Table 25'!$B$14:$B$19,0))*1000,0)</f>
        <v>881.59399999999994</v>
      </c>
      <c r="R118" s="5">
        <f>IFERROR(INDEX('[2]Table 25'!R$14:R$19,MATCH($B118,'[2]Table 25'!$B$14:$B$19,0))*1000,0)</f>
        <v>1063.9479999999999</v>
      </c>
      <c r="S118" s="5">
        <f>IFERROR(INDEX('[2]Table 25'!S$14:S$19,MATCH($B118,'[2]Table 25'!$B$14:$B$19,0))*1000,0)</f>
        <v>1312.1379999999999</v>
      </c>
      <c r="T118" s="5">
        <f>IFERROR(INDEX('[2]Table 25'!T$14:T$19,MATCH($B118,'[2]Table 25'!$B$14:$B$19,0))*1000,0)</f>
        <v>1457.732</v>
      </c>
      <c r="U118" s="5">
        <f>IFERROR(INDEX('[2]Table 25'!U$14:U$19,MATCH($B118,'[2]Table 25'!$B$14:$B$19,0))*1000,0)</f>
        <v>1703.309</v>
      </c>
      <c r="V118" s="5">
        <f>IFERROR(INDEX('[2]Table 25'!V$14:V$19,MATCH($B118,'[2]Table 25'!$B$14:$B$19,0))*1000,0)</f>
        <v>1828.3780000000002</v>
      </c>
      <c r="W118" s="5">
        <f>IFERROR(INDEX('[2]Table 25'!W$14:W$19,MATCH($B118,'[2]Table 25'!$B$14:$B$19,0))*1000,0)</f>
        <v>1980.615</v>
      </c>
      <c r="Z118" s="21" t="s">
        <v>26</v>
      </c>
    </row>
    <row r="119" spans="2:26" outlineLevel="1" x14ac:dyDescent="0.2">
      <c r="B119" s="4" t="s">
        <v>21</v>
      </c>
      <c r="C119" s="5">
        <f>IFERROR(INDEX('[2]Table 25'!C$14:C$19,MATCH($B119,'[2]Table 25'!$B$14:$B$19,0))*1000,0)</f>
        <v>0</v>
      </c>
      <c r="D119" s="5">
        <f>IFERROR(INDEX('[2]Table 25'!D$14:D$19,MATCH($B119,'[2]Table 25'!$B$14:$B$19,0))*1000,0)</f>
        <v>0</v>
      </c>
      <c r="E119" s="5">
        <f>IFERROR(INDEX('[2]Table 25'!E$14:E$19,MATCH($B119,'[2]Table 25'!$B$14:$B$19,0))*1000,0)</f>
        <v>0</v>
      </c>
      <c r="F119" s="5">
        <f>IFERROR(INDEX('[2]Table 25'!F$14:F$19,MATCH($B119,'[2]Table 25'!$B$14:$B$19,0))*1000,0)</f>
        <v>0</v>
      </c>
      <c r="G119" s="5">
        <f>IFERROR(INDEX('[2]Table 25'!G$14:G$19,MATCH($B119,'[2]Table 25'!$B$14:$B$19,0))*1000,0)</f>
        <v>0</v>
      </c>
      <c r="H119" s="5">
        <f>IFERROR(INDEX('[2]Table 25'!H$14:H$19,MATCH($B119,'[2]Table 25'!$B$14:$B$19,0))*1000,0)</f>
        <v>0</v>
      </c>
      <c r="I119" s="5">
        <f>IFERROR(INDEX('[2]Table 25'!I$14:I$19,MATCH($B119,'[2]Table 25'!$B$14:$B$19,0))*1000,0)</f>
        <v>0</v>
      </c>
      <c r="J119" s="5">
        <f>IFERROR(INDEX('[2]Table 25'!J$14:J$19,MATCH($B119,'[2]Table 25'!$B$14:$B$19,0))*1000,0)</f>
        <v>0</v>
      </c>
      <c r="K119" s="5">
        <f>IFERROR(INDEX('[2]Table 25'!K$14:K$19,MATCH($B119,'[2]Table 25'!$B$14:$B$19,0))*1000,0)</f>
        <v>0</v>
      </c>
      <c r="L119" s="5">
        <f>IFERROR(INDEX('[2]Table 25'!L$14:L$19,MATCH($B119,'[2]Table 25'!$B$14:$B$19,0))*1000,0)</f>
        <v>0</v>
      </c>
      <c r="M119" s="5">
        <f>IFERROR(INDEX('[2]Table 25'!M$14:M$19,MATCH($B119,'[2]Table 25'!$B$14:$B$19,0))*1000,0)</f>
        <v>0</v>
      </c>
      <c r="N119" s="5">
        <f>IFERROR(INDEX('[2]Table 25'!N$14:N$19,MATCH($B119,'[2]Table 25'!$B$14:$B$19,0))*1000,0)</f>
        <v>0</v>
      </c>
      <c r="O119" s="5">
        <f>IFERROR(INDEX('[2]Table 25'!O$14:O$19,MATCH($B119,'[2]Table 25'!$B$14:$B$19,0))*1000,0)</f>
        <v>0</v>
      </c>
      <c r="P119" s="5">
        <f>IFERROR(INDEX('[2]Table 25'!P$14:P$19,MATCH($B119,'[2]Table 25'!$B$14:$B$19,0))*1000,0)</f>
        <v>0</v>
      </c>
      <c r="Q119" s="5">
        <f>IFERROR(INDEX('[2]Table 25'!Q$14:Q$19,MATCH($B119,'[2]Table 25'!$B$14:$B$19,0))*1000,0)</f>
        <v>0</v>
      </c>
      <c r="R119" s="5">
        <f>IFERROR(INDEX('[2]Table 25'!R$14:R$19,MATCH($B119,'[2]Table 25'!$B$14:$B$19,0))*1000,0)</f>
        <v>0</v>
      </c>
      <c r="S119" s="5">
        <f>IFERROR(INDEX('[2]Table 25'!S$14:S$19,MATCH($B119,'[2]Table 25'!$B$14:$B$19,0))*1000,0)</f>
        <v>0</v>
      </c>
      <c r="T119" s="5">
        <f>IFERROR(INDEX('[2]Table 25'!T$14:T$19,MATCH($B119,'[2]Table 25'!$B$14:$B$19,0))*1000,0)</f>
        <v>0</v>
      </c>
      <c r="U119" s="5">
        <f>IFERROR(INDEX('[2]Table 25'!U$14:U$19,MATCH($B119,'[2]Table 25'!$B$14:$B$19,0))*1000,0)</f>
        <v>0</v>
      </c>
      <c r="V119" s="5">
        <f>IFERROR(INDEX('[2]Table 25'!V$14:V$19,MATCH($B119,'[2]Table 25'!$B$14:$B$19,0))*1000,0)</f>
        <v>0</v>
      </c>
      <c r="W119" s="5">
        <f>IFERROR(INDEX('[2]Table 25'!W$14:W$19,MATCH($B119,'[2]Table 25'!$B$14:$B$19,0))*1000,0)</f>
        <v>0</v>
      </c>
      <c r="Z119" s="21" t="s">
        <v>26</v>
      </c>
    </row>
    <row r="120" spans="2:26" outlineLevel="1" x14ac:dyDescent="0.2">
      <c r="B120" s="4" t="s">
        <v>20</v>
      </c>
      <c r="C120" s="5">
        <f>IFERROR(INDEX('[2]Table 25'!C$14:C$19,MATCH($B120,'[2]Table 25'!$B$14:$B$19,0))*1000,0)</f>
        <v>48983.688999999998</v>
      </c>
      <c r="D120" s="5">
        <f>IFERROR(INDEX('[2]Table 25'!D$14:D$19,MATCH($B120,'[2]Table 25'!$B$14:$B$19,0))*1000,0)</f>
        <v>47513.513000000006</v>
      </c>
      <c r="E120" s="5">
        <f>IFERROR(INDEX('[2]Table 25'!E$14:E$19,MATCH($B120,'[2]Table 25'!$B$14:$B$19,0))*1000,0)</f>
        <v>48722.687999999995</v>
      </c>
      <c r="F120" s="5">
        <f>IFERROR(INDEX('[2]Table 25'!F$14:F$19,MATCH($B120,'[2]Table 25'!$B$14:$B$19,0))*1000,0)</f>
        <v>49084.195999999996</v>
      </c>
      <c r="G120" s="5">
        <f>IFERROR(INDEX('[2]Table 25'!G$14:G$19,MATCH($B120,'[2]Table 25'!$B$14:$B$19,0))*1000,0)</f>
        <v>52199.739000000001</v>
      </c>
      <c r="H120" s="5">
        <f>IFERROR(INDEX('[2]Table 25'!H$14:H$19,MATCH($B120,'[2]Table 25'!$B$14:$B$19,0))*1000,0)</f>
        <v>50173.841999999997</v>
      </c>
      <c r="I120" s="5">
        <f>IFERROR(INDEX('[2]Table 25'!I$14:I$19,MATCH($B120,'[2]Table 25'!$B$14:$B$19,0))*1000,0)</f>
        <v>47034.829000000005</v>
      </c>
      <c r="J120" s="5">
        <f>IFERROR(INDEX('[2]Table 25'!J$14:J$19,MATCH($B120,'[2]Table 25'!$B$14:$B$19,0))*1000,0)</f>
        <v>50205.488000000005</v>
      </c>
      <c r="K120" s="5">
        <f>IFERROR(INDEX('[2]Table 25'!K$14:K$19,MATCH($B120,'[2]Table 25'!$B$14:$B$19,0))*1000,0)</f>
        <v>48343.319000000003</v>
      </c>
      <c r="L120" s="5">
        <f>IFERROR(INDEX('[2]Table 25'!L$14:L$19,MATCH($B120,'[2]Table 25'!$B$14:$B$19,0))*1000,0)</f>
        <v>49410.976999999999</v>
      </c>
      <c r="M120" s="5">
        <f>IFERROR(INDEX('[2]Table 25'!M$14:M$19,MATCH($B120,'[2]Table 25'!$B$14:$B$19,0))*1000,0)</f>
        <v>49263.858999999997</v>
      </c>
      <c r="N120" s="5">
        <f>IFERROR(INDEX('[2]Table 25'!N$14:N$19,MATCH($B120,'[2]Table 25'!$B$14:$B$19,0))*1000,0)</f>
        <v>46686.002999999997</v>
      </c>
      <c r="O120" s="5">
        <f>IFERROR(INDEX('[2]Table 25'!O$14:O$19,MATCH($B120,'[2]Table 25'!$B$14:$B$19,0))*1000,0)</f>
        <v>48514.981</v>
      </c>
      <c r="P120" s="5">
        <f>IFERROR(INDEX('[2]Table 25'!P$14:P$19,MATCH($B120,'[2]Table 25'!$B$14:$B$19,0))*1000,0)</f>
        <v>50893.682000000001</v>
      </c>
      <c r="Q120" s="5">
        <f>IFERROR(INDEX('[2]Table 25'!Q$14:Q$19,MATCH($B120,'[2]Table 25'!$B$14:$B$19,0))*1000,0)</f>
        <v>53301.633999999998</v>
      </c>
      <c r="R120" s="5">
        <f>IFERROR(INDEX('[2]Table 25'!R$14:R$19,MATCH($B120,'[2]Table 25'!$B$14:$B$19,0))*1000,0)</f>
        <v>58253.079999999994</v>
      </c>
      <c r="S120" s="5">
        <f>IFERROR(INDEX('[2]Table 25'!S$14:S$19,MATCH($B120,'[2]Table 25'!$B$14:$B$19,0))*1000,0)</f>
        <v>65867.047000000006</v>
      </c>
      <c r="T120" s="5">
        <f>IFERROR(INDEX('[2]Table 25'!T$14:T$19,MATCH($B120,'[2]Table 25'!$B$14:$B$19,0))*1000,0)</f>
        <v>67830.567999999999</v>
      </c>
      <c r="U120" s="5">
        <f>IFERROR(INDEX('[2]Table 25'!U$14:U$19,MATCH($B120,'[2]Table 25'!$B$14:$B$19,0))*1000,0)</f>
        <v>70079.978000000003</v>
      </c>
      <c r="V120" s="5">
        <f>IFERROR(INDEX('[2]Table 25'!V$14:V$19,MATCH($B120,'[2]Table 25'!$B$14:$B$19,0))*1000,0)</f>
        <v>70391.728000000003</v>
      </c>
      <c r="W120" s="5">
        <f>IFERROR(INDEX('[2]Table 25'!W$14:W$19,MATCH($B120,'[2]Table 25'!$B$14:$B$19,0))*1000,0)</f>
        <v>65099.858999999997</v>
      </c>
      <c r="Z120" s="21" t="s">
        <v>26</v>
      </c>
    </row>
    <row r="121" spans="2:26" outlineLevel="1" x14ac:dyDescent="0.2">
      <c r="B121" s="4" t="s">
        <v>0</v>
      </c>
      <c r="C121" s="5">
        <f>IFERROR(INDEX('[2]Table 25'!C$14:C$19,MATCH($B121,'[2]Table 25'!$B$14:$B$19,0))*1000,0)</f>
        <v>0</v>
      </c>
      <c r="D121" s="5">
        <f>IFERROR(INDEX('[2]Table 25'!D$14:D$19,MATCH($B121,'[2]Table 25'!$B$14:$B$19,0))*1000,0)</f>
        <v>0</v>
      </c>
      <c r="E121" s="5">
        <f>IFERROR(INDEX('[2]Table 25'!E$14:E$19,MATCH($B121,'[2]Table 25'!$B$14:$B$19,0))*1000,0)</f>
        <v>0</v>
      </c>
      <c r="F121" s="5">
        <f>IFERROR(INDEX('[2]Table 25'!F$14:F$19,MATCH($B121,'[2]Table 25'!$B$14:$B$19,0))*1000,0)</f>
        <v>0</v>
      </c>
      <c r="G121" s="5">
        <f>IFERROR(INDEX('[2]Table 25'!G$14:G$19,MATCH($B121,'[2]Table 25'!$B$14:$B$19,0))*1000,0)</f>
        <v>0</v>
      </c>
      <c r="H121" s="5">
        <f>IFERROR(INDEX('[2]Table 25'!H$14:H$19,MATCH($B121,'[2]Table 25'!$B$14:$B$19,0))*1000,0)</f>
        <v>0</v>
      </c>
      <c r="I121" s="5">
        <f>IFERROR(INDEX('[2]Table 25'!I$14:I$19,MATCH($B121,'[2]Table 25'!$B$14:$B$19,0))*1000,0)</f>
        <v>0</v>
      </c>
      <c r="J121" s="5">
        <f>IFERROR(INDEX('[2]Table 25'!J$14:J$19,MATCH($B121,'[2]Table 25'!$B$14:$B$19,0))*1000,0)</f>
        <v>0</v>
      </c>
      <c r="K121" s="5">
        <f>IFERROR(INDEX('[2]Table 25'!K$14:K$19,MATCH($B121,'[2]Table 25'!$B$14:$B$19,0))*1000,0)</f>
        <v>0</v>
      </c>
      <c r="L121" s="5">
        <f>IFERROR(INDEX('[2]Table 25'!L$14:L$19,MATCH($B121,'[2]Table 25'!$B$14:$B$19,0))*1000,0)</f>
        <v>0</v>
      </c>
      <c r="M121" s="5">
        <f>IFERROR(INDEX('[2]Table 25'!M$14:M$19,MATCH($B121,'[2]Table 25'!$B$14:$B$19,0))*1000,0)</f>
        <v>1753.5069999999998</v>
      </c>
      <c r="N121" s="5">
        <f>IFERROR(INDEX('[2]Table 25'!N$14:N$19,MATCH($B121,'[2]Table 25'!$B$14:$B$19,0))*1000,0)</f>
        <v>1985.8679999999999</v>
      </c>
      <c r="O121" s="5">
        <f>IFERROR(INDEX('[2]Table 25'!O$14:O$19,MATCH($B121,'[2]Table 25'!$B$14:$B$19,0))*1000,0)</f>
        <v>1920.8440000000001</v>
      </c>
      <c r="P121" s="5">
        <f>IFERROR(INDEX('[2]Table 25'!P$14:P$19,MATCH($B121,'[2]Table 25'!$B$14:$B$19,0))*1000,0)</f>
        <v>1817.384</v>
      </c>
      <c r="Q121" s="5">
        <f>IFERROR(INDEX('[2]Table 25'!Q$14:Q$19,MATCH($B121,'[2]Table 25'!$B$14:$B$19,0))*1000,0)</f>
        <v>1949.779</v>
      </c>
      <c r="R121" s="5">
        <f>IFERROR(INDEX('[2]Table 25'!R$14:R$19,MATCH($B121,'[2]Table 25'!$B$14:$B$19,0))*1000,0)</f>
        <v>0</v>
      </c>
      <c r="S121" s="5">
        <f>IFERROR(INDEX('[2]Table 25'!S$14:S$19,MATCH($B121,'[2]Table 25'!$B$14:$B$19,0))*1000,0)</f>
        <v>0</v>
      </c>
      <c r="T121" s="5">
        <f>IFERROR(INDEX('[2]Table 25'!T$14:T$19,MATCH($B121,'[2]Table 25'!$B$14:$B$19,0))*1000,0)</f>
        <v>0</v>
      </c>
      <c r="U121" s="5">
        <f>IFERROR(INDEX('[2]Table 25'!U$14:U$19,MATCH($B121,'[2]Table 25'!$B$14:$B$19,0))*1000,0)</f>
        <v>0</v>
      </c>
      <c r="V121" s="5">
        <f>IFERROR(INDEX('[2]Table 25'!V$14:V$19,MATCH($B121,'[2]Table 25'!$B$14:$B$19,0))*1000,0)</f>
        <v>0</v>
      </c>
      <c r="W121" s="5">
        <f>IFERROR(INDEX('[2]Table 25'!W$14:W$19,MATCH($B121,'[2]Table 25'!$B$14:$B$19,0))*1000,0)</f>
        <v>0</v>
      </c>
      <c r="Z121" s="21" t="s">
        <v>26</v>
      </c>
    </row>
    <row r="122" spans="2:26" outlineLevel="1" x14ac:dyDescent="0.2">
      <c r="B122" s="4" t="s">
        <v>22</v>
      </c>
      <c r="C122" s="5">
        <f>IFERROR(INDEX('[2]Table 25'!C$14:C$19,MATCH($B122,'[2]Table 25'!$B$14:$B$19,0))*1000,0)</f>
        <v>0</v>
      </c>
      <c r="D122" s="5">
        <f>IFERROR(INDEX('[2]Table 25'!D$14:D$19,MATCH($B122,'[2]Table 25'!$B$14:$B$19,0))*1000,0)</f>
        <v>0</v>
      </c>
      <c r="E122" s="5">
        <f>IFERROR(INDEX('[2]Table 25'!E$14:E$19,MATCH($B122,'[2]Table 25'!$B$14:$B$19,0))*1000,0)</f>
        <v>0</v>
      </c>
      <c r="F122" s="5">
        <f>IFERROR(INDEX('[2]Table 25'!F$14:F$19,MATCH($B122,'[2]Table 25'!$B$14:$B$19,0))*1000,0)</f>
        <v>0</v>
      </c>
      <c r="G122" s="5">
        <f>IFERROR(INDEX('[2]Table 25'!G$14:G$19,MATCH($B122,'[2]Table 25'!$B$14:$B$19,0))*1000,0)</f>
        <v>0</v>
      </c>
      <c r="H122" s="5">
        <f>IFERROR(INDEX('[2]Table 25'!H$14:H$19,MATCH($B122,'[2]Table 25'!$B$14:$B$19,0))*1000,0)</f>
        <v>0</v>
      </c>
      <c r="I122" s="5">
        <f>IFERROR(INDEX('[2]Table 25'!I$14:I$19,MATCH($B122,'[2]Table 25'!$B$14:$B$19,0))*1000,0)</f>
        <v>0</v>
      </c>
      <c r="J122" s="5">
        <f>IFERROR(INDEX('[2]Table 25'!J$14:J$19,MATCH($B122,'[2]Table 25'!$B$14:$B$19,0))*1000,0)</f>
        <v>0</v>
      </c>
      <c r="K122" s="5">
        <f>IFERROR(INDEX('[2]Table 25'!K$14:K$19,MATCH($B122,'[2]Table 25'!$B$14:$B$19,0))*1000,0)</f>
        <v>0</v>
      </c>
      <c r="L122" s="5">
        <f>IFERROR(INDEX('[2]Table 25'!L$14:L$19,MATCH($B122,'[2]Table 25'!$B$14:$B$19,0))*1000,0)</f>
        <v>0</v>
      </c>
      <c r="M122" s="5">
        <f>IFERROR(INDEX('[2]Table 25'!M$14:M$19,MATCH($B122,'[2]Table 25'!$B$14:$B$19,0))*1000,0)</f>
        <v>0</v>
      </c>
      <c r="N122" s="5">
        <f>IFERROR(INDEX('[2]Table 25'!N$14:N$19,MATCH($B122,'[2]Table 25'!$B$14:$B$19,0))*1000,0)</f>
        <v>0</v>
      </c>
      <c r="O122" s="5">
        <f>IFERROR(INDEX('[2]Table 25'!O$14:O$19,MATCH($B122,'[2]Table 25'!$B$14:$B$19,0))*1000,0)</f>
        <v>0</v>
      </c>
      <c r="P122" s="5">
        <f>IFERROR(INDEX('[2]Table 25'!P$14:P$19,MATCH($B122,'[2]Table 25'!$B$14:$B$19,0))*1000,0)</f>
        <v>0</v>
      </c>
      <c r="Q122" s="5">
        <f>IFERROR(INDEX('[2]Table 25'!Q$14:Q$19,MATCH($B122,'[2]Table 25'!$B$14:$B$19,0))*1000,0)</f>
        <v>0</v>
      </c>
      <c r="R122" s="5">
        <f>IFERROR(INDEX('[2]Table 25'!R$14:R$19,MATCH($B122,'[2]Table 25'!$B$14:$B$19,0))*1000,0)</f>
        <v>0</v>
      </c>
      <c r="S122" s="5">
        <f>IFERROR(INDEX('[2]Table 25'!S$14:S$19,MATCH($B122,'[2]Table 25'!$B$14:$B$19,0))*1000,0)</f>
        <v>0</v>
      </c>
      <c r="T122" s="5">
        <f>IFERROR(INDEX('[2]Table 25'!T$14:T$19,MATCH($B122,'[2]Table 25'!$B$14:$B$19,0))*1000,0)</f>
        <v>0</v>
      </c>
      <c r="U122" s="5">
        <f>IFERROR(INDEX('[2]Table 25'!U$14:U$19,MATCH($B122,'[2]Table 25'!$B$14:$B$19,0))*1000,0)</f>
        <v>0</v>
      </c>
      <c r="V122" s="5">
        <f>IFERROR(INDEX('[2]Table 25'!V$14:V$19,MATCH($B122,'[2]Table 25'!$B$14:$B$19,0))*1000,0)</f>
        <v>0</v>
      </c>
      <c r="W122" s="5">
        <f>IFERROR(INDEX('[2]Table 25'!W$14:W$19,MATCH($B122,'[2]Table 25'!$B$14:$B$19,0))*1000,0)</f>
        <v>0</v>
      </c>
      <c r="Z122" s="21" t="s">
        <v>26</v>
      </c>
    </row>
    <row r="123" spans="2:26" outlineLevel="1" x14ac:dyDescent="0.2">
      <c r="B123" s="4" t="s">
        <v>23</v>
      </c>
      <c r="C123" s="5">
        <f>IFERROR(INDEX('[2]Table 25'!C$14:C$19,MATCH($B123,'[2]Table 25'!$B$14:$B$19,0))*1000,0)</f>
        <v>0.92300000000000004</v>
      </c>
      <c r="D123" s="5">
        <f>IFERROR(INDEX('[2]Table 25'!D$14:D$19,MATCH($B123,'[2]Table 25'!$B$14:$B$19,0))*1000,0)</f>
        <v>0.56499999999999995</v>
      </c>
      <c r="E123" s="5">
        <f>IFERROR(INDEX('[2]Table 25'!E$14:E$19,MATCH($B123,'[2]Table 25'!$B$14:$B$19,0))*1000,0)</f>
        <v>0.36299999999999999</v>
      </c>
      <c r="F123" s="5">
        <f>IFERROR(INDEX('[2]Table 25'!F$14:F$19,MATCH($B123,'[2]Table 25'!$B$14:$B$19,0))*1000,0)</f>
        <v>0.379</v>
      </c>
      <c r="G123" s="5">
        <f>IFERROR(INDEX('[2]Table 25'!G$14:G$19,MATCH($B123,'[2]Table 25'!$B$14:$B$19,0))*1000,0)</f>
        <v>0.39200000000000002</v>
      </c>
      <c r="H123" s="5">
        <f>IFERROR(INDEX('[2]Table 25'!H$14:H$19,MATCH($B123,'[2]Table 25'!$B$14:$B$19,0))*1000,0)</f>
        <v>0.442</v>
      </c>
      <c r="I123" s="5">
        <f>IFERROR(INDEX('[2]Table 25'!I$14:I$19,MATCH($B123,'[2]Table 25'!$B$14:$B$19,0))*1000,0)</f>
        <v>1.0610000000000002</v>
      </c>
      <c r="J123" s="5">
        <f>IFERROR(INDEX('[2]Table 25'!J$14:J$19,MATCH($B123,'[2]Table 25'!$B$14:$B$19,0))*1000,0)</f>
        <v>1.0349999999999999</v>
      </c>
      <c r="K123" s="5">
        <f>IFERROR(INDEX('[2]Table 25'!K$14:K$19,MATCH($B123,'[2]Table 25'!$B$14:$B$19,0))*1000,0)</f>
        <v>1.1319999999999999</v>
      </c>
      <c r="L123" s="5">
        <f>IFERROR(INDEX('[2]Table 25'!L$14:L$19,MATCH($B123,'[2]Table 25'!$B$14:$B$19,0))*1000,0)</f>
        <v>1.292</v>
      </c>
      <c r="M123" s="5">
        <f>IFERROR(INDEX('[2]Table 25'!M$14:M$19,MATCH($B123,'[2]Table 25'!$B$14:$B$19,0))*1000,0)</f>
        <v>2.1350000000000002</v>
      </c>
      <c r="N123" s="5">
        <f>IFERROR(INDEX('[2]Table 25'!N$14:N$19,MATCH($B123,'[2]Table 25'!$B$14:$B$19,0))*1000,0)</f>
        <v>4.0250000000000004</v>
      </c>
      <c r="O123" s="5">
        <f>IFERROR(INDEX('[2]Table 25'!O$14:O$19,MATCH($B123,'[2]Table 25'!$B$14:$B$19,0))*1000,0)</f>
        <v>4.3730000000000002</v>
      </c>
      <c r="P123" s="5">
        <f>IFERROR(INDEX('[2]Table 25'!P$14:P$19,MATCH($B123,'[2]Table 25'!$B$14:$B$19,0))*1000,0)</f>
        <v>3.5959999999999996</v>
      </c>
      <c r="Q123" s="5">
        <f>IFERROR(INDEX('[2]Table 25'!Q$14:Q$19,MATCH($B123,'[2]Table 25'!$B$14:$B$19,0))*1000,0)</f>
        <v>3.6180000000000003</v>
      </c>
      <c r="R123" s="5">
        <f>IFERROR(INDEX('[2]Table 25'!R$14:R$19,MATCH($B123,'[2]Table 25'!$B$14:$B$19,0))*1000,0)</f>
        <v>2.9969999999999999</v>
      </c>
      <c r="S123" s="5">
        <f>IFERROR(INDEX('[2]Table 25'!S$14:S$19,MATCH($B123,'[2]Table 25'!$B$14:$B$19,0))*1000,0)</f>
        <v>2.66</v>
      </c>
      <c r="T123" s="5">
        <f>IFERROR(INDEX('[2]Table 25'!T$14:T$19,MATCH($B123,'[2]Table 25'!$B$14:$B$19,0))*1000,0)</f>
        <v>2.15</v>
      </c>
      <c r="U123" s="5">
        <f>IFERROR(INDEX('[2]Table 25'!U$14:U$19,MATCH($B123,'[2]Table 25'!$B$14:$B$19,0))*1000,0)</f>
        <v>1.6850000000000001</v>
      </c>
      <c r="V123" s="5">
        <f>IFERROR(INDEX('[2]Table 25'!V$14:V$19,MATCH($B123,'[2]Table 25'!$B$14:$B$19,0))*1000,0)</f>
        <v>1.3840000000000001</v>
      </c>
      <c r="W123" s="5">
        <f>IFERROR(INDEX('[2]Table 25'!W$14:W$19,MATCH($B123,'[2]Table 25'!$B$14:$B$19,0))*1000,0)</f>
        <v>0.79500000000000004</v>
      </c>
      <c r="Z123" s="21" t="s">
        <v>26</v>
      </c>
    </row>
    <row r="124" spans="2:26" outlineLevel="1" x14ac:dyDescent="0.2">
      <c r="B124" s="4" t="s">
        <v>17</v>
      </c>
      <c r="C124" s="5">
        <f>IFERROR(INDEX('[2]Table 25'!C$14:C$19,MATCH($B124,'[2]Table 25'!$B$14:$B$19,0))*1000,0)</f>
        <v>0</v>
      </c>
      <c r="D124" s="5">
        <f>IFERROR(INDEX('[2]Table 25'!D$14:D$19,MATCH($B124,'[2]Table 25'!$B$14:$B$19,0))*1000,0)</f>
        <v>0</v>
      </c>
      <c r="E124" s="5">
        <f>IFERROR(INDEX('[2]Table 25'!E$14:E$19,MATCH($B124,'[2]Table 25'!$B$14:$B$19,0))*1000,0)</f>
        <v>0</v>
      </c>
      <c r="F124" s="5">
        <f>IFERROR(INDEX('[2]Table 25'!F$14:F$19,MATCH($B124,'[2]Table 25'!$B$14:$B$19,0))*1000,0)</f>
        <v>0</v>
      </c>
      <c r="G124" s="5">
        <f>IFERROR(INDEX('[2]Table 25'!G$14:G$19,MATCH($B124,'[2]Table 25'!$B$14:$B$19,0))*1000,0)</f>
        <v>0</v>
      </c>
      <c r="H124" s="5">
        <f>IFERROR(INDEX('[2]Table 25'!H$14:H$19,MATCH($B124,'[2]Table 25'!$B$14:$B$19,0))*1000,0)</f>
        <v>0</v>
      </c>
      <c r="I124" s="5">
        <f>IFERROR(INDEX('[2]Table 25'!I$14:I$19,MATCH($B124,'[2]Table 25'!$B$14:$B$19,0))*1000,0)</f>
        <v>0</v>
      </c>
      <c r="J124" s="5">
        <f>IFERROR(INDEX('[2]Table 25'!J$14:J$19,MATCH($B124,'[2]Table 25'!$B$14:$B$19,0))*1000,0)</f>
        <v>0</v>
      </c>
      <c r="K124" s="5">
        <f>IFERROR(INDEX('[2]Table 25'!K$14:K$19,MATCH($B124,'[2]Table 25'!$B$14:$B$19,0))*1000,0)</f>
        <v>0</v>
      </c>
      <c r="L124" s="5">
        <f>IFERROR(INDEX('[2]Table 25'!L$14:L$19,MATCH($B124,'[2]Table 25'!$B$14:$B$19,0))*1000,0)</f>
        <v>0</v>
      </c>
      <c r="M124" s="5">
        <f>IFERROR(INDEX('[2]Table 25'!M$14:M$19,MATCH($B124,'[2]Table 25'!$B$14:$B$19,0))*1000,0)</f>
        <v>0</v>
      </c>
      <c r="N124" s="5">
        <f>IFERROR(INDEX('[2]Table 25'!N$14:N$19,MATCH($B124,'[2]Table 25'!$B$14:$B$19,0))*1000,0)</f>
        <v>0</v>
      </c>
      <c r="O124" s="5">
        <f>IFERROR(INDEX('[2]Table 25'!O$14:O$19,MATCH($B124,'[2]Table 25'!$B$14:$B$19,0))*1000,0)</f>
        <v>0</v>
      </c>
      <c r="P124" s="5">
        <f>IFERROR(INDEX('[2]Table 25'!P$14:P$19,MATCH($B124,'[2]Table 25'!$B$14:$B$19,0))*1000,0)</f>
        <v>0</v>
      </c>
      <c r="Q124" s="5">
        <f>IFERROR(INDEX('[2]Table 25'!Q$14:Q$19,MATCH($B124,'[2]Table 25'!$B$14:$B$19,0))*1000,0)</f>
        <v>0</v>
      </c>
      <c r="R124" s="5">
        <f>IFERROR(INDEX('[2]Table 25'!R$14:R$19,MATCH($B124,'[2]Table 25'!$B$14:$B$19,0))*1000,0)</f>
        <v>0</v>
      </c>
      <c r="S124" s="5">
        <f>IFERROR(INDEX('[2]Table 25'!S$14:S$19,MATCH($B124,'[2]Table 25'!$B$14:$B$19,0))*1000,0)</f>
        <v>0</v>
      </c>
      <c r="T124" s="5">
        <f>IFERROR(INDEX('[2]Table 25'!T$14:T$19,MATCH($B124,'[2]Table 25'!$B$14:$B$19,0))*1000,0)</f>
        <v>0</v>
      </c>
      <c r="U124" s="5">
        <f>IFERROR(INDEX('[2]Table 25'!U$14:U$19,MATCH($B124,'[2]Table 25'!$B$14:$B$19,0))*1000,0)</f>
        <v>0</v>
      </c>
      <c r="V124" s="5">
        <f>IFERROR(INDEX('[2]Table 25'!V$14:V$19,MATCH($B124,'[2]Table 25'!$B$14:$B$19,0))*1000,0)</f>
        <v>0</v>
      </c>
      <c r="W124" s="5">
        <f>IFERROR(INDEX('[2]Table 25'!W$14:W$19,MATCH($B124,'[2]Table 25'!$B$14:$B$19,0))*1000,0)</f>
        <v>0</v>
      </c>
      <c r="Z124" s="21" t="s">
        <v>26</v>
      </c>
    </row>
    <row r="125" spans="2:26" outlineLevel="1" x14ac:dyDescent="0.2">
      <c r="B125" s="4" t="s">
        <v>1</v>
      </c>
      <c r="C125" s="5">
        <f>IFERROR(INDEX('[2]Table 25'!C$14:C$19,MATCH($B125,'[2]Table 25'!$B$14:$B$19,0))*1000,0)</f>
        <v>576.12599999999998</v>
      </c>
      <c r="D125" s="5">
        <f>IFERROR(INDEX('[2]Table 25'!D$14:D$19,MATCH($B125,'[2]Table 25'!$B$14:$B$19,0))*1000,0)</f>
        <v>583.55599999999993</v>
      </c>
      <c r="E125" s="5">
        <f>IFERROR(INDEX('[2]Table 25'!E$14:E$19,MATCH($B125,'[2]Table 25'!$B$14:$B$19,0))*1000,0)</f>
        <v>516.40200000000004</v>
      </c>
      <c r="F125" s="5">
        <f>IFERROR(INDEX('[2]Table 25'!F$14:F$19,MATCH($B125,'[2]Table 25'!$B$14:$B$19,0))*1000,0)</f>
        <v>445.255</v>
      </c>
      <c r="G125" s="5">
        <f>IFERROR(INDEX('[2]Table 25'!G$14:G$19,MATCH($B125,'[2]Table 25'!$B$14:$B$19,0))*1000,0)</f>
        <v>411.279</v>
      </c>
      <c r="H125" s="5">
        <f>IFERROR(INDEX('[2]Table 25'!H$14:H$19,MATCH($B125,'[2]Table 25'!$B$14:$B$19,0))*1000,0)</f>
        <v>334.24299999999999</v>
      </c>
      <c r="I125" s="5">
        <f>IFERROR(INDEX('[2]Table 25'!I$14:I$19,MATCH($B125,'[2]Table 25'!$B$14:$B$19,0))*1000,0)</f>
        <v>393.29999999999995</v>
      </c>
      <c r="J125" s="5">
        <f>IFERROR(INDEX('[2]Table 25'!J$14:J$19,MATCH($B125,'[2]Table 25'!$B$14:$B$19,0))*1000,0)</f>
        <v>566.60699999999997</v>
      </c>
      <c r="K125" s="5">
        <f>IFERROR(INDEX('[2]Table 25'!K$14:K$19,MATCH($B125,'[2]Table 25'!$B$14:$B$19,0))*1000,0)</f>
        <v>693.16300000000001</v>
      </c>
      <c r="L125" s="5">
        <f>IFERROR(INDEX('[2]Table 25'!L$14:L$19,MATCH($B125,'[2]Table 25'!$B$14:$B$19,0))*1000,0)</f>
        <v>460.887</v>
      </c>
      <c r="M125" s="5">
        <f>IFERROR(INDEX('[2]Table 25'!M$14:M$19,MATCH($B125,'[2]Table 25'!$B$14:$B$19,0))*1000,0)</f>
        <v>487.44100000000003</v>
      </c>
      <c r="N125" s="5">
        <f>IFERROR(INDEX('[2]Table 25'!N$14:N$19,MATCH($B125,'[2]Table 25'!$B$14:$B$19,0))*1000,0)</f>
        <v>449.50400000000002</v>
      </c>
      <c r="O125" s="5">
        <f>IFERROR(INDEX('[2]Table 25'!O$14:O$19,MATCH($B125,'[2]Table 25'!$B$14:$B$19,0))*1000,0)</f>
        <v>414.41499999999996</v>
      </c>
      <c r="P125" s="5">
        <f>IFERROR(INDEX('[2]Table 25'!P$14:P$19,MATCH($B125,'[2]Table 25'!$B$14:$B$19,0))*1000,0)</f>
        <v>368.303</v>
      </c>
      <c r="Q125" s="5">
        <f>IFERROR(INDEX('[2]Table 25'!Q$14:Q$19,MATCH($B125,'[2]Table 25'!$B$14:$B$19,0))*1000,0)</f>
        <v>307.05500000000001</v>
      </c>
      <c r="R125" s="5">
        <f>IFERROR(INDEX('[2]Table 25'!R$14:R$19,MATCH($B125,'[2]Table 25'!$B$14:$B$19,0))*1000,0)</f>
        <v>318.19599999999997</v>
      </c>
      <c r="S125" s="5">
        <f>IFERROR(INDEX('[2]Table 25'!S$14:S$19,MATCH($B125,'[2]Table 25'!$B$14:$B$19,0))*1000,0)</f>
        <v>265.11600000000004</v>
      </c>
      <c r="T125" s="5">
        <f>IFERROR(INDEX('[2]Table 25'!T$14:T$19,MATCH($B125,'[2]Table 25'!$B$14:$B$19,0))*1000,0)</f>
        <v>283.68599999999998</v>
      </c>
      <c r="U125" s="5">
        <f>IFERROR(INDEX('[2]Table 25'!U$14:U$19,MATCH($B125,'[2]Table 25'!$B$14:$B$19,0))*1000,0)</f>
        <v>458.99600000000004</v>
      </c>
      <c r="V125" s="5">
        <f>IFERROR(INDEX('[2]Table 25'!V$14:V$19,MATCH($B125,'[2]Table 25'!$B$14:$B$19,0))*1000,0)</f>
        <v>436.733</v>
      </c>
      <c r="W125" s="5">
        <f>IFERROR(INDEX('[2]Table 25'!W$14:W$19,MATCH($B125,'[2]Table 25'!$B$14:$B$19,0))*1000,0)</f>
        <v>335.54300000000001</v>
      </c>
      <c r="Z125" s="21" t="s">
        <v>26</v>
      </c>
    </row>
    <row r="126" spans="2:26" outlineLevel="1" x14ac:dyDescent="0.2">
      <c r="B126" s="15" t="s">
        <v>9</v>
      </c>
      <c r="C126" s="19">
        <f t="shared" ref="C126:W126" si="49">SUM(C116:C125)</f>
        <v>52088.568999999996</v>
      </c>
      <c r="D126" s="19">
        <f t="shared" si="49"/>
        <v>51133.426000000007</v>
      </c>
      <c r="E126" s="19">
        <f t="shared" si="49"/>
        <v>52350.413999999997</v>
      </c>
      <c r="F126" s="19">
        <f t="shared" si="49"/>
        <v>52482.599999999991</v>
      </c>
      <c r="G126" s="19">
        <f t="shared" si="49"/>
        <v>55062.558000000005</v>
      </c>
      <c r="H126" s="19">
        <f t="shared" si="49"/>
        <v>52855.795000000006</v>
      </c>
      <c r="I126" s="19">
        <f t="shared" si="49"/>
        <v>47901.524000000012</v>
      </c>
      <c r="J126" s="19">
        <f t="shared" si="49"/>
        <v>51308.816000000006</v>
      </c>
      <c r="K126" s="19">
        <f t="shared" si="49"/>
        <v>49674.851999999999</v>
      </c>
      <c r="L126" s="19">
        <f t="shared" si="49"/>
        <v>50432.781999999999</v>
      </c>
      <c r="M126" s="19">
        <f t="shared" si="49"/>
        <v>52093.03</v>
      </c>
      <c r="N126" s="19">
        <f t="shared" si="49"/>
        <v>49704.253000000004</v>
      </c>
      <c r="O126" s="19">
        <f t="shared" si="49"/>
        <v>51469.460999999996</v>
      </c>
      <c r="P126" s="19">
        <f t="shared" si="49"/>
        <v>53841.191999999995</v>
      </c>
      <c r="Q126" s="19">
        <f t="shared" si="49"/>
        <v>56443.68</v>
      </c>
      <c r="R126" s="19">
        <f t="shared" si="49"/>
        <v>59638.220999999998</v>
      </c>
      <c r="S126" s="19">
        <f t="shared" si="49"/>
        <v>67446.96100000001</v>
      </c>
      <c r="T126" s="19">
        <f t="shared" si="49"/>
        <v>69574.135999999999</v>
      </c>
      <c r="U126" s="19">
        <f t="shared" si="49"/>
        <v>72243.967999999993</v>
      </c>
      <c r="V126" s="19">
        <f t="shared" si="49"/>
        <v>72658.222999999998</v>
      </c>
      <c r="W126" s="19">
        <f t="shared" si="49"/>
        <v>67416.812000000005</v>
      </c>
    </row>
    <row r="127" spans="2:26" outlineLevel="1" x14ac:dyDescent="0.2">
      <c r="B127" s="26" t="s">
        <v>91</v>
      </c>
      <c r="C127" s="25">
        <f t="shared" ref="C127:W127" si="50">C126/C107/1000</f>
        <v>2.5578951728301913E-3</v>
      </c>
      <c r="D127" s="25">
        <f t="shared" si="50"/>
        <v>2.5312633474387832E-3</v>
      </c>
      <c r="E127" s="25">
        <f t="shared" si="50"/>
        <v>2.5268339203168982E-3</v>
      </c>
      <c r="F127" s="25">
        <f t="shared" si="50"/>
        <v>2.5223389324236364E-3</v>
      </c>
      <c r="G127" s="25">
        <f t="shared" si="50"/>
        <v>2.5144286047384494E-3</v>
      </c>
      <c r="H127" s="25">
        <f t="shared" si="50"/>
        <v>2.4991087492718992E-3</v>
      </c>
      <c r="I127" s="25">
        <f t="shared" si="50"/>
        <v>2.4710174619731054E-3</v>
      </c>
      <c r="J127" s="25">
        <f t="shared" si="50"/>
        <v>2.4556131740317423E-3</v>
      </c>
      <c r="K127" s="25">
        <f t="shared" si="50"/>
        <v>2.4460655421885396E-3</v>
      </c>
      <c r="L127" s="25">
        <f t="shared" si="50"/>
        <v>2.4254368498850126E-3</v>
      </c>
      <c r="M127" s="25">
        <f t="shared" si="50"/>
        <v>2.4002025732559754E-3</v>
      </c>
      <c r="N127" s="25">
        <f t="shared" si="50"/>
        <v>2.3850248145202034E-3</v>
      </c>
      <c r="O127" s="25">
        <f t="shared" si="50"/>
        <v>2.3539929026755997E-3</v>
      </c>
      <c r="P127" s="25">
        <f t="shared" si="50"/>
        <v>2.3372282749467683E-3</v>
      </c>
      <c r="Q127" s="25">
        <f t="shared" si="50"/>
        <v>2.3206530755829693E-3</v>
      </c>
      <c r="R127" s="25">
        <f t="shared" si="50"/>
        <v>2.2992359938778539E-3</v>
      </c>
      <c r="S127" s="25">
        <f t="shared" si="50"/>
        <v>2.2735904868416011E-3</v>
      </c>
      <c r="T127" s="25">
        <f t="shared" si="50"/>
        <v>2.2494235655399638E-3</v>
      </c>
      <c r="U127" s="25">
        <f t="shared" si="50"/>
        <v>2.2318183184400161E-3</v>
      </c>
      <c r="V127" s="25">
        <f t="shared" si="50"/>
        <v>2.1931626071931077E-3</v>
      </c>
      <c r="W127" s="25">
        <f t="shared" si="50"/>
        <v>2.1717129425952754E-3</v>
      </c>
    </row>
    <row r="128" spans="2:26" outlineLevel="1" x14ac:dyDescent="0.2"/>
    <row r="129" spans="1:28" outlineLevel="1" x14ac:dyDescent="0.2">
      <c r="B129" s="4" t="s">
        <v>18</v>
      </c>
      <c r="C129" s="11">
        <f t="shared" ref="C129:W129" si="51">IFERROR(C116/C126,0)</f>
        <v>0</v>
      </c>
      <c r="D129" s="11">
        <f t="shared" si="51"/>
        <v>0</v>
      </c>
      <c r="E129" s="11">
        <f t="shared" si="51"/>
        <v>0</v>
      </c>
      <c r="F129" s="11">
        <f t="shared" si="51"/>
        <v>0</v>
      </c>
      <c r="G129" s="11">
        <f t="shared" si="51"/>
        <v>0</v>
      </c>
      <c r="H129" s="11">
        <f t="shared" si="51"/>
        <v>0</v>
      </c>
      <c r="I129" s="11">
        <f t="shared" si="51"/>
        <v>0</v>
      </c>
      <c r="J129" s="11">
        <f t="shared" si="51"/>
        <v>0</v>
      </c>
      <c r="K129" s="11">
        <f t="shared" si="51"/>
        <v>0</v>
      </c>
      <c r="L129" s="11">
        <f t="shared" si="51"/>
        <v>0</v>
      </c>
      <c r="M129" s="11">
        <f t="shared" si="51"/>
        <v>0</v>
      </c>
      <c r="N129" s="11">
        <f t="shared" si="51"/>
        <v>0</v>
      </c>
      <c r="O129" s="11">
        <f t="shared" si="51"/>
        <v>0</v>
      </c>
      <c r="P129" s="11">
        <f t="shared" si="51"/>
        <v>0</v>
      </c>
      <c r="Q129" s="11">
        <f t="shared" si="51"/>
        <v>0</v>
      </c>
      <c r="R129" s="11">
        <f t="shared" si="51"/>
        <v>0</v>
      </c>
      <c r="S129" s="11">
        <f t="shared" si="51"/>
        <v>0</v>
      </c>
      <c r="T129" s="11">
        <f t="shared" si="51"/>
        <v>0</v>
      </c>
      <c r="U129" s="11">
        <f t="shared" si="51"/>
        <v>0</v>
      </c>
      <c r="V129" s="11">
        <f t="shared" si="51"/>
        <v>0</v>
      </c>
      <c r="W129" s="11">
        <f t="shared" si="51"/>
        <v>0</v>
      </c>
    </row>
    <row r="130" spans="1:28" outlineLevel="1" x14ac:dyDescent="0.2">
      <c r="B130" s="4" t="s">
        <v>19</v>
      </c>
      <c r="C130" s="11">
        <f t="shared" ref="C130:W130" si="52">IFERROR(C117/C126,0)</f>
        <v>0</v>
      </c>
      <c r="D130" s="11">
        <f t="shared" si="52"/>
        <v>0</v>
      </c>
      <c r="E130" s="11">
        <f t="shared" si="52"/>
        <v>0</v>
      </c>
      <c r="F130" s="11">
        <f t="shared" si="52"/>
        <v>0</v>
      </c>
      <c r="G130" s="11">
        <f t="shared" si="52"/>
        <v>0</v>
      </c>
      <c r="H130" s="11">
        <f t="shared" si="52"/>
        <v>0</v>
      </c>
      <c r="I130" s="11">
        <f t="shared" si="52"/>
        <v>0</v>
      </c>
      <c r="J130" s="11">
        <f t="shared" si="52"/>
        <v>0</v>
      </c>
      <c r="K130" s="11">
        <f t="shared" si="52"/>
        <v>0</v>
      </c>
      <c r="L130" s="11">
        <f t="shared" si="52"/>
        <v>0</v>
      </c>
      <c r="M130" s="11">
        <f t="shared" si="52"/>
        <v>0</v>
      </c>
      <c r="N130" s="11">
        <f t="shared" si="52"/>
        <v>0</v>
      </c>
      <c r="O130" s="11">
        <f t="shared" si="52"/>
        <v>0</v>
      </c>
      <c r="P130" s="11">
        <f t="shared" si="52"/>
        <v>0</v>
      </c>
      <c r="Q130" s="11">
        <f t="shared" si="52"/>
        <v>0</v>
      </c>
      <c r="R130" s="11">
        <f t="shared" si="52"/>
        <v>0</v>
      </c>
      <c r="S130" s="11">
        <f t="shared" si="52"/>
        <v>0</v>
      </c>
      <c r="T130" s="11">
        <f t="shared" si="52"/>
        <v>0</v>
      </c>
      <c r="U130" s="11">
        <f t="shared" si="52"/>
        <v>0</v>
      </c>
      <c r="V130" s="11">
        <f t="shared" si="52"/>
        <v>0</v>
      </c>
      <c r="W130" s="11">
        <f t="shared" si="52"/>
        <v>0</v>
      </c>
    </row>
    <row r="131" spans="1:28" outlineLevel="1" x14ac:dyDescent="0.2">
      <c r="B131" s="4" t="s">
        <v>16</v>
      </c>
      <c r="C131" s="11">
        <f t="shared" ref="C131:W131" si="53">IFERROR(C118/C126,0)</f>
        <v>4.8529476784052186E-2</v>
      </c>
      <c r="D131" s="11">
        <f t="shared" si="53"/>
        <v>5.9370009746657688E-2</v>
      </c>
      <c r="E131" s="11">
        <f t="shared" si="53"/>
        <v>5.9425719154771163E-2</v>
      </c>
      <c r="F131" s="11">
        <f t="shared" si="53"/>
        <v>5.6261884891373529E-2</v>
      </c>
      <c r="G131" s="11">
        <f t="shared" si="53"/>
        <v>4.4515694312639804E-2</v>
      </c>
      <c r="H131" s="11">
        <f t="shared" si="53"/>
        <v>4.4408905400060671E-2</v>
      </c>
      <c r="I131" s="11">
        <f t="shared" si="53"/>
        <v>9.860521347922039E-3</v>
      </c>
      <c r="J131" s="11">
        <f t="shared" si="53"/>
        <v>1.0440428015333661E-2</v>
      </c>
      <c r="K131" s="11">
        <f t="shared" si="53"/>
        <v>1.2828181148883946E-2</v>
      </c>
      <c r="L131" s="11">
        <f t="shared" si="53"/>
        <v>1.1096472925090669E-2</v>
      </c>
      <c r="M131" s="11">
        <f t="shared" si="53"/>
        <v>1.1250794971995295E-2</v>
      </c>
      <c r="N131" s="11">
        <f t="shared" si="53"/>
        <v>1.1645945066310521E-2</v>
      </c>
      <c r="O131" s="11">
        <f t="shared" si="53"/>
        <v>1.1945879907310473E-2</v>
      </c>
      <c r="P131" s="11">
        <f t="shared" si="53"/>
        <v>1.4082656268085596E-2</v>
      </c>
      <c r="Q131" s="11">
        <f t="shared" si="53"/>
        <v>1.5619002871534952E-2</v>
      </c>
      <c r="R131" s="11">
        <f t="shared" si="53"/>
        <v>1.7840035838761856E-2</v>
      </c>
      <c r="S131" s="11">
        <f t="shared" si="53"/>
        <v>1.9454368003326342E-2</v>
      </c>
      <c r="T131" s="11">
        <f t="shared" si="53"/>
        <v>2.0952211321747495E-2</v>
      </c>
      <c r="U131" s="11">
        <f t="shared" si="53"/>
        <v>2.3577179481614301E-2</v>
      </c>
      <c r="V131" s="11">
        <f t="shared" si="53"/>
        <v>2.5164089135513268E-2</v>
      </c>
      <c r="W131" s="11">
        <f t="shared" si="53"/>
        <v>2.937865112933551E-2</v>
      </c>
    </row>
    <row r="132" spans="1:28" outlineLevel="1" x14ac:dyDescent="0.2">
      <c r="B132" s="4" t="s">
        <v>21</v>
      </c>
      <c r="C132" s="11">
        <f t="shared" ref="C132:W132" si="54">IFERROR(C119/C126,0)</f>
        <v>0</v>
      </c>
      <c r="D132" s="11">
        <f t="shared" si="54"/>
        <v>0</v>
      </c>
      <c r="E132" s="11">
        <f t="shared" si="54"/>
        <v>0</v>
      </c>
      <c r="F132" s="11">
        <f t="shared" si="54"/>
        <v>0</v>
      </c>
      <c r="G132" s="11">
        <f t="shared" si="54"/>
        <v>0</v>
      </c>
      <c r="H132" s="11">
        <f t="shared" si="54"/>
        <v>0</v>
      </c>
      <c r="I132" s="11">
        <f t="shared" si="54"/>
        <v>0</v>
      </c>
      <c r="J132" s="11">
        <f t="shared" si="54"/>
        <v>0</v>
      </c>
      <c r="K132" s="11">
        <f t="shared" si="54"/>
        <v>0</v>
      </c>
      <c r="L132" s="11">
        <f t="shared" si="54"/>
        <v>0</v>
      </c>
      <c r="M132" s="11">
        <f t="shared" si="54"/>
        <v>0</v>
      </c>
      <c r="N132" s="11">
        <f t="shared" si="54"/>
        <v>0</v>
      </c>
      <c r="O132" s="11">
        <f t="shared" si="54"/>
        <v>0</v>
      </c>
      <c r="P132" s="11">
        <f t="shared" si="54"/>
        <v>0</v>
      </c>
      <c r="Q132" s="11">
        <f t="shared" si="54"/>
        <v>0</v>
      </c>
      <c r="R132" s="11">
        <f t="shared" si="54"/>
        <v>0</v>
      </c>
      <c r="S132" s="11">
        <f t="shared" si="54"/>
        <v>0</v>
      </c>
      <c r="T132" s="11">
        <f t="shared" si="54"/>
        <v>0</v>
      </c>
      <c r="U132" s="11">
        <f t="shared" si="54"/>
        <v>0</v>
      </c>
      <c r="V132" s="11">
        <f t="shared" si="54"/>
        <v>0</v>
      </c>
      <c r="W132" s="11">
        <f t="shared" si="54"/>
        <v>0</v>
      </c>
    </row>
    <row r="133" spans="1:28" outlineLevel="1" x14ac:dyDescent="0.2">
      <c r="B133" s="4" t="s">
        <v>20</v>
      </c>
      <c r="C133" s="11">
        <f t="shared" ref="C133:W133" si="55">IFERROR(C120/C126,0)</f>
        <v>0.94039229605251784</v>
      </c>
      <c r="D133" s="11">
        <f t="shared" si="55"/>
        <v>0.92920652334150267</v>
      </c>
      <c r="E133" s="11">
        <f t="shared" si="55"/>
        <v>0.93070301220540486</v>
      </c>
      <c r="F133" s="11">
        <f t="shared" si="55"/>
        <v>0.93524703425516276</v>
      </c>
      <c r="G133" s="11">
        <f t="shared" si="55"/>
        <v>0.94800788223460297</v>
      </c>
      <c r="H133" s="11">
        <f t="shared" si="55"/>
        <v>0.94925905475454475</v>
      </c>
      <c r="I133" s="11">
        <f t="shared" si="55"/>
        <v>0.98190673432436082</v>
      </c>
      <c r="J133" s="11">
        <f t="shared" si="55"/>
        <v>0.97849632702496969</v>
      </c>
      <c r="K133" s="11">
        <f t="shared" si="55"/>
        <v>0.97319502834150373</v>
      </c>
      <c r="L133" s="11">
        <f t="shared" si="55"/>
        <v>0.97973926958857827</v>
      </c>
      <c r="M133" s="11">
        <f t="shared" si="55"/>
        <v>0.94569002801334456</v>
      </c>
      <c r="N133" s="11">
        <f t="shared" si="55"/>
        <v>0.93927582011945721</v>
      </c>
      <c r="O133" s="11">
        <f t="shared" si="55"/>
        <v>0.94259741713634815</v>
      </c>
      <c r="P133" s="11">
        <f t="shared" si="55"/>
        <v>0.94525548394248038</v>
      </c>
      <c r="Q133" s="11">
        <f t="shared" si="55"/>
        <v>0.9443330767944258</v>
      </c>
      <c r="R133" s="11">
        <f t="shared" si="55"/>
        <v>0.9767742736658761</v>
      </c>
      <c r="S133" s="11">
        <f t="shared" si="55"/>
        <v>0.97657546053112754</v>
      </c>
      <c r="T133" s="11">
        <f t="shared" si="55"/>
        <v>0.97493942289128821</v>
      </c>
      <c r="U133" s="11">
        <f t="shared" si="55"/>
        <v>0.97004608052536667</v>
      </c>
      <c r="V133" s="11">
        <f t="shared" si="55"/>
        <v>0.96880607718688638</v>
      </c>
      <c r="W133" s="11">
        <f t="shared" si="55"/>
        <v>0.96563241524977461</v>
      </c>
    </row>
    <row r="134" spans="1:28" outlineLevel="1" x14ac:dyDescent="0.2">
      <c r="B134" s="4" t="s">
        <v>0</v>
      </c>
      <c r="C134" s="11">
        <f t="shared" ref="C134:W134" si="56">IFERROR(C121/C126,0)</f>
        <v>0</v>
      </c>
      <c r="D134" s="11">
        <f t="shared" si="56"/>
        <v>0</v>
      </c>
      <c r="E134" s="11">
        <f t="shared" si="56"/>
        <v>0</v>
      </c>
      <c r="F134" s="11">
        <f t="shared" si="56"/>
        <v>0</v>
      </c>
      <c r="G134" s="11">
        <f t="shared" si="56"/>
        <v>0</v>
      </c>
      <c r="H134" s="11">
        <f t="shared" si="56"/>
        <v>0</v>
      </c>
      <c r="I134" s="11">
        <f t="shared" si="56"/>
        <v>0</v>
      </c>
      <c r="J134" s="11">
        <f t="shared" si="56"/>
        <v>0</v>
      </c>
      <c r="K134" s="11">
        <f t="shared" si="56"/>
        <v>0</v>
      </c>
      <c r="L134" s="11">
        <f t="shared" si="56"/>
        <v>0</v>
      </c>
      <c r="M134" s="11">
        <f t="shared" si="56"/>
        <v>3.3661067517093933E-2</v>
      </c>
      <c r="N134" s="11">
        <f t="shared" si="56"/>
        <v>3.9953683641518557E-2</v>
      </c>
      <c r="O134" s="11">
        <f t="shared" si="56"/>
        <v>3.7320072188049537E-2</v>
      </c>
      <c r="P134" s="11">
        <f t="shared" si="56"/>
        <v>3.3754527574352371E-2</v>
      </c>
      <c r="Q134" s="11">
        <f t="shared" si="56"/>
        <v>3.4543796577402468E-2</v>
      </c>
      <c r="R134" s="11">
        <f t="shared" si="56"/>
        <v>0</v>
      </c>
      <c r="S134" s="11">
        <f t="shared" si="56"/>
        <v>0</v>
      </c>
      <c r="T134" s="11">
        <f t="shared" si="56"/>
        <v>0</v>
      </c>
      <c r="U134" s="11">
        <f t="shared" si="56"/>
        <v>0</v>
      </c>
      <c r="V134" s="11">
        <f t="shared" si="56"/>
        <v>0</v>
      </c>
      <c r="W134" s="11">
        <f t="shared" si="56"/>
        <v>0</v>
      </c>
    </row>
    <row r="135" spans="1:28" outlineLevel="1" x14ac:dyDescent="0.2">
      <c r="B135" s="4" t="s">
        <v>22</v>
      </c>
      <c r="C135" s="11">
        <f t="shared" ref="C135:W135" si="57">IFERROR(C122/C126,0)</f>
        <v>0</v>
      </c>
      <c r="D135" s="11">
        <f t="shared" si="57"/>
        <v>0</v>
      </c>
      <c r="E135" s="11">
        <f t="shared" si="57"/>
        <v>0</v>
      </c>
      <c r="F135" s="11">
        <f t="shared" si="57"/>
        <v>0</v>
      </c>
      <c r="G135" s="11">
        <f t="shared" si="57"/>
        <v>0</v>
      </c>
      <c r="H135" s="11">
        <f t="shared" si="57"/>
        <v>0</v>
      </c>
      <c r="I135" s="11">
        <f t="shared" si="57"/>
        <v>0</v>
      </c>
      <c r="J135" s="11">
        <f t="shared" si="57"/>
        <v>0</v>
      </c>
      <c r="K135" s="11">
        <f t="shared" si="57"/>
        <v>0</v>
      </c>
      <c r="L135" s="11">
        <f t="shared" si="57"/>
        <v>0</v>
      </c>
      <c r="M135" s="11">
        <f t="shared" si="57"/>
        <v>0</v>
      </c>
      <c r="N135" s="11">
        <f t="shared" si="57"/>
        <v>0</v>
      </c>
      <c r="O135" s="11">
        <f t="shared" si="57"/>
        <v>0</v>
      </c>
      <c r="P135" s="11">
        <f t="shared" si="57"/>
        <v>0</v>
      </c>
      <c r="Q135" s="11">
        <f t="shared" si="57"/>
        <v>0</v>
      </c>
      <c r="R135" s="11">
        <f t="shared" si="57"/>
        <v>0</v>
      </c>
      <c r="S135" s="11">
        <f t="shared" si="57"/>
        <v>0</v>
      </c>
      <c r="T135" s="11">
        <f t="shared" si="57"/>
        <v>0</v>
      </c>
      <c r="U135" s="11">
        <f t="shared" si="57"/>
        <v>0</v>
      </c>
      <c r="V135" s="11">
        <f t="shared" si="57"/>
        <v>0</v>
      </c>
      <c r="W135" s="11">
        <f t="shared" si="57"/>
        <v>0</v>
      </c>
    </row>
    <row r="136" spans="1:28" x14ac:dyDescent="0.2">
      <c r="B136" s="4" t="s">
        <v>23</v>
      </c>
      <c r="C136" s="11">
        <f t="shared" ref="C136:W136" si="58">IFERROR(C123/C126,0)</f>
        <v>1.7719818718767262E-5</v>
      </c>
      <c r="D136" s="11">
        <f t="shared" si="58"/>
        <v>1.1049523652101853E-5</v>
      </c>
      <c r="E136" s="11">
        <f t="shared" si="58"/>
        <v>6.9340425846489013E-6</v>
      </c>
      <c r="F136" s="11">
        <f t="shared" si="58"/>
        <v>7.221441010925527E-6</v>
      </c>
      <c r="G136" s="11">
        <f t="shared" si="58"/>
        <v>7.1191752479062084E-6</v>
      </c>
      <c r="H136" s="11">
        <f t="shared" si="58"/>
        <v>8.3623754027349316E-6</v>
      </c>
      <c r="I136" s="11">
        <f t="shared" si="58"/>
        <v>2.2149608434170069E-5</v>
      </c>
      <c r="J136" s="11">
        <f t="shared" si="58"/>
        <v>2.0171972005746532E-5</v>
      </c>
      <c r="K136" s="11">
        <f t="shared" si="58"/>
        <v>2.2788190692545999E-5</v>
      </c>
      <c r="L136" s="11">
        <f t="shared" si="58"/>
        <v>2.5618257584917684E-5</v>
      </c>
      <c r="M136" s="11">
        <f t="shared" si="58"/>
        <v>4.0984369693987858E-5</v>
      </c>
      <c r="N136" s="11">
        <f t="shared" si="58"/>
        <v>8.097898584251935E-5</v>
      </c>
      <c r="O136" s="11">
        <f t="shared" si="58"/>
        <v>8.4963003595471895E-5</v>
      </c>
      <c r="P136" s="11">
        <f t="shared" si="58"/>
        <v>6.678901165486826E-5</v>
      </c>
      <c r="Q136" s="11">
        <f t="shared" si="58"/>
        <v>6.4099293313263771E-5</v>
      </c>
      <c r="R136" s="11">
        <f t="shared" si="58"/>
        <v>5.0253008049988615E-5</v>
      </c>
      <c r="S136" s="11">
        <f t="shared" si="58"/>
        <v>3.9438396638804819E-5</v>
      </c>
      <c r="T136" s="11">
        <f t="shared" si="58"/>
        <v>3.0902288172144889E-5</v>
      </c>
      <c r="U136" s="11">
        <f t="shared" si="58"/>
        <v>2.3323746558328582E-5</v>
      </c>
      <c r="V136" s="11">
        <f t="shared" si="58"/>
        <v>1.904808489467187E-5</v>
      </c>
      <c r="W136" s="11">
        <f t="shared" si="58"/>
        <v>1.1792310796304044E-5</v>
      </c>
    </row>
    <row r="137" spans="1:28" x14ac:dyDescent="0.2">
      <c r="B137" s="4" t="s">
        <v>17</v>
      </c>
      <c r="C137" s="11">
        <f t="shared" ref="C137:W137" si="59">IFERROR(C124/C126,0)</f>
        <v>0</v>
      </c>
      <c r="D137" s="11">
        <f t="shared" si="59"/>
        <v>0</v>
      </c>
      <c r="E137" s="11">
        <f t="shared" si="59"/>
        <v>0</v>
      </c>
      <c r="F137" s="11">
        <f t="shared" si="59"/>
        <v>0</v>
      </c>
      <c r="G137" s="11">
        <f t="shared" si="59"/>
        <v>0</v>
      </c>
      <c r="H137" s="11">
        <f t="shared" si="59"/>
        <v>0</v>
      </c>
      <c r="I137" s="11">
        <f t="shared" si="59"/>
        <v>0</v>
      </c>
      <c r="J137" s="11">
        <f t="shared" si="59"/>
        <v>0</v>
      </c>
      <c r="K137" s="11">
        <f t="shared" si="59"/>
        <v>0</v>
      </c>
      <c r="L137" s="11">
        <f t="shared" si="59"/>
        <v>0</v>
      </c>
      <c r="M137" s="11">
        <f t="shared" si="59"/>
        <v>0</v>
      </c>
      <c r="N137" s="11">
        <f t="shared" si="59"/>
        <v>0</v>
      </c>
      <c r="O137" s="11">
        <f t="shared" si="59"/>
        <v>0</v>
      </c>
      <c r="P137" s="11">
        <f t="shared" si="59"/>
        <v>0</v>
      </c>
      <c r="Q137" s="11">
        <f t="shared" si="59"/>
        <v>0</v>
      </c>
      <c r="R137" s="11">
        <f t="shared" si="59"/>
        <v>0</v>
      </c>
      <c r="S137" s="11">
        <f t="shared" si="59"/>
        <v>0</v>
      </c>
      <c r="T137" s="11">
        <f t="shared" si="59"/>
        <v>0</v>
      </c>
      <c r="U137" s="11">
        <f t="shared" si="59"/>
        <v>0</v>
      </c>
      <c r="V137" s="11">
        <f t="shared" si="59"/>
        <v>0</v>
      </c>
      <c r="W137" s="11">
        <f t="shared" si="59"/>
        <v>0</v>
      </c>
    </row>
    <row r="138" spans="1:28" s="31" customFormat="1" x14ac:dyDescent="0.2">
      <c r="A138" s="1"/>
      <c r="B138" s="4" t="s">
        <v>1</v>
      </c>
      <c r="C138" s="11">
        <f t="shared" ref="C138:W138" si="60">IFERROR(C125/C126,0)</f>
        <v>1.1060507344711274E-2</v>
      </c>
      <c r="D138" s="11">
        <f t="shared" si="60"/>
        <v>1.141241738818752E-2</v>
      </c>
      <c r="E138" s="11">
        <f t="shared" si="60"/>
        <v>9.8643345972392899E-3</v>
      </c>
      <c r="F138" s="11">
        <f t="shared" si="60"/>
        <v>8.4838594124528911E-3</v>
      </c>
      <c r="G138" s="11">
        <f t="shared" si="60"/>
        <v>7.4693042775092278E-3</v>
      </c>
      <c r="H138" s="11">
        <f t="shared" si="60"/>
        <v>6.3236774699916998E-3</v>
      </c>
      <c r="I138" s="11">
        <f t="shared" si="60"/>
        <v>8.2105947192828328E-3</v>
      </c>
      <c r="J138" s="11">
        <f t="shared" si="60"/>
        <v>1.1043072987690847E-2</v>
      </c>
      <c r="K138" s="11">
        <f t="shared" si="60"/>
        <v>1.3954002318919844E-2</v>
      </c>
      <c r="L138" s="11">
        <f t="shared" si="60"/>
        <v>9.1386392287460955E-3</v>
      </c>
      <c r="M138" s="11">
        <f t="shared" si="60"/>
        <v>9.3571251278721946E-3</v>
      </c>
      <c r="N138" s="11">
        <f t="shared" si="60"/>
        <v>9.0435721868710097E-3</v>
      </c>
      <c r="O138" s="11">
        <f t="shared" si="60"/>
        <v>8.0516677646964279E-3</v>
      </c>
      <c r="P138" s="11">
        <f t="shared" si="60"/>
        <v>6.8405432034268493E-3</v>
      </c>
      <c r="Q138" s="11">
        <f t="shared" si="60"/>
        <v>5.4400244633234403E-3</v>
      </c>
      <c r="R138" s="11">
        <f t="shared" si="60"/>
        <v>5.3354374873120372E-3</v>
      </c>
      <c r="S138" s="11">
        <f t="shared" si="60"/>
        <v>3.9307330689072858E-3</v>
      </c>
      <c r="T138" s="11">
        <f t="shared" si="60"/>
        <v>4.0774634987921369E-3</v>
      </c>
      <c r="U138" s="11">
        <f t="shared" si="60"/>
        <v>6.3534162464608818E-3</v>
      </c>
      <c r="V138" s="11">
        <f t="shared" si="60"/>
        <v>6.0107855927057285E-3</v>
      </c>
      <c r="W138" s="11">
        <f t="shared" si="60"/>
        <v>4.9771413100933928E-3</v>
      </c>
      <c r="X138" s="1"/>
      <c r="Y138" s="1"/>
      <c r="Z138"/>
      <c r="AA138" s="1"/>
      <c r="AB138" s="1"/>
    </row>
    <row r="139" spans="1:28" outlineLevel="1" x14ac:dyDescent="0.2"/>
    <row r="140" spans="1:28" outlineLevel="1" x14ac:dyDescent="0.2"/>
    <row r="141" spans="1:28" outlineLevel="1" x14ac:dyDescent="0.2">
      <c r="A141" s="32" t="s">
        <v>87</v>
      </c>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4"/>
      <c r="AA141" s="33"/>
      <c r="AB141" s="33"/>
    </row>
    <row r="142" spans="1:28" outlineLevel="1" x14ac:dyDescent="0.2">
      <c r="B142" s="20" t="s">
        <v>88</v>
      </c>
      <c r="C142" s="5">
        <f>'[2]Table 32'!C$15</f>
        <v>288.37876599999998</v>
      </c>
      <c r="D142" s="5">
        <f>'[2]Table 32'!D$15</f>
        <v>184.739643</v>
      </c>
      <c r="E142" s="5">
        <f>'[2]Table 32'!E$15</f>
        <v>203.88514499999999</v>
      </c>
      <c r="F142" s="5">
        <f>'[2]Table 32'!F$15</f>
        <v>215.98606000000001</v>
      </c>
      <c r="G142" s="5">
        <f>'[2]Table 32'!G$15</f>
        <v>253.61990700000001</v>
      </c>
      <c r="H142" s="5">
        <f>'[2]Table 32'!H$15</f>
        <v>271.67891300000002</v>
      </c>
      <c r="I142" s="5">
        <f>'[2]Table 32'!I$15</f>
        <v>268.98397299999999</v>
      </c>
      <c r="J142" s="5">
        <f>'[2]Table 32'!J$15</f>
        <v>286.7235</v>
      </c>
      <c r="K142" s="5">
        <f>'[2]Table 32'!K$15</f>
        <v>283.99694699999998</v>
      </c>
      <c r="L142" s="5">
        <f>'[2]Table 32'!L$15</f>
        <v>251.94119599999999</v>
      </c>
      <c r="M142" s="5">
        <f>'[2]Table 32'!M$15</f>
        <v>266.13810999999998</v>
      </c>
      <c r="N142" s="5">
        <f>'[2]Table 32'!N$15</f>
        <v>248.10640100000001</v>
      </c>
      <c r="O142" s="5">
        <f>'[2]Table 32'!O$15</f>
        <v>266.31070299999999</v>
      </c>
      <c r="P142" s="5">
        <f>'[2]Table 32'!P$15</f>
        <v>273.939975</v>
      </c>
      <c r="Q142" s="5">
        <f>'[2]Table 32'!Q$15</f>
        <v>280.12978900000002</v>
      </c>
      <c r="R142" s="5">
        <f>'[2]Table 32'!R$15</f>
        <v>305.57118500000001</v>
      </c>
      <c r="S142" s="5">
        <f>'[2]Table 32'!S$15</f>
        <v>320.31192099999998</v>
      </c>
      <c r="T142" s="5">
        <f>'[2]Table 32'!T$15</f>
        <v>345.594314</v>
      </c>
      <c r="U142" s="5">
        <f>'[2]Table 32'!U$15</f>
        <v>366.05533200000002</v>
      </c>
      <c r="V142" s="5">
        <f>'[2]Table 32'!V$15</f>
        <v>356.03918099999999</v>
      </c>
      <c r="W142" s="5">
        <f>'[2]Table 32'!W$15</f>
        <v>343.36907000000002</v>
      </c>
      <c r="Z142" s="21"/>
      <c r="AB142"/>
    </row>
    <row r="143" spans="1:28" outlineLevel="1" x14ac:dyDescent="0.2">
      <c r="B143" s="7" t="s">
        <v>89</v>
      </c>
      <c r="C143" s="5"/>
      <c r="D143" s="5"/>
      <c r="E143" s="5"/>
      <c r="F143" s="5"/>
      <c r="G143" s="5"/>
      <c r="H143" s="5"/>
      <c r="I143" s="5"/>
      <c r="J143" s="5"/>
      <c r="K143" s="5"/>
      <c r="L143" s="5"/>
      <c r="M143" s="5"/>
      <c r="N143" s="5"/>
      <c r="O143" s="5"/>
      <c r="P143" s="5"/>
      <c r="Q143" s="5"/>
      <c r="R143" s="5"/>
      <c r="S143" s="5"/>
      <c r="T143" s="5"/>
      <c r="U143" s="5"/>
      <c r="V143" s="5"/>
      <c r="W143" s="5"/>
      <c r="Z143" s="21"/>
      <c r="AB143"/>
    </row>
    <row r="144" spans="1:28" outlineLevel="1" x14ac:dyDescent="0.2">
      <c r="B144" s="7" t="s">
        <v>25</v>
      </c>
      <c r="C144" s="5">
        <f>'[2]Table 32'!C$26</f>
        <v>47.780999999999999</v>
      </c>
      <c r="D144" s="5">
        <f>'[2]Table 32'!D$26</f>
        <v>29.405999999999999</v>
      </c>
      <c r="E144" s="5">
        <f>'[2]Table 32'!E$26</f>
        <v>30.42</v>
      </c>
      <c r="F144" s="5">
        <f>'[2]Table 32'!F$26</f>
        <v>32.817999999999998</v>
      </c>
      <c r="G144" s="5">
        <f>'[2]Table 32'!G$26</f>
        <v>37.131999999999998</v>
      </c>
      <c r="H144" s="5">
        <f>'[2]Table 32'!H$26</f>
        <v>41.4</v>
      </c>
      <c r="I144" s="5">
        <f>'[2]Table 32'!I$26</f>
        <v>45.936999999999998</v>
      </c>
      <c r="J144" s="5">
        <f>'[2]Table 32'!J$26</f>
        <v>49.137</v>
      </c>
      <c r="K144" s="5">
        <f>'[2]Table 32'!K$26</f>
        <v>54.856999999999999</v>
      </c>
      <c r="L144" s="5">
        <f>'[2]Table 32'!L$26</f>
        <v>57.253999999999998</v>
      </c>
      <c r="M144" s="5">
        <f>'[2]Table 32'!M$26</f>
        <v>59.655999999999999</v>
      </c>
      <c r="N144" s="5">
        <f>'[2]Table 32'!N$26</f>
        <v>59.406999999999996</v>
      </c>
      <c r="O144" s="5">
        <f>'[2]Table 32'!O$26</f>
        <v>61.19</v>
      </c>
      <c r="P144" s="5">
        <f>'[2]Table 32'!P$26</f>
        <v>63.826999999999998</v>
      </c>
      <c r="Q144" s="5">
        <f>'[2]Table 32'!Q$26</f>
        <v>64.715999999999994</v>
      </c>
      <c r="R144" s="5">
        <f>'[2]Table 32'!R$26</f>
        <v>70.501000000000005</v>
      </c>
      <c r="S144" s="5">
        <f>'[2]Table 32'!S$26</f>
        <v>65.388000000000005</v>
      </c>
      <c r="T144" s="5">
        <f>'[2]Table 32'!T$26</f>
        <v>70.634</v>
      </c>
      <c r="U144" s="5">
        <f>'[2]Table 32'!U$26</f>
        <v>73.378</v>
      </c>
      <c r="V144" s="5">
        <f>'[2]Table 32'!V$26</f>
        <v>75.188999999999993</v>
      </c>
      <c r="W144" s="5">
        <f>'[2]Table 32'!W$26</f>
        <v>76.591999999999999</v>
      </c>
      <c r="Z144" s="21" t="s">
        <v>93</v>
      </c>
      <c r="AB144"/>
    </row>
    <row r="145" spans="2:28" outlineLevel="1" x14ac:dyDescent="0.2">
      <c r="B145" s="7" t="s">
        <v>30</v>
      </c>
      <c r="C145" s="5">
        <f>'[2]Table 32'!C$27</f>
        <v>5486.7024760000004</v>
      </c>
      <c r="D145" s="5">
        <f>'[2]Table 32'!D$27</f>
        <v>5149.305445</v>
      </c>
      <c r="E145" s="5">
        <f>'[2]Table 32'!E$27</f>
        <v>5277.4487209999998</v>
      </c>
      <c r="F145" s="5">
        <f>'[2]Table 32'!F$27</f>
        <v>5182.0591610000001</v>
      </c>
      <c r="G145" s="5">
        <f>'[2]Table 32'!G$27</f>
        <v>5378.1043470000004</v>
      </c>
      <c r="H145" s="5">
        <f>'[2]Table 32'!H$27</f>
        <v>5166.9967790000001</v>
      </c>
      <c r="I145" s="5">
        <f>'[2]Table 32'!I$27</f>
        <v>4610.3953410000004</v>
      </c>
      <c r="J145" s="5">
        <f>'[2]Table 32'!J$27</f>
        <v>4594.8113780000003</v>
      </c>
      <c r="K145" s="5">
        <f>'[2]Table 32'!K$27</f>
        <v>4076.3397519999999</v>
      </c>
      <c r="L145" s="5">
        <f>'[2]Table 32'!L$27</f>
        <v>4085.3120180000001</v>
      </c>
      <c r="M145" s="5">
        <f>'[2]Table 32'!M$27</f>
        <v>4141.7397019999999</v>
      </c>
      <c r="N145" s="5">
        <f>'[2]Table 32'!N$27</f>
        <v>3877.3539839999999</v>
      </c>
      <c r="O145" s="5">
        <f>'[2]Table 32'!O$27</f>
        <v>4040.620938</v>
      </c>
      <c r="P145" s="5">
        <f>'[2]Table 32'!P$27</f>
        <v>3984.5532170000001</v>
      </c>
      <c r="Q145" s="5">
        <f>'[2]Table 32'!Q$27</f>
        <v>4018.6959569999999</v>
      </c>
      <c r="R145" s="5">
        <f>'[2]Table 32'!R$27</f>
        <v>4023.9579549999999</v>
      </c>
      <c r="S145" s="5">
        <f>'[2]Table 32'!S$27</f>
        <v>4275.4568680000002</v>
      </c>
      <c r="T145" s="5">
        <f>'[2]Table 32'!T$27</f>
        <v>4216.2318359999999</v>
      </c>
      <c r="U145" s="5">
        <f>'[2]Table 32'!U$27</f>
        <v>4298.9082500000004</v>
      </c>
      <c r="V145" s="5">
        <f>'[2]Table 32'!V$27</f>
        <v>4073.5699679999998</v>
      </c>
      <c r="W145" s="5">
        <f>'[2]Table 32'!W$27</f>
        <v>3722.0834140000002</v>
      </c>
      <c r="Z145" s="21" t="s">
        <v>93</v>
      </c>
      <c r="AB145"/>
    </row>
    <row r="146" spans="2:28" outlineLevel="1" x14ac:dyDescent="0.2">
      <c r="B146" s="7" t="s">
        <v>31</v>
      </c>
      <c r="C146" s="5">
        <f t="shared" ref="C146:W146" si="61">C144*C145/1000</f>
        <v>262.16013100575606</v>
      </c>
      <c r="D146" s="5">
        <f t="shared" si="61"/>
        <v>151.42047591566998</v>
      </c>
      <c r="E146" s="5">
        <f t="shared" si="61"/>
        <v>160.53999009282001</v>
      </c>
      <c r="F146" s="5">
        <f t="shared" si="61"/>
        <v>170.06481754569799</v>
      </c>
      <c r="G146" s="5">
        <f t="shared" si="61"/>
        <v>199.699770612804</v>
      </c>
      <c r="H146" s="5">
        <f t="shared" si="61"/>
        <v>213.91366665059999</v>
      </c>
      <c r="I146" s="5">
        <f t="shared" si="61"/>
        <v>211.78773077951701</v>
      </c>
      <c r="J146" s="5">
        <f t="shared" si="61"/>
        <v>225.77524668078601</v>
      </c>
      <c r="K146" s="5">
        <f t="shared" si="61"/>
        <v>223.615769775464</v>
      </c>
      <c r="L146" s="5">
        <f t="shared" si="61"/>
        <v>233.900454278572</v>
      </c>
      <c r="M146" s="5">
        <f t="shared" si="61"/>
        <v>247.07962366251201</v>
      </c>
      <c r="N146" s="5">
        <f t="shared" si="61"/>
        <v>230.34196812748797</v>
      </c>
      <c r="O146" s="5">
        <f t="shared" si="61"/>
        <v>247.24559519621999</v>
      </c>
      <c r="P146" s="5">
        <f t="shared" si="61"/>
        <v>254.32207818145901</v>
      </c>
      <c r="Q146" s="5">
        <f t="shared" si="61"/>
        <v>260.073927553212</v>
      </c>
      <c r="R146" s="5">
        <f t="shared" si="61"/>
        <v>283.69305978545498</v>
      </c>
      <c r="S146" s="5">
        <f t="shared" si="61"/>
        <v>279.56357368478405</v>
      </c>
      <c r="T146" s="5">
        <f t="shared" si="61"/>
        <v>297.80931950402402</v>
      </c>
      <c r="U146" s="5">
        <f t="shared" si="61"/>
        <v>315.44528956850002</v>
      </c>
      <c r="V146" s="5">
        <f t="shared" si="61"/>
        <v>306.28765232395193</v>
      </c>
      <c r="W146" s="5">
        <f t="shared" si="61"/>
        <v>285.081812845088</v>
      </c>
    </row>
    <row r="147" spans="2:28" outlineLevel="1" x14ac:dyDescent="0.2">
      <c r="B147" s="7" t="s">
        <v>140</v>
      </c>
      <c r="C147" s="14">
        <f t="shared" ref="C147:W147" si="62">C142/C146</f>
        <v>1.1000100011151897</v>
      </c>
      <c r="D147" s="14">
        <f t="shared" si="62"/>
        <v>1.2200439992203322</v>
      </c>
      <c r="E147" s="14">
        <f t="shared" si="62"/>
        <v>1.2699959983934157</v>
      </c>
      <c r="F147" s="14">
        <f t="shared" si="62"/>
        <v>1.2700220017109802</v>
      </c>
      <c r="G147" s="14">
        <f t="shared" si="62"/>
        <v>1.2700060006165017</v>
      </c>
      <c r="H147" s="14">
        <f t="shared" si="62"/>
        <v>1.2700399990981035</v>
      </c>
      <c r="I147" s="14">
        <f t="shared" si="62"/>
        <v>1.2700640023383956</v>
      </c>
      <c r="J147" s="14">
        <f t="shared" si="62"/>
        <v>1.2699509986822697</v>
      </c>
      <c r="K147" s="14">
        <f t="shared" si="62"/>
        <v>1.270021999276552</v>
      </c>
      <c r="L147" s="14">
        <f t="shared" si="62"/>
        <v>1.0771299986443881</v>
      </c>
      <c r="M147" s="14">
        <f t="shared" si="62"/>
        <v>1.077134998244615</v>
      </c>
      <c r="N147" s="14">
        <f t="shared" si="62"/>
        <v>1.0771219982920346</v>
      </c>
      <c r="O147" s="14">
        <f t="shared" si="62"/>
        <v>1.0771099998309352</v>
      </c>
      <c r="P147" s="14">
        <f t="shared" si="62"/>
        <v>1.0771380013832053</v>
      </c>
      <c r="Q147" s="14">
        <f t="shared" si="62"/>
        <v>1.0771160017287182</v>
      </c>
      <c r="R147" s="14">
        <f t="shared" si="62"/>
        <v>1.077119000482742</v>
      </c>
      <c r="S147" s="14">
        <f t="shared" si="62"/>
        <v>1.1457569982316826</v>
      </c>
      <c r="T147" s="14">
        <f t="shared" si="62"/>
        <v>1.1604550004531684</v>
      </c>
      <c r="U147" s="14">
        <f t="shared" si="62"/>
        <v>1.1604400005488427</v>
      </c>
      <c r="V147" s="14">
        <f t="shared" si="62"/>
        <v>1.1624340005173543</v>
      </c>
      <c r="W147" s="14">
        <f t="shared" si="62"/>
        <v>1.2044579995237543</v>
      </c>
    </row>
    <row r="148" spans="2:28" outlineLevel="1" x14ac:dyDescent="0.2">
      <c r="B148" s="7" t="s">
        <v>90</v>
      </c>
      <c r="C148" s="5">
        <f t="shared" ref="C148:W148" si="63">C145*C147</f>
        <v>6035.4275967434742</v>
      </c>
      <c r="D148" s="5">
        <f t="shared" si="63"/>
        <v>6282.3792083248327</v>
      </c>
      <c r="E148" s="5">
        <f t="shared" si="63"/>
        <v>6702.3387573964492</v>
      </c>
      <c r="F148" s="5">
        <f t="shared" si="63"/>
        <v>6581.329148637943</v>
      </c>
      <c r="G148" s="5">
        <f t="shared" si="63"/>
        <v>6830.2247926316932</v>
      </c>
      <c r="H148" s="5">
        <f t="shared" si="63"/>
        <v>6562.2925845410637</v>
      </c>
      <c r="I148" s="5">
        <f t="shared" si="63"/>
        <v>5855.4971591527528</v>
      </c>
      <c r="J148" s="5">
        <f t="shared" si="63"/>
        <v>5835.1852982477558</v>
      </c>
      <c r="K148" s="5">
        <f t="shared" si="63"/>
        <v>5177.0411615655239</v>
      </c>
      <c r="L148" s="5">
        <f t="shared" si="63"/>
        <v>4400.4121284102421</v>
      </c>
      <c r="M148" s="5">
        <f t="shared" si="63"/>
        <v>4461.2127866434221</v>
      </c>
      <c r="N148" s="5">
        <f t="shared" si="63"/>
        <v>4176.3832713316615</v>
      </c>
      <c r="O148" s="5">
        <f t="shared" si="63"/>
        <v>4352.1932178460538</v>
      </c>
      <c r="P148" s="5">
        <f t="shared" si="63"/>
        <v>4291.9136885644011</v>
      </c>
      <c r="Q148" s="5">
        <f t="shared" si="63"/>
        <v>4328.6017213672048</v>
      </c>
      <c r="R148" s="5">
        <f t="shared" si="63"/>
        <v>4334.2815704741788</v>
      </c>
      <c r="S148" s="5">
        <f t="shared" si="63"/>
        <v>4898.6346271487118</v>
      </c>
      <c r="T148" s="5">
        <f t="shared" si="63"/>
        <v>4892.7473171560432</v>
      </c>
      <c r="U148" s="5">
        <f t="shared" si="63"/>
        <v>4988.6250919894246</v>
      </c>
      <c r="V148" s="5">
        <f t="shared" si="63"/>
        <v>4735.2562342895908</v>
      </c>
      <c r="W148" s="5">
        <f t="shared" si="63"/>
        <v>4483.0931428869862</v>
      </c>
    </row>
    <row r="149" spans="2:28" outlineLevel="1" x14ac:dyDescent="0.2"/>
    <row r="150" spans="2:28" outlineLevel="1" x14ac:dyDescent="0.2">
      <c r="B150" s="8" t="s">
        <v>14</v>
      </c>
      <c r="C150" s="13"/>
    </row>
    <row r="151" spans="2:28" outlineLevel="1" x14ac:dyDescent="0.2">
      <c r="B151" s="4" t="s">
        <v>18</v>
      </c>
      <c r="C151" s="5"/>
      <c r="D151" s="5"/>
      <c r="E151" s="5"/>
      <c r="F151" s="5"/>
      <c r="G151" s="5"/>
      <c r="H151" s="5"/>
      <c r="I151" s="5"/>
      <c r="J151" s="5"/>
      <c r="K151" s="5"/>
      <c r="L151" s="5"/>
      <c r="M151" s="5"/>
      <c r="N151" s="5"/>
      <c r="O151" s="5"/>
      <c r="P151" s="5"/>
      <c r="Q151" s="5"/>
      <c r="R151" s="5"/>
      <c r="S151" s="5"/>
      <c r="T151" s="5"/>
      <c r="U151" s="5"/>
      <c r="V151" s="5"/>
      <c r="W151" s="5"/>
      <c r="Z151" s="21"/>
    </row>
    <row r="152" spans="2:28" outlineLevel="1" x14ac:dyDescent="0.2">
      <c r="B152" s="4" t="s">
        <v>19</v>
      </c>
      <c r="C152" s="5"/>
      <c r="D152" s="5"/>
      <c r="E152" s="5"/>
      <c r="F152" s="5"/>
      <c r="G152" s="5"/>
      <c r="H152" s="5"/>
      <c r="I152" s="5"/>
      <c r="J152" s="5"/>
      <c r="K152" s="5"/>
      <c r="L152" s="5"/>
      <c r="M152" s="5"/>
      <c r="N152" s="5"/>
      <c r="O152" s="5"/>
      <c r="P152" s="5"/>
      <c r="Q152" s="5"/>
      <c r="R152" s="5"/>
      <c r="S152" s="5"/>
      <c r="T152" s="5"/>
      <c r="U152" s="5"/>
      <c r="V152" s="5"/>
      <c r="W152" s="5"/>
      <c r="Z152" s="21"/>
    </row>
    <row r="153" spans="2:28" outlineLevel="1" x14ac:dyDescent="0.2">
      <c r="B153" s="4" t="s">
        <v>16</v>
      </c>
      <c r="C153" s="5"/>
      <c r="D153" s="5"/>
      <c r="E153" s="5"/>
      <c r="F153" s="5"/>
      <c r="G153" s="5"/>
      <c r="H153" s="5"/>
      <c r="I153" s="5"/>
      <c r="J153" s="5"/>
      <c r="K153" s="5"/>
      <c r="L153" s="5"/>
      <c r="M153" s="5"/>
      <c r="N153" s="5"/>
      <c r="O153" s="5"/>
      <c r="P153" s="5"/>
      <c r="Q153" s="5"/>
      <c r="R153" s="5"/>
      <c r="S153" s="5"/>
      <c r="T153" s="5"/>
      <c r="U153" s="5"/>
      <c r="V153" s="5"/>
      <c r="W153" s="5"/>
      <c r="Z153" s="21"/>
    </row>
    <row r="154" spans="2:28" outlineLevel="1" x14ac:dyDescent="0.2">
      <c r="B154" s="4" t="s">
        <v>21</v>
      </c>
      <c r="C154" s="5"/>
      <c r="D154" s="5"/>
      <c r="E154" s="5"/>
      <c r="F154" s="5"/>
      <c r="G154" s="5"/>
      <c r="H154" s="5"/>
      <c r="I154" s="5"/>
      <c r="J154" s="5"/>
      <c r="K154" s="5"/>
      <c r="L154" s="5"/>
      <c r="M154" s="5"/>
      <c r="N154" s="5"/>
      <c r="O154" s="5"/>
      <c r="P154" s="5"/>
      <c r="Q154" s="5"/>
      <c r="R154" s="5"/>
      <c r="S154" s="5"/>
      <c r="T154" s="5"/>
      <c r="U154" s="5"/>
      <c r="V154" s="5"/>
      <c r="W154" s="5"/>
      <c r="Z154" s="21"/>
    </row>
    <row r="155" spans="2:28" outlineLevel="1" x14ac:dyDescent="0.2">
      <c r="B155" s="4" t="s">
        <v>20</v>
      </c>
      <c r="C155" s="5">
        <f>'[2]Table 32'!C$12*1000</f>
        <v>431.25299999999999</v>
      </c>
      <c r="D155" s="5">
        <f>'[2]Table 32'!D$12*1000</f>
        <v>249.08699999999999</v>
      </c>
      <c r="E155" s="5">
        <f>'[2]Table 32'!E$12*1000</f>
        <v>264.08799999999997</v>
      </c>
      <c r="F155" s="5">
        <f>'[2]Table 32'!F$12*1000</f>
        <v>279.75700000000001</v>
      </c>
      <c r="G155" s="5">
        <f>'[2]Table 32'!G$12*1000</f>
        <v>328.50600000000003</v>
      </c>
      <c r="H155" s="5">
        <f>'[2]Table 32'!H$12*1000</f>
        <v>321.94</v>
      </c>
      <c r="I155" s="5">
        <f>'[2]Table 32'!I$12*1000</f>
        <v>318.74099999999999</v>
      </c>
      <c r="J155" s="5">
        <f>'[2]Table 32'!J$12*1000</f>
        <v>331.89000000000004</v>
      </c>
      <c r="K155" s="5">
        <f>'[2]Table 32'!K$12*1000</f>
        <v>328.71499999999997</v>
      </c>
      <c r="L155" s="5">
        <f>'[2]Table 32'!L$12*1000</f>
        <v>442.072</v>
      </c>
      <c r="M155" s="5">
        <f>'[2]Table 32'!M$12*1000</f>
        <v>466.98</v>
      </c>
      <c r="N155" s="5">
        <f>'[2]Table 32'!N$12*1000</f>
        <v>435.346</v>
      </c>
      <c r="O155" s="5">
        <f>'[2]Table 32'!O$12*1000</f>
        <v>467.29399999999998</v>
      </c>
      <c r="P155" s="5">
        <f>'[2]Table 32'!P$12*1000</f>
        <v>480.66900000000004</v>
      </c>
      <c r="Q155" s="5">
        <f>'[2]Table 32'!Q$12*1000</f>
        <v>491.53999999999996</v>
      </c>
      <c r="R155" s="5">
        <f>'[2]Table 32'!R$12*1000</f>
        <v>536.17999999999995</v>
      </c>
      <c r="S155" s="5">
        <f>'[2]Table 32'!S$12*1000</f>
        <v>528.375</v>
      </c>
      <c r="T155" s="5">
        <f>'[2]Table 32'!T$12*1000</f>
        <v>552.43600000000004</v>
      </c>
      <c r="U155" s="5">
        <f>'[2]Table 32'!U$12*1000</f>
        <v>585.15099999999995</v>
      </c>
      <c r="V155" s="5">
        <f>'[2]Table 32'!V$12*1000</f>
        <v>568.16399999999999</v>
      </c>
      <c r="W155" s="5">
        <f>'[2]Table 32'!W$12*1000</f>
        <v>528.827</v>
      </c>
      <c r="Z155" s="21" t="s">
        <v>26</v>
      </c>
    </row>
    <row r="156" spans="2:28" outlineLevel="1" x14ac:dyDescent="0.2">
      <c r="B156" s="4" t="s">
        <v>0</v>
      </c>
      <c r="C156" s="5"/>
      <c r="D156" s="5"/>
      <c r="E156" s="5"/>
      <c r="F156" s="5"/>
      <c r="G156" s="5"/>
      <c r="H156" s="5"/>
      <c r="I156" s="5"/>
      <c r="J156" s="5"/>
      <c r="K156" s="5"/>
      <c r="L156" s="5"/>
      <c r="M156" s="5"/>
      <c r="N156" s="5"/>
      <c r="O156" s="5"/>
      <c r="P156" s="5"/>
      <c r="Q156" s="5"/>
      <c r="R156" s="5"/>
      <c r="S156" s="5"/>
      <c r="T156" s="5"/>
      <c r="U156" s="5"/>
      <c r="V156" s="5"/>
      <c r="W156" s="5"/>
      <c r="Z156" s="21"/>
    </row>
    <row r="157" spans="2:28" outlineLevel="1" x14ac:dyDescent="0.2">
      <c r="B157" s="4" t="s">
        <v>22</v>
      </c>
      <c r="C157" s="5"/>
      <c r="D157" s="5"/>
      <c r="E157" s="5"/>
      <c r="F157" s="5"/>
      <c r="G157" s="5"/>
      <c r="H157" s="5"/>
      <c r="I157" s="5"/>
      <c r="J157" s="5"/>
      <c r="K157" s="5"/>
      <c r="L157" s="5"/>
      <c r="M157" s="5"/>
      <c r="N157" s="5"/>
      <c r="O157" s="5"/>
      <c r="P157" s="5"/>
      <c r="Q157" s="5"/>
      <c r="R157" s="5"/>
      <c r="S157" s="5"/>
      <c r="T157" s="5"/>
      <c r="U157" s="5"/>
      <c r="V157" s="5"/>
      <c r="W157" s="5"/>
      <c r="Z157" s="21"/>
    </row>
    <row r="158" spans="2:28" outlineLevel="1" x14ac:dyDescent="0.2">
      <c r="B158" s="4" t="s">
        <v>23</v>
      </c>
      <c r="C158" s="5"/>
      <c r="D158" s="5"/>
      <c r="E158" s="5"/>
      <c r="F158" s="5"/>
      <c r="G158" s="5"/>
      <c r="H158" s="5"/>
      <c r="I158" s="5"/>
      <c r="J158" s="5"/>
      <c r="K158" s="5"/>
      <c r="L158" s="5"/>
      <c r="M158" s="5"/>
      <c r="N158" s="5"/>
      <c r="O158" s="5"/>
      <c r="P158" s="5"/>
      <c r="Q158" s="5"/>
      <c r="R158" s="5"/>
      <c r="S158" s="5"/>
      <c r="T158" s="5"/>
      <c r="U158" s="5"/>
      <c r="V158" s="5"/>
      <c r="W158" s="5"/>
      <c r="Z158" s="21"/>
    </row>
    <row r="159" spans="2:28" outlineLevel="1" x14ac:dyDescent="0.2">
      <c r="B159" s="4" t="s">
        <v>17</v>
      </c>
      <c r="C159" s="5"/>
      <c r="D159" s="5"/>
      <c r="E159" s="5"/>
      <c r="F159" s="5"/>
      <c r="G159" s="5"/>
      <c r="H159" s="5"/>
      <c r="I159" s="5"/>
      <c r="J159" s="5"/>
      <c r="K159" s="5"/>
      <c r="L159" s="5"/>
      <c r="M159" s="5"/>
      <c r="N159" s="5"/>
      <c r="O159" s="5"/>
      <c r="P159" s="5"/>
      <c r="Q159" s="5"/>
      <c r="R159" s="5"/>
      <c r="S159" s="5"/>
      <c r="T159" s="5"/>
      <c r="U159" s="5"/>
      <c r="V159" s="5"/>
      <c r="W159" s="5"/>
      <c r="Z159" s="21"/>
    </row>
    <row r="160" spans="2:28" outlineLevel="1" x14ac:dyDescent="0.2">
      <c r="B160" s="4" t="s">
        <v>1</v>
      </c>
      <c r="C160" s="5"/>
      <c r="D160" s="5"/>
      <c r="E160" s="5"/>
      <c r="F160" s="5"/>
      <c r="G160" s="5"/>
      <c r="H160" s="5"/>
      <c r="I160" s="5"/>
      <c r="J160" s="5"/>
      <c r="K160" s="5"/>
      <c r="L160" s="5"/>
      <c r="M160" s="5"/>
      <c r="N160" s="5"/>
      <c r="O160" s="5"/>
      <c r="P160" s="5"/>
      <c r="Q160" s="5"/>
      <c r="R160" s="5"/>
      <c r="S160" s="5"/>
      <c r="T160" s="5"/>
      <c r="U160" s="5"/>
      <c r="V160" s="5"/>
      <c r="W160" s="5"/>
      <c r="Z160" s="21"/>
    </row>
    <row r="161" spans="1:28" outlineLevel="1" x14ac:dyDescent="0.2">
      <c r="B161" s="15" t="s">
        <v>9</v>
      </c>
      <c r="C161" s="19">
        <f t="shared" ref="C161:W161" si="64">SUM(C151:C160)</f>
        <v>431.25299999999999</v>
      </c>
      <c r="D161" s="19">
        <f t="shared" si="64"/>
        <v>249.08699999999999</v>
      </c>
      <c r="E161" s="19">
        <f t="shared" si="64"/>
        <v>264.08799999999997</v>
      </c>
      <c r="F161" s="19">
        <f t="shared" si="64"/>
        <v>279.75700000000001</v>
      </c>
      <c r="G161" s="19">
        <f t="shared" si="64"/>
        <v>328.50600000000003</v>
      </c>
      <c r="H161" s="19">
        <f t="shared" si="64"/>
        <v>321.94</v>
      </c>
      <c r="I161" s="19">
        <f t="shared" si="64"/>
        <v>318.74099999999999</v>
      </c>
      <c r="J161" s="19">
        <f t="shared" si="64"/>
        <v>331.89000000000004</v>
      </c>
      <c r="K161" s="19">
        <f t="shared" si="64"/>
        <v>328.71499999999997</v>
      </c>
      <c r="L161" s="19">
        <f t="shared" si="64"/>
        <v>442.072</v>
      </c>
      <c r="M161" s="19">
        <f t="shared" si="64"/>
        <v>466.98</v>
      </c>
      <c r="N161" s="19">
        <f t="shared" si="64"/>
        <v>435.346</v>
      </c>
      <c r="O161" s="19">
        <f t="shared" si="64"/>
        <v>467.29399999999998</v>
      </c>
      <c r="P161" s="19">
        <f t="shared" si="64"/>
        <v>480.66900000000004</v>
      </c>
      <c r="Q161" s="19">
        <f t="shared" si="64"/>
        <v>491.53999999999996</v>
      </c>
      <c r="R161" s="19">
        <f t="shared" si="64"/>
        <v>536.17999999999995</v>
      </c>
      <c r="S161" s="19">
        <f t="shared" si="64"/>
        <v>528.375</v>
      </c>
      <c r="T161" s="19">
        <f t="shared" si="64"/>
        <v>552.43600000000004</v>
      </c>
      <c r="U161" s="19">
        <f t="shared" si="64"/>
        <v>585.15099999999995</v>
      </c>
      <c r="V161" s="19">
        <f t="shared" si="64"/>
        <v>568.16399999999999</v>
      </c>
      <c r="W161" s="19">
        <f t="shared" si="64"/>
        <v>528.827</v>
      </c>
    </row>
    <row r="162" spans="1:28" outlineLevel="1" x14ac:dyDescent="0.2">
      <c r="B162" s="26" t="s">
        <v>91</v>
      </c>
      <c r="C162" s="25">
        <f t="shared" ref="C162:W162" si="65">C161/C142/1000</f>
        <v>1.4954395081918064E-3</v>
      </c>
      <c r="D162" s="25">
        <f t="shared" si="65"/>
        <v>1.348313745523477E-3</v>
      </c>
      <c r="E162" s="25">
        <f t="shared" si="65"/>
        <v>1.2952782803278774E-3</v>
      </c>
      <c r="F162" s="25">
        <f t="shared" si="65"/>
        <v>1.295254888208989E-3</v>
      </c>
      <c r="G162" s="25">
        <f t="shared" si="65"/>
        <v>1.295268986909612E-3</v>
      </c>
      <c r="H162" s="25">
        <f t="shared" si="65"/>
        <v>1.1850017965877239E-3</v>
      </c>
      <c r="I162" s="25">
        <f t="shared" si="65"/>
        <v>1.1849813817717682E-3</v>
      </c>
      <c r="J162" s="25">
        <f t="shared" si="65"/>
        <v>1.1575263276292318E-3</v>
      </c>
      <c r="K162" s="25">
        <f t="shared" si="65"/>
        <v>1.1574596257895688E-3</v>
      </c>
      <c r="L162" s="25">
        <f t="shared" si="65"/>
        <v>1.7546634175698683E-3</v>
      </c>
      <c r="M162" s="25">
        <f t="shared" si="65"/>
        <v>1.7546528755314301E-3</v>
      </c>
      <c r="N162" s="25">
        <f t="shared" si="65"/>
        <v>1.7546746002736139E-3</v>
      </c>
      <c r="O162" s="25">
        <f t="shared" si="65"/>
        <v>1.75469477845207E-3</v>
      </c>
      <c r="P162" s="25">
        <f t="shared" si="65"/>
        <v>1.7546508135587004E-3</v>
      </c>
      <c r="Q162" s="25">
        <f t="shared" si="65"/>
        <v>1.7546866463387797E-3</v>
      </c>
      <c r="R162" s="25">
        <f t="shared" si="65"/>
        <v>1.7546811555546377E-3</v>
      </c>
      <c r="S162" s="25">
        <f t="shared" si="65"/>
        <v>1.6495639573776589E-3</v>
      </c>
      <c r="T162" s="25">
        <f t="shared" si="65"/>
        <v>1.5985100958576537E-3</v>
      </c>
      <c r="U162" s="25">
        <f t="shared" si="65"/>
        <v>1.5985315575187413E-3</v>
      </c>
      <c r="V162" s="25">
        <f t="shared" si="65"/>
        <v>1.5957906610283997E-3</v>
      </c>
      <c r="W162" s="25">
        <f t="shared" si="65"/>
        <v>1.5401125092600798E-3</v>
      </c>
    </row>
    <row r="163" spans="1:28" outlineLevel="1" x14ac:dyDescent="0.2"/>
    <row r="164" spans="1:28" outlineLevel="1" x14ac:dyDescent="0.2">
      <c r="B164" s="4" t="s">
        <v>18</v>
      </c>
      <c r="C164" s="11">
        <f t="shared" ref="C164:W164" si="66">IFERROR(C151/C161,0)</f>
        <v>0</v>
      </c>
      <c r="D164" s="11">
        <f t="shared" si="66"/>
        <v>0</v>
      </c>
      <c r="E164" s="11">
        <f t="shared" si="66"/>
        <v>0</v>
      </c>
      <c r="F164" s="11">
        <f t="shared" si="66"/>
        <v>0</v>
      </c>
      <c r="G164" s="11">
        <f t="shared" si="66"/>
        <v>0</v>
      </c>
      <c r="H164" s="11">
        <f t="shared" si="66"/>
        <v>0</v>
      </c>
      <c r="I164" s="11">
        <f t="shared" si="66"/>
        <v>0</v>
      </c>
      <c r="J164" s="11">
        <f t="shared" si="66"/>
        <v>0</v>
      </c>
      <c r="K164" s="11">
        <f t="shared" si="66"/>
        <v>0</v>
      </c>
      <c r="L164" s="11">
        <f t="shared" si="66"/>
        <v>0</v>
      </c>
      <c r="M164" s="11">
        <f t="shared" si="66"/>
        <v>0</v>
      </c>
      <c r="N164" s="11">
        <f t="shared" si="66"/>
        <v>0</v>
      </c>
      <c r="O164" s="11">
        <f t="shared" si="66"/>
        <v>0</v>
      </c>
      <c r="P164" s="11">
        <f t="shared" si="66"/>
        <v>0</v>
      </c>
      <c r="Q164" s="11">
        <f t="shared" si="66"/>
        <v>0</v>
      </c>
      <c r="R164" s="11">
        <f t="shared" si="66"/>
        <v>0</v>
      </c>
      <c r="S164" s="11">
        <f t="shared" si="66"/>
        <v>0</v>
      </c>
      <c r="T164" s="11">
        <f t="shared" si="66"/>
        <v>0</v>
      </c>
      <c r="U164" s="11">
        <f t="shared" si="66"/>
        <v>0</v>
      </c>
      <c r="V164" s="11">
        <f t="shared" si="66"/>
        <v>0</v>
      </c>
      <c r="W164" s="11">
        <f t="shared" si="66"/>
        <v>0</v>
      </c>
    </row>
    <row r="165" spans="1:28" outlineLevel="1" x14ac:dyDescent="0.2">
      <c r="B165" s="4" t="s">
        <v>19</v>
      </c>
      <c r="C165" s="11">
        <f t="shared" ref="C165:W165" si="67">IFERROR(C152/C161,0)</f>
        <v>0</v>
      </c>
      <c r="D165" s="11">
        <f t="shared" si="67"/>
        <v>0</v>
      </c>
      <c r="E165" s="11">
        <f t="shared" si="67"/>
        <v>0</v>
      </c>
      <c r="F165" s="11">
        <f t="shared" si="67"/>
        <v>0</v>
      </c>
      <c r="G165" s="11">
        <f t="shared" si="67"/>
        <v>0</v>
      </c>
      <c r="H165" s="11">
        <f t="shared" si="67"/>
        <v>0</v>
      </c>
      <c r="I165" s="11">
        <f t="shared" si="67"/>
        <v>0</v>
      </c>
      <c r="J165" s="11">
        <f t="shared" si="67"/>
        <v>0</v>
      </c>
      <c r="K165" s="11">
        <f t="shared" si="67"/>
        <v>0</v>
      </c>
      <c r="L165" s="11">
        <f t="shared" si="67"/>
        <v>0</v>
      </c>
      <c r="M165" s="11">
        <f t="shared" si="67"/>
        <v>0</v>
      </c>
      <c r="N165" s="11">
        <f t="shared" si="67"/>
        <v>0</v>
      </c>
      <c r="O165" s="11">
        <f t="shared" si="67"/>
        <v>0</v>
      </c>
      <c r="P165" s="11">
        <f t="shared" si="67"/>
        <v>0</v>
      </c>
      <c r="Q165" s="11">
        <f t="shared" si="67"/>
        <v>0</v>
      </c>
      <c r="R165" s="11">
        <f t="shared" si="67"/>
        <v>0</v>
      </c>
      <c r="S165" s="11">
        <f t="shared" si="67"/>
        <v>0</v>
      </c>
      <c r="T165" s="11">
        <f t="shared" si="67"/>
        <v>0</v>
      </c>
      <c r="U165" s="11">
        <f t="shared" si="67"/>
        <v>0</v>
      </c>
      <c r="V165" s="11">
        <f t="shared" si="67"/>
        <v>0</v>
      </c>
      <c r="W165" s="11">
        <f t="shared" si="67"/>
        <v>0</v>
      </c>
    </row>
    <row r="166" spans="1:28" outlineLevel="1" x14ac:dyDescent="0.2">
      <c r="B166" s="4" t="s">
        <v>16</v>
      </c>
      <c r="C166" s="11">
        <f t="shared" ref="C166:W166" si="68">IFERROR(C153/C161,0)</f>
        <v>0</v>
      </c>
      <c r="D166" s="11">
        <f t="shared" si="68"/>
        <v>0</v>
      </c>
      <c r="E166" s="11">
        <f t="shared" si="68"/>
        <v>0</v>
      </c>
      <c r="F166" s="11">
        <f t="shared" si="68"/>
        <v>0</v>
      </c>
      <c r="G166" s="11">
        <f t="shared" si="68"/>
        <v>0</v>
      </c>
      <c r="H166" s="11">
        <f t="shared" si="68"/>
        <v>0</v>
      </c>
      <c r="I166" s="11">
        <f t="shared" si="68"/>
        <v>0</v>
      </c>
      <c r="J166" s="11">
        <f t="shared" si="68"/>
        <v>0</v>
      </c>
      <c r="K166" s="11">
        <f t="shared" si="68"/>
        <v>0</v>
      </c>
      <c r="L166" s="11">
        <f t="shared" si="68"/>
        <v>0</v>
      </c>
      <c r="M166" s="11">
        <f t="shared" si="68"/>
        <v>0</v>
      </c>
      <c r="N166" s="11">
        <f t="shared" si="68"/>
        <v>0</v>
      </c>
      <c r="O166" s="11">
        <f t="shared" si="68"/>
        <v>0</v>
      </c>
      <c r="P166" s="11">
        <f t="shared" si="68"/>
        <v>0</v>
      </c>
      <c r="Q166" s="11">
        <f t="shared" si="68"/>
        <v>0</v>
      </c>
      <c r="R166" s="11">
        <f t="shared" si="68"/>
        <v>0</v>
      </c>
      <c r="S166" s="11">
        <f t="shared" si="68"/>
        <v>0</v>
      </c>
      <c r="T166" s="11">
        <f t="shared" si="68"/>
        <v>0</v>
      </c>
      <c r="U166" s="11">
        <f t="shared" si="68"/>
        <v>0</v>
      </c>
      <c r="V166" s="11">
        <f t="shared" si="68"/>
        <v>0</v>
      </c>
      <c r="W166" s="11">
        <f t="shared" si="68"/>
        <v>0</v>
      </c>
    </row>
    <row r="167" spans="1:28" outlineLevel="1" x14ac:dyDescent="0.2">
      <c r="B167" s="4" t="s">
        <v>21</v>
      </c>
      <c r="C167" s="11">
        <f t="shared" ref="C167:W167" si="69">IFERROR(C154/C161,0)</f>
        <v>0</v>
      </c>
      <c r="D167" s="11">
        <f t="shared" si="69"/>
        <v>0</v>
      </c>
      <c r="E167" s="11">
        <f t="shared" si="69"/>
        <v>0</v>
      </c>
      <c r="F167" s="11">
        <f t="shared" si="69"/>
        <v>0</v>
      </c>
      <c r="G167" s="11">
        <f t="shared" si="69"/>
        <v>0</v>
      </c>
      <c r="H167" s="11">
        <f t="shared" si="69"/>
        <v>0</v>
      </c>
      <c r="I167" s="11">
        <f t="shared" si="69"/>
        <v>0</v>
      </c>
      <c r="J167" s="11">
        <f t="shared" si="69"/>
        <v>0</v>
      </c>
      <c r="K167" s="11">
        <f t="shared" si="69"/>
        <v>0</v>
      </c>
      <c r="L167" s="11">
        <f t="shared" si="69"/>
        <v>0</v>
      </c>
      <c r="M167" s="11">
        <f t="shared" si="69"/>
        <v>0</v>
      </c>
      <c r="N167" s="11">
        <f t="shared" si="69"/>
        <v>0</v>
      </c>
      <c r="O167" s="11">
        <f t="shared" si="69"/>
        <v>0</v>
      </c>
      <c r="P167" s="11">
        <f t="shared" si="69"/>
        <v>0</v>
      </c>
      <c r="Q167" s="11">
        <f t="shared" si="69"/>
        <v>0</v>
      </c>
      <c r="R167" s="11">
        <f t="shared" si="69"/>
        <v>0</v>
      </c>
      <c r="S167" s="11">
        <f t="shared" si="69"/>
        <v>0</v>
      </c>
      <c r="T167" s="11">
        <f t="shared" si="69"/>
        <v>0</v>
      </c>
      <c r="U167" s="11">
        <f t="shared" si="69"/>
        <v>0</v>
      </c>
      <c r="V167" s="11">
        <f t="shared" si="69"/>
        <v>0</v>
      </c>
      <c r="W167" s="11">
        <f t="shared" si="69"/>
        <v>0</v>
      </c>
    </row>
    <row r="168" spans="1:28" outlineLevel="1" x14ac:dyDescent="0.2">
      <c r="B168" s="4" t="s">
        <v>20</v>
      </c>
      <c r="C168" s="11">
        <f t="shared" ref="C168:W168" si="70">IFERROR(C155/C161,0)</f>
        <v>1</v>
      </c>
      <c r="D168" s="11">
        <f t="shared" si="70"/>
        <v>1</v>
      </c>
      <c r="E168" s="11">
        <f t="shared" si="70"/>
        <v>1</v>
      </c>
      <c r="F168" s="11">
        <f t="shared" si="70"/>
        <v>1</v>
      </c>
      <c r="G168" s="11">
        <f t="shared" si="70"/>
        <v>1</v>
      </c>
      <c r="H168" s="11">
        <f t="shared" si="70"/>
        <v>1</v>
      </c>
      <c r="I168" s="11">
        <f t="shared" si="70"/>
        <v>1</v>
      </c>
      <c r="J168" s="11">
        <f t="shared" si="70"/>
        <v>1</v>
      </c>
      <c r="K168" s="11">
        <f t="shared" si="70"/>
        <v>1</v>
      </c>
      <c r="L168" s="11">
        <f t="shared" si="70"/>
        <v>1</v>
      </c>
      <c r="M168" s="11">
        <f t="shared" si="70"/>
        <v>1</v>
      </c>
      <c r="N168" s="11">
        <f t="shared" si="70"/>
        <v>1</v>
      </c>
      <c r="O168" s="11">
        <f t="shared" si="70"/>
        <v>1</v>
      </c>
      <c r="P168" s="11">
        <f t="shared" si="70"/>
        <v>1</v>
      </c>
      <c r="Q168" s="11">
        <f t="shared" si="70"/>
        <v>1</v>
      </c>
      <c r="R168" s="11">
        <f t="shared" si="70"/>
        <v>1</v>
      </c>
      <c r="S168" s="11">
        <f t="shared" si="70"/>
        <v>1</v>
      </c>
      <c r="T168" s="11">
        <f t="shared" si="70"/>
        <v>1</v>
      </c>
      <c r="U168" s="11">
        <f t="shared" si="70"/>
        <v>1</v>
      </c>
      <c r="V168" s="11">
        <f t="shared" si="70"/>
        <v>1</v>
      </c>
      <c r="W168" s="11">
        <f t="shared" si="70"/>
        <v>1</v>
      </c>
    </row>
    <row r="169" spans="1:28" outlineLevel="1" x14ac:dyDescent="0.2">
      <c r="B169" s="4" t="s">
        <v>0</v>
      </c>
      <c r="C169" s="11">
        <f t="shared" ref="C169:W169" si="71">IFERROR(C156/C161,0)</f>
        <v>0</v>
      </c>
      <c r="D169" s="11">
        <f t="shared" si="71"/>
        <v>0</v>
      </c>
      <c r="E169" s="11">
        <f t="shared" si="71"/>
        <v>0</v>
      </c>
      <c r="F169" s="11">
        <f t="shared" si="71"/>
        <v>0</v>
      </c>
      <c r="G169" s="11">
        <f t="shared" si="71"/>
        <v>0</v>
      </c>
      <c r="H169" s="11">
        <f t="shared" si="71"/>
        <v>0</v>
      </c>
      <c r="I169" s="11">
        <f t="shared" si="71"/>
        <v>0</v>
      </c>
      <c r="J169" s="11">
        <f t="shared" si="71"/>
        <v>0</v>
      </c>
      <c r="K169" s="11">
        <f t="shared" si="71"/>
        <v>0</v>
      </c>
      <c r="L169" s="11">
        <f t="shared" si="71"/>
        <v>0</v>
      </c>
      <c r="M169" s="11">
        <f t="shared" si="71"/>
        <v>0</v>
      </c>
      <c r="N169" s="11">
        <f t="shared" si="71"/>
        <v>0</v>
      </c>
      <c r="O169" s="11">
        <f t="shared" si="71"/>
        <v>0</v>
      </c>
      <c r="P169" s="11">
        <f t="shared" si="71"/>
        <v>0</v>
      </c>
      <c r="Q169" s="11">
        <f t="shared" si="71"/>
        <v>0</v>
      </c>
      <c r="R169" s="11">
        <f t="shared" si="71"/>
        <v>0</v>
      </c>
      <c r="S169" s="11">
        <f t="shared" si="71"/>
        <v>0</v>
      </c>
      <c r="T169" s="11">
        <f t="shared" si="71"/>
        <v>0</v>
      </c>
      <c r="U169" s="11">
        <f t="shared" si="71"/>
        <v>0</v>
      </c>
      <c r="V169" s="11">
        <f t="shared" si="71"/>
        <v>0</v>
      </c>
      <c r="W169" s="11">
        <f t="shared" si="71"/>
        <v>0</v>
      </c>
    </row>
    <row r="170" spans="1:28" x14ac:dyDescent="0.2">
      <c r="B170" s="4" t="s">
        <v>22</v>
      </c>
      <c r="C170" s="11">
        <f t="shared" ref="C170:W170" si="72">IFERROR(C157/C161,0)</f>
        <v>0</v>
      </c>
      <c r="D170" s="11">
        <f t="shared" si="72"/>
        <v>0</v>
      </c>
      <c r="E170" s="11">
        <f t="shared" si="72"/>
        <v>0</v>
      </c>
      <c r="F170" s="11">
        <f t="shared" si="72"/>
        <v>0</v>
      </c>
      <c r="G170" s="11">
        <f t="shared" si="72"/>
        <v>0</v>
      </c>
      <c r="H170" s="11">
        <f t="shared" si="72"/>
        <v>0</v>
      </c>
      <c r="I170" s="11">
        <f t="shared" si="72"/>
        <v>0</v>
      </c>
      <c r="J170" s="11">
        <f t="shared" si="72"/>
        <v>0</v>
      </c>
      <c r="K170" s="11">
        <f t="shared" si="72"/>
        <v>0</v>
      </c>
      <c r="L170" s="11">
        <f t="shared" si="72"/>
        <v>0</v>
      </c>
      <c r="M170" s="11">
        <f t="shared" si="72"/>
        <v>0</v>
      </c>
      <c r="N170" s="11">
        <f t="shared" si="72"/>
        <v>0</v>
      </c>
      <c r="O170" s="11">
        <f t="shared" si="72"/>
        <v>0</v>
      </c>
      <c r="P170" s="11">
        <f t="shared" si="72"/>
        <v>0</v>
      </c>
      <c r="Q170" s="11">
        <f t="shared" si="72"/>
        <v>0</v>
      </c>
      <c r="R170" s="11">
        <f t="shared" si="72"/>
        <v>0</v>
      </c>
      <c r="S170" s="11">
        <f t="shared" si="72"/>
        <v>0</v>
      </c>
      <c r="T170" s="11">
        <f t="shared" si="72"/>
        <v>0</v>
      </c>
      <c r="U170" s="11">
        <f t="shared" si="72"/>
        <v>0</v>
      </c>
      <c r="V170" s="11">
        <f t="shared" si="72"/>
        <v>0</v>
      </c>
      <c r="W170" s="11">
        <f t="shared" si="72"/>
        <v>0</v>
      </c>
    </row>
    <row r="171" spans="1:28" x14ac:dyDescent="0.2">
      <c r="B171" s="4" t="s">
        <v>23</v>
      </c>
      <c r="C171" s="11">
        <f t="shared" ref="C171:W171" si="73">IFERROR(C158/C161,0)</f>
        <v>0</v>
      </c>
      <c r="D171" s="11">
        <f t="shared" si="73"/>
        <v>0</v>
      </c>
      <c r="E171" s="11">
        <f t="shared" si="73"/>
        <v>0</v>
      </c>
      <c r="F171" s="11">
        <f t="shared" si="73"/>
        <v>0</v>
      </c>
      <c r="G171" s="11">
        <f t="shared" si="73"/>
        <v>0</v>
      </c>
      <c r="H171" s="11">
        <f t="shared" si="73"/>
        <v>0</v>
      </c>
      <c r="I171" s="11">
        <f t="shared" si="73"/>
        <v>0</v>
      </c>
      <c r="J171" s="11">
        <f t="shared" si="73"/>
        <v>0</v>
      </c>
      <c r="K171" s="11">
        <f t="shared" si="73"/>
        <v>0</v>
      </c>
      <c r="L171" s="11">
        <f t="shared" si="73"/>
        <v>0</v>
      </c>
      <c r="M171" s="11">
        <f t="shared" si="73"/>
        <v>0</v>
      </c>
      <c r="N171" s="11">
        <f t="shared" si="73"/>
        <v>0</v>
      </c>
      <c r="O171" s="11">
        <f t="shared" si="73"/>
        <v>0</v>
      </c>
      <c r="P171" s="11">
        <f t="shared" si="73"/>
        <v>0</v>
      </c>
      <c r="Q171" s="11">
        <f t="shared" si="73"/>
        <v>0</v>
      </c>
      <c r="R171" s="11">
        <f t="shared" si="73"/>
        <v>0</v>
      </c>
      <c r="S171" s="11">
        <f t="shared" si="73"/>
        <v>0</v>
      </c>
      <c r="T171" s="11">
        <f t="shared" si="73"/>
        <v>0</v>
      </c>
      <c r="U171" s="11">
        <f t="shared" si="73"/>
        <v>0</v>
      </c>
      <c r="V171" s="11">
        <f t="shared" si="73"/>
        <v>0</v>
      </c>
      <c r="W171" s="11">
        <f t="shared" si="73"/>
        <v>0</v>
      </c>
    </row>
    <row r="172" spans="1:28" s="33" customFormat="1" x14ac:dyDescent="0.2">
      <c r="A172" s="1"/>
      <c r="B172" s="4" t="s">
        <v>17</v>
      </c>
      <c r="C172" s="11">
        <f t="shared" ref="C172:W172" si="74">IFERROR(C159/C161,0)</f>
        <v>0</v>
      </c>
      <c r="D172" s="11">
        <f t="shared" si="74"/>
        <v>0</v>
      </c>
      <c r="E172" s="11">
        <f t="shared" si="74"/>
        <v>0</v>
      </c>
      <c r="F172" s="11">
        <f t="shared" si="74"/>
        <v>0</v>
      </c>
      <c r="G172" s="11">
        <f t="shared" si="74"/>
        <v>0</v>
      </c>
      <c r="H172" s="11">
        <f t="shared" si="74"/>
        <v>0</v>
      </c>
      <c r="I172" s="11">
        <f t="shared" si="74"/>
        <v>0</v>
      </c>
      <c r="J172" s="11">
        <f t="shared" si="74"/>
        <v>0</v>
      </c>
      <c r="K172" s="11">
        <f t="shared" si="74"/>
        <v>0</v>
      </c>
      <c r="L172" s="11">
        <f t="shared" si="74"/>
        <v>0</v>
      </c>
      <c r="M172" s="11">
        <f t="shared" si="74"/>
        <v>0</v>
      </c>
      <c r="N172" s="11">
        <f t="shared" si="74"/>
        <v>0</v>
      </c>
      <c r="O172" s="11">
        <f t="shared" si="74"/>
        <v>0</v>
      </c>
      <c r="P172" s="11">
        <f t="shared" si="74"/>
        <v>0</v>
      </c>
      <c r="Q172" s="11">
        <f t="shared" si="74"/>
        <v>0</v>
      </c>
      <c r="R172" s="11">
        <f t="shared" si="74"/>
        <v>0</v>
      </c>
      <c r="S172" s="11">
        <f t="shared" si="74"/>
        <v>0</v>
      </c>
      <c r="T172" s="11">
        <f t="shared" si="74"/>
        <v>0</v>
      </c>
      <c r="U172" s="11">
        <f t="shared" si="74"/>
        <v>0</v>
      </c>
      <c r="V172" s="11">
        <f t="shared" si="74"/>
        <v>0</v>
      </c>
      <c r="W172" s="11">
        <f t="shared" si="74"/>
        <v>0</v>
      </c>
      <c r="X172" s="1"/>
      <c r="Y172" s="1"/>
      <c r="Z172"/>
      <c r="AA172" s="1"/>
      <c r="AB172" s="1"/>
    </row>
    <row r="173" spans="1:28" outlineLevel="1" x14ac:dyDescent="0.2">
      <c r="B173" s="4" t="s">
        <v>1</v>
      </c>
      <c r="C173" s="11">
        <f t="shared" ref="C173:W173" si="75">IFERROR(C160/C161,0)</f>
        <v>0</v>
      </c>
      <c r="D173" s="11">
        <f t="shared" si="75"/>
        <v>0</v>
      </c>
      <c r="E173" s="11">
        <f t="shared" si="75"/>
        <v>0</v>
      </c>
      <c r="F173" s="11">
        <f t="shared" si="75"/>
        <v>0</v>
      </c>
      <c r="G173" s="11">
        <f t="shared" si="75"/>
        <v>0</v>
      </c>
      <c r="H173" s="11">
        <f t="shared" si="75"/>
        <v>0</v>
      </c>
      <c r="I173" s="11">
        <f t="shared" si="75"/>
        <v>0</v>
      </c>
      <c r="J173" s="11">
        <f t="shared" si="75"/>
        <v>0</v>
      </c>
      <c r="K173" s="11">
        <f t="shared" si="75"/>
        <v>0</v>
      </c>
      <c r="L173" s="11">
        <f t="shared" si="75"/>
        <v>0</v>
      </c>
      <c r="M173" s="11">
        <f t="shared" si="75"/>
        <v>0</v>
      </c>
      <c r="N173" s="11">
        <f t="shared" si="75"/>
        <v>0</v>
      </c>
      <c r="O173" s="11">
        <f t="shared" si="75"/>
        <v>0</v>
      </c>
      <c r="P173" s="11">
        <f t="shared" si="75"/>
        <v>0</v>
      </c>
      <c r="Q173" s="11">
        <f t="shared" si="75"/>
        <v>0</v>
      </c>
      <c r="R173" s="11">
        <f t="shared" si="75"/>
        <v>0</v>
      </c>
      <c r="S173" s="11">
        <f t="shared" si="75"/>
        <v>0</v>
      </c>
      <c r="T173" s="11">
        <f t="shared" si="75"/>
        <v>0</v>
      </c>
      <c r="U173" s="11">
        <f t="shared" si="75"/>
        <v>0</v>
      </c>
      <c r="V173" s="11">
        <f t="shared" si="75"/>
        <v>0</v>
      </c>
      <c r="W173" s="11">
        <f t="shared" si="75"/>
        <v>0</v>
      </c>
    </row>
    <row r="174" spans="1:28" outlineLevel="1" x14ac:dyDescent="0.2"/>
    <row r="175" spans="1:28" outlineLevel="1" x14ac:dyDescent="0.2"/>
    <row r="176" spans="1:28" outlineLevel="1" x14ac:dyDescent="0.2">
      <c r="A176" s="32" t="s">
        <v>82</v>
      </c>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4"/>
      <c r="AA176" s="33"/>
      <c r="AB176" s="33"/>
    </row>
    <row r="177" spans="2:28" outlineLevel="1" x14ac:dyDescent="0.2">
      <c r="B177" s="20" t="s">
        <v>88</v>
      </c>
      <c r="C177" s="5">
        <f>'[2]Table 28'!C$30</f>
        <v>4181.8943559999998</v>
      </c>
      <c r="D177" s="5">
        <f>'[2]Table 28'!D$30</f>
        <v>4397.3775530000003</v>
      </c>
      <c r="E177" s="5">
        <f>'[2]Table 28'!E$30</f>
        <v>4670.1796999999997</v>
      </c>
      <c r="F177" s="5">
        <f>'[2]Table 28'!F$30</f>
        <v>5049.250121</v>
      </c>
      <c r="G177" s="5">
        <f>'[2]Table 28'!G$30</f>
        <v>4127.6546369999996</v>
      </c>
      <c r="H177" s="5">
        <f>'[2]Table 28'!H$30</f>
        <v>4449.9263639999999</v>
      </c>
      <c r="I177" s="5">
        <f>'[2]Table 28'!I$30</f>
        <v>4974.9712600000003</v>
      </c>
      <c r="J177" s="5">
        <f>'[2]Table 28'!J$30</f>
        <v>4583.6737380000004</v>
      </c>
      <c r="K177" s="5">
        <f>'[2]Table 28'!K$30</f>
        <v>4828.8540009999997</v>
      </c>
      <c r="L177" s="5">
        <f>'[2]Table 28'!L$30</f>
        <v>4360.4940139999999</v>
      </c>
      <c r="M177" s="5">
        <f>'[2]Table 28'!M$30</f>
        <v>4650.922646</v>
      </c>
      <c r="N177" s="5">
        <f>'[2]Table 28'!N$30</f>
        <v>4230.5453699999998</v>
      </c>
      <c r="O177" s="5">
        <f>'[2]Table 28'!O$30</f>
        <v>4366.1690239999998</v>
      </c>
      <c r="P177" s="5">
        <f>'[2]Table 28'!P$30</f>
        <v>4308.2066690000001</v>
      </c>
      <c r="Q177" s="5">
        <f>'[2]Table 28'!Q$30</f>
        <v>3910.775306</v>
      </c>
      <c r="R177" s="5">
        <f>'[2]Table 28'!R$30</f>
        <v>3743.3980409999999</v>
      </c>
      <c r="S177" s="5">
        <f>'[2]Table 28'!S$30</f>
        <v>4164.1957119999997</v>
      </c>
      <c r="T177" s="5">
        <f>'[2]Table 28'!T$30</f>
        <v>4664.8203700000004</v>
      </c>
      <c r="U177" s="5">
        <f>'[2]Table 28'!U$30</f>
        <v>4545.5585520000004</v>
      </c>
      <c r="V177" s="5">
        <f>'[2]Table 28'!V$30</f>
        <v>4531.1152199999997</v>
      </c>
      <c r="W177" s="5">
        <f>'[2]Table 28'!W$30</f>
        <v>4784.0580799999998</v>
      </c>
      <c r="Z177" s="21" t="s">
        <v>26</v>
      </c>
      <c r="AB177"/>
    </row>
    <row r="178" spans="2:28" outlineLevel="1" x14ac:dyDescent="0.2">
      <c r="B178" s="7" t="s">
        <v>89</v>
      </c>
      <c r="C178" s="5"/>
      <c r="D178" s="5"/>
      <c r="E178" s="5"/>
      <c r="F178" s="5"/>
      <c r="G178" s="5"/>
      <c r="H178" s="5"/>
      <c r="I178" s="5"/>
      <c r="J178" s="5"/>
      <c r="K178" s="5"/>
      <c r="L178" s="5"/>
      <c r="M178" s="5"/>
      <c r="N178" s="5"/>
      <c r="O178" s="5"/>
      <c r="P178" s="5"/>
      <c r="Q178" s="5"/>
      <c r="R178" s="5"/>
      <c r="S178" s="5"/>
      <c r="T178" s="5"/>
      <c r="U178" s="5"/>
      <c r="V178" s="5"/>
      <c r="W178" s="5"/>
      <c r="Z178" s="21" t="s">
        <v>26</v>
      </c>
      <c r="AB178"/>
    </row>
    <row r="179" spans="2:28" outlineLevel="1" x14ac:dyDescent="0.2">
      <c r="B179" s="7" t="s">
        <v>25</v>
      </c>
      <c r="C179" s="5">
        <f>'[2]Table 31'!C$13</f>
        <v>5.4080000000000004</v>
      </c>
      <c r="D179" s="5">
        <f>'[2]Table 31'!D$13</f>
        <v>5.0540000000000003</v>
      </c>
      <c r="E179" s="5">
        <f>'[2]Table 31'!E$13</f>
        <v>5.1020000000000003</v>
      </c>
      <c r="F179" s="5">
        <f>'[2]Table 31'!F$13</f>
        <v>5.1980000000000004</v>
      </c>
      <c r="G179" s="5">
        <f>'[2]Table 31'!G$13</f>
        <v>5.407</v>
      </c>
      <c r="H179" s="5">
        <f>'[2]Table 31'!H$13</f>
        <v>5.4980000000000002</v>
      </c>
      <c r="I179" s="5">
        <f>'[2]Table 31'!I$13</f>
        <v>5.7679999999999998</v>
      </c>
      <c r="J179" s="5">
        <f>'[2]Table 31'!J$13</f>
        <v>5.7089999999999996</v>
      </c>
      <c r="K179" s="5">
        <f>'[2]Table 31'!K$13</f>
        <v>5.7949999999999999</v>
      </c>
      <c r="L179" s="5">
        <f>'[2]Table 31'!L$13</f>
        <v>5.8220000000000001</v>
      </c>
      <c r="M179" s="5">
        <f>'[2]Table 31'!M$13</f>
        <v>5.9050000000000002</v>
      </c>
      <c r="N179" s="5">
        <f>'[2]Table 31'!N$13</f>
        <v>5.8460000000000001</v>
      </c>
      <c r="O179" s="5">
        <f>'[2]Table 31'!O$13</f>
        <v>5.7910000000000004</v>
      </c>
      <c r="P179" s="5">
        <f>'[2]Table 31'!P$13</f>
        <v>5.8239999999999998</v>
      </c>
      <c r="Q179" s="5">
        <f>'[2]Table 31'!Q$13</f>
        <v>6.157</v>
      </c>
      <c r="R179" s="5">
        <f>'[2]Table 31'!R$13</f>
        <v>5.8780000000000001</v>
      </c>
      <c r="S179" s="5">
        <f>'[2]Table 31'!S$13</f>
        <v>5.8079999999999998</v>
      </c>
      <c r="T179" s="5">
        <f>'[2]Table 31'!T$13</f>
        <v>6.5019999999999998</v>
      </c>
      <c r="U179" s="5">
        <f>'[2]Table 31'!U$13</f>
        <v>6.4089999999999998</v>
      </c>
      <c r="V179" s="5">
        <f>'[2]Table 31'!V$13</f>
        <v>6.2110000000000003</v>
      </c>
      <c r="W179" s="5">
        <f>'[2]Table 31'!W$13</f>
        <v>6.5730000000000004</v>
      </c>
      <c r="Z179" s="21" t="s">
        <v>26</v>
      </c>
      <c r="AB179"/>
    </row>
    <row r="180" spans="2:28" outlineLevel="1" x14ac:dyDescent="0.2">
      <c r="B180" s="7" t="s">
        <v>30</v>
      </c>
      <c r="C180" s="5">
        <f>'[2]Table 31'!C$23</f>
        <v>39614.71731</v>
      </c>
      <c r="D180" s="5">
        <f>'[2]Table 31'!D$23</f>
        <v>44054.615753999999</v>
      </c>
      <c r="E180" s="5">
        <f>'[2]Table 31'!E$23</f>
        <v>45813.941144999997</v>
      </c>
      <c r="F180" s="5">
        <f>'[2]Table 31'!F$23</f>
        <v>48064.485285000002</v>
      </c>
      <c r="G180" s="5">
        <f>'[2]Table 31'!G$23</f>
        <v>37347.891756999998</v>
      </c>
      <c r="H180" s="5">
        <f>'[2]Table 31'!H$23</f>
        <v>39156.837817</v>
      </c>
      <c r="I180" s="5">
        <f>'[2]Table 31'!I$23</f>
        <v>41268.533705000002</v>
      </c>
      <c r="J180" s="5">
        <f>'[2]Table 31'!J$23</f>
        <v>37997.424195</v>
      </c>
      <c r="K180" s="5">
        <f>'[2]Table 31'!K$23</f>
        <v>39011.206878999998</v>
      </c>
      <c r="L180" s="5">
        <f>'[2]Table 31'!L$23</f>
        <v>34690.523305000002</v>
      </c>
      <c r="M180" s="5">
        <f>'[2]Table 31'!M$23</f>
        <v>36096.448005999999</v>
      </c>
      <c r="N180" s="5">
        <f>'[2]Table 31'!N$23</f>
        <v>32819.272670999999</v>
      </c>
      <c r="O180" s="5">
        <f>'[2]Table 31'!O$23</f>
        <v>33840.112080999999</v>
      </c>
      <c r="P180" s="5">
        <f>'[2]Table 31'!P$23</f>
        <v>33201.673606999997</v>
      </c>
      <c r="Q180" s="5">
        <f>'[2]Table 31'!Q$23</f>
        <v>28508.772883000001</v>
      </c>
      <c r="R180" s="5">
        <f>'[2]Table 31'!R$23</f>
        <v>28583.883985</v>
      </c>
      <c r="S180" s="5">
        <f>'[2]Table 31'!S$23</f>
        <v>32180.244426000001</v>
      </c>
      <c r="T180" s="5">
        <f>'[2]Table 31'!T$23</f>
        <v>32201.253156999999</v>
      </c>
      <c r="U180" s="5">
        <f>'[2]Table 31'!U$23</f>
        <v>31833.309979000001</v>
      </c>
      <c r="V180" s="5">
        <f>'[2]Table 31'!V$23</f>
        <v>32743.748058000001</v>
      </c>
      <c r="W180" s="5">
        <f>'[2]Table 31'!W$23</f>
        <v>32667.629752000001</v>
      </c>
      <c r="Z180" s="21" t="s">
        <v>26</v>
      </c>
      <c r="AB180"/>
    </row>
    <row r="181" spans="2:28" outlineLevel="1" x14ac:dyDescent="0.2">
      <c r="B181" s="7" t="s">
        <v>31</v>
      </c>
      <c r="C181" s="5">
        <f t="shared" ref="C181:W181" si="76">C179*C180/1000</f>
        <v>214.23639121248002</v>
      </c>
      <c r="D181" s="5">
        <f t="shared" si="76"/>
        <v>222.65202802071602</v>
      </c>
      <c r="E181" s="5">
        <f t="shared" si="76"/>
        <v>233.74272772179</v>
      </c>
      <c r="F181" s="5">
        <f t="shared" si="76"/>
        <v>249.83919451143001</v>
      </c>
      <c r="G181" s="5">
        <f t="shared" si="76"/>
        <v>201.94005073009899</v>
      </c>
      <c r="H181" s="5">
        <f t="shared" si="76"/>
        <v>215.284294317866</v>
      </c>
      <c r="I181" s="5">
        <f t="shared" si="76"/>
        <v>238.03690241044001</v>
      </c>
      <c r="J181" s="5">
        <f t="shared" si="76"/>
        <v>216.92729472925498</v>
      </c>
      <c r="K181" s="5">
        <f t="shared" si="76"/>
        <v>226.06994386380498</v>
      </c>
      <c r="L181" s="5">
        <f t="shared" si="76"/>
        <v>201.96822668171001</v>
      </c>
      <c r="M181" s="5">
        <f t="shared" si="76"/>
        <v>213.14952547543001</v>
      </c>
      <c r="N181" s="5">
        <f t="shared" si="76"/>
        <v>191.86146803466599</v>
      </c>
      <c r="O181" s="5">
        <f t="shared" si="76"/>
        <v>195.96808906107103</v>
      </c>
      <c r="P181" s="5">
        <f t="shared" si="76"/>
        <v>193.36654708716796</v>
      </c>
      <c r="Q181" s="5">
        <f t="shared" si="76"/>
        <v>175.52851464063102</v>
      </c>
      <c r="R181" s="5">
        <f t="shared" si="76"/>
        <v>168.01607006383</v>
      </c>
      <c r="S181" s="5">
        <f t="shared" si="76"/>
        <v>186.902859626208</v>
      </c>
      <c r="T181" s="5">
        <f t="shared" si="76"/>
        <v>209.37254802681397</v>
      </c>
      <c r="U181" s="5">
        <f t="shared" si="76"/>
        <v>204.019683655411</v>
      </c>
      <c r="V181" s="5">
        <f t="shared" si="76"/>
        <v>203.37141918823801</v>
      </c>
      <c r="W181" s="5">
        <f t="shared" si="76"/>
        <v>214.72433035989602</v>
      </c>
    </row>
    <row r="182" spans="2:28" outlineLevel="1" x14ac:dyDescent="0.2">
      <c r="B182" s="7" t="s">
        <v>140</v>
      </c>
      <c r="C182" s="14">
        <f t="shared" ref="C182:W182" si="77">C177/C181</f>
        <v>19.519999997817319</v>
      </c>
      <c r="D182" s="14">
        <f t="shared" si="77"/>
        <v>19.749999998162419</v>
      </c>
      <c r="E182" s="14">
        <f t="shared" si="77"/>
        <v>19.980000000507548</v>
      </c>
      <c r="F182" s="14">
        <f t="shared" si="77"/>
        <v>20.209999999695803</v>
      </c>
      <c r="G182" s="14">
        <f t="shared" si="77"/>
        <v>20.440000000380195</v>
      </c>
      <c r="H182" s="14">
        <f t="shared" si="77"/>
        <v>20.670000002088912</v>
      </c>
      <c r="I182" s="14">
        <f t="shared" si="77"/>
        <v>20.899999998411189</v>
      </c>
      <c r="J182" s="14">
        <f t="shared" si="77"/>
        <v>21.130000001709526</v>
      </c>
      <c r="K182" s="14">
        <f t="shared" si="77"/>
        <v>21.360000000305771</v>
      </c>
      <c r="L182" s="14">
        <f t="shared" si="77"/>
        <v>21.589999999712237</v>
      </c>
      <c r="M182" s="14">
        <f t="shared" si="77"/>
        <v>21.820000000591683</v>
      </c>
      <c r="N182" s="14">
        <f t="shared" si="77"/>
        <v>22.049999999143207</v>
      </c>
      <c r="O182" s="14">
        <f t="shared" si="77"/>
        <v>22.279999998567813</v>
      </c>
      <c r="P182" s="14">
        <f t="shared" si="77"/>
        <v>22.279999999471976</v>
      </c>
      <c r="Q182" s="14">
        <f t="shared" si="77"/>
        <v>22.279999998898987</v>
      </c>
      <c r="R182" s="14">
        <f t="shared" si="77"/>
        <v>22.27999999986827</v>
      </c>
      <c r="S182" s="14">
        <f t="shared" si="77"/>
        <v>22.27999999747508</v>
      </c>
      <c r="T182" s="14">
        <f t="shared" si="77"/>
        <v>22.2799999998213</v>
      </c>
      <c r="U182" s="14">
        <f t="shared" si="77"/>
        <v>22.280000000771707</v>
      </c>
      <c r="V182" s="14">
        <f t="shared" si="77"/>
        <v>22.280000002389997</v>
      </c>
      <c r="W182" s="14">
        <f t="shared" si="77"/>
        <v>22.279999998051068</v>
      </c>
    </row>
    <row r="183" spans="2:28" outlineLevel="1" x14ac:dyDescent="0.2">
      <c r="B183" s="7" t="s">
        <v>90</v>
      </c>
      <c r="C183" s="5">
        <f t="shared" ref="C183:W183" si="78">C180*C182</f>
        <v>773279.28180473368</v>
      </c>
      <c r="D183" s="5">
        <f t="shared" si="78"/>
        <v>870078.66106054606</v>
      </c>
      <c r="E183" s="5">
        <f t="shared" si="78"/>
        <v>915362.54410035268</v>
      </c>
      <c r="F183" s="5">
        <f t="shared" si="78"/>
        <v>971383.24759522895</v>
      </c>
      <c r="G183" s="5">
        <f t="shared" si="78"/>
        <v>763390.90752727946</v>
      </c>
      <c r="H183" s="5">
        <f t="shared" si="78"/>
        <v>809371.83775918523</v>
      </c>
      <c r="I183" s="5">
        <f t="shared" si="78"/>
        <v>862512.3543689322</v>
      </c>
      <c r="J183" s="5">
        <f t="shared" si="78"/>
        <v>802885.57330530754</v>
      </c>
      <c r="K183" s="5">
        <f t="shared" si="78"/>
        <v>833279.37894736847</v>
      </c>
      <c r="L183" s="5">
        <f t="shared" si="78"/>
        <v>748968.39814496739</v>
      </c>
      <c r="M183" s="5">
        <f t="shared" si="78"/>
        <v>787624.49551227759</v>
      </c>
      <c r="N183" s="5">
        <f t="shared" si="78"/>
        <v>723664.96236743068</v>
      </c>
      <c r="O183" s="5">
        <f t="shared" si="78"/>
        <v>753957.69711621467</v>
      </c>
      <c r="P183" s="5">
        <f t="shared" si="78"/>
        <v>739733.28794642864</v>
      </c>
      <c r="Q183" s="5">
        <f t="shared" si="78"/>
        <v>635175.45980185154</v>
      </c>
      <c r="R183" s="5">
        <f t="shared" si="78"/>
        <v>636848.93518203462</v>
      </c>
      <c r="S183" s="5">
        <f t="shared" si="78"/>
        <v>716975.84573002753</v>
      </c>
      <c r="T183" s="5">
        <f t="shared" si="78"/>
        <v>717443.9203322056</v>
      </c>
      <c r="U183" s="5">
        <f t="shared" si="78"/>
        <v>709246.14635668602</v>
      </c>
      <c r="V183" s="5">
        <f t="shared" si="78"/>
        <v>729530.70681049745</v>
      </c>
      <c r="W183" s="5">
        <f t="shared" si="78"/>
        <v>727834.79081089306</v>
      </c>
    </row>
    <row r="184" spans="2:28" outlineLevel="1" x14ac:dyDescent="0.2"/>
    <row r="185" spans="2:28" outlineLevel="1" x14ac:dyDescent="0.2">
      <c r="B185" s="8" t="s">
        <v>14</v>
      </c>
      <c r="C185" s="13"/>
      <c r="H185" s="5"/>
    </row>
    <row r="186" spans="2:28" outlineLevel="1" x14ac:dyDescent="0.2">
      <c r="B186" s="4" t="s">
        <v>18</v>
      </c>
      <c r="C186" s="5">
        <f>IFERROR(INDEX('[2]Table 28'!C$14:C$19,MATCH($B186,'[2]Table 28'!$B$14:$B$19,0))*1000,0)</f>
        <v>0</v>
      </c>
      <c r="D186" s="5">
        <f>IFERROR(INDEX('[2]Table 28'!D$14:D$19,MATCH($B186,'[2]Table 28'!$B$14:$B$19,0))*1000,0)</f>
        <v>0</v>
      </c>
      <c r="E186" s="5">
        <f>IFERROR(INDEX('[2]Table 28'!E$14:E$19,MATCH($B186,'[2]Table 28'!$B$14:$B$19,0))*1000,0)</f>
        <v>0</v>
      </c>
      <c r="F186" s="5">
        <f>IFERROR(INDEX('[2]Table 28'!F$14:F$19,MATCH($B186,'[2]Table 28'!$B$14:$B$19,0))*1000,0)</f>
        <v>0</v>
      </c>
      <c r="G186" s="5">
        <f>IFERROR(INDEX('[2]Table 28'!G$14:G$19,MATCH($B186,'[2]Table 28'!$B$14:$B$19,0))*1000,0)</f>
        <v>0</v>
      </c>
      <c r="H186" s="5">
        <f>IFERROR(INDEX('[2]Table 28'!H$14:H$19,MATCH($B186,'[2]Table 28'!$B$14:$B$19,0))*1000,0)</f>
        <v>0</v>
      </c>
      <c r="I186" s="5">
        <f>IFERROR(INDEX('[2]Table 28'!I$14:I$19,MATCH($B186,'[2]Table 28'!$B$14:$B$19,0))*1000,0)</f>
        <v>0</v>
      </c>
      <c r="J186" s="5">
        <f>IFERROR(INDEX('[2]Table 28'!J$14:J$19,MATCH($B186,'[2]Table 28'!$B$14:$B$19,0))*1000,0)</f>
        <v>0</v>
      </c>
      <c r="K186" s="5">
        <f>IFERROR(INDEX('[2]Table 28'!K$14:K$19,MATCH($B186,'[2]Table 28'!$B$14:$B$19,0))*1000,0)</f>
        <v>0</v>
      </c>
      <c r="L186" s="5">
        <f>IFERROR(INDEX('[2]Table 28'!L$14:L$19,MATCH($B186,'[2]Table 28'!$B$14:$B$19,0))*1000,0)</f>
        <v>0</v>
      </c>
      <c r="M186" s="5">
        <f>IFERROR(INDEX('[2]Table 28'!M$14:M$19,MATCH($B186,'[2]Table 28'!$B$14:$B$19,0))*1000,0)</f>
        <v>0</v>
      </c>
      <c r="N186" s="5">
        <f>IFERROR(INDEX('[2]Table 28'!N$14:N$19,MATCH($B186,'[2]Table 28'!$B$14:$B$19,0))*1000,0)</f>
        <v>0</v>
      </c>
      <c r="O186" s="5">
        <f>IFERROR(INDEX('[2]Table 28'!O$14:O$19,MATCH($B186,'[2]Table 28'!$B$14:$B$19,0))*1000,0)</f>
        <v>0</v>
      </c>
      <c r="P186" s="5">
        <f>IFERROR(INDEX('[2]Table 28'!P$14:P$19,MATCH($B186,'[2]Table 28'!$B$14:$B$19,0))*1000,0)</f>
        <v>0</v>
      </c>
      <c r="Q186" s="5">
        <f>IFERROR(INDEX('[2]Table 28'!Q$14:Q$19,MATCH($B186,'[2]Table 28'!$B$14:$B$19,0))*1000,0)</f>
        <v>0</v>
      </c>
      <c r="R186" s="5">
        <f>IFERROR(INDEX('[2]Table 28'!R$14:R$19,MATCH($B186,'[2]Table 28'!$B$14:$B$19,0))*1000,0)</f>
        <v>0</v>
      </c>
      <c r="S186" s="5">
        <f>IFERROR(INDEX('[2]Table 28'!S$14:S$19,MATCH($B186,'[2]Table 28'!$B$14:$B$19,0))*1000,0)</f>
        <v>0</v>
      </c>
      <c r="T186" s="5">
        <f>IFERROR(INDEX('[2]Table 28'!T$14:T$19,MATCH($B186,'[2]Table 28'!$B$14:$B$19,0))*1000,0)</f>
        <v>0</v>
      </c>
      <c r="U186" s="5">
        <f>IFERROR(INDEX('[2]Table 28'!U$14:U$19,MATCH($B186,'[2]Table 28'!$B$14:$B$19,0))*1000,0)</f>
        <v>0</v>
      </c>
      <c r="V186" s="5">
        <f>IFERROR(INDEX('[2]Table 28'!V$14:V$19,MATCH($B186,'[2]Table 28'!$B$14:$B$19,0))*1000,0)</f>
        <v>0</v>
      </c>
      <c r="W186" s="5">
        <f>IFERROR(INDEX('[2]Table 28'!W$14:W$19,MATCH($B186,'[2]Table 28'!$B$14:$B$19,0))*1000,0)</f>
        <v>0</v>
      </c>
      <c r="Z186" s="21" t="s">
        <v>26</v>
      </c>
    </row>
    <row r="187" spans="2:28" outlineLevel="1" x14ac:dyDescent="0.2">
      <c r="B187" s="4" t="s">
        <v>19</v>
      </c>
      <c r="C187" s="5">
        <f>IFERROR(INDEX('[2]Table 28'!C$14:C$19,MATCH($B187,'[2]Table 28'!$B$14:$B$19,0))*1000,0)</f>
        <v>0</v>
      </c>
      <c r="D187" s="5">
        <f>IFERROR(INDEX('[2]Table 28'!D$14:D$19,MATCH($B187,'[2]Table 28'!$B$14:$B$19,0))*1000,0)</f>
        <v>0</v>
      </c>
      <c r="E187" s="5">
        <f>IFERROR(INDEX('[2]Table 28'!E$14:E$19,MATCH($B187,'[2]Table 28'!$B$14:$B$19,0))*1000,0)</f>
        <v>0</v>
      </c>
      <c r="F187" s="5">
        <f>IFERROR(INDEX('[2]Table 28'!F$14:F$19,MATCH($B187,'[2]Table 28'!$B$14:$B$19,0))*1000,0)</f>
        <v>0</v>
      </c>
      <c r="G187" s="5">
        <f>IFERROR(INDEX('[2]Table 28'!G$14:G$19,MATCH($B187,'[2]Table 28'!$B$14:$B$19,0))*1000,0)</f>
        <v>0</v>
      </c>
      <c r="H187" s="5">
        <f>IFERROR(INDEX('[2]Table 28'!H$14:H$19,MATCH($B187,'[2]Table 28'!$B$14:$B$19,0))*1000,0)</f>
        <v>0</v>
      </c>
      <c r="I187" s="5">
        <f>IFERROR(INDEX('[2]Table 28'!I$14:I$19,MATCH($B187,'[2]Table 28'!$B$14:$B$19,0))*1000,0)</f>
        <v>0</v>
      </c>
      <c r="J187" s="5">
        <f>IFERROR(INDEX('[2]Table 28'!J$14:J$19,MATCH($B187,'[2]Table 28'!$B$14:$B$19,0))*1000,0)</f>
        <v>0</v>
      </c>
      <c r="K187" s="5">
        <f>IFERROR(INDEX('[2]Table 28'!K$14:K$19,MATCH($B187,'[2]Table 28'!$B$14:$B$19,0))*1000,0)</f>
        <v>0</v>
      </c>
      <c r="L187" s="5">
        <f>IFERROR(INDEX('[2]Table 28'!L$14:L$19,MATCH($B187,'[2]Table 28'!$B$14:$B$19,0))*1000,0)</f>
        <v>0</v>
      </c>
      <c r="M187" s="5">
        <f>IFERROR(INDEX('[2]Table 28'!M$14:M$19,MATCH($B187,'[2]Table 28'!$B$14:$B$19,0))*1000,0)</f>
        <v>0</v>
      </c>
      <c r="N187" s="5">
        <f>IFERROR(INDEX('[2]Table 28'!N$14:N$19,MATCH($B187,'[2]Table 28'!$B$14:$B$19,0))*1000,0)</f>
        <v>0</v>
      </c>
      <c r="O187" s="5">
        <f>IFERROR(INDEX('[2]Table 28'!O$14:O$19,MATCH($B187,'[2]Table 28'!$B$14:$B$19,0))*1000,0)</f>
        <v>0</v>
      </c>
      <c r="P187" s="5">
        <f>IFERROR(INDEX('[2]Table 28'!P$14:P$19,MATCH($B187,'[2]Table 28'!$B$14:$B$19,0))*1000,0)</f>
        <v>0</v>
      </c>
      <c r="Q187" s="5">
        <f>IFERROR(INDEX('[2]Table 28'!Q$14:Q$19,MATCH($B187,'[2]Table 28'!$B$14:$B$19,0))*1000,0)</f>
        <v>0</v>
      </c>
      <c r="R187" s="5">
        <f>IFERROR(INDEX('[2]Table 28'!R$14:R$19,MATCH($B187,'[2]Table 28'!$B$14:$B$19,0))*1000,0)</f>
        <v>0</v>
      </c>
      <c r="S187" s="5">
        <f>IFERROR(INDEX('[2]Table 28'!S$14:S$19,MATCH($B187,'[2]Table 28'!$B$14:$B$19,0))*1000,0)</f>
        <v>0</v>
      </c>
      <c r="T187" s="5">
        <f>IFERROR(INDEX('[2]Table 28'!T$14:T$19,MATCH($B187,'[2]Table 28'!$B$14:$B$19,0))*1000,0)</f>
        <v>0</v>
      </c>
      <c r="U187" s="5">
        <f>IFERROR(INDEX('[2]Table 28'!U$14:U$19,MATCH($B187,'[2]Table 28'!$B$14:$B$19,0))*1000,0)</f>
        <v>0</v>
      </c>
      <c r="V187" s="5">
        <f>IFERROR(INDEX('[2]Table 28'!V$14:V$19,MATCH($B187,'[2]Table 28'!$B$14:$B$19,0))*1000,0)</f>
        <v>0</v>
      </c>
      <c r="W187" s="5">
        <f>IFERROR(INDEX('[2]Table 28'!W$14:W$19,MATCH($B187,'[2]Table 28'!$B$14:$B$19,0))*1000,0)</f>
        <v>0</v>
      </c>
      <c r="Z187" s="21" t="s">
        <v>26</v>
      </c>
    </row>
    <row r="188" spans="2:28" outlineLevel="1" x14ac:dyDescent="0.2">
      <c r="B188" s="4" t="s">
        <v>16</v>
      </c>
      <c r="C188" s="5">
        <f>IFERROR(INDEX('[2]Table 28'!C$14:C$19,MATCH($B188,'[2]Table 28'!$B$14:$B$19,0))*1000,0)</f>
        <v>2274.8539999999998</v>
      </c>
      <c r="D188" s="5">
        <f>IFERROR(INDEX('[2]Table 28'!D$14:D$19,MATCH($B188,'[2]Table 28'!$B$14:$B$19,0))*1000,0)</f>
        <v>2508.951</v>
      </c>
      <c r="E188" s="5">
        <f>IFERROR(INDEX('[2]Table 28'!E$14:E$19,MATCH($B188,'[2]Table 28'!$B$14:$B$19,0))*1000,0)</f>
        <v>2576.248</v>
      </c>
      <c r="F188" s="5">
        <f>IFERROR(INDEX('[2]Table 28'!F$14:F$19,MATCH($B188,'[2]Table 28'!$B$14:$B$19,0))*1000,0)</f>
        <v>2711.4110000000001</v>
      </c>
      <c r="G188" s="5">
        <f>IFERROR(INDEX('[2]Table 28'!G$14:G$19,MATCH($B188,'[2]Table 28'!$B$14:$B$19,0))*1000,0)</f>
        <v>2053.5570000000002</v>
      </c>
      <c r="H188" s="5">
        <f>IFERROR(INDEX('[2]Table 28'!H$14:H$19,MATCH($B188,'[2]Table 28'!$B$14:$B$19,0))*1000,0)</f>
        <v>2158.6439999999998</v>
      </c>
      <c r="I188" s="5">
        <f>IFERROR(INDEX('[2]Table 28'!I$14:I$19,MATCH($B188,'[2]Table 28'!$B$14:$B$19,0))*1000,0)</f>
        <v>2066.087</v>
      </c>
      <c r="J188" s="5">
        <f>IFERROR(INDEX('[2]Table 28'!J$14:J$19,MATCH($B188,'[2]Table 28'!$B$14:$B$19,0))*1000,0)</f>
        <v>2265.3130000000001</v>
      </c>
      <c r="K188" s="5">
        <f>IFERROR(INDEX('[2]Table 28'!K$14:K$19,MATCH($B188,'[2]Table 28'!$B$14:$B$19,0))*1000,0)</f>
        <v>2533.1210000000001</v>
      </c>
      <c r="L188" s="5">
        <f>IFERROR(INDEX('[2]Table 28'!L$14:L$19,MATCH($B188,'[2]Table 28'!$B$14:$B$19,0))*1000,0)</f>
        <v>1863.471</v>
      </c>
      <c r="M188" s="5">
        <f>IFERROR(INDEX('[2]Table 28'!M$14:M$19,MATCH($B188,'[2]Table 28'!$B$14:$B$19,0))*1000,0)</f>
        <v>1922.973</v>
      </c>
      <c r="N188" s="5">
        <f>IFERROR(INDEX('[2]Table 28'!N$14:N$19,MATCH($B188,'[2]Table 28'!$B$14:$B$19,0))*1000,0)</f>
        <v>1818.6890000000001</v>
      </c>
      <c r="O188" s="5">
        <f>IFERROR(INDEX('[2]Table 28'!O$14:O$19,MATCH($B188,'[2]Table 28'!$B$14:$B$19,0))*1000,0)</f>
        <v>1725.895</v>
      </c>
      <c r="P188" s="5">
        <f>IFERROR(INDEX('[2]Table 28'!P$14:P$19,MATCH($B188,'[2]Table 28'!$B$14:$B$19,0))*1000,0)</f>
        <v>1664.566</v>
      </c>
      <c r="Q188" s="5">
        <f>IFERROR(INDEX('[2]Table 28'!Q$14:Q$19,MATCH($B188,'[2]Table 28'!$B$14:$B$19,0))*1000,0)</f>
        <v>1518.7750000000001</v>
      </c>
      <c r="R188" s="5">
        <f>IFERROR(INDEX('[2]Table 28'!R$14:R$19,MATCH($B188,'[2]Table 28'!$B$14:$B$19,0))*1000,0)</f>
        <v>1403.1690000000001</v>
      </c>
      <c r="S188" s="5">
        <f>IFERROR(INDEX('[2]Table 28'!S$14:S$19,MATCH($B188,'[2]Table 28'!$B$14:$B$19,0))*1000,0)</f>
        <v>1583.7349999999999</v>
      </c>
      <c r="T188" s="5">
        <f>IFERROR(INDEX('[2]Table 28'!T$14:T$19,MATCH($B188,'[2]Table 28'!$B$14:$B$19,0))*1000,0)</f>
        <v>771.303</v>
      </c>
      <c r="U188" s="5">
        <f>IFERROR(INDEX('[2]Table 28'!U$14:U$19,MATCH($B188,'[2]Table 28'!$B$14:$B$19,0))*1000,0)</f>
        <v>1246.673</v>
      </c>
      <c r="V188" s="5">
        <f>IFERROR(INDEX('[2]Table 28'!V$14:V$19,MATCH($B188,'[2]Table 28'!$B$14:$B$19,0))*1000,0)</f>
        <v>1449.0909999999999</v>
      </c>
      <c r="W188" s="5">
        <f>IFERROR(INDEX('[2]Table 28'!W$14:W$19,MATCH($B188,'[2]Table 28'!$B$14:$B$19,0))*1000,0)</f>
        <v>1115.4930000000002</v>
      </c>
      <c r="Z188" s="21" t="s">
        <v>26</v>
      </c>
    </row>
    <row r="189" spans="2:28" outlineLevel="1" x14ac:dyDescent="0.2">
      <c r="B189" s="4" t="s">
        <v>21</v>
      </c>
      <c r="C189" s="5">
        <f>IFERROR(INDEX('[2]Table 28'!C$14:C$19,MATCH($B189,'[2]Table 28'!$B$14:$B$19,0))*1000,0)</f>
        <v>0</v>
      </c>
      <c r="D189" s="5">
        <f>IFERROR(INDEX('[2]Table 28'!D$14:D$19,MATCH($B189,'[2]Table 28'!$B$14:$B$19,0))*1000,0)</f>
        <v>0</v>
      </c>
      <c r="E189" s="5">
        <f>IFERROR(INDEX('[2]Table 28'!E$14:E$19,MATCH($B189,'[2]Table 28'!$B$14:$B$19,0))*1000,0)</f>
        <v>0</v>
      </c>
      <c r="F189" s="5">
        <f>IFERROR(INDEX('[2]Table 28'!F$14:F$19,MATCH($B189,'[2]Table 28'!$B$14:$B$19,0))*1000,0)</f>
        <v>0</v>
      </c>
      <c r="G189" s="5">
        <f>IFERROR(INDEX('[2]Table 28'!G$14:G$19,MATCH($B189,'[2]Table 28'!$B$14:$B$19,0))*1000,0)</f>
        <v>0</v>
      </c>
      <c r="H189" s="5">
        <f>IFERROR(INDEX('[2]Table 28'!H$14:H$19,MATCH($B189,'[2]Table 28'!$B$14:$B$19,0))*1000,0)</f>
        <v>0</v>
      </c>
      <c r="I189" s="5">
        <f>IFERROR(INDEX('[2]Table 28'!I$14:I$19,MATCH($B189,'[2]Table 28'!$B$14:$B$19,0))*1000,0)</f>
        <v>0</v>
      </c>
      <c r="J189" s="5">
        <f>IFERROR(INDEX('[2]Table 28'!J$14:J$19,MATCH($B189,'[2]Table 28'!$B$14:$B$19,0))*1000,0)</f>
        <v>0</v>
      </c>
      <c r="K189" s="5">
        <f>IFERROR(INDEX('[2]Table 28'!K$14:K$19,MATCH($B189,'[2]Table 28'!$B$14:$B$19,0))*1000,0)</f>
        <v>0</v>
      </c>
      <c r="L189" s="5">
        <f>IFERROR(INDEX('[2]Table 28'!L$14:L$19,MATCH($B189,'[2]Table 28'!$B$14:$B$19,0))*1000,0)</f>
        <v>0</v>
      </c>
      <c r="M189" s="5">
        <f>IFERROR(INDEX('[2]Table 28'!M$14:M$19,MATCH($B189,'[2]Table 28'!$B$14:$B$19,0))*1000,0)</f>
        <v>0</v>
      </c>
      <c r="N189" s="5">
        <f>IFERROR(INDEX('[2]Table 28'!N$14:N$19,MATCH($B189,'[2]Table 28'!$B$14:$B$19,0))*1000,0)</f>
        <v>0</v>
      </c>
      <c r="O189" s="5">
        <f>IFERROR(INDEX('[2]Table 28'!O$14:O$19,MATCH($B189,'[2]Table 28'!$B$14:$B$19,0))*1000,0)</f>
        <v>0</v>
      </c>
      <c r="P189" s="5">
        <f>IFERROR(INDEX('[2]Table 28'!P$14:P$19,MATCH($B189,'[2]Table 28'!$B$14:$B$19,0))*1000,0)</f>
        <v>0</v>
      </c>
      <c r="Q189" s="5">
        <f>IFERROR(INDEX('[2]Table 28'!Q$14:Q$19,MATCH($B189,'[2]Table 28'!$B$14:$B$19,0))*1000,0)</f>
        <v>0</v>
      </c>
      <c r="R189" s="5">
        <f>IFERROR(INDEX('[2]Table 28'!R$14:R$19,MATCH($B189,'[2]Table 28'!$B$14:$B$19,0))*1000,0)</f>
        <v>0</v>
      </c>
      <c r="S189" s="5">
        <f>IFERROR(INDEX('[2]Table 28'!S$14:S$19,MATCH($B189,'[2]Table 28'!$B$14:$B$19,0))*1000,0)</f>
        <v>0</v>
      </c>
      <c r="T189" s="5">
        <f>IFERROR(INDEX('[2]Table 28'!T$14:T$19,MATCH($B189,'[2]Table 28'!$B$14:$B$19,0))*1000,0)</f>
        <v>0</v>
      </c>
      <c r="U189" s="5">
        <f>IFERROR(INDEX('[2]Table 28'!U$14:U$19,MATCH($B189,'[2]Table 28'!$B$14:$B$19,0))*1000,0)</f>
        <v>0</v>
      </c>
      <c r="V189" s="5">
        <f>IFERROR(INDEX('[2]Table 28'!V$14:V$19,MATCH($B189,'[2]Table 28'!$B$14:$B$19,0))*1000,0)</f>
        <v>0</v>
      </c>
      <c r="W189" s="5">
        <f>IFERROR(INDEX('[2]Table 28'!W$14:W$19,MATCH($B189,'[2]Table 28'!$B$14:$B$19,0))*1000,0)</f>
        <v>0</v>
      </c>
      <c r="Z189" s="21" t="s">
        <v>26</v>
      </c>
    </row>
    <row r="190" spans="2:28" outlineLevel="1" x14ac:dyDescent="0.2">
      <c r="B190" s="4" t="s">
        <v>20</v>
      </c>
      <c r="C190" s="5">
        <f>IFERROR(INDEX('[2]Table 28'!C$14:C$19,MATCH($B190,'[2]Table 28'!$B$14:$B$19,0))*1000,0)</f>
        <v>235.685</v>
      </c>
      <c r="D190" s="5">
        <f>IFERROR(INDEX('[2]Table 28'!D$14:D$19,MATCH($B190,'[2]Table 28'!$B$14:$B$19,0))*1000,0)</f>
        <v>60.903999999999996</v>
      </c>
      <c r="E190" s="5">
        <f>IFERROR(INDEX('[2]Table 28'!E$14:E$19,MATCH($B190,'[2]Table 28'!$B$14:$B$19,0))*1000,0)</f>
        <v>39.64</v>
      </c>
      <c r="F190" s="5">
        <f>IFERROR(INDEX('[2]Table 28'!F$14:F$19,MATCH($B190,'[2]Table 28'!$B$14:$B$19,0))*1000,0)</f>
        <v>87.414000000000001</v>
      </c>
      <c r="G190" s="5">
        <f>IFERROR(INDEX('[2]Table 28'!G$14:G$19,MATCH($B190,'[2]Table 28'!$B$14:$B$19,0))*1000,0)</f>
        <v>98.771000000000001</v>
      </c>
      <c r="H190" s="5">
        <f>IFERROR(INDEX('[2]Table 28'!H$14:H$19,MATCH($B190,'[2]Table 28'!$B$14:$B$19,0))*1000,0)</f>
        <v>33.109000000000002</v>
      </c>
      <c r="I190" s="5">
        <f>IFERROR(INDEX('[2]Table 28'!I$14:I$19,MATCH($B190,'[2]Table 28'!$B$14:$B$19,0))*1000,0)</f>
        <v>60.728999999999999</v>
      </c>
      <c r="J190" s="5">
        <f>IFERROR(INDEX('[2]Table 28'!J$14:J$19,MATCH($B190,'[2]Table 28'!$B$14:$B$19,0))*1000,0)</f>
        <v>93.769000000000005</v>
      </c>
      <c r="K190" s="5">
        <f>IFERROR(INDEX('[2]Table 28'!K$14:K$19,MATCH($B190,'[2]Table 28'!$B$14:$B$19,0))*1000,0)</f>
        <v>39.228999999999999</v>
      </c>
      <c r="L190" s="5">
        <f>IFERROR(INDEX('[2]Table 28'!L$14:L$19,MATCH($B190,'[2]Table 28'!$B$14:$B$19,0))*1000,0)</f>
        <v>54.794000000000004</v>
      </c>
      <c r="M190" s="5">
        <f>IFERROR(INDEX('[2]Table 28'!M$14:M$19,MATCH($B190,'[2]Table 28'!$B$14:$B$19,0))*1000,0)</f>
        <v>48.911000000000001</v>
      </c>
      <c r="N190" s="5">
        <f>IFERROR(INDEX('[2]Table 28'!N$14:N$19,MATCH($B190,'[2]Table 28'!$B$14:$B$19,0))*1000,0)</f>
        <v>56.124000000000002</v>
      </c>
      <c r="O190" s="5">
        <f>IFERROR(INDEX('[2]Table 28'!O$14:O$19,MATCH($B190,'[2]Table 28'!$B$14:$B$19,0))*1000,0)</f>
        <v>73.739999999999995</v>
      </c>
      <c r="P190" s="5">
        <f>IFERROR(INDEX('[2]Table 28'!P$14:P$19,MATCH($B190,'[2]Table 28'!$B$14:$B$19,0))*1000,0)</f>
        <v>71.576000000000008</v>
      </c>
      <c r="Q190" s="5">
        <f>IFERROR(INDEX('[2]Table 28'!Q$14:Q$19,MATCH($B190,'[2]Table 28'!$B$14:$B$19,0))*1000,0)</f>
        <v>105.48299999999999</v>
      </c>
      <c r="R190" s="5">
        <f>IFERROR(INDEX('[2]Table 28'!R$14:R$19,MATCH($B190,'[2]Table 28'!$B$14:$B$19,0))*1000,0)</f>
        <v>105.80499999999999</v>
      </c>
      <c r="S190" s="5">
        <f>IFERROR(INDEX('[2]Table 28'!S$14:S$19,MATCH($B190,'[2]Table 28'!$B$14:$B$19,0))*1000,0)</f>
        <v>128.81699999999998</v>
      </c>
      <c r="T190" s="5">
        <f>IFERROR(INDEX('[2]Table 28'!T$14:T$19,MATCH($B190,'[2]Table 28'!$B$14:$B$19,0))*1000,0)</f>
        <v>121.923</v>
      </c>
      <c r="U190" s="5">
        <f>IFERROR(INDEX('[2]Table 28'!U$14:U$19,MATCH($B190,'[2]Table 28'!$B$14:$B$19,0))*1000,0)</f>
        <v>105.24799999999999</v>
      </c>
      <c r="V190" s="5">
        <f>IFERROR(INDEX('[2]Table 28'!V$14:V$19,MATCH($B190,'[2]Table 28'!$B$14:$B$19,0))*1000,0)</f>
        <v>125.67200000000001</v>
      </c>
      <c r="W190" s="5">
        <f>IFERROR(INDEX('[2]Table 28'!W$14:W$19,MATCH($B190,'[2]Table 28'!$B$14:$B$19,0))*1000,0)</f>
        <v>131.52000000000001</v>
      </c>
      <c r="Z190" s="21" t="s">
        <v>26</v>
      </c>
    </row>
    <row r="191" spans="2:28" outlineLevel="1" x14ac:dyDescent="0.2">
      <c r="B191" s="4" t="s">
        <v>0</v>
      </c>
      <c r="C191" s="5">
        <f>IFERROR(INDEX('[2]Table 28'!C$14:C$19,MATCH($B191,'[2]Table 28'!$B$14:$B$19,0))*1000,0)</f>
        <v>0</v>
      </c>
      <c r="D191" s="5">
        <f>IFERROR(INDEX('[2]Table 28'!D$14:D$19,MATCH($B191,'[2]Table 28'!$B$14:$B$19,0))*1000,0)</f>
        <v>0</v>
      </c>
      <c r="E191" s="5">
        <f>IFERROR(INDEX('[2]Table 28'!E$14:E$19,MATCH($B191,'[2]Table 28'!$B$14:$B$19,0))*1000,0)</f>
        <v>0</v>
      </c>
      <c r="F191" s="5">
        <f>IFERROR(INDEX('[2]Table 28'!F$14:F$19,MATCH($B191,'[2]Table 28'!$B$14:$B$19,0))*1000,0)</f>
        <v>0</v>
      </c>
      <c r="G191" s="5">
        <f>IFERROR(INDEX('[2]Table 28'!G$14:G$19,MATCH($B191,'[2]Table 28'!$B$14:$B$19,0))*1000,0)</f>
        <v>0</v>
      </c>
      <c r="H191" s="5">
        <f>IFERROR(INDEX('[2]Table 28'!H$14:H$19,MATCH($B191,'[2]Table 28'!$B$14:$B$19,0))*1000,0)</f>
        <v>0</v>
      </c>
      <c r="I191" s="5">
        <f>IFERROR(INDEX('[2]Table 28'!I$14:I$19,MATCH($B191,'[2]Table 28'!$B$14:$B$19,0))*1000,0)</f>
        <v>0</v>
      </c>
      <c r="J191" s="5">
        <f>IFERROR(INDEX('[2]Table 28'!J$14:J$19,MATCH($B191,'[2]Table 28'!$B$14:$B$19,0))*1000,0)</f>
        <v>0</v>
      </c>
      <c r="K191" s="5">
        <f>IFERROR(INDEX('[2]Table 28'!K$14:K$19,MATCH($B191,'[2]Table 28'!$B$14:$B$19,0))*1000,0)</f>
        <v>0</v>
      </c>
      <c r="L191" s="5">
        <f>IFERROR(INDEX('[2]Table 28'!L$14:L$19,MATCH($B191,'[2]Table 28'!$B$14:$B$19,0))*1000,0)</f>
        <v>0</v>
      </c>
      <c r="M191" s="5">
        <f>IFERROR(INDEX('[2]Table 28'!M$14:M$19,MATCH($B191,'[2]Table 28'!$B$14:$B$19,0))*1000,0)</f>
        <v>1.7409999999999999</v>
      </c>
      <c r="N191" s="5">
        <f>IFERROR(INDEX('[2]Table 28'!N$14:N$19,MATCH($B191,'[2]Table 28'!$B$14:$B$19,0))*1000,0)</f>
        <v>2.387</v>
      </c>
      <c r="O191" s="5">
        <f>IFERROR(INDEX('[2]Table 28'!O$14:O$19,MATCH($B191,'[2]Table 28'!$B$14:$B$19,0))*1000,0)</f>
        <v>2.92</v>
      </c>
      <c r="P191" s="5">
        <f>IFERROR(INDEX('[2]Table 28'!P$14:P$19,MATCH($B191,'[2]Table 28'!$B$14:$B$19,0))*1000,0)</f>
        <v>2.556</v>
      </c>
      <c r="Q191" s="5">
        <f>IFERROR(INDEX('[2]Table 28'!Q$14:Q$19,MATCH($B191,'[2]Table 28'!$B$14:$B$19,0))*1000,0)</f>
        <v>3.859</v>
      </c>
      <c r="R191" s="5">
        <f>IFERROR(INDEX('[2]Table 28'!R$14:R$19,MATCH($B191,'[2]Table 28'!$B$14:$B$19,0))*1000,0)</f>
        <v>0</v>
      </c>
      <c r="S191" s="5">
        <f>IFERROR(INDEX('[2]Table 28'!S$14:S$19,MATCH($B191,'[2]Table 28'!$B$14:$B$19,0))*1000,0)</f>
        <v>0</v>
      </c>
      <c r="T191" s="5">
        <f>IFERROR(INDEX('[2]Table 28'!T$14:T$19,MATCH($B191,'[2]Table 28'!$B$14:$B$19,0))*1000,0)</f>
        <v>0</v>
      </c>
      <c r="U191" s="5">
        <f>IFERROR(INDEX('[2]Table 28'!U$14:U$19,MATCH($B191,'[2]Table 28'!$B$14:$B$19,0))*1000,0)</f>
        <v>0</v>
      </c>
      <c r="V191" s="5">
        <f>IFERROR(INDEX('[2]Table 28'!V$14:V$19,MATCH($B191,'[2]Table 28'!$B$14:$B$19,0))*1000,0)</f>
        <v>0</v>
      </c>
      <c r="W191" s="5">
        <f>IFERROR(INDEX('[2]Table 28'!W$14:W$19,MATCH($B191,'[2]Table 28'!$B$14:$B$19,0))*1000,0)</f>
        <v>0</v>
      </c>
      <c r="Z191" s="21" t="s">
        <v>26</v>
      </c>
    </row>
    <row r="192" spans="2:28" outlineLevel="1" x14ac:dyDescent="0.2">
      <c r="B192" s="4" t="s">
        <v>22</v>
      </c>
      <c r="C192" s="5">
        <f>IFERROR(INDEX('[2]Table 28'!C$14:C$19,MATCH($B192,'[2]Table 28'!$B$14:$B$19,0))*1000,0)</f>
        <v>0</v>
      </c>
      <c r="D192" s="5">
        <f>IFERROR(INDEX('[2]Table 28'!D$14:D$19,MATCH($B192,'[2]Table 28'!$B$14:$B$19,0))*1000,0)</f>
        <v>0</v>
      </c>
      <c r="E192" s="5">
        <f>IFERROR(INDEX('[2]Table 28'!E$14:E$19,MATCH($B192,'[2]Table 28'!$B$14:$B$19,0))*1000,0)</f>
        <v>0</v>
      </c>
      <c r="F192" s="5">
        <f>IFERROR(INDEX('[2]Table 28'!F$14:F$19,MATCH($B192,'[2]Table 28'!$B$14:$B$19,0))*1000,0)</f>
        <v>0</v>
      </c>
      <c r="G192" s="5">
        <f>IFERROR(INDEX('[2]Table 28'!G$14:G$19,MATCH($B192,'[2]Table 28'!$B$14:$B$19,0))*1000,0)</f>
        <v>0</v>
      </c>
      <c r="H192" s="5">
        <f>IFERROR(INDEX('[2]Table 28'!H$14:H$19,MATCH($B192,'[2]Table 28'!$B$14:$B$19,0))*1000,0)</f>
        <v>0</v>
      </c>
      <c r="I192" s="5">
        <f>IFERROR(INDEX('[2]Table 28'!I$14:I$19,MATCH($B192,'[2]Table 28'!$B$14:$B$19,0))*1000,0)</f>
        <v>0</v>
      </c>
      <c r="J192" s="5">
        <f>IFERROR(INDEX('[2]Table 28'!J$14:J$19,MATCH($B192,'[2]Table 28'!$B$14:$B$19,0))*1000,0)</f>
        <v>0</v>
      </c>
      <c r="K192" s="5">
        <f>IFERROR(INDEX('[2]Table 28'!K$14:K$19,MATCH($B192,'[2]Table 28'!$B$14:$B$19,0))*1000,0)</f>
        <v>0</v>
      </c>
      <c r="L192" s="5">
        <f>IFERROR(INDEX('[2]Table 28'!L$14:L$19,MATCH($B192,'[2]Table 28'!$B$14:$B$19,0))*1000,0)</f>
        <v>0</v>
      </c>
      <c r="M192" s="5">
        <f>IFERROR(INDEX('[2]Table 28'!M$14:M$19,MATCH($B192,'[2]Table 28'!$B$14:$B$19,0))*1000,0)</f>
        <v>0</v>
      </c>
      <c r="N192" s="5">
        <f>IFERROR(INDEX('[2]Table 28'!N$14:N$19,MATCH($B192,'[2]Table 28'!$B$14:$B$19,0))*1000,0)</f>
        <v>0</v>
      </c>
      <c r="O192" s="5">
        <f>IFERROR(INDEX('[2]Table 28'!O$14:O$19,MATCH($B192,'[2]Table 28'!$B$14:$B$19,0))*1000,0)</f>
        <v>0</v>
      </c>
      <c r="P192" s="5">
        <f>IFERROR(INDEX('[2]Table 28'!P$14:P$19,MATCH($B192,'[2]Table 28'!$B$14:$B$19,0))*1000,0)</f>
        <v>0</v>
      </c>
      <c r="Q192" s="5">
        <f>IFERROR(INDEX('[2]Table 28'!Q$14:Q$19,MATCH($B192,'[2]Table 28'!$B$14:$B$19,0))*1000,0)</f>
        <v>0</v>
      </c>
      <c r="R192" s="5">
        <f>IFERROR(INDEX('[2]Table 28'!R$14:R$19,MATCH($B192,'[2]Table 28'!$B$14:$B$19,0))*1000,0)</f>
        <v>0</v>
      </c>
      <c r="S192" s="5">
        <f>IFERROR(INDEX('[2]Table 28'!S$14:S$19,MATCH($B192,'[2]Table 28'!$B$14:$B$19,0))*1000,0)</f>
        <v>0</v>
      </c>
      <c r="T192" s="5">
        <f>IFERROR(INDEX('[2]Table 28'!T$14:T$19,MATCH($B192,'[2]Table 28'!$B$14:$B$19,0))*1000,0)</f>
        <v>0</v>
      </c>
      <c r="U192" s="5">
        <f>IFERROR(INDEX('[2]Table 28'!U$14:U$19,MATCH($B192,'[2]Table 28'!$B$14:$B$19,0))*1000,0)</f>
        <v>0</v>
      </c>
      <c r="V192" s="5">
        <f>IFERROR(INDEX('[2]Table 28'!V$14:V$19,MATCH($B192,'[2]Table 28'!$B$14:$B$19,0))*1000,0)</f>
        <v>0</v>
      </c>
      <c r="W192" s="5">
        <f>IFERROR(INDEX('[2]Table 28'!W$14:W$19,MATCH($B192,'[2]Table 28'!$B$14:$B$19,0))*1000,0)</f>
        <v>0</v>
      </c>
      <c r="Z192" s="21" t="s">
        <v>26</v>
      </c>
    </row>
    <row r="193" spans="1:28" outlineLevel="1" x14ac:dyDescent="0.2">
      <c r="B193" s="4" t="s">
        <v>23</v>
      </c>
      <c r="C193" s="5">
        <f>IFERROR(INDEX('[2]Table 28'!C$14:C$19,MATCH($B193,'[2]Table 28'!$B$14:$B$19,0))*1000,0)</f>
        <v>60.033000000000001</v>
      </c>
      <c r="D193" s="5">
        <f>IFERROR(INDEX('[2]Table 28'!D$14:D$19,MATCH($B193,'[2]Table 28'!$B$14:$B$19,0))*1000,0)</f>
        <v>34.317</v>
      </c>
      <c r="E193" s="5">
        <f>IFERROR(INDEX('[2]Table 28'!E$14:E$19,MATCH($B193,'[2]Table 28'!$B$14:$B$19,0))*1000,0)</f>
        <v>15.395000000000001</v>
      </c>
      <c r="F193" s="5">
        <f>IFERROR(INDEX('[2]Table 28'!F$14:F$19,MATCH($B193,'[2]Table 28'!$B$14:$B$19,0))*1000,0)</f>
        <v>5.4749999999999996</v>
      </c>
      <c r="G193" s="5">
        <f>IFERROR(INDEX('[2]Table 28'!G$14:G$19,MATCH($B193,'[2]Table 28'!$B$14:$B$19,0))*1000,0)</f>
        <v>4.3259999999999996</v>
      </c>
      <c r="H193" s="5">
        <f>IFERROR(INDEX('[2]Table 28'!H$14:H$19,MATCH($B193,'[2]Table 28'!$B$14:$B$19,0))*1000,0)</f>
        <v>0</v>
      </c>
      <c r="I193" s="5">
        <f>IFERROR(INDEX('[2]Table 28'!I$14:I$19,MATCH($B193,'[2]Table 28'!$B$14:$B$19,0))*1000,0)</f>
        <v>0</v>
      </c>
      <c r="J193" s="5">
        <f>IFERROR(INDEX('[2]Table 28'!J$14:J$19,MATCH($B193,'[2]Table 28'!$B$14:$B$19,0))*1000,0)</f>
        <v>0</v>
      </c>
      <c r="K193" s="5">
        <f>IFERROR(INDEX('[2]Table 28'!K$14:K$19,MATCH($B193,'[2]Table 28'!$B$14:$B$19,0))*1000,0)</f>
        <v>0</v>
      </c>
      <c r="L193" s="5">
        <f>IFERROR(INDEX('[2]Table 28'!L$14:L$19,MATCH($B193,'[2]Table 28'!$B$14:$B$19,0))*1000,0)</f>
        <v>32.4</v>
      </c>
      <c r="M193" s="5">
        <f>IFERROR(INDEX('[2]Table 28'!M$14:M$19,MATCH($B193,'[2]Table 28'!$B$14:$B$19,0))*1000,0)</f>
        <v>13.802</v>
      </c>
      <c r="N193" s="5">
        <f>IFERROR(INDEX('[2]Table 28'!N$14:N$19,MATCH($B193,'[2]Table 28'!$B$14:$B$19,0))*1000,0)</f>
        <v>0</v>
      </c>
      <c r="O193" s="5">
        <f>IFERROR(INDEX('[2]Table 28'!O$14:O$19,MATCH($B193,'[2]Table 28'!$B$14:$B$19,0))*1000,0)</f>
        <v>10.977</v>
      </c>
      <c r="P193" s="5">
        <f>IFERROR(INDEX('[2]Table 28'!P$14:P$19,MATCH($B193,'[2]Table 28'!$B$14:$B$19,0))*1000,0)</f>
        <v>10.718999999999999</v>
      </c>
      <c r="Q193" s="5">
        <f>IFERROR(INDEX('[2]Table 28'!Q$14:Q$19,MATCH($B193,'[2]Table 28'!$B$14:$B$19,0))*1000,0)</f>
        <v>21.98</v>
      </c>
      <c r="R193" s="5">
        <f>IFERROR(INDEX('[2]Table 28'!R$14:R$19,MATCH($B193,'[2]Table 28'!$B$14:$B$19,0))*1000,0)</f>
        <v>104.295</v>
      </c>
      <c r="S193" s="5">
        <f>IFERROR(INDEX('[2]Table 28'!S$14:S$19,MATCH($B193,'[2]Table 28'!$B$14:$B$19,0))*1000,0)</f>
        <v>150.65100000000001</v>
      </c>
      <c r="T193" s="5">
        <f>IFERROR(INDEX('[2]Table 28'!T$14:T$19,MATCH($B193,'[2]Table 28'!$B$14:$B$19,0))*1000,0)</f>
        <v>234.66699999999997</v>
      </c>
      <c r="U193" s="5">
        <f>IFERROR(INDEX('[2]Table 28'!U$14:U$19,MATCH($B193,'[2]Table 28'!$B$14:$B$19,0))*1000,0)</f>
        <v>228.93800000000002</v>
      </c>
      <c r="V193" s="5">
        <f>IFERROR(INDEX('[2]Table 28'!V$14:V$19,MATCH($B193,'[2]Table 28'!$B$14:$B$19,0))*1000,0)</f>
        <v>264.459</v>
      </c>
      <c r="W193" s="5">
        <f>IFERROR(INDEX('[2]Table 28'!W$14:W$19,MATCH($B193,'[2]Table 28'!$B$14:$B$19,0))*1000,0)</f>
        <v>390.29199999999997</v>
      </c>
      <c r="Z193" s="21" t="s">
        <v>26</v>
      </c>
    </row>
    <row r="194" spans="1:28" outlineLevel="1" x14ac:dyDescent="0.2">
      <c r="B194" s="4" t="s">
        <v>17</v>
      </c>
      <c r="C194" s="5">
        <f>IFERROR(INDEX('[2]Table 28'!C$14:C$19,MATCH($B194,'[2]Table 28'!$B$14:$B$19,0))*1000,0)</f>
        <v>0</v>
      </c>
      <c r="D194" s="5">
        <f>IFERROR(INDEX('[2]Table 28'!D$14:D$19,MATCH($B194,'[2]Table 28'!$B$14:$B$19,0))*1000,0)</f>
        <v>0</v>
      </c>
      <c r="E194" s="5">
        <f>IFERROR(INDEX('[2]Table 28'!E$14:E$19,MATCH($B194,'[2]Table 28'!$B$14:$B$19,0))*1000,0)</f>
        <v>0</v>
      </c>
      <c r="F194" s="5">
        <f>IFERROR(INDEX('[2]Table 28'!F$14:F$19,MATCH($B194,'[2]Table 28'!$B$14:$B$19,0))*1000,0)</f>
        <v>0</v>
      </c>
      <c r="G194" s="5">
        <f>IFERROR(INDEX('[2]Table 28'!G$14:G$19,MATCH($B194,'[2]Table 28'!$B$14:$B$19,0))*1000,0)</f>
        <v>0</v>
      </c>
      <c r="H194" s="5">
        <f>IFERROR(INDEX('[2]Table 28'!H$14:H$19,MATCH($B194,'[2]Table 28'!$B$14:$B$19,0))*1000,0)</f>
        <v>0</v>
      </c>
      <c r="I194" s="5">
        <f>IFERROR(INDEX('[2]Table 28'!I$14:I$19,MATCH($B194,'[2]Table 28'!$B$14:$B$19,0))*1000,0)</f>
        <v>0</v>
      </c>
      <c r="J194" s="5">
        <f>IFERROR(INDEX('[2]Table 28'!J$14:J$19,MATCH($B194,'[2]Table 28'!$B$14:$B$19,0))*1000,0)</f>
        <v>0</v>
      </c>
      <c r="K194" s="5">
        <f>IFERROR(INDEX('[2]Table 28'!K$14:K$19,MATCH($B194,'[2]Table 28'!$B$14:$B$19,0))*1000,0)</f>
        <v>0</v>
      </c>
      <c r="L194" s="5">
        <f>IFERROR(INDEX('[2]Table 28'!L$14:L$19,MATCH($B194,'[2]Table 28'!$B$14:$B$19,0))*1000,0)</f>
        <v>0</v>
      </c>
      <c r="M194" s="5">
        <f>IFERROR(INDEX('[2]Table 28'!M$14:M$19,MATCH($B194,'[2]Table 28'!$B$14:$B$19,0))*1000,0)</f>
        <v>0</v>
      </c>
      <c r="N194" s="5">
        <f>IFERROR(INDEX('[2]Table 28'!N$14:N$19,MATCH($B194,'[2]Table 28'!$B$14:$B$19,0))*1000,0)</f>
        <v>0</v>
      </c>
      <c r="O194" s="5">
        <f>IFERROR(INDEX('[2]Table 28'!O$14:O$19,MATCH($B194,'[2]Table 28'!$B$14:$B$19,0))*1000,0)</f>
        <v>0</v>
      </c>
      <c r="P194" s="5">
        <f>IFERROR(INDEX('[2]Table 28'!P$14:P$19,MATCH($B194,'[2]Table 28'!$B$14:$B$19,0))*1000,0)</f>
        <v>0</v>
      </c>
      <c r="Q194" s="5">
        <f>IFERROR(INDEX('[2]Table 28'!Q$14:Q$19,MATCH($B194,'[2]Table 28'!$B$14:$B$19,0))*1000,0)</f>
        <v>0</v>
      </c>
      <c r="R194" s="5">
        <f>IFERROR(INDEX('[2]Table 28'!R$14:R$19,MATCH($B194,'[2]Table 28'!$B$14:$B$19,0))*1000,0)</f>
        <v>0</v>
      </c>
      <c r="S194" s="5">
        <f>IFERROR(INDEX('[2]Table 28'!S$14:S$19,MATCH($B194,'[2]Table 28'!$B$14:$B$19,0))*1000,0)</f>
        <v>0</v>
      </c>
      <c r="T194" s="5">
        <f>IFERROR(INDEX('[2]Table 28'!T$14:T$19,MATCH($B194,'[2]Table 28'!$B$14:$B$19,0))*1000,0)</f>
        <v>0</v>
      </c>
      <c r="U194" s="5">
        <f>IFERROR(INDEX('[2]Table 28'!U$14:U$19,MATCH($B194,'[2]Table 28'!$B$14:$B$19,0))*1000,0)</f>
        <v>0</v>
      </c>
      <c r="V194" s="5">
        <f>IFERROR(INDEX('[2]Table 28'!V$14:V$19,MATCH($B194,'[2]Table 28'!$B$14:$B$19,0))*1000,0)</f>
        <v>0</v>
      </c>
      <c r="W194" s="5">
        <f>IFERROR(INDEX('[2]Table 28'!W$14:W$19,MATCH($B194,'[2]Table 28'!$B$14:$B$19,0))*1000,0)</f>
        <v>0</v>
      </c>
      <c r="Z194" s="21" t="s">
        <v>26</v>
      </c>
    </row>
    <row r="195" spans="1:28" outlineLevel="1" x14ac:dyDescent="0.2">
      <c r="B195" s="4" t="s">
        <v>1</v>
      </c>
      <c r="C195" s="5">
        <f>IFERROR(INDEX('[2]Table 28'!C$14:C$19,MATCH($B195,'[2]Table 28'!$B$14:$B$19,0))*1000,0)</f>
        <v>0</v>
      </c>
      <c r="D195" s="5">
        <f>IFERROR(INDEX('[2]Table 28'!D$14:D$19,MATCH($B195,'[2]Table 28'!$B$14:$B$19,0))*1000,0)</f>
        <v>0</v>
      </c>
      <c r="E195" s="5">
        <f>IFERROR(INDEX('[2]Table 28'!E$14:E$19,MATCH($B195,'[2]Table 28'!$B$14:$B$19,0))*1000,0)</f>
        <v>0</v>
      </c>
      <c r="F195" s="5">
        <f>IFERROR(INDEX('[2]Table 28'!F$14:F$19,MATCH($B195,'[2]Table 28'!$B$14:$B$19,0))*1000,0)</f>
        <v>0</v>
      </c>
      <c r="G195" s="5">
        <f>IFERROR(INDEX('[2]Table 28'!G$14:G$19,MATCH($B195,'[2]Table 28'!$B$14:$B$19,0))*1000,0)</f>
        <v>0</v>
      </c>
      <c r="H195" s="5">
        <f>IFERROR(INDEX('[2]Table 28'!H$14:H$19,MATCH($B195,'[2]Table 28'!$B$14:$B$19,0))*1000,0)</f>
        <v>0</v>
      </c>
      <c r="I195" s="5">
        <f>IFERROR(INDEX('[2]Table 28'!I$14:I$19,MATCH($B195,'[2]Table 28'!$B$14:$B$19,0))*1000,0)</f>
        <v>0</v>
      </c>
      <c r="J195" s="5">
        <f>IFERROR(INDEX('[2]Table 28'!J$14:J$19,MATCH($B195,'[2]Table 28'!$B$14:$B$19,0))*1000,0)</f>
        <v>0</v>
      </c>
      <c r="K195" s="5">
        <f>IFERROR(INDEX('[2]Table 28'!K$14:K$19,MATCH($B195,'[2]Table 28'!$B$14:$B$19,0))*1000,0)</f>
        <v>0</v>
      </c>
      <c r="L195" s="5">
        <f>IFERROR(INDEX('[2]Table 28'!L$14:L$19,MATCH($B195,'[2]Table 28'!$B$14:$B$19,0))*1000,0)</f>
        <v>0</v>
      </c>
      <c r="M195" s="5">
        <f>IFERROR(INDEX('[2]Table 28'!M$14:M$19,MATCH($B195,'[2]Table 28'!$B$14:$B$19,0))*1000,0)</f>
        <v>0</v>
      </c>
      <c r="N195" s="5">
        <f>IFERROR(INDEX('[2]Table 28'!N$14:N$19,MATCH($B195,'[2]Table 28'!$B$14:$B$19,0))*1000,0)</f>
        <v>0</v>
      </c>
      <c r="O195" s="5">
        <f>IFERROR(INDEX('[2]Table 28'!O$14:O$19,MATCH($B195,'[2]Table 28'!$B$14:$B$19,0))*1000,0)</f>
        <v>0</v>
      </c>
      <c r="P195" s="5">
        <f>IFERROR(INDEX('[2]Table 28'!P$14:P$19,MATCH($B195,'[2]Table 28'!$B$14:$B$19,0))*1000,0)</f>
        <v>0</v>
      </c>
      <c r="Q195" s="5">
        <f>IFERROR(INDEX('[2]Table 28'!Q$14:Q$19,MATCH($B195,'[2]Table 28'!$B$14:$B$19,0))*1000,0)</f>
        <v>0</v>
      </c>
      <c r="R195" s="5">
        <f>IFERROR(INDEX('[2]Table 28'!R$14:R$19,MATCH($B195,'[2]Table 28'!$B$14:$B$19,0))*1000,0)</f>
        <v>0</v>
      </c>
      <c r="S195" s="5">
        <f>IFERROR(INDEX('[2]Table 28'!S$14:S$19,MATCH($B195,'[2]Table 28'!$B$14:$B$19,0))*1000,0)</f>
        <v>0</v>
      </c>
      <c r="T195" s="5">
        <f>IFERROR(INDEX('[2]Table 28'!T$14:T$19,MATCH($B195,'[2]Table 28'!$B$14:$B$19,0))*1000,0)</f>
        <v>0</v>
      </c>
      <c r="U195" s="5">
        <f>IFERROR(INDEX('[2]Table 28'!U$14:U$19,MATCH($B195,'[2]Table 28'!$B$14:$B$19,0))*1000,0)</f>
        <v>0</v>
      </c>
      <c r="V195" s="5">
        <f>IFERROR(INDEX('[2]Table 28'!V$14:V$19,MATCH($B195,'[2]Table 28'!$B$14:$B$19,0))*1000,0)</f>
        <v>0</v>
      </c>
      <c r="W195" s="5">
        <f>IFERROR(INDEX('[2]Table 28'!W$14:W$19,MATCH($B195,'[2]Table 28'!$B$14:$B$19,0))*1000,0)</f>
        <v>0</v>
      </c>
      <c r="Z195" s="21" t="s">
        <v>26</v>
      </c>
    </row>
    <row r="196" spans="1:28" outlineLevel="1" x14ac:dyDescent="0.2">
      <c r="B196" s="15" t="s">
        <v>9</v>
      </c>
      <c r="C196" s="19">
        <f t="shared" ref="C196:W196" si="79">SUM(C186:C195)</f>
        <v>2570.5719999999997</v>
      </c>
      <c r="D196" s="19">
        <f t="shared" si="79"/>
        <v>2604.172</v>
      </c>
      <c r="E196" s="19">
        <f t="shared" si="79"/>
        <v>2631.2829999999999</v>
      </c>
      <c r="F196" s="19">
        <f t="shared" si="79"/>
        <v>2804.3</v>
      </c>
      <c r="G196" s="19">
        <f t="shared" si="79"/>
        <v>2156.6540000000005</v>
      </c>
      <c r="H196" s="19">
        <f t="shared" si="79"/>
        <v>2191.7529999999997</v>
      </c>
      <c r="I196" s="19">
        <f t="shared" si="79"/>
        <v>2126.8159999999998</v>
      </c>
      <c r="J196" s="19">
        <f t="shared" si="79"/>
        <v>2359.0820000000003</v>
      </c>
      <c r="K196" s="19">
        <f t="shared" si="79"/>
        <v>2572.35</v>
      </c>
      <c r="L196" s="19">
        <f t="shared" si="79"/>
        <v>1950.6650000000002</v>
      </c>
      <c r="M196" s="19">
        <f t="shared" si="79"/>
        <v>1987.4269999999999</v>
      </c>
      <c r="N196" s="19">
        <f t="shared" si="79"/>
        <v>1877.2</v>
      </c>
      <c r="O196" s="19">
        <f t="shared" si="79"/>
        <v>1813.5320000000002</v>
      </c>
      <c r="P196" s="19">
        <f t="shared" si="79"/>
        <v>1749.4170000000001</v>
      </c>
      <c r="Q196" s="19">
        <f t="shared" si="79"/>
        <v>1650.097</v>
      </c>
      <c r="R196" s="19">
        <f t="shared" si="79"/>
        <v>1613.2690000000002</v>
      </c>
      <c r="S196" s="19">
        <f t="shared" si="79"/>
        <v>1863.203</v>
      </c>
      <c r="T196" s="19">
        <f t="shared" si="79"/>
        <v>1127.893</v>
      </c>
      <c r="U196" s="19">
        <f t="shared" si="79"/>
        <v>1580.8590000000002</v>
      </c>
      <c r="V196" s="19">
        <f t="shared" si="79"/>
        <v>1839.222</v>
      </c>
      <c r="W196" s="19">
        <f t="shared" si="79"/>
        <v>1637.3050000000001</v>
      </c>
    </row>
    <row r="197" spans="1:28" outlineLevel="1" x14ac:dyDescent="0.2">
      <c r="B197" s="26" t="s">
        <v>91</v>
      </c>
      <c r="C197" s="25">
        <f t="shared" ref="C197:W197" si="80">C196/C177/1000</f>
        <v>6.1469080305958832E-4</v>
      </c>
      <c r="D197" s="25">
        <f t="shared" si="80"/>
        <v>5.9221023635402177E-4</v>
      </c>
      <c r="E197" s="25">
        <f t="shared" si="80"/>
        <v>5.634222169224024E-4</v>
      </c>
      <c r="F197" s="25">
        <f t="shared" si="80"/>
        <v>5.5538940096011937E-4</v>
      </c>
      <c r="G197" s="25">
        <f t="shared" si="80"/>
        <v>5.2248896520263807E-4</v>
      </c>
      <c r="H197" s="25">
        <f t="shared" si="80"/>
        <v>4.9253691425802651E-4</v>
      </c>
      <c r="I197" s="25">
        <f t="shared" si="80"/>
        <v>4.2750317315400928E-4</v>
      </c>
      <c r="J197" s="25">
        <f t="shared" si="80"/>
        <v>5.1467057536022209E-4</v>
      </c>
      <c r="K197" s="25">
        <f t="shared" si="80"/>
        <v>5.327040327720192E-4</v>
      </c>
      <c r="L197" s="25">
        <f t="shared" si="80"/>
        <v>4.4734954198701033E-4</v>
      </c>
      <c r="M197" s="25">
        <f t="shared" si="80"/>
        <v>4.2731886794747603E-4</v>
      </c>
      <c r="N197" s="25">
        <f t="shared" si="80"/>
        <v>4.4372529681675538E-4</v>
      </c>
      <c r="O197" s="25">
        <f t="shared" si="80"/>
        <v>4.1536000783097494E-4</v>
      </c>
      <c r="P197" s="25">
        <f t="shared" si="80"/>
        <v>4.0606617425947822E-4</v>
      </c>
      <c r="Q197" s="25">
        <f t="shared" si="80"/>
        <v>4.2193602825209211E-4</v>
      </c>
      <c r="R197" s="25">
        <f t="shared" si="80"/>
        <v>4.309637880691513E-4</v>
      </c>
      <c r="S197" s="25">
        <f t="shared" si="80"/>
        <v>4.4743406142770653E-4</v>
      </c>
      <c r="T197" s="25">
        <f t="shared" si="80"/>
        <v>2.4178701654914956E-4</v>
      </c>
      <c r="U197" s="25">
        <f t="shared" si="80"/>
        <v>3.4778102226940585E-4</v>
      </c>
      <c r="V197" s="25">
        <f t="shared" si="80"/>
        <v>4.0590934255695229E-4</v>
      </c>
      <c r="W197" s="25">
        <f t="shared" si="80"/>
        <v>3.4224187345150293E-4</v>
      </c>
    </row>
    <row r="198" spans="1:28" outlineLevel="1" x14ac:dyDescent="0.2"/>
    <row r="199" spans="1:28" outlineLevel="1" x14ac:dyDescent="0.2">
      <c r="B199" s="4" t="s">
        <v>18</v>
      </c>
      <c r="C199" s="11">
        <f t="shared" ref="C199:W199" si="81">IFERROR(C186/C196,0)</f>
        <v>0</v>
      </c>
      <c r="D199" s="11">
        <f t="shared" si="81"/>
        <v>0</v>
      </c>
      <c r="E199" s="11">
        <f t="shared" si="81"/>
        <v>0</v>
      </c>
      <c r="F199" s="11">
        <f t="shared" si="81"/>
        <v>0</v>
      </c>
      <c r="G199" s="11">
        <f t="shared" si="81"/>
        <v>0</v>
      </c>
      <c r="H199" s="11">
        <f t="shared" si="81"/>
        <v>0</v>
      </c>
      <c r="I199" s="11">
        <f t="shared" si="81"/>
        <v>0</v>
      </c>
      <c r="J199" s="11">
        <f t="shared" si="81"/>
        <v>0</v>
      </c>
      <c r="K199" s="11">
        <f t="shared" si="81"/>
        <v>0</v>
      </c>
      <c r="L199" s="11">
        <f t="shared" si="81"/>
        <v>0</v>
      </c>
      <c r="M199" s="11">
        <f t="shared" si="81"/>
        <v>0</v>
      </c>
      <c r="N199" s="11">
        <f t="shared" si="81"/>
        <v>0</v>
      </c>
      <c r="O199" s="11">
        <f t="shared" si="81"/>
        <v>0</v>
      </c>
      <c r="P199" s="11">
        <f t="shared" si="81"/>
        <v>0</v>
      </c>
      <c r="Q199" s="11">
        <f t="shared" si="81"/>
        <v>0</v>
      </c>
      <c r="R199" s="11">
        <f t="shared" si="81"/>
        <v>0</v>
      </c>
      <c r="S199" s="11">
        <f t="shared" si="81"/>
        <v>0</v>
      </c>
      <c r="T199" s="11">
        <f t="shared" si="81"/>
        <v>0</v>
      </c>
      <c r="U199" s="11">
        <f t="shared" si="81"/>
        <v>0</v>
      </c>
      <c r="V199" s="11">
        <f t="shared" si="81"/>
        <v>0</v>
      </c>
      <c r="W199" s="11">
        <f t="shared" si="81"/>
        <v>0</v>
      </c>
    </row>
    <row r="200" spans="1:28" outlineLevel="1" x14ac:dyDescent="0.2">
      <c r="B200" s="4" t="s">
        <v>19</v>
      </c>
      <c r="C200" s="11">
        <f t="shared" ref="C200:W200" si="82">IFERROR(C187/C196,0)</f>
        <v>0</v>
      </c>
      <c r="D200" s="11">
        <f t="shared" si="82"/>
        <v>0</v>
      </c>
      <c r="E200" s="11">
        <f t="shared" si="82"/>
        <v>0</v>
      </c>
      <c r="F200" s="11">
        <f t="shared" si="82"/>
        <v>0</v>
      </c>
      <c r="G200" s="11">
        <f t="shared" si="82"/>
        <v>0</v>
      </c>
      <c r="H200" s="11">
        <f t="shared" si="82"/>
        <v>0</v>
      </c>
      <c r="I200" s="11">
        <f t="shared" si="82"/>
        <v>0</v>
      </c>
      <c r="J200" s="11">
        <f t="shared" si="82"/>
        <v>0</v>
      </c>
      <c r="K200" s="11">
        <f t="shared" si="82"/>
        <v>0</v>
      </c>
      <c r="L200" s="11">
        <f t="shared" si="82"/>
        <v>0</v>
      </c>
      <c r="M200" s="11">
        <f t="shared" si="82"/>
        <v>0</v>
      </c>
      <c r="N200" s="11">
        <f t="shared" si="82"/>
        <v>0</v>
      </c>
      <c r="O200" s="11">
        <f t="shared" si="82"/>
        <v>0</v>
      </c>
      <c r="P200" s="11">
        <f t="shared" si="82"/>
        <v>0</v>
      </c>
      <c r="Q200" s="11">
        <f t="shared" si="82"/>
        <v>0</v>
      </c>
      <c r="R200" s="11">
        <f t="shared" si="82"/>
        <v>0</v>
      </c>
      <c r="S200" s="11">
        <f t="shared" si="82"/>
        <v>0</v>
      </c>
      <c r="T200" s="11">
        <f t="shared" si="82"/>
        <v>0</v>
      </c>
      <c r="U200" s="11">
        <f t="shared" si="82"/>
        <v>0</v>
      </c>
      <c r="V200" s="11">
        <f t="shared" si="82"/>
        <v>0</v>
      </c>
      <c r="W200" s="11">
        <f t="shared" si="82"/>
        <v>0</v>
      </c>
    </row>
    <row r="201" spans="1:28" outlineLevel="1" x14ac:dyDescent="0.2">
      <c r="B201" s="4" t="s">
        <v>16</v>
      </c>
      <c r="C201" s="11">
        <f t="shared" ref="C201:W201" si="83">IFERROR(C188/C196,0)</f>
        <v>0.88496023453145845</v>
      </c>
      <c r="D201" s="11">
        <f t="shared" si="83"/>
        <v>0.96343521088468809</v>
      </c>
      <c r="E201" s="11">
        <f t="shared" si="83"/>
        <v>0.97908434782575648</v>
      </c>
      <c r="F201" s="11">
        <f t="shared" si="83"/>
        <v>0.96687622579609878</v>
      </c>
      <c r="G201" s="11">
        <f t="shared" si="83"/>
        <v>0.95219585524613581</v>
      </c>
      <c r="H201" s="11">
        <f t="shared" si="83"/>
        <v>0.98489382699601646</v>
      </c>
      <c r="I201" s="11">
        <f t="shared" si="83"/>
        <v>0.97144604892947961</v>
      </c>
      <c r="J201" s="11">
        <f t="shared" si="83"/>
        <v>0.96025191154864464</v>
      </c>
      <c r="K201" s="11">
        <f t="shared" si="83"/>
        <v>0.98474974245339875</v>
      </c>
      <c r="L201" s="11">
        <f t="shared" si="83"/>
        <v>0.95530037192444617</v>
      </c>
      <c r="M201" s="11">
        <f t="shared" si="83"/>
        <v>0.96756912329358513</v>
      </c>
      <c r="N201" s="11">
        <f t="shared" si="83"/>
        <v>0.96883070530577453</v>
      </c>
      <c r="O201" s="11">
        <f t="shared" si="83"/>
        <v>0.95167606637213997</v>
      </c>
      <c r="P201" s="11">
        <f t="shared" si="83"/>
        <v>0.95149755604295594</v>
      </c>
      <c r="Q201" s="11">
        <f t="shared" si="83"/>
        <v>0.92041558768969345</v>
      </c>
      <c r="R201" s="11">
        <f t="shared" si="83"/>
        <v>0.86976753411861252</v>
      </c>
      <c r="S201" s="11">
        <f t="shared" si="83"/>
        <v>0.850006682041624</v>
      </c>
      <c r="T201" s="11">
        <f t="shared" si="83"/>
        <v>0.68384412351171608</v>
      </c>
      <c r="U201" s="11">
        <f t="shared" si="83"/>
        <v>0.78860480283187806</v>
      </c>
      <c r="V201" s="11">
        <f t="shared" si="83"/>
        <v>0.78788259383587189</v>
      </c>
      <c r="W201" s="11">
        <f t="shared" si="83"/>
        <v>0.68129823093437092</v>
      </c>
    </row>
    <row r="202" spans="1:28" outlineLevel="1" x14ac:dyDescent="0.2">
      <c r="B202" s="4" t="s">
        <v>21</v>
      </c>
      <c r="C202" s="11">
        <f t="shared" ref="C202:W202" si="84">IFERROR(C189/C196,0)</f>
        <v>0</v>
      </c>
      <c r="D202" s="11">
        <f t="shared" si="84"/>
        <v>0</v>
      </c>
      <c r="E202" s="11">
        <f t="shared" si="84"/>
        <v>0</v>
      </c>
      <c r="F202" s="11">
        <f t="shared" si="84"/>
        <v>0</v>
      </c>
      <c r="G202" s="11">
        <f t="shared" si="84"/>
        <v>0</v>
      </c>
      <c r="H202" s="11">
        <f t="shared" si="84"/>
        <v>0</v>
      </c>
      <c r="I202" s="11">
        <f t="shared" si="84"/>
        <v>0</v>
      </c>
      <c r="J202" s="11">
        <f t="shared" si="84"/>
        <v>0</v>
      </c>
      <c r="K202" s="11">
        <f t="shared" si="84"/>
        <v>0</v>
      </c>
      <c r="L202" s="11">
        <f t="shared" si="84"/>
        <v>0</v>
      </c>
      <c r="M202" s="11">
        <f t="shared" si="84"/>
        <v>0</v>
      </c>
      <c r="N202" s="11">
        <f t="shared" si="84"/>
        <v>0</v>
      </c>
      <c r="O202" s="11">
        <f t="shared" si="84"/>
        <v>0</v>
      </c>
      <c r="P202" s="11">
        <f t="shared" si="84"/>
        <v>0</v>
      </c>
      <c r="Q202" s="11">
        <f t="shared" si="84"/>
        <v>0</v>
      </c>
      <c r="R202" s="11">
        <f t="shared" si="84"/>
        <v>0</v>
      </c>
      <c r="S202" s="11">
        <f t="shared" si="84"/>
        <v>0</v>
      </c>
      <c r="T202" s="11">
        <f t="shared" si="84"/>
        <v>0</v>
      </c>
      <c r="U202" s="11">
        <f t="shared" si="84"/>
        <v>0</v>
      </c>
      <c r="V202" s="11">
        <f t="shared" si="84"/>
        <v>0</v>
      </c>
      <c r="W202" s="11">
        <f t="shared" si="84"/>
        <v>0</v>
      </c>
    </row>
    <row r="203" spans="1:28" outlineLevel="1" x14ac:dyDescent="0.2">
      <c r="B203" s="4" t="s">
        <v>20</v>
      </c>
      <c r="C203" s="11">
        <f t="shared" ref="C203:W203" si="85">IFERROR(C190/C196,0)</f>
        <v>9.1685819342932254E-2</v>
      </c>
      <c r="D203" s="11">
        <f t="shared" si="85"/>
        <v>2.3387088103243563E-2</v>
      </c>
      <c r="E203" s="11">
        <f t="shared" si="85"/>
        <v>1.5064894198001508E-2</v>
      </c>
      <c r="F203" s="11">
        <f t="shared" si="85"/>
        <v>3.1171415326462931E-2</v>
      </c>
      <c r="G203" s="11">
        <f t="shared" si="85"/>
        <v>4.5798259711571712E-2</v>
      </c>
      <c r="H203" s="11">
        <f t="shared" si="85"/>
        <v>1.5106173003983573E-2</v>
      </c>
      <c r="I203" s="11">
        <f t="shared" si="85"/>
        <v>2.8553951070520441E-2</v>
      </c>
      <c r="J203" s="11">
        <f t="shared" si="85"/>
        <v>3.9748088451355225E-2</v>
      </c>
      <c r="K203" s="11">
        <f t="shared" si="85"/>
        <v>1.5250257546601358E-2</v>
      </c>
      <c r="L203" s="11">
        <f t="shared" si="85"/>
        <v>2.8089907800673102E-2</v>
      </c>
      <c r="M203" s="11">
        <f t="shared" si="85"/>
        <v>2.4610212098356319E-2</v>
      </c>
      <c r="N203" s="11">
        <f t="shared" si="85"/>
        <v>2.9897720008523334E-2</v>
      </c>
      <c r="O203" s="11">
        <f t="shared" si="85"/>
        <v>4.0660986406636325E-2</v>
      </c>
      <c r="P203" s="11">
        <f t="shared" si="85"/>
        <v>4.0914201702624359E-2</v>
      </c>
      <c r="Q203" s="11">
        <f t="shared" si="85"/>
        <v>6.3925332874370411E-2</v>
      </c>
      <c r="R203" s="11">
        <f t="shared" si="85"/>
        <v>6.558422680904423E-2</v>
      </c>
      <c r="S203" s="11">
        <f t="shared" si="85"/>
        <v>6.9137394046703438E-2</v>
      </c>
      <c r="T203" s="11">
        <f t="shared" si="85"/>
        <v>0.10809801993628829</v>
      </c>
      <c r="U203" s="11">
        <f t="shared" si="85"/>
        <v>6.6576462543465276E-2</v>
      </c>
      <c r="V203" s="11">
        <f t="shared" si="85"/>
        <v>6.832889123770812E-2</v>
      </c>
      <c r="W203" s="11">
        <f t="shared" si="85"/>
        <v>8.0327122924562011E-2</v>
      </c>
    </row>
    <row r="204" spans="1:28" x14ac:dyDescent="0.2">
      <c r="B204" s="4" t="s">
        <v>0</v>
      </c>
      <c r="C204" s="11">
        <f t="shared" ref="C204:W204" si="86">IFERROR(C191/C196,0)</f>
        <v>0</v>
      </c>
      <c r="D204" s="11">
        <f t="shared" si="86"/>
        <v>0</v>
      </c>
      <c r="E204" s="11">
        <f t="shared" si="86"/>
        <v>0</v>
      </c>
      <c r="F204" s="11">
        <f t="shared" si="86"/>
        <v>0</v>
      </c>
      <c r="G204" s="11">
        <f t="shared" si="86"/>
        <v>0</v>
      </c>
      <c r="H204" s="11">
        <f t="shared" si="86"/>
        <v>0</v>
      </c>
      <c r="I204" s="11">
        <f t="shared" si="86"/>
        <v>0</v>
      </c>
      <c r="J204" s="11">
        <f t="shared" si="86"/>
        <v>0</v>
      </c>
      <c r="K204" s="11">
        <f t="shared" si="86"/>
        <v>0</v>
      </c>
      <c r="L204" s="11">
        <f t="shared" si="86"/>
        <v>0</v>
      </c>
      <c r="M204" s="11">
        <f t="shared" si="86"/>
        <v>8.760070181194076E-4</v>
      </c>
      <c r="N204" s="11">
        <f t="shared" si="86"/>
        <v>1.2715746857021096E-3</v>
      </c>
      <c r="O204" s="11">
        <f t="shared" si="86"/>
        <v>1.6101177150444545E-3</v>
      </c>
      <c r="P204" s="11">
        <f t="shared" si="86"/>
        <v>1.4610581696645223E-3</v>
      </c>
      <c r="Q204" s="11">
        <f t="shared" si="86"/>
        <v>2.3386503944919602E-3</v>
      </c>
      <c r="R204" s="11">
        <f t="shared" si="86"/>
        <v>0</v>
      </c>
      <c r="S204" s="11">
        <f t="shared" si="86"/>
        <v>0</v>
      </c>
      <c r="T204" s="11">
        <f t="shared" si="86"/>
        <v>0</v>
      </c>
      <c r="U204" s="11">
        <f t="shared" si="86"/>
        <v>0</v>
      </c>
      <c r="V204" s="11">
        <f t="shared" si="86"/>
        <v>0</v>
      </c>
      <c r="W204" s="11">
        <f t="shared" si="86"/>
        <v>0</v>
      </c>
    </row>
    <row r="205" spans="1:28" x14ac:dyDescent="0.2">
      <c r="B205" s="4" t="s">
        <v>22</v>
      </c>
      <c r="C205" s="11">
        <f t="shared" ref="C205:W205" si="87">IFERROR(C192/C196,0)</f>
        <v>0</v>
      </c>
      <c r="D205" s="11">
        <f t="shared" si="87"/>
        <v>0</v>
      </c>
      <c r="E205" s="11">
        <f t="shared" si="87"/>
        <v>0</v>
      </c>
      <c r="F205" s="11">
        <f t="shared" si="87"/>
        <v>0</v>
      </c>
      <c r="G205" s="11">
        <f t="shared" si="87"/>
        <v>0</v>
      </c>
      <c r="H205" s="11">
        <f t="shared" si="87"/>
        <v>0</v>
      </c>
      <c r="I205" s="11">
        <f t="shared" si="87"/>
        <v>0</v>
      </c>
      <c r="J205" s="11">
        <f t="shared" si="87"/>
        <v>0</v>
      </c>
      <c r="K205" s="11">
        <f t="shared" si="87"/>
        <v>0</v>
      </c>
      <c r="L205" s="11">
        <f t="shared" si="87"/>
        <v>0</v>
      </c>
      <c r="M205" s="11">
        <f t="shared" si="87"/>
        <v>0</v>
      </c>
      <c r="N205" s="11">
        <f t="shared" si="87"/>
        <v>0</v>
      </c>
      <c r="O205" s="11">
        <f t="shared" si="87"/>
        <v>0</v>
      </c>
      <c r="P205" s="11">
        <f t="shared" si="87"/>
        <v>0</v>
      </c>
      <c r="Q205" s="11">
        <f t="shared" si="87"/>
        <v>0</v>
      </c>
      <c r="R205" s="11">
        <f t="shared" si="87"/>
        <v>0</v>
      </c>
      <c r="S205" s="11">
        <f t="shared" si="87"/>
        <v>0</v>
      </c>
      <c r="T205" s="11">
        <f t="shared" si="87"/>
        <v>0</v>
      </c>
      <c r="U205" s="11">
        <f t="shared" si="87"/>
        <v>0</v>
      </c>
      <c r="V205" s="11">
        <f t="shared" si="87"/>
        <v>0</v>
      </c>
      <c r="W205" s="11">
        <f t="shared" si="87"/>
        <v>0</v>
      </c>
    </row>
    <row r="206" spans="1:28" s="33" customFormat="1" x14ac:dyDescent="0.2">
      <c r="A206" s="1"/>
      <c r="B206" s="4" t="s">
        <v>23</v>
      </c>
      <c r="C206" s="11">
        <f t="shared" ref="C206:W206" si="88">IFERROR(C193/C196,0)</f>
        <v>2.3353946125609402E-2</v>
      </c>
      <c r="D206" s="11">
        <f t="shared" si="88"/>
        <v>1.3177701012068327E-2</v>
      </c>
      <c r="E206" s="11">
        <f t="shared" si="88"/>
        <v>5.8507579762420089E-3</v>
      </c>
      <c r="F206" s="11">
        <f t="shared" si="88"/>
        <v>1.9523588774382197E-3</v>
      </c>
      <c r="G206" s="11">
        <f t="shared" si="88"/>
        <v>2.0058850422923651E-3</v>
      </c>
      <c r="H206" s="11">
        <f t="shared" si="88"/>
        <v>0</v>
      </c>
      <c r="I206" s="11">
        <f t="shared" si="88"/>
        <v>0</v>
      </c>
      <c r="J206" s="11">
        <f t="shared" si="88"/>
        <v>0</v>
      </c>
      <c r="K206" s="11">
        <f t="shared" si="88"/>
        <v>0</v>
      </c>
      <c r="L206" s="11">
        <f t="shared" si="88"/>
        <v>1.6609720274880616E-2</v>
      </c>
      <c r="M206" s="11">
        <f t="shared" si="88"/>
        <v>6.944657589939153E-3</v>
      </c>
      <c r="N206" s="11">
        <f t="shared" si="88"/>
        <v>0</v>
      </c>
      <c r="O206" s="11">
        <f t="shared" si="88"/>
        <v>6.0528295061791021E-3</v>
      </c>
      <c r="P206" s="11">
        <f t="shared" si="88"/>
        <v>6.1271840847550918E-3</v>
      </c>
      <c r="Q206" s="11">
        <f t="shared" si="88"/>
        <v>1.332042904144423E-2</v>
      </c>
      <c r="R206" s="11">
        <f t="shared" si="88"/>
        <v>6.4648239072343169E-2</v>
      </c>
      <c r="S206" s="11">
        <f t="shared" si="88"/>
        <v>8.0855923911672539E-2</v>
      </c>
      <c r="T206" s="11">
        <f t="shared" si="88"/>
        <v>0.2080578565519956</v>
      </c>
      <c r="U206" s="11">
        <f t="shared" si="88"/>
        <v>0.14481873462465658</v>
      </c>
      <c r="V206" s="11">
        <f t="shared" si="88"/>
        <v>0.14378851492641997</v>
      </c>
      <c r="W206" s="11">
        <f t="shared" si="88"/>
        <v>0.23837464614106715</v>
      </c>
      <c r="X206" s="1"/>
      <c r="Y206" s="1"/>
      <c r="Z206"/>
      <c r="AA206" s="1"/>
      <c r="AB206" s="1"/>
    </row>
    <row r="207" spans="1:28" outlineLevel="1" x14ac:dyDescent="0.2">
      <c r="B207" s="4" t="s">
        <v>17</v>
      </c>
      <c r="C207" s="11">
        <f t="shared" ref="C207:W207" si="89">IFERROR(C194/C196,0)</f>
        <v>0</v>
      </c>
      <c r="D207" s="11">
        <f t="shared" si="89"/>
        <v>0</v>
      </c>
      <c r="E207" s="11">
        <f t="shared" si="89"/>
        <v>0</v>
      </c>
      <c r="F207" s="11">
        <f t="shared" si="89"/>
        <v>0</v>
      </c>
      <c r="G207" s="11">
        <f t="shared" si="89"/>
        <v>0</v>
      </c>
      <c r="H207" s="11">
        <f t="shared" si="89"/>
        <v>0</v>
      </c>
      <c r="I207" s="11">
        <f t="shared" si="89"/>
        <v>0</v>
      </c>
      <c r="J207" s="11">
        <f t="shared" si="89"/>
        <v>0</v>
      </c>
      <c r="K207" s="11">
        <f t="shared" si="89"/>
        <v>0</v>
      </c>
      <c r="L207" s="11">
        <f t="shared" si="89"/>
        <v>0</v>
      </c>
      <c r="M207" s="11">
        <f t="shared" si="89"/>
        <v>0</v>
      </c>
      <c r="N207" s="11">
        <f t="shared" si="89"/>
        <v>0</v>
      </c>
      <c r="O207" s="11">
        <f t="shared" si="89"/>
        <v>0</v>
      </c>
      <c r="P207" s="11">
        <f t="shared" si="89"/>
        <v>0</v>
      </c>
      <c r="Q207" s="11">
        <f t="shared" si="89"/>
        <v>0</v>
      </c>
      <c r="R207" s="11">
        <f t="shared" si="89"/>
        <v>0</v>
      </c>
      <c r="S207" s="11">
        <f t="shared" si="89"/>
        <v>0</v>
      </c>
      <c r="T207" s="11">
        <f t="shared" si="89"/>
        <v>0</v>
      </c>
      <c r="U207" s="11">
        <f t="shared" si="89"/>
        <v>0</v>
      </c>
      <c r="V207" s="11">
        <f t="shared" si="89"/>
        <v>0</v>
      </c>
      <c r="W207" s="11">
        <f t="shared" si="89"/>
        <v>0</v>
      </c>
    </row>
    <row r="208" spans="1:28" outlineLevel="1" x14ac:dyDescent="0.2">
      <c r="B208" s="4" t="s">
        <v>1</v>
      </c>
      <c r="C208" s="11">
        <f t="shared" ref="C208:W208" si="90">IFERROR(C195/C196,0)</f>
        <v>0</v>
      </c>
      <c r="D208" s="11">
        <f t="shared" si="90"/>
        <v>0</v>
      </c>
      <c r="E208" s="11">
        <f t="shared" si="90"/>
        <v>0</v>
      </c>
      <c r="F208" s="11">
        <f t="shared" si="90"/>
        <v>0</v>
      </c>
      <c r="G208" s="11">
        <f t="shared" si="90"/>
        <v>0</v>
      </c>
      <c r="H208" s="11">
        <f t="shared" si="90"/>
        <v>0</v>
      </c>
      <c r="I208" s="11">
        <f t="shared" si="90"/>
        <v>0</v>
      </c>
      <c r="J208" s="11">
        <f t="shared" si="90"/>
        <v>0</v>
      </c>
      <c r="K208" s="11">
        <f t="shared" si="90"/>
        <v>0</v>
      </c>
      <c r="L208" s="11">
        <f t="shared" si="90"/>
        <v>0</v>
      </c>
      <c r="M208" s="11">
        <f t="shared" si="90"/>
        <v>0</v>
      </c>
      <c r="N208" s="11">
        <f t="shared" si="90"/>
        <v>0</v>
      </c>
      <c r="O208" s="11">
        <f t="shared" si="90"/>
        <v>0</v>
      </c>
      <c r="P208" s="11">
        <f t="shared" si="90"/>
        <v>0</v>
      </c>
      <c r="Q208" s="11">
        <f t="shared" si="90"/>
        <v>0</v>
      </c>
      <c r="R208" s="11">
        <f t="shared" si="90"/>
        <v>0</v>
      </c>
      <c r="S208" s="11">
        <f t="shared" si="90"/>
        <v>0</v>
      </c>
      <c r="T208" s="11">
        <f t="shared" si="90"/>
        <v>0</v>
      </c>
      <c r="U208" s="11">
        <f t="shared" si="90"/>
        <v>0</v>
      </c>
      <c r="V208" s="11">
        <f t="shared" si="90"/>
        <v>0</v>
      </c>
      <c r="W208" s="11">
        <f t="shared" si="90"/>
        <v>0</v>
      </c>
    </row>
    <row r="209" spans="1:28" outlineLevel="1" x14ac:dyDescent="0.2"/>
    <row r="210" spans="1:28" outlineLevel="1" x14ac:dyDescent="0.2"/>
    <row r="211" spans="1:28" outlineLevel="1" x14ac:dyDescent="0.2">
      <c r="A211" s="32" t="s">
        <v>85</v>
      </c>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4"/>
      <c r="AA211" s="33"/>
      <c r="AB211" s="33"/>
    </row>
    <row r="212" spans="1:28" outlineLevel="1" x14ac:dyDescent="0.2">
      <c r="B212" s="20" t="s">
        <v>88</v>
      </c>
      <c r="C212" s="5">
        <f>'[2]Table 29'!C$32</f>
        <v>2595.153871</v>
      </c>
      <c r="D212" s="5">
        <f>'[2]Table 29'!D$32</f>
        <v>3186.791866</v>
      </c>
      <c r="E212" s="5">
        <f>'[2]Table 29'!E$32</f>
        <v>3527.6580709999998</v>
      </c>
      <c r="F212" s="5">
        <f>'[2]Table 29'!F$32</f>
        <v>3417.3168430000001</v>
      </c>
      <c r="G212" s="5">
        <f>'[2]Table 29'!G$32</f>
        <v>3273.7638080000002</v>
      </c>
      <c r="H212" s="5">
        <f>'[2]Table 29'!H$32</f>
        <v>3574.467756</v>
      </c>
      <c r="I212" s="5">
        <f>'[2]Table 29'!I$32</f>
        <v>3218.547724</v>
      </c>
      <c r="J212" s="5">
        <f>'[2]Table 29'!J$32</f>
        <v>3225.2597479999999</v>
      </c>
      <c r="K212" s="5">
        <f>'[2]Table 29'!K$32</f>
        <v>3394.8057659999999</v>
      </c>
      <c r="L212" s="5">
        <f>'[2]Table 29'!L$32</f>
        <v>3002.3355959999999</v>
      </c>
      <c r="M212" s="5">
        <f>'[2]Table 29'!M$32</f>
        <v>3230.9967449999999</v>
      </c>
      <c r="N212" s="5">
        <f>'[2]Table 29'!N$32</f>
        <v>3323.6023049999999</v>
      </c>
      <c r="O212" s="5">
        <f>'[2]Table 29'!O$32</f>
        <v>3490.1404950000001</v>
      </c>
      <c r="P212" s="5">
        <f>'[2]Table 29'!P$32</f>
        <v>3532.668197</v>
      </c>
      <c r="Q212" s="5">
        <f>'[2]Table 29'!Q$32</f>
        <v>3298.8784289999999</v>
      </c>
      <c r="R212" s="5">
        <f>'[2]Table 29'!R$32</f>
        <v>3248.3542269999998</v>
      </c>
      <c r="S212" s="5">
        <f>'[2]Table 29'!S$32</f>
        <v>2732.3514620000001</v>
      </c>
      <c r="T212" s="5">
        <f>'[2]Table 29'!T$32</f>
        <v>3406.8623729999999</v>
      </c>
      <c r="U212" s="5">
        <f>'[2]Table 29'!U$32</f>
        <v>3365.436213</v>
      </c>
      <c r="V212" s="5">
        <f>'[2]Table 29'!V$32</f>
        <v>3458.3267040000001</v>
      </c>
      <c r="W212" s="5">
        <f>'[2]Table 29'!W$32</f>
        <v>3481.9562230000001</v>
      </c>
      <c r="Z212" s="21" t="s">
        <v>26</v>
      </c>
      <c r="AB212"/>
    </row>
    <row r="213" spans="1:28" outlineLevel="1" x14ac:dyDescent="0.2">
      <c r="B213" s="7" t="s">
        <v>89</v>
      </c>
      <c r="C213" s="5"/>
      <c r="D213" s="5"/>
      <c r="E213" s="5"/>
      <c r="F213" s="5"/>
      <c r="G213" s="5"/>
      <c r="H213" s="5"/>
      <c r="I213" s="5"/>
      <c r="J213" s="5"/>
      <c r="K213" s="5"/>
      <c r="L213" s="5"/>
      <c r="M213" s="5"/>
      <c r="N213" s="5"/>
      <c r="O213" s="5"/>
      <c r="P213" s="5"/>
      <c r="Q213" s="5"/>
      <c r="R213" s="5"/>
      <c r="S213" s="5"/>
      <c r="T213" s="5"/>
      <c r="U213" s="5"/>
      <c r="V213" s="5"/>
      <c r="W213" s="5"/>
      <c r="Z213" s="21" t="s">
        <v>26</v>
      </c>
      <c r="AB213"/>
    </row>
    <row r="214" spans="1:28" outlineLevel="1" x14ac:dyDescent="0.2">
      <c r="B214" s="7" t="s">
        <v>25</v>
      </c>
      <c r="C214" s="5">
        <f>'[2]Table 31'!C$14</f>
        <v>2.6970000000000001</v>
      </c>
      <c r="D214" s="5">
        <f>'[2]Table 31'!D$14</f>
        <v>2.7280000000000002</v>
      </c>
      <c r="E214" s="5">
        <f>'[2]Table 31'!E$14</f>
        <v>2.7330000000000001</v>
      </c>
      <c r="F214" s="5">
        <f>'[2]Table 31'!F$14</f>
        <v>2.6349999999999998</v>
      </c>
      <c r="G214" s="5">
        <f>'[2]Table 31'!G$14</f>
        <v>2.7109999999999999</v>
      </c>
      <c r="H214" s="5">
        <f>'[2]Table 31'!H$14</f>
        <v>2.8140000000000001</v>
      </c>
      <c r="I214" s="5">
        <f>'[2]Table 31'!I$14</f>
        <v>2.6949999999999998</v>
      </c>
      <c r="J214" s="5">
        <f>'[2]Table 31'!J$14</f>
        <v>3.08</v>
      </c>
      <c r="K214" s="5">
        <f>'[2]Table 31'!K$14</f>
        <v>3.238</v>
      </c>
      <c r="L214" s="5">
        <f>'[2]Table 31'!L$14</f>
        <v>3.3039999999999998</v>
      </c>
      <c r="M214" s="5">
        <f>'[2]Table 31'!M$14</f>
        <v>3.3279999999999998</v>
      </c>
      <c r="N214" s="5">
        <f>'[2]Table 31'!N$14</f>
        <v>3.3780000000000001</v>
      </c>
      <c r="O214" s="5">
        <f>'[2]Table 31'!O$14</f>
        <v>3.4319999999999999</v>
      </c>
      <c r="P214" s="5">
        <f>'[2]Table 31'!P$14</f>
        <v>3.375</v>
      </c>
      <c r="Q214" s="5">
        <f>'[2]Table 31'!Q$14</f>
        <v>3.2629999999999999</v>
      </c>
      <c r="R214" s="5">
        <f>'[2]Table 31'!R$14</f>
        <v>3.605</v>
      </c>
      <c r="S214" s="5">
        <f>'[2]Table 31'!S$14</f>
        <v>3.3279999999999998</v>
      </c>
      <c r="T214" s="5">
        <f>'[2]Table 31'!T$14</f>
        <v>3.49</v>
      </c>
      <c r="U214" s="5">
        <f>'[2]Table 31'!U$14</f>
        <v>3.8180000000000001</v>
      </c>
      <c r="V214" s="5">
        <f>'[2]Table 31'!V$14</f>
        <v>3.7440000000000002</v>
      </c>
      <c r="W214" s="5">
        <f>'[2]Table 31'!W$14</f>
        <v>3.7210000000000001</v>
      </c>
      <c r="Z214" s="21" t="s">
        <v>26</v>
      </c>
      <c r="AB214"/>
    </row>
    <row r="215" spans="1:28" outlineLevel="1" x14ac:dyDescent="0.2">
      <c r="B215" s="7" t="s">
        <v>30</v>
      </c>
      <c r="C215" s="5">
        <f>'[2]Table 31'!C$24</f>
        <v>85990.817964999995</v>
      </c>
      <c r="D215" s="5">
        <f>'[2]Table 31'!D$24</f>
        <v>103470.22466599999</v>
      </c>
      <c r="E215" s="5">
        <f>'[2]Table 31'!E$24</f>
        <v>113324.321474</v>
      </c>
      <c r="F215" s="5">
        <f>'[2]Table 31'!F$24</f>
        <v>112969.89874</v>
      </c>
      <c r="G215" s="5">
        <f>'[2]Table 31'!G$24</f>
        <v>104281.979439</v>
      </c>
      <c r="H215" s="5">
        <f>'[2]Table 31'!H$24</f>
        <v>108753.801806</v>
      </c>
      <c r="I215" s="5">
        <f>'[2]Table 31'!I$24</f>
        <v>101380.841843</v>
      </c>
      <c r="J215" s="5">
        <f>'[2]Table 31'!J$24</f>
        <v>88144.971019999997</v>
      </c>
      <c r="K215" s="5">
        <f>'[2]Table 31'!K$24</f>
        <v>87514.752462000004</v>
      </c>
      <c r="L215" s="5">
        <f>'[2]Table 31'!L$24</f>
        <v>75223.279326999997</v>
      </c>
      <c r="M215" s="5">
        <f>'[2]Table 31'!M$24</f>
        <v>79708.734582000005</v>
      </c>
      <c r="N215" s="5">
        <f>'[2]Table 31'!N$24</f>
        <v>80056.670364000005</v>
      </c>
      <c r="O215" s="5">
        <f>'[2]Table 31'!O$24</f>
        <v>82077.538631000003</v>
      </c>
      <c r="P215" s="5">
        <f>'[2]Table 31'!P$24</f>
        <v>84480.750828999997</v>
      </c>
      <c r="Q215" s="5">
        <f>'[2]Table 31'!Q$24</f>
        <v>81597.702544</v>
      </c>
      <c r="R215" s="5">
        <f>'[2]Table 31'!R$24</f>
        <v>72725.515234000006</v>
      </c>
      <c r="S215" s="5">
        <f>'[2]Table 31'!S$24</f>
        <v>66264.654483000006</v>
      </c>
      <c r="T215" s="5">
        <f>'[2]Table 31'!T$24</f>
        <v>78787.597278000001</v>
      </c>
      <c r="U215" s="5">
        <f>'[2]Table 31'!U$24</f>
        <v>71143.320785999997</v>
      </c>
      <c r="V215" s="5">
        <f>'[2]Table 31'!V$24</f>
        <v>74551.926709000007</v>
      </c>
      <c r="W215" s="5">
        <f>'[2]Table 31'!W$24</f>
        <v>75525.277600999994</v>
      </c>
      <c r="Z215" s="21" t="s">
        <v>26</v>
      </c>
      <c r="AB215"/>
    </row>
    <row r="216" spans="1:28" outlineLevel="1" x14ac:dyDescent="0.2">
      <c r="B216" s="7" t="s">
        <v>31</v>
      </c>
      <c r="C216" s="5">
        <f t="shared" ref="C216:W216" si="91">C214*C215/1000</f>
        <v>231.91723605160499</v>
      </c>
      <c r="D216" s="5">
        <f t="shared" si="91"/>
        <v>282.26677288884804</v>
      </c>
      <c r="E216" s="5">
        <f t="shared" si="91"/>
        <v>309.715370588442</v>
      </c>
      <c r="F216" s="5">
        <f t="shared" si="91"/>
        <v>297.67568317989998</v>
      </c>
      <c r="G216" s="5">
        <f t="shared" si="91"/>
        <v>282.708446259129</v>
      </c>
      <c r="H216" s="5">
        <f t="shared" si="91"/>
        <v>306.03319828208402</v>
      </c>
      <c r="I216" s="5">
        <f t="shared" si="91"/>
        <v>273.22136876688501</v>
      </c>
      <c r="J216" s="5">
        <f t="shared" si="91"/>
        <v>271.4865107416</v>
      </c>
      <c r="K216" s="5">
        <f t="shared" si="91"/>
        <v>283.37276847195602</v>
      </c>
      <c r="L216" s="5">
        <f t="shared" si="91"/>
        <v>248.53771489640798</v>
      </c>
      <c r="M216" s="5">
        <f t="shared" si="91"/>
        <v>265.27066868889602</v>
      </c>
      <c r="N216" s="5">
        <f t="shared" si="91"/>
        <v>270.431432489592</v>
      </c>
      <c r="O216" s="5">
        <f t="shared" si="91"/>
        <v>281.69011258159202</v>
      </c>
      <c r="P216" s="5">
        <f t="shared" si="91"/>
        <v>285.12253404787498</v>
      </c>
      <c r="Q216" s="5">
        <f t="shared" si="91"/>
        <v>266.253303401072</v>
      </c>
      <c r="R216" s="5">
        <f t="shared" si="91"/>
        <v>262.17548241857003</v>
      </c>
      <c r="S216" s="5">
        <f t="shared" si="91"/>
        <v>220.528770119424</v>
      </c>
      <c r="T216" s="5">
        <f t="shared" si="91"/>
        <v>274.96871450022002</v>
      </c>
      <c r="U216" s="5">
        <f t="shared" si="91"/>
        <v>271.62519876094797</v>
      </c>
      <c r="V216" s="5">
        <f t="shared" si="91"/>
        <v>279.12241359849605</v>
      </c>
      <c r="W216" s="5">
        <f t="shared" si="91"/>
        <v>281.02955795332099</v>
      </c>
    </row>
    <row r="217" spans="1:28" outlineLevel="1" x14ac:dyDescent="0.2">
      <c r="B217" s="7" t="s">
        <v>140</v>
      </c>
      <c r="C217" s="14">
        <f t="shared" ref="C217:W217" si="92">C212/C216</f>
        <v>11.189999998199962</v>
      </c>
      <c r="D217" s="14">
        <f t="shared" si="92"/>
        <v>11.290000000300799</v>
      </c>
      <c r="E217" s="14">
        <f t="shared" si="92"/>
        <v>11.389999999992398</v>
      </c>
      <c r="F217" s="14">
        <f t="shared" si="92"/>
        <v>11.480000000318293</v>
      </c>
      <c r="G217" s="14">
        <f t="shared" si="92"/>
        <v>11.580000001129383</v>
      </c>
      <c r="H217" s="14">
        <f t="shared" si="92"/>
        <v>11.680000000213241</v>
      </c>
      <c r="I217" s="14">
        <f t="shared" si="92"/>
        <v>11.779999999729503</v>
      </c>
      <c r="J217" s="14">
        <f t="shared" si="92"/>
        <v>11.88000000143577</v>
      </c>
      <c r="K217" s="14">
        <f t="shared" si="92"/>
        <v>11.979999998962381</v>
      </c>
      <c r="L217" s="14">
        <f t="shared" si="92"/>
        <v>12.080000000206775</v>
      </c>
      <c r="M217" s="14">
        <f t="shared" si="92"/>
        <v>12.18000000139196</v>
      </c>
      <c r="N217" s="14">
        <f t="shared" si="92"/>
        <v>12.289999998901438</v>
      </c>
      <c r="O217" s="14">
        <f t="shared" si="92"/>
        <v>12.390000000404966</v>
      </c>
      <c r="P217" s="14">
        <f t="shared" si="92"/>
        <v>12.390000000514968</v>
      </c>
      <c r="Q217" s="14">
        <f t="shared" si="92"/>
        <v>12.389999999476881</v>
      </c>
      <c r="R217" s="14">
        <f t="shared" si="92"/>
        <v>12.38999999936652</v>
      </c>
      <c r="S217" s="14">
        <f t="shared" si="92"/>
        <v>12.39000000099913</v>
      </c>
      <c r="T217" s="14">
        <f t="shared" si="92"/>
        <v>12.390000001244774</v>
      </c>
      <c r="U217" s="14">
        <f t="shared" si="92"/>
        <v>12.390000001295368</v>
      </c>
      <c r="V217" s="14">
        <f t="shared" si="92"/>
        <v>12.3899999982611</v>
      </c>
      <c r="W217" s="14">
        <f t="shared" si="92"/>
        <v>12.389999999851806</v>
      </c>
    </row>
    <row r="218" spans="1:28" outlineLevel="1" x14ac:dyDescent="0.2">
      <c r="B218" s="7" t="s">
        <v>90</v>
      </c>
      <c r="C218" s="5">
        <f t="shared" ref="C218:W218" si="93">C215*C217</f>
        <v>962237.25287356321</v>
      </c>
      <c r="D218" s="5">
        <f t="shared" si="93"/>
        <v>1168178.8365102636</v>
      </c>
      <c r="E218" s="5">
        <f t="shared" si="93"/>
        <v>1290764.0215879984</v>
      </c>
      <c r="F218" s="5">
        <f t="shared" si="93"/>
        <v>1296894.4375711577</v>
      </c>
      <c r="G218" s="5">
        <f t="shared" si="93"/>
        <v>1207585.3220213943</v>
      </c>
      <c r="H218" s="5">
        <f t="shared" si="93"/>
        <v>1270244.4051172708</v>
      </c>
      <c r="I218" s="5">
        <f t="shared" si="93"/>
        <v>1194266.3168831167</v>
      </c>
      <c r="J218" s="5">
        <f t="shared" si="93"/>
        <v>1047162.2558441558</v>
      </c>
      <c r="K218" s="5">
        <f t="shared" si="93"/>
        <v>1048426.7344039531</v>
      </c>
      <c r="L218" s="5">
        <f t="shared" si="93"/>
        <v>908697.2142857142</v>
      </c>
      <c r="M218" s="5">
        <f t="shared" si="93"/>
        <v>970852.38731971139</v>
      </c>
      <c r="N218" s="5">
        <f t="shared" si="93"/>
        <v>983896.47868561279</v>
      </c>
      <c r="O218" s="5">
        <f t="shared" si="93"/>
        <v>1016940.7036713286</v>
      </c>
      <c r="P218" s="5">
        <f t="shared" si="93"/>
        <v>1046716.5028148149</v>
      </c>
      <c r="Q218" s="5">
        <f t="shared" si="93"/>
        <v>1010995.5344774748</v>
      </c>
      <c r="R218" s="5">
        <f t="shared" si="93"/>
        <v>901069.1337031899</v>
      </c>
      <c r="S218" s="5">
        <f t="shared" si="93"/>
        <v>821019.06911057711</v>
      </c>
      <c r="T218" s="5">
        <f t="shared" si="93"/>
        <v>976178.33037249278</v>
      </c>
      <c r="U218" s="5">
        <f t="shared" si="93"/>
        <v>881465.74463069672</v>
      </c>
      <c r="V218" s="5">
        <f t="shared" si="93"/>
        <v>923698.37179487175</v>
      </c>
      <c r="W218" s="5">
        <f t="shared" si="93"/>
        <v>935758.1894651975</v>
      </c>
    </row>
    <row r="219" spans="1:28" outlineLevel="1" x14ac:dyDescent="0.2"/>
    <row r="220" spans="1:28" outlineLevel="1" x14ac:dyDescent="0.2">
      <c r="B220" s="8" t="s">
        <v>14</v>
      </c>
      <c r="C220" s="13"/>
      <c r="H220" s="5"/>
    </row>
    <row r="221" spans="1:28" outlineLevel="1" x14ac:dyDescent="0.2">
      <c r="B221" s="4" t="s">
        <v>18</v>
      </c>
      <c r="C221" s="5">
        <f>IFERROR(INDEX('[2]Table 29'!C$14:C$19,MATCH($B221,'[2]Table 29'!$B$14:$B$19,0))*1000,0)</f>
        <v>0</v>
      </c>
      <c r="D221" s="5">
        <f>IFERROR(INDEX('[2]Table 29'!D$14:D$19,MATCH($B221,'[2]Table 29'!$B$14:$B$19,0))*1000,0)</f>
        <v>0</v>
      </c>
      <c r="E221" s="5">
        <f>IFERROR(INDEX('[2]Table 29'!E$14:E$19,MATCH($B221,'[2]Table 29'!$B$14:$B$19,0))*1000,0)</f>
        <v>0</v>
      </c>
      <c r="F221" s="5">
        <f>IFERROR(INDEX('[2]Table 29'!F$14:F$19,MATCH($B221,'[2]Table 29'!$B$14:$B$19,0))*1000,0)</f>
        <v>0</v>
      </c>
      <c r="G221" s="5">
        <f>IFERROR(INDEX('[2]Table 29'!G$14:G$19,MATCH($B221,'[2]Table 29'!$B$14:$B$19,0))*1000,0)</f>
        <v>0</v>
      </c>
      <c r="H221" s="5">
        <f>IFERROR(INDEX('[2]Table 29'!H$14:H$19,MATCH($B221,'[2]Table 29'!$B$14:$B$19,0))*1000,0)</f>
        <v>0</v>
      </c>
      <c r="I221" s="5">
        <f>IFERROR(INDEX('[2]Table 29'!I$14:I$19,MATCH($B221,'[2]Table 29'!$B$14:$B$19,0))*1000,0)</f>
        <v>0</v>
      </c>
      <c r="J221" s="5">
        <f>IFERROR(INDEX('[2]Table 29'!J$14:J$19,MATCH($B221,'[2]Table 29'!$B$14:$B$19,0))*1000,0)</f>
        <v>0</v>
      </c>
      <c r="K221" s="5">
        <f>IFERROR(INDEX('[2]Table 29'!K$14:K$19,MATCH($B221,'[2]Table 29'!$B$14:$B$19,0))*1000,0)</f>
        <v>0</v>
      </c>
      <c r="L221" s="5">
        <f>IFERROR(INDEX('[2]Table 29'!L$14:L$19,MATCH($B221,'[2]Table 29'!$B$14:$B$19,0))*1000,0)</f>
        <v>0</v>
      </c>
      <c r="M221" s="5">
        <f>IFERROR(INDEX('[2]Table 29'!M$14:M$19,MATCH($B221,'[2]Table 29'!$B$14:$B$19,0))*1000,0)</f>
        <v>0</v>
      </c>
      <c r="N221" s="5">
        <f>IFERROR(INDEX('[2]Table 29'!N$14:N$19,MATCH($B221,'[2]Table 29'!$B$14:$B$19,0))*1000,0)</f>
        <v>0</v>
      </c>
      <c r="O221" s="5">
        <f>IFERROR(INDEX('[2]Table 29'!O$14:O$19,MATCH($B221,'[2]Table 29'!$B$14:$B$19,0))*1000,0)</f>
        <v>0</v>
      </c>
      <c r="P221" s="5">
        <f>IFERROR(INDEX('[2]Table 29'!P$14:P$19,MATCH($B221,'[2]Table 29'!$B$14:$B$19,0))*1000,0)</f>
        <v>0</v>
      </c>
      <c r="Q221" s="5">
        <f>IFERROR(INDEX('[2]Table 29'!Q$14:Q$19,MATCH($B221,'[2]Table 29'!$B$14:$B$19,0))*1000,0)</f>
        <v>0</v>
      </c>
      <c r="R221" s="5">
        <f>IFERROR(INDEX('[2]Table 29'!R$14:R$19,MATCH($B221,'[2]Table 29'!$B$14:$B$19,0))*1000,0)</f>
        <v>0</v>
      </c>
      <c r="S221" s="5">
        <f>IFERROR(INDEX('[2]Table 29'!S$14:S$19,MATCH($B221,'[2]Table 29'!$B$14:$B$19,0))*1000,0)</f>
        <v>0</v>
      </c>
      <c r="T221" s="5">
        <f>IFERROR(INDEX('[2]Table 29'!T$14:T$19,MATCH($B221,'[2]Table 29'!$B$14:$B$19,0))*1000,0)</f>
        <v>0</v>
      </c>
      <c r="U221" s="5">
        <f>IFERROR(INDEX('[2]Table 29'!U$14:U$19,MATCH($B221,'[2]Table 29'!$B$14:$B$19,0))*1000,0)</f>
        <v>0</v>
      </c>
      <c r="V221" s="5">
        <f>IFERROR(INDEX('[2]Table 29'!V$14:V$19,MATCH($B221,'[2]Table 29'!$B$14:$B$19,0))*1000,0)</f>
        <v>0</v>
      </c>
      <c r="W221" s="5">
        <f>IFERROR(INDEX('[2]Table 29'!W$14:W$19,MATCH($B221,'[2]Table 29'!$B$14:$B$19,0))*1000,0)</f>
        <v>0</v>
      </c>
      <c r="Z221" s="21" t="s">
        <v>26</v>
      </c>
    </row>
    <row r="222" spans="1:28" outlineLevel="1" x14ac:dyDescent="0.2">
      <c r="B222" s="4" t="s">
        <v>19</v>
      </c>
      <c r="C222" s="5">
        <f>IFERROR(INDEX('[2]Table 29'!C$14:C$19,MATCH($B222,'[2]Table 29'!$B$14:$B$19,0))*1000,0)</f>
        <v>0</v>
      </c>
      <c r="D222" s="5">
        <f>IFERROR(INDEX('[2]Table 29'!D$14:D$19,MATCH($B222,'[2]Table 29'!$B$14:$B$19,0))*1000,0)</f>
        <v>0</v>
      </c>
      <c r="E222" s="5">
        <f>IFERROR(INDEX('[2]Table 29'!E$14:E$19,MATCH($B222,'[2]Table 29'!$B$14:$B$19,0))*1000,0)</f>
        <v>0</v>
      </c>
      <c r="F222" s="5">
        <f>IFERROR(INDEX('[2]Table 29'!F$14:F$19,MATCH($B222,'[2]Table 29'!$B$14:$B$19,0))*1000,0)</f>
        <v>0</v>
      </c>
      <c r="G222" s="5">
        <f>IFERROR(INDEX('[2]Table 29'!G$14:G$19,MATCH($B222,'[2]Table 29'!$B$14:$B$19,0))*1000,0)</f>
        <v>0</v>
      </c>
      <c r="H222" s="5">
        <f>IFERROR(INDEX('[2]Table 29'!H$14:H$19,MATCH($B222,'[2]Table 29'!$B$14:$B$19,0))*1000,0)</f>
        <v>0</v>
      </c>
      <c r="I222" s="5">
        <f>IFERROR(INDEX('[2]Table 29'!I$14:I$19,MATCH($B222,'[2]Table 29'!$B$14:$B$19,0))*1000,0)</f>
        <v>0</v>
      </c>
      <c r="J222" s="5">
        <f>IFERROR(INDEX('[2]Table 29'!J$14:J$19,MATCH($B222,'[2]Table 29'!$B$14:$B$19,0))*1000,0)</f>
        <v>0</v>
      </c>
      <c r="K222" s="5">
        <f>IFERROR(INDEX('[2]Table 29'!K$14:K$19,MATCH($B222,'[2]Table 29'!$B$14:$B$19,0))*1000,0)</f>
        <v>0</v>
      </c>
      <c r="L222" s="5">
        <f>IFERROR(INDEX('[2]Table 29'!L$14:L$19,MATCH($B222,'[2]Table 29'!$B$14:$B$19,0))*1000,0)</f>
        <v>0</v>
      </c>
      <c r="M222" s="5">
        <f>IFERROR(INDEX('[2]Table 29'!M$14:M$19,MATCH($B222,'[2]Table 29'!$B$14:$B$19,0))*1000,0)</f>
        <v>0</v>
      </c>
      <c r="N222" s="5">
        <f>IFERROR(INDEX('[2]Table 29'!N$14:N$19,MATCH($B222,'[2]Table 29'!$B$14:$B$19,0))*1000,0)</f>
        <v>0</v>
      </c>
      <c r="O222" s="5">
        <f>IFERROR(INDEX('[2]Table 29'!O$14:O$19,MATCH($B222,'[2]Table 29'!$B$14:$B$19,0))*1000,0)</f>
        <v>0</v>
      </c>
      <c r="P222" s="5">
        <f>IFERROR(INDEX('[2]Table 29'!P$14:P$19,MATCH($B222,'[2]Table 29'!$B$14:$B$19,0))*1000,0)</f>
        <v>0</v>
      </c>
      <c r="Q222" s="5">
        <f>IFERROR(INDEX('[2]Table 29'!Q$14:Q$19,MATCH($B222,'[2]Table 29'!$B$14:$B$19,0))*1000,0)</f>
        <v>0</v>
      </c>
      <c r="R222" s="5">
        <f>IFERROR(INDEX('[2]Table 29'!R$14:R$19,MATCH($B222,'[2]Table 29'!$B$14:$B$19,0))*1000,0)</f>
        <v>0</v>
      </c>
      <c r="S222" s="5">
        <f>IFERROR(INDEX('[2]Table 29'!S$14:S$19,MATCH($B222,'[2]Table 29'!$B$14:$B$19,0))*1000,0)</f>
        <v>0</v>
      </c>
      <c r="T222" s="5">
        <f>IFERROR(INDEX('[2]Table 29'!T$14:T$19,MATCH($B222,'[2]Table 29'!$B$14:$B$19,0))*1000,0)</f>
        <v>0</v>
      </c>
      <c r="U222" s="5">
        <f>IFERROR(INDEX('[2]Table 29'!U$14:U$19,MATCH($B222,'[2]Table 29'!$B$14:$B$19,0))*1000,0)</f>
        <v>0</v>
      </c>
      <c r="V222" s="5">
        <f>IFERROR(INDEX('[2]Table 29'!V$14:V$19,MATCH($B222,'[2]Table 29'!$B$14:$B$19,0))*1000,0)</f>
        <v>0</v>
      </c>
      <c r="W222" s="5">
        <f>IFERROR(INDEX('[2]Table 29'!W$14:W$19,MATCH($B222,'[2]Table 29'!$B$14:$B$19,0))*1000,0)</f>
        <v>0</v>
      </c>
      <c r="Z222" s="21" t="s">
        <v>26</v>
      </c>
    </row>
    <row r="223" spans="1:28" outlineLevel="1" x14ac:dyDescent="0.2">
      <c r="B223" s="4" t="s">
        <v>16</v>
      </c>
      <c r="C223" s="5">
        <f>IFERROR(INDEX('[2]Table 29'!C$14:C$19,MATCH($B223,'[2]Table 29'!$B$14:$B$19,0))*1000,0)</f>
        <v>4357.8869999999997</v>
      </c>
      <c r="D223" s="5">
        <f>IFERROR(INDEX('[2]Table 29'!D$14:D$19,MATCH($B223,'[2]Table 29'!$B$14:$B$19,0))*1000,0)</f>
        <v>5037.3530000000001</v>
      </c>
      <c r="E223" s="5">
        <f>IFERROR(INDEX('[2]Table 29'!E$14:E$19,MATCH($B223,'[2]Table 29'!$B$14:$B$19,0))*1000,0)</f>
        <v>5548.0720000000001</v>
      </c>
      <c r="F223" s="5">
        <f>IFERROR(INDEX('[2]Table 29'!F$14:F$19,MATCH($B223,'[2]Table 29'!$B$14:$B$19,0))*1000,0)</f>
        <v>5332.9500000000007</v>
      </c>
      <c r="G223" s="5">
        <f>IFERROR(INDEX('[2]Table 29'!G$14:G$19,MATCH($B223,'[2]Table 29'!$B$14:$B$19,0))*1000,0)</f>
        <v>4831.4849999999997</v>
      </c>
      <c r="H223" s="5">
        <f>IFERROR(INDEX('[2]Table 29'!H$14:H$19,MATCH($B223,'[2]Table 29'!$B$14:$B$19,0))*1000,0)</f>
        <v>4628.8739999999998</v>
      </c>
      <c r="I223" s="5">
        <f>IFERROR(INDEX('[2]Table 29'!I$14:I$19,MATCH($B223,'[2]Table 29'!$B$14:$B$19,0))*1000,0)</f>
        <v>4159.4179999999997</v>
      </c>
      <c r="J223" s="5">
        <f>IFERROR(INDEX('[2]Table 29'!J$14:J$19,MATCH($B223,'[2]Table 29'!$B$14:$B$19,0))*1000,0)</f>
        <v>5323.7370000000001</v>
      </c>
      <c r="K223" s="5">
        <f>IFERROR(INDEX('[2]Table 29'!K$14:K$19,MATCH($B223,'[2]Table 29'!$B$14:$B$19,0))*1000,0)</f>
        <v>5404.0549999999994</v>
      </c>
      <c r="L223" s="5">
        <f>IFERROR(INDEX('[2]Table 29'!L$14:L$19,MATCH($B223,'[2]Table 29'!$B$14:$B$19,0))*1000,0)</f>
        <v>4296.8060000000005</v>
      </c>
      <c r="M223" s="5">
        <f>IFERROR(INDEX('[2]Table 29'!M$14:M$19,MATCH($B223,'[2]Table 29'!$B$14:$B$19,0))*1000,0)</f>
        <v>4480.5129999999999</v>
      </c>
      <c r="N223" s="5">
        <f>IFERROR(INDEX('[2]Table 29'!N$14:N$19,MATCH($B223,'[2]Table 29'!$B$14:$B$19,0))*1000,0)</f>
        <v>4270.9229999999998</v>
      </c>
      <c r="O223" s="5">
        <f>IFERROR(INDEX('[2]Table 29'!O$14:O$19,MATCH($B223,'[2]Table 29'!$B$14:$B$19,0))*1000,0)</f>
        <v>4212.74</v>
      </c>
      <c r="P223" s="5">
        <f>IFERROR(INDEX('[2]Table 29'!P$14:P$19,MATCH($B223,'[2]Table 29'!$B$14:$B$19,0))*1000,0)</f>
        <v>4939.2959999999994</v>
      </c>
      <c r="Q223" s="5">
        <f>IFERROR(INDEX('[2]Table 29'!Q$14:Q$19,MATCH($B223,'[2]Table 29'!$B$14:$B$19,0))*1000,0)</f>
        <v>4469.2210000000005</v>
      </c>
      <c r="R223" s="5">
        <f>IFERROR(INDEX('[2]Table 29'!R$14:R$19,MATCH($B223,'[2]Table 29'!$B$14:$B$19,0))*1000,0)</f>
        <v>4465.933</v>
      </c>
      <c r="S223" s="5">
        <f>IFERROR(INDEX('[2]Table 29'!S$14:S$19,MATCH($B223,'[2]Table 29'!$B$14:$B$19,0))*1000,0)</f>
        <v>4080.7890000000002</v>
      </c>
      <c r="T223" s="5">
        <f>IFERROR(INDEX('[2]Table 29'!T$14:T$19,MATCH($B223,'[2]Table 29'!$B$14:$B$19,0))*1000,0)</f>
        <v>4579.6499999999996</v>
      </c>
      <c r="U223" s="5">
        <f>IFERROR(INDEX('[2]Table 29'!U$14:U$19,MATCH($B223,'[2]Table 29'!$B$14:$B$19,0))*1000,0)</f>
        <v>4774.1629999999996</v>
      </c>
      <c r="V223" s="5">
        <f>IFERROR(INDEX('[2]Table 29'!V$14:V$19,MATCH($B223,'[2]Table 29'!$B$14:$B$19,0))*1000,0)</f>
        <v>4880.13</v>
      </c>
      <c r="W223" s="5">
        <f>IFERROR(INDEX('[2]Table 29'!W$14:W$19,MATCH($B223,'[2]Table 29'!$B$14:$B$19,0))*1000,0)</f>
        <v>3672.384</v>
      </c>
      <c r="Z223" s="21" t="s">
        <v>26</v>
      </c>
    </row>
    <row r="224" spans="1:28" outlineLevel="1" x14ac:dyDescent="0.2">
      <c r="B224" s="4" t="s">
        <v>21</v>
      </c>
      <c r="C224" s="5">
        <f>IFERROR(INDEX('[2]Table 29'!C$14:C$19,MATCH($B224,'[2]Table 29'!$B$14:$B$19,0))*1000,0)</f>
        <v>0</v>
      </c>
      <c r="D224" s="5">
        <f>IFERROR(INDEX('[2]Table 29'!D$14:D$19,MATCH($B224,'[2]Table 29'!$B$14:$B$19,0))*1000,0)</f>
        <v>0</v>
      </c>
      <c r="E224" s="5">
        <f>IFERROR(INDEX('[2]Table 29'!E$14:E$19,MATCH($B224,'[2]Table 29'!$B$14:$B$19,0))*1000,0)</f>
        <v>0</v>
      </c>
      <c r="F224" s="5">
        <f>IFERROR(INDEX('[2]Table 29'!F$14:F$19,MATCH($B224,'[2]Table 29'!$B$14:$B$19,0))*1000,0)</f>
        <v>0</v>
      </c>
      <c r="G224" s="5">
        <f>IFERROR(INDEX('[2]Table 29'!G$14:G$19,MATCH($B224,'[2]Table 29'!$B$14:$B$19,0))*1000,0)</f>
        <v>0</v>
      </c>
      <c r="H224" s="5">
        <f>IFERROR(INDEX('[2]Table 29'!H$14:H$19,MATCH($B224,'[2]Table 29'!$B$14:$B$19,0))*1000,0)</f>
        <v>0</v>
      </c>
      <c r="I224" s="5">
        <f>IFERROR(INDEX('[2]Table 29'!I$14:I$19,MATCH($B224,'[2]Table 29'!$B$14:$B$19,0))*1000,0)</f>
        <v>0</v>
      </c>
      <c r="J224" s="5">
        <f>IFERROR(INDEX('[2]Table 29'!J$14:J$19,MATCH($B224,'[2]Table 29'!$B$14:$B$19,0))*1000,0)</f>
        <v>0</v>
      </c>
      <c r="K224" s="5">
        <f>IFERROR(INDEX('[2]Table 29'!K$14:K$19,MATCH($B224,'[2]Table 29'!$B$14:$B$19,0))*1000,0)</f>
        <v>0</v>
      </c>
      <c r="L224" s="5">
        <f>IFERROR(INDEX('[2]Table 29'!L$14:L$19,MATCH($B224,'[2]Table 29'!$B$14:$B$19,0))*1000,0)</f>
        <v>0</v>
      </c>
      <c r="M224" s="5">
        <f>IFERROR(INDEX('[2]Table 29'!M$14:M$19,MATCH($B224,'[2]Table 29'!$B$14:$B$19,0))*1000,0)</f>
        <v>0</v>
      </c>
      <c r="N224" s="5">
        <f>IFERROR(INDEX('[2]Table 29'!N$14:N$19,MATCH($B224,'[2]Table 29'!$B$14:$B$19,0))*1000,0)</f>
        <v>0</v>
      </c>
      <c r="O224" s="5">
        <f>IFERROR(INDEX('[2]Table 29'!O$14:O$19,MATCH($B224,'[2]Table 29'!$B$14:$B$19,0))*1000,0)</f>
        <v>0</v>
      </c>
      <c r="P224" s="5">
        <f>IFERROR(INDEX('[2]Table 29'!P$14:P$19,MATCH($B224,'[2]Table 29'!$B$14:$B$19,0))*1000,0)</f>
        <v>0</v>
      </c>
      <c r="Q224" s="5">
        <f>IFERROR(INDEX('[2]Table 29'!Q$14:Q$19,MATCH($B224,'[2]Table 29'!$B$14:$B$19,0))*1000,0)</f>
        <v>0</v>
      </c>
      <c r="R224" s="5">
        <f>IFERROR(INDEX('[2]Table 29'!R$14:R$19,MATCH($B224,'[2]Table 29'!$B$14:$B$19,0))*1000,0)</f>
        <v>0</v>
      </c>
      <c r="S224" s="5">
        <f>IFERROR(INDEX('[2]Table 29'!S$14:S$19,MATCH($B224,'[2]Table 29'!$B$14:$B$19,0))*1000,0)</f>
        <v>0</v>
      </c>
      <c r="T224" s="5">
        <f>IFERROR(INDEX('[2]Table 29'!T$14:T$19,MATCH($B224,'[2]Table 29'!$B$14:$B$19,0))*1000,0)</f>
        <v>0</v>
      </c>
      <c r="U224" s="5">
        <f>IFERROR(INDEX('[2]Table 29'!U$14:U$19,MATCH($B224,'[2]Table 29'!$B$14:$B$19,0))*1000,0)</f>
        <v>0</v>
      </c>
      <c r="V224" s="5">
        <f>IFERROR(INDEX('[2]Table 29'!V$14:V$19,MATCH($B224,'[2]Table 29'!$B$14:$B$19,0))*1000,0)</f>
        <v>0</v>
      </c>
      <c r="W224" s="5">
        <f>IFERROR(INDEX('[2]Table 29'!W$14:W$19,MATCH($B224,'[2]Table 29'!$B$14:$B$19,0))*1000,0)</f>
        <v>0</v>
      </c>
      <c r="Z224" s="21" t="s">
        <v>26</v>
      </c>
    </row>
    <row r="225" spans="2:26" outlineLevel="1" x14ac:dyDescent="0.2">
      <c r="B225" s="4" t="s">
        <v>20</v>
      </c>
      <c r="C225" s="5">
        <f>IFERROR(INDEX('[2]Table 29'!C$14:C$19,MATCH($B225,'[2]Table 29'!$B$14:$B$19,0))*1000,0)</f>
        <v>5.9550000000000001</v>
      </c>
      <c r="D225" s="5">
        <f>IFERROR(INDEX('[2]Table 29'!D$14:D$19,MATCH($B225,'[2]Table 29'!$B$14:$B$19,0))*1000,0)</f>
        <v>10.717000000000001</v>
      </c>
      <c r="E225" s="5">
        <f>IFERROR(INDEX('[2]Table 29'!E$14:E$19,MATCH($B225,'[2]Table 29'!$B$14:$B$19,0))*1000,0)</f>
        <v>13.360999999999999</v>
      </c>
      <c r="F225" s="5">
        <f>IFERROR(INDEX('[2]Table 29'!F$14:F$19,MATCH($B225,'[2]Table 29'!$B$14:$B$19,0))*1000,0)</f>
        <v>14.456</v>
      </c>
      <c r="G225" s="5">
        <f>IFERROR(INDEX('[2]Table 29'!G$14:G$19,MATCH($B225,'[2]Table 29'!$B$14:$B$19,0))*1000,0)</f>
        <v>8.7040000000000006</v>
      </c>
      <c r="H225" s="5">
        <f>IFERROR(INDEX('[2]Table 29'!H$14:H$19,MATCH($B225,'[2]Table 29'!$B$14:$B$19,0))*1000,0)</f>
        <v>5.6880000000000006</v>
      </c>
      <c r="I225" s="5">
        <f>IFERROR(INDEX('[2]Table 29'!I$14:I$19,MATCH($B225,'[2]Table 29'!$B$14:$B$19,0))*1000,0)</f>
        <v>2.4550000000000001</v>
      </c>
      <c r="J225" s="5">
        <f>IFERROR(INDEX('[2]Table 29'!J$14:J$19,MATCH($B225,'[2]Table 29'!$B$14:$B$19,0))*1000,0)</f>
        <v>3.8780000000000001</v>
      </c>
      <c r="K225" s="5">
        <f>IFERROR(INDEX('[2]Table 29'!K$14:K$19,MATCH($B225,'[2]Table 29'!$B$14:$B$19,0))*1000,0)</f>
        <v>5.6260000000000003</v>
      </c>
      <c r="L225" s="5">
        <f>IFERROR(INDEX('[2]Table 29'!L$14:L$19,MATCH($B225,'[2]Table 29'!$B$14:$B$19,0))*1000,0)</f>
        <v>4.8369999999999997</v>
      </c>
      <c r="M225" s="5">
        <f>IFERROR(INDEX('[2]Table 29'!M$14:M$19,MATCH($B225,'[2]Table 29'!$B$14:$B$19,0))*1000,0)</f>
        <v>5.4630000000000001</v>
      </c>
      <c r="N225" s="5">
        <f>IFERROR(INDEX('[2]Table 29'!N$14:N$19,MATCH($B225,'[2]Table 29'!$B$14:$B$19,0))*1000,0)</f>
        <v>6.2779999999999996</v>
      </c>
      <c r="O225" s="5">
        <f>IFERROR(INDEX('[2]Table 29'!O$14:O$19,MATCH($B225,'[2]Table 29'!$B$14:$B$19,0))*1000,0)</f>
        <v>5.492</v>
      </c>
      <c r="P225" s="5">
        <f>IFERROR(INDEX('[2]Table 29'!P$14:P$19,MATCH($B225,'[2]Table 29'!$B$14:$B$19,0))*1000,0)</f>
        <v>17.768000000000001</v>
      </c>
      <c r="Q225" s="5">
        <f>IFERROR(INDEX('[2]Table 29'!Q$14:Q$19,MATCH($B225,'[2]Table 29'!$B$14:$B$19,0))*1000,0)</f>
        <v>21.606000000000002</v>
      </c>
      <c r="R225" s="5">
        <f>IFERROR(INDEX('[2]Table 29'!R$14:R$19,MATCH($B225,'[2]Table 29'!$B$14:$B$19,0))*1000,0)</f>
        <v>26.126000000000001</v>
      </c>
      <c r="S225" s="5">
        <f>IFERROR(INDEX('[2]Table 29'!S$14:S$19,MATCH($B225,'[2]Table 29'!$B$14:$B$19,0))*1000,0)</f>
        <v>34.295999999999999</v>
      </c>
      <c r="T225" s="5">
        <f>IFERROR(INDEX('[2]Table 29'!T$14:T$19,MATCH($B225,'[2]Table 29'!$B$14:$B$19,0))*1000,0)</f>
        <v>56.71</v>
      </c>
      <c r="U225" s="5">
        <f>IFERROR(INDEX('[2]Table 29'!U$14:U$19,MATCH($B225,'[2]Table 29'!$B$14:$B$19,0))*1000,0)</f>
        <v>73.52</v>
      </c>
      <c r="V225" s="5">
        <f>IFERROR(INDEX('[2]Table 29'!V$14:V$19,MATCH($B225,'[2]Table 29'!$B$14:$B$19,0))*1000,0)</f>
        <v>73.176000000000002</v>
      </c>
      <c r="W225" s="5">
        <f>IFERROR(INDEX('[2]Table 29'!W$14:W$19,MATCH($B225,'[2]Table 29'!$B$14:$B$19,0))*1000,0)</f>
        <v>78.048999999999992</v>
      </c>
      <c r="Z225" s="21" t="s">
        <v>26</v>
      </c>
    </row>
    <row r="226" spans="2:26" outlineLevel="1" x14ac:dyDescent="0.2">
      <c r="B226" s="4" t="s">
        <v>0</v>
      </c>
      <c r="C226" s="5">
        <f>IFERROR(INDEX('[2]Table 29'!C$14:C$19,MATCH($B226,'[2]Table 29'!$B$14:$B$19,0))*1000,0)</f>
        <v>0</v>
      </c>
      <c r="D226" s="5">
        <f>IFERROR(INDEX('[2]Table 29'!D$14:D$19,MATCH($B226,'[2]Table 29'!$B$14:$B$19,0))*1000,0)</f>
        <v>0</v>
      </c>
      <c r="E226" s="5">
        <f>IFERROR(INDEX('[2]Table 29'!E$14:E$19,MATCH($B226,'[2]Table 29'!$B$14:$B$19,0))*1000,0)</f>
        <v>0</v>
      </c>
      <c r="F226" s="5">
        <f>IFERROR(INDEX('[2]Table 29'!F$14:F$19,MATCH($B226,'[2]Table 29'!$B$14:$B$19,0))*1000,0)</f>
        <v>0</v>
      </c>
      <c r="G226" s="5">
        <f>IFERROR(INDEX('[2]Table 29'!G$14:G$19,MATCH($B226,'[2]Table 29'!$B$14:$B$19,0))*1000,0)</f>
        <v>0</v>
      </c>
      <c r="H226" s="5">
        <f>IFERROR(INDEX('[2]Table 29'!H$14:H$19,MATCH($B226,'[2]Table 29'!$B$14:$B$19,0))*1000,0)</f>
        <v>0</v>
      </c>
      <c r="I226" s="5">
        <f>IFERROR(INDEX('[2]Table 29'!I$14:I$19,MATCH($B226,'[2]Table 29'!$B$14:$B$19,0))*1000,0)</f>
        <v>0</v>
      </c>
      <c r="J226" s="5">
        <f>IFERROR(INDEX('[2]Table 29'!J$14:J$19,MATCH($B226,'[2]Table 29'!$B$14:$B$19,0))*1000,0)</f>
        <v>0</v>
      </c>
      <c r="K226" s="5">
        <f>IFERROR(INDEX('[2]Table 29'!K$14:K$19,MATCH($B226,'[2]Table 29'!$B$14:$B$19,0))*1000,0)</f>
        <v>0</v>
      </c>
      <c r="L226" s="5">
        <f>IFERROR(INDEX('[2]Table 29'!L$14:L$19,MATCH($B226,'[2]Table 29'!$B$14:$B$19,0))*1000,0)</f>
        <v>0</v>
      </c>
      <c r="M226" s="5">
        <f>IFERROR(INDEX('[2]Table 29'!M$14:M$19,MATCH($B226,'[2]Table 29'!$B$14:$B$19,0))*1000,0)</f>
        <v>0.19400000000000001</v>
      </c>
      <c r="N226" s="5">
        <f>IFERROR(INDEX('[2]Table 29'!N$14:N$19,MATCH($B226,'[2]Table 29'!$B$14:$B$19,0))*1000,0)</f>
        <v>0.26699999999999996</v>
      </c>
      <c r="O226" s="5">
        <f>IFERROR(INDEX('[2]Table 29'!O$14:O$19,MATCH($B226,'[2]Table 29'!$B$14:$B$19,0))*1000,0)</f>
        <v>0.217</v>
      </c>
      <c r="P226" s="5">
        <f>IFERROR(INDEX('[2]Table 29'!P$14:P$19,MATCH($B226,'[2]Table 29'!$B$14:$B$19,0))*1000,0)</f>
        <v>0.63400000000000001</v>
      </c>
      <c r="Q226" s="5">
        <f>IFERROR(INDEX('[2]Table 29'!Q$14:Q$19,MATCH($B226,'[2]Table 29'!$B$14:$B$19,0))*1000,0)</f>
        <v>0.79</v>
      </c>
      <c r="R226" s="5">
        <f>IFERROR(INDEX('[2]Table 29'!R$14:R$19,MATCH($B226,'[2]Table 29'!$B$14:$B$19,0))*1000,0)</f>
        <v>0</v>
      </c>
      <c r="S226" s="5">
        <f>IFERROR(INDEX('[2]Table 29'!S$14:S$19,MATCH($B226,'[2]Table 29'!$B$14:$B$19,0))*1000,0)</f>
        <v>0</v>
      </c>
      <c r="T226" s="5">
        <f>IFERROR(INDEX('[2]Table 29'!T$14:T$19,MATCH($B226,'[2]Table 29'!$B$14:$B$19,0))*1000,0)</f>
        <v>0</v>
      </c>
      <c r="U226" s="5">
        <f>IFERROR(INDEX('[2]Table 29'!U$14:U$19,MATCH($B226,'[2]Table 29'!$B$14:$B$19,0))*1000,0)</f>
        <v>0</v>
      </c>
      <c r="V226" s="5">
        <f>IFERROR(INDEX('[2]Table 29'!V$14:V$19,MATCH($B226,'[2]Table 29'!$B$14:$B$19,0))*1000,0)</f>
        <v>0</v>
      </c>
      <c r="W226" s="5">
        <f>IFERROR(INDEX('[2]Table 29'!W$14:W$19,MATCH($B226,'[2]Table 29'!$B$14:$B$19,0))*1000,0)</f>
        <v>0</v>
      </c>
      <c r="Z226" s="21" t="s">
        <v>26</v>
      </c>
    </row>
    <row r="227" spans="2:26" outlineLevel="1" x14ac:dyDescent="0.2">
      <c r="B227" s="4" t="s">
        <v>22</v>
      </c>
      <c r="C227" s="5">
        <f>IFERROR(INDEX('[2]Table 29'!C$14:C$19,MATCH($B227,'[2]Table 29'!$B$14:$B$19,0))*1000,0)</f>
        <v>424</v>
      </c>
      <c r="D227" s="5">
        <f>IFERROR(INDEX('[2]Table 29'!D$14:D$19,MATCH($B227,'[2]Table 29'!$B$14:$B$19,0))*1000,0)</f>
        <v>416</v>
      </c>
      <c r="E227" s="5">
        <f>IFERROR(INDEX('[2]Table 29'!E$14:E$19,MATCH($B227,'[2]Table 29'!$B$14:$B$19,0))*1000,0)</f>
        <v>520</v>
      </c>
      <c r="F227" s="5">
        <f>IFERROR(INDEX('[2]Table 29'!F$14:F$19,MATCH($B227,'[2]Table 29'!$B$14:$B$19,0))*1000,0)</f>
        <v>536</v>
      </c>
      <c r="G227" s="5">
        <f>IFERROR(INDEX('[2]Table 29'!G$14:G$19,MATCH($B227,'[2]Table 29'!$B$14:$B$19,0))*1000,0)</f>
        <v>497</v>
      </c>
      <c r="H227" s="5">
        <f>IFERROR(INDEX('[2]Table 29'!H$14:H$19,MATCH($B227,'[2]Table 29'!$B$14:$B$19,0))*1000,0)</f>
        <v>507</v>
      </c>
      <c r="I227" s="5">
        <f>IFERROR(INDEX('[2]Table 29'!I$14:I$19,MATCH($B227,'[2]Table 29'!$B$14:$B$19,0))*1000,0)</f>
        <v>424</v>
      </c>
      <c r="J227" s="5">
        <f>IFERROR(INDEX('[2]Table 29'!J$14:J$19,MATCH($B227,'[2]Table 29'!$B$14:$B$19,0))*1000,0)</f>
        <v>514</v>
      </c>
      <c r="K227" s="5">
        <f>IFERROR(INDEX('[2]Table 29'!K$14:K$19,MATCH($B227,'[2]Table 29'!$B$14:$B$19,0))*1000,0)</f>
        <v>611</v>
      </c>
      <c r="L227" s="5">
        <f>IFERROR(INDEX('[2]Table 29'!L$14:L$19,MATCH($B227,'[2]Table 29'!$B$14:$B$19,0))*1000,0)</f>
        <v>674</v>
      </c>
      <c r="M227" s="5">
        <f>IFERROR(INDEX('[2]Table 29'!M$14:M$19,MATCH($B227,'[2]Table 29'!$B$14:$B$19,0))*1000,0)</f>
        <v>774</v>
      </c>
      <c r="N227" s="5">
        <f>IFERROR(INDEX('[2]Table 29'!N$14:N$19,MATCH($B227,'[2]Table 29'!$B$14:$B$19,0))*1000,0)</f>
        <v>734</v>
      </c>
      <c r="O227" s="5">
        <f>IFERROR(INDEX('[2]Table 29'!O$14:O$19,MATCH($B227,'[2]Table 29'!$B$14:$B$19,0))*1000,0)</f>
        <v>797</v>
      </c>
      <c r="P227" s="5">
        <f>IFERROR(INDEX('[2]Table 29'!P$14:P$19,MATCH($B227,'[2]Table 29'!$B$14:$B$19,0))*1000,0)</f>
        <v>756</v>
      </c>
      <c r="Q227" s="5">
        <f>IFERROR(INDEX('[2]Table 29'!Q$14:Q$19,MATCH($B227,'[2]Table 29'!$B$14:$B$19,0))*1000,0)</f>
        <v>820</v>
      </c>
      <c r="R227" s="5">
        <f>IFERROR(INDEX('[2]Table 29'!R$14:R$19,MATCH($B227,'[2]Table 29'!$B$14:$B$19,0))*1000,0)</f>
        <v>733</v>
      </c>
      <c r="S227" s="5">
        <f>IFERROR(INDEX('[2]Table 29'!S$14:S$19,MATCH($B227,'[2]Table 29'!$B$14:$B$19,0))*1000,0)</f>
        <v>743</v>
      </c>
      <c r="T227" s="5">
        <f>IFERROR(INDEX('[2]Table 29'!T$14:T$19,MATCH($B227,'[2]Table 29'!$B$14:$B$19,0))*1000,0)</f>
        <v>762</v>
      </c>
      <c r="U227" s="5">
        <f>IFERROR(INDEX('[2]Table 29'!U$14:U$19,MATCH($B227,'[2]Table 29'!$B$14:$B$19,0))*1000,0)</f>
        <v>763</v>
      </c>
      <c r="V227" s="5">
        <f>IFERROR(INDEX('[2]Table 29'!V$14:V$19,MATCH($B227,'[2]Table 29'!$B$14:$B$19,0))*1000,0)</f>
        <v>779</v>
      </c>
      <c r="W227" s="5">
        <f>IFERROR(INDEX('[2]Table 29'!W$14:W$19,MATCH($B227,'[2]Table 29'!$B$14:$B$19,0))*1000,0)</f>
        <v>730</v>
      </c>
      <c r="Z227" s="21" t="s">
        <v>26</v>
      </c>
    </row>
    <row r="228" spans="2:26" outlineLevel="1" x14ac:dyDescent="0.2">
      <c r="B228" s="4" t="s">
        <v>23</v>
      </c>
      <c r="C228" s="5">
        <f>IFERROR(INDEX('[2]Table 29'!C$14:C$19,MATCH($B228,'[2]Table 29'!$B$14:$B$19,0))*1000,0)</f>
        <v>272.46899999999999</v>
      </c>
      <c r="D228" s="5">
        <f>IFERROR(INDEX('[2]Table 29'!D$14:D$19,MATCH($B228,'[2]Table 29'!$B$14:$B$19,0))*1000,0)</f>
        <v>90.129000000000005</v>
      </c>
      <c r="E228" s="5">
        <f>IFERROR(INDEX('[2]Table 29'!E$14:E$19,MATCH($B228,'[2]Table 29'!$B$14:$B$19,0))*1000,0)</f>
        <v>54.480000000000004</v>
      </c>
      <c r="F228" s="5">
        <f>IFERROR(INDEX('[2]Table 29'!F$14:F$19,MATCH($B228,'[2]Table 29'!$B$14:$B$19,0))*1000,0)</f>
        <v>59.098999999999997</v>
      </c>
      <c r="G228" s="5">
        <f>IFERROR(INDEX('[2]Table 29'!G$14:G$19,MATCH($B228,'[2]Table 29'!$B$14:$B$19,0))*1000,0)</f>
        <v>56.774999999999999</v>
      </c>
      <c r="H228" s="5">
        <f>IFERROR(INDEX('[2]Table 29'!H$14:H$19,MATCH($B228,'[2]Table 29'!$B$14:$B$19,0))*1000,0)</f>
        <v>54.783000000000001</v>
      </c>
      <c r="I228" s="5">
        <f>IFERROR(INDEX('[2]Table 29'!I$14:I$19,MATCH($B228,'[2]Table 29'!$B$14:$B$19,0))*1000,0)</f>
        <v>50.905000000000001</v>
      </c>
      <c r="J228" s="5">
        <f>IFERROR(INDEX('[2]Table 29'!J$14:J$19,MATCH($B228,'[2]Table 29'!$B$14:$B$19,0))*1000,0)</f>
        <v>59.771999999999998</v>
      </c>
      <c r="K228" s="5">
        <f>IFERROR(INDEX('[2]Table 29'!K$14:K$19,MATCH($B228,'[2]Table 29'!$B$14:$B$19,0))*1000,0)</f>
        <v>55.883000000000003</v>
      </c>
      <c r="L228" s="5">
        <f>IFERROR(INDEX('[2]Table 29'!L$14:L$19,MATCH($B228,'[2]Table 29'!$B$14:$B$19,0))*1000,0)</f>
        <v>75.046999999999997</v>
      </c>
      <c r="M228" s="5">
        <f>IFERROR(INDEX('[2]Table 29'!M$14:M$19,MATCH($B228,'[2]Table 29'!$B$14:$B$19,0))*1000,0)</f>
        <v>111.51300000000001</v>
      </c>
      <c r="N228" s="5">
        <f>IFERROR(INDEX('[2]Table 29'!N$14:N$19,MATCH($B228,'[2]Table 29'!$B$14:$B$19,0))*1000,0)</f>
        <v>101.83</v>
      </c>
      <c r="O228" s="5">
        <f>IFERROR(INDEX('[2]Table 29'!O$14:O$19,MATCH($B228,'[2]Table 29'!$B$14:$B$19,0))*1000,0)</f>
        <v>212.68200000000002</v>
      </c>
      <c r="P228" s="5">
        <f>IFERROR(INDEX('[2]Table 29'!P$14:P$19,MATCH($B228,'[2]Table 29'!$B$14:$B$19,0))*1000,0)</f>
        <v>182.959</v>
      </c>
      <c r="Q228" s="5">
        <f>IFERROR(INDEX('[2]Table 29'!Q$14:Q$19,MATCH($B228,'[2]Table 29'!$B$14:$B$19,0))*1000,0)</f>
        <v>199.64100000000002</v>
      </c>
      <c r="R228" s="5">
        <f>IFERROR(INDEX('[2]Table 29'!R$14:R$19,MATCH($B228,'[2]Table 29'!$B$14:$B$19,0))*1000,0)</f>
        <v>212.708</v>
      </c>
      <c r="S228" s="5">
        <f>IFERROR(INDEX('[2]Table 29'!S$14:S$19,MATCH($B228,'[2]Table 29'!$B$14:$B$19,0))*1000,0)</f>
        <v>204.09700000000001</v>
      </c>
      <c r="T228" s="5">
        <f>IFERROR(INDEX('[2]Table 29'!T$14:T$19,MATCH($B228,'[2]Table 29'!$B$14:$B$19,0))*1000,0)</f>
        <v>235.959</v>
      </c>
      <c r="U228" s="5">
        <f>IFERROR(INDEX('[2]Table 29'!U$14:U$19,MATCH($B228,'[2]Table 29'!$B$14:$B$19,0))*1000,0)</f>
        <v>228.19300000000001</v>
      </c>
      <c r="V228" s="5">
        <f>IFERROR(INDEX('[2]Table 29'!V$14:V$19,MATCH($B228,'[2]Table 29'!$B$14:$B$19,0))*1000,0)</f>
        <v>241.42500000000001</v>
      </c>
      <c r="W228" s="5">
        <f>IFERROR(INDEX('[2]Table 29'!W$14:W$19,MATCH($B228,'[2]Table 29'!$B$14:$B$19,0))*1000,0)</f>
        <v>187.74199999999999</v>
      </c>
      <c r="Z228" s="21" t="s">
        <v>26</v>
      </c>
    </row>
    <row r="229" spans="2:26" outlineLevel="1" x14ac:dyDescent="0.2">
      <c r="B229" s="4" t="s">
        <v>17</v>
      </c>
      <c r="C229" s="5">
        <f>IFERROR(INDEX('[2]Table 29'!C$14:C$19,MATCH($B229,'[2]Table 29'!$B$14:$B$19,0))*1000,0)</f>
        <v>0</v>
      </c>
      <c r="D229" s="5">
        <f>IFERROR(INDEX('[2]Table 29'!D$14:D$19,MATCH($B229,'[2]Table 29'!$B$14:$B$19,0))*1000,0)</f>
        <v>0</v>
      </c>
      <c r="E229" s="5">
        <f>IFERROR(INDEX('[2]Table 29'!E$14:E$19,MATCH($B229,'[2]Table 29'!$B$14:$B$19,0))*1000,0)</f>
        <v>0</v>
      </c>
      <c r="F229" s="5">
        <f>IFERROR(INDEX('[2]Table 29'!F$14:F$19,MATCH($B229,'[2]Table 29'!$B$14:$B$19,0))*1000,0)</f>
        <v>0</v>
      </c>
      <c r="G229" s="5">
        <f>IFERROR(INDEX('[2]Table 29'!G$14:G$19,MATCH($B229,'[2]Table 29'!$B$14:$B$19,0))*1000,0)</f>
        <v>0</v>
      </c>
      <c r="H229" s="5">
        <f>IFERROR(INDEX('[2]Table 29'!H$14:H$19,MATCH($B229,'[2]Table 29'!$B$14:$B$19,0))*1000,0)</f>
        <v>0</v>
      </c>
      <c r="I229" s="5">
        <f>IFERROR(INDEX('[2]Table 29'!I$14:I$19,MATCH($B229,'[2]Table 29'!$B$14:$B$19,0))*1000,0)</f>
        <v>0</v>
      </c>
      <c r="J229" s="5">
        <f>IFERROR(INDEX('[2]Table 29'!J$14:J$19,MATCH($B229,'[2]Table 29'!$B$14:$B$19,0))*1000,0)</f>
        <v>0</v>
      </c>
      <c r="K229" s="5">
        <f>IFERROR(INDEX('[2]Table 29'!K$14:K$19,MATCH($B229,'[2]Table 29'!$B$14:$B$19,0))*1000,0)</f>
        <v>0</v>
      </c>
      <c r="L229" s="5">
        <f>IFERROR(INDEX('[2]Table 29'!L$14:L$19,MATCH($B229,'[2]Table 29'!$B$14:$B$19,0))*1000,0)</f>
        <v>0</v>
      </c>
      <c r="M229" s="5">
        <f>IFERROR(INDEX('[2]Table 29'!M$14:M$19,MATCH($B229,'[2]Table 29'!$B$14:$B$19,0))*1000,0)</f>
        <v>0</v>
      </c>
      <c r="N229" s="5">
        <f>IFERROR(INDEX('[2]Table 29'!N$14:N$19,MATCH($B229,'[2]Table 29'!$B$14:$B$19,0))*1000,0)</f>
        <v>0</v>
      </c>
      <c r="O229" s="5">
        <f>IFERROR(INDEX('[2]Table 29'!O$14:O$19,MATCH($B229,'[2]Table 29'!$B$14:$B$19,0))*1000,0)</f>
        <v>0</v>
      </c>
      <c r="P229" s="5">
        <f>IFERROR(INDEX('[2]Table 29'!P$14:P$19,MATCH($B229,'[2]Table 29'!$B$14:$B$19,0))*1000,0)</f>
        <v>0</v>
      </c>
      <c r="Q229" s="5">
        <f>IFERROR(INDEX('[2]Table 29'!Q$14:Q$19,MATCH($B229,'[2]Table 29'!$B$14:$B$19,0))*1000,0)</f>
        <v>0</v>
      </c>
      <c r="R229" s="5">
        <f>IFERROR(INDEX('[2]Table 29'!R$14:R$19,MATCH($B229,'[2]Table 29'!$B$14:$B$19,0))*1000,0)</f>
        <v>0</v>
      </c>
      <c r="S229" s="5">
        <f>IFERROR(INDEX('[2]Table 29'!S$14:S$19,MATCH($B229,'[2]Table 29'!$B$14:$B$19,0))*1000,0)</f>
        <v>0</v>
      </c>
      <c r="T229" s="5">
        <f>IFERROR(INDEX('[2]Table 29'!T$14:T$19,MATCH($B229,'[2]Table 29'!$B$14:$B$19,0))*1000,0)</f>
        <v>0</v>
      </c>
      <c r="U229" s="5">
        <f>IFERROR(INDEX('[2]Table 29'!U$14:U$19,MATCH($B229,'[2]Table 29'!$B$14:$B$19,0))*1000,0)</f>
        <v>0</v>
      </c>
      <c r="V229" s="5">
        <f>IFERROR(INDEX('[2]Table 29'!V$14:V$19,MATCH($B229,'[2]Table 29'!$B$14:$B$19,0))*1000,0)</f>
        <v>0</v>
      </c>
      <c r="W229" s="5">
        <f>IFERROR(INDEX('[2]Table 29'!W$14:W$19,MATCH($B229,'[2]Table 29'!$B$14:$B$19,0))*1000,0)</f>
        <v>0</v>
      </c>
      <c r="Z229" s="21" t="s">
        <v>26</v>
      </c>
    </row>
    <row r="230" spans="2:26" outlineLevel="1" x14ac:dyDescent="0.2">
      <c r="B230" s="4" t="s">
        <v>1</v>
      </c>
      <c r="C230" s="5">
        <f>IFERROR(INDEX('[2]Table 29'!C$14:C$19,MATCH($B230,'[2]Table 29'!$B$14:$B$19,0))*1000,0)</f>
        <v>0</v>
      </c>
      <c r="D230" s="5">
        <f>IFERROR(INDEX('[2]Table 29'!D$14:D$19,MATCH($B230,'[2]Table 29'!$B$14:$B$19,0))*1000,0)</f>
        <v>0</v>
      </c>
      <c r="E230" s="5">
        <f>IFERROR(INDEX('[2]Table 29'!E$14:E$19,MATCH($B230,'[2]Table 29'!$B$14:$B$19,0))*1000,0)</f>
        <v>0</v>
      </c>
      <c r="F230" s="5">
        <f>IFERROR(INDEX('[2]Table 29'!F$14:F$19,MATCH($B230,'[2]Table 29'!$B$14:$B$19,0))*1000,0)</f>
        <v>0</v>
      </c>
      <c r="G230" s="5">
        <f>IFERROR(INDEX('[2]Table 29'!G$14:G$19,MATCH($B230,'[2]Table 29'!$B$14:$B$19,0))*1000,0)</f>
        <v>0</v>
      </c>
      <c r="H230" s="5">
        <f>IFERROR(INDEX('[2]Table 29'!H$14:H$19,MATCH($B230,'[2]Table 29'!$B$14:$B$19,0))*1000,0)</f>
        <v>0</v>
      </c>
      <c r="I230" s="5">
        <f>IFERROR(INDEX('[2]Table 29'!I$14:I$19,MATCH($B230,'[2]Table 29'!$B$14:$B$19,0))*1000,0)</f>
        <v>0</v>
      </c>
      <c r="J230" s="5">
        <f>IFERROR(INDEX('[2]Table 29'!J$14:J$19,MATCH($B230,'[2]Table 29'!$B$14:$B$19,0))*1000,0)</f>
        <v>0</v>
      </c>
      <c r="K230" s="5">
        <f>IFERROR(INDEX('[2]Table 29'!K$14:K$19,MATCH($B230,'[2]Table 29'!$B$14:$B$19,0))*1000,0)</f>
        <v>0</v>
      </c>
      <c r="L230" s="5">
        <f>IFERROR(INDEX('[2]Table 29'!L$14:L$19,MATCH($B230,'[2]Table 29'!$B$14:$B$19,0))*1000,0)</f>
        <v>0</v>
      </c>
      <c r="M230" s="5">
        <f>IFERROR(INDEX('[2]Table 29'!M$14:M$19,MATCH($B230,'[2]Table 29'!$B$14:$B$19,0))*1000,0)</f>
        <v>0</v>
      </c>
      <c r="N230" s="5">
        <f>IFERROR(INDEX('[2]Table 29'!N$14:N$19,MATCH($B230,'[2]Table 29'!$B$14:$B$19,0))*1000,0)</f>
        <v>0</v>
      </c>
      <c r="O230" s="5">
        <f>IFERROR(INDEX('[2]Table 29'!O$14:O$19,MATCH($B230,'[2]Table 29'!$B$14:$B$19,0))*1000,0)</f>
        <v>0</v>
      </c>
      <c r="P230" s="5">
        <f>IFERROR(INDEX('[2]Table 29'!P$14:P$19,MATCH($B230,'[2]Table 29'!$B$14:$B$19,0))*1000,0)</f>
        <v>0</v>
      </c>
      <c r="Q230" s="5">
        <f>IFERROR(INDEX('[2]Table 29'!Q$14:Q$19,MATCH($B230,'[2]Table 29'!$B$14:$B$19,0))*1000,0)</f>
        <v>0</v>
      </c>
      <c r="R230" s="5">
        <f>IFERROR(INDEX('[2]Table 29'!R$14:R$19,MATCH($B230,'[2]Table 29'!$B$14:$B$19,0))*1000,0)</f>
        <v>0</v>
      </c>
      <c r="S230" s="5">
        <f>IFERROR(INDEX('[2]Table 29'!S$14:S$19,MATCH($B230,'[2]Table 29'!$B$14:$B$19,0))*1000,0)</f>
        <v>0</v>
      </c>
      <c r="T230" s="5">
        <f>IFERROR(INDEX('[2]Table 29'!T$14:T$19,MATCH($B230,'[2]Table 29'!$B$14:$B$19,0))*1000,0)</f>
        <v>0</v>
      </c>
      <c r="U230" s="5">
        <f>IFERROR(INDEX('[2]Table 29'!U$14:U$19,MATCH($B230,'[2]Table 29'!$B$14:$B$19,0))*1000,0)</f>
        <v>0</v>
      </c>
      <c r="V230" s="5">
        <f>IFERROR(INDEX('[2]Table 29'!V$14:V$19,MATCH($B230,'[2]Table 29'!$B$14:$B$19,0))*1000,0)</f>
        <v>0</v>
      </c>
      <c r="W230" s="5">
        <f>IFERROR(INDEX('[2]Table 29'!W$14:W$19,MATCH($B230,'[2]Table 29'!$B$14:$B$19,0))*1000,0)</f>
        <v>0</v>
      </c>
      <c r="Z230" s="21" t="s">
        <v>26</v>
      </c>
    </row>
    <row r="231" spans="2:26" outlineLevel="1" x14ac:dyDescent="0.2">
      <c r="B231" s="15" t="s">
        <v>9</v>
      </c>
      <c r="C231" s="19">
        <f t="shared" ref="C231:W231" si="94">SUM(C221:C230)</f>
        <v>5060.3109999999997</v>
      </c>
      <c r="D231" s="19">
        <f t="shared" si="94"/>
        <v>5554.1989999999996</v>
      </c>
      <c r="E231" s="19">
        <f t="shared" si="94"/>
        <v>6135.9129999999996</v>
      </c>
      <c r="F231" s="19">
        <f t="shared" si="94"/>
        <v>5942.505000000001</v>
      </c>
      <c r="G231" s="19">
        <f t="shared" si="94"/>
        <v>5393.963999999999</v>
      </c>
      <c r="H231" s="19">
        <f t="shared" si="94"/>
        <v>5196.3450000000003</v>
      </c>
      <c r="I231" s="19">
        <f t="shared" si="94"/>
        <v>4636.7779999999993</v>
      </c>
      <c r="J231" s="19">
        <f t="shared" si="94"/>
        <v>5901.3869999999997</v>
      </c>
      <c r="K231" s="19">
        <f t="shared" si="94"/>
        <v>6076.5639999999994</v>
      </c>
      <c r="L231" s="19">
        <f t="shared" si="94"/>
        <v>5050.6900000000005</v>
      </c>
      <c r="M231" s="19">
        <f t="shared" si="94"/>
        <v>5371.683</v>
      </c>
      <c r="N231" s="19">
        <f t="shared" si="94"/>
        <v>5113.2979999999998</v>
      </c>
      <c r="O231" s="19">
        <f t="shared" si="94"/>
        <v>5228.1309999999994</v>
      </c>
      <c r="P231" s="19">
        <f t="shared" si="94"/>
        <v>5896.6569999999992</v>
      </c>
      <c r="Q231" s="19">
        <f t="shared" si="94"/>
        <v>5511.2579999999998</v>
      </c>
      <c r="R231" s="19">
        <f t="shared" si="94"/>
        <v>5437.7669999999998</v>
      </c>
      <c r="S231" s="19">
        <f t="shared" si="94"/>
        <v>5062.1819999999998</v>
      </c>
      <c r="T231" s="19">
        <f t="shared" si="94"/>
        <v>5634.3189999999995</v>
      </c>
      <c r="U231" s="19">
        <f t="shared" si="94"/>
        <v>5838.8760000000002</v>
      </c>
      <c r="V231" s="19">
        <f t="shared" si="94"/>
        <v>5973.7310000000007</v>
      </c>
      <c r="W231" s="19">
        <f t="shared" si="94"/>
        <v>4668.1750000000002</v>
      </c>
    </row>
    <row r="232" spans="2:26" outlineLevel="1" x14ac:dyDescent="0.2">
      <c r="B232" s="26" t="s">
        <v>91</v>
      </c>
      <c r="C232" s="25">
        <f t="shared" ref="C232:W232" si="95">C231/C212/1000</f>
        <v>1.9499078865986826E-3</v>
      </c>
      <c r="D232" s="25">
        <f t="shared" si="95"/>
        <v>1.7428810018181463E-3</v>
      </c>
      <c r="E232" s="25">
        <f t="shared" si="95"/>
        <v>1.7393729427582041E-3</v>
      </c>
      <c r="F232" s="25">
        <f t="shared" si="95"/>
        <v>1.7389388438395967E-3</v>
      </c>
      <c r="G232" s="25">
        <f t="shared" si="95"/>
        <v>1.6476338295447364E-3</v>
      </c>
      <c r="H232" s="25">
        <f t="shared" si="95"/>
        <v>1.4537395088478735E-3</v>
      </c>
      <c r="I232" s="25">
        <f t="shared" si="95"/>
        <v>1.4406429227146668E-3</v>
      </c>
      <c r="J232" s="25">
        <f t="shared" si="95"/>
        <v>1.8297400709073059E-3</v>
      </c>
      <c r="K232" s="25">
        <f t="shared" si="95"/>
        <v>1.7899592550650802E-3</v>
      </c>
      <c r="L232" s="25">
        <f t="shared" si="95"/>
        <v>1.6822536450385543E-3</v>
      </c>
      <c r="M232" s="25">
        <f t="shared" si="95"/>
        <v>1.6625467073938512E-3</v>
      </c>
      <c r="N232" s="25">
        <f t="shared" si="95"/>
        <v>1.5384806997839652E-3</v>
      </c>
      <c r="O232" s="25">
        <f t="shared" si="95"/>
        <v>1.4979715021472221E-3</v>
      </c>
      <c r="P232" s="25">
        <f t="shared" si="95"/>
        <v>1.6691794052460227E-3</v>
      </c>
      <c r="Q232" s="25">
        <f t="shared" si="95"/>
        <v>1.6706459842688553E-3</v>
      </c>
      <c r="R232" s="25">
        <f t="shared" si="95"/>
        <v>1.6740067800493608E-3</v>
      </c>
      <c r="S232" s="25">
        <f t="shared" si="95"/>
        <v>1.852683328042518E-3</v>
      </c>
      <c r="T232" s="25">
        <f t="shared" si="95"/>
        <v>1.6538146784716037E-3</v>
      </c>
      <c r="U232" s="25">
        <f t="shared" si="95"/>
        <v>1.7349536970707102E-3</v>
      </c>
      <c r="V232" s="25">
        <f t="shared" si="95"/>
        <v>1.7273472147933888E-3</v>
      </c>
      <c r="W232" s="25">
        <f t="shared" si="95"/>
        <v>1.340675959440401E-3</v>
      </c>
    </row>
    <row r="233" spans="2:26" outlineLevel="1" x14ac:dyDescent="0.2"/>
    <row r="234" spans="2:26" outlineLevel="1" x14ac:dyDescent="0.2">
      <c r="B234" s="4" t="s">
        <v>18</v>
      </c>
      <c r="C234" s="11">
        <f t="shared" ref="C234:W234" si="96">IFERROR(C221/C231,0)</f>
        <v>0</v>
      </c>
      <c r="D234" s="11">
        <f t="shared" si="96"/>
        <v>0</v>
      </c>
      <c r="E234" s="11">
        <f t="shared" si="96"/>
        <v>0</v>
      </c>
      <c r="F234" s="11">
        <f t="shared" si="96"/>
        <v>0</v>
      </c>
      <c r="G234" s="11">
        <f t="shared" si="96"/>
        <v>0</v>
      </c>
      <c r="H234" s="11">
        <f t="shared" si="96"/>
        <v>0</v>
      </c>
      <c r="I234" s="11">
        <f t="shared" si="96"/>
        <v>0</v>
      </c>
      <c r="J234" s="11">
        <f t="shared" si="96"/>
        <v>0</v>
      </c>
      <c r="K234" s="11">
        <f t="shared" si="96"/>
        <v>0</v>
      </c>
      <c r="L234" s="11">
        <f t="shared" si="96"/>
        <v>0</v>
      </c>
      <c r="M234" s="11">
        <f t="shared" si="96"/>
        <v>0</v>
      </c>
      <c r="N234" s="11">
        <f t="shared" si="96"/>
        <v>0</v>
      </c>
      <c r="O234" s="11">
        <f t="shared" si="96"/>
        <v>0</v>
      </c>
      <c r="P234" s="11">
        <f t="shared" si="96"/>
        <v>0</v>
      </c>
      <c r="Q234" s="11">
        <f t="shared" si="96"/>
        <v>0</v>
      </c>
      <c r="R234" s="11">
        <f t="shared" si="96"/>
        <v>0</v>
      </c>
      <c r="S234" s="11">
        <f t="shared" si="96"/>
        <v>0</v>
      </c>
      <c r="T234" s="11">
        <f t="shared" si="96"/>
        <v>0</v>
      </c>
      <c r="U234" s="11">
        <f t="shared" si="96"/>
        <v>0</v>
      </c>
      <c r="V234" s="11">
        <f t="shared" si="96"/>
        <v>0</v>
      </c>
      <c r="W234" s="11">
        <f t="shared" si="96"/>
        <v>0</v>
      </c>
    </row>
    <row r="235" spans="2:26" outlineLevel="1" x14ac:dyDescent="0.2">
      <c r="B235" s="4" t="s">
        <v>19</v>
      </c>
      <c r="C235" s="11">
        <f t="shared" ref="C235:W235" si="97">IFERROR(C222/C231,0)</f>
        <v>0</v>
      </c>
      <c r="D235" s="11">
        <f t="shared" si="97"/>
        <v>0</v>
      </c>
      <c r="E235" s="11">
        <f t="shared" si="97"/>
        <v>0</v>
      </c>
      <c r="F235" s="11">
        <f t="shared" si="97"/>
        <v>0</v>
      </c>
      <c r="G235" s="11">
        <f t="shared" si="97"/>
        <v>0</v>
      </c>
      <c r="H235" s="11">
        <f t="shared" si="97"/>
        <v>0</v>
      </c>
      <c r="I235" s="11">
        <f t="shared" si="97"/>
        <v>0</v>
      </c>
      <c r="J235" s="11">
        <f t="shared" si="97"/>
        <v>0</v>
      </c>
      <c r="K235" s="11">
        <f t="shared" si="97"/>
        <v>0</v>
      </c>
      <c r="L235" s="11">
        <f t="shared" si="97"/>
        <v>0</v>
      </c>
      <c r="M235" s="11">
        <f t="shared" si="97"/>
        <v>0</v>
      </c>
      <c r="N235" s="11">
        <f t="shared" si="97"/>
        <v>0</v>
      </c>
      <c r="O235" s="11">
        <f t="shared" si="97"/>
        <v>0</v>
      </c>
      <c r="P235" s="11">
        <f t="shared" si="97"/>
        <v>0</v>
      </c>
      <c r="Q235" s="11">
        <f t="shared" si="97"/>
        <v>0</v>
      </c>
      <c r="R235" s="11">
        <f t="shared" si="97"/>
        <v>0</v>
      </c>
      <c r="S235" s="11">
        <f t="shared" si="97"/>
        <v>0</v>
      </c>
      <c r="T235" s="11">
        <f t="shared" si="97"/>
        <v>0</v>
      </c>
      <c r="U235" s="11">
        <f t="shared" si="97"/>
        <v>0</v>
      </c>
      <c r="V235" s="11">
        <f t="shared" si="97"/>
        <v>0</v>
      </c>
      <c r="W235" s="11">
        <f t="shared" si="97"/>
        <v>0</v>
      </c>
    </row>
    <row r="236" spans="2:26" outlineLevel="1" x14ac:dyDescent="0.2">
      <c r="B236" s="4" t="s">
        <v>16</v>
      </c>
      <c r="C236" s="11">
        <f t="shared" ref="C236:W236" si="98">IFERROR(C223/C231,0)</f>
        <v>0.86118955929783758</v>
      </c>
      <c r="D236" s="11">
        <f t="shared" si="98"/>
        <v>0.90694499782957005</v>
      </c>
      <c r="E236" s="11">
        <f t="shared" si="98"/>
        <v>0.90419665337497457</v>
      </c>
      <c r="F236" s="11">
        <f t="shared" si="98"/>
        <v>0.89742457095113926</v>
      </c>
      <c r="G236" s="11">
        <f t="shared" si="98"/>
        <v>0.89572066109451243</v>
      </c>
      <c r="H236" s="11">
        <f t="shared" si="98"/>
        <v>0.89079420246346219</v>
      </c>
      <c r="I236" s="11">
        <f t="shared" si="98"/>
        <v>0.89704920097533247</v>
      </c>
      <c r="J236" s="11">
        <f t="shared" si="98"/>
        <v>0.90211623131985752</v>
      </c>
      <c r="K236" s="11">
        <f t="shared" si="98"/>
        <v>0.88932742253681518</v>
      </c>
      <c r="L236" s="11">
        <f t="shared" si="98"/>
        <v>0.85073643403178578</v>
      </c>
      <c r="M236" s="11">
        <f t="shared" si="98"/>
        <v>0.83409854974688569</v>
      </c>
      <c r="N236" s="11">
        <f t="shared" si="98"/>
        <v>0.83525798809300766</v>
      </c>
      <c r="O236" s="11">
        <f t="shared" si="98"/>
        <v>0.80578317567023483</v>
      </c>
      <c r="P236" s="11">
        <f t="shared" si="98"/>
        <v>0.83764343084564696</v>
      </c>
      <c r="Q236" s="11">
        <f t="shared" si="98"/>
        <v>0.81092574508397186</v>
      </c>
      <c r="R236" s="11">
        <f t="shared" si="98"/>
        <v>0.82128068378067687</v>
      </c>
      <c r="S236" s="11">
        <f t="shared" si="98"/>
        <v>0.80613241483613196</v>
      </c>
      <c r="T236" s="11">
        <f t="shared" si="98"/>
        <v>0.8128134030039833</v>
      </c>
      <c r="U236" s="11">
        <f t="shared" si="98"/>
        <v>0.81765103420589846</v>
      </c>
      <c r="V236" s="11">
        <f t="shared" si="98"/>
        <v>0.81693166297578512</v>
      </c>
      <c r="W236" s="11">
        <f t="shared" si="98"/>
        <v>0.78668516068913441</v>
      </c>
    </row>
    <row r="237" spans="2:26" outlineLevel="1" x14ac:dyDescent="0.2">
      <c r="B237" s="4" t="s">
        <v>21</v>
      </c>
      <c r="C237" s="11">
        <f t="shared" ref="C237:W237" si="99">IFERROR(C224/C231,0)</f>
        <v>0</v>
      </c>
      <c r="D237" s="11">
        <f t="shared" si="99"/>
        <v>0</v>
      </c>
      <c r="E237" s="11">
        <f t="shared" si="99"/>
        <v>0</v>
      </c>
      <c r="F237" s="11">
        <f t="shared" si="99"/>
        <v>0</v>
      </c>
      <c r="G237" s="11">
        <f t="shared" si="99"/>
        <v>0</v>
      </c>
      <c r="H237" s="11">
        <f t="shared" si="99"/>
        <v>0</v>
      </c>
      <c r="I237" s="11">
        <f t="shared" si="99"/>
        <v>0</v>
      </c>
      <c r="J237" s="11">
        <f t="shared" si="99"/>
        <v>0</v>
      </c>
      <c r="K237" s="11">
        <f t="shared" si="99"/>
        <v>0</v>
      </c>
      <c r="L237" s="11">
        <f t="shared" si="99"/>
        <v>0</v>
      </c>
      <c r="M237" s="11">
        <f t="shared" si="99"/>
        <v>0</v>
      </c>
      <c r="N237" s="11">
        <f t="shared" si="99"/>
        <v>0</v>
      </c>
      <c r="O237" s="11">
        <f t="shared" si="99"/>
        <v>0</v>
      </c>
      <c r="P237" s="11">
        <f t="shared" si="99"/>
        <v>0</v>
      </c>
      <c r="Q237" s="11">
        <f t="shared" si="99"/>
        <v>0</v>
      </c>
      <c r="R237" s="11">
        <f t="shared" si="99"/>
        <v>0</v>
      </c>
      <c r="S237" s="11">
        <f t="shared" si="99"/>
        <v>0</v>
      </c>
      <c r="T237" s="11">
        <f t="shared" si="99"/>
        <v>0</v>
      </c>
      <c r="U237" s="11">
        <f t="shared" si="99"/>
        <v>0</v>
      </c>
      <c r="V237" s="11">
        <f t="shared" si="99"/>
        <v>0</v>
      </c>
      <c r="W237" s="11">
        <f t="shared" si="99"/>
        <v>0</v>
      </c>
    </row>
    <row r="238" spans="2:26" outlineLevel="1" x14ac:dyDescent="0.2">
      <c r="B238" s="4" t="s">
        <v>20</v>
      </c>
      <c r="C238" s="11">
        <f t="shared" ref="C238:W238" si="100">IFERROR(C225/C231,0)</f>
        <v>1.1768051410278935E-3</v>
      </c>
      <c r="D238" s="11">
        <f t="shared" si="100"/>
        <v>1.9295311529169195E-3</v>
      </c>
      <c r="E238" s="11">
        <f t="shared" si="100"/>
        <v>2.1775080578880436E-3</v>
      </c>
      <c r="F238" s="11">
        <f t="shared" si="100"/>
        <v>2.4326441458610462E-3</v>
      </c>
      <c r="G238" s="11">
        <f t="shared" si="100"/>
        <v>1.6136555601780067E-3</v>
      </c>
      <c r="H238" s="11">
        <f t="shared" si="100"/>
        <v>1.0946155422705767E-3</v>
      </c>
      <c r="I238" s="11">
        <f t="shared" si="100"/>
        <v>5.2946248450971779E-4</v>
      </c>
      <c r="J238" s="11">
        <f t="shared" si="100"/>
        <v>6.5713365349535631E-4</v>
      </c>
      <c r="K238" s="11">
        <f t="shared" si="100"/>
        <v>9.2585217567032964E-4</v>
      </c>
      <c r="L238" s="11">
        <f t="shared" si="100"/>
        <v>9.5769092935816679E-4</v>
      </c>
      <c r="M238" s="11">
        <f t="shared" si="100"/>
        <v>1.016999700093993E-3</v>
      </c>
      <c r="N238" s="11">
        <f t="shared" si="100"/>
        <v>1.2277790185512363E-3</v>
      </c>
      <c r="O238" s="11">
        <f t="shared" si="100"/>
        <v>1.0504710000571907E-3</v>
      </c>
      <c r="P238" s="11">
        <f t="shared" si="100"/>
        <v>3.0132327520491701E-3</v>
      </c>
      <c r="Q238" s="11">
        <f t="shared" si="100"/>
        <v>3.9203390587049273E-3</v>
      </c>
      <c r="R238" s="11">
        <f t="shared" si="100"/>
        <v>4.8045456894346529E-3</v>
      </c>
      <c r="S238" s="11">
        <f t="shared" si="100"/>
        <v>6.7749440853766222E-3</v>
      </c>
      <c r="T238" s="11">
        <f t="shared" si="100"/>
        <v>1.0065102810117781E-2</v>
      </c>
      <c r="U238" s="11">
        <f t="shared" si="100"/>
        <v>1.2591464521596278E-2</v>
      </c>
      <c r="V238" s="11">
        <f t="shared" si="100"/>
        <v>1.2249630925798298E-2</v>
      </c>
      <c r="W238" s="11">
        <f t="shared" si="100"/>
        <v>1.6719381771248935E-2</v>
      </c>
    </row>
    <row r="239" spans="2:26" outlineLevel="1" x14ac:dyDescent="0.2">
      <c r="B239" s="4" t="s">
        <v>0</v>
      </c>
      <c r="C239" s="11">
        <f t="shared" ref="C239:W239" si="101">IFERROR(C226/C231,0)</f>
        <v>0</v>
      </c>
      <c r="D239" s="11">
        <f t="shared" si="101"/>
        <v>0</v>
      </c>
      <c r="E239" s="11">
        <f t="shared" si="101"/>
        <v>0</v>
      </c>
      <c r="F239" s="11">
        <f t="shared" si="101"/>
        <v>0</v>
      </c>
      <c r="G239" s="11">
        <f t="shared" si="101"/>
        <v>0</v>
      </c>
      <c r="H239" s="11">
        <f t="shared" si="101"/>
        <v>0</v>
      </c>
      <c r="I239" s="11">
        <f t="shared" si="101"/>
        <v>0</v>
      </c>
      <c r="J239" s="11">
        <f t="shared" si="101"/>
        <v>0</v>
      </c>
      <c r="K239" s="11">
        <f t="shared" si="101"/>
        <v>0</v>
      </c>
      <c r="L239" s="11">
        <f t="shared" si="101"/>
        <v>0</v>
      </c>
      <c r="M239" s="11">
        <f t="shared" si="101"/>
        <v>3.6115310601910052E-5</v>
      </c>
      <c r="N239" s="11">
        <f t="shared" si="101"/>
        <v>5.2216788460207086E-5</v>
      </c>
      <c r="O239" s="11">
        <f t="shared" si="101"/>
        <v>4.1506228516462194E-5</v>
      </c>
      <c r="P239" s="11">
        <f t="shared" si="101"/>
        <v>1.0751854822147533E-4</v>
      </c>
      <c r="Q239" s="11">
        <f t="shared" si="101"/>
        <v>1.4334295364143722E-4</v>
      </c>
      <c r="R239" s="11">
        <f t="shared" si="101"/>
        <v>0</v>
      </c>
      <c r="S239" s="11">
        <f t="shared" si="101"/>
        <v>0</v>
      </c>
      <c r="T239" s="11">
        <f t="shared" si="101"/>
        <v>0</v>
      </c>
      <c r="U239" s="11">
        <f t="shared" si="101"/>
        <v>0</v>
      </c>
      <c r="V239" s="11">
        <f t="shared" si="101"/>
        <v>0</v>
      </c>
      <c r="W239" s="11">
        <f t="shared" si="101"/>
        <v>0</v>
      </c>
    </row>
    <row r="240" spans="2:26" outlineLevel="1" x14ac:dyDescent="0.2">
      <c r="B240" s="4" t="s">
        <v>22</v>
      </c>
      <c r="C240" s="11">
        <f t="shared" ref="C240:W240" si="102">IFERROR(C227/C231,0)</f>
        <v>8.3789316506436076E-2</v>
      </c>
      <c r="D240" s="11">
        <f t="shared" si="102"/>
        <v>7.4898288664126011E-2</v>
      </c>
      <c r="E240" s="11">
        <f t="shared" si="102"/>
        <v>8.4746964306697314E-2</v>
      </c>
      <c r="F240" s="11">
        <f t="shared" si="102"/>
        <v>9.0197652336851189E-2</v>
      </c>
      <c r="G240" s="11">
        <f t="shared" si="102"/>
        <v>9.214002911402451E-2</v>
      </c>
      <c r="H240" s="11">
        <f t="shared" si="102"/>
        <v>9.7568579453442758E-2</v>
      </c>
      <c r="I240" s="11">
        <f t="shared" si="102"/>
        <v>9.144280791532397E-2</v>
      </c>
      <c r="J240" s="11">
        <f t="shared" si="102"/>
        <v>8.7098168616970895E-2</v>
      </c>
      <c r="K240" s="11">
        <f t="shared" si="102"/>
        <v>0.10055024517144888</v>
      </c>
      <c r="L240" s="11">
        <f t="shared" si="102"/>
        <v>0.13344711316671581</v>
      </c>
      <c r="M240" s="11">
        <f t="shared" si="102"/>
        <v>0.1440889196179298</v>
      </c>
      <c r="N240" s="11">
        <f t="shared" si="102"/>
        <v>0.14354727614154308</v>
      </c>
      <c r="O240" s="11">
        <f t="shared" si="102"/>
        <v>0.1524445351503243</v>
      </c>
      <c r="P240" s="11">
        <f t="shared" si="102"/>
        <v>0.12820823731141223</v>
      </c>
      <c r="Q240" s="11">
        <f t="shared" si="102"/>
        <v>0.14878635694427661</v>
      </c>
      <c r="R240" s="11">
        <f t="shared" si="102"/>
        <v>0.13479797865557683</v>
      </c>
      <c r="S240" s="11">
        <f t="shared" si="102"/>
        <v>0.14677465172133283</v>
      </c>
      <c r="T240" s="11">
        <f t="shared" si="102"/>
        <v>0.13524260873408128</v>
      </c>
      <c r="U240" s="11">
        <f t="shared" si="102"/>
        <v>0.13067583555465126</v>
      </c>
      <c r="V240" s="11">
        <f t="shared" si="102"/>
        <v>0.13040426493928164</v>
      </c>
      <c r="W240" s="11">
        <f t="shared" si="102"/>
        <v>0.15637802781600946</v>
      </c>
    </row>
    <row r="241" spans="1:28" outlineLevel="1" x14ac:dyDescent="0.2">
      <c r="B241" s="4" t="s">
        <v>23</v>
      </c>
      <c r="C241" s="11">
        <f t="shared" ref="C241:W241" si="103">IFERROR(C228/C231,0)</f>
        <v>5.3844319054698421E-2</v>
      </c>
      <c r="D241" s="11">
        <f t="shared" si="103"/>
        <v>1.6227182353387052E-2</v>
      </c>
      <c r="E241" s="11">
        <f t="shared" si="103"/>
        <v>8.8788742604401349E-3</v>
      </c>
      <c r="F241" s="11">
        <f t="shared" si="103"/>
        <v>9.9451325661484482E-3</v>
      </c>
      <c r="G241" s="11">
        <f t="shared" si="103"/>
        <v>1.0525654231285193E-2</v>
      </c>
      <c r="H241" s="11">
        <f t="shared" si="103"/>
        <v>1.0542602540824368E-2</v>
      </c>
      <c r="I241" s="11">
        <f t="shared" si="103"/>
        <v>1.0978528624833884E-2</v>
      </c>
      <c r="J241" s="11">
        <f t="shared" si="103"/>
        <v>1.0128466409676235E-2</v>
      </c>
      <c r="K241" s="11">
        <f t="shared" si="103"/>
        <v>9.1964801160655928E-3</v>
      </c>
      <c r="L241" s="11">
        <f t="shared" si="103"/>
        <v>1.485876187214024E-2</v>
      </c>
      <c r="M241" s="11">
        <f t="shared" si="103"/>
        <v>2.0759415624488638E-2</v>
      </c>
      <c r="N241" s="11">
        <f t="shared" si="103"/>
        <v>1.9914739958437785E-2</v>
      </c>
      <c r="O241" s="11">
        <f t="shared" si="103"/>
        <v>4.0680311950867347E-2</v>
      </c>
      <c r="P241" s="11">
        <f t="shared" si="103"/>
        <v>3.1027580542670199E-2</v>
      </c>
      <c r="Q241" s="11">
        <f t="shared" si="103"/>
        <v>3.6224215959405281E-2</v>
      </c>
      <c r="R241" s="11">
        <f t="shared" si="103"/>
        <v>3.9116791874311642E-2</v>
      </c>
      <c r="S241" s="11">
        <f t="shared" si="103"/>
        <v>4.0317989357158635E-2</v>
      </c>
      <c r="T241" s="11">
        <f t="shared" si="103"/>
        <v>4.1878885451817692E-2</v>
      </c>
      <c r="U241" s="11">
        <f t="shared" si="103"/>
        <v>3.9081665717853917E-2</v>
      </c>
      <c r="V241" s="11">
        <f t="shared" si="103"/>
        <v>4.0414441159134881E-2</v>
      </c>
      <c r="W241" s="11">
        <f t="shared" si="103"/>
        <v>4.0217429723607187E-2</v>
      </c>
    </row>
    <row r="242" spans="1:28" x14ac:dyDescent="0.2">
      <c r="B242" s="4" t="s">
        <v>17</v>
      </c>
      <c r="C242" s="11">
        <f t="shared" ref="C242:W242" si="104">IFERROR(C229/C231,0)</f>
        <v>0</v>
      </c>
      <c r="D242" s="11">
        <f t="shared" si="104"/>
        <v>0</v>
      </c>
      <c r="E242" s="11">
        <f t="shared" si="104"/>
        <v>0</v>
      </c>
      <c r="F242" s="11">
        <f t="shared" si="104"/>
        <v>0</v>
      </c>
      <c r="G242" s="11">
        <f t="shared" si="104"/>
        <v>0</v>
      </c>
      <c r="H242" s="11">
        <f t="shared" si="104"/>
        <v>0</v>
      </c>
      <c r="I242" s="11">
        <f t="shared" si="104"/>
        <v>0</v>
      </c>
      <c r="J242" s="11">
        <f t="shared" si="104"/>
        <v>0</v>
      </c>
      <c r="K242" s="11">
        <f t="shared" si="104"/>
        <v>0</v>
      </c>
      <c r="L242" s="11">
        <f t="shared" si="104"/>
        <v>0</v>
      </c>
      <c r="M242" s="11">
        <f t="shared" si="104"/>
        <v>0</v>
      </c>
      <c r="N242" s="11">
        <f t="shared" si="104"/>
        <v>0</v>
      </c>
      <c r="O242" s="11">
        <f t="shared" si="104"/>
        <v>0</v>
      </c>
      <c r="P242" s="11">
        <f t="shared" si="104"/>
        <v>0</v>
      </c>
      <c r="Q242" s="11">
        <f t="shared" si="104"/>
        <v>0</v>
      </c>
      <c r="R242" s="11">
        <f t="shared" si="104"/>
        <v>0</v>
      </c>
      <c r="S242" s="11">
        <f t="shared" si="104"/>
        <v>0</v>
      </c>
      <c r="T242" s="11">
        <f t="shared" si="104"/>
        <v>0</v>
      </c>
      <c r="U242" s="11">
        <f t="shared" si="104"/>
        <v>0</v>
      </c>
      <c r="V242" s="11">
        <f t="shared" si="104"/>
        <v>0</v>
      </c>
      <c r="W242" s="11">
        <f t="shared" si="104"/>
        <v>0</v>
      </c>
    </row>
    <row r="243" spans="1:28" x14ac:dyDescent="0.2">
      <c r="B243" s="4" t="s">
        <v>1</v>
      </c>
      <c r="C243" s="11">
        <f t="shared" ref="C243:W243" si="105">IFERROR(C230/C231,0)</f>
        <v>0</v>
      </c>
      <c r="D243" s="11">
        <f t="shared" si="105"/>
        <v>0</v>
      </c>
      <c r="E243" s="11">
        <f t="shared" si="105"/>
        <v>0</v>
      </c>
      <c r="F243" s="11">
        <f t="shared" si="105"/>
        <v>0</v>
      </c>
      <c r="G243" s="11">
        <f t="shared" si="105"/>
        <v>0</v>
      </c>
      <c r="H243" s="11">
        <f t="shared" si="105"/>
        <v>0</v>
      </c>
      <c r="I243" s="11">
        <f t="shared" si="105"/>
        <v>0</v>
      </c>
      <c r="J243" s="11">
        <f t="shared" si="105"/>
        <v>0</v>
      </c>
      <c r="K243" s="11">
        <f t="shared" si="105"/>
        <v>0</v>
      </c>
      <c r="L243" s="11">
        <f t="shared" si="105"/>
        <v>0</v>
      </c>
      <c r="M243" s="11">
        <f t="shared" si="105"/>
        <v>0</v>
      </c>
      <c r="N243" s="11">
        <f t="shared" si="105"/>
        <v>0</v>
      </c>
      <c r="O243" s="11">
        <f t="shared" si="105"/>
        <v>0</v>
      </c>
      <c r="P243" s="11">
        <f t="shared" si="105"/>
        <v>0</v>
      </c>
      <c r="Q243" s="11">
        <f t="shared" si="105"/>
        <v>0</v>
      </c>
      <c r="R243" s="11">
        <f t="shared" si="105"/>
        <v>0</v>
      </c>
      <c r="S243" s="11">
        <f t="shared" si="105"/>
        <v>0</v>
      </c>
      <c r="T243" s="11">
        <f t="shared" si="105"/>
        <v>0</v>
      </c>
      <c r="U243" s="11">
        <f t="shared" si="105"/>
        <v>0</v>
      </c>
      <c r="V243" s="11">
        <f t="shared" si="105"/>
        <v>0</v>
      </c>
      <c r="W243" s="11">
        <f t="shared" si="105"/>
        <v>0</v>
      </c>
    </row>
    <row r="244" spans="1:28" s="31" customForma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c r="AA244" s="1"/>
      <c r="AB244" s="1"/>
    </row>
    <row r="245" spans="1:28" outlineLevel="1" x14ac:dyDescent="0.2"/>
    <row r="246" spans="1:28" outlineLevel="1" x14ac:dyDescent="0.2">
      <c r="A246" s="32" t="s">
        <v>86</v>
      </c>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4"/>
      <c r="AA246" s="33"/>
      <c r="AB246" s="33"/>
    </row>
    <row r="247" spans="1:28" outlineLevel="1" x14ac:dyDescent="0.2">
      <c r="B247" s="20" t="s">
        <v>88</v>
      </c>
      <c r="C247" s="5">
        <f>'[2]Table 30'!C$26</f>
        <v>1565.079367</v>
      </c>
      <c r="D247" s="5">
        <f>'[2]Table 30'!D$26</f>
        <v>1836.1939</v>
      </c>
      <c r="E247" s="5">
        <f>'[2]Table 30'!E$26</f>
        <v>2054.4607620000002</v>
      </c>
      <c r="F247" s="5">
        <f>'[2]Table 30'!F$26</f>
        <v>1778.21003</v>
      </c>
      <c r="G247" s="5">
        <f>'[2]Table 30'!G$26</f>
        <v>1476.063363</v>
      </c>
      <c r="H247" s="5">
        <f>'[2]Table 30'!H$26</f>
        <v>1579.92761</v>
      </c>
      <c r="I247" s="5">
        <f>'[2]Table 30'!I$26</f>
        <v>1215.1786970000001</v>
      </c>
      <c r="J247" s="5">
        <f>'[2]Table 30'!J$26</f>
        <v>1606.431439</v>
      </c>
      <c r="K247" s="5">
        <f>'[2]Table 30'!K$26</f>
        <v>1490.861641</v>
      </c>
      <c r="L247" s="5">
        <f>'[2]Table 30'!L$26</f>
        <v>1028.754619</v>
      </c>
      <c r="M247" s="5">
        <f>'[2]Table 30'!M$26</f>
        <v>919.62382200000002</v>
      </c>
      <c r="N247" s="5">
        <f>'[2]Table 30'!N$26</f>
        <v>888.08940199999995</v>
      </c>
      <c r="O247" s="5">
        <f>'[2]Table 30'!O$26</f>
        <v>840.31197899999995</v>
      </c>
      <c r="P247" s="5">
        <f>'[2]Table 30'!P$26</f>
        <v>1085.2830429999999</v>
      </c>
      <c r="Q247" s="5">
        <f>'[2]Table 30'!Q$26</f>
        <v>899.93588699999998</v>
      </c>
      <c r="R247" s="5">
        <f>'[2]Table 30'!R$26</f>
        <v>851.01776099999995</v>
      </c>
      <c r="S247" s="5">
        <f>'[2]Table 30'!S$26</f>
        <v>826.71509500000002</v>
      </c>
      <c r="T247" s="5">
        <f>'[2]Table 30'!T$26</f>
        <v>801.80061699999999</v>
      </c>
      <c r="U247" s="5">
        <f>'[2]Table 30'!U$26</f>
        <v>801.79370800000004</v>
      </c>
      <c r="V247" s="5">
        <f>'[2]Table 30'!V$26</f>
        <v>765.26569300000006</v>
      </c>
      <c r="W247" s="5">
        <f>'[2]Table 30'!W$26</f>
        <v>676.92540099999997</v>
      </c>
      <c r="Z247" s="21" t="s">
        <v>26</v>
      </c>
      <c r="AB247"/>
    </row>
    <row r="248" spans="1:28" outlineLevel="1" x14ac:dyDescent="0.2">
      <c r="B248" s="7" t="s">
        <v>89</v>
      </c>
      <c r="C248" s="5"/>
      <c r="D248" s="5"/>
      <c r="E248" s="5"/>
      <c r="F248" s="5"/>
      <c r="G248" s="5"/>
      <c r="H248" s="5"/>
      <c r="I248" s="5"/>
      <c r="J248" s="5"/>
      <c r="K248" s="5"/>
      <c r="L248" s="5"/>
      <c r="M248" s="5"/>
      <c r="N248" s="5"/>
      <c r="O248" s="5"/>
      <c r="P248" s="5"/>
      <c r="Q248" s="5"/>
      <c r="R248" s="5"/>
      <c r="S248" s="5"/>
      <c r="T248" s="5"/>
      <c r="U248" s="5"/>
      <c r="V248" s="5"/>
      <c r="W248" s="5"/>
      <c r="Z248" s="21" t="s">
        <v>26</v>
      </c>
      <c r="AB248"/>
    </row>
    <row r="249" spans="1:28" outlineLevel="1" x14ac:dyDescent="0.2">
      <c r="B249" s="7" t="s">
        <v>25</v>
      </c>
      <c r="C249" s="5">
        <f>'[2]Table 31'!C$15</f>
        <v>0.8</v>
      </c>
      <c r="D249" s="5">
        <f>'[2]Table 31'!D$15</f>
        <v>0.92100000000000004</v>
      </c>
      <c r="E249" s="5">
        <f>'[2]Table 31'!E$15</f>
        <v>0.91400000000000003</v>
      </c>
      <c r="F249" s="5">
        <f>'[2]Table 31'!F$15</f>
        <v>0.90600000000000003</v>
      </c>
      <c r="G249" s="5">
        <f>'[2]Table 31'!G$15</f>
        <v>0.85899999999999999</v>
      </c>
      <c r="H249" s="5">
        <f>'[2]Table 31'!H$15</f>
        <v>0.93899999999999995</v>
      </c>
      <c r="I249" s="5">
        <f>'[2]Table 31'!I$15</f>
        <v>0.96599999999999997</v>
      </c>
      <c r="J249" s="5">
        <f>'[2]Table 31'!J$15</f>
        <v>1.0389999999999999</v>
      </c>
      <c r="K249" s="5">
        <f>'[2]Table 31'!K$15</f>
        <v>1.034</v>
      </c>
      <c r="L249" s="5">
        <f>'[2]Table 31'!L$15</f>
        <v>0.94499999999999995</v>
      </c>
      <c r="M249" s="5">
        <f>'[2]Table 31'!M$15</f>
        <v>0.95499999999999996</v>
      </c>
      <c r="N249" s="5">
        <f>'[2]Table 31'!N$15</f>
        <v>0.93600000000000005</v>
      </c>
      <c r="O249" s="5">
        <f>'[2]Table 31'!O$15</f>
        <v>0.96</v>
      </c>
      <c r="P249" s="5">
        <f>'[2]Table 31'!P$15</f>
        <v>1.139</v>
      </c>
      <c r="Q249" s="5">
        <f>'[2]Table 31'!Q$15</f>
        <v>1.0649999999999999</v>
      </c>
      <c r="R249" s="5">
        <f>'[2]Table 31'!R$15</f>
        <v>1.0640000000000001</v>
      </c>
      <c r="S249" s="5">
        <f>'[2]Table 31'!S$15</f>
        <v>1.2310000000000001</v>
      </c>
      <c r="T249" s="5">
        <f>'[2]Table 31'!T$15</f>
        <v>0.75700000000000001</v>
      </c>
      <c r="U249" s="5">
        <f>'[2]Table 31'!U$15</f>
        <v>0.77400000000000002</v>
      </c>
      <c r="V249" s="5">
        <f>'[2]Table 31'!V$15</f>
        <v>0.76300000000000001</v>
      </c>
      <c r="W249" s="5">
        <f>'[2]Table 31'!W$15</f>
        <v>0.64</v>
      </c>
      <c r="Z249" s="21" t="s">
        <v>26</v>
      </c>
      <c r="AB249"/>
    </row>
    <row r="250" spans="1:28" outlineLevel="1" x14ac:dyDescent="0.2">
      <c r="B250" s="7" t="s">
        <v>30</v>
      </c>
      <c r="C250" s="5">
        <f>'[2]Table 31'!C$25</f>
        <v>115897.46494400001</v>
      </c>
      <c r="D250" s="5">
        <f>'[2]Table 31'!D$25</f>
        <v>118109.945163</v>
      </c>
      <c r="E250" s="5">
        <f>'[2]Table 31'!E$25</f>
        <v>133161.66389900001</v>
      </c>
      <c r="F250" s="5">
        <f>'[2]Table 31'!F$25</f>
        <v>116273.947115</v>
      </c>
      <c r="G250" s="5">
        <f>'[2]Table 31'!G$25</f>
        <v>101798.034944</v>
      </c>
      <c r="H250" s="5">
        <f>'[2]Table 31'!H$25</f>
        <v>99677.962994000001</v>
      </c>
      <c r="I250" s="5">
        <f>'[2]Table 31'!I$25</f>
        <v>74523.042763999998</v>
      </c>
      <c r="J250" s="5">
        <f>'[2]Table 31'!J$25</f>
        <v>91595.514240000004</v>
      </c>
      <c r="K250" s="5">
        <f>'[2]Table 31'!K$25</f>
        <v>85417.008961</v>
      </c>
      <c r="L250" s="5">
        <f>'[2]Table 31'!L$25</f>
        <v>64492.252770999999</v>
      </c>
      <c r="M250" s="5">
        <f>'[2]Table 31'!M$25</f>
        <v>57047.208628</v>
      </c>
      <c r="N250" s="5">
        <f>'[2]Table 31'!N$25</f>
        <v>56209.328415999997</v>
      </c>
      <c r="O250" s="5">
        <f>'[2]Table 31'!O$25</f>
        <v>51855.745159999999</v>
      </c>
      <c r="P250" s="5">
        <f>'[2]Table 31'!P$25</f>
        <v>56447.777985000001</v>
      </c>
      <c r="Q250" s="5">
        <f>'[2]Table 31'!Q$25</f>
        <v>50059.847329999997</v>
      </c>
      <c r="R250" s="5">
        <f>'[2]Table 31'!R$25</f>
        <v>47383.218196000002</v>
      </c>
      <c r="S250" s="5">
        <f>'[2]Table 31'!S$25</f>
        <v>39785.550576000001</v>
      </c>
      <c r="T250" s="5">
        <f>'[2]Table 31'!T$25</f>
        <v>62747.736532000003</v>
      </c>
      <c r="U250" s="5">
        <f>'[2]Table 31'!U$25</f>
        <v>61369.027440999998</v>
      </c>
      <c r="V250" s="5">
        <f>'[2]Table 31'!V$25</f>
        <v>59417.621630000001</v>
      </c>
      <c r="W250" s="5">
        <f>'[2]Table 31'!W$25</f>
        <v>62659.712005000001</v>
      </c>
      <c r="Z250" s="21" t="s">
        <v>26</v>
      </c>
      <c r="AB250"/>
    </row>
    <row r="251" spans="1:28" outlineLevel="1" x14ac:dyDescent="0.2">
      <c r="B251" s="7" t="s">
        <v>31</v>
      </c>
      <c r="C251" s="5">
        <f t="shared" ref="C251:W251" si="106">C249*C250/1000</f>
        <v>92.717971955200014</v>
      </c>
      <c r="D251" s="5">
        <f t="shared" si="106"/>
        <v>108.779259495123</v>
      </c>
      <c r="E251" s="5">
        <f t="shared" si="106"/>
        <v>121.70976080368601</v>
      </c>
      <c r="F251" s="5">
        <f t="shared" si="106"/>
        <v>105.34419608619</v>
      </c>
      <c r="G251" s="5">
        <f t="shared" si="106"/>
        <v>87.444512016895999</v>
      </c>
      <c r="H251" s="5">
        <f t="shared" si="106"/>
        <v>93.597607251365986</v>
      </c>
      <c r="I251" s="5">
        <f t="shared" si="106"/>
        <v>71.989259310023996</v>
      </c>
      <c r="J251" s="5">
        <f t="shared" si="106"/>
        <v>95.167739295359993</v>
      </c>
      <c r="K251" s="5">
        <f t="shared" si="106"/>
        <v>88.321187265673998</v>
      </c>
      <c r="L251" s="5">
        <f t="shared" si="106"/>
        <v>60.945178868594994</v>
      </c>
      <c r="M251" s="5">
        <f t="shared" si="106"/>
        <v>54.480084239739995</v>
      </c>
      <c r="N251" s="5">
        <f t="shared" si="106"/>
        <v>52.611931397375997</v>
      </c>
      <c r="O251" s="5">
        <f t="shared" si="106"/>
        <v>49.7815153536</v>
      </c>
      <c r="P251" s="5">
        <f t="shared" si="106"/>
        <v>64.294019124914996</v>
      </c>
      <c r="Q251" s="5">
        <f t="shared" si="106"/>
        <v>53.313737406449995</v>
      </c>
      <c r="R251" s="5">
        <f t="shared" si="106"/>
        <v>50.415744160544001</v>
      </c>
      <c r="S251" s="5">
        <f t="shared" si="106"/>
        <v>48.976012759056005</v>
      </c>
      <c r="T251" s="5">
        <f t="shared" si="106"/>
        <v>47.500036554723998</v>
      </c>
      <c r="U251" s="5">
        <f t="shared" si="106"/>
        <v>47.499627239333996</v>
      </c>
      <c r="V251" s="5">
        <f t="shared" si="106"/>
        <v>45.335645303690001</v>
      </c>
      <c r="W251" s="5">
        <f t="shared" si="106"/>
        <v>40.102215683200001</v>
      </c>
    </row>
    <row r="252" spans="1:28" outlineLevel="1" x14ac:dyDescent="0.2">
      <c r="B252" s="7" t="s">
        <v>140</v>
      </c>
      <c r="C252" s="14">
        <f t="shared" ref="C252:W252" si="107">C247/C251</f>
        <v>16.88000000427343</v>
      </c>
      <c r="D252" s="14">
        <f t="shared" si="107"/>
        <v>16.879999997447342</v>
      </c>
      <c r="E252" s="14">
        <f t="shared" si="107"/>
        <v>16.879999996991042</v>
      </c>
      <c r="F252" s="14">
        <f t="shared" si="107"/>
        <v>16.880000000618097</v>
      </c>
      <c r="G252" s="14">
        <f t="shared" si="107"/>
        <v>16.880000001770213</v>
      </c>
      <c r="H252" s="14">
        <f t="shared" si="107"/>
        <v>16.879999995693716</v>
      </c>
      <c r="I252" s="14">
        <f t="shared" si="107"/>
        <v>16.879999997871835</v>
      </c>
      <c r="J252" s="14">
        <f t="shared" si="107"/>
        <v>16.879999996788023</v>
      </c>
      <c r="K252" s="14">
        <f t="shared" si="107"/>
        <v>16.879999999495283</v>
      </c>
      <c r="L252" s="14">
        <f t="shared" si="107"/>
        <v>16.879999995046639</v>
      </c>
      <c r="M252" s="14">
        <f t="shared" si="107"/>
        <v>16.880000000609193</v>
      </c>
      <c r="N252" s="14">
        <f t="shared" si="107"/>
        <v>16.880000000233657</v>
      </c>
      <c r="O252" s="14">
        <f t="shared" si="107"/>
        <v>16.879999996609826</v>
      </c>
      <c r="P252" s="14">
        <f t="shared" si="107"/>
        <v>16.880000002666417</v>
      </c>
      <c r="Q252" s="14">
        <f t="shared" si="107"/>
        <v>16.879999992105677</v>
      </c>
      <c r="R252" s="14">
        <f t="shared" si="107"/>
        <v>16.879999991471259</v>
      </c>
      <c r="S252" s="14">
        <f t="shared" si="107"/>
        <v>16.879999992386775</v>
      </c>
      <c r="T252" s="14">
        <f t="shared" si="107"/>
        <v>16.879999999079136</v>
      </c>
      <c r="U252" s="14">
        <f t="shared" si="107"/>
        <v>16.880000004211446</v>
      </c>
      <c r="V252" s="14">
        <f t="shared" si="107"/>
        <v>16.880000006037477</v>
      </c>
      <c r="W252" s="14">
        <f t="shared" si="107"/>
        <v>16.88000000667255</v>
      </c>
    </row>
    <row r="253" spans="1:28" outlineLevel="1" x14ac:dyDescent="0.2">
      <c r="B253" s="7" t="s">
        <v>90</v>
      </c>
      <c r="C253" s="5">
        <f t="shared" ref="C253:W253" si="108">C250*C252</f>
        <v>1956349.2087499998</v>
      </c>
      <c r="D253" s="5">
        <f t="shared" si="108"/>
        <v>1993695.8740499457</v>
      </c>
      <c r="E253" s="5">
        <f t="shared" si="108"/>
        <v>2247768.8862144421</v>
      </c>
      <c r="F253" s="5">
        <f t="shared" si="108"/>
        <v>1962704.2273730687</v>
      </c>
      <c r="G253" s="5">
        <f t="shared" si="108"/>
        <v>1718350.8300349242</v>
      </c>
      <c r="H253" s="5">
        <f t="shared" si="108"/>
        <v>1682564.0149094784</v>
      </c>
      <c r="I253" s="5">
        <f t="shared" si="108"/>
        <v>1257948.9616977226</v>
      </c>
      <c r="J253" s="5">
        <f t="shared" si="108"/>
        <v>1546132.2800769974</v>
      </c>
      <c r="K253" s="5">
        <f t="shared" si="108"/>
        <v>1441839.1112185686</v>
      </c>
      <c r="L253" s="5">
        <f t="shared" si="108"/>
        <v>1088629.2264550265</v>
      </c>
      <c r="M253" s="5">
        <f t="shared" si="108"/>
        <v>962956.88167539274</v>
      </c>
      <c r="N253" s="5">
        <f t="shared" si="108"/>
        <v>948813.46367521363</v>
      </c>
      <c r="O253" s="5">
        <f t="shared" si="108"/>
        <v>875324.97812499991</v>
      </c>
      <c r="P253" s="5">
        <f t="shared" si="108"/>
        <v>952838.49253731337</v>
      </c>
      <c r="Q253" s="5">
        <f t="shared" si="108"/>
        <v>845010.22253521136</v>
      </c>
      <c r="R253" s="5">
        <f t="shared" si="108"/>
        <v>799828.7227443608</v>
      </c>
      <c r="S253" s="5">
        <f t="shared" si="108"/>
        <v>671580.09341998363</v>
      </c>
      <c r="T253" s="5">
        <f t="shared" si="108"/>
        <v>1059181.7926023779</v>
      </c>
      <c r="U253" s="5">
        <f t="shared" si="108"/>
        <v>1035909.1834625324</v>
      </c>
      <c r="V253" s="5">
        <f t="shared" si="108"/>
        <v>1002969.4534731326</v>
      </c>
      <c r="W253" s="5">
        <f t="shared" si="108"/>
        <v>1057695.9390625001</v>
      </c>
    </row>
    <row r="254" spans="1:28" outlineLevel="1" x14ac:dyDescent="0.2"/>
    <row r="255" spans="1:28" outlineLevel="1" x14ac:dyDescent="0.2">
      <c r="B255" s="8" t="s">
        <v>14</v>
      </c>
      <c r="C255" s="13"/>
      <c r="H255" s="5"/>
    </row>
    <row r="256" spans="1:28" outlineLevel="1" x14ac:dyDescent="0.2">
      <c r="B256" s="4" t="s">
        <v>18</v>
      </c>
      <c r="C256" s="5">
        <f>IFERROR(INDEX('[2]Table 30'!C$14:C$19,MATCH($B256,'[2]Table 30'!$B$14:$B$19,0))*1000,0)</f>
        <v>0</v>
      </c>
      <c r="D256" s="5">
        <f>IFERROR(INDEX('[2]Table 30'!D$14:D$19,MATCH($B256,'[2]Table 30'!$B$14:$B$19,0))*1000,0)</f>
        <v>0</v>
      </c>
      <c r="E256" s="5">
        <f>IFERROR(INDEX('[2]Table 30'!E$14:E$19,MATCH($B256,'[2]Table 30'!$B$14:$B$19,0))*1000,0)</f>
        <v>0</v>
      </c>
      <c r="F256" s="5">
        <f>IFERROR(INDEX('[2]Table 30'!F$14:F$19,MATCH($B256,'[2]Table 30'!$B$14:$B$19,0))*1000,0)</f>
        <v>0</v>
      </c>
      <c r="G256" s="5">
        <f>IFERROR(INDEX('[2]Table 30'!G$14:G$19,MATCH($B256,'[2]Table 30'!$B$14:$B$19,0))*1000,0)</f>
        <v>0</v>
      </c>
      <c r="H256" s="5">
        <f>IFERROR(INDEX('[2]Table 30'!H$14:H$19,MATCH($B256,'[2]Table 30'!$B$14:$B$19,0))*1000,0)</f>
        <v>0</v>
      </c>
      <c r="I256" s="5">
        <f>IFERROR(INDEX('[2]Table 30'!I$14:I$19,MATCH($B256,'[2]Table 30'!$B$14:$B$19,0))*1000,0)</f>
        <v>0</v>
      </c>
      <c r="J256" s="5">
        <f>IFERROR(INDEX('[2]Table 30'!J$14:J$19,MATCH($B256,'[2]Table 30'!$B$14:$B$19,0))*1000,0)</f>
        <v>0</v>
      </c>
      <c r="K256" s="5">
        <f>IFERROR(INDEX('[2]Table 30'!K$14:K$19,MATCH($B256,'[2]Table 30'!$B$14:$B$19,0))*1000,0)</f>
        <v>0</v>
      </c>
      <c r="L256" s="5">
        <f>IFERROR(INDEX('[2]Table 30'!L$14:L$19,MATCH($B256,'[2]Table 30'!$B$14:$B$19,0))*1000,0)</f>
        <v>0</v>
      </c>
      <c r="M256" s="5">
        <f>IFERROR(INDEX('[2]Table 30'!M$14:M$19,MATCH($B256,'[2]Table 30'!$B$14:$B$19,0))*1000,0)</f>
        <v>0</v>
      </c>
      <c r="N256" s="5">
        <f>IFERROR(INDEX('[2]Table 30'!N$14:N$19,MATCH($B256,'[2]Table 30'!$B$14:$B$19,0))*1000,0)</f>
        <v>0</v>
      </c>
      <c r="O256" s="5">
        <f>IFERROR(INDEX('[2]Table 30'!O$14:O$19,MATCH($B256,'[2]Table 30'!$B$14:$B$19,0))*1000,0)</f>
        <v>0</v>
      </c>
      <c r="P256" s="5">
        <f>IFERROR(INDEX('[2]Table 30'!P$14:P$19,MATCH($B256,'[2]Table 30'!$B$14:$B$19,0))*1000,0)</f>
        <v>0</v>
      </c>
      <c r="Q256" s="5">
        <f>IFERROR(INDEX('[2]Table 30'!Q$14:Q$19,MATCH($B256,'[2]Table 30'!$B$14:$B$19,0))*1000,0)</f>
        <v>0</v>
      </c>
      <c r="R256" s="5">
        <f>IFERROR(INDEX('[2]Table 30'!R$14:R$19,MATCH($B256,'[2]Table 30'!$B$14:$B$19,0))*1000,0)</f>
        <v>0</v>
      </c>
      <c r="S256" s="5">
        <f>IFERROR(INDEX('[2]Table 30'!S$14:S$19,MATCH($B256,'[2]Table 30'!$B$14:$B$19,0))*1000,0)</f>
        <v>0</v>
      </c>
      <c r="T256" s="5">
        <f>IFERROR(INDEX('[2]Table 30'!T$14:T$19,MATCH($B256,'[2]Table 30'!$B$14:$B$19,0))*1000,0)</f>
        <v>0</v>
      </c>
      <c r="U256" s="5">
        <f>IFERROR(INDEX('[2]Table 30'!U$14:U$19,MATCH($B256,'[2]Table 30'!$B$14:$B$19,0))*1000,0)</f>
        <v>0</v>
      </c>
      <c r="V256" s="5">
        <f>IFERROR(INDEX('[2]Table 30'!V$14:V$19,MATCH($B256,'[2]Table 30'!$B$14:$B$19,0))*1000,0)</f>
        <v>0</v>
      </c>
      <c r="W256" s="5">
        <f>IFERROR(INDEX('[2]Table 30'!W$14:W$19,MATCH($B256,'[2]Table 30'!$B$14:$B$19,0))*1000,0)</f>
        <v>0</v>
      </c>
      <c r="Z256" s="21" t="s">
        <v>26</v>
      </c>
    </row>
    <row r="257" spans="2:26" outlineLevel="1" x14ac:dyDescent="0.2">
      <c r="B257" s="4" t="s">
        <v>19</v>
      </c>
      <c r="C257" s="5">
        <f>IFERROR(INDEX('[2]Table 30'!C$14:C$19,MATCH($B257,'[2]Table 30'!$B$14:$B$19,0))*1000,0)</f>
        <v>0</v>
      </c>
      <c r="D257" s="5">
        <f>IFERROR(INDEX('[2]Table 30'!D$14:D$19,MATCH($B257,'[2]Table 30'!$B$14:$B$19,0))*1000,0)</f>
        <v>0</v>
      </c>
      <c r="E257" s="5">
        <f>IFERROR(INDEX('[2]Table 30'!E$14:E$19,MATCH($B257,'[2]Table 30'!$B$14:$B$19,0))*1000,0)</f>
        <v>0</v>
      </c>
      <c r="F257" s="5">
        <f>IFERROR(INDEX('[2]Table 30'!F$14:F$19,MATCH($B257,'[2]Table 30'!$B$14:$B$19,0))*1000,0)</f>
        <v>0</v>
      </c>
      <c r="G257" s="5">
        <f>IFERROR(INDEX('[2]Table 30'!G$14:G$19,MATCH($B257,'[2]Table 30'!$B$14:$B$19,0))*1000,0)</f>
        <v>0</v>
      </c>
      <c r="H257" s="5">
        <f>IFERROR(INDEX('[2]Table 30'!H$14:H$19,MATCH($B257,'[2]Table 30'!$B$14:$B$19,0))*1000,0)</f>
        <v>0</v>
      </c>
      <c r="I257" s="5">
        <f>IFERROR(INDEX('[2]Table 30'!I$14:I$19,MATCH($B257,'[2]Table 30'!$B$14:$B$19,0))*1000,0)</f>
        <v>0</v>
      </c>
      <c r="J257" s="5">
        <f>IFERROR(INDEX('[2]Table 30'!J$14:J$19,MATCH($B257,'[2]Table 30'!$B$14:$B$19,0))*1000,0)</f>
        <v>0</v>
      </c>
      <c r="K257" s="5">
        <f>IFERROR(INDEX('[2]Table 30'!K$14:K$19,MATCH($B257,'[2]Table 30'!$B$14:$B$19,0))*1000,0)</f>
        <v>0</v>
      </c>
      <c r="L257" s="5">
        <f>IFERROR(INDEX('[2]Table 30'!L$14:L$19,MATCH($B257,'[2]Table 30'!$B$14:$B$19,0))*1000,0)</f>
        <v>0</v>
      </c>
      <c r="M257" s="5">
        <f>IFERROR(INDEX('[2]Table 30'!M$14:M$19,MATCH($B257,'[2]Table 30'!$B$14:$B$19,0))*1000,0)</f>
        <v>0</v>
      </c>
      <c r="N257" s="5">
        <f>IFERROR(INDEX('[2]Table 30'!N$14:N$19,MATCH($B257,'[2]Table 30'!$B$14:$B$19,0))*1000,0)</f>
        <v>0</v>
      </c>
      <c r="O257" s="5">
        <f>IFERROR(INDEX('[2]Table 30'!O$14:O$19,MATCH($B257,'[2]Table 30'!$B$14:$B$19,0))*1000,0)</f>
        <v>0</v>
      </c>
      <c r="P257" s="5">
        <f>IFERROR(INDEX('[2]Table 30'!P$14:P$19,MATCH($B257,'[2]Table 30'!$B$14:$B$19,0))*1000,0)</f>
        <v>0</v>
      </c>
      <c r="Q257" s="5">
        <f>IFERROR(INDEX('[2]Table 30'!Q$14:Q$19,MATCH($B257,'[2]Table 30'!$B$14:$B$19,0))*1000,0)</f>
        <v>0</v>
      </c>
      <c r="R257" s="5">
        <f>IFERROR(INDEX('[2]Table 30'!R$14:R$19,MATCH($B257,'[2]Table 30'!$B$14:$B$19,0))*1000,0)</f>
        <v>0</v>
      </c>
      <c r="S257" s="5">
        <f>IFERROR(INDEX('[2]Table 30'!S$14:S$19,MATCH($B257,'[2]Table 30'!$B$14:$B$19,0))*1000,0)</f>
        <v>0</v>
      </c>
      <c r="T257" s="5">
        <f>IFERROR(INDEX('[2]Table 30'!T$14:T$19,MATCH($B257,'[2]Table 30'!$B$14:$B$19,0))*1000,0)</f>
        <v>0</v>
      </c>
      <c r="U257" s="5">
        <f>IFERROR(INDEX('[2]Table 30'!U$14:U$19,MATCH($B257,'[2]Table 30'!$B$14:$B$19,0))*1000,0)</f>
        <v>0</v>
      </c>
      <c r="V257" s="5">
        <f>IFERROR(INDEX('[2]Table 30'!V$14:V$19,MATCH($B257,'[2]Table 30'!$B$14:$B$19,0))*1000,0)</f>
        <v>0</v>
      </c>
      <c r="W257" s="5">
        <f>IFERROR(INDEX('[2]Table 30'!W$14:W$19,MATCH($B257,'[2]Table 30'!$B$14:$B$19,0))*1000,0)</f>
        <v>0</v>
      </c>
      <c r="Z257" s="21" t="s">
        <v>26</v>
      </c>
    </row>
    <row r="258" spans="2:26" outlineLevel="1" x14ac:dyDescent="0.2">
      <c r="B258" s="4" t="s">
        <v>16</v>
      </c>
      <c r="C258" s="5">
        <f>IFERROR(INDEX('[2]Table 30'!C$14:C$19,MATCH($B258,'[2]Table 30'!$B$14:$B$19,0))*1000,0)</f>
        <v>1137.9010000000001</v>
      </c>
      <c r="D258" s="5">
        <f>IFERROR(INDEX('[2]Table 30'!D$14:D$19,MATCH($B258,'[2]Table 30'!$B$14:$B$19,0))*1000,0)</f>
        <v>1474.558</v>
      </c>
      <c r="E258" s="5">
        <f>IFERROR(INDEX('[2]Table 30'!E$14:E$19,MATCH($B258,'[2]Table 30'!$B$14:$B$19,0))*1000,0)</f>
        <v>1574.9829999999999</v>
      </c>
      <c r="F258" s="5">
        <f>IFERROR(INDEX('[2]Table 30'!F$14:F$19,MATCH($B258,'[2]Table 30'!$B$14:$B$19,0))*1000,0)</f>
        <v>1362.4750000000001</v>
      </c>
      <c r="G258" s="5">
        <f>IFERROR(INDEX('[2]Table 30'!G$14:G$19,MATCH($B258,'[2]Table 30'!$B$14:$B$19,0))*1000,0)</f>
        <v>1106.3119999999999</v>
      </c>
      <c r="H258" s="5">
        <f>IFERROR(INDEX('[2]Table 30'!H$14:H$19,MATCH($B258,'[2]Table 30'!$B$14:$B$19,0))*1000,0)</f>
        <v>1153.598</v>
      </c>
      <c r="I258" s="5">
        <f>IFERROR(INDEX('[2]Table 30'!I$14:I$19,MATCH($B258,'[2]Table 30'!$B$14:$B$19,0))*1000,0)</f>
        <v>1011.3239999999998</v>
      </c>
      <c r="J258" s="5">
        <f>IFERROR(INDEX('[2]Table 30'!J$14:J$19,MATCH($B258,'[2]Table 30'!$B$14:$B$19,0))*1000,0)</f>
        <v>1214.857</v>
      </c>
      <c r="K258" s="5">
        <f>IFERROR(INDEX('[2]Table 30'!K$14:K$19,MATCH($B258,'[2]Table 30'!$B$14:$B$19,0))*1000,0)</f>
        <v>1204.347</v>
      </c>
      <c r="L258" s="5">
        <f>IFERROR(INDEX('[2]Table 30'!L$14:L$19,MATCH($B258,'[2]Table 30'!$B$14:$B$19,0))*1000,0)</f>
        <v>690.24599999999998</v>
      </c>
      <c r="M258" s="5">
        <f>IFERROR(INDEX('[2]Table 30'!M$14:M$19,MATCH($B258,'[2]Table 30'!$B$14:$B$19,0))*1000,0)</f>
        <v>686.63900000000001</v>
      </c>
      <c r="N258" s="5">
        <f>IFERROR(INDEX('[2]Table 30'!N$14:N$19,MATCH($B258,'[2]Table 30'!$B$14:$B$19,0))*1000,0)</f>
        <v>608.04399999999998</v>
      </c>
      <c r="O258" s="5">
        <f>IFERROR(INDEX('[2]Table 30'!O$14:O$19,MATCH($B258,'[2]Table 30'!$B$14:$B$19,0))*1000,0)</f>
        <v>635.572</v>
      </c>
      <c r="P258" s="5">
        <f>IFERROR(INDEX('[2]Table 30'!P$14:P$19,MATCH($B258,'[2]Table 30'!$B$14:$B$19,0))*1000,0)</f>
        <v>765.9</v>
      </c>
      <c r="Q258" s="5">
        <f>IFERROR(INDEX('[2]Table 30'!Q$14:Q$19,MATCH($B258,'[2]Table 30'!$B$14:$B$19,0))*1000,0)</f>
        <v>784.86199999999997</v>
      </c>
      <c r="R258" s="5">
        <f>IFERROR(INDEX('[2]Table 30'!R$14:R$19,MATCH($B258,'[2]Table 30'!$B$14:$B$19,0))*1000,0)</f>
        <v>656.48300000000006</v>
      </c>
      <c r="S258" s="5">
        <f>IFERROR(INDEX('[2]Table 30'!S$14:S$19,MATCH($B258,'[2]Table 30'!$B$14:$B$19,0))*1000,0)</f>
        <v>575.98300000000006</v>
      </c>
      <c r="T258" s="5">
        <f>IFERROR(INDEX('[2]Table 30'!T$14:T$19,MATCH($B258,'[2]Table 30'!$B$14:$B$19,0))*1000,0)</f>
        <v>367.238</v>
      </c>
      <c r="U258" s="5">
        <f>IFERROR(INDEX('[2]Table 30'!U$14:U$19,MATCH($B258,'[2]Table 30'!$B$14:$B$19,0))*1000,0)</f>
        <v>307.255</v>
      </c>
      <c r="V258" s="5">
        <f>IFERROR(INDEX('[2]Table 30'!V$14:V$19,MATCH($B258,'[2]Table 30'!$B$14:$B$19,0))*1000,0)</f>
        <v>291.81299999999999</v>
      </c>
      <c r="W258" s="5">
        <f>IFERROR(INDEX('[2]Table 30'!W$14:W$19,MATCH($B258,'[2]Table 30'!$B$14:$B$19,0))*1000,0)</f>
        <v>248.852</v>
      </c>
      <c r="Z258" s="21" t="s">
        <v>26</v>
      </c>
    </row>
    <row r="259" spans="2:26" outlineLevel="1" x14ac:dyDescent="0.2">
      <c r="B259" s="4" t="s">
        <v>21</v>
      </c>
      <c r="C259" s="5">
        <f>IFERROR(INDEX('[2]Table 30'!C$14:C$19,MATCH($B259,'[2]Table 30'!$B$14:$B$19,0))*1000,0)</f>
        <v>0</v>
      </c>
      <c r="D259" s="5">
        <f>IFERROR(INDEX('[2]Table 30'!D$14:D$19,MATCH($B259,'[2]Table 30'!$B$14:$B$19,0))*1000,0)</f>
        <v>0</v>
      </c>
      <c r="E259" s="5">
        <f>IFERROR(INDEX('[2]Table 30'!E$14:E$19,MATCH($B259,'[2]Table 30'!$B$14:$B$19,0))*1000,0)</f>
        <v>0</v>
      </c>
      <c r="F259" s="5">
        <f>IFERROR(INDEX('[2]Table 30'!F$14:F$19,MATCH($B259,'[2]Table 30'!$B$14:$B$19,0))*1000,0)</f>
        <v>0</v>
      </c>
      <c r="G259" s="5">
        <f>IFERROR(INDEX('[2]Table 30'!G$14:G$19,MATCH($B259,'[2]Table 30'!$B$14:$B$19,0))*1000,0)</f>
        <v>0</v>
      </c>
      <c r="H259" s="5">
        <f>IFERROR(INDEX('[2]Table 30'!H$14:H$19,MATCH($B259,'[2]Table 30'!$B$14:$B$19,0))*1000,0)</f>
        <v>0</v>
      </c>
      <c r="I259" s="5">
        <f>IFERROR(INDEX('[2]Table 30'!I$14:I$19,MATCH($B259,'[2]Table 30'!$B$14:$B$19,0))*1000,0)</f>
        <v>0</v>
      </c>
      <c r="J259" s="5">
        <f>IFERROR(INDEX('[2]Table 30'!J$14:J$19,MATCH($B259,'[2]Table 30'!$B$14:$B$19,0))*1000,0)</f>
        <v>0</v>
      </c>
      <c r="K259" s="5">
        <f>IFERROR(INDEX('[2]Table 30'!K$14:K$19,MATCH($B259,'[2]Table 30'!$B$14:$B$19,0))*1000,0)</f>
        <v>0</v>
      </c>
      <c r="L259" s="5">
        <f>IFERROR(INDEX('[2]Table 30'!L$14:L$19,MATCH($B259,'[2]Table 30'!$B$14:$B$19,0))*1000,0)</f>
        <v>0</v>
      </c>
      <c r="M259" s="5">
        <f>IFERROR(INDEX('[2]Table 30'!M$14:M$19,MATCH($B259,'[2]Table 30'!$B$14:$B$19,0))*1000,0)</f>
        <v>0</v>
      </c>
      <c r="N259" s="5">
        <f>IFERROR(INDEX('[2]Table 30'!N$14:N$19,MATCH($B259,'[2]Table 30'!$B$14:$B$19,0))*1000,0)</f>
        <v>0</v>
      </c>
      <c r="O259" s="5">
        <f>IFERROR(INDEX('[2]Table 30'!O$14:O$19,MATCH($B259,'[2]Table 30'!$B$14:$B$19,0))*1000,0)</f>
        <v>0</v>
      </c>
      <c r="P259" s="5">
        <f>IFERROR(INDEX('[2]Table 30'!P$14:P$19,MATCH($B259,'[2]Table 30'!$B$14:$B$19,0))*1000,0)</f>
        <v>0</v>
      </c>
      <c r="Q259" s="5">
        <f>IFERROR(INDEX('[2]Table 30'!Q$14:Q$19,MATCH($B259,'[2]Table 30'!$B$14:$B$19,0))*1000,0)</f>
        <v>0</v>
      </c>
      <c r="R259" s="5">
        <f>IFERROR(INDEX('[2]Table 30'!R$14:R$19,MATCH($B259,'[2]Table 30'!$B$14:$B$19,0))*1000,0)</f>
        <v>0</v>
      </c>
      <c r="S259" s="5">
        <f>IFERROR(INDEX('[2]Table 30'!S$14:S$19,MATCH($B259,'[2]Table 30'!$B$14:$B$19,0))*1000,0)</f>
        <v>0</v>
      </c>
      <c r="T259" s="5">
        <f>IFERROR(INDEX('[2]Table 30'!T$14:T$19,MATCH($B259,'[2]Table 30'!$B$14:$B$19,0))*1000,0)</f>
        <v>0</v>
      </c>
      <c r="U259" s="5">
        <f>IFERROR(INDEX('[2]Table 30'!U$14:U$19,MATCH($B259,'[2]Table 30'!$B$14:$B$19,0))*1000,0)</f>
        <v>0</v>
      </c>
      <c r="V259" s="5">
        <f>IFERROR(INDEX('[2]Table 30'!V$14:V$19,MATCH($B259,'[2]Table 30'!$B$14:$B$19,0))*1000,0)</f>
        <v>0</v>
      </c>
      <c r="W259" s="5">
        <f>IFERROR(INDEX('[2]Table 30'!W$14:W$19,MATCH($B259,'[2]Table 30'!$B$14:$B$19,0))*1000,0)</f>
        <v>0</v>
      </c>
      <c r="Z259" s="21" t="s">
        <v>26</v>
      </c>
    </row>
    <row r="260" spans="2:26" outlineLevel="1" x14ac:dyDescent="0.2">
      <c r="B260" s="4" t="s">
        <v>20</v>
      </c>
      <c r="C260" s="5">
        <f>IFERROR(INDEX('[2]Table 30'!C$14:C$19,MATCH($B260,'[2]Table 30'!$B$14:$B$19,0))*1000,0)</f>
        <v>106.42500000000001</v>
      </c>
      <c r="D260" s="5">
        <f>IFERROR(INDEX('[2]Table 30'!D$14:D$19,MATCH($B260,'[2]Table 30'!$B$14:$B$19,0))*1000,0)</f>
        <v>9.6739999999999995</v>
      </c>
      <c r="E260" s="5">
        <f>IFERROR(INDEX('[2]Table 30'!E$14:E$19,MATCH($B260,'[2]Table 30'!$B$14:$B$19,0))*1000,0)</f>
        <v>21.361000000000001</v>
      </c>
      <c r="F260" s="5">
        <f>IFERROR(INDEX('[2]Table 30'!F$14:F$19,MATCH($B260,'[2]Table 30'!$B$14:$B$19,0))*1000,0)</f>
        <v>14.489000000000001</v>
      </c>
      <c r="G260" s="5">
        <f>IFERROR(INDEX('[2]Table 30'!G$14:G$19,MATCH($B260,'[2]Table 30'!$B$14:$B$19,0))*1000,0)</f>
        <v>14.61</v>
      </c>
      <c r="H260" s="5">
        <f>IFERROR(INDEX('[2]Table 30'!H$14:H$19,MATCH($B260,'[2]Table 30'!$B$14:$B$19,0))*1000,0)</f>
        <v>23.768000000000001</v>
      </c>
      <c r="I260" s="5">
        <f>IFERROR(INDEX('[2]Table 30'!I$14:I$19,MATCH($B260,'[2]Table 30'!$B$14:$B$19,0))*1000,0)</f>
        <v>17.567</v>
      </c>
      <c r="J260" s="5">
        <f>IFERROR(INDEX('[2]Table 30'!J$14:J$19,MATCH($B260,'[2]Table 30'!$B$14:$B$19,0))*1000,0)</f>
        <v>16.981999999999999</v>
      </c>
      <c r="K260" s="5">
        <f>IFERROR(INDEX('[2]Table 30'!K$14:K$19,MATCH($B260,'[2]Table 30'!$B$14:$B$19,0))*1000,0)</f>
        <v>17.677</v>
      </c>
      <c r="L260" s="5">
        <f>IFERROR(INDEX('[2]Table 30'!L$14:L$19,MATCH($B260,'[2]Table 30'!$B$14:$B$19,0))*1000,0)</f>
        <v>16.27</v>
      </c>
      <c r="M260" s="5">
        <f>IFERROR(INDEX('[2]Table 30'!M$14:M$19,MATCH($B260,'[2]Table 30'!$B$14:$B$19,0))*1000,0)</f>
        <v>15.871</v>
      </c>
      <c r="N260" s="5">
        <f>IFERROR(INDEX('[2]Table 30'!N$14:N$19,MATCH($B260,'[2]Table 30'!$B$14:$B$19,0))*1000,0)</f>
        <v>14.525</v>
      </c>
      <c r="O260" s="5">
        <f>IFERROR(INDEX('[2]Table 30'!O$14:O$19,MATCH($B260,'[2]Table 30'!$B$14:$B$19,0))*1000,0)</f>
        <v>19.224999999999998</v>
      </c>
      <c r="P260" s="5">
        <f>IFERROR(INDEX('[2]Table 30'!P$14:P$19,MATCH($B260,'[2]Table 30'!$B$14:$B$19,0))*1000,0)</f>
        <v>28.809000000000001</v>
      </c>
      <c r="Q260" s="5">
        <f>IFERROR(INDEX('[2]Table 30'!Q$14:Q$19,MATCH($B260,'[2]Table 30'!$B$14:$B$19,0))*1000,0)</f>
        <v>32.585999999999999</v>
      </c>
      <c r="R260" s="5">
        <f>IFERROR(INDEX('[2]Table 30'!R$14:R$19,MATCH($B260,'[2]Table 30'!$B$14:$B$19,0))*1000,0)</f>
        <v>29.416999999999998</v>
      </c>
      <c r="S260" s="5">
        <f>IFERROR(INDEX('[2]Table 30'!S$14:S$19,MATCH($B260,'[2]Table 30'!$B$14:$B$19,0))*1000,0)</f>
        <v>30.68</v>
      </c>
      <c r="T260" s="5">
        <f>IFERROR(INDEX('[2]Table 30'!T$14:T$19,MATCH($B260,'[2]Table 30'!$B$14:$B$19,0))*1000,0)</f>
        <v>44.2</v>
      </c>
      <c r="U260" s="5">
        <f>IFERROR(INDEX('[2]Table 30'!U$14:U$19,MATCH($B260,'[2]Table 30'!$B$14:$B$19,0))*1000,0)</f>
        <v>43.788000000000004</v>
      </c>
      <c r="V260" s="5">
        <f>IFERROR(INDEX('[2]Table 30'!V$14:V$19,MATCH($B260,'[2]Table 30'!$B$14:$B$19,0))*1000,0)</f>
        <v>50.506</v>
      </c>
      <c r="W260" s="5">
        <f>IFERROR(INDEX('[2]Table 30'!W$14:W$19,MATCH($B260,'[2]Table 30'!$B$14:$B$19,0))*1000,0)</f>
        <v>46.533000000000001</v>
      </c>
      <c r="Z260" s="21" t="s">
        <v>26</v>
      </c>
    </row>
    <row r="261" spans="2:26" outlineLevel="1" x14ac:dyDescent="0.2">
      <c r="B261" s="4" t="s">
        <v>0</v>
      </c>
      <c r="C261" s="5">
        <f>IFERROR(INDEX('[2]Table 30'!C$14:C$19,MATCH($B261,'[2]Table 30'!$B$14:$B$19,0))*1000,0)</f>
        <v>0</v>
      </c>
      <c r="D261" s="5">
        <f>IFERROR(INDEX('[2]Table 30'!D$14:D$19,MATCH($B261,'[2]Table 30'!$B$14:$B$19,0))*1000,0)</f>
        <v>0</v>
      </c>
      <c r="E261" s="5">
        <f>IFERROR(INDEX('[2]Table 30'!E$14:E$19,MATCH($B261,'[2]Table 30'!$B$14:$B$19,0))*1000,0)</f>
        <v>0</v>
      </c>
      <c r="F261" s="5">
        <f>IFERROR(INDEX('[2]Table 30'!F$14:F$19,MATCH($B261,'[2]Table 30'!$B$14:$B$19,0))*1000,0)</f>
        <v>0</v>
      </c>
      <c r="G261" s="5">
        <f>IFERROR(INDEX('[2]Table 30'!G$14:G$19,MATCH($B261,'[2]Table 30'!$B$14:$B$19,0))*1000,0)</f>
        <v>0</v>
      </c>
      <c r="H261" s="5">
        <f>IFERROR(INDEX('[2]Table 30'!H$14:H$19,MATCH($B261,'[2]Table 30'!$B$14:$B$19,0))*1000,0)</f>
        <v>0</v>
      </c>
      <c r="I261" s="5">
        <f>IFERROR(INDEX('[2]Table 30'!I$14:I$19,MATCH($B261,'[2]Table 30'!$B$14:$B$19,0))*1000,0)</f>
        <v>0</v>
      </c>
      <c r="J261" s="5">
        <f>IFERROR(INDEX('[2]Table 30'!J$14:J$19,MATCH($B261,'[2]Table 30'!$B$14:$B$19,0))*1000,0)</f>
        <v>0</v>
      </c>
      <c r="K261" s="5">
        <f>IFERROR(INDEX('[2]Table 30'!K$14:K$19,MATCH($B261,'[2]Table 30'!$B$14:$B$19,0))*1000,0)</f>
        <v>0</v>
      </c>
      <c r="L261" s="5">
        <f>IFERROR(INDEX('[2]Table 30'!L$14:L$19,MATCH($B261,'[2]Table 30'!$B$14:$B$19,0))*1000,0)</f>
        <v>0</v>
      </c>
      <c r="M261" s="5">
        <f>IFERROR(INDEX('[2]Table 30'!M$14:M$19,MATCH($B261,'[2]Table 30'!$B$14:$B$19,0))*1000,0)</f>
        <v>0.56499999999999995</v>
      </c>
      <c r="N261" s="5">
        <f>IFERROR(INDEX('[2]Table 30'!N$14:N$19,MATCH($B261,'[2]Table 30'!$B$14:$B$19,0))*1000,0)</f>
        <v>0.61799999999999999</v>
      </c>
      <c r="O261" s="5">
        <f>IFERROR(INDEX('[2]Table 30'!O$14:O$19,MATCH($B261,'[2]Table 30'!$B$14:$B$19,0))*1000,0)</f>
        <v>0.76100000000000001</v>
      </c>
      <c r="P261" s="5">
        <f>IFERROR(INDEX('[2]Table 30'!P$14:P$19,MATCH($B261,'[2]Table 30'!$B$14:$B$19,0))*1000,0)</f>
        <v>1.0289999999999999</v>
      </c>
      <c r="Q261" s="5">
        <f>IFERROR(INDEX('[2]Table 30'!Q$14:Q$19,MATCH($B261,'[2]Table 30'!$B$14:$B$19,0))*1000,0)</f>
        <v>1.1919999999999999</v>
      </c>
      <c r="R261" s="5">
        <f>IFERROR(INDEX('[2]Table 30'!R$14:R$19,MATCH($B261,'[2]Table 30'!$B$14:$B$19,0))*1000,0)</f>
        <v>0</v>
      </c>
      <c r="S261" s="5">
        <f>IFERROR(INDEX('[2]Table 30'!S$14:S$19,MATCH($B261,'[2]Table 30'!$B$14:$B$19,0))*1000,0)</f>
        <v>0</v>
      </c>
      <c r="T261" s="5">
        <f>IFERROR(INDEX('[2]Table 30'!T$14:T$19,MATCH($B261,'[2]Table 30'!$B$14:$B$19,0))*1000,0)</f>
        <v>0</v>
      </c>
      <c r="U261" s="5">
        <f>IFERROR(INDEX('[2]Table 30'!U$14:U$19,MATCH($B261,'[2]Table 30'!$B$14:$B$19,0))*1000,0)</f>
        <v>0</v>
      </c>
      <c r="V261" s="5">
        <f>IFERROR(INDEX('[2]Table 30'!V$14:V$19,MATCH($B261,'[2]Table 30'!$B$14:$B$19,0))*1000,0)</f>
        <v>0</v>
      </c>
      <c r="W261" s="5">
        <f>IFERROR(INDEX('[2]Table 30'!W$14:W$19,MATCH($B261,'[2]Table 30'!$B$14:$B$19,0))*1000,0)</f>
        <v>0</v>
      </c>
      <c r="Z261" s="21" t="s">
        <v>26</v>
      </c>
    </row>
    <row r="262" spans="2:26" outlineLevel="1" x14ac:dyDescent="0.2">
      <c r="B262" s="4" t="s">
        <v>22</v>
      </c>
      <c r="C262" s="5">
        <f>IFERROR(INDEX('[2]Table 30'!C$14:C$19,MATCH($B262,'[2]Table 30'!$B$14:$B$19,0))*1000,0)</f>
        <v>0</v>
      </c>
      <c r="D262" s="5">
        <f>IFERROR(INDEX('[2]Table 30'!D$14:D$19,MATCH($B262,'[2]Table 30'!$B$14:$B$19,0))*1000,0)</f>
        <v>0</v>
      </c>
      <c r="E262" s="5">
        <f>IFERROR(INDEX('[2]Table 30'!E$14:E$19,MATCH($B262,'[2]Table 30'!$B$14:$B$19,0))*1000,0)</f>
        <v>0</v>
      </c>
      <c r="F262" s="5">
        <f>IFERROR(INDEX('[2]Table 30'!F$14:F$19,MATCH($B262,'[2]Table 30'!$B$14:$B$19,0))*1000,0)</f>
        <v>0</v>
      </c>
      <c r="G262" s="5">
        <f>IFERROR(INDEX('[2]Table 30'!G$14:G$19,MATCH($B262,'[2]Table 30'!$B$14:$B$19,0))*1000,0)</f>
        <v>0</v>
      </c>
      <c r="H262" s="5">
        <f>IFERROR(INDEX('[2]Table 30'!H$14:H$19,MATCH($B262,'[2]Table 30'!$B$14:$B$19,0))*1000,0)</f>
        <v>0</v>
      </c>
      <c r="I262" s="5">
        <f>IFERROR(INDEX('[2]Table 30'!I$14:I$19,MATCH($B262,'[2]Table 30'!$B$14:$B$19,0))*1000,0)</f>
        <v>0</v>
      </c>
      <c r="J262" s="5">
        <f>IFERROR(INDEX('[2]Table 30'!J$14:J$19,MATCH($B262,'[2]Table 30'!$B$14:$B$19,0))*1000,0)</f>
        <v>0</v>
      </c>
      <c r="K262" s="5">
        <f>IFERROR(INDEX('[2]Table 30'!K$14:K$19,MATCH($B262,'[2]Table 30'!$B$14:$B$19,0))*1000,0)</f>
        <v>0</v>
      </c>
      <c r="L262" s="5">
        <f>IFERROR(INDEX('[2]Table 30'!L$14:L$19,MATCH($B262,'[2]Table 30'!$B$14:$B$19,0))*1000,0)</f>
        <v>0</v>
      </c>
      <c r="M262" s="5">
        <f>IFERROR(INDEX('[2]Table 30'!M$14:M$19,MATCH($B262,'[2]Table 30'!$B$14:$B$19,0))*1000,0)</f>
        <v>0</v>
      </c>
      <c r="N262" s="5">
        <f>IFERROR(INDEX('[2]Table 30'!N$14:N$19,MATCH($B262,'[2]Table 30'!$B$14:$B$19,0))*1000,0)</f>
        <v>0</v>
      </c>
      <c r="O262" s="5">
        <f>IFERROR(INDEX('[2]Table 30'!O$14:O$19,MATCH($B262,'[2]Table 30'!$B$14:$B$19,0))*1000,0)</f>
        <v>0</v>
      </c>
      <c r="P262" s="5">
        <f>IFERROR(INDEX('[2]Table 30'!P$14:P$19,MATCH($B262,'[2]Table 30'!$B$14:$B$19,0))*1000,0)</f>
        <v>0</v>
      </c>
      <c r="Q262" s="5">
        <f>IFERROR(INDEX('[2]Table 30'!Q$14:Q$19,MATCH($B262,'[2]Table 30'!$B$14:$B$19,0))*1000,0)</f>
        <v>0</v>
      </c>
      <c r="R262" s="5">
        <f>IFERROR(INDEX('[2]Table 30'!R$14:R$19,MATCH($B262,'[2]Table 30'!$B$14:$B$19,0))*1000,0)</f>
        <v>0</v>
      </c>
      <c r="S262" s="5">
        <f>IFERROR(INDEX('[2]Table 30'!S$14:S$19,MATCH($B262,'[2]Table 30'!$B$14:$B$19,0))*1000,0)</f>
        <v>0</v>
      </c>
      <c r="T262" s="5">
        <f>IFERROR(INDEX('[2]Table 30'!T$14:T$19,MATCH($B262,'[2]Table 30'!$B$14:$B$19,0))*1000,0)</f>
        <v>0</v>
      </c>
      <c r="U262" s="5">
        <f>IFERROR(INDEX('[2]Table 30'!U$14:U$19,MATCH($B262,'[2]Table 30'!$B$14:$B$19,0))*1000,0)</f>
        <v>0</v>
      </c>
      <c r="V262" s="5">
        <f>IFERROR(INDEX('[2]Table 30'!V$14:V$19,MATCH($B262,'[2]Table 30'!$B$14:$B$19,0))*1000,0)</f>
        <v>0</v>
      </c>
      <c r="W262" s="5">
        <f>IFERROR(INDEX('[2]Table 30'!W$14:W$19,MATCH($B262,'[2]Table 30'!$B$14:$B$19,0))*1000,0)</f>
        <v>0</v>
      </c>
      <c r="Z262" s="21" t="s">
        <v>26</v>
      </c>
    </row>
    <row r="263" spans="2:26" outlineLevel="1" x14ac:dyDescent="0.2">
      <c r="B263" s="4" t="s">
        <v>23</v>
      </c>
      <c r="C263" s="5">
        <f>IFERROR(INDEX('[2]Table 30'!C$14:C$19,MATCH($B263,'[2]Table 30'!$B$14:$B$19,0))*1000,0)</f>
        <v>0</v>
      </c>
      <c r="D263" s="5">
        <f>IFERROR(INDEX('[2]Table 30'!D$14:D$19,MATCH($B263,'[2]Table 30'!$B$14:$B$19,0))*1000,0)</f>
        <v>0</v>
      </c>
      <c r="E263" s="5">
        <f>IFERROR(INDEX('[2]Table 30'!E$14:E$19,MATCH($B263,'[2]Table 30'!$B$14:$B$19,0))*1000,0)</f>
        <v>0</v>
      </c>
      <c r="F263" s="5">
        <f>IFERROR(INDEX('[2]Table 30'!F$14:F$19,MATCH($B263,'[2]Table 30'!$B$14:$B$19,0))*1000,0)</f>
        <v>0</v>
      </c>
      <c r="G263" s="5">
        <f>IFERROR(INDEX('[2]Table 30'!G$14:G$19,MATCH($B263,'[2]Table 30'!$B$14:$B$19,0))*1000,0)</f>
        <v>0</v>
      </c>
      <c r="H263" s="5">
        <f>IFERROR(INDEX('[2]Table 30'!H$14:H$19,MATCH($B263,'[2]Table 30'!$B$14:$B$19,0))*1000,0)</f>
        <v>0</v>
      </c>
      <c r="I263" s="5">
        <f>IFERROR(INDEX('[2]Table 30'!I$14:I$19,MATCH($B263,'[2]Table 30'!$B$14:$B$19,0))*1000,0)</f>
        <v>0</v>
      </c>
      <c r="J263" s="5">
        <f>IFERROR(INDEX('[2]Table 30'!J$14:J$19,MATCH($B263,'[2]Table 30'!$B$14:$B$19,0))*1000,0)</f>
        <v>0</v>
      </c>
      <c r="K263" s="5">
        <f>IFERROR(INDEX('[2]Table 30'!K$14:K$19,MATCH($B263,'[2]Table 30'!$B$14:$B$19,0))*1000,0)</f>
        <v>0</v>
      </c>
      <c r="L263" s="5">
        <f>IFERROR(INDEX('[2]Table 30'!L$14:L$19,MATCH($B263,'[2]Table 30'!$B$14:$B$19,0))*1000,0)</f>
        <v>0</v>
      </c>
      <c r="M263" s="5">
        <f>IFERROR(INDEX('[2]Table 30'!M$14:M$19,MATCH($B263,'[2]Table 30'!$B$14:$B$19,0))*1000,0)</f>
        <v>0</v>
      </c>
      <c r="N263" s="5">
        <f>IFERROR(INDEX('[2]Table 30'!N$14:N$19,MATCH($B263,'[2]Table 30'!$B$14:$B$19,0))*1000,0)</f>
        <v>0</v>
      </c>
      <c r="O263" s="5">
        <f>IFERROR(INDEX('[2]Table 30'!O$14:O$19,MATCH($B263,'[2]Table 30'!$B$14:$B$19,0))*1000,0)</f>
        <v>0</v>
      </c>
      <c r="P263" s="5">
        <f>IFERROR(INDEX('[2]Table 30'!P$14:P$19,MATCH($B263,'[2]Table 30'!$B$14:$B$19,0))*1000,0)</f>
        <v>0</v>
      </c>
      <c r="Q263" s="5">
        <f>IFERROR(INDEX('[2]Table 30'!Q$14:Q$19,MATCH($B263,'[2]Table 30'!$B$14:$B$19,0))*1000,0)</f>
        <v>0</v>
      </c>
      <c r="R263" s="5">
        <f>IFERROR(INDEX('[2]Table 30'!R$14:R$19,MATCH($B263,'[2]Table 30'!$B$14:$B$19,0))*1000,0)</f>
        <v>0</v>
      </c>
      <c r="S263" s="5">
        <f>IFERROR(INDEX('[2]Table 30'!S$14:S$19,MATCH($B263,'[2]Table 30'!$B$14:$B$19,0))*1000,0)</f>
        <v>0</v>
      </c>
      <c r="T263" s="5">
        <f>IFERROR(INDEX('[2]Table 30'!T$14:T$19,MATCH($B263,'[2]Table 30'!$B$14:$B$19,0))*1000,0)</f>
        <v>0</v>
      </c>
      <c r="U263" s="5">
        <f>IFERROR(INDEX('[2]Table 30'!U$14:U$19,MATCH($B263,'[2]Table 30'!$B$14:$B$19,0))*1000,0)</f>
        <v>0</v>
      </c>
      <c r="V263" s="5">
        <f>IFERROR(INDEX('[2]Table 30'!V$14:V$19,MATCH($B263,'[2]Table 30'!$B$14:$B$19,0))*1000,0)</f>
        <v>0</v>
      </c>
      <c r="W263" s="5">
        <f>IFERROR(INDEX('[2]Table 30'!W$14:W$19,MATCH($B263,'[2]Table 30'!$B$14:$B$19,0))*1000,0)</f>
        <v>0</v>
      </c>
      <c r="Z263" s="21" t="s">
        <v>26</v>
      </c>
    </row>
    <row r="264" spans="2:26" outlineLevel="1" x14ac:dyDescent="0.2">
      <c r="B264" s="4" t="s">
        <v>17</v>
      </c>
      <c r="C264" s="5">
        <f>IFERROR(INDEX('[2]Table 30'!C$14:C$19,MATCH($B264,'[2]Table 30'!$B$14:$B$19,0))*1000,0)</f>
        <v>0</v>
      </c>
      <c r="D264" s="5">
        <f>IFERROR(INDEX('[2]Table 30'!D$14:D$19,MATCH($B264,'[2]Table 30'!$B$14:$B$19,0))*1000,0)</f>
        <v>0</v>
      </c>
      <c r="E264" s="5">
        <f>IFERROR(INDEX('[2]Table 30'!E$14:E$19,MATCH($B264,'[2]Table 30'!$B$14:$B$19,0))*1000,0)</f>
        <v>0</v>
      </c>
      <c r="F264" s="5">
        <f>IFERROR(INDEX('[2]Table 30'!F$14:F$19,MATCH($B264,'[2]Table 30'!$B$14:$B$19,0))*1000,0)</f>
        <v>0</v>
      </c>
      <c r="G264" s="5">
        <f>IFERROR(INDEX('[2]Table 30'!G$14:G$19,MATCH($B264,'[2]Table 30'!$B$14:$B$19,0))*1000,0)</f>
        <v>0</v>
      </c>
      <c r="H264" s="5">
        <f>IFERROR(INDEX('[2]Table 30'!H$14:H$19,MATCH($B264,'[2]Table 30'!$B$14:$B$19,0))*1000,0)</f>
        <v>0</v>
      </c>
      <c r="I264" s="5">
        <f>IFERROR(INDEX('[2]Table 30'!I$14:I$19,MATCH($B264,'[2]Table 30'!$B$14:$B$19,0))*1000,0)</f>
        <v>0</v>
      </c>
      <c r="J264" s="5">
        <f>IFERROR(INDEX('[2]Table 30'!J$14:J$19,MATCH($B264,'[2]Table 30'!$B$14:$B$19,0))*1000,0)</f>
        <v>0</v>
      </c>
      <c r="K264" s="5">
        <f>IFERROR(INDEX('[2]Table 30'!K$14:K$19,MATCH($B264,'[2]Table 30'!$B$14:$B$19,0))*1000,0)</f>
        <v>0</v>
      </c>
      <c r="L264" s="5">
        <f>IFERROR(INDEX('[2]Table 30'!L$14:L$19,MATCH($B264,'[2]Table 30'!$B$14:$B$19,0))*1000,0)</f>
        <v>0</v>
      </c>
      <c r="M264" s="5">
        <f>IFERROR(INDEX('[2]Table 30'!M$14:M$19,MATCH($B264,'[2]Table 30'!$B$14:$B$19,0))*1000,0)</f>
        <v>0</v>
      </c>
      <c r="N264" s="5">
        <f>IFERROR(INDEX('[2]Table 30'!N$14:N$19,MATCH($B264,'[2]Table 30'!$B$14:$B$19,0))*1000,0)</f>
        <v>0</v>
      </c>
      <c r="O264" s="5">
        <f>IFERROR(INDEX('[2]Table 30'!O$14:O$19,MATCH($B264,'[2]Table 30'!$B$14:$B$19,0))*1000,0)</f>
        <v>0</v>
      </c>
      <c r="P264" s="5">
        <f>IFERROR(INDEX('[2]Table 30'!P$14:P$19,MATCH($B264,'[2]Table 30'!$B$14:$B$19,0))*1000,0)</f>
        <v>0</v>
      </c>
      <c r="Q264" s="5">
        <f>IFERROR(INDEX('[2]Table 30'!Q$14:Q$19,MATCH($B264,'[2]Table 30'!$B$14:$B$19,0))*1000,0)</f>
        <v>0</v>
      </c>
      <c r="R264" s="5">
        <f>IFERROR(INDEX('[2]Table 30'!R$14:R$19,MATCH($B264,'[2]Table 30'!$B$14:$B$19,0))*1000,0)</f>
        <v>0</v>
      </c>
      <c r="S264" s="5">
        <f>IFERROR(INDEX('[2]Table 30'!S$14:S$19,MATCH($B264,'[2]Table 30'!$B$14:$B$19,0))*1000,0)</f>
        <v>0</v>
      </c>
      <c r="T264" s="5">
        <f>IFERROR(INDEX('[2]Table 30'!T$14:T$19,MATCH($B264,'[2]Table 30'!$B$14:$B$19,0))*1000,0)</f>
        <v>0</v>
      </c>
      <c r="U264" s="5">
        <f>IFERROR(INDEX('[2]Table 30'!U$14:U$19,MATCH($B264,'[2]Table 30'!$B$14:$B$19,0))*1000,0)</f>
        <v>0</v>
      </c>
      <c r="V264" s="5">
        <f>IFERROR(INDEX('[2]Table 30'!V$14:V$19,MATCH($B264,'[2]Table 30'!$B$14:$B$19,0))*1000,0)</f>
        <v>0</v>
      </c>
      <c r="W264" s="5">
        <f>IFERROR(INDEX('[2]Table 30'!W$14:W$19,MATCH($B264,'[2]Table 30'!$B$14:$B$19,0))*1000,0)</f>
        <v>0</v>
      </c>
      <c r="Z264" s="21" t="s">
        <v>26</v>
      </c>
    </row>
    <row r="265" spans="2:26" outlineLevel="1" x14ac:dyDescent="0.2">
      <c r="B265" s="4" t="s">
        <v>1</v>
      </c>
      <c r="C265" s="5">
        <f>IFERROR(INDEX('[2]Table 30'!C$14:C$19,MATCH($B265,'[2]Table 30'!$B$14:$B$19,0))*1000,0)</f>
        <v>0</v>
      </c>
      <c r="D265" s="5">
        <f>IFERROR(INDEX('[2]Table 30'!D$14:D$19,MATCH($B265,'[2]Table 30'!$B$14:$B$19,0))*1000,0)</f>
        <v>0</v>
      </c>
      <c r="E265" s="5">
        <f>IFERROR(INDEX('[2]Table 30'!E$14:E$19,MATCH($B265,'[2]Table 30'!$B$14:$B$19,0))*1000,0)</f>
        <v>0</v>
      </c>
      <c r="F265" s="5">
        <f>IFERROR(INDEX('[2]Table 30'!F$14:F$19,MATCH($B265,'[2]Table 30'!$B$14:$B$19,0))*1000,0)</f>
        <v>0</v>
      </c>
      <c r="G265" s="5">
        <f>IFERROR(INDEX('[2]Table 30'!G$14:G$19,MATCH($B265,'[2]Table 30'!$B$14:$B$19,0))*1000,0)</f>
        <v>0</v>
      </c>
      <c r="H265" s="5">
        <f>IFERROR(INDEX('[2]Table 30'!H$14:H$19,MATCH($B265,'[2]Table 30'!$B$14:$B$19,0))*1000,0)</f>
        <v>0</v>
      </c>
      <c r="I265" s="5">
        <f>IFERROR(INDEX('[2]Table 30'!I$14:I$19,MATCH($B265,'[2]Table 30'!$B$14:$B$19,0))*1000,0)</f>
        <v>0</v>
      </c>
      <c r="J265" s="5">
        <f>IFERROR(INDEX('[2]Table 30'!J$14:J$19,MATCH($B265,'[2]Table 30'!$B$14:$B$19,0))*1000,0)</f>
        <v>0</v>
      </c>
      <c r="K265" s="5">
        <f>IFERROR(INDEX('[2]Table 30'!K$14:K$19,MATCH($B265,'[2]Table 30'!$B$14:$B$19,0))*1000,0)</f>
        <v>0</v>
      </c>
      <c r="L265" s="5">
        <f>IFERROR(INDEX('[2]Table 30'!L$14:L$19,MATCH($B265,'[2]Table 30'!$B$14:$B$19,0))*1000,0)</f>
        <v>0</v>
      </c>
      <c r="M265" s="5">
        <f>IFERROR(INDEX('[2]Table 30'!M$14:M$19,MATCH($B265,'[2]Table 30'!$B$14:$B$19,0))*1000,0)</f>
        <v>0</v>
      </c>
      <c r="N265" s="5">
        <f>IFERROR(INDEX('[2]Table 30'!N$14:N$19,MATCH($B265,'[2]Table 30'!$B$14:$B$19,0))*1000,0)</f>
        <v>0</v>
      </c>
      <c r="O265" s="5">
        <f>IFERROR(INDEX('[2]Table 30'!O$14:O$19,MATCH($B265,'[2]Table 30'!$B$14:$B$19,0))*1000,0)</f>
        <v>0</v>
      </c>
      <c r="P265" s="5">
        <f>IFERROR(INDEX('[2]Table 30'!P$14:P$19,MATCH($B265,'[2]Table 30'!$B$14:$B$19,0))*1000,0)</f>
        <v>0</v>
      </c>
      <c r="Q265" s="5">
        <f>IFERROR(INDEX('[2]Table 30'!Q$14:Q$19,MATCH($B265,'[2]Table 30'!$B$14:$B$19,0))*1000,0)</f>
        <v>0</v>
      </c>
      <c r="R265" s="5">
        <f>IFERROR(INDEX('[2]Table 30'!R$14:R$19,MATCH($B265,'[2]Table 30'!$B$14:$B$19,0))*1000,0)</f>
        <v>0</v>
      </c>
      <c r="S265" s="5">
        <f>IFERROR(INDEX('[2]Table 30'!S$14:S$19,MATCH($B265,'[2]Table 30'!$B$14:$B$19,0))*1000,0)</f>
        <v>0</v>
      </c>
      <c r="T265" s="5">
        <f>IFERROR(INDEX('[2]Table 30'!T$14:T$19,MATCH($B265,'[2]Table 30'!$B$14:$B$19,0))*1000,0)</f>
        <v>0</v>
      </c>
      <c r="U265" s="5">
        <f>IFERROR(INDEX('[2]Table 30'!U$14:U$19,MATCH($B265,'[2]Table 30'!$B$14:$B$19,0))*1000,0)</f>
        <v>0</v>
      </c>
      <c r="V265" s="5">
        <f>IFERROR(INDEX('[2]Table 30'!V$14:V$19,MATCH($B265,'[2]Table 30'!$B$14:$B$19,0))*1000,0)</f>
        <v>0</v>
      </c>
      <c r="W265" s="5">
        <f>IFERROR(INDEX('[2]Table 30'!W$14:W$19,MATCH($B265,'[2]Table 30'!$B$14:$B$19,0))*1000,0)</f>
        <v>0</v>
      </c>
      <c r="Z265" s="21" t="s">
        <v>26</v>
      </c>
    </row>
    <row r="266" spans="2:26" outlineLevel="1" x14ac:dyDescent="0.2">
      <c r="B266" s="15" t="s">
        <v>9</v>
      </c>
      <c r="C266" s="19">
        <f t="shared" ref="C266:W266" si="109">SUM(C256:C265)</f>
        <v>1244.326</v>
      </c>
      <c r="D266" s="19">
        <f t="shared" si="109"/>
        <v>1484.232</v>
      </c>
      <c r="E266" s="19">
        <f t="shared" si="109"/>
        <v>1596.3440000000001</v>
      </c>
      <c r="F266" s="19">
        <f t="shared" si="109"/>
        <v>1376.9640000000002</v>
      </c>
      <c r="G266" s="19">
        <f t="shared" si="109"/>
        <v>1120.9219999999998</v>
      </c>
      <c r="H266" s="19">
        <f t="shared" si="109"/>
        <v>1177.366</v>
      </c>
      <c r="I266" s="19">
        <f t="shared" si="109"/>
        <v>1028.8909999999998</v>
      </c>
      <c r="J266" s="19">
        <f t="shared" si="109"/>
        <v>1231.8389999999999</v>
      </c>
      <c r="K266" s="19">
        <f t="shared" si="109"/>
        <v>1222.0239999999999</v>
      </c>
      <c r="L266" s="19">
        <f t="shared" si="109"/>
        <v>706.51599999999996</v>
      </c>
      <c r="M266" s="19">
        <f t="shared" si="109"/>
        <v>703.07500000000005</v>
      </c>
      <c r="N266" s="19">
        <f t="shared" si="109"/>
        <v>623.18700000000001</v>
      </c>
      <c r="O266" s="19">
        <f t="shared" si="109"/>
        <v>655.55799999999999</v>
      </c>
      <c r="P266" s="19">
        <f t="shared" si="109"/>
        <v>795.73799999999994</v>
      </c>
      <c r="Q266" s="19">
        <f t="shared" si="109"/>
        <v>818.64</v>
      </c>
      <c r="R266" s="19">
        <f t="shared" si="109"/>
        <v>685.90000000000009</v>
      </c>
      <c r="S266" s="19">
        <f t="shared" si="109"/>
        <v>606.66300000000001</v>
      </c>
      <c r="T266" s="19">
        <f t="shared" si="109"/>
        <v>411.43799999999999</v>
      </c>
      <c r="U266" s="19">
        <f t="shared" si="109"/>
        <v>351.04300000000001</v>
      </c>
      <c r="V266" s="19">
        <f t="shared" si="109"/>
        <v>342.31899999999996</v>
      </c>
      <c r="W266" s="19">
        <f t="shared" si="109"/>
        <v>295.38499999999999</v>
      </c>
    </row>
    <row r="267" spans="2:26" outlineLevel="1" x14ac:dyDescent="0.2">
      <c r="B267" s="26" t="s">
        <v>91</v>
      </c>
      <c r="C267" s="25">
        <f t="shared" ref="C267:W267" si="110">C266/C247/1000</f>
        <v>7.9505616535292302E-4</v>
      </c>
      <c r="D267" s="25">
        <f t="shared" si="110"/>
        <v>8.0831986207992518E-4</v>
      </c>
      <c r="E267" s="25">
        <f t="shared" si="110"/>
        <v>7.770136230034262E-4</v>
      </c>
      <c r="F267" s="25">
        <f t="shared" si="110"/>
        <v>7.7435397212330436E-4</v>
      </c>
      <c r="G267" s="25">
        <f t="shared" si="110"/>
        <v>7.5939964915991203E-4</v>
      </c>
      <c r="H267" s="25">
        <f t="shared" si="110"/>
        <v>7.4520249696756675E-4</v>
      </c>
      <c r="I267" s="25">
        <f t="shared" si="110"/>
        <v>8.4669933939765215E-4</v>
      </c>
      <c r="J267" s="25">
        <f t="shared" si="110"/>
        <v>7.6681703936696925E-4</v>
      </c>
      <c r="K267" s="25">
        <f t="shared" si="110"/>
        <v>8.1967633105129963E-4</v>
      </c>
      <c r="L267" s="25">
        <f t="shared" si="110"/>
        <v>6.8676824089185435E-4</v>
      </c>
      <c r="M267" s="25">
        <f t="shared" si="110"/>
        <v>7.645245623052161E-4</v>
      </c>
      <c r="N267" s="25">
        <f t="shared" si="110"/>
        <v>7.0171651479745956E-4</v>
      </c>
      <c r="O267" s="25">
        <f t="shared" si="110"/>
        <v>7.8013644501431052E-4</v>
      </c>
      <c r="P267" s="25">
        <f t="shared" si="110"/>
        <v>7.3320780706236468E-4</v>
      </c>
      <c r="Q267" s="25">
        <f t="shared" si="110"/>
        <v>9.0966480148824201E-4</v>
      </c>
      <c r="R267" s="25">
        <f t="shared" si="110"/>
        <v>8.0597612815274733E-4</v>
      </c>
      <c r="S267" s="25">
        <f t="shared" si="110"/>
        <v>7.338235429220027E-4</v>
      </c>
      <c r="T267" s="25">
        <f t="shared" si="110"/>
        <v>5.1314253353835972E-4</v>
      </c>
      <c r="U267" s="25">
        <f t="shared" si="110"/>
        <v>4.3782209375980784E-4</v>
      </c>
      <c r="V267" s="25">
        <f t="shared" si="110"/>
        <v>4.4732045762830235E-4</v>
      </c>
      <c r="W267" s="25">
        <f t="shared" si="110"/>
        <v>4.3636270638335815E-4</v>
      </c>
    </row>
    <row r="268" spans="2:26" outlineLevel="1" x14ac:dyDescent="0.2"/>
    <row r="269" spans="2:26" outlineLevel="1" x14ac:dyDescent="0.2">
      <c r="B269" s="4" t="s">
        <v>18</v>
      </c>
      <c r="C269" s="11">
        <f t="shared" ref="C269:W269" si="111">IFERROR(C256/C266,0)</f>
        <v>0</v>
      </c>
      <c r="D269" s="11">
        <f t="shared" si="111"/>
        <v>0</v>
      </c>
      <c r="E269" s="11">
        <f t="shared" si="111"/>
        <v>0</v>
      </c>
      <c r="F269" s="11">
        <f t="shared" si="111"/>
        <v>0</v>
      </c>
      <c r="G269" s="11">
        <f t="shared" si="111"/>
        <v>0</v>
      </c>
      <c r="H269" s="11">
        <f t="shared" si="111"/>
        <v>0</v>
      </c>
      <c r="I269" s="11">
        <f t="shared" si="111"/>
        <v>0</v>
      </c>
      <c r="J269" s="11">
        <f t="shared" si="111"/>
        <v>0</v>
      </c>
      <c r="K269" s="11">
        <f t="shared" si="111"/>
        <v>0</v>
      </c>
      <c r="L269" s="11">
        <f t="shared" si="111"/>
        <v>0</v>
      </c>
      <c r="M269" s="11">
        <f t="shared" si="111"/>
        <v>0</v>
      </c>
      <c r="N269" s="11">
        <f t="shared" si="111"/>
        <v>0</v>
      </c>
      <c r="O269" s="11">
        <f t="shared" si="111"/>
        <v>0</v>
      </c>
      <c r="P269" s="11">
        <f t="shared" si="111"/>
        <v>0</v>
      </c>
      <c r="Q269" s="11">
        <f t="shared" si="111"/>
        <v>0</v>
      </c>
      <c r="R269" s="11">
        <f t="shared" si="111"/>
        <v>0</v>
      </c>
      <c r="S269" s="11">
        <f t="shared" si="111"/>
        <v>0</v>
      </c>
      <c r="T269" s="11">
        <f t="shared" si="111"/>
        <v>0</v>
      </c>
      <c r="U269" s="11">
        <f t="shared" si="111"/>
        <v>0</v>
      </c>
      <c r="V269" s="11">
        <f t="shared" si="111"/>
        <v>0</v>
      </c>
      <c r="W269" s="11">
        <f t="shared" si="111"/>
        <v>0</v>
      </c>
    </row>
    <row r="270" spans="2:26" outlineLevel="1" x14ac:dyDescent="0.2">
      <c r="B270" s="4" t="s">
        <v>19</v>
      </c>
      <c r="C270" s="11">
        <f t="shared" ref="C270:W270" si="112">IFERROR(C257/C266,0)</f>
        <v>0</v>
      </c>
      <c r="D270" s="11">
        <f t="shared" si="112"/>
        <v>0</v>
      </c>
      <c r="E270" s="11">
        <f t="shared" si="112"/>
        <v>0</v>
      </c>
      <c r="F270" s="11">
        <f t="shared" si="112"/>
        <v>0</v>
      </c>
      <c r="G270" s="11">
        <f t="shared" si="112"/>
        <v>0</v>
      </c>
      <c r="H270" s="11">
        <f t="shared" si="112"/>
        <v>0</v>
      </c>
      <c r="I270" s="11">
        <f t="shared" si="112"/>
        <v>0</v>
      </c>
      <c r="J270" s="11">
        <f t="shared" si="112"/>
        <v>0</v>
      </c>
      <c r="K270" s="11">
        <f t="shared" si="112"/>
        <v>0</v>
      </c>
      <c r="L270" s="11">
        <f t="shared" si="112"/>
        <v>0</v>
      </c>
      <c r="M270" s="11">
        <f t="shared" si="112"/>
        <v>0</v>
      </c>
      <c r="N270" s="11">
        <f t="shared" si="112"/>
        <v>0</v>
      </c>
      <c r="O270" s="11">
        <f t="shared" si="112"/>
        <v>0</v>
      </c>
      <c r="P270" s="11">
        <f t="shared" si="112"/>
        <v>0</v>
      </c>
      <c r="Q270" s="11">
        <f t="shared" si="112"/>
        <v>0</v>
      </c>
      <c r="R270" s="11">
        <f t="shared" si="112"/>
        <v>0</v>
      </c>
      <c r="S270" s="11">
        <f t="shared" si="112"/>
        <v>0</v>
      </c>
      <c r="T270" s="11">
        <f t="shared" si="112"/>
        <v>0</v>
      </c>
      <c r="U270" s="11">
        <f t="shared" si="112"/>
        <v>0</v>
      </c>
      <c r="V270" s="11">
        <f t="shared" si="112"/>
        <v>0</v>
      </c>
      <c r="W270" s="11">
        <f t="shared" si="112"/>
        <v>0</v>
      </c>
    </row>
    <row r="271" spans="2:26" outlineLevel="1" x14ac:dyDescent="0.2">
      <c r="B271" s="4" t="s">
        <v>16</v>
      </c>
      <c r="C271" s="11">
        <f t="shared" ref="C271:W271" si="113">IFERROR(C258/C266,0)</f>
        <v>0.91447177025956228</v>
      </c>
      <c r="D271" s="11">
        <f t="shared" si="113"/>
        <v>0.99348215103838211</v>
      </c>
      <c r="E271" s="11">
        <f t="shared" si="113"/>
        <v>0.98661879895561355</v>
      </c>
      <c r="F271" s="11">
        <f t="shared" si="113"/>
        <v>0.98947757530334846</v>
      </c>
      <c r="G271" s="11">
        <f t="shared" si="113"/>
        <v>0.98696608684636411</v>
      </c>
      <c r="H271" s="11">
        <f t="shared" si="113"/>
        <v>0.97981256465703948</v>
      </c>
      <c r="I271" s="11">
        <f t="shared" si="113"/>
        <v>0.98292627693312506</v>
      </c>
      <c r="J271" s="11">
        <f t="shared" si="113"/>
        <v>0.98621410752541527</v>
      </c>
      <c r="K271" s="11">
        <f t="shared" si="113"/>
        <v>0.98553465398388251</v>
      </c>
      <c r="L271" s="11">
        <f t="shared" si="113"/>
        <v>0.97697150524545806</v>
      </c>
      <c r="M271" s="11">
        <f t="shared" si="113"/>
        <v>0.97662269316929196</v>
      </c>
      <c r="N271" s="11">
        <f t="shared" si="113"/>
        <v>0.97570071262718894</v>
      </c>
      <c r="O271" s="11">
        <f t="shared" si="113"/>
        <v>0.96951299503628974</v>
      </c>
      <c r="P271" s="11">
        <f t="shared" si="113"/>
        <v>0.96250273331171821</v>
      </c>
      <c r="Q271" s="11">
        <f t="shared" si="113"/>
        <v>0.95873888400273621</v>
      </c>
      <c r="R271" s="11">
        <f t="shared" si="113"/>
        <v>0.95711182388103222</v>
      </c>
      <c r="S271" s="11">
        <f t="shared" si="113"/>
        <v>0.94942826577523276</v>
      </c>
      <c r="T271" s="11">
        <f t="shared" si="113"/>
        <v>0.89257190633825756</v>
      </c>
      <c r="U271" s="11">
        <f t="shared" si="113"/>
        <v>0.87526314440111319</v>
      </c>
      <c r="V271" s="11">
        <f t="shared" si="113"/>
        <v>0.85245925584031279</v>
      </c>
      <c r="W271" s="11">
        <f t="shared" si="113"/>
        <v>0.84246661137159984</v>
      </c>
    </row>
    <row r="272" spans="2:26" outlineLevel="1" x14ac:dyDescent="0.2">
      <c r="B272" s="4" t="s">
        <v>21</v>
      </c>
      <c r="C272" s="11">
        <f t="shared" ref="C272:W272" si="114">IFERROR(C259/C266,0)</f>
        <v>0</v>
      </c>
      <c r="D272" s="11">
        <f t="shared" si="114"/>
        <v>0</v>
      </c>
      <c r="E272" s="11">
        <f t="shared" si="114"/>
        <v>0</v>
      </c>
      <c r="F272" s="11">
        <f t="shared" si="114"/>
        <v>0</v>
      </c>
      <c r="G272" s="11">
        <f t="shared" si="114"/>
        <v>0</v>
      </c>
      <c r="H272" s="11">
        <f t="shared" si="114"/>
        <v>0</v>
      </c>
      <c r="I272" s="11">
        <f t="shared" si="114"/>
        <v>0</v>
      </c>
      <c r="J272" s="11">
        <f t="shared" si="114"/>
        <v>0</v>
      </c>
      <c r="K272" s="11">
        <f t="shared" si="114"/>
        <v>0</v>
      </c>
      <c r="L272" s="11">
        <f t="shared" si="114"/>
        <v>0</v>
      </c>
      <c r="M272" s="11">
        <f t="shared" si="114"/>
        <v>0</v>
      </c>
      <c r="N272" s="11">
        <f t="shared" si="114"/>
        <v>0</v>
      </c>
      <c r="O272" s="11">
        <f t="shared" si="114"/>
        <v>0</v>
      </c>
      <c r="P272" s="11">
        <f t="shared" si="114"/>
        <v>0</v>
      </c>
      <c r="Q272" s="11">
        <f t="shared" si="114"/>
        <v>0</v>
      </c>
      <c r="R272" s="11">
        <f t="shared" si="114"/>
        <v>0</v>
      </c>
      <c r="S272" s="11">
        <f t="shared" si="114"/>
        <v>0</v>
      </c>
      <c r="T272" s="11">
        <f t="shared" si="114"/>
        <v>0</v>
      </c>
      <c r="U272" s="11">
        <f t="shared" si="114"/>
        <v>0</v>
      </c>
      <c r="V272" s="11">
        <f t="shared" si="114"/>
        <v>0</v>
      </c>
      <c r="W272" s="11">
        <f t="shared" si="114"/>
        <v>0</v>
      </c>
    </row>
    <row r="273" spans="1:28" outlineLevel="1" x14ac:dyDescent="0.2">
      <c r="B273" s="4" t="s">
        <v>20</v>
      </c>
      <c r="C273" s="11">
        <f t="shared" ref="C273:W273" si="115">IFERROR(C260/C266,0)</f>
        <v>8.5528229740437806E-2</v>
      </c>
      <c r="D273" s="11">
        <f t="shared" si="115"/>
        <v>6.5178489616178597E-3</v>
      </c>
      <c r="E273" s="11">
        <f t="shared" si="115"/>
        <v>1.3381201044386422E-2</v>
      </c>
      <c r="F273" s="11">
        <f t="shared" si="115"/>
        <v>1.0522424696651473E-2</v>
      </c>
      <c r="G273" s="11">
        <f t="shared" si="115"/>
        <v>1.3033913153636027E-2</v>
      </c>
      <c r="H273" s="11">
        <f t="shared" si="115"/>
        <v>2.0187435342960473E-2</v>
      </c>
      <c r="I273" s="11">
        <f t="shared" si="115"/>
        <v>1.7073723066874918E-2</v>
      </c>
      <c r="J273" s="11">
        <f t="shared" si="115"/>
        <v>1.3785892474584747E-2</v>
      </c>
      <c r="K273" s="11">
        <f t="shared" si="115"/>
        <v>1.4465346016117524E-2</v>
      </c>
      <c r="L273" s="11">
        <f t="shared" si="115"/>
        <v>2.3028494754542005E-2</v>
      </c>
      <c r="M273" s="11">
        <f t="shared" si="115"/>
        <v>2.2573694129360309E-2</v>
      </c>
      <c r="N273" s="11">
        <f t="shared" si="115"/>
        <v>2.3307610717168362E-2</v>
      </c>
      <c r="O273" s="11">
        <f t="shared" si="115"/>
        <v>2.9326161834650782E-2</v>
      </c>
      <c r="P273" s="11">
        <f t="shared" si="115"/>
        <v>3.6204127489198712E-2</v>
      </c>
      <c r="Q273" s="11">
        <f t="shared" si="115"/>
        <v>3.9805042509527995E-2</v>
      </c>
      <c r="R273" s="11">
        <f t="shared" si="115"/>
        <v>4.2888176118967773E-2</v>
      </c>
      <c r="S273" s="11">
        <f t="shared" si="115"/>
        <v>5.0571734224767288E-2</v>
      </c>
      <c r="T273" s="11">
        <f t="shared" si="115"/>
        <v>0.10742809366174248</v>
      </c>
      <c r="U273" s="11">
        <f t="shared" si="115"/>
        <v>0.12473685559888675</v>
      </c>
      <c r="V273" s="11">
        <f t="shared" si="115"/>
        <v>0.14754074415968732</v>
      </c>
      <c r="W273" s="11">
        <f t="shared" si="115"/>
        <v>0.15753338862840024</v>
      </c>
    </row>
    <row r="274" spans="1:28" outlineLevel="1" x14ac:dyDescent="0.2">
      <c r="B274" s="4" t="s">
        <v>0</v>
      </c>
      <c r="C274" s="11">
        <f t="shared" ref="C274:W274" si="116">IFERROR(C261/C266,0)</f>
        <v>0</v>
      </c>
      <c r="D274" s="11">
        <f t="shared" si="116"/>
        <v>0</v>
      </c>
      <c r="E274" s="11">
        <f t="shared" si="116"/>
        <v>0</v>
      </c>
      <c r="F274" s="11">
        <f t="shared" si="116"/>
        <v>0</v>
      </c>
      <c r="G274" s="11">
        <f t="shared" si="116"/>
        <v>0</v>
      </c>
      <c r="H274" s="11">
        <f t="shared" si="116"/>
        <v>0</v>
      </c>
      <c r="I274" s="11">
        <f t="shared" si="116"/>
        <v>0</v>
      </c>
      <c r="J274" s="11">
        <f t="shared" si="116"/>
        <v>0</v>
      </c>
      <c r="K274" s="11">
        <f t="shared" si="116"/>
        <v>0</v>
      </c>
      <c r="L274" s="11">
        <f t="shared" si="116"/>
        <v>0</v>
      </c>
      <c r="M274" s="11">
        <f t="shared" si="116"/>
        <v>8.0361270134765128E-4</v>
      </c>
      <c r="N274" s="11">
        <f t="shared" si="116"/>
        <v>9.9167665564268829E-4</v>
      </c>
      <c r="O274" s="11">
        <f t="shared" si="116"/>
        <v>1.1608431290595189E-3</v>
      </c>
      <c r="P274" s="11">
        <f t="shared" si="116"/>
        <v>1.2931391990831152E-3</v>
      </c>
      <c r="Q274" s="11">
        <f t="shared" si="116"/>
        <v>1.4560734877357567E-3</v>
      </c>
      <c r="R274" s="11">
        <f t="shared" si="116"/>
        <v>0</v>
      </c>
      <c r="S274" s="11">
        <f t="shared" si="116"/>
        <v>0</v>
      </c>
      <c r="T274" s="11">
        <f t="shared" si="116"/>
        <v>0</v>
      </c>
      <c r="U274" s="11">
        <f t="shared" si="116"/>
        <v>0</v>
      </c>
      <c r="V274" s="11">
        <f t="shared" si="116"/>
        <v>0</v>
      </c>
      <c r="W274" s="11">
        <f t="shared" si="116"/>
        <v>0</v>
      </c>
    </row>
    <row r="275" spans="1:28" outlineLevel="1" x14ac:dyDescent="0.2">
      <c r="B275" s="4" t="s">
        <v>22</v>
      </c>
      <c r="C275" s="11">
        <f t="shared" ref="C275:W275" si="117">IFERROR(C262/C266,0)</f>
        <v>0</v>
      </c>
      <c r="D275" s="11">
        <f t="shared" si="117"/>
        <v>0</v>
      </c>
      <c r="E275" s="11">
        <f t="shared" si="117"/>
        <v>0</v>
      </c>
      <c r="F275" s="11">
        <f t="shared" si="117"/>
        <v>0</v>
      </c>
      <c r="G275" s="11">
        <f t="shared" si="117"/>
        <v>0</v>
      </c>
      <c r="H275" s="11">
        <f t="shared" si="117"/>
        <v>0</v>
      </c>
      <c r="I275" s="11">
        <f t="shared" si="117"/>
        <v>0</v>
      </c>
      <c r="J275" s="11">
        <f t="shared" si="117"/>
        <v>0</v>
      </c>
      <c r="K275" s="11">
        <f t="shared" si="117"/>
        <v>0</v>
      </c>
      <c r="L275" s="11">
        <f t="shared" si="117"/>
        <v>0</v>
      </c>
      <c r="M275" s="11">
        <f t="shared" si="117"/>
        <v>0</v>
      </c>
      <c r="N275" s="11">
        <f t="shared" si="117"/>
        <v>0</v>
      </c>
      <c r="O275" s="11">
        <f t="shared" si="117"/>
        <v>0</v>
      </c>
      <c r="P275" s="11">
        <f t="shared" si="117"/>
        <v>0</v>
      </c>
      <c r="Q275" s="11">
        <f t="shared" si="117"/>
        <v>0</v>
      </c>
      <c r="R275" s="11">
        <f t="shared" si="117"/>
        <v>0</v>
      </c>
      <c r="S275" s="11">
        <f t="shared" si="117"/>
        <v>0</v>
      </c>
      <c r="T275" s="11">
        <f t="shared" si="117"/>
        <v>0</v>
      </c>
      <c r="U275" s="11">
        <f t="shared" si="117"/>
        <v>0</v>
      </c>
      <c r="V275" s="11">
        <f t="shared" si="117"/>
        <v>0</v>
      </c>
      <c r="W275" s="11">
        <f t="shared" si="117"/>
        <v>0</v>
      </c>
    </row>
    <row r="276" spans="1:28" outlineLevel="1" x14ac:dyDescent="0.2">
      <c r="B276" s="4" t="s">
        <v>23</v>
      </c>
      <c r="C276" s="11">
        <f t="shared" ref="C276:W276" si="118">IFERROR(C263/C266,0)</f>
        <v>0</v>
      </c>
      <c r="D276" s="11">
        <f t="shared" si="118"/>
        <v>0</v>
      </c>
      <c r="E276" s="11">
        <f t="shared" si="118"/>
        <v>0</v>
      </c>
      <c r="F276" s="11">
        <f t="shared" si="118"/>
        <v>0</v>
      </c>
      <c r="G276" s="11">
        <f t="shared" si="118"/>
        <v>0</v>
      </c>
      <c r="H276" s="11">
        <f t="shared" si="118"/>
        <v>0</v>
      </c>
      <c r="I276" s="11">
        <f t="shared" si="118"/>
        <v>0</v>
      </c>
      <c r="J276" s="11">
        <f t="shared" si="118"/>
        <v>0</v>
      </c>
      <c r="K276" s="11">
        <f t="shared" si="118"/>
        <v>0</v>
      </c>
      <c r="L276" s="11">
        <f t="shared" si="118"/>
        <v>0</v>
      </c>
      <c r="M276" s="11">
        <f t="shared" si="118"/>
        <v>0</v>
      </c>
      <c r="N276" s="11">
        <f t="shared" si="118"/>
        <v>0</v>
      </c>
      <c r="O276" s="11">
        <f t="shared" si="118"/>
        <v>0</v>
      </c>
      <c r="P276" s="11">
        <f t="shared" si="118"/>
        <v>0</v>
      </c>
      <c r="Q276" s="11">
        <f t="shared" si="118"/>
        <v>0</v>
      </c>
      <c r="R276" s="11">
        <f t="shared" si="118"/>
        <v>0</v>
      </c>
      <c r="S276" s="11">
        <f t="shared" si="118"/>
        <v>0</v>
      </c>
      <c r="T276" s="11">
        <f t="shared" si="118"/>
        <v>0</v>
      </c>
      <c r="U276" s="11">
        <f t="shared" si="118"/>
        <v>0</v>
      </c>
      <c r="V276" s="11">
        <f t="shared" si="118"/>
        <v>0</v>
      </c>
      <c r="W276" s="11">
        <f t="shared" si="118"/>
        <v>0</v>
      </c>
    </row>
    <row r="277" spans="1:28" outlineLevel="1" x14ac:dyDescent="0.2">
      <c r="B277" s="4" t="s">
        <v>17</v>
      </c>
      <c r="C277" s="11">
        <f t="shared" ref="C277:W277" si="119">IFERROR(C264/C266,0)</f>
        <v>0</v>
      </c>
      <c r="D277" s="11">
        <f t="shared" si="119"/>
        <v>0</v>
      </c>
      <c r="E277" s="11">
        <f t="shared" si="119"/>
        <v>0</v>
      </c>
      <c r="F277" s="11">
        <f t="shared" si="119"/>
        <v>0</v>
      </c>
      <c r="G277" s="11">
        <f t="shared" si="119"/>
        <v>0</v>
      </c>
      <c r="H277" s="11">
        <f t="shared" si="119"/>
        <v>0</v>
      </c>
      <c r="I277" s="11">
        <f t="shared" si="119"/>
        <v>0</v>
      </c>
      <c r="J277" s="11">
        <f t="shared" si="119"/>
        <v>0</v>
      </c>
      <c r="K277" s="11">
        <f t="shared" si="119"/>
        <v>0</v>
      </c>
      <c r="L277" s="11">
        <f t="shared" si="119"/>
        <v>0</v>
      </c>
      <c r="M277" s="11">
        <f t="shared" si="119"/>
        <v>0</v>
      </c>
      <c r="N277" s="11">
        <f t="shared" si="119"/>
        <v>0</v>
      </c>
      <c r="O277" s="11">
        <f t="shared" si="119"/>
        <v>0</v>
      </c>
      <c r="P277" s="11">
        <f t="shared" si="119"/>
        <v>0</v>
      </c>
      <c r="Q277" s="11">
        <f t="shared" si="119"/>
        <v>0</v>
      </c>
      <c r="R277" s="11">
        <f t="shared" si="119"/>
        <v>0</v>
      </c>
      <c r="S277" s="11">
        <f t="shared" si="119"/>
        <v>0</v>
      </c>
      <c r="T277" s="11">
        <f t="shared" si="119"/>
        <v>0</v>
      </c>
      <c r="U277" s="11">
        <f t="shared" si="119"/>
        <v>0</v>
      </c>
      <c r="V277" s="11">
        <f t="shared" si="119"/>
        <v>0</v>
      </c>
      <c r="W277" s="11">
        <f t="shared" si="119"/>
        <v>0</v>
      </c>
    </row>
    <row r="278" spans="1:28" outlineLevel="1" x14ac:dyDescent="0.2">
      <c r="B278" s="4" t="s">
        <v>1</v>
      </c>
      <c r="C278" s="11">
        <f t="shared" ref="C278:W278" si="120">IFERROR(C265/C266,0)</f>
        <v>0</v>
      </c>
      <c r="D278" s="11">
        <f t="shared" si="120"/>
        <v>0</v>
      </c>
      <c r="E278" s="11">
        <f t="shared" si="120"/>
        <v>0</v>
      </c>
      <c r="F278" s="11">
        <f t="shared" si="120"/>
        <v>0</v>
      </c>
      <c r="G278" s="11">
        <f t="shared" si="120"/>
        <v>0</v>
      </c>
      <c r="H278" s="11">
        <f t="shared" si="120"/>
        <v>0</v>
      </c>
      <c r="I278" s="11">
        <f t="shared" si="120"/>
        <v>0</v>
      </c>
      <c r="J278" s="11">
        <f t="shared" si="120"/>
        <v>0</v>
      </c>
      <c r="K278" s="11">
        <f t="shared" si="120"/>
        <v>0</v>
      </c>
      <c r="L278" s="11">
        <f t="shared" si="120"/>
        <v>0</v>
      </c>
      <c r="M278" s="11">
        <f t="shared" si="120"/>
        <v>0</v>
      </c>
      <c r="N278" s="11">
        <f t="shared" si="120"/>
        <v>0</v>
      </c>
      <c r="O278" s="11">
        <f t="shared" si="120"/>
        <v>0</v>
      </c>
      <c r="P278" s="11">
        <f t="shared" si="120"/>
        <v>0</v>
      </c>
      <c r="Q278" s="11">
        <f t="shared" si="120"/>
        <v>0</v>
      </c>
      <c r="R278" s="11">
        <f t="shared" si="120"/>
        <v>0</v>
      </c>
      <c r="S278" s="11">
        <f t="shared" si="120"/>
        <v>0</v>
      </c>
      <c r="T278" s="11">
        <f t="shared" si="120"/>
        <v>0</v>
      </c>
      <c r="U278" s="11">
        <f t="shared" si="120"/>
        <v>0</v>
      </c>
      <c r="V278" s="11">
        <f t="shared" si="120"/>
        <v>0</v>
      </c>
      <c r="W278" s="11">
        <f t="shared" si="120"/>
        <v>0</v>
      </c>
    </row>
    <row r="279" spans="1:28" outlineLevel="1" x14ac:dyDescent="0.2"/>
    <row r="281" spans="1:28" x14ac:dyDescent="0.2">
      <c r="A281" s="30" t="s">
        <v>36</v>
      </c>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row>
    <row r="282" spans="1:28" s="31" customFormat="1" x14ac:dyDescent="0.2">
      <c r="A282" s="1"/>
      <c r="B282" s="8" t="s">
        <v>2</v>
      </c>
      <c r="C282" s="13"/>
      <c r="D282" s="1"/>
      <c r="E282" s="1"/>
      <c r="F282" s="1"/>
      <c r="G282" s="1"/>
      <c r="H282" s="1"/>
      <c r="I282" s="1"/>
      <c r="J282" s="1"/>
      <c r="K282" s="1"/>
      <c r="L282" s="1"/>
      <c r="M282" s="1"/>
      <c r="N282" s="1"/>
      <c r="O282" s="1"/>
      <c r="P282" s="1"/>
      <c r="Q282" s="1"/>
      <c r="R282" s="1"/>
      <c r="S282" s="1"/>
      <c r="T282" s="1"/>
      <c r="U282" s="1"/>
      <c r="V282" s="1"/>
      <c r="W282" s="1"/>
      <c r="X282" s="1"/>
      <c r="Y282" s="1"/>
      <c r="Z282"/>
      <c r="AA282" s="1"/>
      <c r="AB282" s="1"/>
    </row>
    <row r="283" spans="1:28" outlineLevel="1" x14ac:dyDescent="0.2">
      <c r="B283" s="15" t="s">
        <v>5</v>
      </c>
    </row>
    <row r="284" spans="1:28" outlineLevel="1" x14ac:dyDescent="0.2">
      <c r="B284" s="9" t="s">
        <v>7</v>
      </c>
      <c r="C284" s="5">
        <f>C285*Inputs!D$7</f>
        <v>62547.556330301268</v>
      </c>
      <c r="D284" s="5">
        <f>D285*Inputs!E$7</f>
        <v>52442.324552876285</v>
      </c>
      <c r="E284" s="5">
        <f>E285*Inputs!F$7</f>
        <v>46230.630864424122</v>
      </c>
      <c r="F284" s="5">
        <f>F285*Inputs!G$7</f>
        <v>30333.055451592023</v>
      </c>
      <c r="G284" s="5">
        <f>G285*Inputs!H$7</f>
        <v>22139.596560253387</v>
      </c>
      <c r="H284" s="5">
        <f>H285*Inputs!I$7</f>
        <v>23103.766780039146</v>
      </c>
      <c r="I284" s="5">
        <f>I285*Inputs!J$7</f>
        <v>21621.571799273341</v>
      </c>
      <c r="J284" s="5">
        <f>J285*Inputs!K$7</f>
        <v>20535.198193343997</v>
      </c>
      <c r="K284" s="5">
        <f>K285*Inputs!L$7</f>
        <v>28562.109372947973</v>
      </c>
      <c r="L284" s="5">
        <f>L285*Inputs!M$7</f>
        <v>19842.310509252595</v>
      </c>
      <c r="M284" s="5">
        <f>M285*Inputs!N$7</f>
        <v>26667.087956967585</v>
      </c>
      <c r="N284" s="5">
        <f>N285*Inputs!O$7</f>
        <v>31954.591672988056</v>
      </c>
      <c r="O284" s="5">
        <f>O285*Inputs!P$7</f>
        <v>33653.848896130592</v>
      </c>
      <c r="P284" s="5">
        <f>P285*Inputs!Q$7</f>
        <v>28278.774293137489</v>
      </c>
      <c r="Q284" s="5">
        <f>Q285*Inputs!R$7</f>
        <v>36933.139591365871</v>
      </c>
      <c r="R284" s="5">
        <f>R285*Inputs!S$7</f>
        <v>38494.563801442622</v>
      </c>
      <c r="S284" s="5">
        <f>S285*Inputs!T$7</f>
        <v>47742.845944104622</v>
      </c>
      <c r="T284" s="5">
        <f>T285*Inputs!U$7</f>
        <v>62195.249782659397</v>
      </c>
      <c r="U284" s="5">
        <f>U285*Inputs!V$7</f>
        <v>58914.517023792519</v>
      </c>
      <c r="V284" s="5">
        <f>V285*Inputs!W$7</f>
        <v>57699.807208223501</v>
      </c>
      <c r="W284" s="5">
        <f>W285*Inputs!X$7</f>
        <v>54421.874712030825</v>
      </c>
      <c r="Z284" s="21" t="s">
        <v>26</v>
      </c>
    </row>
    <row r="285" spans="1:28" outlineLevel="1" x14ac:dyDescent="0.2">
      <c r="B285" s="9" t="s">
        <v>8</v>
      </c>
      <c r="C285" s="5">
        <f>C289*CAN!C290</f>
        <v>625475.56330301263</v>
      </c>
      <c r="D285" s="5">
        <f>D289*CAN!D290</f>
        <v>524423.24552876281</v>
      </c>
      <c r="E285" s="5">
        <f>E289*CAN!E290</f>
        <v>462306.30864424119</v>
      </c>
      <c r="F285" s="5">
        <f>F289*CAN!F290</f>
        <v>303330.55451592023</v>
      </c>
      <c r="G285" s="5">
        <f>G289*CAN!G290</f>
        <v>221395.96560253386</v>
      </c>
      <c r="H285" s="5">
        <f>H289*CAN!H290</f>
        <v>231037.66780039144</v>
      </c>
      <c r="I285" s="5">
        <f>I289*CAN!I290</f>
        <v>216215.71799273338</v>
      </c>
      <c r="J285" s="5">
        <f>J289*CAN!J290</f>
        <v>205351.98193343997</v>
      </c>
      <c r="K285" s="5">
        <f>K289*CAN!K290</f>
        <v>285621.0937294797</v>
      </c>
      <c r="L285" s="5">
        <f>L289*CAN!L290</f>
        <v>198423.10509252592</v>
      </c>
      <c r="M285" s="5">
        <f>M289*CAN!M290</f>
        <v>266670.87956967583</v>
      </c>
      <c r="N285" s="5">
        <f>N289*CAN!N290</f>
        <v>319545.91672988056</v>
      </c>
      <c r="O285" s="5">
        <f>O289*CAN!O290</f>
        <v>336538.48896130588</v>
      </c>
      <c r="P285" s="5">
        <f>P289*CAN!P290</f>
        <v>282787.74293137487</v>
      </c>
      <c r="Q285" s="5">
        <f>Q289*CAN!Q290</f>
        <v>369331.39591365866</v>
      </c>
      <c r="R285" s="5">
        <f>R289*CAN!R290</f>
        <v>384945.63801442622</v>
      </c>
      <c r="S285" s="5">
        <f>S289*CAN!S290</f>
        <v>477428.45944104617</v>
      </c>
      <c r="T285" s="5">
        <f>T289*CAN!T290</f>
        <v>621952.49782659393</v>
      </c>
      <c r="U285" s="5">
        <f>U289*CAN!U290</f>
        <v>589145.17023792514</v>
      </c>
      <c r="V285" s="5">
        <f>V289*CAN!V290</f>
        <v>576998.07208223501</v>
      </c>
      <c r="W285" s="5">
        <f>W289*CAN!W290</f>
        <v>544218.74712030822</v>
      </c>
      <c r="Z285" s="21" t="s">
        <v>26</v>
      </c>
      <c r="AB285"/>
    </row>
    <row r="286" spans="1:28" outlineLevel="1" x14ac:dyDescent="0.2">
      <c r="B286" s="16" t="s">
        <v>6</v>
      </c>
      <c r="C286" s="5"/>
      <c r="D286" s="5"/>
      <c r="E286" s="5"/>
      <c r="F286" s="5"/>
      <c r="G286" s="5"/>
      <c r="H286" s="5"/>
      <c r="I286" s="5"/>
      <c r="J286" s="5"/>
      <c r="K286" s="5"/>
      <c r="L286" s="5"/>
      <c r="M286" s="5"/>
      <c r="N286" s="5"/>
      <c r="O286" s="5"/>
      <c r="P286" s="5"/>
      <c r="Q286" s="5"/>
      <c r="R286" s="5"/>
      <c r="S286" s="5"/>
      <c r="T286" s="5"/>
      <c r="U286" s="5"/>
      <c r="V286" s="5"/>
      <c r="W286" s="5"/>
    </row>
    <row r="287" spans="1:28" outlineLevel="1" x14ac:dyDescent="0.2">
      <c r="B287" s="9" t="s">
        <v>8</v>
      </c>
      <c r="C287" s="5">
        <f>C289*CAN!C291</f>
        <v>300.31635761374287</v>
      </c>
      <c r="D287" s="5">
        <f>D289*CAN!D291</f>
        <v>251.99026062778026</v>
      </c>
      <c r="E287" s="5">
        <f>E289*CAN!E291</f>
        <v>232.30409420512922</v>
      </c>
      <c r="F287" s="5">
        <f>F289*CAN!F291</f>
        <v>136.63785176657905</v>
      </c>
      <c r="G287" s="5">
        <f>G289*CAN!G291</f>
        <v>92.81856886495126</v>
      </c>
      <c r="H287" s="5">
        <f>H289*CAN!H291</f>
        <v>97.000784946373571</v>
      </c>
      <c r="I287" s="5">
        <f>I289*CAN!I291</f>
        <v>88.975107836771727</v>
      </c>
      <c r="J287" s="5">
        <f>J289*CAN!J291</f>
        <v>83.152410183372155</v>
      </c>
      <c r="K287" s="5">
        <f>K289*CAN!K291</f>
        <v>132.21460325754904</v>
      </c>
      <c r="L287" s="5">
        <f>L289*CAN!L291</f>
        <v>93.533878453629143</v>
      </c>
      <c r="M287" s="5">
        <f>M289*CAN!M291</f>
        <v>109.68042607383818</v>
      </c>
      <c r="N287" s="5">
        <f>N289*CAN!N291</f>
        <v>127.45769985494573</v>
      </c>
      <c r="O287" s="5">
        <f>O289*CAN!O291</f>
        <v>124.59426224244517</v>
      </c>
      <c r="P287" s="5">
        <f>P289*CAN!P291</f>
        <v>99.997499100540836</v>
      </c>
      <c r="Q287" s="5">
        <f>Q289*CAN!Q291</f>
        <v>117.98501602802142</v>
      </c>
      <c r="R287" s="5">
        <f>R289*CAN!R291</f>
        <v>126.13358017186547</v>
      </c>
      <c r="S287" s="5">
        <f>S289*CAN!S291</f>
        <v>169.81742307051016</v>
      </c>
      <c r="T287" s="5">
        <f>T289*CAN!T291</f>
        <v>224.40769685415054</v>
      </c>
      <c r="U287" s="5">
        <f>U289*CAN!U291</f>
        <v>200.99879803871437</v>
      </c>
      <c r="V287" s="5">
        <f>V289*CAN!V291</f>
        <v>221.10202184451813</v>
      </c>
      <c r="W287" s="5">
        <f>W289*CAN!W291</f>
        <v>30.485252960172229</v>
      </c>
      <c r="Z287" s="21" t="s">
        <v>26</v>
      </c>
      <c r="AB287"/>
    </row>
    <row r="288" spans="1:28" outlineLevel="1" x14ac:dyDescent="0.2">
      <c r="B288" s="15" t="s">
        <v>9</v>
      </c>
    </row>
    <row r="289" spans="2:28" outlineLevel="1" x14ac:dyDescent="0.2">
      <c r="B289" s="9" t="s">
        <v>8</v>
      </c>
      <c r="C289" s="5">
        <f>C304/CAN!C305/1000</f>
        <v>625775.87966062641</v>
      </c>
      <c r="D289" s="5">
        <f>D304/CAN!D305/1000</f>
        <v>524675.23578939063</v>
      </c>
      <c r="E289" s="5">
        <f>E304/CAN!E305/1000</f>
        <v>462538.61273844633</v>
      </c>
      <c r="F289" s="5">
        <f>F304/CAN!F305/1000</f>
        <v>303467.19236768683</v>
      </c>
      <c r="G289" s="5">
        <f>G304/CAN!G305/1000</f>
        <v>221488.78417139882</v>
      </c>
      <c r="H289" s="5">
        <f>H304/CAN!H305/1000</f>
        <v>231134.66858533781</v>
      </c>
      <c r="I289" s="5">
        <f>I304/CAN!I305/1000</f>
        <v>216304.69310057015</v>
      </c>
      <c r="J289" s="5">
        <f>J304/CAN!J305/1000</f>
        <v>205435.13434362333</v>
      </c>
      <c r="K289" s="5">
        <f>K304/CAN!K305/1000</f>
        <v>285753.30833273724</v>
      </c>
      <c r="L289" s="5">
        <f>L304/CAN!L305/1000</f>
        <v>198516.63897097955</v>
      </c>
      <c r="M289" s="5">
        <f>M304/CAN!M305/1000</f>
        <v>266780.55999574967</v>
      </c>
      <c r="N289" s="5">
        <f>N304/CAN!N305/1000</f>
        <v>319673.37442973553</v>
      </c>
      <c r="O289" s="5">
        <f>O304/CAN!O305/1000</f>
        <v>336663.08322354831</v>
      </c>
      <c r="P289" s="5">
        <f>P304/CAN!P305/1000</f>
        <v>282887.74043047545</v>
      </c>
      <c r="Q289" s="5">
        <f>Q304/CAN!Q305/1000</f>
        <v>369449.38092968671</v>
      </c>
      <c r="R289" s="5">
        <f>R304/CAN!R305/1000</f>
        <v>385071.77159459807</v>
      </c>
      <c r="S289" s="5">
        <f>S304/CAN!S305/1000</f>
        <v>477598.27686411666</v>
      </c>
      <c r="T289" s="5">
        <f>T304/CAN!T305/1000</f>
        <v>622176.90552344802</v>
      </c>
      <c r="U289" s="5">
        <f>U304/CAN!U305/1000</f>
        <v>589346.16903596395</v>
      </c>
      <c r="V289" s="5">
        <f>V304/CAN!V305/1000</f>
        <v>577219.17410407949</v>
      </c>
      <c r="W289" s="5">
        <f>W304/CAN!W305/1000</f>
        <v>544249.23237326846</v>
      </c>
    </row>
    <row r="290" spans="2:28" outlineLevel="1" x14ac:dyDescent="0.2">
      <c r="B290" s="17" t="s">
        <v>10</v>
      </c>
      <c r="C290" s="12">
        <f>IFERROR(C285/C289,0)</f>
        <v>0.99952008959217697</v>
      </c>
      <c r="D290" s="12">
        <f t="shared" ref="D290:W290" si="121">IFERROR(D285/D289,0)</f>
        <v>0.99951972145159718</v>
      </c>
      <c r="E290" s="12">
        <f t="shared" si="121"/>
        <v>0.99949776280767177</v>
      </c>
      <c r="F290" s="12">
        <f t="shared" si="121"/>
        <v>0.99954974423857634</v>
      </c>
      <c r="G290" s="12">
        <f t="shared" si="121"/>
        <v>0.99958093332259601</v>
      </c>
      <c r="H290" s="12">
        <f t="shared" si="121"/>
        <v>0.99958032784289752</v>
      </c>
      <c r="I290" s="12">
        <f t="shared" si="121"/>
        <v>0.99958865844951683</v>
      </c>
      <c r="J290" s="12">
        <f t="shared" si="121"/>
        <v>0.99959523763815261</v>
      </c>
      <c r="K290" s="12">
        <f t="shared" si="121"/>
        <v>0.99953731208212793</v>
      </c>
      <c r="L290" s="12">
        <f t="shared" si="121"/>
        <v>0.99952883607672149</v>
      </c>
      <c r="M290" s="12">
        <f t="shared" si="121"/>
        <v>0.99958887399413365</v>
      </c>
      <c r="N290" s="12">
        <f t="shared" si="121"/>
        <v>0.99960128772037282</v>
      </c>
      <c r="O290" s="12">
        <f t="shared" si="121"/>
        <v>0.99962991409378943</v>
      </c>
      <c r="P290" s="12">
        <f t="shared" si="121"/>
        <v>0.99964651172599983</v>
      </c>
      <c r="Q290" s="12">
        <f t="shared" si="121"/>
        <v>0.99968064632905551</v>
      </c>
      <c r="R290" s="12">
        <f t="shared" si="121"/>
        <v>0.99967244137463118</v>
      </c>
      <c r="S290" s="12">
        <f t="shared" si="121"/>
        <v>0.99964443459849661</v>
      </c>
      <c r="T290" s="12">
        <f t="shared" si="121"/>
        <v>0.9996393185043323</v>
      </c>
      <c r="U290" s="12">
        <f t="shared" si="121"/>
        <v>0.99965894611927719</v>
      </c>
      <c r="V290" s="12">
        <f t="shared" si="121"/>
        <v>0.99961695308859477</v>
      </c>
      <c r="W290" s="12">
        <f t="shared" si="121"/>
        <v>0.99994398659447381</v>
      </c>
    </row>
    <row r="291" spans="2:28" outlineLevel="1" x14ac:dyDescent="0.2">
      <c r="B291" s="17" t="s">
        <v>11</v>
      </c>
      <c r="C291" s="12">
        <f t="shared" ref="C291:W291" si="122">IFERROR(C287/C289,0)</f>
        <v>4.7991040782302411E-4</v>
      </c>
      <c r="D291" s="12">
        <f t="shared" si="122"/>
        <v>4.8027854840271408E-4</v>
      </c>
      <c r="E291" s="12">
        <f t="shared" si="122"/>
        <v>5.0223719232818126E-4</v>
      </c>
      <c r="F291" s="12">
        <f t="shared" si="122"/>
        <v>4.5025576142354768E-4</v>
      </c>
      <c r="G291" s="12">
        <f t="shared" si="122"/>
        <v>4.1906667740396159E-4</v>
      </c>
      <c r="H291" s="12">
        <f t="shared" si="122"/>
        <v>4.196721571024715E-4</v>
      </c>
      <c r="I291" s="12">
        <f t="shared" si="122"/>
        <v>4.1134155048315593E-4</v>
      </c>
      <c r="J291" s="12">
        <f t="shared" si="122"/>
        <v>4.0476236184744504E-4</v>
      </c>
      <c r="K291" s="12">
        <f t="shared" si="122"/>
        <v>4.6268791787213727E-4</v>
      </c>
      <c r="L291" s="12">
        <f t="shared" si="122"/>
        <v>4.711639232785043E-4</v>
      </c>
      <c r="M291" s="12">
        <f t="shared" si="122"/>
        <v>4.1112600586634045E-4</v>
      </c>
      <c r="N291" s="12">
        <f t="shared" si="122"/>
        <v>3.9871227962703237E-4</v>
      </c>
      <c r="O291" s="12">
        <f t="shared" si="122"/>
        <v>3.7008590621061082E-4</v>
      </c>
      <c r="P291" s="12">
        <f t="shared" si="122"/>
        <v>3.534882740000426E-4</v>
      </c>
      <c r="Q291" s="12">
        <f t="shared" si="122"/>
        <v>3.1935367094437284E-4</v>
      </c>
      <c r="R291" s="12">
        <f t="shared" si="122"/>
        <v>3.2755862536882702E-4</v>
      </c>
      <c r="S291" s="12">
        <f t="shared" si="122"/>
        <v>3.5556540150337597E-4</v>
      </c>
      <c r="T291" s="12">
        <f t="shared" si="122"/>
        <v>3.6068149566778363E-4</v>
      </c>
      <c r="U291" s="12">
        <f t="shared" si="122"/>
        <v>3.410538807226025E-4</v>
      </c>
      <c r="V291" s="12">
        <f t="shared" si="122"/>
        <v>3.8304691140535608E-4</v>
      </c>
      <c r="W291" s="12">
        <f t="shared" si="122"/>
        <v>5.6013405526062722E-5</v>
      </c>
    </row>
    <row r="292" spans="2:28" outlineLevel="1" x14ac:dyDescent="0.2"/>
    <row r="293" spans="2:28" outlineLevel="1" x14ac:dyDescent="0.2">
      <c r="B293" s="8" t="s">
        <v>14</v>
      </c>
      <c r="C293" s="13"/>
    </row>
    <row r="294" spans="2:28" outlineLevel="1" x14ac:dyDescent="0.2">
      <c r="B294" s="4" t="s">
        <v>18</v>
      </c>
      <c r="C294" s="5"/>
      <c r="D294" s="5"/>
      <c r="E294" s="5"/>
      <c r="F294" s="5"/>
      <c r="G294" s="5"/>
      <c r="H294" s="5"/>
      <c r="I294" s="5"/>
      <c r="J294" s="5"/>
      <c r="K294" s="5"/>
      <c r="L294" s="5"/>
      <c r="M294" s="5"/>
      <c r="N294" s="5"/>
      <c r="O294" s="5"/>
      <c r="P294" s="5"/>
      <c r="Q294" s="5"/>
      <c r="R294" s="5"/>
      <c r="S294" s="5"/>
      <c r="T294" s="5"/>
      <c r="U294" s="5"/>
      <c r="V294" s="5"/>
      <c r="W294" s="5"/>
      <c r="Z294" s="21"/>
      <c r="AB294"/>
    </row>
    <row r="295" spans="2:28" outlineLevel="1" x14ac:dyDescent="0.2">
      <c r="B295" s="4" t="s">
        <v>19</v>
      </c>
      <c r="C295" s="5"/>
      <c r="D295" s="5"/>
      <c r="E295" s="5"/>
      <c r="F295" s="5"/>
      <c r="G295" s="5"/>
      <c r="H295" s="5"/>
      <c r="I295" s="5"/>
      <c r="J295" s="5"/>
      <c r="K295" s="5"/>
      <c r="L295" s="5"/>
      <c r="M295" s="5"/>
      <c r="N295" s="5"/>
      <c r="O295" s="5"/>
      <c r="P295" s="5"/>
      <c r="Q295" s="5"/>
      <c r="R295" s="5"/>
      <c r="S295" s="5"/>
      <c r="T295" s="5"/>
      <c r="U295" s="5"/>
      <c r="V295" s="5"/>
      <c r="W295" s="5"/>
      <c r="Z295" s="21"/>
      <c r="AB295"/>
    </row>
    <row r="296" spans="2:28" outlineLevel="1" x14ac:dyDescent="0.2">
      <c r="B296" s="4" t="s">
        <v>16</v>
      </c>
      <c r="C296" s="5">
        <f>'[2]Table 17'!C$12*1000</f>
        <v>576.75200000000007</v>
      </c>
      <c r="D296" s="5">
        <f>'[2]Table 17'!D$12*1000</f>
        <v>480.36799999999999</v>
      </c>
      <c r="E296" s="5">
        <f>'[2]Table 17'!E$12*1000</f>
        <v>400.25200000000001</v>
      </c>
      <c r="F296" s="5">
        <f>'[2]Table 17'!F$12*1000</f>
        <v>248.54000000000002</v>
      </c>
      <c r="G296" s="5">
        <f>'[2]Table 17'!G$12*1000</f>
        <v>166.07499999999999</v>
      </c>
      <c r="H296" s="5">
        <f>'[2]Table 17'!H$12*1000</f>
        <v>175.04</v>
      </c>
      <c r="I296" s="5">
        <f>'[2]Table 17'!I$12*1000</f>
        <v>165.52199999999999</v>
      </c>
      <c r="J296" s="5">
        <f>'[2]Table 17'!J$12*1000</f>
        <v>160.48399999999998</v>
      </c>
      <c r="K296" s="5">
        <f>'[2]Table 17'!K$12*1000</f>
        <v>264.74700000000001</v>
      </c>
      <c r="L296" s="5">
        <f>'[2]Table 17'!L$12*1000</f>
        <v>198.148</v>
      </c>
      <c r="M296" s="5">
        <f>'[2]Table 17'!M$12*1000</f>
        <v>193.11800000000002</v>
      </c>
      <c r="N296" s="5">
        <f>'[2]Table 17'!N$12*1000</f>
        <v>250.76999999999998</v>
      </c>
      <c r="O296" s="5">
        <f>'[2]Table 17'!O$12*1000</f>
        <v>215.74199999999999</v>
      </c>
      <c r="P296" s="5">
        <f>'[2]Table 17'!P$12*1000</f>
        <v>153.76600000000002</v>
      </c>
      <c r="Q296" s="5">
        <f>'[2]Table 17'!Q$12*1000</f>
        <v>176.31199999999998</v>
      </c>
      <c r="R296" s="5">
        <f>'[2]Table 17'!R$12*1000</f>
        <v>186.92400000000001</v>
      </c>
      <c r="S296" s="5">
        <f>'[2]Table 17'!S$12*1000</f>
        <v>243.74599999999998</v>
      </c>
      <c r="T296" s="5">
        <f>'[2]Table 17'!T$12*1000</f>
        <v>335.53100000000001</v>
      </c>
      <c r="U296" s="5">
        <f>'[2]Table 17'!U$12*1000</f>
        <v>293.5</v>
      </c>
      <c r="V296" s="5">
        <f>'[2]Table 17'!V$12*1000</f>
        <v>292.65100000000001</v>
      </c>
      <c r="W296" s="5">
        <f>'[2]Table 17'!W$12*1000</f>
        <v>141.60400000000001</v>
      </c>
      <c r="Z296" s="21" t="s">
        <v>26</v>
      </c>
      <c r="AB296"/>
    </row>
    <row r="297" spans="2:28" outlineLevel="1" x14ac:dyDescent="0.2">
      <c r="B297" s="4" t="s">
        <v>21</v>
      </c>
      <c r="C297" s="5"/>
      <c r="D297" s="5"/>
      <c r="E297" s="5"/>
      <c r="F297" s="5"/>
      <c r="G297" s="5"/>
      <c r="H297" s="5"/>
      <c r="I297" s="5"/>
      <c r="J297" s="5"/>
      <c r="K297" s="5"/>
      <c r="L297" s="5"/>
      <c r="M297" s="5"/>
      <c r="N297" s="5"/>
      <c r="O297" s="5"/>
      <c r="P297" s="5"/>
      <c r="Q297" s="5"/>
      <c r="R297" s="5"/>
      <c r="S297" s="5"/>
      <c r="T297" s="5"/>
      <c r="U297" s="5"/>
      <c r="V297" s="5"/>
      <c r="W297" s="5"/>
      <c r="Z297" s="21"/>
      <c r="AB297"/>
    </row>
    <row r="298" spans="2:28" outlineLevel="1" x14ac:dyDescent="0.2">
      <c r="B298" s="4" t="s">
        <v>20</v>
      </c>
      <c r="C298" s="5"/>
      <c r="D298" s="5"/>
      <c r="E298" s="5"/>
      <c r="F298" s="5"/>
      <c r="G298" s="5"/>
      <c r="H298" s="5"/>
      <c r="I298" s="5"/>
      <c r="J298" s="5"/>
      <c r="K298" s="5"/>
      <c r="L298" s="5"/>
      <c r="M298" s="5"/>
      <c r="N298" s="5"/>
      <c r="O298" s="5"/>
      <c r="P298" s="5"/>
      <c r="Q298" s="5"/>
      <c r="R298" s="5"/>
      <c r="S298" s="5"/>
      <c r="T298" s="5"/>
      <c r="U298" s="5"/>
      <c r="V298" s="5"/>
      <c r="W298" s="5"/>
      <c r="Z298" s="21"/>
      <c r="AB298"/>
    </row>
    <row r="299" spans="2:28" outlineLevel="1" x14ac:dyDescent="0.2">
      <c r="B299" s="4" t="s">
        <v>0</v>
      </c>
      <c r="C299" s="5"/>
      <c r="D299" s="5"/>
      <c r="E299" s="5"/>
      <c r="F299" s="5"/>
      <c r="G299" s="5"/>
      <c r="H299" s="5"/>
      <c r="I299" s="5"/>
      <c r="J299" s="5"/>
      <c r="K299" s="5"/>
      <c r="L299" s="5"/>
      <c r="M299" s="5"/>
      <c r="N299" s="5"/>
      <c r="O299" s="5"/>
      <c r="P299" s="5"/>
      <c r="Q299" s="5"/>
      <c r="R299" s="5"/>
      <c r="S299" s="5"/>
      <c r="T299" s="5"/>
      <c r="U299" s="5"/>
      <c r="V299" s="5"/>
      <c r="W299" s="5"/>
      <c r="Z299" s="21"/>
      <c r="AB299"/>
    </row>
    <row r="300" spans="2:28" outlineLevel="1" x14ac:dyDescent="0.2">
      <c r="B300" s="4" t="s">
        <v>22</v>
      </c>
      <c r="C300" s="5"/>
      <c r="D300" s="5"/>
      <c r="E300" s="5"/>
      <c r="F300" s="5"/>
      <c r="G300" s="5"/>
      <c r="H300" s="5"/>
      <c r="I300" s="5"/>
      <c r="J300" s="5"/>
      <c r="K300" s="5"/>
      <c r="L300" s="5"/>
      <c r="M300" s="5"/>
      <c r="N300" s="5"/>
      <c r="O300" s="5"/>
      <c r="P300" s="5"/>
      <c r="Q300" s="5"/>
      <c r="R300" s="5"/>
      <c r="S300" s="5"/>
      <c r="T300" s="5"/>
      <c r="U300" s="5"/>
      <c r="V300" s="5"/>
      <c r="W300" s="5"/>
      <c r="Z300" s="21"/>
      <c r="AB300"/>
    </row>
    <row r="301" spans="2:28" outlineLevel="1" x14ac:dyDescent="0.2">
      <c r="B301" s="4" t="s">
        <v>23</v>
      </c>
      <c r="C301" s="5"/>
      <c r="D301" s="5"/>
      <c r="E301" s="5"/>
      <c r="F301" s="5"/>
      <c r="G301" s="5"/>
      <c r="H301" s="5"/>
      <c r="I301" s="5"/>
      <c r="J301" s="5"/>
      <c r="K301" s="5"/>
      <c r="L301" s="5"/>
      <c r="M301" s="5"/>
      <c r="N301" s="5"/>
      <c r="O301" s="5"/>
      <c r="P301" s="5"/>
      <c r="Q301" s="5"/>
      <c r="R301" s="5"/>
      <c r="S301" s="5"/>
      <c r="T301" s="5"/>
      <c r="U301" s="5"/>
      <c r="V301" s="5"/>
      <c r="W301" s="5"/>
      <c r="Z301" s="21"/>
      <c r="AB301"/>
    </row>
    <row r="302" spans="2:28" outlineLevel="1" x14ac:dyDescent="0.2">
      <c r="B302" s="4" t="s">
        <v>17</v>
      </c>
      <c r="C302" s="5"/>
      <c r="D302" s="5"/>
      <c r="E302" s="5"/>
      <c r="F302" s="5"/>
      <c r="G302" s="5"/>
      <c r="H302" s="5"/>
      <c r="I302" s="5"/>
      <c r="J302" s="5"/>
      <c r="K302" s="5"/>
      <c r="L302" s="5"/>
      <c r="M302" s="5"/>
      <c r="N302" s="5"/>
      <c r="O302" s="5"/>
      <c r="P302" s="5"/>
      <c r="Q302" s="5"/>
      <c r="R302" s="5"/>
      <c r="S302" s="5"/>
      <c r="T302" s="5"/>
      <c r="U302" s="5"/>
      <c r="V302" s="5"/>
      <c r="W302" s="5"/>
      <c r="Z302" s="21"/>
      <c r="AB302"/>
    </row>
    <row r="303" spans="2:28" outlineLevel="1" x14ac:dyDescent="0.2">
      <c r="B303" s="4" t="s">
        <v>1</v>
      </c>
      <c r="C303" s="5"/>
      <c r="D303" s="5"/>
      <c r="E303" s="5"/>
      <c r="F303" s="5"/>
      <c r="G303" s="5"/>
      <c r="H303" s="5"/>
      <c r="I303" s="5"/>
      <c r="J303" s="5"/>
      <c r="K303" s="5"/>
      <c r="L303" s="5"/>
      <c r="M303" s="5"/>
      <c r="N303" s="5"/>
      <c r="O303" s="5"/>
      <c r="P303" s="5"/>
      <c r="Q303" s="5"/>
      <c r="R303" s="5"/>
      <c r="S303" s="5"/>
      <c r="T303" s="5"/>
      <c r="U303" s="5"/>
      <c r="V303" s="5"/>
      <c r="W303" s="5"/>
      <c r="Z303" s="21"/>
      <c r="AB303"/>
    </row>
    <row r="304" spans="2:28" outlineLevel="1" x14ac:dyDescent="0.2">
      <c r="B304" s="15" t="s">
        <v>9</v>
      </c>
      <c r="C304" s="19">
        <f t="shared" ref="C304:W304" si="123">SUM(C294:C303)</f>
        <v>576.75200000000007</v>
      </c>
      <c r="D304" s="19">
        <f t="shared" si="123"/>
        <v>480.36799999999999</v>
      </c>
      <c r="E304" s="19">
        <f t="shared" si="123"/>
        <v>400.25200000000001</v>
      </c>
      <c r="F304" s="19">
        <f t="shared" si="123"/>
        <v>248.54000000000002</v>
      </c>
      <c r="G304" s="19">
        <f t="shared" si="123"/>
        <v>166.07499999999999</v>
      </c>
      <c r="H304" s="19">
        <f t="shared" si="123"/>
        <v>175.04</v>
      </c>
      <c r="I304" s="19">
        <f t="shared" si="123"/>
        <v>165.52199999999999</v>
      </c>
      <c r="J304" s="19">
        <f t="shared" si="123"/>
        <v>160.48399999999998</v>
      </c>
      <c r="K304" s="19">
        <f t="shared" si="123"/>
        <v>264.74700000000001</v>
      </c>
      <c r="L304" s="19">
        <f t="shared" si="123"/>
        <v>198.148</v>
      </c>
      <c r="M304" s="19">
        <f t="shared" si="123"/>
        <v>193.11800000000002</v>
      </c>
      <c r="N304" s="19">
        <f t="shared" si="123"/>
        <v>250.76999999999998</v>
      </c>
      <c r="O304" s="19">
        <f t="shared" si="123"/>
        <v>215.74199999999999</v>
      </c>
      <c r="P304" s="19">
        <f t="shared" si="123"/>
        <v>153.76600000000002</v>
      </c>
      <c r="Q304" s="19">
        <f t="shared" si="123"/>
        <v>176.31199999999998</v>
      </c>
      <c r="R304" s="19">
        <f t="shared" si="123"/>
        <v>186.92400000000001</v>
      </c>
      <c r="S304" s="19">
        <f t="shared" si="123"/>
        <v>243.74599999999998</v>
      </c>
      <c r="T304" s="19">
        <f t="shared" si="123"/>
        <v>335.53100000000001</v>
      </c>
      <c r="U304" s="19">
        <f t="shared" si="123"/>
        <v>293.5</v>
      </c>
      <c r="V304" s="19">
        <f t="shared" si="123"/>
        <v>292.65100000000001</v>
      </c>
      <c r="W304" s="19">
        <f t="shared" si="123"/>
        <v>141.60400000000001</v>
      </c>
    </row>
    <row r="305" spans="1:28" outlineLevel="1" x14ac:dyDescent="0.2">
      <c r="A305" s="3" t="s">
        <v>80</v>
      </c>
      <c r="B305" s="26" t="s">
        <v>91</v>
      </c>
      <c r="C305" s="25">
        <f>IFERROR(C304/C287/1000,0)</f>
        <v>1.9204814702161504E-3</v>
      </c>
      <c r="D305" s="25">
        <f t="shared" ref="D305:W305" si="124">IFERROR(D304/D287/1000,0)</f>
        <v>1.9062958973226388E-3</v>
      </c>
      <c r="E305" s="25">
        <f t="shared" si="124"/>
        <v>1.7229657590389664E-3</v>
      </c>
      <c r="F305" s="25">
        <f t="shared" si="124"/>
        <v>1.8189688785841384E-3</v>
      </c>
      <c r="G305" s="25">
        <f t="shared" si="124"/>
        <v>1.7892432735268202E-3</v>
      </c>
      <c r="H305" s="25">
        <f t="shared" si="124"/>
        <v>1.8045214798701891E-3</v>
      </c>
      <c r="I305" s="25">
        <f t="shared" si="124"/>
        <v>1.860318060009059E-3</v>
      </c>
      <c r="J305" s="25">
        <f t="shared" si="124"/>
        <v>1.9299981761934748E-3</v>
      </c>
      <c r="K305" s="25">
        <f t="shared" si="124"/>
        <v>2.0024036186402409E-3</v>
      </c>
      <c r="L305" s="25">
        <f t="shared" si="124"/>
        <v>2.1184623504972573E-3</v>
      </c>
      <c r="M305" s="25">
        <f t="shared" si="124"/>
        <v>1.7607334956010353E-3</v>
      </c>
      <c r="N305" s="25">
        <f t="shared" si="124"/>
        <v>1.9674762708364484E-3</v>
      </c>
      <c r="O305" s="25">
        <f t="shared" si="124"/>
        <v>1.7315564626900113E-3</v>
      </c>
      <c r="P305" s="25">
        <f t="shared" si="124"/>
        <v>1.5376984562923772E-3</v>
      </c>
      <c r="Q305" s="25">
        <f t="shared" si="124"/>
        <v>1.494359249467118E-3</v>
      </c>
      <c r="R305" s="25">
        <f t="shared" si="124"/>
        <v>1.4819527024072694E-3</v>
      </c>
      <c r="S305" s="25">
        <f t="shared" si="124"/>
        <v>1.4353415308792773E-3</v>
      </c>
      <c r="T305" s="25">
        <f t="shared" si="124"/>
        <v>1.4951849009798978E-3</v>
      </c>
      <c r="U305" s="25">
        <f t="shared" si="124"/>
        <v>1.4602077368814363E-3</v>
      </c>
      <c r="V305" s="25">
        <f t="shared" si="124"/>
        <v>1.3236016457859262E-3</v>
      </c>
      <c r="W305" s="25">
        <f t="shared" si="124"/>
        <v>4.6450000000000007E-3</v>
      </c>
    </row>
    <row r="306" spans="1:28" outlineLevel="1" x14ac:dyDescent="0.2"/>
    <row r="307" spans="1:28" outlineLevel="1" x14ac:dyDescent="0.2">
      <c r="B307" s="4" t="s">
        <v>18</v>
      </c>
      <c r="C307" s="11">
        <f t="shared" ref="C307:W307" si="125">IFERROR(C294/C304,0)</f>
        <v>0</v>
      </c>
      <c r="D307" s="11">
        <f t="shared" si="125"/>
        <v>0</v>
      </c>
      <c r="E307" s="11">
        <f t="shared" si="125"/>
        <v>0</v>
      </c>
      <c r="F307" s="11">
        <f t="shared" si="125"/>
        <v>0</v>
      </c>
      <c r="G307" s="11">
        <f t="shared" si="125"/>
        <v>0</v>
      </c>
      <c r="H307" s="11">
        <f t="shared" si="125"/>
        <v>0</v>
      </c>
      <c r="I307" s="11">
        <f t="shared" si="125"/>
        <v>0</v>
      </c>
      <c r="J307" s="11">
        <f t="shared" si="125"/>
        <v>0</v>
      </c>
      <c r="K307" s="11">
        <f t="shared" si="125"/>
        <v>0</v>
      </c>
      <c r="L307" s="11">
        <f t="shared" si="125"/>
        <v>0</v>
      </c>
      <c r="M307" s="11">
        <f t="shared" si="125"/>
        <v>0</v>
      </c>
      <c r="N307" s="11">
        <f t="shared" si="125"/>
        <v>0</v>
      </c>
      <c r="O307" s="11">
        <f t="shared" si="125"/>
        <v>0</v>
      </c>
      <c r="P307" s="11">
        <f t="shared" si="125"/>
        <v>0</v>
      </c>
      <c r="Q307" s="11">
        <f t="shared" si="125"/>
        <v>0</v>
      </c>
      <c r="R307" s="11">
        <f t="shared" si="125"/>
        <v>0</v>
      </c>
      <c r="S307" s="11">
        <f t="shared" si="125"/>
        <v>0</v>
      </c>
      <c r="T307" s="11">
        <f t="shared" si="125"/>
        <v>0</v>
      </c>
      <c r="U307" s="11">
        <f t="shared" si="125"/>
        <v>0</v>
      </c>
      <c r="V307" s="11">
        <f t="shared" si="125"/>
        <v>0</v>
      </c>
      <c r="W307" s="11">
        <f t="shared" si="125"/>
        <v>0</v>
      </c>
    </row>
    <row r="308" spans="1:28" outlineLevel="1" x14ac:dyDescent="0.2">
      <c r="B308" s="4" t="s">
        <v>19</v>
      </c>
      <c r="C308" s="11">
        <f t="shared" ref="C308:W308" si="126">IFERROR(C295/C304,0)</f>
        <v>0</v>
      </c>
      <c r="D308" s="11">
        <f t="shared" si="126"/>
        <v>0</v>
      </c>
      <c r="E308" s="11">
        <f t="shared" si="126"/>
        <v>0</v>
      </c>
      <c r="F308" s="11">
        <f t="shared" si="126"/>
        <v>0</v>
      </c>
      <c r="G308" s="11">
        <f t="shared" si="126"/>
        <v>0</v>
      </c>
      <c r="H308" s="11">
        <f t="shared" si="126"/>
        <v>0</v>
      </c>
      <c r="I308" s="11">
        <f t="shared" si="126"/>
        <v>0</v>
      </c>
      <c r="J308" s="11">
        <f t="shared" si="126"/>
        <v>0</v>
      </c>
      <c r="K308" s="11">
        <f t="shared" si="126"/>
        <v>0</v>
      </c>
      <c r="L308" s="11">
        <f t="shared" si="126"/>
        <v>0</v>
      </c>
      <c r="M308" s="11">
        <f t="shared" si="126"/>
        <v>0</v>
      </c>
      <c r="N308" s="11">
        <f t="shared" si="126"/>
        <v>0</v>
      </c>
      <c r="O308" s="11">
        <f t="shared" si="126"/>
        <v>0</v>
      </c>
      <c r="P308" s="11">
        <f t="shared" si="126"/>
        <v>0</v>
      </c>
      <c r="Q308" s="11">
        <f t="shared" si="126"/>
        <v>0</v>
      </c>
      <c r="R308" s="11">
        <f t="shared" si="126"/>
        <v>0</v>
      </c>
      <c r="S308" s="11">
        <f t="shared" si="126"/>
        <v>0</v>
      </c>
      <c r="T308" s="11">
        <f t="shared" si="126"/>
        <v>0</v>
      </c>
      <c r="U308" s="11">
        <f t="shared" si="126"/>
        <v>0</v>
      </c>
      <c r="V308" s="11">
        <f t="shared" si="126"/>
        <v>0</v>
      </c>
      <c r="W308" s="11">
        <f t="shared" si="126"/>
        <v>0</v>
      </c>
    </row>
    <row r="309" spans="1:28" outlineLevel="1" x14ac:dyDescent="0.2">
      <c r="B309" s="4" t="s">
        <v>16</v>
      </c>
      <c r="C309" s="11">
        <f t="shared" ref="C309:W309" si="127">IFERROR(C296/C304,0)</f>
        <v>1</v>
      </c>
      <c r="D309" s="11">
        <f t="shared" si="127"/>
        <v>1</v>
      </c>
      <c r="E309" s="11">
        <f t="shared" si="127"/>
        <v>1</v>
      </c>
      <c r="F309" s="11">
        <f t="shared" si="127"/>
        <v>1</v>
      </c>
      <c r="G309" s="11">
        <f t="shared" si="127"/>
        <v>1</v>
      </c>
      <c r="H309" s="11">
        <f t="shared" si="127"/>
        <v>1</v>
      </c>
      <c r="I309" s="11">
        <f t="shared" si="127"/>
        <v>1</v>
      </c>
      <c r="J309" s="11">
        <f t="shared" si="127"/>
        <v>1</v>
      </c>
      <c r="K309" s="11">
        <f t="shared" si="127"/>
        <v>1</v>
      </c>
      <c r="L309" s="11">
        <f t="shared" si="127"/>
        <v>1</v>
      </c>
      <c r="M309" s="11">
        <f t="shared" si="127"/>
        <v>1</v>
      </c>
      <c r="N309" s="11">
        <f t="shared" si="127"/>
        <v>1</v>
      </c>
      <c r="O309" s="11">
        <f t="shared" si="127"/>
        <v>1</v>
      </c>
      <c r="P309" s="11">
        <f t="shared" si="127"/>
        <v>1</v>
      </c>
      <c r="Q309" s="11">
        <f t="shared" si="127"/>
        <v>1</v>
      </c>
      <c r="R309" s="11">
        <f t="shared" si="127"/>
        <v>1</v>
      </c>
      <c r="S309" s="11">
        <f t="shared" si="127"/>
        <v>1</v>
      </c>
      <c r="T309" s="11">
        <f t="shared" si="127"/>
        <v>1</v>
      </c>
      <c r="U309" s="11">
        <f t="shared" si="127"/>
        <v>1</v>
      </c>
      <c r="V309" s="11">
        <f t="shared" si="127"/>
        <v>1</v>
      </c>
      <c r="W309" s="11">
        <f t="shared" si="127"/>
        <v>1</v>
      </c>
    </row>
    <row r="310" spans="1:28" outlineLevel="1" x14ac:dyDescent="0.2">
      <c r="B310" s="4" t="s">
        <v>21</v>
      </c>
      <c r="C310" s="11">
        <f t="shared" ref="C310:W310" si="128">IFERROR(C297/C304,0)</f>
        <v>0</v>
      </c>
      <c r="D310" s="11">
        <f t="shared" si="128"/>
        <v>0</v>
      </c>
      <c r="E310" s="11">
        <f t="shared" si="128"/>
        <v>0</v>
      </c>
      <c r="F310" s="11">
        <f t="shared" si="128"/>
        <v>0</v>
      </c>
      <c r="G310" s="11">
        <f t="shared" si="128"/>
        <v>0</v>
      </c>
      <c r="H310" s="11">
        <f t="shared" si="128"/>
        <v>0</v>
      </c>
      <c r="I310" s="11">
        <f t="shared" si="128"/>
        <v>0</v>
      </c>
      <c r="J310" s="11">
        <f t="shared" si="128"/>
        <v>0</v>
      </c>
      <c r="K310" s="11">
        <f t="shared" si="128"/>
        <v>0</v>
      </c>
      <c r="L310" s="11">
        <f t="shared" si="128"/>
        <v>0</v>
      </c>
      <c r="M310" s="11">
        <f t="shared" si="128"/>
        <v>0</v>
      </c>
      <c r="N310" s="11">
        <f t="shared" si="128"/>
        <v>0</v>
      </c>
      <c r="O310" s="11">
        <f t="shared" si="128"/>
        <v>0</v>
      </c>
      <c r="P310" s="11">
        <f t="shared" si="128"/>
        <v>0</v>
      </c>
      <c r="Q310" s="11">
        <f t="shared" si="128"/>
        <v>0</v>
      </c>
      <c r="R310" s="11">
        <f t="shared" si="128"/>
        <v>0</v>
      </c>
      <c r="S310" s="11">
        <f t="shared" si="128"/>
        <v>0</v>
      </c>
      <c r="T310" s="11">
        <f t="shared" si="128"/>
        <v>0</v>
      </c>
      <c r="U310" s="11">
        <f t="shared" si="128"/>
        <v>0</v>
      </c>
      <c r="V310" s="11">
        <f t="shared" si="128"/>
        <v>0</v>
      </c>
      <c r="W310" s="11">
        <f t="shared" si="128"/>
        <v>0</v>
      </c>
    </row>
    <row r="311" spans="1:28" outlineLevel="1" x14ac:dyDescent="0.2">
      <c r="B311" s="4" t="s">
        <v>20</v>
      </c>
      <c r="C311" s="11">
        <f t="shared" ref="C311:W311" si="129">IFERROR(C298/C304,0)</f>
        <v>0</v>
      </c>
      <c r="D311" s="11">
        <f t="shared" si="129"/>
        <v>0</v>
      </c>
      <c r="E311" s="11">
        <f t="shared" si="129"/>
        <v>0</v>
      </c>
      <c r="F311" s="11">
        <f t="shared" si="129"/>
        <v>0</v>
      </c>
      <c r="G311" s="11">
        <f t="shared" si="129"/>
        <v>0</v>
      </c>
      <c r="H311" s="11">
        <f t="shared" si="129"/>
        <v>0</v>
      </c>
      <c r="I311" s="11">
        <f t="shared" si="129"/>
        <v>0</v>
      </c>
      <c r="J311" s="11">
        <f t="shared" si="129"/>
        <v>0</v>
      </c>
      <c r="K311" s="11">
        <f t="shared" si="129"/>
        <v>0</v>
      </c>
      <c r="L311" s="11">
        <f t="shared" si="129"/>
        <v>0</v>
      </c>
      <c r="M311" s="11">
        <f t="shared" si="129"/>
        <v>0</v>
      </c>
      <c r="N311" s="11">
        <f t="shared" si="129"/>
        <v>0</v>
      </c>
      <c r="O311" s="11">
        <f t="shared" si="129"/>
        <v>0</v>
      </c>
      <c r="P311" s="11">
        <f t="shared" si="129"/>
        <v>0</v>
      </c>
      <c r="Q311" s="11">
        <f t="shared" si="129"/>
        <v>0</v>
      </c>
      <c r="R311" s="11">
        <f t="shared" si="129"/>
        <v>0</v>
      </c>
      <c r="S311" s="11">
        <f t="shared" si="129"/>
        <v>0</v>
      </c>
      <c r="T311" s="11">
        <f t="shared" si="129"/>
        <v>0</v>
      </c>
      <c r="U311" s="11">
        <f t="shared" si="129"/>
        <v>0</v>
      </c>
      <c r="V311" s="11">
        <f t="shared" si="129"/>
        <v>0</v>
      </c>
      <c r="W311" s="11">
        <f t="shared" si="129"/>
        <v>0</v>
      </c>
    </row>
    <row r="312" spans="1:28" outlineLevel="1" x14ac:dyDescent="0.2">
      <c r="B312" s="4" t="s">
        <v>0</v>
      </c>
      <c r="C312" s="11">
        <f t="shared" ref="C312:W312" si="130">IFERROR(C299/C304,0)</f>
        <v>0</v>
      </c>
      <c r="D312" s="11">
        <f t="shared" si="130"/>
        <v>0</v>
      </c>
      <c r="E312" s="11">
        <f t="shared" si="130"/>
        <v>0</v>
      </c>
      <c r="F312" s="11">
        <f t="shared" si="130"/>
        <v>0</v>
      </c>
      <c r="G312" s="11">
        <f t="shared" si="130"/>
        <v>0</v>
      </c>
      <c r="H312" s="11">
        <f t="shared" si="130"/>
        <v>0</v>
      </c>
      <c r="I312" s="11">
        <f t="shared" si="130"/>
        <v>0</v>
      </c>
      <c r="J312" s="11">
        <f t="shared" si="130"/>
        <v>0</v>
      </c>
      <c r="K312" s="11">
        <f t="shared" si="130"/>
        <v>0</v>
      </c>
      <c r="L312" s="11">
        <f t="shared" si="130"/>
        <v>0</v>
      </c>
      <c r="M312" s="11">
        <f t="shared" si="130"/>
        <v>0</v>
      </c>
      <c r="N312" s="11">
        <f t="shared" si="130"/>
        <v>0</v>
      </c>
      <c r="O312" s="11">
        <f t="shared" si="130"/>
        <v>0</v>
      </c>
      <c r="P312" s="11">
        <f t="shared" si="130"/>
        <v>0</v>
      </c>
      <c r="Q312" s="11">
        <f t="shared" si="130"/>
        <v>0</v>
      </c>
      <c r="R312" s="11">
        <f t="shared" si="130"/>
        <v>0</v>
      </c>
      <c r="S312" s="11">
        <f t="shared" si="130"/>
        <v>0</v>
      </c>
      <c r="T312" s="11">
        <f t="shared" si="130"/>
        <v>0</v>
      </c>
      <c r="U312" s="11">
        <f t="shared" si="130"/>
        <v>0</v>
      </c>
      <c r="V312" s="11">
        <f t="shared" si="130"/>
        <v>0</v>
      </c>
      <c r="W312" s="11">
        <f t="shared" si="130"/>
        <v>0</v>
      </c>
    </row>
    <row r="313" spans="1:28" outlineLevel="1" x14ac:dyDescent="0.2">
      <c r="B313" s="4" t="s">
        <v>22</v>
      </c>
      <c r="C313" s="11">
        <f t="shared" ref="C313:W313" si="131">IFERROR(C300/C304,0)</f>
        <v>0</v>
      </c>
      <c r="D313" s="11">
        <f t="shared" si="131"/>
        <v>0</v>
      </c>
      <c r="E313" s="11">
        <f t="shared" si="131"/>
        <v>0</v>
      </c>
      <c r="F313" s="11">
        <f t="shared" si="131"/>
        <v>0</v>
      </c>
      <c r="G313" s="11">
        <f t="shared" si="131"/>
        <v>0</v>
      </c>
      <c r="H313" s="11">
        <f t="shared" si="131"/>
        <v>0</v>
      </c>
      <c r="I313" s="11">
        <f t="shared" si="131"/>
        <v>0</v>
      </c>
      <c r="J313" s="11">
        <f t="shared" si="131"/>
        <v>0</v>
      </c>
      <c r="K313" s="11">
        <f t="shared" si="131"/>
        <v>0</v>
      </c>
      <c r="L313" s="11">
        <f t="shared" si="131"/>
        <v>0</v>
      </c>
      <c r="M313" s="11">
        <f t="shared" si="131"/>
        <v>0</v>
      </c>
      <c r="N313" s="11">
        <f t="shared" si="131"/>
        <v>0</v>
      </c>
      <c r="O313" s="11">
        <f t="shared" si="131"/>
        <v>0</v>
      </c>
      <c r="P313" s="11">
        <f t="shared" si="131"/>
        <v>0</v>
      </c>
      <c r="Q313" s="11">
        <f t="shared" si="131"/>
        <v>0</v>
      </c>
      <c r="R313" s="11">
        <f t="shared" si="131"/>
        <v>0</v>
      </c>
      <c r="S313" s="11">
        <f t="shared" si="131"/>
        <v>0</v>
      </c>
      <c r="T313" s="11">
        <f t="shared" si="131"/>
        <v>0</v>
      </c>
      <c r="U313" s="11">
        <f t="shared" si="131"/>
        <v>0</v>
      </c>
      <c r="V313" s="11">
        <f t="shared" si="131"/>
        <v>0</v>
      </c>
      <c r="W313" s="11">
        <f t="shared" si="131"/>
        <v>0</v>
      </c>
    </row>
    <row r="314" spans="1:28" outlineLevel="1" x14ac:dyDescent="0.2">
      <c r="B314" s="4" t="s">
        <v>23</v>
      </c>
      <c r="C314" s="11">
        <f t="shared" ref="C314:W314" si="132">IFERROR(C301/C304,0)</f>
        <v>0</v>
      </c>
      <c r="D314" s="11">
        <f t="shared" si="132"/>
        <v>0</v>
      </c>
      <c r="E314" s="11">
        <f t="shared" si="132"/>
        <v>0</v>
      </c>
      <c r="F314" s="11">
        <f t="shared" si="132"/>
        <v>0</v>
      </c>
      <c r="G314" s="11">
        <f t="shared" si="132"/>
        <v>0</v>
      </c>
      <c r="H314" s="11">
        <f t="shared" si="132"/>
        <v>0</v>
      </c>
      <c r="I314" s="11">
        <f t="shared" si="132"/>
        <v>0</v>
      </c>
      <c r="J314" s="11">
        <f t="shared" si="132"/>
        <v>0</v>
      </c>
      <c r="K314" s="11">
        <f t="shared" si="132"/>
        <v>0</v>
      </c>
      <c r="L314" s="11">
        <f t="shared" si="132"/>
        <v>0</v>
      </c>
      <c r="M314" s="11">
        <f t="shared" si="132"/>
        <v>0</v>
      </c>
      <c r="N314" s="11">
        <f t="shared" si="132"/>
        <v>0</v>
      </c>
      <c r="O314" s="11">
        <f t="shared" si="132"/>
        <v>0</v>
      </c>
      <c r="P314" s="11">
        <f t="shared" si="132"/>
        <v>0</v>
      </c>
      <c r="Q314" s="11">
        <f t="shared" si="132"/>
        <v>0</v>
      </c>
      <c r="R314" s="11">
        <f t="shared" si="132"/>
        <v>0</v>
      </c>
      <c r="S314" s="11">
        <f t="shared" si="132"/>
        <v>0</v>
      </c>
      <c r="T314" s="11">
        <f t="shared" si="132"/>
        <v>0</v>
      </c>
      <c r="U314" s="11">
        <f t="shared" si="132"/>
        <v>0</v>
      </c>
      <c r="V314" s="11">
        <f t="shared" si="132"/>
        <v>0</v>
      </c>
      <c r="W314" s="11">
        <f t="shared" si="132"/>
        <v>0</v>
      </c>
    </row>
    <row r="315" spans="1:28" outlineLevel="1" x14ac:dyDescent="0.2">
      <c r="B315" s="4" t="s">
        <v>17</v>
      </c>
      <c r="C315" s="11">
        <f t="shared" ref="C315:W315" si="133">IFERROR(C302/C304,0)</f>
        <v>0</v>
      </c>
      <c r="D315" s="11">
        <f t="shared" si="133"/>
        <v>0</v>
      </c>
      <c r="E315" s="11">
        <f t="shared" si="133"/>
        <v>0</v>
      </c>
      <c r="F315" s="11">
        <f t="shared" si="133"/>
        <v>0</v>
      </c>
      <c r="G315" s="11">
        <f t="shared" si="133"/>
        <v>0</v>
      </c>
      <c r="H315" s="11">
        <f t="shared" si="133"/>
        <v>0</v>
      </c>
      <c r="I315" s="11">
        <f t="shared" si="133"/>
        <v>0</v>
      </c>
      <c r="J315" s="11">
        <f t="shared" si="133"/>
        <v>0</v>
      </c>
      <c r="K315" s="11">
        <f t="shared" si="133"/>
        <v>0</v>
      </c>
      <c r="L315" s="11">
        <f t="shared" si="133"/>
        <v>0</v>
      </c>
      <c r="M315" s="11">
        <f t="shared" si="133"/>
        <v>0</v>
      </c>
      <c r="N315" s="11">
        <f t="shared" si="133"/>
        <v>0</v>
      </c>
      <c r="O315" s="11">
        <f t="shared" si="133"/>
        <v>0</v>
      </c>
      <c r="P315" s="11">
        <f t="shared" si="133"/>
        <v>0</v>
      </c>
      <c r="Q315" s="11">
        <f t="shared" si="133"/>
        <v>0</v>
      </c>
      <c r="R315" s="11">
        <f t="shared" si="133"/>
        <v>0</v>
      </c>
      <c r="S315" s="11">
        <f t="shared" si="133"/>
        <v>0</v>
      </c>
      <c r="T315" s="11">
        <f t="shared" si="133"/>
        <v>0</v>
      </c>
      <c r="U315" s="11">
        <f t="shared" si="133"/>
        <v>0</v>
      </c>
      <c r="V315" s="11">
        <f t="shared" si="133"/>
        <v>0</v>
      </c>
      <c r="W315" s="11">
        <f t="shared" si="133"/>
        <v>0</v>
      </c>
    </row>
    <row r="316" spans="1:28" outlineLevel="1" x14ac:dyDescent="0.2">
      <c r="B316" s="4" t="s">
        <v>24</v>
      </c>
      <c r="C316" s="11">
        <f t="shared" ref="C316:W316" si="134">IFERROR(C303/C304,0)</f>
        <v>0</v>
      </c>
      <c r="D316" s="11">
        <f t="shared" si="134"/>
        <v>0</v>
      </c>
      <c r="E316" s="11">
        <f t="shared" si="134"/>
        <v>0</v>
      </c>
      <c r="F316" s="11">
        <f t="shared" si="134"/>
        <v>0</v>
      </c>
      <c r="G316" s="11">
        <f t="shared" si="134"/>
        <v>0</v>
      </c>
      <c r="H316" s="11">
        <f t="shared" si="134"/>
        <v>0</v>
      </c>
      <c r="I316" s="11">
        <f t="shared" si="134"/>
        <v>0</v>
      </c>
      <c r="J316" s="11">
        <f t="shared" si="134"/>
        <v>0</v>
      </c>
      <c r="K316" s="11">
        <f t="shared" si="134"/>
        <v>0</v>
      </c>
      <c r="L316" s="11">
        <f t="shared" si="134"/>
        <v>0</v>
      </c>
      <c r="M316" s="11">
        <f t="shared" si="134"/>
        <v>0</v>
      </c>
      <c r="N316" s="11">
        <f t="shared" si="134"/>
        <v>0</v>
      </c>
      <c r="O316" s="11">
        <f t="shared" si="134"/>
        <v>0</v>
      </c>
      <c r="P316" s="11">
        <f t="shared" si="134"/>
        <v>0</v>
      </c>
      <c r="Q316" s="11">
        <f t="shared" si="134"/>
        <v>0</v>
      </c>
      <c r="R316" s="11">
        <f t="shared" si="134"/>
        <v>0</v>
      </c>
      <c r="S316" s="11">
        <f t="shared" si="134"/>
        <v>0</v>
      </c>
      <c r="T316" s="11">
        <f t="shared" si="134"/>
        <v>0</v>
      </c>
      <c r="U316" s="11">
        <f t="shared" si="134"/>
        <v>0</v>
      </c>
      <c r="V316" s="11">
        <f t="shared" si="134"/>
        <v>0</v>
      </c>
      <c r="W316" s="11">
        <f t="shared" si="134"/>
        <v>0</v>
      </c>
    </row>
    <row r="317" spans="1:28" outlineLevel="1" x14ac:dyDescent="0.2"/>
    <row r="319" spans="1:28" x14ac:dyDescent="0.2">
      <c r="A319" s="30" t="s">
        <v>32</v>
      </c>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row>
    <row r="320" spans="1:28" x14ac:dyDescent="0.2">
      <c r="B320" s="8" t="s">
        <v>2</v>
      </c>
      <c r="C320" s="13"/>
    </row>
    <row r="321" spans="2:26" x14ac:dyDescent="0.2">
      <c r="B321" s="15" t="s">
        <v>5</v>
      </c>
    </row>
    <row r="322" spans="2:26" x14ac:dyDescent="0.2">
      <c r="B322" s="9" t="s">
        <v>7</v>
      </c>
      <c r="C322" s="5">
        <f>C323*Inputs!D$7</f>
        <v>395.98705511323493</v>
      </c>
      <c r="D322" s="5">
        <f>D323*Inputs!E$7</f>
        <v>330.91894816775931</v>
      </c>
      <c r="E322" s="5">
        <f>E323*Inputs!F$7</f>
        <v>379.47344610735041</v>
      </c>
      <c r="F322" s="5">
        <f>F323*Inputs!G$7</f>
        <v>303.20136473905336</v>
      </c>
      <c r="G322" s="5">
        <f>G323*Inputs!H$7</f>
        <v>314.51621315396181</v>
      </c>
      <c r="H322" s="5">
        <f>H323*Inputs!I$7</f>
        <v>330.17916665966959</v>
      </c>
      <c r="I322" s="5">
        <f>I323*Inputs!J$7</f>
        <v>339.02488721046234</v>
      </c>
      <c r="J322" s="5">
        <f>J323*Inputs!K$7</f>
        <v>299.04427300758636</v>
      </c>
      <c r="K322" s="5">
        <f>K323*Inputs!L$7</f>
        <v>299.5877960948655</v>
      </c>
      <c r="L322" s="5">
        <f>L323*Inputs!M$7</f>
        <v>272.97609691635574</v>
      </c>
      <c r="M322" s="5">
        <f>M323*Inputs!N$7</f>
        <v>379.45840581208591</v>
      </c>
      <c r="N322" s="5">
        <f>N323*Inputs!O$7</f>
        <v>416.33211034326843</v>
      </c>
      <c r="O322" s="5">
        <f>O323*Inputs!P$7</f>
        <v>336.85161249484895</v>
      </c>
      <c r="P322" s="5">
        <f>P323*Inputs!Q$7</f>
        <v>331.88350401319809</v>
      </c>
      <c r="Q322" s="5">
        <f>Q323*Inputs!R$7</f>
        <v>326.78037665007417</v>
      </c>
      <c r="R322" s="5">
        <f>R323*Inputs!S$7</f>
        <v>262.87029155012937</v>
      </c>
      <c r="S322" s="5">
        <f>S323*Inputs!T$7</f>
        <v>279.0063305045523</v>
      </c>
      <c r="T322" s="5">
        <f>T323*Inputs!U$7</f>
        <v>385.18120194136833</v>
      </c>
      <c r="U322" s="5">
        <f>U323*Inputs!V$7</f>
        <v>504.20825137981848</v>
      </c>
      <c r="V322" s="5">
        <f>V323*Inputs!W$7</f>
        <v>489.32542490588185</v>
      </c>
      <c r="W322" s="5">
        <f>W323*Inputs!X$7</f>
        <v>408.36464357381908</v>
      </c>
      <c r="Z322" s="21" t="s">
        <v>26</v>
      </c>
    </row>
    <row r="323" spans="2:26" x14ac:dyDescent="0.2">
      <c r="B323" s="9" t="s">
        <v>8</v>
      </c>
      <c r="C323" s="5">
        <f>C327*CAN!C328</f>
        <v>3959.8705511323492</v>
      </c>
      <c r="D323" s="5">
        <f>D327*CAN!D328</f>
        <v>3309.189481677593</v>
      </c>
      <c r="E323" s="5">
        <f>E327*CAN!E328</f>
        <v>3794.734461073504</v>
      </c>
      <c r="F323" s="5">
        <f>F327*CAN!F328</f>
        <v>3032.0136473905336</v>
      </c>
      <c r="G323" s="5">
        <f>G327*CAN!G328</f>
        <v>3145.1621315396178</v>
      </c>
      <c r="H323" s="5">
        <f>H327*CAN!H328</f>
        <v>3301.7916665966959</v>
      </c>
      <c r="I323" s="5">
        <f>I327*CAN!I328</f>
        <v>3390.2488721046234</v>
      </c>
      <c r="J323" s="5">
        <f>J327*CAN!J328</f>
        <v>2990.4427300758634</v>
      </c>
      <c r="K323" s="5">
        <f>K327*CAN!K328</f>
        <v>2995.8779609486551</v>
      </c>
      <c r="L323" s="5">
        <f>L327*CAN!L328</f>
        <v>2729.7609691635571</v>
      </c>
      <c r="M323" s="5">
        <f>M327*CAN!M328</f>
        <v>3794.584058120859</v>
      </c>
      <c r="N323" s="5">
        <f>N327*CAN!N328</f>
        <v>4163.3211034326841</v>
      </c>
      <c r="O323" s="5">
        <f>O327*CAN!O328</f>
        <v>3368.5161249484895</v>
      </c>
      <c r="P323" s="5">
        <f>P327*CAN!P328</f>
        <v>3318.8350401319808</v>
      </c>
      <c r="Q323" s="5">
        <f>Q327*CAN!Q328</f>
        <v>3267.8037665007414</v>
      </c>
      <c r="R323" s="5">
        <f>R327*CAN!R328</f>
        <v>2628.7029155012933</v>
      </c>
      <c r="S323" s="5">
        <f>S327*CAN!S328</f>
        <v>2790.0633050455226</v>
      </c>
      <c r="T323" s="5">
        <f>T327*CAN!T328</f>
        <v>3851.8120194136832</v>
      </c>
      <c r="U323" s="5">
        <f>U327*CAN!U328</f>
        <v>5042.0825137981847</v>
      </c>
      <c r="V323" s="5">
        <f>V327*CAN!V328</f>
        <v>4893.2542490588185</v>
      </c>
      <c r="W323" s="5">
        <f>W327*CAN!W328</f>
        <v>4083.6464357381906</v>
      </c>
      <c r="Z323" s="21" t="s">
        <v>26</v>
      </c>
    </row>
    <row r="324" spans="2:26" x14ac:dyDescent="0.2">
      <c r="B324" s="16" t="s">
        <v>6</v>
      </c>
      <c r="C324" s="5"/>
      <c r="D324" s="5"/>
      <c r="E324" s="5"/>
      <c r="F324" s="5"/>
      <c r="G324" s="5"/>
      <c r="H324" s="5"/>
      <c r="I324" s="5"/>
      <c r="J324" s="5"/>
      <c r="K324" s="5"/>
      <c r="L324" s="5"/>
      <c r="M324" s="5"/>
      <c r="N324" s="5"/>
      <c r="O324" s="5"/>
      <c r="P324" s="5"/>
      <c r="Q324" s="5"/>
      <c r="R324" s="5"/>
      <c r="S324" s="5"/>
      <c r="T324" s="5"/>
      <c r="U324" s="5"/>
      <c r="V324" s="5"/>
      <c r="W324" s="5"/>
    </row>
    <row r="325" spans="2:26" x14ac:dyDescent="0.2">
      <c r="B325" s="9" t="s">
        <v>8</v>
      </c>
      <c r="C325" s="5">
        <f>C327*CAN!C329</f>
        <v>17845.463989909847</v>
      </c>
      <c r="D325" s="5">
        <f>D327*CAN!D329</f>
        <v>15618.819456525578</v>
      </c>
      <c r="E325" s="5">
        <f>E327*CAN!E329</f>
        <v>16776.969533502092</v>
      </c>
      <c r="F325" s="5">
        <f>F327*CAN!F329</f>
        <v>14763.324879797816</v>
      </c>
      <c r="G325" s="5">
        <f>G327*CAN!G329</f>
        <v>15931.782364670087</v>
      </c>
      <c r="H325" s="5">
        <f>H327*CAN!H329</f>
        <v>16242.762365594757</v>
      </c>
      <c r="I325" s="5">
        <f>I327*CAN!I329</f>
        <v>18074.578867756616</v>
      </c>
      <c r="J325" s="5">
        <f>J327*CAN!J329</f>
        <v>18916.430809888519</v>
      </c>
      <c r="K325" s="5">
        <f>K327*CAN!K329</f>
        <v>21457.200226918187</v>
      </c>
      <c r="L325" s="5">
        <f>L327*CAN!L329</f>
        <v>20569.588492093375</v>
      </c>
      <c r="M325" s="5">
        <f>M327*CAN!M329</f>
        <v>24800.71851763071</v>
      </c>
      <c r="N325" s="5">
        <f>N327*CAN!N329</f>
        <v>27689.565386556664</v>
      </c>
      <c r="O325" s="5">
        <f>O327*CAN!O329</f>
        <v>23022.598157818124</v>
      </c>
      <c r="P325" s="5">
        <f>P327*CAN!P329</f>
        <v>22766.492121884432</v>
      </c>
      <c r="Q325" s="5">
        <f>Q327*CAN!Q329</f>
        <v>22926.685755280494</v>
      </c>
      <c r="R325" s="5">
        <f>R327*CAN!R329</f>
        <v>20218.75770247915</v>
      </c>
      <c r="S325" s="5">
        <f>S327*CAN!S329</f>
        <v>21104.927869057887</v>
      </c>
      <c r="T325" s="5">
        <f>T327*CAN!T329</f>
        <v>26240.643405701841</v>
      </c>
      <c r="U325" s="5">
        <f>U327*CAN!U329</f>
        <v>34319.984926582634</v>
      </c>
      <c r="V325" s="5">
        <f>V327*CAN!V329</f>
        <v>35038.262116864295</v>
      </c>
      <c r="W325" s="5">
        <f>W327*CAN!W329</f>
        <v>10275.986140946679</v>
      </c>
      <c r="Z325" s="21" t="s">
        <v>26</v>
      </c>
    </row>
    <row r="326" spans="2:26" x14ac:dyDescent="0.2">
      <c r="B326" s="15" t="s">
        <v>9</v>
      </c>
    </row>
    <row r="327" spans="2:26" x14ac:dyDescent="0.2">
      <c r="B327" s="9" t="s">
        <v>8</v>
      </c>
      <c r="C327" s="5">
        <f>C342/CAN!C343/1000</f>
        <v>21805.334541042201</v>
      </c>
      <c r="D327" s="5">
        <f>D342/CAN!D343/1000</f>
        <v>18928.008938203173</v>
      </c>
      <c r="E327" s="5">
        <f>E342/CAN!E343/1000</f>
        <v>20571.703994575593</v>
      </c>
      <c r="F327" s="5">
        <f>F342/CAN!F343/1000</f>
        <v>17795.338527188349</v>
      </c>
      <c r="G327" s="5">
        <f>G342/CAN!G343/1000</f>
        <v>19076.944496209704</v>
      </c>
      <c r="H327" s="5">
        <f>H342/CAN!H343/1000</f>
        <v>19544.554032191452</v>
      </c>
      <c r="I327" s="5">
        <f>I342/CAN!I343/1000</f>
        <v>21464.827739861237</v>
      </c>
      <c r="J327" s="5">
        <f>J342/CAN!J343/1000</f>
        <v>21906.873539964385</v>
      </c>
      <c r="K327" s="5">
        <f>K342/CAN!K343/1000</f>
        <v>24453.078187866842</v>
      </c>
      <c r="L327" s="5">
        <f>L342/CAN!L343/1000</f>
        <v>23299.349461256934</v>
      </c>
      <c r="M327" s="5">
        <f>M342/CAN!M343/1000</f>
        <v>28595.302575751572</v>
      </c>
      <c r="N327" s="5">
        <f>N342/CAN!N343/1000</f>
        <v>31852.886489989345</v>
      </c>
      <c r="O327" s="5">
        <f>O342/CAN!O343/1000</f>
        <v>26391.114282766612</v>
      </c>
      <c r="P327" s="5">
        <f>P342/CAN!P343/1000</f>
        <v>26085.327162016412</v>
      </c>
      <c r="Q327" s="5">
        <f>Q342/CAN!Q343/1000</f>
        <v>26194.489521781234</v>
      </c>
      <c r="R327" s="5">
        <f>R342/CAN!R343/1000</f>
        <v>22847.460617980443</v>
      </c>
      <c r="S327" s="5">
        <f>S342/CAN!S343/1000</f>
        <v>23894.991174103408</v>
      </c>
      <c r="T327" s="5">
        <f>T342/CAN!T343/1000</f>
        <v>30092.455425115528</v>
      </c>
      <c r="U327" s="5">
        <f>U342/CAN!U343/1000</f>
        <v>39362.067440380823</v>
      </c>
      <c r="V327" s="5">
        <f>V342/CAN!V343/1000</f>
        <v>39931.516365923118</v>
      </c>
      <c r="W327" s="5">
        <f>W342/CAN!W343/1000</f>
        <v>14359.632576684869</v>
      </c>
    </row>
    <row r="328" spans="2:26" x14ac:dyDescent="0.2">
      <c r="B328" s="17" t="s">
        <v>10</v>
      </c>
      <c r="C328" s="12">
        <f t="shared" ref="C328:W328" si="135">C323/C327</f>
        <v>0.1816009996856065</v>
      </c>
      <c r="D328" s="12">
        <f t="shared" si="135"/>
        <v>0.17483030003216665</v>
      </c>
      <c r="E328" s="12">
        <f t="shared" si="135"/>
        <v>0.18446378880787467</v>
      </c>
      <c r="F328" s="12">
        <f t="shared" si="135"/>
        <v>0.17038246520335174</v>
      </c>
      <c r="G328" s="12">
        <f t="shared" si="135"/>
        <v>0.16486718468801506</v>
      </c>
      <c r="H328" s="12">
        <f t="shared" si="135"/>
        <v>0.16893665934553326</v>
      </c>
      <c r="I328" s="12">
        <f t="shared" si="135"/>
        <v>0.15794437827277621</v>
      </c>
      <c r="J328" s="12">
        <f t="shared" si="135"/>
        <v>0.13650705220991224</v>
      </c>
      <c r="K328" s="12">
        <f t="shared" si="135"/>
        <v>0.12251537159993024</v>
      </c>
      <c r="L328" s="12">
        <f t="shared" si="135"/>
        <v>0.11716039427206798</v>
      </c>
      <c r="M328" s="12">
        <f t="shared" si="135"/>
        <v>0.13269955958915486</v>
      </c>
      <c r="N328" s="12">
        <f t="shared" si="135"/>
        <v>0.13070467270654179</v>
      </c>
      <c r="O328" s="12">
        <f t="shared" si="135"/>
        <v>0.12763826827683927</v>
      </c>
      <c r="P328" s="12">
        <f t="shared" si="135"/>
        <v>0.12722995650078067</v>
      </c>
      <c r="Q328" s="12">
        <f t="shared" si="135"/>
        <v>0.1247515727986796</v>
      </c>
      <c r="R328" s="12">
        <f t="shared" si="135"/>
        <v>0.11505448940056658</v>
      </c>
      <c r="S328" s="12">
        <f t="shared" si="135"/>
        <v>0.11676352105412367</v>
      </c>
      <c r="T328" s="12">
        <f t="shared" si="135"/>
        <v>0.12799925978120463</v>
      </c>
      <c r="U328" s="12">
        <f t="shared" si="135"/>
        <v>0.12809496151174227</v>
      </c>
      <c r="V328" s="12">
        <f t="shared" si="135"/>
        <v>0.12254115782176103</v>
      </c>
      <c r="W328" s="12">
        <f t="shared" si="135"/>
        <v>0.28438376914800978</v>
      </c>
    </row>
    <row r="329" spans="2:26" x14ac:dyDescent="0.2">
      <c r="B329" s="17" t="s">
        <v>11</v>
      </c>
      <c r="C329" s="12">
        <f t="shared" ref="C329:W329" si="136">C325/C327</f>
        <v>0.81839900031439328</v>
      </c>
      <c r="D329" s="12">
        <f t="shared" si="136"/>
        <v>0.82516969996783329</v>
      </c>
      <c r="E329" s="12">
        <f t="shared" si="136"/>
        <v>0.81553621119212549</v>
      </c>
      <c r="F329" s="12">
        <f t="shared" si="136"/>
        <v>0.82961753479664824</v>
      </c>
      <c r="G329" s="12">
        <f t="shared" si="136"/>
        <v>0.83513281531198502</v>
      </c>
      <c r="H329" s="12">
        <f t="shared" si="136"/>
        <v>0.83106334065446674</v>
      </c>
      <c r="I329" s="12">
        <f t="shared" si="136"/>
        <v>0.84205562172722392</v>
      </c>
      <c r="J329" s="12">
        <f t="shared" si="136"/>
        <v>0.86349294779008767</v>
      </c>
      <c r="K329" s="12">
        <f t="shared" si="136"/>
        <v>0.87748462840006969</v>
      </c>
      <c r="L329" s="12">
        <f t="shared" si="136"/>
        <v>0.88283960572793196</v>
      </c>
      <c r="M329" s="12">
        <f t="shared" si="136"/>
        <v>0.86730044041084509</v>
      </c>
      <c r="N329" s="12">
        <f t="shared" si="136"/>
        <v>0.86929532729345826</v>
      </c>
      <c r="O329" s="12">
        <f t="shared" si="136"/>
        <v>0.87236173172316078</v>
      </c>
      <c r="P329" s="12">
        <f t="shared" si="136"/>
        <v>0.87277004349921938</v>
      </c>
      <c r="Q329" s="12">
        <f t="shared" si="136"/>
        <v>0.87524842720132046</v>
      </c>
      <c r="R329" s="12">
        <f t="shared" si="136"/>
        <v>0.88494551059943338</v>
      </c>
      <c r="S329" s="12">
        <f t="shared" si="136"/>
        <v>0.88323647894587631</v>
      </c>
      <c r="T329" s="12">
        <f t="shared" si="136"/>
        <v>0.87200074021879526</v>
      </c>
      <c r="U329" s="12">
        <f t="shared" si="136"/>
        <v>0.87190503848825762</v>
      </c>
      <c r="V329" s="12">
        <f t="shared" si="136"/>
        <v>0.87745884217823888</v>
      </c>
      <c r="W329" s="12">
        <f t="shared" si="136"/>
        <v>0.71561623085199022</v>
      </c>
    </row>
    <row r="331" spans="2:26" x14ac:dyDescent="0.2">
      <c r="B331" s="8" t="s">
        <v>14</v>
      </c>
      <c r="C331" s="13"/>
    </row>
    <row r="332" spans="2:26" x14ac:dyDescent="0.2">
      <c r="B332" s="4" t="s">
        <v>18</v>
      </c>
      <c r="C332" s="5">
        <f>'[2]Table 14'!C$15*INDEX(Inputs!$D$30:$T$30,MATCH($A$1,Inputs!$D$27:$T$27,0))*1000</f>
        <v>55675.160999999993</v>
      </c>
      <c r="D332" s="5">
        <f>'[2]Table 14'!D$15*INDEX(Inputs!$D$30:$T$30,MATCH($A$1,Inputs!$D$27:$T$27,0))*1000</f>
        <v>45431.283600000002</v>
      </c>
      <c r="E332" s="5">
        <f>'[2]Table 14'!E$15*INDEX(Inputs!$D$30:$T$30,MATCH($A$1,Inputs!$D$27:$T$27,0))*1000</f>
        <v>52957.960199999994</v>
      </c>
      <c r="F332" s="5">
        <f>'[2]Table 14'!F$15*INDEX(Inputs!$D$30:$T$30,MATCH($A$1,Inputs!$D$27:$T$27,0))*1000</f>
        <v>48703.126499999998</v>
      </c>
      <c r="G332" s="5">
        <f>'[2]Table 14'!G$15*INDEX(Inputs!$D$30:$T$30,MATCH($A$1,Inputs!$D$27:$T$27,0))*1000</f>
        <v>51956.1198</v>
      </c>
      <c r="H332" s="5">
        <f>'[2]Table 14'!H$15*INDEX(Inputs!$D$30:$T$30,MATCH($A$1,Inputs!$D$27:$T$27,0))*1000</f>
        <v>52154.757000000005</v>
      </c>
      <c r="I332" s="5">
        <f>'[2]Table 14'!I$15*INDEX(Inputs!$D$30:$T$30,MATCH($A$1,Inputs!$D$27:$T$27,0))*1000</f>
        <v>53697.772800000006</v>
      </c>
      <c r="J332" s="5">
        <f>'[2]Table 14'!J$15*INDEX(Inputs!$D$30:$T$30,MATCH($A$1,Inputs!$D$27:$T$27,0))*1000</f>
        <v>53800.153200000001</v>
      </c>
      <c r="K332" s="5">
        <f>'[2]Table 14'!K$15*INDEX(Inputs!$D$30:$T$30,MATCH($A$1,Inputs!$D$27:$T$27,0))*1000</f>
        <v>56191.910400000008</v>
      </c>
      <c r="L332" s="5">
        <f>'[2]Table 14'!L$15*INDEX(Inputs!$D$30:$T$30,MATCH($A$1,Inputs!$D$27:$T$27,0))*1000</f>
        <v>51432.687899999997</v>
      </c>
      <c r="M332" s="5">
        <f>'[2]Table 14'!M$15*INDEX(Inputs!$D$30:$T$30,MATCH($A$1,Inputs!$D$27:$T$27,0))*1000</f>
        <v>57830.626800000005</v>
      </c>
      <c r="N332" s="5">
        <f>'[2]Table 14'!N$15*INDEX(Inputs!$D$30:$T$30,MATCH($A$1,Inputs!$D$27:$T$27,0))*1000</f>
        <v>60645.369599999998</v>
      </c>
      <c r="O332" s="5">
        <f>'[2]Table 14'!O$15*INDEX(Inputs!$D$30:$T$30,MATCH($A$1,Inputs!$D$27:$T$27,0))*1000</f>
        <v>54102.082500000004</v>
      </c>
      <c r="P332" s="5">
        <f>'[2]Table 14'!P$15*INDEX(Inputs!$D$30:$T$30,MATCH($A$1,Inputs!$D$27:$T$27,0))*1000</f>
        <v>55796.332499999997</v>
      </c>
      <c r="Q332" s="5">
        <f>'[2]Table 14'!Q$15*INDEX(Inputs!$D$30:$T$30,MATCH($A$1,Inputs!$D$27:$T$27,0))*1000</f>
        <v>51495.66</v>
      </c>
      <c r="R332" s="5">
        <f>'[2]Table 14'!R$15*INDEX(Inputs!$D$30:$T$30,MATCH($A$1,Inputs!$D$27:$T$27,0))*1000</f>
        <v>44050.271399999998</v>
      </c>
      <c r="S332" s="5">
        <f>'[2]Table 14'!S$15*INDEX(Inputs!$D$30:$T$30,MATCH($A$1,Inputs!$D$27:$T$27,0))*1000</f>
        <v>43027.789500000006</v>
      </c>
      <c r="T332" s="5">
        <f>'[2]Table 14'!T$15*INDEX(Inputs!$D$30:$T$30,MATCH($A$1,Inputs!$D$27:$T$27,0))*1000</f>
        <v>52876.5075</v>
      </c>
      <c r="U332" s="5">
        <f>'[2]Table 14'!U$15*INDEX(Inputs!$D$30:$T$30,MATCH($A$1,Inputs!$D$27:$T$27,0))*1000</f>
        <v>71598.42</v>
      </c>
      <c r="V332" s="5">
        <f>'[2]Table 14'!V$15*INDEX(Inputs!$D$30:$T$30,MATCH($A$1,Inputs!$D$27:$T$27,0))*1000</f>
        <v>71889.840000000011</v>
      </c>
      <c r="W332" s="5">
        <f>'[2]Table 14'!W$15*INDEX(Inputs!$D$30:$T$30,MATCH($A$1,Inputs!$D$27:$T$27,0))*1000</f>
        <v>36864.475200000001</v>
      </c>
      <c r="Z332" s="21" t="s">
        <v>26</v>
      </c>
    </row>
    <row r="333" spans="2:26" x14ac:dyDescent="0.2">
      <c r="B333" s="4" t="s">
        <v>19</v>
      </c>
      <c r="C333" s="5">
        <f>'[2]Table 14'!C$14*INDEX(Inputs!$D$30:$T$30,MATCH($A$1,Inputs!$D$27:$T$27,0))*1000</f>
        <v>709.66079999999999</v>
      </c>
      <c r="D333" s="5">
        <f>'[2]Table 14'!D$14*INDEX(Inputs!$D$30:$T$30,MATCH($A$1,Inputs!$D$27:$T$27,0))*1000</f>
        <v>686.72520000000009</v>
      </c>
      <c r="E333" s="5">
        <f>'[2]Table 14'!E$14*INDEX(Inputs!$D$30:$T$30,MATCH($A$1,Inputs!$D$27:$T$27,0))*1000</f>
        <v>671.63400000000001</v>
      </c>
      <c r="F333" s="5">
        <f>'[2]Table 14'!F$14*INDEX(Inputs!$D$30:$T$30,MATCH($A$1,Inputs!$D$27:$T$27,0))*1000</f>
        <v>592.0920000000001</v>
      </c>
      <c r="G333" s="5">
        <f>'[2]Table 14'!G$14*INDEX(Inputs!$D$30:$T$30,MATCH($A$1,Inputs!$D$27:$T$27,0))*1000</f>
        <v>635.4828</v>
      </c>
      <c r="H333" s="5">
        <f>'[2]Table 14'!H$14*INDEX(Inputs!$D$30:$T$30,MATCH($A$1,Inputs!$D$27:$T$27,0))*1000</f>
        <v>632.78549999999996</v>
      </c>
      <c r="I333" s="5">
        <f>'[2]Table 14'!I$14*INDEX(Inputs!$D$30:$T$30,MATCH($A$1,Inputs!$D$27:$T$27,0))*1000</f>
        <v>507.34080000000006</v>
      </c>
      <c r="J333" s="5">
        <f>'[2]Table 14'!J$14*INDEX(Inputs!$D$30:$T$30,MATCH($A$1,Inputs!$D$27:$T$27,0))*1000</f>
        <v>515.97539999999992</v>
      </c>
      <c r="K333" s="5">
        <f>'[2]Table 14'!K$14*INDEX(Inputs!$D$30:$T$30,MATCH($A$1,Inputs!$D$27:$T$27,0))*1000</f>
        <v>430.12799999999999</v>
      </c>
      <c r="L333" s="5">
        <f>'[2]Table 14'!L$14*INDEX(Inputs!$D$30:$T$30,MATCH($A$1,Inputs!$D$27:$T$27,0))*1000</f>
        <v>393.4323</v>
      </c>
      <c r="M333" s="5">
        <f>'[2]Table 14'!M$14*INDEX(Inputs!$D$30:$T$30,MATCH($A$1,Inputs!$D$27:$T$27,0))*1000</f>
        <v>312.49439999999998</v>
      </c>
      <c r="N333" s="5">
        <f>'[2]Table 14'!N$14*INDEX(Inputs!$D$30:$T$30,MATCH($A$1,Inputs!$D$27:$T$27,0))*1000</f>
        <v>324.03059999999999</v>
      </c>
      <c r="O333" s="5">
        <f>'[2]Table 14'!O$14*INDEX(Inputs!$D$30:$T$30,MATCH($A$1,Inputs!$D$27:$T$27,0))*1000</f>
        <v>361.14750000000004</v>
      </c>
      <c r="P333" s="5">
        <f>'[2]Table 14'!P$14*INDEX(Inputs!$D$30:$T$30,MATCH($A$1,Inputs!$D$27:$T$27,0))*1000</f>
        <v>309.26249999999999</v>
      </c>
      <c r="Q333" s="5">
        <f>'[2]Table 14'!Q$14*INDEX(Inputs!$D$30:$T$30,MATCH($A$1,Inputs!$D$27:$T$27,0))*1000</f>
        <v>285.435</v>
      </c>
      <c r="R333" s="5">
        <f>'[2]Table 14'!R$14*INDEX(Inputs!$D$30:$T$30,MATCH($A$1,Inputs!$D$27:$T$27,0))*1000</f>
        <v>315.25379999999996</v>
      </c>
      <c r="S333" s="5">
        <f>'[2]Table 14'!S$14*INDEX(Inputs!$D$30:$T$30,MATCH($A$1,Inputs!$D$27:$T$27,0))*1000</f>
        <v>344.7396</v>
      </c>
      <c r="T333" s="5">
        <f>'[2]Table 14'!T$14*INDEX(Inputs!$D$30:$T$30,MATCH($A$1,Inputs!$D$27:$T$27,0))*1000</f>
        <v>277.78500000000003</v>
      </c>
      <c r="U333" s="5">
        <f>'[2]Table 14'!U$14*INDEX(Inputs!$D$30:$T$30,MATCH($A$1,Inputs!$D$27:$T$27,0))*1000</f>
        <v>279.18</v>
      </c>
      <c r="V333" s="5">
        <f>'[2]Table 14'!V$14*INDEX(Inputs!$D$30:$T$30,MATCH($A$1,Inputs!$D$27:$T$27,0))*1000</f>
        <v>338.73840000000001</v>
      </c>
      <c r="W333" s="5">
        <f>'[2]Table 14'!W$14*INDEX(Inputs!$D$30:$T$30,MATCH($A$1,Inputs!$D$27:$T$27,0))*1000</f>
        <v>217.23660000000001</v>
      </c>
      <c r="Z333" s="21" t="s">
        <v>26</v>
      </c>
    </row>
    <row r="334" spans="2:26" x14ac:dyDescent="0.2">
      <c r="B334" s="4" t="s">
        <v>16</v>
      </c>
      <c r="C334" s="5"/>
      <c r="D334" s="5"/>
      <c r="E334" s="5"/>
      <c r="F334" s="5"/>
      <c r="G334" s="5"/>
      <c r="H334" s="5"/>
      <c r="I334" s="5"/>
      <c r="J334" s="5"/>
      <c r="K334" s="5"/>
      <c r="L334" s="5"/>
      <c r="M334" s="5"/>
      <c r="N334" s="5"/>
      <c r="O334" s="5"/>
      <c r="P334" s="5"/>
      <c r="Q334" s="5"/>
      <c r="R334" s="5"/>
      <c r="S334" s="5"/>
      <c r="T334" s="5"/>
      <c r="U334" s="5"/>
      <c r="V334" s="5"/>
      <c r="W334" s="5"/>
    </row>
    <row r="335" spans="2:26" x14ac:dyDescent="0.2">
      <c r="B335" s="4" t="s">
        <v>21</v>
      </c>
      <c r="C335" s="5"/>
      <c r="D335" s="5"/>
      <c r="E335" s="5"/>
      <c r="F335" s="5"/>
      <c r="G335" s="5"/>
      <c r="H335" s="5"/>
      <c r="I335" s="5"/>
      <c r="J335" s="5"/>
      <c r="K335" s="5"/>
      <c r="L335" s="5"/>
      <c r="M335" s="5"/>
      <c r="N335" s="5"/>
      <c r="O335" s="5"/>
      <c r="P335" s="5"/>
      <c r="Q335" s="5"/>
      <c r="R335" s="5"/>
      <c r="S335" s="5"/>
      <c r="T335" s="5"/>
      <c r="U335" s="5"/>
      <c r="V335" s="5"/>
      <c r="W335" s="5"/>
    </row>
    <row r="336" spans="2:26" x14ac:dyDescent="0.2">
      <c r="B336" s="4" t="s">
        <v>20</v>
      </c>
      <c r="C336" s="5"/>
      <c r="D336" s="5"/>
      <c r="E336" s="5"/>
      <c r="F336" s="5"/>
      <c r="G336" s="5"/>
      <c r="H336" s="5"/>
      <c r="I336" s="5"/>
      <c r="J336" s="5"/>
      <c r="K336" s="5"/>
      <c r="L336" s="5"/>
      <c r="M336" s="5"/>
      <c r="N336" s="5"/>
      <c r="O336" s="5"/>
      <c r="P336" s="5"/>
      <c r="Q336" s="5"/>
      <c r="R336" s="5"/>
      <c r="S336" s="5"/>
      <c r="T336" s="5"/>
      <c r="U336" s="5"/>
      <c r="V336" s="5"/>
      <c r="W336" s="5"/>
    </row>
    <row r="337" spans="1:23" x14ac:dyDescent="0.2">
      <c r="B337" s="4" t="s">
        <v>0</v>
      </c>
      <c r="C337" s="5"/>
      <c r="D337" s="5"/>
      <c r="E337" s="5"/>
      <c r="F337" s="5"/>
      <c r="G337" s="5"/>
      <c r="H337" s="5"/>
      <c r="I337" s="5"/>
      <c r="J337" s="5"/>
      <c r="K337" s="5"/>
      <c r="L337" s="5"/>
      <c r="M337" s="5"/>
      <c r="N337" s="5"/>
      <c r="O337" s="5"/>
      <c r="P337" s="5"/>
      <c r="Q337" s="5"/>
      <c r="R337" s="5"/>
      <c r="S337" s="5"/>
      <c r="T337" s="5"/>
      <c r="U337" s="5"/>
      <c r="V337" s="5"/>
      <c r="W337" s="5"/>
    </row>
    <row r="338" spans="1:23" x14ac:dyDescent="0.2">
      <c r="B338" s="4" t="s">
        <v>22</v>
      </c>
      <c r="C338" s="5"/>
      <c r="D338" s="5"/>
      <c r="E338" s="5"/>
      <c r="F338" s="5"/>
      <c r="G338" s="5"/>
      <c r="H338" s="5"/>
      <c r="I338" s="5"/>
      <c r="J338" s="5"/>
      <c r="K338" s="5"/>
      <c r="L338" s="5"/>
      <c r="M338" s="5"/>
      <c r="N338" s="5"/>
      <c r="O338" s="5"/>
      <c r="P338" s="5"/>
      <c r="Q338" s="5"/>
      <c r="R338" s="5"/>
      <c r="S338" s="5"/>
      <c r="T338" s="5"/>
      <c r="U338" s="5"/>
      <c r="V338" s="5"/>
      <c r="W338" s="5"/>
    </row>
    <row r="339" spans="1:23" x14ac:dyDescent="0.2">
      <c r="B339" s="4" t="s">
        <v>23</v>
      </c>
      <c r="C339" s="5"/>
      <c r="D339" s="5"/>
      <c r="E339" s="5"/>
      <c r="F339" s="5"/>
      <c r="G339" s="5"/>
      <c r="H339" s="5"/>
      <c r="I339" s="5"/>
      <c r="J339" s="5"/>
      <c r="K339" s="5"/>
      <c r="L339" s="5"/>
      <c r="M339" s="5"/>
      <c r="N339" s="5"/>
      <c r="O339" s="5"/>
      <c r="P339" s="5"/>
      <c r="Q339" s="5"/>
      <c r="R339" s="5"/>
      <c r="S339" s="5"/>
      <c r="T339" s="5"/>
      <c r="U339" s="5"/>
      <c r="V339" s="5"/>
      <c r="W339" s="5"/>
    </row>
    <row r="340" spans="1:23" x14ac:dyDescent="0.2">
      <c r="B340" s="4" t="s">
        <v>17</v>
      </c>
      <c r="C340" s="5"/>
      <c r="D340" s="5"/>
      <c r="E340" s="5"/>
      <c r="F340" s="5"/>
      <c r="G340" s="5"/>
      <c r="H340" s="5"/>
      <c r="I340" s="5"/>
      <c r="J340" s="5"/>
      <c r="K340" s="5"/>
      <c r="L340" s="5"/>
      <c r="M340" s="5"/>
      <c r="N340" s="5"/>
      <c r="O340" s="5"/>
      <c r="P340" s="5"/>
      <c r="Q340" s="5"/>
      <c r="R340" s="5"/>
      <c r="S340" s="5"/>
      <c r="T340" s="5"/>
      <c r="U340" s="5"/>
      <c r="V340" s="5"/>
      <c r="W340" s="5"/>
    </row>
    <row r="341" spans="1:23" x14ac:dyDescent="0.2">
      <c r="B341" s="4" t="s">
        <v>1</v>
      </c>
      <c r="C341" s="5"/>
      <c r="D341" s="5"/>
      <c r="E341" s="5"/>
      <c r="F341" s="5"/>
      <c r="G341" s="5"/>
      <c r="H341" s="5"/>
      <c r="I341" s="5"/>
      <c r="J341" s="5"/>
      <c r="K341" s="5"/>
      <c r="L341" s="5"/>
      <c r="M341" s="5"/>
      <c r="N341" s="5"/>
      <c r="O341" s="5"/>
      <c r="P341" s="5"/>
      <c r="Q341" s="5"/>
      <c r="R341" s="5"/>
      <c r="S341" s="5"/>
      <c r="T341" s="5"/>
      <c r="U341" s="5"/>
      <c r="V341" s="5"/>
      <c r="W341" s="5"/>
    </row>
    <row r="342" spans="1:23" x14ac:dyDescent="0.2">
      <c r="B342" s="15" t="s">
        <v>9</v>
      </c>
      <c r="C342" s="19">
        <f t="shared" ref="C342:W342" si="137">SUM(C332:C341)</f>
        <v>56384.821799999991</v>
      </c>
      <c r="D342" s="19">
        <f t="shared" si="137"/>
        <v>46118.008800000003</v>
      </c>
      <c r="E342" s="19">
        <f t="shared" si="137"/>
        <v>53629.594199999992</v>
      </c>
      <c r="F342" s="19">
        <f t="shared" si="137"/>
        <v>49295.218499999995</v>
      </c>
      <c r="G342" s="19">
        <f t="shared" si="137"/>
        <v>52591.602599999998</v>
      </c>
      <c r="H342" s="19">
        <f t="shared" si="137"/>
        <v>52787.542500000003</v>
      </c>
      <c r="I342" s="19">
        <f t="shared" si="137"/>
        <v>54205.113600000004</v>
      </c>
      <c r="J342" s="19">
        <f t="shared" si="137"/>
        <v>54316.128600000004</v>
      </c>
      <c r="K342" s="19">
        <f t="shared" si="137"/>
        <v>56622.038400000005</v>
      </c>
      <c r="L342" s="19">
        <f t="shared" si="137"/>
        <v>51826.120199999998</v>
      </c>
      <c r="M342" s="19">
        <f t="shared" si="137"/>
        <v>58143.121200000009</v>
      </c>
      <c r="N342" s="19">
        <f t="shared" si="137"/>
        <v>60969.400199999996</v>
      </c>
      <c r="O342" s="19">
        <f t="shared" si="137"/>
        <v>54463.23</v>
      </c>
      <c r="P342" s="19">
        <f t="shared" si="137"/>
        <v>56105.594999999994</v>
      </c>
      <c r="Q342" s="19">
        <f t="shared" si="137"/>
        <v>51781.095000000001</v>
      </c>
      <c r="R342" s="19">
        <f t="shared" si="137"/>
        <v>44365.525199999996</v>
      </c>
      <c r="S342" s="19">
        <f t="shared" si="137"/>
        <v>43372.529100000007</v>
      </c>
      <c r="T342" s="19">
        <f t="shared" si="137"/>
        <v>53154.292500000003</v>
      </c>
      <c r="U342" s="19">
        <f t="shared" si="137"/>
        <v>71877.599999999991</v>
      </c>
      <c r="V342" s="19">
        <f t="shared" si="137"/>
        <v>72228.578400000013</v>
      </c>
      <c r="W342" s="19">
        <f t="shared" si="137"/>
        <v>37081.711799999997</v>
      </c>
    </row>
    <row r="343" spans="1:23" x14ac:dyDescent="0.2">
      <c r="A343" s="3" t="s">
        <v>80</v>
      </c>
      <c r="B343" s="26" t="s">
        <v>91</v>
      </c>
      <c r="C343" s="25">
        <f>C342/C325/1000</f>
        <v>3.1596164623055472E-3</v>
      </c>
      <c r="D343" s="25">
        <f t="shared" ref="D343:W343" si="138">D342/D325/1000</f>
        <v>2.9527205259250113E-3</v>
      </c>
      <c r="E343" s="25">
        <f t="shared" si="138"/>
        <v>3.1966198718371957E-3</v>
      </c>
      <c r="F343" s="25">
        <f t="shared" si="138"/>
        <v>3.3390322912595209E-3</v>
      </c>
      <c r="G343" s="25">
        <f t="shared" si="138"/>
        <v>3.3010495245419488E-3</v>
      </c>
      <c r="H343" s="25">
        <f t="shared" si="138"/>
        <v>3.2499116413728987E-3</v>
      </c>
      <c r="I343" s="25">
        <f t="shared" si="138"/>
        <v>2.9989696576940409E-3</v>
      </c>
      <c r="J343" s="25">
        <f t="shared" si="138"/>
        <v>2.8713729955656526E-3</v>
      </c>
      <c r="K343" s="25">
        <f t="shared" si="138"/>
        <v>2.6388362787875428E-3</v>
      </c>
      <c r="L343" s="25">
        <f t="shared" si="138"/>
        <v>2.519550657025596E-3</v>
      </c>
      <c r="M343" s="25">
        <f t="shared" si="138"/>
        <v>2.3444127700843159E-3</v>
      </c>
      <c r="N343" s="25">
        <f t="shared" si="138"/>
        <v>2.2018908332017647E-3</v>
      </c>
      <c r="O343" s="25">
        <f t="shared" si="138"/>
        <v>2.3656422106079771E-3</v>
      </c>
      <c r="P343" s="25">
        <f t="shared" si="138"/>
        <v>2.4643934910845641E-3</v>
      </c>
      <c r="Q343" s="25">
        <f t="shared" si="138"/>
        <v>2.2585512599907175E-3</v>
      </c>
      <c r="R343" s="25">
        <f t="shared" si="138"/>
        <v>2.1942755263623368E-3</v>
      </c>
      <c r="S343" s="25">
        <f t="shared" si="138"/>
        <v>2.0550901367253115E-3</v>
      </c>
      <c r="T343" s="25">
        <f t="shared" si="138"/>
        <v>2.0256474537682289E-3</v>
      </c>
      <c r="U343" s="25">
        <f t="shared" si="138"/>
        <v>2.0943365841727692E-3</v>
      </c>
      <c r="V343" s="25">
        <f t="shared" si="138"/>
        <v>2.061420117216248E-3</v>
      </c>
      <c r="W343" s="25">
        <f t="shared" si="138"/>
        <v>3.6085793899858091E-3</v>
      </c>
    </row>
    <row r="345" spans="1:23" x14ac:dyDescent="0.2">
      <c r="B345" s="4" t="s">
        <v>18</v>
      </c>
      <c r="C345" s="11">
        <f t="shared" ref="C345:W345" si="139">IFERROR(C332/C342,0)</f>
        <v>0.98741397458845925</v>
      </c>
      <c r="D345" s="11">
        <f t="shared" si="139"/>
        <v>0.98510939180010737</v>
      </c>
      <c r="E345" s="11">
        <f t="shared" si="139"/>
        <v>0.98747642957179049</v>
      </c>
      <c r="F345" s="11">
        <f t="shared" si="139"/>
        <v>0.98798885534912484</v>
      </c>
      <c r="G345" s="11">
        <f t="shared" si="139"/>
        <v>0.98791664888340947</v>
      </c>
      <c r="H345" s="11">
        <f t="shared" si="139"/>
        <v>0.9880125978586709</v>
      </c>
      <c r="I345" s="11">
        <f t="shared" si="139"/>
        <v>0.99064035168814779</v>
      </c>
      <c r="J345" s="11">
        <f t="shared" si="139"/>
        <v>0.99050051221802282</v>
      </c>
      <c r="K345" s="11">
        <f t="shared" si="139"/>
        <v>0.9924035232189734</v>
      </c>
      <c r="L345" s="11">
        <f t="shared" si="139"/>
        <v>0.99240860981910817</v>
      </c>
      <c r="M345" s="11">
        <f t="shared" si="139"/>
        <v>0.99462542784854824</v>
      </c>
      <c r="N345" s="11">
        <f t="shared" si="139"/>
        <v>0.99468535693418225</v>
      </c>
      <c r="O345" s="11">
        <f t="shared" si="139"/>
        <v>0.99336896654862372</v>
      </c>
      <c r="P345" s="11">
        <f t="shared" si="139"/>
        <v>0.99448784920648292</v>
      </c>
      <c r="Q345" s="11">
        <f t="shared" si="139"/>
        <v>0.99448766002341205</v>
      </c>
      <c r="R345" s="11">
        <f t="shared" si="139"/>
        <v>0.99289417180166728</v>
      </c>
      <c r="S345" s="11">
        <f t="shared" si="139"/>
        <v>0.99205166018321955</v>
      </c>
      <c r="T345" s="11">
        <f t="shared" si="139"/>
        <v>0.99477398744419365</v>
      </c>
      <c r="U345" s="11">
        <f t="shared" si="139"/>
        <v>0.99611589702494252</v>
      </c>
      <c r="V345" s="11">
        <f t="shared" si="139"/>
        <v>0.99531018874379507</v>
      </c>
      <c r="W345" s="11">
        <f t="shared" si="139"/>
        <v>0.99414167821669985</v>
      </c>
    </row>
    <row r="346" spans="1:23" x14ac:dyDescent="0.2">
      <c r="B346" s="4" t="s">
        <v>19</v>
      </c>
      <c r="C346" s="11">
        <f t="shared" ref="C346:W346" si="140">IFERROR(C333/C342,0)</f>
        <v>1.2586025411540807E-2</v>
      </c>
      <c r="D346" s="11">
        <f t="shared" si="140"/>
        <v>1.4890608199892621E-2</v>
      </c>
      <c r="E346" s="11">
        <f t="shared" si="140"/>
        <v>1.2523570428209582E-2</v>
      </c>
      <c r="F346" s="11">
        <f t="shared" si="140"/>
        <v>1.201114465087522E-2</v>
      </c>
      <c r="G346" s="11">
        <f t="shared" si="140"/>
        <v>1.2083351116590618E-2</v>
      </c>
      <c r="H346" s="11">
        <f t="shared" si="140"/>
        <v>1.1987402141329082E-2</v>
      </c>
      <c r="I346" s="11">
        <f t="shared" si="140"/>
        <v>9.359648311852261E-3</v>
      </c>
      <c r="J346" s="11">
        <f t="shared" si="140"/>
        <v>9.4994877819771541E-3</v>
      </c>
      <c r="K346" s="11">
        <f t="shared" si="140"/>
        <v>7.5964767810266605E-3</v>
      </c>
      <c r="L346" s="11">
        <f t="shared" si="140"/>
        <v>7.5913901808918353E-3</v>
      </c>
      <c r="M346" s="11">
        <f t="shared" si="140"/>
        <v>5.374572151451683E-3</v>
      </c>
      <c r="N346" s="11">
        <f t="shared" si="140"/>
        <v>5.3146430658177939E-3</v>
      </c>
      <c r="O346" s="11">
        <f t="shared" si="140"/>
        <v>6.6310334513762772E-3</v>
      </c>
      <c r="P346" s="11">
        <f t="shared" si="140"/>
        <v>5.5121507935171178E-3</v>
      </c>
      <c r="Q346" s="11">
        <f t="shared" si="140"/>
        <v>5.5123399765879804E-3</v>
      </c>
      <c r="R346" s="11">
        <f t="shared" si="140"/>
        <v>7.1058281983326999E-3</v>
      </c>
      <c r="S346" s="11">
        <f t="shared" si="140"/>
        <v>7.948339816780477E-3</v>
      </c>
      <c r="T346" s="11">
        <f t="shared" si="140"/>
        <v>5.2260125558062876E-3</v>
      </c>
      <c r="U346" s="11">
        <f t="shared" si="140"/>
        <v>3.8841029750575984E-3</v>
      </c>
      <c r="V346" s="11">
        <f t="shared" si="140"/>
        <v>4.6898112562049257E-3</v>
      </c>
      <c r="W346" s="11">
        <f t="shared" si="140"/>
        <v>5.8583217833001987E-3</v>
      </c>
    </row>
    <row r="347" spans="1:23" x14ac:dyDescent="0.2">
      <c r="B347" s="4" t="s">
        <v>16</v>
      </c>
      <c r="C347" s="11">
        <f t="shared" ref="C347:W347" si="141">IFERROR(C334/C342,0)</f>
        <v>0</v>
      </c>
      <c r="D347" s="11">
        <f t="shared" si="141"/>
        <v>0</v>
      </c>
      <c r="E347" s="11">
        <f t="shared" si="141"/>
        <v>0</v>
      </c>
      <c r="F347" s="11">
        <f t="shared" si="141"/>
        <v>0</v>
      </c>
      <c r="G347" s="11">
        <f t="shared" si="141"/>
        <v>0</v>
      </c>
      <c r="H347" s="11">
        <f t="shared" si="141"/>
        <v>0</v>
      </c>
      <c r="I347" s="11">
        <f t="shared" si="141"/>
        <v>0</v>
      </c>
      <c r="J347" s="11">
        <f t="shared" si="141"/>
        <v>0</v>
      </c>
      <c r="K347" s="11">
        <f t="shared" si="141"/>
        <v>0</v>
      </c>
      <c r="L347" s="11">
        <f t="shared" si="141"/>
        <v>0</v>
      </c>
      <c r="M347" s="11">
        <f t="shared" si="141"/>
        <v>0</v>
      </c>
      <c r="N347" s="11">
        <f t="shared" si="141"/>
        <v>0</v>
      </c>
      <c r="O347" s="11">
        <f t="shared" si="141"/>
        <v>0</v>
      </c>
      <c r="P347" s="11">
        <f t="shared" si="141"/>
        <v>0</v>
      </c>
      <c r="Q347" s="11">
        <f t="shared" si="141"/>
        <v>0</v>
      </c>
      <c r="R347" s="11">
        <f t="shared" si="141"/>
        <v>0</v>
      </c>
      <c r="S347" s="11">
        <f t="shared" si="141"/>
        <v>0</v>
      </c>
      <c r="T347" s="11">
        <f t="shared" si="141"/>
        <v>0</v>
      </c>
      <c r="U347" s="11">
        <f t="shared" si="141"/>
        <v>0</v>
      </c>
      <c r="V347" s="11">
        <f t="shared" si="141"/>
        <v>0</v>
      </c>
      <c r="W347" s="11">
        <f t="shared" si="141"/>
        <v>0</v>
      </c>
    </row>
    <row r="348" spans="1:23" x14ac:dyDescent="0.2">
      <c r="B348" s="4" t="s">
        <v>21</v>
      </c>
      <c r="C348" s="11">
        <f t="shared" ref="C348:W348" si="142">IFERROR(C335/C342,0)</f>
        <v>0</v>
      </c>
      <c r="D348" s="11">
        <f t="shared" si="142"/>
        <v>0</v>
      </c>
      <c r="E348" s="11">
        <f t="shared" si="142"/>
        <v>0</v>
      </c>
      <c r="F348" s="11">
        <f t="shared" si="142"/>
        <v>0</v>
      </c>
      <c r="G348" s="11">
        <f t="shared" si="142"/>
        <v>0</v>
      </c>
      <c r="H348" s="11">
        <f t="shared" si="142"/>
        <v>0</v>
      </c>
      <c r="I348" s="11">
        <f t="shared" si="142"/>
        <v>0</v>
      </c>
      <c r="J348" s="11">
        <f t="shared" si="142"/>
        <v>0</v>
      </c>
      <c r="K348" s="11">
        <f t="shared" si="142"/>
        <v>0</v>
      </c>
      <c r="L348" s="11">
        <f t="shared" si="142"/>
        <v>0</v>
      </c>
      <c r="M348" s="11">
        <f t="shared" si="142"/>
        <v>0</v>
      </c>
      <c r="N348" s="11">
        <f t="shared" si="142"/>
        <v>0</v>
      </c>
      <c r="O348" s="11">
        <f t="shared" si="142"/>
        <v>0</v>
      </c>
      <c r="P348" s="11">
        <f t="shared" si="142"/>
        <v>0</v>
      </c>
      <c r="Q348" s="11">
        <f t="shared" si="142"/>
        <v>0</v>
      </c>
      <c r="R348" s="11">
        <f t="shared" si="142"/>
        <v>0</v>
      </c>
      <c r="S348" s="11">
        <f t="shared" si="142"/>
        <v>0</v>
      </c>
      <c r="T348" s="11">
        <f t="shared" si="142"/>
        <v>0</v>
      </c>
      <c r="U348" s="11">
        <f t="shared" si="142"/>
        <v>0</v>
      </c>
      <c r="V348" s="11">
        <f t="shared" si="142"/>
        <v>0</v>
      </c>
      <c r="W348" s="11">
        <f t="shared" si="142"/>
        <v>0</v>
      </c>
    </row>
    <row r="349" spans="1:23" x14ac:dyDescent="0.2">
      <c r="B349" s="4" t="s">
        <v>20</v>
      </c>
      <c r="C349" s="11">
        <f t="shared" ref="C349:W349" si="143">IFERROR(C336/C342,0)</f>
        <v>0</v>
      </c>
      <c r="D349" s="11">
        <f t="shared" si="143"/>
        <v>0</v>
      </c>
      <c r="E349" s="11">
        <f t="shared" si="143"/>
        <v>0</v>
      </c>
      <c r="F349" s="11">
        <f t="shared" si="143"/>
        <v>0</v>
      </c>
      <c r="G349" s="11">
        <f t="shared" si="143"/>
        <v>0</v>
      </c>
      <c r="H349" s="11">
        <f t="shared" si="143"/>
        <v>0</v>
      </c>
      <c r="I349" s="11">
        <f t="shared" si="143"/>
        <v>0</v>
      </c>
      <c r="J349" s="11">
        <f t="shared" si="143"/>
        <v>0</v>
      </c>
      <c r="K349" s="11">
        <f t="shared" si="143"/>
        <v>0</v>
      </c>
      <c r="L349" s="11">
        <f t="shared" si="143"/>
        <v>0</v>
      </c>
      <c r="M349" s="11">
        <f t="shared" si="143"/>
        <v>0</v>
      </c>
      <c r="N349" s="11">
        <f t="shared" si="143"/>
        <v>0</v>
      </c>
      <c r="O349" s="11">
        <f t="shared" si="143"/>
        <v>0</v>
      </c>
      <c r="P349" s="11">
        <f t="shared" si="143"/>
        <v>0</v>
      </c>
      <c r="Q349" s="11">
        <f t="shared" si="143"/>
        <v>0</v>
      </c>
      <c r="R349" s="11">
        <f t="shared" si="143"/>
        <v>0</v>
      </c>
      <c r="S349" s="11">
        <f t="shared" si="143"/>
        <v>0</v>
      </c>
      <c r="T349" s="11">
        <f t="shared" si="143"/>
        <v>0</v>
      </c>
      <c r="U349" s="11">
        <f t="shared" si="143"/>
        <v>0</v>
      </c>
      <c r="V349" s="11">
        <f t="shared" si="143"/>
        <v>0</v>
      </c>
      <c r="W349" s="11">
        <f t="shared" si="143"/>
        <v>0</v>
      </c>
    </row>
    <row r="350" spans="1:23" x14ac:dyDescent="0.2">
      <c r="B350" s="4" t="s">
        <v>0</v>
      </c>
      <c r="C350" s="11">
        <f t="shared" ref="C350:W350" si="144">IFERROR(C337/C342,0)</f>
        <v>0</v>
      </c>
      <c r="D350" s="11">
        <f t="shared" si="144"/>
        <v>0</v>
      </c>
      <c r="E350" s="11">
        <f t="shared" si="144"/>
        <v>0</v>
      </c>
      <c r="F350" s="11">
        <f t="shared" si="144"/>
        <v>0</v>
      </c>
      <c r="G350" s="11">
        <f t="shared" si="144"/>
        <v>0</v>
      </c>
      <c r="H350" s="11">
        <f t="shared" si="144"/>
        <v>0</v>
      </c>
      <c r="I350" s="11">
        <f t="shared" si="144"/>
        <v>0</v>
      </c>
      <c r="J350" s="11">
        <f t="shared" si="144"/>
        <v>0</v>
      </c>
      <c r="K350" s="11">
        <f t="shared" si="144"/>
        <v>0</v>
      </c>
      <c r="L350" s="11">
        <f t="shared" si="144"/>
        <v>0</v>
      </c>
      <c r="M350" s="11">
        <f t="shared" si="144"/>
        <v>0</v>
      </c>
      <c r="N350" s="11">
        <f t="shared" si="144"/>
        <v>0</v>
      </c>
      <c r="O350" s="11">
        <f t="shared" si="144"/>
        <v>0</v>
      </c>
      <c r="P350" s="11">
        <f t="shared" si="144"/>
        <v>0</v>
      </c>
      <c r="Q350" s="11">
        <f t="shared" si="144"/>
        <v>0</v>
      </c>
      <c r="R350" s="11">
        <f t="shared" si="144"/>
        <v>0</v>
      </c>
      <c r="S350" s="11">
        <f t="shared" si="144"/>
        <v>0</v>
      </c>
      <c r="T350" s="11">
        <f t="shared" si="144"/>
        <v>0</v>
      </c>
      <c r="U350" s="11">
        <f t="shared" si="144"/>
        <v>0</v>
      </c>
      <c r="V350" s="11">
        <f t="shared" si="144"/>
        <v>0</v>
      </c>
      <c r="W350" s="11">
        <f t="shared" si="144"/>
        <v>0</v>
      </c>
    </row>
    <row r="351" spans="1:23" x14ac:dyDescent="0.2">
      <c r="B351" s="4" t="s">
        <v>22</v>
      </c>
      <c r="C351" s="11">
        <f t="shared" ref="C351:W351" si="145">IFERROR(C338/C342,0)</f>
        <v>0</v>
      </c>
      <c r="D351" s="11">
        <f t="shared" si="145"/>
        <v>0</v>
      </c>
      <c r="E351" s="11">
        <f t="shared" si="145"/>
        <v>0</v>
      </c>
      <c r="F351" s="11">
        <f t="shared" si="145"/>
        <v>0</v>
      </c>
      <c r="G351" s="11">
        <f t="shared" si="145"/>
        <v>0</v>
      </c>
      <c r="H351" s="11">
        <f t="shared" si="145"/>
        <v>0</v>
      </c>
      <c r="I351" s="11">
        <f t="shared" si="145"/>
        <v>0</v>
      </c>
      <c r="J351" s="11">
        <f t="shared" si="145"/>
        <v>0</v>
      </c>
      <c r="K351" s="11">
        <f t="shared" si="145"/>
        <v>0</v>
      </c>
      <c r="L351" s="11">
        <f t="shared" si="145"/>
        <v>0</v>
      </c>
      <c r="M351" s="11">
        <f t="shared" si="145"/>
        <v>0</v>
      </c>
      <c r="N351" s="11">
        <f t="shared" si="145"/>
        <v>0</v>
      </c>
      <c r="O351" s="11">
        <f t="shared" si="145"/>
        <v>0</v>
      </c>
      <c r="P351" s="11">
        <f t="shared" si="145"/>
        <v>0</v>
      </c>
      <c r="Q351" s="11">
        <f t="shared" si="145"/>
        <v>0</v>
      </c>
      <c r="R351" s="11">
        <f t="shared" si="145"/>
        <v>0</v>
      </c>
      <c r="S351" s="11">
        <f t="shared" si="145"/>
        <v>0</v>
      </c>
      <c r="T351" s="11">
        <f t="shared" si="145"/>
        <v>0</v>
      </c>
      <c r="U351" s="11">
        <f t="shared" si="145"/>
        <v>0</v>
      </c>
      <c r="V351" s="11">
        <f t="shared" si="145"/>
        <v>0</v>
      </c>
      <c r="W351" s="11">
        <f t="shared" si="145"/>
        <v>0</v>
      </c>
    </row>
    <row r="352" spans="1:23" x14ac:dyDescent="0.2">
      <c r="B352" s="4" t="s">
        <v>23</v>
      </c>
      <c r="C352" s="11">
        <f t="shared" ref="C352:W352" si="146">IFERROR(C339/C342,0)</f>
        <v>0</v>
      </c>
      <c r="D352" s="11">
        <f t="shared" si="146"/>
        <v>0</v>
      </c>
      <c r="E352" s="11">
        <f t="shared" si="146"/>
        <v>0</v>
      </c>
      <c r="F352" s="11">
        <f t="shared" si="146"/>
        <v>0</v>
      </c>
      <c r="G352" s="11">
        <f t="shared" si="146"/>
        <v>0</v>
      </c>
      <c r="H352" s="11">
        <f t="shared" si="146"/>
        <v>0</v>
      </c>
      <c r="I352" s="11">
        <f t="shared" si="146"/>
        <v>0</v>
      </c>
      <c r="J352" s="11">
        <f t="shared" si="146"/>
        <v>0</v>
      </c>
      <c r="K352" s="11">
        <f t="shared" si="146"/>
        <v>0</v>
      </c>
      <c r="L352" s="11">
        <f t="shared" si="146"/>
        <v>0</v>
      </c>
      <c r="M352" s="11">
        <f t="shared" si="146"/>
        <v>0</v>
      </c>
      <c r="N352" s="11">
        <f t="shared" si="146"/>
        <v>0</v>
      </c>
      <c r="O352" s="11">
        <f t="shared" si="146"/>
        <v>0</v>
      </c>
      <c r="P352" s="11">
        <f t="shared" si="146"/>
        <v>0</v>
      </c>
      <c r="Q352" s="11">
        <f t="shared" si="146"/>
        <v>0</v>
      </c>
      <c r="R352" s="11">
        <f t="shared" si="146"/>
        <v>0</v>
      </c>
      <c r="S352" s="11">
        <f t="shared" si="146"/>
        <v>0</v>
      </c>
      <c r="T352" s="11">
        <f t="shared" si="146"/>
        <v>0</v>
      </c>
      <c r="U352" s="11">
        <f t="shared" si="146"/>
        <v>0</v>
      </c>
      <c r="V352" s="11">
        <f t="shared" si="146"/>
        <v>0</v>
      </c>
      <c r="W352" s="11">
        <f t="shared" si="146"/>
        <v>0</v>
      </c>
    </row>
    <row r="353" spans="2:23" x14ac:dyDescent="0.2">
      <c r="B353" s="4" t="s">
        <v>17</v>
      </c>
      <c r="C353" s="11">
        <f t="shared" ref="C353:W353" si="147">IFERROR(C340/C342,0)</f>
        <v>0</v>
      </c>
      <c r="D353" s="11">
        <f t="shared" si="147"/>
        <v>0</v>
      </c>
      <c r="E353" s="11">
        <f t="shared" si="147"/>
        <v>0</v>
      </c>
      <c r="F353" s="11">
        <f t="shared" si="147"/>
        <v>0</v>
      </c>
      <c r="G353" s="11">
        <f t="shared" si="147"/>
        <v>0</v>
      </c>
      <c r="H353" s="11">
        <f t="shared" si="147"/>
        <v>0</v>
      </c>
      <c r="I353" s="11">
        <f t="shared" si="147"/>
        <v>0</v>
      </c>
      <c r="J353" s="11">
        <f t="shared" si="147"/>
        <v>0</v>
      </c>
      <c r="K353" s="11">
        <f t="shared" si="147"/>
        <v>0</v>
      </c>
      <c r="L353" s="11">
        <f t="shared" si="147"/>
        <v>0</v>
      </c>
      <c r="M353" s="11">
        <f t="shared" si="147"/>
        <v>0</v>
      </c>
      <c r="N353" s="11">
        <f t="shared" si="147"/>
        <v>0</v>
      </c>
      <c r="O353" s="11">
        <f t="shared" si="147"/>
        <v>0</v>
      </c>
      <c r="P353" s="11">
        <f t="shared" si="147"/>
        <v>0</v>
      </c>
      <c r="Q353" s="11">
        <f t="shared" si="147"/>
        <v>0</v>
      </c>
      <c r="R353" s="11">
        <f t="shared" si="147"/>
        <v>0</v>
      </c>
      <c r="S353" s="11">
        <f t="shared" si="147"/>
        <v>0</v>
      </c>
      <c r="T353" s="11">
        <f t="shared" si="147"/>
        <v>0</v>
      </c>
      <c r="U353" s="11">
        <f t="shared" si="147"/>
        <v>0</v>
      </c>
      <c r="V353" s="11">
        <f t="shared" si="147"/>
        <v>0</v>
      </c>
      <c r="W353" s="11">
        <f t="shared" si="147"/>
        <v>0</v>
      </c>
    </row>
    <row r="354" spans="2:23" x14ac:dyDescent="0.2">
      <c r="B354" s="4" t="s">
        <v>24</v>
      </c>
      <c r="C354" s="11">
        <f t="shared" ref="C354:W354" si="148">IFERROR(C341/C342,0)</f>
        <v>0</v>
      </c>
      <c r="D354" s="11">
        <f t="shared" si="148"/>
        <v>0</v>
      </c>
      <c r="E354" s="11">
        <f t="shared" si="148"/>
        <v>0</v>
      </c>
      <c r="F354" s="11">
        <f t="shared" si="148"/>
        <v>0</v>
      </c>
      <c r="G354" s="11">
        <f t="shared" si="148"/>
        <v>0</v>
      </c>
      <c r="H354" s="11">
        <f t="shared" si="148"/>
        <v>0</v>
      </c>
      <c r="I354" s="11">
        <f t="shared" si="148"/>
        <v>0</v>
      </c>
      <c r="J354" s="11">
        <f t="shared" si="148"/>
        <v>0</v>
      </c>
      <c r="K354" s="11">
        <f t="shared" si="148"/>
        <v>0</v>
      </c>
      <c r="L354" s="11">
        <f t="shared" si="148"/>
        <v>0</v>
      </c>
      <c r="M354" s="11">
        <f t="shared" si="148"/>
        <v>0</v>
      </c>
      <c r="N354" s="11">
        <f t="shared" si="148"/>
        <v>0</v>
      </c>
      <c r="O354" s="11">
        <f t="shared" si="148"/>
        <v>0</v>
      </c>
      <c r="P354" s="11">
        <f t="shared" si="148"/>
        <v>0</v>
      </c>
      <c r="Q354" s="11">
        <f t="shared" si="148"/>
        <v>0</v>
      </c>
      <c r="R354" s="11">
        <f t="shared" si="148"/>
        <v>0</v>
      </c>
      <c r="S354" s="11">
        <f t="shared" si="148"/>
        <v>0</v>
      </c>
      <c r="T354" s="11">
        <f t="shared" si="148"/>
        <v>0</v>
      </c>
      <c r="U354" s="11">
        <f t="shared" si="148"/>
        <v>0</v>
      </c>
      <c r="V354" s="11">
        <f t="shared" si="148"/>
        <v>0</v>
      </c>
      <c r="W354" s="11">
        <f t="shared" si="148"/>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31545-4D8C-448D-A066-E049101B302E}">
  <sheetPr codeName="Sheet17">
    <tabColor rgb="FFFF0000"/>
    <outlinePr summaryBelow="0"/>
  </sheetPr>
  <dimension ref="A1:AB354"/>
  <sheetViews>
    <sheetView zoomScale="85" zoomScaleNormal="85" workbookViewId="0">
      <pane xSplit="2" ySplit="1" topLeftCell="C288" activePane="bottomRight" state="frozen"/>
      <selection activeCell="C11" sqref="C11:W20"/>
      <selection pane="topRight" activeCell="C11" sqref="C11:W20"/>
      <selection pane="bottomLeft" activeCell="C11" sqref="C11:W20"/>
      <selection pane="bottomRight" activeCell="C11" sqref="C11:W20"/>
    </sheetView>
  </sheetViews>
  <sheetFormatPr defaultColWidth="9.140625" defaultRowHeight="12.75" outlineLevelRow="1" x14ac:dyDescent="0.2"/>
  <cols>
    <col min="1" max="1" width="11.7109375" style="1" customWidth="1"/>
    <col min="2" max="2" width="37.28515625" style="1" bestFit="1" customWidth="1"/>
    <col min="3" max="23" width="9.7109375" style="1" customWidth="1"/>
    <col min="24" max="24" width="4.7109375" style="1" customWidth="1"/>
    <col min="25" max="25" width="39.85546875" style="1" customWidth="1"/>
    <col min="26" max="26" width="46.42578125" bestFit="1" customWidth="1"/>
    <col min="27" max="27" width="4.7109375" style="1" customWidth="1"/>
    <col min="28" max="28" width="8.7109375" style="1" customWidth="1"/>
    <col min="29" max="16384" width="9.140625" style="1"/>
  </cols>
  <sheetData>
    <row r="1" spans="1:28" ht="46.9" customHeight="1" thickBot="1" x14ac:dyDescent="0.25">
      <c r="A1" s="27" t="s">
        <v>217</v>
      </c>
      <c r="B1" s="27" t="s">
        <v>47</v>
      </c>
      <c r="C1" s="2">
        <v>2000</v>
      </c>
      <c r="D1" s="2">
        <v>2001</v>
      </c>
      <c r="E1" s="2">
        <v>2002</v>
      </c>
      <c r="F1" s="2">
        <v>2003</v>
      </c>
      <c r="G1" s="2">
        <v>2004</v>
      </c>
      <c r="H1" s="2">
        <v>2005</v>
      </c>
      <c r="I1" s="2">
        <v>2006</v>
      </c>
      <c r="J1" s="2">
        <v>2007</v>
      </c>
      <c r="K1" s="2">
        <v>2008</v>
      </c>
      <c r="L1" s="2">
        <v>2009</v>
      </c>
      <c r="M1" s="2">
        <v>2010</v>
      </c>
      <c r="N1" s="2">
        <v>2011</v>
      </c>
      <c r="O1" s="2">
        <v>2012</v>
      </c>
      <c r="P1" s="2">
        <v>2013</v>
      </c>
      <c r="Q1" s="2">
        <v>2014</v>
      </c>
      <c r="R1" s="2">
        <v>2015</v>
      </c>
      <c r="S1" s="2">
        <v>2016</v>
      </c>
      <c r="T1" s="2">
        <v>2017</v>
      </c>
      <c r="U1" s="2">
        <v>2018</v>
      </c>
      <c r="V1" s="2">
        <v>2019</v>
      </c>
      <c r="W1" s="2">
        <v>2020</v>
      </c>
      <c r="X1" s="2"/>
      <c r="Y1" s="2" t="s">
        <v>34</v>
      </c>
      <c r="Z1" s="2" t="s">
        <v>33</v>
      </c>
      <c r="AA1" s="2"/>
      <c r="AB1" s="2" t="s">
        <v>35</v>
      </c>
    </row>
    <row r="2" spans="1:28" s="29" customFormat="1" ht="13.5" thickTop="1" x14ac:dyDescent="0.2">
      <c r="A2" s="28" t="s">
        <v>80</v>
      </c>
      <c r="C2" s="28"/>
      <c r="D2" s="28"/>
      <c r="E2" s="28"/>
      <c r="F2" s="28"/>
      <c r="G2" s="28"/>
      <c r="H2" s="28"/>
      <c r="I2" s="28"/>
      <c r="J2" s="28"/>
      <c r="K2" s="28"/>
      <c r="L2" s="28"/>
      <c r="M2" s="28"/>
      <c r="N2" s="28"/>
      <c r="O2" s="28"/>
      <c r="P2" s="28"/>
      <c r="Q2" s="28"/>
      <c r="R2" s="28"/>
      <c r="S2" s="28"/>
      <c r="T2" s="28"/>
      <c r="U2" s="28"/>
      <c r="V2" s="28"/>
      <c r="W2" s="28"/>
      <c r="X2" s="28"/>
      <c r="Y2" s="28"/>
      <c r="AA2" s="28"/>
      <c r="AB2" s="28"/>
    </row>
    <row r="3" spans="1:28" outlineLevel="1" x14ac:dyDescent="0.2">
      <c r="A3" s="6"/>
      <c r="B3" s="20" t="s">
        <v>88</v>
      </c>
      <c r="C3" s="5">
        <f>C37+C177+C212+C247+C287+C325</f>
        <v>81031.981439482479</v>
      </c>
      <c r="D3" s="5">
        <f t="shared" ref="D3:W3" si="0">D37+D177+D212+D247+D287+D325</f>
        <v>78595.898865527881</v>
      </c>
      <c r="E3" s="5">
        <f t="shared" si="0"/>
        <v>81379.679771563635</v>
      </c>
      <c r="F3" s="5">
        <f t="shared" si="0"/>
        <v>78679.025694208496</v>
      </c>
      <c r="G3" s="5">
        <f t="shared" si="0"/>
        <v>80821.119925876847</v>
      </c>
      <c r="H3" s="5">
        <f t="shared" si="0"/>
        <v>79280.785043421871</v>
      </c>
      <c r="I3" s="5">
        <f t="shared" si="0"/>
        <v>77639.573200938612</v>
      </c>
      <c r="J3" s="5">
        <f t="shared" si="0"/>
        <v>81771.854357867036</v>
      </c>
      <c r="K3" s="5">
        <f t="shared" si="0"/>
        <v>82510.847038599037</v>
      </c>
      <c r="L3" s="5">
        <f t="shared" si="0"/>
        <v>80502.322058301535</v>
      </c>
      <c r="M3" s="5">
        <f t="shared" si="0"/>
        <v>86002.465977918866</v>
      </c>
      <c r="N3" s="5">
        <f t="shared" si="0"/>
        <v>85289.930902670894</v>
      </c>
      <c r="O3" s="5">
        <f t="shared" si="0"/>
        <v>82754.079315489827</v>
      </c>
      <c r="P3" s="5">
        <f t="shared" si="0"/>
        <v>84262.488033540663</v>
      </c>
      <c r="Q3" s="5">
        <f t="shared" si="0"/>
        <v>85109.60948893147</v>
      </c>
      <c r="R3" s="5">
        <f t="shared" si="0"/>
        <v>84518.514946065727</v>
      </c>
      <c r="S3" s="5">
        <f t="shared" si="0"/>
        <v>91125.437304205436</v>
      </c>
      <c r="T3" s="5">
        <f t="shared" si="0"/>
        <v>98178.933891816298</v>
      </c>
      <c r="U3" s="5">
        <f t="shared" si="0"/>
        <v>107287.86376693787</v>
      </c>
      <c r="V3" s="5">
        <f t="shared" si="0"/>
        <v>107858.71446903078</v>
      </c>
      <c r="W3" s="5">
        <f t="shared" si="0"/>
        <v>77026.071170171315</v>
      </c>
      <c r="Z3" s="21"/>
    </row>
    <row r="4" spans="1:28" outlineLevel="1" x14ac:dyDescent="0.2">
      <c r="A4" s="6"/>
      <c r="B4" s="7" t="s">
        <v>25</v>
      </c>
      <c r="C4" s="5"/>
      <c r="D4" s="5"/>
      <c r="E4" s="5"/>
      <c r="F4" s="5"/>
      <c r="G4" s="5"/>
      <c r="H4" s="5"/>
      <c r="I4" s="5"/>
      <c r="J4" s="5"/>
      <c r="K4" s="5"/>
      <c r="L4" s="5"/>
      <c r="M4" s="5"/>
      <c r="N4" s="5"/>
      <c r="O4" s="5"/>
      <c r="P4" s="5"/>
      <c r="Q4" s="5"/>
      <c r="R4" s="5"/>
      <c r="S4" s="5"/>
      <c r="T4" s="5"/>
      <c r="U4" s="5"/>
      <c r="V4" s="5"/>
      <c r="W4" s="5"/>
    </row>
    <row r="5" spans="1:28" outlineLevel="1" x14ac:dyDescent="0.2">
      <c r="A5" s="6"/>
      <c r="B5" s="7" t="s">
        <v>30</v>
      </c>
      <c r="C5" s="5"/>
      <c r="D5" s="5"/>
      <c r="E5" s="5"/>
      <c r="F5" s="5"/>
      <c r="G5" s="5"/>
      <c r="H5" s="5"/>
      <c r="I5" s="5"/>
      <c r="J5" s="5"/>
      <c r="K5" s="5"/>
      <c r="L5" s="5"/>
      <c r="M5" s="5"/>
      <c r="N5" s="5"/>
      <c r="O5" s="5"/>
      <c r="P5" s="5"/>
      <c r="Q5" s="5"/>
      <c r="R5" s="5"/>
      <c r="S5" s="5"/>
      <c r="T5" s="5"/>
      <c r="U5" s="5"/>
      <c r="V5" s="5"/>
      <c r="W5" s="5"/>
    </row>
    <row r="6" spans="1:28" outlineLevel="1" x14ac:dyDescent="0.2">
      <c r="A6" s="6"/>
      <c r="B6" s="7" t="s">
        <v>31</v>
      </c>
      <c r="C6" s="5"/>
      <c r="D6" s="5"/>
      <c r="E6" s="5"/>
      <c r="F6" s="5"/>
      <c r="G6" s="5"/>
      <c r="H6" s="5"/>
      <c r="I6" s="5"/>
      <c r="J6" s="5"/>
      <c r="K6" s="5"/>
      <c r="L6" s="5"/>
      <c r="M6" s="5"/>
      <c r="N6" s="5"/>
      <c r="O6" s="5"/>
      <c r="P6" s="5"/>
      <c r="Q6" s="5"/>
      <c r="R6" s="5"/>
      <c r="S6" s="5"/>
      <c r="T6" s="5"/>
      <c r="U6" s="5"/>
      <c r="V6" s="5"/>
      <c r="W6" s="5"/>
    </row>
    <row r="7" spans="1:28" outlineLevel="1" x14ac:dyDescent="0.2">
      <c r="A7" s="6"/>
      <c r="B7" s="7" t="s">
        <v>140</v>
      </c>
      <c r="C7" s="14"/>
      <c r="D7" s="14"/>
      <c r="E7" s="14"/>
      <c r="F7" s="14"/>
      <c r="G7" s="14"/>
      <c r="H7" s="14"/>
      <c r="I7" s="14"/>
      <c r="J7" s="14"/>
      <c r="K7" s="14"/>
      <c r="L7" s="14"/>
      <c r="M7" s="14"/>
      <c r="N7" s="14"/>
      <c r="O7" s="14"/>
      <c r="P7" s="14"/>
      <c r="Q7" s="14"/>
      <c r="R7" s="14"/>
      <c r="S7" s="14"/>
      <c r="T7" s="14"/>
      <c r="U7" s="14"/>
      <c r="V7" s="14"/>
      <c r="W7" s="14"/>
    </row>
    <row r="8" spans="1:28" outlineLevel="1" x14ac:dyDescent="0.2">
      <c r="A8" s="6"/>
      <c r="B8" s="7" t="s">
        <v>90</v>
      </c>
      <c r="C8" s="5"/>
      <c r="D8" s="5"/>
      <c r="E8" s="5"/>
      <c r="F8" s="5"/>
      <c r="G8" s="5"/>
      <c r="H8" s="5"/>
      <c r="I8" s="5"/>
      <c r="J8" s="5"/>
      <c r="K8" s="5"/>
      <c r="L8" s="5"/>
      <c r="M8" s="5"/>
      <c r="N8" s="5"/>
      <c r="O8" s="5"/>
      <c r="P8" s="5"/>
      <c r="Q8" s="5"/>
      <c r="R8" s="5"/>
      <c r="S8" s="5"/>
      <c r="T8" s="5"/>
      <c r="U8" s="5"/>
      <c r="V8" s="5"/>
      <c r="W8" s="5"/>
    </row>
    <row r="9" spans="1:28" outlineLevel="1" x14ac:dyDescent="0.2"/>
    <row r="10" spans="1:28" outlineLevel="1" x14ac:dyDescent="0.2">
      <c r="B10" s="8" t="s">
        <v>14</v>
      </c>
      <c r="C10" s="13"/>
    </row>
    <row r="11" spans="1:28" outlineLevel="1" x14ac:dyDescent="0.2">
      <c r="B11" s="4" t="s">
        <v>18</v>
      </c>
      <c r="C11" s="5">
        <f>C46+C186+C221+C256+C294+C332</f>
        <v>55675.160999999993</v>
      </c>
      <c r="D11" s="5">
        <f t="shared" ref="D11:W11" si="1">D46+D186+D221+D256+D294+D332</f>
        <v>45431.283600000002</v>
      </c>
      <c r="E11" s="5">
        <f t="shared" si="1"/>
        <v>52957.960199999994</v>
      </c>
      <c r="F11" s="5">
        <f t="shared" si="1"/>
        <v>48703.126499999998</v>
      </c>
      <c r="G11" s="5">
        <f t="shared" si="1"/>
        <v>51956.1198</v>
      </c>
      <c r="H11" s="5">
        <f t="shared" si="1"/>
        <v>52154.757000000005</v>
      </c>
      <c r="I11" s="5">
        <f t="shared" si="1"/>
        <v>53697.772800000006</v>
      </c>
      <c r="J11" s="5">
        <f t="shared" si="1"/>
        <v>53800.153200000001</v>
      </c>
      <c r="K11" s="5">
        <f t="shared" si="1"/>
        <v>56191.910400000008</v>
      </c>
      <c r="L11" s="5">
        <f t="shared" si="1"/>
        <v>51432.687899999997</v>
      </c>
      <c r="M11" s="5">
        <f t="shared" si="1"/>
        <v>57830.626800000005</v>
      </c>
      <c r="N11" s="5">
        <f t="shared" si="1"/>
        <v>60645.369599999998</v>
      </c>
      <c r="O11" s="5">
        <f t="shared" si="1"/>
        <v>54102.082500000004</v>
      </c>
      <c r="P11" s="5">
        <f t="shared" si="1"/>
        <v>55796.332499999997</v>
      </c>
      <c r="Q11" s="5">
        <f t="shared" si="1"/>
        <v>51495.66</v>
      </c>
      <c r="R11" s="5">
        <f t="shared" si="1"/>
        <v>44050.271399999998</v>
      </c>
      <c r="S11" s="5">
        <f t="shared" si="1"/>
        <v>43027.789500000006</v>
      </c>
      <c r="T11" s="5">
        <f t="shared" si="1"/>
        <v>52876.5075</v>
      </c>
      <c r="U11" s="5">
        <f t="shared" si="1"/>
        <v>71598.42</v>
      </c>
      <c r="V11" s="5">
        <f t="shared" si="1"/>
        <v>71889.840000000011</v>
      </c>
      <c r="W11" s="5">
        <f t="shared" si="1"/>
        <v>36864.475200000001</v>
      </c>
    </row>
    <row r="12" spans="1:28" outlineLevel="1" x14ac:dyDescent="0.2">
      <c r="B12" s="4" t="s">
        <v>19</v>
      </c>
      <c r="C12" s="5">
        <f t="shared" ref="C12:W20" si="2">C47+C187+C222+C257+C295+C333</f>
        <v>709.66079999999999</v>
      </c>
      <c r="D12" s="5">
        <f t="shared" si="2"/>
        <v>686.72520000000009</v>
      </c>
      <c r="E12" s="5">
        <f t="shared" si="2"/>
        <v>671.63400000000001</v>
      </c>
      <c r="F12" s="5">
        <f t="shared" si="2"/>
        <v>592.0920000000001</v>
      </c>
      <c r="G12" s="5">
        <f t="shared" si="2"/>
        <v>635.4828</v>
      </c>
      <c r="H12" s="5">
        <f t="shared" si="2"/>
        <v>632.78549999999996</v>
      </c>
      <c r="I12" s="5">
        <f t="shared" si="2"/>
        <v>507.34080000000006</v>
      </c>
      <c r="J12" s="5">
        <f t="shared" si="2"/>
        <v>515.97539999999992</v>
      </c>
      <c r="K12" s="5">
        <f t="shared" si="2"/>
        <v>430.12799999999999</v>
      </c>
      <c r="L12" s="5">
        <f t="shared" si="2"/>
        <v>393.4323</v>
      </c>
      <c r="M12" s="5">
        <f t="shared" si="2"/>
        <v>312.49439999999998</v>
      </c>
      <c r="N12" s="5">
        <f t="shared" si="2"/>
        <v>324.03059999999999</v>
      </c>
      <c r="O12" s="5">
        <f t="shared" si="2"/>
        <v>361.14750000000004</v>
      </c>
      <c r="P12" s="5">
        <f t="shared" si="2"/>
        <v>309.26249999999999</v>
      </c>
      <c r="Q12" s="5">
        <f t="shared" si="2"/>
        <v>285.435</v>
      </c>
      <c r="R12" s="5">
        <f t="shared" si="2"/>
        <v>315.25379999999996</v>
      </c>
      <c r="S12" s="5">
        <f t="shared" si="2"/>
        <v>344.7396</v>
      </c>
      <c r="T12" s="5">
        <f t="shared" si="2"/>
        <v>277.78500000000003</v>
      </c>
      <c r="U12" s="5">
        <f t="shared" si="2"/>
        <v>279.18</v>
      </c>
      <c r="V12" s="5">
        <f t="shared" si="2"/>
        <v>338.73840000000001</v>
      </c>
      <c r="W12" s="5">
        <f t="shared" si="2"/>
        <v>217.23660000000001</v>
      </c>
    </row>
    <row r="13" spans="1:28" outlineLevel="1" x14ac:dyDescent="0.2">
      <c r="B13" s="4" t="s">
        <v>16</v>
      </c>
      <c r="C13" s="5">
        <f t="shared" si="2"/>
        <v>11475.65</v>
      </c>
      <c r="D13" s="5">
        <f t="shared" si="2"/>
        <v>13343.876000000002</v>
      </c>
      <c r="E13" s="5">
        <f t="shared" si="2"/>
        <v>14108.338000000002</v>
      </c>
      <c r="F13" s="5">
        <f t="shared" si="2"/>
        <v>13566.646000000002</v>
      </c>
      <c r="G13" s="5">
        <f t="shared" si="2"/>
        <v>11506.788999999999</v>
      </c>
      <c r="H13" s="5">
        <f t="shared" si="2"/>
        <v>11414.305</v>
      </c>
      <c r="I13" s="5">
        <f t="shared" si="2"/>
        <v>8983.9180000000015</v>
      </c>
      <c r="J13" s="5">
        <f t="shared" si="2"/>
        <v>10813.956000000002</v>
      </c>
      <c r="K13" s="5">
        <f t="shared" si="2"/>
        <v>11295.501999999999</v>
      </c>
      <c r="L13" s="5">
        <f t="shared" si="2"/>
        <v>8635.7819999999992</v>
      </c>
      <c r="M13" s="5">
        <f t="shared" si="2"/>
        <v>8956.4169999999995</v>
      </c>
      <c r="N13" s="5">
        <f t="shared" si="2"/>
        <v>8597.5360000000001</v>
      </c>
      <c r="O13" s="5">
        <f t="shared" si="2"/>
        <v>8585.3709999999992</v>
      </c>
      <c r="P13" s="5">
        <f t="shared" si="2"/>
        <v>9620.9799999999977</v>
      </c>
      <c r="Q13" s="5">
        <f t="shared" si="2"/>
        <v>9178.744999999999</v>
      </c>
      <c r="R13" s="5">
        <f t="shared" si="2"/>
        <v>9109.4520000000011</v>
      </c>
      <c r="S13" s="5">
        <f t="shared" si="2"/>
        <v>9122.8419999999987</v>
      </c>
      <c r="T13" s="5">
        <f t="shared" si="2"/>
        <v>8846.9519999999993</v>
      </c>
      <c r="U13" s="5">
        <f t="shared" si="2"/>
        <v>9681.9639999999981</v>
      </c>
      <c r="V13" s="5">
        <f t="shared" si="2"/>
        <v>9931.8709999999992</v>
      </c>
      <c r="W13" s="5">
        <f t="shared" si="2"/>
        <v>8176.3940000000002</v>
      </c>
    </row>
    <row r="14" spans="1:28" outlineLevel="1" x14ac:dyDescent="0.2">
      <c r="B14" s="4" t="s">
        <v>21</v>
      </c>
      <c r="C14" s="5">
        <f t="shared" si="2"/>
        <v>0</v>
      </c>
      <c r="D14" s="5">
        <f t="shared" si="2"/>
        <v>0</v>
      </c>
      <c r="E14" s="5">
        <f t="shared" si="2"/>
        <v>0</v>
      </c>
      <c r="F14" s="5">
        <f t="shared" si="2"/>
        <v>0</v>
      </c>
      <c r="G14" s="5">
        <f t="shared" si="2"/>
        <v>0</v>
      </c>
      <c r="H14" s="5">
        <f t="shared" si="2"/>
        <v>0</v>
      </c>
      <c r="I14" s="5">
        <f t="shared" si="2"/>
        <v>0</v>
      </c>
      <c r="J14" s="5">
        <f t="shared" si="2"/>
        <v>0</v>
      </c>
      <c r="K14" s="5">
        <f t="shared" si="2"/>
        <v>0</v>
      </c>
      <c r="L14" s="5">
        <f t="shared" si="2"/>
        <v>0</v>
      </c>
      <c r="M14" s="5">
        <f t="shared" si="2"/>
        <v>0</v>
      </c>
      <c r="N14" s="5">
        <f t="shared" si="2"/>
        <v>0</v>
      </c>
      <c r="O14" s="5">
        <f t="shared" si="2"/>
        <v>0</v>
      </c>
      <c r="P14" s="5">
        <f t="shared" si="2"/>
        <v>0</v>
      </c>
      <c r="Q14" s="5">
        <f t="shared" si="2"/>
        <v>0</v>
      </c>
      <c r="R14" s="5">
        <f t="shared" si="2"/>
        <v>0</v>
      </c>
      <c r="S14" s="5">
        <f t="shared" si="2"/>
        <v>0</v>
      </c>
      <c r="T14" s="5">
        <f t="shared" si="2"/>
        <v>0</v>
      </c>
      <c r="U14" s="5">
        <f t="shared" si="2"/>
        <v>0</v>
      </c>
      <c r="V14" s="5">
        <f t="shared" si="2"/>
        <v>0</v>
      </c>
      <c r="W14" s="5">
        <f t="shared" si="2"/>
        <v>0</v>
      </c>
    </row>
    <row r="15" spans="1:28" outlineLevel="1" x14ac:dyDescent="0.2">
      <c r="B15" s="4" t="s">
        <v>20</v>
      </c>
      <c r="C15" s="5">
        <f t="shared" si="2"/>
        <v>116058.21800000001</v>
      </c>
      <c r="D15" s="5">
        <f t="shared" si="2"/>
        <v>111930.211</v>
      </c>
      <c r="E15" s="5">
        <f t="shared" si="2"/>
        <v>113053.602</v>
      </c>
      <c r="F15" s="5">
        <f t="shared" si="2"/>
        <v>111536.871</v>
      </c>
      <c r="G15" s="5">
        <f t="shared" si="2"/>
        <v>116696.65399999999</v>
      </c>
      <c r="H15" s="5">
        <f t="shared" si="2"/>
        <v>110514.72799999999</v>
      </c>
      <c r="I15" s="5">
        <f t="shared" si="2"/>
        <v>103403.52100000002</v>
      </c>
      <c r="J15" s="5">
        <f t="shared" si="2"/>
        <v>108986.43400000001</v>
      </c>
      <c r="K15" s="5">
        <f t="shared" si="2"/>
        <v>103850.49600000001</v>
      </c>
      <c r="L15" s="5">
        <f t="shared" si="2"/>
        <v>104871.658</v>
      </c>
      <c r="M15" s="5">
        <f t="shared" si="2"/>
        <v>102044.802</v>
      </c>
      <c r="N15" s="5">
        <f t="shared" si="2"/>
        <v>94663.888999999996</v>
      </c>
      <c r="O15" s="5">
        <f t="shared" si="2"/>
        <v>97589.467000000004</v>
      </c>
      <c r="P15" s="5">
        <f t="shared" si="2"/>
        <v>100475.851</v>
      </c>
      <c r="Q15" s="5">
        <f t="shared" si="2"/>
        <v>103166.24199999998</v>
      </c>
      <c r="R15" s="5">
        <f t="shared" si="2"/>
        <v>111007.15299999999</v>
      </c>
      <c r="S15" s="5">
        <f t="shared" si="2"/>
        <v>122247.019</v>
      </c>
      <c r="T15" s="5">
        <f t="shared" si="2"/>
        <v>122759.85799999999</v>
      </c>
      <c r="U15" s="5">
        <f t="shared" si="2"/>
        <v>123782.255</v>
      </c>
      <c r="V15" s="5">
        <f t="shared" si="2"/>
        <v>121838.18500000001</v>
      </c>
      <c r="W15" s="5">
        <f t="shared" si="2"/>
        <v>109525.10799999999</v>
      </c>
    </row>
    <row r="16" spans="1:28" outlineLevel="1" x14ac:dyDescent="0.2">
      <c r="B16" s="4" t="s">
        <v>0</v>
      </c>
      <c r="C16" s="5">
        <f t="shared" si="2"/>
        <v>0</v>
      </c>
      <c r="D16" s="5">
        <f t="shared" si="2"/>
        <v>0</v>
      </c>
      <c r="E16" s="5">
        <f t="shared" si="2"/>
        <v>0</v>
      </c>
      <c r="F16" s="5">
        <f t="shared" si="2"/>
        <v>0</v>
      </c>
      <c r="G16" s="5">
        <f t="shared" si="2"/>
        <v>0</v>
      </c>
      <c r="H16" s="5">
        <f t="shared" si="2"/>
        <v>0</v>
      </c>
      <c r="I16" s="5">
        <f t="shared" si="2"/>
        <v>0</v>
      </c>
      <c r="J16" s="5">
        <f t="shared" si="2"/>
        <v>0</v>
      </c>
      <c r="K16" s="5">
        <f t="shared" si="2"/>
        <v>0</v>
      </c>
      <c r="L16" s="5">
        <f t="shared" si="2"/>
        <v>0</v>
      </c>
      <c r="M16" s="5">
        <f t="shared" si="2"/>
        <v>3632.201</v>
      </c>
      <c r="N16" s="5">
        <f t="shared" si="2"/>
        <v>4026.6889999999994</v>
      </c>
      <c r="O16" s="5">
        <f t="shared" si="2"/>
        <v>3863.84</v>
      </c>
      <c r="P16" s="5">
        <f t="shared" si="2"/>
        <v>3587.9340000000002</v>
      </c>
      <c r="Q16" s="5">
        <f t="shared" si="2"/>
        <v>3773.8319999999999</v>
      </c>
      <c r="R16" s="5">
        <f t="shared" si="2"/>
        <v>0</v>
      </c>
      <c r="S16" s="5">
        <f t="shared" si="2"/>
        <v>0</v>
      </c>
      <c r="T16" s="5">
        <f t="shared" si="2"/>
        <v>0</v>
      </c>
      <c r="U16" s="5">
        <f t="shared" si="2"/>
        <v>0</v>
      </c>
      <c r="V16" s="5">
        <f t="shared" si="2"/>
        <v>0</v>
      </c>
      <c r="W16" s="5">
        <f t="shared" si="2"/>
        <v>0</v>
      </c>
    </row>
    <row r="17" spans="2:23" outlineLevel="1" x14ac:dyDescent="0.2">
      <c r="B17" s="4" t="s">
        <v>22</v>
      </c>
      <c r="C17" s="5">
        <f t="shared" si="2"/>
        <v>424</v>
      </c>
      <c r="D17" s="5">
        <f t="shared" si="2"/>
        <v>416</v>
      </c>
      <c r="E17" s="5">
        <f t="shared" si="2"/>
        <v>520</v>
      </c>
      <c r="F17" s="5">
        <f t="shared" si="2"/>
        <v>536</v>
      </c>
      <c r="G17" s="5">
        <f t="shared" si="2"/>
        <v>497</v>
      </c>
      <c r="H17" s="5">
        <f t="shared" si="2"/>
        <v>507</v>
      </c>
      <c r="I17" s="5">
        <f t="shared" si="2"/>
        <v>424</v>
      </c>
      <c r="J17" s="5">
        <f t="shared" si="2"/>
        <v>514</v>
      </c>
      <c r="K17" s="5">
        <f t="shared" si="2"/>
        <v>611</v>
      </c>
      <c r="L17" s="5">
        <f t="shared" si="2"/>
        <v>674</v>
      </c>
      <c r="M17" s="5">
        <f t="shared" si="2"/>
        <v>774</v>
      </c>
      <c r="N17" s="5">
        <f t="shared" si="2"/>
        <v>734</v>
      </c>
      <c r="O17" s="5">
        <f t="shared" si="2"/>
        <v>797</v>
      </c>
      <c r="P17" s="5">
        <f t="shared" si="2"/>
        <v>756</v>
      </c>
      <c r="Q17" s="5">
        <f t="shared" si="2"/>
        <v>820</v>
      </c>
      <c r="R17" s="5">
        <f t="shared" si="2"/>
        <v>733</v>
      </c>
      <c r="S17" s="5">
        <f t="shared" si="2"/>
        <v>743</v>
      </c>
      <c r="T17" s="5">
        <f t="shared" si="2"/>
        <v>762</v>
      </c>
      <c r="U17" s="5">
        <f t="shared" si="2"/>
        <v>763</v>
      </c>
      <c r="V17" s="5">
        <f t="shared" si="2"/>
        <v>779</v>
      </c>
      <c r="W17" s="5">
        <f t="shared" si="2"/>
        <v>730</v>
      </c>
    </row>
    <row r="18" spans="2:23" outlineLevel="1" x14ac:dyDescent="0.2">
      <c r="B18" s="4" t="s">
        <v>23</v>
      </c>
      <c r="C18" s="5">
        <f t="shared" si="2"/>
        <v>539.07500000000005</v>
      </c>
      <c r="D18" s="5">
        <f t="shared" si="2"/>
        <v>243.86900000000003</v>
      </c>
      <c r="E18" s="5">
        <f t="shared" si="2"/>
        <v>138.80599999999998</v>
      </c>
      <c r="F18" s="5">
        <f t="shared" si="2"/>
        <v>135.08099999999999</v>
      </c>
      <c r="G18" s="5">
        <f t="shared" si="2"/>
        <v>131.86699999999999</v>
      </c>
      <c r="H18" s="5">
        <f t="shared" si="2"/>
        <v>128.38800000000001</v>
      </c>
      <c r="I18" s="5">
        <f t="shared" si="2"/>
        <v>140.92700000000002</v>
      </c>
      <c r="J18" s="5">
        <f t="shared" si="2"/>
        <v>141.41199999999998</v>
      </c>
      <c r="K18" s="5">
        <f t="shared" si="2"/>
        <v>139.57499999999999</v>
      </c>
      <c r="L18" s="5">
        <f t="shared" si="2"/>
        <v>224.7</v>
      </c>
      <c r="M18" s="5">
        <f t="shared" si="2"/>
        <v>297.73699999999997</v>
      </c>
      <c r="N18" s="5">
        <f t="shared" si="2"/>
        <v>380.91399999999999</v>
      </c>
      <c r="O18" s="5">
        <f t="shared" si="2"/>
        <v>468.43299999999999</v>
      </c>
      <c r="P18" s="5">
        <f t="shared" si="2"/>
        <v>350.137</v>
      </c>
      <c r="Q18" s="5">
        <f t="shared" si="2"/>
        <v>341.86500000000001</v>
      </c>
      <c r="R18" s="5">
        <f t="shared" si="2"/>
        <v>398.13199999999995</v>
      </c>
      <c r="S18" s="5">
        <f t="shared" si="2"/>
        <v>413.89700000000005</v>
      </c>
      <c r="T18" s="5">
        <f t="shared" si="2"/>
        <v>514.81600000000003</v>
      </c>
      <c r="U18" s="5">
        <f t="shared" si="2"/>
        <v>488.87300000000005</v>
      </c>
      <c r="V18" s="5">
        <f t="shared" si="2"/>
        <v>530.22399999999993</v>
      </c>
      <c r="W18" s="5">
        <f t="shared" si="2"/>
        <v>592.67999999999995</v>
      </c>
    </row>
    <row r="19" spans="2:23" outlineLevel="1" x14ac:dyDescent="0.2">
      <c r="B19" s="4" t="s">
        <v>17</v>
      </c>
      <c r="C19" s="5">
        <f t="shared" si="2"/>
        <v>0</v>
      </c>
      <c r="D19" s="5">
        <f t="shared" si="2"/>
        <v>0</v>
      </c>
      <c r="E19" s="5">
        <f t="shared" si="2"/>
        <v>0</v>
      </c>
      <c r="F19" s="5">
        <f t="shared" si="2"/>
        <v>0</v>
      </c>
      <c r="G19" s="5">
        <f t="shared" si="2"/>
        <v>0</v>
      </c>
      <c r="H19" s="5">
        <f t="shared" si="2"/>
        <v>0</v>
      </c>
      <c r="I19" s="5">
        <f t="shared" si="2"/>
        <v>0</v>
      </c>
      <c r="J19" s="5">
        <f t="shared" si="2"/>
        <v>0</v>
      </c>
      <c r="K19" s="5">
        <f t="shared" si="2"/>
        <v>0</v>
      </c>
      <c r="L19" s="5">
        <f t="shared" si="2"/>
        <v>0</v>
      </c>
      <c r="M19" s="5">
        <f t="shared" si="2"/>
        <v>0</v>
      </c>
      <c r="N19" s="5">
        <f t="shared" si="2"/>
        <v>0</v>
      </c>
      <c r="O19" s="5">
        <f t="shared" si="2"/>
        <v>0</v>
      </c>
      <c r="P19" s="5">
        <f t="shared" si="2"/>
        <v>0</v>
      </c>
      <c r="Q19" s="5">
        <f t="shared" si="2"/>
        <v>0</v>
      </c>
      <c r="R19" s="5">
        <f t="shared" si="2"/>
        <v>0</v>
      </c>
      <c r="S19" s="5">
        <f t="shared" si="2"/>
        <v>0</v>
      </c>
      <c r="T19" s="5">
        <f t="shared" si="2"/>
        <v>0</v>
      </c>
      <c r="U19" s="5">
        <f t="shared" si="2"/>
        <v>0</v>
      </c>
      <c r="V19" s="5">
        <f t="shared" si="2"/>
        <v>0</v>
      </c>
      <c r="W19" s="5">
        <f t="shared" si="2"/>
        <v>0</v>
      </c>
    </row>
    <row r="20" spans="2:23" outlineLevel="1" x14ac:dyDescent="0.2">
      <c r="B20" s="4" t="s">
        <v>1</v>
      </c>
      <c r="C20" s="5">
        <f t="shared" si="2"/>
        <v>2512.9349999999999</v>
      </c>
      <c r="D20" s="5">
        <f t="shared" si="2"/>
        <v>2432.1039999999998</v>
      </c>
      <c r="E20" s="5">
        <f t="shared" si="2"/>
        <v>2214.6040000000003</v>
      </c>
      <c r="F20" s="5">
        <f t="shared" si="2"/>
        <v>1915.6800000000003</v>
      </c>
      <c r="G20" s="5">
        <f t="shared" si="2"/>
        <v>1680.5150000000001</v>
      </c>
      <c r="H20" s="5">
        <f t="shared" si="2"/>
        <v>1335.2</v>
      </c>
      <c r="I20" s="5">
        <f t="shared" si="2"/>
        <v>1523.8149999999998</v>
      </c>
      <c r="J20" s="5">
        <f t="shared" si="2"/>
        <v>2138.2389999999996</v>
      </c>
      <c r="K20" s="5">
        <f t="shared" si="2"/>
        <v>2578.9490000000001</v>
      </c>
      <c r="L20" s="5">
        <f t="shared" si="2"/>
        <v>1777.0529999999999</v>
      </c>
      <c r="M20" s="5">
        <f t="shared" si="2"/>
        <v>1925.019</v>
      </c>
      <c r="N20" s="5">
        <f t="shared" si="2"/>
        <v>1807.0650000000001</v>
      </c>
      <c r="O20" s="5">
        <f t="shared" si="2"/>
        <v>1720.2740000000001</v>
      </c>
      <c r="P20" s="5">
        <f t="shared" si="2"/>
        <v>1537.5230000000001</v>
      </c>
      <c r="Q20" s="5">
        <f t="shared" si="2"/>
        <v>1306.1680000000001</v>
      </c>
      <c r="R20" s="5">
        <f t="shared" si="2"/>
        <v>1368.8319999999999</v>
      </c>
      <c r="S20" s="5">
        <f t="shared" si="2"/>
        <v>1163.904</v>
      </c>
      <c r="T20" s="5">
        <f t="shared" si="2"/>
        <v>1262.1969999999999</v>
      </c>
      <c r="U20" s="5">
        <f t="shared" si="2"/>
        <v>2075.1709999999998</v>
      </c>
      <c r="V20" s="5">
        <f t="shared" si="2"/>
        <v>1971.8249999999998</v>
      </c>
      <c r="W20" s="5">
        <f t="shared" si="2"/>
        <v>1538.2640000000001</v>
      </c>
    </row>
    <row r="21" spans="2:23" outlineLevel="1" x14ac:dyDescent="0.2">
      <c r="B21" s="15" t="s">
        <v>9</v>
      </c>
      <c r="C21" s="19">
        <f t="shared" ref="C21:W21" si="3">SUM(C11:C20)</f>
        <v>187394.6998</v>
      </c>
      <c r="D21" s="19">
        <f t="shared" si="3"/>
        <v>174484.06880000001</v>
      </c>
      <c r="E21" s="19">
        <f t="shared" si="3"/>
        <v>183664.9442</v>
      </c>
      <c r="F21" s="19">
        <f t="shared" si="3"/>
        <v>176985.49650000001</v>
      </c>
      <c r="G21" s="19">
        <f t="shared" si="3"/>
        <v>183104.4276</v>
      </c>
      <c r="H21" s="19">
        <f t="shared" si="3"/>
        <v>176687.1635</v>
      </c>
      <c r="I21" s="19">
        <f t="shared" si="3"/>
        <v>168681.29460000002</v>
      </c>
      <c r="J21" s="19">
        <f t="shared" si="3"/>
        <v>176910.16960000002</v>
      </c>
      <c r="K21" s="19">
        <f t="shared" si="3"/>
        <v>175097.56040000002</v>
      </c>
      <c r="L21" s="19">
        <f t="shared" si="3"/>
        <v>168009.31320000003</v>
      </c>
      <c r="M21" s="19">
        <f t="shared" si="3"/>
        <v>175773.2972</v>
      </c>
      <c r="N21" s="19">
        <f t="shared" si="3"/>
        <v>171179.4932</v>
      </c>
      <c r="O21" s="19">
        <f t="shared" si="3"/>
        <v>167487.61499999999</v>
      </c>
      <c r="P21" s="19">
        <f t="shared" si="3"/>
        <v>172434.01999999996</v>
      </c>
      <c r="Q21" s="19">
        <f t="shared" si="3"/>
        <v>170367.94699999999</v>
      </c>
      <c r="R21" s="19">
        <f t="shared" si="3"/>
        <v>166982.09419999999</v>
      </c>
      <c r="S21" s="19">
        <f t="shared" si="3"/>
        <v>177063.19110000003</v>
      </c>
      <c r="T21" s="19">
        <f t="shared" si="3"/>
        <v>187300.11549999996</v>
      </c>
      <c r="U21" s="19">
        <f t="shared" si="3"/>
        <v>208668.86299999998</v>
      </c>
      <c r="V21" s="19">
        <f t="shared" si="3"/>
        <v>207279.68340000004</v>
      </c>
      <c r="W21" s="19">
        <f t="shared" si="3"/>
        <v>157644.15779999999</v>
      </c>
    </row>
    <row r="22" spans="2:23" outlineLevel="1" x14ac:dyDescent="0.2">
      <c r="B22" s="26" t="s">
        <v>91</v>
      </c>
      <c r="C22" s="25">
        <f t="shared" ref="C22:W22" si="4">C21/C3/1000</f>
        <v>2.3126017218269915E-3</v>
      </c>
      <c r="D22" s="25">
        <f t="shared" si="4"/>
        <v>2.220014928495571E-3</v>
      </c>
      <c r="E22" s="25">
        <f t="shared" si="4"/>
        <v>2.2568894927524367E-3</v>
      </c>
      <c r="F22" s="25">
        <f t="shared" si="4"/>
        <v>2.2494622288266055E-3</v>
      </c>
      <c r="G22" s="25">
        <f t="shared" si="4"/>
        <v>2.2655517242019143E-3</v>
      </c>
      <c r="H22" s="25">
        <f t="shared" si="4"/>
        <v>2.2286253018714299E-3</v>
      </c>
      <c r="I22" s="25">
        <f t="shared" si="4"/>
        <v>2.1726200653297873E-3</v>
      </c>
      <c r="J22" s="25">
        <f t="shared" si="4"/>
        <v>2.1634604105438145E-3</v>
      </c>
      <c r="K22" s="25">
        <f t="shared" si="4"/>
        <v>2.1221156573279195E-3</v>
      </c>
      <c r="L22" s="25">
        <f t="shared" si="4"/>
        <v>2.0870120128749082E-3</v>
      </c>
      <c r="M22" s="25">
        <f t="shared" si="4"/>
        <v>2.0438169440993681E-3</v>
      </c>
      <c r="N22" s="25">
        <f t="shared" si="4"/>
        <v>2.0070305062779626E-3</v>
      </c>
      <c r="O22" s="25">
        <f t="shared" si="4"/>
        <v>2.0239197437201119E-3</v>
      </c>
      <c r="P22" s="25">
        <f t="shared" si="4"/>
        <v>2.0463912711830043E-3</v>
      </c>
      <c r="Q22" s="25">
        <f t="shared" si="4"/>
        <v>2.0017474880102272E-3</v>
      </c>
      <c r="R22" s="25">
        <f t="shared" si="4"/>
        <v>1.9756865617735616E-3</v>
      </c>
      <c r="S22" s="25">
        <f t="shared" si="4"/>
        <v>1.9430709617217778E-3</v>
      </c>
      <c r="T22" s="25">
        <f t="shared" si="4"/>
        <v>1.9077424053757458E-3</v>
      </c>
      <c r="U22" s="25">
        <f t="shared" si="4"/>
        <v>1.9449437771758857E-3</v>
      </c>
      <c r="V22" s="25">
        <f t="shared" si="4"/>
        <v>1.9217703865691425E-3</v>
      </c>
      <c r="W22" s="25">
        <f t="shared" si="4"/>
        <v>2.0466337618560556E-3</v>
      </c>
    </row>
    <row r="23" spans="2:23" outlineLevel="1" x14ac:dyDescent="0.2"/>
    <row r="24" spans="2:23" outlineLevel="1" x14ac:dyDescent="0.2">
      <c r="B24" s="4" t="s">
        <v>18</v>
      </c>
      <c r="C24" s="11">
        <f t="shared" ref="C24:W24" si="5">IFERROR(C11/C21,0)</f>
        <v>0.29710104426336603</v>
      </c>
      <c r="D24" s="11">
        <f t="shared" si="5"/>
        <v>0.26037496668005256</v>
      </c>
      <c r="E24" s="11">
        <f t="shared" si="5"/>
        <v>0.28834005547804475</v>
      </c>
      <c r="F24" s="11">
        <f t="shared" si="5"/>
        <v>0.27518145533467481</v>
      </c>
      <c r="G24" s="11">
        <f t="shared" si="5"/>
        <v>0.28375130236337331</v>
      </c>
      <c r="H24" s="11">
        <f t="shared" si="5"/>
        <v>0.29518135877482693</v>
      </c>
      <c r="I24" s="11">
        <f t="shared" si="5"/>
        <v>0.3183386333815818</v>
      </c>
      <c r="J24" s="11">
        <f t="shared" si="5"/>
        <v>0.30411000860857235</v>
      </c>
      <c r="K24" s="11">
        <f t="shared" si="5"/>
        <v>0.3209177230775398</v>
      </c>
      <c r="L24" s="11">
        <f t="shared" si="5"/>
        <v>0.30612998125153923</v>
      </c>
      <c r="M24" s="11">
        <f t="shared" si="5"/>
        <v>0.32900689536590205</v>
      </c>
      <c r="N24" s="11">
        <f t="shared" si="5"/>
        <v>0.35427940851036471</v>
      </c>
      <c r="O24" s="11">
        <f t="shared" si="5"/>
        <v>0.32302139176081768</v>
      </c>
      <c r="P24" s="11">
        <f t="shared" si="5"/>
        <v>0.32358076729870366</v>
      </c>
      <c r="Q24" s="11">
        <f t="shared" si="5"/>
        <v>0.30226143418867407</v>
      </c>
      <c r="R24" s="11">
        <f t="shared" si="5"/>
        <v>0.26380236522389955</v>
      </c>
      <c r="S24" s="11">
        <f t="shared" si="5"/>
        <v>0.24300809915765717</v>
      </c>
      <c r="T24" s="11">
        <f t="shared" si="5"/>
        <v>0.28230899569306467</v>
      </c>
      <c r="U24" s="11">
        <f t="shared" si="5"/>
        <v>0.34311980700254263</v>
      </c>
      <c r="V24" s="11">
        <f t="shared" si="5"/>
        <v>0.34682530781982079</v>
      </c>
      <c r="W24" s="11">
        <f t="shared" si="5"/>
        <v>0.23384612353836309</v>
      </c>
    </row>
    <row r="25" spans="2:23" outlineLevel="1" x14ac:dyDescent="0.2">
      <c r="B25" s="4" t="s">
        <v>19</v>
      </c>
      <c r="C25" s="11">
        <f t="shared" ref="C25:W25" si="6">IFERROR(C12/C21,0)</f>
        <v>3.7869843744641491E-3</v>
      </c>
      <c r="D25" s="11">
        <f t="shared" si="6"/>
        <v>3.9357472846827607E-3</v>
      </c>
      <c r="E25" s="11">
        <f t="shared" si="6"/>
        <v>3.6568437320767715E-3</v>
      </c>
      <c r="F25" s="11">
        <f t="shared" si="6"/>
        <v>3.3454266689022173E-3</v>
      </c>
      <c r="G25" s="11">
        <f t="shared" si="6"/>
        <v>3.470603132482636E-3</v>
      </c>
      <c r="H25" s="11">
        <f t="shared" si="6"/>
        <v>3.5813892048813154E-3</v>
      </c>
      <c r="I25" s="11">
        <f t="shared" si="6"/>
        <v>3.0076885596774404E-3</v>
      </c>
      <c r="J25" s="11">
        <f t="shared" si="6"/>
        <v>2.9165954742264846E-3</v>
      </c>
      <c r="K25" s="11">
        <f t="shared" si="6"/>
        <v>2.4565048137586728E-3</v>
      </c>
      <c r="L25" s="11">
        <f t="shared" si="6"/>
        <v>2.341729113145377E-3</v>
      </c>
      <c r="M25" s="11">
        <f t="shared" si="6"/>
        <v>1.7778263534786783E-3</v>
      </c>
      <c r="N25" s="11">
        <f t="shared" si="6"/>
        <v>1.8929288429509149E-3</v>
      </c>
      <c r="O25" s="11">
        <f t="shared" si="6"/>
        <v>2.1562639124092851E-3</v>
      </c>
      <c r="P25" s="11">
        <f t="shared" si="6"/>
        <v>1.793512092335376E-3</v>
      </c>
      <c r="Q25" s="11">
        <f t="shared" si="6"/>
        <v>1.6754031789794357E-3</v>
      </c>
      <c r="R25" s="11">
        <f t="shared" si="6"/>
        <v>1.8879497320377957E-3</v>
      </c>
      <c r="S25" s="11">
        <f t="shared" si="6"/>
        <v>1.9469862587379967E-3</v>
      </c>
      <c r="T25" s="11">
        <f t="shared" si="6"/>
        <v>1.48310106087468E-3</v>
      </c>
      <c r="U25" s="11">
        <f t="shared" si="6"/>
        <v>1.3379092404409182E-3</v>
      </c>
      <c r="V25" s="11">
        <f t="shared" si="6"/>
        <v>1.6342093660299366E-3</v>
      </c>
      <c r="W25" s="11">
        <f t="shared" si="6"/>
        <v>1.3780187165299445E-3</v>
      </c>
    </row>
    <row r="26" spans="2:23" outlineLevel="1" x14ac:dyDescent="0.2">
      <c r="B26" s="4" t="s">
        <v>16</v>
      </c>
      <c r="C26" s="11">
        <f t="shared" ref="C26:W26" si="7">IFERROR(C13/C21,0)</f>
        <v>6.1237857912990981E-2</v>
      </c>
      <c r="D26" s="11">
        <f t="shared" si="7"/>
        <v>7.6476185429256799E-2</v>
      </c>
      <c r="E26" s="11">
        <f t="shared" si="7"/>
        <v>7.6815627834982358E-2</v>
      </c>
      <c r="F26" s="11">
        <f t="shared" si="7"/>
        <v>7.6653998594737968E-2</v>
      </c>
      <c r="G26" s="11">
        <f t="shared" si="7"/>
        <v>6.2842767653533235E-2</v>
      </c>
      <c r="H26" s="11">
        <f t="shared" si="7"/>
        <v>6.460177849875326E-2</v>
      </c>
      <c r="I26" s="11">
        <f t="shared" si="7"/>
        <v>5.3259716919436068E-2</v>
      </c>
      <c r="J26" s="11">
        <f t="shared" si="7"/>
        <v>6.1126819472564681E-2</v>
      </c>
      <c r="K26" s="11">
        <f t="shared" si="7"/>
        <v>6.4509762295922868E-2</v>
      </c>
      <c r="L26" s="11">
        <f t="shared" si="7"/>
        <v>5.140061485591501E-2</v>
      </c>
      <c r="M26" s="11">
        <f t="shared" si="7"/>
        <v>5.0954366463349242E-2</v>
      </c>
      <c r="N26" s="11">
        <f t="shared" si="7"/>
        <v>5.0225268455228726E-2</v>
      </c>
      <c r="O26" s="11">
        <f t="shared" si="7"/>
        <v>5.1259736428869676E-2</v>
      </c>
      <c r="P26" s="11">
        <f t="shared" si="7"/>
        <v>5.5795138337550794E-2</v>
      </c>
      <c r="Q26" s="11">
        <f t="shared" si="7"/>
        <v>5.3876008730679839E-2</v>
      </c>
      <c r="R26" s="11">
        <f t="shared" si="7"/>
        <v>5.4553466008692576E-2</v>
      </c>
      <c r="S26" s="11">
        <f t="shared" si="7"/>
        <v>5.1523085873041163E-2</v>
      </c>
      <c r="T26" s="11">
        <f t="shared" si="7"/>
        <v>4.7234097941600051E-2</v>
      </c>
      <c r="U26" s="11">
        <f t="shared" si="7"/>
        <v>4.6398700126141959E-2</v>
      </c>
      <c r="V26" s="11">
        <f t="shared" si="7"/>
        <v>4.7915313440699693E-2</v>
      </c>
      <c r="W26" s="11">
        <f t="shared" si="7"/>
        <v>5.1866140262382759E-2</v>
      </c>
    </row>
    <row r="27" spans="2:23" outlineLevel="1" x14ac:dyDescent="0.2">
      <c r="B27" s="4" t="s">
        <v>21</v>
      </c>
      <c r="C27" s="11">
        <f t="shared" ref="C27:W27" si="8">IFERROR(C14/C21,0)</f>
        <v>0</v>
      </c>
      <c r="D27" s="11">
        <f t="shared" si="8"/>
        <v>0</v>
      </c>
      <c r="E27" s="11">
        <f t="shared" si="8"/>
        <v>0</v>
      </c>
      <c r="F27" s="11">
        <f t="shared" si="8"/>
        <v>0</v>
      </c>
      <c r="G27" s="11">
        <f t="shared" si="8"/>
        <v>0</v>
      </c>
      <c r="H27" s="11">
        <f t="shared" si="8"/>
        <v>0</v>
      </c>
      <c r="I27" s="11">
        <f t="shared" si="8"/>
        <v>0</v>
      </c>
      <c r="J27" s="11">
        <f t="shared" si="8"/>
        <v>0</v>
      </c>
      <c r="K27" s="11">
        <f t="shared" si="8"/>
        <v>0</v>
      </c>
      <c r="L27" s="11">
        <f t="shared" si="8"/>
        <v>0</v>
      </c>
      <c r="M27" s="11">
        <f t="shared" si="8"/>
        <v>0</v>
      </c>
      <c r="N27" s="11">
        <f t="shared" si="8"/>
        <v>0</v>
      </c>
      <c r="O27" s="11">
        <f t="shared" si="8"/>
        <v>0</v>
      </c>
      <c r="P27" s="11">
        <f t="shared" si="8"/>
        <v>0</v>
      </c>
      <c r="Q27" s="11">
        <f t="shared" si="8"/>
        <v>0</v>
      </c>
      <c r="R27" s="11">
        <f t="shared" si="8"/>
        <v>0</v>
      </c>
      <c r="S27" s="11">
        <f t="shared" si="8"/>
        <v>0</v>
      </c>
      <c r="T27" s="11">
        <f t="shared" si="8"/>
        <v>0</v>
      </c>
      <c r="U27" s="11">
        <f t="shared" si="8"/>
        <v>0</v>
      </c>
      <c r="V27" s="11">
        <f t="shared" si="8"/>
        <v>0</v>
      </c>
      <c r="W27" s="11">
        <f t="shared" si="8"/>
        <v>0</v>
      </c>
    </row>
    <row r="28" spans="2:23" outlineLevel="1" x14ac:dyDescent="0.2">
      <c r="B28" s="4" t="s">
        <v>20</v>
      </c>
      <c r="C28" s="11">
        <f t="shared" ref="C28:W28" si="9">IFERROR(C15/C21,0)</f>
        <v>0.61932497623393301</v>
      </c>
      <c r="D28" s="11">
        <f t="shared" si="9"/>
        <v>0.64149243979574133</v>
      </c>
      <c r="E28" s="11">
        <f t="shared" si="9"/>
        <v>0.61554262568958984</v>
      </c>
      <c r="F28" s="11">
        <f t="shared" si="9"/>
        <v>0.63020345285750567</v>
      </c>
      <c r="G28" s="11">
        <f t="shared" si="9"/>
        <v>0.6373229502397898</v>
      </c>
      <c r="H28" s="11">
        <f t="shared" si="9"/>
        <v>0.62548249578979742</v>
      </c>
      <c r="I28" s="11">
        <f t="shared" si="9"/>
        <v>0.61301118920864628</v>
      </c>
      <c r="J28" s="11">
        <f t="shared" si="9"/>
        <v>0.61605522309103022</v>
      </c>
      <c r="K28" s="11">
        <f t="shared" si="9"/>
        <v>0.5931007591582641</v>
      </c>
      <c r="L28" s="11">
        <f t="shared" si="9"/>
        <v>0.62420145647021175</v>
      </c>
      <c r="M28" s="11">
        <f t="shared" si="9"/>
        <v>0.5805478057562431</v>
      </c>
      <c r="N28" s="11">
        <f t="shared" si="9"/>
        <v>0.55300951784801755</v>
      </c>
      <c r="O28" s="11">
        <f t="shared" si="9"/>
        <v>0.58266676613670809</v>
      </c>
      <c r="P28" s="11">
        <f t="shared" si="9"/>
        <v>0.58269157675498151</v>
      </c>
      <c r="Q28" s="11">
        <f t="shared" si="9"/>
        <v>0.6055495990686558</v>
      </c>
      <c r="R28" s="11">
        <f t="shared" si="9"/>
        <v>0.66478476947979248</v>
      </c>
      <c r="S28" s="11">
        <f t="shared" si="9"/>
        <v>0.69041463807663173</v>
      </c>
      <c r="T28" s="11">
        <f t="shared" si="9"/>
        <v>0.65541795141071346</v>
      </c>
      <c r="U28" s="11">
        <f t="shared" si="9"/>
        <v>0.59319945113229477</v>
      </c>
      <c r="V28" s="11">
        <f t="shared" si="9"/>
        <v>0.58779607823349267</v>
      </c>
      <c r="W28" s="11">
        <f t="shared" si="9"/>
        <v>0.69476160441639911</v>
      </c>
    </row>
    <row r="29" spans="2:23" outlineLevel="1" x14ac:dyDescent="0.2">
      <c r="B29" s="4" t="s">
        <v>0</v>
      </c>
      <c r="C29" s="11">
        <f t="shared" ref="C29:W29" si="10">IFERROR(C16/C21,0)</f>
        <v>0</v>
      </c>
      <c r="D29" s="11">
        <f t="shared" si="10"/>
        <v>0</v>
      </c>
      <c r="E29" s="11">
        <f t="shared" si="10"/>
        <v>0</v>
      </c>
      <c r="F29" s="11">
        <f t="shared" si="10"/>
        <v>0</v>
      </c>
      <c r="G29" s="11">
        <f t="shared" si="10"/>
        <v>0</v>
      </c>
      <c r="H29" s="11">
        <f t="shared" si="10"/>
        <v>0</v>
      </c>
      <c r="I29" s="11">
        <f t="shared" si="10"/>
        <v>0</v>
      </c>
      <c r="J29" s="11">
        <f t="shared" si="10"/>
        <v>0</v>
      </c>
      <c r="K29" s="11">
        <f t="shared" si="10"/>
        <v>0</v>
      </c>
      <c r="L29" s="11">
        <f t="shared" si="10"/>
        <v>0</v>
      </c>
      <c r="M29" s="11">
        <f t="shared" si="10"/>
        <v>2.06641228096619E-2</v>
      </c>
      <c r="N29" s="11">
        <f t="shared" si="10"/>
        <v>2.3523197345229663E-2</v>
      </c>
      <c r="O29" s="11">
        <f t="shared" si="10"/>
        <v>2.3069407251395873E-2</v>
      </c>
      <c r="P29" s="11">
        <f t="shared" si="10"/>
        <v>2.0807576138397753E-2</v>
      </c>
      <c r="Q29" s="11">
        <f t="shared" si="10"/>
        <v>2.2151068123160516E-2</v>
      </c>
      <c r="R29" s="11">
        <f t="shared" si="10"/>
        <v>0</v>
      </c>
      <c r="S29" s="11">
        <f t="shared" si="10"/>
        <v>0</v>
      </c>
      <c r="T29" s="11">
        <f t="shared" si="10"/>
        <v>0</v>
      </c>
      <c r="U29" s="11">
        <f t="shared" si="10"/>
        <v>0</v>
      </c>
      <c r="V29" s="11">
        <f t="shared" si="10"/>
        <v>0</v>
      </c>
      <c r="W29" s="11">
        <f t="shared" si="10"/>
        <v>0</v>
      </c>
    </row>
    <row r="30" spans="2:23" outlineLevel="1" x14ac:dyDescent="0.2">
      <c r="B30" s="4" t="s">
        <v>22</v>
      </c>
      <c r="C30" s="11">
        <f t="shared" ref="C30:W30" si="11">IFERROR(C17/C21,0)</f>
        <v>2.2626040141611307E-3</v>
      </c>
      <c r="D30" s="11">
        <f t="shared" si="11"/>
        <v>2.3841718207341573E-3</v>
      </c>
      <c r="E30" s="11">
        <f t="shared" si="11"/>
        <v>2.8312425229811491E-3</v>
      </c>
      <c r="F30" s="11">
        <f t="shared" si="11"/>
        <v>3.028496744647096E-3</v>
      </c>
      <c r="G30" s="11">
        <f t="shared" si="11"/>
        <v>2.7142981003480662E-3</v>
      </c>
      <c r="H30" s="11">
        <f t="shared" si="11"/>
        <v>2.8694784044116482E-3</v>
      </c>
      <c r="I30" s="11">
        <f t="shared" si="11"/>
        <v>2.5136159940285399E-3</v>
      </c>
      <c r="J30" s="11">
        <f t="shared" si="11"/>
        <v>2.9054293552607611E-3</v>
      </c>
      <c r="K30" s="11">
        <f t="shared" si="11"/>
        <v>3.48948322640365E-3</v>
      </c>
      <c r="L30" s="11">
        <f t="shared" si="11"/>
        <v>4.0116823714270141E-3</v>
      </c>
      <c r="M30" s="11">
        <f t="shared" si="11"/>
        <v>4.4033992212100352E-3</v>
      </c>
      <c r="N30" s="11">
        <f t="shared" si="11"/>
        <v>4.287896793469418E-3</v>
      </c>
      <c r="O30" s="11">
        <f t="shared" si="11"/>
        <v>4.7585608046302411E-3</v>
      </c>
      <c r="P30" s="11">
        <f t="shared" si="11"/>
        <v>4.3842856531443163E-3</v>
      </c>
      <c r="Q30" s="11">
        <f t="shared" si="11"/>
        <v>4.8131119405929101E-3</v>
      </c>
      <c r="R30" s="11">
        <f t="shared" si="11"/>
        <v>4.3896922212633268E-3</v>
      </c>
      <c r="S30" s="11">
        <f t="shared" si="11"/>
        <v>4.1962420048127095E-3</v>
      </c>
      <c r="T30" s="11">
        <f t="shared" si="11"/>
        <v>4.0683370534280328E-3</v>
      </c>
      <c r="U30" s="11">
        <f t="shared" si="11"/>
        <v>3.6565110339437661E-3</v>
      </c>
      <c r="V30" s="11">
        <f t="shared" si="11"/>
        <v>3.758207206910467E-3</v>
      </c>
      <c r="W30" s="11">
        <f t="shared" si="11"/>
        <v>4.630682228808863E-3</v>
      </c>
    </row>
    <row r="31" spans="2:23" outlineLevel="1" x14ac:dyDescent="0.2">
      <c r="B31" s="4" t="s">
        <v>23</v>
      </c>
      <c r="C31" s="11">
        <f t="shared" ref="C31:W31" si="12">IFERROR(C18/C21,0)</f>
        <v>2.8766822144667722E-3</v>
      </c>
      <c r="D31" s="11">
        <f t="shared" si="12"/>
        <v>1.3976576869005248E-3</v>
      </c>
      <c r="E31" s="11">
        <f t="shared" si="12"/>
        <v>7.5575663393254112E-4</v>
      </c>
      <c r="F31" s="11">
        <f t="shared" si="12"/>
        <v>7.6323203127551178E-4</v>
      </c>
      <c r="G31" s="11">
        <f t="shared" si="12"/>
        <v>7.2017373762293447E-4</v>
      </c>
      <c r="H31" s="11">
        <f t="shared" si="12"/>
        <v>7.2664022364024204E-4</v>
      </c>
      <c r="I31" s="11">
        <f t="shared" si="12"/>
        <v>8.3546311601523599E-4</v>
      </c>
      <c r="J31" s="11">
        <f t="shared" si="12"/>
        <v>7.9934353304695466E-4</v>
      </c>
      <c r="K31" s="11">
        <f t="shared" si="12"/>
        <v>7.9712703981225756E-4</v>
      </c>
      <c r="L31" s="11">
        <f t="shared" si="12"/>
        <v>1.3374258588422106E-3</v>
      </c>
      <c r="M31" s="11">
        <f t="shared" si="12"/>
        <v>1.6938693461568631E-3</v>
      </c>
      <c r="N31" s="11">
        <f t="shared" si="12"/>
        <v>2.2252314975308037E-3</v>
      </c>
      <c r="O31" s="11">
        <f t="shared" si="12"/>
        <v>2.7968217232062203E-3</v>
      </c>
      <c r="P31" s="11">
        <f t="shared" si="12"/>
        <v>2.0305563832473434E-3</v>
      </c>
      <c r="Q31" s="11">
        <f t="shared" si="12"/>
        <v>2.0066274555741405E-3</v>
      </c>
      <c r="R31" s="11">
        <f t="shared" si="12"/>
        <v>2.3842795954106557E-3</v>
      </c>
      <c r="S31" s="11">
        <f t="shared" si="12"/>
        <v>2.3375665909366973E-3</v>
      </c>
      <c r="T31" s="11">
        <f t="shared" si="12"/>
        <v>2.7486154967160184E-3</v>
      </c>
      <c r="U31" s="11">
        <f t="shared" si="12"/>
        <v>2.3428171935742999E-3</v>
      </c>
      <c r="V31" s="11">
        <f t="shared" si="12"/>
        <v>2.5580123980447947E-3</v>
      </c>
      <c r="W31" s="11">
        <f t="shared" si="12"/>
        <v>3.7596064977677211E-3</v>
      </c>
    </row>
    <row r="32" spans="2:23" outlineLevel="1" x14ac:dyDescent="0.2">
      <c r="B32" s="4" t="s">
        <v>17</v>
      </c>
      <c r="C32" s="11">
        <f t="shared" ref="C32:W32" si="13">IFERROR(C19/C21,0)</f>
        <v>0</v>
      </c>
      <c r="D32" s="11">
        <f t="shared" si="13"/>
        <v>0</v>
      </c>
      <c r="E32" s="11">
        <f t="shared" si="13"/>
        <v>0</v>
      </c>
      <c r="F32" s="11">
        <f t="shared" si="13"/>
        <v>0</v>
      </c>
      <c r="G32" s="11">
        <f t="shared" si="13"/>
        <v>0</v>
      </c>
      <c r="H32" s="11">
        <f t="shared" si="13"/>
        <v>0</v>
      </c>
      <c r="I32" s="11">
        <f t="shared" si="13"/>
        <v>0</v>
      </c>
      <c r="J32" s="11">
        <f t="shared" si="13"/>
        <v>0</v>
      </c>
      <c r="K32" s="11">
        <f t="shared" si="13"/>
        <v>0</v>
      </c>
      <c r="L32" s="11">
        <f t="shared" si="13"/>
        <v>0</v>
      </c>
      <c r="M32" s="11">
        <f t="shared" si="13"/>
        <v>0</v>
      </c>
      <c r="N32" s="11">
        <f t="shared" si="13"/>
        <v>0</v>
      </c>
      <c r="O32" s="11">
        <f t="shared" si="13"/>
        <v>0</v>
      </c>
      <c r="P32" s="11">
        <f t="shared" si="13"/>
        <v>0</v>
      </c>
      <c r="Q32" s="11">
        <f t="shared" si="13"/>
        <v>0</v>
      </c>
      <c r="R32" s="11">
        <f t="shared" si="13"/>
        <v>0</v>
      </c>
      <c r="S32" s="11">
        <f t="shared" si="13"/>
        <v>0</v>
      </c>
      <c r="T32" s="11">
        <f t="shared" si="13"/>
        <v>0</v>
      </c>
      <c r="U32" s="11">
        <f t="shared" si="13"/>
        <v>0</v>
      </c>
      <c r="V32" s="11">
        <f t="shared" si="13"/>
        <v>0</v>
      </c>
      <c r="W32" s="11">
        <f t="shared" si="13"/>
        <v>0</v>
      </c>
    </row>
    <row r="33" spans="1:28" outlineLevel="1" x14ac:dyDescent="0.2">
      <c r="B33" s="4" t="s">
        <v>1</v>
      </c>
      <c r="C33" s="11">
        <f t="shared" ref="C33:W33" si="14">IFERROR(C20/C21,0)</f>
        <v>1.3409850986617925E-2</v>
      </c>
      <c r="D33" s="11">
        <f t="shared" si="14"/>
        <v>1.3938831302631795E-2</v>
      </c>
      <c r="E33" s="11">
        <f t="shared" si="14"/>
        <v>1.2057848108392588E-2</v>
      </c>
      <c r="F33" s="11">
        <f t="shared" si="14"/>
        <v>1.0823937768256622E-2</v>
      </c>
      <c r="G33" s="11">
        <f t="shared" si="14"/>
        <v>9.1779047728499617E-3</v>
      </c>
      <c r="H33" s="11">
        <f t="shared" si="14"/>
        <v>7.5568591036892169E-3</v>
      </c>
      <c r="I33" s="11">
        <f t="shared" si="14"/>
        <v>9.0336928206146191E-3</v>
      </c>
      <c r="J33" s="11">
        <f t="shared" si="14"/>
        <v>1.2086580465298471E-2</v>
      </c>
      <c r="K33" s="11">
        <f t="shared" si="14"/>
        <v>1.4728640388298636E-2</v>
      </c>
      <c r="L33" s="11">
        <f t="shared" si="14"/>
        <v>1.0577110078919122E-2</v>
      </c>
      <c r="M33" s="11">
        <f t="shared" si="14"/>
        <v>1.0951714683998089E-2</v>
      </c>
      <c r="N33" s="11">
        <f t="shared" si="14"/>
        <v>1.0556550707208193E-2</v>
      </c>
      <c r="O33" s="11">
        <f t="shared" si="14"/>
        <v>1.0271051981962966E-2</v>
      </c>
      <c r="P33" s="11">
        <f t="shared" si="14"/>
        <v>8.9165873416394304E-3</v>
      </c>
      <c r="Q33" s="11">
        <f t="shared" si="14"/>
        <v>7.6667473136833673E-3</v>
      </c>
      <c r="R33" s="11">
        <f t="shared" si="14"/>
        <v>8.1974777389035754E-3</v>
      </c>
      <c r="S33" s="11">
        <f t="shared" si="14"/>
        <v>6.5733820381824112E-3</v>
      </c>
      <c r="T33" s="11">
        <f t="shared" si="14"/>
        <v>6.7389013436032832E-3</v>
      </c>
      <c r="U33" s="11">
        <f t="shared" si="14"/>
        <v>9.9448042710617544E-3</v>
      </c>
      <c r="V33" s="11">
        <f t="shared" si="14"/>
        <v>9.5128715350015804E-3</v>
      </c>
      <c r="W33" s="11">
        <f t="shared" si="14"/>
        <v>9.7578243397485435E-3</v>
      </c>
    </row>
    <row r="34" spans="1:28" x14ac:dyDescent="0.2">
      <c r="B34" s="15"/>
      <c r="C34" s="10"/>
      <c r="D34" s="10"/>
      <c r="E34" s="10"/>
      <c r="F34" s="10"/>
      <c r="G34" s="10"/>
      <c r="H34" s="10"/>
      <c r="I34" s="10"/>
      <c r="J34" s="10"/>
      <c r="K34" s="10"/>
      <c r="L34" s="10"/>
      <c r="M34" s="10"/>
      <c r="N34" s="10"/>
      <c r="O34" s="10"/>
      <c r="P34" s="10"/>
      <c r="Q34" s="10"/>
      <c r="R34" s="10"/>
      <c r="S34" s="10"/>
      <c r="T34" s="10"/>
      <c r="U34" s="10"/>
      <c r="V34" s="10"/>
      <c r="W34" s="10"/>
    </row>
    <row r="36" spans="1:28" s="29" customFormat="1" x14ac:dyDescent="0.2">
      <c r="A36" s="28" t="s">
        <v>165</v>
      </c>
      <c r="C36" s="28"/>
      <c r="D36" s="28"/>
      <c r="E36" s="28"/>
      <c r="F36" s="28"/>
      <c r="G36" s="28"/>
      <c r="H36" s="28"/>
      <c r="I36" s="28"/>
      <c r="J36" s="28"/>
      <c r="K36" s="28"/>
      <c r="L36" s="28"/>
      <c r="M36" s="28"/>
      <c r="N36" s="28"/>
      <c r="O36" s="28"/>
      <c r="P36" s="28"/>
      <c r="Q36" s="28"/>
      <c r="R36" s="28"/>
      <c r="S36" s="28"/>
      <c r="T36" s="28"/>
      <c r="U36" s="28"/>
      <c r="V36" s="28"/>
      <c r="W36" s="28"/>
      <c r="X36" s="28"/>
      <c r="Y36" s="28"/>
      <c r="AA36" s="28"/>
      <c r="AB36" s="28"/>
    </row>
    <row r="37" spans="1:28" outlineLevel="1" x14ac:dyDescent="0.2">
      <c r="A37" s="6"/>
      <c r="B37" s="20" t="s">
        <v>88</v>
      </c>
      <c r="C37" s="5">
        <f>C72+C107+C142</f>
        <v>54544.073497958881</v>
      </c>
      <c r="D37" s="5">
        <f t="shared" ref="D37:W37" si="15">D72+D107+D142</f>
        <v>53304.725829374518</v>
      </c>
      <c r="E37" s="5">
        <f t="shared" si="15"/>
        <v>54118.107610856408</v>
      </c>
      <c r="F37" s="5">
        <f t="shared" si="15"/>
        <v>53534.285968644101</v>
      </c>
      <c r="G37" s="5">
        <f t="shared" si="15"/>
        <v>55919.037184341796</v>
      </c>
      <c r="H37" s="5">
        <f t="shared" si="15"/>
        <v>53336.700162880748</v>
      </c>
      <c r="I37" s="5">
        <f t="shared" si="15"/>
        <v>50067.321544345235</v>
      </c>
      <c r="J37" s="5">
        <f t="shared" si="15"/>
        <v>53356.906212795155</v>
      </c>
      <c r="K37" s="5">
        <f t="shared" si="15"/>
        <v>51206.910800423298</v>
      </c>
      <c r="L37" s="5">
        <f t="shared" si="15"/>
        <v>51447.615458754539</v>
      </c>
      <c r="M37" s="5">
        <f t="shared" si="15"/>
        <v>52290.523821214323</v>
      </c>
      <c r="N37" s="5">
        <f t="shared" si="15"/>
        <v>49030.67073925928</v>
      </c>
      <c r="O37" s="5">
        <f t="shared" si="15"/>
        <v>50910.265397429255</v>
      </c>
      <c r="P37" s="5">
        <f t="shared" si="15"/>
        <v>52469.840503555693</v>
      </c>
      <c r="Q37" s="5">
        <f t="shared" si="15"/>
        <v>53955.349095622958</v>
      </c>
      <c r="R37" s="5">
        <f t="shared" si="15"/>
        <v>56330.853634414714</v>
      </c>
      <c r="S37" s="5">
        <f t="shared" si="15"/>
        <v>62127.429743077024</v>
      </c>
      <c r="T37" s="5">
        <f t="shared" si="15"/>
        <v>62840.399429260317</v>
      </c>
      <c r="U37" s="5">
        <f t="shared" si="15"/>
        <v>64054.091569316537</v>
      </c>
      <c r="V37" s="5">
        <f t="shared" si="15"/>
        <v>63844.642713321969</v>
      </c>
      <c r="W37" s="5">
        <f t="shared" si="15"/>
        <v>57776.660072264458</v>
      </c>
      <c r="Z37" s="21"/>
    </row>
    <row r="38" spans="1:28" outlineLevel="1" x14ac:dyDescent="0.2">
      <c r="A38" s="6"/>
      <c r="B38" s="7" t="s">
        <v>89</v>
      </c>
      <c r="C38" s="5">
        <f>C73+C108</f>
        <v>130.40100000000001</v>
      </c>
      <c r="D38" s="5">
        <f t="shared" ref="D38:W41" si="16">D73+D108</f>
        <v>138.95099999999999</v>
      </c>
      <c r="E38" s="5">
        <f t="shared" si="16"/>
        <v>151.98400000000001</v>
      </c>
      <c r="F38" s="5">
        <f t="shared" si="16"/>
        <v>144.80799999999999</v>
      </c>
      <c r="G38" s="5">
        <f t="shared" si="16"/>
        <v>149.446</v>
      </c>
      <c r="H38" s="5">
        <f t="shared" si="16"/>
        <v>145.90700000000001</v>
      </c>
      <c r="I38" s="5">
        <f t="shared" si="16"/>
        <v>156.80599999999998</v>
      </c>
      <c r="J38" s="5">
        <f t="shared" si="16"/>
        <v>167.21799999999999</v>
      </c>
      <c r="K38" s="5">
        <f t="shared" si="16"/>
        <v>154.96699999999998</v>
      </c>
      <c r="L38" s="5">
        <f t="shared" si="16"/>
        <v>130.11700000000002</v>
      </c>
      <c r="M38" s="5">
        <f t="shared" si="16"/>
        <v>126.08199999999999</v>
      </c>
      <c r="N38" s="5">
        <f t="shared" si="16"/>
        <v>125.81399999999999</v>
      </c>
      <c r="O38" s="5">
        <f t="shared" si="16"/>
        <v>133.178</v>
      </c>
      <c r="P38" s="5">
        <f t="shared" si="16"/>
        <v>143.56399999999999</v>
      </c>
      <c r="Q38" s="5">
        <f t="shared" si="16"/>
        <v>148.78</v>
      </c>
      <c r="R38" s="5">
        <f t="shared" si="16"/>
        <v>152.89400000000001</v>
      </c>
      <c r="S38" s="5">
        <f t="shared" si="16"/>
        <v>163.803</v>
      </c>
      <c r="T38" s="5">
        <f t="shared" si="16"/>
        <v>177.245</v>
      </c>
      <c r="U38" s="5">
        <f t="shared" si="16"/>
        <v>163.80000000000001</v>
      </c>
      <c r="V38" s="5">
        <f t="shared" si="16"/>
        <v>160.08699999999999</v>
      </c>
      <c r="W38" s="5">
        <f t="shared" si="16"/>
        <v>128.75900000000001</v>
      </c>
      <c r="Z38" s="21"/>
    </row>
    <row r="39" spans="1:28" outlineLevel="1" x14ac:dyDescent="0.2">
      <c r="A39" s="6"/>
      <c r="B39" s="7" t="s">
        <v>25</v>
      </c>
      <c r="C39" s="5">
        <f>C74+C109</f>
        <v>1810.1979999999999</v>
      </c>
      <c r="D39" s="5">
        <f t="shared" si="16"/>
        <v>1922.9569999999999</v>
      </c>
      <c r="E39" s="5">
        <f t="shared" si="16"/>
        <v>1936.5610000000001</v>
      </c>
      <c r="F39" s="5">
        <f t="shared" si="16"/>
        <v>1971.15</v>
      </c>
      <c r="G39" s="5">
        <f t="shared" si="16"/>
        <v>2006.232</v>
      </c>
      <c r="H39" s="5">
        <f t="shared" si="16"/>
        <v>1985.6260000000002</v>
      </c>
      <c r="I39" s="5">
        <f t="shared" si="16"/>
        <v>2067.355</v>
      </c>
      <c r="J39" s="5">
        <f t="shared" si="16"/>
        <v>2209.7849999999999</v>
      </c>
      <c r="K39" s="5">
        <f t="shared" si="16"/>
        <v>2414.3940000000002</v>
      </c>
      <c r="L39" s="5">
        <f t="shared" si="16"/>
        <v>2464.0439999999999</v>
      </c>
      <c r="M39" s="5">
        <f t="shared" si="16"/>
        <v>2467.0080000000003</v>
      </c>
      <c r="N39" s="5">
        <f t="shared" si="16"/>
        <v>2479.2420000000002</v>
      </c>
      <c r="O39" s="5">
        <f t="shared" si="16"/>
        <v>2461.2110000000002</v>
      </c>
      <c r="P39" s="5">
        <f t="shared" si="16"/>
        <v>2590.241</v>
      </c>
      <c r="Q39" s="5">
        <f t="shared" si="16"/>
        <v>2666.9490000000001</v>
      </c>
      <c r="R39" s="5">
        <f t="shared" si="16"/>
        <v>2792.5789999999997</v>
      </c>
      <c r="S39" s="5">
        <f t="shared" si="16"/>
        <v>2911.1529999999998</v>
      </c>
      <c r="T39" s="5">
        <f t="shared" si="16"/>
        <v>2979.049</v>
      </c>
      <c r="U39" s="5">
        <f t="shared" si="16"/>
        <v>2979.6490000000003</v>
      </c>
      <c r="V39" s="5">
        <f t="shared" si="16"/>
        <v>3090.855</v>
      </c>
      <c r="W39" s="5">
        <f t="shared" si="16"/>
        <v>3049.5479999999998</v>
      </c>
    </row>
    <row r="40" spans="1:28" outlineLevel="1" x14ac:dyDescent="0.2">
      <c r="A40" s="6"/>
      <c r="B40" s="7" t="s">
        <v>30</v>
      </c>
      <c r="C40" s="5">
        <f>C41*1000/C39</f>
        <v>18433.963897237754</v>
      </c>
      <c r="D40" s="5">
        <f t="shared" ref="D40:W40" si="17">D41*1000/D39</f>
        <v>16980.745531467655</v>
      </c>
      <c r="E40" s="5">
        <f t="shared" si="17"/>
        <v>17105.667290419053</v>
      </c>
      <c r="F40" s="5">
        <f t="shared" si="17"/>
        <v>16609.615423724877</v>
      </c>
      <c r="G40" s="5">
        <f t="shared" si="17"/>
        <v>17030.714226403921</v>
      </c>
      <c r="H40" s="5">
        <f t="shared" si="17"/>
        <v>16394.548550828982</v>
      </c>
      <c r="I40" s="5">
        <f t="shared" si="17"/>
        <v>14784.853587308931</v>
      </c>
      <c r="J40" s="5">
        <f t="shared" si="17"/>
        <v>14733.343724443048</v>
      </c>
      <c r="K40" s="5">
        <f t="shared" si="17"/>
        <v>12932.066180607062</v>
      </c>
      <c r="L40" s="5">
        <f t="shared" si="17"/>
        <v>12730.198494703352</v>
      </c>
      <c r="M40" s="5">
        <f t="shared" si="17"/>
        <v>12907.834792066336</v>
      </c>
      <c r="N40" s="5">
        <f t="shared" si="17"/>
        <v>12032.640434728437</v>
      </c>
      <c r="O40" s="5">
        <f t="shared" si="17"/>
        <v>12576.836470430791</v>
      </c>
      <c r="P40" s="5">
        <f t="shared" si="17"/>
        <v>12305.486609091311</v>
      </c>
      <c r="Q40" s="5">
        <f t="shared" si="17"/>
        <v>12277.17566324821</v>
      </c>
      <c r="R40" s="5">
        <f t="shared" si="17"/>
        <v>12226.946714558429</v>
      </c>
      <c r="S40" s="5">
        <f t="shared" si="17"/>
        <v>12920.365898675806</v>
      </c>
      <c r="T40" s="5">
        <f t="shared" si="17"/>
        <v>12749.557596587219</v>
      </c>
      <c r="U40" s="5">
        <f t="shared" si="17"/>
        <v>12974.800207498572</v>
      </c>
      <c r="V40" s="5">
        <f t="shared" si="17"/>
        <v>12453.609838185235</v>
      </c>
      <c r="W40" s="5">
        <f t="shared" si="17"/>
        <v>11399.952667956795</v>
      </c>
    </row>
    <row r="41" spans="1:28" outlineLevel="1" x14ac:dyDescent="0.2">
      <c r="A41" s="6"/>
      <c r="B41" s="7" t="s">
        <v>31</v>
      </c>
      <c r="C41" s="5">
        <f>C76+C111</f>
        <v>33369.124578851988</v>
      </c>
      <c r="D41" s="5">
        <f t="shared" si="16"/>
        <v>32653.243484954444</v>
      </c>
      <c r="E41" s="5">
        <f t="shared" si="16"/>
        <v>33126.168153601211</v>
      </c>
      <c r="F41" s="5">
        <f t="shared" si="16"/>
        <v>32740.043442475297</v>
      </c>
      <c r="G41" s="5">
        <f t="shared" si="16"/>
        <v>34167.563863866788</v>
      </c>
      <c r="H41" s="5">
        <f t="shared" si="16"/>
        <v>32553.441860788353</v>
      </c>
      <c r="I41" s="5">
        <f t="shared" si="16"/>
        <v>30565.540987991059</v>
      </c>
      <c r="J41" s="5">
        <f t="shared" si="16"/>
        <v>32557.521962118379</v>
      </c>
      <c r="K41" s="5">
        <f t="shared" si="16"/>
        <v>31223.102994060609</v>
      </c>
      <c r="L41" s="5">
        <f t="shared" si="16"/>
        <v>31367.769219682828</v>
      </c>
      <c r="M41" s="5">
        <f t="shared" si="16"/>
        <v>31843.731694705992</v>
      </c>
      <c r="N41" s="5">
        <f t="shared" si="16"/>
        <v>29831.827536677003</v>
      </c>
      <c r="O41" s="5">
        <f t="shared" si="16"/>
        <v>30954.248266225441</v>
      </c>
      <c r="P41" s="5">
        <f t="shared" si="16"/>
        <v>31874.175939819288</v>
      </c>
      <c r="Q41" s="5">
        <f t="shared" si="16"/>
        <v>32742.601357924152</v>
      </c>
      <c r="R41" s="5">
        <f t="shared" si="16"/>
        <v>34144.714629194867</v>
      </c>
      <c r="S41" s="5">
        <f t="shared" si="16"/>
        <v>37613.161947027766</v>
      </c>
      <c r="T41" s="5">
        <f t="shared" si="16"/>
        <v>37981.556808555557</v>
      </c>
      <c r="U41" s="5">
        <f t="shared" si="16"/>
        <v>38660.350463472918</v>
      </c>
      <c r="V41" s="5">
        <f t="shared" si="16"/>
        <v>38492.302236404023</v>
      </c>
      <c r="W41" s="5">
        <f t="shared" si="16"/>
        <v>34764.702858662306</v>
      </c>
    </row>
    <row r="42" spans="1:28" outlineLevel="1" x14ac:dyDescent="0.2">
      <c r="A42" s="6"/>
      <c r="B42" s="7" t="s">
        <v>140</v>
      </c>
      <c r="C42" s="14"/>
      <c r="D42" s="14"/>
      <c r="E42" s="14"/>
      <c r="F42" s="14"/>
      <c r="G42" s="14"/>
      <c r="H42" s="14"/>
      <c r="I42" s="14"/>
      <c r="J42" s="14"/>
      <c r="K42" s="14"/>
      <c r="L42" s="14"/>
      <c r="M42" s="14"/>
      <c r="N42" s="14"/>
      <c r="O42" s="14"/>
      <c r="P42" s="14"/>
      <c r="Q42" s="14"/>
      <c r="R42" s="14"/>
      <c r="S42" s="14"/>
      <c r="T42" s="14"/>
      <c r="U42" s="14"/>
      <c r="V42" s="14"/>
      <c r="W42" s="14"/>
    </row>
    <row r="43" spans="1:28" outlineLevel="1" x14ac:dyDescent="0.2">
      <c r="A43" s="6"/>
      <c r="B43" s="7" t="s">
        <v>90</v>
      </c>
      <c r="C43" s="5"/>
      <c r="D43" s="5"/>
      <c r="E43" s="5"/>
      <c r="F43" s="5"/>
      <c r="G43" s="5"/>
      <c r="H43" s="5"/>
      <c r="I43" s="5"/>
      <c r="J43" s="5"/>
      <c r="K43" s="5"/>
      <c r="L43" s="5"/>
      <c r="M43" s="5"/>
      <c r="N43" s="5"/>
      <c r="O43" s="5"/>
      <c r="P43" s="5"/>
      <c r="Q43" s="5"/>
      <c r="R43" s="5"/>
      <c r="S43" s="5"/>
      <c r="T43" s="5"/>
      <c r="U43" s="5"/>
      <c r="V43" s="5"/>
      <c r="W43" s="5"/>
    </row>
    <row r="44" spans="1:28" outlineLevel="1" x14ac:dyDescent="0.2"/>
    <row r="45" spans="1:28" outlineLevel="1" x14ac:dyDescent="0.2">
      <c r="B45" s="8" t="s">
        <v>14</v>
      </c>
      <c r="C45" s="13"/>
    </row>
    <row r="46" spans="1:28" outlineLevel="1" x14ac:dyDescent="0.2">
      <c r="B46" s="4" t="s">
        <v>18</v>
      </c>
      <c r="C46" s="5">
        <f t="shared" ref="C46:W55" si="18">C81+C116</f>
        <v>0</v>
      </c>
      <c r="D46" s="5">
        <f t="shared" si="18"/>
        <v>0</v>
      </c>
      <c r="E46" s="5">
        <f t="shared" si="18"/>
        <v>0</v>
      </c>
      <c r="F46" s="5">
        <f t="shared" si="18"/>
        <v>0</v>
      </c>
      <c r="G46" s="5">
        <f t="shared" si="18"/>
        <v>0</v>
      </c>
      <c r="H46" s="5">
        <f t="shared" si="18"/>
        <v>0</v>
      </c>
      <c r="I46" s="5">
        <f t="shared" si="18"/>
        <v>0</v>
      </c>
      <c r="J46" s="5">
        <f t="shared" si="18"/>
        <v>0</v>
      </c>
      <c r="K46" s="5">
        <f t="shared" si="18"/>
        <v>0</v>
      </c>
      <c r="L46" s="5">
        <f t="shared" si="18"/>
        <v>0</v>
      </c>
      <c r="M46" s="5">
        <f t="shared" si="18"/>
        <v>0</v>
      </c>
      <c r="N46" s="5">
        <f t="shared" si="18"/>
        <v>0</v>
      </c>
      <c r="O46" s="5">
        <f t="shared" si="18"/>
        <v>0</v>
      </c>
      <c r="P46" s="5">
        <f t="shared" si="18"/>
        <v>0</v>
      </c>
      <c r="Q46" s="5">
        <f t="shared" si="18"/>
        <v>0</v>
      </c>
      <c r="R46" s="5">
        <f t="shared" si="18"/>
        <v>0</v>
      </c>
      <c r="S46" s="5">
        <f t="shared" si="18"/>
        <v>0</v>
      </c>
      <c r="T46" s="5">
        <f t="shared" si="18"/>
        <v>0</v>
      </c>
      <c r="U46" s="5">
        <f t="shared" si="18"/>
        <v>0</v>
      </c>
      <c r="V46" s="5">
        <f t="shared" si="18"/>
        <v>0</v>
      </c>
      <c r="W46" s="5">
        <f t="shared" si="18"/>
        <v>0</v>
      </c>
    </row>
    <row r="47" spans="1:28" outlineLevel="1" x14ac:dyDescent="0.2">
      <c r="B47" s="4" t="s">
        <v>19</v>
      </c>
      <c r="C47" s="5">
        <f t="shared" si="18"/>
        <v>0</v>
      </c>
      <c r="D47" s="5">
        <f t="shared" si="18"/>
        <v>0</v>
      </c>
      <c r="E47" s="5">
        <f t="shared" si="18"/>
        <v>0</v>
      </c>
      <c r="F47" s="5">
        <f t="shared" si="18"/>
        <v>0</v>
      </c>
      <c r="G47" s="5">
        <f t="shared" si="18"/>
        <v>0</v>
      </c>
      <c r="H47" s="5">
        <f t="shared" si="18"/>
        <v>0</v>
      </c>
      <c r="I47" s="5">
        <f t="shared" si="18"/>
        <v>0</v>
      </c>
      <c r="J47" s="5">
        <f t="shared" si="18"/>
        <v>0</v>
      </c>
      <c r="K47" s="5">
        <f t="shared" si="18"/>
        <v>0</v>
      </c>
      <c r="L47" s="5">
        <f t="shared" si="18"/>
        <v>0</v>
      </c>
      <c r="M47" s="5">
        <f t="shared" si="18"/>
        <v>0</v>
      </c>
      <c r="N47" s="5">
        <f t="shared" si="18"/>
        <v>0</v>
      </c>
      <c r="O47" s="5">
        <f t="shared" si="18"/>
        <v>0</v>
      </c>
      <c r="P47" s="5">
        <f t="shared" si="18"/>
        <v>0</v>
      </c>
      <c r="Q47" s="5">
        <f t="shared" si="18"/>
        <v>0</v>
      </c>
      <c r="R47" s="5">
        <f t="shared" si="18"/>
        <v>0</v>
      </c>
      <c r="S47" s="5">
        <f t="shared" si="18"/>
        <v>0</v>
      </c>
      <c r="T47" s="5">
        <f t="shared" si="18"/>
        <v>0</v>
      </c>
      <c r="U47" s="5">
        <f t="shared" si="18"/>
        <v>0</v>
      </c>
      <c r="V47" s="5">
        <f t="shared" si="18"/>
        <v>0</v>
      </c>
      <c r="W47" s="5">
        <f t="shared" si="18"/>
        <v>0</v>
      </c>
    </row>
    <row r="48" spans="1:28" outlineLevel="1" x14ac:dyDescent="0.2">
      <c r="B48" s="4" t="s">
        <v>16</v>
      </c>
      <c r="C48" s="5">
        <f t="shared" si="18"/>
        <v>3128.2560000000003</v>
      </c>
      <c r="D48" s="5">
        <f t="shared" si="18"/>
        <v>3842.6459999999997</v>
      </c>
      <c r="E48" s="5">
        <f t="shared" si="18"/>
        <v>4008.7830000000004</v>
      </c>
      <c r="F48" s="5">
        <f t="shared" si="18"/>
        <v>3911.27</v>
      </c>
      <c r="G48" s="5">
        <f t="shared" si="18"/>
        <v>3349.3599999999997</v>
      </c>
      <c r="H48" s="5">
        <f t="shared" si="18"/>
        <v>3298.1489999999999</v>
      </c>
      <c r="I48" s="5">
        <f t="shared" si="18"/>
        <v>1581.567</v>
      </c>
      <c r="J48" s="5">
        <f t="shared" si="18"/>
        <v>1849.5650000000001</v>
      </c>
      <c r="K48" s="5">
        <f t="shared" si="18"/>
        <v>1889.232</v>
      </c>
      <c r="L48" s="5">
        <f t="shared" si="18"/>
        <v>1587.1109999999999</v>
      </c>
      <c r="M48" s="5">
        <f t="shared" si="18"/>
        <v>1673.174</v>
      </c>
      <c r="N48" s="5">
        <f t="shared" si="18"/>
        <v>1649.1100000000001</v>
      </c>
      <c r="O48" s="5">
        <f t="shared" si="18"/>
        <v>1795.422</v>
      </c>
      <c r="P48" s="5">
        <f t="shared" si="18"/>
        <v>2097.4520000000002</v>
      </c>
      <c r="Q48" s="5">
        <f t="shared" si="18"/>
        <v>2229.5749999999998</v>
      </c>
      <c r="R48" s="5">
        <f t="shared" si="18"/>
        <v>2396.9429999999998</v>
      </c>
      <c r="S48" s="5">
        <f t="shared" si="18"/>
        <v>2638.5889999999999</v>
      </c>
      <c r="T48" s="5">
        <f t="shared" si="18"/>
        <v>2793.23</v>
      </c>
      <c r="U48" s="5">
        <f t="shared" si="18"/>
        <v>3060.373</v>
      </c>
      <c r="V48" s="5">
        <f t="shared" si="18"/>
        <v>3018.1860000000001</v>
      </c>
      <c r="W48" s="5">
        <f t="shared" si="18"/>
        <v>2998.0610000000001</v>
      </c>
    </row>
    <row r="49" spans="2:23" outlineLevel="1" x14ac:dyDescent="0.2">
      <c r="B49" s="4" t="s">
        <v>21</v>
      </c>
      <c r="C49" s="5">
        <f t="shared" si="18"/>
        <v>0</v>
      </c>
      <c r="D49" s="5">
        <f t="shared" si="18"/>
        <v>0</v>
      </c>
      <c r="E49" s="5">
        <f t="shared" si="18"/>
        <v>0</v>
      </c>
      <c r="F49" s="5">
        <f t="shared" si="18"/>
        <v>0</v>
      </c>
      <c r="G49" s="5">
        <f t="shared" si="18"/>
        <v>0</v>
      </c>
      <c r="H49" s="5">
        <f t="shared" si="18"/>
        <v>0</v>
      </c>
      <c r="I49" s="5">
        <f t="shared" si="18"/>
        <v>0</v>
      </c>
      <c r="J49" s="5">
        <f t="shared" si="18"/>
        <v>0</v>
      </c>
      <c r="K49" s="5">
        <f t="shared" si="18"/>
        <v>0</v>
      </c>
      <c r="L49" s="5">
        <f t="shared" si="18"/>
        <v>0</v>
      </c>
      <c r="M49" s="5">
        <f t="shared" si="18"/>
        <v>0</v>
      </c>
      <c r="N49" s="5">
        <f t="shared" si="18"/>
        <v>0</v>
      </c>
      <c r="O49" s="5">
        <f t="shared" si="18"/>
        <v>0</v>
      </c>
      <c r="P49" s="5">
        <f t="shared" si="18"/>
        <v>0</v>
      </c>
      <c r="Q49" s="5">
        <f t="shared" si="18"/>
        <v>0</v>
      </c>
      <c r="R49" s="5">
        <f t="shared" si="18"/>
        <v>0</v>
      </c>
      <c r="S49" s="5">
        <f t="shared" si="18"/>
        <v>0</v>
      </c>
      <c r="T49" s="5">
        <f t="shared" si="18"/>
        <v>0</v>
      </c>
      <c r="U49" s="5">
        <f t="shared" si="18"/>
        <v>0</v>
      </c>
      <c r="V49" s="5">
        <f t="shared" si="18"/>
        <v>0</v>
      </c>
      <c r="W49" s="5">
        <f t="shared" si="18"/>
        <v>0</v>
      </c>
    </row>
    <row r="50" spans="2:23" outlineLevel="1" x14ac:dyDescent="0.2">
      <c r="B50" s="4" t="s">
        <v>20</v>
      </c>
      <c r="C50" s="5">
        <f t="shared" si="18"/>
        <v>115710.15300000001</v>
      </c>
      <c r="D50" s="5">
        <f t="shared" si="18"/>
        <v>111848.916</v>
      </c>
      <c r="E50" s="5">
        <f t="shared" si="18"/>
        <v>112979.23999999999</v>
      </c>
      <c r="F50" s="5">
        <f t="shared" si="18"/>
        <v>111420.51199999999</v>
      </c>
      <c r="G50" s="5">
        <f t="shared" si="18"/>
        <v>116574.569</v>
      </c>
      <c r="H50" s="5">
        <f t="shared" si="18"/>
        <v>110452.163</v>
      </c>
      <c r="I50" s="5">
        <f t="shared" si="18"/>
        <v>103322.77000000002</v>
      </c>
      <c r="J50" s="5">
        <f t="shared" si="18"/>
        <v>108871.80500000001</v>
      </c>
      <c r="K50" s="5">
        <f t="shared" si="18"/>
        <v>103787.96400000001</v>
      </c>
      <c r="L50" s="5">
        <f t="shared" si="18"/>
        <v>104795.757</v>
      </c>
      <c r="M50" s="5">
        <f t="shared" si="18"/>
        <v>101974.557</v>
      </c>
      <c r="N50" s="5">
        <f t="shared" si="18"/>
        <v>94586.962</v>
      </c>
      <c r="O50" s="5">
        <f t="shared" si="18"/>
        <v>97491.01</v>
      </c>
      <c r="P50" s="5">
        <f t="shared" si="18"/>
        <v>100357.698</v>
      </c>
      <c r="Q50" s="5">
        <f t="shared" si="18"/>
        <v>103006.567</v>
      </c>
      <c r="R50" s="5">
        <f t="shared" si="18"/>
        <v>110845.80499999999</v>
      </c>
      <c r="S50" s="5">
        <f t="shared" si="18"/>
        <v>122053.22600000001</v>
      </c>
      <c r="T50" s="5">
        <f t="shared" si="18"/>
        <v>122537.02499999999</v>
      </c>
      <c r="U50" s="5">
        <f t="shared" si="18"/>
        <v>123559.69899999999</v>
      </c>
      <c r="V50" s="5">
        <f t="shared" si="18"/>
        <v>121588.83100000001</v>
      </c>
      <c r="W50" s="5">
        <f t="shared" si="18"/>
        <v>109269.00599999999</v>
      </c>
    </row>
    <row r="51" spans="2:23" outlineLevel="1" x14ac:dyDescent="0.2">
      <c r="B51" s="4" t="s">
        <v>0</v>
      </c>
      <c r="C51" s="5">
        <f t="shared" si="18"/>
        <v>0</v>
      </c>
      <c r="D51" s="5">
        <f t="shared" si="18"/>
        <v>0</v>
      </c>
      <c r="E51" s="5">
        <f t="shared" si="18"/>
        <v>0</v>
      </c>
      <c r="F51" s="5">
        <f t="shared" si="18"/>
        <v>0</v>
      </c>
      <c r="G51" s="5">
        <f t="shared" si="18"/>
        <v>0</v>
      </c>
      <c r="H51" s="5">
        <f t="shared" si="18"/>
        <v>0</v>
      </c>
      <c r="I51" s="5">
        <f t="shared" si="18"/>
        <v>0</v>
      </c>
      <c r="J51" s="5">
        <f t="shared" si="18"/>
        <v>0</v>
      </c>
      <c r="K51" s="5">
        <f t="shared" si="18"/>
        <v>0</v>
      </c>
      <c r="L51" s="5">
        <f t="shared" si="18"/>
        <v>0</v>
      </c>
      <c r="M51" s="5">
        <f t="shared" si="18"/>
        <v>3629.701</v>
      </c>
      <c r="N51" s="5">
        <f t="shared" si="18"/>
        <v>4023.4169999999995</v>
      </c>
      <c r="O51" s="5">
        <f t="shared" si="18"/>
        <v>3859.942</v>
      </c>
      <c r="P51" s="5">
        <f t="shared" si="18"/>
        <v>3583.7150000000001</v>
      </c>
      <c r="Q51" s="5">
        <f t="shared" si="18"/>
        <v>3767.991</v>
      </c>
      <c r="R51" s="5">
        <f t="shared" si="18"/>
        <v>0</v>
      </c>
      <c r="S51" s="5">
        <f t="shared" si="18"/>
        <v>0</v>
      </c>
      <c r="T51" s="5">
        <f t="shared" si="18"/>
        <v>0</v>
      </c>
      <c r="U51" s="5">
        <f t="shared" si="18"/>
        <v>0</v>
      </c>
      <c r="V51" s="5">
        <f t="shared" si="18"/>
        <v>0</v>
      </c>
      <c r="W51" s="5">
        <f t="shared" si="18"/>
        <v>0</v>
      </c>
    </row>
    <row r="52" spans="2:23" outlineLevel="1" x14ac:dyDescent="0.2">
      <c r="B52" s="4" t="s">
        <v>22</v>
      </c>
      <c r="C52" s="5">
        <f t="shared" si="18"/>
        <v>0</v>
      </c>
      <c r="D52" s="5">
        <f t="shared" si="18"/>
        <v>0</v>
      </c>
      <c r="E52" s="5">
        <f t="shared" si="18"/>
        <v>0</v>
      </c>
      <c r="F52" s="5">
        <f t="shared" si="18"/>
        <v>0</v>
      </c>
      <c r="G52" s="5">
        <f t="shared" si="18"/>
        <v>0</v>
      </c>
      <c r="H52" s="5">
        <f t="shared" si="18"/>
        <v>0</v>
      </c>
      <c r="I52" s="5">
        <f t="shared" si="18"/>
        <v>0</v>
      </c>
      <c r="J52" s="5">
        <f t="shared" si="18"/>
        <v>0</v>
      </c>
      <c r="K52" s="5">
        <f t="shared" si="18"/>
        <v>0</v>
      </c>
      <c r="L52" s="5">
        <f t="shared" si="18"/>
        <v>0</v>
      </c>
      <c r="M52" s="5">
        <f t="shared" si="18"/>
        <v>0</v>
      </c>
      <c r="N52" s="5">
        <f t="shared" si="18"/>
        <v>0</v>
      </c>
      <c r="O52" s="5">
        <f t="shared" si="18"/>
        <v>0</v>
      </c>
      <c r="P52" s="5">
        <f t="shared" si="18"/>
        <v>0</v>
      </c>
      <c r="Q52" s="5">
        <f t="shared" si="18"/>
        <v>0</v>
      </c>
      <c r="R52" s="5">
        <f t="shared" si="18"/>
        <v>0</v>
      </c>
      <c r="S52" s="5">
        <f t="shared" si="18"/>
        <v>0</v>
      </c>
      <c r="T52" s="5">
        <f t="shared" si="18"/>
        <v>0</v>
      </c>
      <c r="U52" s="5">
        <f t="shared" si="18"/>
        <v>0</v>
      </c>
      <c r="V52" s="5">
        <f t="shared" si="18"/>
        <v>0</v>
      </c>
      <c r="W52" s="5">
        <f t="shared" si="18"/>
        <v>0</v>
      </c>
    </row>
    <row r="53" spans="2:23" outlineLevel="1" x14ac:dyDescent="0.2">
      <c r="B53" s="4" t="s">
        <v>23</v>
      </c>
      <c r="C53" s="5">
        <f t="shared" si="18"/>
        <v>206.57300000000001</v>
      </c>
      <c r="D53" s="5">
        <f t="shared" si="18"/>
        <v>119.423</v>
      </c>
      <c r="E53" s="5">
        <f t="shared" si="18"/>
        <v>68.930999999999997</v>
      </c>
      <c r="F53" s="5">
        <f t="shared" si="18"/>
        <v>70.507000000000005</v>
      </c>
      <c r="G53" s="5">
        <f t="shared" si="18"/>
        <v>70.766000000000005</v>
      </c>
      <c r="H53" s="5">
        <f t="shared" si="18"/>
        <v>73.605000000000004</v>
      </c>
      <c r="I53" s="5">
        <f t="shared" si="18"/>
        <v>90.022000000000006</v>
      </c>
      <c r="J53" s="5">
        <f t="shared" si="18"/>
        <v>81.639999999999986</v>
      </c>
      <c r="K53" s="5">
        <f t="shared" si="18"/>
        <v>83.691999999999993</v>
      </c>
      <c r="L53" s="5">
        <f t="shared" si="18"/>
        <v>117.253</v>
      </c>
      <c r="M53" s="5">
        <f t="shared" si="18"/>
        <v>172.422</v>
      </c>
      <c r="N53" s="5">
        <f t="shared" si="18"/>
        <v>279.084</v>
      </c>
      <c r="O53" s="5">
        <f t="shared" si="18"/>
        <v>244.774</v>
      </c>
      <c r="P53" s="5">
        <f t="shared" si="18"/>
        <v>156.459</v>
      </c>
      <c r="Q53" s="5">
        <f t="shared" si="18"/>
        <v>120.24399999999999</v>
      </c>
      <c r="R53" s="5">
        <f t="shared" si="18"/>
        <v>81.128999999999991</v>
      </c>
      <c r="S53" s="5">
        <f t="shared" si="18"/>
        <v>59.149000000000001</v>
      </c>
      <c r="T53" s="5">
        <f t="shared" si="18"/>
        <v>44.19</v>
      </c>
      <c r="U53" s="5">
        <f t="shared" si="18"/>
        <v>31.742000000000001</v>
      </c>
      <c r="V53" s="5">
        <f t="shared" si="18"/>
        <v>24.34</v>
      </c>
      <c r="W53" s="5">
        <f t="shared" si="18"/>
        <v>14.646000000000001</v>
      </c>
    </row>
    <row r="54" spans="2:23" outlineLevel="1" x14ac:dyDescent="0.2">
      <c r="B54" s="4" t="s">
        <v>17</v>
      </c>
      <c r="C54" s="5">
        <f t="shared" si="18"/>
        <v>0</v>
      </c>
      <c r="D54" s="5">
        <f t="shared" si="18"/>
        <v>0</v>
      </c>
      <c r="E54" s="5">
        <f t="shared" si="18"/>
        <v>0</v>
      </c>
      <c r="F54" s="5">
        <f t="shared" si="18"/>
        <v>0</v>
      </c>
      <c r="G54" s="5">
        <f t="shared" si="18"/>
        <v>0</v>
      </c>
      <c r="H54" s="5">
        <f t="shared" si="18"/>
        <v>0</v>
      </c>
      <c r="I54" s="5">
        <f t="shared" si="18"/>
        <v>0</v>
      </c>
      <c r="J54" s="5">
        <f t="shared" si="18"/>
        <v>0</v>
      </c>
      <c r="K54" s="5">
        <f t="shared" si="18"/>
        <v>0</v>
      </c>
      <c r="L54" s="5">
        <f t="shared" si="18"/>
        <v>0</v>
      </c>
      <c r="M54" s="5">
        <f t="shared" si="18"/>
        <v>0</v>
      </c>
      <c r="N54" s="5">
        <f t="shared" si="18"/>
        <v>0</v>
      </c>
      <c r="O54" s="5">
        <f t="shared" si="18"/>
        <v>0</v>
      </c>
      <c r="P54" s="5">
        <f t="shared" si="18"/>
        <v>0</v>
      </c>
      <c r="Q54" s="5">
        <f t="shared" si="18"/>
        <v>0</v>
      </c>
      <c r="R54" s="5">
        <f t="shared" si="18"/>
        <v>0</v>
      </c>
      <c r="S54" s="5">
        <f t="shared" si="18"/>
        <v>0</v>
      </c>
      <c r="T54" s="5">
        <f t="shared" si="18"/>
        <v>0</v>
      </c>
      <c r="U54" s="5">
        <f t="shared" si="18"/>
        <v>0</v>
      </c>
      <c r="V54" s="5">
        <f t="shared" si="18"/>
        <v>0</v>
      </c>
      <c r="W54" s="5">
        <f t="shared" si="18"/>
        <v>0</v>
      </c>
    </row>
    <row r="55" spans="2:23" outlineLevel="1" x14ac:dyDescent="0.2">
      <c r="B55" s="4" t="s">
        <v>1</v>
      </c>
      <c r="C55" s="5">
        <f t="shared" si="18"/>
        <v>2512.9349999999999</v>
      </c>
      <c r="D55" s="5">
        <f t="shared" si="18"/>
        <v>2432.1039999999998</v>
      </c>
      <c r="E55" s="5">
        <f t="shared" si="18"/>
        <v>2214.6040000000003</v>
      </c>
      <c r="F55" s="5">
        <f t="shared" si="18"/>
        <v>1915.6800000000003</v>
      </c>
      <c r="G55" s="5">
        <f t="shared" si="18"/>
        <v>1680.5150000000001</v>
      </c>
      <c r="H55" s="5">
        <f t="shared" si="18"/>
        <v>1335.2</v>
      </c>
      <c r="I55" s="5">
        <f t="shared" si="18"/>
        <v>1523.8149999999998</v>
      </c>
      <c r="J55" s="5">
        <f t="shared" si="18"/>
        <v>2138.2389999999996</v>
      </c>
      <c r="K55" s="5">
        <f t="shared" si="18"/>
        <v>2578.9490000000001</v>
      </c>
      <c r="L55" s="5">
        <f t="shared" si="18"/>
        <v>1777.0529999999999</v>
      </c>
      <c r="M55" s="5">
        <f t="shared" si="18"/>
        <v>1925.019</v>
      </c>
      <c r="N55" s="5">
        <f t="shared" si="18"/>
        <v>1807.0650000000001</v>
      </c>
      <c r="O55" s="5">
        <f t="shared" si="18"/>
        <v>1720.2740000000001</v>
      </c>
      <c r="P55" s="5">
        <f t="shared" si="18"/>
        <v>1537.5230000000001</v>
      </c>
      <c r="Q55" s="5">
        <f t="shared" si="18"/>
        <v>1306.1680000000001</v>
      </c>
      <c r="R55" s="5">
        <f t="shared" si="18"/>
        <v>1368.8319999999999</v>
      </c>
      <c r="S55" s="5">
        <f t="shared" si="18"/>
        <v>1163.904</v>
      </c>
      <c r="T55" s="5">
        <f t="shared" si="18"/>
        <v>1262.1969999999999</v>
      </c>
      <c r="U55" s="5">
        <f t="shared" si="18"/>
        <v>2075.1709999999998</v>
      </c>
      <c r="V55" s="5">
        <f t="shared" si="18"/>
        <v>1971.8249999999998</v>
      </c>
      <c r="W55" s="5">
        <f t="shared" si="18"/>
        <v>1538.2640000000001</v>
      </c>
    </row>
    <row r="56" spans="2:23" outlineLevel="1" x14ac:dyDescent="0.2">
      <c r="B56" s="15" t="s">
        <v>9</v>
      </c>
      <c r="C56" s="19">
        <f t="shared" ref="C56:W56" si="19">SUM(C46:C55)</f>
        <v>121557.917</v>
      </c>
      <c r="D56" s="19">
        <f t="shared" si="19"/>
        <v>118243.08899999999</v>
      </c>
      <c r="E56" s="19">
        <f t="shared" si="19"/>
        <v>119271.55799999999</v>
      </c>
      <c r="F56" s="19">
        <f t="shared" si="19"/>
        <v>117317.96899999998</v>
      </c>
      <c r="G56" s="19">
        <f t="shared" si="19"/>
        <v>121675.21</v>
      </c>
      <c r="H56" s="19">
        <f t="shared" si="19"/>
        <v>115159.117</v>
      </c>
      <c r="I56" s="19">
        <f t="shared" si="19"/>
        <v>106518.17400000001</v>
      </c>
      <c r="J56" s="19">
        <f t="shared" si="19"/>
        <v>112941.24900000001</v>
      </c>
      <c r="K56" s="19">
        <f t="shared" si="19"/>
        <v>108339.837</v>
      </c>
      <c r="L56" s="19">
        <f t="shared" si="19"/>
        <v>108277.174</v>
      </c>
      <c r="M56" s="19">
        <f t="shared" si="19"/>
        <v>109374.87300000001</v>
      </c>
      <c r="N56" s="19">
        <f t="shared" si="19"/>
        <v>102345.63800000001</v>
      </c>
      <c r="O56" s="19">
        <f t="shared" si="19"/>
        <v>105111.42200000001</v>
      </c>
      <c r="P56" s="19">
        <f t="shared" si="19"/>
        <v>107732.84700000001</v>
      </c>
      <c r="Q56" s="19">
        <f t="shared" si="19"/>
        <v>110430.545</v>
      </c>
      <c r="R56" s="19">
        <f t="shared" si="19"/>
        <v>114692.70899999999</v>
      </c>
      <c r="S56" s="19">
        <f t="shared" si="19"/>
        <v>125914.868</v>
      </c>
      <c r="T56" s="19">
        <f t="shared" si="19"/>
        <v>126636.64199999999</v>
      </c>
      <c r="U56" s="19">
        <f t="shared" si="19"/>
        <v>128726.985</v>
      </c>
      <c r="V56" s="19">
        <f t="shared" si="19"/>
        <v>126603.182</v>
      </c>
      <c r="W56" s="19">
        <f t="shared" si="19"/>
        <v>113819.97699999998</v>
      </c>
    </row>
    <row r="57" spans="2:23" outlineLevel="1" x14ac:dyDescent="0.2">
      <c r="B57" s="26" t="s">
        <v>91</v>
      </c>
      <c r="C57" s="25">
        <f t="shared" ref="C57:W57" si="20">C56/C37/1000</f>
        <v>2.2286182385066796E-3</v>
      </c>
      <c r="D57" s="25">
        <f t="shared" si="20"/>
        <v>2.2182477662203836E-3</v>
      </c>
      <c r="E57" s="25">
        <f t="shared" si="20"/>
        <v>2.2039122073084726E-3</v>
      </c>
      <c r="F57" s="25">
        <f t="shared" si="20"/>
        <v>2.1914548196031794E-3</v>
      </c>
      <c r="G57" s="25">
        <f t="shared" si="20"/>
        <v>2.1759174715202533E-3</v>
      </c>
      <c r="H57" s="25">
        <f t="shared" si="20"/>
        <v>2.1590971441488626E-3</v>
      </c>
      <c r="I57" s="25">
        <f t="shared" si="20"/>
        <v>2.1274989497022637E-3</v>
      </c>
      <c r="J57" s="25">
        <f t="shared" si="20"/>
        <v>2.1167128496838586E-3</v>
      </c>
      <c r="K57" s="25">
        <f t="shared" si="20"/>
        <v>2.1157268678489469E-3</v>
      </c>
      <c r="L57" s="25">
        <f t="shared" si="20"/>
        <v>2.1046101560684696E-3</v>
      </c>
      <c r="M57" s="25">
        <f t="shared" si="20"/>
        <v>2.0916767514886987E-3</v>
      </c>
      <c r="N57" s="25">
        <f t="shared" si="20"/>
        <v>2.0873799288666671E-3</v>
      </c>
      <c r="O57" s="25">
        <f t="shared" si="20"/>
        <v>2.0646410145272521E-3</v>
      </c>
      <c r="P57" s="25">
        <f t="shared" si="20"/>
        <v>2.053233742776469E-3</v>
      </c>
      <c r="Q57" s="25">
        <f t="shared" si="20"/>
        <v>2.0467024465783412E-3</v>
      </c>
      <c r="R57" s="25">
        <f t="shared" si="20"/>
        <v>2.0360548722437562E-3</v>
      </c>
      <c r="S57" s="25">
        <f t="shared" si="20"/>
        <v>2.0267194139643434E-3</v>
      </c>
      <c r="T57" s="25">
        <f t="shared" si="20"/>
        <v>2.0152106471340203E-3</v>
      </c>
      <c r="U57" s="25">
        <f t="shared" si="20"/>
        <v>2.0096606141185732E-3</v>
      </c>
      <c r="V57" s="25">
        <f t="shared" si="20"/>
        <v>1.9829883388725218E-3</v>
      </c>
      <c r="W57" s="25">
        <f t="shared" si="20"/>
        <v>1.9699992498292398E-3</v>
      </c>
    </row>
    <row r="58" spans="2:23" outlineLevel="1" x14ac:dyDescent="0.2"/>
    <row r="59" spans="2:23" outlineLevel="1" x14ac:dyDescent="0.2">
      <c r="B59" s="4" t="s">
        <v>18</v>
      </c>
      <c r="C59" s="11">
        <f t="shared" ref="C59:W59" si="21">IFERROR(C46/C56,0)</f>
        <v>0</v>
      </c>
      <c r="D59" s="11">
        <f t="shared" si="21"/>
        <v>0</v>
      </c>
      <c r="E59" s="11">
        <f t="shared" si="21"/>
        <v>0</v>
      </c>
      <c r="F59" s="11">
        <f t="shared" si="21"/>
        <v>0</v>
      </c>
      <c r="G59" s="11">
        <f t="shared" si="21"/>
        <v>0</v>
      </c>
      <c r="H59" s="11">
        <f t="shared" si="21"/>
        <v>0</v>
      </c>
      <c r="I59" s="11">
        <f t="shared" si="21"/>
        <v>0</v>
      </c>
      <c r="J59" s="11">
        <f t="shared" si="21"/>
        <v>0</v>
      </c>
      <c r="K59" s="11">
        <f t="shared" si="21"/>
        <v>0</v>
      </c>
      <c r="L59" s="11">
        <f t="shared" si="21"/>
        <v>0</v>
      </c>
      <c r="M59" s="11">
        <f t="shared" si="21"/>
        <v>0</v>
      </c>
      <c r="N59" s="11">
        <f t="shared" si="21"/>
        <v>0</v>
      </c>
      <c r="O59" s="11">
        <f t="shared" si="21"/>
        <v>0</v>
      </c>
      <c r="P59" s="11">
        <f t="shared" si="21"/>
        <v>0</v>
      </c>
      <c r="Q59" s="11">
        <f t="shared" si="21"/>
        <v>0</v>
      </c>
      <c r="R59" s="11">
        <f t="shared" si="21"/>
        <v>0</v>
      </c>
      <c r="S59" s="11">
        <f t="shared" si="21"/>
        <v>0</v>
      </c>
      <c r="T59" s="11">
        <f t="shared" si="21"/>
        <v>0</v>
      </c>
      <c r="U59" s="11">
        <f t="shared" si="21"/>
        <v>0</v>
      </c>
      <c r="V59" s="11">
        <f t="shared" si="21"/>
        <v>0</v>
      </c>
      <c r="W59" s="11">
        <f t="shared" si="21"/>
        <v>0</v>
      </c>
    </row>
    <row r="60" spans="2:23" outlineLevel="1" x14ac:dyDescent="0.2">
      <c r="B60" s="4" t="s">
        <v>19</v>
      </c>
      <c r="C60" s="11">
        <f t="shared" ref="C60:W60" si="22">IFERROR(C47/C56,0)</f>
        <v>0</v>
      </c>
      <c r="D60" s="11">
        <f t="shared" si="22"/>
        <v>0</v>
      </c>
      <c r="E60" s="11">
        <f t="shared" si="22"/>
        <v>0</v>
      </c>
      <c r="F60" s="11">
        <f t="shared" si="22"/>
        <v>0</v>
      </c>
      <c r="G60" s="11">
        <f t="shared" si="22"/>
        <v>0</v>
      </c>
      <c r="H60" s="11">
        <f t="shared" si="22"/>
        <v>0</v>
      </c>
      <c r="I60" s="11">
        <f t="shared" si="22"/>
        <v>0</v>
      </c>
      <c r="J60" s="11">
        <f t="shared" si="22"/>
        <v>0</v>
      </c>
      <c r="K60" s="11">
        <f t="shared" si="22"/>
        <v>0</v>
      </c>
      <c r="L60" s="11">
        <f t="shared" si="22"/>
        <v>0</v>
      </c>
      <c r="M60" s="11">
        <f t="shared" si="22"/>
        <v>0</v>
      </c>
      <c r="N60" s="11">
        <f t="shared" si="22"/>
        <v>0</v>
      </c>
      <c r="O60" s="11">
        <f t="shared" si="22"/>
        <v>0</v>
      </c>
      <c r="P60" s="11">
        <f t="shared" si="22"/>
        <v>0</v>
      </c>
      <c r="Q60" s="11">
        <f t="shared" si="22"/>
        <v>0</v>
      </c>
      <c r="R60" s="11">
        <f t="shared" si="22"/>
        <v>0</v>
      </c>
      <c r="S60" s="11">
        <f t="shared" si="22"/>
        <v>0</v>
      </c>
      <c r="T60" s="11">
        <f t="shared" si="22"/>
        <v>0</v>
      </c>
      <c r="U60" s="11">
        <f t="shared" si="22"/>
        <v>0</v>
      </c>
      <c r="V60" s="11">
        <f t="shared" si="22"/>
        <v>0</v>
      </c>
      <c r="W60" s="11">
        <f t="shared" si="22"/>
        <v>0</v>
      </c>
    </row>
    <row r="61" spans="2:23" outlineLevel="1" x14ac:dyDescent="0.2">
      <c r="B61" s="4" t="s">
        <v>16</v>
      </c>
      <c r="C61" s="11">
        <f t="shared" ref="C61:W61" si="23">IFERROR(C48/C56,0)</f>
        <v>2.5734695667744951E-2</v>
      </c>
      <c r="D61" s="11">
        <f t="shared" si="23"/>
        <v>3.2497848563479259E-2</v>
      </c>
      <c r="E61" s="11">
        <f t="shared" si="23"/>
        <v>3.3610552819306687E-2</v>
      </c>
      <c r="F61" s="11">
        <f t="shared" si="23"/>
        <v>3.3339053116407093E-2</v>
      </c>
      <c r="G61" s="11">
        <f t="shared" si="23"/>
        <v>2.752705337430689E-2</v>
      </c>
      <c r="H61" s="11">
        <f t="shared" si="23"/>
        <v>2.8639929568060163E-2</v>
      </c>
      <c r="I61" s="11">
        <f t="shared" si="23"/>
        <v>1.4847860610152778E-2</v>
      </c>
      <c r="J61" s="11">
        <f t="shared" si="23"/>
        <v>1.6376346254148473E-2</v>
      </c>
      <c r="K61" s="11">
        <f t="shared" si="23"/>
        <v>1.7438017744110138E-2</v>
      </c>
      <c r="L61" s="11">
        <f t="shared" si="23"/>
        <v>1.4657853925888387E-2</v>
      </c>
      <c r="M61" s="11">
        <f t="shared" si="23"/>
        <v>1.5297608619851836E-2</v>
      </c>
      <c r="N61" s="11">
        <f t="shared" si="23"/>
        <v>1.6113143971998103E-2</v>
      </c>
      <c r="O61" s="11">
        <f t="shared" si="23"/>
        <v>1.7081131297034494E-2</v>
      </c>
      <c r="P61" s="11">
        <f t="shared" si="23"/>
        <v>1.9469011154973005E-2</v>
      </c>
      <c r="Q61" s="11">
        <f t="shared" si="23"/>
        <v>2.0189839686112206E-2</v>
      </c>
      <c r="R61" s="11">
        <f t="shared" si="23"/>
        <v>2.0898826271511295E-2</v>
      </c>
      <c r="S61" s="11">
        <f t="shared" si="23"/>
        <v>2.0955341032482359E-2</v>
      </c>
      <c r="T61" s="11">
        <f t="shared" si="23"/>
        <v>2.2057044121558435E-2</v>
      </c>
      <c r="U61" s="11">
        <f t="shared" si="23"/>
        <v>2.3774137178774132E-2</v>
      </c>
      <c r="V61" s="11">
        <f t="shared" si="23"/>
        <v>2.3839732559012616E-2</v>
      </c>
      <c r="W61" s="11">
        <f t="shared" si="23"/>
        <v>2.6340376083541121E-2</v>
      </c>
    </row>
    <row r="62" spans="2:23" outlineLevel="1" x14ac:dyDescent="0.2">
      <c r="B62" s="4" t="s">
        <v>21</v>
      </c>
      <c r="C62" s="11">
        <f t="shared" ref="C62:W62" si="24">IFERROR(C49/C56,0)</f>
        <v>0</v>
      </c>
      <c r="D62" s="11">
        <f t="shared" si="24"/>
        <v>0</v>
      </c>
      <c r="E62" s="11">
        <f t="shared" si="24"/>
        <v>0</v>
      </c>
      <c r="F62" s="11">
        <f t="shared" si="24"/>
        <v>0</v>
      </c>
      <c r="G62" s="11">
        <f t="shared" si="24"/>
        <v>0</v>
      </c>
      <c r="H62" s="11">
        <f t="shared" si="24"/>
        <v>0</v>
      </c>
      <c r="I62" s="11">
        <f t="shared" si="24"/>
        <v>0</v>
      </c>
      <c r="J62" s="11">
        <f t="shared" si="24"/>
        <v>0</v>
      </c>
      <c r="K62" s="11">
        <f t="shared" si="24"/>
        <v>0</v>
      </c>
      <c r="L62" s="11">
        <f t="shared" si="24"/>
        <v>0</v>
      </c>
      <c r="M62" s="11">
        <f t="shared" si="24"/>
        <v>0</v>
      </c>
      <c r="N62" s="11">
        <f t="shared" si="24"/>
        <v>0</v>
      </c>
      <c r="O62" s="11">
        <f t="shared" si="24"/>
        <v>0</v>
      </c>
      <c r="P62" s="11">
        <f t="shared" si="24"/>
        <v>0</v>
      </c>
      <c r="Q62" s="11">
        <f t="shared" si="24"/>
        <v>0</v>
      </c>
      <c r="R62" s="11">
        <f t="shared" si="24"/>
        <v>0</v>
      </c>
      <c r="S62" s="11">
        <f t="shared" si="24"/>
        <v>0</v>
      </c>
      <c r="T62" s="11">
        <f t="shared" si="24"/>
        <v>0</v>
      </c>
      <c r="U62" s="11">
        <f t="shared" si="24"/>
        <v>0</v>
      </c>
      <c r="V62" s="11">
        <f t="shared" si="24"/>
        <v>0</v>
      </c>
      <c r="W62" s="11">
        <f t="shared" si="24"/>
        <v>0</v>
      </c>
    </row>
    <row r="63" spans="2:23" outlineLevel="1" x14ac:dyDescent="0.2">
      <c r="B63" s="4" t="s">
        <v>20</v>
      </c>
      <c r="C63" s="11">
        <f t="shared" ref="C63:W63" si="25">IFERROR(C50/C56,0)</f>
        <v>0.95189318685018276</v>
      </c>
      <c r="D63" s="11">
        <f t="shared" si="25"/>
        <v>0.94592349494523109</v>
      </c>
      <c r="E63" s="11">
        <f t="shared" si="25"/>
        <v>0.94724376787297437</v>
      </c>
      <c r="F63" s="11">
        <f t="shared" si="25"/>
        <v>0.94973099986072895</v>
      </c>
      <c r="G63" s="11">
        <f t="shared" si="25"/>
        <v>0.9580798668849636</v>
      </c>
      <c r="H63" s="11">
        <f t="shared" si="25"/>
        <v>0.95912651883219979</v>
      </c>
      <c r="I63" s="11">
        <f t="shared" si="25"/>
        <v>0.97000132578314768</v>
      </c>
      <c r="J63" s="11">
        <f t="shared" si="25"/>
        <v>0.96396848772232013</v>
      </c>
      <c r="K63" s="11">
        <f t="shared" si="25"/>
        <v>0.95798523307728445</v>
      </c>
      <c r="L63" s="11">
        <f t="shared" si="25"/>
        <v>0.9678471752504364</v>
      </c>
      <c r="M63" s="11">
        <f t="shared" si="25"/>
        <v>0.9323398894369459</v>
      </c>
      <c r="N63" s="11">
        <f t="shared" si="25"/>
        <v>0.92419143451917307</v>
      </c>
      <c r="O63" s="11">
        <f t="shared" si="25"/>
        <v>0.92750158018031559</v>
      </c>
      <c r="P63" s="11">
        <f t="shared" si="25"/>
        <v>0.931542243564769</v>
      </c>
      <c r="Q63" s="11">
        <f t="shared" si="25"/>
        <v>0.93277242270243255</v>
      </c>
      <c r="R63" s="11">
        <f t="shared" si="25"/>
        <v>0.96645903620604168</v>
      </c>
      <c r="S63" s="11">
        <f t="shared" si="25"/>
        <v>0.9693313263053257</v>
      </c>
      <c r="T63" s="11">
        <f t="shared" si="25"/>
        <v>0.96762692902106484</v>
      </c>
      <c r="U63" s="11">
        <f t="shared" si="25"/>
        <v>0.95985856423188964</v>
      </c>
      <c r="V63" s="11">
        <f t="shared" si="25"/>
        <v>0.96039316768515348</v>
      </c>
      <c r="W63" s="11">
        <f t="shared" si="25"/>
        <v>0.96001606115242855</v>
      </c>
    </row>
    <row r="64" spans="2:23" outlineLevel="1" x14ac:dyDescent="0.2">
      <c r="B64" s="4" t="s">
        <v>0</v>
      </c>
      <c r="C64" s="11">
        <f t="shared" ref="C64:W64" si="26">IFERROR(C51/C56,0)</f>
        <v>0</v>
      </c>
      <c r="D64" s="11">
        <f t="shared" si="26"/>
        <v>0</v>
      </c>
      <c r="E64" s="11">
        <f t="shared" si="26"/>
        <v>0</v>
      </c>
      <c r="F64" s="11">
        <f t="shared" si="26"/>
        <v>0</v>
      </c>
      <c r="G64" s="11">
        <f t="shared" si="26"/>
        <v>0</v>
      </c>
      <c r="H64" s="11">
        <f t="shared" si="26"/>
        <v>0</v>
      </c>
      <c r="I64" s="11">
        <f t="shared" si="26"/>
        <v>0</v>
      </c>
      <c r="J64" s="11">
        <f t="shared" si="26"/>
        <v>0</v>
      </c>
      <c r="K64" s="11">
        <f t="shared" si="26"/>
        <v>0</v>
      </c>
      <c r="L64" s="11">
        <f t="shared" si="26"/>
        <v>0</v>
      </c>
      <c r="M64" s="11">
        <f t="shared" si="26"/>
        <v>3.3185876247828879E-2</v>
      </c>
      <c r="N64" s="11">
        <f t="shared" si="26"/>
        <v>3.9312051579569997E-2</v>
      </c>
      <c r="O64" s="11">
        <f t="shared" si="26"/>
        <v>3.6722383986014379E-2</v>
      </c>
      <c r="P64" s="11">
        <f t="shared" si="26"/>
        <v>3.3264831477070309E-2</v>
      </c>
      <c r="Q64" s="11">
        <f t="shared" si="26"/>
        <v>3.4120912832586309E-2</v>
      </c>
      <c r="R64" s="11">
        <f t="shared" si="26"/>
        <v>0</v>
      </c>
      <c r="S64" s="11">
        <f t="shared" si="26"/>
        <v>0</v>
      </c>
      <c r="T64" s="11">
        <f t="shared" si="26"/>
        <v>0</v>
      </c>
      <c r="U64" s="11">
        <f t="shared" si="26"/>
        <v>0</v>
      </c>
      <c r="V64" s="11">
        <f t="shared" si="26"/>
        <v>0</v>
      </c>
      <c r="W64" s="11">
        <f t="shared" si="26"/>
        <v>0</v>
      </c>
    </row>
    <row r="65" spans="1:28" outlineLevel="1" x14ac:dyDescent="0.2">
      <c r="B65" s="4" t="s">
        <v>22</v>
      </c>
      <c r="C65" s="11">
        <f t="shared" ref="C65:W65" si="27">IFERROR(C52/C56,0)</f>
        <v>0</v>
      </c>
      <c r="D65" s="11">
        <f t="shared" si="27"/>
        <v>0</v>
      </c>
      <c r="E65" s="11">
        <f t="shared" si="27"/>
        <v>0</v>
      </c>
      <c r="F65" s="11">
        <f t="shared" si="27"/>
        <v>0</v>
      </c>
      <c r="G65" s="11">
        <f t="shared" si="27"/>
        <v>0</v>
      </c>
      <c r="H65" s="11">
        <f t="shared" si="27"/>
        <v>0</v>
      </c>
      <c r="I65" s="11">
        <f t="shared" si="27"/>
        <v>0</v>
      </c>
      <c r="J65" s="11">
        <f t="shared" si="27"/>
        <v>0</v>
      </c>
      <c r="K65" s="11">
        <f t="shared" si="27"/>
        <v>0</v>
      </c>
      <c r="L65" s="11">
        <f t="shared" si="27"/>
        <v>0</v>
      </c>
      <c r="M65" s="11">
        <f t="shared" si="27"/>
        <v>0</v>
      </c>
      <c r="N65" s="11">
        <f t="shared" si="27"/>
        <v>0</v>
      </c>
      <c r="O65" s="11">
        <f t="shared" si="27"/>
        <v>0</v>
      </c>
      <c r="P65" s="11">
        <f t="shared" si="27"/>
        <v>0</v>
      </c>
      <c r="Q65" s="11">
        <f t="shared" si="27"/>
        <v>0</v>
      </c>
      <c r="R65" s="11">
        <f t="shared" si="27"/>
        <v>0</v>
      </c>
      <c r="S65" s="11">
        <f t="shared" si="27"/>
        <v>0</v>
      </c>
      <c r="T65" s="11">
        <f t="shared" si="27"/>
        <v>0</v>
      </c>
      <c r="U65" s="11">
        <f t="shared" si="27"/>
        <v>0</v>
      </c>
      <c r="V65" s="11">
        <f t="shared" si="27"/>
        <v>0</v>
      </c>
      <c r="W65" s="11">
        <f t="shared" si="27"/>
        <v>0</v>
      </c>
    </row>
    <row r="66" spans="1:28" outlineLevel="1" x14ac:dyDescent="0.2">
      <c r="B66" s="4" t="s">
        <v>23</v>
      </c>
      <c r="C66" s="11">
        <f t="shared" ref="C66:W66" si="28">IFERROR(C53/C56,0)</f>
        <v>1.6993792350028505E-3</v>
      </c>
      <c r="D66" s="11">
        <f t="shared" si="28"/>
        <v>1.0099786889024864E-3</v>
      </c>
      <c r="E66" s="11">
        <f t="shared" si="28"/>
        <v>5.7793325714752548E-4</v>
      </c>
      <c r="F66" s="11">
        <f t="shared" si="28"/>
        <v>6.0099062915076559E-4</v>
      </c>
      <c r="G66" s="11">
        <f t="shared" si="28"/>
        <v>5.8159751686477472E-4</v>
      </c>
      <c r="H66" s="11">
        <f t="shared" si="28"/>
        <v>6.3915912102729998E-4</v>
      </c>
      <c r="I66" s="11">
        <f t="shared" si="28"/>
        <v>8.4513277518257109E-4</v>
      </c>
      <c r="J66" s="11">
        <f t="shared" si="28"/>
        <v>7.2285370245905444E-4</v>
      </c>
      <c r="K66" s="11">
        <f t="shared" si="28"/>
        <v>7.7249516260579189E-4</v>
      </c>
      <c r="L66" s="11">
        <f t="shared" si="28"/>
        <v>1.0828967516274483E-3</v>
      </c>
      <c r="M66" s="11">
        <f t="shared" si="28"/>
        <v>1.5764315447479422E-3</v>
      </c>
      <c r="N66" s="11">
        <f t="shared" si="28"/>
        <v>2.7268773291539792E-3</v>
      </c>
      <c r="O66" s="11">
        <f t="shared" si="28"/>
        <v>2.3287098142388369E-3</v>
      </c>
      <c r="P66" s="11">
        <f t="shared" si="28"/>
        <v>1.4522868777430526E-3</v>
      </c>
      <c r="Q66" s="11">
        <f t="shared" si="28"/>
        <v>1.0888654040419703E-3</v>
      </c>
      <c r="R66" s="11">
        <f t="shared" si="28"/>
        <v>7.0735969799091589E-4</v>
      </c>
      <c r="S66" s="11">
        <f t="shared" si="28"/>
        <v>4.6975389753019475E-4</v>
      </c>
      <c r="T66" s="11">
        <f t="shared" si="28"/>
        <v>3.4895113532779873E-4</v>
      </c>
      <c r="U66" s="11">
        <f t="shared" si="28"/>
        <v>2.4658388449010906E-4</v>
      </c>
      <c r="V66" s="11">
        <f t="shared" si="28"/>
        <v>1.9225425155585741E-4</v>
      </c>
      <c r="W66" s="11">
        <f t="shared" si="28"/>
        <v>1.2867688419933526E-4</v>
      </c>
    </row>
    <row r="67" spans="1:28" outlineLevel="1" x14ac:dyDescent="0.2">
      <c r="B67" s="4" t="s">
        <v>17</v>
      </c>
      <c r="C67" s="11">
        <f t="shared" ref="C67:W67" si="29">IFERROR(C54/C56,0)</f>
        <v>0</v>
      </c>
      <c r="D67" s="11">
        <f t="shared" si="29"/>
        <v>0</v>
      </c>
      <c r="E67" s="11">
        <f t="shared" si="29"/>
        <v>0</v>
      </c>
      <c r="F67" s="11">
        <f t="shared" si="29"/>
        <v>0</v>
      </c>
      <c r="G67" s="11">
        <f t="shared" si="29"/>
        <v>0</v>
      </c>
      <c r="H67" s="11">
        <f t="shared" si="29"/>
        <v>0</v>
      </c>
      <c r="I67" s="11">
        <f t="shared" si="29"/>
        <v>0</v>
      </c>
      <c r="J67" s="11">
        <f t="shared" si="29"/>
        <v>0</v>
      </c>
      <c r="K67" s="11">
        <f t="shared" si="29"/>
        <v>0</v>
      </c>
      <c r="L67" s="11">
        <f t="shared" si="29"/>
        <v>0</v>
      </c>
      <c r="M67" s="11">
        <f t="shared" si="29"/>
        <v>0</v>
      </c>
      <c r="N67" s="11">
        <f t="shared" si="29"/>
        <v>0</v>
      </c>
      <c r="O67" s="11">
        <f t="shared" si="29"/>
        <v>0</v>
      </c>
      <c r="P67" s="11">
        <f t="shared" si="29"/>
        <v>0</v>
      </c>
      <c r="Q67" s="11">
        <f t="shared" si="29"/>
        <v>0</v>
      </c>
      <c r="R67" s="11">
        <f t="shared" si="29"/>
        <v>0</v>
      </c>
      <c r="S67" s="11">
        <f t="shared" si="29"/>
        <v>0</v>
      </c>
      <c r="T67" s="11">
        <f t="shared" si="29"/>
        <v>0</v>
      </c>
      <c r="U67" s="11">
        <f t="shared" si="29"/>
        <v>0</v>
      </c>
      <c r="V67" s="11">
        <f t="shared" si="29"/>
        <v>0</v>
      </c>
      <c r="W67" s="11">
        <f t="shared" si="29"/>
        <v>0</v>
      </c>
    </row>
    <row r="68" spans="1:28" x14ac:dyDescent="0.2">
      <c r="B68" s="4" t="s">
        <v>1</v>
      </c>
      <c r="C68" s="11">
        <f t="shared" ref="C68:W68" si="30">IFERROR(C55/C56,0)</f>
        <v>2.06727382470695E-2</v>
      </c>
      <c r="D68" s="11">
        <f t="shared" si="30"/>
        <v>2.0568677802387251E-2</v>
      </c>
      <c r="E68" s="11">
        <f t="shared" si="30"/>
        <v>1.8567746050571425E-2</v>
      </c>
      <c r="F68" s="11">
        <f t="shared" si="30"/>
        <v>1.6328956393713231E-2</v>
      </c>
      <c r="G68" s="11">
        <f t="shared" si="30"/>
        <v>1.3811482223864665E-2</v>
      </c>
      <c r="H68" s="11">
        <f t="shared" si="30"/>
        <v>1.1594392478712736E-2</v>
      </c>
      <c r="I68" s="11">
        <f t="shared" si="30"/>
        <v>1.4305680831517066E-2</v>
      </c>
      <c r="J68" s="11">
        <f t="shared" si="30"/>
        <v>1.8932312321072342E-2</v>
      </c>
      <c r="K68" s="11">
        <f t="shared" si="30"/>
        <v>2.3804254015999674E-2</v>
      </c>
      <c r="L68" s="11">
        <f t="shared" si="30"/>
        <v>1.6412074072047724E-2</v>
      </c>
      <c r="M68" s="11">
        <f t="shared" si="30"/>
        <v>1.7600194150625435E-2</v>
      </c>
      <c r="N68" s="11">
        <f t="shared" si="30"/>
        <v>1.7656492600104753E-2</v>
      </c>
      <c r="O68" s="11">
        <f t="shared" si="30"/>
        <v>1.6366194722396581E-2</v>
      </c>
      <c r="P68" s="11">
        <f t="shared" si="30"/>
        <v>1.4271626925444567E-2</v>
      </c>
      <c r="Q68" s="11">
        <f t="shared" si="30"/>
        <v>1.1827959374826957E-2</v>
      </c>
      <c r="R68" s="11">
        <f t="shared" si="30"/>
        <v>1.1934777824456131E-2</v>
      </c>
      <c r="S68" s="11">
        <f t="shared" si="30"/>
        <v>9.24357876466185E-3</v>
      </c>
      <c r="T68" s="11">
        <f t="shared" si="30"/>
        <v>9.9670757220489143E-3</v>
      </c>
      <c r="U68" s="11">
        <f t="shared" si="30"/>
        <v>1.6120714704846072E-2</v>
      </c>
      <c r="V68" s="11">
        <f t="shared" si="30"/>
        <v>1.5574845504278081E-2</v>
      </c>
      <c r="W68" s="11">
        <f t="shared" si="30"/>
        <v>1.3514885879831098E-2</v>
      </c>
    </row>
    <row r="69" spans="1:28" x14ac:dyDescent="0.2">
      <c r="B69" s="15"/>
      <c r="C69" s="10"/>
      <c r="D69" s="10"/>
      <c r="E69" s="10"/>
      <c r="F69" s="10"/>
      <c r="G69" s="10"/>
      <c r="H69" s="10"/>
      <c r="I69" s="10"/>
      <c r="J69" s="10"/>
      <c r="K69" s="10"/>
      <c r="L69" s="10"/>
      <c r="M69" s="10"/>
      <c r="N69" s="10"/>
      <c r="O69" s="10"/>
      <c r="P69" s="10"/>
      <c r="Q69" s="10"/>
      <c r="R69" s="10"/>
      <c r="S69" s="10"/>
      <c r="T69" s="10"/>
      <c r="U69" s="10"/>
      <c r="V69" s="10"/>
      <c r="W69" s="10"/>
    </row>
    <row r="70" spans="1:28" s="33" customFormat="1" x14ac:dyDescent="0.2">
      <c r="A70" s="1"/>
      <c r="B70" s="1"/>
      <c r="C70" s="1"/>
      <c r="D70" s="1"/>
      <c r="E70" s="1"/>
      <c r="F70" s="1"/>
      <c r="G70" s="1"/>
      <c r="H70" s="1"/>
      <c r="I70" s="1"/>
      <c r="J70" s="1"/>
      <c r="K70" s="1"/>
      <c r="L70" s="1"/>
      <c r="M70" s="1"/>
      <c r="N70" s="1"/>
      <c r="O70" s="1"/>
      <c r="P70" s="1"/>
      <c r="Q70" s="1"/>
      <c r="R70" s="1"/>
      <c r="S70" s="1"/>
      <c r="T70" s="1"/>
      <c r="U70" s="1"/>
      <c r="V70" s="1"/>
      <c r="W70" s="1"/>
      <c r="X70" s="1"/>
      <c r="Y70" s="1"/>
      <c r="Z70"/>
      <c r="AA70" s="1"/>
      <c r="AB70" s="1"/>
    </row>
    <row r="71" spans="1:28" outlineLevel="1" x14ac:dyDescent="0.2">
      <c r="A71" s="32" t="s">
        <v>84</v>
      </c>
      <c r="B71" s="33"/>
      <c r="C71" s="33"/>
      <c r="D71" s="33"/>
      <c r="E71" s="33"/>
      <c r="F71" s="33"/>
      <c r="G71" s="33"/>
      <c r="H71" s="33"/>
      <c r="I71" s="33"/>
      <c r="J71" s="33"/>
      <c r="K71" s="33"/>
      <c r="L71" s="33"/>
      <c r="M71" s="33"/>
      <c r="N71" s="33"/>
      <c r="O71" s="33"/>
      <c r="P71" s="33"/>
      <c r="Q71" s="33"/>
      <c r="R71" s="33"/>
      <c r="S71" s="33"/>
      <c r="T71" s="33"/>
      <c r="U71" s="33"/>
      <c r="V71" s="33"/>
      <c r="W71" s="33"/>
      <c r="X71" s="33"/>
      <c r="Y71" s="33"/>
      <c r="Z71" s="34"/>
      <c r="AA71" s="33"/>
      <c r="AB71" s="33"/>
    </row>
    <row r="72" spans="1:28" outlineLevel="1" x14ac:dyDescent="0.2">
      <c r="B72" s="20" t="s">
        <v>88</v>
      </c>
      <c r="C72" s="5">
        <f>C76*CAN!C77</f>
        <v>33891.854355198469</v>
      </c>
      <c r="D72" s="5">
        <f>D76*CAN!D77</f>
        <v>32919.233051882002</v>
      </c>
      <c r="E72" s="5">
        <f>E76*CAN!E77</f>
        <v>33196.43267402293</v>
      </c>
      <c r="F72" s="5">
        <f>F76*CAN!F77</f>
        <v>32511.183416344982</v>
      </c>
      <c r="G72" s="5">
        <f>G76*CAN!G77</f>
        <v>33766.780785442825</v>
      </c>
      <c r="H72" s="5">
        <f>H76*CAN!H77</f>
        <v>31915.163319368825</v>
      </c>
      <c r="I72" s="5">
        <f>I76*CAN!I77</f>
        <v>30412.993381284072</v>
      </c>
      <c r="J72" s="5">
        <f>J76*CAN!J77</f>
        <v>32175.680051466479</v>
      </c>
      <c r="K72" s="5">
        <f>K76*CAN!K77</f>
        <v>30614.851316572796</v>
      </c>
      <c r="L72" s="5">
        <f>L76*CAN!L77</f>
        <v>30402.396547694276</v>
      </c>
      <c r="M72" s="5">
        <f>M76*CAN!M77</f>
        <v>30320.788448032647</v>
      </c>
      <c r="N72" s="5">
        <f>N76*CAN!N77</f>
        <v>27942.423515657807</v>
      </c>
      <c r="O72" s="5">
        <f>O76*CAN!O77</f>
        <v>28779.206953899247</v>
      </c>
      <c r="P72" s="5">
        <f>P76*CAN!P77</f>
        <v>29159.557618821615</v>
      </c>
      <c r="Q72" s="5">
        <f>Q76*CAN!Q77</f>
        <v>29352.893581214463</v>
      </c>
      <c r="R72" s="5">
        <f>R76*CAN!R77</f>
        <v>30087.005056925242</v>
      </c>
      <c r="S72" s="5">
        <f>S76*CAN!S77</f>
        <v>32141.722320842695</v>
      </c>
      <c r="T72" s="5">
        <f>T76*CAN!T77</f>
        <v>31565.042901580007</v>
      </c>
      <c r="U72" s="5">
        <f>U76*CAN!U77</f>
        <v>31318.032190348826</v>
      </c>
      <c r="V72" s="5">
        <f>V76*CAN!V77</f>
        <v>30359.175389740816</v>
      </c>
      <c r="W72" s="5">
        <f>W76*CAN!W77</f>
        <v>26390.140373234048</v>
      </c>
      <c r="Z72" s="21"/>
      <c r="AB72"/>
    </row>
    <row r="73" spans="1:28" outlineLevel="1" x14ac:dyDescent="0.2">
      <c r="B73" s="7" t="s">
        <v>89</v>
      </c>
      <c r="C73" s="5">
        <f>'[2]Table 21'!C$13</f>
        <v>77.040000000000006</v>
      </c>
      <c r="D73" s="5">
        <f>'[2]Table 21'!D$13</f>
        <v>84.284999999999997</v>
      </c>
      <c r="E73" s="5">
        <f>'[2]Table 21'!E$13</f>
        <v>92.061000000000007</v>
      </c>
      <c r="F73" s="5">
        <f>'[2]Table 21'!F$13</f>
        <v>89.388000000000005</v>
      </c>
      <c r="G73" s="5">
        <f>'[2]Table 21'!G$13</f>
        <v>94.078999999999994</v>
      </c>
      <c r="H73" s="5">
        <f>'[2]Table 21'!H$13</f>
        <v>90.822000000000003</v>
      </c>
      <c r="I73" s="5">
        <f>'[2]Table 21'!I$13</f>
        <v>98.766999999999996</v>
      </c>
      <c r="J73" s="5">
        <f>'[2]Table 21'!J$13</f>
        <v>101.97199999999999</v>
      </c>
      <c r="K73" s="5">
        <f>'[2]Table 21'!K$13</f>
        <v>96.99</v>
      </c>
      <c r="L73" s="5">
        <f>'[2]Table 21'!L$13</f>
        <v>76.206000000000003</v>
      </c>
      <c r="M73" s="5">
        <f>'[2]Table 21'!M$13</f>
        <v>68.668999999999997</v>
      </c>
      <c r="N73" s="5">
        <f>'[2]Table 21'!N$13</f>
        <v>67.188000000000002</v>
      </c>
      <c r="O73" s="5">
        <f>'[2]Table 21'!O$13</f>
        <v>72.909000000000006</v>
      </c>
      <c r="P73" s="5">
        <f>'[2]Table 21'!P$13</f>
        <v>77.400999999999996</v>
      </c>
      <c r="Q73" s="5">
        <f>'[2]Table 21'!Q$13</f>
        <v>77.213999999999999</v>
      </c>
      <c r="R73" s="5">
        <f>'[2]Table 21'!R$13</f>
        <v>75.010999999999996</v>
      </c>
      <c r="S73" s="5">
        <f>'[2]Table 21'!S$13</f>
        <v>74.965000000000003</v>
      </c>
      <c r="T73" s="5">
        <f>'[2]Table 21'!T$13</f>
        <v>74.775000000000006</v>
      </c>
      <c r="U73" s="5">
        <f>'[2]Table 21'!U$13</f>
        <v>67.203999999999994</v>
      </c>
      <c r="V73" s="5">
        <f>'[2]Table 21'!V$13</f>
        <v>65.549000000000007</v>
      </c>
      <c r="W73" s="5">
        <f>'[2]Table 21'!W$13</f>
        <v>44.865000000000002</v>
      </c>
      <c r="Z73" s="21" t="s">
        <v>93</v>
      </c>
      <c r="AB73"/>
    </row>
    <row r="74" spans="1:28" outlineLevel="1" x14ac:dyDescent="0.2">
      <c r="B74" s="7" t="s">
        <v>25</v>
      </c>
      <c r="C74" s="5">
        <f>'[2]Table 21'!C$16</f>
        <v>1207.576</v>
      </c>
      <c r="D74" s="5">
        <f>'[2]Table 21'!D$16</f>
        <v>1278.239</v>
      </c>
      <c r="E74" s="5">
        <f>'[2]Table 21'!E$16</f>
        <v>1276.354</v>
      </c>
      <c r="F74" s="5">
        <f>'[2]Table 21'!F$16</f>
        <v>1284.3150000000001</v>
      </c>
      <c r="G74" s="5">
        <f>'[2]Table 21'!G$16</f>
        <v>1295.1869999999999</v>
      </c>
      <c r="H74" s="5">
        <f>'[2]Table 21'!H$16</f>
        <v>1270.5450000000001</v>
      </c>
      <c r="I74" s="5">
        <f>'[2]Table 21'!I$16</f>
        <v>1335.7750000000001</v>
      </c>
      <c r="J74" s="5">
        <f>'[2]Table 21'!J$16</f>
        <v>1415.2380000000001</v>
      </c>
      <c r="K74" s="5">
        <f>'[2]Table 21'!K$16</f>
        <v>1534.0650000000001</v>
      </c>
      <c r="L74" s="5">
        <f>'[2]Table 21'!L$16</f>
        <v>1551.422</v>
      </c>
      <c r="M74" s="5">
        <f>'[2]Table 21'!M$16</f>
        <v>1529.5050000000001</v>
      </c>
      <c r="N74" s="5">
        <f>'[2]Table 21'!N$16</f>
        <v>1515.538</v>
      </c>
      <c r="O74" s="5">
        <f>'[2]Table 21'!O$16</f>
        <v>1498.857</v>
      </c>
      <c r="P74" s="5">
        <f>'[2]Table 21'!P$16</f>
        <v>1557.2139999999999</v>
      </c>
      <c r="Q74" s="5">
        <f>'[2]Table 21'!Q$16</f>
        <v>1577.15</v>
      </c>
      <c r="R74" s="5">
        <f>'[2]Table 21'!R$16</f>
        <v>1630.846</v>
      </c>
      <c r="S74" s="5">
        <f>'[2]Table 21'!S$16</f>
        <v>1664.2159999999999</v>
      </c>
      <c r="T74" s="5">
        <f>'[2]Table 21'!T$16</f>
        <v>1666.383</v>
      </c>
      <c r="U74" s="5">
        <f>'[2]Table 21'!U$16</f>
        <v>1630.2570000000001</v>
      </c>
      <c r="V74" s="5">
        <f>'[2]Table 21'!V$16</f>
        <v>1651.345</v>
      </c>
      <c r="W74" s="5">
        <f>'[2]Table 21'!W$16</f>
        <v>1574.203</v>
      </c>
      <c r="Z74" s="21" t="s">
        <v>93</v>
      </c>
      <c r="AB74"/>
    </row>
    <row r="75" spans="1:28" outlineLevel="1" x14ac:dyDescent="0.2">
      <c r="B75" s="7" t="s">
        <v>30</v>
      </c>
      <c r="C75" s="5">
        <f>'[2]Table 21'!C$19</f>
        <v>17740.848000000002</v>
      </c>
      <c r="D75" s="5">
        <f>'[2]Table 21'!D$19</f>
        <v>16277.072</v>
      </c>
      <c r="E75" s="5">
        <f>'[2]Table 21'!E$19</f>
        <v>16436.296999999999</v>
      </c>
      <c r="F75" s="5">
        <f>'[2]Table 21'!F$19</f>
        <v>15995.215</v>
      </c>
      <c r="G75" s="5">
        <f>'[2]Table 21'!G$19</f>
        <v>16471.423999999999</v>
      </c>
      <c r="H75" s="5">
        <f>'[2]Table 21'!H$19</f>
        <v>15868.142</v>
      </c>
      <c r="I75" s="5">
        <f>'[2]Table 21'!I$19</f>
        <v>14381.032999999999</v>
      </c>
      <c r="J75" s="5">
        <f>'[2]Table 21'!J$19</f>
        <v>14358.45</v>
      </c>
      <c r="K75" s="5">
        <f>'[2]Table 21'!K$19</f>
        <v>12602.1</v>
      </c>
      <c r="L75" s="5">
        <f>'[2]Table 21'!L$19</f>
        <v>12373.072</v>
      </c>
      <c r="M75" s="5">
        <f>'[2]Table 21'!M$19</f>
        <v>12515.102999999999</v>
      </c>
      <c r="N75" s="5">
        <f>'[2]Table 21'!N$19</f>
        <v>11638.239</v>
      </c>
      <c r="O75" s="5">
        <f>'[2]Table 21'!O$19</f>
        <v>12118.638000000001</v>
      </c>
      <c r="P75" s="5">
        <f>'[2]Table 21'!P$19</f>
        <v>11817.156999999999</v>
      </c>
      <c r="Q75" s="5">
        <f>'[2]Table 21'!Q$19</f>
        <v>11743.66</v>
      </c>
      <c r="R75" s="5">
        <f>'[2]Table 21'!R$19</f>
        <v>11639.565000000001</v>
      </c>
      <c r="S75" s="5">
        <f>'[2]Table 21'!S$19</f>
        <v>12183.593000000001</v>
      </c>
      <c r="T75" s="5">
        <f>'[2]Table 21'!T$19</f>
        <v>11947.931</v>
      </c>
      <c r="U75" s="5">
        <f>'[2]Table 21'!U$19</f>
        <v>12115.594999999999</v>
      </c>
      <c r="V75" s="5">
        <f>'[2]Table 21'!V$19</f>
        <v>11593.210999999999</v>
      </c>
      <c r="W75" s="5">
        <f>'[2]Table 21'!W$19</f>
        <v>10570.067999999999</v>
      </c>
      <c r="Z75" s="21" t="s">
        <v>93</v>
      </c>
      <c r="AB75"/>
    </row>
    <row r="76" spans="1:28" outlineLevel="1" x14ac:dyDescent="0.2">
      <c r="B76" s="7" t="s">
        <v>31</v>
      </c>
      <c r="C76" s="5">
        <f t="shared" ref="C76:W76" si="31">C74*C75/1000</f>
        <v>21423.422264448003</v>
      </c>
      <c r="D76" s="5">
        <f t="shared" si="31"/>
        <v>20805.988236207999</v>
      </c>
      <c r="E76" s="5">
        <f t="shared" si="31"/>
        <v>20978.533421138</v>
      </c>
      <c r="F76" s="5">
        <f t="shared" si="31"/>
        <v>20542.894552725003</v>
      </c>
      <c r="G76" s="5">
        <f t="shared" si="31"/>
        <v>21333.574236287997</v>
      </c>
      <c r="H76" s="5">
        <f t="shared" si="31"/>
        <v>20161.188477390002</v>
      </c>
      <c r="I76" s="5">
        <f t="shared" si="31"/>
        <v>19209.824355574998</v>
      </c>
      <c r="J76" s="5">
        <f t="shared" si="31"/>
        <v>20320.624061100003</v>
      </c>
      <c r="K76" s="5">
        <f t="shared" si="31"/>
        <v>19332.440536499998</v>
      </c>
      <c r="L76" s="5">
        <f t="shared" si="31"/>
        <v>19195.856108384003</v>
      </c>
      <c r="M76" s="5">
        <f t="shared" si="31"/>
        <v>19141.912614015</v>
      </c>
      <c r="N76" s="5">
        <f t="shared" si="31"/>
        <v>17638.193457582001</v>
      </c>
      <c r="O76" s="5">
        <f t="shared" si="31"/>
        <v>18164.105396766001</v>
      </c>
      <c r="P76" s="5">
        <f t="shared" si="31"/>
        <v>18401.842320598</v>
      </c>
      <c r="Q76" s="5">
        <f t="shared" si="31"/>
        <v>18521.513369</v>
      </c>
      <c r="R76" s="5">
        <f t="shared" si="31"/>
        <v>18982.338021990003</v>
      </c>
      <c r="S76" s="5">
        <f t="shared" si="31"/>
        <v>20276.130408088</v>
      </c>
      <c r="T76" s="5">
        <f t="shared" si="31"/>
        <v>19909.829103573004</v>
      </c>
      <c r="U76" s="5">
        <f t="shared" si="31"/>
        <v>19751.533557914998</v>
      </c>
      <c r="V76" s="5">
        <f t="shared" si="31"/>
        <v>19144.391018794999</v>
      </c>
      <c r="W76" s="5">
        <f t="shared" si="31"/>
        <v>16639.432755803999</v>
      </c>
    </row>
    <row r="77" spans="1:28" outlineLevel="1" x14ac:dyDescent="0.2">
      <c r="B77" s="7" t="s">
        <v>140</v>
      </c>
      <c r="C77" s="14">
        <f t="shared" ref="C77:W77" si="32">C72/C76</f>
        <v>1.5820000155363472</v>
      </c>
      <c r="D77" s="14">
        <f t="shared" si="32"/>
        <v>1.5821999262017128</v>
      </c>
      <c r="E77" s="14">
        <f t="shared" si="32"/>
        <v>1.582400066182613</v>
      </c>
      <c r="F77" s="14">
        <f t="shared" si="32"/>
        <v>1.5825999268458686</v>
      </c>
      <c r="G77" s="14">
        <f t="shared" si="32"/>
        <v>1.5827999758243128</v>
      </c>
      <c r="H77" s="14">
        <f t="shared" si="32"/>
        <v>1.5830000971996494</v>
      </c>
      <c r="I77" s="14">
        <f t="shared" si="32"/>
        <v>1.5831999719694332</v>
      </c>
      <c r="J77" s="14">
        <f t="shared" si="32"/>
        <v>1.5834001925689252</v>
      </c>
      <c r="K77" s="14">
        <f t="shared" si="32"/>
        <v>1.5835999215293797</v>
      </c>
      <c r="L77" s="14">
        <f t="shared" si="32"/>
        <v>1.5837999814145143</v>
      </c>
      <c r="M77" s="14">
        <f t="shared" si="32"/>
        <v>1.5839999408331269</v>
      </c>
      <c r="N77" s="14">
        <f t="shared" si="32"/>
        <v>1.5841998548692866</v>
      </c>
      <c r="O77" s="14">
        <f t="shared" si="32"/>
        <v>1.5843999098916919</v>
      </c>
      <c r="P77" s="14">
        <f t="shared" si="32"/>
        <v>1.5845999064007861</v>
      </c>
      <c r="Q77" s="14">
        <f t="shared" si="32"/>
        <v>1.5847999564842936</v>
      </c>
      <c r="R77" s="14">
        <f t="shared" si="32"/>
        <v>1.5849999627059157</v>
      </c>
      <c r="S77" s="14">
        <f t="shared" si="32"/>
        <v>1.5852000196261116</v>
      </c>
      <c r="T77" s="14">
        <f t="shared" si="32"/>
        <v>1.5853999920027122</v>
      </c>
      <c r="U77" s="14">
        <f t="shared" si="32"/>
        <v>1.5856000294113266</v>
      </c>
      <c r="V77" s="14">
        <f t="shared" si="32"/>
        <v>1.585800005857366</v>
      </c>
      <c r="W77" s="14">
        <f t="shared" si="32"/>
        <v>1.5860000013539468</v>
      </c>
    </row>
    <row r="78" spans="1:28" outlineLevel="1" x14ac:dyDescent="0.2">
      <c r="B78" s="7" t="s">
        <v>90</v>
      </c>
      <c r="C78" s="5">
        <f t="shared" ref="C78:W78" si="33">C75*C77</f>
        <v>28066.021811627976</v>
      </c>
      <c r="D78" s="5">
        <f t="shared" si="33"/>
        <v>25753.582117179965</v>
      </c>
      <c r="E78" s="5">
        <f t="shared" si="33"/>
        <v>26008.797460597081</v>
      </c>
      <c r="F78" s="5">
        <f t="shared" si="33"/>
        <v>25314.02608888394</v>
      </c>
      <c r="G78" s="5">
        <f t="shared" si="33"/>
        <v>26070.969508992002</v>
      </c>
      <c r="H78" s="5">
        <f t="shared" si="33"/>
        <v>25119.270328377839</v>
      </c>
      <c r="I78" s="5">
        <f t="shared" si="33"/>
        <v>22768.051042491494</v>
      </c>
      <c r="J78" s="5">
        <f t="shared" si="33"/>
        <v>22735.172494991286</v>
      </c>
      <c r="K78" s="5">
        <f t="shared" si="33"/>
        <v>19956.684571105397</v>
      </c>
      <c r="L78" s="5">
        <f t="shared" si="33"/>
        <v>19596.471203640449</v>
      </c>
      <c r="M78" s="5">
        <f t="shared" si="33"/>
        <v>19823.922411520489</v>
      </c>
      <c r="N78" s="5">
        <f t="shared" si="33"/>
        <v>18437.296534734072</v>
      </c>
      <c r="O78" s="5">
        <f t="shared" si="33"/>
        <v>19200.768955210035</v>
      </c>
      <c r="P78" s="5">
        <f t="shared" si="33"/>
        <v>18725.465876123391</v>
      </c>
      <c r="Q78" s="5">
        <f t="shared" si="33"/>
        <v>18611.351856966339</v>
      </c>
      <c r="R78" s="5">
        <f t="shared" si="33"/>
        <v>18448.710090913082</v>
      </c>
      <c r="S78" s="5">
        <f t="shared" si="33"/>
        <v>19313.431862716556</v>
      </c>
      <c r="T78" s="5">
        <f t="shared" si="33"/>
        <v>18942.249711848959</v>
      </c>
      <c r="U78" s="5">
        <f t="shared" si="33"/>
        <v>19210.487788335722</v>
      </c>
      <c r="V78" s="5">
        <f t="shared" si="33"/>
        <v>18384.514071705678</v>
      </c>
      <c r="W78" s="5">
        <f t="shared" si="33"/>
        <v>16764.12786231131</v>
      </c>
    </row>
    <row r="79" spans="1:28" outlineLevel="1" x14ac:dyDescent="0.2"/>
    <row r="80" spans="1:28" outlineLevel="1" x14ac:dyDescent="0.2">
      <c r="B80" s="8" t="s">
        <v>14</v>
      </c>
      <c r="C80" s="13"/>
    </row>
    <row r="81" spans="2:26" outlineLevel="1" x14ac:dyDescent="0.2">
      <c r="B81" s="4" t="s">
        <v>18</v>
      </c>
      <c r="C81" s="5">
        <f>IFERROR(INDEX('[2]Table 20'!C$14:C$19,MATCH($B81,'[2]Table 20'!$B$14:$B$19,0))*1000,0)</f>
        <v>0</v>
      </c>
      <c r="D81" s="5">
        <f>IFERROR(INDEX('[2]Table 20'!D$14:D$19,MATCH($B81,'[2]Table 20'!$B$14:$B$19,0))*1000,0)</f>
        <v>0</v>
      </c>
      <c r="E81" s="5">
        <f>IFERROR(INDEX('[2]Table 20'!E$14:E$19,MATCH($B81,'[2]Table 20'!$B$14:$B$19,0))*1000,0)</f>
        <v>0</v>
      </c>
      <c r="F81" s="5">
        <f>IFERROR(INDEX('[2]Table 20'!F$14:F$19,MATCH($B81,'[2]Table 20'!$B$14:$B$19,0))*1000,0)</f>
        <v>0</v>
      </c>
      <c r="G81" s="5">
        <f>IFERROR(INDEX('[2]Table 20'!G$14:G$19,MATCH($B81,'[2]Table 20'!$B$14:$B$19,0))*1000,0)</f>
        <v>0</v>
      </c>
      <c r="H81" s="5">
        <f>IFERROR(INDEX('[2]Table 20'!H$14:H$19,MATCH($B81,'[2]Table 20'!$B$14:$B$19,0))*1000,0)</f>
        <v>0</v>
      </c>
      <c r="I81" s="5">
        <f>IFERROR(INDEX('[2]Table 20'!I$14:I$19,MATCH($B81,'[2]Table 20'!$B$14:$B$19,0))*1000,0)</f>
        <v>0</v>
      </c>
      <c r="J81" s="5">
        <f>IFERROR(INDEX('[2]Table 20'!J$14:J$19,MATCH($B81,'[2]Table 20'!$B$14:$B$19,0))*1000,0)</f>
        <v>0</v>
      </c>
      <c r="K81" s="5">
        <f>IFERROR(INDEX('[2]Table 20'!K$14:K$19,MATCH($B81,'[2]Table 20'!$B$14:$B$19,0))*1000,0)</f>
        <v>0</v>
      </c>
      <c r="L81" s="5">
        <f>IFERROR(INDEX('[2]Table 20'!L$14:L$19,MATCH($B81,'[2]Table 20'!$B$14:$B$19,0))*1000,0)</f>
        <v>0</v>
      </c>
      <c r="M81" s="5">
        <f>IFERROR(INDEX('[2]Table 20'!M$14:M$19,MATCH($B81,'[2]Table 20'!$B$14:$B$19,0))*1000,0)</f>
        <v>0</v>
      </c>
      <c r="N81" s="5">
        <f>IFERROR(INDEX('[2]Table 20'!N$14:N$19,MATCH($B81,'[2]Table 20'!$B$14:$B$19,0))*1000,0)</f>
        <v>0</v>
      </c>
      <c r="O81" s="5">
        <f>IFERROR(INDEX('[2]Table 20'!O$14:O$19,MATCH($B81,'[2]Table 20'!$B$14:$B$19,0))*1000,0)</f>
        <v>0</v>
      </c>
      <c r="P81" s="5">
        <f>IFERROR(INDEX('[2]Table 20'!P$14:P$19,MATCH($B81,'[2]Table 20'!$B$14:$B$19,0))*1000,0)</f>
        <v>0</v>
      </c>
      <c r="Q81" s="5">
        <f>IFERROR(INDEX('[2]Table 20'!Q$14:Q$19,MATCH($B81,'[2]Table 20'!$B$14:$B$19,0))*1000,0)</f>
        <v>0</v>
      </c>
      <c r="R81" s="5">
        <f>IFERROR(INDEX('[2]Table 20'!R$14:R$19,MATCH($B81,'[2]Table 20'!$B$14:$B$19,0))*1000,0)</f>
        <v>0</v>
      </c>
      <c r="S81" s="5">
        <f>IFERROR(INDEX('[2]Table 20'!S$14:S$19,MATCH($B81,'[2]Table 20'!$B$14:$B$19,0))*1000,0)</f>
        <v>0</v>
      </c>
      <c r="T81" s="5">
        <f>IFERROR(INDEX('[2]Table 20'!T$14:T$19,MATCH($B81,'[2]Table 20'!$B$14:$B$19,0))*1000,0)</f>
        <v>0</v>
      </c>
      <c r="U81" s="5">
        <f>IFERROR(INDEX('[2]Table 20'!U$14:U$19,MATCH($B81,'[2]Table 20'!$B$14:$B$19,0))*1000,0)</f>
        <v>0</v>
      </c>
      <c r="V81" s="5">
        <f>IFERROR(INDEX('[2]Table 20'!V$14:V$19,MATCH($B81,'[2]Table 20'!$B$14:$B$19,0))*1000,0)</f>
        <v>0</v>
      </c>
      <c r="W81" s="5">
        <f>IFERROR(INDEX('[2]Table 20'!W$14:W$19,MATCH($B81,'[2]Table 20'!$B$14:$B$19,0))*1000,0)</f>
        <v>0</v>
      </c>
      <c r="Z81" s="21" t="s">
        <v>93</v>
      </c>
    </row>
    <row r="82" spans="2:26" outlineLevel="1" x14ac:dyDescent="0.2">
      <c r="B82" s="4" t="s">
        <v>19</v>
      </c>
      <c r="C82" s="5">
        <f>IFERROR(INDEX('[2]Table 20'!C$14:C$19,MATCH($B82,'[2]Table 20'!$B$14:$B$19,0))*1000,0)</f>
        <v>0</v>
      </c>
      <c r="D82" s="5">
        <f>IFERROR(INDEX('[2]Table 20'!D$14:D$19,MATCH($B82,'[2]Table 20'!$B$14:$B$19,0))*1000,0)</f>
        <v>0</v>
      </c>
      <c r="E82" s="5">
        <f>IFERROR(INDEX('[2]Table 20'!E$14:E$19,MATCH($B82,'[2]Table 20'!$B$14:$B$19,0))*1000,0)</f>
        <v>0</v>
      </c>
      <c r="F82" s="5">
        <f>IFERROR(INDEX('[2]Table 20'!F$14:F$19,MATCH($B82,'[2]Table 20'!$B$14:$B$19,0))*1000,0)</f>
        <v>0</v>
      </c>
      <c r="G82" s="5">
        <f>IFERROR(INDEX('[2]Table 20'!G$14:G$19,MATCH($B82,'[2]Table 20'!$B$14:$B$19,0))*1000,0)</f>
        <v>0</v>
      </c>
      <c r="H82" s="5">
        <f>IFERROR(INDEX('[2]Table 20'!H$14:H$19,MATCH($B82,'[2]Table 20'!$B$14:$B$19,0))*1000,0)</f>
        <v>0</v>
      </c>
      <c r="I82" s="5">
        <f>IFERROR(INDEX('[2]Table 20'!I$14:I$19,MATCH($B82,'[2]Table 20'!$B$14:$B$19,0))*1000,0)</f>
        <v>0</v>
      </c>
      <c r="J82" s="5">
        <f>IFERROR(INDEX('[2]Table 20'!J$14:J$19,MATCH($B82,'[2]Table 20'!$B$14:$B$19,0))*1000,0)</f>
        <v>0</v>
      </c>
      <c r="K82" s="5">
        <f>IFERROR(INDEX('[2]Table 20'!K$14:K$19,MATCH($B82,'[2]Table 20'!$B$14:$B$19,0))*1000,0)</f>
        <v>0</v>
      </c>
      <c r="L82" s="5">
        <f>IFERROR(INDEX('[2]Table 20'!L$14:L$19,MATCH($B82,'[2]Table 20'!$B$14:$B$19,0))*1000,0)</f>
        <v>0</v>
      </c>
      <c r="M82" s="5">
        <f>IFERROR(INDEX('[2]Table 20'!M$14:M$19,MATCH($B82,'[2]Table 20'!$B$14:$B$19,0))*1000,0)</f>
        <v>0</v>
      </c>
      <c r="N82" s="5">
        <f>IFERROR(INDEX('[2]Table 20'!N$14:N$19,MATCH($B82,'[2]Table 20'!$B$14:$B$19,0))*1000,0)</f>
        <v>0</v>
      </c>
      <c r="O82" s="5">
        <f>IFERROR(INDEX('[2]Table 20'!O$14:O$19,MATCH($B82,'[2]Table 20'!$B$14:$B$19,0))*1000,0)</f>
        <v>0</v>
      </c>
      <c r="P82" s="5">
        <f>IFERROR(INDEX('[2]Table 20'!P$14:P$19,MATCH($B82,'[2]Table 20'!$B$14:$B$19,0))*1000,0)</f>
        <v>0</v>
      </c>
      <c r="Q82" s="5">
        <f>IFERROR(INDEX('[2]Table 20'!Q$14:Q$19,MATCH($B82,'[2]Table 20'!$B$14:$B$19,0))*1000,0)</f>
        <v>0</v>
      </c>
      <c r="R82" s="5">
        <f>IFERROR(INDEX('[2]Table 20'!R$14:R$19,MATCH($B82,'[2]Table 20'!$B$14:$B$19,0))*1000,0)</f>
        <v>0</v>
      </c>
      <c r="S82" s="5">
        <f>IFERROR(INDEX('[2]Table 20'!S$14:S$19,MATCH($B82,'[2]Table 20'!$B$14:$B$19,0))*1000,0)</f>
        <v>0</v>
      </c>
      <c r="T82" s="5">
        <f>IFERROR(INDEX('[2]Table 20'!T$14:T$19,MATCH($B82,'[2]Table 20'!$B$14:$B$19,0))*1000,0)</f>
        <v>0</v>
      </c>
      <c r="U82" s="5">
        <f>IFERROR(INDEX('[2]Table 20'!U$14:U$19,MATCH($B82,'[2]Table 20'!$B$14:$B$19,0))*1000,0)</f>
        <v>0</v>
      </c>
      <c r="V82" s="5">
        <f>IFERROR(INDEX('[2]Table 20'!V$14:V$19,MATCH($B82,'[2]Table 20'!$B$14:$B$19,0))*1000,0)</f>
        <v>0</v>
      </c>
      <c r="W82" s="5">
        <f>IFERROR(INDEX('[2]Table 20'!W$14:W$19,MATCH($B82,'[2]Table 20'!$B$14:$B$19,0))*1000,0)</f>
        <v>0</v>
      </c>
      <c r="Z82" s="21" t="s">
        <v>93</v>
      </c>
    </row>
    <row r="83" spans="2:26" outlineLevel="1" x14ac:dyDescent="0.2">
      <c r="B83" s="4" t="s">
        <v>16</v>
      </c>
      <c r="C83" s="5">
        <f>IFERROR(INDEX('[2]Table 20'!C$14:C$19,MATCH($B83,'[2]Table 20'!$B$14:$B$19,0))*1000,0)</f>
        <v>600.42499999999995</v>
      </c>
      <c r="D83" s="5">
        <f>IFERROR(INDEX('[2]Table 20'!D$14:D$19,MATCH($B83,'[2]Table 20'!$B$14:$B$19,0))*1000,0)</f>
        <v>806.85399999999993</v>
      </c>
      <c r="E83" s="5">
        <f>IFERROR(INDEX('[2]Table 20'!E$14:E$19,MATCH($B83,'[2]Table 20'!$B$14:$B$19,0))*1000,0)</f>
        <v>897.822</v>
      </c>
      <c r="F83" s="5">
        <f>IFERROR(INDEX('[2]Table 20'!F$14:F$19,MATCH($B83,'[2]Table 20'!$B$14:$B$19,0))*1000,0)</f>
        <v>958.5</v>
      </c>
      <c r="G83" s="5">
        <f>IFERROR(INDEX('[2]Table 20'!G$14:G$19,MATCH($B83,'[2]Table 20'!$B$14:$B$19,0))*1000,0)</f>
        <v>898.21199999999999</v>
      </c>
      <c r="H83" s="5">
        <f>IFERROR(INDEX('[2]Table 20'!H$14:H$19,MATCH($B83,'[2]Table 20'!$B$14:$B$19,0))*1000,0)</f>
        <v>950.88099999999997</v>
      </c>
      <c r="I83" s="5">
        <f>IFERROR(INDEX('[2]Table 20'!I$14:I$19,MATCH($B83,'[2]Table 20'!$B$14:$B$19,0))*1000,0)</f>
        <v>1109.2329999999999</v>
      </c>
      <c r="J83" s="5">
        <f>IFERROR(INDEX('[2]Table 20'!J$14:J$19,MATCH($B83,'[2]Table 20'!$B$14:$B$19,0))*1000,0)</f>
        <v>1313.8789999999999</v>
      </c>
      <c r="K83" s="5">
        <f>IFERROR(INDEX('[2]Table 20'!K$14:K$19,MATCH($B83,'[2]Table 20'!$B$14:$B$19,0))*1000,0)</f>
        <v>1251.9940000000001</v>
      </c>
      <c r="L83" s="5">
        <f>IFERROR(INDEX('[2]Table 20'!L$14:L$19,MATCH($B83,'[2]Table 20'!$B$14:$B$19,0))*1000,0)</f>
        <v>1027.4849999999999</v>
      </c>
      <c r="M83" s="5">
        <f>IFERROR(INDEX('[2]Table 20'!M$14:M$19,MATCH($B83,'[2]Table 20'!$B$14:$B$19,0))*1000,0)</f>
        <v>1087.086</v>
      </c>
      <c r="N83" s="5">
        <f>IFERROR(INDEX('[2]Table 20'!N$14:N$19,MATCH($B83,'[2]Table 20'!$B$14:$B$19,0))*1000,0)</f>
        <v>1070.2570000000001</v>
      </c>
      <c r="O83" s="5">
        <f>IFERROR(INDEX('[2]Table 20'!O$14:O$19,MATCH($B83,'[2]Table 20'!$B$14:$B$19,0))*1000,0)</f>
        <v>1180.5740000000001</v>
      </c>
      <c r="P83" s="5">
        <f>IFERROR(INDEX('[2]Table 20'!P$14:P$19,MATCH($B83,'[2]Table 20'!$B$14:$B$19,0))*1000,0)</f>
        <v>1339.2250000000001</v>
      </c>
      <c r="Q83" s="5">
        <f>IFERROR(INDEX('[2]Table 20'!Q$14:Q$19,MATCH($B83,'[2]Table 20'!$B$14:$B$19,0))*1000,0)</f>
        <v>1347.981</v>
      </c>
      <c r="R83" s="5">
        <f>IFERROR(INDEX('[2]Table 20'!R$14:R$19,MATCH($B83,'[2]Table 20'!$B$14:$B$19,0))*1000,0)</f>
        <v>1332.9949999999999</v>
      </c>
      <c r="S83" s="5">
        <f>IFERROR(INDEX('[2]Table 20'!S$14:S$19,MATCH($B83,'[2]Table 20'!$B$14:$B$19,0))*1000,0)</f>
        <v>1326.451</v>
      </c>
      <c r="T83" s="5">
        <f>IFERROR(INDEX('[2]Table 20'!T$14:T$19,MATCH($B83,'[2]Table 20'!$B$14:$B$19,0))*1000,0)</f>
        <v>1335.498</v>
      </c>
      <c r="U83" s="5">
        <f>IFERROR(INDEX('[2]Table 20'!U$14:U$19,MATCH($B83,'[2]Table 20'!$B$14:$B$19,0))*1000,0)</f>
        <v>1357.0640000000001</v>
      </c>
      <c r="V83" s="5">
        <f>IFERROR(INDEX('[2]Table 20'!V$14:V$19,MATCH($B83,'[2]Table 20'!$B$14:$B$19,0))*1000,0)</f>
        <v>1189.808</v>
      </c>
      <c r="W83" s="5">
        <f>IFERROR(INDEX('[2]Table 20'!W$14:W$19,MATCH($B83,'[2]Table 20'!$B$14:$B$19,0))*1000,0)</f>
        <v>1017.446</v>
      </c>
      <c r="Z83" s="21" t="s">
        <v>93</v>
      </c>
    </row>
    <row r="84" spans="2:26" outlineLevel="1" x14ac:dyDescent="0.2">
      <c r="B84" s="4" t="s">
        <v>21</v>
      </c>
      <c r="C84" s="5">
        <f>IFERROR(INDEX('[2]Table 20'!C$14:C$19,MATCH($B84,'[2]Table 20'!$B$14:$B$19,0))*1000,0)</f>
        <v>0</v>
      </c>
      <c r="D84" s="5">
        <f>IFERROR(INDEX('[2]Table 20'!D$14:D$19,MATCH($B84,'[2]Table 20'!$B$14:$B$19,0))*1000,0)</f>
        <v>0</v>
      </c>
      <c r="E84" s="5">
        <f>IFERROR(INDEX('[2]Table 20'!E$14:E$19,MATCH($B84,'[2]Table 20'!$B$14:$B$19,0))*1000,0)</f>
        <v>0</v>
      </c>
      <c r="F84" s="5">
        <f>IFERROR(INDEX('[2]Table 20'!F$14:F$19,MATCH($B84,'[2]Table 20'!$B$14:$B$19,0))*1000,0)</f>
        <v>0</v>
      </c>
      <c r="G84" s="5">
        <f>IFERROR(INDEX('[2]Table 20'!G$14:G$19,MATCH($B84,'[2]Table 20'!$B$14:$B$19,0))*1000,0)</f>
        <v>0</v>
      </c>
      <c r="H84" s="5">
        <f>IFERROR(INDEX('[2]Table 20'!H$14:H$19,MATCH($B84,'[2]Table 20'!$B$14:$B$19,0))*1000,0)</f>
        <v>0</v>
      </c>
      <c r="I84" s="5">
        <f>IFERROR(INDEX('[2]Table 20'!I$14:I$19,MATCH($B84,'[2]Table 20'!$B$14:$B$19,0))*1000,0)</f>
        <v>0</v>
      </c>
      <c r="J84" s="5">
        <f>IFERROR(INDEX('[2]Table 20'!J$14:J$19,MATCH($B84,'[2]Table 20'!$B$14:$B$19,0))*1000,0)</f>
        <v>0</v>
      </c>
      <c r="K84" s="5">
        <f>IFERROR(INDEX('[2]Table 20'!K$14:K$19,MATCH($B84,'[2]Table 20'!$B$14:$B$19,0))*1000,0)</f>
        <v>0</v>
      </c>
      <c r="L84" s="5">
        <f>IFERROR(INDEX('[2]Table 20'!L$14:L$19,MATCH($B84,'[2]Table 20'!$B$14:$B$19,0))*1000,0)</f>
        <v>0</v>
      </c>
      <c r="M84" s="5">
        <f>IFERROR(INDEX('[2]Table 20'!M$14:M$19,MATCH($B84,'[2]Table 20'!$B$14:$B$19,0))*1000,0)</f>
        <v>0</v>
      </c>
      <c r="N84" s="5">
        <f>IFERROR(INDEX('[2]Table 20'!N$14:N$19,MATCH($B84,'[2]Table 20'!$B$14:$B$19,0))*1000,0)</f>
        <v>0</v>
      </c>
      <c r="O84" s="5">
        <f>IFERROR(INDEX('[2]Table 20'!O$14:O$19,MATCH($B84,'[2]Table 20'!$B$14:$B$19,0))*1000,0)</f>
        <v>0</v>
      </c>
      <c r="P84" s="5">
        <f>IFERROR(INDEX('[2]Table 20'!P$14:P$19,MATCH($B84,'[2]Table 20'!$B$14:$B$19,0))*1000,0)</f>
        <v>0</v>
      </c>
      <c r="Q84" s="5">
        <f>IFERROR(INDEX('[2]Table 20'!Q$14:Q$19,MATCH($B84,'[2]Table 20'!$B$14:$B$19,0))*1000,0)</f>
        <v>0</v>
      </c>
      <c r="R84" s="5">
        <f>IFERROR(INDEX('[2]Table 20'!R$14:R$19,MATCH($B84,'[2]Table 20'!$B$14:$B$19,0))*1000,0)</f>
        <v>0</v>
      </c>
      <c r="S84" s="5">
        <f>IFERROR(INDEX('[2]Table 20'!S$14:S$19,MATCH($B84,'[2]Table 20'!$B$14:$B$19,0))*1000,0)</f>
        <v>0</v>
      </c>
      <c r="T84" s="5">
        <f>IFERROR(INDEX('[2]Table 20'!T$14:T$19,MATCH($B84,'[2]Table 20'!$B$14:$B$19,0))*1000,0)</f>
        <v>0</v>
      </c>
      <c r="U84" s="5">
        <f>IFERROR(INDEX('[2]Table 20'!U$14:U$19,MATCH($B84,'[2]Table 20'!$B$14:$B$19,0))*1000,0)</f>
        <v>0</v>
      </c>
      <c r="V84" s="5">
        <f>IFERROR(INDEX('[2]Table 20'!V$14:V$19,MATCH($B84,'[2]Table 20'!$B$14:$B$19,0))*1000,0)</f>
        <v>0</v>
      </c>
      <c r="W84" s="5">
        <f>IFERROR(INDEX('[2]Table 20'!W$14:W$19,MATCH($B84,'[2]Table 20'!$B$14:$B$19,0))*1000,0)</f>
        <v>0</v>
      </c>
      <c r="Z84" s="21" t="s">
        <v>93</v>
      </c>
    </row>
    <row r="85" spans="2:26" outlineLevel="1" x14ac:dyDescent="0.2">
      <c r="B85" s="4" t="s">
        <v>20</v>
      </c>
      <c r="C85" s="5">
        <f>IFERROR(INDEX('[2]Table 20'!C$14:C$19,MATCH($B85,'[2]Table 20'!$B$14:$B$19,0))*1000,0)</f>
        <v>66726.464000000007</v>
      </c>
      <c r="D85" s="5">
        <f>IFERROR(INDEX('[2]Table 20'!D$14:D$19,MATCH($B85,'[2]Table 20'!$B$14:$B$19,0))*1000,0)</f>
        <v>64335.402999999998</v>
      </c>
      <c r="E85" s="5">
        <f>IFERROR(INDEX('[2]Table 20'!E$14:E$19,MATCH($B85,'[2]Table 20'!$B$14:$B$19,0))*1000,0)</f>
        <v>64256.551999999996</v>
      </c>
      <c r="F85" s="5">
        <f>IFERROR(INDEX('[2]Table 20'!F$14:F$19,MATCH($B85,'[2]Table 20'!$B$14:$B$19,0))*1000,0)</f>
        <v>62336.315999999999</v>
      </c>
      <c r="G85" s="5">
        <f>IFERROR(INDEX('[2]Table 20'!G$14:G$19,MATCH($B85,'[2]Table 20'!$B$14:$B$19,0))*1000,0)</f>
        <v>64374.83</v>
      </c>
      <c r="H85" s="5">
        <f>IFERROR(INDEX('[2]Table 20'!H$14:H$19,MATCH($B85,'[2]Table 20'!$B$14:$B$19,0))*1000,0)</f>
        <v>60278.320999999996</v>
      </c>
      <c r="I85" s="5">
        <f>IFERROR(INDEX('[2]Table 20'!I$14:I$19,MATCH($B85,'[2]Table 20'!$B$14:$B$19,0))*1000,0)</f>
        <v>56287.941000000006</v>
      </c>
      <c r="J85" s="5">
        <f>IFERROR(INDEX('[2]Table 20'!J$14:J$19,MATCH($B85,'[2]Table 20'!$B$14:$B$19,0))*1000,0)</f>
        <v>58666.317000000003</v>
      </c>
      <c r="K85" s="5">
        <f>IFERROR(INDEX('[2]Table 20'!K$14:K$19,MATCH($B85,'[2]Table 20'!$B$14:$B$19,0))*1000,0)</f>
        <v>55444.645000000004</v>
      </c>
      <c r="L85" s="5">
        <f>IFERROR(INDEX('[2]Table 20'!L$14:L$19,MATCH($B85,'[2]Table 20'!$B$14:$B$19,0))*1000,0)</f>
        <v>55384.78</v>
      </c>
      <c r="M85" s="5">
        <f>IFERROR(INDEX('[2]Table 20'!M$14:M$19,MATCH($B85,'[2]Table 20'!$B$14:$B$19,0))*1000,0)</f>
        <v>52710.698000000004</v>
      </c>
      <c r="N85" s="5">
        <f>IFERROR(INDEX('[2]Table 20'!N$14:N$19,MATCH($B85,'[2]Table 20'!$B$14:$B$19,0))*1000,0)</f>
        <v>47900.959000000003</v>
      </c>
      <c r="O85" s="5">
        <f>IFERROR(INDEX('[2]Table 20'!O$14:O$19,MATCH($B85,'[2]Table 20'!$B$14:$B$19,0))*1000,0)</f>
        <v>48976.028999999995</v>
      </c>
      <c r="P85" s="5">
        <f>IFERROR(INDEX('[2]Table 20'!P$14:P$19,MATCH($B85,'[2]Table 20'!$B$14:$B$19,0))*1000,0)</f>
        <v>49464.016000000003</v>
      </c>
      <c r="Q85" s="5">
        <f>IFERROR(INDEX('[2]Table 20'!Q$14:Q$19,MATCH($B85,'[2]Table 20'!$B$14:$B$19,0))*1000,0)</f>
        <v>49704.932999999997</v>
      </c>
      <c r="R85" s="5">
        <f>IFERROR(INDEX('[2]Table 20'!R$14:R$19,MATCH($B85,'[2]Table 20'!$B$14:$B$19,0))*1000,0)</f>
        <v>52592.724999999999</v>
      </c>
      <c r="S85" s="5">
        <f>IFERROR(INDEX('[2]Table 20'!S$14:S$19,MATCH($B85,'[2]Table 20'!$B$14:$B$19,0))*1000,0)</f>
        <v>56186.179000000004</v>
      </c>
      <c r="T85" s="5">
        <f>IFERROR(INDEX('[2]Table 20'!T$14:T$19,MATCH($B85,'[2]Table 20'!$B$14:$B$19,0))*1000,0)</f>
        <v>54706.457000000002</v>
      </c>
      <c r="U85" s="5">
        <f>IFERROR(INDEX('[2]Table 20'!U$14:U$19,MATCH($B85,'[2]Table 20'!$B$14:$B$19,0))*1000,0)</f>
        <v>53479.720999999998</v>
      </c>
      <c r="V85" s="5">
        <f>IFERROR(INDEX('[2]Table 20'!V$14:V$19,MATCH($B85,'[2]Table 20'!$B$14:$B$19,0))*1000,0)</f>
        <v>51197.102999999996</v>
      </c>
      <c r="W85" s="5">
        <f>IFERROR(INDEX('[2]Table 20'!W$14:W$19,MATCH($B85,'[2]Table 20'!$B$14:$B$19,0))*1000,0)</f>
        <v>44169.147000000004</v>
      </c>
      <c r="Z85" s="21" t="s">
        <v>93</v>
      </c>
    </row>
    <row r="86" spans="2:26" outlineLevel="1" x14ac:dyDescent="0.2">
      <c r="B86" s="4" t="s">
        <v>0</v>
      </c>
      <c r="C86" s="5">
        <f>IFERROR(INDEX('[2]Table 20'!C$14:C$19,MATCH($B86,'[2]Table 20'!$B$14:$B$19,0))*1000,0)</f>
        <v>0</v>
      </c>
      <c r="D86" s="5">
        <f>IFERROR(INDEX('[2]Table 20'!D$14:D$19,MATCH($B86,'[2]Table 20'!$B$14:$B$19,0))*1000,0)</f>
        <v>0</v>
      </c>
      <c r="E86" s="5">
        <f>IFERROR(INDEX('[2]Table 20'!E$14:E$19,MATCH($B86,'[2]Table 20'!$B$14:$B$19,0))*1000,0)</f>
        <v>0</v>
      </c>
      <c r="F86" s="5">
        <f>IFERROR(INDEX('[2]Table 20'!F$14:F$19,MATCH($B86,'[2]Table 20'!$B$14:$B$19,0))*1000,0)</f>
        <v>0</v>
      </c>
      <c r="G86" s="5">
        <f>IFERROR(INDEX('[2]Table 20'!G$14:G$19,MATCH($B86,'[2]Table 20'!$B$14:$B$19,0))*1000,0)</f>
        <v>0</v>
      </c>
      <c r="H86" s="5">
        <f>IFERROR(INDEX('[2]Table 20'!H$14:H$19,MATCH($B86,'[2]Table 20'!$B$14:$B$19,0))*1000,0)</f>
        <v>0</v>
      </c>
      <c r="I86" s="5">
        <f>IFERROR(INDEX('[2]Table 20'!I$14:I$19,MATCH($B86,'[2]Table 20'!$B$14:$B$19,0))*1000,0)</f>
        <v>0</v>
      </c>
      <c r="J86" s="5">
        <f>IFERROR(INDEX('[2]Table 20'!J$14:J$19,MATCH($B86,'[2]Table 20'!$B$14:$B$19,0))*1000,0)</f>
        <v>0</v>
      </c>
      <c r="K86" s="5">
        <f>IFERROR(INDEX('[2]Table 20'!K$14:K$19,MATCH($B86,'[2]Table 20'!$B$14:$B$19,0))*1000,0)</f>
        <v>0</v>
      </c>
      <c r="L86" s="5">
        <f>IFERROR(INDEX('[2]Table 20'!L$14:L$19,MATCH($B86,'[2]Table 20'!$B$14:$B$19,0))*1000,0)</f>
        <v>0</v>
      </c>
      <c r="M86" s="5">
        <f>IFERROR(INDEX('[2]Table 20'!M$14:M$19,MATCH($B86,'[2]Table 20'!$B$14:$B$19,0))*1000,0)</f>
        <v>1876.194</v>
      </c>
      <c r="N86" s="5">
        <f>IFERROR(INDEX('[2]Table 20'!N$14:N$19,MATCH($B86,'[2]Table 20'!$B$14:$B$19,0))*1000,0)</f>
        <v>2037.5489999999998</v>
      </c>
      <c r="O86" s="5">
        <f>IFERROR(INDEX('[2]Table 20'!O$14:O$19,MATCH($B86,'[2]Table 20'!$B$14:$B$19,0))*1000,0)</f>
        <v>1939.098</v>
      </c>
      <c r="P86" s="5">
        <f>IFERROR(INDEX('[2]Table 20'!P$14:P$19,MATCH($B86,'[2]Table 20'!$B$14:$B$19,0))*1000,0)</f>
        <v>1766.3310000000001</v>
      </c>
      <c r="Q86" s="5">
        <f>IFERROR(INDEX('[2]Table 20'!Q$14:Q$19,MATCH($B86,'[2]Table 20'!$B$14:$B$19,0))*1000,0)</f>
        <v>1818.212</v>
      </c>
      <c r="R86" s="5">
        <f>IFERROR(INDEX('[2]Table 20'!R$14:R$19,MATCH($B86,'[2]Table 20'!$B$14:$B$19,0))*1000,0)</f>
        <v>0</v>
      </c>
      <c r="S86" s="5">
        <f>IFERROR(INDEX('[2]Table 20'!S$14:S$19,MATCH($B86,'[2]Table 20'!$B$14:$B$19,0))*1000,0)</f>
        <v>0</v>
      </c>
      <c r="T86" s="5">
        <f>IFERROR(INDEX('[2]Table 20'!T$14:T$19,MATCH($B86,'[2]Table 20'!$B$14:$B$19,0))*1000,0)</f>
        <v>0</v>
      </c>
      <c r="U86" s="5">
        <f>IFERROR(INDEX('[2]Table 20'!U$14:U$19,MATCH($B86,'[2]Table 20'!$B$14:$B$19,0))*1000,0)</f>
        <v>0</v>
      </c>
      <c r="V86" s="5">
        <f>IFERROR(INDEX('[2]Table 20'!V$14:V$19,MATCH($B86,'[2]Table 20'!$B$14:$B$19,0))*1000,0)</f>
        <v>0</v>
      </c>
      <c r="W86" s="5">
        <f>IFERROR(INDEX('[2]Table 20'!W$14:W$19,MATCH($B86,'[2]Table 20'!$B$14:$B$19,0))*1000,0)</f>
        <v>0</v>
      </c>
      <c r="Z86" s="21" t="s">
        <v>93</v>
      </c>
    </row>
    <row r="87" spans="2:26" outlineLevel="1" x14ac:dyDescent="0.2">
      <c r="B87" s="4" t="s">
        <v>22</v>
      </c>
      <c r="C87" s="5">
        <f>IFERROR(INDEX('[2]Table 20'!C$14:C$19,MATCH($B87,'[2]Table 20'!$B$14:$B$19,0))*1000,0)</f>
        <v>0</v>
      </c>
      <c r="D87" s="5">
        <f>IFERROR(INDEX('[2]Table 20'!D$14:D$19,MATCH($B87,'[2]Table 20'!$B$14:$B$19,0))*1000,0)</f>
        <v>0</v>
      </c>
      <c r="E87" s="5">
        <f>IFERROR(INDEX('[2]Table 20'!E$14:E$19,MATCH($B87,'[2]Table 20'!$B$14:$B$19,0))*1000,0)</f>
        <v>0</v>
      </c>
      <c r="F87" s="5">
        <f>IFERROR(INDEX('[2]Table 20'!F$14:F$19,MATCH($B87,'[2]Table 20'!$B$14:$B$19,0))*1000,0)</f>
        <v>0</v>
      </c>
      <c r="G87" s="5">
        <f>IFERROR(INDEX('[2]Table 20'!G$14:G$19,MATCH($B87,'[2]Table 20'!$B$14:$B$19,0))*1000,0)</f>
        <v>0</v>
      </c>
      <c r="H87" s="5">
        <f>IFERROR(INDEX('[2]Table 20'!H$14:H$19,MATCH($B87,'[2]Table 20'!$B$14:$B$19,0))*1000,0)</f>
        <v>0</v>
      </c>
      <c r="I87" s="5">
        <f>IFERROR(INDEX('[2]Table 20'!I$14:I$19,MATCH($B87,'[2]Table 20'!$B$14:$B$19,0))*1000,0)</f>
        <v>0</v>
      </c>
      <c r="J87" s="5">
        <f>IFERROR(INDEX('[2]Table 20'!J$14:J$19,MATCH($B87,'[2]Table 20'!$B$14:$B$19,0))*1000,0)</f>
        <v>0</v>
      </c>
      <c r="K87" s="5">
        <f>IFERROR(INDEX('[2]Table 20'!K$14:K$19,MATCH($B87,'[2]Table 20'!$B$14:$B$19,0))*1000,0)</f>
        <v>0</v>
      </c>
      <c r="L87" s="5">
        <f>IFERROR(INDEX('[2]Table 20'!L$14:L$19,MATCH($B87,'[2]Table 20'!$B$14:$B$19,0))*1000,0)</f>
        <v>0</v>
      </c>
      <c r="M87" s="5">
        <f>IFERROR(INDEX('[2]Table 20'!M$14:M$19,MATCH($B87,'[2]Table 20'!$B$14:$B$19,0))*1000,0)</f>
        <v>0</v>
      </c>
      <c r="N87" s="5">
        <f>IFERROR(INDEX('[2]Table 20'!N$14:N$19,MATCH($B87,'[2]Table 20'!$B$14:$B$19,0))*1000,0)</f>
        <v>0</v>
      </c>
      <c r="O87" s="5">
        <f>IFERROR(INDEX('[2]Table 20'!O$14:O$19,MATCH($B87,'[2]Table 20'!$B$14:$B$19,0))*1000,0)</f>
        <v>0</v>
      </c>
      <c r="P87" s="5">
        <f>IFERROR(INDEX('[2]Table 20'!P$14:P$19,MATCH($B87,'[2]Table 20'!$B$14:$B$19,0))*1000,0)</f>
        <v>0</v>
      </c>
      <c r="Q87" s="5">
        <f>IFERROR(INDEX('[2]Table 20'!Q$14:Q$19,MATCH($B87,'[2]Table 20'!$B$14:$B$19,0))*1000,0)</f>
        <v>0</v>
      </c>
      <c r="R87" s="5">
        <f>IFERROR(INDEX('[2]Table 20'!R$14:R$19,MATCH($B87,'[2]Table 20'!$B$14:$B$19,0))*1000,0)</f>
        <v>0</v>
      </c>
      <c r="S87" s="5">
        <f>IFERROR(INDEX('[2]Table 20'!S$14:S$19,MATCH($B87,'[2]Table 20'!$B$14:$B$19,0))*1000,0)</f>
        <v>0</v>
      </c>
      <c r="T87" s="5">
        <f>IFERROR(INDEX('[2]Table 20'!T$14:T$19,MATCH($B87,'[2]Table 20'!$B$14:$B$19,0))*1000,0)</f>
        <v>0</v>
      </c>
      <c r="U87" s="5">
        <f>IFERROR(INDEX('[2]Table 20'!U$14:U$19,MATCH($B87,'[2]Table 20'!$B$14:$B$19,0))*1000,0)</f>
        <v>0</v>
      </c>
      <c r="V87" s="5">
        <f>IFERROR(INDEX('[2]Table 20'!V$14:V$19,MATCH($B87,'[2]Table 20'!$B$14:$B$19,0))*1000,0)</f>
        <v>0</v>
      </c>
      <c r="W87" s="5">
        <f>IFERROR(INDEX('[2]Table 20'!W$14:W$19,MATCH($B87,'[2]Table 20'!$B$14:$B$19,0))*1000,0)</f>
        <v>0</v>
      </c>
      <c r="Z87" s="21" t="s">
        <v>93</v>
      </c>
    </row>
    <row r="88" spans="2:26" outlineLevel="1" x14ac:dyDescent="0.2">
      <c r="B88" s="4" t="s">
        <v>23</v>
      </c>
      <c r="C88" s="5">
        <f>IFERROR(INDEX('[2]Table 20'!C$14:C$19,MATCH($B88,'[2]Table 20'!$B$14:$B$19,0))*1000,0)</f>
        <v>205.65</v>
      </c>
      <c r="D88" s="5">
        <f>IFERROR(INDEX('[2]Table 20'!D$14:D$19,MATCH($B88,'[2]Table 20'!$B$14:$B$19,0))*1000,0)</f>
        <v>118.858</v>
      </c>
      <c r="E88" s="5">
        <f>IFERROR(INDEX('[2]Table 20'!E$14:E$19,MATCH($B88,'[2]Table 20'!$B$14:$B$19,0))*1000,0)</f>
        <v>68.567999999999998</v>
      </c>
      <c r="F88" s="5">
        <f>IFERROR(INDEX('[2]Table 20'!F$14:F$19,MATCH($B88,'[2]Table 20'!$B$14:$B$19,0))*1000,0)</f>
        <v>70.128</v>
      </c>
      <c r="G88" s="5">
        <f>IFERROR(INDEX('[2]Table 20'!G$14:G$19,MATCH($B88,'[2]Table 20'!$B$14:$B$19,0))*1000,0)</f>
        <v>70.374000000000009</v>
      </c>
      <c r="H88" s="5">
        <f>IFERROR(INDEX('[2]Table 20'!H$14:H$19,MATCH($B88,'[2]Table 20'!$B$14:$B$19,0))*1000,0)</f>
        <v>73.163000000000011</v>
      </c>
      <c r="I88" s="5">
        <f>IFERROR(INDEX('[2]Table 20'!I$14:I$19,MATCH($B88,'[2]Table 20'!$B$14:$B$19,0))*1000,0)</f>
        <v>88.960999999999999</v>
      </c>
      <c r="J88" s="5">
        <f>IFERROR(INDEX('[2]Table 20'!J$14:J$19,MATCH($B88,'[2]Table 20'!$B$14:$B$19,0))*1000,0)</f>
        <v>80.60499999999999</v>
      </c>
      <c r="K88" s="5">
        <f>IFERROR(INDEX('[2]Table 20'!K$14:K$19,MATCH($B88,'[2]Table 20'!$B$14:$B$19,0))*1000,0)</f>
        <v>82.559999999999988</v>
      </c>
      <c r="L88" s="5">
        <f>IFERROR(INDEX('[2]Table 20'!L$14:L$19,MATCH($B88,'[2]Table 20'!$B$14:$B$19,0))*1000,0)</f>
        <v>115.961</v>
      </c>
      <c r="M88" s="5">
        <f>IFERROR(INDEX('[2]Table 20'!M$14:M$19,MATCH($B88,'[2]Table 20'!$B$14:$B$19,0))*1000,0)</f>
        <v>170.28700000000001</v>
      </c>
      <c r="N88" s="5">
        <f>IFERROR(INDEX('[2]Table 20'!N$14:N$19,MATCH($B88,'[2]Table 20'!$B$14:$B$19,0))*1000,0)</f>
        <v>275.05900000000003</v>
      </c>
      <c r="O88" s="5">
        <f>IFERROR(INDEX('[2]Table 20'!O$14:O$19,MATCH($B88,'[2]Table 20'!$B$14:$B$19,0))*1000,0)</f>
        <v>240.40100000000001</v>
      </c>
      <c r="P88" s="5">
        <f>IFERROR(INDEX('[2]Table 20'!P$14:P$19,MATCH($B88,'[2]Table 20'!$B$14:$B$19,0))*1000,0)</f>
        <v>152.863</v>
      </c>
      <c r="Q88" s="5">
        <f>IFERROR(INDEX('[2]Table 20'!Q$14:Q$19,MATCH($B88,'[2]Table 20'!$B$14:$B$19,0))*1000,0)</f>
        <v>116.62599999999999</v>
      </c>
      <c r="R88" s="5">
        <f>IFERROR(INDEX('[2]Table 20'!R$14:R$19,MATCH($B88,'[2]Table 20'!$B$14:$B$19,0))*1000,0)</f>
        <v>78.131999999999991</v>
      </c>
      <c r="S88" s="5">
        <f>IFERROR(INDEX('[2]Table 20'!S$14:S$19,MATCH($B88,'[2]Table 20'!$B$14:$B$19,0))*1000,0)</f>
        <v>56.488999999999997</v>
      </c>
      <c r="T88" s="5">
        <f>IFERROR(INDEX('[2]Table 20'!T$14:T$19,MATCH($B88,'[2]Table 20'!$B$14:$B$19,0))*1000,0)</f>
        <v>42.04</v>
      </c>
      <c r="U88" s="5">
        <f>IFERROR(INDEX('[2]Table 20'!U$14:U$19,MATCH($B88,'[2]Table 20'!$B$14:$B$19,0))*1000,0)</f>
        <v>30.057000000000002</v>
      </c>
      <c r="V88" s="5">
        <f>IFERROR(INDEX('[2]Table 20'!V$14:V$19,MATCH($B88,'[2]Table 20'!$B$14:$B$19,0))*1000,0)</f>
        <v>22.956</v>
      </c>
      <c r="W88" s="5">
        <f>IFERROR(INDEX('[2]Table 20'!W$14:W$19,MATCH($B88,'[2]Table 20'!$B$14:$B$19,0))*1000,0)</f>
        <v>13.851000000000001</v>
      </c>
      <c r="Z88" s="21" t="s">
        <v>93</v>
      </c>
    </row>
    <row r="89" spans="2:26" outlineLevel="1" x14ac:dyDescent="0.2">
      <c r="B89" s="4" t="s">
        <v>17</v>
      </c>
      <c r="C89" s="5">
        <f>IFERROR(INDEX('[2]Table 20'!C$14:C$19,MATCH($B89,'[2]Table 20'!$B$14:$B$19,0))*1000,0)</f>
        <v>0</v>
      </c>
      <c r="D89" s="5">
        <f>IFERROR(INDEX('[2]Table 20'!D$14:D$19,MATCH($B89,'[2]Table 20'!$B$14:$B$19,0))*1000,0)</f>
        <v>0</v>
      </c>
      <c r="E89" s="5">
        <f>IFERROR(INDEX('[2]Table 20'!E$14:E$19,MATCH($B89,'[2]Table 20'!$B$14:$B$19,0))*1000,0)</f>
        <v>0</v>
      </c>
      <c r="F89" s="5">
        <f>IFERROR(INDEX('[2]Table 20'!F$14:F$19,MATCH($B89,'[2]Table 20'!$B$14:$B$19,0))*1000,0)</f>
        <v>0</v>
      </c>
      <c r="G89" s="5">
        <f>IFERROR(INDEX('[2]Table 20'!G$14:G$19,MATCH($B89,'[2]Table 20'!$B$14:$B$19,0))*1000,0)</f>
        <v>0</v>
      </c>
      <c r="H89" s="5">
        <f>IFERROR(INDEX('[2]Table 20'!H$14:H$19,MATCH($B89,'[2]Table 20'!$B$14:$B$19,0))*1000,0)</f>
        <v>0</v>
      </c>
      <c r="I89" s="5">
        <f>IFERROR(INDEX('[2]Table 20'!I$14:I$19,MATCH($B89,'[2]Table 20'!$B$14:$B$19,0))*1000,0)</f>
        <v>0</v>
      </c>
      <c r="J89" s="5">
        <f>IFERROR(INDEX('[2]Table 20'!J$14:J$19,MATCH($B89,'[2]Table 20'!$B$14:$B$19,0))*1000,0)</f>
        <v>0</v>
      </c>
      <c r="K89" s="5">
        <f>IFERROR(INDEX('[2]Table 20'!K$14:K$19,MATCH($B89,'[2]Table 20'!$B$14:$B$19,0))*1000,0)</f>
        <v>0</v>
      </c>
      <c r="L89" s="5">
        <f>IFERROR(INDEX('[2]Table 20'!L$14:L$19,MATCH($B89,'[2]Table 20'!$B$14:$B$19,0))*1000,0)</f>
        <v>0</v>
      </c>
      <c r="M89" s="5">
        <f>IFERROR(INDEX('[2]Table 20'!M$14:M$19,MATCH($B89,'[2]Table 20'!$B$14:$B$19,0))*1000,0)</f>
        <v>0</v>
      </c>
      <c r="N89" s="5">
        <f>IFERROR(INDEX('[2]Table 20'!N$14:N$19,MATCH($B89,'[2]Table 20'!$B$14:$B$19,0))*1000,0)</f>
        <v>0</v>
      </c>
      <c r="O89" s="5">
        <f>IFERROR(INDEX('[2]Table 20'!O$14:O$19,MATCH($B89,'[2]Table 20'!$B$14:$B$19,0))*1000,0)</f>
        <v>0</v>
      </c>
      <c r="P89" s="5">
        <f>IFERROR(INDEX('[2]Table 20'!P$14:P$19,MATCH($B89,'[2]Table 20'!$B$14:$B$19,0))*1000,0)</f>
        <v>0</v>
      </c>
      <c r="Q89" s="5">
        <f>IFERROR(INDEX('[2]Table 20'!Q$14:Q$19,MATCH($B89,'[2]Table 20'!$B$14:$B$19,0))*1000,0)</f>
        <v>0</v>
      </c>
      <c r="R89" s="5">
        <f>IFERROR(INDEX('[2]Table 20'!R$14:R$19,MATCH($B89,'[2]Table 20'!$B$14:$B$19,0))*1000,0)</f>
        <v>0</v>
      </c>
      <c r="S89" s="5">
        <f>IFERROR(INDEX('[2]Table 20'!S$14:S$19,MATCH($B89,'[2]Table 20'!$B$14:$B$19,0))*1000,0)</f>
        <v>0</v>
      </c>
      <c r="T89" s="5">
        <f>IFERROR(INDEX('[2]Table 20'!T$14:T$19,MATCH($B89,'[2]Table 20'!$B$14:$B$19,0))*1000,0)</f>
        <v>0</v>
      </c>
      <c r="U89" s="5">
        <f>IFERROR(INDEX('[2]Table 20'!U$14:U$19,MATCH($B89,'[2]Table 20'!$B$14:$B$19,0))*1000,0)</f>
        <v>0</v>
      </c>
      <c r="V89" s="5">
        <f>IFERROR(INDEX('[2]Table 20'!V$14:V$19,MATCH($B89,'[2]Table 20'!$B$14:$B$19,0))*1000,0)</f>
        <v>0</v>
      </c>
      <c r="W89" s="5">
        <f>IFERROR(INDEX('[2]Table 20'!W$14:W$19,MATCH($B89,'[2]Table 20'!$B$14:$B$19,0))*1000,0)</f>
        <v>0</v>
      </c>
      <c r="Z89" s="21" t="s">
        <v>93</v>
      </c>
    </row>
    <row r="90" spans="2:26" outlineLevel="1" x14ac:dyDescent="0.2">
      <c r="B90" s="4" t="s">
        <v>1</v>
      </c>
      <c r="C90" s="5">
        <f>IFERROR(INDEX('[2]Table 20'!C$14:C$19,MATCH($B90,'[2]Table 20'!$B$14:$B$19,0))*1000,0)</f>
        <v>1936.809</v>
      </c>
      <c r="D90" s="5">
        <f>IFERROR(INDEX('[2]Table 20'!D$14:D$19,MATCH($B90,'[2]Table 20'!$B$14:$B$19,0))*1000,0)</f>
        <v>1848.548</v>
      </c>
      <c r="E90" s="5">
        <f>IFERROR(INDEX('[2]Table 20'!E$14:E$19,MATCH($B90,'[2]Table 20'!$B$14:$B$19,0))*1000,0)</f>
        <v>1698.202</v>
      </c>
      <c r="F90" s="5">
        <f>IFERROR(INDEX('[2]Table 20'!F$14:F$19,MATCH($B90,'[2]Table 20'!$B$14:$B$19,0))*1000,0)</f>
        <v>1470.4250000000002</v>
      </c>
      <c r="G90" s="5">
        <f>IFERROR(INDEX('[2]Table 20'!G$14:G$19,MATCH($B90,'[2]Table 20'!$B$14:$B$19,0))*1000,0)</f>
        <v>1269.2360000000001</v>
      </c>
      <c r="H90" s="5">
        <f>IFERROR(INDEX('[2]Table 20'!H$14:H$19,MATCH($B90,'[2]Table 20'!$B$14:$B$19,0))*1000,0)</f>
        <v>1000.9570000000001</v>
      </c>
      <c r="I90" s="5">
        <f>IFERROR(INDEX('[2]Table 20'!I$14:I$19,MATCH($B90,'[2]Table 20'!$B$14:$B$19,0))*1000,0)</f>
        <v>1130.5149999999999</v>
      </c>
      <c r="J90" s="5">
        <f>IFERROR(INDEX('[2]Table 20'!J$14:J$19,MATCH($B90,'[2]Table 20'!$B$14:$B$19,0))*1000,0)</f>
        <v>1571.6319999999998</v>
      </c>
      <c r="K90" s="5">
        <f>IFERROR(INDEX('[2]Table 20'!K$14:K$19,MATCH($B90,'[2]Table 20'!$B$14:$B$19,0))*1000,0)</f>
        <v>1885.7860000000001</v>
      </c>
      <c r="L90" s="5">
        <f>IFERROR(INDEX('[2]Table 20'!L$14:L$19,MATCH($B90,'[2]Table 20'!$B$14:$B$19,0))*1000,0)</f>
        <v>1316.1659999999999</v>
      </c>
      <c r="M90" s="5">
        <f>IFERROR(INDEX('[2]Table 20'!M$14:M$19,MATCH($B90,'[2]Table 20'!$B$14:$B$19,0))*1000,0)</f>
        <v>1437.578</v>
      </c>
      <c r="N90" s="5">
        <f>IFERROR(INDEX('[2]Table 20'!N$14:N$19,MATCH($B90,'[2]Table 20'!$B$14:$B$19,0))*1000,0)</f>
        <v>1357.5609999999999</v>
      </c>
      <c r="O90" s="5">
        <f>IFERROR(INDEX('[2]Table 20'!O$14:O$19,MATCH($B90,'[2]Table 20'!$B$14:$B$19,0))*1000,0)</f>
        <v>1305.8590000000002</v>
      </c>
      <c r="P90" s="5">
        <f>IFERROR(INDEX('[2]Table 20'!P$14:P$19,MATCH($B90,'[2]Table 20'!$B$14:$B$19,0))*1000,0)</f>
        <v>1169.22</v>
      </c>
      <c r="Q90" s="5">
        <f>IFERROR(INDEX('[2]Table 20'!Q$14:Q$19,MATCH($B90,'[2]Table 20'!$B$14:$B$19,0))*1000,0)</f>
        <v>999.11300000000006</v>
      </c>
      <c r="R90" s="5">
        <f>IFERROR(INDEX('[2]Table 20'!R$14:R$19,MATCH($B90,'[2]Table 20'!$B$14:$B$19,0))*1000,0)</f>
        <v>1050.636</v>
      </c>
      <c r="S90" s="5">
        <f>IFERROR(INDEX('[2]Table 20'!S$14:S$19,MATCH($B90,'[2]Table 20'!$B$14:$B$19,0))*1000,0)</f>
        <v>898.78800000000001</v>
      </c>
      <c r="T90" s="5">
        <f>IFERROR(INDEX('[2]Table 20'!T$14:T$19,MATCH($B90,'[2]Table 20'!$B$14:$B$19,0))*1000,0)</f>
        <v>978.51099999999997</v>
      </c>
      <c r="U90" s="5">
        <f>IFERROR(INDEX('[2]Table 20'!U$14:U$19,MATCH($B90,'[2]Table 20'!$B$14:$B$19,0))*1000,0)</f>
        <v>1616.175</v>
      </c>
      <c r="V90" s="5">
        <f>IFERROR(INDEX('[2]Table 20'!V$14:V$19,MATCH($B90,'[2]Table 20'!$B$14:$B$19,0))*1000,0)</f>
        <v>1535.0919999999999</v>
      </c>
      <c r="W90" s="5">
        <f>IFERROR(INDEX('[2]Table 20'!W$14:W$19,MATCH($B90,'[2]Table 20'!$B$14:$B$19,0))*1000,0)</f>
        <v>1202.721</v>
      </c>
      <c r="Z90" s="21" t="s">
        <v>93</v>
      </c>
    </row>
    <row r="91" spans="2:26" outlineLevel="1" x14ac:dyDescent="0.2">
      <c r="B91" s="15" t="s">
        <v>9</v>
      </c>
      <c r="C91" s="19">
        <f t="shared" ref="C91:W91" si="34">SUM(C81:C90)</f>
        <v>69469.347999999998</v>
      </c>
      <c r="D91" s="19">
        <f t="shared" si="34"/>
        <v>67109.663</v>
      </c>
      <c r="E91" s="19">
        <f t="shared" si="34"/>
        <v>66921.144</v>
      </c>
      <c r="F91" s="19">
        <f t="shared" si="34"/>
        <v>64835.368999999999</v>
      </c>
      <c r="G91" s="19">
        <f t="shared" si="34"/>
        <v>66612.652000000002</v>
      </c>
      <c r="H91" s="19">
        <f t="shared" si="34"/>
        <v>62303.322</v>
      </c>
      <c r="I91" s="19">
        <f t="shared" si="34"/>
        <v>58616.650000000009</v>
      </c>
      <c r="J91" s="19">
        <f t="shared" si="34"/>
        <v>61632.433000000005</v>
      </c>
      <c r="K91" s="19">
        <f t="shared" si="34"/>
        <v>58664.985000000001</v>
      </c>
      <c r="L91" s="19">
        <f t="shared" si="34"/>
        <v>57844.392</v>
      </c>
      <c r="M91" s="19">
        <f t="shared" si="34"/>
        <v>57281.843000000008</v>
      </c>
      <c r="N91" s="19">
        <f t="shared" si="34"/>
        <v>52641.385000000002</v>
      </c>
      <c r="O91" s="19">
        <f t="shared" si="34"/>
        <v>53641.960999999988</v>
      </c>
      <c r="P91" s="19">
        <f t="shared" si="34"/>
        <v>53891.654999999999</v>
      </c>
      <c r="Q91" s="19">
        <f t="shared" si="34"/>
        <v>53986.864999999991</v>
      </c>
      <c r="R91" s="19">
        <f t="shared" si="34"/>
        <v>55054.487999999998</v>
      </c>
      <c r="S91" s="19">
        <f t="shared" si="34"/>
        <v>58467.907000000007</v>
      </c>
      <c r="T91" s="19">
        <f t="shared" si="34"/>
        <v>57062.506000000001</v>
      </c>
      <c r="U91" s="19">
        <f t="shared" si="34"/>
        <v>56483.017</v>
      </c>
      <c r="V91" s="19">
        <f t="shared" si="34"/>
        <v>53944.958999999988</v>
      </c>
      <c r="W91" s="19">
        <f t="shared" si="34"/>
        <v>46403.165000000008</v>
      </c>
    </row>
    <row r="92" spans="2:26" outlineLevel="1" x14ac:dyDescent="0.2">
      <c r="B92" s="26" t="s">
        <v>91</v>
      </c>
      <c r="C92" s="25">
        <f t="shared" ref="C92:W92" si="35">C91/C72/1000</f>
        <v>2.0497358235975218E-3</v>
      </c>
      <c r="D92" s="25">
        <f t="shared" si="35"/>
        <v>2.0386156291743655E-3</v>
      </c>
      <c r="E92" s="25">
        <f t="shared" si="35"/>
        <v>2.0159137175112048E-3</v>
      </c>
      <c r="F92" s="25">
        <f t="shared" si="35"/>
        <v>1.9942481997565196E-3</v>
      </c>
      <c r="G92" s="25">
        <f t="shared" si="35"/>
        <v>1.9727273506841771E-3</v>
      </c>
      <c r="H92" s="25">
        <f t="shared" si="35"/>
        <v>1.9521542589816254E-3</v>
      </c>
      <c r="I92" s="25">
        <f t="shared" si="35"/>
        <v>1.9273554978666539E-3</v>
      </c>
      <c r="J92" s="25">
        <f t="shared" si="35"/>
        <v>1.9154974471842117E-3</v>
      </c>
      <c r="K92" s="25">
        <f t="shared" si="35"/>
        <v>1.916226356723894E-3</v>
      </c>
      <c r="L92" s="25">
        <f t="shared" si="35"/>
        <v>1.9026260613782741E-3</v>
      </c>
      <c r="M92" s="25">
        <f t="shared" si="35"/>
        <v>1.8891937159937779E-3</v>
      </c>
      <c r="N92" s="25">
        <f t="shared" si="35"/>
        <v>1.8839233816101131E-3</v>
      </c>
      <c r="O92" s="25">
        <f t="shared" si="35"/>
        <v>1.8639138001935848E-3</v>
      </c>
      <c r="P92" s="25">
        <f t="shared" si="35"/>
        <v>1.848164355045447E-3</v>
      </c>
      <c r="Q92" s="25">
        <f t="shared" si="35"/>
        <v>1.8392348560331035E-3</v>
      </c>
      <c r="R92" s="25">
        <f t="shared" si="35"/>
        <v>1.8298427475860676E-3</v>
      </c>
      <c r="S92" s="25">
        <f t="shared" si="35"/>
        <v>1.8190657742720205E-3</v>
      </c>
      <c r="T92" s="25">
        <f t="shared" si="35"/>
        <v>1.8077753348196368E-3</v>
      </c>
      <c r="U92" s="25">
        <f t="shared" si="35"/>
        <v>1.8035302044745387E-3</v>
      </c>
      <c r="V92" s="25">
        <f t="shared" si="35"/>
        <v>1.77689144410126E-3</v>
      </c>
      <c r="W92" s="25">
        <f t="shared" si="35"/>
        <v>1.7583523370365997E-3</v>
      </c>
    </row>
    <row r="93" spans="2:26" outlineLevel="1" x14ac:dyDescent="0.2"/>
    <row r="94" spans="2:26" outlineLevel="1" x14ac:dyDescent="0.2">
      <c r="B94" s="4" t="s">
        <v>18</v>
      </c>
      <c r="C94" s="11">
        <f t="shared" ref="C94:W94" si="36">IFERROR(C81/C91,0)</f>
        <v>0</v>
      </c>
      <c r="D94" s="11">
        <f t="shared" si="36"/>
        <v>0</v>
      </c>
      <c r="E94" s="11">
        <f t="shared" si="36"/>
        <v>0</v>
      </c>
      <c r="F94" s="11">
        <f t="shared" si="36"/>
        <v>0</v>
      </c>
      <c r="G94" s="11">
        <f t="shared" si="36"/>
        <v>0</v>
      </c>
      <c r="H94" s="11">
        <f t="shared" si="36"/>
        <v>0</v>
      </c>
      <c r="I94" s="11">
        <f t="shared" si="36"/>
        <v>0</v>
      </c>
      <c r="J94" s="11">
        <f t="shared" si="36"/>
        <v>0</v>
      </c>
      <c r="K94" s="11">
        <f t="shared" si="36"/>
        <v>0</v>
      </c>
      <c r="L94" s="11">
        <f t="shared" si="36"/>
        <v>0</v>
      </c>
      <c r="M94" s="11">
        <f t="shared" si="36"/>
        <v>0</v>
      </c>
      <c r="N94" s="11">
        <f t="shared" si="36"/>
        <v>0</v>
      </c>
      <c r="O94" s="11">
        <f t="shared" si="36"/>
        <v>0</v>
      </c>
      <c r="P94" s="11">
        <f t="shared" si="36"/>
        <v>0</v>
      </c>
      <c r="Q94" s="11">
        <f t="shared" si="36"/>
        <v>0</v>
      </c>
      <c r="R94" s="11">
        <f t="shared" si="36"/>
        <v>0</v>
      </c>
      <c r="S94" s="11">
        <f t="shared" si="36"/>
        <v>0</v>
      </c>
      <c r="T94" s="11">
        <f t="shared" si="36"/>
        <v>0</v>
      </c>
      <c r="U94" s="11">
        <f t="shared" si="36"/>
        <v>0</v>
      </c>
      <c r="V94" s="11">
        <f t="shared" si="36"/>
        <v>0</v>
      </c>
      <c r="W94" s="11">
        <f t="shared" si="36"/>
        <v>0</v>
      </c>
    </row>
    <row r="95" spans="2:26" outlineLevel="1" x14ac:dyDescent="0.2">
      <c r="B95" s="4" t="s">
        <v>19</v>
      </c>
      <c r="C95" s="11">
        <f t="shared" ref="C95:W95" si="37">IFERROR(C82/C91,0)</f>
        <v>0</v>
      </c>
      <c r="D95" s="11">
        <f t="shared" si="37"/>
        <v>0</v>
      </c>
      <c r="E95" s="11">
        <f t="shared" si="37"/>
        <v>0</v>
      </c>
      <c r="F95" s="11">
        <f t="shared" si="37"/>
        <v>0</v>
      </c>
      <c r="G95" s="11">
        <f t="shared" si="37"/>
        <v>0</v>
      </c>
      <c r="H95" s="11">
        <f t="shared" si="37"/>
        <v>0</v>
      </c>
      <c r="I95" s="11">
        <f t="shared" si="37"/>
        <v>0</v>
      </c>
      <c r="J95" s="11">
        <f t="shared" si="37"/>
        <v>0</v>
      </c>
      <c r="K95" s="11">
        <f t="shared" si="37"/>
        <v>0</v>
      </c>
      <c r="L95" s="11">
        <f t="shared" si="37"/>
        <v>0</v>
      </c>
      <c r="M95" s="11">
        <f t="shared" si="37"/>
        <v>0</v>
      </c>
      <c r="N95" s="11">
        <f t="shared" si="37"/>
        <v>0</v>
      </c>
      <c r="O95" s="11">
        <f t="shared" si="37"/>
        <v>0</v>
      </c>
      <c r="P95" s="11">
        <f t="shared" si="37"/>
        <v>0</v>
      </c>
      <c r="Q95" s="11">
        <f t="shared" si="37"/>
        <v>0</v>
      </c>
      <c r="R95" s="11">
        <f t="shared" si="37"/>
        <v>0</v>
      </c>
      <c r="S95" s="11">
        <f t="shared" si="37"/>
        <v>0</v>
      </c>
      <c r="T95" s="11">
        <f t="shared" si="37"/>
        <v>0</v>
      </c>
      <c r="U95" s="11">
        <f t="shared" si="37"/>
        <v>0</v>
      </c>
      <c r="V95" s="11">
        <f t="shared" si="37"/>
        <v>0</v>
      </c>
      <c r="W95" s="11">
        <f t="shared" si="37"/>
        <v>0</v>
      </c>
    </row>
    <row r="96" spans="2:26" outlineLevel="1" x14ac:dyDescent="0.2">
      <c r="B96" s="4" t="s">
        <v>16</v>
      </c>
      <c r="C96" s="11">
        <f t="shared" ref="C96:W96" si="38">IFERROR(C83/C91,0)</f>
        <v>8.6430205160411173E-3</v>
      </c>
      <c r="D96" s="11">
        <f t="shared" si="38"/>
        <v>1.2022918368700494E-2</v>
      </c>
      <c r="E96" s="11">
        <f t="shared" si="38"/>
        <v>1.3416118528995859E-2</v>
      </c>
      <c r="F96" s="11">
        <f t="shared" si="38"/>
        <v>1.4783597514498606E-2</v>
      </c>
      <c r="G96" s="11">
        <f t="shared" si="38"/>
        <v>1.3484105091627337E-2</v>
      </c>
      <c r="H96" s="11">
        <f t="shared" si="38"/>
        <v>1.5262123583073146E-2</v>
      </c>
      <c r="I96" s="11">
        <f t="shared" si="38"/>
        <v>1.8923514052747809E-2</v>
      </c>
      <c r="J96" s="11">
        <f t="shared" si="38"/>
        <v>2.1317980421120156E-2</v>
      </c>
      <c r="K96" s="11">
        <f t="shared" si="38"/>
        <v>2.1341418565094666E-2</v>
      </c>
      <c r="L96" s="11">
        <f t="shared" si="38"/>
        <v>1.7762914683241895E-2</v>
      </c>
      <c r="M96" s="11">
        <f t="shared" si="38"/>
        <v>1.8977846086411707E-2</v>
      </c>
      <c r="N96" s="11">
        <f t="shared" si="38"/>
        <v>2.0331095012032833E-2</v>
      </c>
      <c r="O96" s="11">
        <f t="shared" si="38"/>
        <v>2.2008404949998013E-2</v>
      </c>
      <c r="P96" s="11">
        <f t="shared" si="38"/>
        <v>2.4850322373658782E-2</v>
      </c>
      <c r="Q96" s="11">
        <f t="shared" si="38"/>
        <v>2.4968684512427241E-2</v>
      </c>
      <c r="R96" s="11">
        <f t="shared" si="38"/>
        <v>2.4212285835806882E-2</v>
      </c>
      <c r="S96" s="11">
        <f t="shared" si="38"/>
        <v>2.2686822020155432E-2</v>
      </c>
      <c r="T96" s="11">
        <f t="shared" si="38"/>
        <v>2.3404124592775508E-2</v>
      </c>
      <c r="U96" s="11">
        <f t="shared" si="38"/>
        <v>2.4026053707435636E-2</v>
      </c>
      <c r="V96" s="11">
        <f t="shared" si="38"/>
        <v>2.2055962634061881E-2</v>
      </c>
      <c r="W96" s="11">
        <f t="shared" si="38"/>
        <v>2.192621990331909E-2</v>
      </c>
    </row>
    <row r="97" spans="1:28" outlineLevel="1" x14ac:dyDescent="0.2">
      <c r="B97" s="4" t="s">
        <v>21</v>
      </c>
      <c r="C97" s="11">
        <f t="shared" ref="C97:W97" si="39">IFERROR(C84/C91,0)</f>
        <v>0</v>
      </c>
      <c r="D97" s="11">
        <f t="shared" si="39"/>
        <v>0</v>
      </c>
      <c r="E97" s="11">
        <f t="shared" si="39"/>
        <v>0</v>
      </c>
      <c r="F97" s="11">
        <f t="shared" si="39"/>
        <v>0</v>
      </c>
      <c r="G97" s="11">
        <f t="shared" si="39"/>
        <v>0</v>
      </c>
      <c r="H97" s="11">
        <f t="shared" si="39"/>
        <v>0</v>
      </c>
      <c r="I97" s="11">
        <f t="shared" si="39"/>
        <v>0</v>
      </c>
      <c r="J97" s="11">
        <f t="shared" si="39"/>
        <v>0</v>
      </c>
      <c r="K97" s="11">
        <f t="shared" si="39"/>
        <v>0</v>
      </c>
      <c r="L97" s="11">
        <f t="shared" si="39"/>
        <v>0</v>
      </c>
      <c r="M97" s="11">
        <f t="shared" si="39"/>
        <v>0</v>
      </c>
      <c r="N97" s="11">
        <f t="shared" si="39"/>
        <v>0</v>
      </c>
      <c r="O97" s="11">
        <f t="shared" si="39"/>
        <v>0</v>
      </c>
      <c r="P97" s="11">
        <f t="shared" si="39"/>
        <v>0</v>
      </c>
      <c r="Q97" s="11">
        <f t="shared" si="39"/>
        <v>0</v>
      </c>
      <c r="R97" s="11">
        <f t="shared" si="39"/>
        <v>0</v>
      </c>
      <c r="S97" s="11">
        <f t="shared" si="39"/>
        <v>0</v>
      </c>
      <c r="T97" s="11">
        <f t="shared" si="39"/>
        <v>0</v>
      </c>
      <c r="U97" s="11">
        <f t="shared" si="39"/>
        <v>0</v>
      </c>
      <c r="V97" s="11">
        <f t="shared" si="39"/>
        <v>0</v>
      </c>
      <c r="W97" s="11">
        <f t="shared" si="39"/>
        <v>0</v>
      </c>
    </row>
    <row r="98" spans="1:28" outlineLevel="1" x14ac:dyDescent="0.2">
      <c r="B98" s="4" t="s">
        <v>20</v>
      </c>
      <c r="C98" s="11">
        <f t="shared" ref="C98:W98" si="40">IFERROR(C85/C91,0)</f>
        <v>0.96051662957884687</v>
      </c>
      <c r="D98" s="11">
        <f t="shared" si="40"/>
        <v>0.95866079673205928</v>
      </c>
      <c r="E98" s="11">
        <f t="shared" si="40"/>
        <v>0.9601831074495677</v>
      </c>
      <c r="F98" s="11">
        <f t="shared" si="40"/>
        <v>0.96145540561356257</v>
      </c>
      <c r="G98" s="11">
        <f t="shared" si="40"/>
        <v>0.96640545102452913</v>
      </c>
      <c r="H98" s="11">
        <f t="shared" si="40"/>
        <v>0.96749770421551518</v>
      </c>
      <c r="I98" s="11">
        <f t="shared" si="40"/>
        <v>0.96027222640666088</v>
      </c>
      <c r="J98" s="11">
        <f t="shared" si="40"/>
        <v>0.95187410498624969</v>
      </c>
      <c r="K98" s="11">
        <f t="shared" si="40"/>
        <v>0.94510626739272163</v>
      </c>
      <c r="L98" s="11">
        <f t="shared" si="40"/>
        <v>0.95747881661544643</v>
      </c>
      <c r="M98" s="11">
        <f t="shared" si="40"/>
        <v>0.9201990585393699</v>
      </c>
      <c r="N98" s="11">
        <f t="shared" si="40"/>
        <v>0.90994868391095718</v>
      </c>
      <c r="O98" s="11">
        <f t="shared" si="40"/>
        <v>0.9130171247840847</v>
      </c>
      <c r="P98" s="11">
        <f t="shared" si="40"/>
        <v>0.91784184397380275</v>
      </c>
      <c r="Q98" s="11">
        <f t="shared" si="40"/>
        <v>0.92068567048670091</v>
      </c>
      <c r="R98" s="11">
        <f t="shared" si="40"/>
        <v>0.95528497149950797</v>
      </c>
      <c r="S98" s="11">
        <f t="shared" si="40"/>
        <v>0.9609746933475829</v>
      </c>
      <c r="T98" s="11">
        <f t="shared" si="40"/>
        <v>0.95871108429762975</v>
      </c>
      <c r="U98" s="11">
        <f t="shared" si="40"/>
        <v>0.94682833602886329</v>
      </c>
      <c r="V98" s="11">
        <f t="shared" si="40"/>
        <v>0.94906185766125073</v>
      </c>
      <c r="W98" s="11">
        <f t="shared" si="40"/>
        <v>0.95185634428168853</v>
      </c>
    </row>
    <row r="99" spans="1:28" outlineLevel="1" x14ac:dyDescent="0.2">
      <c r="B99" s="4" t="s">
        <v>0</v>
      </c>
      <c r="C99" s="11">
        <f t="shared" ref="C99:W99" si="41">IFERROR(C86/C91,0)</f>
        <v>0</v>
      </c>
      <c r="D99" s="11">
        <f t="shared" si="41"/>
        <v>0</v>
      </c>
      <c r="E99" s="11">
        <f t="shared" si="41"/>
        <v>0</v>
      </c>
      <c r="F99" s="11">
        <f t="shared" si="41"/>
        <v>0</v>
      </c>
      <c r="G99" s="11">
        <f t="shared" si="41"/>
        <v>0</v>
      </c>
      <c r="H99" s="11">
        <f t="shared" si="41"/>
        <v>0</v>
      </c>
      <c r="I99" s="11">
        <f t="shared" si="41"/>
        <v>0</v>
      </c>
      <c r="J99" s="11">
        <f t="shared" si="41"/>
        <v>0</v>
      </c>
      <c r="K99" s="11">
        <f t="shared" si="41"/>
        <v>0</v>
      </c>
      <c r="L99" s="11">
        <f t="shared" si="41"/>
        <v>0</v>
      </c>
      <c r="M99" s="11">
        <f t="shared" si="41"/>
        <v>3.27537296591522E-2</v>
      </c>
      <c r="N99" s="11">
        <f t="shared" si="41"/>
        <v>3.8706219450723035E-2</v>
      </c>
      <c r="O99" s="11">
        <f t="shared" si="41"/>
        <v>3.6148902162618561E-2</v>
      </c>
      <c r="P99" s="11">
        <f t="shared" si="41"/>
        <v>3.2775593920802766E-2</v>
      </c>
      <c r="Q99" s="11">
        <f t="shared" si="41"/>
        <v>3.3678784645116921E-2</v>
      </c>
      <c r="R99" s="11">
        <f t="shared" si="41"/>
        <v>0</v>
      </c>
      <c r="S99" s="11">
        <f t="shared" si="41"/>
        <v>0</v>
      </c>
      <c r="T99" s="11">
        <f t="shared" si="41"/>
        <v>0</v>
      </c>
      <c r="U99" s="11">
        <f t="shared" si="41"/>
        <v>0</v>
      </c>
      <c r="V99" s="11">
        <f t="shared" si="41"/>
        <v>0</v>
      </c>
      <c r="W99" s="11">
        <f t="shared" si="41"/>
        <v>0</v>
      </c>
    </row>
    <row r="100" spans="1:28" outlineLevel="1" x14ac:dyDescent="0.2">
      <c r="B100" s="4" t="s">
        <v>22</v>
      </c>
      <c r="C100" s="11">
        <f t="shared" ref="C100:W100" si="42">IFERROR(C87/C91,0)</f>
        <v>0</v>
      </c>
      <c r="D100" s="11">
        <f t="shared" si="42"/>
        <v>0</v>
      </c>
      <c r="E100" s="11">
        <f t="shared" si="42"/>
        <v>0</v>
      </c>
      <c r="F100" s="11">
        <f t="shared" si="42"/>
        <v>0</v>
      </c>
      <c r="G100" s="11">
        <f t="shared" si="42"/>
        <v>0</v>
      </c>
      <c r="H100" s="11">
        <f t="shared" si="42"/>
        <v>0</v>
      </c>
      <c r="I100" s="11">
        <f t="shared" si="42"/>
        <v>0</v>
      </c>
      <c r="J100" s="11">
        <f t="shared" si="42"/>
        <v>0</v>
      </c>
      <c r="K100" s="11">
        <f t="shared" si="42"/>
        <v>0</v>
      </c>
      <c r="L100" s="11">
        <f t="shared" si="42"/>
        <v>0</v>
      </c>
      <c r="M100" s="11">
        <f t="shared" si="42"/>
        <v>0</v>
      </c>
      <c r="N100" s="11">
        <f t="shared" si="42"/>
        <v>0</v>
      </c>
      <c r="O100" s="11">
        <f t="shared" si="42"/>
        <v>0</v>
      </c>
      <c r="P100" s="11">
        <f t="shared" si="42"/>
        <v>0</v>
      </c>
      <c r="Q100" s="11">
        <f t="shared" si="42"/>
        <v>0</v>
      </c>
      <c r="R100" s="11">
        <f t="shared" si="42"/>
        <v>0</v>
      </c>
      <c r="S100" s="11">
        <f t="shared" si="42"/>
        <v>0</v>
      </c>
      <c r="T100" s="11">
        <f t="shared" si="42"/>
        <v>0</v>
      </c>
      <c r="U100" s="11">
        <f t="shared" si="42"/>
        <v>0</v>
      </c>
      <c r="V100" s="11">
        <f t="shared" si="42"/>
        <v>0</v>
      </c>
      <c r="W100" s="11">
        <f t="shared" si="42"/>
        <v>0</v>
      </c>
    </row>
    <row r="101" spans="1:28" outlineLevel="1" x14ac:dyDescent="0.2">
      <c r="B101" s="4" t="s">
        <v>23</v>
      </c>
      <c r="C101" s="11">
        <f t="shared" ref="C101:W101" si="43">IFERROR(C88/C91,0)</f>
        <v>2.960298403837042E-3</v>
      </c>
      <c r="D101" s="11">
        <f t="shared" si="43"/>
        <v>1.7711011303990604E-3</v>
      </c>
      <c r="E101" s="11">
        <f t="shared" si="43"/>
        <v>1.0246089038764789E-3</v>
      </c>
      <c r="F101" s="11">
        <f t="shared" si="43"/>
        <v>1.0816318481969309E-3</v>
      </c>
      <c r="G101" s="11">
        <f t="shared" si="43"/>
        <v>1.0564659698580985E-3</v>
      </c>
      <c r="H101" s="11">
        <f t="shared" si="43"/>
        <v>1.1743033541614363E-3</v>
      </c>
      <c r="I101" s="11">
        <f t="shared" si="43"/>
        <v>1.5176745856339451E-3</v>
      </c>
      <c r="J101" s="11">
        <f t="shared" si="43"/>
        <v>1.3078341398594468E-3</v>
      </c>
      <c r="K101" s="11">
        <f t="shared" si="43"/>
        <v>1.4073130675819655E-3</v>
      </c>
      <c r="L101" s="11">
        <f t="shared" si="43"/>
        <v>2.0047060050350255E-3</v>
      </c>
      <c r="M101" s="11">
        <f t="shared" si="43"/>
        <v>2.9727919194220058E-3</v>
      </c>
      <c r="N101" s="11">
        <f t="shared" si="43"/>
        <v>5.225147476647889E-3</v>
      </c>
      <c r="O101" s="11">
        <f t="shared" si="43"/>
        <v>4.4815848548117035E-3</v>
      </c>
      <c r="P101" s="11">
        <f t="shared" si="43"/>
        <v>2.8364873930852561E-3</v>
      </c>
      <c r="Q101" s="11">
        <f t="shared" si="43"/>
        <v>2.1602662054927622E-3</v>
      </c>
      <c r="R101" s="11">
        <f t="shared" si="43"/>
        <v>1.4191758535652896E-3</v>
      </c>
      <c r="S101" s="11">
        <f t="shared" si="43"/>
        <v>9.6615396203595912E-4</v>
      </c>
      <c r="T101" s="11">
        <f t="shared" si="43"/>
        <v>7.3673595758307563E-4</v>
      </c>
      <c r="U101" s="11">
        <f t="shared" si="43"/>
        <v>5.3214225437001712E-4</v>
      </c>
      <c r="V101" s="11">
        <f t="shared" si="43"/>
        <v>4.2554485952987759E-4</v>
      </c>
      <c r="W101" s="11">
        <f t="shared" si="43"/>
        <v>2.9849257049599954E-4</v>
      </c>
    </row>
    <row r="102" spans="1:28" x14ac:dyDescent="0.2">
      <c r="B102" s="4" t="s">
        <v>17</v>
      </c>
      <c r="C102" s="11">
        <f t="shared" ref="C102:W102" si="44">IFERROR(C89/C91,0)</f>
        <v>0</v>
      </c>
      <c r="D102" s="11">
        <f t="shared" si="44"/>
        <v>0</v>
      </c>
      <c r="E102" s="11">
        <f t="shared" si="44"/>
        <v>0</v>
      </c>
      <c r="F102" s="11">
        <f t="shared" si="44"/>
        <v>0</v>
      </c>
      <c r="G102" s="11">
        <f t="shared" si="44"/>
        <v>0</v>
      </c>
      <c r="H102" s="11">
        <f t="shared" si="44"/>
        <v>0</v>
      </c>
      <c r="I102" s="11">
        <f t="shared" si="44"/>
        <v>0</v>
      </c>
      <c r="J102" s="11">
        <f t="shared" si="44"/>
        <v>0</v>
      </c>
      <c r="K102" s="11">
        <f t="shared" si="44"/>
        <v>0</v>
      </c>
      <c r="L102" s="11">
        <f t="shared" si="44"/>
        <v>0</v>
      </c>
      <c r="M102" s="11">
        <f t="shared" si="44"/>
        <v>0</v>
      </c>
      <c r="N102" s="11">
        <f t="shared" si="44"/>
        <v>0</v>
      </c>
      <c r="O102" s="11">
        <f t="shared" si="44"/>
        <v>0</v>
      </c>
      <c r="P102" s="11">
        <f t="shared" si="44"/>
        <v>0</v>
      </c>
      <c r="Q102" s="11">
        <f t="shared" si="44"/>
        <v>0</v>
      </c>
      <c r="R102" s="11">
        <f t="shared" si="44"/>
        <v>0</v>
      </c>
      <c r="S102" s="11">
        <f t="shared" si="44"/>
        <v>0</v>
      </c>
      <c r="T102" s="11">
        <f t="shared" si="44"/>
        <v>0</v>
      </c>
      <c r="U102" s="11">
        <f t="shared" si="44"/>
        <v>0</v>
      </c>
      <c r="V102" s="11">
        <f t="shared" si="44"/>
        <v>0</v>
      </c>
      <c r="W102" s="11">
        <f t="shared" si="44"/>
        <v>0</v>
      </c>
    </row>
    <row r="103" spans="1:28" x14ac:dyDescent="0.2">
      <c r="B103" s="4" t="s">
        <v>1</v>
      </c>
      <c r="C103" s="11">
        <f t="shared" ref="C103:W103" si="45">IFERROR(C90/C91,0)</f>
        <v>2.7880051501275066E-2</v>
      </c>
      <c r="D103" s="11">
        <f t="shared" si="45"/>
        <v>2.7545183768841158E-2</v>
      </c>
      <c r="E103" s="11">
        <f t="shared" si="45"/>
        <v>2.5376165117559857E-2</v>
      </c>
      <c r="F103" s="11">
        <f t="shared" si="45"/>
        <v>2.2679365023741904E-2</v>
      </c>
      <c r="G103" s="11">
        <f t="shared" si="45"/>
        <v>1.905397791398547E-2</v>
      </c>
      <c r="H103" s="11">
        <f t="shared" si="45"/>
        <v>1.6065868847250232E-2</v>
      </c>
      <c r="I103" s="11">
        <f t="shared" si="45"/>
        <v>1.9286584954957331E-2</v>
      </c>
      <c r="J103" s="11">
        <f t="shared" si="45"/>
        <v>2.5500080452770697E-2</v>
      </c>
      <c r="K103" s="11">
        <f t="shared" si="45"/>
        <v>3.2145000974601802E-2</v>
      </c>
      <c r="L103" s="11">
        <f t="shared" si="45"/>
        <v>2.275356269627659E-2</v>
      </c>
      <c r="M103" s="11">
        <f t="shared" si="45"/>
        <v>2.5096573795644107E-2</v>
      </c>
      <c r="N103" s="11">
        <f t="shared" si="45"/>
        <v>2.5788854149639107E-2</v>
      </c>
      <c r="O103" s="11">
        <f t="shared" si="45"/>
        <v>2.434398324848714E-2</v>
      </c>
      <c r="P103" s="11">
        <f t="shared" si="45"/>
        <v>2.1695752338650579E-2</v>
      </c>
      <c r="Q103" s="11">
        <f t="shared" si="45"/>
        <v>1.8506594150262293E-2</v>
      </c>
      <c r="R103" s="11">
        <f t="shared" si="45"/>
        <v>1.9083566811119921E-2</v>
      </c>
      <c r="S103" s="11">
        <f t="shared" si="45"/>
        <v>1.5372330670225632E-2</v>
      </c>
      <c r="T103" s="11">
        <f t="shared" si="45"/>
        <v>1.7148055152011725E-2</v>
      </c>
      <c r="U103" s="11">
        <f t="shared" si="45"/>
        <v>2.8613468009331018E-2</v>
      </c>
      <c r="V103" s="11">
        <f t="shared" si="45"/>
        <v>2.845663484515764E-2</v>
      </c>
      <c r="W103" s="11">
        <f t="shared" si="45"/>
        <v>2.5918943244496357E-2</v>
      </c>
    </row>
    <row r="104" spans="1:28" s="33" customForma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c r="AA104" s="1"/>
      <c r="AB104" s="1"/>
    </row>
    <row r="105" spans="1:28" outlineLevel="1" x14ac:dyDescent="0.2"/>
    <row r="106" spans="1:28" outlineLevel="1" x14ac:dyDescent="0.2">
      <c r="A106" s="32" t="s">
        <v>83</v>
      </c>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4"/>
      <c r="AA106" s="33"/>
      <c r="AB106" s="33"/>
    </row>
    <row r="107" spans="1:28" outlineLevel="1" x14ac:dyDescent="0.2">
      <c r="B107" s="20" t="s">
        <v>88</v>
      </c>
      <c r="C107" s="5">
        <f>C111*CAN!C112</f>
        <v>20363.84037676041</v>
      </c>
      <c r="D107" s="5">
        <f>D111*CAN!D112</f>
        <v>20200.753134492512</v>
      </c>
      <c r="E107" s="5">
        <f>E111*CAN!E112</f>
        <v>20717.789791833478</v>
      </c>
      <c r="F107" s="5">
        <f>F111*CAN!F112</f>
        <v>20807.116492299116</v>
      </c>
      <c r="G107" s="5">
        <f>G111*CAN!G112</f>
        <v>21898.636491898968</v>
      </c>
      <c r="H107" s="5">
        <f>H111*CAN!H112</f>
        <v>21149.85793051192</v>
      </c>
      <c r="I107" s="5">
        <f>I111*CAN!I112</f>
        <v>19385.344190061161</v>
      </c>
      <c r="J107" s="5">
        <f>J111*CAN!J112</f>
        <v>20894.502661328679</v>
      </c>
      <c r="K107" s="5">
        <f>K111*CAN!K112</f>
        <v>20308.062536850503</v>
      </c>
      <c r="L107" s="5">
        <f>L111*CAN!L112</f>
        <v>20793.277715060263</v>
      </c>
      <c r="M107" s="5">
        <f>M111*CAN!M112</f>
        <v>21703.597263181677</v>
      </c>
      <c r="N107" s="5">
        <f>N111*CAN!N112</f>
        <v>20840.140822601476</v>
      </c>
      <c r="O107" s="5">
        <f>O111*CAN!O112</f>
        <v>21864.747740530005</v>
      </c>
      <c r="P107" s="5">
        <f>P111*CAN!P112</f>
        <v>23036.342909734078</v>
      </c>
      <c r="Q107" s="5">
        <f>Q111*CAN!Q112</f>
        <v>24322.325725408497</v>
      </c>
      <c r="R107" s="5">
        <f>R111*CAN!R112</f>
        <v>25938.277392489472</v>
      </c>
      <c r="S107" s="5">
        <f>S111*CAN!S112</f>
        <v>29665.395501234329</v>
      </c>
      <c r="T107" s="5">
        <f>T111*CAN!T112</f>
        <v>30929.762213680304</v>
      </c>
      <c r="U107" s="5">
        <f>U111*CAN!U112</f>
        <v>32370.004046967708</v>
      </c>
      <c r="V107" s="5">
        <f>V111*CAN!V112</f>
        <v>33129.42814258115</v>
      </c>
      <c r="W107" s="5">
        <f>W111*CAN!W112</f>
        <v>31043.15062903041</v>
      </c>
      <c r="Z107" s="21"/>
      <c r="AB107"/>
    </row>
    <row r="108" spans="1:28" outlineLevel="1" x14ac:dyDescent="0.2">
      <c r="B108" s="7" t="s">
        <v>89</v>
      </c>
      <c r="C108" s="5">
        <f>'[2]Table 37'!C$13</f>
        <v>53.360999999999997</v>
      </c>
      <c r="D108" s="5">
        <f>'[2]Table 37'!D$13</f>
        <v>54.665999999999997</v>
      </c>
      <c r="E108" s="5">
        <f>'[2]Table 37'!E$13</f>
        <v>59.923000000000002</v>
      </c>
      <c r="F108" s="5">
        <f>'[2]Table 37'!F$13</f>
        <v>55.42</v>
      </c>
      <c r="G108" s="5">
        <f>'[2]Table 37'!G$13</f>
        <v>55.366999999999997</v>
      </c>
      <c r="H108" s="5">
        <f>'[2]Table 37'!H$13</f>
        <v>55.085000000000001</v>
      </c>
      <c r="I108" s="5">
        <f>'[2]Table 37'!I$13</f>
        <v>58.039000000000001</v>
      </c>
      <c r="J108" s="5">
        <f>'[2]Table 37'!J$13</f>
        <v>65.245999999999995</v>
      </c>
      <c r="K108" s="5">
        <f>'[2]Table 37'!K$13</f>
        <v>57.976999999999997</v>
      </c>
      <c r="L108" s="5">
        <f>'[2]Table 37'!L$13</f>
        <v>53.911000000000001</v>
      </c>
      <c r="M108" s="5">
        <f>'[2]Table 37'!M$13</f>
        <v>57.412999999999997</v>
      </c>
      <c r="N108" s="5">
        <f>'[2]Table 37'!N$13</f>
        <v>58.625999999999998</v>
      </c>
      <c r="O108" s="5">
        <f>'[2]Table 37'!O$13</f>
        <v>60.268999999999998</v>
      </c>
      <c r="P108" s="5">
        <f>'[2]Table 37'!P$13</f>
        <v>66.162999999999997</v>
      </c>
      <c r="Q108" s="5">
        <f>'[2]Table 37'!Q$13</f>
        <v>71.566000000000003</v>
      </c>
      <c r="R108" s="5">
        <f>'[2]Table 37'!R$13</f>
        <v>77.882999999999996</v>
      </c>
      <c r="S108" s="5">
        <f>'[2]Table 37'!S$13</f>
        <v>88.837999999999994</v>
      </c>
      <c r="T108" s="5">
        <f>'[2]Table 37'!T$13</f>
        <v>102.47</v>
      </c>
      <c r="U108" s="5">
        <f>'[2]Table 37'!U$13</f>
        <v>96.596000000000004</v>
      </c>
      <c r="V108" s="5">
        <f>'[2]Table 37'!V$13</f>
        <v>94.537999999999997</v>
      </c>
      <c r="W108" s="5">
        <f>'[2]Table 37'!W$13</f>
        <v>83.894000000000005</v>
      </c>
      <c r="Z108" s="21" t="s">
        <v>93</v>
      </c>
      <c r="AB108"/>
    </row>
    <row r="109" spans="1:28" outlineLevel="1" x14ac:dyDescent="0.2">
      <c r="B109" s="7" t="s">
        <v>25</v>
      </c>
      <c r="C109" s="5">
        <f>'[2]Table 37'!C$25</f>
        <v>602.62199999999996</v>
      </c>
      <c r="D109" s="5">
        <f>'[2]Table 37'!D$25</f>
        <v>644.71799999999996</v>
      </c>
      <c r="E109" s="5">
        <f>'[2]Table 37'!E$25</f>
        <v>660.20699999999999</v>
      </c>
      <c r="F109" s="5">
        <f>'[2]Table 37'!F$25</f>
        <v>686.83500000000004</v>
      </c>
      <c r="G109" s="5">
        <f>'[2]Table 37'!G$25</f>
        <v>711.04499999999996</v>
      </c>
      <c r="H109" s="5">
        <f>'[2]Table 37'!H$25</f>
        <v>715.08100000000002</v>
      </c>
      <c r="I109" s="5">
        <f>'[2]Table 37'!I$25</f>
        <v>731.58</v>
      </c>
      <c r="J109" s="5">
        <f>'[2]Table 37'!J$25</f>
        <v>794.54700000000003</v>
      </c>
      <c r="K109" s="5">
        <f>'[2]Table 37'!K$25</f>
        <v>880.32899999999995</v>
      </c>
      <c r="L109" s="5">
        <f>'[2]Table 37'!L$25</f>
        <v>912.62199999999996</v>
      </c>
      <c r="M109" s="5">
        <f>'[2]Table 37'!M$25</f>
        <v>937.50300000000004</v>
      </c>
      <c r="N109" s="5">
        <f>'[2]Table 37'!N$25</f>
        <v>963.70399999999995</v>
      </c>
      <c r="O109" s="5">
        <f>'[2]Table 37'!O$25</f>
        <v>962.35400000000004</v>
      </c>
      <c r="P109" s="5">
        <f>'[2]Table 37'!P$25</f>
        <v>1033.027</v>
      </c>
      <c r="Q109" s="5">
        <f>'[2]Table 37'!Q$25</f>
        <v>1089.799</v>
      </c>
      <c r="R109" s="5">
        <f>'[2]Table 37'!R$25</f>
        <v>1161.7329999999999</v>
      </c>
      <c r="S109" s="5">
        <f>'[2]Table 37'!S$25</f>
        <v>1246.9369999999999</v>
      </c>
      <c r="T109" s="5">
        <f>'[2]Table 37'!T$25</f>
        <v>1312.6659999999999</v>
      </c>
      <c r="U109" s="5">
        <f>'[2]Table 37'!U$25</f>
        <v>1349.3920000000001</v>
      </c>
      <c r="V109" s="5">
        <f>'[2]Table 37'!V$25</f>
        <v>1439.51</v>
      </c>
      <c r="W109" s="5">
        <f>'[2]Table 37'!W$25</f>
        <v>1475.345</v>
      </c>
      <c r="Z109" s="21" t="s">
        <v>93</v>
      </c>
      <c r="AB109"/>
    </row>
    <row r="110" spans="1:28" outlineLevel="1" x14ac:dyDescent="0.2">
      <c r="B110" s="7" t="s">
        <v>30</v>
      </c>
      <c r="C110" s="5">
        <f>'[2]Table 37'!C$37</f>
        <v>19822.877881</v>
      </c>
      <c r="D110" s="5">
        <f>'[2]Table 37'!D$37</f>
        <v>18375.871696999999</v>
      </c>
      <c r="E110" s="5">
        <f>'[2]Table 37'!E$37</f>
        <v>18399.736344000001</v>
      </c>
      <c r="F110" s="5">
        <f>'[2]Table 37'!F$37</f>
        <v>17758.484774</v>
      </c>
      <c r="G110" s="5">
        <f>'[2]Table 37'!G$37</f>
        <v>18049.475951</v>
      </c>
      <c r="H110" s="5">
        <f>'[2]Table 37'!H$37</f>
        <v>17329.859670999998</v>
      </c>
      <c r="I110" s="5">
        <f>'[2]Table 37'!I$37</f>
        <v>15522.180257</v>
      </c>
      <c r="J110" s="5">
        <f>'[2]Table 37'!J$37</f>
        <v>15401.100125000001</v>
      </c>
      <c r="K110" s="5">
        <f>'[2]Table 37'!K$37</f>
        <v>13507.066628</v>
      </c>
      <c r="L110" s="5">
        <f>'[2]Table 37'!L$37</f>
        <v>13337.299682999999</v>
      </c>
      <c r="M110" s="5">
        <f>'[2]Table 37'!M$37</f>
        <v>13548.563663999999</v>
      </c>
      <c r="N110" s="5">
        <f>'[2]Table 37'!N$37</f>
        <v>12652.883125</v>
      </c>
      <c r="O110" s="5">
        <f>'[2]Table 37'!O$37</f>
        <v>13290.476134</v>
      </c>
      <c r="P110" s="5">
        <f>'[2]Table 37'!P$37</f>
        <v>13041.608418</v>
      </c>
      <c r="Q110" s="5">
        <f>'[2]Table 37'!Q$37</f>
        <v>13049.276049</v>
      </c>
      <c r="R110" s="5">
        <f>'[2]Table 37'!R$37</f>
        <v>13051.515802</v>
      </c>
      <c r="S110" s="5">
        <f>'[2]Table 37'!S$37</f>
        <v>13903.694845</v>
      </c>
      <c r="T110" s="5">
        <f>'[2]Table 37'!T$37</f>
        <v>13767.194172</v>
      </c>
      <c r="U110" s="5">
        <f>'[2]Table 37'!U$37</f>
        <v>14012.84201</v>
      </c>
      <c r="V110" s="5">
        <f>'[2]Table 37'!V$37</f>
        <v>13440.623002</v>
      </c>
      <c r="W110" s="5">
        <f>'[2]Table 37'!W$37</f>
        <v>12285.445169000001</v>
      </c>
      <c r="Z110" s="21" t="s">
        <v>93</v>
      </c>
      <c r="AB110"/>
    </row>
    <row r="111" spans="1:28" outlineLevel="1" x14ac:dyDescent="0.2">
      <c r="B111" s="7" t="s">
        <v>31</v>
      </c>
      <c r="C111" s="5">
        <f t="shared" ref="C111:W111" si="46">C109*C110/1000</f>
        <v>11945.702314403981</v>
      </c>
      <c r="D111" s="5">
        <f t="shared" si="46"/>
        <v>11847.255248746444</v>
      </c>
      <c r="E111" s="5">
        <f t="shared" si="46"/>
        <v>12147.63473246321</v>
      </c>
      <c r="F111" s="5">
        <f t="shared" si="46"/>
        <v>12197.148889750291</v>
      </c>
      <c r="G111" s="5">
        <f t="shared" si="46"/>
        <v>12833.989627578794</v>
      </c>
      <c r="H111" s="5">
        <f t="shared" si="46"/>
        <v>12392.253383398351</v>
      </c>
      <c r="I111" s="5">
        <f t="shared" si="46"/>
        <v>11355.716632416061</v>
      </c>
      <c r="J111" s="5">
        <f t="shared" si="46"/>
        <v>12236.897901018376</v>
      </c>
      <c r="K111" s="5">
        <f t="shared" si="46"/>
        <v>11890.662457560611</v>
      </c>
      <c r="L111" s="5">
        <f t="shared" si="46"/>
        <v>12171.913111298825</v>
      </c>
      <c r="M111" s="5">
        <f t="shared" si="46"/>
        <v>12701.819080690992</v>
      </c>
      <c r="N111" s="5">
        <f t="shared" si="46"/>
        <v>12193.634079095</v>
      </c>
      <c r="O111" s="5">
        <f t="shared" si="46"/>
        <v>12790.142869459438</v>
      </c>
      <c r="P111" s="5">
        <f t="shared" si="46"/>
        <v>13472.333619221286</v>
      </c>
      <c r="Q111" s="5">
        <f t="shared" si="46"/>
        <v>14221.087988924151</v>
      </c>
      <c r="R111" s="5">
        <f t="shared" si="46"/>
        <v>15162.376607204866</v>
      </c>
      <c r="S111" s="5">
        <f t="shared" si="46"/>
        <v>17337.031538939762</v>
      </c>
      <c r="T111" s="5">
        <f t="shared" si="46"/>
        <v>18071.72770498255</v>
      </c>
      <c r="U111" s="5">
        <f t="shared" si="46"/>
        <v>18908.81690555792</v>
      </c>
      <c r="V111" s="5">
        <f t="shared" si="46"/>
        <v>19347.91121760902</v>
      </c>
      <c r="W111" s="5">
        <f t="shared" si="46"/>
        <v>18125.270102858303</v>
      </c>
    </row>
    <row r="112" spans="1:28" outlineLevel="1" x14ac:dyDescent="0.2">
      <c r="B112" s="7" t="s">
        <v>140</v>
      </c>
      <c r="C112" s="14">
        <f t="shared" ref="C112:W112" si="47">C107/C111</f>
        <v>1.7047001374047253</v>
      </c>
      <c r="D112" s="14">
        <f t="shared" si="47"/>
        <v>1.7050998488979083</v>
      </c>
      <c r="E112" s="14">
        <f t="shared" si="47"/>
        <v>1.7054998975617432</v>
      </c>
      <c r="F112" s="14">
        <f t="shared" si="47"/>
        <v>1.7059000165017328</v>
      </c>
      <c r="G112" s="14">
        <f t="shared" si="47"/>
        <v>1.7062999992489687</v>
      </c>
      <c r="H112" s="14">
        <f t="shared" si="47"/>
        <v>1.7066999258460898</v>
      </c>
      <c r="I112" s="14">
        <f t="shared" si="47"/>
        <v>1.7071000287840665</v>
      </c>
      <c r="J112" s="14">
        <f t="shared" si="47"/>
        <v>1.7074999587591397</v>
      </c>
      <c r="K112" s="14">
        <f t="shared" si="47"/>
        <v>1.7079000105614581</v>
      </c>
      <c r="L112" s="14">
        <f t="shared" si="47"/>
        <v>1.7082998806291578</v>
      </c>
      <c r="M112" s="14">
        <f t="shared" si="47"/>
        <v>1.7086999212715113</v>
      </c>
      <c r="N112" s="14">
        <f t="shared" si="47"/>
        <v>1.7091000670858423</v>
      </c>
      <c r="O112" s="14">
        <f t="shared" si="47"/>
        <v>1.7094998831278962</v>
      </c>
      <c r="P112" s="14">
        <f t="shared" si="47"/>
        <v>1.7098999743346319</v>
      </c>
      <c r="Q112" s="14">
        <f t="shared" si="47"/>
        <v>1.7102999253187603</v>
      </c>
      <c r="R112" s="14">
        <f t="shared" si="47"/>
        <v>1.7106999822286506</v>
      </c>
      <c r="S112" s="14">
        <f t="shared" si="47"/>
        <v>1.7111000481601766</v>
      </c>
      <c r="T112" s="14">
        <f t="shared" si="47"/>
        <v>1.7115000136457716</v>
      </c>
      <c r="U112" s="14">
        <f t="shared" si="47"/>
        <v>1.7119000204319026</v>
      </c>
      <c r="V112" s="14">
        <f t="shared" si="47"/>
        <v>1.7122999878368899</v>
      </c>
      <c r="W112" s="14">
        <f t="shared" si="47"/>
        <v>1.7127000289024654</v>
      </c>
    </row>
    <row r="113" spans="2:26" outlineLevel="1" x14ac:dyDescent="0.2">
      <c r="B113" s="7" t="s">
        <v>90</v>
      </c>
      <c r="C113" s="5">
        <f t="shared" ref="C113:W113" si="48">C110*C112</f>
        <v>33792.062647497791</v>
      </c>
      <c r="D113" s="5">
        <f t="shared" si="48"/>
        <v>31332.696053922049</v>
      </c>
      <c r="E113" s="5">
        <f t="shared" si="48"/>
        <v>31380.748449855084</v>
      </c>
      <c r="F113" s="5">
        <f t="shared" si="48"/>
        <v>30294.199469012372</v>
      </c>
      <c r="G113" s="5">
        <f t="shared" si="48"/>
        <v>30797.820801635578</v>
      </c>
      <c r="H113" s="5">
        <f t="shared" si="48"/>
        <v>29576.87021541884</v>
      </c>
      <c r="I113" s="5">
        <f t="shared" si="48"/>
        <v>26497.914363516171</v>
      </c>
      <c r="J113" s="5">
        <f t="shared" si="48"/>
        <v>26297.377828282883</v>
      </c>
      <c r="K113" s="5">
        <f t="shared" si="48"/>
        <v>23068.719236615518</v>
      </c>
      <c r="L113" s="5">
        <f t="shared" si="48"/>
        <v>22784.107456384205</v>
      </c>
      <c r="M113" s="5">
        <f t="shared" si="48"/>
        <v>23150.429666018856</v>
      </c>
      <c r="N113" s="5">
        <f t="shared" si="48"/>
        <v>21625.043397766822</v>
      </c>
      <c r="O113" s="5">
        <f t="shared" si="48"/>
        <v>22720.067397787094</v>
      </c>
      <c r="P113" s="5">
        <f t="shared" si="48"/>
        <v>22299.84589922052</v>
      </c>
      <c r="Q113" s="5">
        <f t="shared" si="48"/>
        <v>22318.175852068587</v>
      </c>
      <c r="R113" s="5">
        <f t="shared" si="48"/>
        <v>22327.227850538351</v>
      </c>
      <c r="S113" s="5">
        <f t="shared" si="48"/>
        <v>23790.6129188839</v>
      </c>
      <c r="T113" s="5">
        <f t="shared" si="48"/>
        <v>23562.553013241988</v>
      </c>
      <c r="U113" s="5">
        <f t="shared" si="48"/>
        <v>23988.584523228023</v>
      </c>
      <c r="V113" s="5">
        <f t="shared" si="48"/>
        <v>23014.378602844823</v>
      </c>
      <c r="W113" s="5">
        <f t="shared" si="48"/>
        <v>21041.282296025955</v>
      </c>
    </row>
    <row r="114" spans="2:26" outlineLevel="1" x14ac:dyDescent="0.2"/>
    <row r="115" spans="2:26" outlineLevel="1" x14ac:dyDescent="0.2">
      <c r="B115" s="8" t="s">
        <v>14</v>
      </c>
      <c r="C115" s="13"/>
    </row>
    <row r="116" spans="2:26" outlineLevel="1" x14ac:dyDescent="0.2">
      <c r="B116" s="4" t="s">
        <v>18</v>
      </c>
      <c r="C116" s="5">
        <f>IFERROR(INDEX('[2]Table 25'!C$14:C$19,MATCH($B116,'[2]Table 25'!$B$14:$B$19,0))*1000,0)</f>
        <v>0</v>
      </c>
      <c r="D116" s="5">
        <f>IFERROR(INDEX('[2]Table 25'!D$14:D$19,MATCH($B116,'[2]Table 25'!$B$14:$B$19,0))*1000,0)</f>
        <v>0</v>
      </c>
      <c r="E116" s="5">
        <f>IFERROR(INDEX('[2]Table 25'!E$14:E$19,MATCH($B116,'[2]Table 25'!$B$14:$B$19,0))*1000,0)</f>
        <v>0</v>
      </c>
      <c r="F116" s="5">
        <f>IFERROR(INDEX('[2]Table 25'!F$14:F$19,MATCH($B116,'[2]Table 25'!$B$14:$B$19,0))*1000,0)</f>
        <v>0</v>
      </c>
      <c r="G116" s="5">
        <f>IFERROR(INDEX('[2]Table 25'!G$14:G$19,MATCH($B116,'[2]Table 25'!$B$14:$B$19,0))*1000,0)</f>
        <v>0</v>
      </c>
      <c r="H116" s="5">
        <f>IFERROR(INDEX('[2]Table 25'!H$14:H$19,MATCH($B116,'[2]Table 25'!$B$14:$B$19,0))*1000,0)</f>
        <v>0</v>
      </c>
      <c r="I116" s="5">
        <f>IFERROR(INDEX('[2]Table 25'!I$14:I$19,MATCH($B116,'[2]Table 25'!$B$14:$B$19,0))*1000,0)</f>
        <v>0</v>
      </c>
      <c r="J116" s="5">
        <f>IFERROR(INDEX('[2]Table 25'!J$14:J$19,MATCH($B116,'[2]Table 25'!$B$14:$B$19,0))*1000,0)</f>
        <v>0</v>
      </c>
      <c r="K116" s="5">
        <f>IFERROR(INDEX('[2]Table 25'!K$14:K$19,MATCH($B116,'[2]Table 25'!$B$14:$B$19,0))*1000,0)</f>
        <v>0</v>
      </c>
      <c r="L116" s="5">
        <f>IFERROR(INDEX('[2]Table 25'!L$14:L$19,MATCH($B116,'[2]Table 25'!$B$14:$B$19,0))*1000,0)</f>
        <v>0</v>
      </c>
      <c r="M116" s="5">
        <f>IFERROR(INDEX('[2]Table 25'!M$14:M$19,MATCH($B116,'[2]Table 25'!$B$14:$B$19,0))*1000,0)</f>
        <v>0</v>
      </c>
      <c r="N116" s="5">
        <f>IFERROR(INDEX('[2]Table 25'!N$14:N$19,MATCH($B116,'[2]Table 25'!$B$14:$B$19,0))*1000,0)</f>
        <v>0</v>
      </c>
      <c r="O116" s="5">
        <f>IFERROR(INDEX('[2]Table 25'!O$14:O$19,MATCH($B116,'[2]Table 25'!$B$14:$B$19,0))*1000,0)</f>
        <v>0</v>
      </c>
      <c r="P116" s="5">
        <f>IFERROR(INDEX('[2]Table 25'!P$14:P$19,MATCH($B116,'[2]Table 25'!$B$14:$B$19,0))*1000,0)</f>
        <v>0</v>
      </c>
      <c r="Q116" s="5">
        <f>IFERROR(INDEX('[2]Table 25'!Q$14:Q$19,MATCH($B116,'[2]Table 25'!$B$14:$B$19,0))*1000,0)</f>
        <v>0</v>
      </c>
      <c r="R116" s="5">
        <f>IFERROR(INDEX('[2]Table 25'!R$14:R$19,MATCH($B116,'[2]Table 25'!$B$14:$B$19,0))*1000,0)</f>
        <v>0</v>
      </c>
      <c r="S116" s="5">
        <f>IFERROR(INDEX('[2]Table 25'!S$14:S$19,MATCH($B116,'[2]Table 25'!$B$14:$B$19,0))*1000,0)</f>
        <v>0</v>
      </c>
      <c r="T116" s="5">
        <f>IFERROR(INDEX('[2]Table 25'!T$14:T$19,MATCH($B116,'[2]Table 25'!$B$14:$B$19,0))*1000,0)</f>
        <v>0</v>
      </c>
      <c r="U116" s="5">
        <f>IFERROR(INDEX('[2]Table 25'!U$14:U$19,MATCH($B116,'[2]Table 25'!$B$14:$B$19,0))*1000,0)</f>
        <v>0</v>
      </c>
      <c r="V116" s="5">
        <f>IFERROR(INDEX('[2]Table 25'!V$14:V$19,MATCH($B116,'[2]Table 25'!$B$14:$B$19,0))*1000,0)</f>
        <v>0</v>
      </c>
      <c r="W116" s="5">
        <f>IFERROR(INDEX('[2]Table 25'!W$14:W$19,MATCH($B116,'[2]Table 25'!$B$14:$B$19,0))*1000,0)</f>
        <v>0</v>
      </c>
      <c r="Z116" s="21" t="s">
        <v>26</v>
      </c>
    </row>
    <row r="117" spans="2:26" outlineLevel="1" x14ac:dyDescent="0.2">
      <c r="B117" s="4" t="s">
        <v>19</v>
      </c>
      <c r="C117" s="5">
        <f>IFERROR(INDEX('[2]Table 25'!C$14:C$19,MATCH($B117,'[2]Table 25'!$B$14:$B$19,0))*1000,0)</f>
        <v>0</v>
      </c>
      <c r="D117" s="5">
        <f>IFERROR(INDEX('[2]Table 25'!D$14:D$19,MATCH($B117,'[2]Table 25'!$B$14:$B$19,0))*1000,0)</f>
        <v>0</v>
      </c>
      <c r="E117" s="5">
        <f>IFERROR(INDEX('[2]Table 25'!E$14:E$19,MATCH($B117,'[2]Table 25'!$B$14:$B$19,0))*1000,0)</f>
        <v>0</v>
      </c>
      <c r="F117" s="5">
        <f>IFERROR(INDEX('[2]Table 25'!F$14:F$19,MATCH($B117,'[2]Table 25'!$B$14:$B$19,0))*1000,0)</f>
        <v>0</v>
      </c>
      <c r="G117" s="5">
        <f>IFERROR(INDEX('[2]Table 25'!G$14:G$19,MATCH($B117,'[2]Table 25'!$B$14:$B$19,0))*1000,0)</f>
        <v>0</v>
      </c>
      <c r="H117" s="5">
        <f>IFERROR(INDEX('[2]Table 25'!H$14:H$19,MATCH($B117,'[2]Table 25'!$B$14:$B$19,0))*1000,0)</f>
        <v>0</v>
      </c>
      <c r="I117" s="5">
        <f>IFERROR(INDEX('[2]Table 25'!I$14:I$19,MATCH($B117,'[2]Table 25'!$B$14:$B$19,0))*1000,0)</f>
        <v>0</v>
      </c>
      <c r="J117" s="5">
        <f>IFERROR(INDEX('[2]Table 25'!J$14:J$19,MATCH($B117,'[2]Table 25'!$B$14:$B$19,0))*1000,0)</f>
        <v>0</v>
      </c>
      <c r="K117" s="5">
        <f>IFERROR(INDEX('[2]Table 25'!K$14:K$19,MATCH($B117,'[2]Table 25'!$B$14:$B$19,0))*1000,0)</f>
        <v>0</v>
      </c>
      <c r="L117" s="5">
        <f>IFERROR(INDEX('[2]Table 25'!L$14:L$19,MATCH($B117,'[2]Table 25'!$B$14:$B$19,0))*1000,0)</f>
        <v>0</v>
      </c>
      <c r="M117" s="5">
        <f>IFERROR(INDEX('[2]Table 25'!M$14:M$19,MATCH($B117,'[2]Table 25'!$B$14:$B$19,0))*1000,0)</f>
        <v>0</v>
      </c>
      <c r="N117" s="5">
        <f>IFERROR(INDEX('[2]Table 25'!N$14:N$19,MATCH($B117,'[2]Table 25'!$B$14:$B$19,0))*1000,0)</f>
        <v>0</v>
      </c>
      <c r="O117" s="5">
        <f>IFERROR(INDEX('[2]Table 25'!O$14:O$19,MATCH($B117,'[2]Table 25'!$B$14:$B$19,0))*1000,0)</f>
        <v>0</v>
      </c>
      <c r="P117" s="5">
        <f>IFERROR(INDEX('[2]Table 25'!P$14:P$19,MATCH($B117,'[2]Table 25'!$B$14:$B$19,0))*1000,0)</f>
        <v>0</v>
      </c>
      <c r="Q117" s="5">
        <f>IFERROR(INDEX('[2]Table 25'!Q$14:Q$19,MATCH($B117,'[2]Table 25'!$B$14:$B$19,0))*1000,0)</f>
        <v>0</v>
      </c>
      <c r="R117" s="5">
        <f>IFERROR(INDEX('[2]Table 25'!R$14:R$19,MATCH($B117,'[2]Table 25'!$B$14:$B$19,0))*1000,0)</f>
        <v>0</v>
      </c>
      <c r="S117" s="5">
        <f>IFERROR(INDEX('[2]Table 25'!S$14:S$19,MATCH($B117,'[2]Table 25'!$B$14:$B$19,0))*1000,0)</f>
        <v>0</v>
      </c>
      <c r="T117" s="5">
        <f>IFERROR(INDEX('[2]Table 25'!T$14:T$19,MATCH($B117,'[2]Table 25'!$B$14:$B$19,0))*1000,0)</f>
        <v>0</v>
      </c>
      <c r="U117" s="5">
        <f>IFERROR(INDEX('[2]Table 25'!U$14:U$19,MATCH($B117,'[2]Table 25'!$B$14:$B$19,0))*1000,0)</f>
        <v>0</v>
      </c>
      <c r="V117" s="5">
        <f>IFERROR(INDEX('[2]Table 25'!V$14:V$19,MATCH($B117,'[2]Table 25'!$B$14:$B$19,0))*1000,0)</f>
        <v>0</v>
      </c>
      <c r="W117" s="5">
        <f>IFERROR(INDEX('[2]Table 25'!W$14:W$19,MATCH($B117,'[2]Table 25'!$B$14:$B$19,0))*1000,0)</f>
        <v>0</v>
      </c>
      <c r="Z117" s="21" t="s">
        <v>26</v>
      </c>
    </row>
    <row r="118" spans="2:26" outlineLevel="1" x14ac:dyDescent="0.2">
      <c r="B118" s="4" t="s">
        <v>16</v>
      </c>
      <c r="C118" s="5">
        <f>IFERROR(INDEX('[2]Table 25'!C$14:C$19,MATCH($B118,'[2]Table 25'!$B$14:$B$19,0))*1000,0)</f>
        <v>2527.8310000000001</v>
      </c>
      <c r="D118" s="5">
        <f>IFERROR(INDEX('[2]Table 25'!D$14:D$19,MATCH($B118,'[2]Table 25'!$B$14:$B$19,0))*1000,0)</f>
        <v>3035.7919999999999</v>
      </c>
      <c r="E118" s="5">
        <f>IFERROR(INDEX('[2]Table 25'!E$14:E$19,MATCH($B118,'[2]Table 25'!$B$14:$B$19,0))*1000,0)</f>
        <v>3110.9610000000002</v>
      </c>
      <c r="F118" s="5">
        <f>IFERROR(INDEX('[2]Table 25'!F$14:F$19,MATCH($B118,'[2]Table 25'!$B$14:$B$19,0))*1000,0)</f>
        <v>2952.77</v>
      </c>
      <c r="G118" s="5">
        <f>IFERROR(INDEX('[2]Table 25'!G$14:G$19,MATCH($B118,'[2]Table 25'!$B$14:$B$19,0))*1000,0)</f>
        <v>2451.1479999999997</v>
      </c>
      <c r="H118" s="5">
        <f>IFERROR(INDEX('[2]Table 25'!H$14:H$19,MATCH($B118,'[2]Table 25'!$B$14:$B$19,0))*1000,0)</f>
        <v>2347.268</v>
      </c>
      <c r="I118" s="5">
        <f>IFERROR(INDEX('[2]Table 25'!I$14:I$19,MATCH($B118,'[2]Table 25'!$B$14:$B$19,0))*1000,0)</f>
        <v>472.334</v>
      </c>
      <c r="J118" s="5">
        <f>IFERROR(INDEX('[2]Table 25'!J$14:J$19,MATCH($B118,'[2]Table 25'!$B$14:$B$19,0))*1000,0)</f>
        <v>535.68600000000004</v>
      </c>
      <c r="K118" s="5">
        <f>IFERROR(INDEX('[2]Table 25'!K$14:K$19,MATCH($B118,'[2]Table 25'!$B$14:$B$19,0))*1000,0)</f>
        <v>637.23799999999994</v>
      </c>
      <c r="L118" s="5">
        <f>IFERROR(INDEX('[2]Table 25'!L$14:L$19,MATCH($B118,'[2]Table 25'!$B$14:$B$19,0))*1000,0)</f>
        <v>559.62599999999998</v>
      </c>
      <c r="M118" s="5">
        <f>IFERROR(INDEX('[2]Table 25'!M$14:M$19,MATCH($B118,'[2]Table 25'!$B$14:$B$19,0))*1000,0)</f>
        <v>586.08800000000008</v>
      </c>
      <c r="N118" s="5">
        <f>IFERROR(INDEX('[2]Table 25'!N$14:N$19,MATCH($B118,'[2]Table 25'!$B$14:$B$19,0))*1000,0)</f>
        <v>578.85299999999995</v>
      </c>
      <c r="O118" s="5">
        <f>IFERROR(INDEX('[2]Table 25'!O$14:O$19,MATCH($B118,'[2]Table 25'!$B$14:$B$19,0))*1000,0)</f>
        <v>614.84799999999996</v>
      </c>
      <c r="P118" s="5">
        <f>IFERROR(INDEX('[2]Table 25'!P$14:P$19,MATCH($B118,'[2]Table 25'!$B$14:$B$19,0))*1000,0)</f>
        <v>758.22699999999998</v>
      </c>
      <c r="Q118" s="5">
        <f>IFERROR(INDEX('[2]Table 25'!Q$14:Q$19,MATCH($B118,'[2]Table 25'!$B$14:$B$19,0))*1000,0)</f>
        <v>881.59399999999994</v>
      </c>
      <c r="R118" s="5">
        <f>IFERROR(INDEX('[2]Table 25'!R$14:R$19,MATCH($B118,'[2]Table 25'!$B$14:$B$19,0))*1000,0)</f>
        <v>1063.9479999999999</v>
      </c>
      <c r="S118" s="5">
        <f>IFERROR(INDEX('[2]Table 25'!S$14:S$19,MATCH($B118,'[2]Table 25'!$B$14:$B$19,0))*1000,0)</f>
        <v>1312.1379999999999</v>
      </c>
      <c r="T118" s="5">
        <f>IFERROR(INDEX('[2]Table 25'!T$14:T$19,MATCH($B118,'[2]Table 25'!$B$14:$B$19,0))*1000,0)</f>
        <v>1457.732</v>
      </c>
      <c r="U118" s="5">
        <f>IFERROR(INDEX('[2]Table 25'!U$14:U$19,MATCH($B118,'[2]Table 25'!$B$14:$B$19,0))*1000,0)</f>
        <v>1703.309</v>
      </c>
      <c r="V118" s="5">
        <f>IFERROR(INDEX('[2]Table 25'!V$14:V$19,MATCH($B118,'[2]Table 25'!$B$14:$B$19,0))*1000,0)</f>
        <v>1828.3780000000002</v>
      </c>
      <c r="W118" s="5">
        <f>IFERROR(INDEX('[2]Table 25'!W$14:W$19,MATCH($B118,'[2]Table 25'!$B$14:$B$19,0))*1000,0)</f>
        <v>1980.615</v>
      </c>
      <c r="Z118" s="21" t="s">
        <v>26</v>
      </c>
    </row>
    <row r="119" spans="2:26" outlineLevel="1" x14ac:dyDescent="0.2">
      <c r="B119" s="4" t="s">
        <v>21</v>
      </c>
      <c r="C119" s="5">
        <f>IFERROR(INDEX('[2]Table 25'!C$14:C$19,MATCH($B119,'[2]Table 25'!$B$14:$B$19,0))*1000,0)</f>
        <v>0</v>
      </c>
      <c r="D119" s="5">
        <f>IFERROR(INDEX('[2]Table 25'!D$14:D$19,MATCH($B119,'[2]Table 25'!$B$14:$B$19,0))*1000,0)</f>
        <v>0</v>
      </c>
      <c r="E119" s="5">
        <f>IFERROR(INDEX('[2]Table 25'!E$14:E$19,MATCH($B119,'[2]Table 25'!$B$14:$B$19,0))*1000,0)</f>
        <v>0</v>
      </c>
      <c r="F119" s="5">
        <f>IFERROR(INDEX('[2]Table 25'!F$14:F$19,MATCH($B119,'[2]Table 25'!$B$14:$B$19,0))*1000,0)</f>
        <v>0</v>
      </c>
      <c r="G119" s="5">
        <f>IFERROR(INDEX('[2]Table 25'!G$14:G$19,MATCH($B119,'[2]Table 25'!$B$14:$B$19,0))*1000,0)</f>
        <v>0</v>
      </c>
      <c r="H119" s="5">
        <f>IFERROR(INDEX('[2]Table 25'!H$14:H$19,MATCH($B119,'[2]Table 25'!$B$14:$B$19,0))*1000,0)</f>
        <v>0</v>
      </c>
      <c r="I119" s="5">
        <f>IFERROR(INDEX('[2]Table 25'!I$14:I$19,MATCH($B119,'[2]Table 25'!$B$14:$B$19,0))*1000,0)</f>
        <v>0</v>
      </c>
      <c r="J119" s="5">
        <f>IFERROR(INDEX('[2]Table 25'!J$14:J$19,MATCH($B119,'[2]Table 25'!$B$14:$B$19,0))*1000,0)</f>
        <v>0</v>
      </c>
      <c r="K119" s="5">
        <f>IFERROR(INDEX('[2]Table 25'!K$14:K$19,MATCH($B119,'[2]Table 25'!$B$14:$B$19,0))*1000,0)</f>
        <v>0</v>
      </c>
      <c r="L119" s="5">
        <f>IFERROR(INDEX('[2]Table 25'!L$14:L$19,MATCH($B119,'[2]Table 25'!$B$14:$B$19,0))*1000,0)</f>
        <v>0</v>
      </c>
      <c r="M119" s="5">
        <f>IFERROR(INDEX('[2]Table 25'!M$14:M$19,MATCH($B119,'[2]Table 25'!$B$14:$B$19,0))*1000,0)</f>
        <v>0</v>
      </c>
      <c r="N119" s="5">
        <f>IFERROR(INDEX('[2]Table 25'!N$14:N$19,MATCH($B119,'[2]Table 25'!$B$14:$B$19,0))*1000,0)</f>
        <v>0</v>
      </c>
      <c r="O119" s="5">
        <f>IFERROR(INDEX('[2]Table 25'!O$14:O$19,MATCH($B119,'[2]Table 25'!$B$14:$B$19,0))*1000,0)</f>
        <v>0</v>
      </c>
      <c r="P119" s="5">
        <f>IFERROR(INDEX('[2]Table 25'!P$14:P$19,MATCH($B119,'[2]Table 25'!$B$14:$B$19,0))*1000,0)</f>
        <v>0</v>
      </c>
      <c r="Q119" s="5">
        <f>IFERROR(INDEX('[2]Table 25'!Q$14:Q$19,MATCH($B119,'[2]Table 25'!$B$14:$B$19,0))*1000,0)</f>
        <v>0</v>
      </c>
      <c r="R119" s="5">
        <f>IFERROR(INDEX('[2]Table 25'!R$14:R$19,MATCH($B119,'[2]Table 25'!$B$14:$B$19,0))*1000,0)</f>
        <v>0</v>
      </c>
      <c r="S119" s="5">
        <f>IFERROR(INDEX('[2]Table 25'!S$14:S$19,MATCH($B119,'[2]Table 25'!$B$14:$B$19,0))*1000,0)</f>
        <v>0</v>
      </c>
      <c r="T119" s="5">
        <f>IFERROR(INDEX('[2]Table 25'!T$14:T$19,MATCH($B119,'[2]Table 25'!$B$14:$B$19,0))*1000,0)</f>
        <v>0</v>
      </c>
      <c r="U119" s="5">
        <f>IFERROR(INDEX('[2]Table 25'!U$14:U$19,MATCH($B119,'[2]Table 25'!$B$14:$B$19,0))*1000,0)</f>
        <v>0</v>
      </c>
      <c r="V119" s="5">
        <f>IFERROR(INDEX('[2]Table 25'!V$14:V$19,MATCH($B119,'[2]Table 25'!$B$14:$B$19,0))*1000,0)</f>
        <v>0</v>
      </c>
      <c r="W119" s="5">
        <f>IFERROR(INDEX('[2]Table 25'!W$14:W$19,MATCH($B119,'[2]Table 25'!$B$14:$B$19,0))*1000,0)</f>
        <v>0</v>
      </c>
      <c r="Z119" s="21" t="s">
        <v>26</v>
      </c>
    </row>
    <row r="120" spans="2:26" outlineLevel="1" x14ac:dyDescent="0.2">
      <c r="B120" s="4" t="s">
        <v>20</v>
      </c>
      <c r="C120" s="5">
        <f>IFERROR(INDEX('[2]Table 25'!C$14:C$19,MATCH($B120,'[2]Table 25'!$B$14:$B$19,0))*1000,0)</f>
        <v>48983.688999999998</v>
      </c>
      <c r="D120" s="5">
        <f>IFERROR(INDEX('[2]Table 25'!D$14:D$19,MATCH($B120,'[2]Table 25'!$B$14:$B$19,0))*1000,0)</f>
        <v>47513.513000000006</v>
      </c>
      <c r="E120" s="5">
        <f>IFERROR(INDEX('[2]Table 25'!E$14:E$19,MATCH($B120,'[2]Table 25'!$B$14:$B$19,0))*1000,0)</f>
        <v>48722.687999999995</v>
      </c>
      <c r="F120" s="5">
        <f>IFERROR(INDEX('[2]Table 25'!F$14:F$19,MATCH($B120,'[2]Table 25'!$B$14:$B$19,0))*1000,0)</f>
        <v>49084.195999999996</v>
      </c>
      <c r="G120" s="5">
        <f>IFERROR(INDEX('[2]Table 25'!G$14:G$19,MATCH($B120,'[2]Table 25'!$B$14:$B$19,0))*1000,0)</f>
        <v>52199.739000000001</v>
      </c>
      <c r="H120" s="5">
        <f>IFERROR(INDEX('[2]Table 25'!H$14:H$19,MATCH($B120,'[2]Table 25'!$B$14:$B$19,0))*1000,0)</f>
        <v>50173.841999999997</v>
      </c>
      <c r="I120" s="5">
        <f>IFERROR(INDEX('[2]Table 25'!I$14:I$19,MATCH($B120,'[2]Table 25'!$B$14:$B$19,0))*1000,0)</f>
        <v>47034.829000000005</v>
      </c>
      <c r="J120" s="5">
        <f>IFERROR(INDEX('[2]Table 25'!J$14:J$19,MATCH($B120,'[2]Table 25'!$B$14:$B$19,0))*1000,0)</f>
        <v>50205.488000000005</v>
      </c>
      <c r="K120" s="5">
        <f>IFERROR(INDEX('[2]Table 25'!K$14:K$19,MATCH($B120,'[2]Table 25'!$B$14:$B$19,0))*1000,0)</f>
        <v>48343.319000000003</v>
      </c>
      <c r="L120" s="5">
        <f>IFERROR(INDEX('[2]Table 25'!L$14:L$19,MATCH($B120,'[2]Table 25'!$B$14:$B$19,0))*1000,0)</f>
        <v>49410.976999999999</v>
      </c>
      <c r="M120" s="5">
        <f>IFERROR(INDEX('[2]Table 25'!M$14:M$19,MATCH($B120,'[2]Table 25'!$B$14:$B$19,0))*1000,0)</f>
        <v>49263.858999999997</v>
      </c>
      <c r="N120" s="5">
        <f>IFERROR(INDEX('[2]Table 25'!N$14:N$19,MATCH($B120,'[2]Table 25'!$B$14:$B$19,0))*1000,0)</f>
        <v>46686.002999999997</v>
      </c>
      <c r="O120" s="5">
        <f>IFERROR(INDEX('[2]Table 25'!O$14:O$19,MATCH($B120,'[2]Table 25'!$B$14:$B$19,0))*1000,0)</f>
        <v>48514.981</v>
      </c>
      <c r="P120" s="5">
        <f>IFERROR(INDEX('[2]Table 25'!P$14:P$19,MATCH($B120,'[2]Table 25'!$B$14:$B$19,0))*1000,0)</f>
        <v>50893.682000000001</v>
      </c>
      <c r="Q120" s="5">
        <f>IFERROR(INDEX('[2]Table 25'!Q$14:Q$19,MATCH($B120,'[2]Table 25'!$B$14:$B$19,0))*1000,0)</f>
        <v>53301.633999999998</v>
      </c>
      <c r="R120" s="5">
        <f>IFERROR(INDEX('[2]Table 25'!R$14:R$19,MATCH($B120,'[2]Table 25'!$B$14:$B$19,0))*1000,0)</f>
        <v>58253.079999999994</v>
      </c>
      <c r="S120" s="5">
        <f>IFERROR(INDEX('[2]Table 25'!S$14:S$19,MATCH($B120,'[2]Table 25'!$B$14:$B$19,0))*1000,0)</f>
        <v>65867.047000000006</v>
      </c>
      <c r="T120" s="5">
        <f>IFERROR(INDEX('[2]Table 25'!T$14:T$19,MATCH($B120,'[2]Table 25'!$B$14:$B$19,0))*1000,0)</f>
        <v>67830.567999999999</v>
      </c>
      <c r="U120" s="5">
        <f>IFERROR(INDEX('[2]Table 25'!U$14:U$19,MATCH($B120,'[2]Table 25'!$B$14:$B$19,0))*1000,0)</f>
        <v>70079.978000000003</v>
      </c>
      <c r="V120" s="5">
        <f>IFERROR(INDEX('[2]Table 25'!V$14:V$19,MATCH($B120,'[2]Table 25'!$B$14:$B$19,0))*1000,0)</f>
        <v>70391.728000000003</v>
      </c>
      <c r="W120" s="5">
        <f>IFERROR(INDEX('[2]Table 25'!W$14:W$19,MATCH($B120,'[2]Table 25'!$B$14:$B$19,0))*1000,0)</f>
        <v>65099.858999999997</v>
      </c>
      <c r="Z120" s="21" t="s">
        <v>26</v>
      </c>
    </row>
    <row r="121" spans="2:26" outlineLevel="1" x14ac:dyDescent="0.2">
      <c r="B121" s="4" t="s">
        <v>0</v>
      </c>
      <c r="C121" s="5">
        <f>IFERROR(INDEX('[2]Table 25'!C$14:C$19,MATCH($B121,'[2]Table 25'!$B$14:$B$19,0))*1000,0)</f>
        <v>0</v>
      </c>
      <c r="D121" s="5">
        <f>IFERROR(INDEX('[2]Table 25'!D$14:D$19,MATCH($B121,'[2]Table 25'!$B$14:$B$19,0))*1000,0)</f>
        <v>0</v>
      </c>
      <c r="E121" s="5">
        <f>IFERROR(INDEX('[2]Table 25'!E$14:E$19,MATCH($B121,'[2]Table 25'!$B$14:$B$19,0))*1000,0)</f>
        <v>0</v>
      </c>
      <c r="F121" s="5">
        <f>IFERROR(INDEX('[2]Table 25'!F$14:F$19,MATCH($B121,'[2]Table 25'!$B$14:$B$19,0))*1000,0)</f>
        <v>0</v>
      </c>
      <c r="G121" s="5">
        <f>IFERROR(INDEX('[2]Table 25'!G$14:G$19,MATCH($B121,'[2]Table 25'!$B$14:$B$19,0))*1000,0)</f>
        <v>0</v>
      </c>
      <c r="H121" s="5">
        <f>IFERROR(INDEX('[2]Table 25'!H$14:H$19,MATCH($B121,'[2]Table 25'!$B$14:$B$19,0))*1000,0)</f>
        <v>0</v>
      </c>
      <c r="I121" s="5">
        <f>IFERROR(INDEX('[2]Table 25'!I$14:I$19,MATCH($B121,'[2]Table 25'!$B$14:$B$19,0))*1000,0)</f>
        <v>0</v>
      </c>
      <c r="J121" s="5">
        <f>IFERROR(INDEX('[2]Table 25'!J$14:J$19,MATCH($B121,'[2]Table 25'!$B$14:$B$19,0))*1000,0)</f>
        <v>0</v>
      </c>
      <c r="K121" s="5">
        <f>IFERROR(INDEX('[2]Table 25'!K$14:K$19,MATCH($B121,'[2]Table 25'!$B$14:$B$19,0))*1000,0)</f>
        <v>0</v>
      </c>
      <c r="L121" s="5">
        <f>IFERROR(INDEX('[2]Table 25'!L$14:L$19,MATCH($B121,'[2]Table 25'!$B$14:$B$19,0))*1000,0)</f>
        <v>0</v>
      </c>
      <c r="M121" s="5">
        <f>IFERROR(INDEX('[2]Table 25'!M$14:M$19,MATCH($B121,'[2]Table 25'!$B$14:$B$19,0))*1000,0)</f>
        <v>1753.5069999999998</v>
      </c>
      <c r="N121" s="5">
        <f>IFERROR(INDEX('[2]Table 25'!N$14:N$19,MATCH($B121,'[2]Table 25'!$B$14:$B$19,0))*1000,0)</f>
        <v>1985.8679999999999</v>
      </c>
      <c r="O121" s="5">
        <f>IFERROR(INDEX('[2]Table 25'!O$14:O$19,MATCH($B121,'[2]Table 25'!$B$14:$B$19,0))*1000,0)</f>
        <v>1920.8440000000001</v>
      </c>
      <c r="P121" s="5">
        <f>IFERROR(INDEX('[2]Table 25'!P$14:P$19,MATCH($B121,'[2]Table 25'!$B$14:$B$19,0))*1000,0)</f>
        <v>1817.384</v>
      </c>
      <c r="Q121" s="5">
        <f>IFERROR(INDEX('[2]Table 25'!Q$14:Q$19,MATCH($B121,'[2]Table 25'!$B$14:$B$19,0))*1000,0)</f>
        <v>1949.779</v>
      </c>
      <c r="R121" s="5">
        <f>IFERROR(INDEX('[2]Table 25'!R$14:R$19,MATCH($B121,'[2]Table 25'!$B$14:$B$19,0))*1000,0)</f>
        <v>0</v>
      </c>
      <c r="S121" s="5">
        <f>IFERROR(INDEX('[2]Table 25'!S$14:S$19,MATCH($B121,'[2]Table 25'!$B$14:$B$19,0))*1000,0)</f>
        <v>0</v>
      </c>
      <c r="T121" s="5">
        <f>IFERROR(INDEX('[2]Table 25'!T$14:T$19,MATCH($B121,'[2]Table 25'!$B$14:$B$19,0))*1000,0)</f>
        <v>0</v>
      </c>
      <c r="U121" s="5">
        <f>IFERROR(INDEX('[2]Table 25'!U$14:U$19,MATCH($B121,'[2]Table 25'!$B$14:$B$19,0))*1000,0)</f>
        <v>0</v>
      </c>
      <c r="V121" s="5">
        <f>IFERROR(INDEX('[2]Table 25'!V$14:V$19,MATCH($B121,'[2]Table 25'!$B$14:$B$19,0))*1000,0)</f>
        <v>0</v>
      </c>
      <c r="W121" s="5">
        <f>IFERROR(INDEX('[2]Table 25'!W$14:W$19,MATCH($B121,'[2]Table 25'!$B$14:$B$19,0))*1000,0)</f>
        <v>0</v>
      </c>
      <c r="Z121" s="21" t="s">
        <v>26</v>
      </c>
    </row>
    <row r="122" spans="2:26" outlineLevel="1" x14ac:dyDescent="0.2">
      <c r="B122" s="4" t="s">
        <v>22</v>
      </c>
      <c r="C122" s="5">
        <f>IFERROR(INDEX('[2]Table 25'!C$14:C$19,MATCH($B122,'[2]Table 25'!$B$14:$B$19,0))*1000,0)</f>
        <v>0</v>
      </c>
      <c r="D122" s="5">
        <f>IFERROR(INDEX('[2]Table 25'!D$14:D$19,MATCH($B122,'[2]Table 25'!$B$14:$B$19,0))*1000,0)</f>
        <v>0</v>
      </c>
      <c r="E122" s="5">
        <f>IFERROR(INDEX('[2]Table 25'!E$14:E$19,MATCH($B122,'[2]Table 25'!$B$14:$B$19,0))*1000,0)</f>
        <v>0</v>
      </c>
      <c r="F122" s="5">
        <f>IFERROR(INDEX('[2]Table 25'!F$14:F$19,MATCH($B122,'[2]Table 25'!$B$14:$B$19,0))*1000,0)</f>
        <v>0</v>
      </c>
      <c r="G122" s="5">
        <f>IFERROR(INDEX('[2]Table 25'!G$14:G$19,MATCH($B122,'[2]Table 25'!$B$14:$B$19,0))*1000,0)</f>
        <v>0</v>
      </c>
      <c r="H122" s="5">
        <f>IFERROR(INDEX('[2]Table 25'!H$14:H$19,MATCH($B122,'[2]Table 25'!$B$14:$B$19,0))*1000,0)</f>
        <v>0</v>
      </c>
      <c r="I122" s="5">
        <f>IFERROR(INDEX('[2]Table 25'!I$14:I$19,MATCH($B122,'[2]Table 25'!$B$14:$B$19,0))*1000,0)</f>
        <v>0</v>
      </c>
      <c r="J122" s="5">
        <f>IFERROR(INDEX('[2]Table 25'!J$14:J$19,MATCH($B122,'[2]Table 25'!$B$14:$B$19,0))*1000,0)</f>
        <v>0</v>
      </c>
      <c r="K122" s="5">
        <f>IFERROR(INDEX('[2]Table 25'!K$14:K$19,MATCH($B122,'[2]Table 25'!$B$14:$B$19,0))*1000,0)</f>
        <v>0</v>
      </c>
      <c r="L122" s="5">
        <f>IFERROR(INDEX('[2]Table 25'!L$14:L$19,MATCH($B122,'[2]Table 25'!$B$14:$B$19,0))*1000,0)</f>
        <v>0</v>
      </c>
      <c r="M122" s="5">
        <f>IFERROR(INDEX('[2]Table 25'!M$14:M$19,MATCH($B122,'[2]Table 25'!$B$14:$B$19,0))*1000,0)</f>
        <v>0</v>
      </c>
      <c r="N122" s="5">
        <f>IFERROR(INDEX('[2]Table 25'!N$14:N$19,MATCH($B122,'[2]Table 25'!$B$14:$B$19,0))*1000,0)</f>
        <v>0</v>
      </c>
      <c r="O122" s="5">
        <f>IFERROR(INDEX('[2]Table 25'!O$14:O$19,MATCH($B122,'[2]Table 25'!$B$14:$B$19,0))*1000,0)</f>
        <v>0</v>
      </c>
      <c r="P122" s="5">
        <f>IFERROR(INDEX('[2]Table 25'!P$14:P$19,MATCH($B122,'[2]Table 25'!$B$14:$B$19,0))*1000,0)</f>
        <v>0</v>
      </c>
      <c r="Q122" s="5">
        <f>IFERROR(INDEX('[2]Table 25'!Q$14:Q$19,MATCH($B122,'[2]Table 25'!$B$14:$B$19,0))*1000,0)</f>
        <v>0</v>
      </c>
      <c r="R122" s="5">
        <f>IFERROR(INDEX('[2]Table 25'!R$14:R$19,MATCH($B122,'[2]Table 25'!$B$14:$B$19,0))*1000,0)</f>
        <v>0</v>
      </c>
      <c r="S122" s="5">
        <f>IFERROR(INDEX('[2]Table 25'!S$14:S$19,MATCH($B122,'[2]Table 25'!$B$14:$B$19,0))*1000,0)</f>
        <v>0</v>
      </c>
      <c r="T122" s="5">
        <f>IFERROR(INDEX('[2]Table 25'!T$14:T$19,MATCH($B122,'[2]Table 25'!$B$14:$B$19,0))*1000,0)</f>
        <v>0</v>
      </c>
      <c r="U122" s="5">
        <f>IFERROR(INDEX('[2]Table 25'!U$14:U$19,MATCH($B122,'[2]Table 25'!$B$14:$B$19,0))*1000,0)</f>
        <v>0</v>
      </c>
      <c r="V122" s="5">
        <f>IFERROR(INDEX('[2]Table 25'!V$14:V$19,MATCH($B122,'[2]Table 25'!$B$14:$B$19,0))*1000,0)</f>
        <v>0</v>
      </c>
      <c r="W122" s="5">
        <f>IFERROR(INDEX('[2]Table 25'!W$14:W$19,MATCH($B122,'[2]Table 25'!$B$14:$B$19,0))*1000,0)</f>
        <v>0</v>
      </c>
      <c r="Z122" s="21" t="s">
        <v>26</v>
      </c>
    </row>
    <row r="123" spans="2:26" outlineLevel="1" x14ac:dyDescent="0.2">
      <c r="B123" s="4" t="s">
        <v>23</v>
      </c>
      <c r="C123" s="5">
        <f>IFERROR(INDEX('[2]Table 25'!C$14:C$19,MATCH($B123,'[2]Table 25'!$B$14:$B$19,0))*1000,0)</f>
        <v>0.92300000000000004</v>
      </c>
      <c r="D123" s="5">
        <f>IFERROR(INDEX('[2]Table 25'!D$14:D$19,MATCH($B123,'[2]Table 25'!$B$14:$B$19,0))*1000,0)</f>
        <v>0.56499999999999995</v>
      </c>
      <c r="E123" s="5">
        <f>IFERROR(INDEX('[2]Table 25'!E$14:E$19,MATCH($B123,'[2]Table 25'!$B$14:$B$19,0))*1000,0)</f>
        <v>0.36299999999999999</v>
      </c>
      <c r="F123" s="5">
        <f>IFERROR(INDEX('[2]Table 25'!F$14:F$19,MATCH($B123,'[2]Table 25'!$B$14:$B$19,0))*1000,0)</f>
        <v>0.379</v>
      </c>
      <c r="G123" s="5">
        <f>IFERROR(INDEX('[2]Table 25'!G$14:G$19,MATCH($B123,'[2]Table 25'!$B$14:$B$19,0))*1000,0)</f>
        <v>0.39200000000000002</v>
      </c>
      <c r="H123" s="5">
        <f>IFERROR(INDEX('[2]Table 25'!H$14:H$19,MATCH($B123,'[2]Table 25'!$B$14:$B$19,0))*1000,0)</f>
        <v>0.442</v>
      </c>
      <c r="I123" s="5">
        <f>IFERROR(INDEX('[2]Table 25'!I$14:I$19,MATCH($B123,'[2]Table 25'!$B$14:$B$19,0))*1000,0)</f>
        <v>1.0610000000000002</v>
      </c>
      <c r="J123" s="5">
        <f>IFERROR(INDEX('[2]Table 25'!J$14:J$19,MATCH($B123,'[2]Table 25'!$B$14:$B$19,0))*1000,0)</f>
        <v>1.0349999999999999</v>
      </c>
      <c r="K123" s="5">
        <f>IFERROR(INDEX('[2]Table 25'!K$14:K$19,MATCH($B123,'[2]Table 25'!$B$14:$B$19,0))*1000,0)</f>
        <v>1.1319999999999999</v>
      </c>
      <c r="L123" s="5">
        <f>IFERROR(INDEX('[2]Table 25'!L$14:L$19,MATCH($B123,'[2]Table 25'!$B$14:$B$19,0))*1000,0)</f>
        <v>1.292</v>
      </c>
      <c r="M123" s="5">
        <f>IFERROR(INDEX('[2]Table 25'!M$14:M$19,MATCH($B123,'[2]Table 25'!$B$14:$B$19,0))*1000,0)</f>
        <v>2.1350000000000002</v>
      </c>
      <c r="N123" s="5">
        <f>IFERROR(INDEX('[2]Table 25'!N$14:N$19,MATCH($B123,'[2]Table 25'!$B$14:$B$19,0))*1000,0)</f>
        <v>4.0250000000000004</v>
      </c>
      <c r="O123" s="5">
        <f>IFERROR(INDEX('[2]Table 25'!O$14:O$19,MATCH($B123,'[2]Table 25'!$B$14:$B$19,0))*1000,0)</f>
        <v>4.3730000000000002</v>
      </c>
      <c r="P123" s="5">
        <f>IFERROR(INDEX('[2]Table 25'!P$14:P$19,MATCH($B123,'[2]Table 25'!$B$14:$B$19,0))*1000,0)</f>
        <v>3.5959999999999996</v>
      </c>
      <c r="Q123" s="5">
        <f>IFERROR(INDEX('[2]Table 25'!Q$14:Q$19,MATCH($B123,'[2]Table 25'!$B$14:$B$19,0))*1000,0)</f>
        <v>3.6180000000000003</v>
      </c>
      <c r="R123" s="5">
        <f>IFERROR(INDEX('[2]Table 25'!R$14:R$19,MATCH($B123,'[2]Table 25'!$B$14:$B$19,0))*1000,0)</f>
        <v>2.9969999999999999</v>
      </c>
      <c r="S123" s="5">
        <f>IFERROR(INDEX('[2]Table 25'!S$14:S$19,MATCH($B123,'[2]Table 25'!$B$14:$B$19,0))*1000,0)</f>
        <v>2.66</v>
      </c>
      <c r="T123" s="5">
        <f>IFERROR(INDEX('[2]Table 25'!T$14:T$19,MATCH($B123,'[2]Table 25'!$B$14:$B$19,0))*1000,0)</f>
        <v>2.15</v>
      </c>
      <c r="U123" s="5">
        <f>IFERROR(INDEX('[2]Table 25'!U$14:U$19,MATCH($B123,'[2]Table 25'!$B$14:$B$19,0))*1000,0)</f>
        <v>1.6850000000000001</v>
      </c>
      <c r="V123" s="5">
        <f>IFERROR(INDEX('[2]Table 25'!V$14:V$19,MATCH($B123,'[2]Table 25'!$B$14:$B$19,0))*1000,0)</f>
        <v>1.3840000000000001</v>
      </c>
      <c r="W123" s="5">
        <f>IFERROR(INDEX('[2]Table 25'!W$14:W$19,MATCH($B123,'[2]Table 25'!$B$14:$B$19,0))*1000,0)</f>
        <v>0.79500000000000004</v>
      </c>
      <c r="Z123" s="21" t="s">
        <v>26</v>
      </c>
    </row>
    <row r="124" spans="2:26" outlineLevel="1" x14ac:dyDescent="0.2">
      <c r="B124" s="4" t="s">
        <v>17</v>
      </c>
      <c r="C124" s="5">
        <f>IFERROR(INDEX('[2]Table 25'!C$14:C$19,MATCH($B124,'[2]Table 25'!$B$14:$B$19,0))*1000,0)</f>
        <v>0</v>
      </c>
      <c r="D124" s="5">
        <f>IFERROR(INDEX('[2]Table 25'!D$14:D$19,MATCH($B124,'[2]Table 25'!$B$14:$B$19,0))*1000,0)</f>
        <v>0</v>
      </c>
      <c r="E124" s="5">
        <f>IFERROR(INDEX('[2]Table 25'!E$14:E$19,MATCH($B124,'[2]Table 25'!$B$14:$B$19,0))*1000,0)</f>
        <v>0</v>
      </c>
      <c r="F124" s="5">
        <f>IFERROR(INDEX('[2]Table 25'!F$14:F$19,MATCH($B124,'[2]Table 25'!$B$14:$B$19,0))*1000,0)</f>
        <v>0</v>
      </c>
      <c r="G124" s="5">
        <f>IFERROR(INDEX('[2]Table 25'!G$14:G$19,MATCH($B124,'[2]Table 25'!$B$14:$B$19,0))*1000,0)</f>
        <v>0</v>
      </c>
      <c r="H124" s="5">
        <f>IFERROR(INDEX('[2]Table 25'!H$14:H$19,MATCH($B124,'[2]Table 25'!$B$14:$B$19,0))*1000,0)</f>
        <v>0</v>
      </c>
      <c r="I124" s="5">
        <f>IFERROR(INDEX('[2]Table 25'!I$14:I$19,MATCH($B124,'[2]Table 25'!$B$14:$B$19,0))*1000,0)</f>
        <v>0</v>
      </c>
      <c r="J124" s="5">
        <f>IFERROR(INDEX('[2]Table 25'!J$14:J$19,MATCH($B124,'[2]Table 25'!$B$14:$B$19,0))*1000,0)</f>
        <v>0</v>
      </c>
      <c r="K124" s="5">
        <f>IFERROR(INDEX('[2]Table 25'!K$14:K$19,MATCH($B124,'[2]Table 25'!$B$14:$B$19,0))*1000,0)</f>
        <v>0</v>
      </c>
      <c r="L124" s="5">
        <f>IFERROR(INDEX('[2]Table 25'!L$14:L$19,MATCH($B124,'[2]Table 25'!$B$14:$B$19,0))*1000,0)</f>
        <v>0</v>
      </c>
      <c r="M124" s="5">
        <f>IFERROR(INDEX('[2]Table 25'!M$14:M$19,MATCH($B124,'[2]Table 25'!$B$14:$B$19,0))*1000,0)</f>
        <v>0</v>
      </c>
      <c r="N124" s="5">
        <f>IFERROR(INDEX('[2]Table 25'!N$14:N$19,MATCH($B124,'[2]Table 25'!$B$14:$B$19,0))*1000,0)</f>
        <v>0</v>
      </c>
      <c r="O124" s="5">
        <f>IFERROR(INDEX('[2]Table 25'!O$14:O$19,MATCH($B124,'[2]Table 25'!$B$14:$B$19,0))*1000,0)</f>
        <v>0</v>
      </c>
      <c r="P124" s="5">
        <f>IFERROR(INDEX('[2]Table 25'!P$14:P$19,MATCH($B124,'[2]Table 25'!$B$14:$B$19,0))*1000,0)</f>
        <v>0</v>
      </c>
      <c r="Q124" s="5">
        <f>IFERROR(INDEX('[2]Table 25'!Q$14:Q$19,MATCH($B124,'[2]Table 25'!$B$14:$B$19,0))*1000,0)</f>
        <v>0</v>
      </c>
      <c r="R124" s="5">
        <f>IFERROR(INDEX('[2]Table 25'!R$14:R$19,MATCH($B124,'[2]Table 25'!$B$14:$B$19,0))*1000,0)</f>
        <v>0</v>
      </c>
      <c r="S124" s="5">
        <f>IFERROR(INDEX('[2]Table 25'!S$14:S$19,MATCH($B124,'[2]Table 25'!$B$14:$B$19,0))*1000,0)</f>
        <v>0</v>
      </c>
      <c r="T124" s="5">
        <f>IFERROR(INDEX('[2]Table 25'!T$14:T$19,MATCH($B124,'[2]Table 25'!$B$14:$B$19,0))*1000,0)</f>
        <v>0</v>
      </c>
      <c r="U124" s="5">
        <f>IFERROR(INDEX('[2]Table 25'!U$14:U$19,MATCH($B124,'[2]Table 25'!$B$14:$B$19,0))*1000,0)</f>
        <v>0</v>
      </c>
      <c r="V124" s="5">
        <f>IFERROR(INDEX('[2]Table 25'!V$14:V$19,MATCH($B124,'[2]Table 25'!$B$14:$B$19,0))*1000,0)</f>
        <v>0</v>
      </c>
      <c r="W124" s="5">
        <f>IFERROR(INDEX('[2]Table 25'!W$14:W$19,MATCH($B124,'[2]Table 25'!$B$14:$B$19,0))*1000,0)</f>
        <v>0</v>
      </c>
      <c r="Z124" s="21" t="s">
        <v>26</v>
      </c>
    </row>
    <row r="125" spans="2:26" outlineLevel="1" x14ac:dyDescent="0.2">
      <c r="B125" s="4" t="s">
        <v>1</v>
      </c>
      <c r="C125" s="5">
        <f>IFERROR(INDEX('[2]Table 25'!C$14:C$19,MATCH($B125,'[2]Table 25'!$B$14:$B$19,0))*1000,0)</f>
        <v>576.12599999999998</v>
      </c>
      <c r="D125" s="5">
        <f>IFERROR(INDEX('[2]Table 25'!D$14:D$19,MATCH($B125,'[2]Table 25'!$B$14:$B$19,0))*1000,0)</f>
        <v>583.55599999999993</v>
      </c>
      <c r="E125" s="5">
        <f>IFERROR(INDEX('[2]Table 25'!E$14:E$19,MATCH($B125,'[2]Table 25'!$B$14:$B$19,0))*1000,0)</f>
        <v>516.40200000000004</v>
      </c>
      <c r="F125" s="5">
        <f>IFERROR(INDEX('[2]Table 25'!F$14:F$19,MATCH($B125,'[2]Table 25'!$B$14:$B$19,0))*1000,0)</f>
        <v>445.255</v>
      </c>
      <c r="G125" s="5">
        <f>IFERROR(INDEX('[2]Table 25'!G$14:G$19,MATCH($B125,'[2]Table 25'!$B$14:$B$19,0))*1000,0)</f>
        <v>411.279</v>
      </c>
      <c r="H125" s="5">
        <f>IFERROR(INDEX('[2]Table 25'!H$14:H$19,MATCH($B125,'[2]Table 25'!$B$14:$B$19,0))*1000,0)</f>
        <v>334.24299999999999</v>
      </c>
      <c r="I125" s="5">
        <f>IFERROR(INDEX('[2]Table 25'!I$14:I$19,MATCH($B125,'[2]Table 25'!$B$14:$B$19,0))*1000,0)</f>
        <v>393.29999999999995</v>
      </c>
      <c r="J125" s="5">
        <f>IFERROR(INDEX('[2]Table 25'!J$14:J$19,MATCH($B125,'[2]Table 25'!$B$14:$B$19,0))*1000,0)</f>
        <v>566.60699999999997</v>
      </c>
      <c r="K125" s="5">
        <f>IFERROR(INDEX('[2]Table 25'!K$14:K$19,MATCH($B125,'[2]Table 25'!$B$14:$B$19,0))*1000,0)</f>
        <v>693.16300000000001</v>
      </c>
      <c r="L125" s="5">
        <f>IFERROR(INDEX('[2]Table 25'!L$14:L$19,MATCH($B125,'[2]Table 25'!$B$14:$B$19,0))*1000,0)</f>
        <v>460.887</v>
      </c>
      <c r="M125" s="5">
        <f>IFERROR(INDEX('[2]Table 25'!M$14:M$19,MATCH($B125,'[2]Table 25'!$B$14:$B$19,0))*1000,0)</f>
        <v>487.44100000000003</v>
      </c>
      <c r="N125" s="5">
        <f>IFERROR(INDEX('[2]Table 25'!N$14:N$19,MATCH($B125,'[2]Table 25'!$B$14:$B$19,0))*1000,0)</f>
        <v>449.50400000000002</v>
      </c>
      <c r="O125" s="5">
        <f>IFERROR(INDEX('[2]Table 25'!O$14:O$19,MATCH($B125,'[2]Table 25'!$B$14:$B$19,0))*1000,0)</f>
        <v>414.41499999999996</v>
      </c>
      <c r="P125" s="5">
        <f>IFERROR(INDEX('[2]Table 25'!P$14:P$19,MATCH($B125,'[2]Table 25'!$B$14:$B$19,0))*1000,0)</f>
        <v>368.303</v>
      </c>
      <c r="Q125" s="5">
        <f>IFERROR(INDEX('[2]Table 25'!Q$14:Q$19,MATCH($B125,'[2]Table 25'!$B$14:$B$19,0))*1000,0)</f>
        <v>307.05500000000001</v>
      </c>
      <c r="R125" s="5">
        <f>IFERROR(INDEX('[2]Table 25'!R$14:R$19,MATCH($B125,'[2]Table 25'!$B$14:$B$19,0))*1000,0)</f>
        <v>318.19599999999997</v>
      </c>
      <c r="S125" s="5">
        <f>IFERROR(INDEX('[2]Table 25'!S$14:S$19,MATCH($B125,'[2]Table 25'!$B$14:$B$19,0))*1000,0)</f>
        <v>265.11600000000004</v>
      </c>
      <c r="T125" s="5">
        <f>IFERROR(INDEX('[2]Table 25'!T$14:T$19,MATCH($B125,'[2]Table 25'!$B$14:$B$19,0))*1000,0)</f>
        <v>283.68599999999998</v>
      </c>
      <c r="U125" s="5">
        <f>IFERROR(INDEX('[2]Table 25'!U$14:U$19,MATCH($B125,'[2]Table 25'!$B$14:$B$19,0))*1000,0)</f>
        <v>458.99600000000004</v>
      </c>
      <c r="V125" s="5">
        <f>IFERROR(INDEX('[2]Table 25'!V$14:V$19,MATCH($B125,'[2]Table 25'!$B$14:$B$19,0))*1000,0)</f>
        <v>436.733</v>
      </c>
      <c r="W125" s="5">
        <f>IFERROR(INDEX('[2]Table 25'!W$14:W$19,MATCH($B125,'[2]Table 25'!$B$14:$B$19,0))*1000,0)</f>
        <v>335.54300000000001</v>
      </c>
      <c r="Z125" s="21" t="s">
        <v>26</v>
      </c>
    </row>
    <row r="126" spans="2:26" outlineLevel="1" x14ac:dyDescent="0.2">
      <c r="B126" s="15" t="s">
        <v>9</v>
      </c>
      <c r="C126" s="19">
        <f t="shared" ref="C126:W126" si="49">SUM(C116:C125)</f>
        <v>52088.568999999996</v>
      </c>
      <c r="D126" s="19">
        <f t="shared" si="49"/>
        <v>51133.426000000007</v>
      </c>
      <c r="E126" s="19">
        <f t="shared" si="49"/>
        <v>52350.413999999997</v>
      </c>
      <c r="F126" s="19">
        <f t="shared" si="49"/>
        <v>52482.599999999991</v>
      </c>
      <c r="G126" s="19">
        <f t="shared" si="49"/>
        <v>55062.558000000005</v>
      </c>
      <c r="H126" s="19">
        <f t="shared" si="49"/>
        <v>52855.795000000006</v>
      </c>
      <c r="I126" s="19">
        <f t="shared" si="49"/>
        <v>47901.524000000012</v>
      </c>
      <c r="J126" s="19">
        <f t="shared" si="49"/>
        <v>51308.816000000006</v>
      </c>
      <c r="K126" s="19">
        <f t="shared" si="49"/>
        <v>49674.851999999999</v>
      </c>
      <c r="L126" s="19">
        <f t="shared" si="49"/>
        <v>50432.781999999999</v>
      </c>
      <c r="M126" s="19">
        <f t="shared" si="49"/>
        <v>52093.03</v>
      </c>
      <c r="N126" s="19">
        <f t="shared" si="49"/>
        <v>49704.253000000004</v>
      </c>
      <c r="O126" s="19">
        <f t="shared" si="49"/>
        <v>51469.460999999996</v>
      </c>
      <c r="P126" s="19">
        <f t="shared" si="49"/>
        <v>53841.191999999995</v>
      </c>
      <c r="Q126" s="19">
        <f t="shared" si="49"/>
        <v>56443.68</v>
      </c>
      <c r="R126" s="19">
        <f t="shared" si="49"/>
        <v>59638.220999999998</v>
      </c>
      <c r="S126" s="19">
        <f t="shared" si="49"/>
        <v>67446.96100000001</v>
      </c>
      <c r="T126" s="19">
        <f t="shared" si="49"/>
        <v>69574.135999999999</v>
      </c>
      <c r="U126" s="19">
        <f t="shared" si="49"/>
        <v>72243.967999999993</v>
      </c>
      <c r="V126" s="19">
        <f t="shared" si="49"/>
        <v>72658.222999999998</v>
      </c>
      <c r="W126" s="19">
        <f t="shared" si="49"/>
        <v>67416.812000000005</v>
      </c>
    </row>
    <row r="127" spans="2:26" outlineLevel="1" x14ac:dyDescent="0.2">
      <c r="B127" s="26" t="s">
        <v>91</v>
      </c>
      <c r="C127" s="25">
        <f t="shared" ref="C127:W127" si="50">C126/C107/1000</f>
        <v>2.5578951728301913E-3</v>
      </c>
      <c r="D127" s="25">
        <f t="shared" si="50"/>
        <v>2.5312633474387832E-3</v>
      </c>
      <c r="E127" s="25">
        <f t="shared" si="50"/>
        <v>2.5268339203168982E-3</v>
      </c>
      <c r="F127" s="25">
        <f t="shared" si="50"/>
        <v>2.5223389324236364E-3</v>
      </c>
      <c r="G127" s="25">
        <f t="shared" si="50"/>
        <v>2.5144286047384494E-3</v>
      </c>
      <c r="H127" s="25">
        <f t="shared" si="50"/>
        <v>2.4991087492718992E-3</v>
      </c>
      <c r="I127" s="25">
        <f t="shared" si="50"/>
        <v>2.4710174619731054E-3</v>
      </c>
      <c r="J127" s="25">
        <f t="shared" si="50"/>
        <v>2.4556131740317423E-3</v>
      </c>
      <c r="K127" s="25">
        <f t="shared" si="50"/>
        <v>2.4460655421885396E-3</v>
      </c>
      <c r="L127" s="25">
        <f t="shared" si="50"/>
        <v>2.4254368498850126E-3</v>
      </c>
      <c r="M127" s="25">
        <f t="shared" si="50"/>
        <v>2.4002025732559754E-3</v>
      </c>
      <c r="N127" s="25">
        <f t="shared" si="50"/>
        <v>2.3850248145202034E-3</v>
      </c>
      <c r="O127" s="25">
        <f t="shared" si="50"/>
        <v>2.3539929026755997E-3</v>
      </c>
      <c r="P127" s="25">
        <f t="shared" si="50"/>
        <v>2.3372282749467683E-3</v>
      </c>
      <c r="Q127" s="25">
        <f t="shared" si="50"/>
        <v>2.3206530755829693E-3</v>
      </c>
      <c r="R127" s="25">
        <f t="shared" si="50"/>
        <v>2.2992359938778539E-3</v>
      </c>
      <c r="S127" s="25">
        <f t="shared" si="50"/>
        <v>2.2735904868416011E-3</v>
      </c>
      <c r="T127" s="25">
        <f t="shared" si="50"/>
        <v>2.2494235655399638E-3</v>
      </c>
      <c r="U127" s="25">
        <f t="shared" si="50"/>
        <v>2.2318183184400161E-3</v>
      </c>
      <c r="V127" s="25">
        <f t="shared" si="50"/>
        <v>2.1931626071931077E-3</v>
      </c>
      <c r="W127" s="25">
        <f t="shared" si="50"/>
        <v>2.1717129425952754E-3</v>
      </c>
    </row>
    <row r="128" spans="2:26" outlineLevel="1" x14ac:dyDescent="0.2"/>
    <row r="129" spans="1:28" outlineLevel="1" x14ac:dyDescent="0.2">
      <c r="B129" s="4" t="s">
        <v>18</v>
      </c>
      <c r="C129" s="11">
        <f t="shared" ref="C129:W129" si="51">IFERROR(C116/C126,0)</f>
        <v>0</v>
      </c>
      <c r="D129" s="11">
        <f t="shared" si="51"/>
        <v>0</v>
      </c>
      <c r="E129" s="11">
        <f t="shared" si="51"/>
        <v>0</v>
      </c>
      <c r="F129" s="11">
        <f t="shared" si="51"/>
        <v>0</v>
      </c>
      <c r="G129" s="11">
        <f t="shared" si="51"/>
        <v>0</v>
      </c>
      <c r="H129" s="11">
        <f t="shared" si="51"/>
        <v>0</v>
      </c>
      <c r="I129" s="11">
        <f t="shared" si="51"/>
        <v>0</v>
      </c>
      <c r="J129" s="11">
        <f t="shared" si="51"/>
        <v>0</v>
      </c>
      <c r="K129" s="11">
        <f t="shared" si="51"/>
        <v>0</v>
      </c>
      <c r="L129" s="11">
        <f t="shared" si="51"/>
        <v>0</v>
      </c>
      <c r="M129" s="11">
        <f t="shared" si="51"/>
        <v>0</v>
      </c>
      <c r="N129" s="11">
        <f t="shared" si="51"/>
        <v>0</v>
      </c>
      <c r="O129" s="11">
        <f t="shared" si="51"/>
        <v>0</v>
      </c>
      <c r="P129" s="11">
        <f t="shared" si="51"/>
        <v>0</v>
      </c>
      <c r="Q129" s="11">
        <f t="shared" si="51"/>
        <v>0</v>
      </c>
      <c r="R129" s="11">
        <f t="shared" si="51"/>
        <v>0</v>
      </c>
      <c r="S129" s="11">
        <f t="shared" si="51"/>
        <v>0</v>
      </c>
      <c r="T129" s="11">
        <f t="shared" si="51"/>
        <v>0</v>
      </c>
      <c r="U129" s="11">
        <f t="shared" si="51"/>
        <v>0</v>
      </c>
      <c r="V129" s="11">
        <f t="shared" si="51"/>
        <v>0</v>
      </c>
      <c r="W129" s="11">
        <f t="shared" si="51"/>
        <v>0</v>
      </c>
    </row>
    <row r="130" spans="1:28" outlineLevel="1" x14ac:dyDescent="0.2">
      <c r="B130" s="4" t="s">
        <v>19</v>
      </c>
      <c r="C130" s="11">
        <f t="shared" ref="C130:W130" si="52">IFERROR(C117/C126,0)</f>
        <v>0</v>
      </c>
      <c r="D130" s="11">
        <f t="shared" si="52"/>
        <v>0</v>
      </c>
      <c r="E130" s="11">
        <f t="shared" si="52"/>
        <v>0</v>
      </c>
      <c r="F130" s="11">
        <f t="shared" si="52"/>
        <v>0</v>
      </c>
      <c r="G130" s="11">
        <f t="shared" si="52"/>
        <v>0</v>
      </c>
      <c r="H130" s="11">
        <f t="shared" si="52"/>
        <v>0</v>
      </c>
      <c r="I130" s="11">
        <f t="shared" si="52"/>
        <v>0</v>
      </c>
      <c r="J130" s="11">
        <f t="shared" si="52"/>
        <v>0</v>
      </c>
      <c r="K130" s="11">
        <f t="shared" si="52"/>
        <v>0</v>
      </c>
      <c r="L130" s="11">
        <f t="shared" si="52"/>
        <v>0</v>
      </c>
      <c r="M130" s="11">
        <f t="shared" si="52"/>
        <v>0</v>
      </c>
      <c r="N130" s="11">
        <f t="shared" si="52"/>
        <v>0</v>
      </c>
      <c r="O130" s="11">
        <f t="shared" si="52"/>
        <v>0</v>
      </c>
      <c r="P130" s="11">
        <f t="shared" si="52"/>
        <v>0</v>
      </c>
      <c r="Q130" s="11">
        <f t="shared" si="52"/>
        <v>0</v>
      </c>
      <c r="R130" s="11">
        <f t="shared" si="52"/>
        <v>0</v>
      </c>
      <c r="S130" s="11">
        <f t="shared" si="52"/>
        <v>0</v>
      </c>
      <c r="T130" s="11">
        <f t="shared" si="52"/>
        <v>0</v>
      </c>
      <c r="U130" s="11">
        <f t="shared" si="52"/>
        <v>0</v>
      </c>
      <c r="V130" s="11">
        <f t="shared" si="52"/>
        <v>0</v>
      </c>
      <c r="W130" s="11">
        <f t="shared" si="52"/>
        <v>0</v>
      </c>
    </row>
    <row r="131" spans="1:28" outlineLevel="1" x14ac:dyDescent="0.2">
      <c r="B131" s="4" t="s">
        <v>16</v>
      </c>
      <c r="C131" s="11">
        <f t="shared" ref="C131:W131" si="53">IFERROR(C118/C126,0)</f>
        <v>4.8529476784052186E-2</v>
      </c>
      <c r="D131" s="11">
        <f t="shared" si="53"/>
        <v>5.9370009746657688E-2</v>
      </c>
      <c r="E131" s="11">
        <f t="shared" si="53"/>
        <v>5.9425719154771163E-2</v>
      </c>
      <c r="F131" s="11">
        <f t="shared" si="53"/>
        <v>5.6261884891373529E-2</v>
      </c>
      <c r="G131" s="11">
        <f t="shared" si="53"/>
        <v>4.4515694312639804E-2</v>
      </c>
      <c r="H131" s="11">
        <f t="shared" si="53"/>
        <v>4.4408905400060671E-2</v>
      </c>
      <c r="I131" s="11">
        <f t="shared" si="53"/>
        <v>9.860521347922039E-3</v>
      </c>
      <c r="J131" s="11">
        <f t="shared" si="53"/>
        <v>1.0440428015333661E-2</v>
      </c>
      <c r="K131" s="11">
        <f t="shared" si="53"/>
        <v>1.2828181148883946E-2</v>
      </c>
      <c r="L131" s="11">
        <f t="shared" si="53"/>
        <v>1.1096472925090669E-2</v>
      </c>
      <c r="M131" s="11">
        <f t="shared" si="53"/>
        <v>1.1250794971995295E-2</v>
      </c>
      <c r="N131" s="11">
        <f t="shared" si="53"/>
        <v>1.1645945066310521E-2</v>
      </c>
      <c r="O131" s="11">
        <f t="shared" si="53"/>
        <v>1.1945879907310473E-2</v>
      </c>
      <c r="P131" s="11">
        <f t="shared" si="53"/>
        <v>1.4082656268085596E-2</v>
      </c>
      <c r="Q131" s="11">
        <f t="shared" si="53"/>
        <v>1.5619002871534952E-2</v>
      </c>
      <c r="R131" s="11">
        <f t="shared" si="53"/>
        <v>1.7840035838761856E-2</v>
      </c>
      <c r="S131" s="11">
        <f t="shared" si="53"/>
        <v>1.9454368003326342E-2</v>
      </c>
      <c r="T131" s="11">
        <f t="shared" si="53"/>
        <v>2.0952211321747495E-2</v>
      </c>
      <c r="U131" s="11">
        <f t="shared" si="53"/>
        <v>2.3577179481614301E-2</v>
      </c>
      <c r="V131" s="11">
        <f t="shared" si="53"/>
        <v>2.5164089135513268E-2</v>
      </c>
      <c r="W131" s="11">
        <f t="shared" si="53"/>
        <v>2.937865112933551E-2</v>
      </c>
    </row>
    <row r="132" spans="1:28" outlineLevel="1" x14ac:dyDescent="0.2">
      <c r="B132" s="4" t="s">
        <v>21</v>
      </c>
      <c r="C132" s="11">
        <f t="shared" ref="C132:W132" si="54">IFERROR(C119/C126,0)</f>
        <v>0</v>
      </c>
      <c r="D132" s="11">
        <f t="shared" si="54"/>
        <v>0</v>
      </c>
      <c r="E132" s="11">
        <f t="shared" si="54"/>
        <v>0</v>
      </c>
      <c r="F132" s="11">
        <f t="shared" si="54"/>
        <v>0</v>
      </c>
      <c r="G132" s="11">
        <f t="shared" si="54"/>
        <v>0</v>
      </c>
      <c r="H132" s="11">
        <f t="shared" si="54"/>
        <v>0</v>
      </c>
      <c r="I132" s="11">
        <f t="shared" si="54"/>
        <v>0</v>
      </c>
      <c r="J132" s="11">
        <f t="shared" si="54"/>
        <v>0</v>
      </c>
      <c r="K132" s="11">
        <f t="shared" si="54"/>
        <v>0</v>
      </c>
      <c r="L132" s="11">
        <f t="shared" si="54"/>
        <v>0</v>
      </c>
      <c r="M132" s="11">
        <f t="shared" si="54"/>
        <v>0</v>
      </c>
      <c r="N132" s="11">
        <f t="shared" si="54"/>
        <v>0</v>
      </c>
      <c r="O132" s="11">
        <f t="shared" si="54"/>
        <v>0</v>
      </c>
      <c r="P132" s="11">
        <f t="shared" si="54"/>
        <v>0</v>
      </c>
      <c r="Q132" s="11">
        <f t="shared" si="54"/>
        <v>0</v>
      </c>
      <c r="R132" s="11">
        <f t="shared" si="54"/>
        <v>0</v>
      </c>
      <c r="S132" s="11">
        <f t="shared" si="54"/>
        <v>0</v>
      </c>
      <c r="T132" s="11">
        <f t="shared" si="54"/>
        <v>0</v>
      </c>
      <c r="U132" s="11">
        <f t="shared" si="54"/>
        <v>0</v>
      </c>
      <c r="V132" s="11">
        <f t="shared" si="54"/>
        <v>0</v>
      </c>
      <c r="W132" s="11">
        <f t="shared" si="54"/>
        <v>0</v>
      </c>
    </row>
    <row r="133" spans="1:28" outlineLevel="1" x14ac:dyDescent="0.2">
      <c r="B133" s="4" t="s">
        <v>20</v>
      </c>
      <c r="C133" s="11">
        <f t="shared" ref="C133:W133" si="55">IFERROR(C120/C126,0)</f>
        <v>0.94039229605251784</v>
      </c>
      <c r="D133" s="11">
        <f t="shared" si="55"/>
        <v>0.92920652334150267</v>
      </c>
      <c r="E133" s="11">
        <f t="shared" si="55"/>
        <v>0.93070301220540486</v>
      </c>
      <c r="F133" s="11">
        <f t="shared" si="55"/>
        <v>0.93524703425516276</v>
      </c>
      <c r="G133" s="11">
        <f t="shared" si="55"/>
        <v>0.94800788223460297</v>
      </c>
      <c r="H133" s="11">
        <f t="shared" si="55"/>
        <v>0.94925905475454475</v>
      </c>
      <c r="I133" s="11">
        <f t="shared" si="55"/>
        <v>0.98190673432436082</v>
      </c>
      <c r="J133" s="11">
        <f t="shared" si="55"/>
        <v>0.97849632702496969</v>
      </c>
      <c r="K133" s="11">
        <f t="shared" si="55"/>
        <v>0.97319502834150373</v>
      </c>
      <c r="L133" s="11">
        <f t="shared" si="55"/>
        <v>0.97973926958857827</v>
      </c>
      <c r="M133" s="11">
        <f t="shared" si="55"/>
        <v>0.94569002801334456</v>
      </c>
      <c r="N133" s="11">
        <f t="shared" si="55"/>
        <v>0.93927582011945721</v>
      </c>
      <c r="O133" s="11">
        <f t="shared" si="55"/>
        <v>0.94259741713634815</v>
      </c>
      <c r="P133" s="11">
        <f t="shared" si="55"/>
        <v>0.94525548394248038</v>
      </c>
      <c r="Q133" s="11">
        <f t="shared" si="55"/>
        <v>0.9443330767944258</v>
      </c>
      <c r="R133" s="11">
        <f t="shared" si="55"/>
        <v>0.9767742736658761</v>
      </c>
      <c r="S133" s="11">
        <f t="shared" si="55"/>
        <v>0.97657546053112754</v>
      </c>
      <c r="T133" s="11">
        <f t="shared" si="55"/>
        <v>0.97493942289128821</v>
      </c>
      <c r="U133" s="11">
        <f t="shared" si="55"/>
        <v>0.97004608052536667</v>
      </c>
      <c r="V133" s="11">
        <f t="shared" si="55"/>
        <v>0.96880607718688638</v>
      </c>
      <c r="W133" s="11">
        <f t="shared" si="55"/>
        <v>0.96563241524977461</v>
      </c>
    </row>
    <row r="134" spans="1:28" outlineLevel="1" x14ac:dyDescent="0.2">
      <c r="B134" s="4" t="s">
        <v>0</v>
      </c>
      <c r="C134" s="11">
        <f t="shared" ref="C134:W134" si="56">IFERROR(C121/C126,0)</f>
        <v>0</v>
      </c>
      <c r="D134" s="11">
        <f t="shared" si="56"/>
        <v>0</v>
      </c>
      <c r="E134" s="11">
        <f t="shared" si="56"/>
        <v>0</v>
      </c>
      <c r="F134" s="11">
        <f t="shared" si="56"/>
        <v>0</v>
      </c>
      <c r="G134" s="11">
        <f t="shared" si="56"/>
        <v>0</v>
      </c>
      <c r="H134" s="11">
        <f t="shared" si="56"/>
        <v>0</v>
      </c>
      <c r="I134" s="11">
        <f t="shared" si="56"/>
        <v>0</v>
      </c>
      <c r="J134" s="11">
        <f t="shared" si="56"/>
        <v>0</v>
      </c>
      <c r="K134" s="11">
        <f t="shared" si="56"/>
        <v>0</v>
      </c>
      <c r="L134" s="11">
        <f t="shared" si="56"/>
        <v>0</v>
      </c>
      <c r="M134" s="11">
        <f t="shared" si="56"/>
        <v>3.3661067517093933E-2</v>
      </c>
      <c r="N134" s="11">
        <f t="shared" si="56"/>
        <v>3.9953683641518557E-2</v>
      </c>
      <c r="O134" s="11">
        <f t="shared" si="56"/>
        <v>3.7320072188049537E-2</v>
      </c>
      <c r="P134" s="11">
        <f t="shared" si="56"/>
        <v>3.3754527574352371E-2</v>
      </c>
      <c r="Q134" s="11">
        <f t="shared" si="56"/>
        <v>3.4543796577402468E-2</v>
      </c>
      <c r="R134" s="11">
        <f t="shared" si="56"/>
        <v>0</v>
      </c>
      <c r="S134" s="11">
        <f t="shared" si="56"/>
        <v>0</v>
      </c>
      <c r="T134" s="11">
        <f t="shared" si="56"/>
        <v>0</v>
      </c>
      <c r="U134" s="11">
        <f t="shared" si="56"/>
        <v>0</v>
      </c>
      <c r="V134" s="11">
        <f t="shared" si="56"/>
        <v>0</v>
      </c>
      <c r="W134" s="11">
        <f t="shared" si="56"/>
        <v>0</v>
      </c>
    </row>
    <row r="135" spans="1:28" outlineLevel="1" x14ac:dyDescent="0.2">
      <c r="B135" s="4" t="s">
        <v>22</v>
      </c>
      <c r="C135" s="11">
        <f t="shared" ref="C135:W135" si="57">IFERROR(C122/C126,0)</f>
        <v>0</v>
      </c>
      <c r="D135" s="11">
        <f t="shared" si="57"/>
        <v>0</v>
      </c>
      <c r="E135" s="11">
        <f t="shared" si="57"/>
        <v>0</v>
      </c>
      <c r="F135" s="11">
        <f t="shared" si="57"/>
        <v>0</v>
      </c>
      <c r="G135" s="11">
        <f t="shared" si="57"/>
        <v>0</v>
      </c>
      <c r="H135" s="11">
        <f t="shared" si="57"/>
        <v>0</v>
      </c>
      <c r="I135" s="11">
        <f t="shared" si="57"/>
        <v>0</v>
      </c>
      <c r="J135" s="11">
        <f t="shared" si="57"/>
        <v>0</v>
      </c>
      <c r="K135" s="11">
        <f t="shared" si="57"/>
        <v>0</v>
      </c>
      <c r="L135" s="11">
        <f t="shared" si="57"/>
        <v>0</v>
      </c>
      <c r="M135" s="11">
        <f t="shared" si="57"/>
        <v>0</v>
      </c>
      <c r="N135" s="11">
        <f t="shared" si="57"/>
        <v>0</v>
      </c>
      <c r="O135" s="11">
        <f t="shared" si="57"/>
        <v>0</v>
      </c>
      <c r="P135" s="11">
        <f t="shared" si="57"/>
        <v>0</v>
      </c>
      <c r="Q135" s="11">
        <f t="shared" si="57"/>
        <v>0</v>
      </c>
      <c r="R135" s="11">
        <f t="shared" si="57"/>
        <v>0</v>
      </c>
      <c r="S135" s="11">
        <f t="shared" si="57"/>
        <v>0</v>
      </c>
      <c r="T135" s="11">
        <f t="shared" si="57"/>
        <v>0</v>
      </c>
      <c r="U135" s="11">
        <f t="shared" si="57"/>
        <v>0</v>
      </c>
      <c r="V135" s="11">
        <f t="shared" si="57"/>
        <v>0</v>
      </c>
      <c r="W135" s="11">
        <f t="shared" si="57"/>
        <v>0</v>
      </c>
    </row>
    <row r="136" spans="1:28" x14ac:dyDescent="0.2">
      <c r="B136" s="4" t="s">
        <v>23</v>
      </c>
      <c r="C136" s="11">
        <f t="shared" ref="C136:W136" si="58">IFERROR(C123/C126,0)</f>
        <v>1.7719818718767262E-5</v>
      </c>
      <c r="D136" s="11">
        <f t="shared" si="58"/>
        <v>1.1049523652101853E-5</v>
      </c>
      <c r="E136" s="11">
        <f t="shared" si="58"/>
        <v>6.9340425846489013E-6</v>
      </c>
      <c r="F136" s="11">
        <f t="shared" si="58"/>
        <v>7.221441010925527E-6</v>
      </c>
      <c r="G136" s="11">
        <f t="shared" si="58"/>
        <v>7.1191752479062084E-6</v>
      </c>
      <c r="H136" s="11">
        <f t="shared" si="58"/>
        <v>8.3623754027349316E-6</v>
      </c>
      <c r="I136" s="11">
        <f t="shared" si="58"/>
        <v>2.2149608434170069E-5</v>
      </c>
      <c r="J136" s="11">
        <f t="shared" si="58"/>
        <v>2.0171972005746532E-5</v>
      </c>
      <c r="K136" s="11">
        <f t="shared" si="58"/>
        <v>2.2788190692545999E-5</v>
      </c>
      <c r="L136" s="11">
        <f t="shared" si="58"/>
        <v>2.5618257584917684E-5</v>
      </c>
      <c r="M136" s="11">
        <f t="shared" si="58"/>
        <v>4.0984369693987858E-5</v>
      </c>
      <c r="N136" s="11">
        <f t="shared" si="58"/>
        <v>8.097898584251935E-5</v>
      </c>
      <c r="O136" s="11">
        <f t="shared" si="58"/>
        <v>8.4963003595471895E-5</v>
      </c>
      <c r="P136" s="11">
        <f t="shared" si="58"/>
        <v>6.678901165486826E-5</v>
      </c>
      <c r="Q136" s="11">
        <f t="shared" si="58"/>
        <v>6.4099293313263771E-5</v>
      </c>
      <c r="R136" s="11">
        <f t="shared" si="58"/>
        <v>5.0253008049988615E-5</v>
      </c>
      <c r="S136" s="11">
        <f t="shared" si="58"/>
        <v>3.9438396638804819E-5</v>
      </c>
      <c r="T136" s="11">
        <f t="shared" si="58"/>
        <v>3.0902288172144889E-5</v>
      </c>
      <c r="U136" s="11">
        <f t="shared" si="58"/>
        <v>2.3323746558328582E-5</v>
      </c>
      <c r="V136" s="11">
        <f t="shared" si="58"/>
        <v>1.904808489467187E-5</v>
      </c>
      <c r="W136" s="11">
        <f t="shared" si="58"/>
        <v>1.1792310796304044E-5</v>
      </c>
    </row>
    <row r="137" spans="1:28" x14ac:dyDescent="0.2">
      <c r="B137" s="4" t="s">
        <v>17</v>
      </c>
      <c r="C137" s="11">
        <f t="shared" ref="C137:W137" si="59">IFERROR(C124/C126,0)</f>
        <v>0</v>
      </c>
      <c r="D137" s="11">
        <f t="shared" si="59"/>
        <v>0</v>
      </c>
      <c r="E137" s="11">
        <f t="shared" si="59"/>
        <v>0</v>
      </c>
      <c r="F137" s="11">
        <f t="shared" si="59"/>
        <v>0</v>
      </c>
      <c r="G137" s="11">
        <f t="shared" si="59"/>
        <v>0</v>
      </c>
      <c r="H137" s="11">
        <f t="shared" si="59"/>
        <v>0</v>
      </c>
      <c r="I137" s="11">
        <f t="shared" si="59"/>
        <v>0</v>
      </c>
      <c r="J137" s="11">
        <f t="shared" si="59"/>
        <v>0</v>
      </c>
      <c r="K137" s="11">
        <f t="shared" si="59"/>
        <v>0</v>
      </c>
      <c r="L137" s="11">
        <f t="shared" si="59"/>
        <v>0</v>
      </c>
      <c r="M137" s="11">
        <f t="shared" si="59"/>
        <v>0</v>
      </c>
      <c r="N137" s="11">
        <f t="shared" si="59"/>
        <v>0</v>
      </c>
      <c r="O137" s="11">
        <f t="shared" si="59"/>
        <v>0</v>
      </c>
      <c r="P137" s="11">
        <f t="shared" si="59"/>
        <v>0</v>
      </c>
      <c r="Q137" s="11">
        <f t="shared" si="59"/>
        <v>0</v>
      </c>
      <c r="R137" s="11">
        <f t="shared" si="59"/>
        <v>0</v>
      </c>
      <c r="S137" s="11">
        <f t="shared" si="59"/>
        <v>0</v>
      </c>
      <c r="T137" s="11">
        <f t="shared" si="59"/>
        <v>0</v>
      </c>
      <c r="U137" s="11">
        <f t="shared" si="59"/>
        <v>0</v>
      </c>
      <c r="V137" s="11">
        <f t="shared" si="59"/>
        <v>0</v>
      </c>
      <c r="W137" s="11">
        <f t="shared" si="59"/>
        <v>0</v>
      </c>
    </row>
    <row r="138" spans="1:28" s="31" customFormat="1" x14ac:dyDescent="0.2">
      <c r="A138" s="1"/>
      <c r="B138" s="4" t="s">
        <v>1</v>
      </c>
      <c r="C138" s="11">
        <f t="shared" ref="C138:W138" si="60">IFERROR(C125/C126,0)</f>
        <v>1.1060507344711274E-2</v>
      </c>
      <c r="D138" s="11">
        <f t="shared" si="60"/>
        <v>1.141241738818752E-2</v>
      </c>
      <c r="E138" s="11">
        <f t="shared" si="60"/>
        <v>9.8643345972392899E-3</v>
      </c>
      <c r="F138" s="11">
        <f t="shared" si="60"/>
        <v>8.4838594124528911E-3</v>
      </c>
      <c r="G138" s="11">
        <f t="shared" si="60"/>
        <v>7.4693042775092278E-3</v>
      </c>
      <c r="H138" s="11">
        <f t="shared" si="60"/>
        <v>6.3236774699916998E-3</v>
      </c>
      <c r="I138" s="11">
        <f t="shared" si="60"/>
        <v>8.2105947192828328E-3</v>
      </c>
      <c r="J138" s="11">
        <f t="shared" si="60"/>
        <v>1.1043072987690847E-2</v>
      </c>
      <c r="K138" s="11">
        <f t="shared" si="60"/>
        <v>1.3954002318919844E-2</v>
      </c>
      <c r="L138" s="11">
        <f t="shared" si="60"/>
        <v>9.1386392287460955E-3</v>
      </c>
      <c r="M138" s="11">
        <f t="shared" si="60"/>
        <v>9.3571251278721946E-3</v>
      </c>
      <c r="N138" s="11">
        <f t="shared" si="60"/>
        <v>9.0435721868710097E-3</v>
      </c>
      <c r="O138" s="11">
        <f t="shared" si="60"/>
        <v>8.0516677646964279E-3</v>
      </c>
      <c r="P138" s="11">
        <f t="shared" si="60"/>
        <v>6.8405432034268493E-3</v>
      </c>
      <c r="Q138" s="11">
        <f t="shared" si="60"/>
        <v>5.4400244633234403E-3</v>
      </c>
      <c r="R138" s="11">
        <f t="shared" si="60"/>
        <v>5.3354374873120372E-3</v>
      </c>
      <c r="S138" s="11">
        <f t="shared" si="60"/>
        <v>3.9307330689072858E-3</v>
      </c>
      <c r="T138" s="11">
        <f t="shared" si="60"/>
        <v>4.0774634987921369E-3</v>
      </c>
      <c r="U138" s="11">
        <f t="shared" si="60"/>
        <v>6.3534162464608818E-3</v>
      </c>
      <c r="V138" s="11">
        <f t="shared" si="60"/>
        <v>6.0107855927057285E-3</v>
      </c>
      <c r="W138" s="11">
        <f t="shared" si="60"/>
        <v>4.9771413100933928E-3</v>
      </c>
      <c r="X138" s="1"/>
      <c r="Y138" s="1"/>
      <c r="Z138"/>
      <c r="AA138" s="1"/>
      <c r="AB138" s="1"/>
    </row>
    <row r="139" spans="1:28" outlineLevel="1" x14ac:dyDescent="0.2"/>
    <row r="140" spans="1:28" outlineLevel="1" x14ac:dyDescent="0.2"/>
    <row r="141" spans="1:28" outlineLevel="1" x14ac:dyDescent="0.2">
      <c r="A141" s="32" t="s">
        <v>87</v>
      </c>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4"/>
      <c r="AA141" s="33"/>
      <c r="AB141" s="33"/>
    </row>
    <row r="142" spans="1:28" outlineLevel="1" x14ac:dyDescent="0.2">
      <c r="B142" s="20" t="s">
        <v>88</v>
      </c>
      <c r="C142" s="5">
        <f>'[2]Table 32'!C$15</f>
        <v>288.37876599999998</v>
      </c>
      <c r="D142" s="5">
        <f>'[2]Table 32'!D$15</f>
        <v>184.739643</v>
      </c>
      <c r="E142" s="5">
        <f>'[2]Table 32'!E$15</f>
        <v>203.88514499999999</v>
      </c>
      <c r="F142" s="5">
        <f>'[2]Table 32'!F$15</f>
        <v>215.98606000000001</v>
      </c>
      <c r="G142" s="5">
        <f>'[2]Table 32'!G$15</f>
        <v>253.61990700000001</v>
      </c>
      <c r="H142" s="5">
        <f>'[2]Table 32'!H$15</f>
        <v>271.67891300000002</v>
      </c>
      <c r="I142" s="5">
        <f>'[2]Table 32'!I$15</f>
        <v>268.98397299999999</v>
      </c>
      <c r="J142" s="5">
        <f>'[2]Table 32'!J$15</f>
        <v>286.7235</v>
      </c>
      <c r="K142" s="5">
        <f>'[2]Table 32'!K$15</f>
        <v>283.99694699999998</v>
      </c>
      <c r="L142" s="5">
        <f>'[2]Table 32'!L$15</f>
        <v>251.94119599999999</v>
      </c>
      <c r="M142" s="5">
        <f>'[2]Table 32'!M$15</f>
        <v>266.13810999999998</v>
      </c>
      <c r="N142" s="5">
        <f>'[2]Table 32'!N$15</f>
        <v>248.10640100000001</v>
      </c>
      <c r="O142" s="5">
        <f>'[2]Table 32'!O$15</f>
        <v>266.31070299999999</v>
      </c>
      <c r="P142" s="5">
        <f>'[2]Table 32'!P$15</f>
        <v>273.939975</v>
      </c>
      <c r="Q142" s="5">
        <f>'[2]Table 32'!Q$15</f>
        <v>280.12978900000002</v>
      </c>
      <c r="R142" s="5">
        <f>'[2]Table 32'!R$15</f>
        <v>305.57118500000001</v>
      </c>
      <c r="S142" s="5">
        <f>'[2]Table 32'!S$15</f>
        <v>320.31192099999998</v>
      </c>
      <c r="T142" s="5">
        <f>'[2]Table 32'!T$15</f>
        <v>345.594314</v>
      </c>
      <c r="U142" s="5">
        <f>'[2]Table 32'!U$15</f>
        <v>366.05533200000002</v>
      </c>
      <c r="V142" s="5">
        <f>'[2]Table 32'!V$15</f>
        <v>356.03918099999999</v>
      </c>
      <c r="W142" s="5">
        <f>'[2]Table 32'!W$15</f>
        <v>343.36907000000002</v>
      </c>
      <c r="Z142" s="21"/>
      <c r="AB142"/>
    </row>
    <row r="143" spans="1:28" outlineLevel="1" x14ac:dyDescent="0.2">
      <c r="B143" s="7" t="s">
        <v>89</v>
      </c>
      <c r="C143" s="5"/>
      <c r="D143" s="5"/>
      <c r="E143" s="5"/>
      <c r="F143" s="5"/>
      <c r="G143" s="5"/>
      <c r="H143" s="5"/>
      <c r="I143" s="5"/>
      <c r="J143" s="5"/>
      <c r="K143" s="5"/>
      <c r="L143" s="5"/>
      <c r="M143" s="5"/>
      <c r="N143" s="5"/>
      <c r="O143" s="5"/>
      <c r="P143" s="5"/>
      <c r="Q143" s="5"/>
      <c r="R143" s="5"/>
      <c r="S143" s="5"/>
      <c r="T143" s="5"/>
      <c r="U143" s="5"/>
      <c r="V143" s="5"/>
      <c r="W143" s="5"/>
      <c r="Z143" s="21"/>
      <c r="AB143"/>
    </row>
    <row r="144" spans="1:28" outlineLevel="1" x14ac:dyDescent="0.2">
      <c r="B144" s="7" t="s">
        <v>25</v>
      </c>
      <c r="C144" s="5">
        <f>'[2]Table 32'!C$26</f>
        <v>47.780999999999999</v>
      </c>
      <c r="D144" s="5">
        <f>'[2]Table 32'!D$26</f>
        <v>29.405999999999999</v>
      </c>
      <c r="E144" s="5">
        <f>'[2]Table 32'!E$26</f>
        <v>30.42</v>
      </c>
      <c r="F144" s="5">
        <f>'[2]Table 32'!F$26</f>
        <v>32.817999999999998</v>
      </c>
      <c r="G144" s="5">
        <f>'[2]Table 32'!G$26</f>
        <v>37.131999999999998</v>
      </c>
      <c r="H144" s="5">
        <f>'[2]Table 32'!H$26</f>
        <v>41.4</v>
      </c>
      <c r="I144" s="5">
        <f>'[2]Table 32'!I$26</f>
        <v>45.936999999999998</v>
      </c>
      <c r="J144" s="5">
        <f>'[2]Table 32'!J$26</f>
        <v>49.137</v>
      </c>
      <c r="K144" s="5">
        <f>'[2]Table 32'!K$26</f>
        <v>54.856999999999999</v>
      </c>
      <c r="L144" s="5">
        <f>'[2]Table 32'!L$26</f>
        <v>57.253999999999998</v>
      </c>
      <c r="M144" s="5">
        <f>'[2]Table 32'!M$26</f>
        <v>59.655999999999999</v>
      </c>
      <c r="N144" s="5">
        <f>'[2]Table 32'!N$26</f>
        <v>59.406999999999996</v>
      </c>
      <c r="O144" s="5">
        <f>'[2]Table 32'!O$26</f>
        <v>61.19</v>
      </c>
      <c r="P144" s="5">
        <f>'[2]Table 32'!P$26</f>
        <v>63.826999999999998</v>
      </c>
      <c r="Q144" s="5">
        <f>'[2]Table 32'!Q$26</f>
        <v>64.715999999999994</v>
      </c>
      <c r="R144" s="5">
        <f>'[2]Table 32'!R$26</f>
        <v>70.501000000000005</v>
      </c>
      <c r="S144" s="5">
        <f>'[2]Table 32'!S$26</f>
        <v>65.388000000000005</v>
      </c>
      <c r="T144" s="5">
        <f>'[2]Table 32'!T$26</f>
        <v>70.634</v>
      </c>
      <c r="U144" s="5">
        <f>'[2]Table 32'!U$26</f>
        <v>73.378</v>
      </c>
      <c r="V144" s="5">
        <f>'[2]Table 32'!V$26</f>
        <v>75.188999999999993</v>
      </c>
      <c r="W144" s="5">
        <f>'[2]Table 32'!W$26</f>
        <v>76.591999999999999</v>
      </c>
      <c r="Z144" s="21" t="s">
        <v>93</v>
      </c>
      <c r="AB144"/>
    </row>
    <row r="145" spans="2:28" outlineLevel="1" x14ac:dyDescent="0.2">
      <c r="B145" s="7" t="s">
        <v>30</v>
      </c>
      <c r="C145" s="5">
        <f>'[2]Table 32'!C$27</f>
        <v>5486.7024760000004</v>
      </c>
      <c r="D145" s="5">
        <f>'[2]Table 32'!D$27</f>
        <v>5149.305445</v>
      </c>
      <c r="E145" s="5">
        <f>'[2]Table 32'!E$27</f>
        <v>5277.4487209999998</v>
      </c>
      <c r="F145" s="5">
        <f>'[2]Table 32'!F$27</f>
        <v>5182.0591610000001</v>
      </c>
      <c r="G145" s="5">
        <f>'[2]Table 32'!G$27</f>
        <v>5378.1043470000004</v>
      </c>
      <c r="H145" s="5">
        <f>'[2]Table 32'!H$27</f>
        <v>5166.9967790000001</v>
      </c>
      <c r="I145" s="5">
        <f>'[2]Table 32'!I$27</f>
        <v>4610.3953410000004</v>
      </c>
      <c r="J145" s="5">
        <f>'[2]Table 32'!J$27</f>
        <v>4594.8113780000003</v>
      </c>
      <c r="K145" s="5">
        <f>'[2]Table 32'!K$27</f>
        <v>4076.3397519999999</v>
      </c>
      <c r="L145" s="5">
        <f>'[2]Table 32'!L$27</f>
        <v>4085.3120180000001</v>
      </c>
      <c r="M145" s="5">
        <f>'[2]Table 32'!M$27</f>
        <v>4141.7397019999999</v>
      </c>
      <c r="N145" s="5">
        <f>'[2]Table 32'!N$27</f>
        <v>3877.3539839999999</v>
      </c>
      <c r="O145" s="5">
        <f>'[2]Table 32'!O$27</f>
        <v>4040.620938</v>
      </c>
      <c r="P145" s="5">
        <f>'[2]Table 32'!P$27</f>
        <v>3984.5532170000001</v>
      </c>
      <c r="Q145" s="5">
        <f>'[2]Table 32'!Q$27</f>
        <v>4018.6959569999999</v>
      </c>
      <c r="R145" s="5">
        <f>'[2]Table 32'!R$27</f>
        <v>4023.9579549999999</v>
      </c>
      <c r="S145" s="5">
        <f>'[2]Table 32'!S$27</f>
        <v>4275.4568680000002</v>
      </c>
      <c r="T145" s="5">
        <f>'[2]Table 32'!T$27</f>
        <v>4216.2318359999999</v>
      </c>
      <c r="U145" s="5">
        <f>'[2]Table 32'!U$27</f>
        <v>4298.9082500000004</v>
      </c>
      <c r="V145" s="5">
        <f>'[2]Table 32'!V$27</f>
        <v>4073.5699679999998</v>
      </c>
      <c r="W145" s="5">
        <f>'[2]Table 32'!W$27</f>
        <v>3722.0834140000002</v>
      </c>
      <c r="Z145" s="21" t="s">
        <v>93</v>
      </c>
      <c r="AB145"/>
    </row>
    <row r="146" spans="2:28" outlineLevel="1" x14ac:dyDescent="0.2">
      <c r="B146" s="7" t="s">
        <v>31</v>
      </c>
      <c r="C146" s="5">
        <f t="shared" ref="C146:W146" si="61">C144*C145/1000</f>
        <v>262.16013100575606</v>
      </c>
      <c r="D146" s="5">
        <f t="shared" si="61"/>
        <v>151.42047591566998</v>
      </c>
      <c r="E146" s="5">
        <f t="shared" si="61"/>
        <v>160.53999009282001</v>
      </c>
      <c r="F146" s="5">
        <f t="shared" si="61"/>
        <v>170.06481754569799</v>
      </c>
      <c r="G146" s="5">
        <f t="shared" si="61"/>
        <v>199.699770612804</v>
      </c>
      <c r="H146" s="5">
        <f t="shared" si="61"/>
        <v>213.91366665059999</v>
      </c>
      <c r="I146" s="5">
        <f t="shared" si="61"/>
        <v>211.78773077951701</v>
      </c>
      <c r="J146" s="5">
        <f t="shared" si="61"/>
        <v>225.77524668078601</v>
      </c>
      <c r="K146" s="5">
        <f t="shared" si="61"/>
        <v>223.615769775464</v>
      </c>
      <c r="L146" s="5">
        <f t="shared" si="61"/>
        <v>233.900454278572</v>
      </c>
      <c r="M146" s="5">
        <f t="shared" si="61"/>
        <v>247.07962366251201</v>
      </c>
      <c r="N146" s="5">
        <f t="shared" si="61"/>
        <v>230.34196812748797</v>
      </c>
      <c r="O146" s="5">
        <f t="shared" si="61"/>
        <v>247.24559519621999</v>
      </c>
      <c r="P146" s="5">
        <f t="shared" si="61"/>
        <v>254.32207818145901</v>
      </c>
      <c r="Q146" s="5">
        <f t="shared" si="61"/>
        <v>260.073927553212</v>
      </c>
      <c r="R146" s="5">
        <f t="shared" si="61"/>
        <v>283.69305978545498</v>
      </c>
      <c r="S146" s="5">
        <f t="shared" si="61"/>
        <v>279.56357368478405</v>
      </c>
      <c r="T146" s="5">
        <f t="shared" si="61"/>
        <v>297.80931950402402</v>
      </c>
      <c r="U146" s="5">
        <f t="shared" si="61"/>
        <v>315.44528956850002</v>
      </c>
      <c r="V146" s="5">
        <f t="shared" si="61"/>
        <v>306.28765232395193</v>
      </c>
      <c r="W146" s="5">
        <f t="shared" si="61"/>
        <v>285.081812845088</v>
      </c>
    </row>
    <row r="147" spans="2:28" outlineLevel="1" x14ac:dyDescent="0.2">
      <c r="B147" s="7" t="s">
        <v>140</v>
      </c>
      <c r="C147" s="14">
        <f t="shared" ref="C147:W147" si="62">C142/C146</f>
        <v>1.1000100011151897</v>
      </c>
      <c r="D147" s="14">
        <f t="shared" si="62"/>
        <v>1.2200439992203322</v>
      </c>
      <c r="E147" s="14">
        <f t="shared" si="62"/>
        <v>1.2699959983934157</v>
      </c>
      <c r="F147" s="14">
        <f t="shared" si="62"/>
        <v>1.2700220017109802</v>
      </c>
      <c r="G147" s="14">
        <f t="shared" si="62"/>
        <v>1.2700060006165017</v>
      </c>
      <c r="H147" s="14">
        <f t="shared" si="62"/>
        <v>1.2700399990981035</v>
      </c>
      <c r="I147" s="14">
        <f t="shared" si="62"/>
        <v>1.2700640023383956</v>
      </c>
      <c r="J147" s="14">
        <f t="shared" si="62"/>
        <v>1.2699509986822697</v>
      </c>
      <c r="K147" s="14">
        <f t="shared" si="62"/>
        <v>1.270021999276552</v>
      </c>
      <c r="L147" s="14">
        <f t="shared" si="62"/>
        <v>1.0771299986443881</v>
      </c>
      <c r="M147" s="14">
        <f t="shared" si="62"/>
        <v>1.077134998244615</v>
      </c>
      <c r="N147" s="14">
        <f t="shared" si="62"/>
        <v>1.0771219982920346</v>
      </c>
      <c r="O147" s="14">
        <f t="shared" si="62"/>
        <v>1.0771099998309352</v>
      </c>
      <c r="P147" s="14">
        <f t="shared" si="62"/>
        <v>1.0771380013832053</v>
      </c>
      <c r="Q147" s="14">
        <f t="shared" si="62"/>
        <v>1.0771160017287182</v>
      </c>
      <c r="R147" s="14">
        <f t="shared" si="62"/>
        <v>1.077119000482742</v>
      </c>
      <c r="S147" s="14">
        <f t="shared" si="62"/>
        <v>1.1457569982316826</v>
      </c>
      <c r="T147" s="14">
        <f t="shared" si="62"/>
        <v>1.1604550004531684</v>
      </c>
      <c r="U147" s="14">
        <f t="shared" si="62"/>
        <v>1.1604400005488427</v>
      </c>
      <c r="V147" s="14">
        <f t="shared" si="62"/>
        <v>1.1624340005173543</v>
      </c>
      <c r="W147" s="14">
        <f t="shared" si="62"/>
        <v>1.2044579995237543</v>
      </c>
    </row>
    <row r="148" spans="2:28" outlineLevel="1" x14ac:dyDescent="0.2">
      <c r="B148" s="7" t="s">
        <v>90</v>
      </c>
      <c r="C148" s="5">
        <f t="shared" ref="C148:W148" si="63">C145*C147</f>
        <v>6035.4275967434742</v>
      </c>
      <c r="D148" s="5">
        <f t="shared" si="63"/>
        <v>6282.3792083248327</v>
      </c>
      <c r="E148" s="5">
        <f t="shared" si="63"/>
        <v>6702.3387573964492</v>
      </c>
      <c r="F148" s="5">
        <f t="shared" si="63"/>
        <v>6581.329148637943</v>
      </c>
      <c r="G148" s="5">
        <f t="shared" si="63"/>
        <v>6830.2247926316932</v>
      </c>
      <c r="H148" s="5">
        <f t="shared" si="63"/>
        <v>6562.2925845410637</v>
      </c>
      <c r="I148" s="5">
        <f t="shared" si="63"/>
        <v>5855.4971591527528</v>
      </c>
      <c r="J148" s="5">
        <f t="shared" si="63"/>
        <v>5835.1852982477558</v>
      </c>
      <c r="K148" s="5">
        <f t="shared" si="63"/>
        <v>5177.0411615655239</v>
      </c>
      <c r="L148" s="5">
        <f t="shared" si="63"/>
        <v>4400.4121284102421</v>
      </c>
      <c r="M148" s="5">
        <f t="shared" si="63"/>
        <v>4461.2127866434221</v>
      </c>
      <c r="N148" s="5">
        <f t="shared" si="63"/>
        <v>4176.3832713316615</v>
      </c>
      <c r="O148" s="5">
        <f t="shared" si="63"/>
        <v>4352.1932178460538</v>
      </c>
      <c r="P148" s="5">
        <f t="shared" si="63"/>
        <v>4291.9136885644011</v>
      </c>
      <c r="Q148" s="5">
        <f t="shared" si="63"/>
        <v>4328.6017213672048</v>
      </c>
      <c r="R148" s="5">
        <f t="shared" si="63"/>
        <v>4334.2815704741788</v>
      </c>
      <c r="S148" s="5">
        <f t="shared" si="63"/>
        <v>4898.6346271487118</v>
      </c>
      <c r="T148" s="5">
        <f t="shared" si="63"/>
        <v>4892.7473171560432</v>
      </c>
      <c r="U148" s="5">
        <f t="shared" si="63"/>
        <v>4988.6250919894246</v>
      </c>
      <c r="V148" s="5">
        <f t="shared" si="63"/>
        <v>4735.2562342895908</v>
      </c>
      <c r="W148" s="5">
        <f t="shared" si="63"/>
        <v>4483.0931428869862</v>
      </c>
    </row>
    <row r="149" spans="2:28" outlineLevel="1" x14ac:dyDescent="0.2"/>
    <row r="150" spans="2:28" outlineLevel="1" x14ac:dyDescent="0.2">
      <c r="B150" s="8" t="s">
        <v>14</v>
      </c>
      <c r="C150" s="13"/>
    </row>
    <row r="151" spans="2:28" outlineLevel="1" x14ac:dyDescent="0.2">
      <c r="B151" s="4" t="s">
        <v>18</v>
      </c>
      <c r="C151" s="5"/>
      <c r="D151" s="5"/>
      <c r="E151" s="5"/>
      <c r="F151" s="5"/>
      <c r="G151" s="5"/>
      <c r="H151" s="5"/>
      <c r="I151" s="5"/>
      <c r="J151" s="5"/>
      <c r="K151" s="5"/>
      <c r="L151" s="5"/>
      <c r="M151" s="5"/>
      <c r="N151" s="5"/>
      <c r="O151" s="5"/>
      <c r="P151" s="5"/>
      <c r="Q151" s="5"/>
      <c r="R151" s="5"/>
      <c r="S151" s="5"/>
      <c r="T151" s="5"/>
      <c r="U151" s="5"/>
      <c r="V151" s="5"/>
      <c r="W151" s="5"/>
      <c r="Z151" s="21"/>
    </row>
    <row r="152" spans="2:28" outlineLevel="1" x14ac:dyDescent="0.2">
      <c r="B152" s="4" t="s">
        <v>19</v>
      </c>
      <c r="C152" s="5"/>
      <c r="D152" s="5"/>
      <c r="E152" s="5"/>
      <c r="F152" s="5"/>
      <c r="G152" s="5"/>
      <c r="H152" s="5"/>
      <c r="I152" s="5"/>
      <c r="J152" s="5"/>
      <c r="K152" s="5"/>
      <c r="L152" s="5"/>
      <c r="M152" s="5"/>
      <c r="N152" s="5"/>
      <c r="O152" s="5"/>
      <c r="P152" s="5"/>
      <c r="Q152" s="5"/>
      <c r="R152" s="5"/>
      <c r="S152" s="5"/>
      <c r="T152" s="5"/>
      <c r="U152" s="5"/>
      <c r="V152" s="5"/>
      <c r="W152" s="5"/>
      <c r="Z152" s="21"/>
    </row>
    <row r="153" spans="2:28" outlineLevel="1" x14ac:dyDescent="0.2">
      <c r="B153" s="4" t="s">
        <v>16</v>
      </c>
      <c r="C153" s="5"/>
      <c r="D153" s="5"/>
      <c r="E153" s="5"/>
      <c r="F153" s="5"/>
      <c r="G153" s="5"/>
      <c r="H153" s="5"/>
      <c r="I153" s="5"/>
      <c r="J153" s="5"/>
      <c r="K153" s="5"/>
      <c r="L153" s="5"/>
      <c r="M153" s="5"/>
      <c r="N153" s="5"/>
      <c r="O153" s="5"/>
      <c r="P153" s="5"/>
      <c r="Q153" s="5"/>
      <c r="R153" s="5"/>
      <c r="S153" s="5"/>
      <c r="T153" s="5"/>
      <c r="U153" s="5"/>
      <c r="V153" s="5"/>
      <c r="W153" s="5"/>
      <c r="Z153" s="21"/>
    </row>
    <row r="154" spans="2:28" outlineLevel="1" x14ac:dyDescent="0.2">
      <c r="B154" s="4" t="s">
        <v>21</v>
      </c>
      <c r="C154" s="5"/>
      <c r="D154" s="5"/>
      <c r="E154" s="5"/>
      <c r="F154" s="5"/>
      <c r="G154" s="5"/>
      <c r="H154" s="5"/>
      <c r="I154" s="5"/>
      <c r="J154" s="5"/>
      <c r="K154" s="5"/>
      <c r="L154" s="5"/>
      <c r="M154" s="5"/>
      <c r="N154" s="5"/>
      <c r="O154" s="5"/>
      <c r="P154" s="5"/>
      <c r="Q154" s="5"/>
      <c r="R154" s="5"/>
      <c r="S154" s="5"/>
      <c r="T154" s="5"/>
      <c r="U154" s="5"/>
      <c r="V154" s="5"/>
      <c r="W154" s="5"/>
      <c r="Z154" s="21"/>
    </row>
    <row r="155" spans="2:28" outlineLevel="1" x14ac:dyDescent="0.2">
      <c r="B155" s="4" t="s">
        <v>20</v>
      </c>
      <c r="C155" s="5">
        <f>'[2]Table 32'!C$12*1000</f>
        <v>431.25299999999999</v>
      </c>
      <c r="D155" s="5">
        <f>'[2]Table 32'!D$12*1000</f>
        <v>249.08699999999999</v>
      </c>
      <c r="E155" s="5">
        <f>'[2]Table 32'!E$12*1000</f>
        <v>264.08799999999997</v>
      </c>
      <c r="F155" s="5">
        <f>'[2]Table 32'!F$12*1000</f>
        <v>279.75700000000001</v>
      </c>
      <c r="G155" s="5">
        <f>'[2]Table 32'!G$12*1000</f>
        <v>328.50600000000003</v>
      </c>
      <c r="H155" s="5">
        <f>'[2]Table 32'!H$12*1000</f>
        <v>321.94</v>
      </c>
      <c r="I155" s="5">
        <f>'[2]Table 32'!I$12*1000</f>
        <v>318.74099999999999</v>
      </c>
      <c r="J155" s="5">
        <f>'[2]Table 32'!J$12*1000</f>
        <v>331.89000000000004</v>
      </c>
      <c r="K155" s="5">
        <f>'[2]Table 32'!K$12*1000</f>
        <v>328.71499999999997</v>
      </c>
      <c r="L155" s="5">
        <f>'[2]Table 32'!L$12*1000</f>
        <v>442.072</v>
      </c>
      <c r="M155" s="5">
        <f>'[2]Table 32'!M$12*1000</f>
        <v>466.98</v>
      </c>
      <c r="N155" s="5">
        <f>'[2]Table 32'!N$12*1000</f>
        <v>435.346</v>
      </c>
      <c r="O155" s="5">
        <f>'[2]Table 32'!O$12*1000</f>
        <v>467.29399999999998</v>
      </c>
      <c r="P155" s="5">
        <f>'[2]Table 32'!P$12*1000</f>
        <v>480.66900000000004</v>
      </c>
      <c r="Q155" s="5">
        <f>'[2]Table 32'!Q$12*1000</f>
        <v>491.53999999999996</v>
      </c>
      <c r="R155" s="5">
        <f>'[2]Table 32'!R$12*1000</f>
        <v>536.17999999999995</v>
      </c>
      <c r="S155" s="5">
        <f>'[2]Table 32'!S$12*1000</f>
        <v>528.375</v>
      </c>
      <c r="T155" s="5">
        <f>'[2]Table 32'!T$12*1000</f>
        <v>552.43600000000004</v>
      </c>
      <c r="U155" s="5">
        <f>'[2]Table 32'!U$12*1000</f>
        <v>585.15099999999995</v>
      </c>
      <c r="V155" s="5">
        <f>'[2]Table 32'!V$12*1000</f>
        <v>568.16399999999999</v>
      </c>
      <c r="W155" s="5">
        <f>'[2]Table 32'!W$12*1000</f>
        <v>528.827</v>
      </c>
      <c r="Z155" s="21" t="s">
        <v>26</v>
      </c>
    </row>
    <row r="156" spans="2:28" outlineLevel="1" x14ac:dyDescent="0.2">
      <c r="B156" s="4" t="s">
        <v>0</v>
      </c>
      <c r="C156" s="5"/>
      <c r="D156" s="5"/>
      <c r="E156" s="5"/>
      <c r="F156" s="5"/>
      <c r="G156" s="5"/>
      <c r="H156" s="5"/>
      <c r="I156" s="5"/>
      <c r="J156" s="5"/>
      <c r="K156" s="5"/>
      <c r="L156" s="5"/>
      <c r="M156" s="5"/>
      <c r="N156" s="5"/>
      <c r="O156" s="5"/>
      <c r="P156" s="5"/>
      <c r="Q156" s="5"/>
      <c r="R156" s="5"/>
      <c r="S156" s="5"/>
      <c r="T156" s="5"/>
      <c r="U156" s="5"/>
      <c r="V156" s="5"/>
      <c r="W156" s="5"/>
      <c r="Z156" s="21"/>
    </row>
    <row r="157" spans="2:28" outlineLevel="1" x14ac:dyDescent="0.2">
      <c r="B157" s="4" t="s">
        <v>22</v>
      </c>
      <c r="C157" s="5"/>
      <c r="D157" s="5"/>
      <c r="E157" s="5"/>
      <c r="F157" s="5"/>
      <c r="G157" s="5"/>
      <c r="H157" s="5"/>
      <c r="I157" s="5"/>
      <c r="J157" s="5"/>
      <c r="K157" s="5"/>
      <c r="L157" s="5"/>
      <c r="M157" s="5"/>
      <c r="N157" s="5"/>
      <c r="O157" s="5"/>
      <c r="P157" s="5"/>
      <c r="Q157" s="5"/>
      <c r="R157" s="5"/>
      <c r="S157" s="5"/>
      <c r="T157" s="5"/>
      <c r="U157" s="5"/>
      <c r="V157" s="5"/>
      <c r="W157" s="5"/>
      <c r="Z157" s="21"/>
    </row>
    <row r="158" spans="2:28" outlineLevel="1" x14ac:dyDescent="0.2">
      <c r="B158" s="4" t="s">
        <v>23</v>
      </c>
      <c r="C158" s="5"/>
      <c r="D158" s="5"/>
      <c r="E158" s="5"/>
      <c r="F158" s="5"/>
      <c r="G158" s="5"/>
      <c r="H158" s="5"/>
      <c r="I158" s="5"/>
      <c r="J158" s="5"/>
      <c r="K158" s="5"/>
      <c r="L158" s="5"/>
      <c r="M158" s="5"/>
      <c r="N158" s="5"/>
      <c r="O158" s="5"/>
      <c r="P158" s="5"/>
      <c r="Q158" s="5"/>
      <c r="R158" s="5"/>
      <c r="S158" s="5"/>
      <c r="T158" s="5"/>
      <c r="U158" s="5"/>
      <c r="V158" s="5"/>
      <c r="W158" s="5"/>
      <c r="Z158" s="21"/>
    </row>
    <row r="159" spans="2:28" outlineLevel="1" x14ac:dyDescent="0.2">
      <c r="B159" s="4" t="s">
        <v>17</v>
      </c>
      <c r="C159" s="5"/>
      <c r="D159" s="5"/>
      <c r="E159" s="5"/>
      <c r="F159" s="5"/>
      <c r="G159" s="5"/>
      <c r="H159" s="5"/>
      <c r="I159" s="5"/>
      <c r="J159" s="5"/>
      <c r="K159" s="5"/>
      <c r="L159" s="5"/>
      <c r="M159" s="5"/>
      <c r="N159" s="5"/>
      <c r="O159" s="5"/>
      <c r="P159" s="5"/>
      <c r="Q159" s="5"/>
      <c r="R159" s="5"/>
      <c r="S159" s="5"/>
      <c r="T159" s="5"/>
      <c r="U159" s="5"/>
      <c r="V159" s="5"/>
      <c r="W159" s="5"/>
      <c r="Z159" s="21"/>
    </row>
    <row r="160" spans="2:28" outlineLevel="1" x14ac:dyDescent="0.2">
      <c r="B160" s="4" t="s">
        <v>1</v>
      </c>
      <c r="C160" s="5"/>
      <c r="D160" s="5"/>
      <c r="E160" s="5"/>
      <c r="F160" s="5"/>
      <c r="G160" s="5"/>
      <c r="H160" s="5"/>
      <c r="I160" s="5"/>
      <c r="J160" s="5"/>
      <c r="K160" s="5"/>
      <c r="L160" s="5"/>
      <c r="M160" s="5"/>
      <c r="N160" s="5"/>
      <c r="O160" s="5"/>
      <c r="P160" s="5"/>
      <c r="Q160" s="5"/>
      <c r="R160" s="5"/>
      <c r="S160" s="5"/>
      <c r="T160" s="5"/>
      <c r="U160" s="5"/>
      <c r="V160" s="5"/>
      <c r="W160" s="5"/>
      <c r="Z160" s="21"/>
    </row>
    <row r="161" spans="1:28" outlineLevel="1" x14ac:dyDescent="0.2">
      <c r="B161" s="15" t="s">
        <v>9</v>
      </c>
      <c r="C161" s="19">
        <f t="shared" ref="C161:W161" si="64">SUM(C151:C160)</f>
        <v>431.25299999999999</v>
      </c>
      <c r="D161" s="19">
        <f t="shared" si="64"/>
        <v>249.08699999999999</v>
      </c>
      <c r="E161" s="19">
        <f t="shared" si="64"/>
        <v>264.08799999999997</v>
      </c>
      <c r="F161" s="19">
        <f t="shared" si="64"/>
        <v>279.75700000000001</v>
      </c>
      <c r="G161" s="19">
        <f t="shared" si="64"/>
        <v>328.50600000000003</v>
      </c>
      <c r="H161" s="19">
        <f t="shared" si="64"/>
        <v>321.94</v>
      </c>
      <c r="I161" s="19">
        <f t="shared" si="64"/>
        <v>318.74099999999999</v>
      </c>
      <c r="J161" s="19">
        <f t="shared" si="64"/>
        <v>331.89000000000004</v>
      </c>
      <c r="K161" s="19">
        <f t="shared" si="64"/>
        <v>328.71499999999997</v>
      </c>
      <c r="L161" s="19">
        <f t="shared" si="64"/>
        <v>442.072</v>
      </c>
      <c r="M161" s="19">
        <f t="shared" si="64"/>
        <v>466.98</v>
      </c>
      <c r="N161" s="19">
        <f t="shared" si="64"/>
        <v>435.346</v>
      </c>
      <c r="O161" s="19">
        <f t="shared" si="64"/>
        <v>467.29399999999998</v>
      </c>
      <c r="P161" s="19">
        <f t="shared" si="64"/>
        <v>480.66900000000004</v>
      </c>
      <c r="Q161" s="19">
        <f t="shared" si="64"/>
        <v>491.53999999999996</v>
      </c>
      <c r="R161" s="19">
        <f t="shared" si="64"/>
        <v>536.17999999999995</v>
      </c>
      <c r="S161" s="19">
        <f t="shared" si="64"/>
        <v>528.375</v>
      </c>
      <c r="T161" s="19">
        <f t="shared" si="64"/>
        <v>552.43600000000004</v>
      </c>
      <c r="U161" s="19">
        <f t="shared" si="64"/>
        <v>585.15099999999995</v>
      </c>
      <c r="V161" s="19">
        <f t="shared" si="64"/>
        <v>568.16399999999999</v>
      </c>
      <c r="W161" s="19">
        <f t="shared" si="64"/>
        <v>528.827</v>
      </c>
    </row>
    <row r="162" spans="1:28" outlineLevel="1" x14ac:dyDescent="0.2">
      <c r="B162" s="26" t="s">
        <v>91</v>
      </c>
      <c r="C162" s="25">
        <f t="shared" ref="C162:W162" si="65">C161/C142/1000</f>
        <v>1.4954395081918064E-3</v>
      </c>
      <c r="D162" s="25">
        <f t="shared" si="65"/>
        <v>1.348313745523477E-3</v>
      </c>
      <c r="E162" s="25">
        <f t="shared" si="65"/>
        <v>1.2952782803278774E-3</v>
      </c>
      <c r="F162" s="25">
        <f t="shared" si="65"/>
        <v>1.295254888208989E-3</v>
      </c>
      <c r="G162" s="25">
        <f t="shared" si="65"/>
        <v>1.295268986909612E-3</v>
      </c>
      <c r="H162" s="25">
        <f t="shared" si="65"/>
        <v>1.1850017965877239E-3</v>
      </c>
      <c r="I162" s="25">
        <f t="shared" si="65"/>
        <v>1.1849813817717682E-3</v>
      </c>
      <c r="J162" s="25">
        <f t="shared" si="65"/>
        <v>1.1575263276292318E-3</v>
      </c>
      <c r="K162" s="25">
        <f t="shared" si="65"/>
        <v>1.1574596257895688E-3</v>
      </c>
      <c r="L162" s="25">
        <f t="shared" si="65"/>
        <v>1.7546634175698683E-3</v>
      </c>
      <c r="M162" s="25">
        <f t="shared" si="65"/>
        <v>1.7546528755314301E-3</v>
      </c>
      <c r="N162" s="25">
        <f t="shared" si="65"/>
        <v>1.7546746002736139E-3</v>
      </c>
      <c r="O162" s="25">
        <f t="shared" si="65"/>
        <v>1.75469477845207E-3</v>
      </c>
      <c r="P162" s="25">
        <f t="shared" si="65"/>
        <v>1.7546508135587004E-3</v>
      </c>
      <c r="Q162" s="25">
        <f t="shared" si="65"/>
        <v>1.7546866463387797E-3</v>
      </c>
      <c r="R162" s="25">
        <f t="shared" si="65"/>
        <v>1.7546811555546377E-3</v>
      </c>
      <c r="S162" s="25">
        <f t="shared" si="65"/>
        <v>1.6495639573776589E-3</v>
      </c>
      <c r="T162" s="25">
        <f t="shared" si="65"/>
        <v>1.5985100958576537E-3</v>
      </c>
      <c r="U162" s="25">
        <f t="shared" si="65"/>
        <v>1.5985315575187413E-3</v>
      </c>
      <c r="V162" s="25">
        <f t="shared" si="65"/>
        <v>1.5957906610283997E-3</v>
      </c>
      <c r="W162" s="25">
        <f t="shared" si="65"/>
        <v>1.5401125092600798E-3</v>
      </c>
    </row>
    <row r="163" spans="1:28" outlineLevel="1" x14ac:dyDescent="0.2"/>
    <row r="164" spans="1:28" outlineLevel="1" x14ac:dyDescent="0.2">
      <c r="B164" s="4" t="s">
        <v>18</v>
      </c>
      <c r="C164" s="11">
        <f t="shared" ref="C164:W164" si="66">IFERROR(C151/C161,0)</f>
        <v>0</v>
      </c>
      <c r="D164" s="11">
        <f t="shared" si="66"/>
        <v>0</v>
      </c>
      <c r="E164" s="11">
        <f t="shared" si="66"/>
        <v>0</v>
      </c>
      <c r="F164" s="11">
        <f t="shared" si="66"/>
        <v>0</v>
      </c>
      <c r="G164" s="11">
        <f t="shared" si="66"/>
        <v>0</v>
      </c>
      <c r="H164" s="11">
        <f t="shared" si="66"/>
        <v>0</v>
      </c>
      <c r="I164" s="11">
        <f t="shared" si="66"/>
        <v>0</v>
      </c>
      <c r="J164" s="11">
        <f t="shared" si="66"/>
        <v>0</v>
      </c>
      <c r="K164" s="11">
        <f t="shared" si="66"/>
        <v>0</v>
      </c>
      <c r="L164" s="11">
        <f t="shared" si="66"/>
        <v>0</v>
      </c>
      <c r="M164" s="11">
        <f t="shared" si="66"/>
        <v>0</v>
      </c>
      <c r="N164" s="11">
        <f t="shared" si="66"/>
        <v>0</v>
      </c>
      <c r="O164" s="11">
        <f t="shared" si="66"/>
        <v>0</v>
      </c>
      <c r="P164" s="11">
        <f t="shared" si="66"/>
        <v>0</v>
      </c>
      <c r="Q164" s="11">
        <f t="shared" si="66"/>
        <v>0</v>
      </c>
      <c r="R164" s="11">
        <f t="shared" si="66"/>
        <v>0</v>
      </c>
      <c r="S164" s="11">
        <f t="shared" si="66"/>
        <v>0</v>
      </c>
      <c r="T164" s="11">
        <f t="shared" si="66"/>
        <v>0</v>
      </c>
      <c r="U164" s="11">
        <f t="shared" si="66"/>
        <v>0</v>
      </c>
      <c r="V164" s="11">
        <f t="shared" si="66"/>
        <v>0</v>
      </c>
      <c r="W164" s="11">
        <f t="shared" si="66"/>
        <v>0</v>
      </c>
    </row>
    <row r="165" spans="1:28" outlineLevel="1" x14ac:dyDescent="0.2">
      <c r="B165" s="4" t="s">
        <v>19</v>
      </c>
      <c r="C165" s="11">
        <f t="shared" ref="C165:W165" si="67">IFERROR(C152/C161,0)</f>
        <v>0</v>
      </c>
      <c r="D165" s="11">
        <f t="shared" si="67"/>
        <v>0</v>
      </c>
      <c r="E165" s="11">
        <f t="shared" si="67"/>
        <v>0</v>
      </c>
      <c r="F165" s="11">
        <f t="shared" si="67"/>
        <v>0</v>
      </c>
      <c r="G165" s="11">
        <f t="shared" si="67"/>
        <v>0</v>
      </c>
      <c r="H165" s="11">
        <f t="shared" si="67"/>
        <v>0</v>
      </c>
      <c r="I165" s="11">
        <f t="shared" si="67"/>
        <v>0</v>
      </c>
      <c r="J165" s="11">
        <f t="shared" si="67"/>
        <v>0</v>
      </c>
      <c r="K165" s="11">
        <f t="shared" si="67"/>
        <v>0</v>
      </c>
      <c r="L165" s="11">
        <f t="shared" si="67"/>
        <v>0</v>
      </c>
      <c r="M165" s="11">
        <f t="shared" si="67"/>
        <v>0</v>
      </c>
      <c r="N165" s="11">
        <f t="shared" si="67"/>
        <v>0</v>
      </c>
      <c r="O165" s="11">
        <f t="shared" si="67"/>
        <v>0</v>
      </c>
      <c r="P165" s="11">
        <f t="shared" si="67"/>
        <v>0</v>
      </c>
      <c r="Q165" s="11">
        <f t="shared" si="67"/>
        <v>0</v>
      </c>
      <c r="R165" s="11">
        <f t="shared" si="67"/>
        <v>0</v>
      </c>
      <c r="S165" s="11">
        <f t="shared" si="67"/>
        <v>0</v>
      </c>
      <c r="T165" s="11">
        <f t="shared" si="67"/>
        <v>0</v>
      </c>
      <c r="U165" s="11">
        <f t="shared" si="67"/>
        <v>0</v>
      </c>
      <c r="V165" s="11">
        <f t="shared" si="67"/>
        <v>0</v>
      </c>
      <c r="W165" s="11">
        <f t="shared" si="67"/>
        <v>0</v>
      </c>
    </row>
    <row r="166" spans="1:28" outlineLevel="1" x14ac:dyDescent="0.2">
      <c r="B166" s="4" t="s">
        <v>16</v>
      </c>
      <c r="C166" s="11">
        <f t="shared" ref="C166:W166" si="68">IFERROR(C153/C161,0)</f>
        <v>0</v>
      </c>
      <c r="D166" s="11">
        <f t="shared" si="68"/>
        <v>0</v>
      </c>
      <c r="E166" s="11">
        <f t="shared" si="68"/>
        <v>0</v>
      </c>
      <c r="F166" s="11">
        <f t="shared" si="68"/>
        <v>0</v>
      </c>
      <c r="G166" s="11">
        <f t="shared" si="68"/>
        <v>0</v>
      </c>
      <c r="H166" s="11">
        <f t="shared" si="68"/>
        <v>0</v>
      </c>
      <c r="I166" s="11">
        <f t="shared" si="68"/>
        <v>0</v>
      </c>
      <c r="J166" s="11">
        <f t="shared" si="68"/>
        <v>0</v>
      </c>
      <c r="K166" s="11">
        <f t="shared" si="68"/>
        <v>0</v>
      </c>
      <c r="L166" s="11">
        <f t="shared" si="68"/>
        <v>0</v>
      </c>
      <c r="M166" s="11">
        <f t="shared" si="68"/>
        <v>0</v>
      </c>
      <c r="N166" s="11">
        <f t="shared" si="68"/>
        <v>0</v>
      </c>
      <c r="O166" s="11">
        <f t="shared" si="68"/>
        <v>0</v>
      </c>
      <c r="P166" s="11">
        <f t="shared" si="68"/>
        <v>0</v>
      </c>
      <c r="Q166" s="11">
        <f t="shared" si="68"/>
        <v>0</v>
      </c>
      <c r="R166" s="11">
        <f t="shared" si="68"/>
        <v>0</v>
      </c>
      <c r="S166" s="11">
        <f t="shared" si="68"/>
        <v>0</v>
      </c>
      <c r="T166" s="11">
        <f t="shared" si="68"/>
        <v>0</v>
      </c>
      <c r="U166" s="11">
        <f t="shared" si="68"/>
        <v>0</v>
      </c>
      <c r="V166" s="11">
        <f t="shared" si="68"/>
        <v>0</v>
      </c>
      <c r="W166" s="11">
        <f t="shared" si="68"/>
        <v>0</v>
      </c>
    </row>
    <row r="167" spans="1:28" outlineLevel="1" x14ac:dyDescent="0.2">
      <c r="B167" s="4" t="s">
        <v>21</v>
      </c>
      <c r="C167" s="11">
        <f t="shared" ref="C167:W167" si="69">IFERROR(C154/C161,0)</f>
        <v>0</v>
      </c>
      <c r="D167" s="11">
        <f t="shared" si="69"/>
        <v>0</v>
      </c>
      <c r="E167" s="11">
        <f t="shared" si="69"/>
        <v>0</v>
      </c>
      <c r="F167" s="11">
        <f t="shared" si="69"/>
        <v>0</v>
      </c>
      <c r="G167" s="11">
        <f t="shared" si="69"/>
        <v>0</v>
      </c>
      <c r="H167" s="11">
        <f t="shared" si="69"/>
        <v>0</v>
      </c>
      <c r="I167" s="11">
        <f t="shared" si="69"/>
        <v>0</v>
      </c>
      <c r="J167" s="11">
        <f t="shared" si="69"/>
        <v>0</v>
      </c>
      <c r="K167" s="11">
        <f t="shared" si="69"/>
        <v>0</v>
      </c>
      <c r="L167" s="11">
        <f t="shared" si="69"/>
        <v>0</v>
      </c>
      <c r="M167" s="11">
        <f t="shared" si="69"/>
        <v>0</v>
      </c>
      <c r="N167" s="11">
        <f t="shared" si="69"/>
        <v>0</v>
      </c>
      <c r="O167" s="11">
        <f t="shared" si="69"/>
        <v>0</v>
      </c>
      <c r="P167" s="11">
        <f t="shared" si="69"/>
        <v>0</v>
      </c>
      <c r="Q167" s="11">
        <f t="shared" si="69"/>
        <v>0</v>
      </c>
      <c r="R167" s="11">
        <f t="shared" si="69"/>
        <v>0</v>
      </c>
      <c r="S167" s="11">
        <f t="shared" si="69"/>
        <v>0</v>
      </c>
      <c r="T167" s="11">
        <f t="shared" si="69"/>
        <v>0</v>
      </c>
      <c r="U167" s="11">
        <f t="shared" si="69"/>
        <v>0</v>
      </c>
      <c r="V167" s="11">
        <f t="shared" si="69"/>
        <v>0</v>
      </c>
      <c r="W167" s="11">
        <f t="shared" si="69"/>
        <v>0</v>
      </c>
    </row>
    <row r="168" spans="1:28" outlineLevel="1" x14ac:dyDescent="0.2">
      <c r="B168" s="4" t="s">
        <v>20</v>
      </c>
      <c r="C168" s="11">
        <f t="shared" ref="C168:W168" si="70">IFERROR(C155/C161,0)</f>
        <v>1</v>
      </c>
      <c r="D168" s="11">
        <f t="shared" si="70"/>
        <v>1</v>
      </c>
      <c r="E168" s="11">
        <f t="shared" si="70"/>
        <v>1</v>
      </c>
      <c r="F168" s="11">
        <f t="shared" si="70"/>
        <v>1</v>
      </c>
      <c r="G168" s="11">
        <f t="shared" si="70"/>
        <v>1</v>
      </c>
      <c r="H168" s="11">
        <f t="shared" si="70"/>
        <v>1</v>
      </c>
      <c r="I168" s="11">
        <f t="shared" si="70"/>
        <v>1</v>
      </c>
      <c r="J168" s="11">
        <f t="shared" si="70"/>
        <v>1</v>
      </c>
      <c r="K168" s="11">
        <f t="shared" si="70"/>
        <v>1</v>
      </c>
      <c r="L168" s="11">
        <f t="shared" si="70"/>
        <v>1</v>
      </c>
      <c r="M168" s="11">
        <f t="shared" si="70"/>
        <v>1</v>
      </c>
      <c r="N168" s="11">
        <f t="shared" si="70"/>
        <v>1</v>
      </c>
      <c r="O168" s="11">
        <f t="shared" si="70"/>
        <v>1</v>
      </c>
      <c r="P168" s="11">
        <f t="shared" si="70"/>
        <v>1</v>
      </c>
      <c r="Q168" s="11">
        <f t="shared" si="70"/>
        <v>1</v>
      </c>
      <c r="R168" s="11">
        <f t="shared" si="70"/>
        <v>1</v>
      </c>
      <c r="S168" s="11">
        <f t="shared" si="70"/>
        <v>1</v>
      </c>
      <c r="T168" s="11">
        <f t="shared" si="70"/>
        <v>1</v>
      </c>
      <c r="U168" s="11">
        <f t="shared" si="70"/>
        <v>1</v>
      </c>
      <c r="V168" s="11">
        <f t="shared" si="70"/>
        <v>1</v>
      </c>
      <c r="W168" s="11">
        <f t="shared" si="70"/>
        <v>1</v>
      </c>
    </row>
    <row r="169" spans="1:28" outlineLevel="1" x14ac:dyDescent="0.2">
      <c r="B169" s="4" t="s">
        <v>0</v>
      </c>
      <c r="C169" s="11">
        <f t="shared" ref="C169:W169" si="71">IFERROR(C156/C161,0)</f>
        <v>0</v>
      </c>
      <c r="D169" s="11">
        <f t="shared" si="71"/>
        <v>0</v>
      </c>
      <c r="E169" s="11">
        <f t="shared" si="71"/>
        <v>0</v>
      </c>
      <c r="F169" s="11">
        <f t="shared" si="71"/>
        <v>0</v>
      </c>
      <c r="G169" s="11">
        <f t="shared" si="71"/>
        <v>0</v>
      </c>
      <c r="H169" s="11">
        <f t="shared" si="71"/>
        <v>0</v>
      </c>
      <c r="I169" s="11">
        <f t="shared" si="71"/>
        <v>0</v>
      </c>
      <c r="J169" s="11">
        <f t="shared" si="71"/>
        <v>0</v>
      </c>
      <c r="K169" s="11">
        <f t="shared" si="71"/>
        <v>0</v>
      </c>
      <c r="L169" s="11">
        <f t="shared" si="71"/>
        <v>0</v>
      </c>
      <c r="M169" s="11">
        <f t="shared" si="71"/>
        <v>0</v>
      </c>
      <c r="N169" s="11">
        <f t="shared" si="71"/>
        <v>0</v>
      </c>
      <c r="O169" s="11">
        <f t="shared" si="71"/>
        <v>0</v>
      </c>
      <c r="P169" s="11">
        <f t="shared" si="71"/>
        <v>0</v>
      </c>
      <c r="Q169" s="11">
        <f t="shared" si="71"/>
        <v>0</v>
      </c>
      <c r="R169" s="11">
        <f t="shared" si="71"/>
        <v>0</v>
      </c>
      <c r="S169" s="11">
        <f t="shared" si="71"/>
        <v>0</v>
      </c>
      <c r="T169" s="11">
        <f t="shared" si="71"/>
        <v>0</v>
      </c>
      <c r="U169" s="11">
        <f t="shared" si="71"/>
        <v>0</v>
      </c>
      <c r="V169" s="11">
        <f t="shared" si="71"/>
        <v>0</v>
      </c>
      <c r="W169" s="11">
        <f t="shared" si="71"/>
        <v>0</v>
      </c>
    </row>
    <row r="170" spans="1:28" x14ac:dyDescent="0.2">
      <c r="B170" s="4" t="s">
        <v>22</v>
      </c>
      <c r="C170" s="11">
        <f t="shared" ref="C170:W170" si="72">IFERROR(C157/C161,0)</f>
        <v>0</v>
      </c>
      <c r="D170" s="11">
        <f t="shared" si="72"/>
        <v>0</v>
      </c>
      <c r="E170" s="11">
        <f t="shared" si="72"/>
        <v>0</v>
      </c>
      <c r="F170" s="11">
        <f t="shared" si="72"/>
        <v>0</v>
      </c>
      <c r="G170" s="11">
        <f t="shared" si="72"/>
        <v>0</v>
      </c>
      <c r="H170" s="11">
        <f t="shared" si="72"/>
        <v>0</v>
      </c>
      <c r="I170" s="11">
        <f t="shared" si="72"/>
        <v>0</v>
      </c>
      <c r="J170" s="11">
        <f t="shared" si="72"/>
        <v>0</v>
      </c>
      <c r="K170" s="11">
        <f t="shared" si="72"/>
        <v>0</v>
      </c>
      <c r="L170" s="11">
        <f t="shared" si="72"/>
        <v>0</v>
      </c>
      <c r="M170" s="11">
        <f t="shared" si="72"/>
        <v>0</v>
      </c>
      <c r="N170" s="11">
        <f t="shared" si="72"/>
        <v>0</v>
      </c>
      <c r="O170" s="11">
        <f t="shared" si="72"/>
        <v>0</v>
      </c>
      <c r="P170" s="11">
        <f t="shared" si="72"/>
        <v>0</v>
      </c>
      <c r="Q170" s="11">
        <f t="shared" si="72"/>
        <v>0</v>
      </c>
      <c r="R170" s="11">
        <f t="shared" si="72"/>
        <v>0</v>
      </c>
      <c r="S170" s="11">
        <f t="shared" si="72"/>
        <v>0</v>
      </c>
      <c r="T170" s="11">
        <f t="shared" si="72"/>
        <v>0</v>
      </c>
      <c r="U170" s="11">
        <f t="shared" si="72"/>
        <v>0</v>
      </c>
      <c r="V170" s="11">
        <f t="shared" si="72"/>
        <v>0</v>
      </c>
      <c r="W170" s="11">
        <f t="shared" si="72"/>
        <v>0</v>
      </c>
    </row>
    <row r="171" spans="1:28" x14ac:dyDescent="0.2">
      <c r="B171" s="4" t="s">
        <v>23</v>
      </c>
      <c r="C171" s="11">
        <f t="shared" ref="C171:W171" si="73">IFERROR(C158/C161,0)</f>
        <v>0</v>
      </c>
      <c r="D171" s="11">
        <f t="shared" si="73"/>
        <v>0</v>
      </c>
      <c r="E171" s="11">
        <f t="shared" si="73"/>
        <v>0</v>
      </c>
      <c r="F171" s="11">
        <f t="shared" si="73"/>
        <v>0</v>
      </c>
      <c r="G171" s="11">
        <f t="shared" si="73"/>
        <v>0</v>
      </c>
      <c r="H171" s="11">
        <f t="shared" si="73"/>
        <v>0</v>
      </c>
      <c r="I171" s="11">
        <f t="shared" si="73"/>
        <v>0</v>
      </c>
      <c r="J171" s="11">
        <f t="shared" si="73"/>
        <v>0</v>
      </c>
      <c r="K171" s="11">
        <f t="shared" si="73"/>
        <v>0</v>
      </c>
      <c r="L171" s="11">
        <f t="shared" si="73"/>
        <v>0</v>
      </c>
      <c r="M171" s="11">
        <f t="shared" si="73"/>
        <v>0</v>
      </c>
      <c r="N171" s="11">
        <f t="shared" si="73"/>
        <v>0</v>
      </c>
      <c r="O171" s="11">
        <f t="shared" si="73"/>
        <v>0</v>
      </c>
      <c r="P171" s="11">
        <f t="shared" si="73"/>
        <v>0</v>
      </c>
      <c r="Q171" s="11">
        <f t="shared" si="73"/>
        <v>0</v>
      </c>
      <c r="R171" s="11">
        <f t="shared" si="73"/>
        <v>0</v>
      </c>
      <c r="S171" s="11">
        <f t="shared" si="73"/>
        <v>0</v>
      </c>
      <c r="T171" s="11">
        <f t="shared" si="73"/>
        <v>0</v>
      </c>
      <c r="U171" s="11">
        <f t="shared" si="73"/>
        <v>0</v>
      </c>
      <c r="V171" s="11">
        <f t="shared" si="73"/>
        <v>0</v>
      </c>
      <c r="W171" s="11">
        <f t="shared" si="73"/>
        <v>0</v>
      </c>
    </row>
    <row r="172" spans="1:28" s="33" customFormat="1" x14ac:dyDescent="0.2">
      <c r="A172" s="1"/>
      <c r="B172" s="4" t="s">
        <v>17</v>
      </c>
      <c r="C172" s="11">
        <f t="shared" ref="C172:W172" si="74">IFERROR(C159/C161,0)</f>
        <v>0</v>
      </c>
      <c r="D172" s="11">
        <f t="shared" si="74"/>
        <v>0</v>
      </c>
      <c r="E172" s="11">
        <f t="shared" si="74"/>
        <v>0</v>
      </c>
      <c r="F172" s="11">
        <f t="shared" si="74"/>
        <v>0</v>
      </c>
      <c r="G172" s="11">
        <f t="shared" si="74"/>
        <v>0</v>
      </c>
      <c r="H172" s="11">
        <f t="shared" si="74"/>
        <v>0</v>
      </c>
      <c r="I172" s="11">
        <f t="shared" si="74"/>
        <v>0</v>
      </c>
      <c r="J172" s="11">
        <f t="shared" si="74"/>
        <v>0</v>
      </c>
      <c r="K172" s="11">
        <f t="shared" si="74"/>
        <v>0</v>
      </c>
      <c r="L172" s="11">
        <f t="shared" si="74"/>
        <v>0</v>
      </c>
      <c r="M172" s="11">
        <f t="shared" si="74"/>
        <v>0</v>
      </c>
      <c r="N172" s="11">
        <f t="shared" si="74"/>
        <v>0</v>
      </c>
      <c r="O172" s="11">
        <f t="shared" si="74"/>
        <v>0</v>
      </c>
      <c r="P172" s="11">
        <f t="shared" si="74"/>
        <v>0</v>
      </c>
      <c r="Q172" s="11">
        <f t="shared" si="74"/>
        <v>0</v>
      </c>
      <c r="R172" s="11">
        <f t="shared" si="74"/>
        <v>0</v>
      </c>
      <c r="S172" s="11">
        <f t="shared" si="74"/>
        <v>0</v>
      </c>
      <c r="T172" s="11">
        <f t="shared" si="74"/>
        <v>0</v>
      </c>
      <c r="U172" s="11">
        <f t="shared" si="74"/>
        <v>0</v>
      </c>
      <c r="V172" s="11">
        <f t="shared" si="74"/>
        <v>0</v>
      </c>
      <c r="W172" s="11">
        <f t="shared" si="74"/>
        <v>0</v>
      </c>
      <c r="X172" s="1"/>
      <c r="Y172" s="1"/>
      <c r="Z172"/>
      <c r="AA172" s="1"/>
      <c r="AB172" s="1"/>
    </row>
    <row r="173" spans="1:28" outlineLevel="1" x14ac:dyDescent="0.2">
      <c r="B173" s="4" t="s">
        <v>1</v>
      </c>
      <c r="C173" s="11">
        <f t="shared" ref="C173:W173" si="75">IFERROR(C160/C161,0)</f>
        <v>0</v>
      </c>
      <c r="D173" s="11">
        <f t="shared" si="75"/>
        <v>0</v>
      </c>
      <c r="E173" s="11">
        <f t="shared" si="75"/>
        <v>0</v>
      </c>
      <c r="F173" s="11">
        <f t="shared" si="75"/>
        <v>0</v>
      </c>
      <c r="G173" s="11">
        <f t="shared" si="75"/>
        <v>0</v>
      </c>
      <c r="H173" s="11">
        <f t="shared" si="75"/>
        <v>0</v>
      </c>
      <c r="I173" s="11">
        <f t="shared" si="75"/>
        <v>0</v>
      </c>
      <c r="J173" s="11">
        <f t="shared" si="75"/>
        <v>0</v>
      </c>
      <c r="K173" s="11">
        <f t="shared" si="75"/>
        <v>0</v>
      </c>
      <c r="L173" s="11">
        <f t="shared" si="75"/>
        <v>0</v>
      </c>
      <c r="M173" s="11">
        <f t="shared" si="75"/>
        <v>0</v>
      </c>
      <c r="N173" s="11">
        <f t="shared" si="75"/>
        <v>0</v>
      </c>
      <c r="O173" s="11">
        <f t="shared" si="75"/>
        <v>0</v>
      </c>
      <c r="P173" s="11">
        <f t="shared" si="75"/>
        <v>0</v>
      </c>
      <c r="Q173" s="11">
        <f t="shared" si="75"/>
        <v>0</v>
      </c>
      <c r="R173" s="11">
        <f t="shared" si="75"/>
        <v>0</v>
      </c>
      <c r="S173" s="11">
        <f t="shared" si="75"/>
        <v>0</v>
      </c>
      <c r="T173" s="11">
        <f t="shared" si="75"/>
        <v>0</v>
      </c>
      <c r="U173" s="11">
        <f t="shared" si="75"/>
        <v>0</v>
      </c>
      <c r="V173" s="11">
        <f t="shared" si="75"/>
        <v>0</v>
      </c>
      <c r="W173" s="11">
        <f t="shared" si="75"/>
        <v>0</v>
      </c>
    </row>
    <row r="174" spans="1:28" outlineLevel="1" x14ac:dyDescent="0.2"/>
    <row r="175" spans="1:28" outlineLevel="1" x14ac:dyDescent="0.2"/>
    <row r="176" spans="1:28" outlineLevel="1" x14ac:dyDescent="0.2">
      <c r="A176" s="32" t="s">
        <v>82</v>
      </c>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4"/>
      <c r="AA176" s="33"/>
      <c r="AB176" s="33"/>
    </row>
    <row r="177" spans="2:28" outlineLevel="1" x14ac:dyDescent="0.2">
      <c r="B177" s="20" t="s">
        <v>88</v>
      </c>
      <c r="C177" s="5">
        <f>'[2]Table 28'!C$30</f>
        <v>4181.8943559999998</v>
      </c>
      <c r="D177" s="5">
        <f>'[2]Table 28'!D$30</f>
        <v>4397.3775530000003</v>
      </c>
      <c r="E177" s="5">
        <f>'[2]Table 28'!E$30</f>
        <v>4670.1796999999997</v>
      </c>
      <c r="F177" s="5">
        <f>'[2]Table 28'!F$30</f>
        <v>5049.250121</v>
      </c>
      <c r="G177" s="5">
        <f>'[2]Table 28'!G$30</f>
        <v>4127.6546369999996</v>
      </c>
      <c r="H177" s="5">
        <f>'[2]Table 28'!H$30</f>
        <v>4449.9263639999999</v>
      </c>
      <c r="I177" s="5">
        <f>'[2]Table 28'!I$30</f>
        <v>4974.9712600000003</v>
      </c>
      <c r="J177" s="5">
        <f>'[2]Table 28'!J$30</f>
        <v>4583.6737380000004</v>
      </c>
      <c r="K177" s="5">
        <f>'[2]Table 28'!K$30</f>
        <v>4828.8540009999997</v>
      </c>
      <c r="L177" s="5">
        <f>'[2]Table 28'!L$30</f>
        <v>4360.4940139999999</v>
      </c>
      <c r="M177" s="5">
        <f>'[2]Table 28'!M$30</f>
        <v>4650.922646</v>
      </c>
      <c r="N177" s="5">
        <f>'[2]Table 28'!N$30</f>
        <v>4230.5453699999998</v>
      </c>
      <c r="O177" s="5">
        <f>'[2]Table 28'!O$30</f>
        <v>4366.1690239999998</v>
      </c>
      <c r="P177" s="5">
        <f>'[2]Table 28'!P$30</f>
        <v>4308.2066690000001</v>
      </c>
      <c r="Q177" s="5">
        <f>'[2]Table 28'!Q$30</f>
        <v>3910.775306</v>
      </c>
      <c r="R177" s="5">
        <f>'[2]Table 28'!R$30</f>
        <v>3743.3980409999999</v>
      </c>
      <c r="S177" s="5">
        <f>'[2]Table 28'!S$30</f>
        <v>4164.1957119999997</v>
      </c>
      <c r="T177" s="5">
        <f>'[2]Table 28'!T$30</f>
        <v>4664.8203700000004</v>
      </c>
      <c r="U177" s="5">
        <f>'[2]Table 28'!U$30</f>
        <v>4545.5585520000004</v>
      </c>
      <c r="V177" s="5">
        <f>'[2]Table 28'!V$30</f>
        <v>4531.1152199999997</v>
      </c>
      <c r="W177" s="5">
        <f>'[2]Table 28'!W$30</f>
        <v>4784.0580799999998</v>
      </c>
      <c r="Z177" s="21" t="s">
        <v>26</v>
      </c>
      <c r="AB177"/>
    </row>
    <row r="178" spans="2:28" outlineLevel="1" x14ac:dyDescent="0.2">
      <c r="B178" s="7" t="s">
        <v>89</v>
      </c>
      <c r="C178" s="5"/>
      <c r="D178" s="5"/>
      <c r="E178" s="5"/>
      <c r="F178" s="5"/>
      <c r="G178" s="5"/>
      <c r="H178" s="5"/>
      <c r="I178" s="5"/>
      <c r="J178" s="5"/>
      <c r="K178" s="5"/>
      <c r="L178" s="5"/>
      <c r="M178" s="5"/>
      <c r="N178" s="5"/>
      <c r="O178" s="5"/>
      <c r="P178" s="5"/>
      <c r="Q178" s="5"/>
      <c r="R178" s="5"/>
      <c r="S178" s="5"/>
      <c r="T178" s="5"/>
      <c r="U178" s="5"/>
      <c r="V178" s="5"/>
      <c r="W178" s="5"/>
      <c r="Z178" s="21" t="s">
        <v>26</v>
      </c>
      <c r="AB178"/>
    </row>
    <row r="179" spans="2:28" outlineLevel="1" x14ac:dyDescent="0.2">
      <c r="B179" s="7" t="s">
        <v>25</v>
      </c>
      <c r="C179" s="5">
        <f>'[2]Table 31'!C$13</f>
        <v>5.4080000000000004</v>
      </c>
      <c r="D179" s="5">
        <f>'[2]Table 31'!D$13</f>
        <v>5.0540000000000003</v>
      </c>
      <c r="E179" s="5">
        <f>'[2]Table 31'!E$13</f>
        <v>5.1020000000000003</v>
      </c>
      <c r="F179" s="5">
        <f>'[2]Table 31'!F$13</f>
        <v>5.1980000000000004</v>
      </c>
      <c r="G179" s="5">
        <f>'[2]Table 31'!G$13</f>
        <v>5.407</v>
      </c>
      <c r="H179" s="5">
        <f>'[2]Table 31'!H$13</f>
        <v>5.4980000000000002</v>
      </c>
      <c r="I179" s="5">
        <f>'[2]Table 31'!I$13</f>
        <v>5.7679999999999998</v>
      </c>
      <c r="J179" s="5">
        <f>'[2]Table 31'!J$13</f>
        <v>5.7089999999999996</v>
      </c>
      <c r="K179" s="5">
        <f>'[2]Table 31'!K$13</f>
        <v>5.7949999999999999</v>
      </c>
      <c r="L179" s="5">
        <f>'[2]Table 31'!L$13</f>
        <v>5.8220000000000001</v>
      </c>
      <c r="M179" s="5">
        <f>'[2]Table 31'!M$13</f>
        <v>5.9050000000000002</v>
      </c>
      <c r="N179" s="5">
        <f>'[2]Table 31'!N$13</f>
        <v>5.8460000000000001</v>
      </c>
      <c r="O179" s="5">
        <f>'[2]Table 31'!O$13</f>
        <v>5.7910000000000004</v>
      </c>
      <c r="P179" s="5">
        <f>'[2]Table 31'!P$13</f>
        <v>5.8239999999999998</v>
      </c>
      <c r="Q179" s="5">
        <f>'[2]Table 31'!Q$13</f>
        <v>6.157</v>
      </c>
      <c r="R179" s="5">
        <f>'[2]Table 31'!R$13</f>
        <v>5.8780000000000001</v>
      </c>
      <c r="S179" s="5">
        <f>'[2]Table 31'!S$13</f>
        <v>5.8079999999999998</v>
      </c>
      <c r="T179" s="5">
        <f>'[2]Table 31'!T$13</f>
        <v>6.5019999999999998</v>
      </c>
      <c r="U179" s="5">
        <f>'[2]Table 31'!U$13</f>
        <v>6.4089999999999998</v>
      </c>
      <c r="V179" s="5">
        <f>'[2]Table 31'!V$13</f>
        <v>6.2110000000000003</v>
      </c>
      <c r="W179" s="5">
        <f>'[2]Table 31'!W$13</f>
        <v>6.5730000000000004</v>
      </c>
      <c r="Z179" s="21" t="s">
        <v>26</v>
      </c>
      <c r="AB179"/>
    </row>
    <row r="180" spans="2:28" outlineLevel="1" x14ac:dyDescent="0.2">
      <c r="B180" s="7" t="s">
        <v>30</v>
      </c>
      <c r="C180" s="5">
        <f>'[2]Table 31'!C$23</f>
        <v>39614.71731</v>
      </c>
      <c r="D180" s="5">
        <f>'[2]Table 31'!D$23</f>
        <v>44054.615753999999</v>
      </c>
      <c r="E180" s="5">
        <f>'[2]Table 31'!E$23</f>
        <v>45813.941144999997</v>
      </c>
      <c r="F180" s="5">
        <f>'[2]Table 31'!F$23</f>
        <v>48064.485285000002</v>
      </c>
      <c r="G180" s="5">
        <f>'[2]Table 31'!G$23</f>
        <v>37347.891756999998</v>
      </c>
      <c r="H180" s="5">
        <f>'[2]Table 31'!H$23</f>
        <v>39156.837817</v>
      </c>
      <c r="I180" s="5">
        <f>'[2]Table 31'!I$23</f>
        <v>41268.533705000002</v>
      </c>
      <c r="J180" s="5">
        <f>'[2]Table 31'!J$23</f>
        <v>37997.424195</v>
      </c>
      <c r="K180" s="5">
        <f>'[2]Table 31'!K$23</f>
        <v>39011.206878999998</v>
      </c>
      <c r="L180" s="5">
        <f>'[2]Table 31'!L$23</f>
        <v>34690.523305000002</v>
      </c>
      <c r="M180" s="5">
        <f>'[2]Table 31'!M$23</f>
        <v>36096.448005999999</v>
      </c>
      <c r="N180" s="5">
        <f>'[2]Table 31'!N$23</f>
        <v>32819.272670999999</v>
      </c>
      <c r="O180" s="5">
        <f>'[2]Table 31'!O$23</f>
        <v>33840.112080999999</v>
      </c>
      <c r="P180" s="5">
        <f>'[2]Table 31'!P$23</f>
        <v>33201.673606999997</v>
      </c>
      <c r="Q180" s="5">
        <f>'[2]Table 31'!Q$23</f>
        <v>28508.772883000001</v>
      </c>
      <c r="R180" s="5">
        <f>'[2]Table 31'!R$23</f>
        <v>28583.883985</v>
      </c>
      <c r="S180" s="5">
        <f>'[2]Table 31'!S$23</f>
        <v>32180.244426000001</v>
      </c>
      <c r="T180" s="5">
        <f>'[2]Table 31'!T$23</f>
        <v>32201.253156999999</v>
      </c>
      <c r="U180" s="5">
        <f>'[2]Table 31'!U$23</f>
        <v>31833.309979000001</v>
      </c>
      <c r="V180" s="5">
        <f>'[2]Table 31'!V$23</f>
        <v>32743.748058000001</v>
      </c>
      <c r="W180" s="5">
        <f>'[2]Table 31'!W$23</f>
        <v>32667.629752000001</v>
      </c>
      <c r="Z180" s="21" t="s">
        <v>26</v>
      </c>
      <c r="AB180"/>
    </row>
    <row r="181" spans="2:28" outlineLevel="1" x14ac:dyDescent="0.2">
      <c r="B181" s="7" t="s">
        <v>31</v>
      </c>
      <c r="C181" s="5">
        <f t="shared" ref="C181:W181" si="76">C179*C180/1000</f>
        <v>214.23639121248002</v>
      </c>
      <c r="D181" s="5">
        <f t="shared" si="76"/>
        <v>222.65202802071602</v>
      </c>
      <c r="E181" s="5">
        <f t="shared" si="76"/>
        <v>233.74272772179</v>
      </c>
      <c r="F181" s="5">
        <f t="shared" si="76"/>
        <v>249.83919451143001</v>
      </c>
      <c r="G181" s="5">
        <f t="shared" si="76"/>
        <v>201.94005073009899</v>
      </c>
      <c r="H181" s="5">
        <f t="shared" si="76"/>
        <v>215.284294317866</v>
      </c>
      <c r="I181" s="5">
        <f t="shared" si="76"/>
        <v>238.03690241044001</v>
      </c>
      <c r="J181" s="5">
        <f t="shared" si="76"/>
        <v>216.92729472925498</v>
      </c>
      <c r="K181" s="5">
        <f t="shared" si="76"/>
        <v>226.06994386380498</v>
      </c>
      <c r="L181" s="5">
        <f t="shared" si="76"/>
        <v>201.96822668171001</v>
      </c>
      <c r="M181" s="5">
        <f t="shared" si="76"/>
        <v>213.14952547543001</v>
      </c>
      <c r="N181" s="5">
        <f t="shared" si="76"/>
        <v>191.86146803466599</v>
      </c>
      <c r="O181" s="5">
        <f t="shared" si="76"/>
        <v>195.96808906107103</v>
      </c>
      <c r="P181" s="5">
        <f t="shared" si="76"/>
        <v>193.36654708716796</v>
      </c>
      <c r="Q181" s="5">
        <f t="shared" si="76"/>
        <v>175.52851464063102</v>
      </c>
      <c r="R181" s="5">
        <f t="shared" si="76"/>
        <v>168.01607006383</v>
      </c>
      <c r="S181" s="5">
        <f t="shared" si="76"/>
        <v>186.902859626208</v>
      </c>
      <c r="T181" s="5">
        <f t="shared" si="76"/>
        <v>209.37254802681397</v>
      </c>
      <c r="U181" s="5">
        <f t="shared" si="76"/>
        <v>204.019683655411</v>
      </c>
      <c r="V181" s="5">
        <f t="shared" si="76"/>
        <v>203.37141918823801</v>
      </c>
      <c r="W181" s="5">
        <f t="shared" si="76"/>
        <v>214.72433035989602</v>
      </c>
    </row>
    <row r="182" spans="2:28" outlineLevel="1" x14ac:dyDescent="0.2">
      <c r="B182" s="7" t="s">
        <v>140</v>
      </c>
      <c r="C182" s="14">
        <f t="shared" ref="C182:W182" si="77">C177/C181</f>
        <v>19.519999997817319</v>
      </c>
      <c r="D182" s="14">
        <f t="shared" si="77"/>
        <v>19.749999998162419</v>
      </c>
      <c r="E182" s="14">
        <f t="shared" si="77"/>
        <v>19.980000000507548</v>
      </c>
      <c r="F182" s="14">
        <f t="shared" si="77"/>
        <v>20.209999999695803</v>
      </c>
      <c r="G182" s="14">
        <f t="shared" si="77"/>
        <v>20.440000000380195</v>
      </c>
      <c r="H182" s="14">
        <f t="shared" si="77"/>
        <v>20.670000002088912</v>
      </c>
      <c r="I182" s="14">
        <f t="shared" si="77"/>
        <v>20.899999998411189</v>
      </c>
      <c r="J182" s="14">
        <f t="shared" si="77"/>
        <v>21.130000001709526</v>
      </c>
      <c r="K182" s="14">
        <f t="shared" si="77"/>
        <v>21.360000000305771</v>
      </c>
      <c r="L182" s="14">
        <f t="shared" si="77"/>
        <v>21.589999999712237</v>
      </c>
      <c r="M182" s="14">
        <f t="shared" si="77"/>
        <v>21.820000000591683</v>
      </c>
      <c r="N182" s="14">
        <f t="shared" si="77"/>
        <v>22.049999999143207</v>
      </c>
      <c r="O182" s="14">
        <f t="shared" si="77"/>
        <v>22.279999998567813</v>
      </c>
      <c r="P182" s="14">
        <f t="shared" si="77"/>
        <v>22.279999999471976</v>
      </c>
      <c r="Q182" s="14">
        <f t="shared" si="77"/>
        <v>22.279999998898987</v>
      </c>
      <c r="R182" s="14">
        <f t="shared" si="77"/>
        <v>22.27999999986827</v>
      </c>
      <c r="S182" s="14">
        <f t="shared" si="77"/>
        <v>22.27999999747508</v>
      </c>
      <c r="T182" s="14">
        <f t="shared" si="77"/>
        <v>22.2799999998213</v>
      </c>
      <c r="U182" s="14">
        <f t="shared" si="77"/>
        <v>22.280000000771707</v>
      </c>
      <c r="V182" s="14">
        <f t="shared" si="77"/>
        <v>22.280000002389997</v>
      </c>
      <c r="W182" s="14">
        <f t="shared" si="77"/>
        <v>22.279999998051068</v>
      </c>
    </row>
    <row r="183" spans="2:28" outlineLevel="1" x14ac:dyDescent="0.2">
      <c r="B183" s="7" t="s">
        <v>90</v>
      </c>
      <c r="C183" s="5">
        <f t="shared" ref="C183:W183" si="78">C180*C182</f>
        <v>773279.28180473368</v>
      </c>
      <c r="D183" s="5">
        <f t="shared" si="78"/>
        <v>870078.66106054606</v>
      </c>
      <c r="E183" s="5">
        <f t="shared" si="78"/>
        <v>915362.54410035268</v>
      </c>
      <c r="F183" s="5">
        <f t="shared" si="78"/>
        <v>971383.24759522895</v>
      </c>
      <c r="G183" s="5">
        <f t="shared" si="78"/>
        <v>763390.90752727946</v>
      </c>
      <c r="H183" s="5">
        <f t="shared" si="78"/>
        <v>809371.83775918523</v>
      </c>
      <c r="I183" s="5">
        <f t="shared" si="78"/>
        <v>862512.3543689322</v>
      </c>
      <c r="J183" s="5">
        <f t="shared" si="78"/>
        <v>802885.57330530754</v>
      </c>
      <c r="K183" s="5">
        <f t="shared" si="78"/>
        <v>833279.37894736847</v>
      </c>
      <c r="L183" s="5">
        <f t="shared" si="78"/>
        <v>748968.39814496739</v>
      </c>
      <c r="M183" s="5">
        <f t="shared" si="78"/>
        <v>787624.49551227759</v>
      </c>
      <c r="N183" s="5">
        <f t="shared" si="78"/>
        <v>723664.96236743068</v>
      </c>
      <c r="O183" s="5">
        <f t="shared" si="78"/>
        <v>753957.69711621467</v>
      </c>
      <c r="P183" s="5">
        <f t="shared" si="78"/>
        <v>739733.28794642864</v>
      </c>
      <c r="Q183" s="5">
        <f t="shared" si="78"/>
        <v>635175.45980185154</v>
      </c>
      <c r="R183" s="5">
        <f t="shared" si="78"/>
        <v>636848.93518203462</v>
      </c>
      <c r="S183" s="5">
        <f t="shared" si="78"/>
        <v>716975.84573002753</v>
      </c>
      <c r="T183" s="5">
        <f t="shared" si="78"/>
        <v>717443.9203322056</v>
      </c>
      <c r="U183" s="5">
        <f t="shared" si="78"/>
        <v>709246.14635668602</v>
      </c>
      <c r="V183" s="5">
        <f t="shared" si="78"/>
        <v>729530.70681049745</v>
      </c>
      <c r="W183" s="5">
        <f t="shared" si="78"/>
        <v>727834.79081089306</v>
      </c>
    </row>
    <row r="184" spans="2:28" outlineLevel="1" x14ac:dyDescent="0.2"/>
    <row r="185" spans="2:28" outlineLevel="1" x14ac:dyDescent="0.2">
      <c r="B185" s="8" t="s">
        <v>14</v>
      </c>
      <c r="C185" s="13"/>
      <c r="H185" s="5"/>
    </row>
    <row r="186" spans="2:28" outlineLevel="1" x14ac:dyDescent="0.2">
      <c r="B186" s="4" t="s">
        <v>18</v>
      </c>
      <c r="C186" s="5">
        <f>IFERROR(INDEX('[2]Table 28'!C$14:C$19,MATCH($B186,'[2]Table 28'!$B$14:$B$19,0))*1000,0)</f>
        <v>0</v>
      </c>
      <c r="D186" s="5">
        <f>IFERROR(INDEX('[2]Table 28'!D$14:D$19,MATCH($B186,'[2]Table 28'!$B$14:$B$19,0))*1000,0)</f>
        <v>0</v>
      </c>
      <c r="E186" s="5">
        <f>IFERROR(INDEX('[2]Table 28'!E$14:E$19,MATCH($B186,'[2]Table 28'!$B$14:$B$19,0))*1000,0)</f>
        <v>0</v>
      </c>
      <c r="F186" s="5">
        <f>IFERROR(INDEX('[2]Table 28'!F$14:F$19,MATCH($B186,'[2]Table 28'!$B$14:$B$19,0))*1000,0)</f>
        <v>0</v>
      </c>
      <c r="G186" s="5">
        <f>IFERROR(INDEX('[2]Table 28'!G$14:G$19,MATCH($B186,'[2]Table 28'!$B$14:$B$19,0))*1000,0)</f>
        <v>0</v>
      </c>
      <c r="H186" s="5">
        <f>IFERROR(INDEX('[2]Table 28'!H$14:H$19,MATCH($B186,'[2]Table 28'!$B$14:$B$19,0))*1000,0)</f>
        <v>0</v>
      </c>
      <c r="I186" s="5">
        <f>IFERROR(INDEX('[2]Table 28'!I$14:I$19,MATCH($B186,'[2]Table 28'!$B$14:$B$19,0))*1000,0)</f>
        <v>0</v>
      </c>
      <c r="J186" s="5">
        <f>IFERROR(INDEX('[2]Table 28'!J$14:J$19,MATCH($B186,'[2]Table 28'!$B$14:$B$19,0))*1000,0)</f>
        <v>0</v>
      </c>
      <c r="K186" s="5">
        <f>IFERROR(INDEX('[2]Table 28'!K$14:K$19,MATCH($B186,'[2]Table 28'!$B$14:$B$19,0))*1000,0)</f>
        <v>0</v>
      </c>
      <c r="L186" s="5">
        <f>IFERROR(INDEX('[2]Table 28'!L$14:L$19,MATCH($B186,'[2]Table 28'!$B$14:$B$19,0))*1000,0)</f>
        <v>0</v>
      </c>
      <c r="M186" s="5">
        <f>IFERROR(INDEX('[2]Table 28'!M$14:M$19,MATCH($B186,'[2]Table 28'!$B$14:$B$19,0))*1000,0)</f>
        <v>0</v>
      </c>
      <c r="N186" s="5">
        <f>IFERROR(INDEX('[2]Table 28'!N$14:N$19,MATCH($B186,'[2]Table 28'!$B$14:$B$19,0))*1000,0)</f>
        <v>0</v>
      </c>
      <c r="O186" s="5">
        <f>IFERROR(INDEX('[2]Table 28'!O$14:O$19,MATCH($B186,'[2]Table 28'!$B$14:$B$19,0))*1000,0)</f>
        <v>0</v>
      </c>
      <c r="P186" s="5">
        <f>IFERROR(INDEX('[2]Table 28'!P$14:P$19,MATCH($B186,'[2]Table 28'!$B$14:$B$19,0))*1000,0)</f>
        <v>0</v>
      </c>
      <c r="Q186" s="5">
        <f>IFERROR(INDEX('[2]Table 28'!Q$14:Q$19,MATCH($B186,'[2]Table 28'!$B$14:$B$19,0))*1000,0)</f>
        <v>0</v>
      </c>
      <c r="R186" s="5">
        <f>IFERROR(INDEX('[2]Table 28'!R$14:R$19,MATCH($B186,'[2]Table 28'!$B$14:$B$19,0))*1000,0)</f>
        <v>0</v>
      </c>
      <c r="S186" s="5">
        <f>IFERROR(INDEX('[2]Table 28'!S$14:S$19,MATCH($B186,'[2]Table 28'!$B$14:$B$19,0))*1000,0)</f>
        <v>0</v>
      </c>
      <c r="T186" s="5">
        <f>IFERROR(INDEX('[2]Table 28'!T$14:T$19,MATCH($B186,'[2]Table 28'!$B$14:$B$19,0))*1000,0)</f>
        <v>0</v>
      </c>
      <c r="U186" s="5">
        <f>IFERROR(INDEX('[2]Table 28'!U$14:U$19,MATCH($B186,'[2]Table 28'!$B$14:$B$19,0))*1000,0)</f>
        <v>0</v>
      </c>
      <c r="V186" s="5">
        <f>IFERROR(INDEX('[2]Table 28'!V$14:V$19,MATCH($B186,'[2]Table 28'!$B$14:$B$19,0))*1000,0)</f>
        <v>0</v>
      </c>
      <c r="W186" s="5">
        <f>IFERROR(INDEX('[2]Table 28'!W$14:W$19,MATCH($B186,'[2]Table 28'!$B$14:$B$19,0))*1000,0)</f>
        <v>0</v>
      </c>
      <c r="Z186" s="21" t="s">
        <v>26</v>
      </c>
    </row>
    <row r="187" spans="2:28" outlineLevel="1" x14ac:dyDescent="0.2">
      <c r="B187" s="4" t="s">
        <v>19</v>
      </c>
      <c r="C187" s="5">
        <f>IFERROR(INDEX('[2]Table 28'!C$14:C$19,MATCH($B187,'[2]Table 28'!$B$14:$B$19,0))*1000,0)</f>
        <v>0</v>
      </c>
      <c r="D187" s="5">
        <f>IFERROR(INDEX('[2]Table 28'!D$14:D$19,MATCH($B187,'[2]Table 28'!$B$14:$B$19,0))*1000,0)</f>
        <v>0</v>
      </c>
      <c r="E187" s="5">
        <f>IFERROR(INDEX('[2]Table 28'!E$14:E$19,MATCH($B187,'[2]Table 28'!$B$14:$B$19,0))*1000,0)</f>
        <v>0</v>
      </c>
      <c r="F187" s="5">
        <f>IFERROR(INDEX('[2]Table 28'!F$14:F$19,MATCH($B187,'[2]Table 28'!$B$14:$B$19,0))*1000,0)</f>
        <v>0</v>
      </c>
      <c r="G187" s="5">
        <f>IFERROR(INDEX('[2]Table 28'!G$14:G$19,MATCH($B187,'[2]Table 28'!$B$14:$B$19,0))*1000,0)</f>
        <v>0</v>
      </c>
      <c r="H187" s="5">
        <f>IFERROR(INDEX('[2]Table 28'!H$14:H$19,MATCH($B187,'[2]Table 28'!$B$14:$B$19,0))*1000,0)</f>
        <v>0</v>
      </c>
      <c r="I187" s="5">
        <f>IFERROR(INDEX('[2]Table 28'!I$14:I$19,MATCH($B187,'[2]Table 28'!$B$14:$B$19,0))*1000,0)</f>
        <v>0</v>
      </c>
      <c r="J187" s="5">
        <f>IFERROR(INDEX('[2]Table 28'!J$14:J$19,MATCH($B187,'[2]Table 28'!$B$14:$B$19,0))*1000,0)</f>
        <v>0</v>
      </c>
      <c r="K187" s="5">
        <f>IFERROR(INDEX('[2]Table 28'!K$14:K$19,MATCH($B187,'[2]Table 28'!$B$14:$B$19,0))*1000,0)</f>
        <v>0</v>
      </c>
      <c r="L187" s="5">
        <f>IFERROR(INDEX('[2]Table 28'!L$14:L$19,MATCH($B187,'[2]Table 28'!$B$14:$B$19,0))*1000,0)</f>
        <v>0</v>
      </c>
      <c r="M187" s="5">
        <f>IFERROR(INDEX('[2]Table 28'!M$14:M$19,MATCH($B187,'[2]Table 28'!$B$14:$B$19,0))*1000,0)</f>
        <v>0</v>
      </c>
      <c r="N187" s="5">
        <f>IFERROR(INDEX('[2]Table 28'!N$14:N$19,MATCH($B187,'[2]Table 28'!$B$14:$B$19,0))*1000,0)</f>
        <v>0</v>
      </c>
      <c r="O187" s="5">
        <f>IFERROR(INDEX('[2]Table 28'!O$14:O$19,MATCH($B187,'[2]Table 28'!$B$14:$B$19,0))*1000,0)</f>
        <v>0</v>
      </c>
      <c r="P187" s="5">
        <f>IFERROR(INDEX('[2]Table 28'!P$14:P$19,MATCH($B187,'[2]Table 28'!$B$14:$B$19,0))*1000,0)</f>
        <v>0</v>
      </c>
      <c r="Q187" s="5">
        <f>IFERROR(INDEX('[2]Table 28'!Q$14:Q$19,MATCH($B187,'[2]Table 28'!$B$14:$B$19,0))*1000,0)</f>
        <v>0</v>
      </c>
      <c r="R187" s="5">
        <f>IFERROR(INDEX('[2]Table 28'!R$14:R$19,MATCH($B187,'[2]Table 28'!$B$14:$B$19,0))*1000,0)</f>
        <v>0</v>
      </c>
      <c r="S187" s="5">
        <f>IFERROR(INDEX('[2]Table 28'!S$14:S$19,MATCH($B187,'[2]Table 28'!$B$14:$B$19,0))*1000,0)</f>
        <v>0</v>
      </c>
      <c r="T187" s="5">
        <f>IFERROR(INDEX('[2]Table 28'!T$14:T$19,MATCH($B187,'[2]Table 28'!$B$14:$B$19,0))*1000,0)</f>
        <v>0</v>
      </c>
      <c r="U187" s="5">
        <f>IFERROR(INDEX('[2]Table 28'!U$14:U$19,MATCH($B187,'[2]Table 28'!$B$14:$B$19,0))*1000,0)</f>
        <v>0</v>
      </c>
      <c r="V187" s="5">
        <f>IFERROR(INDEX('[2]Table 28'!V$14:V$19,MATCH($B187,'[2]Table 28'!$B$14:$B$19,0))*1000,0)</f>
        <v>0</v>
      </c>
      <c r="W187" s="5">
        <f>IFERROR(INDEX('[2]Table 28'!W$14:W$19,MATCH($B187,'[2]Table 28'!$B$14:$B$19,0))*1000,0)</f>
        <v>0</v>
      </c>
      <c r="Z187" s="21" t="s">
        <v>26</v>
      </c>
    </row>
    <row r="188" spans="2:28" outlineLevel="1" x14ac:dyDescent="0.2">
      <c r="B188" s="4" t="s">
        <v>16</v>
      </c>
      <c r="C188" s="5">
        <f>IFERROR(INDEX('[2]Table 28'!C$14:C$19,MATCH($B188,'[2]Table 28'!$B$14:$B$19,0))*1000,0)</f>
        <v>2274.8539999999998</v>
      </c>
      <c r="D188" s="5">
        <f>IFERROR(INDEX('[2]Table 28'!D$14:D$19,MATCH($B188,'[2]Table 28'!$B$14:$B$19,0))*1000,0)</f>
        <v>2508.951</v>
      </c>
      <c r="E188" s="5">
        <f>IFERROR(INDEX('[2]Table 28'!E$14:E$19,MATCH($B188,'[2]Table 28'!$B$14:$B$19,0))*1000,0)</f>
        <v>2576.248</v>
      </c>
      <c r="F188" s="5">
        <f>IFERROR(INDEX('[2]Table 28'!F$14:F$19,MATCH($B188,'[2]Table 28'!$B$14:$B$19,0))*1000,0)</f>
        <v>2711.4110000000001</v>
      </c>
      <c r="G188" s="5">
        <f>IFERROR(INDEX('[2]Table 28'!G$14:G$19,MATCH($B188,'[2]Table 28'!$B$14:$B$19,0))*1000,0)</f>
        <v>2053.5570000000002</v>
      </c>
      <c r="H188" s="5">
        <f>IFERROR(INDEX('[2]Table 28'!H$14:H$19,MATCH($B188,'[2]Table 28'!$B$14:$B$19,0))*1000,0)</f>
        <v>2158.6439999999998</v>
      </c>
      <c r="I188" s="5">
        <f>IFERROR(INDEX('[2]Table 28'!I$14:I$19,MATCH($B188,'[2]Table 28'!$B$14:$B$19,0))*1000,0)</f>
        <v>2066.087</v>
      </c>
      <c r="J188" s="5">
        <f>IFERROR(INDEX('[2]Table 28'!J$14:J$19,MATCH($B188,'[2]Table 28'!$B$14:$B$19,0))*1000,0)</f>
        <v>2265.3130000000001</v>
      </c>
      <c r="K188" s="5">
        <f>IFERROR(INDEX('[2]Table 28'!K$14:K$19,MATCH($B188,'[2]Table 28'!$B$14:$B$19,0))*1000,0)</f>
        <v>2533.1210000000001</v>
      </c>
      <c r="L188" s="5">
        <f>IFERROR(INDEX('[2]Table 28'!L$14:L$19,MATCH($B188,'[2]Table 28'!$B$14:$B$19,0))*1000,0)</f>
        <v>1863.471</v>
      </c>
      <c r="M188" s="5">
        <f>IFERROR(INDEX('[2]Table 28'!M$14:M$19,MATCH($B188,'[2]Table 28'!$B$14:$B$19,0))*1000,0)</f>
        <v>1922.973</v>
      </c>
      <c r="N188" s="5">
        <f>IFERROR(INDEX('[2]Table 28'!N$14:N$19,MATCH($B188,'[2]Table 28'!$B$14:$B$19,0))*1000,0)</f>
        <v>1818.6890000000001</v>
      </c>
      <c r="O188" s="5">
        <f>IFERROR(INDEX('[2]Table 28'!O$14:O$19,MATCH($B188,'[2]Table 28'!$B$14:$B$19,0))*1000,0)</f>
        <v>1725.895</v>
      </c>
      <c r="P188" s="5">
        <f>IFERROR(INDEX('[2]Table 28'!P$14:P$19,MATCH($B188,'[2]Table 28'!$B$14:$B$19,0))*1000,0)</f>
        <v>1664.566</v>
      </c>
      <c r="Q188" s="5">
        <f>IFERROR(INDEX('[2]Table 28'!Q$14:Q$19,MATCH($B188,'[2]Table 28'!$B$14:$B$19,0))*1000,0)</f>
        <v>1518.7750000000001</v>
      </c>
      <c r="R188" s="5">
        <f>IFERROR(INDEX('[2]Table 28'!R$14:R$19,MATCH($B188,'[2]Table 28'!$B$14:$B$19,0))*1000,0)</f>
        <v>1403.1690000000001</v>
      </c>
      <c r="S188" s="5">
        <f>IFERROR(INDEX('[2]Table 28'!S$14:S$19,MATCH($B188,'[2]Table 28'!$B$14:$B$19,0))*1000,0)</f>
        <v>1583.7349999999999</v>
      </c>
      <c r="T188" s="5">
        <f>IFERROR(INDEX('[2]Table 28'!T$14:T$19,MATCH($B188,'[2]Table 28'!$B$14:$B$19,0))*1000,0)</f>
        <v>771.303</v>
      </c>
      <c r="U188" s="5">
        <f>IFERROR(INDEX('[2]Table 28'!U$14:U$19,MATCH($B188,'[2]Table 28'!$B$14:$B$19,0))*1000,0)</f>
        <v>1246.673</v>
      </c>
      <c r="V188" s="5">
        <f>IFERROR(INDEX('[2]Table 28'!V$14:V$19,MATCH($B188,'[2]Table 28'!$B$14:$B$19,0))*1000,0)</f>
        <v>1449.0909999999999</v>
      </c>
      <c r="W188" s="5">
        <f>IFERROR(INDEX('[2]Table 28'!W$14:W$19,MATCH($B188,'[2]Table 28'!$B$14:$B$19,0))*1000,0)</f>
        <v>1115.4930000000002</v>
      </c>
      <c r="Z188" s="21" t="s">
        <v>26</v>
      </c>
    </row>
    <row r="189" spans="2:28" outlineLevel="1" x14ac:dyDescent="0.2">
      <c r="B189" s="4" t="s">
        <v>21</v>
      </c>
      <c r="C189" s="5">
        <f>IFERROR(INDEX('[2]Table 28'!C$14:C$19,MATCH($B189,'[2]Table 28'!$B$14:$B$19,0))*1000,0)</f>
        <v>0</v>
      </c>
      <c r="D189" s="5">
        <f>IFERROR(INDEX('[2]Table 28'!D$14:D$19,MATCH($B189,'[2]Table 28'!$B$14:$B$19,0))*1000,0)</f>
        <v>0</v>
      </c>
      <c r="E189" s="5">
        <f>IFERROR(INDEX('[2]Table 28'!E$14:E$19,MATCH($B189,'[2]Table 28'!$B$14:$B$19,0))*1000,0)</f>
        <v>0</v>
      </c>
      <c r="F189" s="5">
        <f>IFERROR(INDEX('[2]Table 28'!F$14:F$19,MATCH($B189,'[2]Table 28'!$B$14:$B$19,0))*1000,0)</f>
        <v>0</v>
      </c>
      <c r="G189" s="5">
        <f>IFERROR(INDEX('[2]Table 28'!G$14:G$19,MATCH($B189,'[2]Table 28'!$B$14:$B$19,0))*1000,0)</f>
        <v>0</v>
      </c>
      <c r="H189" s="5">
        <f>IFERROR(INDEX('[2]Table 28'!H$14:H$19,MATCH($B189,'[2]Table 28'!$B$14:$B$19,0))*1000,0)</f>
        <v>0</v>
      </c>
      <c r="I189" s="5">
        <f>IFERROR(INDEX('[2]Table 28'!I$14:I$19,MATCH($B189,'[2]Table 28'!$B$14:$B$19,0))*1000,0)</f>
        <v>0</v>
      </c>
      <c r="J189" s="5">
        <f>IFERROR(INDEX('[2]Table 28'!J$14:J$19,MATCH($B189,'[2]Table 28'!$B$14:$B$19,0))*1000,0)</f>
        <v>0</v>
      </c>
      <c r="K189" s="5">
        <f>IFERROR(INDEX('[2]Table 28'!K$14:K$19,MATCH($B189,'[2]Table 28'!$B$14:$B$19,0))*1000,0)</f>
        <v>0</v>
      </c>
      <c r="L189" s="5">
        <f>IFERROR(INDEX('[2]Table 28'!L$14:L$19,MATCH($B189,'[2]Table 28'!$B$14:$B$19,0))*1000,0)</f>
        <v>0</v>
      </c>
      <c r="M189" s="5">
        <f>IFERROR(INDEX('[2]Table 28'!M$14:M$19,MATCH($B189,'[2]Table 28'!$B$14:$B$19,0))*1000,0)</f>
        <v>0</v>
      </c>
      <c r="N189" s="5">
        <f>IFERROR(INDEX('[2]Table 28'!N$14:N$19,MATCH($B189,'[2]Table 28'!$B$14:$B$19,0))*1000,0)</f>
        <v>0</v>
      </c>
      <c r="O189" s="5">
        <f>IFERROR(INDEX('[2]Table 28'!O$14:O$19,MATCH($B189,'[2]Table 28'!$B$14:$B$19,0))*1000,0)</f>
        <v>0</v>
      </c>
      <c r="P189" s="5">
        <f>IFERROR(INDEX('[2]Table 28'!P$14:P$19,MATCH($B189,'[2]Table 28'!$B$14:$B$19,0))*1000,0)</f>
        <v>0</v>
      </c>
      <c r="Q189" s="5">
        <f>IFERROR(INDEX('[2]Table 28'!Q$14:Q$19,MATCH($B189,'[2]Table 28'!$B$14:$B$19,0))*1000,0)</f>
        <v>0</v>
      </c>
      <c r="R189" s="5">
        <f>IFERROR(INDEX('[2]Table 28'!R$14:R$19,MATCH($B189,'[2]Table 28'!$B$14:$B$19,0))*1000,0)</f>
        <v>0</v>
      </c>
      <c r="S189" s="5">
        <f>IFERROR(INDEX('[2]Table 28'!S$14:S$19,MATCH($B189,'[2]Table 28'!$B$14:$B$19,0))*1000,0)</f>
        <v>0</v>
      </c>
      <c r="T189" s="5">
        <f>IFERROR(INDEX('[2]Table 28'!T$14:T$19,MATCH($B189,'[2]Table 28'!$B$14:$B$19,0))*1000,0)</f>
        <v>0</v>
      </c>
      <c r="U189" s="5">
        <f>IFERROR(INDEX('[2]Table 28'!U$14:U$19,MATCH($B189,'[2]Table 28'!$B$14:$B$19,0))*1000,0)</f>
        <v>0</v>
      </c>
      <c r="V189" s="5">
        <f>IFERROR(INDEX('[2]Table 28'!V$14:V$19,MATCH($B189,'[2]Table 28'!$B$14:$B$19,0))*1000,0)</f>
        <v>0</v>
      </c>
      <c r="W189" s="5">
        <f>IFERROR(INDEX('[2]Table 28'!W$14:W$19,MATCH($B189,'[2]Table 28'!$B$14:$B$19,0))*1000,0)</f>
        <v>0</v>
      </c>
      <c r="Z189" s="21" t="s">
        <v>26</v>
      </c>
    </row>
    <row r="190" spans="2:28" outlineLevel="1" x14ac:dyDescent="0.2">
      <c r="B190" s="4" t="s">
        <v>20</v>
      </c>
      <c r="C190" s="5">
        <f>IFERROR(INDEX('[2]Table 28'!C$14:C$19,MATCH($B190,'[2]Table 28'!$B$14:$B$19,0))*1000,0)</f>
        <v>235.685</v>
      </c>
      <c r="D190" s="5">
        <f>IFERROR(INDEX('[2]Table 28'!D$14:D$19,MATCH($B190,'[2]Table 28'!$B$14:$B$19,0))*1000,0)</f>
        <v>60.903999999999996</v>
      </c>
      <c r="E190" s="5">
        <f>IFERROR(INDEX('[2]Table 28'!E$14:E$19,MATCH($B190,'[2]Table 28'!$B$14:$B$19,0))*1000,0)</f>
        <v>39.64</v>
      </c>
      <c r="F190" s="5">
        <f>IFERROR(INDEX('[2]Table 28'!F$14:F$19,MATCH($B190,'[2]Table 28'!$B$14:$B$19,0))*1000,0)</f>
        <v>87.414000000000001</v>
      </c>
      <c r="G190" s="5">
        <f>IFERROR(INDEX('[2]Table 28'!G$14:G$19,MATCH($B190,'[2]Table 28'!$B$14:$B$19,0))*1000,0)</f>
        <v>98.771000000000001</v>
      </c>
      <c r="H190" s="5">
        <f>IFERROR(INDEX('[2]Table 28'!H$14:H$19,MATCH($B190,'[2]Table 28'!$B$14:$B$19,0))*1000,0)</f>
        <v>33.109000000000002</v>
      </c>
      <c r="I190" s="5">
        <f>IFERROR(INDEX('[2]Table 28'!I$14:I$19,MATCH($B190,'[2]Table 28'!$B$14:$B$19,0))*1000,0)</f>
        <v>60.728999999999999</v>
      </c>
      <c r="J190" s="5">
        <f>IFERROR(INDEX('[2]Table 28'!J$14:J$19,MATCH($B190,'[2]Table 28'!$B$14:$B$19,0))*1000,0)</f>
        <v>93.769000000000005</v>
      </c>
      <c r="K190" s="5">
        <f>IFERROR(INDEX('[2]Table 28'!K$14:K$19,MATCH($B190,'[2]Table 28'!$B$14:$B$19,0))*1000,0)</f>
        <v>39.228999999999999</v>
      </c>
      <c r="L190" s="5">
        <f>IFERROR(INDEX('[2]Table 28'!L$14:L$19,MATCH($B190,'[2]Table 28'!$B$14:$B$19,0))*1000,0)</f>
        <v>54.794000000000004</v>
      </c>
      <c r="M190" s="5">
        <f>IFERROR(INDEX('[2]Table 28'!M$14:M$19,MATCH($B190,'[2]Table 28'!$B$14:$B$19,0))*1000,0)</f>
        <v>48.911000000000001</v>
      </c>
      <c r="N190" s="5">
        <f>IFERROR(INDEX('[2]Table 28'!N$14:N$19,MATCH($B190,'[2]Table 28'!$B$14:$B$19,0))*1000,0)</f>
        <v>56.124000000000002</v>
      </c>
      <c r="O190" s="5">
        <f>IFERROR(INDEX('[2]Table 28'!O$14:O$19,MATCH($B190,'[2]Table 28'!$B$14:$B$19,0))*1000,0)</f>
        <v>73.739999999999995</v>
      </c>
      <c r="P190" s="5">
        <f>IFERROR(INDEX('[2]Table 28'!P$14:P$19,MATCH($B190,'[2]Table 28'!$B$14:$B$19,0))*1000,0)</f>
        <v>71.576000000000008</v>
      </c>
      <c r="Q190" s="5">
        <f>IFERROR(INDEX('[2]Table 28'!Q$14:Q$19,MATCH($B190,'[2]Table 28'!$B$14:$B$19,0))*1000,0)</f>
        <v>105.48299999999999</v>
      </c>
      <c r="R190" s="5">
        <f>IFERROR(INDEX('[2]Table 28'!R$14:R$19,MATCH($B190,'[2]Table 28'!$B$14:$B$19,0))*1000,0)</f>
        <v>105.80499999999999</v>
      </c>
      <c r="S190" s="5">
        <f>IFERROR(INDEX('[2]Table 28'!S$14:S$19,MATCH($B190,'[2]Table 28'!$B$14:$B$19,0))*1000,0)</f>
        <v>128.81699999999998</v>
      </c>
      <c r="T190" s="5">
        <f>IFERROR(INDEX('[2]Table 28'!T$14:T$19,MATCH($B190,'[2]Table 28'!$B$14:$B$19,0))*1000,0)</f>
        <v>121.923</v>
      </c>
      <c r="U190" s="5">
        <f>IFERROR(INDEX('[2]Table 28'!U$14:U$19,MATCH($B190,'[2]Table 28'!$B$14:$B$19,0))*1000,0)</f>
        <v>105.24799999999999</v>
      </c>
      <c r="V190" s="5">
        <f>IFERROR(INDEX('[2]Table 28'!V$14:V$19,MATCH($B190,'[2]Table 28'!$B$14:$B$19,0))*1000,0)</f>
        <v>125.67200000000001</v>
      </c>
      <c r="W190" s="5">
        <f>IFERROR(INDEX('[2]Table 28'!W$14:W$19,MATCH($B190,'[2]Table 28'!$B$14:$B$19,0))*1000,0)</f>
        <v>131.52000000000001</v>
      </c>
      <c r="Z190" s="21" t="s">
        <v>26</v>
      </c>
    </row>
    <row r="191" spans="2:28" outlineLevel="1" x14ac:dyDescent="0.2">
      <c r="B191" s="4" t="s">
        <v>0</v>
      </c>
      <c r="C191" s="5">
        <f>IFERROR(INDEX('[2]Table 28'!C$14:C$19,MATCH($B191,'[2]Table 28'!$B$14:$B$19,0))*1000,0)</f>
        <v>0</v>
      </c>
      <c r="D191" s="5">
        <f>IFERROR(INDEX('[2]Table 28'!D$14:D$19,MATCH($B191,'[2]Table 28'!$B$14:$B$19,0))*1000,0)</f>
        <v>0</v>
      </c>
      <c r="E191" s="5">
        <f>IFERROR(INDEX('[2]Table 28'!E$14:E$19,MATCH($B191,'[2]Table 28'!$B$14:$B$19,0))*1000,0)</f>
        <v>0</v>
      </c>
      <c r="F191" s="5">
        <f>IFERROR(INDEX('[2]Table 28'!F$14:F$19,MATCH($B191,'[2]Table 28'!$B$14:$B$19,0))*1000,0)</f>
        <v>0</v>
      </c>
      <c r="G191" s="5">
        <f>IFERROR(INDEX('[2]Table 28'!G$14:G$19,MATCH($B191,'[2]Table 28'!$B$14:$B$19,0))*1000,0)</f>
        <v>0</v>
      </c>
      <c r="H191" s="5">
        <f>IFERROR(INDEX('[2]Table 28'!H$14:H$19,MATCH($B191,'[2]Table 28'!$B$14:$B$19,0))*1000,0)</f>
        <v>0</v>
      </c>
      <c r="I191" s="5">
        <f>IFERROR(INDEX('[2]Table 28'!I$14:I$19,MATCH($B191,'[2]Table 28'!$B$14:$B$19,0))*1000,0)</f>
        <v>0</v>
      </c>
      <c r="J191" s="5">
        <f>IFERROR(INDEX('[2]Table 28'!J$14:J$19,MATCH($B191,'[2]Table 28'!$B$14:$B$19,0))*1000,0)</f>
        <v>0</v>
      </c>
      <c r="K191" s="5">
        <f>IFERROR(INDEX('[2]Table 28'!K$14:K$19,MATCH($B191,'[2]Table 28'!$B$14:$B$19,0))*1000,0)</f>
        <v>0</v>
      </c>
      <c r="L191" s="5">
        <f>IFERROR(INDEX('[2]Table 28'!L$14:L$19,MATCH($B191,'[2]Table 28'!$B$14:$B$19,0))*1000,0)</f>
        <v>0</v>
      </c>
      <c r="M191" s="5">
        <f>IFERROR(INDEX('[2]Table 28'!M$14:M$19,MATCH($B191,'[2]Table 28'!$B$14:$B$19,0))*1000,0)</f>
        <v>1.7409999999999999</v>
      </c>
      <c r="N191" s="5">
        <f>IFERROR(INDEX('[2]Table 28'!N$14:N$19,MATCH($B191,'[2]Table 28'!$B$14:$B$19,0))*1000,0)</f>
        <v>2.387</v>
      </c>
      <c r="O191" s="5">
        <f>IFERROR(INDEX('[2]Table 28'!O$14:O$19,MATCH($B191,'[2]Table 28'!$B$14:$B$19,0))*1000,0)</f>
        <v>2.92</v>
      </c>
      <c r="P191" s="5">
        <f>IFERROR(INDEX('[2]Table 28'!P$14:P$19,MATCH($B191,'[2]Table 28'!$B$14:$B$19,0))*1000,0)</f>
        <v>2.556</v>
      </c>
      <c r="Q191" s="5">
        <f>IFERROR(INDEX('[2]Table 28'!Q$14:Q$19,MATCH($B191,'[2]Table 28'!$B$14:$B$19,0))*1000,0)</f>
        <v>3.859</v>
      </c>
      <c r="R191" s="5">
        <f>IFERROR(INDEX('[2]Table 28'!R$14:R$19,MATCH($B191,'[2]Table 28'!$B$14:$B$19,0))*1000,0)</f>
        <v>0</v>
      </c>
      <c r="S191" s="5">
        <f>IFERROR(INDEX('[2]Table 28'!S$14:S$19,MATCH($B191,'[2]Table 28'!$B$14:$B$19,0))*1000,0)</f>
        <v>0</v>
      </c>
      <c r="T191" s="5">
        <f>IFERROR(INDEX('[2]Table 28'!T$14:T$19,MATCH($B191,'[2]Table 28'!$B$14:$B$19,0))*1000,0)</f>
        <v>0</v>
      </c>
      <c r="U191" s="5">
        <f>IFERROR(INDEX('[2]Table 28'!U$14:U$19,MATCH($B191,'[2]Table 28'!$B$14:$B$19,0))*1000,0)</f>
        <v>0</v>
      </c>
      <c r="V191" s="5">
        <f>IFERROR(INDEX('[2]Table 28'!V$14:V$19,MATCH($B191,'[2]Table 28'!$B$14:$B$19,0))*1000,0)</f>
        <v>0</v>
      </c>
      <c r="W191" s="5">
        <f>IFERROR(INDEX('[2]Table 28'!W$14:W$19,MATCH($B191,'[2]Table 28'!$B$14:$B$19,0))*1000,0)</f>
        <v>0</v>
      </c>
      <c r="Z191" s="21" t="s">
        <v>26</v>
      </c>
    </row>
    <row r="192" spans="2:28" outlineLevel="1" x14ac:dyDescent="0.2">
      <c r="B192" s="4" t="s">
        <v>22</v>
      </c>
      <c r="C192" s="5">
        <f>IFERROR(INDEX('[2]Table 28'!C$14:C$19,MATCH($B192,'[2]Table 28'!$B$14:$B$19,0))*1000,0)</f>
        <v>0</v>
      </c>
      <c r="D192" s="5">
        <f>IFERROR(INDEX('[2]Table 28'!D$14:D$19,MATCH($B192,'[2]Table 28'!$B$14:$B$19,0))*1000,0)</f>
        <v>0</v>
      </c>
      <c r="E192" s="5">
        <f>IFERROR(INDEX('[2]Table 28'!E$14:E$19,MATCH($B192,'[2]Table 28'!$B$14:$B$19,0))*1000,0)</f>
        <v>0</v>
      </c>
      <c r="F192" s="5">
        <f>IFERROR(INDEX('[2]Table 28'!F$14:F$19,MATCH($B192,'[2]Table 28'!$B$14:$B$19,0))*1000,0)</f>
        <v>0</v>
      </c>
      <c r="G192" s="5">
        <f>IFERROR(INDEX('[2]Table 28'!G$14:G$19,MATCH($B192,'[2]Table 28'!$B$14:$B$19,0))*1000,0)</f>
        <v>0</v>
      </c>
      <c r="H192" s="5">
        <f>IFERROR(INDEX('[2]Table 28'!H$14:H$19,MATCH($B192,'[2]Table 28'!$B$14:$B$19,0))*1000,0)</f>
        <v>0</v>
      </c>
      <c r="I192" s="5">
        <f>IFERROR(INDEX('[2]Table 28'!I$14:I$19,MATCH($B192,'[2]Table 28'!$B$14:$B$19,0))*1000,0)</f>
        <v>0</v>
      </c>
      <c r="J192" s="5">
        <f>IFERROR(INDEX('[2]Table 28'!J$14:J$19,MATCH($B192,'[2]Table 28'!$B$14:$B$19,0))*1000,0)</f>
        <v>0</v>
      </c>
      <c r="K192" s="5">
        <f>IFERROR(INDEX('[2]Table 28'!K$14:K$19,MATCH($B192,'[2]Table 28'!$B$14:$B$19,0))*1000,0)</f>
        <v>0</v>
      </c>
      <c r="L192" s="5">
        <f>IFERROR(INDEX('[2]Table 28'!L$14:L$19,MATCH($B192,'[2]Table 28'!$B$14:$B$19,0))*1000,0)</f>
        <v>0</v>
      </c>
      <c r="M192" s="5">
        <f>IFERROR(INDEX('[2]Table 28'!M$14:M$19,MATCH($B192,'[2]Table 28'!$B$14:$B$19,0))*1000,0)</f>
        <v>0</v>
      </c>
      <c r="N192" s="5">
        <f>IFERROR(INDEX('[2]Table 28'!N$14:N$19,MATCH($B192,'[2]Table 28'!$B$14:$B$19,0))*1000,0)</f>
        <v>0</v>
      </c>
      <c r="O192" s="5">
        <f>IFERROR(INDEX('[2]Table 28'!O$14:O$19,MATCH($B192,'[2]Table 28'!$B$14:$B$19,0))*1000,0)</f>
        <v>0</v>
      </c>
      <c r="P192" s="5">
        <f>IFERROR(INDEX('[2]Table 28'!P$14:P$19,MATCH($B192,'[2]Table 28'!$B$14:$B$19,0))*1000,0)</f>
        <v>0</v>
      </c>
      <c r="Q192" s="5">
        <f>IFERROR(INDEX('[2]Table 28'!Q$14:Q$19,MATCH($B192,'[2]Table 28'!$B$14:$B$19,0))*1000,0)</f>
        <v>0</v>
      </c>
      <c r="R192" s="5">
        <f>IFERROR(INDEX('[2]Table 28'!R$14:R$19,MATCH($B192,'[2]Table 28'!$B$14:$B$19,0))*1000,0)</f>
        <v>0</v>
      </c>
      <c r="S192" s="5">
        <f>IFERROR(INDEX('[2]Table 28'!S$14:S$19,MATCH($B192,'[2]Table 28'!$B$14:$B$19,0))*1000,0)</f>
        <v>0</v>
      </c>
      <c r="T192" s="5">
        <f>IFERROR(INDEX('[2]Table 28'!T$14:T$19,MATCH($B192,'[2]Table 28'!$B$14:$B$19,0))*1000,0)</f>
        <v>0</v>
      </c>
      <c r="U192" s="5">
        <f>IFERROR(INDEX('[2]Table 28'!U$14:U$19,MATCH($B192,'[2]Table 28'!$B$14:$B$19,0))*1000,0)</f>
        <v>0</v>
      </c>
      <c r="V192" s="5">
        <f>IFERROR(INDEX('[2]Table 28'!V$14:V$19,MATCH($B192,'[2]Table 28'!$B$14:$B$19,0))*1000,0)</f>
        <v>0</v>
      </c>
      <c r="W192" s="5">
        <f>IFERROR(INDEX('[2]Table 28'!W$14:W$19,MATCH($B192,'[2]Table 28'!$B$14:$B$19,0))*1000,0)</f>
        <v>0</v>
      </c>
      <c r="Z192" s="21" t="s">
        <v>26</v>
      </c>
    </row>
    <row r="193" spans="1:28" outlineLevel="1" x14ac:dyDescent="0.2">
      <c r="B193" s="4" t="s">
        <v>23</v>
      </c>
      <c r="C193" s="5">
        <f>IFERROR(INDEX('[2]Table 28'!C$14:C$19,MATCH($B193,'[2]Table 28'!$B$14:$B$19,0))*1000,0)</f>
        <v>60.033000000000001</v>
      </c>
      <c r="D193" s="5">
        <f>IFERROR(INDEX('[2]Table 28'!D$14:D$19,MATCH($B193,'[2]Table 28'!$B$14:$B$19,0))*1000,0)</f>
        <v>34.317</v>
      </c>
      <c r="E193" s="5">
        <f>IFERROR(INDEX('[2]Table 28'!E$14:E$19,MATCH($B193,'[2]Table 28'!$B$14:$B$19,0))*1000,0)</f>
        <v>15.395000000000001</v>
      </c>
      <c r="F193" s="5">
        <f>IFERROR(INDEX('[2]Table 28'!F$14:F$19,MATCH($B193,'[2]Table 28'!$B$14:$B$19,0))*1000,0)</f>
        <v>5.4749999999999996</v>
      </c>
      <c r="G193" s="5">
        <f>IFERROR(INDEX('[2]Table 28'!G$14:G$19,MATCH($B193,'[2]Table 28'!$B$14:$B$19,0))*1000,0)</f>
        <v>4.3259999999999996</v>
      </c>
      <c r="H193" s="5">
        <f>IFERROR(INDEX('[2]Table 28'!H$14:H$19,MATCH($B193,'[2]Table 28'!$B$14:$B$19,0))*1000,0)</f>
        <v>0</v>
      </c>
      <c r="I193" s="5">
        <f>IFERROR(INDEX('[2]Table 28'!I$14:I$19,MATCH($B193,'[2]Table 28'!$B$14:$B$19,0))*1000,0)</f>
        <v>0</v>
      </c>
      <c r="J193" s="5">
        <f>IFERROR(INDEX('[2]Table 28'!J$14:J$19,MATCH($B193,'[2]Table 28'!$B$14:$B$19,0))*1000,0)</f>
        <v>0</v>
      </c>
      <c r="K193" s="5">
        <f>IFERROR(INDEX('[2]Table 28'!K$14:K$19,MATCH($B193,'[2]Table 28'!$B$14:$B$19,0))*1000,0)</f>
        <v>0</v>
      </c>
      <c r="L193" s="5">
        <f>IFERROR(INDEX('[2]Table 28'!L$14:L$19,MATCH($B193,'[2]Table 28'!$B$14:$B$19,0))*1000,0)</f>
        <v>32.4</v>
      </c>
      <c r="M193" s="5">
        <f>IFERROR(INDEX('[2]Table 28'!M$14:M$19,MATCH($B193,'[2]Table 28'!$B$14:$B$19,0))*1000,0)</f>
        <v>13.802</v>
      </c>
      <c r="N193" s="5">
        <f>IFERROR(INDEX('[2]Table 28'!N$14:N$19,MATCH($B193,'[2]Table 28'!$B$14:$B$19,0))*1000,0)</f>
        <v>0</v>
      </c>
      <c r="O193" s="5">
        <f>IFERROR(INDEX('[2]Table 28'!O$14:O$19,MATCH($B193,'[2]Table 28'!$B$14:$B$19,0))*1000,0)</f>
        <v>10.977</v>
      </c>
      <c r="P193" s="5">
        <f>IFERROR(INDEX('[2]Table 28'!P$14:P$19,MATCH($B193,'[2]Table 28'!$B$14:$B$19,0))*1000,0)</f>
        <v>10.718999999999999</v>
      </c>
      <c r="Q193" s="5">
        <f>IFERROR(INDEX('[2]Table 28'!Q$14:Q$19,MATCH($B193,'[2]Table 28'!$B$14:$B$19,0))*1000,0)</f>
        <v>21.98</v>
      </c>
      <c r="R193" s="5">
        <f>IFERROR(INDEX('[2]Table 28'!R$14:R$19,MATCH($B193,'[2]Table 28'!$B$14:$B$19,0))*1000,0)</f>
        <v>104.295</v>
      </c>
      <c r="S193" s="5">
        <f>IFERROR(INDEX('[2]Table 28'!S$14:S$19,MATCH($B193,'[2]Table 28'!$B$14:$B$19,0))*1000,0)</f>
        <v>150.65100000000001</v>
      </c>
      <c r="T193" s="5">
        <f>IFERROR(INDEX('[2]Table 28'!T$14:T$19,MATCH($B193,'[2]Table 28'!$B$14:$B$19,0))*1000,0)</f>
        <v>234.66699999999997</v>
      </c>
      <c r="U193" s="5">
        <f>IFERROR(INDEX('[2]Table 28'!U$14:U$19,MATCH($B193,'[2]Table 28'!$B$14:$B$19,0))*1000,0)</f>
        <v>228.93800000000002</v>
      </c>
      <c r="V193" s="5">
        <f>IFERROR(INDEX('[2]Table 28'!V$14:V$19,MATCH($B193,'[2]Table 28'!$B$14:$B$19,0))*1000,0)</f>
        <v>264.459</v>
      </c>
      <c r="W193" s="5">
        <f>IFERROR(INDEX('[2]Table 28'!W$14:W$19,MATCH($B193,'[2]Table 28'!$B$14:$B$19,0))*1000,0)</f>
        <v>390.29199999999997</v>
      </c>
      <c r="Z193" s="21" t="s">
        <v>26</v>
      </c>
    </row>
    <row r="194" spans="1:28" outlineLevel="1" x14ac:dyDescent="0.2">
      <c r="B194" s="4" t="s">
        <v>17</v>
      </c>
      <c r="C194" s="5">
        <f>IFERROR(INDEX('[2]Table 28'!C$14:C$19,MATCH($B194,'[2]Table 28'!$B$14:$B$19,0))*1000,0)</f>
        <v>0</v>
      </c>
      <c r="D194" s="5">
        <f>IFERROR(INDEX('[2]Table 28'!D$14:D$19,MATCH($B194,'[2]Table 28'!$B$14:$B$19,0))*1000,0)</f>
        <v>0</v>
      </c>
      <c r="E194" s="5">
        <f>IFERROR(INDEX('[2]Table 28'!E$14:E$19,MATCH($B194,'[2]Table 28'!$B$14:$B$19,0))*1000,0)</f>
        <v>0</v>
      </c>
      <c r="F194" s="5">
        <f>IFERROR(INDEX('[2]Table 28'!F$14:F$19,MATCH($B194,'[2]Table 28'!$B$14:$B$19,0))*1000,0)</f>
        <v>0</v>
      </c>
      <c r="G194" s="5">
        <f>IFERROR(INDEX('[2]Table 28'!G$14:G$19,MATCH($B194,'[2]Table 28'!$B$14:$B$19,0))*1000,0)</f>
        <v>0</v>
      </c>
      <c r="H194" s="5">
        <f>IFERROR(INDEX('[2]Table 28'!H$14:H$19,MATCH($B194,'[2]Table 28'!$B$14:$B$19,0))*1000,0)</f>
        <v>0</v>
      </c>
      <c r="I194" s="5">
        <f>IFERROR(INDEX('[2]Table 28'!I$14:I$19,MATCH($B194,'[2]Table 28'!$B$14:$B$19,0))*1000,0)</f>
        <v>0</v>
      </c>
      <c r="J194" s="5">
        <f>IFERROR(INDEX('[2]Table 28'!J$14:J$19,MATCH($B194,'[2]Table 28'!$B$14:$B$19,0))*1000,0)</f>
        <v>0</v>
      </c>
      <c r="K194" s="5">
        <f>IFERROR(INDEX('[2]Table 28'!K$14:K$19,MATCH($B194,'[2]Table 28'!$B$14:$B$19,0))*1000,0)</f>
        <v>0</v>
      </c>
      <c r="L194" s="5">
        <f>IFERROR(INDEX('[2]Table 28'!L$14:L$19,MATCH($B194,'[2]Table 28'!$B$14:$B$19,0))*1000,0)</f>
        <v>0</v>
      </c>
      <c r="M194" s="5">
        <f>IFERROR(INDEX('[2]Table 28'!M$14:M$19,MATCH($B194,'[2]Table 28'!$B$14:$B$19,0))*1000,0)</f>
        <v>0</v>
      </c>
      <c r="N194" s="5">
        <f>IFERROR(INDEX('[2]Table 28'!N$14:N$19,MATCH($B194,'[2]Table 28'!$B$14:$B$19,0))*1000,0)</f>
        <v>0</v>
      </c>
      <c r="O194" s="5">
        <f>IFERROR(INDEX('[2]Table 28'!O$14:O$19,MATCH($B194,'[2]Table 28'!$B$14:$B$19,0))*1000,0)</f>
        <v>0</v>
      </c>
      <c r="P194" s="5">
        <f>IFERROR(INDEX('[2]Table 28'!P$14:P$19,MATCH($B194,'[2]Table 28'!$B$14:$B$19,0))*1000,0)</f>
        <v>0</v>
      </c>
      <c r="Q194" s="5">
        <f>IFERROR(INDEX('[2]Table 28'!Q$14:Q$19,MATCH($B194,'[2]Table 28'!$B$14:$B$19,0))*1000,0)</f>
        <v>0</v>
      </c>
      <c r="R194" s="5">
        <f>IFERROR(INDEX('[2]Table 28'!R$14:R$19,MATCH($B194,'[2]Table 28'!$B$14:$B$19,0))*1000,0)</f>
        <v>0</v>
      </c>
      <c r="S194" s="5">
        <f>IFERROR(INDEX('[2]Table 28'!S$14:S$19,MATCH($B194,'[2]Table 28'!$B$14:$B$19,0))*1000,0)</f>
        <v>0</v>
      </c>
      <c r="T194" s="5">
        <f>IFERROR(INDEX('[2]Table 28'!T$14:T$19,MATCH($B194,'[2]Table 28'!$B$14:$B$19,0))*1000,0)</f>
        <v>0</v>
      </c>
      <c r="U194" s="5">
        <f>IFERROR(INDEX('[2]Table 28'!U$14:U$19,MATCH($B194,'[2]Table 28'!$B$14:$B$19,0))*1000,0)</f>
        <v>0</v>
      </c>
      <c r="V194" s="5">
        <f>IFERROR(INDEX('[2]Table 28'!V$14:V$19,MATCH($B194,'[2]Table 28'!$B$14:$B$19,0))*1000,0)</f>
        <v>0</v>
      </c>
      <c r="W194" s="5">
        <f>IFERROR(INDEX('[2]Table 28'!W$14:W$19,MATCH($B194,'[2]Table 28'!$B$14:$B$19,0))*1000,0)</f>
        <v>0</v>
      </c>
      <c r="Z194" s="21" t="s">
        <v>26</v>
      </c>
    </row>
    <row r="195" spans="1:28" outlineLevel="1" x14ac:dyDescent="0.2">
      <c r="B195" s="4" t="s">
        <v>1</v>
      </c>
      <c r="C195" s="5">
        <f>IFERROR(INDEX('[2]Table 28'!C$14:C$19,MATCH($B195,'[2]Table 28'!$B$14:$B$19,0))*1000,0)</f>
        <v>0</v>
      </c>
      <c r="D195" s="5">
        <f>IFERROR(INDEX('[2]Table 28'!D$14:D$19,MATCH($B195,'[2]Table 28'!$B$14:$B$19,0))*1000,0)</f>
        <v>0</v>
      </c>
      <c r="E195" s="5">
        <f>IFERROR(INDEX('[2]Table 28'!E$14:E$19,MATCH($B195,'[2]Table 28'!$B$14:$B$19,0))*1000,0)</f>
        <v>0</v>
      </c>
      <c r="F195" s="5">
        <f>IFERROR(INDEX('[2]Table 28'!F$14:F$19,MATCH($B195,'[2]Table 28'!$B$14:$B$19,0))*1000,0)</f>
        <v>0</v>
      </c>
      <c r="G195" s="5">
        <f>IFERROR(INDEX('[2]Table 28'!G$14:G$19,MATCH($B195,'[2]Table 28'!$B$14:$B$19,0))*1000,0)</f>
        <v>0</v>
      </c>
      <c r="H195" s="5">
        <f>IFERROR(INDEX('[2]Table 28'!H$14:H$19,MATCH($B195,'[2]Table 28'!$B$14:$B$19,0))*1000,0)</f>
        <v>0</v>
      </c>
      <c r="I195" s="5">
        <f>IFERROR(INDEX('[2]Table 28'!I$14:I$19,MATCH($B195,'[2]Table 28'!$B$14:$B$19,0))*1000,0)</f>
        <v>0</v>
      </c>
      <c r="J195" s="5">
        <f>IFERROR(INDEX('[2]Table 28'!J$14:J$19,MATCH($B195,'[2]Table 28'!$B$14:$B$19,0))*1000,0)</f>
        <v>0</v>
      </c>
      <c r="K195" s="5">
        <f>IFERROR(INDEX('[2]Table 28'!K$14:K$19,MATCH($B195,'[2]Table 28'!$B$14:$B$19,0))*1000,0)</f>
        <v>0</v>
      </c>
      <c r="L195" s="5">
        <f>IFERROR(INDEX('[2]Table 28'!L$14:L$19,MATCH($B195,'[2]Table 28'!$B$14:$B$19,0))*1000,0)</f>
        <v>0</v>
      </c>
      <c r="M195" s="5">
        <f>IFERROR(INDEX('[2]Table 28'!M$14:M$19,MATCH($B195,'[2]Table 28'!$B$14:$B$19,0))*1000,0)</f>
        <v>0</v>
      </c>
      <c r="N195" s="5">
        <f>IFERROR(INDEX('[2]Table 28'!N$14:N$19,MATCH($B195,'[2]Table 28'!$B$14:$B$19,0))*1000,0)</f>
        <v>0</v>
      </c>
      <c r="O195" s="5">
        <f>IFERROR(INDEX('[2]Table 28'!O$14:O$19,MATCH($B195,'[2]Table 28'!$B$14:$B$19,0))*1000,0)</f>
        <v>0</v>
      </c>
      <c r="P195" s="5">
        <f>IFERROR(INDEX('[2]Table 28'!P$14:P$19,MATCH($B195,'[2]Table 28'!$B$14:$B$19,0))*1000,0)</f>
        <v>0</v>
      </c>
      <c r="Q195" s="5">
        <f>IFERROR(INDEX('[2]Table 28'!Q$14:Q$19,MATCH($B195,'[2]Table 28'!$B$14:$B$19,0))*1000,0)</f>
        <v>0</v>
      </c>
      <c r="R195" s="5">
        <f>IFERROR(INDEX('[2]Table 28'!R$14:R$19,MATCH($B195,'[2]Table 28'!$B$14:$B$19,0))*1000,0)</f>
        <v>0</v>
      </c>
      <c r="S195" s="5">
        <f>IFERROR(INDEX('[2]Table 28'!S$14:S$19,MATCH($B195,'[2]Table 28'!$B$14:$B$19,0))*1000,0)</f>
        <v>0</v>
      </c>
      <c r="T195" s="5">
        <f>IFERROR(INDEX('[2]Table 28'!T$14:T$19,MATCH($B195,'[2]Table 28'!$B$14:$B$19,0))*1000,0)</f>
        <v>0</v>
      </c>
      <c r="U195" s="5">
        <f>IFERROR(INDEX('[2]Table 28'!U$14:U$19,MATCH($B195,'[2]Table 28'!$B$14:$B$19,0))*1000,0)</f>
        <v>0</v>
      </c>
      <c r="V195" s="5">
        <f>IFERROR(INDEX('[2]Table 28'!V$14:V$19,MATCH($B195,'[2]Table 28'!$B$14:$B$19,0))*1000,0)</f>
        <v>0</v>
      </c>
      <c r="W195" s="5">
        <f>IFERROR(INDEX('[2]Table 28'!W$14:W$19,MATCH($B195,'[2]Table 28'!$B$14:$B$19,0))*1000,0)</f>
        <v>0</v>
      </c>
      <c r="Z195" s="21" t="s">
        <v>26</v>
      </c>
    </row>
    <row r="196" spans="1:28" outlineLevel="1" x14ac:dyDescent="0.2">
      <c r="B196" s="15" t="s">
        <v>9</v>
      </c>
      <c r="C196" s="19">
        <f t="shared" ref="C196:W196" si="79">SUM(C186:C195)</f>
        <v>2570.5719999999997</v>
      </c>
      <c r="D196" s="19">
        <f t="shared" si="79"/>
        <v>2604.172</v>
      </c>
      <c r="E196" s="19">
        <f t="shared" si="79"/>
        <v>2631.2829999999999</v>
      </c>
      <c r="F196" s="19">
        <f t="shared" si="79"/>
        <v>2804.3</v>
      </c>
      <c r="G196" s="19">
        <f t="shared" si="79"/>
        <v>2156.6540000000005</v>
      </c>
      <c r="H196" s="19">
        <f t="shared" si="79"/>
        <v>2191.7529999999997</v>
      </c>
      <c r="I196" s="19">
        <f t="shared" si="79"/>
        <v>2126.8159999999998</v>
      </c>
      <c r="J196" s="19">
        <f t="shared" si="79"/>
        <v>2359.0820000000003</v>
      </c>
      <c r="K196" s="19">
        <f t="shared" si="79"/>
        <v>2572.35</v>
      </c>
      <c r="L196" s="19">
        <f t="shared" si="79"/>
        <v>1950.6650000000002</v>
      </c>
      <c r="M196" s="19">
        <f t="shared" si="79"/>
        <v>1987.4269999999999</v>
      </c>
      <c r="N196" s="19">
        <f t="shared" si="79"/>
        <v>1877.2</v>
      </c>
      <c r="O196" s="19">
        <f t="shared" si="79"/>
        <v>1813.5320000000002</v>
      </c>
      <c r="P196" s="19">
        <f t="shared" si="79"/>
        <v>1749.4170000000001</v>
      </c>
      <c r="Q196" s="19">
        <f t="shared" si="79"/>
        <v>1650.097</v>
      </c>
      <c r="R196" s="19">
        <f t="shared" si="79"/>
        <v>1613.2690000000002</v>
      </c>
      <c r="S196" s="19">
        <f t="shared" si="79"/>
        <v>1863.203</v>
      </c>
      <c r="T196" s="19">
        <f t="shared" si="79"/>
        <v>1127.893</v>
      </c>
      <c r="U196" s="19">
        <f t="shared" si="79"/>
        <v>1580.8590000000002</v>
      </c>
      <c r="V196" s="19">
        <f t="shared" si="79"/>
        <v>1839.222</v>
      </c>
      <c r="W196" s="19">
        <f t="shared" si="79"/>
        <v>1637.3050000000001</v>
      </c>
    </row>
    <row r="197" spans="1:28" outlineLevel="1" x14ac:dyDescent="0.2">
      <c r="B197" s="26" t="s">
        <v>91</v>
      </c>
      <c r="C197" s="25">
        <f t="shared" ref="C197:W197" si="80">C196/C177/1000</f>
        <v>6.1469080305958832E-4</v>
      </c>
      <c r="D197" s="25">
        <f t="shared" si="80"/>
        <v>5.9221023635402177E-4</v>
      </c>
      <c r="E197" s="25">
        <f t="shared" si="80"/>
        <v>5.634222169224024E-4</v>
      </c>
      <c r="F197" s="25">
        <f t="shared" si="80"/>
        <v>5.5538940096011937E-4</v>
      </c>
      <c r="G197" s="25">
        <f t="shared" si="80"/>
        <v>5.2248896520263807E-4</v>
      </c>
      <c r="H197" s="25">
        <f t="shared" si="80"/>
        <v>4.9253691425802651E-4</v>
      </c>
      <c r="I197" s="25">
        <f t="shared" si="80"/>
        <v>4.2750317315400928E-4</v>
      </c>
      <c r="J197" s="25">
        <f t="shared" si="80"/>
        <v>5.1467057536022209E-4</v>
      </c>
      <c r="K197" s="25">
        <f t="shared" si="80"/>
        <v>5.327040327720192E-4</v>
      </c>
      <c r="L197" s="25">
        <f t="shared" si="80"/>
        <v>4.4734954198701033E-4</v>
      </c>
      <c r="M197" s="25">
        <f t="shared" si="80"/>
        <v>4.2731886794747603E-4</v>
      </c>
      <c r="N197" s="25">
        <f t="shared" si="80"/>
        <v>4.4372529681675538E-4</v>
      </c>
      <c r="O197" s="25">
        <f t="shared" si="80"/>
        <v>4.1536000783097494E-4</v>
      </c>
      <c r="P197" s="25">
        <f t="shared" si="80"/>
        <v>4.0606617425947822E-4</v>
      </c>
      <c r="Q197" s="25">
        <f t="shared" si="80"/>
        <v>4.2193602825209211E-4</v>
      </c>
      <c r="R197" s="25">
        <f t="shared" si="80"/>
        <v>4.309637880691513E-4</v>
      </c>
      <c r="S197" s="25">
        <f t="shared" si="80"/>
        <v>4.4743406142770653E-4</v>
      </c>
      <c r="T197" s="25">
        <f t="shared" si="80"/>
        <v>2.4178701654914956E-4</v>
      </c>
      <c r="U197" s="25">
        <f t="shared" si="80"/>
        <v>3.4778102226940585E-4</v>
      </c>
      <c r="V197" s="25">
        <f t="shared" si="80"/>
        <v>4.0590934255695229E-4</v>
      </c>
      <c r="W197" s="25">
        <f t="shared" si="80"/>
        <v>3.4224187345150293E-4</v>
      </c>
    </row>
    <row r="198" spans="1:28" outlineLevel="1" x14ac:dyDescent="0.2"/>
    <row r="199" spans="1:28" outlineLevel="1" x14ac:dyDescent="0.2">
      <c r="B199" s="4" t="s">
        <v>18</v>
      </c>
      <c r="C199" s="11">
        <f t="shared" ref="C199:W199" si="81">IFERROR(C186/C196,0)</f>
        <v>0</v>
      </c>
      <c r="D199" s="11">
        <f t="shared" si="81"/>
        <v>0</v>
      </c>
      <c r="E199" s="11">
        <f t="shared" si="81"/>
        <v>0</v>
      </c>
      <c r="F199" s="11">
        <f t="shared" si="81"/>
        <v>0</v>
      </c>
      <c r="G199" s="11">
        <f t="shared" si="81"/>
        <v>0</v>
      </c>
      <c r="H199" s="11">
        <f t="shared" si="81"/>
        <v>0</v>
      </c>
      <c r="I199" s="11">
        <f t="shared" si="81"/>
        <v>0</v>
      </c>
      <c r="J199" s="11">
        <f t="shared" si="81"/>
        <v>0</v>
      </c>
      <c r="K199" s="11">
        <f t="shared" si="81"/>
        <v>0</v>
      </c>
      <c r="L199" s="11">
        <f t="shared" si="81"/>
        <v>0</v>
      </c>
      <c r="M199" s="11">
        <f t="shared" si="81"/>
        <v>0</v>
      </c>
      <c r="N199" s="11">
        <f t="shared" si="81"/>
        <v>0</v>
      </c>
      <c r="O199" s="11">
        <f t="shared" si="81"/>
        <v>0</v>
      </c>
      <c r="P199" s="11">
        <f t="shared" si="81"/>
        <v>0</v>
      </c>
      <c r="Q199" s="11">
        <f t="shared" si="81"/>
        <v>0</v>
      </c>
      <c r="R199" s="11">
        <f t="shared" si="81"/>
        <v>0</v>
      </c>
      <c r="S199" s="11">
        <f t="shared" si="81"/>
        <v>0</v>
      </c>
      <c r="T199" s="11">
        <f t="shared" si="81"/>
        <v>0</v>
      </c>
      <c r="U199" s="11">
        <f t="shared" si="81"/>
        <v>0</v>
      </c>
      <c r="V199" s="11">
        <f t="shared" si="81"/>
        <v>0</v>
      </c>
      <c r="W199" s="11">
        <f t="shared" si="81"/>
        <v>0</v>
      </c>
    </row>
    <row r="200" spans="1:28" outlineLevel="1" x14ac:dyDescent="0.2">
      <c r="B200" s="4" t="s">
        <v>19</v>
      </c>
      <c r="C200" s="11">
        <f t="shared" ref="C200:W200" si="82">IFERROR(C187/C196,0)</f>
        <v>0</v>
      </c>
      <c r="D200" s="11">
        <f t="shared" si="82"/>
        <v>0</v>
      </c>
      <c r="E200" s="11">
        <f t="shared" si="82"/>
        <v>0</v>
      </c>
      <c r="F200" s="11">
        <f t="shared" si="82"/>
        <v>0</v>
      </c>
      <c r="G200" s="11">
        <f t="shared" si="82"/>
        <v>0</v>
      </c>
      <c r="H200" s="11">
        <f t="shared" si="82"/>
        <v>0</v>
      </c>
      <c r="I200" s="11">
        <f t="shared" si="82"/>
        <v>0</v>
      </c>
      <c r="J200" s="11">
        <f t="shared" si="82"/>
        <v>0</v>
      </c>
      <c r="K200" s="11">
        <f t="shared" si="82"/>
        <v>0</v>
      </c>
      <c r="L200" s="11">
        <f t="shared" si="82"/>
        <v>0</v>
      </c>
      <c r="M200" s="11">
        <f t="shared" si="82"/>
        <v>0</v>
      </c>
      <c r="N200" s="11">
        <f t="shared" si="82"/>
        <v>0</v>
      </c>
      <c r="O200" s="11">
        <f t="shared" si="82"/>
        <v>0</v>
      </c>
      <c r="P200" s="11">
        <f t="shared" si="82"/>
        <v>0</v>
      </c>
      <c r="Q200" s="11">
        <f t="shared" si="82"/>
        <v>0</v>
      </c>
      <c r="R200" s="11">
        <f t="shared" si="82"/>
        <v>0</v>
      </c>
      <c r="S200" s="11">
        <f t="shared" si="82"/>
        <v>0</v>
      </c>
      <c r="T200" s="11">
        <f t="shared" si="82"/>
        <v>0</v>
      </c>
      <c r="U200" s="11">
        <f t="shared" si="82"/>
        <v>0</v>
      </c>
      <c r="V200" s="11">
        <f t="shared" si="82"/>
        <v>0</v>
      </c>
      <c r="W200" s="11">
        <f t="shared" si="82"/>
        <v>0</v>
      </c>
    </row>
    <row r="201" spans="1:28" outlineLevel="1" x14ac:dyDescent="0.2">
      <c r="B201" s="4" t="s">
        <v>16</v>
      </c>
      <c r="C201" s="11">
        <f t="shared" ref="C201:W201" si="83">IFERROR(C188/C196,0)</f>
        <v>0.88496023453145845</v>
      </c>
      <c r="D201" s="11">
        <f t="shared" si="83"/>
        <v>0.96343521088468809</v>
      </c>
      <c r="E201" s="11">
        <f t="shared" si="83"/>
        <v>0.97908434782575648</v>
      </c>
      <c r="F201" s="11">
        <f t="shared" si="83"/>
        <v>0.96687622579609878</v>
      </c>
      <c r="G201" s="11">
        <f t="shared" si="83"/>
        <v>0.95219585524613581</v>
      </c>
      <c r="H201" s="11">
        <f t="shared" si="83"/>
        <v>0.98489382699601646</v>
      </c>
      <c r="I201" s="11">
        <f t="shared" si="83"/>
        <v>0.97144604892947961</v>
      </c>
      <c r="J201" s="11">
        <f t="shared" si="83"/>
        <v>0.96025191154864464</v>
      </c>
      <c r="K201" s="11">
        <f t="shared" si="83"/>
        <v>0.98474974245339875</v>
      </c>
      <c r="L201" s="11">
        <f t="shared" si="83"/>
        <v>0.95530037192444617</v>
      </c>
      <c r="M201" s="11">
        <f t="shared" si="83"/>
        <v>0.96756912329358513</v>
      </c>
      <c r="N201" s="11">
        <f t="shared" si="83"/>
        <v>0.96883070530577453</v>
      </c>
      <c r="O201" s="11">
        <f t="shared" si="83"/>
        <v>0.95167606637213997</v>
      </c>
      <c r="P201" s="11">
        <f t="shared" si="83"/>
        <v>0.95149755604295594</v>
      </c>
      <c r="Q201" s="11">
        <f t="shared" si="83"/>
        <v>0.92041558768969345</v>
      </c>
      <c r="R201" s="11">
        <f t="shared" si="83"/>
        <v>0.86976753411861252</v>
      </c>
      <c r="S201" s="11">
        <f t="shared" si="83"/>
        <v>0.850006682041624</v>
      </c>
      <c r="T201" s="11">
        <f t="shared" si="83"/>
        <v>0.68384412351171608</v>
      </c>
      <c r="U201" s="11">
        <f t="shared" si="83"/>
        <v>0.78860480283187806</v>
      </c>
      <c r="V201" s="11">
        <f t="shared" si="83"/>
        <v>0.78788259383587189</v>
      </c>
      <c r="W201" s="11">
        <f t="shared" si="83"/>
        <v>0.68129823093437092</v>
      </c>
    </row>
    <row r="202" spans="1:28" outlineLevel="1" x14ac:dyDescent="0.2">
      <c r="B202" s="4" t="s">
        <v>21</v>
      </c>
      <c r="C202" s="11">
        <f t="shared" ref="C202:W202" si="84">IFERROR(C189/C196,0)</f>
        <v>0</v>
      </c>
      <c r="D202" s="11">
        <f t="shared" si="84"/>
        <v>0</v>
      </c>
      <c r="E202" s="11">
        <f t="shared" si="84"/>
        <v>0</v>
      </c>
      <c r="F202" s="11">
        <f t="shared" si="84"/>
        <v>0</v>
      </c>
      <c r="G202" s="11">
        <f t="shared" si="84"/>
        <v>0</v>
      </c>
      <c r="H202" s="11">
        <f t="shared" si="84"/>
        <v>0</v>
      </c>
      <c r="I202" s="11">
        <f t="shared" si="84"/>
        <v>0</v>
      </c>
      <c r="J202" s="11">
        <f t="shared" si="84"/>
        <v>0</v>
      </c>
      <c r="K202" s="11">
        <f t="shared" si="84"/>
        <v>0</v>
      </c>
      <c r="L202" s="11">
        <f t="shared" si="84"/>
        <v>0</v>
      </c>
      <c r="M202" s="11">
        <f t="shared" si="84"/>
        <v>0</v>
      </c>
      <c r="N202" s="11">
        <f t="shared" si="84"/>
        <v>0</v>
      </c>
      <c r="O202" s="11">
        <f t="shared" si="84"/>
        <v>0</v>
      </c>
      <c r="P202" s="11">
        <f t="shared" si="84"/>
        <v>0</v>
      </c>
      <c r="Q202" s="11">
        <f t="shared" si="84"/>
        <v>0</v>
      </c>
      <c r="R202" s="11">
        <f t="shared" si="84"/>
        <v>0</v>
      </c>
      <c r="S202" s="11">
        <f t="shared" si="84"/>
        <v>0</v>
      </c>
      <c r="T202" s="11">
        <f t="shared" si="84"/>
        <v>0</v>
      </c>
      <c r="U202" s="11">
        <f t="shared" si="84"/>
        <v>0</v>
      </c>
      <c r="V202" s="11">
        <f t="shared" si="84"/>
        <v>0</v>
      </c>
      <c r="W202" s="11">
        <f t="shared" si="84"/>
        <v>0</v>
      </c>
    </row>
    <row r="203" spans="1:28" outlineLevel="1" x14ac:dyDescent="0.2">
      <c r="B203" s="4" t="s">
        <v>20</v>
      </c>
      <c r="C203" s="11">
        <f t="shared" ref="C203:W203" si="85">IFERROR(C190/C196,0)</f>
        <v>9.1685819342932254E-2</v>
      </c>
      <c r="D203" s="11">
        <f t="shared" si="85"/>
        <v>2.3387088103243563E-2</v>
      </c>
      <c r="E203" s="11">
        <f t="shared" si="85"/>
        <v>1.5064894198001508E-2</v>
      </c>
      <c r="F203" s="11">
        <f t="shared" si="85"/>
        <v>3.1171415326462931E-2</v>
      </c>
      <c r="G203" s="11">
        <f t="shared" si="85"/>
        <v>4.5798259711571712E-2</v>
      </c>
      <c r="H203" s="11">
        <f t="shared" si="85"/>
        <v>1.5106173003983573E-2</v>
      </c>
      <c r="I203" s="11">
        <f t="shared" si="85"/>
        <v>2.8553951070520441E-2</v>
      </c>
      <c r="J203" s="11">
        <f t="shared" si="85"/>
        <v>3.9748088451355225E-2</v>
      </c>
      <c r="K203" s="11">
        <f t="shared" si="85"/>
        <v>1.5250257546601358E-2</v>
      </c>
      <c r="L203" s="11">
        <f t="shared" si="85"/>
        <v>2.8089907800673102E-2</v>
      </c>
      <c r="M203" s="11">
        <f t="shared" si="85"/>
        <v>2.4610212098356319E-2</v>
      </c>
      <c r="N203" s="11">
        <f t="shared" si="85"/>
        <v>2.9897720008523334E-2</v>
      </c>
      <c r="O203" s="11">
        <f t="shared" si="85"/>
        <v>4.0660986406636325E-2</v>
      </c>
      <c r="P203" s="11">
        <f t="shared" si="85"/>
        <v>4.0914201702624359E-2</v>
      </c>
      <c r="Q203" s="11">
        <f t="shared" si="85"/>
        <v>6.3925332874370411E-2</v>
      </c>
      <c r="R203" s="11">
        <f t="shared" si="85"/>
        <v>6.558422680904423E-2</v>
      </c>
      <c r="S203" s="11">
        <f t="shared" si="85"/>
        <v>6.9137394046703438E-2</v>
      </c>
      <c r="T203" s="11">
        <f t="shared" si="85"/>
        <v>0.10809801993628829</v>
      </c>
      <c r="U203" s="11">
        <f t="shared" si="85"/>
        <v>6.6576462543465276E-2</v>
      </c>
      <c r="V203" s="11">
        <f t="shared" si="85"/>
        <v>6.832889123770812E-2</v>
      </c>
      <c r="W203" s="11">
        <f t="shared" si="85"/>
        <v>8.0327122924562011E-2</v>
      </c>
    </row>
    <row r="204" spans="1:28" x14ac:dyDescent="0.2">
      <c r="B204" s="4" t="s">
        <v>0</v>
      </c>
      <c r="C204" s="11">
        <f t="shared" ref="C204:W204" si="86">IFERROR(C191/C196,0)</f>
        <v>0</v>
      </c>
      <c r="D204" s="11">
        <f t="shared" si="86"/>
        <v>0</v>
      </c>
      <c r="E204" s="11">
        <f t="shared" si="86"/>
        <v>0</v>
      </c>
      <c r="F204" s="11">
        <f t="shared" si="86"/>
        <v>0</v>
      </c>
      <c r="G204" s="11">
        <f t="shared" si="86"/>
        <v>0</v>
      </c>
      <c r="H204" s="11">
        <f t="shared" si="86"/>
        <v>0</v>
      </c>
      <c r="I204" s="11">
        <f t="shared" si="86"/>
        <v>0</v>
      </c>
      <c r="J204" s="11">
        <f t="shared" si="86"/>
        <v>0</v>
      </c>
      <c r="K204" s="11">
        <f t="shared" si="86"/>
        <v>0</v>
      </c>
      <c r="L204" s="11">
        <f t="shared" si="86"/>
        <v>0</v>
      </c>
      <c r="M204" s="11">
        <f t="shared" si="86"/>
        <v>8.760070181194076E-4</v>
      </c>
      <c r="N204" s="11">
        <f t="shared" si="86"/>
        <v>1.2715746857021096E-3</v>
      </c>
      <c r="O204" s="11">
        <f t="shared" si="86"/>
        <v>1.6101177150444545E-3</v>
      </c>
      <c r="P204" s="11">
        <f t="shared" si="86"/>
        <v>1.4610581696645223E-3</v>
      </c>
      <c r="Q204" s="11">
        <f t="shared" si="86"/>
        <v>2.3386503944919602E-3</v>
      </c>
      <c r="R204" s="11">
        <f t="shared" si="86"/>
        <v>0</v>
      </c>
      <c r="S204" s="11">
        <f t="shared" si="86"/>
        <v>0</v>
      </c>
      <c r="T204" s="11">
        <f t="shared" si="86"/>
        <v>0</v>
      </c>
      <c r="U204" s="11">
        <f t="shared" si="86"/>
        <v>0</v>
      </c>
      <c r="V204" s="11">
        <f t="shared" si="86"/>
        <v>0</v>
      </c>
      <c r="W204" s="11">
        <f t="shared" si="86"/>
        <v>0</v>
      </c>
    </row>
    <row r="205" spans="1:28" x14ac:dyDescent="0.2">
      <c r="B205" s="4" t="s">
        <v>22</v>
      </c>
      <c r="C205" s="11">
        <f t="shared" ref="C205:W205" si="87">IFERROR(C192/C196,0)</f>
        <v>0</v>
      </c>
      <c r="D205" s="11">
        <f t="shared" si="87"/>
        <v>0</v>
      </c>
      <c r="E205" s="11">
        <f t="shared" si="87"/>
        <v>0</v>
      </c>
      <c r="F205" s="11">
        <f t="shared" si="87"/>
        <v>0</v>
      </c>
      <c r="G205" s="11">
        <f t="shared" si="87"/>
        <v>0</v>
      </c>
      <c r="H205" s="11">
        <f t="shared" si="87"/>
        <v>0</v>
      </c>
      <c r="I205" s="11">
        <f t="shared" si="87"/>
        <v>0</v>
      </c>
      <c r="J205" s="11">
        <f t="shared" si="87"/>
        <v>0</v>
      </c>
      <c r="K205" s="11">
        <f t="shared" si="87"/>
        <v>0</v>
      </c>
      <c r="L205" s="11">
        <f t="shared" si="87"/>
        <v>0</v>
      </c>
      <c r="M205" s="11">
        <f t="shared" si="87"/>
        <v>0</v>
      </c>
      <c r="N205" s="11">
        <f t="shared" si="87"/>
        <v>0</v>
      </c>
      <c r="O205" s="11">
        <f t="shared" si="87"/>
        <v>0</v>
      </c>
      <c r="P205" s="11">
        <f t="shared" si="87"/>
        <v>0</v>
      </c>
      <c r="Q205" s="11">
        <f t="shared" si="87"/>
        <v>0</v>
      </c>
      <c r="R205" s="11">
        <f t="shared" si="87"/>
        <v>0</v>
      </c>
      <c r="S205" s="11">
        <f t="shared" si="87"/>
        <v>0</v>
      </c>
      <c r="T205" s="11">
        <f t="shared" si="87"/>
        <v>0</v>
      </c>
      <c r="U205" s="11">
        <f t="shared" si="87"/>
        <v>0</v>
      </c>
      <c r="V205" s="11">
        <f t="shared" si="87"/>
        <v>0</v>
      </c>
      <c r="W205" s="11">
        <f t="shared" si="87"/>
        <v>0</v>
      </c>
    </row>
    <row r="206" spans="1:28" s="33" customFormat="1" x14ac:dyDescent="0.2">
      <c r="A206" s="1"/>
      <c r="B206" s="4" t="s">
        <v>23</v>
      </c>
      <c r="C206" s="11">
        <f t="shared" ref="C206:W206" si="88">IFERROR(C193/C196,0)</f>
        <v>2.3353946125609402E-2</v>
      </c>
      <c r="D206" s="11">
        <f t="shared" si="88"/>
        <v>1.3177701012068327E-2</v>
      </c>
      <c r="E206" s="11">
        <f t="shared" si="88"/>
        <v>5.8507579762420089E-3</v>
      </c>
      <c r="F206" s="11">
        <f t="shared" si="88"/>
        <v>1.9523588774382197E-3</v>
      </c>
      <c r="G206" s="11">
        <f t="shared" si="88"/>
        <v>2.0058850422923651E-3</v>
      </c>
      <c r="H206" s="11">
        <f t="shared" si="88"/>
        <v>0</v>
      </c>
      <c r="I206" s="11">
        <f t="shared" si="88"/>
        <v>0</v>
      </c>
      <c r="J206" s="11">
        <f t="shared" si="88"/>
        <v>0</v>
      </c>
      <c r="K206" s="11">
        <f t="shared" si="88"/>
        <v>0</v>
      </c>
      <c r="L206" s="11">
        <f t="shared" si="88"/>
        <v>1.6609720274880616E-2</v>
      </c>
      <c r="M206" s="11">
        <f t="shared" si="88"/>
        <v>6.944657589939153E-3</v>
      </c>
      <c r="N206" s="11">
        <f t="shared" si="88"/>
        <v>0</v>
      </c>
      <c r="O206" s="11">
        <f t="shared" si="88"/>
        <v>6.0528295061791021E-3</v>
      </c>
      <c r="P206" s="11">
        <f t="shared" si="88"/>
        <v>6.1271840847550918E-3</v>
      </c>
      <c r="Q206" s="11">
        <f t="shared" si="88"/>
        <v>1.332042904144423E-2</v>
      </c>
      <c r="R206" s="11">
        <f t="shared" si="88"/>
        <v>6.4648239072343169E-2</v>
      </c>
      <c r="S206" s="11">
        <f t="shared" si="88"/>
        <v>8.0855923911672539E-2</v>
      </c>
      <c r="T206" s="11">
        <f t="shared" si="88"/>
        <v>0.2080578565519956</v>
      </c>
      <c r="U206" s="11">
        <f t="shared" si="88"/>
        <v>0.14481873462465658</v>
      </c>
      <c r="V206" s="11">
        <f t="shared" si="88"/>
        <v>0.14378851492641997</v>
      </c>
      <c r="W206" s="11">
        <f t="shared" si="88"/>
        <v>0.23837464614106715</v>
      </c>
      <c r="X206" s="1"/>
      <c r="Y206" s="1"/>
      <c r="Z206"/>
      <c r="AA206" s="1"/>
      <c r="AB206" s="1"/>
    </row>
    <row r="207" spans="1:28" outlineLevel="1" x14ac:dyDescent="0.2">
      <c r="B207" s="4" t="s">
        <v>17</v>
      </c>
      <c r="C207" s="11">
        <f t="shared" ref="C207:W207" si="89">IFERROR(C194/C196,0)</f>
        <v>0</v>
      </c>
      <c r="D207" s="11">
        <f t="shared" si="89"/>
        <v>0</v>
      </c>
      <c r="E207" s="11">
        <f t="shared" si="89"/>
        <v>0</v>
      </c>
      <c r="F207" s="11">
        <f t="shared" si="89"/>
        <v>0</v>
      </c>
      <c r="G207" s="11">
        <f t="shared" si="89"/>
        <v>0</v>
      </c>
      <c r="H207" s="11">
        <f t="shared" si="89"/>
        <v>0</v>
      </c>
      <c r="I207" s="11">
        <f t="shared" si="89"/>
        <v>0</v>
      </c>
      <c r="J207" s="11">
        <f t="shared" si="89"/>
        <v>0</v>
      </c>
      <c r="K207" s="11">
        <f t="shared" si="89"/>
        <v>0</v>
      </c>
      <c r="L207" s="11">
        <f t="shared" si="89"/>
        <v>0</v>
      </c>
      <c r="M207" s="11">
        <f t="shared" si="89"/>
        <v>0</v>
      </c>
      <c r="N207" s="11">
        <f t="shared" si="89"/>
        <v>0</v>
      </c>
      <c r="O207" s="11">
        <f t="shared" si="89"/>
        <v>0</v>
      </c>
      <c r="P207" s="11">
        <f t="shared" si="89"/>
        <v>0</v>
      </c>
      <c r="Q207" s="11">
        <f t="shared" si="89"/>
        <v>0</v>
      </c>
      <c r="R207" s="11">
        <f t="shared" si="89"/>
        <v>0</v>
      </c>
      <c r="S207" s="11">
        <f t="shared" si="89"/>
        <v>0</v>
      </c>
      <c r="T207" s="11">
        <f t="shared" si="89"/>
        <v>0</v>
      </c>
      <c r="U207" s="11">
        <f t="shared" si="89"/>
        <v>0</v>
      </c>
      <c r="V207" s="11">
        <f t="shared" si="89"/>
        <v>0</v>
      </c>
      <c r="W207" s="11">
        <f t="shared" si="89"/>
        <v>0</v>
      </c>
    </row>
    <row r="208" spans="1:28" outlineLevel="1" x14ac:dyDescent="0.2">
      <c r="B208" s="4" t="s">
        <v>1</v>
      </c>
      <c r="C208" s="11">
        <f t="shared" ref="C208:W208" si="90">IFERROR(C195/C196,0)</f>
        <v>0</v>
      </c>
      <c r="D208" s="11">
        <f t="shared" si="90"/>
        <v>0</v>
      </c>
      <c r="E208" s="11">
        <f t="shared" si="90"/>
        <v>0</v>
      </c>
      <c r="F208" s="11">
        <f t="shared" si="90"/>
        <v>0</v>
      </c>
      <c r="G208" s="11">
        <f t="shared" si="90"/>
        <v>0</v>
      </c>
      <c r="H208" s="11">
        <f t="shared" si="90"/>
        <v>0</v>
      </c>
      <c r="I208" s="11">
        <f t="shared" si="90"/>
        <v>0</v>
      </c>
      <c r="J208" s="11">
        <f t="shared" si="90"/>
        <v>0</v>
      </c>
      <c r="K208" s="11">
        <f t="shared" si="90"/>
        <v>0</v>
      </c>
      <c r="L208" s="11">
        <f t="shared" si="90"/>
        <v>0</v>
      </c>
      <c r="M208" s="11">
        <f t="shared" si="90"/>
        <v>0</v>
      </c>
      <c r="N208" s="11">
        <f t="shared" si="90"/>
        <v>0</v>
      </c>
      <c r="O208" s="11">
        <f t="shared" si="90"/>
        <v>0</v>
      </c>
      <c r="P208" s="11">
        <f t="shared" si="90"/>
        <v>0</v>
      </c>
      <c r="Q208" s="11">
        <f t="shared" si="90"/>
        <v>0</v>
      </c>
      <c r="R208" s="11">
        <f t="shared" si="90"/>
        <v>0</v>
      </c>
      <c r="S208" s="11">
        <f t="shared" si="90"/>
        <v>0</v>
      </c>
      <c r="T208" s="11">
        <f t="shared" si="90"/>
        <v>0</v>
      </c>
      <c r="U208" s="11">
        <f t="shared" si="90"/>
        <v>0</v>
      </c>
      <c r="V208" s="11">
        <f t="shared" si="90"/>
        <v>0</v>
      </c>
      <c r="W208" s="11">
        <f t="shared" si="90"/>
        <v>0</v>
      </c>
    </row>
    <row r="209" spans="1:28" outlineLevel="1" x14ac:dyDescent="0.2"/>
    <row r="210" spans="1:28" outlineLevel="1" x14ac:dyDescent="0.2"/>
    <row r="211" spans="1:28" outlineLevel="1" x14ac:dyDescent="0.2">
      <c r="A211" s="32" t="s">
        <v>85</v>
      </c>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4"/>
      <c r="AA211" s="33"/>
      <c r="AB211" s="33"/>
    </row>
    <row r="212" spans="1:28" outlineLevel="1" x14ac:dyDescent="0.2">
      <c r="B212" s="20" t="s">
        <v>88</v>
      </c>
      <c r="C212" s="5">
        <f>'[2]Table 29'!C$32</f>
        <v>2595.153871</v>
      </c>
      <c r="D212" s="5">
        <f>'[2]Table 29'!D$32</f>
        <v>3186.791866</v>
      </c>
      <c r="E212" s="5">
        <f>'[2]Table 29'!E$32</f>
        <v>3527.6580709999998</v>
      </c>
      <c r="F212" s="5">
        <f>'[2]Table 29'!F$32</f>
        <v>3417.3168430000001</v>
      </c>
      <c r="G212" s="5">
        <f>'[2]Table 29'!G$32</f>
        <v>3273.7638080000002</v>
      </c>
      <c r="H212" s="5">
        <f>'[2]Table 29'!H$32</f>
        <v>3574.467756</v>
      </c>
      <c r="I212" s="5">
        <f>'[2]Table 29'!I$32</f>
        <v>3218.547724</v>
      </c>
      <c r="J212" s="5">
        <f>'[2]Table 29'!J$32</f>
        <v>3225.2597479999999</v>
      </c>
      <c r="K212" s="5">
        <f>'[2]Table 29'!K$32</f>
        <v>3394.8057659999999</v>
      </c>
      <c r="L212" s="5">
        <f>'[2]Table 29'!L$32</f>
        <v>3002.3355959999999</v>
      </c>
      <c r="M212" s="5">
        <f>'[2]Table 29'!M$32</f>
        <v>3230.9967449999999</v>
      </c>
      <c r="N212" s="5">
        <f>'[2]Table 29'!N$32</f>
        <v>3323.6023049999999</v>
      </c>
      <c r="O212" s="5">
        <f>'[2]Table 29'!O$32</f>
        <v>3490.1404950000001</v>
      </c>
      <c r="P212" s="5">
        <f>'[2]Table 29'!P$32</f>
        <v>3532.668197</v>
      </c>
      <c r="Q212" s="5">
        <f>'[2]Table 29'!Q$32</f>
        <v>3298.8784289999999</v>
      </c>
      <c r="R212" s="5">
        <f>'[2]Table 29'!R$32</f>
        <v>3248.3542269999998</v>
      </c>
      <c r="S212" s="5">
        <f>'[2]Table 29'!S$32</f>
        <v>2732.3514620000001</v>
      </c>
      <c r="T212" s="5">
        <f>'[2]Table 29'!T$32</f>
        <v>3406.8623729999999</v>
      </c>
      <c r="U212" s="5">
        <f>'[2]Table 29'!U$32</f>
        <v>3365.436213</v>
      </c>
      <c r="V212" s="5">
        <f>'[2]Table 29'!V$32</f>
        <v>3458.3267040000001</v>
      </c>
      <c r="W212" s="5">
        <f>'[2]Table 29'!W$32</f>
        <v>3481.9562230000001</v>
      </c>
      <c r="Z212" s="21" t="s">
        <v>26</v>
      </c>
      <c r="AB212"/>
    </row>
    <row r="213" spans="1:28" outlineLevel="1" x14ac:dyDescent="0.2">
      <c r="B213" s="7" t="s">
        <v>89</v>
      </c>
      <c r="C213" s="5"/>
      <c r="D213" s="5"/>
      <c r="E213" s="5"/>
      <c r="F213" s="5"/>
      <c r="G213" s="5"/>
      <c r="H213" s="5"/>
      <c r="I213" s="5"/>
      <c r="J213" s="5"/>
      <c r="K213" s="5"/>
      <c r="L213" s="5"/>
      <c r="M213" s="5"/>
      <c r="N213" s="5"/>
      <c r="O213" s="5"/>
      <c r="P213" s="5"/>
      <c r="Q213" s="5"/>
      <c r="R213" s="5"/>
      <c r="S213" s="5"/>
      <c r="T213" s="5"/>
      <c r="U213" s="5"/>
      <c r="V213" s="5"/>
      <c r="W213" s="5"/>
      <c r="Z213" s="21" t="s">
        <v>26</v>
      </c>
      <c r="AB213"/>
    </row>
    <row r="214" spans="1:28" outlineLevel="1" x14ac:dyDescent="0.2">
      <c r="B214" s="7" t="s">
        <v>25</v>
      </c>
      <c r="C214" s="5">
        <f>'[2]Table 31'!C$14</f>
        <v>2.6970000000000001</v>
      </c>
      <c r="D214" s="5">
        <f>'[2]Table 31'!D$14</f>
        <v>2.7280000000000002</v>
      </c>
      <c r="E214" s="5">
        <f>'[2]Table 31'!E$14</f>
        <v>2.7330000000000001</v>
      </c>
      <c r="F214" s="5">
        <f>'[2]Table 31'!F$14</f>
        <v>2.6349999999999998</v>
      </c>
      <c r="G214" s="5">
        <f>'[2]Table 31'!G$14</f>
        <v>2.7109999999999999</v>
      </c>
      <c r="H214" s="5">
        <f>'[2]Table 31'!H$14</f>
        <v>2.8140000000000001</v>
      </c>
      <c r="I214" s="5">
        <f>'[2]Table 31'!I$14</f>
        <v>2.6949999999999998</v>
      </c>
      <c r="J214" s="5">
        <f>'[2]Table 31'!J$14</f>
        <v>3.08</v>
      </c>
      <c r="K214" s="5">
        <f>'[2]Table 31'!K$14</f>
        <v>3.238</v>
      </c>
      <c r="L214" s="5">
        <f>'[2]Table 31'!L$14</f>
        <v>3.3039999999999998</v>
      </c>
      <c r="M214" s="5">
        <f>'[2]Table 31'!M$14</f>
        <v>3.3279999999999998</v>
      </c>
      <c r="N214" s="5">
        <f>'[2]Table 31'!N$14</f>
        <v>3.3780000000000001</v>
      </c>
      <c r="O214" s="5">
        <f>'[2]Table 31'!O$14</f>
        <v>3.4319999999999999</v>
      </c>
      <c r="P214" s="5">
        <f>'[2]Table 31'!P$14</f>
        <v>3.375</v>
      </c>
      <c r="Q214" s="5">
        <f>'[2]Table 31'!Q$14</f>
        <v>3.2629999999999999</v>
      </c>
      <c r="R214" s="5">
        <f>'[2]Table 31'!R$14</f>
        <v>3.605</v>
      </c>
      <c r="S214" s="5">
        <f>'[2]Table 31'!S$14</f>
        <v>3.3279999999999998</v>
      </c>
      <c r="T214" s="5">
        <f>'[2]Table 31'!T$14</f>
        <v>3.49</v>
      </c>
      <c r="U214" s="5">
        <f>'[2]Table 31'!U$14</f>
        <v>3.8180000000000001</v>
      </c>
      <c r="V214" s="5">
        <f>'[2]Table 31'!V$14</f>
        <v>3.7440000000000002</v>
      </c>
      <c r="W214" s="5">
        <f>'[2]Table 31'!W$14</f>
        <v>3.7210000000000001</v>
      </c>
      <c r="Z214" s="21" t="s">
        <v>26</v>
      </c>
      <c r="AB214"/>
    </row>
    <row r="215" spans="1:28" outlineLevel="1" x14ac:dyDescent="0.2">
      <c r="B215" s="7" t="s">
        <v>30</v>
      </c>
      <c r="C215" s="5">
        <f>'[2]Table 31'!C$24</f>
        <v>85990.817964999995</v>
      </c>
      <c r="D215" s="5">
        <f>'[2]Table 31'!D$24</f>
        <v>103470.22466599999</v>
      </c>
      <c r="E215" s="5">
        <f>'[2]Table 31'!E$24</f>
        <v>113324.321474</v>
      </c>
      <c r="F215" s="5">
        <f>'[2]Table 31'!F$24</f>
        <v>112969.89874</v>
      </c>
      <c r="G215" s="5">
        <f>'[2]Table 31'!G$24</f>
        <v>104281.979439</v>
      </c>
      <c r="H215" s="5">
        <f>'[2]Table 31'!H$24</f>
        <v>108753.801806</v>
      </c>
      <c r="I215" s="5">
        <f>'[2]Table 31'!I$24</f>
        <v>101380.841843</v>
      </c>
      <c r="J215" s="5">
        <f>'[2]Table 31'!J$24</f>
        <v>88144.971019999997</v>
      </c>
      <c r="K215" s="5">
        <f>'[2]Table 31'!K$24</f>
        <v>87514.752462000004</v>
      </c>
      <c r="L215" s="5">
        <f>'[2]Table 31'!L$24</f>
        <v>75223.279326999997</v>
      </c>
      <c r="M215" s="5">
        <f>'[2]Table 31'!M$24</f>
        <v>79708.734582000005</v>
      </c>
      <c r="N215" s="5">
        <f>'[2]Table 31'!N$24</f>
        <v>80056.670364000005</v>
      </c>
      <c r="O215" s="5">
        <f>'[2]Table 31'!O$24</f>
        <v>82077.538631000003</v>
      </c>
      <c r="P215" s="5">
        <f>'[2]Table 31'!P$24</f>
        <v>84480.750828999997</v>
      </c>
      <c r="Q215" s="5">
        <f>'[2]Table 31'!Q$24</f>
        <v>81597.702544</v>
      </c>
      <c r="R215" s="5">
        <f>'[2]Table 31'!R$24</f>
        <v>72725.515234000006</v>
      </c>
      <c r="S215" s="5">
        <f>'[2]Table 31'!S$24</f>
        <v>66264.654483000006</v>
      </c>
      <c r="T215" s="5">
        <f>'[2]Table 31'!T$24</f>
        <v>78787.597278000001</v>
      </c>
      <c r="U215" s="5">
        <f>'[2]Table 31'!U$24</f>
        <v>71143.320785999997</v>
      </c>
      <c r="V215" s="5">
        <f>'[2]Table 31'!V$24</f>
        <v>74551.926709000007</v>
      </c>
      <c r="W215" s="5">
        <f>'[2]Table 31'!W$24</f>
        <v>75525.277600999994</v>
      </c>
      <c r="Z215" s="21" t="s">
        <v>26</v>
      </c>
      <c r="AB215"/>
    </row>
    <row r="216" spans="1:28" outlineLevel="1" x14ac:dyDescent="0.2">
      <c r="B216" s="7" t="s">
        <v>31</v>
      </c>
      <c r="C216" s="5">
        <f t="shared" ref="C216:W216" si="91">C214*C215/1000</f>
        <v>231.91723605160499</v>
      </c>
      <c r="D216" s="5">
        <f t="shared" si="91"/>
        <v>282.26677288884804</v>
      </c>
      <c r="E216" s="5">
        <f t="shared" si="91"/>
        <v>309.715370588442</v>
      </c>
      <c r="F216" s="5">
        <f t="shared" si="91"/>
        <v>297.67568317989998</v>
      </c>
      <c r="G216" s="5">
        <f t="shared" si="91"/>
        <v>282.708446259129</v>
      </c>
      <c r="H216" s="5">
        <f t="shared" si="91"/>
        <v>306.03319828208402</v>
      </c>
      <c r="I216" s="5">
        <f t="shared" si="91"/>
        <v>273.22136876688501</v>
      </c>
      <c r="J216" s="5">
        <f t="shared" si="91"/>
        <v>271.4865107416</v>
      </c>
      <c r="K216" s="5">
        <f t="shared" si="91"/>
        <v>283.37276847195602</v>
      </c>
      <c r="L216" s="5">
        <f t="shared" si="91"/>
        <v>248.53771489640798</v>
      </c>
      <c r="M216" s="5">
        <f t="shared" si="91"/>
        <v>265.27066868889602</v>
      </c>
      <c r="N216" s="5">
        <f t="shared" si="91"/>
        <v>270.431432489592</v>
      </c>
      <c r="O216" s="5">
        <f t="shared" si="91"/>
        <v>281.69011258159202</v>
      </c>
      <c r="P216" s="5">
        <f t="shared" si="91"/>
        <v>285.12253404787498</v>
      </c>
      <c r="Q216" s="5">
        <f t="shared" si="91"/>
        <v>266.253303401072</v>
      </c>
      <c r="R216" s="5">
        <f t="shared" si="91"/>
        <v>262.17548241857003</v>
      </c>
      <c r="S216" s="5">
        <f t="shared" si="91"/>
        <v>220.528770119424</v>
      </c>
      <c r="T216" s="5">
        <f t="shared" si="91"/>
        <v>274.96871450022002</v>
      </c>
      <c r="U216" s="5">
        <f t="shared" si="91"/>
        <v>271.62519876094797</v>
      </c>
      <c r="V216" s="5">
        <f t="shared" si="91"/>
        <v>279.12241359849605</v>
      </c>
      <c r="W216" s="5">
        <f t="shared" si="91"/>
        <v>281.02955795332099</v>
      </c>
    </row>
    <row r="217" spans="1:28" outlineLevel="1" x14ac:dyDescent="0.2">
      <c r="B217" s="7" t="s">
        <v>140</v>
      </c>
      <c r="C217" s="14">
        <f t="shared" ref="C217:W217" si="92">C212/C216</f>
        <v>11.189999998199962</v>
      </c>
      <c r="D217" s="14">
        <f t="shared" si="92"/>
        <v>11.290000000300799</v>
      </c>
      <c r="E217" s="14">
        <f t="shared" si="92"/>
        <v>11.389999999992398</v>
      </c>
      <c r="F217" s="14">
        <f t="shared" si="92"/>
        <v>11.480000000318293</v>
      </c>
      <c r="G217" s="14">
        <f t="shared" si="92"/>
        <v>11.580000001129383</v>
      </c>
      <c r="H217" s="14">
        <f t="shared" si="92"/>
        <v>11.680000000213241</v>
      </c>
      <c r="I217" s="14">
        <f t="shared" si="92"/>
        <v>11.779999999729503</v>
      </c>
      <c r="J217" s="14">
        <f t="shared" si="92"/>
        <v>11.88000000143577</v>
      </c>
      <c r="K217" s="14">
        <f t="shared" si="92"/>
        <v>11.979999998962381</v>
      </c>
      <c r="L217" s="14">
        <f t="shared" si="92"/>
        <v>12.080000000206775</v>
      </c>
      <c r="M217" s="14">
        <f t="shared" si="92"/>
        <v>12.18000000139196</v>
      </c>
      <c r="N217" s="14">
        <f t="shared" si="92"/>
        <v>12.289999998901438</v>
      </c>
      <c r="O217" s="14">
        <f t="shared" si="92"/>
        <v>12.390000000404966</v>
      </c>
      <c r="P217" s="14">
        <f t="shared" si="92"/>
        <v>12.390000000514968</v>
      </c>
      <c r="Q217" s="14">
        <f t="shared" si="92"/>
        <v>12.389999999476881</v>
      </c>
      <c r="R217" s="14">
        <f t="shared" si="92"/>
        <v>12.38999999936652</v>
      </c>
      <c r="S217" s="14">
        <f t="shared" si="92"/>
        <v>12.39000000099913</v>
      </c>
      <c r="T217" s="14">
        <f t="shared" si="92"/>
        <v>12.390000001244774</v>
      </c>
      <c r="U217" s="14">
        <f t="shared" si="92"/>
        <v>12.390000001295368</v>
      </c>
      <c r="V217" s="14">
        <f t="shared" si="92"/>
        <v>12.3899999982611</v>
      </c>
      <c r="W217" s="14">
        <f t="shared" si="92"/>
        <v>12.389999999851806</v>
      </c>
    </row>
    <row r="218" spans="1:28" outlineLevel="1" x14ac:dyDescent="0.2">
      <c r="B218" s="7" t="s">
        <v>90</v>
      </c>
      <c r="C218" s="5">
        <f t="shared" ref="C218:W218" si="93">C215*C217</f>
        <v>962237.25287356321</v>
      </c>
      <c r="D218" s="5">
        <f t="shared" si="93"/>
        <v>1168178.8365102636</v>
      </c>
      <c r="E218" s="5">
        <f t="shared" si="93"/>
        <v>1290764.0215879984</v>
      </c>
      <c r="F218" s="5">
        <f t="shared" si="93"/>
        <v>1296894.4375711577</v>
      </c>
      <c r="G218" s="5">
        <f t="shared" si="93"/>
        <v>1207585.3220213943</v>
      </c>
      <c r="H218" s="5">
        <f t="shared" si="93"/>
        <v>1270244.4051172708</v>
      </c>
      <c r="I218" s="5">
        <f t="shared" si="93"/>
        <v>1194266.3168831167</v>
      </c>
      <c r="J218" s="5">
        <f t="shared" si="93"/>
        <v>1047162.2558441558</v>
      </c>
      <c r="K218" s="5">
        <f t="shared" si="93"/>
        <v>1048426.7344039531</v>
      </c>
      <c r="L218" s="5">
        <f t="shared" si="93"/>
        <v>908697.2142857142</v>
      </c>
      <c r="M218" s="5">
        <f t="shared" si="93"/>
        <v>970852.38731971139</v>
      </c>
      <c r="N218" s="5">
        <f t="shared" si="93"/>
        <v>983896.47868561279</v>
      </c>
      <c r="O218" s="5">
        <f t="shared" si="93"/>
        <v>1016940.7036713286</v>
      </c>
      <c r="P218" s="5">
        <f t="shared" si="93"/>
        <v>1046716.5028148149</v>
      </c>
      <c r="Q218" s="5">
        <f t="shared" si="93"/>
        <v>1010995.5344774748</v>
      </c>
      <c r="R218" s="5">
        <f t="shared" si="93"/>
        <v>901069.1337031899</v>
      </c>
      <c r="S218" s="5">
        <f t="shared" si="93"/>
        <v>821019.06911057711</v>
      </c>
      <c r="T218" s="5">
        <f t="shared" si="93"/>
        <v>976178.33037249278</v>
      </c>
      <c r="U218" s="5">
        <f t="shared" si="93"/>
        <v>881465.74463069672</v>
      </c>
      <c r="V218" s="5">
        <f t="shared" si="93"/>
        <v>923698.37179487175</v>
      </c>
      <c r="W218" s="5">
        <f t="shared" si="93"/>
        <v>935758.1894651975</v>
      </c>
    </row>
    <row r="219" spans="1:28" outlineLevel="1" x14ac:dyDescent="0.2"/>
    <row r="220" spans="1:28" outlineLevel="1" x14ac:dyDescent="0.2">
      <c r="B220" s="8" t="s">
        <v>14</v>
      </c>
      <c r="C220" s="13"/>
      <c r="H220" s="5"/>
    </row>
    <row r="221" spans="1:28" outlineLevel="1" x14ac:dyDescent="0.2">
      <c r="B221" s="4" t="s">
        <v>18</v>
      </c>
      <c r="C221" s="5">
        <f>IFERROR(INDEX('[2]Table 29'!C$14:C$19,MATCH($B221,'[2]Table 29'!$B$14:$B$19,0))*1000,0)</f>
        <v>0</v>
      </c>
      <c r="D221" s="5">
        <f>IFERROR(INDEX('[2]Table 29'!D$14:D$19,MATCH($B221,'[2]Table 29'!$B$14:$B$19,0))*1000,0)</f>
        <v>0</v>
      </c>
      <c r="E221" s="5">
        <f>IFERROR(INDEX('[2]Table 29'!E$14:E$19,MATCH($B221,'[2]Table 29'!$B$14:$B$19,0))*1000,0)</f>
        <v>0</v>
      </c>
      <c r="F221" s="5">
        <f>IFERROR(INDEX('[2]Table 29'!F$14:F$19,MATCH($B221,'[2]Table 29'!$B$14:$B$19,0))*1000,0)</f>
        <v>0</v>
      </c>
      <c r="G221" s="5">
        <f>IFERROR(INDEX('[2]Table 29'!G$14:G$19,MATCH($B221,'[2]Table 29'!$B$14:$B$19,0))*1000,0)</f>
        <v>0</v>
      </c>
      <c r="H221" s="5">
        <f>IFERROR(INDEX('[2]Table 29'!H$14:H$19,MATCH($B221,'[2]Table 29'!$B$14:$B$19,0))*1000,0)</f>
        <v>0</v>
      </c>
      <c r="I221" s="5">
        <f>IFERROR(INDEX('[2]Table 29'!I$14:I$19,MATCH($B221,'[2]Table 29'!$B$14:$B$19,0))*1000,0)</f>
        <v>0</v>
      </c>
      <c r="J221" s="5">
        <f>IFERROR(INDEX('[2]Table 29'!J$14:J$19,MATCH($B221,'[2]Table 29'!$B$14:$B$19,0))*1000,0)</f>
        <v>0</v>
      </c>
      <c r="K221" s="5">
        <f>IFERROR(INDEX('[2]Table 29'!K$14:K$19,MATCH($B221,'[2]Table 29'!$B$14:$B$19,0))*1000,0)</f>
        <v>0</v>
      </c>
      <c r="L221" s="5">
        <f>IFERROR(INDEX('[2]Table 29'!L$14:L$19,MATCH($B221,'[2]Table 29'!$B$14:$B$19,0))*1000,0)</f>
        <v>0</v>
      </c>
      <c r="M221" s="5">
        <f>IFERROR(INDEX('[2]Table 29'!M$14:M$19,MATCH($B221,'[2]Table 29'!$B$14:$B$19,0))*1000,0)</f>
        <v>0</v>
      </c>
      <c r="N221" s="5">
        <f>IFERROR(INDEX('[2]Table 29'!N$14:N$19,MATCH($B221,'[2]Table 29'!$B$14:$B$19,0))*1000,0)</f>
        <v>0</v>
      </c>
      <c r="O221" s="5">
        <f>IFERROR(INDEX('[2]Table 29'!O$14:O$19,MATCH($B221,'[2]Table 29'!$B$14:$B$19,0))*1000,0)</f>
        <v>0</v>
      </c>
      <c r="P221" s="5">
        <f>IFERROR(INDEX('[2]Table 29'!P$14:P$19,MATCH($B221,'[2]Table 29'!$B$14:$B$19,0))*1000,0)</f>
        <v>0</v>
      </c>
      <c r="Q221" s="5">
        <f>IFERROR(INDEX('[2]Table 29'!Q$14:Q$19,MATCH($B221,'[2]Table 29'!$B$14:$B$19,0))*1000,0)</f>
        <v>0</v>
      </c>
      <c r="R221" s="5">
        <f>IFERROR(INDEX('[2]Table 29'!R$14:R$19,MATCH($B221,'[2]Table 29'!$B$14:$B$19,0))*1000,0)</f>
        <v>0</v>
      </c>
      <c r="S221" s="5">
        <f>IFERROR(INDEX('[2]Table 29'!S$14:S$19,MATCH($B221,'[2]Table 29'!$B$14:$B$19,0))*1000,0)</f>
        <v>0</v>
      </c>
      <c r="T221" s="5">
        <f>IFERROR(INDEX('[2]Table 29'!T$14:T$19,MATCH($B221,'[2]Table 29'!$B$14:$B$19,0))*1000,0)</f>
        <v>0</v>
      </c>
      <c r="U221" s="5">
        <f>IFERROR(INDEX('[2]Table 29'!U$14:U$19,MATCH($B221,'[2]Table 29'!$B$14:$B$19,0))*1000,0)</f>
        <v>0</v>
      </c>
      <c r="V221" s="5">
        <f>IFERROR(INDEX('[2]Table 29'!V$14:V$19,MATCH($B221,'[2]Table 29'!$B$14:$B$19,0))*1000,0)</f>
        <v>0</v>
      </c>
      <c r="W221" s="5">
        <f>IFERROR(INDEX('[2]Table 29'!W$14:W$19,MATCH($B221,'[2]Table 29'!$B$14:$B$19,0))*1000,0)</f>
        <v>0</v>
      </c>
      <c r="Z221" s="21" t="s">
        <v>26</v>
      </c>
    </row>
    <row r="222" spans="1:28" outlineLevel="1" x14ac:dyDescent="0.2">
      <c r="B222" s="4" t="s">
        <v>19</v>
      </c>
      <c r="C222" s="5">
        <f>IFERROR(INDEX('[2]Table 29'!C$14:C$19,MATCH($B222,'[2]Table 29'!$B$14:$B$19,0))*1000,0)</f>
        <v>0</v>
      </c>
      <c r="D222" s="5">
        <f>IFERROR(INDEX('[2]Table 29'!D$14:D$19,MATCH($B222,'[2]Table 29'!$B$14:$B$19,0))*1000,0)</f>
        <v>0</v>
      </c>
      <c r="E222" s="5">
        <f>IFERROR(INDEX('[2]Table 29'!E$14:E$19,MATCH($B222,'[2]Table 29'!$B$14:$B$19,0))*1000,0)</f>
        <v>0</v>
      </c>
      <c r="F222" s="5">
        <f>IFERROR(INDEX('[2]Table 29'!F$14:F$19,MATCH($B222,'[2]Table 29'!$B$14:$B$19,0))*1000,0)</f>
        <v>0</v>
      </c>
      <c r="G222" s="5">
        <f>IFERROR(INDEX('[2]Table 29'!G$14:G$19,MATCH($B222,'[2]Table 29'!$B$14:$B$19,0))*1000,0)</f>
        <v>0</v>
      </c>
      <c r="H222" s="5">
        <f>IFERROR(INDEX('[2]Table 29'!H$14:H$19,MATCH($B222,'[2]Table 29'!$B$14:$B$19,0))*1000,0)</f>
        <v>0</v>
      </c>
      <c r="I222" s="5">
        <f>IFERROR(INDEX('[2]Table 29'!I$14:I$19,MATCH($B222,'[2]Table 29'!$B$14:$B$19,0))*1000,0)</f>
        <v>0</v>
      </c>
      <c r="J222" s="5">
        <f>IFERROR(INDEX('[2]Table 29'!J$14:J$19,MATCH($B222,'[2]Table 29'!$B$14:$B$19,0))*1000,0)</f>
        <v>0</v>
      </c>
      <c r="K222" s="5">
        <f>IFERROR(INDEX('[2]Table 29'!K$14:K$19,MATCH($B222,'[2]Table 29'!$B$14:$B$19,0))*1000,0)</f>
        <v>0</v>
      </c>
      <c r="L222" s="5">
        <f>IFERROR(INDEX('[2]Table 29'!L$14:L$19,MATCH($B222,'[2]Table 29'!$B$14:$B$19,0))*1000,0)</f>
        <v>0</v>
      </c>
      <c r="M222" s="5">
        <f>IFERROR(INDEX('[2]Table 29'!M$14:M$19,MATCH($B222,'[2]Table 29'!$B$14:$B$19,0))*1000,0)</f>
        <v>0</v>
      </c>
      <c r="N222" s="5">
        <f>IFERROR(INDEX('[2]Table 29'!N$14:N$19,MATCH($B222,'[2]Table 29'!$B$14:$B$19,0))*1000,0)</f>
        <v>0</v>
      </c>
      <c r="O222" s="5">
        <f>IFERROR(INDEX('[2]Table 29'!O$14:O$19,MATCH($B222,'[2]Table 29'!$B$14:$B$19,0))*1000,0)</f>
        <v>0</v>
      </c>
      <c r="P222" s="5">
        <f>IFERROR(INDEX('[2]Table 29'!P$14:P$19,MATCH($B222,'[2]Table 29'!$B$14:$B$19,0))*1000,0)</f>
        <v>0</v>
      </c>
      <c r="Q222" s="5">
        <f>IFERROR(INDEX('[2]Table 29'!Q$14:Q$19,MATCH($B222,'[2]Table 29'!$B$14:$B$19,0))*1000,0)</f>
        <v>0</v>
      </c>
      <c r="R222" s="5">
        <f>IFERROR(INDEX('[2]Table 29'!R$14:R$19,MATCH($B222,'[2]Table 29'!$B$14:$B$19,0))*1000,0)</f>
        <v>0</v>
      </c>
      <c r="S222" s="5">
        <f>IFERROR(INDEX('[2]Table 29'!S$14:S$19,MATCH($B222,'[2]Table 29'!$B$14:$B$19,0))*1000,0)</f>
        <v>0</v>
      </c>
      <c r="T222" s="5">
        <f>IFERROR(INDEX('[2]Table 29'!T$14:T$19,MATCH($B222,'[2]Table 29'!$B$14:$B$19,0))*1000,0)</f>
        <v>0</v>
      </c>
      <c r="U222" s="5">
        <f>IFERROR(INDEX('[2]Table 29'!U$14:U$19,MATCH($B222,'[2]Table 29'!$B$14:$B$19,0))*1000,0)</f>
        <v>0</v>
      </c>
      <c r="V222" s="5">
        <f>IFERROR(INDEX('[2]Table 29'!V$14:V$19,MATCH($B222,'[2]Table 29'!$B$14:$B$19,0))*1000,0)</f>
        <v>0</v>
      </c>
      <c r="W222" s="5">
        <f>IFERROR(INDEX('[2]Table 29'!W$14:W$19,MATCH($B222,'[2]Table 29'!$B$14:$B$19,0))*1000,0)</f>
        <v>0</v>
      </c>
      <c r="Z222" s="21" t="s">
        <v>26</v>
      </c>
    </row>
    <row r="223" spans="1:28" outlineLevel="1" x14ac:dyDescent="0.2">
      <c r="B223" s="4" t="s">
        <v>16</v>
      </c>
      <c r="C223" s="5">
        <f>IFERROR(INDEX('[2]Table 29'!C$14:C$19,MATCH($B223,'[2]Table 29'!$B$14:$B$19,0))*1000,0)</f>
        <v>4357.8869999999997</v>
      </c>
      <c r="D223" s="5">
        <f>IFERROR(INDEX('[2]Table 29'!D$14:D$19,MATCH($B223,'[2]Table 29'!$B$14:$B$19,0))*1000,0)</f>
        <v>5037.3530000000001</v>
      </c>
      <c r="E223" s="5">
        <f>IFERROR(INDEX('[2]Table 29'!E$14:E$19,MATCH($B223,'[2]Table 29'!$B$14:$B$19,0))*1000,0)</f>
        <v>5548.0720000000001</v>
      </c>
      <c r="F223" s="5">
        <f>IFERROR(INDEX('[2]Table 29'!F$14:F$19,MATCH($B223,'[2]Table 29'!$B$14:$B$19,0))*1000,0)</f>
        <v>5332.9500000000007</v>
      </c>
      <c r="G223" s="5">
        <f>IFERROR(INDEX('[2]Table 29'!G$14:G$19,MATCH($B223,'[2]Table 29'!$B$14:$B$19,0))*1000,0)</f>
        <v>4831.4849999999997</v>
      </c>
      <c r="H223" s="5">
        <f>IFERROR(INDEX('[2]Table 29'!H$14:H$19,MATCH($B223,'[2]Table 29'!$B$14:$B$19,0))*1000,0)</f>
        <v>4628.8739999999998</v>
      </c>
      <c r="I223" s="5">
        <f>IFERROR(INDEX('[2]Table 29'!I$14:I$19,MATCH($B223,'[2]Table 29'!$B$14:$B$19,0))*1000,0)</f>
        <v>4159.4179999999997</v>
      </c>
      <c r="J223" s="5">
        <f>IFERROR(INDEX('[2]Table 29'!J$14:J$19,MATCH($B223,'[2]Table 29'!$B$14:$B$19,0))*1000,0)</f>
        <v>5323.7370000000001</v>
      </c>
      <c r="K223" s="5">
        <f>IFERROR(INDEX('[2]Table 29'!K$14:K$19,MATCH($B223,'[2]Table 29'!$B$14:$B$19,0))*1000,0)</f>
        <v>5404.0549999999994</v>
      </c>
      <c r="L223" s="5">
        <f>IFERROR(INDEX('[2]Table 29'!L$14:L$19,MATCH($B223,'[2]Table 29'!$B$14:$B$19,0))*1000,0)</f>
        <v>4296.8060000000005</v>
      </c>
      <c r="M223" s="5">
        <f>IFERROR(INDEX('[2]Table 29'!M$14:M$19,MATCH($B223,'[2]Table 29'!$B$14:$B$19,0))*1000,0)</f>
        <v>4480.5129999999999</v>
      </c>
      <c r="N223" s="5">
        <f>IFERROR(INDEX('[2]Table 29'!N$14:N$19,MATCH($B223,'[2]Table 29'!$B$14:$B$19,0))*1000,0)</f>
        <v>4270.9229999999998</v>
      </c>
      <c r="O223" s="5">
        <f>IFERROR(INDEX('[2]Table 29'!O$14:O$19,MATCH($B223,'[2]Table 29'!$B$14:$B$19,0))*1000,0)</f>
        <v>4212.74</v>
      </c>
      <c r="P223" s="5">
        <f>IFERROR(INDEX('[2]Table 29'!P$14:P$19,MATCH($B223,'[2]Table 29'!$B$14:$B$19,0))*1000,0)</f>
        <v>4939.2959999999994</v>
      </c>
      <c r="Q223" s="5">
        <f>IFERROR(INDEX('[2]Table 29'!Q$14:Q$19,MATCH($B223,'[2]Table 29'!$B$14:$B$19,0))*1000,0)</f>
        <v>4469.2210000000005</v>
      </c>
      <c r="R223" s="5">
        <f>IFERROR(INDEX('[2]Table 29'!R$14:R$19,MATCH($B223,'[2]Table 29'!$B$14:$B$19,0))*1000,0)</f>
        <v>4465.933</v>
      </c>
      <c r="S223" s="5">
        <f>IFERROR(INDEX('[2]Table 29'!S$14:S$19,MATCH($B223,'[2]Table 29'!$B$14:$B$19,0))*1000,0)</f>
        <v>4080.7890000000002</v>
      </c>
      <c r="T223" s="5">
        <f>IFERROR(INDEX('[2]Table 29'!T$14:T$19,MATCH($B223,'[2]Table 29'!$B$14:$B$19,0))*1000,0)</f>
        <v>4579.6499999999996</v>
      </c>
      <c r="U223" s="5">
        <f>IFERROR(INDEX('[2]Table 29'!U$14:U$19,MATCH($B223,'[2]Table 29'!$B$14:$B$19,0))*1000,0)</f>
        <v>4774.1629999999996</v>
      </c>
      <c r="V223" s="5">
        <f>IFERROR(INDEX('[2]Table 29'!V$14:V$19,MATCH($B223,'[2]Table 29'!$B$14:$B$19,0))*1000,0)</f>
        <v>4880.13</v>
      </c>
      <c r="W223" s="5">
        <f>IFERROR(INDEX('[2]Table 29'!W$14:W$19,MATCH($B223,'[2]Table 29'!$B$14:$B$19,0))*1000,0)</f>
        <v>3672.384</v>
      </c>
      <c r="Z223" s="21" t="s">
        <v>26</v>
      </c>
    </row>
    <row r="224" spans="1:28" outlineLevel="1" x14ac:dyDescent="0.2">
      <c r="B224" s="4" t="s">
        <v>21</v>
      </c>
      <c r="C224" s="5">
        <f>IFERROR(INDEX('[2]Table 29'!C$14:C$19,MATCH($B224,'[2]Table 29'!$B$14:$B$19,0))*1000,0)</f>
        <v>0</v>
      </c>
      <c r="D224" s="5">
        <f>IFERROR(INDEX('[2]Table 29'!D$14:D$19,MATCH($B224,'[2]Table 29'!$B$14:$B$19,0))*1000,0)</f>
        <v>0</v>
      </c>
      <c r="E224" s="5">
        <f>IFERROR(INDEX('[2]Table 29'!E$14:E$19,MATCH($B224,'[2]Table 29'!$B$14:$B$19,0))*1000,0)</f>
        <v>0</v>
      </c>
      <c r="F224" s="5">
        <f>IFERROR(INDEX('[2]Table 29'!F$14:F$19,MATCH($B224,'[2]Table 29'!$B$14:$B$19,0))*1000,0)</f>
        <v>0</v>
      </c>
      <c r="G224" s="5">
        <f>IFERROR(INDEX('[2]Table 29'!G$14:G$19,MATCH($B224,'[2]Table 29'!$B$14:$B$19,0))*1000,0)</f>
        <v>0</v>
      </c>
      <c r="H224" s="5">
        <f>IFERROR(INDEX('[2]Table 29'!H$14:H$19,MATCH($B224,'[2]Table 29'!$B$14:$B$19,0))*1000,0)</f>
        <v>0</v>
      </c>
      <c r="I224" s="5">
        <f>IFERROR(INDEX('[2]Table 29'!I$14:I$19,MATCH($B224,'[2]Table 29'!$B$14:$B$19,0))*1000,0)</f>
        <v>0</v>
      </c>
      <c r="J224" s="5">
        <f>IFERROR(INDEX('[2]Table 29'!J$14:J$19,MATCH($B224,'[2]Table 29'!$B$14:$B$19,0))*1000,0)</f>
        <v>0</v>
      </c>
      <c r="K224" s="5">
        <f>IFERROR(INDEX('[2]Table 29'!K$14:K$19,MATCH($B224,'[2]Table 29'!$B$14:$B$19,0))*1000,0)</f>
        <v>0</v>
      </c>
      <c r="L224" s="5">
        <f>IFERROR(INDEX('[2]Table 29'!L$14:L$19,MATCH($B224,'[2]Table 29'!$B$14:$B$19,0))*1000,0)</f>
        <v>0</v>
      </c>
      <c r="M224" s="5">
        <f>IFERROR(INDEX('[2]Table 29'!M$14:M$19,MATCH($B224,'[2]Table 29'!$B$14:$B$19,0))*1000,0)</f>
        <v>0</v>
      </c>
      <c r="N224" s="5">
        <f>IFERROR(INDEX('[2]Table 29'!N$14:N$19,MATCH($B224,'[2]Table 29'!$B$14:$B$19,0))*1000,0)</f>
        <v>0</v>
      </c>
      <c r="O224" s="5">
        <f>IFERROR(INDEX('[2]Table 29'!O$14:O$19,MATCH($B224,'[2]Table 29'!$B$14:$B$19,0))*1000,0)</f>
        <v>0</v>
      </c>
      <c r="P224" s="5">
        <f>IFERROR(INDEX('[2]Table 29'!P$14:P$19,MATCH($B224,'[2]Table 29'!$B$14:$B$19,0))*1000,0)</f>
        <v>0</v>
      </c>
      <c r="Q224" s="5">
        <f>IFERROR(INDEX('[2]Table 29'!Q$14:Q$19,MATCH($B224,'[2]Table 29'!$B$14:$B$19,0))*1000,0)</f>
        <v>0</v>
      </c>
      <c r="R224" s="5">
        <f>IFERROR(INDEX('[2]Table 29'!R$14:R$19,MATCH($B224,'[2]Table 29'!$B$14:$B$19,0))*1000,0)</f>
        <v>0</v>
      </c>
      <c r="S224" s="5">
        <f>IFERROR(INDEX('[2]Table 29'!S$14:S$19,MATCH($B224,'[2]Table 29'!$B$14:$B$19,0))*1000,0)</f>
        <v>0</v>
      </c>
      <c r="T224" s="5">
        <f>IFERROR(INDEX('[2]Table 29'!T$14:T$19,MATCH($B224,'[2]Table 29'!$B$14:$B$19,0))*1000,0)</f>
        <v>0</v>
      </c>
      <c r="U224" s="5">
        <f>IFERROR(INDEX('[2]Table 29'!U$14:U$19,MATCH($B224,'[2]Table 29'!$B$14:$B$19,0))*1000,0)</f>
        <v>0</v>
      </c>
      <c r="V224" s="5">
        <f>IFERROR(INDEX('[2]Table 29'!V$14:V$19,MATCH($B224,'[2]Table 29'!$B$14:$B$19,0))*1000,0)</f>
        <v>0</v>
      </c>
      <c r="W224" s="5">
        <f>IFERROR(INDEX('[2]Table 29'!W$14:W$19,MATCH($B224,'[2]Table 29'!$B$14:$B$19,0))*1000,0)</f>
        <v>0</v>
      </c>
      <c r="Z224" s="21" t="s">
        <v>26</v>
      </c>
    </row>
    <row r="225" spans="2:26" outlineLevel="1" x14ac:dyDescent="0.2">
      <c r="B225" s="4" t="s">
        <v>20</v>
      </c>
      <c r="C225" s="5">
        <f>IFERROR(INDEX('[2]Table 29'!C$14:C$19,MATCH($B225,'[2]Table 29'!$B$14:$B$19,0))*1000,0)</f>
        <v>5.9550000000000001</v>
      </c>
      <c r="D225" s="5">
        <f>IFERROR(INDEX('[2]Table 29'!D$14:D$19,MATCH($B225,'[2]Table 29'!$B$14:$B$19,0))*1000,0)</f>
        <v>10.717000000000001</v>
      </c>
      <c r="E225" s="5">
        <f>IFERROR(INDEX('[2]Table 29'!E$14:E$19,MATCH($B225,'[2]Table 29'!$B$14:$B$19,0))*1000,0)</f>
        <v>13.360999999999999</v>
      </c>
      <c r="F225" s="5">
        <f>IFERROR(INDEX('[2]Table 29'!F$14:F$19,MATCH($B225,'[2]Table 29'!$B$14:$B$19,0))*1000,0)</f>
        <v>14.456</v>
      </c>
      <c r="G225" s="5">
        <f>IFERROR(INDEX('[2]Table 29'!G$14:G$19,MATCH($B225,'[2]Table 29'!$B$14:$B$19,0))*1000,0)</f>
        <v>8.7040000000000006</v>
      </c>
      <c r="H225" s="5">
        <f>IFERROR(INDEX('[2]Table 29'!H$14:H$19,MATCH($B225,'[2]Table 29'!$B$14:$B$19,0))*1000,0)</f>
        <v>5.6880000000000006</v>
      </c>
      <c r="I225" s="5">
        <f>IFERROR(INDEX('[2]Table 29'!I$14:I$19,MATCH($B225,'[2]Table 29'!$B$14:$B$19,0))*1000,0)</f>
        <v>2.4550000000000001</v>
      </c>
      <c r="J225" s="5">
        <f>IFERROR(INDEX('[2]Table 29'!J$14:J$19,MATCH($B225,'[2]Table 29'!$B$14:$B$19,0))*1000,0)</f>
        <v>3.8780000000000001</v>
      </c>
      <c r="K225" s="5">
        <f>IFERROR(INDEX('[2]Table 29'!K$14:K$19,MATCH($B225,'[2]Table 29'!$B$14:$B$19,0))*1000,0)</f>
        <v>5.6260000000000003</v>
      </c>
      <c r="L225" s="5">
        <f>IFERROR(INDEX('[2]Table 29'!L$14:L$19,MATCH($B225,'[2]Table 29'!$B$14:$B$19,0))*1000,0)</f>
        <v>4.8369999999999997</v>
      </c>
      <c r="M225" s="5">
        <f>IFERROR(INDEX('[2]Table 29'!M$14:M$19,MATCH($B225,'[2]Table 29'!$B$14:$B$19,0))*1000,0)</f>
        <v>5.4630000000000001</v>
      </c>
      <c r="N225" s="5">
        <f>IFERROR(INDEX('[2]Table 29'!N$14:N$19,MATCH($B225,'[2]Table 29'!$B$14:$B$19,0))*1000,0)</f>
        <v>6.2779999999999996</v>
      </c>
      <c r="O225" s="5">
        <f>IFERROR(INDEX('[2]Table 29'!O$14:O$19,MATCH($B225,'[2]Table 29'!$B$14:$B$19,0))*1000,0)</f>
        <v>5.492</v>
      </c>
      <c r="P225" s="5">
        <f>IFERROR(INDEX('[2]Table 29'!P$14:P$19,MATCH($B225,'[2]Table 29'!$B$14:$B$19,0))*1000,0)</f>
        <v>17.768000000000001</v>
      </c>
      <c r="Q225" s="5">
        <f>IFERROR(INDEX('[2]Table 29'!Q$14:Q$19,MATCH($B225,'[2]Table 29'!$B$14:$B$19,0))*1000,0)</f>
        <v>21.606000000000002</v>
      </c>
      <c r="R225" s="5">
        <f>IFERROR(INDEX('[2]Table 29'!R$14:R$19,MATCH($B225,'[2]Table 29'!$B$14:$B$19,0))*1000,0)</f>
        <v>26.126000000000001</v>
      </c>
      <c r="S225" s="5">
        <f>IFERROR(INDEX('[2]Table 29'!S$14:S$19,MATCH($B225,'[2]Table 29'!$B$14:$B$19,0))*1000,0)</f>
        <v>34.295999999999999</v>
      </c>
      <c r="T225" s="5">
        <f>IFERROR(INDEX('[2]Table 29'!T$14:T$19,MATCH($B225,'[2]Table 29'!$B$14:$B$19,0))*1000,0)</f>
        <v>56.71</v>
      </c>
      <c r="U225" s="5">
        <f>IFERROR(INDEX('[2]Table 29'!U$14:U$19,MATCH($B225,'[2]Table 29'!$B$14:$B$19,0))*1000,0)</f>
        <v>73.52</v>
      </c>
      <c r="V225" s="5">
        <f>IFERROR(INDEX('[2]Table 29'!V$14:V$19,MATCH($B225,'[2]Table 29'!$B$14:$B$19,0))*1000,0)</f>
        <v>73.176000000000002</v>
      </c>
      <c r="W225" s="5">
        <f>IFERROR(INDEX('[2]Table 29'!W$14:W$19,MATCH($B225,'[2]Table 29'!$B$14:$B$19,0))*1000,0)</f>
        <v>78.048999999999992</v>
      </c>
      <c r="Z225" s="21" t="s">
        <v>26</v>
      </c>
    </row>
    <row r="226" spans="2:26" outlineLevel="1" x14ac:dyDescent="0.2">
      <c r="B226" s="4" t="s">
        <v>0</v>
      </c>
      <c r="C226" s="5">
        <f>IFERROR(INDEX('[2]Table 29'!C$14:C$19,MATCH($B226,'[2]Table 29'!$B$14:$B$19,0))*1000,0)</f>
        <v>0</v>
      </c>
      <c r="D226" s="5">
        <f>IFERROR(INDEX('[2]Table 29'!D$14:D$19,MATCH($B226,'[2]Table 29'!$B$14:$B$19,0))*1000,0)</f>
        <v>0</v>
      </c>
      <c r="E226" s="5">
        <f>IFERROR(INDEX('[2]Table 29'!E$14:E$19,MATCH($B226,'[2]Table 29'!$B$14:$B$19,0))*1000,0)</f>
        <v>0</v>
      </c>
      <c r="F226" s="5">
        <f>IFERROR(INDEX('[2]Table 29'!F$14:F$19,MATCH($B226,'[2]Table 29'!$B$14:$B$19,0))*1000,0)</f>
        <v>0</v>
      </c>
      <c r="G226" s="5">
        <f>IFERROR(INDEX('[2]Table 29'!G$14:G$19,MATCH($B226,'[2]Table 29'!$B$14:$B$19,0))*1000,0)</f>
        <v>0</v>
      </c>
      <c r="H226" s="5">
        <f>IFERROR(INDEX('[2]Table 29'!H$14:H$19,MATCH($B226,'[2]Table 29'!$B$14:$B$19,0))*1000,0)</f>
        <v>0</v>
      </c>
      <c r="I226" s="5">
        <f>IFERROR(INDEX('[2]Table 29'!I$14:I$19,MATCH($B226,'[2]Table 29'!$B$14:$B$19,0))*1000,0)</f>
        <v>0</v>
      </c>
      <c r="J226" s="5">
        <f>IFERROR(INDEX('[2]Table 29'!J$14:J$19,MATCH($B226,'[2]Table 29'!$B$14:$B$19,0))*1000,0)</f>
        <v>0</v>
      </c>
      <c r="K226" s="5">
        <f>IFERROR(INDEX('[2]Table 29'!K$14:K$19,MATCH($B226,'[2]Table 29'!$B$14:$B$19,0))*1000,0)</f>
        <v>0</v>
      </c>
      <c r="L226" s="5">
        <f>IFERROR(INDEX('[2]Table 29'!L$14:L$19,MATCH($B226,'[2]Table 29'!$B$14:$B$19,0))*1000,0)</f>
        <v>0</v>
      </c>
      <c r="M226" s="5">
        <f>IFERROR(INDEX('[2]Table 29'!M$14:M$19,MATCH($B226,'[2]Table 29'!$B$14:$B$19,0))*1000,0)</f>
        <v>0.19400000000000001</v>
      </c>
      <c r="N226" s="5">
        <f>IFERROR(INDEX('[2]Table 29'!N$14:N$19,MATCH($B226,'[2]Table 29'!$B$14:$B$19,0))*1000,0)</f>
        <v>0.26699999999999996</v>
      </c>
      <c r="O226" s="5">
        <f>IFERROR(INDEX('[2]Table 29'!O$14:O$19,MATCH($B226,'[2]Table 29'!$B$14:$B$19,0))*1000,0)</f>
        <v>0.217</v>
      </c>
      <c r="P226" s="5">
        <f>IFERROR(INDEX('[2]Table 29'!P$14:P$19,MATCH($B226,'[2]Table 29'!$B$14:$B$19,0))*1000,0)</f>
        <v>0.63400000000000001</v>
      </c>
      <c r="Q226" s="5">
        <f>IFERROR(INDEX('[2]Table 29'!Q$14:Q$19,MATCH($B226,'[2]Table 29'!$B$14:$B$19,0))*1000,0)</f>
        <v>0.79</v>
      </c>
      <c r="R226" s="5">
        <f>IFERROR(INDEX('[2]Table 29'!R$14:R$19,MATCH($B226,'[2]Table 29'!$B$14:$B$19,0))*1000,0)</f>
        <v>0</v>
      </c>
      <c r="S226" s="5">
        <f>IFERROR(INDEX('[2]Table 29'!S$14:S$19,MATCH($B226,'[2]Table 29'!$B$14:$B$19,0))*1000,0)</f>
        <v>0</v>
      </c>
      <c r="T226" s="5">
        <f>IFERROR(INDEX('[2]Table 29'!T$14:T$19,MATCH($B226,'[2]Table 29'!$B$14:$B$19,0))*1000,0)</f>
        <v>0</v>
      </c>
      <c r="U226" s="5">
        <f>IFERROR(INDEX('[2]Table 29'!U$14:U$19,MATCH($B226,'[2]Table 29'!$B$14:$B$19,0))*1000,0)</f>
        <v>0</v>
      </c>
      <c r="V226" s="5">
        <f>IFERROR(INDEX('[2]Table 29'!V$14:V$19,MATCH($B226,'[2]Table 29'!$B$14:$B$19,0))*1000,0)</f>
        <v>0</v>
      </c>
      <c r="W226" s="5">
        <f>IFERROR(INDEX('[2]Table 29'!W$14:W$19,MATCH($B226,'[2]Table 29'!$B$14:$B$19,0))*1000,0)</f>
        <v>0</v>
      </c>
      <c r="Z226" s="21" t="s">
        <v>26</v>
      </c>
    </row>
    <row r="227" spans="2:26" outlineLevel="1" x14ac:dyDescent="0.2">
      <c r="B227" s="4" t="s">
        <v>22</v>
      </c>
      <c r="C227" s="5">
        <f>IFERROR(INDEX('[2]Table 29'!C$14:C$19,MATCH($B227,'[2]Table 29'!$B$14:$B$19,0))*1000,0)</f>
        <v>424</v>
      </c>
      <c r="D227" s="5">
        <f>IFERROR(INDEX('[2]Table 29'!D$14:D$19,MATCH($B227,'[2]Table 29'!$B$14:$B$19,0))*1000,0)</f>
        <v>416</v>
      </c>
      <c r="E227" s="5">
        <f>IFERROR(INDEX('[2]Table 29'!E$14:E$19,MATCH($B227,'[2]Table 29'!$B$14:$B$19,0))*1000,0)</f>
        <v>520</v>
      </c>
      <c r="F227" s="5">
        <f>IFERROR(INDEX('[2]Table 29'!F$14:F$19,MATCH($B227,'[2]Table 29'!$B$14:$B$19,0))*1000,0)</f>
        <v>536</v>
      </c>
      <c r="G227" s="5">
        <f>IFERROR(INDEX('[2]Table 29'!G$14:G$19,MATCH($B227,'[2]Table 29'!$B$14:$B$19,0))*1000,0)</f>
        <v>497</v>
      </c>
      <c r="H227" s="5">
        <f>IFERROR(INDEX('[2]Table 29'!H$14:H$19,MATCH($B227,'[2]Table 29'!$B$14:$B$19,0))*1000,0)</f>
        <v>507</v>
      </c>
      <c r="I227" s="5">
        <f>IFERROR(INDEX('[2]Table 29'!I$14:I$19,MATCH($B227,'[2]Table 29'!$B$14:$B$19,0))*1000,0)</f>
        <v>424</v>
      </c>
      <c r="J227" s="5">
        <f>IFERROR(INDEX('[2]Table 29'!J$14:J$19,MATCH($B227,'[2]Table 29'!$B$14:$B$19,0))*1000,0)</f>
        <v>514</v>
      </c>
      <c r="K227" s="5">
        <f>IFERROR(INDEX('[2]Table 29'!K$14:K$19,MATCH($B227,'[2]Table 29'!$B$14:$B$19,0))*1000,0)</f>
        <v>611</v>
      </c>
      <c r="L227" s="5">
        <f>IFERROR(INDEX('[2]Table 29'!L$14:L$19,MATCH($B227,'[2]Table 29'!$B$14:$B$19,0))*1000,0)</f>
        <v>674</v>
      </c>
      <c r="M227" s="5">
        <f>IFERROR(INDEX('[2]Table 29'!M$14:M$19,MATCH($B227,'[2]Table 29'!$B$14:$B$19,0))*1000,0)</f>
        <v>774</v>
      </c>
      <c r="N227" s="5">
        <f>IFERROR(INDEX('[2]Table 29'!N$14:N$19,MATCH($B227,'[2]Table 29'!$B$14:$B$19,0))*1000,0)</f>
        <v>734</v>
      </c>
      <c r="O227" s="5">
        <f>IFERROR(INDEX('[2]Table 29'!O$14:O$19,MATCH($B227,'[2]Table 29'!$B$14:$B$19,0))*1000,0)</f>
        <v>797</v>
      </c>
      <c r="P227" s="5">
        <f>IFERROR(INDEX('[2]Table 29'!P$14:P$19,MATCH($B227,'[2]Table 29'!$B$14:$B$19,0))*1000,0)</f>
        <v>756</v>
      </c>
      <c r="Q227" s="5">
        <f>IFERROR(INDEX('[2]Table 29'!Q$14:Q$19,MATCH($B227,'[2]Table 29'!$B$14:$B$19,0))*1000,0)</f>
        <v>820</v>
      </c>
      <c r="R227" s="5">
        <f>IFERROR(INDEX('[2]Table 29'!R$14:R$19,MATCH($B227,'[2]Table 29'!$B$14:$B$19,0))*1000,0)</f>
        <v>733</v>
      </c>
      <c r="S227" s="5">
        <f>IFERROR(INDEX('[2]Table 29'!S$14:S$19,MATCH($B227,'[2]Table 29'!$B$14:$B$19,0))*1000,0)</f>
        <v>743</v>
      </c>
      <c r="T227" s="5">
        <f>IFERROR(INDEX('[2]Table 29'!T$14:T$19,MATCH($B227,'[2]Table 29'!$B$14:$B$19,0))*1000,0)</f>
        <v>762</v>
      </c>
      <c r="U227" s="5">
        <f>IFERROR(INDEX('[2]Table 29'!U$14:U$19,MATCH($B227,'[2]Table 29'!$B$14:$B$19,0))*1000,0)</f>
        <v>763</v>
      </c>
      <c r="V227" s="5">
        <f>IFERROR(INDEX('[2]Table 29'!V$14:V$19,MATCH($B227,'[2]Table 29'!$B$14:$B$19,0))*1000,0)</f>
        <v>779</v>
      </c>
      <c r="W227" s="5">
        <f>IFERROR(INDEX('[2]Table 29'!W$14:W$19,MATCH($B227,'[2]Table 29'!$B$14:$B$19,0))*1000,0)</f>
        <v>730</v>
      </c>
      <c r="Z227" s="21" t="s">
        <v>26</v>
      </c>
    </row>
    <row r="228" spans="2:26" outlineLevel="1" x14ac:dyDescent="0.2">
      <c r="B228" s="4" t="s">
        <v>23</v>
      </c>
      <c r="C228" s="5">
        <f>IFERROR(INDEX('[2]Table 29'!C$14:C$19,MATCH($B228,'[2]Table 29'!$B$14:$B$19,0))*1000,0)</f>
        <v>272.46899999999999</v>
      </c>
      <c r="D228" s="5">
        <f>IFERROR(INDEX('[2]Table 29'!D$14:D$19,MATCH($B228,'[2]Table 29'!$B$14:$B$19,0))*1000,0)</f>
        <v>90.129000000000005</v>
      </c>
      <c r="E228" s="5">
        <f>IFERROR(INDEX('[2]Table 29'!E$14:E$19,MATCH($B228,'[2]Table 29'!$B$14:$B$19,0))*1000,0)</f>
        <v>54.480000000000004</v>
      </c>
      <c r="F228" s="5">
        <f>IFERROR(INDEX('[2]Table 29'!F$14:F$19,MATCH($B228,'[2]Table 29'!$B$14:$B$19,0))*1000,0)</f>
        <v>59.098999999999997</v>
      </c>
      <c r="G228" s="5">
        <f>IFERROR(INDEX('[2]Table 29'!G$14:G$19,MATCH($B228,'[2]Table 29'!$B$14:$B$19,0))*1000,0)</f>
        <v>56.774999999999999</v>
      </c>
      <c r="H228" s="5">
        <f>IFERROR(INDEX('[2]Table 29'!H$14:H$19,MATCH($B228,'[2]Table 29'!$B$14:$B$19,0))*1000,0)</f>
        <v>54.783000000000001</v>
      </c>
      <c r="I228" s="5">
        <f>IFERROR(INDEX('[2]Table 29'!I$14:I$19,MATCH($B228,'[2]Table 29'!$B$14:$B$19,0))*1000,0)</f>
        <v>50.905000000000001</v>
      </c>
      <c r="J228" s="5">
        <f>IFERROR(INDEX('[2]Table 29'!J$14:J$19,MATCH($B228,'[2]Table 29'!$B$14:$B$19,0))*1000,0)</f>
        <v>59.771999999999998</v>
      </c>
      <c r="K228" s="5">
        <f>IFERROR(INDEX('[2]Table 29'!K$14:K$19,MATCH($B228,'[2]Table 29'!$B$14:$B$19,0))*1000,0)</f>
        <v>55.883000000000003</v>
      </c>
      <c r="L228" s="5">
        <f>IFERROR(INDEX('[2]Table 29'!L$14:L$19,MATCH($B228,'[2]Table 29'!$B$14:$B$19,0))*1000,0)</f>
        <v>75.046999999999997</v>
      </c>
      <c r="M228" s="5">
        <f>IFERROR(INDEX('[2]Table 29'!M$14:M$19,MATCH($B228,'[2]Table 29'!$B$14:$B$19,0))*1000,0)</f>
        <v>111.51300000000001</v>
      </c>
      <c r="N228" s="5">
        <f>IFERROR(INDEX('[2]Table 29'!N$14:N$19,MATCH($B228,'[2]Table 29'!$B$14:$B$19,0))*1000,0)</f>
        <v>101.83</v>
      </c>
      <c r="O228" s="5">
        <f>IFERROR(INDEX('[2]Table 29'!O$14:O$19,MATCH($B228,'[2]Table 29'!$B$14:$B$19,0))*1000,0)</f>
        <v>212.68200000000002</v>
      </c>
      <c r="P228" s="5">
        <f>IFERROR(INDEX('[2]Table 29'!P$14:P$19,MATCH($B228,'[2]Table 29'!$B$14:$B$19,0))*1000,0)</f>
        <v>182.959</v>
      </c>
      <c r="Q228" s="5">
        <f>IFERROR(INDEX('[2]Table 29'!Q$14:Q$19,MATCH($B228,'[2]Table 29'!$B$14:$B$19,0))*1000,0)</f>
        <v>199.64100000000002</v>
      </c>
      <c r="R228" s="5">
        <f>IFERROR(INDEX('[2]Table 29'!R$14:R$19,MATCH($B228,'[2]Table 29'!$B$14:$B$19,0))*1000,0)</f>
        <v>212.708</v>
      </c>
      <c r="S228" s="5">
        <f>IFERROR(INDEX('[2]Table 29'!S$14:S$19,MATCH($B228,'[2]Table 29'!$B$14:$B$19,0))*1000,0)</f>
        <v>204.09700000000001</v>
      </c>
      <c r="T228" s="5">
        <f>IFERROR(INDEX('[2]Table 29'!T$14:T$19,MATCH($B228,'[2]Table 29'!$B$14:$B$19,0))*1000,0)</f>
        <v>235.959</v>
      </c>
      <c r="U228" s="5">
        <f>IFERROR(INDEX('[2]Table 29'!U$14:U$19,MATCH($B228,'[2]Table 29'!$B$14:$B$19,0))*1000,0)</f>
        <v>228.19300000000001</v>
      </c>
      <c r="V228" s="5">
        <f>IFERROR(INDEX('[2]Table 29'!V$14:V$19,MATCH($B228,'[2]Table 29'!$B$14:$B$19,0))*1000,0)</f>
        <v>241.42500000000001</v>
      </c>
      <c r="W228" s="5">
        <f>IFERROR(INDEX('[2]Table 29'!W$14:W$19,MATCH($B228,'[2]Table 29'!$B$14:$B$19,0))*1000,0)</f>
        <v>187.74199999999999</v>
      </c>
      <c r="Z228" s="21" t="s">
        <v>26</v>
      </c>
    </row>
    <row r="229" spans="2:26" outlineLevel="1" x14ac:dyDescent="0.2">
      <c r="B229" s="4" t="s">
        <v>17</v>
      </c>
      <c r="C229" s="5">
        <f>IFERROR(INDEX('[2]Table 29'!C$14:C$19,MATCH($B229,'[2]Table 29'!$B$14:$B$19,0))*1000,0)</f>
        <v>0</v>
      </c>
      <c r="D229" s="5">
        <f>IFERROR(INDEX('[2]Table 29'!D$14:D$19,MATCH($B229,'[2]Table 29'!$B$14:$B$19,0))*1000,0)</f>
        <v>0</v>
      </c>
      <c r="E229" s="5">
        <f>IFERROR(INDEX('[2]Table 29'!E$14:E$19,MATCH($B229,'[2]Table 29'!$B$14:$B$19,0))*1000,0)</f>
        <v>0</v>
      </c>
      <c r="F229" s="5">
        <f>IFERROR(INDEX('[2]Table 29'!F$14:F$19,MATCH($B229,'[2]Table 29'!$B$14:$B$19,0))*1000,0)</f>
        <v>0</v>
      </c>
      <c r="G229" s="5">
        <f>IFERROR(INDEX('[2]Table 29'!G$14:G$19,MATCH($B229,'[2]Table 29'!$B$14:$B$19,0))*1000,0)</f>
        <v>0</v>
      </c>
      <c r="H229" s="5">
        <f>IFERROR(INDEX('[2]Table 29'!H$14:H$19,MATCH($B229,'[2]Table 29'!$B$14:$B$19,0))*1000,0)</f>
        <v>0</v>
      </c>
      <c r="I229" s="5">
        <f>IFERROR(INDEX('[2]Table 29'!I$14:I$19,MATCH($B229,'[2]Table 29'!$B$14:$B$19,0))*1000,0)</f>
        <v>0</v>
      </c>
      <c r="J229" s="5">
        <f>IFERROR(INDEX('[2]Table 29'!J$14:J$19,MATCH($B229,'[2]Table 29'!$B$14:$B$19,0))*1000,0)</f>
        <v>0</v>
      </c>
      <c r="K229" s="5">
        <f>IFERROR(INDEX('[2]Table 29'!K$14:K$19,MATCH($B229,'[2]Table 29'!$B$14:$B$19,0))*1000,0)</f>
        <v>0</v>
      </c>
      <c r="L229" s="5">
        <f>IFERROR(INDEX('[2]Table 29'!L$14:L$19,MATCH($B229,'[2]Table 29'!$B$14:$B$19,0))*1000,0)</f>
        <v>0</v>
      </c>
      <c r="M229" s="5">
        <f>IFERROR(INDEX('[2]Table 29'!M$14:M$19,MATCH($B229,'[2]Table 29'!$B$14:$B$19,0))*1000,0)</f>
        <v>0</v>
      </c>
      <c r="N229" s="5">
        <f>IFERROR(INDEX('[2]Table 29'!N$14:N$19,MATCH($B229,'[2]Table 29'!$B$14:$B$19,0))*1000,0)</f>
        <v>0</v>
      </c>
      <c r="O229" s="5">
        <f>IFERROR(INDEX('[2]Table 29'!O$14:O$19,MATCH($B229,'[2]Table 29'!$B$14:$B$19,0))*1000,0)</f>
        <v>0</v>
      </c>
      <c r="P229" s="5">
        <f>IFERROR(INDEX('[2]Table 29'!P$14:P$19,MATCH($B229,'[2]Table 29'!$B$14:$B$19,0))*1000,0)</f>
        <v>0</v>
      </c>
      <c r="Q229" s="5">
        <f>IFERROR(INDEX('[2]Table 29'!Q$14:Q$19,MATCH($B229,'[2]Table 29'!$B$14:$B$19,0))*1000,0)</f>
        <v>0</v>
      </c>
      <c r="R229" s="5">
        <f>IFERROR(INDEX('[2]Table 29'!R$14:R$19,MATCH($B229,'[2]Table 29'!$B$14:$B$19,0))*1000,0)</f>
        <v>0</v>
      </c>
      <c r="S229" s="5">
        <f>IFERROR(INDEX('[2]Table 29'!S$14:S$19,MATCH($B229,'[2]Table 29'!$B$14:$B$19,0))*1000,0)</f>
        <v>0</v>
      </c>
      <c r="T229" s="5">
        <f>IFERROR(INDEX('[2]Table 29'!T$14:T$19,MATCH($B229,'[2]Table 29'!$B$14:$B$19,0))*1000,0)</f>
        <v>0</v>
      </c>
      <c r="U229" s="5">
        <f>IFERROR(INDEX('[2]Table 29'!U$14:U$19,MATCH($B229,'[2]Table 29'!$B$14:$B$19,0))*1000,0)</f>
        <v>0</v>
      </c>
      <c r="V229" s="5">
        <f>IFERROR(INDEX('[2]Table 29'!V$14:V$19,MATCH($B229,'[2]Table 29'!$B$14:$B$19,0))*1000,0)</f>
        <v>0</v>
      </c>
      <c r="W229" s="5">
        <f>IFERROR(INDEX('[2]Table 29'!W$14:W$19,MATCH($B229,'[2]Table 29'!$B$14:$B$19,0))*1000,0)</f>
        <v>0</v>
      </c>
      <c r="Z229" s="21" t="s">
        <v>26</v>
      </c>
    </row>
    <row r="230" spans="2:26" outlineLevel="1" x14ac:dyDescent="0.2">
      <c r="B230" s="4" t="s">
        <v>1</v>
      </c>
      <c r="C230" s="5">
        <f>IFERROR(INDEX('[2]Table 29'!C$14:C$19,MATCH($B230,'[2]Table 29'!$B$14:$B$19,0))*1000,0)</f>
        <v>0</v>
      </c>
      <c r="D230" s="5">
        <f>IFERROR(INDEX('[2]Table 29'!D$14:D$19,MATCH($B230,'[2]Table 29'!$B$14:$B$19,0))*1000,0)</f>
        <v>0</v>
      </c>
      <c r="E230" s="5">
        <f>IFERROR(INDEX('[2]Table 29'!E$14:E$19,MATCH($B230,'[2]Table 29'!$B$14:$B$19,0))*1000,0)</f>
        <v>0</v>
      </c>
      <c r="F230" s="5">
        <f>IFERROR(INDEX('[2]Table 29'!F$14:F$19,MATCH($B230,'[2]Table 29'!$B$14:$B$19,0))*1000,0)</f>
        <v>0</v>
      </c>
      <c r="G230" s="5">
        <f>IFERROR(INDEX('[2]Table 29'!G$14:G$19,MATCH($B230,'[2]Table 29'!$B$14:$B$19,0))*1000,0)</f>
        <v>0</v>
      </c>
      <c r="H230" s="5">
        <f>IFERROR(INDEX('[2]Table 29'!H$14:H$19,MATCH($B230,'[2]Table 29'!$B$14:$B$19,0))*1000,0)</f>
        <v>0</v>
      </c>
      <c r="I230" s="5">
        <f>IFERROR(INDEX('[2]Table 29'!I$14:I$19,MATCH($B230,'[2]Table 29'!$B$14:$B$19,0))*1000,0)</f>
        <v>0</v>
      </c>
      <c r="J230" s="5">
        <f>IFERROR(INDEX('[2]Table 29'!J$14:J$19,MATCH($B230,'[2]Table 29'!$B$14:$B$19,0))*1000,0)</f>
        <v>0</v>
      </c>
      <c r="K230" s="5">
        <f>IFERROR(INDEX('[2]Table 29'!K$14:K$19,MATCH($B230,'[2]Table 29'!$B$14:$B$19,0))*1000,0)</f>
        <v>0</v>
      </c>
      <c r="L230" s="5">
        <f>IFERROR(INDEX('[2]Table 29'!L$14:L$19,MATCH($B230,'[2]Table 29'!$B$14:$B$19,0))*1000,0)</f>
        <v>0</v>
      </c>
      <c r="M230" s="5">
        <f>IFERROR(INDEX('[2]Table 29'!M$14:M$19,MATCH($B230,'[2]Table 29'!$B$14:$B$19,0))*1000,0)</f>
        <v>0</v>
      </c>
      <c r="N230" s="5">
        <f>IFERROR(INDEX('[2]Table 29'!N$14:N$19,MATCH($B230,'[2]Table 29'!$B$14:$B$19,0))*1000,0)</f>
        <v>0</v>
      </c>
      <c r="O230" s="5">
        <f>IFERROR(INDEX('[2]Table 29'!O$14:O$19,MATCH($B230,'[2]Table 29'!$B$14:$B$19,0))*1000,0)</f>
        <v>0</v>
      </c>
      <c r="P230" s="5">
        <f>IFERROR(INDEX('[2]Table 29'!P$14:P$19,MATCH($B230,'[2]Table 29'!$B$14:$B$19,0))*1000,0)</f>
        <v>0</v>
      </c>
      <c r="Q230" s="5">
        <f>IFERROR(INDEX('[2]Table 29'!Q$14:Q$19,MATCH($B230,'[2]Table 29'!$B$14:$B$19,0))*1000,0)</f>
        <v>0</v>
      </c>
      <c r="R230" s="5">
        <f>IFERROR(INDEX('[2]Table 29'!R$14:R$19,MATCH($B230,'[2]Table 29'!$B$14:$B$19,0))*1000,0)</f>
        <v>0</v>
      </c>
      <c r="S230" s="5">
        <f>IFERROR(INDEX('[2]Table 29'!S$14:S$19,MATCH($B230,'[2]Table 29'!$B$14:$B$19,0))*1000,0)</f>
        <v>0</v>
      </c>
      <c r="T230" s="5">
        <f>IFERROR(INDEX('[2]Table 29'!T$14:T$19,MATCH($B230,'[2]Table 29'!$B$14:$B$19,0))*1000,0)</f>
        <v>0</v>
      </c>
      <c r="U230" s="5">
        <f>IFERROR(INDEX('[2]Table 29'!U$14:U$19,MATCH($B230,'[2]Table 29'!$B$14:$B$19,0))*1000,0)</f>
        <v>0</v>
      </c>
      <c r="V230" s="5">
        <f>IFERROR(INDEX('[2]Table 29'!V$14:V$19,MATCH($B230,'[2]Table 29'!$B$14:$B$19,0))*1000,0)</f>
        <v>0</v>
      </c>
      <c r="W230" s="5">
        <f>IFERROR(INDEX('[2]Table 29'!W$14:W$19,MATCH($B230,'[2]Table 29'!$B$14:$B$19,0))*1000,0)</f>
        <v>0</v>
      </c>
      <c r="Z230" s="21" t="s">
        <v>26</v>
      </c>
    </row>
    <row r="231" spans="2:26" outlineLevel="1" x14ac:dyDescent="0.2">
      <c r="B231" s="15" t="s">
        <v>9</v>
      </c>
      <c r="C231" s="19">
        <f t="shared" ref="C231:W231" si="94">SUM(C221:C230)</f>
        <v>5060.3109999999997</v>
      </c>
      <c r="D231" s="19">
        <f t="shared" si="94"/>
        <v>5554.1989999999996</v>
      </c>
      <c r="E231" s="19">
        <f t="shared" si="94"/>
        <v>6135.9129999999996</v>
      </c>
      <c r="F231" s="19">
        <f t="shared" si="94"/>
        <v>5942.505000000001</v>
      </c>
      <c r="G231" s="19">
        <f t="shared" si="94"/>
        <v>5393.963999999999</v>
      </c>
      <c r="H231" s="19">
        <f t="shared" si="94"/>
        <v>5196.3450000000003</v>
      </c>
      <c r="I231" s="19">
        <f t="shared" si="94"/>
        <v>4636.7779999999993</v>
      </c>
      <c r="J231" s="19">
        <f t="shared" si="94"/>
        <v>5901.3869999999997</v>
      </c>
      <c r="K231" s="19">
        <f t="shared" si="94"/>
        <v>6076.5639999999994</v>
      </c>
      <c r="L231" s="19">
        <f t="shared" si="94"/>
        <v>5050.6900000000005</v>
      </c>
      <c r="M231" s="19">
        <f t="shared" si="94"/>
        <v>5371.683</v>
      </c>
      <c r="N231" s="19">
        <f t="shared" si="94"/>
        <v>5113.2979999999998</v>
      </c>
      <c r="O231" s="19">
        <f t="shared" si="94"/>
        <v>5228.1309999999994</v>
      </c>
      <c r="P231" s="19">
        <f t="shared" si="94"/>
        <v>5896.6569999999992</v>
      </c>
      <c r="Q231" s="19">
        <f t="shared" si="94"/>
        <v>5511.2579999999998</v>
      </c>
      <c r="R231" s="19">
        <f t="shared" si="94"/>
        <v>5437.7669999999998</v>
      </c>
      <c r="S231" s="19">
        <f t="shared" si="94"/>
        <v>5062.1819999999998</v>
      </c>
      <c r="T231" s="19">
        <f t="shared" si="94"/>
        <v>5634.3189999999995</v>
      </c>
      <c r="U231" s="19">
        <f t="shared" si="94"/>
        <v>5838.8760000000002</v>
      </c>
      <c r="V231" s="19">
        <f t="shared" si="94"/>
        <v>5973.7310000000007</v>
      </c>
      <c r="W231" s="19">
        <f t="shared" si="94"/>
        <v>4668.1750000000002</v>
      </c>
    </row>
    <row r="232" spans="2:26" outlineLevel="1" x14ac:dyDescent="0.2">
      <c r="B232" s="26" t="s">
        <v>91</v>
      </c>
      <c r="C232" s="25">
        <f t="shared" ref="C232:W232" si="95">C231/C212/1000</f>
        <v>1.9499078865986826E-3</v>
      </c>
      <c r="D232" s="25">
        <f t="shared" si="95"/>
        <v>1.7428810018181463E-3</v>
      </c>
      <c r="E232" s="25">
        <f t="shared" si="95"/>
        <v>1.7393729427582041E-3</v>
      </c>
      <c r="F232" s="25">
        <f t="shared" si="95"/>
        <v>1.7389388438395967E-3</v>
      </c>
      <c r="G232" s="25">
        <f t="shared" si="95"/>
        <v>1.6476338295447364E-3</v>
      </c>
      <c r="H232" s="25">
        <f t="shared" si="95"/>
        <v>1.4537395088478735E-3</v>
      </c>
      <c r="I232" s="25">
        <f t="shared" si="95"/>
        <v>1.4406429227146668E-3</v>
      </c>
      <c r="J232" s="25">
        <f t="shared" si="95"/>
        <v>1.8297400709073059E-3</v>
      </c>
      <c r="K232" s="25">
        <f t="shared" si="95"/>
        <v>1.7899592550650802E-3</v>
      </c>
      <c r="L232" s="25">
        <f t="shared" si="95"/>
        <v>1.6822536450385543E-3</v>
      </c>
      <c r="M232" s="25">
        <f t="shared" si="95"/>
        <v>1.6625467073938512E-3</v>
      </c>
      <c r="N232" s="25">
        <f t="shared" si="95"/>
        <v>1.5384806997839652E-3</v>
      </c>
      <c r="O232" s="25">
        <f t="shared" si="95"/>
        <v>1.4979715021472221E-3</v>
      </c>
      <c r="P232" s="25">
        <f t="shared" si="95"/>
        <v>1.6691794052460227E-3</v>
      </c>
      <c r="Q232" s="25">
        <f t="shared" si="95"/>
        <v>1.6706459842688553E-3</v>
      </c>
      <c r="R232" s="25">
        <f t="shared" si="95"/>
        <v>1.6740067800493608E-3</v>
      </c>
      <c r="S232" s="25">
        <f t="shared" si="95"/>
        <v>1.852683328042518E-3</v>
      </c>
      <c r="T232" s="25">
        <f t="shared" si="95"/>
        <v>1.6538146784716037E-3</v>
      </c>
      <c r="U232" s="25">
        <f t="shared" si="95"/>
        <v>1.7349536970707102E-3</v>
      </c>
      <c r="V232" s="25">
        <f t="shared" si="95"/>
        <v>1.7273472147933888E-3</v>
      </c>
      <c r="W232" s="25">
        <f t="shared" si="95"/>
        <v>1.340675959440401E-3</v>
      </c>
    </row>
    <row r="233" spans="2:26" outlineLevel="1" x14ac:dyDescent="0.2"/>
    <row r="234" spans="2:26" outlineLevel="1" x14ac:dyDescent="0.2">
      <c r="B234" s="4" t="s">
        <v>18</v>
      </c>
      <c r="C234" s="11">
        <f t="shared" ref="C234:W234" si="96">IFERROR(C221/C231,0)</f>
        <v>0</v>
      </c>
      <c r="D234" s="11">
        <f t="shared" si="96"/>
        <v>0</v>
      </c>
      <c r="E234" s="11">
        <f t="shared" si="96"/>
        <v>0</v>
      </c>
      <c r="F234" s="11">
        <f t="shared" si="96"/>
        <v>0</v>
      </c>
      <c r="G234" s="11">
        <f t="shared" si="96"/>
        <v>0</v>
      </c>
      <c r="H234" s="11">
        <f t="shared" si="96"/>
        <v>0</v>
      </c>
      <c r="I234" s="11">
        <f t="shared" si="96"/>
        <v>0</v>
      </c>
      <c r="J234" s="11">
        <f t="shared" si="96"/>
        <v>0</v>
      </c>
      <c r="K234" s="11">
        <f t="shared" si="96"/>
        <v>0</v>
      </c>
      <c r="L234" s="11">
        <f t="shared" si="96"/>
        <v>0</v>
      </c>
      <c r="M234" s="11">
        <f t="shared" si="96"/>
        <v>0</v>
      </c>
      <c r="N234" s="11">
        <f t="shared" si="96"/>
        <v>0</v>
      </c>
      <c r="O234" s="11">
        <f t="shared" si="96"/>
        <v>0</v>
      </c>
      <c r="P234" s="11">
        <f t="shared" si="96"/>
        <v>0</v>
      </c>
      <c r="Q234" s="11">
        <f t="shared" si="96"/>
        <v>0</v>
      </c>
      <c r="R234" s="11">
        <f t="shared" si="96"/>
        <v>0</v>
      </c>
      <c r="S234" s="11">
        <f t="shared" si="96"/>
        <v>0</v>
      </c>
      <c r="T234" s="11">
        <f t="shared" si="96"/>
        <v>0</v>
      </c>
      <c r="U234" s="11">
        <f t="shared" si="96"/>
        <v>0</v>
      </c>
      <c r="V234" s="11">
        <f t="shared" si="96"/>
        <v>0</v>
      </c>
      <c r="W234" s="11">
        <f t="shared" si="96"/>
        <v>0</v>
      </c>
    </row>
    <row r="235" spans="2:26" outlineLevel="1" x14ac:dyDescent="0.2">
      <c r="B235" s="4" t="s">
        <v>19</v>
      </c>
      <c r="C235" s="11">
        <f t="shared" ref="C235:W235" si="97">IFERROR(C222/C231,0)</f>
        <v>0</v>
      </c>
      <c r="D235" s="11">
        <f t="shared" si="97"/>
        <v>0</v>
      </c>
      <c r="E235" s="11">
        <f t="shared" si="97"/>
        <v>0</v>
      </c>
      <c r="F235" s="11">
        <f t="shared" si="97"/>
        <v>0</v>
      </c>
      <c r="G235" s="11">
        <f t="shared" si="97"/>
        <v>0</v>
      </c>
      <c r="H235" s="11">
        <f t="shared" si="97"/>
        <v>0</v>
      </c>
      <c r="I235" s="11">
        <f t="shared" si="97"/>
        <v>0</v>
      </c>
      <c r="J235" s="11">
        <f t="shared" si="97"/>
        <v>0</v>
      </c>
      <c r="K235" s="11">
        <f t="shared" si="97"/>
        <v>0</v>
      </c>
      <c r="L235" s="11">
        <f t="shared" si="97"/>
        <v>0</v>
      </c>
      <c r="M235" s="11">
        <f t="shared" si="97"/>
        <v>0</v>
      </c>
      <c r="N235" s="11">
        <f t="shared" si="97"/>
        <v>0</v>
      </c>
      <c r="O235" s="11">
        <f t="shared" si="97"/>
        <v>0</v>
      </c>
      <c r="P235" s="11">
        <f t="shared" si="97"/>
        <v>0</v>
      </c>
      <c r="Q235" s="11">
        <f t="shared" si="97"/>
        <v>0</v>
      </c>
      <c r="R235" s="11">
        <f t="shared" si="97"/>
        <v>0</v>
      </c>
      <c r="S235" s="11">
        <f t="shared" si="97"/>
        <v>0</v>
      </c>
      <c r="T235" s="11">
        <f t="shared" si="97"/>
        <v>0</v>
      </c>
      <c r="U235" s="11">
        <f t="shared" si="97"/>
        <v>0</v>
      </c>
      <c r="V235" s="11">
        <f t="shared" si="97"/>
        <v>0</v>
      </c>
      <c r="W235" s="11">
        <f t="shared" si="97"/>
        <v>0</v>
      </c>
    </row>
    <row r="236" spans="2:26" outlineLevel="1" x14ac:dyDescent="0.2">
      <c r="B236" s="4" t="s">
        <v>16</v>
      </c>
      <c r="C236" s="11">
        <f t="shared" ref="C236:W236" si="98">IFERROR(C223/C231,0)</f>
        <v>0.86118955929783758</v>
      </c>
      <c r="D236" s="11">
        <f t="shared" si="98"/>
        <v>0.90694499782957005</v>
      </c>
      <c r="E236" s="11">
        <f t="shared" si="98"/>
        <v>0.90419665337497457</v>
      </c>
      <c r="F236" s="11">
        <f t="shared" si="98"/>
        <v>0.89742457095113926</v>
      </c>
      <c r="G236" s="11">
        <f t="shared" si="98"/>
        <v>0.89572066109451243</v>
      </c>
      <c r="H236" s="11">
        <f t="shared" si="98"/>
        <v>0.89079420246346219</v>
      </c>
      <c r="I236" s="11">
        <f t="shared" si="98"/>
        <v>0.89704920097533247</v>
      </c>
      <c r="J236" s="11">
        <f t="shared" si="98"/>
        <v>0.90211623131985752</v>
      </c>
      <c r="K236" s="11">
        <f t="shared" si="98"/>
        <v>0.88932742253681518</v>
      </c>
      <c r="L236" s="11">
        <f t="shared" si="98"/>
        <v>0.85073643403178578</v>
      </c>
      <c r="M236" s="11">
        <f t="shared" si="98"/>
        <v>0.83409854974688569</v>
      </c>
      <c r="N236" s="11">
        <f t="shared" si="98"/>
        <v>0.83525798809300766</v>
      </c>
      <c r="O236" s="11">
        <f t="shared" si="98"/>
        <v>0.80578317567023483</v>
      </c>
      <c r="P236" s="11">
        <f t="shared" si="98"/>
        <v>0.83764343084564696</v>
      </c>
      <c r="Q236" s="11">
        <f t="shared" si="98"/>
        <v>0.81092574508397186</v>
      </c>
      <c r="R236" s="11">
        <f t="shared" si="98"/>
        <v>0.82128068378067687</v>
      </c>
      <c r="S236" s="11">
        <f t="shared" si="98"/>
        <v>0.80613241483613196</v>
      </c>
      <c r="T236" s="11">
        <f t="shared" si="98"/>
        <v>0.8128134030039833</v>
      </c>
      <c r="U236" s="11">
        <f t="shared" si="98"/>
        <v>0.81765103420589846</v>
      </c>
      <c r="V236" s="11">
        <f t="shared" si="98"/>
        <v>0.81693166297578512</v>
      </c>
      <c r="W236" s="11">
        <f t="shared" si="98"/>
        <v>0.78668516068913441</v>
      </c>
    </row>
    <row r="237" spans="2:26" outlineLevel="1" x14ac:dyDescent="0.2">
      <c r="B237" s="4" t="s">
        <v>21</v>
      </c>
      <c r="C237" s="11">
        <f t="shared" ref="C237:W237" si="99">IFERROR(C224/C231,0)</f>
        <v>0</v>
      </c>
      <c r="D237" s="11">
        <f t="shared" si="99"/>
        <v>0</v>
      </c>
      <c r="E237" s="11">
        <f t="shared" si="99"/>
        <v>0</v>
      </c>
      <c r="F237" s="11">
        <f t="shared" si="99"/>
        <v>0</v>
      </c>
      <c r="G237" s="11">
        <f t="shared" si="99"/>
        <v>0</v>
      </c>
      <c r="H237" s="11">
        <f t="shared" si="99"/>
        <v>0</v>
      </c>
      <c r="I237" s="11">
        <f t="shared" si="99"/>
        <v>0</v>
      </c>
      <c r="J237" s="11">
        <f t="shared" si="99"/>
        <v>0</v>
      </c>
      <c r="K237" s="11">
        <f t="shared" si="99"/>
        <v>0</v>
      </c>
      <c r="L237" s="11">
        <f t="shared" si="99"/>
        <v>0</v>
      </c>
      <c r="M237" s="11">
        <f t="shared" si="99"/>
        <v>0</v>
      </c>
      <c r="N237" s="11">
        <f t="shared" si="99"/>
        <v>0</v>
      </c>
      <c r="O237" s="11">
        <f t="shared" si="99"/>
        <v>0</v>
      </c>
      <c r="P237" s="11">
        <f t="shared" si="99"/>
        <v>0</v>
      </c>
      <c r="Q237" s="11">
        <f t="shared" si="99"/>
        <v>0</v>
      </c>
      <c r="R237" s="11">
        <f t="shared" si="99"/>
        <v>0</v>
      </c>
      <c r="S237" s="11">
        <f t="shared" si="99"/>
        <v>0</v>
      </c>
      <c r="T237" s="11">
        <f t="shared" si="99"/>
        <v>0</v>
      </c>
      <c r="U237" s="11">
        <f t="shared" si="99"/>
        <v>0</v>
      </c>
      <c r="V237" s="11">
        <f t="shared" si="99"/>
        <v>0</v>
      </c>
      <c r="W237" s="11">
        <f t="shared" si="99"/>
        <v>0</v>
      </c>
    </row>
    <row r="238" spans="2:26" outlineLevel="1" x14ac:dyDescent="0.2">
      <c r="B238" s="4" t="s">
        <v>20</v>
      </c>
      <c r="C238" s="11">
        <f t="shared" ref="C238:W238" si="100">IFERROR(C225/C231,0)</f>
        <v>1.1768051410278935E-3</v>
      </c>
      <c r="D238" s="11">
        <f t="shared" si="100"/>
        <v>1.9295311529169195E-3</v>
      </c>
      <c r="E238" s="11">
        <f t="shared" si="100"/>
        <v>2.1775080578880436E-3</v>
      </c>
      <c r="F238" s="11">
        <f t="shared" si="100"/>
        <v>2.4326441458610462E-3</v>
      </c>
      <c r="G238" s="11">
        <f t="shared" si="100"/>
        <v>1.6136555601780067E-3</v>
      </c>
      <c r="H238" s="11">
        <f t="shared" si="100"/>
        <v>1.0946155422705767E-3</v>
      </c>
      <c r="I238" s="11">
        <f t="shared" si="100"/>
        <v>5.2946248450971779E-4</v>
      </c>
      <c r="J238" s="11">
        <f t="shared" si="100"/>
        <v>6.5713365349535631E-4</v>
      </c>
      <c r="K238" s="11">
        <f t="shared" si="100"/>
        <v>9.2585217567032964E-4</v>
      </c>
      <c r="L238" s="11">
        <f t="shared" si="100"/>
        <v>9.5769092935816679E-4</v>
      </c>
      <c r="M238" s="11">
        <f t="shared" si="100"/>
        <v>1.016999700093993E-3</v>
      </c>
      <c r="N238" s="11">
        <f t="shared" si="100"/>
        <v>1.2277790185512363E-3</v>
      </c>
      <c r="O238" s="11">
        <f t="shared" si="100"/>
        <v>1.0504710000571907E-3</v>
      </c>
      <c r="P238" s="11">
        <f t="shared" si="100"/>
        <v>3.0132327520491701E-3</v>
      </c>
      <c r="Q238" s="11">
        <f t="shared" si="100"/>
        <v>3.9203390587049273E-3</v>
      </c>
      <c r="R238" s="11">
        <f t="shared" si="100"/>
        <v>4.8045456894346529E-3</v>
      </c>
      <c r="S238" s="11">
        <f t="shared" si="100"/>
        <v>6.7749440853766222E-3</v>
      </c>
      <c r="T238" s="11">
        <f t="shared" si="100"/>
        <v>1.0065102810117781E-2</v>
      </c>
      <c r="U238" s="11">
        <f t="shared" si="100"/>
        <v>1.2591464521596278E-2</v>
      </c>
      <c r="V238" s="11">
        <f t="shared" si="100"/>
        <v>1.2249630925798298E-2</v>
      </c>
      <c r="W238" s="11">
        <f t="shared" si="100"/>
        <v>1.6719381771248935E-2</v>
      </c>
    </row>
    <row r="239" spans="2:26" outlineLevel="1" x14ac:dyDescent="0.2">
      <c r="B239" s="4" t="s">
        <v>0</v>
      </c>
      <c r="C239" s="11">
        <f t="shared" ref="C239:W239" si="101">IFERROR(C226/C231,0)</f>
        <v>0</v>
      </c>
      <c r="D239" s="11">
        <f t="shared" si="101"/>
        <v>0</v>
      </c>
      <c r="E239" s="11">
        <f t="shared" si="101"/>
        <v>0</v>
      </c>
      <c r="F239" s="11">
        <f t="shared" si="101"/>
        <v>0</v>
      </c>
      <c r="G239" s="11">
        <f t="shared" si="101"/>
        <v>0</v>
      </c>
      <c r="H239" s="11">
        <f t="shared" si="101"/>
        <v>0</v>
      </c>
      <c r="I239" s="11">
        <f t="shared" si="101"/>
        <v>0</v>
      </c>
      <c r="J239" s="11">
        <f t="shared" si="101"/>
        <v>0</v>
      </c>
      <c r="K239" s="11">
        <f t="shared" si="101"/>
        <v>0</v>
      </c>
      <c r="L239" s="11">
        <f t="shared" si="101"/>
        <v>0</v>
      </c>
      <c r="M239" s="11">
        <f t="shared" si="101"/>
        <v>3.6115310601910052E-5</v>
      </c>
      <c r="N239" s="11">
        <f t="shared" si="101"/>
        <v>5.2216788460207086E-5</v>
      </c>
      <c r="O239" s="11">
        <f t="shared" si="101"/>
        <v>4.1506228516462194E-5</v>
      </c>
      <c r="P239" s="11">
        <f t="shared" si="101"/>
        <v>1.0751854822147533E-4</v>
      </c>
      <c r="Q239" s="11">
        <f t="shared" si="101"/>
        <v>1.4334295364143722E-4</v>
      </c>
      <c r="R239" s="11">
        <f t="shared" si="101"/>
        <v>0</v>
      </c>
      <c r="S239" s="11">
        <f t="shared" si="101"/>
        <v>0</v>
      </c>
      <c r="T239" s="11">
        <f t="shared" si="101"/>
        <v>0</v>
      </c>
      <c r="U239" s="11">
        <f t="shared" si="101"/>
        <v>0</v>
      </c>
      <c r="V239" s="11">
        <f t="shared" si="101"/>
        <v>0</v>
      </c>
      <c r="W239" s="11">
        <f t="shared" si="101"/>
        <v>0</v>
      </c>
    </row>
    <row r="240" spans="2:26" outlineLevel="1" x14ac:dyDescent="0.2">
      <c r="B240" s="4" t="s">
        <v>22</v>
      </c>
      <c r="C240" s="11">
        <f t="shared" ref="C240:W240" si="102">IFERROR(C227/C231,0)</f>
        <v>8.3789316506436076E-2</v>
      </c>
      <c r="D240" s="11">
        <f t="shared" si="102"/>
        <v>7.4898288664126011E-2</v>
      </c>
      <c r="E240" s="11">
        <f t="shared" si="102"/>
        <v>8.4746964306697314E-2</v>
      </c>
      <c r="F240" s="11">
        <f t="shared" si="102"/>
        <v>9.0197652336851189E-2</v>
      </c>
      <c r="G240" s="11">
        <f t="shared" si="102"/>
        <v>9.214002911402451E-2</v>
      </c>
      <c r="H240" s="11">
        <f t="shared" si="102"/>
        <v>9.7568579453442758E-2</v>
      </c>
      <c r="I240" s="11">
        <f t="shared" si="102"/>
        <v>9.144280791532397E-2</v>
      </c>
      <c r="J240" s="11">
        <f t="shared" si="102"/>
        <v>8.7098168616970895E-2</v>
      </c>
      <c r="K240" s="11">
        <f t="shared" si="102"/>
        <v>0.10055024517144888</v>
      </c>
      <c r="L240" s="11">
        <f t="shared" si="102"/>
        <v>0.13344711316671581</v>
      </c>
      <c r="M240" s="11">
        <f t="shared" si="102"/>
        <v>0.1440889196179298</v>
      </c>
      <c r="N240" s="11">
        <f t="shared" si="102"/>
        <v>0.14354727614154308</v>
      </c>
      <c r="O240" s="11">
        <f t="shared" si="102"/>
        <v>0.1524445351503243</v>
      </c>
      <c r="P240" s="11">
        <f t="shared" si="102"/>
        <v>0.12820823731141223</v>
      </c>
      <c r="Q240" s="11">
        <f t="shared" si="102"/>
        <v>0.14878635694427661</v>
      </c>
      <c r="R240" s="11">
        <f t="shared" si="102"/>
        <v>0.13479797865557683</v>
      </c>
      <c r="S240" s="11">
        <f t="shared" si="102"/>
        <v>0.14677465172133283</v>
      </c>
      <c r="T240" s="11">
        <f t="shared" si="102"/>
        <v>0.13524260873408128</v>
      </c>
      <c r="U240" s="11">
        <f t="shared" si="102"/>
        <v>0.13067583555465126</v>
      </c>
      <c r="V240" s="11">
        <f t="shared" si="102"/>
        <v>0.13040426493928164</v>
      </c>
      <c r="W240" s="11">
        <f t="shared" si="102"/>
        <v>0.15637802781600946</v>
      </c>
    </row>
    <row r="241" spans="1:28" outlineLevel="1" x14ac:dyDescent="0.2">
      <c r="B241" s="4" t="s">
        <v>23</v>
      </c>
      <c r="C241" s="11">
        <f t="shared" ref="C241:W241" si="103">IFERROR(C228/C231,0)</f>
        <v>5.3844319054698421E-2</v>
      </c>
      <c r="D241" s="11">
        <f t="shared" si="103"/>
        <v>1.6227182353387052E-2</v>
      </c>
      <c r="E241" s="11">
        <f t="shared" si="103"/>
        <v>8.8788742604401349E-3</v>
      </c>
      <c r="F241" s="11">
        <f t="shared" si="103"/>
        <v>9.9451325661484482E-3</v>
      </c>
      <c r="G241" s="11">
        <f t="shared" si="103"/>
        <v>1.0525654231285193E-2</v>
      </c>
      <c r="H241" s="11">
        <f t="shared" si="103"/>
        <v>1.0542602540824368E-2</v>
      </c>
      <c r="I241" s="11">
        <f t="shared" si="103"/>
        <v>1.0978528624833884E-2</v>
      </c>
      <c r="J241" s="11">
        <f t="shared" si="103"/>
        <v>1.0128466409676235E-2</v>
      </c>
      <c r="K241" s="11">
        <f t="shared" si="103"/>
        <v>9.1964801160655928E-3</v>
      </c>
      <c r="L241" s="11">
        <f t="shared" si="103"/>
        <v>1.485876187214024E-2</v>
      </c>
      <c r="M241" s="11">
        <f t="shared" si="103"/>
        <v>2.0759415624488638E-2</v>
      </c>
      <c r="N241" s="11">
        <f t="shared" si="103"/>
        <v>1.9914739958437785E-2</v>
      </c>
      <c r="O241" s="11">
        <f t="shared" si="103"/>
        <v>4.0680311950867347E-2</v>
      </c>
      <c r="P241" s="11">
        <f t="shared" si="103"/>
        <v>3.1027580542670199E-2</v>
      </c>
      <c r="Q241" s="11">
        <f t="shared" si="103"/>
        <v>3.6224215959405281E-2</v>
      </c>
      <c r="R241" s="11">
        <f t="shared" si="103"/>
        <v>3.9116791874311642E-2</v>
      </c>
      <c r="S241" s="11">
        <f t="shared" si="103"/>
        <v>4.0317989357158635E-2</v>
      </c>
      <c r="T241" s="11">
        <f t="shared" si="103"/>
        <v>4.1878885451817692E-2</v>
      </c>
      <c r="U241" s="11">
        <f t="shared" si="103"/>
        <v>3.9081665717853917E-2</v>
      </c>
      <c r="V241" s="11">
        <f t="shared" si="103"/>
        <v>4.0414441159134881E-2</v>
      </c>
      <c r="W241" s="11">
        <f t="shared" si="103"/>
        <v>4.0217429723607187E-2</v>
      </c>
    </row>
    <row r="242" spans="1:28" x14ac:dyDescent="0.2">
      <c r="B242" s="4" t="s">
        <v>17</v>
      </c>
      <c r="C242" s="11">
        <f t="shared" ref="C242:W242" si="104">IFERROR(C229/C231,0)</f>
        <v>0</v>
      </c>
      <c r="D242" s="11">
        <f t="shared" si="104"/>
        <v>0</v>
      </c>
      <c r="E242" s="11">
        <f t="shared" si="104"/>
        <v>0</v>
      </c>
      <c r="F242" s="11">
        <f t="shared" si="104"/>
        <v>0</v>
      </c>
      <c r="G242" s="11">
        <f t="shared" si="104"/>
        <v>0</v>
      </c>
      <c r="H242" s="11">
        <f t="shared" si="104"/>
        <v>0</v>
      </c>
      <c r="I242" s="11">
        <f t="shared" si="104"/>
        <v>0</v>
      </c>
      <c r="J242" s="11">
        <f t="shared" si="104"/>
        <v>0</v>
      </c>
      <c r="K242" s="11">
        <f t="shared" si="104"/>
        <v>0</v>
      </c>
      <c r="L242" s="11">
        <f t="shared" si="104"/>
        <v>0</v>
      </c>
      <c r="M242" s="11">
        <f t="shared" si="104"/>
        <v>0</v>
      </c>
      <c r="N242" s="11">
        <f t="shared" si="104"/>
        <v>0</v>
      </c>
      <c r="O242" s="11">
        <f t="shared" si="104"/>
        <v>0</v>
      </c>
      <c r="P242" s="11">
        <f t="shared" si="104"/>
        <v>0</v>
      </c>
      <c r="Q242" s="11">
        <f t="shared" si="104"/>
        <v>0</v>
      </c>
      <c r="R242" s="11">
        <f t="shared" si="104"/>
        <v>0</v>
      </c>
      <c r="S242" s="11">
        <f t="shared" si="104"/>
        <v>0</v>
      </c>
      <c r="T242" s="11">
        <f t="shared" si="104"/>
        <v>0</v>
      </c>
      <c r="U242" s="11">
        <f t="shared" si="104"/>
        <v>0</v>
      </c>
      <c r="V242" s="11">
        <f t="shared" si="104"/>
        <v>0</v>
      </c>
      <c r="W242" s="11">
        <f t="shared" si="104"/>
        <v>0</v>
      </c>
    </row>
    <row r="243" spans="1:28" x14ac:dyDescent="0.2">
      <c r="B243" s="4" t="s">
        <v>1</v>
      </c>
      <c r="C243" s="11">
        <f t="shared" ref="C243:W243" si="105">IFERROR(C230/C231,0)</f>
        <v>0</v>
      </c>
      <c r="D243" s="11">
        <f t="shared" si="105"/>
        <v>0</v>
      </c>
      <c r="E243" s="11">
        <f t="shared" si="105"/>
        <v>0</v>
      </c>
      <c r="F243" s="11">
        <f t="shared" si="105"/>
        <v>0</v>
      </c>
      <c r="G243" s="11">
        <f t="shared" si="105"/>
        <v>0</v>
      </c>
      <c r="H243" s="11">
        <f t="shared" si="105"/>
        <v>0</v>
      </c>
      <c r="I243" s="11">
        <f t="shared" si="105"/>
        <v>0</v>
      </c>
      <c r="J243" s="11">
        <f t="shared" si="105"/>
        <v>0</v>
      </c>
      <c r="K243" s="11">
        <f t="shared" si="105"/>
        <v>0</v>
      </c>
      <c r="L243" s="11">
        <f t="shared" si="105"/>
        <v>0</v>
      </c>
      <c r="M243" s="11">
        <f t="shared" si="105"/>
        <v>0</v>
      </c>
      <c r="N243" s="11">
        <f t="shared" si="105"/>
        <v>0</v>
      </c>
      <c r="O243" s="11">
        <f t="shared" si="105"/>
        <v>0</v>
      </c>
      <c r="P243" s="11">
        <f t="shared" si="105"/>
        <v>0</v>
      </c>
      <c r="Q243" s="11">
        <f t="shared" si="105"/>
        <v>0</v>
      </c>
      <c r="R243" s="11">
        <f t="shared" si="105"/>
        <v>0</v>
      </c>
      <c r="S243" s="11">
        <f t="shared" si="105"/>
        <v>0</v>
      </c>
      <c r="T243" s="11">
        <f t="shared" si="105"/>
        <v>0</v>
      </c>
      <c r="U243" s="11">
        <f t="shared" si="105"/>
        <v>0</v>
      </c>
      <c r="V243" s="11">
        <f t="shared" si="105"/>
        <v>0</v>
      </c>
      <c r="W243" s="11">
        <f t="shared" si="105"/>
        <v>0</v>
      </c>
    </row>
    <row r="244" spans="1:28" s="31" customForma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c r="AA244" s="1"/>
      <c r="AB244" s="1"/>
    </row>
    <row r="245" spans="1:28" outlineLevel="1" x14ac:dyDescent="0.2"/>
    <row r="246" spans="1:28" outlineLevel="1" x14ac:dyDescent="0.2">
      <c r="A246" s="32" t="s">
        <v>86</v>
      </c>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4"/>
      <c r="AA246" s="33"/>
      <c r="AB246" s="33"/>
    </row>
    <row r="247" spans="1:28" outlineLevel="1" x14ac:dyDescent="0.2">
      <c r="B247" s="20" t="s">
        <v>88</v>
      </c>
      <c r="C247" s="5">
        <f>'[2]Table 30'!C$26</f>
        <v>1565.079367</v>
      </c>
      <c r="D247" s="5">
        <f>'[2]Table 30'!D$26</f>
        <v>1836.1939</v>
      </c>
      <c r="E247" s="5">
        <f>'[2]Table 30'!E$26</f>
        <v>2054.4607620000002</v>
      </c>
      <c r="F247" s="5">
        <f>'[2]Table 30'!F$26</f>
        <v>1778.21003</v>
      </c>
      <c r="G247" s="5">
        <f>'[2]Table 30'!G$26</f>
        <v>1476.063363</v>
      </c>
      <c r="H247" s="5">
        <f>'[2]Table 30'!H$26</f>
        <v>1579.92761</v>
      </c>
      <c r="I247" s="5">
        <f>'[2]Table 30'!I$26</f>
        <v>1215.1786970000001</v>
      </c>
      <c r="J247" s="5">
        <f>'[2]Table 30'!J$26</f>
        <v>1606.431439</v>
      </c>
      <c r="K247" s="5">
        <f>'[2]Table 30'!K$26</f>
        <v>1490.861641</v>
      </c>
      <c r="L247" s="5">
        <f>'[2]Table 30'!L$26</f>
        <v>1028.754619</v>
      </c>
      <c r="M247" s="5">
        <f>'[2]Table 30'!M$26</f>
        <v>919.62382200000002</v>
      </c>
      <c r="N247" s="5">
        <f>'[2]Table 30'!N$26</f>
        <v>888.08940199999995</v>
      </c>
      <c r="O247" s="5">
        <f>'[2]Table 30'!O$26</f>
        <v>840.31197899999995</v>
      </c>
      <c r="P247" s="5">
        <f>'[2]Table 30'!P$26</f>
        <v>1085.2830429999999</v>
      </c>
      <c r="Q247" s="5">
        <f>'[2]Table 30'!Q$26</f>
        <v>899.93588699999998</v>
      </c>
      <c r="R247" s="5">
        <f>'[2]Table 30'!R$26</f>
        <v>851.01776099999995</v>
      </c>
      <c r="S247" s="5">
        <f>'[2]Table 30'!S$26</f>
        <v>826.71509500000002</v>
      </c>
      <c r="T247" s="5">
        <f>'[2]Table 30'!T$26</f>
        <v>801.80061699999999</v>
      </c>
      <c r="U247" s="5">
        <f>'[2]Table 30'!U$26</f>
        <v>801.79370800000004</v>
      </c>
      <c r="V247" s="5">
        <f>'[2]Table 30'!V$26</f>
        <v>765.26569300000006</v>
      </c>
      <c r="W247" s="5">
        <f>'[2]Table 30'!W$26</f>
        <v>676.92540099999997</v>
      </c>
      <c r="Z247" s="21" t="s">
        <v>26</v>
      </c>
      <c r="AB247"/>
    </row>
    <row r="248" spans="1:28" outlineLevel="1" x14ac:dyDescent="0.2">
      <c r="B248" s="7" t="s">
        <v>89</v>
      </c>
      <c r="C248" s="5"/>
      <c r="D248" s="5"/>
      <c r="E248" s="5"/>
      <c r="F248" s="5"/>
      <c r="G248" s="5"/>
      <c r="H248" s="5"/>
      <c r="I248" s="5"/>
      <c r="J248" s="5"/>
      <c r="K248" s="5"/>
      <c r="L248" s="5"/>
      <c r="M248" s="5"/>
      <c r="N248" s="5"/>
      <c r="O248" s="5"/>
      <c r="P248" s="5"/>
      <c r="Q248" s="5"/>
      <c r="R248" s="5"/>
      <c r="S248" s="5"/>
      <c r="T248" s="5"/>
      <c r="U248" s="5"/>
      <c r="V248" s="5"/>
      <c r="W248" s="5"/>
      <c r="Z248" s="21" t="s">
        <v>26</v>
      </c>
      <c r="AB248"/>
    </row>
    <row r="249" spans="1:28" outlineLevel="1" x14ac:dyDescent="0.2">
      <c r="B249" s="7" t="s">
        <v>25</v>
      </c>
      <c r="C249" s="5">
        <f>'[2]Table 31'!C$15</f>
        <v>0.8</v>
      </c>
      <c r="D249" s="5">
        <f>'[2]Table 31'!D$15</f>
        <v>0.92100000000000004</v>
      </c>
      <c r="E249" s="5">
        <f>'[2]Table 31'!E$15</f>
        <v>0.91400000000000003</v>
      </c>
      <c r="F249" s="5">
        <f>'[2]Table 31'!F$15</f>
        <v>0.90600000000000003</v>
      </c>
      <c r="G249" s="5">
        <f>'[2]Table 31'!G$15</f>
        <v>0.85899999999999999</v>
      </c>
      <c r="H249" s="5">
        <f>'[2]Table 31'!H$15</f>
        <v>0.93899999999999995</v>
      </c>
      <c r="I249" s="5">
        <f>'[2]Table 31'!I$15</f>
        <v>0.96599999999999997</v>
      </c>
      <c r="J249" s="5">
        <f>'[2]Table 31'!J$15</f>
        <v>1.0389999999999999</v>
      </c>
      <c r="K249" s="5">
        <f>'[2]Table 31'!K$15</f>
        <v>1.034</v>
      </c>
      <c r="L249" s="5">
        <f>'[2]Table 31'!L$15</f>
        <v>0.94499999999999995</v>
      </c>
      <c r="M249" s="5">
        <f>'[2]Table 31'!M$15</f>
        <v>0.95499999999999996</v>
      </c>
      <c r="N249" s="5">
        <f>'[2]Table 31'!N$15</f>
        <v>0.93600000000000005</v>
      </c>
      <c r="O249" s="5">
        <f>'[2]Table 31'!O$15</f>
        <v>0.96</v>
      </c>
      <c r="P249" s="5">
        <f>'[2]Table 31'!P$15</f>
        <v>1.139</v>
      </c>
      <c r="Q249" s="5">
        <f>'[2]Table 31'!Q$15</f>
        <v>1.0649999999999999</v>
      </c>
      <c r="R249" s="5">
        <f>'[2]Table 31'!R$15</f>
        <v>1.0640000000000001</v>
      </c>
      <c r="S249" s="5">
        <f>'[2]Table 31'!S$15</f>
        <v>1.2310000000000001</v>
      </c>
      <c r="T249" s="5">
        <f>'[2]Table 31'!T$15</f>
        <v>0.75700000000000001</v>
      </c>
      <c r="U249" s="5">
        <f>'[2]Table 31'!U$15</f>
        <v>0.77400000000000002</v>
      </c>
      <c r="V249" s="5">
        <f>'[2]Table 31'!V$15</f>
        <v>0.76300000000000001</v>
      </c>
      <c r="W249" s="5">
        <f>'[2]Table 31'!W$15</f>
        <v>0.64</v>
      </c>
      <c r="Z249" s="21" t="s">
        <v>26</v>
      </c>
      <c r="AB249"/>
    </row>
    <row r="250" spans="1:28" outlineLevel="1" x14ac:dyDescent="0.2">
      <c r="B250" s="7" t="s">
        <v>30</v>
      </c>
      <c r="C250" s="5">
        <f>'[2]Table 31'!C$25</f>
        <v>115897.46494400001</v>
      </c>
      <c r="D250" s="5">
        <f>'[2]Table 31'!D$25</f>
        <v>118109.945163</v>
      </c>
      <c r="E250" s="5">
        <f>'[2]Table 31'!E$25</f>
        <v>133161.66389900001</v>
      </c>
      <c r="F250" s="5">
        <f>'[2]Table 31'!F$25</f>
        <v>116273.947115</v>
      </c>
      <c r="G250" s="5">
        <f>'[2]Table 31'!G$25</f>
        <v>101798.034944</v>
      </c>
      <c r="H250" s="5">
        <f>'[2]Table 31'!H$25</f>
        <v>99677.962994000001</v>
      </c>
      <c r="I250" s="5">
        <f>'[2]Table 31'!I$25</f>
        <v>74523.042763999998</v>
      </c>
      <c r="J250" s="5">
        <f>'[2]Table 31'!J$25</f>
        <v>91595.514240000004</v>
      </c>
      <c r="K250" s="5">
        <f>'[2]Table 31'!K$25</f>
        <v>85417.008961</v>
      </c>
      <c r="L250" s="5">
        <f>'[2]Table 31'!L$25</f>
        <v>64492.252770999999</v>
      </c>
      <c r="M250" s="5">
        <f>'[2]Table 31'!M$25</f>
        <v>57047.208628</v>
      </c>
      <c r="N250" s="5">
        <f>'[2]Table 31'!N$25</f>
        <v>56209.328415999997</v>
      </c>
      <c r="O250" s="5">
        <f>'[2]Table 31'!O$25</f>
        <v>51855.745159999999</v>
      </c>
      <c r="P250" s="5">
        <f>'[2]Table 31'!P$25</f>
        <v>56447.777985000001</v>
      </c>
      <c r="Q250" s="5">
        <f>'[2]Table 31'!Q$25</f>
        <v>50059.847329999997</v>
      </c>
      <c r="R250" s="5">
        <f>'[2]Table 31'!R$25</f>
        <v>47383.218196000002</v>
      </c>
      <c r="S250" s="5">
        <f>'[2]Table 31'!S$25</f>
        <v>39785.550576000001</v>
      </c>
      <c r="T250" s="5">
        <f>'[2]Table 31'!T$25</f>
        <v>62747.736532000003</v>
      </c>
      <c r="U250" s="5">
        <f>'[2]Table 31'!U$25</f>
        <v>61369.027440999998</v>
      </c>
      <c r="V250" s="5">
        <f>'[2]Table 31'!V$25</f>
        <v>59417.621630000001</v>
      </c>
      <c r="W250" s="5">
        <f>'[2]Table 31'!W$25</f>
        <v>62659.712005000001</v>
      </c>
      <c r="Z250" s="21" t="s">
        <v>26</v>
      </c>
      <c r="AB250"/>
    </row>
    <row r="251" spans="1:28" outlineLevel="1" x14ac:dyDescent="0.2">
      <c r="B251" s="7" t="s">
        <v>31</v>
      </c>
      <c r="C251" s="5">
        <f t="shared" ref="C251:W251" si="106">C249*C250/1000</f>
        <v>92.717971955200014</v>
      </c>
      <c r="D251" s="5">
        <f t="shared" si="106"/>
        <v>108.779259495123</v>
      </c>
      <c r="E251" s="5">
        <f t="shared" si="106"/>
        <v>121.70976080368601</v>
      </c>
      <c r="F251" s="5">
        <f t="shared" si="106"/>
        <v>105.34419608619</v>
      </c>
      <c r="G251" s="5">
        <f t="shared" si="106"/>
        <v>87.444512016895999</v>
      </c>
      <c r="H251" s="5">
        <f t="shared" si="106"/>
        <v>93.597607251365986</v>
      </c>
      <c r="I251" s="5">
        <f t="shared" si="106"/>
        <v>71.989259310023996</v>
      </c>
      <c r="J251" s="5">
        <f t="shared" si="106"/>
        <v>95.167739295359993</v>
      </c>
      <c r="K251" s="5">
        <f t="shared" si="106"/>
        <v>88.321187265673998</v>
      </c>
      <c r="L251" s="5">
        <f t="shared" si="106"/>
        <v>60.945178868594994</v>
      </c>
      <c r="M251" s="5">
        <f t="shared" si="106"/>
        <v>54.480084239739995</v>
      </c>
      <c r="N251" s="5">
        <f t="shared" si="106"/>
        <v>52.611931397375997</v>
      </c>
      <c r="O251" s="5">
        <f t="shared" si="106"/>
        <v>49.7815153536</v>
      </c>
      <c r="P251" s="5">
        <f t="shared" si="106"/>
        <v>64.294019124914996</v>
      </c>
      <c r="Q251" s="5">
        <f t="shared" si="106"/>
        <v>53.313737406449995</v>
      </c>
      <c r="R251" s="5">
        <f t="shared" si="106"/>
        <v>50.415744160544001</v>
      </c>
      <c r="S251" s="5">
        <f t="shared" si="106"/>
        <v>48.976012759056005</v>
      </c>
      <c r="T251" s="5">
        <f t="shared" si="106"/>
        <v>47.500036554723998</v>
      </c>
      <c r="U251" s="5">
        <f t="shared" si="106"/>
        <v>47.499627239333996</v>
      </c>
      <c r="V251" s="5">
        <f t="shared" si="106"/>
        <v>45.335645303690001</v>
      </c>
      <c r="W251" s="5">
        <f t="shared" si="106"/>
        <v>40.102215683200001</v>
      </c>
    </row>
    <row r="252" spans="1:28" outlineLevel="1" x14ac:dyDescent="0.2">
      <c r="B252" s="7" t="s">
        <v>140</v>
      </c>
      <c r="C252" s="14">
        <f t="shared" ref="C252:W252" si="107">C247/C251</f>
        <v>16.88000000427343</v>
      </c>
      <c r="D252" s="14">
        <f t="shared" si="107"/>
        <v>16.879999997447342</v>
      </c>
      <c r="E252" s="14">
        <f t="shared" si="107"/>
        <v>16.879999996991042</v>
      </c>
      <c r="F252" s="14">
        <f t="shared" si="107"/>
        <v>16.880000000618097</v>
      </c>
      <c r="G252" s="14">
        <f t="shared" si="107"/>
        <v>16.880000001770213</v>
      </c>
      <c r="H252" s="14">
        <f t="shared" si="107"/>
        <v>16.879999995693716</v>
      </c>
      <c r="I252" s="14">
        <f t="shared" si="107"/>
        <v>16.879999997871835</v>
      </c>
      <c r="J252" s="14">
        <f t="shared" si="107"/>
        <v>16.879999996788023</v>
      </c>
      <c r="K252" s="14">
        <f t="shared" si="107"/>
        <v>16.879999999495283</v>
      </c>
      <c r="L252" s="14">
        <f t="shared" si="107"/>
        <v>16.879999995046639</v>
      </c>
      <c r="M252" s="14">
        <f t="shared" si="107"/>
        <v>16.880000000609193</v>
      </c>
      <c r="N252" s="14">
        <f t="shared" si="107"/>
        <v>16.880000000233657</v>
      </c>
      <c r="O252" s="14">
        <f t="shared" si="107"/>
        <v>16.879999996609826</v>
      </c>
      <c r="P252" s="14">
        <f t="shared" si="107"/>
        <v>16.880000002666417</v>
      </c>
      <c r="Q252" s="14">
        <f t="shared" si="107"/>
        <v>16.879999992105677</v>
      </c>
      <c r="R252" s="14">
        <f t="shared" si="107"/>
        <v>16.879999991471259</v>
      </c>
      <c r="S252" s="14">
        <f t="shared" si="107"/>
        <v>16.879999992386775</v>
      </c>
      <c r="T252" s="14">
        <f t="shared" si="107"/>
        <v>16.879999999079136</v>
      </c>
      <c r="U252" s="14">
        <f t="shared" si="107"/>
        <v>16.880000004211446</v>
      </c>
      <c r="V252" s="14">
        <f t="shared" si="107"/>
        <v>16.880000006037477</v>
      </c>
      <c r="W252" s="14">
        <f t="shared" si="107"/>
        <v>16.88000000667255</v>
      </c>
    </row>
    <row r="253" spans="1:28" outlineLevel="1" x14ac:dyDescent="0.2">
      <c r="B253" s="7" t="s">
        <v>90</v>
      </c>
      <c r="C253" s="5">
        <f t="shared" ref="C253:W253" si="108">C250*C252</f>
        <v>1956349.2087499998</v>
      </c>
      <c r="D253" s="5">
        <f t="shared" si="108"/>
        <v>1993695.8740499457</v>
      </c>
      <c r="E253" s="5">
        <f t="shared" si="108"/>
        <v>2247768.8862144421</v>
      </c>
      <c r="F253" s="5">
        <f t="shared" si="108"/>
        <v>1962704.2273730687</v>
      </c>
      <c r="G253" s="5">
        <f t="shared" si="108"/>
        <v>1718350.8300349242</v>
      </c>
      <c r="H253" s="5">
        <f t="shared" si="108"/>
        <v>1682564.0149094784</v>
      </c>
      <c r="I253" s="5">
        <f t="shared" si="108"/>
        <v>1257948.9616977226</v>
      </c>
      <c r="J253" s="5">
        <f t="shared" si="108"/>
        <v>1546132.2800769974</v>
      </c>
      <c r="K253" s="5">
        <f t="shared" si="108"/>
        <v>1441839.1112185686</v>
      </c>
      <c r="L253" s="5">
        <f t="shared" si="108"/>
        <v>1088629.2264550265</v>
      </c>
      <c r="M253" s="5">
        <f t="shared" si="108"/>
        <v>962956.88167539274</v>
      </c>
      <c r="N253" s="5">
        <f t="shared" si="108"/>
        <v>948813.46367521363</v>
      </c>
      <c r="O253" s="5">
        <f t="shared" si="108"/>
        <v>875324.97812499991</v>
      </c>
      <c r="P253" s="5">
        <f t="shared" si="108"/>
        <v>952838.49253731337</v>
      </c>
      <c r="Q253" s="5">
        <f t="shared" si="108"/>
        <v>845010.22253521136</v>
      </c>
      <c r="R253" s="5">
        <f t="shared" si="108"/>
        <v>799828.7227443608</v>
      </c>
      <c r="S253" s="5">
        <f t="shared" si="108"/>
        <v>671580.09341998363</v>
      </c>
      <c r="T253" s="5">
        <f t="shared" si="108"/>
        <v>1059181.7926023779</v>
      </c>
      <c r="U253" s="5">
        <f t="shared" si="108"/>
        <v>1035909.1834625324</v>
      </c>
      <c r="V253" s="5">
        <f t="shared" si="108"/>
        <v>1002969.4534731326</v>
      </c>
      <c r="W253" s="5">
        <f t="shared" si="108"/>
        <v>1057695.9390625001</v>
      </c>
    </row>
    <row r="254" spans="1:28" outlineLevel="1" x14ac:dyDescent="0.2"/>
    <row r="255" spans="1:28" outlineLevel="1" x14ac:dyDescent="0.2">
      <c r="B255" s="8" t="s">
        <v>14</v>
      </c>
      <c r="C255" s="13"/>
      <c r="H255" s="5"/>
    </row>
    <row r="256" spans="1:28" outlineLevel="1" x14ac:dyDescent="0.2">
      <c r="B256" s="4" t="s">
        <v>18</v>
      </c>
      <c r="C256" s="5">
        <f>IFERROR(INDEX('[2]Table 30'!C$14:C$19,MATCH($B256,'[2]Table 30'!$B$14:$B$19,0))*1000,0)</f>
        <v>0</v>
      </c>
      <c r="D256" s="5">
        <f>IFERROR(INDEX('[2]Table 30'!D$14:D$19,MATCH($B256,'[2]Table 30'!$B$14:$B$19,0))*1000,0)</f>
        <v>0</v>
      </c>
      <c r="E256" s="5">
        <f>IFERROR(INDEX('[2]Table 30'!E$14:E$19,MATCH($B256,'[2]Table 30'!$B$14:$B$19,0))*1000,0)</f>
        <v>0</v>
      </c>
      <c r="F256" s="5">
        <f>IFERROR(INDEX('[2]Table 30'!F$14:F$19,MATCH($B256,'[2]Table 30'!$B$14:$B$19,0))*1000,0)</f>
        <v>0</v>
      </c>
      <c r="G256" s="5">
        <f>IFERROR(INDEX('[2]Table 30'!G$14:G$19,MATCH($B256,'[2]Table 30'!$B$14:$B$19,0))*1000,0)</f>
        <v>0</v>
      </c>
      <c r="H256" s="5">
        <f>IFERROR(INDEX('[2]Table 30'!H$14:H$19,MATCH($B256,'[2]Table 30'!$B$14:$B$19,0))*1000,0)</f>
        <v>0</v>
      </c>
      <c r="I256" s="5">
        <f>IFERROR(INDEX('[2]Table 30'!I$14:I$19,MATCH($B256,'[2]Table 30'!$B$14:$B$19,0))*1000,0)</f>
        <v>0</v>
      </c>
      <c r="J256" s="5">
        <f>IFERROR(INDEX('[2]Table 30'!J$14:J$19,MATCH($B256,'[2]Table 30'!$B$14:$B$19,0))*1000,0)</f>
        <v>0</v>
      </c>
      <c r="K256" s="5">
        <f>IFERROR(INDEX('[2]Table 30'!K$14:K$19,MATCH($B256,'[2]Table 30'!$B$14:$B$19,0))*1000,0)</f>
        <v>0</v>
      </c>
      <c r="L256" s="5">
        <f>IFERROR(INDEX('[2]Table 30'!L$14:L$19,MATCH($B256,'[2]Table 30'!$B$14:$B$19,0))*1000,0)</f>
        <v>0</v>
      </c>
      <c r="M256" s="5">
        <f>IFERROR(INDEX('[2]Table 30'!M$14:M$19,MATCH($B256,'[2]Table 30'!$B$14:$B$19,0))*1000,0)</f>
        <v>0</v>
      </c>
      <c r="N256" s="5">
        <f>IFERROR(INDEX('[2]Table 30'!N$14:N$19,MATCH($B256,'[2]Table 30'!$B$14:$B$19,0))*1000,0)</f>
        <v>0</v>
      </c>
      <c r="O256" s="5">
        <f>IFERROR(INDEX('[2]Table 30'!O$14:O$19,MATCH($B256,'[2]Table 30'!$B$14:$B$19,0))*1000,0)</f>
        <v>0</v>
      </c>
      <c r="P256" s="5">
        <f>IFERROR(INDEX('[2]Table 30'!P$14:P$19,MATCH($B256,'[2]Table 30'!$B$14:$B$19,0))*1000,0)</f>
        <v>0</v>
      </c>
      <c r="Q256" s="5">
        <f>IFERROR(INDEX('[2]Table 30'!Q$14:Q$19,MATCH($B256,'[2]Table 30'!$B$14:$B$19,0))*1000,0)</f>
        <v>0</v>
      </c>
      <c r="R256" s="5">
        <f>IFERROR(INDEX('[2]Table 30'!R$14:R$19,MATCH($B256,'[2]Table 30'!$B$14:$B$19,0))*1000,0)</f>
        <v>0</v>
      </c>
      <c r="S256" s="5">
        <f>IFERROR(INDEX('[2]Table 30'!S$14:S$19,MATCH($B256,'[2]Table 30'!$B$14:$B$19,0))*1000,0)</f>
        <v>0</v>
      </c>
      <c r="T256" s="5">
        <f>IFERROR(INDEX('[2]Table 30'!T$14:T$19,MATCH($B256,'[2]Table 30'!$B$14:$B$19,0))*1000,0)</f>
        <v>0</v>
      </c>
      <c r="U256" s="5">
        <f>IFERROR(INDEX('[2]Table 30'!U$14:U$19,MATCH($B256,'[2]Table 30'!$B$14:$B$19,0))*1000,0)</f>
        <v>0</v>
      </c>
      <c r="V256" s="5">
        <f>IFERROR(INDEX('[2]Table 30'!V$14:V$19,MATCH($B256,'[2]Table 30'!$B$14:$B$19,0))*1000,0)</f>
        <v>0</v>
      </c>
      <c r="W256" s="5">
        <f>IFERROR(INDEX('[2]Table 30'!W$14:W$19,MATCH($B256,'[2]Table 30'!$B$14:$B$19,0))*1000,0)</f>
        <v>0</v>
      </c>
      <c r="Z256" s="21" t="s">
        <v>26</v>
      </c>
    </row>
    <row r="257" spans="2:26" outlineLevel="1" x14ac:dyDescent="0.2">
      <c r="B257" s="4" t="s">
        <v>19</v>
      </c>
      <c r="C257" s="5">
        <f>IFERROR(INDEX('[2]Table 30'!C$14:C$19,MATCH($B257,'[2]Table 30'!$B$14:$B$19,0))*1000,0)</f>
        <v>0</v>
      </c>
      <c r="D257" s="5">
        <f>IFERROR(INDEX('[2]Table 30'!D$14:D$19,MATCH($B257,'[2]Table 30'!$B$14:$B$19,0))*1000,0)</f>
        <v>0</v>
      </c>
      <c r="E257" s="5">
        <f>IFERROR(INDEX('[2]Table 30'!E$14:E$19,MATCH($B257,'[2]Table 30'!$B$14:$B$19,0))*1000,0)</f>
        <v>0</v>
      </c>
      <c r="F257" s="5">
        <f>IFERROR(INDEX('[2]Table 30'!F$14:F$19,MATCH($B257,'[2]Table 30'!$B$14:$B$19,0))*1000,0)</f>
        <v>0</v>
      </c>
      <c r="G257" s="5">
        <f>IFERROR(INDEX('[2]Table 30'!G$14:G$19,MATCH($B257,'[2]Table 30'!$B$14:$B$19,0))*1000,0)</f>
        <v>0</v>
      </c>
      <c r="H257" s="5">
        <f>IFERROR(INDEX('[2]Table 30'!H$14:H$19,MATCH($B257,'[2]Table 30'!$B$14:$B$19,0))*1000,0)</f>
        <v>0</v>
      </c>
      <c r="I257" s="5">
        <f>IFERROR(INDEX('[2]Table 30'!I$14:I$19,MATCH($B257,'[2]Table 30'!$B$14:$B$19,0))*1000,0)</f>
        <v>0</v>
      </c>
      <c r="J257" s="5">
        <f>IFERROR(INDEX('[2]Table 30'!J$14:J$19,MATCH($B257,'[2]Table 30'!$B$14:$B$19,0))*1000,0)</f>
        <v>0</v>
      </c>
      <c r="K257" s="5">
        <f>IFERROR(INDEX('[2]Table 30'!K$14:K$19,MATCH($B257,'[2]Table 30'!$B$14:$B$19,0))*1000,0)</f>
        <v>0</v>
      </c>
      <c r="L257" s="5">
        <f>IFERROR(INDEX('[2]Table 30'!L$14:L$19,MATCH($B257,'[2]Table 30'!$B$14:$B$19,0))*1000,0)</f>
        <v>0</v>
      </c>
      <c r="M257" s="5">
        <f>IFERROR(INDEX('[2]Table 30'!M$14:M$19,MATCH($B257,'[2]Table 30'!$B$14:$B$19,0))*1000,0)</f>
        <v>0</v>
      </c>
      <c r="N257" s="5">
        <f>IFERROR(INDEX('[2]Table 30'!N$14:N$19,MATCH($B257,'[2]Table 30'!$B$14:$B$19,0))*1000,0)</f>
        <v>0</v>
      </c>
      <c r="O257" s="5">
        <f>IFERROR(INDEX('[2]Table 30'!O$14:O$19,MATCH($B257,'[2]Table 30'!$B$14:$B$19,0))*1000,0)</f>
        <v>0</v>
      </c>
      <c r="P257" s="5">
        <f>IFERROR(INDEX('[2]Table 30'!P$14:P$19,MATCH($B257,'[2]Table 30'!$B$14:$B$19,0))*1000,0)</f>
        <v>0</v>
      </c>
      <c r="Q257" s="5">
        <f>IFERROR(INDEX('[2]Table 30'!Q$14:Q$19,MATCH($B257,'[2]Table 30'!$B$14:$B$19,0))*1000,0)</f>
        <v>0</v>
      </c>
      <c r="R257" s="5">
        <f>IFERROR(INDEX('[2]Table 30'!R$14:R$19,MATCH($B257,'[2]Table 30'!$B$14:$B$19,0))*1000,0)</f>
        <v>0</v>
      </c>
      <c r="S257" s="5">
        <f>IFERROR(INDEX('[2]Table 30'!S$14:S$19,MATCH($B257,'[2]Table 30'!$B$14:$B$19,0))*1000,0)</f>
        <v>0</v>
      </c>
      <c r="T257" s="5">
        <f>IFERROR(INDEX('[2]Table 30'!T$14:T$19,MATCH($B257,'[2]Table 30'!$B$14:$B$19,0))*1000,0)</f>
        <v>0</v>
      </c>
      <c r="U257" s="5">
        <f>IFERROR(INDEX('[2]Table 30'!U$14:U$19,MATCH($B257,'[2]Table 30'!$B$14:$B$19,0))*1000,0)</f>
        <v>0</v>
      </c>
      <c r="V257" s="5">
        <f>IFERROR(INDEX('[2]Table 30'!V$14:V$19,MATCH($B257,'[2]Table 30'!$B$14:$B$19,0))*1000,0)</f>
        <v>0</v>
      </c>
      <c r="W257" s="5">
        <f>IFERROR(INDEX('[2]Table 30'!W$14:W$19,MATCH($B257,'[2]Table 30'!$B$14:$B$19,0))*1000,0)</f>
        <v>0</v>
      </c>
      <c r="Z257" s="21" t="s">
        <v>26</v>
      </c>
    </row>
    <row r="258" spans="2:26" outlineLevel="1" x14ac:dyDescent="0.2">
      <c r="B258" s="4" t="s">
        <v>16</v>
      </c>
      <c r="C258" s="5">
        <f>IFERROR(INDEX('[2]Table 30'!C$14:C$19,MATCH($B258,'[2]Table 30'!$B$14:$B$19,0))*1000,0)</f>
        <v>1137.9010000000001</v>
      </c>
      <c r="D258" s="5">
        <f>IFERROR(INDEX('[2]Table 30'!D$14:D$19,MATCH($B258,'[2]Table 30'!$B$14:$B$19,0))*1000,0)</f>
        <v>1474.558</v>
      </c>
      <c r="E258" s="5">
        <f>IFERROR(INDEX('[2]Table 30'!E$14:E$19,MATCH($B258,'[2]Table 30'!$B$14:$B$19,0))*1000,0)</f>
        <v>1574.9829999999999</v>
      </c>
      <c r="F258" s="5">
        <f>IFERROR(INDEX('[2]Table 30'!F$14:F$19,MATCH($B258,'[2]Table 30'!$B$14:$B$19,0))*1000,0)</f>
        <v>1362.4750000000001</v>
      </c>
      <c r="G258" s="5">
        <f>IFERROR(INDEX('[2]Table 30'!G$14:G$19,MATCH($B258,'[2]Table 30'!$B$14:$B$19,0))*1000,0)</f>
        <v>1106.3119999999999</v>
      </c>
      <c r="H258" s="5">
        <f>IFERROR(INDEX('[2]Table 30'!H$14:H$19,MATCH($B258,'[2]Table 30'!$B$14:$B$19,0))*1000,0)</f>
        <v>1153.598</v>
      </c>
      <c r="I258" s="5">
        <f>IFERROR(INDEX('[2]Table 30'!I$14:I$19,MATCH($B258,'[2]Table 30'!$B$14:$B$19,0))*1000,0)</f>
        <v>1011.3239999999998</v>
      </c>
      <c r="J258" s="5">
        <f>IFERROR(INDEX('[2]Table 30'!J$14:J$19,MATCH($B258,'[2]Table 30'!$B$14:$B$19,0))*1000,0)</f>
        <v>1214.857</v>
      </c>
      <c r="K258" s="5">
        <f>IFERROR(INDEX('[2]Table 30'!K$14:K$19,MATCH($B258,'[2]Table 30'!$B$14:$B$19,0))*1000,0)</f>
        <v>1204.347</v>
      </c>
      <c r="L258" s="5">
        <f>IFERROR(INDEX('[2]Table 30'!L$14:L$19,MATCH($B258,'[2]Table 30'!$B$14:$B$19,0))*1000,0)</f>
        <v>690.24599999999998</v>
      </c>
      <c r="M258" s="5">
        <f>IFERROR(INDEX('[2]Table 30'!M$14:M$19,MATCH($B258,'[2]Table 30'!$B$14:$B$19,0))*1000,0)</f>
        <v>686.63900000000001</v>
      </c>
      <c r="N258" s="5">
        <f>IFERROR(INDEX('[2]Table 30'!N$14:N$19,MATCH($B258,'[2]Table 30'!$B$14:$B$19,0))*1000,0)</f>
        <v>608.04399999999998</v>
      </c>
      <c r="O258" s="5">
        <f>IFERROR(INDEX('[2]Table 30'!O$14:O$19,MATCH($B258,'[2]Table 30'!$B$14:$B$19,0))*1000,0)</f>
        <v>635.572</v>
      </c>
      <c r="P258" s="5">
        <f>IFERROR(INDEX('[2]Table 30'!P$14:P$19,MATCH($B258,'[2]Table 30'!$B$14:$B$19,0))*1000,0)</f>
        <v>765.9</v>
      </c>
      <c r="Q258" s="5">
        <f>IFERROR(INDEX('[2]Table 30'!Q$14:Q$19,MATCH($B258,'[2]Table 30'!$B$14:$B$19,0))*1000,0)</f>
        <v>784.86199999999997</v>
      </c>
      <c r="R258" s="5">
        <f>IFERROR(INDEX('[2]Table 30'!R$14:R$19,MATCH($B258,'[2]Table 30'!$B$14:$B$19,0))*1000,0)</f>
        <v>656.48300000000006</v>
      </c>
      <c r="S258" s="5">
        <f>IFERROR(INDEX('[2]Table 30'!S$14:S$19,MATCH($B258,'[2]Table 30'!$B$14:$B$19,0))*1000,0)</f>
        <v>575.98300000000006</v>
      </c>
      <c r="T258" s="5">
        <f>IFERROR(INDEX('[2]Table 30'!T$14:T$19,MATCH($B258,'[2]Table 30'!$B$14:$B$19,0))*1000,0)</f>
        <v>367.238</v>
      </c>
      <c r="U258" s="5">
        <f>IFERROR(INDEX('[2]Table 30'!U$14:U$19,MATCH($B258,'[2]Table 30'!$B$14:$B$19,0))*1000,0)</f>
        <v>307.255</v>
      </c>
      <c r="V258" s="5">
        <f>IFERROR(INDEX('[2]Table 30'!V$14:V$19,MATCH($B258,'[2]Table 30'!$B$14:$B$19,0))*1000,0)</f>
        <v>291.81299999999999</v>
      </c>
      <c r="W258" s="5">
        <f>IFERROR(INDEX('[2]Table 30'!W$14:W$19,MATCH($B258,'[2]Table 30'!$B$14:$B$19,0))*1000,0)</f>
        <v>248.852</v>
      </c>
      <c r="Z258" s="21" t="s">
        <v>26</v>
      </c>
    </row>
    <row r="259" spans="2:26" outlineLevel="1" x14ac:dyDescent="0.2">
      <c r="B259" s="4" t="s">
        <v>21</v>
      </c>
      <c r="C259" s="5">
        <f>IFERROR(INDEX('[2]Table 30'!C$14:C$19,MATCH($B259,'[2]Table 30'!$B$14:$B$19,0))*1000,0)</f>
        <v>0</v>
      </c>
      <c r="D259" s="5">
        <f>IFERROR(INDEX('[2]Table 30'!D$14:D$19,MATCH($B259,'[2]Table 30'!$B$14:$B$19,0))*1000,0)</f>
        <v>0</v>
      </c>
      <c r="E259" s="5">
        <f>IFERROR(INDEX('[2]Table 30'!E$14:E$19,MATCH($B259,'[2]Table 30'!$B$14:$B$19,0))*1000,0)</f>
        <v>0</v>
      </c>
      <c r="F259" s="5">
        <f>IFERROR(INDEX('[2]Table 30'!F$14:F$19,MATCH($B259,'[2]Table 30'!$B$14:$B$19,0))*1000,0)</f>
        <v>0</v>
      </c>
      <c r="G259" s="5">
        <f>IFERROR(INDEX('[2]Table 30'!G$14:G$19,MATCH($B259,'[2]Table 30'!$B$14:$B$19,0))*1000,0)</f>
        <v>0</v>
      </c>
      <c r="H259" s="5">
        <f>IFERROR(INDEX('[2]Table 30'!H$14:H$19,MATCH($B259,'[2]Table 30'!$B$14:$B$19,0))*1000,0)</f>
        <v>0</v>
      </c>
      <c r="I259" s="5">
        <f>IFERROR(INDEX('[2]Table 30'!I$14:I$19,MATCH($B259,'[2]Table 30'!$B$14:$B$19,0))*1000,0)</f>
        <v>0</v>
      </c>
      <c r="J259" s="5">
        <f>IFERROR(INDEX('[2]Table 30'!J$14:J$19,MATCH($B259,'[2]Table 30'!$B$14:$B$19,0))*1000,0)</f>
        <v>0</v>
      </c>
      <c r="K259" s="5">
        <f>IFERROR(INDEX('[2]Table 30'!K$14:K$19,MATCH($B259,'[2]Table 30'!$B$14:$B$19,0))*1000,0)</f>
        <v>0</v>
      </c>
      <c r="L259" s="5">
        <f>IFERROR(INDEX('[2]Table 30'!L$14:L$19,MATCH($B259,'[2]Table 30'!$B$14:$B$19,0))*1000,0)</f>
        <v>0</v>
      </c>
      <c r="M259" s="5">
        <f>IFERROR(INDEX('[2]Table 30'!M$14:M$19,MATCH($B259,'[2]Table 30'!$B$14:$B$19,0))*1000,0)</f>
        <v>0</v>
      </c>
      <c r="N259" s="5">
        <f>IFERROR(INDEX('[2]Table 30'!N$14:N$19,MATCH($B259,'[2]Table 30'!$B$14:$B$19,0))*1000,0)</f>
        <v>0</v>
      </c>
      <c r="O259" s="5">
        <f>IFERROR(INDEX('[2]Table 30'!O$14:O$19,MATCH($B259,'[2]Table 30'!$B$14:$B$19,0))*1000,0)</f>
        <v>0</v>
      </c>
      <c r="P259" s="5">
        <f>IFERROR(INDEX('[2]Table 30'!P$14:P$19,MATCH($B259,'[2]Table 30'!$B$14:$B$19,0))*1000,0)</f>
        <v>0</v>
      </c>
      <c r="Q259" s="5">
        <f>IFERROR(INDEX('[2]Table 30'!Q$14:Q$19,MATCH($B259,'[2]Table 30'!$B$14:$B$19,0))*1000,0)</f>
        <v>0</v>
      </c>
      <c r="R259" s="5">
        <f>IFERROR(INDEX('[2]Table 30'!R$14:R$19,MATCH($B259,'[2]Table 30'!$B$14:$B$19,0))*1000,0)</f>
        <v>0</v>
      </c>
      <c r="S259" s="5">
        <f>IFERROR(INDEX('[2]Table 30'!S$14:S$19,MATCH($B259,'[2]Table 30'!$B$14:$B$19,0))*1000,0)</f>
        <v>0</v>
      </c>
      <c r="T259" s="5">
        <f>IFERROR(INDEX('[2]Table 30'!T$14:T$19,MATCH($B259,'[2]Table 30'!$B$14:$B$19,0))*1000,0)</f>
        <v>0</v>
      </c>
      <c r="U259" s="5">
        <f>IFERROR(INDEX('[2]Table 30'!U$14:U$19,MATCH($B259,'[2]Table 30'!$B$14:$B$19,0))*1000,0)</f>
        <v>0</v>
      </c>
      <c r="V259" s="5">
        <f>IFERROR(INDEX('[2]Table 30'!V$14:V$19,MATCH($B259,'[2]Table 30'!$B$14:$B$19,0))*1000,0)</f>
        <v>0</v>
      </c>
      <c r="W259" s="5">
        <f>IFERROR(INDEX('[2]Table 30'!W$14:W$19,MATCH($B259,'[2]Table 30'!$B$14:$B$19,0))*1000,0)</f>
        <v>0</v>
      </c>
      <c r="Z259" s="21" t="s">
        <v>26</v>
      </c>
    </row>
    <row r="260" spans="2:26" outlineLevel="1" x14ac:dyDescent="0.2">
      <c r="B260" s="4" t="s">
        <v>20</v>
      </c>
      <c r="C260" s="5">
        <f>IFERROR(INDEX('[2]Table 30'!C$14:C$19,MATCH($B260,'[2]Table 30'!$B$14:$B$19,0))*1000,0)</f>
        <v>106.42500000000001</v>
      </c>
      <c r="D260" s="5">
        <f>IFERROR(INDEX('[2]Table 30'!D$14:D$19,MATCH($B260,'[2]Table 30'!$B$14:$B$19,0))*1000,0)</f>
        <v>9.6739999999999995</v>
      </c>
      <c r="E260" s="5">
        <f>IFERROR(INDEX('[2]Table 30'!E$14:E$19,MATCH($B260,'[2]Table 30'!$B$14:$B$19,0))*1000,0)</f>
        <v>21.361000000000001</v>
      </c>
      <c r="F260" s="5">
        <f>IFERROR(INDEX('[2]Table 30'!F$14:F$19,MATCH($B260,'[2]Table 30'!$B$14:$B$19,0))*1000,0)</f>
        <v>14.489000000000001</v>
      </c>
      <c r="G260" s="5">
        <f>IFERROR(INDEX('[2]Table 30'!G$14:G$19,MATCH($B260,'[2]Table 30'!$B$14:$B$19,0))*1000,0)</f>
        <v>14.61</v>
      </c>
      <c r="H260" s="5">
        <f>IFERROR(INDEX('[2]Table 30'!H$14:H$19,MATCH($B260,'[2]Table 30'!$B$14:$B$19,0))*1000,0)</f>
        <v>23.768000000000001</v>
      </c>
      <c r="I260" s="5">
        <f>IFERROR(INDEX('[2]Table 30'!I$14:I$19,MATCH($B260,'[2]Table 30'!$B$14:$B$19,0))*1000,0)</f>
        <v>17.567</v>
      </c>
      <c r="J260" s="5">
        <f>IFERROR(INDEX('[2]Table 30'!J$14:J$19,MATCH($B260,'[2]Table 30'!$B$14:$B$19,0))*1000,0)</f>
        <v>16.981999999999999</v>
      </c>
      <c r="K260" s="5">
        <f>IFERROR(INDEX('[2]Table 30'!K$14:K$19,MATCH($B260,'[2]Table 30'!$B$14:$B$19,0))*1000,0)</f>
        <v>17.677</v>
      </c>
      <c r="L260" s="5">
        <f>IFERROR(INDEX('[2]Table 30'!L$14:L$19,MATCH($B260,'[2]Table 30'!$B$14:$B$19,0))*1000,0)</f>
        <v>16.27</v>
      </c>
      <c r="M260" s="5">
        <f>IFERROR(INDEX('[2]Table 30'!M$14:M$19,MATCH($B260,'[2]Table 30'!$B$14:$B$19,0))*1000,0)</f>
        <v>15.871</v>
      </c>
      <c r="N260" s="5">
        <f>IFERROR(INDEX('[2]Table 30'!N$14:N$19,MATCH($B260,'[2]Table 30'!$B$14:$B$19,0))*1000,0)</f>
        <v>14.525</v>
      </c>
      <c r="O260" s="5">
        <f>IFERROR(INDEX('[2]Table 30'!O$14:O$19,MATCH($B260,'[2]Table 30'!$B$14:$B$19,0))*1000,0)</f>
        <v>19.224999999999998</v>
      </c>
      <c r="P260" s="5">
        <f>IFERROR(INDEX('[2]Table 30'!P$14:P$19,MATCH($B260,'[2]Table 30'!$B$14:$B$19,0))*1000,0)</f>
        <v>28.809000000000001</v>
      </c>
      <c r="Q260" s="5">
        <f>IFERROR(INDEX('[2]Table 30'!Q$14:Q$19,MATCH($B260,'[2]Table 30'!$B$14:$B$19,0))*1000,0)</f>
        <v>32.585999999999999</v>
      </c>
      <c r="R260" s="5">
        <f>IFERROR(INDEX('[2]Table 30'!R$14:R$19,MATCH($B260,'[2]Table 30'!$B$14:$B$19,0))*1000,0)</f>
        <v>29.416999999999998</v>
      </c>
      <c r="S260" s="5">
        <f>IFERROR(INDEX('[2]Table 30'!S$14:S$19,MATCH($B260,'[2]Table 30'!$B$14:$B$19,0))*1000,0)</f>
        <v>30.68</v>
      </c>
      <c r="T260" s="5">
        <f>IFERROR(INDEX('[2]Table 30'!T$14:T$19,MATCH($B260,'[2]Table 30'!$B$14:$B$19,0))*1000,0)</f>
        <v>44.2</v>
      </c>
      <c r="U260" s="5">
        <f>IFERROR(INDEX('[2]Table 30'!U$14:U$19,MATCH($B260,'[2]Table 30'!$B$14:$B$19,0))*1000,0)</f>
        <v>43.788000000000004</v>
      </c>
      <c r="V260" s="5">
        <f>IFERROR(INDEX('[2]Table 30'!V$14:V$19,MATCH($B260,'[2]Table 30'!$B$14:$B$19,0))*1000,0)</f>
        <v>50.506</v>
      </c>
      <c r="W260" s="5">
        <f>IFERROR(INDEX('[2]Table 30'!W$14:W$19,MATCH($B260,'[2]Table 30'!$B$14:$B$19,0))*1000,0)</f>
        <v>46.533000000000001</v>
      </c>
      <c r="Z260" s="21" t="s">
        <v>26</v>
      </c>
    </row>
    <row r="261" spans="2:26" outlineLevel="1" x14ac:dyDescent="0.2">
      <c r="B261" s="4" t="s">
        <v>0</v>
      </c>
      <c r="C261" s="5">
        <f>IFERROR(INDEX('[2]Table 30'!C$14:C$19,MATCH($B261,'[2]Table 30'!$B$14:$B$19,0))*1000,0)</f>
        <v>0</v>
      </c>
      <c r="D261" s="5">
        <f>IFERROR(INDEX('[2]Table 30'!D$14:D$19,MATCH($B261,'[2]Table 30'!$B$14:$B$19,0))*1000,0)</f>
        <v>0</v>
      </c>
      <c r="E261" s="5">
        <f>IFERROR(INDEX('[2]Table 30'!E$14:E$19,MATCH($B261,'[2]Table 30'!$B$14:$B$19,0))*1000,0)</f>
        <v>0</v>
      </c>
      <c r="F261" s="5">
        <f>IFERROR(INDEX('[2]Table 30'!F$14:F$19,MATCH($B261,'[2]Table 30'!$B$14:$B$19,0))*1000,0)</f>
        <v>0</v>
      </c>
      <c r="G261" s="5">
        <f>IFERROR(INDEX('[2]Table 30'!G$14:G$19,MATCH($B261,'[2]Table 30'!$B$14:$B$19,0))*1000,0)</f>
        <v>0</v>
      </c>
      <c r="H261" s="5">
        <f>IFERROR(INDEX('[2]Table 30'!H$14:H$19,MATCH($B261,'[2]Table 30'!$B$14:$B$19,0))*1000,0)</f>
        <v>0</v>
      </c>
      <c r="I261" s="5">
        <f>IFERROR(INDEX('[2]Table 30'!I$14:I$19,MATCH($B261,'[2]Table 30'!$B$14:$B$19,0))*1000,0)</f>
        <v>0</v>
      </c>
      <c r="J261" s="5">
        <f>IFERROR(INDEX('[2]Table 30'!J$14:J$19,MATCH($B261,'[2]Table 30'!$B$14:$B$19,0))*1000,0)</f>
        <v>0</v>
      </c>
      <c r="K261" s="5">
        <f>IFERROR(INDEX('[2]Table 30'!K$14:K$19,MATCH($B261,'[2]Table 30'!$B$14:$B$19,0))*1000,0)</f>
        <v>0</v>
      </c>
      <c r="L261" s="5">
        <f>IFERROR(INDEX('[2]Table 30'!L$14:L$19,MATCH($B261,'[2]Table 30'!$B$14:$B$19,0))*1000,0)</f>
        <v>0</v>
      </c>
      <c r="M261" s="5">
        <f>IFERROR(INDEX('[2]Table 30'!M$14:M$19,MATCH($B261,'[2]Table 30'!$B$14:$B$19,0))*1000,0)</f>
        <v>0.56499999999999995</v>
      </c>
      <c r="N261" s="5">
        <f>IFERROR(INDEX('[2]Table 30'!N$14:N$19,MATCH($B261,'[2]Table 30'!$B$14:$B$19,0))*1000,0)</f>
        <v>0.61799999999999999</v>
      </c>
      <c r="O261" s="5">
        <f>IFERROR(INDEX('[2]Table 30'!O$14:O$19,MATCH($B261,'[2]Table 30'!$B$14:$B$19,0))*1000,0)</f>
        <v>0.76100000000000001</v>
      </c>
      <c r="P261" s="5">
        <f>IFERROR(INDEX('[2]Table 30'!P$14:P$19,MATCH($B261,'[2]Table 30'!$B$14:$B$19,0))*1000,0)</f>
        <v>1.0289999999999999</v>
      </c>
      <c r="Q261" s="5">
        <f>IFERROR(INDEX('[2]Table 30'!Q$14:Q$19,MATCH($B261,'[2]Table 30'!$B$14:$B$19,0))*1000,0)</f>
        <v>1.1919999999999999</v>
      </c>
      <c r="R261" s="5">
        <f>IFERROR(INDEX('[2]Table 30'!R$14:R$19,MATCH($B261,'[2]Table 30'!$B$14:$B$19,0))*1000,0)</f>
        <v>0</v>
      </c>
      <c r="S261" s="5">
        <f>IFERROR(INDEX('[2]Table 30'!S$14:S$19,MATCH($B261,'[2]Table 30'!$B$14:$B$19,0))*1000,0)</f>
        <v>0</v>
      </c>
      <c r="T261" s="5">
        <f>IFERROR(INDEX('[2]Table 30'!T$14:T$19,MATCH($B261,'[2]Table 30'!$B$14:$B$19,0))*1000,0)</f>
        <v>0</v>
      </c>
      <c r="U261" s="5">
        <f>IFERROR(INDEX('[2]Table 30'!U$14:U$19,MATCH($B261,'[2]Table 30'!$B$14:$B$19,0))*1000,0)</f>
        <v>0</v>
      </c>
      <c r="V261" s="5">
        <f>IFERROR(INDEX('[2]Table 30'!V$14:V$19,MATCH($B261,'[2]Table 30'!$B$14:$B$19,0))*1000,0)</f>
        <v>0</v>
      </c>
      <c r="W261" s="5">
        <f>IFERROR(INDEX('[2]Table 30'!W$14:W$19,MATCH($B261,'[2]Table 30'!$B$14:$B$19,0))*1000,0)</f>
        <v>0</v>
      </c>
      <c r="Z261" s="21" t="s">
        <v>26</v>
      </c>
    </row>
    <row r="262" spans="2:26" outlineLevel="1" x14ac:dyDescent="0.2">
      <c r="B262" s="4" t="s">
        <v>22</v>
      </c>
      <c r="C262" s="5">
        <f>IFERROR(INDEX('[2]Table 30'!C$14:C$19,MATCH($B262,'[2]Table 30'!$B$14:$B$19,0))*1000,0)</f>
        <v>0</v>
      </c>
      <c r="D262" s="5">
        <f>IFERROR(INDEX('[2]Table 30'!D$14:D$19,MATCH($B262,'[2]Table 30'!$B$14:$B$19,0))*1000,0)</f>
        <v>0</v>
      </c>
      <c r="E262" s="5">
        <f>IFERROR(INDEX('[2]Table 30'!E$14:E$19,MATCH($B262,'[2]Table 30'!$B$14:$B$19,0))*1000,0)</f>
        <v>0</v>
      </c>
      <c r="F262" s="5">
        <f>IFERROR(INDEX('[2]Table 30'!F$14:F$19,MATCH($B262,'[2]Table 30'!$B$14:$B$19,0))*1000,0)</f>
        <v>0</v>
      </c>
      <c r="G262" s="5">
        <f>IFERROR(INDEX('[2]Table 30'!G$14:G$19,MATCH($B262,'[2]Table 30'!$B$14:$B$19,0))*1000,0)</f>
        <v>0</v>
      </c>
      <c r="H262" s="5">
        <f>IFERROR(INDEX('[2]Table 30'!H$14:H$19,MATCH($B262,'[2]Table 30'!$B$14:$B$19,0))*1000,0)</f>
        <v>0</v>
      </c>
      <c r="I262" s="5">
        <f>IFERROR(INDEX('[2]Table 30'!I$14:I$19,MATCH($B262,'[2]Table 30'!$B$14:$B$19,0))*1000,0)</f>
        <v>0</v>
      </c>
      <c r="J262" s="5">
        <f>IFERROR(INDEX('[2]Table 30'!J$14:J$19,MATCH($B262,'[2]Table 30'!$B$14:$B$19,0))*1000,0)</f>
        <v>0</v>
      </c>
      <c r="K262" s="5">
        <f>IFERROR(INDEX('[2]Table 30'!K$14:K$19,MATCH($B262,'[2]Table 30'!$B$14:$B$19,0))*1000,0)</f>
        <v>0</v>
      </c>
      <c r="L262" s="5">
        <f>IFERROR(INDEX('[2]Table 30'!L$14:L$19,MATCH($B262,'[2]Table 30'!$B$14:$B$19,0))*1000,0)</f>
        <v>0</v>
      </c>
      <c r="M262" s="5">
        <f>IFERROR(INDEX('[2]Table 30'!M$14:M$19,MATCH($B262,'[2]Table 30'!$B$14:$B$19,0))*1000,0)</f>
        <v>0</v>
      </c>
      <c r="N262" s="5">
        <f>IFERROR(INDEX('[2]Table 30'!N$14:N$19,MATCH($B262,'[2]Table 30'!$B$14:$B$19,0))*1000,0)</f>
        <v>0</v>
      </c>
      <c r="O262" s="5">
        <f>IFERROR(INDEX('[2]Table 30'!O$14:O$19,MATCH($B262,'[2]Table 30'!$B$14:$B$19,0))*1000,0)</f>
        <v>0</v>
      </c>
      <c r="P262" s="5">
        <f>IFERROR(INDEX('[2]Table 30'!P$14:P$19,MATCH($B262,'[2]Table 30'!$B$14:$B$19,0))*1000,0)</f>
        <v>0</v>
      </c>
      <c r="Q262" s="5">
        <f>IFERROR(INDEX('[2]Table 30'!Q$14:Q$19,MATCH($B262,'[2]Table 30'!$B$14:$B$19,0))*1000,0)</f>
        <v>0</v>
      </c>
      <c r="R262" s="5">
        <f>IFERROR(INDEX('[2]Table 30'!R$14:R$19,MATCH($B262,'[2]Table 30'!$B$14:$B$19,0))*1000,0)</f>
        <v>0</v>
      </c>
      <c r="S262" s="5">
        <f>IFERROR(INDEX('[2]Table 30'!S$14:S$19,MATCH($B262,'[2]Table 30'!$B$14:$B$19,0))*1000,0)</f>
        <v>0</v>
      </c>
      <c r="T262" s="5">
        <f>IFERROR(INDEX('[2]Table 30'!T$14:T$19,MATCH($B262,'[2]Table 30'!$B$14:$B$19,0))*1000,0)</f>
        <v>0</v>
      </c>
      <c r="U262" s="5">
        <f>IFERROR(INDEX('[2]Table 30'!U$14:U$19,MATCH($B262,'[2]Table 30'!$B$14:$B$19,0))*1000,0)</f>
        <v>0</v>
      </c>
      <c r="V262" s="5">
        <f>IFERROR(INDEX('[2]Table 30'!V$14:V$19,MATCH($B262,'[2]Table 30'!$B$14:$B$19,0))*1000,0)</f>
        <v>0</v>
      </c>
      <c r="W262" s="5">
        <f>IFERROR(INDEX('[2]Table 30'!W$14:W$19,MATCH($B262,'[2]Table 30'!$B$14:$B$19,0))*1000,0)</f>
        <v>0</v>
      </c>
      <c r="Z262" s="21" t="s">
        <v>26</v>
      </c>
    </row>
    <row r="263" spans="2:26" outlineLevel="1" x14ac:dyDescent="0.2">
      <c r="B263" s="4" t="s">
        <v>23</v>
      </c>
      <c r="C263" s="5">
        <f>IFERROR(INDEX('[2]Table 30'!C$14:C$19,MATCH($B263,'[2]Table 30'!$B$14:$B$19,0))*1000,0)</f>
        <v>0</v>
      </c>
      <c r="D263" s="5">
        <f>IFERROR(INDEX('[2]Table 30'!D$14:D$19,MATCH($B263,'[2]Table 30'!$B$14:$B$19,0))*1000,0)</f>
        <v>0</v>
      </c>
      <c r="E263" s="5">
        <f>IFERROR(INDEX('[2]Table 30'!E$14:E$19,MATCH($B263,'[2]Table 30'!$B$14:$B$19,0))*1000,0)</f>
        <v>0</v>
      </c>
      <c r="F263" s="5">
        <f>IFERROR(INDEX('[2]Table 30'!F$14:F$19,MATCH($B263,'[2]Table 30'!$B$14:$B$19,0))*1000,0)</f>
        <v>0</v>
      </c>
      <c r="G263" s="5">
        <f>IFERROR(INDEX('[2]Table 30'!G$14:G$19,MATCH($B263,'[2]Table 30'!$B$14:$B$19,0))*1000,0)</f>
        <v>0</v>
      </c>
      <c r="H263" s="5">
        <f>IFERROR(INDEX('[2]Table 30'!H$14:H$19,MATCH($B263,'[2]Table 30'!$B$14:$B$19,0))*1000,0)</f>
        <v>0</v>
      </c>
      <c r="I263" s="5">
        <f>IFERROR(INDEX('[2]Table 30'!I$14:I$19,MATCH($B263,'[2]Table 30'!$B$14:$B$19,0))*1000,0)</f>
        <v>0</v>
      </c>
      <c r="J263" s="5">
        <f>IFERROR(INDEX('[2]Table 30'!J$14:J$19,MATCH($B263,'[2]Table 30'!$B$14:$B$19,0))*1000,0)</f>
        <v>0</v>
      </c>
      <c r="K263" s="5">
        <f>IFERROR(INDEX('[2]Table 30'!K$14:K$19,MATCH($B263,'[2]Table 30'!$B$14:$B$19,0))*1000,0)</f>
        <v>0</v>
      </c>
      <c r="L263" s="5">
        <f>IFERROR(INDEX('[2]Table 30'!L$14:L$19,MATCH($B263,'[2]Table 30'!$B$14:$B$19,0))*1000,0)</f>
        <v>0</v>
      </c>
      <c r="M263" s="5">
        <f>IFERROR(INDEX('[2]Table 30'!M$14:M$19,MATCH($B263,'[2]Table 30'!$B$14:$B$19,0))*1000,0)</f>
        <v>0</v>
      </c>
      <c r="N263" s="5">
        <f>IFERROR(INDEX('[2]Table 30'!N$14:N$19,MATCH($B263,'[2]Table 30'!$B$14:$B$19,0))*1000,0)</f>
        <v>0</v>
      </c>
      <c r="O263" s="5">
        <f>IFERROR(INDEX('[2]Table 30'!O$14:O$19,MATCH($B263,'[2]Table 30'!$B$14:$B$19,0))*1000,0)</f>
        <v>0</v>
      </c>
      <c r="P263" s="5">
        <f>IFERROR(INDEX('[2]Table 30'!P$14:P$19,MATCH($B263,'[2]Table 30'!$B$14:$B$19,0))*1000,0)</f>
        <v>0</v>
      </c>
      <c r="Q263" s="5">
        <f>IFERROR(INDEX('[2]Table 30'!Q$14:Q$19,MATCH($B263,'[2]Table 30'!$B$14:$B$19,0))*1000,0)</f>
        <v>0</v>
      </c>
      <c r="R263" s="5">
        <f>IFERROR(INDEX('[2]Table 30'!R$14:R$19,MATCH($B263,'[2]Table 30'!$B$14:$B$19,0))*1000,0)</f>
        <v>0</v>
      </c>
      <c r="S263" s="5">
        <f>IFERROR(INDEX('[2]Table 30'!S$14:S$19,MATCH($B263,'[2]Table 30'!$B$14:$B$19,0))*1000,0)</f>
        <v>0</v>
      </c>
      <c r="T263" s="5">
        <f>IFERROR(INDEX('[2]Table 30'!T$14:T$19,MATCH($B263,'[2]Table 30'!$B$14:$B$19,0))*1000,0)</f>
        <v>0</v>
      </c>
      <c r="U263" s="5">
        <f>IFERROR(INDEX('[2]Table 30'!U$14:U$19,MATCH($B263,'[2]Table 30'!$B$14:$B$19,0))*1000,0)</f>
        <v>0</v>
      </c>
      <c r="V263" s="5">
        <f>IFERROR(INDEX('[2]Table 30'!V$14:V$19,MATCH($B263,'[2]Table 30'!$B$14:$B$19,0))*1000,0)</f>
        <v>0</v>
      </c>
      <c r="W263" s="5">
        <f>IFERROR(INDEX('[2]Table 30'!W$14:W$19,MATCH($B263,'[2]Table 30'!$B$14:$B$19,0))*1000,0)</f>
        <v>0</v>
      </c>
      <c r="Z263" s="21" t="s">
        <v>26</v>
      </c>
    </row>
    <row r="264" spans="2:26" outlineLevel="1" x14ac:dyDescent="0.2">
      <c r="B264" s="4" t="s">
        <v>17</v>
      </c>
      <c r="C264" s="5">
        <f>IFERROR(INDEX('[2]Table 30'!C$14:C$19,MATCH($B264,'[2]Table 30'!$B$14:$B$19,0))*1000,0)</f>
        <v>0</v>
      </c>
      <c r="D264" s="5">
        <f>IFERROR(INDEX('[2]Table 30'!D$14:D$19,MATCH($B264,'[2]Table 30'!$B$14:$B$19,0))*1000,0)</f>
        <v>0</v>
      </c>
      <c r="E264" s="5">
        <f>IFERROR(INDEX('[2]Table 30'!E$14:E$19,MATCH($B264,'[2]Table 30'!$B$14:$B$19,0))*1000,0)</f>
        <v>0</v>
      </c>
      <c r="F264" s="5">
        <f>IFERROR(INDEX('[2]Table 30'!F$14:F$19,MATCH($B264,'[2]Table 30'!$B$14:$B$19,0))*1000,0)</f>
        <v>0</v>
      </c>
      <c r="G264" s="5">
        <f>IFERROR(INDEX('[2]Table 30'!G$14:G$19,MATCH($B264,'[2]Table 30'!$B$14:$B$19,0))*1000,0)</f>
        <v>0</v>
      </c>
      <c r="H264" s="5">
        <f>IFERROR(INDEX('[2]Table 30'!H$14:H$19,MATCH($B264,'[2]Table 30'!$B$14:$B$19,0))*1000,0)</f>
        <v>0</v>
      </c>
      <c r="I264" s="5">
        <f>IFERROR(INDEX('[2]Table 30'!I$14:I$19,MATCH($B264,'[2]Table 30'!$B$14:$B$19,0))*1000,0)</f>
        <v>0</v>
      </c>
      <c r="J264" s="5">
        <f>IFERROR(INDEX('[2]Table 30'!J$14:J$19,MATCH($B264,'[2]Table 30'!$B$14:$B$19,0))*1000,0)</f>
        <v>0</v>
      </c>
      <c r="K264" s="5">
        <f>IFERROR(INDEX('[2]Table 30'!K$14:K$19,MATCH($B264,'[2]Table 30'!$B$14:$B$19,0))*1000,0)</f>
        <v>0</v>
      </c>
      <c r="L264" s="5">
        <f>IFERROR(INDEX('[2]Table 30'!L$14:L$19,MATCH($B264,'[2]Table 30'!$B$14:$B$19,0))*1000,0)</f>
        <v>0</v>
      </c>
      <c r="M264" s="5">
        <f>IFERROR(INDEX('[2]Table 30'!M$14:M$19,MATCH($B264,'[2]Table 30'!$B$14:$B$19,0))*1000,0)</f>
        <v>0</v>
      </c>
      <c r="N264" s="5">
        <f>IFERROR(INDEX('[2]Table 30'!N$14:N$19,MATCH($B264,'[2]Table 30'!$B$14:$B$19,0))*1000,0)</f>
        <v>0</v>
      </c>
      <c r="O264" s="5">
        <f>IFERROR(INDEX('[2]Table 30'!O$14:O$19,MATCH($B264,'[2]Table 30'!$B$14:$B$19,0))*1000,0)</f>
        <v>0</v>
      </c>
      <c r="P264" s="5">
        <f>IFERROR(INDEX('[2]Table 30'!P$14:P$19,MATCH($B264,'[2]Table 30'!$B$14:$B$19,0))*1000,0)</f>
        <v>0</v>
      </c>
      <c r="Q264" s="5">
        <f>IFERROR(INDEX('[2]Table 30'!Q$14:Q$19,MATCH($B264,'[2]Table 30'!$B$14:$B$19,0))*1000,0)</f>
        <v>0</v>
      </c>
      <c r="R264" s="5">
        <f>IFERROR(INDEX('[2]Table 30'!R$14:R$19,MATCH($B264,'[2]Table 30'!$B$14:$B$19,0))*1000,0)</f>
        <v>0</v>
      </c>
      <c r="S264" s="5">
        <f>IFERROR(INDEX('[2]Table 30'!S$14:S$19,MATCH($B264,'[2]Table 30'!$B$14:$B$19,0))*1000,0)</f>
        <v>0</v>
      </c>
      <c r="T264" s="5">
        <f>IFERROR(INDEX('[2]Table 30'!T$14:T$19,MATCH($B264,'[2]Table 30'!$B$14:$B$19,0))*1000,0)</f>
        <v>0</v>
      </c>
      <c r="U264" s="5">
        <f>IFERROR(INDEX('[2]Table 30'!U$14:U$19,MATCH($B264,'[2]Table 30'!$B$14:$B$19,0))*1000,0)</f>
        <v>0</v>
      </c>
      <c r="V264" s="5">
        <f>IFERROR(INDEX('[2]Table 30'!V$14:V$19,MATCH($B264,'[2]Table 30'!$B$14:$B$19,0))*1000,0)</f>
        <v>0</v>
      </c>
      <c r="W264" s="5">
        <f>IFERROR(INDEX('[2]Table 30'!W$14:W$19,MATCH($B264,'[2]Table 30'!$B$14:$B$19,0))*1000,0)</f>
        <v>0</v>
      </c>
      <c r="Z264" s="21" t="s">
        <v>26</v>
      </c>
    </row>
    <row r="265" spans="2:26" outlineLevel="1" x14ac:dyDescent="0.2">
      <c r="B265" s="4" t="s">
        <v>1</v>
      </c>
      <c r="C265" s="5">
        <f>IFERROR(INDEX('[2]Table 30'!C$14:C$19,MATCH($B265,'[2]Table 30'!$B$14:$B$19,0))*1000,0)</f>
        <v>0</v>
      </c>
      <c r="D265" s="5">
        <f>IFERROR(INDEX('[2]Table 30'!D$14:D$19,MATCH($B265,'[2]Table 30'!$B$14:$B$19,0))*1000,0)</f>
        <v>0</v>
      </c>
      <c r="E265" s="5">
        <f>IFERROR(INDEX('[2]Table 30'!E$14:E$19,MATCH($B265,'[2]Table 30'!$B$14:$B$19,0))*1000,0)</f>
        <v>0</v>
      </c>
      <c r="F265" s="5">
        <f>IFERROR(INDEX('[2]Table 30'!F$14:F$19,MATCH($B265,'[2]Table 30'!$B$14:$B$19,0))*1000,0)</f>
        <v>0</v>
      </c>
      <c r="G265" s="5">
        <f>IFERROR(INDEX('[2]Table 30'!G$14:G$19,MATCH($B265,'[2]Table 30'!$B$14:$B$19,0))*1000,0)</f>
        <v>0</v>
      </c>
      <c r="H265" s="5">
        <f>IFERROR(INDEX('[2]Table 30'!H$14:H$19,MATCH($B265,'[2]Table 30'!$B$14:$B$19,0))*1000,0)</f>
        <v>0</v>
      </c>
      <c r="I265" s="5">
        <f>IFERROR(INDEX('[2]Table 30'!I$14:I$19,MATCH($B265,'[2]Table 30'!$B$14:$B$19,0))*1000,0)</f>
        <v>0</v>
      </c>
      <c r="J265" s="5">
        <f>IFERROR(INDEX('[2]Table 30'!J$14:J$19,MATCH($B265,'[2]Table 30'!$B$14:$B$19,0))*1000,0)</f>
        <v>0</v>
      </c>
      <c r="K265" s="5">
        <f>IFERROR(INDEX('[2]Table 30'!K$14:K$19,MATCH($B265,'[2]Table 30'!$B$14:$B$19,0))*1000,0)</f>
        <v>0</v>
      </c>
      <c r="L265" s="5">
        <f>IFERROR(INDEX('[2]Table 30'!L$14:L$19,MATCH($B265,'[2]Table 30'!$B$14:$B$19,0))*1000,0)</f>
        <v>0</v>
      </c>
      <c r="M265" s="5">
        <f>IFERROR(INDEX('[2]Table 30'!M$14:M$19,MATCH($B265,'[2]Table 30'!$B$14:$B$19,0))*1000,0)</f>
        <v>0</v>
      </c>
      <c r="N265" s="5">
        <f>IFERROR(INDEX('[2]Table 30'!N$14:N$19,MATCH($B265,'[2]Table 30'!$B$14:$B$19,0))*1000,0)</f>
        <v>0</v>
      </c>
      <c r="O265" s="5">
        <f>IFERROR(INDEX('[2]Table 30'!O$14:O$19,MATCH($B265,'[2]Table 30'!$B$14:$B$19,0))*1000,0)</f>
        <v>0</v>
      </c>
      <c r="P265" s="5">
        <f>IFERROR(INDEX('[2]Table 30'!P$14:P$19,MATCH($B265,'[2]Table 30'!$B$14:$B$19,0))*1000,0)</f>
        <v>0</v>
      </c>
      <c r="Q265" s="5">
        <f>IFERROR(INDEX('[2]Table 30'!Q$14:Q$19,MATCH($B265,'[2]Table 30'!$B$14:$B$19,0))*1000,0)</f>
        <v>0</v>
      </c>
      <c r="R265" s="5">
        <f>IFERROR(INDEX('[2]Table 30'!R$14:R$19,MATCH($B265,'[2]Table 30'!$B$14:$B$19,0))*1000,0)</f>
        <v>0</v>
      </c>
      <c r="S265" s="5">
        <f>IFERROR(INDEX('[2]Table 30'!S$14:S$19,MATCH($B265,'[2]Table 30'!$B$14:$B$19,0))*1000,0)</f>
        <v>0</v>
      </c>
      <c r="T265" s="5">
        <f>IFERROR(INDEX('[2]Table 30'!T$14:T$19,MATCH($B265,'[2]Table 30'!$B$14:$B$19,0))*1000,0)</f>
        <v>0</v>
      </c>
      <c r="U265" s="5">
        <f>IFERROR(INDEX('[2]Table 30'!U$14:U$19,MATCH($B265,'[2]Table 30'!$B$14:$B$19,0))*1000,0)</f>
        <v>0</v>
      </c>
      <c r="V265" s="5">
        <f>IFERROR(INDEX('[2]Table 30'!V$14:V$19,MATCH($B265,'[2]Table 30'!$B$14:$B$19,0))*1000,0)</f>
        <v>0</v>
      </c>
      <c r="W265" s="5">
        <f>IFERROR(INDEX('[2]Table 30'!W$14:W$19,MATCH($B265,'[2]Table 30'!$B$14:$B$19,0))*1000,0)</f>
        <v>0</v>
      </c>
      <c r="Z265" s="21" t="s">
        <v>26</v>
      </c>
    </row>
    <row r="266" spans="2:26" outlineLevel="1" x14ac:dyDescent="0.2">
      <c r="B266" s="15" t="s">
        <v>9</v>
      </c>
      <c r="C266" s="19">
        <f t="shared" ref="C266:W266" si="109">SUM(C256:C265)</f>
        <v>1244.326</v>
      </c>
      <c r="D266" s="19">
        <f t="shared" si="109"/>
        <v>1484.232</v>
      </c>
      <c r="E266" s="19">
        <f t="shared" si="109"/>
        <v>1596.3440000000001</v>
      </c>
      <c r="F266" s="19">
        <f t="shared" si="109"/>
        <v>1376.9640000000002</v>
      </c>
      <c r="G266" s="19">
        <f t="shared" si="109"/>
        <v>1120.9219999999998</v>
      </c>
      <c r="H266" s="19">
        <f t="shared" si="109"/>
        <v>1177.366</v>
      </c>
      <c r="I266" s="19">
        <f t="shared" si="109"/>
        <v>1028.8909999999998</v>
      </c>
      <c r="J266" s="19">
        <f t="shared" si="109"/>
        <v>1231.8389999999999</v>
      </c>
      <c r="K266" s="19">
        <f t="shared" si="109"/>
        <v>1222.0239999999999</v>
      </c>
      <c r="L266" s="19">
        <f t="shared" si="109"/>
        <v>706.51599999999996</v>
      </c>
      <c r="M266" s="19">
        <f t="shared" si="109"/>
        <v>703.07500000000005</v>
      </c>
      <c r="N266" s="19">
        <f t="shared" si="109"/>
        <v>623.18700000000001</v>
      </c>
      <c r="O266" s="19">
        <f t="shared" si="109"/>
        <v>655.55799999999999</v>
      </c>
      <c r="P266" s="19">
        <f t="shared" si="109"/>
        <v>795.73799999999994</v>
      </c>
      <c r="Q266" s="19">
        <f t="shared" si="109"/>
        <v>818.64</v>
      </c>
      <c r="R266" s="19">
        <f t="shared" si="109"/>
        <v>685.90000000000009</v>
      </c>
      <c r="S266" s="19">
        <f t="shared" si="109"/>
        <v>606.66300000000001</v>
      </c>
      <c r="T266" s="19">
        <f t="shared" si="109"/>
        <v>411.43799999999999</v>
      </c>
      <c r="U266" s="19">
        <f t="shared" si="109"/>
        <v>351.04300000000001</v>
      </c>
      <c r="V266" s="19">
        <f t="shared" si="109"/>
        <v>342.31899999999996</v>
      </c>
      <c r="W266" s="19">
        <f t="shared" si="109"/>
        <v>295.38499999999999</v>
      </c>
    </row>
    <row r="267" spans="2:26" outlineLevel="1" x14ac:dyDescent="0.2">
      <c r="B267" s="26" t="s">
        <v>91</v>
      </c>
      <c r="C267" s="25">
        <f t="shared" ref="C267:W267" si="110">C266/C247/1000</f>
        <v>7.9505616535292302E-4</v>
      </c>
      <c r="D267" s="25">
        <f t="shared" si="110"/>
        <v>8.0831986207992518E-4</v>
      </c>
      <c r="E267" s="25">
        <f t="shared" si="110"/>
        <v>7.770136230034262E-4</v>
      </c>
      <c r="F267" s="25">
        <f t="shared" si="110"/>
        <v>7.7435397212330436E-4</v>
      </c>
      <c r="G267" s="25">
        <f t="shared" si="110"/>
        <v>7.5939964915991203E-4</v>
      </c>
      <c r="H267" s="25">
        <f t="shared" si="110"/>
        <v>7.4520249696756675E-4</v>
      </c>
      <c r="I267" s="25">
        <f t="shared" si="110"/>
        <v>8.4669933939765215E-4</v>
      </c>
      <c r="J267" s="25">
        <f t="shared" si="110"/>
        <v>7.6681703936696925E-4</v>
      </c>
      <c r="K267" s="25">
        <f t="shared" si="110"/>
        <v>8.1967633105129963E-4</v>
      </c>
      <c r="L267" s="25">
        <f t="shared" si="110"/>
        <v>6.8676824089185435E-4</v>
      </c>
      <c r="M267" s="25">
        <f t="shared" si="110"/>
        <v>7.645245623052161E-4</v>
      </c>
      <c r="N267" s="25">
        <f t="shared" si="110"/>
        <v>7.0171651479745956E-4</v>
      </c>
      <c r="O267" s="25">
        <f t="shared" si="110"/>
        <v>7.8013644501431052E-4</v>
      </c>
      <c r="P267" s="25">
        <f t="shared" si="110"/>
        <v>7.3320780706236468E-4</v>
      </c>
      <c r="Q267" s="25">
        <f t="shared" si="110"/>
        <v>9.0966480148824201E-4</v>
      </c>
      <c r="R267" s="25">
        <f t="shared" si="110"/>
        <v>8.0597612815274733E-4</v>
      </c>
      <c r="S267" s="25">
        <f t="shared" si="110"/>
        <v>7.338235429220027E-4</v>
      </c>
      <c r="T267" s="25">
        <f t="shared" si="110"/>
        <v>5.1314253353835972E-4</v>
      </c>
      <c r="U267" s="25">
        <f t="shared" si="110"/>
        <v>4.3782209375980784E-4</v>
      </c>
      <c r="V267" s="25">
        <f t="shared" si="110"/>
        <v>4.4732045762830235E-4</v>
      </c>
      <c r="W267" s="25">
        <f t="shared" si="110"/>
        <v>4.3636270638335815E-4</v>
      </c>
    </row>
    <row r="268" spans="2:26" outlineLevel="1" x14ac:dyDescent="0.2"/>
    <row r="269" spans="2:26" outlineLevel="1" x14ac:dyDescent="0.2">
      <c r="B269" s="4" t="s">
        <v>18</v>
      </c>
      <c r="C269" s="11">
        <f t="shared" ref="C269:W269" si="111">IFERROR(C256/C266,0)</f>
        <v>0</v>
      </c>
      <c r="D269" s="11">
        <f t="shared" si="111"/>
        <v>0</v>
      </c>
      <c r="E269" s="11">
        <f t="shared" si="111"/>
        <v>0</v>
      </c>
      <c r="F269" s="11">
        <f t="shared" si="111"/>
        <v>0</v>
      </c>
      <c r="G269" s="11">
        <f t="shared" si="111"/>
        <v>0</v>
      </c>
      <c r="H269" s="11">
        <f t="shared" si="111"/>
        <v>0</v>
      </c>
      <c r="I269" s="11">
        <f t="shared" si="111"/>
        <v>0</v>
      </c>
      <c r="J269" s="11">
        <f t="shared" si="111"/>
        <v>0</v>
      </c>
      <c r="K269" s="11">
        <f t="shared" si="111"/>
        <v>0</v>
      </c>
      <c r="L269" s="11">
        <f t="shared" si="111"/>
        <v>0</v>
      </c>
      <c r="M269" s="11">
        <f t="shared" si="111"/>
        <v>0</v>
      </c>
      <c r="N269" s="11">
        <f t="shared" si="111"/>
        <v>0</v>
      </c>
      <c r="O269" s="11">
        <f t="shared" si="111"/>
        <v>0</v>
      </c>
      <c r="P269" s="11">
        <f t="shared" si="111"/>
        <v>0</v>
      </c>
      <c r="Q269" s="11">
        <f t="shared" si="111"/>
        <v>0</v>
      </c>
      <c r="R269" s="11">
        <f t="shared" si="111"/>
        <v>0</v>
      </c>
      <c r="S269" s="11">
        <f t="shared" si="111"/>
        <v>0</v>
      </c>
      <c r="T269" s="11">
        <f t="shared" si="111"/>
        <v>0</v>
      </c>
      <c r="U269" s="11">
        <f t="shared" si="111"/>
        <v>0</v>
      </c>
      <c r="V269" s="11">
        <f t="shared" si="111"/>
        <v>0</v>
      </c>
      <c r="W269" s="11">
        <f t="shared" si="111"/>
        <v>0</v>
      </c>
    </row>
    <row r="270" spans="2:26" outlineLevel="1" x14ac:dyDescent="0.2">
      <c r="B270" s="4" t="s">
        <v>19</v>
      </c>
      <c r="C270" s="11">
        <f t="shared" ref="C270:W270" si="112">IFERROR(C257/C266,0)</f>
        <v>0</v>
      </c>
      <c r="D270" s="11">
        <f t="shared" si="112"/>
        <v>0</v>
      </c>
      <c r="E270" s="11">
        <f t="shared" si="112"/>
        <v>0</v>
      </c>
      <c r="F270" s="11">
        <f t="shared" si="112"/>
        <v>0</v>
      </c>
      <c r="G270" s="11">
        <f t="shared" si="112"/>
        <v>0</v>
      </c>
      <c r="H270" s="11">
        <f t="shared" si="112"/>
        <v>0</v>
      </c>
      <c r="I270" s="11">
        <f t="shared" si="112"/>
        <v>0</v>
      </c>
      <c r="J270" s="11">
        <f t="shared" si="112"/>
        <v>0</v>
      </c>
      <c r="K270" s="11">
        <f t="shared" si="112"/>
        <v>0</v>
      </c>
      <c r="L270" s="11">
        <f t="shared" si="112"/>
        <v>0</v>
      </c>
      <c r="M270" s="11">
        <f t="shared" si="112"/>
        <v>0</v>
      </c>
      <c r="N270" s="11">
        <f t="shared" si="112"/>
        <v>0</v>
      </c>
      <c r="O270" s="11">
        <f t="shared" si="112"/>
        <v>0</v>
      </c>
      <c r="P270" s="11">
        <f t="shared" si="112"/>
        <v>0</v>
      </c>
      <c r="Q270" s="11">
        <f t="shared" si="112"/>
        <v>0</v>
      </c>
      <c r="R270" s="11">
        <f t="shared" si="112"/>
        <v>0</v>
      </c>
      <c r="S270" s="11">
        <f t="shared" si="112"/>
        <v>0</v>
      </c>
      <c r="T270" s="11">
        <f t="shared" si="112"/>
        <v>0</v>
      </c>
      <c r="U270" s="11">
        <f t="shared" si="112"/>
        <v>0</v>
      </c>
      <c r="V270" s="11">
        <f t="shared" si="112"/>
        <v>0</v>
      </c>
      <c r="W270" s="11">
        <f t="shared" si="112"/>
        <v>0</v>
      </c>
    </row>
    <row r="271" spans="2:26" outlineLevel="1" x14ac:dyDescent="0.2">
      <c r="B271" s="4" t="s">
        <v>16</v>
      </c>
      <c r="C271" s="11">
        <f t="shared" ref="C271:W271" si="113">IFERROR(C258/C266,0)</f>
        <v>0.91447177025956228</v>
      </c>
      <c r="D271" s="11">
        <f t="shared" si="113"/>
        <v>0.99348215103838211</v>
      </c>
      <c r="E271" s="11">
        <f t="shared" si="113"/>
        <v>0.98661879895561355</v>
      </c>
      <c r="F271" s="11">
        <f t="shared" si="113"/>
        <v>0.98947757530334846</v>
      </c>
      <c r="G271" s="11">
        <f t="shared" si="113"/>
        <v>0.98696608684636411</v>
      </c>
      <c r="H271" s="11">
        <f t="shared" si="113"/>
        <v>0.97981256465703948</v>
      </c>
      <c r="I271" s="11">
        <f t="shared" si="113"/>
        <v>0.98292627693312506</v>
      </c>
      <c r="J271" s="11">
        <f t="shared" si="113"/>
        <v>0.98621410752541527</v>
      </c>
      <c r="K271" s="11">
        <f t="shared" si="113"/>
        <v>0.98553465398388251</v>
      </c>
      <c r="L271" s="11">
        <f t="shared" si="113"/>
        <v>0.97697150524545806</v>
      </c>
      <c r="M271" s="11">
        <f t="shared" si="113"/>
        <v>0.97662269316929196</v>
      </c>
      <c r="N271" s="11">
        <f t="shared" si="113"/>
        <v>0.97570071262718894</v>
      </c>
      <c r="O271" s="11">
        <f t="shared" si="113"/>
        <v>0.96951299503628974</v>
      </c>
      <c r="P271" s="11">
        <f t="shared" si="113"/>
        <v>0.96250273331171821</v>
      </c>
      <c r="Q271" s="11">
        <f t="shared" si="113"/>
        <v>0.95873888400273621</v>
      </c>
      <c r="R271" s="11">
        <f t="shared" si="113"/>
        <v>0.95711182388103222</v>
      </c>
      <c r="S271" s="11">
        <f t="shared" si="113"/>
        <v>0.94942826577523276</v>
      </c>
      <c r="T271" s="11">
        <f t="shared" si="113"/>
        <v>0.89257190633825756</v>
      </c>
      <c r="U271" s="11">
        <f t="shared" si="113"/>
        <v>0.87526314440111319</v>
      </c>
      <c r="V271" s="11">
        <f t="shared" si="113"/>
        <v>0.85245925584031279</v>
      </c>
      <c r="W271" s="11">
        <f t="shared" si="113"/>
        <v>0.84246661137159984</v>
      </c>
    </row>
    <row r="272" spans="2:26" outlineLevel="1" x14ac:dyDescent="0.2">
      <c r="B272" s="4" t="s">
        <v>21</v>
      </c>
      <c r="C272" s="11">
        <f t="shared" ref="C272:W272" si="114">IFERROR(C259/C266,0)</f>
        <v>0</v>
      </c>
      <c r="D272" s="11">
        <f t="shared" si="114"/>
        <v>0</v>
      </c>
      <c r="E272" s="11">
        <f t="shared" si="114"/>
        <v>0</v>
      </c>
      <c r="F272" s="11">
        <f t="shared" si="114"/>
        <v>0</v>
      </c>
      <c r="G272" s="11">
        <f t="shared" si="114"/>
        <v>0</v>
      </c>
      <c r="H272" s="11">
        <f t="shared" si="114"/>
        <v>0</v>
      </c>
      <c r="I272" s="11">
        <f t="shared" si="114"/>
        <v>0</v>
      </c>
      <c r="J272" s="11">
        <f t="shared" si="114"/>
        <v>0</v>
      </c>
      <c r="K272" s="11">
        <f t="shared" si="114"/>
        <v>0</v>
      </c>
      <c r="L272" s="11">
        <f t="shared" si="114"/>
        <v>0</v>
      </c>
      <c r="M272" s="11">
        <f t="shared" si="114"/>
        <v>0</v>
      </c>
      <c r="N272" s="11">
        <f t="shared" si="114"/>
        <v>0</v>
      </c>
      <c r="O272" s="11">
        <f t="shared" si="114"/>
        <v>0</v>
      </c>
      <c r="P272" s="11">
        <f t="shared" si="114"/>
        <v>0</v>
      </c>
      <c r="Q272" s="11">
        <f t="shared" si="114"/>
        <v>0</v>
      </c>
      <c r="R272" s="11">
        <f t="shared" si="114"/>
        <v>0</v>
      </c>
      <c r="S272" s="11">
        <f t="shared" si="114"/>
        <v>0</v>
      </c>
      <c r="T272" s="11">
        <f t="shared" si="114"/>
        <v>0</v>
      </c>
      <c r="U272" s="11">
        <f t="shared" si="114"/>
        <v>0</v>
      </c>
      <c r="V272" s="11">
        <f t="shared" si="114"/>
        <v>0</v>
      </c>
      <c r="W272" s="11">
        <f t="shared" si="114"/>
        <v>0</v>
      </c>
    </row>
    <row r="273" spans="1:28" outlineLevel="1" x14ac:dyDescent="0.2">
      <c r="B273" s="4" t="s">
        <v>20</v>
      </c>
      <c r="C273" s="11">
        <f t="shared" ref="C273:W273" si="115">IFERROR(C260/C266,0)</f>
        <v>8.5528229740437806E-2</v>
      </c>
      <c r="D273" s="11">
        <f t="shared" si="115"/>
        <v>6.5178489616178597E-3</v>
      </c>
      <c r="E273" s="11">
        <f t="shared" si="115"/>
        <v>1.3381201044386422E-2</v>
      </c>
      <c r="F273" s="11">
        <f t="shared" si="115"/>
        <v>1.0522424696651473E-2</v>
      </c>
      <c r="G273" s="11">
        <f t="shared" si="115"/>
        <v>1.3033913153636027E-2</v>
      </c>
      <c r="H273" s="11">
        <f t="shared" si="115"/>
        <v>2.0187435342960473E-2</v>
      </c>
      <c r="I273" s="11">
        <f t="shared" si="115"/>
        <v>1.7073723066874918E-2</v>
      </c>
      <c r="J273" s="11">
        <f t="shared" si="115"/>
        <v>1.3785892474584747E-2</v>
      </c>
      <c r="K273" s="11">
        <f t="shared" si="115"/>
        <v>1.4465346016117524E-2</v>
      </c>
      <c r="L273" s="11">
        <f t="shared" si="115"/>
        <v>2.3028494754542005E-2</v>
      </c>
      <c r="M273" s="11">
        <f t="shared" si="115"/>
        <v>2.2573694129360309E-2</v>
      </c>
      <c r="N273" s="11">
        <f t="shared" si="115"/>
        <v>2.3307610717168362E-2</v>
      </c>
      <c r="O273" s="11">
        <f t="shared" si="115"/>
        <v>2.9326161834650782E-2</v>
      </c>
      <c r="P273" s="11">
        <f t="shared" si="115"/>
        <v>3.6204127489198712E-2</v>
      </c>
      <c r="Q273" s="11">
        <f t="shared" si="115"/>
        <v>3.9805042509527995E-2</v>
      </c>
      <c r="R273" s="11">
        <f t="shared" si="115"/>
        <v>4.2888176118967773E-2</v>
      </c>
      <c r="S273" s="11">
        <f t="shared" si="115"/>
        <v>5.0571734224767288E-2</v>
      </c>
      <c r="T273" s="11">
        <f t="shared" si="115"/>
        <v>0.10742809366174248</v>
      </c>
      <c r="U273" s="11">
        <f t="shared" si="115"/>
        <v>0.12473685559888675</v>
      </c>
      <c r="V273" s="11">
        <f t="shared" si="115"/>
        <v>0.14754074415968732</v>
      </c>
      <c r="W273" s="11">
        <f t="shared" si="115"/>
        <v>0.15753338862840024</v>
      </c>
    </row>
    <row r="274" spans="1:28" outlineLevel="1" x14ac:dyDescent="0.2">
      <c r="B274" s="4" t="s">
        <v>0</v>
      </c>
      <c r="C274" s="11">
        <f t="shared" ref="C274:W274" si="116">IFERROR(C261/C266,0)</f>
        <v>0</v>
      </c>
      <c r="D274" s="11">
        <f t="shared" si="116"/>
        <v>0</v>
      </c>
      <c r="E274" s="11">
        <f t="shared" si="116"/>
        <v>0</v>
      </c>
      <c r="F274" s="11">
        <f t="shared" si="116"/>
        <v>0</v>
      </c>
      <c r="G274" s="11">
        <f t="shared" si="116"/>
        <v>0</v>
      </c>
      <c r="H274" s="11">
        <f t="shared" si="116"/>
        <v>0</v>
      </c>
      <c r="I274" s="11">
        <f t="shared" si="116"/>
        <v>0</v>
      </c>
      <c r="J274" s="11">
        <f t="shared" si="116"/>
        <v>0</v>
      </c>
      <c r="K274" s="11">
        <f t="shared" si="116"/>
        <v>0</v>
      </c>
      <c r="L274" s="11">
        <f t="shared" si="116"/>
        <v>0</v>
      </c>
      <c r="M274" s="11">
        <f t="shared" si="116"/>
        <v>8.0361270134765128E-4</v>
      </c>
      <c r="N274" s="11">
        <f t="shared" si="116"/>
        <v>9.9167665564268829E-4</v>
      </c>
      <c r="O274" s="11">
        <f t="shared" si="116"/>
        <v>1.1608431290595189E-3</v>
      </c>
      <c r="P274" s="11">
        <f t="shared" si="116"/>
        <v>1.2931391990831152E-3</v>
      </c>
      <c r="Q274" s="11">
        <f t="shared" si="116"/>
        <v>1.4560734877357567E-3</v>
      </c>
      <c r="R274" s="11">
        <f t="shared" si="116"/>
        <v>0</v>
      </c>
      <c r="S274" s="11">
        <f t="shared" si="116"/>
        <v>0</v>
      </c>
      <c r="T274" s="11">
        <f t="shared" si="116"/>
        <v>0</v>
      </c>
      <c r="U274" s="11">
        <f t="shared" si="116"/>
        <v>0</v>
      </c>
      <c r="V274" s="11">
        <f t="shared" si="116"/>
        <v>0</v>
      </c>
      <c r="W274" s="11">
        <f t="shared" si="116"/>
        <v>0</v>
      </c>
    </row>
    <row r="275" spans="1:28" outlineLevel="1" x14ac:dyDescent="0.2">
      <c r="B275" s="4" t="s">
        <v>22</v>
      </c>
      <c r="C275" s="11">
        <f t="shared" ref="C275:W275" si="117">IFERROR(C262/C266,0)</f>
        <v>0</v>
      </c>
      <c r="D275" s="11">
        <f t="shared" si="117"/>
        <v>0</v>
      </c>
      <c r="E275" s="11">
        <f t="shared" si="117"/>
        <v>0</v>
      </c>
      <c r="F275" s="11">
        <f t="shared" si="117"/>
        <v>0</v>
      </c>
      <c r="G275" s="11">
        <f t="shared" si="117"/>
        <v>0</v>
      </c>
      <c r="H275" s="11">
        <f t="shared" si="117"/>
        <v>0</v>
      </c>
      <c r="I275" s="11">
        <f t="shared" si="117"/>
        <v>0</v>
      </c>
      <c r="J275" s="11">
        <f t="shared" si="117"/>
        <v>0</v>
      </c>
      <c r="K275" s="11">
        <f t="shared" si="117"/>
        <v>0</v>
      </c>
      <c r="L275" s="11">
        <f t="shared" si="117"/>
        <v>0</v>
      </c>
      <c r="M275" s="11">
        <f t="shared" si="117"/>
        <v>0</v>
      </c>
      <c r="N275" s="11">
        <f t="shared" si="117"/>
        <v>0</v>
      </c>
      <c r="O275" s="11">
        <f t="shared" si="117"/>
        <v>0</v>
      </c>
      <c r="P275" s="11">
        <f t="shared" si="117"/>
        <v>0</v>
      </c>
      <c r="Q275" s="11">
        <f t="shared" si="117"/>
        <v>0</v>
      </c>
      <c r="R275" s="11">
        <f t="shared" si="117"/>
        <v>0</v>
      </c>
      <c r="S275" s="11">
        <f t="shared" si="117"/>
        <v>0</v>
      </c>
      <c r="T275" s="11">
        <f t="shared" si="117"/>
        <v>0</v>
      </c>
      <c r="U275" s="11">
        <f t="shared" si="117"/>
        <v>0</v>
      </c>
      <c r="V275" s="11">
        <f t="shared" si="117"/>
        <v>0</v>
      </c>
      <c r="W275" s="11">
        <f t="shared" si="117"/>
        <v>0</v>
      </c>
    </row>
    <row r="276" spans="1:28" outlineLevel="1" x14ac:dyDescent="0.2">
      <c r="B276" s="4" t="s">
        <v>23</v>
      </c>
      <c r="C276" s="11">
        <f t="shared" ref="C276:W276" si="118">IFERROR(C263/C266,0)</f>
        <v>0</v>
      </c>
      <c r="D276" s="11">
        <f t="shared" si="118"/>
        <v>0</v>
      </c>
      <c r="E276" s="11">
        <f t="shared" si="118"/>
        <v>0</v>
      </c>
      <c r="F276" s="11">
        <f t="shared" si="118"/>
        <v>0</v>
      </c>
      <c r="G276" s="11">
        <f t="shared" si="118"/>
        <v>0</v>
      </c>
      <c r="H276" s="11">
        <f t="shared" si="118"/>
        <v>0</v>
      </c>
      <c r="I276" s="11">
        <f t="shared" si="118"/>
        <v>0</v>
      </c>
      <c r="J276" s="11">
        <f t="shared" si="118"/>
        <v>0</v>
      </c>
      <c r="K276" s="11">
        <f t="shared" si="118"/>
        <v>0</v>
      </c>
      <c r="L276" s="11">
        <f t="shared" si="118"/>
        <v>0</v>
      </c>
      <c r="M276" s="11">
        <f t="shared" si="118"/>
        <v>0</v>
      </c>
      <c r="N276" s="11">
        <f t="shared" si="118"/>
        <v>0</v>
      </c>
      <c r="O276" s="11">
        <f t="shared" si="118"/>
        <v>0</v>
      </c>
      <c r="P276" s="11">
        <f t="shared" si="118"/>
        <v>0</v>
      </c>
      <c r="Q276" s="11">
        <f t="shared" si="118"/>
        <v>0</v>
      </c>
      <c r="R276" s="11">
        <f t="shared" si="118"/>
        <v>0</v>
      </c>
      <c r="S276" s="11">
        <f t="shared" si="118"/>
        <v>0</v>
      </c>
      <c r="T276" s="11">
        <f t="shared" si="118"/>
        <v>0</v>
      </c>
      <c r="U276" s="11">
        <f t="shared" si="118"/>
        <v>0</v>
      </c>
      <c r="V276" s="11">
        <f t="shared" si="118"/>
        <v>0</v>
      </c>
      <c r="W276" s="11">
        <f t="shared" si="118"/>
        <v>0</v>
      </c>
    </row>
    <row r="277" spans="1:28" outlineLevel="1" x14ac:dyDescent="0.2">
      <c r="B277" s="4" t="s">
        <v>17</v>
      </c>
      <c r="C277" s="11">
        <f t="shared" ref="C277:W277" si="119">IFERROR(C264/C266,0)</f>
        <v>0</v>
      </c>
      <c r="D277" s="11">
        <f t="shared" si="119"/>
        <v>0</v>
      </c>
      <c r="E277" s="11">
        <f t="shared" si="119"/>
        <v>0</v>
      </c>
      <c r="F277" s="11">
        <f t="shared" si="119"/>
        <v>0</v>
      </c>
      <c r="G277" s="11">
        <f t="shared" si="119"/>
        <v>0</v>
      </c>
      <c r="H277" s="11">
        <f t="shared" si="119"/>
        <v>0</v>
      </c>
      <c r="I277" s="11">
        <f t="shared" si="119"/>
        <v>0</v>
      </c>
      <c r="J277" s="11">
        <f t="shared" si="119"/>
        <v>0</v>
      </c>
      <c r="K277" s="11">
        <f t="shared" si="119"/>
        <v>0</v>
      </c>
      <c r="L277" s="11">
        <f t="shared" si="119"/>
        <v>0</v>
      </c>
      <c r="M277" s="11">
        <f t="shared" si="119"/>
        <v>0</v>
      </c>
      <c r="N277" s="11">
        <f t="shared" si="119"/>
        <v>0</v>
      </c>
      <c r="O277" s="11">
        <f t="shared" si="119"/>
        <v>0</v>
      </c>
      <c r="P277" s="11">
        <f t="shared" si="119"/>
        <v>0</v>
      </c>
      <c r="Q277" s="11">
        <f t="shared" si="119"/>
        <v>0</v>
      </c>
      <c r="R277" s="11">
        <f t="shared" si="119"/>
        <v>0</v>
      </c>
      <c r="S277" s="11">
        <f t="shared" si="119"/>
        <v>0</v>
      </c>
      <c r="T277" s="11">
        <f t="shared" si="119"/>
        <v>0</v>
      </c>
      <c r="U277" s="11">
        <f t="shared" si="119"/>
        <v>0</v>
      </c>
      <c r="V277" s="11">
        <f t="shared" si="119"/>
        <v>0</v>
      </c>
      <c r="W277" s="11">
        <f t="shared" si="119"/>
        <v>0</v>
      </c>
    </row>
    <row r="278" spans="1:28" outlineLevel="1" x14ac:dyDescent="0.2">
      <c r="B278" s="4" t="s">
        <v>1</v>
      </c>
      <c r="C278" s="11">
        <f t="shared" ref="C278:W278" si="120">IFERROR(C265/C266,0)</f>
        <v>0</v>
      </c>
      <c r="D278" s="11">
        <f t="shared" si="120"/>
        <v>0</v>
      </c>
      <c r="E278" s="11">
        <f t="shared" si="120"/>
        <v>0</v>
      </c>
      <c r="F278" s="11">
        <f t="shared" si="120"/>
        <v>0</v>
      </c>
      <c r="G278" s="11">
        <f t="shared" si="120"/>
        <v>0</v>
      </c>
      <c r="H278" s="11">
        <f t="shared" si="120"/>
        <v>0</v>
      </c>
      <c r="I278" s="11">
        <f t="shared" si="120"/>
        <v>0</v>
      </c>
      <c r="J278" s="11">
        <f t="shared" si="120"/>
        <v>0</v>
      </c>
      <c r="K278" s="11">
        <f t="shared" si="120"/>
        <v>0</v>
      </c>
      <c r="L278" s="11">
        <f t="shared" si="120"/>
        <v>0</v>
      </c>
      <c r="M278" s="11">
        <f t="shared" si="120"/>
        <v>0</v>
      </c>
      <c r="N278" s="11">
        <f t="shared" si="120"/>
        <v>0</v>
      </c>
      <c r="O278" s="11">
        <f t="shared" si="120"/>
        <v>0</v>
      </c>
      <c r="P278" s="11">
        <f t="shared" si="120"/>
        <v>0</v>
      </c>
      <c r="Q278" s="11">
        <f t="shared" si="120"/>
        <v>0</v>
      </c>
      <c r="R278" s="11">
        <f t="shared" si="120"/>
        <v>0</v>
      </c>
      <c r="S278" s="11">
        <f t="shared" si="120"/>
        <v>0</v>
      </c>
      <c r="T278" s="11">
        <f t="shared" si="120"/>
        <v>0</v>
      </c>
      <c r="U278" s="11">
        <f t="shared" si="120"/>
        <v>0</v>
      </c>
      <c r="V278" s="11">
        <f t="shared" si="120"/>
        <v>0</v>
      </c>
      <c r="W278" s="11">
        <f t="shared" si="120"/>
        <v>0</v>
      </c>
    </row>
    <row r="279" spans="1:28" outlineLevel="1" x14ac:dyDescent="0.2"/>
    <row r="281" spans="1:28" x14ac:dyDescent="0.2">
      <c r="A281" s="30" t="s">
        <v>36</v>
      </c>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row>
    <row r="282" spans="1:28" s="31" customFormat="1" x14ac:dyDescent="0.2">
      <c r="A282" s="1"/>
      <c r="B282" s="8" t="s">
        <v>2</v>
      </c>
      <c r="C282" s="13"/>
      <c r="D282" s="1"/>
      <c r="E282" s="1"/>
      <c r="F282" s="1"/>
      <c r="G282" s="1"/>
      <c r="H282" s="1"/>
      <c r="I282" s="1"/>
      <c r="J282" s="1"/>
      <c r="K282" s="1"/>
      <c r="L282" s="1"/>
      <c r="M282" s="1"/>
      <c r="N282" s="1"/>
      <c r="O282" s="1"/>
      <c r="P282" s="1"/>
      <c r="Q282" s="1"/>
      <c r="R282" s="1"/>
      <c r="S282" s="1"/>
      <c r="T282" s="1"/>
      <c r="U282" s="1"/>
      <c r="V282" s="1"/>
      <c r="W282" s="1"/>
      <c r="X282" s="1"/>
      <c r="Y282" s="1"/>
      <c r="Z282"/>
      <c r="AA282" s="1"/>
      <c r="AB282" s="1"/>
    </row>
    <row r="283" spans="1:28" outlineLevel="1" x14ac:dyDescent="0.2">
      <c r="B283" s="15" t="s">
        <v>5</v>
      </c>
    </row>
    <row r="284" spans="1:28" outlineLevel="1" x14ac:dyDescent="0.2">
      <c r="B284" s="9" t="s">
        <v>7</v>
      </c>
      <c r="C284" s="5">
        <f>C285*Inputs!D$7</f>
        <v>62547.556330301268</v>
      </c>
      <c r="D284" s="5">
        <f>D285*Inputs!E$7</f>
        <v>52442.324552876285</v>
      </c>
      <c r="E284" s="5">
        <f>E285*Inputs!F$7</f>
        <v>46230.630864424122</v>
      </c>
      <c r="F284" s="5">
        <f>F285*Inputs!G$7</f>
        <v>30333.055451592023</v>
      </c>
      <c r="G284" s="5">
        <f>G285*Inputs!H$7</f>
        <v>22139.596560253387</v>
      </c>
      <c r="H284" s="5">
        <f>H285*Inputs!I$7</f>
        <v>23103.766780039146</v>
      </c>
      <c r="I284" s="5">
        <f>I285*Inputs!J$7</f>
        <v>21621.571799273341</v>
      </c>
      <c r="J284" s="5">
        <f>J285*Inputs!K$7</f>
        <v>20535.198193343997</v>
      </c>
      <c r="K284" s="5">
        <f>K285*Inputs!L$7</f>
        <v>28562.109372947973</v>
      </c>
      <c r="L284" s="5">
        <f>L285*Inputs!M$7</f>
        <v>19842.310509252595</v>
      </c>
      <c r="M284" s="5">
        <f>M285*Inputs!N$7</f>
        <v>26667.087956967585</v>
      </c>
      <c r="N284" s="5">
        <f>N285*Inputs!O$7</f>
        <v>31954.591672988056</v>
      </c>
      <c r="O284" s="5">
        <f>O285*Inputs!P$7</f>
        <v>33653.848896130592</v>
      </c>
      <c r="P284" s="5">
        <f>P285*Inputs!Q$7</f>
        <v>28278.774293137489</v>
      </c>
      <c r="Q284" s="5">
        <f>Q285*Inputs!R$7</f>
        <v>36933.139591365871</v>
      </c>
      <c r="R284" s="5">
        <f>R285*Inputs!S$7</f>
        <v>38494.563801442622</v>
      </c>
      <c r="S284" s="5">
        <f>S285*Inputs!T$7</f>
        <v>47742.845944104622</v>
      </c>
      <c r="T284" s="5">
        <f>T285*Inputs!U$7</f>
        <v>62195.249782659397</v>
      </c>
      <c r="U284" s="5">
        <f>U285*Inputs!V$7</f>
        <v>58914.517023792519</v>
      </c>
      <c r="V284" s="5">
        <f>V285*Inputs!W$7</f>
        <v>57699.807208223501</v>
      </c>
      <c r="W284" s="5">
        <f>W285*Inputs!X$7</f>
        <v>54421.874712030825</v>
      </c>
      <c r="Z284" s="21" t="s">
        <v>26</v>
      </c>
    </row>
    <row r="285" spans="1:28" outlineLevel="1" x14ac:dyDescent="0.2">
      <c r="B285" s="9" t="s">
        <v>8</v>
      </c>
      <c r="C285" s="5">
        <f>C289*CAN!C290</f>
        <v>625475.56330301263</v>
      </c>
      <c r="D285" s="5">
        <f>D289*CAN!D290</f>
        <v>524423.24552876281</v>
      </c>
      <c r="E285" s="5">
        <f>E289*CAN!E290</f>
        <v>462306.30864424119</v>
      </c>
      <c r="F285" s="5">
        <f>F289*CAN!F290</f>
        <v>303330.55451592023</v>
      </c>
      <c r="G285" s="5">
        <f>G289*CAN!G290</f>
        <v>221395.96560253386</v>
      </c>
      <c r="H285" s="5">
        <f>H289*CAN!H290</f>
        <v>231037.66780039144</v>
      </c>
      <c r="I285" s="5">
        <f>I289*CAN!I290</f>
        <v>216215.71799273338</v>
      </c>
      <c r="J285" s="5">
        <f>J289*CAN!J290</f>
        <v>205351.98193343997</v>
      </c>
      <c r="K285" s="5">
        <f>K289*CAN!K290</f>
        <v>285621.0937294797</v>
      </c>
      <c r="L285" s="5">
        <f>L289*CAN!L290</f>
        <v>198423.10509252592</v>
      </c>
      <c r="M285" s="5">
        <f>M289*CAN!M290</f>
        <v>266670.87956967583</v>
      </c>
      <c r="N285" s="5">
        <f>N289*CAN!N290</f>
        <v>319545.91672988056</v>
      </c>
      <c r="O285" s="5">
        <f>O289*CAN!O290</f>
        <v>336538.48896130588</v>
      </c>
      <c r="P285" s="5">
        <f>P289*CAN!P290</f>
        <v>282787.74293137487</v>
      </c>
      <c r="Q285" s="5">
        <f>Q289*CAN!Q290</f>
        <v>369331.39591365866</v>
      </c>
      <c r="R285" s="5">
        <f>R289*CAN!R290</f>
        <v>384945.63801442622</v>
      </c>
      <c r="S285" s="5">
        <f>S289*CAN!S290</f>
        <v>477428.45944104617</v>
      </c>
      <c r="T285" s="5">
        <f>T289*CAN!T290</f>
        <v>621952.49782659393</v>
      </c>
      <c r="U285" s="5">
        <f>U289*CAN!U290</f>
        <v>589145.17023792514</v>
      </c>
      <c r="V285" s="5">
        <f>V289*CAN!V290</f>
        <v>576998.07208223501</v>
      </c>
      <c r="W285" s="5">
        <f>W289*CAN!W290</f>
        <v>544218.74712030822</v>
      </c>
      <c r="Z285" s="21" t="s">
        <v>26</v>
      </c>
      <c r="AB285"/>
    </row>
    <row r="286" spans="1:28" outlineLevel="1" x14ac:dyDescent="0.2">
      <c r="B286" s="16" t="s">
        <v>6</v>
      </c>
      <c r="C286" s="5"/>
      <c r="D286" s="5"/>
      <c r="E286" s="5"/>
      <c r="F286" s="5"/>
      <c r="G286" s="5"/>
      <c r="H286" s="5"/>
      <c r="I286" s="5"/>
      <c r="J286" s="5"/>
      <c r="K286" s="5"/>
      <c r="L286" s="5"/>
      <c r="M286" s="5"/>
      <c r="N286" s="5"/>
      <c r="O286" s="5"/>
      <c r="P286" s="5"/>
      <c r="Q286" s="5"/>
      <c r="R286" s="5"/>
      <c r="S286" s="5"/>
      <c r="T286" s="5"/>
      <c r="U286" s="5"/>
      <c r="V286" s="5"/>
      <c r="W286" s="5"/>
    </row>
    <row r="287" spans="1:28" outlineLevel="1" x14ac:dyDescent="0.2">
      <c r="B287" s="9" t="s">
        <v>8</v>
      </c>
      <c r="C287" s="5">
        <f>C289*CAN!C291</f>
        <v>300.31635761374287</v>
      </c>
      <c r="D287" s="5">
        <f>D289*CAN!D291</f>
        <v>251.99026062778026</v>
      </c>
      <c r="E287" s="5">
        <f>E289*CAN!E291</f>
        <v>232.30409420512922</v>
      </c>
      <c r="F287" s="5">
        <f>F289*CAN!F291</f>
        <v>136.63785176657905</v>
      </c>
      <c r="G287" s="5">
        <f>G289*CAN!G291</f>
        <v>92.81856886495126</v>
      </c>
      <c r="H287" s="5">
        <f>H289*CAN!H291</f>
        <v>97.000784946373571</v>
      </c>
      <c r="I287" s="5">
        <f>I289*CAN!I291</f>
        <v>88.975107836771727</v>
      </c>
      <c r="J287" s="5">
        <f>J289*CAN!J291</f>
        <v>83.152410183372155</v>
      </c>
      <c r="K287" s="5">
        <f>K289*CAN!K291</f>
        <v>132.21460325754904</v>
      </c>
      <c r="L287" s="5">
        <f>L289*CAN!L291</f>
        <v>93.533878453629143</v>
      </c>
      <c r="M287" s="5">
        <f>M289*CAN!M291</f>
        <v>109.68042607383818</v>
      </c>
      <c r="N287" s="5">
        <f>N289*CAN!N291</f>
        <v>127.45769985494573</v>
      </c>
      <c r="O287" s="5">
        <f>O289*CAN!O291</f>
        <v>124.59426224244517</v>
      </c>
      <c r="P287" s="5">
        <f>P289*CAN!P291</f>
        <v>99.997499100540836</v>
      </c>
      <c r="Q287" s="5">
        <f>Q289*CAN!Q291</f>
        <v>117.98501602802142</v>
      </c>
      <c r="R287" s="5">
        <f>R289*CAN!R291</f>
        <v>126.13358017186547</v>
      </c>
      <c r="S287" s="5">
        <f>S289*CAN!S291</f>
        <v>169.81742307051016</v>
      </c>
      <c r="T287" s="5">
        <f>T289*CAN!T291</f>
        <v>224.40769685415054</v>
      </c>
      <c r="U287" s="5">
        <f>U289*CAN!U291</f>
        <v>200.99879803871437</v>
      </c>
      <c r="V287" s="5">
        <f>V289*CAN!V291</f>
        <v>221.10202184451813</v>
      </c>
      <c r="W287" s="5">
        <f>W289*CAN!W291</f>
        <v>30.485252960172229</v>
      </c>
      <c r="Z287" s="21" t="s">
        <v>26</v>
      </c>
      <c r="AB287"/>
    </row>
    <row r="288" spans="1:28" outlineLevel="1" x14ac:dyDescent="0.2">
      <c r="B288" s="15" t="s">
        <v>9</v>
      </c>
    </row>
    <row r="289" spans="2:28" outlineLevel="1" x14ac:dyDescent="0.2">
      <c r="B289" s="9" t="s">
        <v>8</v>
      </c>
      <c r="C289" s="5">
        <f>C304/CAN!C305/1000</f>
        <v>625775.87966062641</v>
      </c>
      <c r="D289" s="5">
        <f>D304/CAN!D305/1000</f>
        <v>524675.23578939063</v>
      </c>
      <c r="E289" s="5">
        <f>E304/CAN!E305/1000</f>
        <v>462538.61273844633</v>
      </c>
      <c r="F289" s="5">
        <f>F304/CAN!F305/1000</f>
        <v>303467.19236768683</v>
      </c>
      <c r="G289" s="5">
        <f>G304/CAN!G305/1000</f>
        <v>221488.78417139882</v>
      </c>
      <c r="H289" s="5">
        <f>H304/CAN!H305/1000</f>
        <v>231134.66858533781</v>
      </c>
      <c r="I289" s="5">
        <f>I304/CAN!I305/1000</f>
        <v>216304.69310057015</v>
      </c>
      <c r="J289" s="5">
        <f>J304/CAN!J305/1000</f>
        <v>205435.13434362333</v>
      </c>
      <c r="K289" s="5">
        <f>K304/CAN!K305/1000</f>
        <v>285753.30833273724</v>
      </c>
      <c r="L289" s="5">
        <f>L304/CAN!L305/1000</f>
        <v>198516.63897097955</v>
      </c>
      <c r="M289" s="5">
        <f>M304/CAN!M305/1000</f>
        <v>266780.55999574967</v>
      </c>
      <c r="N289" s="5">
        <f>N304/CAN!N305/1000</f>
        <v>319673.37442973553</v>
      </c>
      <c r="O289" s="5">
        <f>O304/CAN!O305/1000</f>
        <v>336663.08322354831</v>
      </c>
      <c r="P289" s="5">
        <f>P304/CAN!P305/1000</f>
        <v>282887.74043047545</v>
      </c>
      <c r="Q289" s="5">
        <f>Q304/CAN!Q305/1000</f>
        <v>369449.38092968671</v>
      </c>
      <c r="R289" s="5">
        <f>R304/CAN!R305/1000</f>
        <v>385071.77159459807</v>
      </c>
      <c r="S289" s="5">
        <f>S304/CAN!S305/1000</f>
        <v>477598.27686411666</v>
      </c>
      <c r="T289" s="5">
        <f>T304/CAN!T305/1000</f>
        <v>622176.90552344802</v>
      </c>
      <c r="U289" s="5">
        <f>U304/CAN!U305/1000</f>
        <v>589346.16903596395</v>
      </c>
      <c r="V289" s="5">
        <f>V304/CAN!V305/1000</f>
        <v>577219.17410407949</v>
      </c>
      <c r="W289" s="5">
        <f>W304/CAN!W305/1000</f>
        <v>544249.23237326846</v>
      </c>
    </row>
    <row r="290" spans="2:28" outlineLevel="1" x14ac:dyDescent="0.2">
      <c r="B290" s="17" t="s">
        <v>10</v>
      </c>
      <c r="C290" s="12">
        <f>IFERROR(C285/C289,0)</f>
        <v>0.99952008959217697</v>
      </c>
      <c r="D290" s="12">
        <f t="shared" ref="D290:W290" si="121">IFERROR(D285/D289,0)</f>
        <v>0.99951972145159718</v>
      </c>
      <c r="E290" s="12">
        <f t="shared" si="121"/>
        <v>0.99949776280767177</v>
      </c>
      <c r="F290" s="12">
        <f t="shared" si="121"/>
        <v>0.99954974423857634</v>
      </c>
      <c r="G290" s="12">
        <f t="shared" si="121"/>
        <v>0.99958093332259601</v>
      </c>
      <c r="H290" s="12">
        <f t="shared" si="121"/>
        <v>0.99958032784289752</v>
      </c>
      <c r="I290" s="12">
        <f t="shared" si="121"/>
        <v>0.99958865844951683</v>
      </c>
      <c r="J290" s="12">
        <f t="shared" si="121"/>
        <v>0.99959523763815261</v>
      </c>
      <c r="K290" s="12">
        <f t="shared" si="121"/>
        <v>0.99953731208212793</v>
      </c>
      <c r="L290" s="12">
        <f t="shared" si="121"/>
        <v>0.99952883607672149</v>
      </c>
      <c r="M290" s="12">
        <f t="shared" si="121"/>
        <v>0.99958887399413365</v>
      </c>
      <c r="N290" s="12">
        <f t="shared" si="121"/>
        <v>0.99960128772037282</v>
      </c>
      <c r="O290" s="12">
        <f t="shared" si="121"/>
        <v>0.99962991409378943</v>
      </c>
      <c r="P290" s="12">
        <f t="shared" si="121"/>
        <v>0.99964651172599983</v>
      </c>
      <c r="Q290" s="12">
        <f t="shared" si="121"/>
        <v>0.99968064632905551</v>
      </c>
      <c r="R290" s="12">
        <f t="shared" si="121"/>
        <v>0.99967244137463118</v>
      </c>
      <c r="S290" s="12">
        <f t="shared" si="121"/>
        <v>0.99964443459849661</v>
      </c>
      <c r="T290" s="12">
        <f t="shared" si="121"/>
        <v>0.9996393185043323</v>
      </c>
      <c r="U290" s="12">
        <f t="shared" si="121"/>
        <v>0.99965894611927719</v>
      </c>
      <c r="V290" s="12">
        <f t="shared" si="121"/>
        <v>0.99961695308859477</v>
      </c>
      <c r="W290" s="12">
        <f t="shared" si="121"/>
        <v>0.99994398659447381</v>
      </c>
    </row>
    <row r="291" spans="2:28" outlineLevel="1" x14ac:dyDescent="0.2">
      <c r="B291" s="17" t="s">
        <v>11</v>
      </c>
      <c r="C291" s="12">
        <f t="shared" ref="C291:W291" si="122">IFERROR(C287/C289,0)</f>
        <v>4.7991040782302411E-4</v>
      </c>
      <c r="D291" s="12">
        <f t="shared" si="122"/>
        <v>4.8027854840271408E-4</v>
      </c>
      <c r="E291" s="12">
        <f t="shared" si="122"/>
        <v>5.0223719232818126E-4</v>
      </c>
      <c r="F291" s="12">
        <f t="shared" si="122"/>
        <v>4.5025576142354768E-4</v>
      </c>
      <c r="G291" s="12">
        <f t="shared" si="122"/>
        <v>4.1906667740396159E-4</v>
      </c>
      <c r="H291" s="12">
        <f t="shared" si="122"/>
        <v>4.196721571024715E-4</v>
      </c>
      <c r="I291" s="12">
        <f t="shared" si="122"/>
        <v>4.1134155048315593E-4</v>
      </c>
      <c r="J291" s="12">
        <f t="shared" si="122"/>
        <v>4.0476236184744504E-4</v>
      </c>
      <c r="K291" s="12">
        <f t="shared" si="122"/>
        <v>4.6268791787213727E-4</v>
      </c>
      <c r="L291" s="12">
        <f t="shared" si="122"/>
        <v>4.711639232785043E-4</v>
      </c>
      <c r="M291" s="12">
        <f t="shared" si="122"/>
        <v>4.1112600586634045E-4</v>
      </c>
      <c r="N291" s="12">
        <f t="shared" si="122"/>
        <v>3.9871227962703237E-4</v>
      </c>
      <c r="O291" s="12">
        <f t="shared" si="122"/>
        <v>3.7008590621061082E-4</v>
      </c>
      <c r="P291" s="12">
        <f t="shared" si="122"/>
        <v>3.534882740000426E-4</v>
      </c>
      <c r="Q291" s="12">
        <f t="shared" si="122"/>
        <v>3.1935367094437284E-4</v>
      </c>
      <c r="R291" s="12">
        <f t="shared" si="122"/>
        <v>3.2755862536882702E-4</v>
      </c>
      <c r="S291" s="12">
        <f t="shared" si="122"/>
        <v>3.5556540150337597E-4</v>
      </c>
      <c r="T291" s="12">
        <f t="shared" si="122"/>
        <v>3.6068149566778363E-4</v>
      </c>
      <c r="U291" s="12">
        <f t="shared" si="122"/>
        <v>3.410538807226025E-4</v>
      </c>
      <c r="V291" s="12">
        <f t="shared" si="122"/>
        <v>3.8304691140535608E-4</v>
      </c>
      <c r="W291" s="12">
        <f t="shared" si="122"/>
        <v>5.6013405526062722E-5</v>
      </c>
    </row>
    <row r="292" spans="2:28" outlineLevel="1" x14ac:dyDescent="0.2"/>
    <row r="293" spans="2:28" outlineLevel="1" x14ac:dyDescent="0.2">
      <c r="B293" s="8" t="s">
        <v>14</v>
      </c>
      <c r="C293" s="13"/>
    </row>
    <row r="294" spans="2:28" outlineLevel="1" x14ac:dyDescent="0.2">
      <c r="B294" s="4" t="s">
        <v>18</v>
      </c>
      <c r="C294" s="5"/>
      <c r="D294" s="5"/>
      <c r="E294" s="5"/>
      <c r="F294" s="5"/>
      <c r="G294" s="5"/>
      <c r="H294" s="5"/>
      <c r="I294" s="5"/>
      <c r="J294" s="5"/>
      <c r="K294" s="5"/>
      <c r="L294" s="5"/>
      <c r="M294" s="5"/>
      <c r="N294" s="5"/>
      <c r="O294" s="5"/>
      <c r="P294" s="5"/>
      <c r="Q294" s="5"/>
      <c r="R294" s="5"/>
      <c r="S294" s="5"/>
      <c r="T294" s="5"/>
      <c r="U294" s="5"/>
      <c r="V294" s="5"/>
      <c r="W294" s="5"/>
      <c r="Z294" s="21"/>
      <c r="AB294"/>
    </row>
    <row r="295" spans="2:28" outlineLevel="1" x14ac:dyDescent="0.2">
      <c r="B295" s="4" t="s">
        <v>19</v>
      </c>
      <c r="C295" s="5"/>
      <c r="D295" s="5"/>
      <c r="E295" s="5"/>
      <c r="F295" s="5"/>
      <c r="G295" s="5"/>
      <c r="H295" s="5"/>
      <c r="I295" s="5"/>
      <c r="J295" s="5"/>
      <c r="K295" s="5"/>
      <c r="L295" s="5"/>
      <c r="M295" s="5"/>
      <c r="N295" s="5"/>
      <c r="O295" s="5"/>
      <c r="P295" s="5"/>
      <c r="Q295" s="5"/>
      <c r="R295" s="5"/>
      <c r="S295" s="5"/>
      <c r="T295" s="5"/>
      <c r="U295" s="5"/>
      <c r="V295" s="5"/>
      <c r="W295" s="5"/>
      <c r="Z295" s="21"/>
      <c r="AB295"/>
    </row>
    <row r="296" spans="2:28" outlineLevel="1" x14ac:dyDescent="0.2">
      <c r="B296" s="4" t="s">
        <v>16</v>
      </c>
      <c r="C296" s="5">
        <f>'[2]Table 17'!C$12*1000</f>
        <v>576.75200000000007</v>
      </c>
      <c r="D296" s="5">
        <f>'[2]Table 17'!D$12*1000</f>
        <v>480.36799999999999</v>
      </c>
      <c r="E296" s="5">
        <f>'[2]Table 17'!E$12*1000</f>
        <v>400.25200000000001</v>
      </c>
      <c r="F296" s="5">
        <f>'[2]Table 17'!F$12*1000</f>
        <v>248.54000000000002</v>
      </c>
      <c r="G296" s="5">
        <f>'[2]Table 17'!G$12*1000</f>
        <v>166.07499999999999</v>
      </c>
      <c r="H296" s="5">
        <f>'[2]Table 17'!H$12*1000</f>
        <v>175.04</v>
      </c>
      <c r="I296" s="5">
        <f>'[2]Table 17'!I$12*1000</f>
        <v>165.52199999999999</v>
      </c>
      <c r="J296" s="5">
        <f>'[2]Table 17'!J$12*1000</f>
        <v>160.48399999999998</v>
      </c>
      <c r="K296" s="5">
        <f>'[2]Table 17'!K$12*1000</f>
        <v>264.74700000000001</v>
      </c>
      <c r="L296" s="5">
        <f>'[2]Table 17'!L$12*1000</f>
        <v>198.148</v>
      </c>
      <c r="M296" s="5">
        <f>'[2]Table 17'!M$12*1000</f>
        <v>193.11800000000002</v>
      </c>
      <c r="N296" s="5">
        <f>'[2]Table 17'!N$12*1000</f>
        <v>250.76999999999998</v>
      </c>
      <c r="O296" s="5">
        <f>'[2]Table 17'!O$12*1000</f>
        <v>215.74199999999999</v>
      </c>
      <c r="P296" s="5">
        <f>'[2]Table 17'!P$12*1000</f>
        <v>153.76600000000002</v>
      </c>
      <c r="Q296" s="5">
        <f>'[2]Table 17'!Q$12*1000</f>
        <v>176.31199999999998</v>
      </c>
      <c r="R296" s="5">
        <f>'[2]Table 17'!R$12*1000</f>
        <v>186.92400000000001</v>
      </c>
      <c r="S296" s="5">
        <f>'[2]Table 17'!S$12*1000</f>
        <v>243.74599999999998</v>
      </c>
      <c r="T296" s="5">
        <f>'[2]Table 17'!T$12*1000</f>
        <v>335.53100000000001</v>
      </c>
      <c r="U296" s="5">
        <f>'[2]Table 17'!U$12*1000</f>
        <v>293.5</v>
      </c>
      <c r="V296" s="5">
        <f>'[2]Table 17'!V$12*1000</f>
        <v>292.65100000000001</v>
      </c>
      <c r="W296" s="5">
        <f>'[2]Table 17'!W$12*1000</f>
        <v>141.60400000000001</v>
      </c>
      <c r="Z296" s="21" t="s">
        <v>26</v>
      </c>
      <c r="AB296"/>
    </row>
    <row r="297" spans="2:28" outlineLevel="1" x14ac:dyDescent="0.2">
      <c r="B297" s="4" t="s">
        <v>21</v>
      </c>
      <c r="C297" s="5"/>
      <c r="D297" s="5"/>
      <c r="E297" s="5"/>
      <c r="F297" s="5"/>
      <c r="G297" s="5"/>
      <c r="H297" s="5"/>
      <c r="I297" s="5"/>
      <c r="J297" s="5"/>
      <c r="K297" s="5"/>
      <c r="L297" s="5"/>
      <c r="M297" s="5"/>
      <c r="N297" s="5"/>
      <c r="O297" s="5"/>
      <c r="P297" s="5"/>
      <c r="Q297" s="5"/>
      <c r="R297" s="5"/>
      <c r="S297" s="5"/>
      <c r="T297" s="5"/>
      <c r="U297" s="5"/>
      <c r="V297" s="5"/>
      <c r="W297" s="5"/>
      <c r="Z297" s="21"/>
      <c r="AB297"/>
    </row>
    <row r="298" spans="2:28" outlineLevel="1" x14ac:dyDescent="0.2">
      <c r="B298" s="4" t="s">
        <v>20</v>
      </c>
      <c r="C298" s="5"/>
      <c r="D298" s="5"/>
      <c r="E298" s="5"/>
      <c r="F298" s="5"/>
      <c r="G298" s="5"/>
      <c r="H298" s="5"/>
      <c r="I298" s="5"/>
      <c r="J298" s="5"/>
      <c r="K298" s="5"/>
      <c r="L298" s="5"/>
      <c r="M298" s="5"/>
      <c r="N298" s="5"/>
      <c r="O298" s="5"/>
      <c r="P298" s="5"/>
      <c r="Q298" s="5"/>
      <c r="R298" s="5"/>
      <c r="S298" s="5"/>
      <c r="T298" s="5"/>
      <c r="U298" s="5"/>
      <c r="V298" s="5"/>
      <c r="W298" s="5"/>
      <c r="Z298" s="21"/>
      <c r="AB298"/>
    </row>
    <row r="299" spans="2:28" outlineLevel="1" x14ac:dyDescent="0.2">
      <c r="B299" s="4" t="s">
        <v>0</v>
      </c>
      <c r="C299" s="5"/>
      <c r="D299" s="5"/>
      <c r="E299" s="5"/>
      <c r="F299" s="5"/>
      <c r="G299" s="5"/>
      <c r="H299" s="5"/>
      <c r="I299" s="5"/>
      <c r="J299" s="5"/>
      <c r="K299" s="5"/>
      <c r="L299" s="5"/>
      <c r="M299" s="5"/>
      <c r="N299" s="5"/>
      <c r="O299" s="5"/>
      <c r="P299" s="5"/>
      <c r="Q299" s="5"/>
      <c r="R299" s="5"/>
      <c r="S299" s="5"/>
      <c r="T299" s="5"/>
      <c r="U299" s="5"/>
      <c r="V299" s="5"/>
      <c r="W299" s="5"/>
      <c r="Z299" s="21"/>
      <c r="AB299"/>
    </row>
    <row r="300" spans="2:28" outlineLevel="1" x14ac:dyDescent="0.2">
      <c r="B300" s="4" t="s">
        <v>22</v>
      </c>
      <c r="C300" s="5"/>
      <c r="D300" s="5"/>
      <c r="E300" s="5"/>
      <c r="F300" s="5"/>
      <c r="G300" s="5"/>
      <c r="H300" s="5"/>
      <c r="I300" s="5"/>
      <c r="J300" s="5"/>
      <c r="K300" s="5"/>
      <c r="L300" s="5"/>
      <c r="M300" s="5"/>
      <c r="N300" s="5"/>
      <c r="O300" s="5"/>
      <c r="P300" s="5"/>
      <c r="Q300" s="5"/>
      <c r="R300" s="5"/>
      <c r="S300" s="5"/>
      <c r="T300" s="5"/>
      <c r="U300" s="5"/>
      <c r="V300" s="5"/>
      <c r="W300" s="5"/>
      <c r="Z300" s="21"/>
      <c r="AB300"/>
    </row>
    <row r="301" spans="2:28" outlineLevel="1" x14ac:dyDescent="0.2">
      <c r="B301" s="4" t="s">
        <v>23</v>
      </c>
      <c r="C301" s="5"/>
      <c r="D301" s="5"/>
      <c r="E301" s="5"/>
      <c r="F301" s="5"/>
      <c r="G301" s="5"/>
      <c r="H301" s="5"/>
      <c r="I301" s="5"/>
      <c r="J301" s="5"/>
      <c r="K301" s="5"/>
      <c r="L301" s="5"/>
      <c r="M301" s="5"/>
      <c r="N301" s="5"/>
      <c r="O301" s="5"/>
      <c r="P301" s="5"/>
      <c r="Q301" s="5"/>
      <c r="R301" s="5"/>
      <c r="S301" s="5"/>
      <c r="T301" s="5"/>
      <c r="U301" s="5"/>
      <c r="V301" s="5"/>
      <c r="W301" s="5"/>
      <c r="Z301" s="21"/>
      <c r="AB301"/>
    </row>
    <row r="302" spans="2:28" outlineLevel="1" x14ac:dyDescent="0.2">
      <c r="B302" s="4" t="s">
        <v>17</v>
      </c>
      <c r="C302" s="5"/>
      <c r="D302" s="5"/>
      <c r="E302" s="5"/>
      <c r="F302" s="5"/>
      <c r="G302" s="5"/>
      <c r="H302" s="5"/>
      <c r="I302" s="5"/>
      <c r="J302" s="5"/>
      <c r="K302" s="5"/>
      <c r="L302" s="5"/>
      <c r="M302" s="5"/>
      <c r="N302" s="5"/>
      <c r="O302" s="5"/>
      <c r="P302" s="5"/>
      <c r="Q302" s="5"/>
      <c r="R302" s="5"/>
      <c r="S302" s="5"/>
      <c r="T302" s="5"/>
      <c r="U302" s="5"/>
      <c r="V302" s="5"/>
      <c r="W302" s="5"/>
      <c r="Z302" s="21"/>
      <c r="AB302"/>
    </row>
    <row r="303" spans="2:28" outlineLevel="1" x14ac:dyDescent="0.2">
      <c r="B303" s="4" t="s">
        <v>1</v>
      </c>
      <c r="C303" s="5"/>
      <c r="D303" s="5"/>
      <c r="E303" s="5"/>
      <c r="F303" s="5"/>
      <c r="G303" s="5"/>
      <c r="H303" s="5"/>
      <c r="I303" s="5"/>
      <c r="J303" s="5"/>
      <c r="K303" s="5"/>
      <c r="L303" s="5"/>
      <c r="M303" s="5"/>
      <c r="N303" s="5"/>
      <c r="O303" s="5"/>
      <c r="P303" s="5"/>
      <c r="Q303" s="5"/>
      <c r="R303" s="5"/>
      <c r="S303" s="5"/>
      <c r="T303" s="5"/>
      <c r="U303" s="5"/>
      <c r="V303" s="5"/>
      <c r="W303" s="5"/>
      <c r="Z303" s="21"/>
      <c r="AB303"/>
    </row>
    <row r="304" spans="2:28" outlineLevel="1" x14ac:dyDescent="0.2">
      <c r="B304" s="15" t="s">
        <v>9</v>
      </c>
      <c r="C304" s="19">
        <f t="shared" ref="C304:W304" si="123">SUM(C294:C303)</f>
        <v>576.75200000000007</v>
      </c>
      <c r="D304" s="19">
        <f t="shared" si="123"/>
        <v>480.36799999999999</v>
      </c>
      <c r="E304" s="19">
        <f t="shared" si="123"/>
        <v>400.25200000000001</v>
      </c>
      <c r="F304" s="19">
        <f t="shared" si="123"/>
        <v>248.54000000000002</v>
      </c>
      <c r="G304" s="19">
        <f t="shared" si="123"/>
        <v>166.07499999999999</v>
      </c>
      <c r="H304" s="19">
        <f t="shared" si="123"/>
        <v>175.04</v>
      </c>
      <c r="I304" s="19">
        <f t="shared" si="123"/>
        <v>165.52199999999999</v>
      </c>
      <c r="J304" s="19">
        <f t="shared" si="123"/>
        <v>160.48399999999998</v>
      </c>
      <c r="K304" s="19">
        <f t="shared" si="123"/>
        <v>264.74700000000001</v>
      </c>
      <c r="L304" s="19">
        <f t="shared" si="123"/>
        <v>198.148</v>
      </c>
      <c r="M304" s="19">
        <f t="shared" si="123"/>
        <v>193.11800000000002</v>
      </c>
      <c r="N304" s="19">
        <f t="shared" si="123"/>
        <v>250.76999999999998</v>
      </c>
      <c r="O304" s="19">
        <f t="shared" si="123"/>
        <v>215.74199999999999</v>
      </c>
      <c r="P304" s="19">
        <f t="shared" si="123"/>
        <v>153.76600000000002</v>
      </c>
      <c r="Q304" s="19">
        <f t="shared" si="123"/>
        <v>176.31199999999998</v>
      </c>
      <c r="R304" s="19">
        <f t="shared" si="123"/>
        <v>186.92400000000001</v>
      </c>
      <c r="S304" s="19">
        <f t="shared" si="123"/>
        <v>243.74599999999998</v>
      </c>
      <c r="T304" s="19">
        <f t="shared" si="123"/>
        <v>335.53100000000001</v>
      </c>
      <c r="U304" s="19">
        <f t="shared" si="123"/>
        <v>293.5</v>
      </c>
      <c r="V304" s="19">
        <f t="shared" si="123"/>
        <v>292.65100000000001</v>
      </c>
      <c r="W304" s="19">
        <f t="shared" si="123"/>
        <v>141.60400000000001</v>
      </c>
    </row>
    <row r="305" spans="1:28" outlineLevel="1" x14ac:dyDescent="0.2">
      <c r="A305" s="3" t="s">
        <v>80</v>
      </c>
      <c r="B305" s="26" t="s">
        <v>91</v>
      </c>
      <c r="C305" s="25">
        <f>IFERROR(C304/C287/1000,0)</f>
        <v>1.9204814702161504E-3</v>
      </c>
      <c r="D305" s="25">
        <f t="shared" ref="D305:W305" si="124">IFERROR(D304/D287/1000,0)</f>
        <v>1.9062958973226388E-3</v>
      </c>
      <c r="E305" s="25">
        <f t="shared" si="124"/>
        <v>1.7229657590389664E-3</v>
      </c>
      <c r="F305" s="25">
        <f t="shared" si="124"/>
        <v>1.8189688785841384E-3</v>
      </c>
      <c r="G305" s="25">
        <f t="shared" si="124"/>
        <v>1.7892432735268202E-3</v>
      </c>
      <c r="H305" s="25">
        <f t="shared" si="124"/>
        <v>1.8045214798701891E-3</v>
      </c>
      <c r="I305" s="25">
        <f t="shared" si="124"/>
        <v>1.860318060009059E-3</v>
      </c>
      <c r="J305" s="25">
        <f t="shared" si="124"/>
        <v>1.9299981761934748E-3</v>
      </c>
      <c r="K305" s="25">
        <f t="shared" si="124"/>
        <v>2.0024036186402409E-3</v>
      </c>
      <c r="L305" s="25">
        <f t="shared" si="124"/>
        <v>2.1184623504972573E-3</v>
      </c>
      <c r="M305" s="25">
        <f t="shared" si="124"/>
        <v>1.7607334956010353E-3</v>
      </c>
      <c r="N305" s="25">
        <f t="shared" si="124"/>
        <v>1.9674762708364484E-3</v>
      </c>
      <c r="O305" s="25">
        <f t="shared" si="124"/>
        <v>1.7315564626900113E-3</v>
      </c>
      <c r="P305" s="25">
        <f t="shared" si="124"/>
        <v>1.5376984562923772E-3</v>
      </c>
      <c r="Q305" s="25">
        <f t="shared" si="124"/>
        <v>1.494359249467118E-3</v>
      </c>
      <c r="R305" s="25">
        <f t="shared" si="124"/>
        <v>1.4819527024072694E-3</v>
      </c>
      <c r="S305" s="25">
        <f t="shared" si="124"/>
        <v>1.4353415308792773E-3</v>
      </c>
      <c r="T305" s="25">
        <f t="shared" si="124"/>
        <v>1.4951849009798978E-3</v>
      </c>
      <c r="U305" s="25">
        <f t="shared" si="124"/>
        <v>1.4602077368814363E-3</v>
      </c>
      <c r="V305" s="25">
        <f t="shared" si="124"/>
        <v>1.3236016457859262E-3</v>
      </c>
      <c r="W305" s="25">
        <f t="shared" si="124"/>
        <v>4.6450000000000007E-3</v>
      </c>
    </row>
    <row r="306" spans="1:28" outlineLevel="1" x14ac:dyDescent="0.2"/>
    <row r="307" spans="1:28" outlineLevel="1" x14ac:dyDescent="0.2">
      <c r="B307" s="4" t="s">
        <v>18</v>
      </c>
      <c r="C307" s="11">
        <f t="shared" ref="C307:W307" si="125">IFERROR(C294/C304,0)</f>
        <v>0</v>
      </c>
      <c r="D307" s="11">
        <f t="shared" si="125"/>
        <v>0</v>
      </c>
      <c r="E307" s="11">
        <f t="shared" si="125"/>
        <v>0</v>
      </c>
      <c r="F307" s="11">
        <f t="shared" si="125"/>
        <v>0</v>
      </c>
      <c r="G307" s="11">
        <f t="shared" si="125"/>
        <v>0</v>
      </c>
      <c r="H307" s="11">
        <f t="shared" si="125"/>
        <v>0</v>
      </c>
      <c r="I307" s="11">
        <f t="shared" si="125"/>
        <v>0</v>
      </c>
      <c r="J307" s="11">
        <f t="shared" si="125"/>
        <v>0</v>
      </c>
      <c r="K307" s="11">
        <f t="shared" si="125"/>
        <v>0</v>
      </c>
      <c r="L307" s="11">
        <f t="shared" si="125"/>
        <v>0</v>
      </c>
      <c r="M307" s="11">
        <f t="shared" si="125"/>
        <v>0</v>
      </c>
      <c r="N307" s="11">
        <f t="shared" si="125"/>
        <v>0</v>
      </c>
      <c r="O307" s="11">
        <f t="shared" si="125"/>
        <v>0</v>
      </c>
      <c r="P307" s="11">
        <f t="shared" si="125"/>
        <v>0</v>
      </c>
      <c r="Q307" s="11">
        <f t="shared" si="125"/>
        <v>0</v>
      </c>
      <c r="R307" s="11">
        <f t="shared" si="125"/>
        <v>0</v>
      </c>
      <c r="S307" s="11">
        <f t="shared" si="125"/>
        <v>0</v>
      </c>
      <c r="T307" s="11">
        <f t="shared" si="125"/>
        <v>0</v>
      </c>
      <c r="U307" s="11">
        <f t="shared" si="125"/>
        <v>0</v>
      </c>
      <c r="V307" s="11">
        <f t="shared" si="125"/>
        <v>0</v>
      </c>
      <c r="W307" s="11">
        <f t="shared" si="125"/>
        <v>0</v>
      </c>
    </row>
    <row r="308" spans="1:28" outlineLevel="1" x14ac:dyDescent="0.2">
      <c r="B308" s="4" t="s">
        <v>19</v>
      </c>
      <c r="C308" s="11">
        <f t="shared" ref="C308:W308" si="126">IFERROR(C295/C304,0)</f>
        <v>0</v>
      </c>
      <c r="D308" s="11">
        <f t="shared" si="126"/>
        <v>0</v>
      </c>
      <c r="E308" s="11">
        <f t="shared" si="126"/>
        <v>0</v>
      </c>
      <c r="F308" s="11">
        <f t="shared" si="126"/>
        <v>0</v>
      </c>
      <c r="G308" s="11">
        <f t="shared" si="126"/>
        <v>0</v>
      </c>
      <c r="H308" s="11">
        <f t="shared" si="126"/>
        <v>0</v>
      </c>
      <c r="I308" s="11">
        <f t="shared" si="126"/>
        <v>0</v>
      </c>
      <c r="J308" s="11">
        <f t="shared" si="126"/>
        <v>0</v>
      </c>
      <c r="K308" s="11">
        <f t="shared" si="126"/>
        <v>0</v>
      </c>
      <c r="L308" s="11">
        <f t="shared" si="126"/>
        <v>0</v>
      </c>
      <c r="M308" s="11">
        <f t="shared" si="126"/>
        <v>0</v>
      </c>
      <c r="N308" s="11">
        <f t="shared" si="126"/>
        <v>0</v>
      </c>
      <c r="O308" s="11">
        <f t="shared" si="126"/>
        <v>0</v>
      </c>
      <c r="P308" s="11">
        <f t="shared" si="126"/>
        <v>0</v>
      </c>
      <c r="Q308" s="11">
        <f t="shared" si="126"/>
        <v>0</v>
      </c>
      <c r="R308" s="11">
        <f t="shared" si="126"/>
        <v>0</v>
      </c>
      <c r="S308" s="11">
        <f t="shared" si="126"/>
        <v>0</v>
      </c>
      <c r="T308" s="11">
        <f t="shared" si="126"/>
        <v>0</v>
      </c>
      <c r="U308" s="11">
        <f t="shared" si="126"/>
        <v>0</v>
      </c>
      <c r="V308" s="11">
        <f t="shared" si="126"/>
        <v>0</v>
      </c>
      <c r="W308" s="11">
        <f t="shared" si="126"/>
        <v>0</v>
      </c>
    </row>
    <row r="309" spans="1:28" outlineLevel="1" x14ac:dyDescent="0.2">
      <c r="B309" s="4" t="s">
        <v>16</v>
      </c>
      <c r="C309" s="11">
        <f t="shared" ref="C309:W309" si="127">IFERROR(C296/C304,0)</f>
        <v>1</v>
      </c>
      <c r="D309" s="11">
        <f t="shared" si="127"/>
        <v>1</v>
      </c>
      <c r="E309" s="11">
        <f t="shared" si="127"/>
        <v>1</v>
      </c>
      <c r="F309" s="11">
        <f t="shared" si="127"/>
        <v>1</v>
      </c>
      <c r="G309" s="11">
        <f t="shared" si="127"/>
        <v>1</v>
      </c>
      <c r="H309" s="11">
        <f t="shared" si="127"/>
        <v>1</v>
      </c>
      <c r="I309" s="11">
        <f t="shared" si="127"/>
        <v>1</v>
      </c>
      <c r="J309" s="11">
        <f t="shared" si="127"/>
        <v>1</v>
      </c>
      <c r="K309" s="11">
        <f t="shared" si="127"/>
        <v>1</v>
      </c>
      <c r="L309" s="11">
        <f t="shared" si="127"/>
        <v>1</v>
      </c>
      <c r="M309" s="11">
        <f t="shared" si="127"/>
        <v>1</v>
      </c>
      <c r="N309" s="11">
        <f t="shared" si="127"/>
        <v>1</v>
      </c>
      <c r="O309" s="11">
        <f t="shared" si="127"/>
        <v>1</v>
      </c>
      <c r="P309" s="11">
        <f t="shared" si="127"/>
        <v>1</v>
      </c>
      <c r="Q309" s="11">
        <f t="shared" si="127"/>
        <v>1</v>
      </c>
      <c r="R309" s="11">
        <f t="shared" si="127"/>
        <v>1</v>
      </c>
      <c r="S309" s="11">
        <f t="shared" si="127"/>
        <v>1</v>
      </c>
      <c r="T309" s="11">
        <f t="shared" si="127"/>
        <v>1</v>
      </c>
      <c r="U309" s="11">
        <f t="shared" si="127"/>
        <v>1</v>
      </c>
      <c r="V309" s="11">
        <f t="shared" si="127"/>
        <v>1</v>
      </c>
      <c r="W309" s="11">
        <f t="shared" si="127"/>
        <v>1</v>
      </c>
    </row>
    <row r="310" spans="1:28" outlineLevel="1" x14ac:dyDescent="0.2">
      <c r="B310" s="4" t="s">
        <v>21</v>
      </c>
      <c r="C310" s="11">
        <f t="shared" ref="C310:W310" si="128">IFERROR(C297/C304,0)</f>
        <v>0</v>
      </c>
      <c r="D310" s="11">
        <f t="shared" si="128"/>
        <v>0</v>
      </c>
      <c r="E310" s="11">
        <f t="shared" si="128"/>
        <v>0</v>
      </c>
      <c r="F310" s="11">
        <f t="shared" si="128"/>
        <v>0</v>
      </c>
      <c r="G310" s="11">
        <f t="shared" si="128"/>
        <v>0</v>
      </c>
      <c r="H310" s="11">
        <f t="shared" si="128"/>
        <v>0</v>
      </c>
      <c r="I310" s="11">
        <f t="shared" si="128"/>
        <v>0</v>
      </c>
      <c r="J310" s="11">
        <f t="shared" si="128"/>
        <v>0</v>
      </c>
      <c r="K310" s="11">
        <f t="shared" si="128"/>
        <v>0</v>
      </c>
      <c r="L310" s="11">
        <f t="shared" si="128"/>
        <v>0</v>
      </c>
      <c r="M310" s="11">
        <f t="shared" si="128"/>
        <v>0</v>
      </c>
      <c r="N310" s="11">
        <f t="shared" si="128"/>
        <v>0</v>
      </c>
      <c r="O310" s="11">
        <f t="shared" si="128"/>
        <v>0</v>
      </c>
      <c r="P310" s="11">
        <f t="shared" si="128"/>
        <v>0</v>
      </c>
      <c r="Q310" s="11">
        <f t="shared" si="128"/>
        <v>0</v>
      </c>
      <c r="R310" s="11">
        <f t="shared" si="128"/>
        <v>0</v>
      </c>
      <c r="S310" s="11">
        <f t="shared" si="128"/>
        <v>0</v>
      </c>
      <c r="T310" s="11">
        <f t="shared" si="128"/>
        <v>0</v>
      </c>
      <c r="U310" s="11">
        <f t="shared" si="128"/>
        <v>0</v>
      </c>
      <c r="V310" s="11">
        <f t="shared" si="128"/>
        <v>0</v>
      </c>
      <c r="W310" s="11">
        <f t="shared" si="128"/>
        <v>0</v>
      </c>
    </row>
    <row r="311" spans="1:28" outlineLevel="1" x14ac:dyDescent="0.2">
      <c r="B311" s="4" t="s">
        <v>20</v>
      </c>
      <c r="C311" s="11">
        <f t="shared" ref="C311:W311" si="129">IFERROR(C298/C304,0)</f>
        <v>0</v>
      </c>
      <c r="D311" s="11">
        <f t="shared" si="129"/>
        <v>0</v>
      </c>
      <c r="E311" s="11">
        <f t="shared" si="129"/>
        <v>0</v>
      </c>
      <c r="F311" s="11">
        <f t="shared" si="129"/>
        <v>0</v>
      </c>
      <c r="G311" s="11">
        <f t="shared" si="129"/>
        <v>0</v>
      </c>
      <c r="H311" s="11">
        <f t="shared" si="129"/>
        <v>0</v>
      </c>
      <c r="I311" s="11">
        <f t="shared" si="129"/>
        <v>0</v>
      </c>
      <c r="J311" s="11">
        <f t="shared" si="129"/>
        <v>0</v>
      </c>
      <c r="K311" s="11">
        <f t="shared" si="129"/>
        <v>0</v>
      </c>
      <c r="L311" s="11">
        <f t="shared" si="129"/>
        <v>0</v>
      </c>
      <c r="M311" s="11">
        <f t="shared" si="129"/>
        <v>0</v>
      </c>
      <c r="N311" s="11">
        <f t="shared" si="129"/>
        <v>0</v>
      </c>
      <c r="O311" s="11">
        <f t="shared" si="129"/>
        <v>0</v>
      </c>
      <c r="P311" s="11">
        <f t="shared" si="129"/>
        <v>0</v>
      </c>
      <c r="Q311" s="11">
        <f t="shared" si="129"/>
        <v>0</v>
      </c>
      <c r="R311" s="11">
        <f t="shared" si="129"/>
        <v>0</v>
      </c>
      <c r="S311" s="11">
        <f t="shared" si="129"/>
        <v>0</v>
      </c>
      <c r="T311" s="11">
        <f t="shared" si="129"/>
        <v>0</v>
      </c>
      <c r="U311" s="11">
        <f t="shared" si="129"/>
        <v>0</v>
      </c>
      <c r="V311" s="11">
        <f t="shared" si="129"/>
        <v>0</v>
      </c>
      <c r="W311" s="11">
        <f t="shared" si="129"/>
        <v>0</v>
      </c>
    </row>
    <row r="312" spans="1:28" outlineLevel="1" x14ac:dyDescent="0.2">
      <c r="B312" s="4" t="s">
        <v>0</v>
      </c>
      <c r="C312" s="11">
        <f t="shared" ref="C312:W312" si="130">IFERROR(C299/C304,0)</f>
        <v>0</v>
      </c>
      <c r="D312" s="11">
        <f t="shared" si="130"/>
        <v>0</v>
      </c>
      <c r="E312" s="11">
        <f t="shared" si="130"/>
        <v>0</v>
      </c>
      <c r="F312" s="11">
        <f t="shared" si="130"/>
        <v>0</v>
      </c>
      <c r="G312" s="11">
        <f t="shared" si="130"/>
        <v>0</v>
      </c>
      <c r="H312" s="11">
        <f t="shared" si="130"/>
        <v>0</v>
      </c>
      <c r="I312" s="11">
        <f t="shared" si="130"/>
        <v>0</v>
      </c>
      <c r="J312" s="11">
        <f t="shared" si="130"/>
        <v>0</v>
      </c>
      <c r="K312" s="11">
        <f t="shared" si="130"/>
        <v>0</v>
      </c>
      <c r="L312" s="11">
        <f t="shared" si="130"/>
        <v>0</v>
      </c>
      <c r="M312" s="11">
        <f t="shared" si="130"/>
        <v>0</v>
      </c>
      <c r="N312" s="11">
        <f t="shared" si="130"/>
        <v>0</v>
      </c>
      <c r="O312" s="11">
        <f t="shared" si="130"/>
        <v>0</v>
      </c>
      <c r="P312" s="11">
        <f t="shared" si="130"/>
        <v>0</v>
      </c>
      <c r="Q312" s="11">
        <f t="shared" si="130"/>
        <v>0</v>
      </c>
      <c r="R312" s="11">
        <f t="shared" si="130"/>
        <v>0</v>
      </c>
      <c r="S312" s="11">
        <f t="shared" si="130"/>
        <v>0</v>
      </c>
      <c r="T312" s="11">
        <f t="shared" si="130"/>
        <v>0</v>
      </c>
      <c r="U312" s="11">
        <f t="shared" si="130"/>
        <v>0</v>
      </c>
      <c r="V312" s="11">
        <f t="shared" si="130"/>
        <v>0</v>
      </c>
      <c r="W312" s="11">
        <f t="shared" si="130"/>
        <v>0</v>
      </c>
    </row>
    <row r="313" spans="1:28" outlineLevel="1" x14ac:dyDescent="0.2">
      <c r="B313" s="4" t="s">
        <v>22</v>
      </c>
      <c r="C313" s="11">
        <f t="shared" ref="C313:W313" si="131">IFERROR(C300/C304,0)</f>
        <v>0</v>
      </c>
      <c r="D313" s="11">
        <f t="shared" si="131"/>
        <v>0</v>
      </c>
      <c r="E313" s="11">
        <f t="shared" si="131"/>
        <v>0</v>
      </c>
      <c r="F313" s="11">
        <f t="shared" si="131"/>
        <v>0</v>
      </c>
      <c r="G313" s="11">
        <f t="shared" si="131"/>
        <v>0</v>
      </c>
      <c r="H313" s="11">
        <f t="shared" si="131"/>
        <v>0</v>
      </c>
      <c r="I313" s="11">
        <f t="shared" si="131"/>
        <v>0</v>
      </c>
      <c r="J313" s="11">
        <f t="shared" si="131"/>
        <v>0</v>
      </c>
      <c r="K313" s="11">
        <f t="shared" si="131"/>
        <v>0</v>
      </c>
      <c r="L313" s="11">
        <f t="shared" si="131"/>
        <v>0</v>
      </c>
      <c r="M313" s="11">
        <f t="shared" si="131"/>
        <v>0</v>
      </c>
      <c r="N313" s="11">
        <f t="shared" si="131"/>
        <v>0</v>
      </c>
      <c r="O313" s="11">
        <f t="shared" si="131"/>
        <v>0</v>
      </c>
      <c r="P313" s="11">
        <f t="shared" si="131"/>
        <v>0</v>
      </c>
      <c r="Q313" s="11">
        <f t="shared" si="131"/>
        <v>0</v>
      </c>
      <c r="R313" s="11">
        <f t="shared" si="131"/>
        <v>0</v>
      </c>
      <c r="S313" s="11">
        <f t="shared" si="131"/>
        <v>0</v>
      </c>
      <c r="T313" s="11">
        <f t="shared" si="131"/>
        <v>0</v>
      </c>
      <c r="U313" s="11">
        <f t="shared" si="131"/>
        <v>0</v>
      </c>
      <c r="V313" s="11">
        <f t="shared" si="131"/>
        <v>0</v>
      </c>
      <c r="W313" s="11">
        <f t="shared" si="131"/>
        <v>0</v>
      </c>
    </row>
    <row r="314" spans="1:28" outlineLevel="1" x14ac:dyDescent="0.2">
      <c r="B314" s="4" t="s">
        <v>23</v>
      </c>
      <c r="C314" s="11">
        <f t="shared" ref="C314:W314" si="132">IFERROR(C301/C304,0)</f>
        <v>0</v>
      </c>
      <c r="D314" s="11">
        <f t="shared" si="132"/>
        <v>0</v>
      </c>
      <c r="E314" s="11">
        <f t="shared" si="132"/>
        <v>0</v>
      </c>
      <c r="F314" s="11">
        <f t="shared" si="132"/>
        <v>0</v>
      </c>
      <c r="G314" s="11">
        <f t="shared" si="132"/>
        <v>0</v>
      </c>
      <c r="H314" s="11">
        <f t="shared" si="132"/>
        <v>0</v>
      </c>
      <c r="I314" s="11">
        <f t="shared" si="132"/>
        <v>0</v>
      </c>
      <c r="J314" s="11">
        <f t="shared" si="132"/>
        <v>0</v>
      </c>
      <c r="K314" s="11">
        <f t="shared" si="132"/>
        <v>0</v>
      </c>
      <c r="L314" s="11">
        <f t="shared" si="132"/>
        <v>0</v>
      </c>
      <c r="M314" s="11">
        <f t="shared" si="132"/>
        <v>0</v>
      </c>
      <c r="N314" s="11">
        <f t="shared" si="132"/>
        <v>0</v>
      </c>
      <c r="O314" s="11">
        <f t="shared" si="132"/>
        <v>0</v>
      </c>
      <c r="P314" s="11">
        <f t="shared" si="132"/>
        <v>0</v>
      </c>
      <c r="Q314" s="11">
        <f t="shared" si="132"/>
        <v>0</v>
      </c>
      <c r="R314" s="11">
        <f t="shared" si="132"/>
        <v>0</v>
      </c>
      <c r="S314" s="11">
        <f t="shared" si="132"/>
        <v>0</v>
      </c>
      <c r="T314" s="11">
        <f t="shared" si="132"/>
        <v>0</v>
      </c>
      <c r="U314" s="11">
        <f t="shared" si="132"/>
        <v>0</v>
      </c>
      <c r="V314" s="11">
        <f t="shared" si="132"/>
        <v>0</v>
      </c>
      <c r="W314" s="11">
        <f t="shared" si="132"/>
        <v>0</v>
      </c>
    </row>
    <row r="315" spans="1:28" outlineLevel="1" x14ac:dyDescent="0.2">
      <c r="B315" s="4" t="s">
        <v>17</v>
      </c>
      <c r="C315" s="11">
        <f t="shared" ref="C315:W315" si="133">IFERROR(C302/C304,0)</f>
        <v>0</v>
      </c>
      <c r="D315" s="11">
        <f t="shared" si="133"/>
        <v>0</v>
      </c>
      <c r="E315" s="11">
        <f t="shared" si="133"/>
        <v>0</v>
      </c>
      <c r="F315" s="11">
        <f t="shared" si="133"/>
        <v>0</v>
      </c>
      <c r="G315" s="11">
        <f t="shared" si="133"/>
        <v>0</v>
      </c>
      <c r="H315" s="11">
        <f t="shared" si="133"/>
        <v>0</v>
      </c>
      <c r="I315" s="11">
        <f t="shared" si="133"/>
        <v>0</v>
      </c>
      <c r="J315" s="11">
        <f t="shared" si="133"/>
        <v>0</v>
      </c>
      <c r="K315" s="11">
        <f t="shared" si="133"/>
        <v>0</v>
      </c>
      <c r="L315" s="11">
        <f t="shared" si="133"/>
        <v>0</v>
      </c>
      <c r="M315" s="11">
        <f t="shared" si="133"/>
        <v>0</v>
      </c>
      <c r="N315" s="11">
        <f t="shared" si="133"/>
        <v>0</v>
      </c>
      <c r="O315" s="11">
        <f t="shared" si="133"/>
        <v>0</v>
      </c>
      <c r="P315" s="11">
        <f t="shared" si="133"/>
        <v>0</v>
      </c>
      <c r="Q315" s="11">
        <f t="shared" si="133"/>
        <v>0</v>
      </c>
      <c r="R315" s="11">
        <f t="shared" si="133"/>
        <v>0</v>
      </c>
      <c r="S315" s="11">
        <f t="shared" si="133"/>
        <v>0</v>
      </c>
      <c r="T315" s="11">
        <f t="shared" si="133"/>
        <v>0</v>
      </c>
      <c r="U315" s="11">
        <f t="shared" si="133"/>
        <v>0</v>
      </c>
      <c r="V315" s="11">
        <f t="shared" si="133"/>
        <v>0</v>
      </c>
      <c r="W315" s="11">
        <f t="shared" si="133"/>
        <v>0</v>
      </c>
    </row>
    <row r="316" spans="1:28" outlineLevel="1" x14ac:dyDescent="0.2">
      <c r="B316" s="4" t="s">
        <v>24</v>
      </c>
      <c r="C316" s="11">
        <f t="shared" ref="C316:W316" si="134">IFERROR(C303/C304,0)</f>
        <v>0</v>
      </c>
      <c r="D316" s="11">
        <f t="shared" si="134"/>
        <v>0</v>
      </c>
      <c r="E316" s="11">
        <f t="shared" si="134"/>
        <v>0</v>
      </c>
      <c r="F316" s="11">
        <f t="shared" si="134"/>
        <v>0</v>
      </c>
      <c r="G316" s="11">
        <f t="shared" si="134"/>
        <v>0</v>
      </c>
      <c r="H316" s="11">
        <f t="shared" si="134"/>
        <v>0</v>
      </c>
      <c r="I316" s="11">
        <f t="shared" si="134"/>
        <v>0</v>
      </c>
      <c r="J316" s="11">
        <f t="shared" si="134"/>
        <v>0</v>
      </c>
      <c r="K316" s="11">
        <f t="shared" si="134"/>
        <v>0</v>
      </c>
      <c r="L316" s="11">
        <f t="shared" si="134"/>
        <v>0</v>
      </c>
      <c r="M316" s="11">
        <f t="shared" si="134"/>
        <v>0</v>
      </c>
      <c r="N316" s="11">
        <f t="shared" si="134"/>
        <v>0</v>
      </c>
      <c r="O316" s="11">
        <f t="shared" si="134"/>
        <v>0</v>
      </c>
      <c r="P316" s="11">
        <f t="shared" si="134"/>
        <v>0</v>
      </c>
      <c r="Q316" s="11">
        <f t="shared" si="134"/>
        <v>0</v>
      </c>
      <c r="R316" s="11">
        <f t="shared" si="134"/>
        <v>0</v>
      </c>
      <c r="S316" s="11">
        <f t="shared" si="134"/>
        <v>0</v>
      </c>
      <c r="T316" s="11">
        <f t="shared" si="134"/>
        <v>0</v>
      </c>
      <c r="U316" s="11">
        <f t="shared" si="134"/>
        <v>0</v>
      </c>
      <c r="V316" s="11">
        <f t="shared" si="134"/>
        <v>0</v>
      </c>
      <c r="W316" s="11">
        <f t="shared" si="134"/>
        <v>0</v>
      </c>
    </row>
    <row r="317" spans="1:28" outlineLevel="1" x14ac:dyDescent="0.2"/>
    <row r="319" spans="1:28" x14ac:dyDescent="0.2">
      <c r="A319" s="30" t="s">
        <v>32</v>
      </c>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row>
    <row r="320" spans="1:28" x14ac:dyDescent="0.2">
      <c r="B320" s="8" t="s">
        <v>2</v>
      </c>
      <c r="C320" s="13"/>
    </row>
    <row r="321" spans="2:26" x14ac:dyDescent="0.2">
      <c r="B321" s="15" t="s">
        <v>5</v>
      </c>
    </row>
    <row r="322" spans="2:26" x14ac:dyDescent="0.2">
      <c r="B322" s="9" t="s">
        <v>7</v>
      </c>
      <c r="C322" s="5">
        <f>C323*Inputs!D$7</f>
        <v>395.98705511323493</v>
      </c>
      <c r="D322" s="5">
        <f>D323*Inputs!E$7</f>
        <v>330.91894816775931</v>
      </c>
      <c r="E322" s="5">
        <f>E323*Inputs!F$7</f>
        <v>379.47344610735041</v>
      </c>
      <c r="F322" s="5">
        <f>F323*Inputs!G$7</f>
        <v>303.20136473905336</v>
      </c>
      <c r="G322" s="5">
        <f>G323*Inputs!H$7</f>
        <v>314.51621315396181</v>
      </c>
      <c r="H322" s="5">
        <f>H323*Inputs!I$7</f>
        <v>330.17916665966959</v>
      </c>
      <c r="I322" s="5">
        <f>I323*Inputs!J$7</f>
        <v>339.02488721046234</v>
      </c>
      <c r="J322" s="5">
        <f>J323*Inputs!K$7</f>
        <v>299.04427300758636</v>
      </c>
      <c r="K322" s="5">
        <f>K323*Inputs!L$7</f>
        <v>299.5877960948655</v>
      </c>
      <c r="L322" s="5">
        <f>L323*Inputs!M$7</f>
        <v>272.97609691635574</v>
      </c>
      <c r="M322" s="5">
        <f>M323*Inputs!N$7</f>
        <v>379.45840581208591</v>
      </c>
      <c r="N322" s="5">
        <f>N323*Inputs!O$7</f>
        <v>416.33211034326843</v>
      </c>
      <c r="O322" s="5">
        <f>O323*Inputs!P$7</f>
        <v>336.85161249484895</v>
      </c>
      <c r="P322" s="5">
        <f>P323*Inputs!Q$7</f>
        <v>331.88350401319809</v>
      </c>
      <c r="Q322" s="5">
        <f>Q323*Inputs!R$7</f>
        <v>326.78037665007417</v>
      </c>
      <c r="R322" s="5">
        <f>R323*Inputs!S$7</f>
        <v>262.87029155012937</v>
      </c>
      <c r="S322" s="5">
        <f>S323*Inputs!T$7</f>
        <v>279.0063305045523</v>
      </c>
      <c r="T322" s="5">
        <f>T323*Inputs!U$7</f>
        <v>385.18120194136833</v>
      </c>
      <c r="U322" s="5">
        <f>U323*Inputs!V$7</f>
        <v>504.20825137981848</v>
      </c>
      <c r="V322" s="5">
        <f>V323*Inputs!W$7</f>
        <v>489.32542490588185</v>
      </c>
      <c r="W322" s="5">
        <f>W323*Inputs!X$7</f>
        <v>408.36464357381908</v>
      </c>
      <c r="Z322" s="21" t="s">
        <v>26</v>
      </c>
    </row>
    <row r="323" spans="2:26" x14ac:dyDescent="0.2">
      <c r="B323" s="9" t="s">
        <v>8</v>
      </c>
      <c r="C323" s="5">
        <f>C327*CAN!C328</f>
        <v>3959.8705511323492</v>
      </c>
      <c r="D323" s="5">
        <f>D327*CAN!D328</f>
        <v>3309.189481677593</v>
      </c>
      <c r="E323" s="5">
        <f>E327*CAN!E328</f>
        <v>3794.734461073504</v>
      </c>
      <c r="F323" s="5">
        <f>F327*CAN!F328</f>
        <v>3032.0136473905336</v>
      </c>
      <c r="G323" s="5">
        <f>G327*CAN!G328</f>
        <v>3145.1621315396178</v>
      </c>
      <c r="H323" s="5">
        <f>H327*CAN!H328</f>
        <v>3301.7916665966959</v>
      </c>
      <c r="I323" s="5">
        <f>I327*CAN!I328</f>
        <v>3390.2488721046234</v>
      </c>
      <c r="J323" s="5">
        <f>J327*CAN!J328</f>
        <v>2990.4427300758634</v>
      </c>
      <c r="K323" s="5">
        <f>K327*CAN!K328</f>
        <v>2995.8779609486551</v>
      </c>
      <c r="L323" s="5">
        <f>L327*CAN!L328</f>
        <v>2729.7609691635571</v>
      </c>
      <c r="M323" s="5">
        <f>M327*CAN!M328</f>
        <v>3794.584058120859</v>
      </c>
      <c r="N323" s="5">
        <f>N327*CAN!N328</f>
        <v>4163.3211034326841</v>
      </c>
      <c r="O323" s="5">
        <f>O327*CAN!O328</f>
        <v>3368.5161249484895</v>
      </c>
      <c r="P323" s="5">
        <f>P327*CAN!P328</f>
        <v>3318.8350401319808</v>
      </c>
      <c r="Q323" s="5">
        <f>Q327*CAN!Q328</f>
        <v>3267.8037665007414</v>
      </c>
      <c r="R323" s="5">
        <f>R327*CAN!R328</f>
        <v>2628.7029155012933</v>
      </c>
      <c r="S323" s="5">
        <f>S327*CAN!S328</f>
        <v>2790.0633050455226</v>
      </c>
      <c r="T323" s="5">
        <f>T327*CAN!T328</f>
        <v>3851.8120194136832</v>
      </c>
      <c r="U323" s="5">
        <f>U327*CAN!U328</f>
        <v>5042.0825137981847</v>
      </c>
      <c r="V323" s="5">
        <f>V327*CAN!V328</f>
        <v>4893.2542490588185</v>
      </c>
      <c r="W323" s="5">
        <f>W327*CAN!W328</f>
        <v>4083.6464357381906</v>
      </c>
      <c r="Z323" s="21" t="s">
        <v>26</v>
      </c>
    </row>
    <row r="324" spans="2:26" x14ac:dyDescent="0.2">
      <c r="B324" s="16" t="s">
        <v>6</v>
      </c>
      <c r="C324" s="5"/>
      <c r="D324" s="5"/>
      <c r="E324" s="5"/>
      <c r="F324" s="5"/>
      <c r="G324" s="5"/>
      <c r="H324" s="5"/>
      <c r="I324" s="5"/>
      <c r="J324" s="5"/>
      <c r="K324" s="5"/>
      <c r="L324" s="5"/>
      <c r="M324" s="5"/>
      <c r="N324" s="5"/>
      <c r="O324" s="5"/>
      <c r="P324" s="5"/>
      <c r="Q324" s="5"/>
      <c r="R324" s="5"/>
      <c r="S324" s="5"/>
      <c r="T324" s="5"/>
      <c r="U324" s="5"/>
      <c r="V324" s="5"/>
      <c r="W324" s="5"/>
    </row>
    <row r="325" spans="2:26" x14ac:dyDescent="0.2">
      <c r="B325" s="9" t="s">
        <v>8</v>
      </c>
      <c r="C325" s="5">
        <f>C327*CAN!C329</f>
        <v>17845.463989909847</v>
      </c>
      <c r="D325" s="5">
        <f>D327*CAN!D329</f>
        <v>15618.819456525578</v>
      </c>
      <c r="E325" s="5">
        <f>E327*CAN!E329</f>
        <v>16776.969533502092</v>
      </c>
      <c r="F325" s="5">
        <f>F327*CAN!F329</f>
        <v>14763.324879797816</v>
      </c>
      <c r="G325" s="5">
        <f>G327*CAN!G329</f>
        <v>15931.782364670087</v>
      </c>
      <c r="H325" s="5">
        <f>H327*CAN!H329</f>
        <v>16242.762365594757</v>
      </c>
      <c r="I325" s="5">
        <f>I327*CAN!I329</f>
        <v>18074.578867756616</v>
      </c>
      <c r="J325" s="5">
        <f>J327*CAN!J329</f>
        <v>18916.430809888519</v>
      </c>
      <c r="K325" s="5">
        <f>K327*CAN!K329</f>
        <v>21457.200226918187</v>
      </c>
      <c r="L325" s="5">
        <f>L327*CAN!L329</f>
        <v>20569.588492093375</v>
      </c>
      <c r="M325" s="5">
        <f>M327*CAN!M329</f>
        <v>24800.71851763071</v>
      </c>
      <c r="N325" s="5">
        <f>N327*CAN!N329</f>
        <v>27689.565386556664</v>
      </c>
      <c r="O325" s="5">
        <f>O327*CAN!O329</f>
        <v>23022.598157818124</v>
      </c>
      <c r="P325" s="5">
        <f>P327*CAN!P329</f>
        <v>22766.492121884432</v>
      </c>
      <c r="Q325" s="5">
        <f>Q327*CAN!Q329</f>
        <v>22926.685755280494</v>
      </c>
      <c r="R325" s="5">
        <f>R327*CAN!R329</f>
        <v>20218.75770247915</v>
      </c>
      <c r="S325" s="5">
        <f>S327*CAN!S329</f>
        <v>21104.927869057887</v>
      </c>
      <c r="T325" s="5">
        <f>T327*CAN!T329</f>
        <v>26240.643405701841</v>
      </c>
      <c r="U325" s="5">
        <f>U327*CAN!U329</f>
        <v>34319.984926582634</v>
      </c>
      <c r="V325" s="5">
        <f>V327*CAN!V329</f>
        <v>35038.262116864295</v>
      </c>
      <c r="W325" s="5">
        <f>W327*CAN!W329</f>
        <v>10275.986140946679</v>
      </c>
      <c r="Z325" s="21" t="s">
        <v>26</v>
      </c>
    </row>
    <row r="326" spans="2:26" x14ac:dyDescent="0.2">
      <c r="B326" s="15" t="s">
        <v>9</v>
      </c>
    </row>
    <row r="327" spans="2:26" x14ac:dyDescent="0.2">
      <c r="B327" s="9" t="s">
        <v>8</v>
      </c>
      <c r="C327" s="5">
        <f>C342/CAN!C343/1000</f>
        <v>21805.334541042201</v>
      </c>
      <c r="D327" s="5">
        <f>D342/CAN!D343/1000</f>
        <v>18928.008938203173</v>
      </c>
      <c r="E327" s="5">
        <f>E342/CAN!E343/1000</f>
        <v>20571.703994575593</v>
      </c>
      <c r="F327" s="5">
        <f>F342/CAN!F343/1000</f>
        <v>17795.338527188349</v>
      </c>
      <c r="G327" s="5">
        <f>G342/CAN!G343/1000</f>
        <v>19076.944496209704</v>
      </c>
      <c r="H327" s="5">
        <f>H342/CAN!H343/1000</f>
        <v>19544.554032191452</v>
      </c>
      <c r="I327" s="5">
        <f>I342/CAN!I343/1000</f>
        <v>21464.827739861237</v>
      </c>
      <c r="J327" s="5">
        <f>J342/CAN!J343/1000</f>
        <v>21906.873539964385</v>
      </c>
      <c r="K327" s="5">
        <f>K342/CAN!K343/1000</f>
        <v>24453.078187866842</v>
      </c>
      <c r="L327" s="5">
        <f>L342/CAN!L343/1000</f>
        <v>23299.349461256934</v>
      </c>
      <c r="M327" s="5">
        <f>M342/CAN!M343/1000</f>
        <v>28595.302575751572</v>
      </c>
      <c r="N327" s="5">
        <f>N342/CAN!N343/1000</f>
        <v>31852.886489989345</v>
      </c>
      <c r="O327" s="5">
        <f>O342/CAN!O343/1000</f>
        <v>26391.114282766612</v>
      </c>
      <c r="P327" s="5">
        <f>P342/CAN!P343/1000</f>
        <v>26085.327162016412</v>
      </c>
      <c r="Q327" s="5">
        <f>Q342/CAN!Q343/1000</f>
        <v>26194.489521781234</v>
      </c>
      <c r="R327" s="5">
        <f>R342/CAN!R343/1000</f>
        <v>22847.460617980443</v>
      </c>
      <c r="S327" s="5">
        <f>S342/CAN!S343/1000</f>
        <v>23894.991174103408</v>
      </c>
      <c r="T327" s="5">
        <f>T342/CAN!T343/1000</f>
        <v>30092.455425115528</v>
      </c>
      <c r="U327" s="5">
        <f>U342/CAN!U343/1000</f>
        <v>39362.067440380823</v>
      </c>
      <c r="V327" s="5">
        <f>V342/CAN!V343/1000</f>
        <v>39931.516365923118</v>
      </c>
      <c r="W327" s="5">
        <f>W342/CAN!W343/1000</f>
        <v>14359.632576684869</v>
      </c>
    </row>
    <row r="328" spans="2:26" x14ac:dyDescent="0.2">
      <c r="B328" s="17" t="s">
        <v>10</v>
      </c>
      <c r="C328" s="12">
        <f t="shared" ref="C328:W328" si="135">C323/C327</f>
        <v>0.1816009996856065</v>
      </c>
      <c r="D328" s="12">
        <f t="shared" si="135"/>
        <v>0.17483030003216665</v>
      </c>
      <c r="E328" s="12">
        <f t="shared" si="135"/>
        <v>0.18446378880787467</v>
      </c>
      <c r="F328" s="12">
        <f t="shared" si="135"/>
        <v>0.17038246520335174</v>
      </c>
      <c r="G328" s="12">
        <f t="shared" si="135"/>
        <v>0.16486718468801506</v>
      </c>
      <c r="H328" s="12">
        <f t="shared" si="135"/>
        <v>0.16893665934553326</v>
      </c>
      <c r="I328" s="12">
        <f t="shared" si="135"/>
        <v>0.15794437827277621</v>
      </c>
      <c r="J328" s="12">
        <f t="shared" si="135"/>
        <v>0.13650705220991224</v>
      </c>
      <c r="K328" s="12">
        <f t="shared" si="135"/>
        <v>0.12251537159993024</v>
      </c>
      <c r="L328" s="12">
        <f t="shared" si="135"/>
        <v>0.11716039427206798</v>
      </c>
      <c r="M328" s="12">
        <f t="shared" si="135"/>
        <v>0.13269955958915486</v>
      </c>
      <c r="N328" s="12">
        <f t="shared" si="135"/>
        <v>0.13070467270654179</v>
      </c>
      <c r="O328" s="12">
        <f t="shared" si="135"/>
        <v>0.12763826827683927</v>
      </c>
      <c r="P328" s="12">
        <f t="shared" si="135"/>
        <v>0.12722995650078067</v>
      </c>
      <c r="Q328" s="12">
        <f t="shared" si="135"/>
        <v>0.1247515727986796</v>
      </c>
      <c r="R328" s="12">
        <f t="shared" si="135"/>
        <v>0.11505448940056658</v>
      </c>
      <c r="S328" s="12">
        <f t="shared" si="135"/>
        <v>0.11676352105412367</v>
      </c>
      <c r="T328" s="12">
        <f t="shared" si="135"/>
        <v>0.12799925978120463</v>
      </c>
      <c r="U328" s="12">
        <f t="shared" si="135"/>
        <v>0.12809496151174227</v>
      </c>
      <c r="V328" s="12">
        <f t="shared" si="135"/>
        <v>0.12254115782176103</v>
      </c>
      <c r="W328" s="12">
        <f t="shared" si="135"/>
        <v>0.28438376914800978</v>
      </c>
    </row>
    <row r="329" spans="2:26" x14ac:dyDescent="0.2">
      <c r="B329" s="17" t="s">
        <v>11</v>
      </c>
      <c r="C329" s="12">
        <f t="shared" ref="C329:W329" si="136">C325/C327</f>
        <v>0.81839900031439328</v>
      </c>
      <c r="D329" s="12">
        <f t="shared" si="136"/>
        <v>0.82516969996783329</v>
      </c>
      <c r="E329" s="12">
        <f t="shared" si="136"/>
        <v>0.81553621119212549</v>
      </c>
      <c r="F329" s="12">
        <f t="shared" si="136"/>
        <v>0.82961753479664824</v>
      </c>
      <c r="G329" s="12">
        <f t="shared" si="136"/>
        <v>0.83513281531198502</v>
      </c>
      <c r="H329" s="12">
        <f t="shared" si="136"/>
        <v>0.83106334065446674</v>
      </c>
      <c r="I329" s="12">
        <f t="shared" si="136"/>
        <v>0.84205562172722392</v>
      </c>
      <c r="J329" s="12">
        <f t="shared" si="136"/>
        <v>0.86349294779008767</v>
      </c>
      <c r="K329" s="12">
        <f t="shared" si="136"/>
        <v>0.87748462840006969</v>
      </c>
      <c r="L329" s="12">
        <f t="shared" si="136"/>
        <v>0.88283960572793196</v>
      </c>
      <c r="M329" s="12">
        <f t="shared" si="136"/>
        <v>0.86730044041084509</v>
      </c>
      <c r="N329" s="12">
        <f t="shared" si="136"/>
        <v>0.86929532729345826</v>
      </c>
      <c r="O329" s="12">
        <f t="shared" si="136"/>
        <v>0.87236173172316078</v>
      </c>
      <c r="P329" s="12">
        <f t="shared" si="136"/>
        <v>0.87277004349921938</v>
      </c>
      <c r="Q329" s="12">
        <f t="shared" si="136"/>
        <v>0.87524842720132046</v>
      </c>
      <c r="R329" s="12">
        <f t="shared" si="136"/>
        <v>0.88494551059943338</v>
      </c>
      <c r="S329" s="12">
        <f t="shared" si="136"/>
        <v>0.88323647894587631</v>
      </c>
      <c r="T329" s="12">
        <f t="shared" si="136"/>
        <v>0.87200074021879526</v>
      </c>
      <c r="U329" s="12">
        <f t="shared" si="136"/>
        <v>0.87190503848825762</v>
      </c>
      <c r="V329" s="12">
        <f t="shared" si="136"/>
        <v>0.87745884217823888</v>
      </c>
      <c r="W329" s="12">
        <f t="shared" si="136"/>
        <v>0.71561623085199022</v>
      </c>
    </row>
    <row r="331" spans="2:26" x14ac:dyDescent="0.2">
      <c r="B331" s="8" t="s">
        <v>14</v>
      </c>
      <c r="C331" s="13"/>
    </row>
    <row r="332" spans="2:26" x14ac:dyDescent="0.2">
      <c r="B332" s="4" t="s">
        <v>18</v>
      </c>
      <c r="C332" s="5">
        <f>'[2]Table 14'!C$15*INDEX(Inputs!$D$30:$T$30,MATCH($A$1,Inputs!$D$27:$T$27,0))*1000</f>
        <v>55675.160999999993</v>
      </c>
      <c r="D332" s="5">
        <f>'[2]Table 14'!D$15*INDEX(Inputs!$D$30:$T$30,MATCH($A$1,Inputs!$D$27:$T$27,0))*1000</f>
        <v>45431.283600000002</v>
      </c>
      <c r="E332" s="5">
        <f>'[2]Table 14'!E$15*INDEX(Inputs!$D$30:$T$30,MATCH($A$1,Inputs!$D$27:$T$27,0))*1000</f>
        <v>52957.960199999994</v>
      </c>
      <c r="F332" s="5">
        <f>'[2]Table 14'!F$15*INDEX(Inputs!$D$30:$T$30,MATCH($A$1,Inputs!$D$27:$T$27,0))*1000</f>
        <v>48703.126499999998</v>
      </c>
      <c r="G332" s="5">
        <f>'[2]Table 14'!G$15*INDEX(Inputs!$D$30:$T$30,MATCH($A$1,Inputs!$D$27:$T$27,0))*1000</f>
        <v>51956.1198</v>
      </c>
      <c r="H332" s="5">
        <f>'[2]Table 14'!H$15*INDEX(Inputs!$D$30:$T$30,MATCH($A$1,Inputs!$D$27:$T$27,0))*1000</f>
        <v>52154.757000000005</v>
      </c>
      <c r="I332" s="5">
        <f>'[2]Table 14'!I$15*INDEX(Inputs!$D$30:$T$30,MATCH($A$1,Inputs!$D$27:$T$27,0))*1000</f>
        <v>53697.772800000006</v>
      </c>
      <c r="J332" s="5">
        <f>'[2]Table 14'!J$15*INDEX(Inputs!$D$30:$T$30,MATCH($A$1,Inputs!$D$27:$T$27,0))*1000</f>
        <v>53800.153200000001</v>
      </c>
      <c r="K332" s="5">
        <f>'[2]Table 14'!K$15*INDEX(Inputs!$D$30:$T$30,MATCH($A$1,Inputs!$D$27:$T$27,0))*1000</f>
        <v>56191.910400000008</v>
      </c>
      <c r="L332" s="5">
        <f>'[2]Table 14'!L$15*INDEX(Inputs!$D$30:$T$30,MATCH($A$1,Inputs!$D$27:$T$27,0))*1000</f>
        <v>51432.687899999997</v>
      </c>
      <c r="M332" s="5">
        <f>'[2]Table 14'!M$15*INDEX(Inputs!$D$30:$T$30,MATCH($A$1,Inputs!$D$27:$T$27,0))*1000</f>
        <v>57830.626800000005</v>
      </c>
      <c r="N332" s="5">
        <f>'[2]Table 14'!N$15*INDEX(Inputs!$D$30:$T$30,MATCH($A$1,Inputs!$D$27:$T$27,0))*1000</f>
        <v>60645.369599999998</v>
      </c>
      <c r="O332" s="5">
        <f>'[2]Table 14'!O$15*INDEX(Inputs!$D$30:$T$30,MATCH($A$1,Inputs!$D$27:$T$27,0))*1000</f>
        <v>54102.082500000004</v>
      </c>
      <c r="P332" s="5">
        <f>'[2]Table 14'!P$15*INDEX(Inputs!$D$30:$T$30,MATCH($A$1,Inputs!$D$27:$T$27,0))*1000</f>
        <v>55796.332499999997</v>
      </c>
      <c r="Q332" s="5">
        <f>'[2]Table 14'!Q$15*INDEX(Inputs!$D$30:$T$30,MATCH($A$1,Inputs!$D$27:$T$27,0))*1000</f>
        <v>51495.66</v>
      </c>
      <c r="R332" s="5">
        <f>'[2]Table 14'!R$15*INDEX(Inputs!$D$30:$T$30,MATCH($A$1,Inputs!$D$27:$T$27,0))*1000</f>
        <v>44050.271399999998</v>
      </c>
      <c r="S332" s="5">
        <f>'[2]Table 14'!S$15*INDEX(Inputs!$D$30:$T$30,MATCH($A$1,Inputs!$D$27:$T$27,0))*1000</f>
        <v>43027.789500000006</v>
      </c>
      <c r="T332" s="5">
        <f>'[2]Table 14'!T$15*INDEX(Inputs!$D$30:$T$30,MATCH($A$1,Inputs!$D$27:$T$27,0))*1000</f>
        <v>52876.5075</v>
      </c>
      <c r="U332" s="5">
        <f>'[2]Table 14'!U$15*INDEX(Inputs!$D$30:$T$30,MATCH($A$1,Inputs!$D$27:$T$27,0))*1000</f>
        <v>71598.42</v>
      </c>
      <c r="V332" s="5">
        <f>'[2]Table 14'!V$15*INDEX(Inputs!$D$30:$T$30,MATCH($A$1,Inputs!$D$27:$T$27,0))*1000</f>
        <v>71889.840000000011</v>
      </c>
      <c r="W332" s="5">
        <f>'[2]Table 14'!W$15*INDEX(Inputs!$D$30:$T$30,MATCH($A$1,Inputs!$D$27:$T$27,0))*1000</f>
        <v>36864.475200000001</v>
      </c>
      <c r="Z332" s="21" t="s">
        <v>26</v>
      </c>
    </row>
    <row r="333" spans="2:26" x14ac:dyDescent="0.2">
      <c r="B333" s="4" t="s">
        <v>19</v>
      </c>
      <c r="C333" s="5">
        <f>'[2]Table 14'!C$14*INDEX(Inputs!$D$30:$T$30,MATCH($A$1,Inputs!$D$27:$T$27,0))*1000</f>
        <v>709.66079999999999</v>
      </c>
      <c r="D333" s="5">
        <f>'[2]Table 14'!D$14*INDEX(Inputs!$D$30:$T$30,MATCH($A$1,Inputs!$D$27:$T$27,0))*1000</f>
        <v>686.72520000000009</v>
      </c>
      <c r="E333" s="5">
        <f>'[2]Table 14'!E$14*INDEX(Inputs!$D$30:$T$30,MATCH($A$1,Inputs!$D$27:$T$27,0))*1000</f>
        <v>671.63400000000001</v>
      </c>
      <c r="F333" s="5">
        <f>'[2]Table 14'!F$14*INDEX(Inputs!$D$30:$T$30,MATCH($A$1,Inputs!$D$27:$T$27,0))*1000</f>
        <v>592.0920000000001</v>
      </c>
      <c r="G333" s="5">
        <f>'[2]Table 14'!G$14*INDEX(Inputs!$D$30:$T$30,MATCH($A$1,Inputs!$D$27:$T$27,0))*1000</f>
        <v>635.4828</v>
      </c>
      <c r="H333" s="5">
        <f>'[2]Table 14'!H$14*INDEX(Inputs!$D$30:$T$30,MATCH($A$1,Inputs!$D$27:$T$27,0))*1000</f>
        <v>632.78549999999996</v>
      </c>
      <c r="I333" s="5">
        <f>'[2]Table 14'!I$14*INDEX(Inputs!$D$30:$T$30,MATCH($A$1,Inputs!$D$27:$T$27,0))*1000</f>
        <v>507.34080000000006</v>
      </c>
      <c r="J333" s="5">
        <f>'[2]Table 14'!J$14*INDEX(Inputs!$D$30:$T$30,MATCH($A$1,Inputs!$D$27:$T$27,0))*1000</f>
        <v>515.97539999999992</v>
      </c>
      <c r="K333" s="5">
        <f>'[2]Table 14'!K$14*INDEX(Inputs!$D$30:$T$30,MATCH($A$1,Inputs!$D$27:$T$27,0))*1000</f>
        <v>430.12799999999999</v>
      </c>
      <c r="L333" s="5">
        <f>'[2]Table 14'!L$14*INDEX(Inputs!$D$30:$T$30,MATCH($A$1,Inputs!$D$27:$T$27,0))*1000</f>
        <v>393.4323</v>
      </c>
      <c r="M333" s="5">
        <f>'[2]Table 14'!M$14*INDEX(Inputs!$D$30:$T$30,MATCH($A$1,Inputs!$D$27:$T$27,0))*1000</f>
        <v>312.49439999999998</v>
      </c>
      <c r="N333" s="5">
        <f>'[2]Table 14'!N$14*INDEX(Inputs!$D$30:$T$30,MATCH($A$1,Inputs!$D$27:$T$27,0))*1000</f>
        <v>324.03059999999999</v>
      </c>
      <c r="O333" s="5">
        <f>'[2]Table 14'!O$14*INDEX(Inputs!$D$30:$T$30,MATCH($A$1,Inputs!$D$27:$T$27,0))*1000</f>
        <v>361.14750000000004</v>
      </c>
      <c r="P333" s="5">
        <f>'[2]Table 14'!P$14*INDEX(Inputs!$D$30:$T$30,MATCH($A$1,Inputs!$D$27:$T$27,0))*1000</f>
        <v>309.26249999999999</v>
      </c>
      <c r="Q333" s="5">
        <f>'[2]Table 14'!Q$14*INDEX(Inputs!$D$30:$T$30,MATCH($A$1,Inputs!$D$27:$T$27,0))*1000</f>
        <v>285.435</v>
      </c>
      <c r="R333" s="5">
        <f>'[2]Table 14'!R$14*INDEX(Inputs!$D$30:$T$30,MATCH($A$1,Inputs!$D$27:$T$27,0))*1000</f>
        <v>315.25379999999996</v>
      </c>
      <c r="S333" s="5">
        <f>'[2]Table 14'!S$14*INDEX(Inputs!$D$30:$T$30,MATCH($A$1,Inputs!$D$27:$T$27,0))*1000</f>
        <v>344.7396</v>
      </c>
      <c r="T333" s="5">
        <f>'[2]Table 14'!T$14*INDEX(Inputs!$D$30:$T$30,MATCH($A$1,Inputs!$D$27:$T$27,0))*1000</f>
        <v>277.78500000000003</v>
      </c>
      <c r="U333" s="5">
        <f>'[2]Table 14'!U$14*INDEX(Inputs!$D$30:$T$30,MATCH($A$1,Inputs!$D$27:$T$27,0))*1000</f>
        <v>279.18</v>
      </c>
      <c r="V333" s="5">
        <f>'[2]Table 14'!V$14*INDEX(Inputs!$D$30:$T$30,MATCH($A$1,Inputs!$D$27:$T$27,0))*1000</f>
        <v>338.73840000000001</v>
      </c>
      <c r="W333" s="5">
        <f>'[2]Table 14'!W$14*INDEX(Inputs!$D$30:$T$30,MATCH($A$1,Inputs!$D$27:$T$27,0))*1000</f>
        <v>217.23660000000001</v>
      </c>
      <c r="Z333" s="21" t="s">
        <v>26</v>
      </c>
    </row>
    <row r="334" spans="2:26" x14ac:dyDescent="0.2">
      <c r="B334" s="4" t="s">
        <v>16</v>
      </c>
      <c r="C334" s="5"/>
      <c r="D334" s="5"/>
      <c r="E334" s="5"/>
      <c r="F334" s="5"/>
      <c r="G334" s="5"/>
      <c r="H334" s="5"/>
      <c r="I334" s="5"/>
      <c r="J334" s="5"/>
      <c r="K334" s="5"/>
      <c r="L334" s="5"/>
      <c r="M334" s="5"/>
      <c r="N334" s="5"/>
      <c r="O334" s="5"/>
      <c r="P334" s="5"/>
      <c r="Q334" s="5"/>
      <c r="R334" s="5"/>
      <c r="S334" s="5"/>
      <c r="T334" s="5"/>
      <c r="U334" s="5"/>
      <c r="V334" s="5"/>
      <c r="W334" s="5"/>
    </row>
    <row r="335" spans="2:26" x14ac:dyDescent="0.2">
      <c r="B335" s="4" t="s">
        <v>21</v>
      </c>
      <c r="C335" s="5"/>
      <c r="D335" s="5"/>
      <c r="E335" s="5"/>
      <c r="F335" s="5"/>
      <c r="G335" s="5"/>
      <c r="H335" s="5"/>
      <c r="I335" s="5"/>
      <c r="J335" s="5"/>
      <c r="K335" s="5"/>
      <c r="L335" s="5"/>
      <c r="M335" s="5"/>
      <c r="N335" s="5"/>
      <c r="O335" s="5"/>
      <c r="P335" s="5"/>
      <c r="Q335" s="5"/>
      <c r="R335" s="5"/>
      <c r="S335" s="5"/>
      <c r="T335" s="5"/>
      <c r="U335" s="5"/>
      <c r="V335" s="5"/>
      <c r="W335" s="5"/>
    </row>
    <row r="336" spans="2:26" x14ac:dyDescent="0.2">
      <c r="B336" s="4" t="s">
        <v>20</v>
      </c>
      <c r="C336" s="5"/>
      <c r="D336" s="5"/>
      <c r="E336" s="5"/>
      <c r="F336" s="5"/>
      <c r="G336" s="5"/>
      <c r="H336" s="5"/>
      <c r="I336" s="5"/>
      <c r="J336" s="5"/>
      <c r="K336" s="5"/>
      <c r="L336" s="5"/>
      <c r="M336" s="5"/>
      <c r="N336" s="5"/>
      <c r="O336" s="5"/>
      <c r="P336" s="5"/>
      <c r="Q336" s="5"/>
      <c r="R336" s="5"/>
      <c r="S336" s="5"/>
      <c r="T336" s="5"/>
      <c r="U336" s="5"/>
      <c r="V336" s="5"/>
      <c r="W336" s="5"/>
    </row>
    <row r="337" spans="1:23" x14ac:dyDescent="0.2">
      <c r="B337" s="4" t="s">
        <v>0</v>
      </c>
      <c r="C337" s="5"/>
      <c r="D337" s="5"/>
      <c r="E337" s="5"/>
      <c r="F337" s="5"/>
      <c r="G337" s="5"/>
      <c r="H337" s="5"/>
      <c r="I337" s="5"/>
      <c r="J337" s="5"/>
      <c r="K337" s="5"/>
      <c r="L337" s="5"/>
      <c r="M337" s="5"/>
      <c r="N337" s="5"/>
      <c r="O337" s="5"/>
      <c r="P337" s="5"/>
      <c r="Q337" s="5"/>
      <c r="R337" s="5"/>
      <c r="S337" s="5"/>
      <c r="T337" s="5"/>
      <c r="U337" s="5"/>
      <c r="V337" s="5"/>
      <c r="W337" s="5"/>
    </row>
    <row r="338" spans="1:23" x14ac:dyDescent="0.2">
      <c r="B338" s="4" t="s">
        <v>22</v>
      </c>
      <c r="C338" s="5"/>
      <c r="D338" s="5"/>
      <c r="E338" s="5"/>
      <c r="F338" s="5"/>
      <c r="G338" s="5"/>
      <c r="H338" s="5"/>
      <c r="I338" s="5"/>
      <c r="J338" s="5"/>
      <c r="K338" s="5"/>
      <c r="L338" s="5"/>
      <c r="M338" s="5"/>
      <c r="N338" s="5"/>
      <c r="O338" s="5"/>
      <c r="P338" s="5"/>
      <c r="Q338" s="5"/>
      <c r="R338" s="5"/>
      <c r="S338" s="5"/>
      <c r="T338" s="5"/>
      <c r="U338" s="5"/>
      <c r="V338" s="5"/>
      <c r="W338" s="5"/>
    </row>
    <row r="339" spans="1:23" x14ac:dyDescent="0.2">
      <c r="B339" s="4" t="s">
        <v>23</v>
      </c>
      <c r="C339" s="5"/>
      <c r="D339" s="5"/>
      <c r="E339" s="5"/>
      <c r="F339" s="5"/>
      <c r="G339" s="5"/>
      <c r="H339" s="5"/>
      <c r="I339" s="5"/>
      <c r="J339" s="5"/>
      <c r="K339" s="5"/>
      <c r="L339" s="5"/>
      <c r="M339" s="5"/>
      <c r="N339" s="5"/>
      <c r="O339" s="5"/>
      <c r="P339" s="5"/>
      <c r="Q339" s="5"/>
      <c r="R339" s="5"/>
      <c r="S339" s="5"/>
      <c r="T339" s="5"/>
      <c r="U339" s="5"/>
      <c r="V339" s="5"/>
      <c r="W339" s="5"/>
    </row>
    <row r="340" spans="1:23" x14ac:dyDescent="0.2">
      <c r="B340" s="4" t="s">
        <v>17</v>
      </c>
      <c r="C340" s="5"/>
      <c r="D340" s="5"/>
      <c r="E340" s="5"/>
      <c r="F340" s="5"/>
      <c r="G340" s="5"/>
      <c r="H340" s="5"/>
      <c r="I340" s="5"/>
      <c r="J340" s="5"/>
      <c r="K340" s="5"/>
      <c r="L340" s="5"/>
      <c r="M340" s="5"/>
      <c r="N340" s="5"/>
      <c r="O340" s="5"/>
      <c r="P340" s="5"/>
      <c r="Q340" s="5"/>
      <c r="R340" s="5"/>
      <c r="S340" s="5"/>
      <c r="T340" s="5"/>
      <c r="U340" s="5"/>
      <c r="V340" s="5"/>
      <c r="W340" s="5"/>
    </row>
    <row r="341" spans="1:23" x14ac:dyDescent="0.2">
      <c r="B341" s="4" t="s">
        <v>1</v>
      </c>
      <c r="C341" s="5"/>
      <c r="D341" s="5"/>
      <c r="E341" s="5"/>
      <c r="F341" s="5"/>
      <c r="G341" s="5"/>
      <c r="H341" s="5"/>
      <c r="I341" s="5"/>
      <c r="J341" s="5"/>
      <c r="K341" s="5"/>
      <c r="L341" s="5"/>
      <c r="M341" s="5"/>
      <c r="N341" s="5"/>
      <c r="O341" s="5"/>
      <c r="P341" s="5"/>
      <c r="Q341" s="5"/>
      <c r="R341" s="5"/>
      <c r="S341" s="5"/>
      <c r="T341" s="5"/>
      <c r="U341" s="5"/>
      <c r="V341" s="5"/>
      <c r="W341" s="5"/>
    </row>
    <row r="342" spans="1:23" x14ac:dyDescent="0.2">
      <c r="B342" s="15" t="s">
        <v>9</v>
      </c>
      <c r="C342" s="19">
        <f t="shared" ref="C342:W342" si="137">SUM(C332:C341)</f>
        <v>56384.821799999991</v>
      </c>
      <c r="D342" s="19">
        <f t="shared" si="137"/>
        <v>46118.008800000003</v>
      </c>
      <c r="E342" s="19">
        <f t="shared" si="137"/>
        <v>53629.594199999992</v>
      </c>
      <c r="F342" s="19">
        <f t="shared" si="137"/>
        <v>49295.218499999995</v>
      </c>
      <c r="G342" s="19">
        <f t="shared" si="137"/>
        <v>52591.602599999998</v>
      </c>
      <c r="H342" s="19">
        <f t="shared" si="137"/>
        <v>52787.542500000003</v>
      </c>
      <c r="I342" s="19">
        <f t="shared" si="137"/>
        <v>54205.113600000004</v>
      </c>
      <c r="J342" s="19">
        <f t="shared" si="137"/>
        <v>54316.128600000004</v>
      </c>
      <c r="K342" s="19">
        <f t="shared" si="137"/>
        <v>56622.038400000005</v>
      </c>
      <c r="L342" s="19">
        <f t="shared" si="137"/>
        <v>51826.120199999998</v>
      </c>
      <c r="M342" s="19">
        <f t="shared" si="137"/>
        <v>58143.121200000009</v>
      </c>
      <c r="N342" s="19">
        <f t="shared" si="137"/>
        <v>60969.400199999996</v>
      </c>
      <c r="O342" s="19">
        <f t="shared" si="137"/>
        <v>54463.23</v>
      </c>
      <c r="P342" s="19">
        <f t="shared" si="137"/>
        <v>56105.594999999994</v>
      </c>
      <c r="Q342" s="19">
        <f t="shared" si="137"/>
        <v>51781.095000000001</v>
      </c>
      <c r="R342" s="19">
        <f t="shared" si="137"/>
        <v>44365.525199999996</v>
      </c>
      <c r="S342" s="19">
        <f t="shared" si="137"/>
        <v>43372.529100000007</v>
      </c>
      <c r="T342" s="19">
        <f t="shared" si="137"/>
        <v>53154.292500000003</v>
      </c>
      <c r="U342" s="19">
        <f t="shared" si="137"/>
        <v>71877.599999999991</v>
      </c>
      <c r="V342" s="19">
        <f t="shared" si="137"/>
        <v>72228.578400000013</v>
      </c>
      <c r="W342" s="19">
        <f t="shared" si="137"/>
        <v>37081.711799999997</v>
      </c>
    </row>
    <row r="343" spans="1:23" x14ac:dyDescent="0.2">
      <c r="A343" s="3" t="s">
        <v>80</v>
      </c>
      <c r="B343" s="26" t="s">
        <v>91</v>
      </c>
      <c r="C343" s="25">
        <f>C342/C325/1000</f>
        <v>3.1596164623055472E-3</v>
      </c>
      <c r="D343" s="25">
        <f t="shared" ref="D343:W343" si="138">D342/D325/1000</f>
        <v>2.9527205259250113E-3</v>
      </c>
      <c r="E343" s="25">
        <f t="shared" si="138"/>
        <v>3.1966198718371957E-3</v>
      </c>
      <c r="F343" s="25">
        <f t="shared" si="138"/>
        <v>3.3390322912595209E-3</v>
      </c>
      <c r="G343" s="25">
        <f t="shared" si="138"/>
        <v>3.3010495245419488E-3</v>
      </c>
      <c r="H343" s="25">
        <f t="shared" si="138"/>
        <v>3.2499116413728987E-3</v>
      </c>
      <c r="I343" s="25">
        <f t="shared" si="138"/>
        <v>2.9989696576940409E-3</v>
      </c>
      <c r="J343" s="25">
        <f t="shared" si="138"/>
        <v>2.8713729955656526E-3</v>
      </c>
      <c r="K343" s="25">
        <f t="shared" si="138"/>
        <v>2.6388362787875428E-3</v>
      </c>
      <c r="L343" s="25">
        <f t="shared" si="138"/>
        <v>2.519550657025596E-3</v>
      </c>
      <c r="M343" s="25">
        <f t="shared" si="138"/>
        <v>2.3444127700843159E-3</v>
      </c>
      <c r="N343" s="25">
        <f t="shared" si="138"/>
        <v>2.2018908332017647E-3</v>
      </c>
      <c r="O343" s="25">
        <f t="shared" si="138"/>
        <v>2.3656422106079771E-3</v>
      </c>
      <c r="P343" s="25">
        <f t="shared" si="138"/>
        <v>2.4643934910845641E-3</v>
      </c>
      <c r="Q343" s="25">
        <f t="shared" si="138"/>
        <v>2.2585512599907175E-3</v>
      </c>
      <c r="R343" s="25">
        <f t="shared" si="138"/>
        <v>2.1942755263623368E-3</v>
      </c>
      <c r="S343" s="25">
        <f t="shared" si="138"/>
        <v>2.0550901367253115E-3</v>
      </c>
      <c r="T343" s="25">
        <f t="shared" si="138"/>
        <v>2.0256474537682289E-3</v>
      </c>
      <c r="U343" s="25">
        <f t="shared" si="138"/>
        <v>2.0943365841727692E-3</v>
      </c>
      <c r="V343" s="25">
        <f t="shared" si="138"/>
        <v>2.061420117216248E-3</v>
      </c>
      <c r="W343" s="25">
        <f t="shared" si="138"/>
        <v>3.6085793899858091E-3</v>
      </c>
    </row>
    <row r="345" spans="1:23" x14ac:dyDescent="0.2">
      <c r="B345" s="4" t="s">
        <v>18</v>
      </c>
      <c r="C345" s="11">
        <f t="shared" ref="C345:W345" si="139">IFERROR(C332/C342,0)</f>
        <v>0.98741397458845925</v>
      </c>
      <c r="D345" s="11">
        <f t="shared" si="139"/>
        <v>0.98510939180010737</v>
      </c>
      <c r="E345" s="11">
        <f t="shared" si="139"/>
        <v>0.98747642957179049</v>
      </c>
      <c r="F345" s="11">
        <f t="shared" si="139"/>
        <v>0.98798885534912484</v>
      </c>
      <c r="G345" s="11">
        <f t="shared" si="139"/>
        <v>0.98791664888340947</v>
      </c>
      <c r="H345" s="11">
        <f t="shared" si="139"/>
        <v>0.9880125978586709</v>
      </c>
      <c r="I345" s="11">
        <f t="shared" si="139"/>
        <v>0.99064035168814779</v>
      </c>
      <c r="J345" s="11">
        <f t="shared" si="139"/>
        <v>0.99050051221802282</v>
      </c>
      <c r="K345" s="11">
        <f t="shared" si="139"/>
        <v>0.9924035232189734</v>
      </c>
      <c r="L345" s="11">
        <f t="shared" si="139"/>
        <v>0.99240860981910817</v>
      </c>
      <c r="M345" s="11">
        <f t="shared" si="139"/>
        <v>0.99462542784854824</v>
      </c>
      <c r="N345" s="11">
        <f t="shared" si="139"/>
        <v>0.99468535693418225</v>
      </c>
      <c r="O345" s="11">
        <f t="shared" si="139"/>
        <v>0.99336896654862372</v>
      </c>
      <c r="P345" s="11">
        <f t="shared" si="139"/>
        <v>0.99448784920648292</v>
      </c>
      <c r="Q345" s="11">
        <f t="shared" si="139"/>
        <v>0.99448766002341205</v>
      </c>
      <c r="R345" s="11">
        <f t="shared" si="139"/>
        <v>0.99289417180166728</v>
      </c>
      <c r="S345" s="11">
        <f t="shared" si="139"/>
        <v>0.99205166018321955</v>
      </c>
      <c r="T345" s="11">
        <f t="shared" si="139"/>
        <v>0.99477398744419365</v>
      </c>
      <c r="U345" s="11">
        <f t="shared" si="139"/>
        <v>0.99611589702494252</v>
      </c>
      <c r="V345" s="11">
        <f t="shared" si="139"/>
        <v>0.99531018874379507</v>
      </c>
      <c r="W345" s="11">
        <f t="shared" si="139"/>
        <v>0.99414167821669985</v>
      </c>
    </row>
    <row r="346" spans="1:23" x14ac:dyDescent="0.2">
      <c r="B346" s="4" t="s">
        <v>19</v>
      </c>
      <c r="C346" s="11">
        <f t="shared" ref="C346:W346" si="140">IFERROR(C333/C342,0)</f>
        <v>1.2586025411540807E-2</v>
      </c>
      <c r="D346" s="11">
        <f t="shared" si="140"/>
        <v>1.4890608199892621E-2</v>
      </c>
      <c r="E346" s="11">
        <f t="shared" si="140"/>
        <v>1.2523570428209582E-2</v>
      </c>
      <c r="F346" s="11">
        <f t="shared" si="140"/>
        <v>1.201114465087522E-2</v>
      </c>
      <c r="G346" s="11">
        <f t="shared" si="140"/>
        <v>1.2083351116590618E-2</v>
      </c>
      <c r="H346" s="11">
        <f t="shared" si="140"/>
        <v>1.1987402141329082E-2</v>
      </c>
      <c r="I346" s="11">
        <f t="shared" si="140"/>
        <v>9.359648311852261E-3</v>
      </c>
      <c r="J346" s="11">
        <f t="shared" si="140"/>
        <v>9.4994877819771541E-3</v>
      </c>
      <c r="K346" s="11">
        <f t="shared" si="140"/>
        <v>7.5964767810266605E-3</v>
      </c>
      <c r="L346" s="11">
        <f t="shared" si="140"/>
        <v>7.5913901808918353E-3</v>
      </c>
      <c r="M346" s="11">
        <f t="shared" si="140"/>
        <v>5.374572151451683E-3</v>
      </c>
      <c r="N346" s="11">
        <f t="shared" si="140"/>
        <v>5.3146430658177939E-3</v>
      </c>
      <c r="O346" s="11">
        <f t="shared" si="140"/>
        <v>6.6310334513762772E-3</v>
      </c>
      <c r="P346" s="11">
        <f t="shared" si="140"/>
        <v>5.5121507935171178E-3</v>
      </c>
      <c r="Q346" s="11">
        <f t="shared" si="140"/>
        <v>5.5123399765879804E-3</v>
      </c>
      <c r="R346" s="11">
        <f t="shared" si="140"/>
        <v>7.1058281983326999E-3</v>
      </c>
      <c r="S346" s="11">
        <f t="shared" si="140"/>
        <v>7.948339816780477E-3</v>
      </c>
      <c r="T346" s="11">
        <f t="shared" si="140"/>
        <v>5.2260125558062876E-3</v>
      </c>
      <c r="U346" s="11">
        <f t="shared" si="140"/>
        <v>3.8841029750575984E-3</v>
      </c>
      <c r="V346" s="11">
        <f t="shared" si="140"/>
        <v>4.6898112562049257E-3</v>
      </c>
      <c r="W346" s="11">
        <f t="shared" si="140"/>
        <v>5.8583217833001987E-3</v>
      </c>
    </row>
    <row r="347" spans="1:23" x14ac:dyDescent="0.2">
      <c r="B347" s="4" t="s">
        <v>16</v>
      </c>
      <c r="C347" s="11">
        <f t="shared" ref="C347:W347" si="141">IFERROR(C334/C342,0)</f>
        <v>0</v>
      </c>
      <c r="D347" s="11">
        <f t="shared" si="141"/>
        <v>0</v>
      </c>
      <c r="E347" s="11">
        <f t="shared" si="141"/>
        <v>0</v>
      </c>
      <c r="F347" s="11">
        <f t="shared" si="141"/>
        <v>0</v>
      </c>
      <c r="G347" s="11">
        <f t="shared" si="141"/>
        <v>0</v>
      </c>
      <c r="H347" s="11">
        <f t="shared" si="141"/>
        <v>0</v>
      </c>
      <c r="I347" s="11">
        <f t="shared" si="141"/>
        <v>0</v>
      </c>
      <c r="J347" s="11">
        <f t="shared" si="141"/>
        <v>0</v>
      </c>
      <c r="K347" s="11">
        <f t="shared" si="141"/>
        <v>0</v>
      </c>
      <c r="L347" s="11">
        <f t="shared" si="141"/>
        <v>0</v>
      </c>
      <c r="M347" s="11">
        <f t="shared" si="141"/>
        <v>0</v>
      </c>
      <c r="N347" s="11">
        <f t="shared" si="141"/>
        <v>0</v>
      </c>
      <c r="O347" s="11">
        <f t="shared" si="141"/>
        <v>0</v>
      </c>
      <c r="P347" s="11">
        <f t="shared" si="141"/>
        <v>0</v>
      </c>
      <c r="Q347" s="11">
        <f t="shared" si="141"/>
        <v>0</v>
      </c>
      <c r="R347" s="11">
        <f t="shared" si="141"/>
        <v>0</v>
      </c>
      <c r="S347" s="11">
        <f t="shared" si="141"/>
        <v>0</v>
      </c>
      <c r="T347" s="11">
        <f t="shared" si="141"/>
        <v>0</v>
      </c>
      <c r="U347" s="11">
        <f t="shared" si="141"/>
        <v>0</v>
      </c>
      <c r="V347" s="11">
        <f t="shared" si="141"/>
        <v>0</v>
      </c>
      <c r="W347" s="11">
        <f t="shared" si="141"/>
        <v>0</v>
      </c>
    </row>
    <row r="348" spans="1:23" x14ac:dyDescent="0.2">
      <c r="B348" s="4" t="s">
        <v>21</v>
      </c>
      <c r="C348" s="11">
        <f t="shared" ref="C348:W348" si="142">IFERROR(C335/C342,0)</f>
        <v>0</v>
      </c>
      <c r="D348" s="11">
        <f t="shared" si="142"/>
        <v>0</v>
      </c>
      <c r="E348" s="11">
        <f t="shared" si="142"/>
        <v>0</v>
      </c>
      <c r="F348" s="11">
        <f t="shared" si="142"/>
        <v>0</v>
      </c>
      <c r="G348" s="11">
        <f t="shared" si="142"/>
        <v>0</v>
      </c>
      <c r="H348" s="11">
        <f t="shared" si="142"/>
        <v>0</v>
      </c>
      <c r="I348" s="11">
        <f t="shared" si="142"/>
        <v>0</v>
      </c>
      <c r="J348" s="11">
        <f t="shared" si="142"/>
        <v>0</v>
      </c>
      <c r="K348" s="11">
        <f t="shared" si="142"/>
        <v>0</v>
      </c>
      <c r="L348" s="11">
        <f t="shared" si="142"/>
        <v>0</v>
      </c>
      <c r="M348" s="11">
        <f t="shared" si="142"/>
        <v>0</v>
      </c>
      <c r="N348" s="11">
        <f t="shared" si="142"/>
        <v>0</v>
      </c>
      <c r="O348" s="11">
        <f t="shared" si="142"/>
        <v>0</v>
      </c>
      <c r="P348" s="11">
        <f t="shared" si="142"/>
        <v>0</v>
      </c>
      <c r="Q348" s="11">
        <f t="shared" si="142"/>
        <v>0</v>
      </c>
      <c r="R348" s="11">
        <f t="shared" si="142"/>
        <v>0</v>
      </c>
      <c r="S348" s="11">
        <f t="shared" si="142"/>
        <v>0</v>
      </c>
      <c r="T348" s="11">
        <f t="shared" si="142"/>
        <v>0</v>
      </c>
      <c r="U348" s="11">
        <f t="shared" si="142"/>
        <v>0</v>
      </c>
      <c r="V348" s="11">
        <f t="shared" si="142"/>
        <v>0</v>
      </c>
      <c r="W348" s="11">
        <f t="shared" si="142"/>
        <v>0</v>
      </c>
    </row>
    <row r="349" spans="1:23" x14ac:dyDescent="0.2">
      <c r="B349" s="4" t="s">
        <v>20</v>
      </c>
      <c r="C349" s="11">
        <f t="shared" ref="C349:W349" si="143">IFERROR(C336/C342,0)</f>
        <v>0</v>
      </c>
      <c r="D349" s="11">
        <f t="shared" si="143"/>
        <v>0</v>
      </c>
      <c r="E349" s="11">
        <f t="shared" si="143"/>
        <v>0</v>
      </c>
      <c r="F349" s="11">
        <f t="shared" si="143"/>
        <v>0</v>
      </c>
      <c r="G349" s="11">
        <f t="shared" si="143"/>
        <v>0</v>
      </c>
      <c r="H349" s="11">
        <f t="shared" si="143"/>
        <v>0</v>
      </c>
      <c r="I349" s="11">
        <f t="shared" si="143"/>
        <v>0</v>
      </c>
      <c r="J349" s="11">
        <f t="shared" si="143"/>
        <v>0</v>
      </c>
      <c r="K349" s="11">
        <f t="shared" si="143"/>
        <v>0</v>
      </c>
      <c r="L349" s="11">
        <f t="shared" si="143"/>
        <v>0</v>
      </c>
      <c r="M349" s="11">
        <f t="shared" si="143"/>
        <v>0</v>
      </c>
      <c r="N349" s="11">
        <f t="shared" si="143"/>
        <v>0</v>
      </c>
      <c r="O349" s="11">
        <f t="shared" si="143"/>
        <v>0</v>
      </c>
      <c r="P349" s="11">
        <f t="shared" si="143"/>
        <v>0</v>
      </c>
      <c r="Q349" s="11">
        <f t="shared" si="143"/>
        <v>0</v>
      </c>
      <c r="R349" s="11">
        <f t="shared" si="143"/>
        <v>0</v>
      </c>
      <c r="S349" s="11">
        <f t="shared" si="143"/>
        <v>0</v>
      </c>
      <c r="T349" s="11">
        <f t="shared" si="143"/>
        <v>0</v>
      </c>
      <c r="U349" s="11">
        <f t="shared" si="143"/>
        <v>0</v>
      </c>
      <c r="V349" s="11">
        <f t="shared" si="143"/>
        <v>0</v>
      </c>
      <c r="W349" s="11">
        <f t="shared" si="143"/>
        <v>0</v>
      </c>
    </row>
    <row r="350" spans="1:23" x14ac:dyDescent="0.2">
      <c r="B350" s="4" t="s">
        <v>0</v>
      </c>
      <c r="C350" s="11">
        <f t="shared" ref="C350:W350" si="144">IFERROR(C337/C342,0)</f>
        <v>0</v>
      </c>
      <c r="D350" s="11">
        <f t="shared" si="144"/>
        <v>0</v>
      </c>
      <c r="E350" s="11">
        <f t="shared" si="144"/>
        <v>0</v>
      </c>
      <c r="F350" s="11">
        <f t="shared" si="144"/>
        <v>0</v>
      </c>
      <c r="G350" s="11">
        <f t="shared" si="144"/>
        <v>0</v>
      </c>
      <c r="H350" s="11">
        <f t="shared" si="144"/>
        <v>0</v>
      </c>
      <c r="I350" s="11">
        <f t="shared" si="144"/>
        <v>0</v>
      </c>
      <c r="J350" s="11">
        <f t="shared" si="144"/>
        <v>0</v>
      </c>
      <c r="K350" s="11">
        <f t="shared" si="144"/>
        <v>0</v>
      </c>
      <c r="L350" s="11">
        <f t="shared" si="144"/>
        <v>0</v>
      </c>
      <c r="M350" s="11">
        <f t="shared" si="144"/>
        <v>0</v>
      </c>
      <c r="N350" s="11">
        <f t="shared" si="144"/>
        <v>0</v>
      </c>
      <c r="O350" s="11">
        <f t="shared" si="144"/>
        <v>0</v>
      </c>
      <c r="P350" s="11">
        <f t="shared" si="144"/>
        <v>0</v>
      </c>
      <c r="Q350" s="11">
        <f t="shared" si="144"/>
        <v>0</v>
      </c>
      <c r="R350" s="11">
        <f t="shared" si="144"/>
        <v>0</v>
      </c>
      <c r="S350" s="11">
        <f t="shared" si="144"/>
        <v>0</v>
      </c>
      <c r="T350" s="11">
        <f t="shared" si="144"/>
        <v>0</v>
      </c>
      <c r="U350" s="11">
        <f t="shared" si="144"/>
        <v>0</v>
      </c>
      <c r="V350" s="11">
        <f t="shared" si="144"/>
        <v>0</v>
      </c>
      <c r="W350" s="11">
        <f t="shared" si="144"/>
        <v>0</v>
      </c>
    </row>
    <row r="351" spans="1:23" x14ac:dyDescent="0.2">
      <c r="B351" s="4" t="s">
        <v>22</v>
      </c>
      <c r="C351" s="11">
        <f t="shared" ref="C351:W351" si="145">IFERROR(C338/C342,0)</f>
        <v>0</v>
      </c>
      <c r="D351" s="11">
        <f t="shared" si="145"/>
        <v>0</v>
      </c>
      <c r="E351" s="11">
        <f t="shared" si="145"/>
        <v>0</v>
      </c>
      <c r="F351" s="11">
        <f t="shared" si="145"/>
        <v>0</v>
      </c>
      <c r="G351" s="11">
        <f t="shared" si="145"/>
        <v>0</v>
      </c>
      <c r="H351" s="11">
        <f t="shared" si="145"/>
        <v>0</v>
      </c>
      <c r="I351" s="11">
        <f t="shared" si="145"/>
        <v>0</v>
      </c>
      <c r="J351" s="11">
        <f t="shared" si="145"/>
        <v>0</v>
      </c>
      <c r="K351" s="11">
        <f t="shared" si="145"/>
        <v>0</v>
      </c>
      <c r="L351" s="11">
        <f t="shared" si="145"/>
        <v>0</v>
      </c>
      <c r="M351" s="11">
        <f t="shared" si="145"/>
        <v>0</v>
      </c>
      <c r="N351" s="11">
        <f t="shared" si="145"/>
        <v>0</v>
      </c>
      <c r="O351" s="11">
        <f t="shared" si="145"/>
        <v>0</v>
      </c>
      <c r="P351" s="11">
        <f t="shared" si="145"/>
        <v>0</v>
      </c>
      <c r="Q351" s="11">
        <f t="shared" si="145"/>
        <v>0</v>
      </c>
      <c r="R351" s="11">
        <f t="shared" si="145"/>
        <v>0</v>
      </c>
      <c r="S351" s="11">
        <f t="shared" si="145"/>
        <v>0</v>
      </c>
      <c r="T351" s="11">
        <f t="shared" si="145"/>
        <v>0</v>
      </c>
      <c r="U351" s="11">
        <f t="shared" si="145"/>
        <v>0</v>
      </c>
      <c r="V351" s="11">
        <f t="shared" si="145"/>
        <v>0</v>
      </c>
      <c r="W351" s="11">
        <f t="shared" si="145"/>
        <v>0</v>
      </c>
    </row>
    <row r="352" spans="1:23" x14ac:dyDescent="0.2">
      <c r="B352" s="4" t="s">
        <v>23</v>
      </c>
      <c r="C352" s="11">
        <f t="shared" ref="C352:W352" si="146">IFERROR(C339/C342,0)</f>
        <v>0</v>
      </c>
      <c r="D352" s="11">
        <f t="shared" si="146"/>
        <v>0</v>
      </c>
      <c r="E352" s="11">
        <f t="shared" si="146"/>
        <v>0</v>
      </c>
      <c r="F352" s="11">
        <f t="shared" si="146"/>
        <v>0</v>
      </c>
      <c r="G352" s="11">
        <f t="shared" si="146"/>
        <v>0</v>
      </c>
      <c r="H352" s="11">
        <f t="shared" si="146"/>
        <v>0</v>
      </c>
      <c r="I352" s="11">
        <f t="shared" si="146"/>
        <v>0</v>
      </c>
      <c r="J352" s="11">
        <f t="shared" si="146"/>
        <v>0</v>
      </c>
      <c r="K352" s="11">
        <f t="shared" si="146"/>
        <v>0</v>
      </c>
      <c r="L352" s="11">
        <f t="shared" si="146"/>
        <v>0</v>
      </c>
      <c r="M352" s="11">
        <f t="shared" si="146"/>
        <v>0</v>
      </c>
      <c r="N352" s="11">
        <f t="shared" si="146"/>
        <v>0</v>
      </c>
      <c r="O352" s="11">
        <f t="shared" si="146"/>
        <v>0</v>
      </c>
      <c r="P352" s="11">
        <f t="shared" si="146"/>
        <v>0</v>
      </c>
      <c r="Q352" s="11">
        <f t="shared" si="146"/>
        <v>0</v>
      </c>
      <c r="R352" s="11">
        <f t="shared" si="146"/>
        <v>0</v>
      </c>
      <c r="S352" s="11">
        <f t="shared" si="146"/>
        <v>0</v>
      </c>
      <c r="T352" s="11">
        <f t="shared" si="146"/>
        <v>0</v>
      </c>
      <c r="U352" s="11">
        <f t="shared" si="146"/>
        <v>0</v>
      </c>
      <c r="V352" s="11">
        <f t="shared" si="146"/>
        <v>0</v>
      </c>
      <c r="W352" s="11">
        <f t="shared" si="146"/>
        <v>0</v>
      </c>
    </row>
    <row r="353" spans="2:23" x14ac:dyDescent="0.2">
      <c r="B353" s="4" t="s">
        <v>17</v>
      </c>
      <c r="C353" s="11">
        <f t="shared" ref="C353:W353" si="147">IFERROR(C340/C342,0)</f>
        <v>0</v>
      </c>
      <c r="D353" s="11">
        <f t="shared" si="147"/>
        <v>0</v>
      </c>
      <c r="E353" s="11">
        <f t="shared" si="147"/>
        <v>0</v>
      </c>
      <c r="F353" s="11">
        <f t="shared" si="147"/>
        <v>0</v>
      </c>
      <c r="G353" s="11">
        <f t="shared" si="147"/>
        <v>0</v>
      </c>
      <c r="H353" s="11">
        <f t="shared" si="147"/>
        <v>0</v>
      </c>
      <c r="I353" s="11">
        <f t="shared" si="147"/>
        <v>0</v>
      </c>
      <c r="J353" s="11">
        <f t="shared" si="147"/>
        <v>0</v>
      </c>
      <c r="K353" s="11">
        <f t="shared" si="147"/>
        <v>0</v>
      </c>
      <c r="L353" s="11">
        <f t="shared" si="147"/>
        <v>0</v>
      </c>
      <c r="M353" s="11">
        <f t="shared" si="147"/>
        <v>0</v>
      </c>
      <c r="N353" s="11">
        <f t="shared" si="147"/>
        <v>0</v>
      </c>
      <c r="O353" s="11">
        <f t="shared" si="147"/>
        <v>0</v>
      </c>
      <c r="P353" s="11">
        <f t="shared" si="147"/>
        <v>0</v>
      </c>
      <c r="Q353" s="11">
        <f t="shared" si="147"/>
        <v>0</v>
      </c>
      <c r="R353" s="11">
        <f t="shared" si="147"/>
        <v>0</v>
      </c>
      <c r="S353" s="11">
        <f t="shared" si="147"/>
        <v>0</v>
      </c>
      <c r="T353" s="11">
        <f t="shared" si="147"/>
        <v>0</v>
      </c>
      <c r="U353" s="11">
        <f t="shared" si="147"/>
        <v>0</v>
      </c>
      <c r="V353" s="11">
        <f t="shared" si="147"/>
        <v>0</v>
      </c>
      <c r="W353" s="11">
        <f t="shared" si="147"/>
        <v>0</v>
      </c>
    </row>
    <row r="354" spans="2:23" x14ac:dyDescent="0.2">
      <c r="B354" s="4" t="s">
        <v>24</v>
      </c>
      <c r="C354" s="11">
        <f t="shared" ref="C354:W354" si="148">IFERROR(C341/C342,0)</f>
        <v>0</v>
      </c>
      <c r="D354" s="11">
        <f t="shared" si="148"/>
        <v>0</v>
      </c>
      <c r="E354" s="11">
        <f t="shared" si="148"/>
        <v>0</v>
      </c>
      <c r="F354" s="11">
        <f t="shared" si="148"/>
        <v>0</v>
      </c>
      <c r="G354" s="11">
        <f t="shared" si="148"/>
        <v>0</v>
      </c>
      <c r="H354" s="11">
        <f t="shared" si="148"/>
        <v>0</v>
      </c>
      <c r="I354" s="11">
        <f t="shared" si="148"/>
        <v>0</v>
      </c>
      <c r="J354" s="11">
        <f t="shared" si="148"/>
        <v>0</v>
      </c>
      <c r="K354" s="11">
        <f t="shared" si="148"/>
        <v>0</v>
      </c>
      <c r="L354" s="11">
        <f t="shared" si="148"/>
        <v>0</v>
      </c>
      <c r="M354" s="11">
        <f t="shared" si="148"/>
        <v>0</v>
      </c>
      <c r="N354" s="11">
        <f t="shared" si="148"/>
        <v>0</v>
      </c>
      <c r="O354" s="11">
        <f t="shared" si="148"/>
        <v>0</v>
      </c>
      <c r="P354" s="11">
        <f t="shared" si="148"/>
        <v>0</v>
      </c>
      <c r="Q354" s="11">
        <f t="shared" si="148"/>
        <v>0</v>
      </c>
      <c r="R354" s="11">
        <f t="shared" si="148"/>
        <v>0</v>
      </c>
      <c r="S354" s="11">
        <f t="shared" si="148"/>
        <v>0</v>
      </c>
      <c r="T354" s="11">
        <f t="shared" si="148"/>
        <v>0</v>
      </c>
      <c r="U354" s="11">
        <f t="shared" si="148"/>
        <v>0</v>
      </c>
      <c r="V354" s="11">
        <f t="shared" si="148"/>
        <v>0</v>
      </c>
      <c r="W354" s="11">
        <f t="shared" si="14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81C93-F8DA-46BD-9424-2B3345B52263}">
  <sheetPr codeName="Sheet18">
    <tabColor rgb="FFFF0000"/>
    <outlinePr summaryBelow="0"/>
  </sheetPr>
  <dimension ref="A1:AB354"/>
  <sheetViews>
    <sheetView zoomScale="85" zoomScaleNormal="85" workbookViewId="0">
      <pane xSplit="2" ySplit="1" topLeftCell="C288" activePane="bottomRight" state="frozen"/>
      <selection activeCell="C11" sqref="C11:W20"/>
      <selection pane="topRight" activeCell="C11" sqref="C11:W20"/>
      <selection pane="bottomLeft" activeCell="C11" sqref="C11:W20"/>
      <selection pane="bottomRight" activeCell="C11" sqref="C11:W20"/>
    </sheetView>
  </sheetViews>
  <sheetFormatPr defaultColWidth="9.140625" defaultRowHeight="12.75" outlineLevelRow="1" x14ac:dyDescent="0.2"/>
  <cols>
    <col min="1" max="1" width="11.7109375" style="1" customWidth="1"/>
    <col min="2" max="2" width="37.28515625" style="1" bestFit="1" customWidth="1"/>
    <col min="3" max="23" width="9.7109375" style="1" customWidth="1"/>
    <col min="24" max="24" width="4.7109375" style="1" customWidth="1"/>
    <col min="25" max="25" width="39.85546875" style="1" customWidth="1"/>
    <col min="26" max="26" width="46.42578125" bestFit="1" customWidth="1"/>
    <col min="27" max="27" width="4.7109375" style="1" customWidth="1"/>
    <col min="28" max="28" width="8.7109375" style="1" customWidth="1"/>
    <col min="29" max="16384" width="9.140625" style="1"/>
  </cols>
  <sheetData>
    <row r="1" spans="1:28" ht="46.9" customHeight="1" thickBot="1" x14ac:dyDescent="0.25">
      <c r="A1" s="27" t="s">
        <v>218</v>
      </c>
      <c r="B1" s="27" t="s">
        <v>48</v>
      </c>
      <c r="C1" s="2">
        <v>2000</v>
      </c>
      <c r="D1" s="2">
        <v>2001</v>
      </c>
      <c r="E1" s="2">
        <v>2002</v>
      </c>
      <c r="F1" s="2">
        <v>2003</v>
      </c>
      <c r="G1" s="2">
        <v>2004</v>
      </c>
      <c r="H1" s="2">
        <v>2005</v>
      </c>
      <c r="I1" s="2">
        <v>2006</v>
      </c>
      <c r="J1" s="2">
        <v>2007</v>
      </c>
      <c r="K1" s="2">
        <v>2008</v>
      </c>
      <c r="L1" s="2">
        <v>2009</v>
      </c>
      <c r="M1" s="2">
        <v>2010</v>
      </c>
      <c r="N1" s="2">
        <v>2011</v>
      </c>
      <c r="O1" s="2">
        <v>2012</v>
      </c>
      <c r="P1" s="2">
        <v>2013</v>
      </c>
      <c r="Q1" s="2">
        <v>2014</v>
      </c>
      <c r="R1" s="2">
        <v>2015</v>
      </c>
      <c r="S1" s="2">
        <v>2016</v>
      </c>
      <c r="T1" s="2">
        <v>2017</v>
      </c>
      <c r="U1" s="2">
        <v>2018</v>
      </c>
      <c r="V1" s="2">
        <v>2019</v>
      </c>
      <c r="W1" s="2">
        <v>2020</v>
      </c>
      <c r="X1" s="2"/>
      <c r="Y1" s="2" t="s">
        <v>34</v>
      </c>
      <c r="Z1" s="2" t="s">
        <v>33</v>
      </c>
      <c r="AA1" s="2"/>
      <c r="AB1" s="2" t="s">
        <v>35</v>
      </c>
    </row>
    <row r="2" spans="1:28" s="29" customFormat="1" ht="13.5" thickTop="1" x14ac:dyDescent="0.2">
      <c r="A2" s="28" t="s">
        <v>80</v>
      </c>
      <c r="C2" s="28"/>
      <c r="D2" s="28"/>
      <c r="E2" s="28"/>
      <c r="F2" s="28"/>
      <c r="G2" s="28"/>
      <c r="H2" s="28"/>
      <c r="I2" s="28"/>
      <c r="J2" s="28"/>
      <c r="K2" s="28"/>
      <c r="L2" s="28"/>
      <c r="M2" s="28"/>
      <c r="N2" s="28"/>
      <c r="O2" s="28"/>
      <c r="P2" s="28"/>
      <c r="Q2" s="28"/>
      <c r="R2" s="28"/>
      <c r="S2" s="28"/>
      <c r="T2" s="28"/>
      <c r="U2" s="28"/>
      <c r="V2" s="28"/>
      <c r="W2" s="28"/>
      <c r="X2" s="28"/>
      <c r="Y2" s="28"/>
      <c r="AA2" s="28"/>
      <c r="AB2" s="28"/>
    </row>
    <row r="3" spans="1:28" outlineLevel="1" x14ac:dyDescent="0.2">
      <c r="A3" s="6"/>
      <c r="B3" s="20" t="s">
        <v>88</v>
      </c>
      <c r="C3" s="5">
        <f>C37+C177+C212+C247+C287+C325</f>
        <v>81031.981439482479</v>
      </c>
      <c r="D3" s="5">
        <f t="shared" ref="D3:W3" si="0">D37+D177+D212+D247+D287+D325</f>
        <v>78595.898865527881</v>
      </c>
      <c r="E3" s="5">
        <f t="shared" si="0"/>
        <v>81379.679771563635</v>
      </c>
      <c r="F3" s="5">
        <f t="shared" si="0"/>
        <v>78679.025694208496</v>
      </c>
      <c r="G3" s="5">
        <f t="shared" si="0"/>
        <v>80821.119925876847</v>
      </c>
      <c r="H3" s="5">
        <f t="shared" si="0"/>
        <v>79280.785043421871</v>
      </c>
      <c r="I3" s="5">
        <f t="shared" si="0"/>
        <v>77639.573200938612</v>
      </c>
      <c r="J3" s="5">
        <f t="shared" si="0"/>
        <v>81771.854357867036</v>
      </c>
      <c r="K3" s="5">
        <f t="shared" si="0"/>
        <v>82510.847038599037</v>
      </c>
      <c r="L3" s="5">
        <f t="shared" si="0"/>
        <v>80502.322058301535</v>
      </c>
      <c r="M3" s="5">
        <f t="shared" si="0"/>
        <v>86002.465977918866</v>
      </c>
      <c r="N3" s="5">
        <f t="shared" si="0"/>
        <v>85289.930902670894</v>
      </c>
      <c r="O3" s="5">
        <f t="shared" si="0"/>
        <v>82754.079315489827</v>
      </c>
      <c r="P3" s="5">
        <f t="shared" si="0"/>
        <v>84262.488033540663</v>
      </c>
      <c r="Q3" s="5">
        <f t="shared" si="0"/>
        <v>85109.60948893147</v>
      </c>
      <c r="R3" s="5">
        <f t="shared" si="0"/>
        <v>84518.514946065727</v>
      </c>
      <c r="S3" s="5">
        <f t="shared" si="0"/>
        <v>91125.437304205436</v>
      </c>
      <c r="T3" s="5">
        <f t="shared" si="0"/>
        <v>98178.933891816298</v>
      </c>
      <c r="U3" s="5">
        <f t="shared" si="0"/>
        <v>107287.86376693787</v>
      </c>
      <c r="V3" s="5">
        <f t="shared" si="0"/>
        <v>107858.71446903078</v>
      </c>
      <c r="W3" s="5">
        <f t="shared" si="0"/>
        <v>77026.071170171315</v>
      </c>
      <c r="Z3" s="21"/>
    </row>
    <row r="4" spans="1:28" outlineLevel="1" x14ac:dyDescent="0.2">
      <c r="A4" s="6"/>
      <c r="B4" s="7" t="s">
        <v>25</v>
      </c>
      <c r="C4" s="5"/>
      <c r="D4" s="5"/>
      <c r="E4" s="5"/>
      <c r="F4" s="5"/>
      <c r="G4" s="5"/>
      <c r="H4" s="5"/>
      <c r="I4" s="5"/>
      <c r="J4" s="5"/>
      <c r="K4" s="5"/>
      <c r="L4" s="5"/>
      <c r="M4" s="5"/>
      <c r="N4" s="5"/>
      <c r="O4" s="5"/>
      <c r="P4" s="5"/>
      <c r="Q4" s="5"/>
      <c r="R4" s="5"/>
      <c r="S4" s="5"/>
      <c r="T4" s="5"/>
      <c r="U4" s="5"/>
      <c r="V4" s="5"/>
      <c r="W4" s="5"/>
    </row>
    <row r="5" spans="1:28" outlineLevel="1" x14ac:dyDescent="0.2">
      <c r="A5" s="6"/>
      <c r="B5" s="7" t="s">
        <v>30</v>
      </c>
      <c r="C5" s="5"/>
      <c r="D5" s="5"/>
      <c r="E5" s="5"/>
      <c r="F5" s="5"/>
      <c r="G5" s="5"/>
      <c r="H5" s="5"/>
      <c r="I5" s="5"/>
      <c r="J5" s="5"/>
      <c r="K5" s="5"/>
      <c r="L5" s="5"/>
      <c r="M5" s="5"/>
      <c r="N5" s="5"/>
      <c r="O5" s="5"/>
      <c r="P5" s="5"/>
      <c r="Q5" s="5"/>
      <c r="R5" s="5"/>
      <c r="S5" s="5"/>
      <c r="T5" s="5"/>
      <c r="U5" s="5"/>
      <c r="V5" s="5"/>
      <c r="W5" s="5"/>
    </row>
    <row r="6" spans="1:28" outlineLevel="1" x14ac:dyDescent="0.2">
      <c r="A6" s="6"/>
      <c r="B6" s="7" t="s">
        <v>31</v>
      </c>
      <c r="C6" s="5"/>
      <c r="D6" s="5"/>
      <c r="E6" s="5"/>
      <c r="F6" s="5"/>
      <c r="G6" s="5"/>
      <c r="H6" s="5"/>
      <c r="I6" s="5"/>
      <c r="J6" s="5"/>
      <c r="K6" s="5"/>
      <c r="L6" s="5"/>
      <c r="M6" s="5"/>
      <c r="N6" s="5"/>
      <c r="O6" s="5"/>
      <c r="P6" s="5"/>
      <c r="Q6" s="5"/>
      <c r="R6" s="5"/>
      <c r="S6" s="5"/>
      <c r="T6" s="5"/>
      <c r="U6" s="5"/>
      <c r="V6" s="5"/>
      <c r="W6" s="5"/>
    </row>
    <row r="7" spans="1:28" outlineLevel="1" x14ac:dyDescent="0.2">
      <c r="A7" s="6"/>
      <c r="B7" s="7" t="s">
        <v>140</v>
      </c>
      <c r="C7" s="14"/>
      <c r="D7" s="14"/>
      <c r="E7" s="14"/>
      <c r="F7" s="14"/>
      <c r="G7" s="14"/>
      <c r="H7" s="14"/>
      <c r="I7" s="14"/>
      <c r="J7" s="14"/>
      <c r="K7" s="14"/>
      <c r="L7" s="14"/>
      <c r="M7" s="14"/>
      <c r="N7" s="14"/>
      <c r="O7" s="14"/>
      <c r="P7" s="14"/>
      <c r="Q7" s="14"/>
      <c r="R7" s="14"/>
      <c r="S7" s="14"/>
      <c r="T7" s="14"/>
      <c r="U7" s="14"/>
      <c r="V7" s="14"/>
      <c r="W7" s="14"/>
    </row>
    <row r="8" spans="1:28" outlineLevel="1" x14ac:dyDescent="0.2">
      <c r="A8" s="6"/>
      <c r="B8" s="7" t="s">
        <v>90</v>
      </c>
      <c r="C8" s="5"/>
      <c r="D8" s="5"/>
      <c r="E8" s="5"/>
      <c r="F8" s="5"/>
      <c r="G8" s="5"/>
      <c r="H8" s="5"/>
      <c r="I8" s="5"/>
      <c r="J8" s="5"/>
      <c r="K8" s="5"/>
      <c r="L8" s="5"/>
      <c r="M8" s="5"/>
      <c r="N8" s="5"/>
      <c r="O8" s="5"/>
      <c r="P8" s="5"/>
      <c r="Q8" s="5"/>
      <c r="R8" s="5"/>
      <c r="S8" s="5"/>
      <c r="T8" s="5"/>
      <c r="U8" s="5"/>
      <c r="V8" s="5"/>
      <c r="W8" s="5"/>
    </row>
    <row r="9" spans="1:28" outlineLevel="1" x14ac:dyDescent="0.2"/>
    <row r="10" spans="1:28" outlineLevel="1" x14ac:dyDescent="0.2">
      <c r="B10" s="8" t="s">
        <v>14</v>
      </c>
      <c r="C10" s="13"/>
    </row>
    <row r="11" spans="1:28" outlineLevel="1" x14ac:dyDescent="0.2">
      <c r="B11" s="4" t="s">
        <v>18</v>
      </c>
      <c r="C11" s="5">
        <f>C46+C186+C221+C256+C294+C332</f>
        <v>55675.160999999993</v>
      </c>
      <c r="D11" s="5">
        <f t="shared" ref="D11:W11" si="1">D46+D186+D221+D256+D294+D332</f>
        <v>45431.283600000002</v>
      </c>
      <c r="E11" s="5">
        <f t="shared" si="1"/>
        <v>52957.960199999994</v>
      </c>
      <c r="F11" s="5">
        <f t="shared" si="1"/>
        <v>48703.126499999998</v>
      </c>
      <c r="G11" s="5">
        <f t="shared" si="1"/>
        <v>51956.1198</v>
      </c>
      <c r="H11" s="5">
        <f t="shared" si="1"/>
        <v>52154.757000000005</v>
      </c>
      <c r="I11" s="5">
        <f t="shared" si="1"/>
        <v>53697.772800000006</v>
      </c>
      <c r="J11" s="5">
        <f t="shared" si="1"/>
        <v>53800.153200000001</v>
      </c>
      <c r="K11" s="5">
        <f t="shared" si="1"/>
        <v>56191.910400000008</v>
      </c>
      <c r="L11" s="5">
        <f t="shared" si="1"/>
        <v>51432.687899999997</v>
      </c>
      <c r="M11" s="5">
        <f t="shared" si="1"/>
        <v>57830.626800000005</v>
      </c>
      <c r="N11" s="5">
        <f t="shared" si="1"/>
        <v>60645.369599999998</v>
      </c>
      <c r="O11" s="5">
        <f t="shared" si="1"/>
        <v>54102.082500000004</v>
      </c>
      <c r="P11" s="5">
        <f t="shared" si="1"/>
        <v>55796.332499999997</v>
      </c>
      <c r="Q11" s="5">
        <f t="shared" si="1"/>
        <v>51495.66</v>
      </c>
      <c r="R11" s="5">
        <f t="shared" si="1"/>
        <v>44050.271399999998</v>
      </c>
      <c r="S11" s="5">
        <f t="shared" si="1"/>
        <v>43027.789500000006</v>
      </c>
      <c r="T11" s="5">
        <f t="shared" si="1"/>
        <v>52876.5075</v>
      </c>
      <c r="U11" s="5">
        <f t="shared" si="1"/>
        <v>71598.42</v>
      </c>
      <c r="V11" s="5">
        <f t="shared" si="1"/>
        <v>71889.840000000011</v>
      </c>
      <c r="W11" s="5">
        <f t="shared" si="1"/>
        <v>36864.475200000001</v>
      </c>
    </row>
    <row r="12" spans="1:28" outlineLevel="1" x14ac:dyDescent="0.2">
      <c r="B12" s="4" t="s">
        <v>19</v>
      </c>
      <c r="C12" s="5">
        <f t="shared" ref="C12:W20" si="2">C47+C187+C222+C257+C295+C333</f>
        <v>709.66079999999999</v>
      </c>
      <c r="D12" s="5">
        <f t="shared" si="2"/>
        <v>686.72520000000009</v>
      </c>
      <c r="E12" s="5">
        <f t="shared" si="2"/>
        <v>671.63400000000001</v>
      </c>
      <c r="F12" s="5">
        <f t="shared" si="2"/>
        <v>592.0920000000001</v>
      </c>
      <c r="G12" s="5">
        <f t="shared" si="2"/>
        <v>635.4828</v>
      </c>
      <c r="H12" s="5">
        <f t="shared" si="2"/>
        <v>632.78549999999996</v>
      </c>
      <c r="I12" s="5">
        <f t="shared" si="2"/>
        <v>507.34080000000006</v>
      </c>
      <c r="J12" s="5">
        <f t="shared" si="2"/>
        <v>515.97539999999992</v>
      </c>
      <c r="K12" s="5">
        <f t="shared" si="2"/>
        <v>430.12799999999999</v>
      </c>
      <c r="L12" s="5">
        <f t="shared" si="2"/>
        <v>393.4323</v>
      </c>
      <c r="M12" s="5">
        <f t="shared" si="2"/>
        <v>312.49439999999998</v>
      </c>
      <c r="N12" s="5">
        <f t="shared" si="2"/>
        <v>324.03059999999999</v>
      </c>
      <c r="O12" s="5">
        <f t="shared" si="2"/>
        <v>361.14750000000004</v>
      </c>
      <c r="P12" s="5">
        <f t="shared" si="2"/>
        <v>309.26249999999999</v>
      </c>
      <c r="Q12" s="5">
        <f t="shared" si="2"/>
        <v>285.435</v>
      </c>
      <c r="R12" s="5">
        <f t="shared" si="2"/>
        <v>315.25379999999996</v>
      </c>
      <c r="S12" s="5">
        <f t="shared" si="2"/>
        <v>344.7396</v>
      </c>
      <c r="T12" s="5">
        <f t="shared" si="2"/>
        <v>277.78500000000003</v>
      </c>
      <c r="U12" s="5">
        <f t="shared" si="2"/>
        <v>279.18</v>
      </c>
      <c r="V12" s="5">
        <f t="shared" si="2"/>
        <v>338.73840000000001</v>
      </c>
      <c r="W12" s="5">
        <f t="shared" si="2"/>
        <v>217.23660000000001</v>
      </c>
    </row>
    <row r="13" spans="1:28" outlineLevel="1" x14ac:dyDescent="0.2">
      <c r="B13" s="4" t="s">
        <v>16</v>
      </c>
      <c r="C13" s="5">
        <f t="shared" si="2"/>
        <v>11475.65</v>
      </c>
      <c r="D13" s="5">
        <f t="shared" si="2"/>
        <v>13343.876000000002</v>
      </c>
      <c r="E13" s="5">
        <f t="shared" si="2"/>
        <v>14108.338000000002</v>
      </c>
      <c r="F13" s="5">
        <f t="shared" si="2"/>
        <v>13566.646000000002</v>
      </c>
      <c r="G13" s="5">
        <f t="shared" si="2"/>
        <v>11506.788999999999</v>
      </c>
      <c r="H13" s="5">
        <f t="shared" si="2"/>
        <v>11414.305</v>
      </c>
      <c r="I13" s="5">
        <f t="shared" si="2"/>
        <v>8983.9180000000015</v>
      </c>
      <c r="J13" s="5">
        <f t="shared" si="2"/>
        <v>10813.956000000002</v>
      </c>
      <c r="K13" s="5">
        <f t="shared" si="2"/>
        <v>11295.501999999999</v>
      </c>
      <c r="L13" s="5">
        <f t="shared" si="2"/>
        <v>8635.7819999999992</v>
      </c>
      <c r="M13" s="5">
        <f t="shared" si="2"/>
        <v>8956.4169999999995</v>
      </c>
      <c r="N13" s="5">
        <f t="shared" si="2"/>
        <v>8597.5360000000001</v>
      </c>
      <c r="O13" s="5">
        <f t="shared" si="2"/>
        <v>8585.3709999999992</v>
      </c>
      <c r="P13" s="5">
        <f t="shared" si="2"/>
        <v>9620.9799999999977</v>
      </c>
      <c r="Q13" s="5">
        <f t="shared" si="2"/>
        <v>9178.744999999999</v>
      </c>
      <c r="R13" s="5">
        <f t="shared" si="2"/>
        <v>9109.4520000000011</v>
      </c>
      <c r="S13" s="5">
        <f t="shared" si="2"/>
        <v>9122.8419999999987</v>
      </c>
      <c r="T13" s="5">
        <f t="shared" si="2"/>
        <v>8846.9519999999993</v>
      </c>
      <c r="U13" s="5">
        <f t="shared" si="2"/>
        <v>9681.9639999999981</v>
      </c>
      <c r="V13" s="5">
        <f t="shared" si="2"/>
        <v>9931.8709999999992</v>
      </c>
      <c r="W13" s="5">
        <f t="shared" si="2"/>
        <v>8176.3940000000002</v>
      </c>
    </row>
    <row r="14" spans="1:28" outlineLevel="1" x14ac:dyDescent="0.2">
      <c r="B14" s="4" t="s">
        <v>21</v>
      </c>
      <c r="C14" s="5">
        <f t="shared" si="2"/>
        <v>0</v>
      </c>
      <c r="D14" s="5">
        <f t="shared" si="2"/>
        <v>0</v>
      </c>
      <c r="E14" s="5">
        <f t="shared" si="2"/>
        <v>0</v>
      </c>
      <c r="F14" s="5">
        <f t="shared" si="2"/>
        <v>0</v>
      </c>
      <c r="G14" s="5">
        <f t="shared" si="2"/>
        <v>0</v>
      </c>
      <c r="H14" s="5">
        <f t="shared" si="2"/>
        <v>0</v>
      </c>
      <c r="I14" s="5">
        <f t="shared" si="2"/>
        <v>0</v>
      </c>
      <c r="J14" s="5">
        <f t="shared" si="2"/>
        <v>0</v>
      </c>
      <c r="K14" s="5">
        <f t="shared" si="2"/>
        <v>0</v>
      </c>
      <c r="L14" s="5">
        <f t="shared" si="2"/>
        <v>0</v>
      </c>
      <c r="M14" s="5">
        <f t="shared" si="2"/>
        <v>0</v>
      </c>
      <c r="N14" s="5">
        <f t="shared" si="2"/>
        <v>0</v>
      </c>
      <c r="O14" s="5">
        <f t="shared" si="2"/>
        <v>0</v>
      </c>
      <c r="P14" s="5">
        <f t="shared" si="2"/>
        <v>0</v>
      </c>
      <c r="Q14" s="5">
        <f t="shared" si="2"/>
        <v>0</v>
      </c>
      <c r="R14" s="5">
        <f t="shared" si="2"/>
        <v>0</v>
      </c>
      <c r="S14" s="5">
        <f t="shared" si="2"/>
        <v>0</v>
      </c>
      <c r="T14" s="5">
        <f t="shared" si="2"/>
        <v>0</v>
      </c>
      <c r="U14" s="5">
        <f t="shared" si="2"/>
        <v>0</v>
      </c>
      <c r="V14" s="5">
        <f t="shared" si="2"/>
        <v>0</v>
      </c>
      <c r="W14" s="5">
        <f t="shared" si="2"/>
        <v>0</v>
      </c>
    </row>
    <row r="15" spans="1:28" outlineLevel="1" x14ac:dyDescent="0.2">
      <c r="B15" s="4" t="s">
        <v>20</v>
      </c>
      <c r="C15" s="5">
        <f t="shared" si="2"/>
        <v>116058.21800000001</v>
      </c>
      <c r="D15" s="5">
        <f t="shared" si="2"/>
        <v>111930.211</v>
      </c>
      <c r="E15" s="5">
        <f t="shared" si="2"/>
        <v>113053.602</v>
      </c>
      <c r="F15" s="5">
        <f t="shared" si="2"/>
        <v>111536.871</v>
      </c>
      <c r="G15" s="5">
        <f t="shared" si="2"/>
        <v>116696.65399999999</v>
      </c>
      <c r="H15" s="5">
        <f t="shared" si="2"/>
        <v>110514.72799999999</v>
      </c>
      <c r="I15" s="5">
        <f t="shared" si="2"/>
        <v>103403.52100000002</v>
      </c>
      <c r="J15" s="5">
        <f t="shared" si="2"/>
        <v>108986.43400000001</v>
      </c>
      <c r="K15" s="5">
        <f t="shared" si="2"/>
        <v>103850.49600000001</v>
      </c>
      <c r="L15" s="5">
        <f t="shared" si="2"/>
        <v>104871.658</v>
      </c>
      <c r="M15" s="5">
        <f t="shared" si="2"/>
        <v>102044.802</v>
      </c>
      <c r="N15" s="5">
        <f t="shared" si="2"/>
        <v>94663.888999999996</v>
      </c>
      <c r="O15" s="5">
        <f t="shared" si="2"/>
        <v>97589.467000000004</v>
      </c>
      <c r="P15" s="5">
        <f t="shared" si="2"/>
        <v>100475.851</v>
      </c>
      <c r="Q15" s="5">
        <f t="shared" si="2"/>
        <v>103166.24199999998</v>
      </c>
      <c r="R15" s="5">
        <f t="shared" si="2"/>
        <v>111007.15299999999</v>
      </c>
      <c r="S15" s="5">
        <f t="shared" si="2"/>
        <v>122247.019</v>
      </c>
      <c r="T15" s="5">
        <f t="shared" si="2"/>
        <v>122759.85799999999</v>
      </c>
      <c r="U15" s="5">
        <f t="shared" si="2"/>
        <v>123782.255</v>
      </c>
      <c r="V15" s="5">
        <f t="shared" si="2"/>
        <v>121838.18500000001</v>
      </c>
      <c r="W15" s="5">
        <f t="shared" si="2"/>
        <v>109525.10799999999</v>
      </c>
    </row>
    <row r="16" spans="1:28" outlineLevel="1" x14ac:dyDescent="0.2">
      <c r="B16" s="4" t="s">
        <v>0</v>
      </c>
      <c r="C16" s="5">
        <f t="shared" si="2"/>
        <v>0</v>
      </c>
      <c r="D16" s="5">
        <f t="shared" si="2"/>
        <v>0</v>
      </c>
      <c r="E16" s="5">
        <f t="shared" si="2"/>
        <v>0</v>
      </c>
      <c r="F16" s="5">
        <f t="shared" si="2"/>
        <v>0</v>
      </c>
      <c r="G16" s="5">
        <f t="shared" si="2"/>
        <v>0</v>
      </c>
      <c r="H16" s="5">
        <f t="shared" si="2"/>
        <v>0</v>
      </c>
      <c r="I16" s="5">
        <f t="shared" si="2"/>
        <v>0</v>
      </c>
      <c r="J16" s="5">
        <f t="shared" si="2"/>
        <v>0</v>
      </c>
      <c r="K16" s="5">
        <f t="shared" si="2"/>
        <v>0</v>
      </c>
      <c r="L16" s="5">
        <f t="shared" si="2"/>
        <v>0</v>
      </c>
      <c r="M16" s="5">
        <f t="shared" si="2"/>
        <v>3632.201</v>
      </c>
      <c r="N16" s="5">
        <f t="shared" si="2"/>
        <v>4026.6889999999994</v>
      </c>
      <c r="O16" s="5">
        <f t="shared" si="2"/>
        <v>3863.84</v>
      </c>
      <c r="P16" s="5">
        <f t="shared" si="2"/>
        <v>3587.9340000000002</v>
      </c>
      <c r="Q16" s="5">
        <f t="shared" si="2"/>
        <v>3773.8319999999999</v>
      </c>
      <c r="R16" s="5">
        <f t="shared" si="2"/>
        <v>0</v>
      </c>
      <c r="S16" s="5">
        <f t="shared" si="2"/>
        <v>0</v>
      </c>
      <c r="T16" s="5">
        <f t="shared" si="2"/>
        <v>0</v>
      </c>
      <c r="U16" s="5">
        <f t="shared" si="2"/>
        <v>0</v>
      </c>
      <c r="V16" s="5">
        <f t="shared" si="2"/>
        <v>0</v>
      </c>
      <c r="W16" s="5">
        <f t="shared" si="2"/>
        <v>0</v>
      </c>
    </row>
    <row r="17" spans="2:23" outlineLevel="1" x14ac:dyDescent="0.2">
      <c r="B17" s="4" t="s">
        <v>22</v>
      </c>
      <c r="C17" s="5">
        <f t="shared" si="2"/>
        <v>424</v>
      </c>
      <c r="D17" s="5">
        <f t="shared" si="2"/>
        <v>416</v>
      </c>
      <c r="E17" s="5">
        <f t="shared" si="2"/>
        <v>520</v>
      </c>
      <c r="F17" s="5">
        <f t="shared" si="2"/>
        <v>536</v>
      </c>
      <c r="G17" s="5">
        <f t="shared" si="2"/>
        <v>497</v>
      </c>
      <c r="H17" s="5">
        <f t="shared" si="2"/>
        <v>507</v>
      </c>
      <c r="I17" s="5">
        <f t="shared" si="2"/>
        <v>424</v>
      </c>
      <c r="J17" s="5">
        <f t="shared" si="2"/>
        <v>514</v>
      </c>
      <c r="K17" s="5">
        <f t="shared" si="2"/>
        <v>611</v>
      </c>
      <c r="L17" s="5">
        <f t="shared" si="2"/>
        <v>674</v>
      </c>
      <c r="M17" s="5">
        <f t="shared" si="2"/>
        <v>774</v>
      </c>
      <c r="N17" s="5">
        <f t="shared" si="2"/>
        <v>734</v>
      </c>
      <c r="O17" s="5">
        <f t="shared" si="2"/>
        <v>797</v>
      </c>
      <c r="P17" s="5">
        <f t="shared" si="2"/>
        <v>756</v>
      </c>
      <c r="Q17" s="5">
        <f t="shared" si="2"/>
        <v>820</v>
      </c>
      <c r="R17" s="5">
        <f t="shared" si="2"/>
        <v>733</v>
      </c>
      <c r="S17" s="5">
        <f t="shared" si="2"/>
        <v>743</v>
      </c>
      <c r="T17" s="5">
        <f t="shared" si="2"/>
        <v>762</v>
      </c>
      <c r="U17" s="5">
        <f t="shared" si="2"/>
        <v>763</v>
      </c>
      <c r="V17" s="5">
        <f t="shared" si="2"/>
        <v>779</v>
      </c>
      <c r="W17" s="5">
        <f t="shared" si="2"/>
        <v>730</v>
      </c>
    </row>
    <row r="18" spans="2:23" outlineLevel="1" x14ac:dyDescent="0.2">
      <c r="B18" s="4" t="s">
        <v>23</v>
      </c>
      <c r="C18" s="5">
        <f t="shared" si="2"/>
        <v>539.07500000000005</v>
      </c>
      <c r="D18" s="5">
        <f t="shared" si="2"/>
        <v>243.86900000000003</v>
      </c>
      <c r="E18" s="5">
        <f t="shared" si="2"/>
        <v>138.80599999999998</v>
      </c>
      <c r="F18" s="5">
        <f t="shared" si="2"/>
        <v>135.08099999999999</v>
      </c>
      <c r="G18" s="5">
        <f t="shared" si="2"/>
        <v>131.86699999999999</v>
      </c>
      <c r="H18" s="5">
        <f t="shared" si="2"/>
        <v>128.38800000000001</v>
      </c>
      <c r="I18" s="5">
        <f t="shared" si="2"/>
        <v>140.92700000000002</v>
      </c>
      <c r="J18" s="5">
        <f t="shared" si="2"/>
        <v>141.41199999999998</v>
      </c>
      <c r="K18" s="5">
        <f t="shared" si="2"/>
        <v>139.57499999999999</v>
      </c>
      <c r="L18" s="5">
        <f t="shared" si="2"/>
        <v>224.7</v>
      </c>
      <c r="M18" s="5">
        <f t="shared" si="2"/>
        <v>297.73699999999997</v>
      </c>
      <c r="N18" s="5">
        <f t="shared" si="2"/>
        <v>380.91399999999999</v>
      </c>
      <c r="O18" s="5">
        <f t="shared" si="2"/>
        <v>468.43299999999999</v>
      </c>
      <c r="P18" s="5">
        <f t="shared" si="2"/>
        <v>350.137</v>
      </c>
      <c r="Q18" s="5">
        <f t="shared" si="2"/>
        <v>341.86500000000001</v>
      </c>
      <c r="R18" s="5">
        <f t="shared" si="2"/>
        <v>398.13199999999995</v>
      </c>
      <c r="S18" s="5">
        <f t="shared" si="2"/>
        <v>413.89700000000005</v>
      </c>
      <c r="T18" s="5">
        <f t="shared" si="2"/>
        <v>514.81600000000003</v>
      </c>
      <c r="U18" s="5">
        <f t="shared" si="2"/>
        <v>488.87300000000005</v>
      </c>
      <c r="V18" s="5">
        <f t="shared" si="2"/>
        <v>530.22399999999993</v>
      </c>
      <c r="W18" s="5">
        <f t="shared" si="2"/>
        <v>592.67999999999995</v>
      </c>
    </row>
    <row r="19" spans="2:23" outlineLevel="1" x14ac:dyDescent="0.2">
      <c r="B19" s="4" t="s">
        <v>17</v>
      </c>
      <c r="C19" s="5">
        <f t="shared" si="2"/>
        <v>0</v>
      </c>
      <c r="D19" s="5">
        <f t="shared" si="2"/>
        <v>0</v>
      </c>
      <c r="E19" s="5">
        <f t="shared" si="2"/>
        <v>0</v>
      </c>
      <c r="F19" s="5">
        <f t="shared" si="2"/>
        <v>0</v>
      </c>
      <c r="G19" s="5">
        <f t="shared" si="2"/>
        <v>0</v>
      </c>
      <c r="H19" s="5">
        <f t="shared" si="2"/>
        <v>0</v>
      </c>
      <c r="I19" s="5">
        <f t="shared" si="2"/>
        <v>0</v>
      </c>
      <c r="J19" s="5">
        <f t="shared" si="2"/>
        <v>0</v>
      </c>
      <c r="K19" s="5">
        <f t="shared" si="2"/>
        <v>0</v>
      </c>
      <c r="L19" s="5">
        <f t="shared" si="2"/>
        <v>0</v>
      </c>
      <c r="M19" s="5">
        <f t="shared" si="2"/>
        <v>0</v>
      </c>
      <c r="N19" s="5">
        <f t="shared" si="2"/>
        <v>0</v>
      </c>
      <c r="O19" s="5">
        <f t="shared" si="2"/>
        <v>0</v>
      </c>
      <c r="P19" s="5">
        <f t="shared" si="2"/>
        <v>0</v>
      </c>
      <c r="Q19" s="5">
        <f t="shared" si="2"/>
        <v>0</v>
      </c>
      <c r="R19" s="5">
        <f t="shared" si="2"/>
        <v>0</v>
      </c>
      <c r="S19" s="5">
        <f t="shared" si="2"/>
        <v>0</v>
      </c>
      <c r="T19" s="5">
        <f t="shared" si="2"/>
        <v>0</v>
      </c>
      <c r="U19" s="5">
        <f t="shared" si="2"/>
        <v>0</v>
      </c>
      <c r="V19" s="5">
        <f t="shared" si="2"/>
        <v>0</v>
      </c>
      <c r="W19" s="5">
        <f t="shared" si="2"/>
        <v>0</v>
      </c>
    </row>
    <row r="20" spans="2:23" outlineLevel="1" x14ac:dyDescent="0.2">
      <c r="B20" s="4" t="s">
        <v>1</v>
      </c>
      <c r="C20" s="5">
        <f t="shared" si="2"/>
        <v>2512.9349999999999</v>
      </c>
      <c r="D20" s="5">
        <f t="shared" si="2"/>
        <v>2432.1039999999998</v>
      </c>
      <c r="E20" s="5">
        <f t="shared" si="2"/>
        <v>2214.6040000000003</v>
      </c>
      <c r="F20" s="5">
        <f t="shared" si="2"/>
        <v>1915.6800000000003</v>
      </c>
      <c r="G20" s="5">
        <f t="shared" si="2"/>
        <v>1680.5150000000001</v>
      </c>
      <c r="H20" s="5">
        <f t="shared" si="2"/>
        <v>1335.2</v>
      </c>
      <c r="I20" s="5">
        <f t="shared" si="2"/>
        <v>1523.8149999999998</v>
      </c>
      <c r="J20" s="5">
        <f t="shared" si="2"/>
        <v>2138.2389999999996</v>
      </c>
      <c r="K20" s="5">
        <f t="shared" si="2"/>
        <v>2578.9490000000001</v>
      </c>
      <c r="L20" s="5">
        <f t="shared" si="2"/>
        <v>1777.0529999999999</v>
      </c>
      <c r="M20" s="5">
        <f t="shared" si="2"/>
        <v>1925.019</v>
      </c>
      <c r="N20" s="5">
        <f t="shared" si="2"/>
        <v>1807.0650000000001</v>
      </c>
      <c r="O20" s="5">
        <f t="shared" si="2"/>
        <v>1720.2740000000001</v>
      </c>
      <c r="P20" s="5">
        <f t="shared" si="2"/>
        <v>1537.5230000000001</v>
      </c>
      <c r="Q20" s="5">
        <f t="shared" si="2"/>
        <v>1306.1680000000001</v>
      </c>
      <c r="R20" s="5">
        <f t="shared" si="2"/>
        <v>1368.8319999999999</v>
      </c>
      <c r="S20" s="5">
        <f t="shared" si="2"/>
        <v>1163.904</v>
      </c>
      <c r="T20" s="5">
        <f t="shared" si="2"/>
        <v>1262.1969999999999</v>
      </c>
      <c r="U20" s="5">
        <f t="shared" si="2"/>
        <v>2075.1709999999998</v>
      </c>
      <c r="V20" s="5">
        <f t="shared" si="2"/>
        <v>1971.8249999999998</v>
      </c>
      <c r="W20" s="5">
        <f t="shared" si="2"/>
        <v>1538.2640000000001</v>
      </c>
    </row>
    <row r="21" spans="2:23" outlineLevel="1" x14ac:dyDescent="0.2">
      <c r="B21" s="15" t="s">
        <v>9</v>
      </c>
      <c r="C21" s="19">
        <f t="shared" ref="C21:W21" si="3">SUM(C11:C20)</f>
        <v>187394.6998</v>
      </c>
      <c r="D21" s="19">
        <f t="shared" si="3"/>
        <v>174484.06880000001</v>
      </c>
      <c r="E21" s="19">
        <f t="shared" si="3"/>
        <v>183664.9442</v>
      </c>
      <c r="F21" s="19">
        <f t="shared" si="3"/>
        <v>176985.49650000001</v>
      </c>
      <c r="G21" s="19">
        <f t="shared" si="3"/>
        <v>183104.4276</v>
      </c>
      <c r="H21" s="19">
        <f t="shared" si="3"/>
        <v>176687.1635</v>
      </c>
      <c r="I21" s="19">
        <f t="shared" si="3"/>
        <v>168681.29460000002</v>
      </c>
      <c r="J21" s="19">
        <f t="shared" si="3"/>
        <v>176910.16960000002</v>
      </c>
      <c r="K21" s="19">
        <f t="shared" si="3"/>
        <v>175097.56040000002</v>
      </c>
      <c r="L21" s="19">
        <f t="shared" si="3"/>
        <v>168009.31320000003</v>
      </c>
      <c r="M21" s="19">
        <f t="shared" si="3"/>
        <v>175773.2972</v>
      </c>
      <c r="N21" s="19">
        <f t="shared" si="3"/>
        <v>171179.4932</v>
      </c>
      <c r="O21" s="19">
        <f t="shared" si="3"/>
        <v>167487.61499999999</v>
      </c>
      <c r="P21" s="19">
        <f t="shared" si="3"/>
        <v>172434.01999999996</v>
      </c>
      <c r="Q21" s="19">
        <f t="shared" si="3"/>
        <v>170367.94699999999</v>
      </c>
      <c r="R21" s="19">
        <f t="shared" si="3"/>
        <v>166982.09419999999</v>
      </c>
      <c r="S21" s="19">
        <f t="shared" si="3"/>
        <v>177063.19110000003</v>
      </c>
      <c r="T21" s="19">
        <f t="shared" si="3"/>
        <v>187300.11549999996</v>
      </c>
      <c r="U21" s="19">
        <f t="shared" si="3"/>
        <v>208668.86299999998</v>
      </c>
      <c r="V21" s="19">
        <f t="shared" si="3"/>
        <v>207279.68340000004</v>
      </c>
      <c r="W21" s="19">
        <f t="shared" si="3"/>
        <v>157644.15779999999</v>
      </c>
    </row>
    <row r="22" spans="2:23" outlineLevel="1" x14ac:dyDescent="0.2">
      <c r="B22" s="26" t="s">
        <v>91</v>
      </c>
      <c r="C22" s="25">
        <f t="shared" ref="C22:W22" si="4">C21/C3/1000</f>
        <v>2.3126017218269915E-3</v>
      </c>
      <c r="D22" s="25">
        <f t="shared" si="4"/>
        <v>2.220014928495571E-3</v>
      </c>
      <c r="E22" s="25">
        <f t="shared" si="4"/>
        <v>2.2568894927524367E-3</v>
      </c>
      <c r="F22" s="25">
        <f t="shared" si="4"/>
        <v>2.2494622288266055E-3</v>
      </c>
      <c r="G22" s="25">
        <f t="shared" si="4"/>
        <v>2.2655517242019143E-3</v>
      </c>
      <c r="H22" s="25">
        <f t="shared" si="4"/>
        <v>2.2286253018714299E-3</v>
      </c>
      <c r="I22" s="25">
        <f t="shared" si="4"/>
        <v>2.1726200653297873E-3</v>
      </c>
      <c r="J22" s="25">
        <f t="shared" si="4"/>
        <v>2.1634604105438145E-3</v>
      </c>
      <c r="K22" s="25">
        <f t="shared" si="4"/>
        <v>2.1221156573279195E-3</v>
      </c>
      <c r="L22" s="25">
        <f t="shared" si="4"/>
        <v>2.0870120128749082E-3</v>
      </c>
      <c r="M22" s="25">
        <f t="shared" si="4"/>
        <v>2.0438169440993681E-3</v>
      </c>
      <c r="N22" s="25">
        <f t="shared" si="4"/>
        <v>2.0070305062779626E-3</v>
      </c>
      <c r="O22" s="25">
        <f t="shared" si="4"/>
        <v>2.0239197437201119E-3</v>
      </c>
      <c r="P22" s="25">
        <f t="shared" si="4"/>
        <v>2.0463912711830043E-3</v>
      </c>
      <c r="Q22" s="25">
        <f t="shared" si="4"/>
        <v>2.0017474880102272E-3</v>
      </c>
      <c r="R22" s="25">
        <f t="shared" si="4"/>
        <v>1.9756865617735616E-3</v>
      </c>
      <c r="S22" s="25">
        <f t="shared" si="4"/>
        <v>1.9430709617217778E-3</v>
      </c>
      <c r="T22" s="25">
        <f t="shared" si="4"/>
        <v>1.9077424053757458E-3</v>
      </c>
      <c r="U22" s="25">
        <f t="shared" si="4"/>
        <v>1.9449437771758857E-3</v>
      </c>
      <c r="V22" s="25">
        <f t="shared" si="4"/>
        <v>1.9217703865691425E-3</v>
      </c>
      <c r="W22" s="25">
        <f t="shared" si="4"/>
        <v>2.0466337618560556E-3</v>
      </c>
    </row>
    <row r="23" spans="2:23" outlineLevel="1" x14ac:dyDescent="0.2"/>
    <row r="24" spans="2:23" outlineLevel="1" x14ac:dyDescent="0.2">
      <c r="B24" s="4" t="s">
        <v>18</v>
      </c>
      <c r="C24" s="11">
        <f t="shared" ref="C24:W24" si="5">IFERROR(C11/C21,0)</f>
        <v>0.29710104426336603</v>
      </c>
      <c r="D24" s="11">
        <f t="shared" si="5"/>
        <v>0.26037496668005256</v>
      </c>
      <c r="E24" s="11">
        <f t="shared" si="5"/>
        <v>0.28834005547804475</v>
      </c>
      <c r="F24" s="11">
        <f t="shared" si="5"/>
        <v>0.27518145533467481</v>
      </c>
      <c r="G24" s="11">
        <f t="shared" si="5"/>
        <v>0.28375130236337331</v>
      </c>
      <c r="H24" s="11">
        <f t="shared" si="5"/>
        <v>0.29518135877482693</v>
      </c>
      <c r="I24" s="11">
        <f t="shared" si="5"/>
        <v>0.3183386333815818</v>
      </c>
      <c r="J24" s="11">
        <f t="shared" si="5"/>
        <v>0.30411000860857235</v>
      </c>
      <c r="K24" s="11">
        <f t="shared" si="5"/>
        <v>0.3209177230775398</v>
      </c>
      <c r="L24" s="11">
        <f t="shared" si="5"/>
        <v>0.30612998125153923</v>
      </c>
      <c r="M24" s="11">
        <f t="shared" si="5"/>
        <v>0.32900689536590205</v>
      </c>
      <c r="N24" s="11">
        <f t="shared" si="5"/>
        <v>0.35427940851036471</v>
      </c>
      <c r="O24" s="11">
        <f t="shared" si="5"/>
        <v>0.32302139176081768</v>
      </c>
      <c r="P24" s="11">
        <f t="shared" si="5"/>
        <v>0.32358076729870366</v>
      </c>
      <c r="Q24" s="11">
        <f t="shared" si="5"/>
        <v>0.30226143418867407</v>
      </c>
      <c r="R24" s="11">
        <f t="shared" si="5"/>
        <v>0.26380236522389955</v>
      </c>
      <c r="S24" s="11">
        <f t="shared" si="5"/>
        <v>0.24300809915765717</v>
      </c>
      <c r="T24" s="11">
        <f t="shared" si="5"/>
        <v>0.28230899569306467</v>
      </c>
      <c r="U24" s="11">
        <f t="shared" si="5"/>
        <v>0.34311980700254263</v>
      </c>
      <c r="V24" s="11">
        <f t="shared" si="5"/>
        <v>0.34682530781982079</v>
      </c>
      <c r="W24" s="11">
        <f t="shared" si="5"/>
        <v>0.23384612353836309</v>
      </c>
    </row>
    <row r="25" spans="2:23" outlineLevel="1" x14ac:dyDescent="0.2">
      <c r="B25" s="4" t="s">
        <v>19</v>
      </c>
      <c r="C25" s="11">
        <f t="shared" ref="C25:W25" si="6">IFERROR(C12/C21,0)</f>
        <v>3.7869843744641491E-3</v>
      </c>
      <c r="D25" s="11">
        <f t="shared" si="6"/>
        <v>3.9357472846827607E-3</v>
      </c>
      <c r="E25" s="11">
        <f t="shared" si="6"/>
        <v>3.6568437320767715E-3</v>
      </c>
      <c r="F25" s="11">
        <f t="shared" si="6"/>
        <v>3.3454266689022173E-3</v>
      </c>
      <c r="G25" s="11">
        <f t="shared" si="6"/>
        <v>3.470603132482636E-3</v>
      </c>
      <c r="H25" s="11">
        <f t="shared" si="6"/>
        <v>3.5813892048813154E-3</v>
      </c>
      <c r="I25" s="11">
        <f t="shared" si="6"/>
        <v>3.0076885596774404E-3</v>
      </c>
      <c r="J25" s="11">
        <f t="shared" si="6"/>
        <v>2.9165954742264846E-3</v>
      </c>
      <c r="K25" s="11">
        <f t="shared" si="6"/>
        <v>2.4565048137586728E-3</v>
      </c>
      <c r="L25" s="11">
        <f t="shared" si="6"/>
        <v>2.341729113145377E-3</v>
      </c>
      <c r="M25" s="11">
        <f t="shared" si="6"/>
        <v>1.7778263534786783E-3</v>
      </c>
      <c r="N25" s="11">
        <f t="shared" si="6"/>
        <v>1.8929288429509149E-3</v>
      </c>
      <c r="O25" s="11">
        <f t="shared" si="6"/>
        <v>2.1562639124092851E-3</v>
      </c>
      <c r="P25" s="11">
        <f t="shared" si="6"/>
        <v>1.793512092335376E-3</v>
      </c>
      <c r="Q25" s="11">
        <f t="shared" si="6"/>
        <v>1.6754031789794357E-3</v>
      </c>
      <c r="R25" s="11">
        <f t="shared" si="6"/>
        <v>1.8879497320377957E-3</v>
      </c>
      <c r="S25" s="11">
        <f t="shared" si="6"/>
        <v>1.9469862587379967E-3</v>
      </c>
      <c r="T25" s="11">
        <f t="shared" si="6"/>
        <v>1.48310106087468E-3</v>
      </c>
      <c r="U25" s="11">
        <f t="shared" si="6"/>
        <v>1.3379092404409182E-3</v>
      </c>
      <c r="V25" s="11">
        <f t="shared" si="6"/>
        <v>1.6342093660299366E-3</v>
      </c>
      <c r="W25" s="11">
        <f t="shared" si="6"/>
        <v>1.3780187165299445E-3</v>
      </c>
    </row>
    <row r="26" spans="2:23" outlineLevel="1" x14ac:dyDescent="0.2">
      <c r="B26" s="4" t="s">
        <v>16</v>
      </c>
      <c r="C26" s="11">
        <f t="shared" ref="C26:W26" si="7">IFERROR(C13/C21,0)</f>
        <v>6.1237857912990981E-2</v>
      </c>
      <c r="D26" s="11">
        <f t="shared" si="7"/>
        <v>7.6476185429256799E-2</v>
      </c>
      <c r="E26" s="11">
        <f t="shared" si="7"/>
        <v>7.6815627834982358E-2</v>
      </c>
      <c r="F26" s="11">
        <f t="shared" si="7"/>
        <v>7.6653998594737968E-2</v>
      </c>
      <c r="G26" s="11">
        <f t="shared" si="7"/>
        <v>6.2842767653533235E-2</v>
      </c>
      <c r="H26" s="11">
        <f t="shared" si="7"/>
        <v>6.460177849875326E-2</v>
      </c>
      <c r="I26" s="11">
        <f t="shared" si="7"/>
        <v>5.3259716919436068E-2</v>
      </c>
      <c r="J26" s="11">
        <f t="shared" si="7"/>
        <v>6.1126819472564681E-2</v>
      </c>
      <c r="K26" s="11">
        <f t="shared" si="7"/>
        <v>6.4509762295922868E-2</v>
      </c>
      <c r="L26" s="11">
        <f t="shared" si="7"/>
        <v>5.140061485591501E-2</v>
      </c>
      <c r="M26" s="11">
        <f t="shared" si="7"/>
        <v>5.0954366463349242E-2</v>
      </c>
      <c r="N26" s="11">
        <f t="shared" si="7"/>
        <v>5.0225268455228726E-2</v>
      </c>
      <c r="O26" s="11">
        <f t="shared" si="7"/>
        <v>5.1259736428869676E-2</v>
      </c>
      <c r="P26" s="11">
        <f t="shared" si="7"/>
        <v>5.5795138337550794E-2</v>
      </c>
      <c r="Q26" s="11">
        <f t="shared" si="7"/>
        <v>5.3876008730679839E-2</v>
      </c>
      <c r="R26" s="11">
        <f t="shared" si="7"/>
        <v>5.4553466008692576E-2</v>
      </c>
      <c r="S26" s="11">
        <f t="shared" si="7"/>
        <v>5.1523085873041163E-2</v>
      </c>
      <c r="T26" s="11">
        <f t="shared" si="7"/>
        <v>4.7234097941600051E-2</v>
      </c>
      <c r="U26" s="11">
        <f t="shared" si="7"/>
        <v>4.6398700126141959E-2</v>
      </c>
      <c r="V26" s="11">
        <f t="shared" si="7"/>
        <v>4.7915313440699693E-2</v>
      </c>
      <c r="W26" s="11">
        <f t="shared" si="7"/>
        <v>5.1866140262382759E-2</v>
      </c>
    </row>
    <row r="27" spans="2:23" outlineLevel="1" x14ac:dyDescent="0.2">
      <c r="B27" s="4" t="s">
        <v>21</v>
      </c>
      <c r="C27" s="11">
        <f t="shared" ref="C27:W27" si="8">IFERROR(C14/C21,0)</f>
        <v>0</v>
      </c>
      <c r="D27" s="11">
        <f t="shared" si="8"/>
        <v>0</v>
      </c>
      <c r="E27" s="11">
        <f t="shared" si="8"/>
        <v>0</v>
      </c>
      <c r="F27" s="11">
        <f t="shared" si="8"/>
        <v>0</v>
      </c>
      <c r="G27" s="11">
        <f t="shared" si="8"/>
        <v>0</v>
      </c>
      <c r="H27" s="11">
        <f t="shared" si="8"/>
        <v>0</v>
      </c>
      <c r="I27" s="11">
        <f t="shared" si="8"/>
        <v>0</v>
      </c>
      <c r="J27" s="11">
        <f t="shared" si="8"/>
        <v>0</v>
      </c>
      <c r="K27" s="11">
        <f t="shared" si="8"/>
        <v>0</v>
      </c>
      <c r="L27" s="11">
        <f t="shared" si="8"/>
        <v>0</v>
      </c>
      <c r="M27" s="11">
        <f t="shared" si="8"/>
        <v>0</v>
      </c>
      <c r="N27" s="11">
        <f t="shared" si="8"/>
        <v>0</v>
      </c>
      <c r="O27" s="11">
        <f t="shared" si="8"/>
        <v>0</v>
      </c>
      <c r="P27" s="11">
        <f t="shared" si="8"/>
        <v>0</v>
      </c>
      <c r="Q27" s="11">
        <f t="shared" si="8"/>
        <v>0</v>
      </c>
      <c r="R27" s="11">
        <f t="shared" si="8"/>
        <v>0</v>
      </c>
      <c r="S27" s="11">
        <f t="shared" si="8"/>
        <v>0</v>
      </c>
      <c r="T27" s="11">
        <f t="shared" si="8"/>
        <v>0</v>
      </c>
      <c r="U27" s="11">
        <f t="shared" si="8"/>
        <v>0</v>
      </c>
      <c r="V27" s="11">
        <f t="shared" si="8"/>
        <v>0</v>
      </c>
      <c r="W27" s="11">
        <f t="shared" si="8"/>
        <v>0</v>
      </c>
    </row>
    <row r="28" spans="2:23" outlineLevel="1" x14ac:dyDescent="0.2">
      <c r="B28" s="4" t="s">
        <v>20</v>
      </c>
      <c r="C28" s="11">
        <f t="shared" ref="C28:W28" si="9">IFERROR(C15/C21,0)</f>
        <v>0.61932497623393301</v>
      </c>
      <c r="D28" s="11">
        <f t="shared" si="9"/>
        <v>0.64149243979574133</v>
      </c>
      <c r="E28" s="11">
        <f t="shared" si="9"/>
        <v>0.61554262568958984</v>
      </c>
      <c r="F28" s="11">
        <f t="shared" si="9"/>
        <v>0.63020345285750567</v>
      </c>
      <c r="G28" s="11">
        <f t="shared" si="9"/>
        <v>0.6373229502397898</v>
      </c>
      <c r="H28" s="11">
        <f t="shared" si="9"/>
        <v>0.62548249578979742</v>
      </c>
      <c r="I28" s="11">
        <f t="shared" si="9"/>
        <v>0.61301118920864628</v>
      </c>
      <c r="J28" s="11">
        <f t="shared" si="9"/>
        <v>0.61605522309103022</v>
      </c>
      <c r="K28" s="11">
        <f t="shared" si="9"/>
        <v>0.5931007591582641</v>
      </c>
      <c r="L28" s="11">
        <f t="shared" si="9"/>
        <v>0.62420145647021175</v>
      </c>
      <c r="M28" s="11">
        <f t="shared" si="9"/>
        <v>0.5805478057562431</v>
      </c>
      <c r="N28" s="11">
        <f t="shared" si="9"/>
        <v>0.55300951784801755</v>
      </c>
      <c r="O28" s="11">
        <f t="shared" si="9"/>
        <v>0.58266676613670809</v>
      </c>
      <c r="P28" s="11">
        <f t="shared" si="9"/>
        <v>0.58269157675498151</v>
      </c>
      <c r="Q28" s="11">
        <f t="shared" si="9"/>
        <v>0.6055495990686558</v>
      </c>
      <c r="R28" s="11">
        <f t="shared" si="9"/>
        <v>0.66478476947979248</v>
      </c>
      <c r="S28" s="11">
        <f t="shared" si="9"/>
        <v>0.69041463807663173</v>
      </c>
      <c r="T28" s="11">
        <f t="shared" si="9"/>
        <v>0.65541795141071346</v>
      </c>
      <c r="U28" s="11">
        <f t="shared" si="9"/>
        <v>0.59319945113229477</v>
      </c>
      <c r="V28" s="11">
        <f t="shared" si="9"/>
        <v>0.58779607823349267</v>
      </c>
      <c r="W28" s="11">
        <f t="shared" si="9"/>
        <v>0.69476160441639911</v>
      </c>
    </row>
    <row r="29" spans="2:23" outlineLevel="1" x14ac:dyDescent="0.2">
      <c r="B29" s="4" t="s">
        <v>0</v>
      </c>
      <c r="C29" s="11">
        <f t="shared" ref="C29:W29" si="10">IFERROR(C16/C21,0)</f>
        <v>0</v>
      </c>
      <c r="D29" s="11">
        <f t="shared" si="10"/>
        <v>0</v>
      </c>
      <c r="E29" s="11">
        <f t="shared" si="10"/>
        <v>0</v>
      </c>
      <c r="F29" s="11">
        <f t="shared" si="10"/>
        <v>0</v>
      </c>
      <c r="G29" s="11">
        <f t="shared" si="10"/>
        <v>0</v>
      </c>
      <c r="H29" s="11">
        <f t="shared" si="10"/>
        <v>0</v>
      </c>
      <c r="I29" s="11">
        <f t="shared" si="10"/>
        <v>0</v>
      </c>
      <c r="J29" s="11">
        <f t="shared" si="10"/>
        <v>0</v>
      </c>
      <c r="K29" s="11">
        <f t="shared" si="10"/>
        <v>0</v>
      </c>
      <c r="L29" s="11">
        <f t="shared" si="10"/>
        <v>0</v>
      </c>
      <c r="M29" s="11">
        <f t="shared" si="10"/>
        <v>2.06641228096619E-2</v>
      </c>
      <c r="N29" s="11">
        <f t="shared" si="10"/>
        <v>2.3523197345229663E-2</v>
      </c>
      <c r="O29" s="11">
        <f t="shared" si="10"/>
        <v>2.3069407251395873E-2</v>
      </c>
      <c r="P29" s="11">
        <f t="shared" si="10"/>
        <v>2.0807576138397753E-2</v>
      </c>
      <c r="Q29" s="11">
        <f t="shared" si="10"/>
        <v>2.2151068123160516E-2</v>
      </c>
      <c r="R29" s="11">
        <f t="shared" si="10"/>
        <v>0</v>
      </c>
      <c r="S29" s="11">
        <f t="shared" si="10"/>
        <v>0</v>
      </c>
      <c r="T29" s="11">
        <f t="shared" si="10"/>
        <v>0</v>
      </c>
      <c r="U29" s="11">
        <f t="shared" si="10"/>
        <v>0</v>
      </c>
      <c r="V29" s="11">
        <f t="shared" si="10"/>
        <v>0</v>
      </c>
      <c r="W29" s="11">
        <f t="shared" si="10"/>
        <v>0</v>
      </c>
    </row>
    <row r="30" spans="2:23" outlineLevel="1" x14ac:dyDescent="0.2">
      <c r="B30" s="4" t="s">
        <v>22</v>
      </c>
      <c r="C30" s="11">
        <f t="shared" ref="C30:W30" si="11">IFERROR(C17/C21,0)</f>
        <v>2.2626040141611307E-3</v>
      </c>
      <c r="D30" s="11">
        <f t="shared" si="11"/>
        <v>2.3841718207341573E-3</v>
      </c>
      <c r="E30" s="11">
        <f t="shared" si="11"/>
        <v>2.8312425229811491E-3</v>
      </c>
      <c r="F30" s="11">
        <f t="shared" si="11"/>
        <v>3.028496744647096E-3</v>
      </c>
      <c r="G30" s="11">
        <f t="shared" si="11"/>
        <v>2.7142981003480662E-3</v>
      </c>
      <c r="H30" s="11">
        <f t="shared" si="11"/>
        <v>2.8694784044116482E-3</v>
      </c>
      <c r="I30" s="11">
        <f t="shared" si="11"/>
        <v>2.5136159940285399E-3</v>
      </c>
      <c r="J30" s="11">
        <f t="shared" si="11"/>
        <v>2.9054293552607611E-3</v>
      </c>
      <c r="K30" s="11">
        <f t="shared" si="11"/>
        <v>3.48948322640365E-3</v>
      </c>
      <c r="L30" s="11">
        <f t="shared" si="11"/>
        <v>4.0116823714270141E-3</v>
      </c>
      <c r="M30" s="11">
        <f t="shared" si="11"/>
        <v>4.4033992212100352E-3</v>
      </c>
      <c r="N30" s="11">
        <f t="shared" si="11"/>
        <v>4.287896793469418E-3</v>
      </c>
      <c r="O30" s="11">
        <f t="shared" si="11"/>
        <v>4.7585608046302411E-3</v>
      </c>
      <c r="P30" s="11">
        <f t="shared" si="11"/>
        <v>4.3842856531443163E-3</v>
      </c>
      <c r="Q30" s="11">
        <f t="shared" si="11"/>
        <v>4.8131119405929101E-3</v>
      </c>
      <c r="R30" s="11">
        <f t="shared" si="11"/>
        <v>4.3896922212633268E-3</v>
      </c>
      <c r="S30" s="11">
        <f t="shared" si="11"/>
        <v>4.1962420048127095E-3</v>
      </c>
      <c r="T30" s="11">
        <f t="shared" si="11"/>
        <v>4.0683370534280328E-3</v>
      </c>
      <c r="U30" s="11">
        <f t="shared" si="11"/>
        <v>3.6565110339437661E-3</v>
      </c>
      <c r="V30" s="11">
        <f t="shared" si="11"/>
        <v>3.758207206910467E-3</v>
      </c>
      <c r="W30" s="11">
        <f t="shared" si="11"/>
        <v>4.630682228808863E-3</v>
      </c>
    </row>
    <row r="31" spans="2:23" outlineLevel="1" x14ac:dyDescent="0.2">
      <c r="B31" s="4" t="s">
        <v>23</v>
      </c>
      <c r="C31" s="11">
        <f t="shared" ref="C31:W31" si="12">IFERROR(C18/C21,0)</f>
        <v>2.8766822144667722E-3</v>
      </c>
      <c r="D31" s="11">
        <f t="shared" si="12"/>
        <v>1.3976576869005248E-3</v>
      </c>
      <c r="E31" s="11">
        <f t="shared" si="12"/>
        <v>7.5575663393254112E-4</v>
      </c>
      <c r="F31" s="11">
        <f t="shared" si="12"/>
        <v>7.6323203127551178E-4</v>
      </c>
      <c r="G31" s="11">
        <f t="shared" si="12"/>
        <v>7.2017373762293447E-4</v>
      </c>
      <c r="H31" s="11">
        <f t="shared" si="12"/>
        <v>7.2664022364024204E-4</v>
      </c>
      <c r="I31" s="11">
        <f t="shared" si="12"/>
        <v>8.3546311601523599E-4</v>
      </c>
      <c r="J31" s="11">
        <f t="shared" si="12"/>
        <v>7.9934353304695466E-4</v>
      </c>
      <c r="K31" s="11">
        <f t="shared" si="12"/>
        <v>7.9712703981225756E-4</v>
      </c>
      <c r="L31" s="11">
        <f t="shared" si="12"/>
        <v>1.3374258588422106E-3</v>
      </c>
      <c r="M31" s="11">
        <f t="shared" si="12"/>
        <v>1.6938693461568631E-3</v>
      </c>
      <c r="N31" s="11">
        <f t="shared" si="12"/>
        <v>2.2252314975308037E-3</v>
      </c>
      <c r="O31" s="11">
        <f t="shared" si="12"/>
        <v>2.7968217232062203E-3</v>
      </c>
      <c r="P31" s="11">
        <f t="shared" si="12"/>
        <v>2.0305563832473434E-3</v>
      </c>
      <c r="Q31" s="11">
        <f t="shared" si="12"/>
        <v>2.0066274555741405E-3</v>
      </c>
      <c r="R31" s="11">
        <f t="shared" si="12"/>
        <v>2.3842795954106557E-3</v>
      </c>
      <c r="S31" s="11">
        <f t="shared" si="12"/>
        <v>2.3375665909366973E-3</v>
      </c>
      <c r="T31" s="11">
        <f t="shared" si="12"/>
        <v>2.7486154967160184E-3</v>
      </c>
      <c r="U31" s="11">
        <f t="shared" si="12"/>
        <v>2.3428171935742999E-3</v>
      </c>
      <c r="V31" s="11">
        <f t="shared" si="12"/>
        <v>2.5580123980447947E-3</v>
      </c>
      <c r="W31" s="11">
        <f t="shared" si="12"/>
        <v>3.7596064977677211E-3</v>
      </c>
    </row>
    <row r="32" spans="2:23" outlineLevel="1" x14ac:dyDescent="0.2">
      <c r="B32" s="4" t="s">
        <v>17</v>
      </c>
      <c r="C32" s="11">
        <f t="shared" ref="C32:W32" si="13">IFERROR(C19/C21,0)</f>
        <v>0</v>
      </c>
      <c r="D32" s="11">
        <f t="shared" si="13"/>
        <v>0</v>
      </c>
      <c r="E32" s="11">
        <f t="shared" si="13"/>
        <v>0</v>
      </c>
      <c r="F32" s="11">
        <f t="shared" si="13"/>
        <v>0</v>
      </c>
      <c r="G32" s="11">
        <f t="shared" si="13"/>
        <v>0</v>
      </c>
      <c r="H32" s="11">
        <f t="shared" si="13"/>
        <v>0</v>
      </c>
      <c r="I32" s="11">
        <f t="shared" si="13"/>
        <v>0</v>
      </c>
      <c r="J32" s="11">
        <f t="shared" si="13"/>
        <v>0</v>
      </c>
      <c r="K32" s="11">
        <f t="shared" si="13"/>
        <v>0</v>
      </c>
      <c r="L32" s="11">
        <f t="shared" si="13"/>
        <v>0</v>
      </c>
      <c r="M32" s="11">
        <f t="shared" si="13"/>
        <v>0</v>
      </c>
      <c r="N32" s="11">
        <f t="shared" si="13"/>
        <v>0</v>
      </c>
      <c r="O32" s="11">
        <f t="shared" si="13"/>
        <v>0</v>
      </c>
      <c r="P32" s="11">
        <f t="shared" si="13"/>
        <v>0</v>
      </c>
      <c r="Q32" s="11">
        <f t="shared" si="13"/>
        <v>0</v>
      </c>
      <c r="R32" s="11">
        <f t="shared" si="13"/>
        <v>0</v>
      </c>
      <c r="S32" s="11">
        <f t="shared" si="13"/>
        <v>0</v>
      </c>
      <c r="T32" s="11">
        <f t="shared" si="13"/>
        <v>0</v>
      </c>
      <c r="U32" s="11">
        <f t="shared" si="13"/>
        <v>0</v>
      </c>
      <c r="V32" s="11">
        <f t="shared" si="13"/>
        <v>0</v>
      </c>
      <c r="W32" s="11">
        <f t="shared" si="13"/>
        <v>0</v>
      </c>
    </row>
    <row r="33" spans="1:28" outlineLevel="1" x14ac:dyDescent="0.2">
      <c r="B33" s="4" t="s">
        <v>1</v>
      </c>
      <c r="C33" s="11">
        <f t="shared" ref="C33:W33" si="14">IFERROR(C20/C21,0)</f>
        <v>1.3409850986617925E-2</v>
      </c>
      <c r="D33" s="11">
        <f t="shared" si="14"/>
        <v>1.3938831302631795E-2</v>
      </c>
      <c r="E33" s="11">
        <f t="shared" si="14"/>
        <v>1.2057848108392588E-2</v>
      </c>
      <c r="F33" s="11">
        <f t="shared" si="14"/>
        <v>1.0823937768256622E-2</v>
      </c>
      <c r="G33" s="11">
        <f t="shared" si="14"/>
        <v>9.1779047728499617E-3</v>
      </c>
      <c r="H33" s="11">
        <f t="shared" si="14"/>
        <v>7.5568591036892169E-3</v>
      </c>
      <c r="I33" s="11">
        <f t="shared" si="14"/>
        <v>9.0336928206146191E-3</v>
      </c>
      <c r="J33" s="11">
        <f t="shared" si="14"/>
        <v>1.2086580465298471E-2</v>
      </c>
      <c r="K33" s="11">
        <f t="shared" si="14"/>
        <v>1.4728640388298636E-2</v>
      </c>
      <c r="L33" s="11">
        <f t="shared" si="14"/>
        <v>1.0577110078919122E-2</v>
      </c>
      <c r="M33" s="11">
        <f t="shared" si="14"/>
        <v>1.0951714683998089E-2</v>
      </c>
      <c r="N33" s="11">
        <f t="shared" si="14"/>
        <v>1.0556550707208193E-2</v>
      </c>
      <c r="O33" s="11">
        <f t="shared" si="14"/>
        <v>1.0271051981962966E-2</v>
      </c>
      <c r="P33" s="11">
        <f t="shared" si="14"/>
        <v>8.9165873416394304E-3</v>
      </c>
      <c r="Q33" s="11">
        <f t="shared" si="14"/>
        <v>7.6667473136833673E-3</v>
      </c>
      <c r="R33" s="11">
        <f t="shared" si="14"/>
        <v>8.1974777389035754E-3</v>
      </c>
      <c r="S33" s="11">
        <f t="shared" si="14"/>
        <v>6.5733820381824112E-3</v>
      </c>
      <c r="T33" s="11">
        <f t="shared" si="14"/>
        <v>6.7389013436032832E-3</v>
      </c>
      <c r="U33" s="11">
        <f t="shared" si="14"/>
        <v>9.9448042710617544E-3</v>
      </c>
      <c r="V33" s="11">
        <f t="shared" si="14"/>
        <v>9.5128715350015804E-3</v>
      </c>
      <c r="W33" s="11">
        <f t="shared" si="14"/>
        <v>9.7578243397485435E-3</v>
      </c>
    </row>
    <row r="34" spans="1:28" x14ac:dyDescent="0.2">
      <c r="B34" s="15"/>
      <c r="C34" s="10"/>
      <c r="D34" s="10"/>
      <c r="E34" s="10"/>
      <c r="F34" s="10"/>
      <c r="G34" s="10"/>
      <c r="H34" s="10"/>
      <c r="I34" s="10"/>
      <c r="J34" s="10"/>
      <c r="K34" s="10"/>
      <c r="L34" s="10"/>
      <c r="M34" s="10"/>
      <c r="N34" s="10"/>
      <c r="O34" s="10"/>
      <c r="P34" s="10"/>
      <c r="Q34" s="10"/>
      <c r="R34" s="10"/>
      <c r="S34" s="10"/>
      <c r="T34" s="10"/>
      <c r="U34" s="10"/>
      <c r="V34" s="10"/>
      <c r="W34" s="10"/>
    </row>
    <row r="36" spans="1:28" s="29" customFormat="1" x14ac:dyDescent="0.2">
      <c r="A36" s="28" t="s">
        <v>165</v>
      </c>
      <c r="C36" s="28"/>
      <c r="D36" s="28"/>
      <c r="E36" s="28"/>
      <c r="F36" s="28"/>
      <c r="G36" s="28"/>
      <c r="H36" s="28"/>
      <c r="I36" s="28"/>
      <c r="J36" s="28"/>
      <c r="K36" s="28"/>
      <c r="L36" s="28"/>
      <c r="M36" s="28"/>
      <c r="N36" s="28"/>
      <c r="O36" s="28"/>
      <c r="P36" s="28"/>
      <c r="Q36" s="28"/>
      <c r="R36" s="28"/>
      <c r="S36" s="28"/>
      <c r="T36" s="28"/>
      <c r="U36" s="28"/>
      <c r="V36" s="28"/>
      <c r="W36" s="28"/>
      <c r="X36" s="28"/>
      <c r="Y36" s="28"/>
      <c r="AA36" s="28"/>
      <c r="AB36" s="28"/>
    </row>
    <row r="37" spans="1:28" outlineLevel="1" x14ac:dyDescent="0.2">
      <c r="A37" s="6"/>
      <c r="B37" s="20" t="s">
        <v>88</v>
      </c>
      <c r="C37" s="5">
        <f>C72+C107+C142</f>
        <v>54544.073497958881</v>
      </c>
      <c r="D37" s="5">
        <f t="shared" ref="D37:W37" si="15">D72+D107+D142</f>
        <v>53304.725829374518</v>
      </c>
      <c r="E37" s="5">
        <f t="shared" si="15"/>
        <v>54118.107610856408</v>
      </c>
      <c r="F37" s="5">
        <f t="shared" si="15"/>
        <v>53534.285968644101</v>
      </c>
      <c r="G37" s="5">
        <f t="shared" si="15"/>
        <v>55919.037184341796</v>
      </c>
      <c r="H37" s="5">
        <f t="shared" si="15"/>
        <v>53336.700162880748</v>
      </c>
      <c r="I37" s="5">
        <f t="shared" si="15"/>
        <v>50067.321544345235</v>
      </c>
      <c r="J37" s="5">
        <f t="shared" si="15"/>
        <v>53356.906212795155</v>
      </c>
      <c r="K37" s="5">
        <f t="shared" si="15"/>
        <v>51206.910800423298</v>
      </c>
      <c r="L37" s="5">
        <f t="shared" si="15"/>
        <v>51447.615458754539</v>
      </c>
      <c r="M37" s="5">
        <f t="shared" si="15"/>
        <v>52290.523821214323</v>
      </c>
      <c r="N37" s="5">
        <f t="shared" si="15"/>
        <v>49030.67073925928</v>
      </c>
      <c r="O37" s="5">
        <f t="shared" si="15"/>
        <v>50910.265397429255</v>
      </c>
      <c r="P37" s="5">
        <f t="shared" si="15"/>
        <v>52469.840503555693</v>
      </c>
      <c r="Q37" s="5">
        <f t="shared" si="15"/>
        <v>53955.349095622958</v>
      </c>
      <c r="R37" s="5">
        <f t="shared" si="15"/>
        <v>56330.853634414714</v>
      </c>
      <c r="S37" s="5">
        <f t="shared" si="15"/>
        <v>62127.429743077024</v>
      </c>
      <c r="T37" s="5">
        <f t="shared" si="15"/>
        <v>62840.399429260317</v>
      </c>
      <c r="U37" s="5">
        <f t="shared" si="15"/>
        <v>64054.091569316537</v>
      </c>
      <c r="V37" s="5">
        <f t="shared" si="15"/>
        <v>63844.642713321969</v>
      </c>
      <c r="W37" s="5">
        <f t="shared" si="15"/>
        <v>57776.660072264458</v>
      </c>
      <c r="Z37" s="21"/>
    </row>
    <row r="38" spans="1:28" outlineLevel="1" x14ac:dyDescent="0.2">
      <c r="A38" s="6"/>
      <c r="B38" s="7" t="s">
        <v>89</v>
      </c>
      <c r="C38" s="5">
        <f>C73+C108</f>
        <v>130.40100000000001</v>
      </c>
      <c r="D38" s="5">
        <f t="shared" ref="D38:W41" si="16">D73+D108</f>
        <v>138.95099999999999</v>
      </c>
      <c r="E38" s="5">
        <f t="shared" si="16"/>
        <v>151.98400000000001</v>
      </c>
      <c r="F38" s="5">
        <f t="shared" si="16"/>
        <v>144.80799999999999</v>
      </c>
      <c r="G38" s="5">
        <f t="shared" si="16"/>
        <v>149.446</v>
      </c>
      <c r="H38" s="5">
        <f t="shared" si="16"/>
        <v>145.90700000000001</v>
      </c>
      <c r="I38" s="5">
        <f t="shared" si="16"/>
        <v>156.80599999999998</v>
      </c>
      <c r="J38" s="5">
        <f t="shared" si="16"/>
        <v>167.21799999999999</v>
      </c>
      <c r="K38" s="5">
        <f t="shared" si="16"/>
        <v>154.96699999999998</v>
      </c>
      <c r="L38" s="5">
        <f t="shared" si="16"/>
        <v>130.11700000000002</v>
      </c>
      <c r="M38" s="5">
        <f t="shared" si="16"/>
        <v>126.08199999999999</v>
      </c>
      <c r="N38" s="5">
        <f t="shared" si="16"/>
        <v>125.81399999999999</v>
      </c>
      <c r="O38" s="5">
        <f t="shared" si="16"/>
        <v>133.178</v>
      </c>
      <c r="P38" s="5">
        <f t="shared" si="16"/>
        <v>143.56399999999999</v>
      </c>
      <c r="Q38" s="5">
        <f t="shared" si="16"/>
        <v>148.78</v>
      </c>
      <c r="R38" s="5">
        <f t="shared" si="16"/>
        <v>152.89400000000001</v>
      </c>
      <c r="S38" s="5">
        <f t="shared" si="16"/>
        <v>163.803</v>
      </c>
      <c r="T38" s="5">
        <f t="shared" si="16"/>
        <v>177.245</v>
      </c>
      <c r="U38" s="5">
        <f t="shared" si="16"/>
        <v>163.80000000000001</v>
      </c>
      <c r="V38" s="5">
        <f t="shared" si="16"/>
        <v>160.08699999999999</v>
      </c>
      <c r="W38" s="5">
        <f t="shared" si="16"/>
        <v>128.75900000000001</v>
      </c>
      <c r="Z38" s="21"/>
    </row>
    <row r="39" spans="1:28" outlineLevel="1" x14ac:dyDescent="0.2">
      <c r="A39" s="6"/>
      <c r="B39" s="7" t="s">
        <v>25</v>
      </c>
      <c r="C39" s="5">
        <f>C74+C109</f>
        <v>1810.1979999999999</v>
      </c>
      <c r="D39" s="5">
        <f t="shared" si="16"/>
        <v>1922.9569999999999</v>
      </c>
      <c r="E39" s="5">
        <f t="shared" si="16"/>
        <v>1936.5610000000001</v>
      </c>
      <c r="F39" s="5">
        <f t="shared" si="16"/>
        <v>1971.15</v>
      </c>
      <c r="G39" s="5">
        <f t="shared" si="16"/>
        <v>2006.232</v>
      </c>
      <c r="H39" s="5">
        <f t="shared" si="16"/>
        <v>1985.6260000000002</v>
      </c>
      <c r="I39" s="5">
        <f t="shared" si="16"/>
        <v>2067.355</v>
      </c>
      <c r="J39" s="5">
        <f t="shared" si="16"/>
        <v>2209.7849999999999</v>
      </c>
      <c r="K39" s="5">
        <f t="shared" si="16"/>
        <v>2414.3940000000002</v>
      </c>
      <c r="L39" s="5">
        <f t="shared" si="16"/>
        <v>2464.0439999999999</v>
      </c>
      <c r="M39" s="5">
        <f t="shared" si="16"/>
        <v>2467.0080000000003</v>
      </c>
      <c r="N39" s="5">
        <f t="shared" si="16"/>
        <v>2479.2420000000002</v>
      </c>
      <c r="O39" s="5">
        <f t="shared" si="16"/>
        <v>2461.2110000000002</v>
      </c>
      <c r="P39" s="5">
        <f t="shared" si="16"/>
        <v>2590.241</v>
      </c>
      <c r="Q39" s="5">
        <f t="shared" si="16"/>
        <v>2666.9490000000001</v>
      </c>
      <c r="R39" s="5">
        <f t="shared" si="16"/>
        <v>2792.5789999999997</v>
      </c>
      <c r="S39" s="5">
        <f t="shared" si="16"/>
        <v>2911.1529999999998</v>
      </c>
      <c r="T39" s="5">
        <f t="shared" si="16"/>
        <v>2979.049</v>
      </c>
      <c r="U39" s="5">
        <f t="shared" si="16"/>
        <v>2979.6490000000003</v>
      </c>
      <c r="V39" s="5">
        <f t="shared" si="16"/>
        <v>3090.855</v>
      </c>
      <c r="W39" s="5">
        <f t="shared" si="16"/>
        <v>3049.5479999999998</v>
      </c>
    </row>
    <row r="40" spans="1:28" outlineLevel="1" x14ac:dyDescent="0.2">
      <c r="A40" s="6"/>
      <c r="B40" s="7" t="s">
        <v>30</v>
      </c>
      <c r="C40" s="5">
        <f>C41*1000/C39</f>
        <v>18433.963897237754</v>
      </c>
      <c r="D40" s="5">
        <f t="shared" ref="D40:W40" si="17">D41*1000/D39</f>
        <v>16980.745531467655</v>
      </c>
      <c r="E40" s="5">
        <f t="shared" si="17"/>
        <v>17105.667290419053</v>
      </c>
      <c r="F40" s="5">
        <f t="shared" si="17"/>
        <v>16609.615423724877</v>
      </c>
      <c r="G40" s="5">
        <f t="shared" si="17"/>
        <v>17030.714226403921</v>
      </c>
      <c r="H40" s="5">
        <f t="shared" si="17"/>
        <v>16394.548550828982</v>
      </c>
      <c r="I40" s="5">
        <f t="shared" si="17"/>
        <v>14784.853587308931</v>
      </c>
      <c r="J40" s="5">
        <f t="shared" si="17"/>
        <v>14733.343724443048</v>
      </c>
      <c r="K40" s="5">
        <f t="shared" si="17"/>
        <v>12932.066180607062</v>
      </c>
      <c r="L40" s="5">
        <f t="shared" si="17"/>
        <v>12730.198494703352</v>
      </c>
      <c r="M40" s="5">
        <f t="shared" si="17"/>
        <v>12907.834792066336</v>
      </c>
      <c r="N40" s="5">
        <f t="shared" si="17"/>
        <v>12032.640434728437</v>
      </c>
      <c r="O40" s="5">
        <f t="shared" si="17"/>
        <v>12576.836470430791</v>
      </c>
      <c r="P40" s="5">
        <f t="shared" si="17"/>
        <v>12305.486609091311</v>
      </c>
      <c r="Q40" s="5">
        <f t="shared" si="17"/>
        <v>12277.17566324821</v>
      </c>
      <c r="R40" s="5">
        <f t="shared" si="17"/>
        <v>12226.946714558429</v>
      </c>
      <c r="S40" s="5">
        <f t="shared" si="17"/>
        <v>12920.365898675806</v>
      </c>
      <c r="T40" s="5">
        <f t="shared" si="17"/>
        <v>12749.557596587219</v>
      </c>
      <c r="U40" s="5">
        <f t="shared" si="17"/>
        <v>12974.800207498572</v>
      </c>
      <c r="V40" s="5">
        <f t="shared" si="17"/>
        <v>12453.609838185235</v>
      </c>
      <c r="W40" s="5">
        <f t="shared" si="17"/>
        <v>11399.952667956795</v>
      </c>
    </row>
    <row r="41" spans="1:28" outlineLevel="1" x14ac:dyDescent="0.2">
      <c r="A41" s="6"/>
      <c r="B41" s="7" t="s">
        <v>31</v>
      </c>
      <c r="C41" s="5">
        <f>C76+C111</f>
        <v>33369.124578851988</v>
      </c>
      <c r="D41" s="5">
        <f t="shared" si="16"/>
        <v>32653.243484954444</v>
      </c>
      <c r="E41" s="5">
        <f t="shared" si="16"/>
        <v>33126.168153601211</v>
      </c>
      <c r="F41" s="5">
        <f t="shared" si="16"/>
        <v>32740.043442475297</v>
      </c>
      <c r="G41" s="5">
        <f t="shared" si="16"/>
        <v>34167.563863866788</v>
      </c>
      <c r="H41" s="5">
        <f t="shared" si="16"/>
        <v>32553.441860788353</v>
      </c>
      <c r="I41" s="5">
        <f t="shared" si="16"/>
        <v>30565.540987991059</v>
      </c>
      <c r="J41" s="5">
        <f t="shared" si="16"/>
        <v>32557.521962118379</v>
      </c>
      <c r="K41" s="5">
        <f t="shared" si="16"/>
        <v>31223.102994060609</v>
      </c>
      <c r="L41" s="5">
        <f t="shared" si="16"/>
        <v>31367.769219682828</v>
      </c>
      <c r="M41" s="5">
        <f t="shared" si="16"/>
        <v>31843.731694705992</v>
      </c>
      <c r="N41" s="5">
        <f t="shared" si="16"/>
        <v>29831.827536677003</v>
      </c>
      <c r="O41" s="5">
        <f t="shared" si="16"/>
        <v>30954.248266225441</v>
      </c>
      <c r="P41" s="5">
        <f t="shared" si="16"/>
        <v>31874.175939819288</v>
      </c>
      <c r="Q41" s="5">
        <f t="shared" si="16"/>
        <v>32742.601357924152</v>
      </c>
      <c r="R41" s="5">
        <f t="shared" si="16"/>
        <v>34144.714629194867</v>
      </c>
      <c r="S41" s="5">
        <f t="shared" si="16"/>
        <v>37613.161947027766</v>
      </c>
      <c r="T41" s="5">
        <f t="shared" si="16"/>
        <v>37981.556808555557</v>
      </c>
      <c r="U41" s="5">
        <f t="shared" si="16"/>
        <v>38660.350463472918</v>
      </c>
      <c r="V41" s="5">
        <f t="shared" si="16"/>
        <v>38492.302236404023</v>
      </c>
      <c r="W41" s="5">
        <f t="shared" si="16"/>
        <v>34764.702858662306</v>
      </c>
    </row>
    <row r="42" spans="1:28" outlineLevel="1" x14ac:dyDescent="0.2">
      <c r="A42" s="6"/>
      <c r="B42" s="7" t="s">
        <v>140</v>
      </c>
      <c r="C42" s="14"/>
      <c r="D42" s="14"/>
      <c r="E42" s="14"/>
      <c r="F42" s="14"/>
      <c r="G42" s="14"/>
      <c r="H42" s="14"/>
      <c r="I42" s="14"/>
      <c r="J42" s="14"/>
      <c r="K42" s="14"/>
      <c r="L42" s="14"/>
      <c r="M42" s="14"/>
      <c r="N42" s="14"/>
      <c r="O42" s="14"/>
      <c r="P42" s="14"/>
      <c r="Q42" s="14"/>
      <c r="R42" s="14"/>
      <c r="S42" s="14"/>
      <c r="T42" s="14"/>
      <c r="U42" s="14"/>
      <c r="V42" s="14"/>
      <c r="W42" s="14"/>
    </row>
    <row r="43" spans="1:28" outlineLevel="1" x14ac:dyDescent="0.2">
      <c r="A43" s="6"/>
      <c r="B43" s="7" t="s">
        <v>90</v>
      </c>
      <c r="C43" s="5"/>
      <c r="D43" s="5"/>
      <c r="E43" s="5"/>
      <c r="F43" s="5"/>
      <c r="G43" s="5"/>
      <c r="H43" s="5"/>
      <c r="I43" s="5"/>
      <c r="J43" s="5"/>
      <c r="K43" s="5"/>
      <c r="L43" s="5"/>
      <c r="M43" s="5"/>
      <c r="N43" s="5"/>
      <c r="O43" s="5"/>
      <c r="P43" s="5"/>
      <c r="Q43" s="5"/>
      <c r="R43" s="5"/>
      <c r="S43" s="5"/>
      <c r="T43" s="5"/>
      <c r="U43" s="5"/>
      <c r="V43" s="5"/>
      <c r="W43" s="5"/>
    </row>
    <row r="44" spans="1:28" outlineLevel="1" x14ac:dyDescent="0.2"/>
    <row r="45" spans="1:28" outlineLevel="1" x14ac:dyDescent="0.2">
      <c r="B45" s="8" t="s">
        <v>14</v>
      </c>
      <c r="C45" s="13"/>
    </row>
    <row r="46" spans="1:28" outlineLevel="1" x14ac:dyDescent="0.2">
      <c r="B46" s="4" t="s">
        <v>18</v>
      </c>
      <c r="C46" s="5">
        <f t="shared" ref="C46:W55" si="18">C81+C116</f>
        <v>0</v>
      </c>
      <c r="D46" s="5">
        <f t="shared" si="18"/>
        <v>0</v>
      </c>
      <c r="E46" s="5">
        <f t="shared" si="18"/>
        <v>0</v>
      </c>
      <c r="F46" s="5">
        <f t="shared" si="18"/>
        <v>0</v>
      </c>
      <c r="G46" s="5">
        <f t="shared" si="18"/>
        <v>0</v>
      </c>
      <c r="H46" s="5">
        <f t="shared" si="18"/>
        <v>0</v>
      </c>
      <c r="I46" s="5">
        <f t="shared" si="18"/>
        <v>0</v>
      </c>
      <c r="J46" s="5">
        <f t="shared" si="18"/>
        <v>0</v>
      </c>
      <c r="K46" s="5">
        <f t="shared" si="18"/>
        <v>0</v>
      </c>
      <c r="L46" s="5">
        <f t="shared" si="18"/>
        <v>0</v>
      </c>
      <c r="M46" s="5">
        <f t="shared" si="18"/>
        <v>0</v>
      </c>
      <c r="N46" s="5">
        <f t="shared" si="18"/>
        <v>0</v>
      </c>
      <c r="O46" s="5">
        <f t="shared" si="18"/>
        <v>0</v>
      </c>
      <c r="P46" s="5">
        <f t="shared" si="18"/>
        <v>0</v>
      </c>
      <c r="Q46" s="5">
        <f t="shared" si="18"/>
        <v>0</v>
      </c>
      <c r="R46" s="5">
        <f t="shared" si="18"/>
        <v>0</v>
      </c>
      <c r="S46" s="5">
        <f t="shared" si="18"/>
        <v>0</v>
      </c>
      <c r="T46" s="5">
        <f t="shared" si="18"/>
        <v>0</v>
      </c>
      <c r="U46" s="5">
        <f t="shared" si="18"/>
        <v>0</v>
      </c>
      <c r="V46" s="5">
        <f t="shared" si="18"/>
        <v>0</v>
      </c>
      <c r="W46" s="5">
        <f t="shared" si="18"/>
        <v>0</v>
      </c>
    </row>
    <row r="47" spans="1:28" outlineLevel="1" x14ac:dyDescent="0.2">
      <c r="B47" s="4" t="s">
        <v>19</v>
      </c>
      <c r="C47" s="5">
        <f t="shared" si="18"/>
        <v>0</v>
      </c>
      <c r="D47" s="5">
        <f t="shared" si="18"/>
        <v>0</v>
      </c>
      <c r="E47" s="5">
        <f t="shared" si="18"/>
        <v>0</v>
      </c>
      <c r="F47" s="5">
        <f t="shared" si="18"/>
        <v>0</v>
      </c>
      <c r="G47" s="5">
        <f t="shared" si="18"/>
        <v>0</v>
      </c>
      <c r="H47" s="5">
        <f t="shared" si="18"/>
        <v>0</v>
      </c>
      <c r="I47" s="5">
        <f t="shared" si="18"/>
        <v>0</v>
      </c>
      <c r="J47" s="5">
        <f t="shared" si="18"/>
        <v>0</v>
      </c>
      <c r="K47" s="5">
        <f t="shared" si="18"/>
        <v>0</v>
      </c>
      <c r="L47" s="5">
        <f t="shared" si="18"/>
        <v>0</v>
      </c>
      <c r="M47" s="5">
        <f t="shared" si="18"/>
        <v>0</v>
      </c>
      <c r="N47" s="5">
        <f t="shared" si="18"/>
        <v>0</v>
      </c>
      <c r="O47" s="5">
        <f t="shared" si="18"/>
        <v>0</v>
      </c>
      <c r="P47" s="5">
        <f t="shared" si="18"/>
        <v>0</v>
      </c>
      <c r="Q47" s="5">
        <f t="shared" si="18"/>
        <v>0</v>
      </c>
      <c r="R47" s="5">
        <f t="shared" si="18"/>
        <v>0</v>
      </c>
      <c r="S47" s="5">
        <f t="shared" si="18"/>
        <v>0</v>
      </c>
      <c r="T47" s="5">
        <f t="shared" si="18"/>
        <v>0</v>
      </c>
      <c r="U47" s="5">
        <f t="shared" si="18"/>
        <v>0</v>
      </c>
      <c r="V47" s="5">
        <f t="shared" si="18"/>
        <v>0</v>
      </c>
      <c r="W47" s="5">
        <f t="shared" si="18"/>
        <v>0</v>
      </c>
    </row>
    <row r="48" spans="1:28" outlineLevel="1" x14ac:dyDescent="0.2">
      <c r="B48" s="4" t="s">
        <v>16</v>
      </c>
      <c r="C48" s="5">
        <f t="shared" si="18"/>
        <v>3128.2560000000003</v>
      </c>
      <c r="D48" s="5">
        <f t="shared" si="18"/>
        <v>3842.6459999999997</v>
      </c>
      <c r="E48" s="5">
        <f t="shared" si="18"/>
        <v>4008.7830000000004</v>
      </c>
      <c r="F48" s="5">
        <f t="shared" si="18"/>
        <v>3911.27</v>
      </c>
      <c r="G48" s="5">
        <f t="shared" si="18"/>
        <v>3349.3599999999997</v>
      </c>
      <c r="H48" s="5">
        <f t="shared" si="18"/>
        <v>3298.1489999999999</v>
      </c>
      <c r="I48" s="5">
        <f t="shared" si="18"/>
        <v>1581.567</v>
      </c>
      <c r="J48" s="5">
        <f t="shared" si="18"/>
        <v>1849.5650000000001</v>
      </c>
      <c r="K48" s="5">
        <f t="shared" si="18"/>
        <v>1889.232</v>
      </c>
      <c r="L48" s="5">
        <f t="shared" si="18"/>
        <v>1587.1109999999999</v>
      </c>
      <c r="M48" s="5">
        <f t="shared" si="18"/>
        <v>1673.174</v>
      </c>
      <c r="N48" s="5">
        <f t="shared" si="18"/>
        <v>1649.1100000000001</v>
      </c>
      <c r="O48" s="5">
        <f t="shared" si="18"/>
        <v>1795.422</v>
      </c>
      <c r="P48" s="5">
        <f t="shared" si="18"/>
        <v>2097.4520000000002</v>
      </c>
      <c r="Q48" s="5">
        <f t="shared" si="18"/>
        <v>2229.5749999999998</v>
      </c>
      <c r="R48" s="5">
        <f t="shared" si="18"/>
        <v>2396.9429999999998</v>
      </c>
      <c r="S48" s="5">
        <f t="shared" si="18"/>
        <v>2638.5889999999999</v>
      </c>
      <c r="T48" s="5">
        <f t="shared" si="18"/>
        <v>2793.23</v>
      </c>
      <c r="U48" s="5">
        <f t="shared" si="18"/>
        <v>3060.373</v>
      </c>
      <c r="V48" s="5">
        <f t="shared" si="18"/>
        <v>3018.1860000000001</v>
      </c>
      <c r="W48" s="5">
        <f t="shared" si="18"/>
        <v>2998.0610000000001</v>
      </c>
    </row>
    <row r="49" spans="2:23" outlineLevel="1" x14ac:dyDescent="0.2">
      <c r="B49" s="4" t="s">
        <v>21</v>
      </c>
      <c r="C49" s="5">
        <f t="shared" si="18"/>
        <v>0</v>
      </c>
      <c r="D49" s="5">
        <f t="shared" si="18"/>
        <v>0</v>
      </c>
      <c r="E49" s="5">
        <f t="shared" si="18"/>
        <v>0</v>
      </c>
      <c r="F49" s="5">
        <f t="shared" si="18"/>
        <v>0</v>
      </c>
      <c r="G49" s="5">
        <f t="shared" si="18"/>
        <v>0</v>
      </c>
      <c r="H49" s="5">
        <f t="shared" si="18"/>
        <v>0</v>
      </c>
      <c r="I49" s="5">
        <f t="shared" si="18"/>
        <v>0</v>
      </c>
      <c r="J49" s="5">
        <f t="shared" si="18"/>
        <v>0</v>
      </c>
      <c r="K49" s="5">
        <f t="shared" si="18"/>
        <v>0</v>
      </c>
      <c r="L49" s="5">
        <f t="shared" si="18"/>
        <v>0</v>
      </c>
      <c r="M49" s="5">
        <f t="shared" si="18"/>
        <v>0</v>
      </c>
      <c r="N49" s="5">
        <f t="shared" si="18"/>
        <v>0</v>
      </c>
      <c r="O49" s="5">
        <f t="shared" si="18"/>
        <v>0</v>
      </c>
      <c r="P49" s="5">
        <f t="shared" si="18"/>
        <v>0</v>
      </c>
      <c r="Q49" s="5">
        <f t="shared" si="18"/>
        <v>0</v>
      </c>
      <c r="R49" s="5">
        <f t="shared" si="18"/>
        <v>0</v>
      </c>
      <c r="S49" s="5">
        <f t="shared" si="18"/>
        <v>0</v>
      </c>
      <c r="T49" s="5">
        <f t="shared" si="18"/>
        <v>0</v>
      </c>
      <c r="U49" s="5">
        <f t="shared" si="18"/>
        <v>0</v>
      </c>
      <c r="V49" s="5">
        <f t="shared" si="18"/>
        <v>0</v>
      </c>
      <c r="W49" s="5">
        <f t="shared" si="18"/>
        <v>0</v>
      </c>
    </row>
    <row r="50" spans="2:23" outlineLevel="1" x14ac:dyDescent="0.2">
      <c r="B50" s="4" t="s">
        <v>20</v>
      </c>
      <c r="C50" s="5">
        <f t="shared" si="18"/>
        <v>115710.15300000001</v>
      </c>
      <c r="D50" s="5">
        <f t="shared" si="18"/>
        <v>111848.916</v>
      </c>
      <c r="E50" s="5">
        <f t="shared" si="18"/>
        <v>112979.23999999999</v>
      </c>
      <c r="F50" s="5">
        <f t="shared" si="18"/>
        <v>111420.51199999999</v>
      </c>
      <c r="G50" s="5">
        <f t="shared" si="18"/>
        <v>116574.569</v>
      </c>
      <c r="H50" s="5">
        <f t="shared" si="18"/>
        <v>110452.163</v>
      </c>
      <c r="I50" s="5">
        <f t="shared" si="18"/>
        <v>103322.77000000002</v>
      </c>
      <c r="J50" s="5">
        <f t="shared" si="18"/>
        <v>108871.80500000001</v>
      </c>
      <c r="K50" s="5">
        <f t="shared" si="18"/>
        <v>103787.96400000001</v>
      </c>
      <c r="L50" s="5">
        <f t="shared" si="18"/>
        <v>104795.757</v>
      </c>
      <c r="M50" s="5">
        <f t="shared" si="18"/>
        <v>101974.557</v>
      </c>
      <c r="N50" s="5">
        <f t="shared" si="18"/>
        <v>94586.962</v>
      </c>
      <c r="O50" s="5">
        <f t="shared" si="18"/>
        <v>97491.01</v>
      </c>
      <c r="P50" s="5">
        <f t="shared" si="18"/>
        <v>100357.698</v>
      </c>
      <c r="Q50" s="5">
        <f t="shared" si="18"/>
        <v>103006.567</v>
      </c>
      <c r="R50" s="5">
        <f t="shared" si="18"/>
        <v>110845.80499999999</v>
      </c>
      <c r="S50" s="5">
        <f t="shared" si="18"/>
        <v>122053.22600000001</v>
      </c>
      <c r="T50" s="5">
        <f t="shared" si="18"/>
        <v>122537.02499999999</v>
      </c>
      <c r="U50" s="5">
        <f t="shared" si="18"/>
        <v>123559.69899999999</v>
      </c>
      <c r="V50" s="5">
        <f t="shared" si="18"/>
        <v>121588.83100000001</v>
      </c>
      <c r="W50" s="5">
        <f t="shared" si="18"/>
        <v>109269.00599999999</v>
      </c>
    </row>
    <row r="51" spans="2:23" outlineLevel="1" x14ac:dyDescent="0.2">
      <c r="B51" s="4" t="s">
        <v>0</v>
      </c>
      <c r="C51" s="5">
        <f t="shared" si="18"/>
        <v>0</v>
      </c>
      <c r="D51" s="5">
        <f t="shared" si="18"/>
        <v>0</v>
      </c>
      <c r="E51" s="5">
        <f t="shared" si="18"/>
        <v>0</v>
      </c>
      <c r="F51" s="5">
        <f t="shared" si="18"/>
        <v>0</v>
      </c>
      <c r="G51" s="5">
        <f t="shared" si="18"/>
        <v>0</v>
      </c>
      <c r="H51" s="5">
        <f t="shared" si="18"/>
        <v>0</v>
      </c>
      <c r="I51" s="5">
        <f t="shared" si="18"/>
        <v>0</v>
      </c>
      <c r="J51" s="5">
        <f t="shared" si="18"/>
        <v>0</v>
      </c>
      <c r="K51" s="5">
        <f t="shared" si="18"/>
        <v>0</v>
      </c>
      <c r="L51" s="5">
        <f t="shared" si="18"/>
        <v>0</v>
      </c>
      <c r="M51" s="5">
        <f t="shared" si="18"/>
        <v>3629.701</v>
      </c>
      <c r="N51" s="5">
        <f t="shared" si="18"/>
        <v>4023.4169999999995</v>
      </c>
      <c r="O51" s="5">
        <f t="shared" si="18"/>
        <v>3859.942</v>
      </c>
      <c r="P51" s="5">
        <f t="shared" si="18"/>
        <v>3583.7150000000001</v>
      </c>
      <c r="Q51" s="5">
        <f t="shared" si="18"/>
        <v>3767.991</v>
      </c>
      <c r="R51" s="5">
        <f t="shared" si="18"/>
        <v>0</v>
      </c>
      <c r="S51" s="5">
        <f t="shared" si="18"/>
        <v>0</v>
      </c>
      <c r="T51" s="5">
        <f t="shared" si="18"/>
        <v>0</v>
      </c>
      <c r="U51" s="5">
        <f t="shared" si="18"/>
        <v>0</v>
      </c>
      <c r="V51" s="5">
        <f t="shared" si="18"/>
        <v>0</v>
      </c>
      <c r="W51" s="5">
        <f t="shared" si="18"/>
        <v>0</v>
      </c>
    </row>
    <row r="52" spans="2:23" outlineLevel="1" x14ac:dyDescent="0.2">
      <c r="B52" s="4" t="s">
        <v>22</v>
      </c>
      <c r="C52" s="5">
        <f t="shared" si="18"/>
        <v>0</v>
      </c>
      <c r="D52" s="5">
        <f t="shared" si="18"/>
        <v>0</v>
      </c>
      <c r="E52" s="5">
        <f t="shared" si="18"/>
        <v>0</v>
      </c>
      <c r="F52" s="5">
        <f t="shared" si="18"/>
        <v>0</v>
      </c>
      <c r="G52" s="5">
        <f t="shared" si="18"/>
        <v>0</v>
      </c>
      <c r="H52" s="5">
        <f t="shared" si="18"/>
        <v>0</v>
      </c>
      <c r="I52" s="5">
        <f t="shared" si="18"/>
        <v>0</v>
      </c>
      <c r="J52" s="5">
        <f t="shared" si="18"/>
        <v>0</v>
      </c>
      <c r="K52" s="5">
        <f t="shared" si="18"/>
        <v>0</v>
      </c>
      <c r="L52" s="5">
        <f t="shared" si="18"/>
        <v>0</v>
      </c>
      <c r="M52" s="5">
        <f t="shared" si="18"/>
        <v>0</v>
      </c>
      <c r="N52" s="5">
        <f t="shared" si="18"/>
        <v>0</v>
      </c>
      <c r="O52" s="5">
        <f t="shared" si="18"/>
        <v>0</v>
      </c>
      <c r="P52" s="5">
        <f t="shared" si="18"/>
        <v>0</v>
      </c>
      <c r="Q52" s="5">
        <f t="shared" si="18"/>
        <v>0</v>
      </c>
      <c r="R52" s="5">
        <f t="shared" si="18"/>
        <v>0</v>
      </c>
      <c r="S52" s="5">
        <f t="shared" si="18"/>
        <v>0</v>
      </c>
      <c r="T52" s="5">
        <f t="shared" si="18"/>
        <v>0</v>
      </c>
      <c r="U52" s="5">
        <f t="shared" si="18"/>
        <v>0</v>
      </c>
      <c r="V52" s="5">
        <f t="shared" si="18"/>
        <v>0</v>
      </c>
      <c r="W52" s="5">
        <f t="shared" si="18"/>
        <v>0</v>
      </c>
    </row>
    <row r="53" spans="2:23" outlineLevel="1" x14ac:dyDescent="0.2">
      <c r="B53" s="4" t="s">
        <v>23</v>
      </c>
      <c r="C53" s="5">
        <f t="shared" si="18"/>
        <v>206.57300000000001</v>
      </c>
      <c r="D53" s="5">
        <f t="shared" si="18"/>
        <v>119.423</v>
      </c>
      <c r="E53" s="5">
        <f t="shared" si="18"/>
        <v>68.930999999999997</v>
      </c>
      <c r="F53" s="5">
        <f t="shared" si="18"/>
        <v>70.507000000000005</v>
      </c>
      <c r="G53" s="5">
        <f t="shared" si="18"/>
        <v>70.766000000000005</v>
      </c>
      <c r="H53" s="5">
        <f t="shared" si="18"/>
        <v>73.605000000000004</v>
      </c>
      <c r="I53" s="5">
        <f t="shared" si="18"/>
        <v>90.022000000000006</v>
      </c>
      <c r="J53" s="5">
        <f t="shared" si="18"/>
        <v>81.639999999999986</v>
      </c>
      <c r="K53" s="5">
        <f t="shared" si="18"/>
        <v>83.691999999999993</v>
      </c>
      <c r="L53" s="5">
        <f t="shared" si="18"/>
        <v>117.253</v>
      </c>
      <c r="M53" s="5">
        <f t="shared" si="18"/>
        <v>172.422</v>
      </c>
      <c r="N53" s="5">
        <f t="shared" si="18"/>
        <v>279.084</v>
      </c>
      <c r="O53" s="5">
        <f t="shared" si="18"/>
        <v>244.774</v>
      </c>
      <c r="P53" s="5">
        <f t="shared" si="18"/>
        <v>156.459</v>
      </c>
      <c r="Q53" s="5">
        <f t="shared" si="18"/>
        <v>120.24399999999999</v>
      </c>
      <c r="R53" s="5">
        <f t="shared" si="18"/>
        <v>81.128999999999991</v>
      </c>
      <c r="S53" s="5">
        <f t="shared" si="18"/>
        <v>59.149000000000001</v>
      </c>
      <c r="T53" s="5">
        <f t="shared" si="18"/>
        <v>44.19</v>
      </c>
      <c r="U53" s="5">
        <f t="shared" si="18"/>
        <v>31.742000000000001</v>
      </c>
      <c r="V53" s="5">
        <f t="shared" si="18"/>
        <v>24.34</v>
      </c>
      <c r="W53" s="5">
        <f t="shared" si="18"/>
        <v>14.646000000000001</v>
      </c>
    </row>
    <row r="54" spans="2:23" outlineLevel="1" x14ac:dyDescent="0.2">
      <c r="B54" s="4" t="s">
        <v>17</v>
      </c>
      <c r="C54" s="5">
        <f t="shared" si="18"/>
        <v>0</v>
      </c>
      <c r="D54" s="5">
        <f t="shared" si="18"/>
        <v>0</v>
      </c>
      <c r="E54" s="5">
        <f t="shared" si="18"/>
        <v>0</v>
      </c>
      <c r="F54" s="5">
        <f t="shared" si="18"/>
        <v>0</v>
      </c>
      <c r="G54" s="5">
        <f t="shared" si="18"/>
        <v>0</v>
      </c>
      <c r="H54" s="5">
        <f t="shared" si="18"/>
        <v>0</v>
      </c>
      <c r="I54" s="5">
        <f t="shared" si="18"/>
        <v>0</v>
      </c>
      <c r="J54" s="5">
        <f t="shared" si="18"/>
        <v>0</v>
      </c>
      <c r="K54" s="5">
        <f t="shared" si="18"/>
        <v>0</v>
      </c>
      <c r="L54" s="5">
        <f t="shared" si="18"/>
        <v>0</v>
      </c>
      <c r="M54" s="5">
        <f t="shared" si="18"/>
        <v>0</v>
      </c>
      <c r="N54" s="5">
        <f t="shared" si="18"/>
        <v>0</v>
      </c>
      <c r="O54" s="5">
        <f t="shared" si="18"/>
        <v>0</v>
      </c>
      <c r="P54" s="5">
        <f t="shared" si="18"/>
        <v>0</v>
      </c>
      <c r="Q54" s="5">
        <f t="shared" si="18"/>
        <v>0</v>
      </c>
      <c r="R54" s="5">
        <f t="shared" si="18"/>
        <v>0</v>
      </c>
      <c r="S54" s="5">
        <f t="shared" si="18"/>
        <v>0</v>
      </c>
      <c r="T54" s="5">
        <f t="shared" si="18"/>
        <v>0</v>
      </c>
      <c r="U54" s="5">
        <f t="shared" si="18"/>
        <v>0</v>
      </c>
      <c r="V54" s="5">
        <f t="shared" si="18"/>
        <v>0</v>
      </c>
      <c r="W54" s="5">
        <f t="shared" si="18"/>
        <v>0</v>
      </c>
    </row>
    <row r="55" spans="2:23" outlineLevel="1" x14ac:dyDescent="0.2">
      <c r="B55" s="4" t="s">
        <v>1</v>
      </c>
      <c r="C55" s="5">
        <f t="shared" si="18"/>
        <v>2512.9349999999999</v>
      </c>
      <c r="D55" s="5">
        <f t="shared" si="18"/>
        <v>2432.1039999999998</v>
      </c>
      <c r="E55" s="5">
        <f t="shared" si="18"/>
        <v>2214.6040000000003</v>
      </c>
      <c r="F55" s="5">
        <f t="shared" si="18"/>
        <v>1915.6800000000003</v>
      </c>
      <c r="G55" s="5">
        <f t="shared" si="18"/>
        <v>1680.5150000000001</v>
      </c>
      <c r="H55" s="5">
        <f t="shared" si="18"/>
        <v>1335.2</v>
      </c>
      <c r="I55" s="5">
        <f t="shared" si="18"/>
        <v>1523.8149999999998</v>
      </c>
      <c r="J55" s="5">
        <f t="shared" si="18"/>
        <v>2138.2389999999996</v>
      </c>
      <c r="K55" s="5">
        <f t="shared" si="18"/>
        <v>2578.9490000000001</v>
      </c>
      <c r="L55" s="5">
        <f t="shared" si="18"/>
        <v>1777.0529999999999</v>
      </c>
      <c r="M55" s="5">
        <f t="shared" si="18"/>
        <v>1925.019</v>
      </c>
      <c r="N55" s="5">
        <f t="shared" si="18"/>
        <v>1807.0650000000001</v>
      </c>
      <c r="O55" s="5">
        <f t="shared" si="18"/>
        <v>1720.2740000000001</v>
      </c>
      <c r="P55" s="5">
        <f t="shared" si="18"/>
        <v>1537.5230000000001</v>
      </c>
      <c r="Q55" s="5">
        <f t="shared" si="18"/>
        <v>1306.1680000000001</v>
      </c>
      <c r="R55" s="5">
        <f t="shared" si="18"/>
        <v>1368.8319999999999</v>
      </c>
      <c r="S55" s="5">
        <f t="shared" si="18"/>
        <v>1163.904</v>
      </c>
      <c r="T55" s="5">
        <f t="shared" si="18"/>
        <v>1262.1969999999999</v>
      </c>
      <c r="U55" s="5">
        <f t="shared" si="18"/>
        <v>2075.1709999999998</v>
      </c>
      <c r="V55" s="5">
        <f t="shared" si="18"/>
        <v>1971.8249999999998</v>
      </c>
      <c r="W55" s="5">
        <f t="shared" si="18"/>
        <v>1538.2640000000001</v>
      </c>
    </row>
    <row r="56" spans="2:23" outlineLevel="1" x14ac:dyDescent="0.2">
      <c r="B56" s="15" t="s">
        <v>9</v>
      </c>
      <c r="C56" s="19">
        <f t="shared" ref="C56:W56" si="19">SUM(C46:C55)</f>
        <v>121557.917</v>
      </c>
      <c r="D56" s="19">
        <f t="shared" si="19"/>
        <v>118243.08899999999</v>
      </c>
      <c r="E56" s="19">
        <f t="shared" si="19"/>
        <v>119271.55799999999</v>
      </c>
      <c r="F56" s="19">
        <f t="shared" si="19"/>
        <v>117317.96899999998</v>
      </c>
      <c r="G56" s="19">
        <f t="shared" si="19"/>
        <v>121675.21</v>
      </c>
      <c r="H56" s="19">
        <f t="shared" si="19"/>
        <v>115159.117</v>
      </c>
      <c r="I56" s="19">
        <f t="shared" si="19"/>
        <v>106518.17400000001</v>
      </c>
      <c r="J56" s="19">
        <f t="shared" si="19"/>
        <v>112941.24900000001</v>
      </c>
      <c r="K56" s="19">
        <f t="shared" si="19"/>
        <v>108339.837</v>
      </c>
      <c r="L56" s="19">
        <f t="shared" si="19"/>
        <v>108277.174</v>
      </c>
      <c r="M56" s="19">
        <f t="shared" si="19"/>
        <v>109374.87300000001</v>
      </c>
      <c r="N56" s="19">
        <f t="shared" si="19"/>
        <v>102345.63800000001</v>
      </c>
      <c r="O56" s="19">
        <f t="shared" si="19"/>
        <v>105111.42200000001</v>
      </c>
      <c r="P56" s="19">
        <f t="shared" si="19"/>
        <v>107732.84700000001</v>
      </c>
      <c r="Q56" s="19">
        <f t="shared" si="19"/>
        <v>110430.545</v>
      </c>
      <c r="R56" s="19">
        <f t="shared" si="19"/>
        <v>114692.70899999999</v>
      </c>
      <c r="S56" s="19">
        <f t="shared" si="19"/>
        <v>125914.868</v>
      </c>
      <c r="T56" s="19">
        <f t="shared" si="19"/>
        <v>126636.64199999999</v>
      </c>
      <c r="U56" s="19">
        <f t="shared" si="19"/>
        <v>128726.985</v>
      </c>
      <c r="V56" s="19">
        <f t="shared" si="19"/>
        <v>126603.182</v>
      </c>
      <c r="W56" s="19">
        <f t="shared" si="19"/>
        <v>113819.97699999998</v>
      </c>
    </row>
    <row r="57" spans="2:23" outlineLevel="1" x14ac:dyDescent="0.2">
      <c r="B57" s="26" t="s">
        <v>91</v>
      </c>
      <c r="C57" s="25">
        <f t="shared" ref="C57:W57" si="20">C56/C37/1000</f>
        <v>2.2286182385066796E-3</v>
      </c>
      <c r="D57" s="25">
        <f t="shared" si="20"/>
        <v>2.2182477662203836E-3</v>
      </c>
      <c r="E57" s="25">
        <f t="shared" si="20"/>
        <v>2.2039122073084726E-3</v>
      </c>
      <c r="F57" s="25">
        <f t="shared" si="20"/>
        <v>2.1914548196031794E-3</v>
      </c>
      <c r="G57" s="25">
        <f t="shared" si="20"/>
        <v>2.1759174715202533E-3</v>
      </c>
      <c r="H57" s="25">
        <f t="shared" si="20"/>
        <v>2.1590971441488626E-3</v>
      </c>
      <c r="I57" s="25">
        <f t="shared" si="20"/>
        <v>2.1274989497022637E-3</v>
      </c>
      <c r="J57" s="25">
        <f t="shared" si="20"/>
        <v>2.1167128496838586E-3</v>
      </c>
      <c r="K57" s="25">
        <f t="shared" si="20"/>
        <v>2.1157268678489469E-3</v>
      </c>
      <c r="L57" s="25">
        <f t="shared" si="20"/>
        <v>2.1046101560684696E-3</v>
      </c>
      <c r="M57" s="25">
        <f t="shared" si="20"/>
        <v>2.0916767514886987E-3</v>
      </c>
      <c r="N57" s="25">
        <f t="shared" si="20"/>
        <v>2.0873799288666671E-3</v>
      </c>
      <c r="O57" s="25">
        <f t="shared" si="20"/>
        <v>2.0646410145272521E-3</v>
      </c>
      <c r="P57" s="25">
        <f t="shared" si="20"/>
        <v>2.053233742776469E-3</v>
      </c>
      <c r="Q57" s="25">
        <f t="shared" si="20"/>
        <v>2.0467024465783412E-3</v>
      </c>
      <c r="R57" s="25">
        <f t="shared" si="20"/>
        <v>2.0360548722437562E-3</v>
      </c>
      <c r="S57" s="25">
        <f t="shared" si="20"/>
        <v>2.0267194139643434E-3</v>
      </c>
      <c r="T57" s="25">
        <f t="shared" si="20"/>
        <v>2.0152106471340203E-3</v>
      </c>
      <c r="U57" s="25">
        <f t="shared" si="20"/>
        <v>2.0096606141185732E-3</v>
      </c>
      <c r="V57" s="25">
        <f t="shared" si="20"/>
        <v>1.9829883388725218E-3</v>
      </c>
      <c r="W57" s="25">
        <f t="shared" si="20"/>
        <v>1.9699992498292398E-3</v>
      </c>
    </row>
    <row r="58" spans="2:23" outlineLevel="1" x14ac:dyDescent="0.2"/>
    <row r="59" spans="2:23" outlineLevel="1" x14ac:dyDescent="0.2">
      <c r="B59" s="4" t="s">
        <v>18</v>
      </c>
      <c r="C59" s="11">
        <f t="shared" ref="C59:W59" si="21">IFERROR(C46/C56,0)</f>
        <v>0</v>
      </c>
      <c r="D59" s="11">
        <f t="shared" si="21"/>
        <v>0</v>
      </c>
      <c r="E59" s="11">
        <f t="shared" si="21"/>
        <v>0</v>
      </c>
      <c r="F59" s="11">
        <f t="shared" si="21"/>
        <v>0</v>
      </c>
      <c r="G59" s="11">
        <f t="shared" si="21"/>
        <v>0</v>
      </c>
      <c r="H59" s="11">
        <f t="shared" si="21"/>
        <v>0</v>
      </c>
      <c r="I59" s="11">
        <f t="shared" si="21"/>
        <v>0</v>
      </c>
      <c r="J59" s="11">
        <f t="shared" si="21"/>
        <v>0</v>
      </c>
      <c r="K59" s="11">
        <f t="shared" si="21"/>
        <v>0</v>
      </c>
      <c r="L59" s="11">
        <f t="shared" si="21"/>
        <v>0</v>
      </c>
      <c r="M59" s="11">
        <f t="shared" si="21"/>
        <v>0</v>
      </c>
      <c r="N59" s="11">
        <f t="shared" si="21"/>
        <v>0</v>
      </c>
      <c r="O59" s="11">
        <f t="shared" si="21"/>
        <v>0</v>
      </c>
      <c r="P59" s="11">
        <f t="shared" si="21"/>
        <v>0</v>
      </c>
      <c r="Q59" s="11">
        <f t="shared" si="21"/>
        <v>0</v>
      </c>
      <c r="R59" s="11">
        <f t="shared" si="21"/>
        <v>0</v>
      </c>
      <c r="S59" s="11">
        <f t="shared" si="21"/>
        <v>0</v>
      </c>
      <c r="T59" s="11">
        <f t="shared" si="21"/>
        <v>0</v>
      </c>
      <c r="U59" s="11">
        <f t="shared" si="21"/>
        <v>0</v>
      </c>
      <c r="V59" s="11">
        <f t="shared" si="21"/>
        <v>0</v>
      </c>
      <c r="W59" s="11">
        <f t="shared" si="21"/>
        <v>0</v>
      </c>
    </row>
    <row r="60" spans="2:23" outlineLevel="1" x14ac:dyDescent="0.2">
      <c r="B60" s="4" t="s">
        <v>19</v>
      </c>
      <c r="C60" s="11">
        <f t="shared" ref="C60:W60" si="22">IFERROR(C47/C56,0)</f>
        <v>0</v>
      </c>
      <c r="D60" s="11">
        <f t="shared" si="22"/>
        <v>0</v>
      </c>
      <c r="E60" s="11">
        <f t="shared" si="22"/>
        <v>0</v>
      </c>
      <c r="F60" s="11">
        <f t="shared" si="22"/>
        <v>0</v>
      </c>
      <c r="G60" s="11">
        <f t="shared" si="22"/>
        <v>0</v>
      </c>
      <c r="H60" s="11">
        <f t="shared" si="22"/>
        <v>0</v>
      </c>
      <c r="I60" s="11">
        <f t="shared" si="22"/>
        <v>0</v>
      </c>
      <c r="J60" s="11">
        <f t="shared" si="22"/>
        <v>0</v>
      </c>
      <c r="K60" s="11">
        <f t="shared" si="22"/>
        <v>0</v>
      </c>
      <c r="L60" s="11">
        <f t="shared" si="22"/>
        <v>0</v>
      </c>
      <c r="M60" s="11">
        <f t="shared" si="22"/>
        <v>0</v>
      </c>
      <c r="N60" s="11">
        <f t="shared" si="22"/>
        <v>0</v>
      </c>
      <c r="O60" s="11">
        <f t="shared" si="22"/>
        <v>0</v>
      </c>
      <c r="P60" s="11">
        <f t="shared" si="22"/>
        <v>0</v>
      </c>
      <c r="Q60" s="11">
        <f t="shared" si="22"/>
        <v>0</v>
      </c>
      <c r="R60" s="11">
        <f t="shared" si="22"/>
        <v>0</v>
      </c>
      <c r="S60" s="11">
        <f t="shared" si="22"/>
        <v>0</v>
      </c>
      <c r="T60" s="11">
        <f t="shared" si="22"/>
        <v>0</v>
      </c>
      <c r="U60" s="11">
        <f t="shared" si="22"/>
        <v>0</v>
      </c>
      <c r="V60" s="11">
        <f t="shared" si="22"/>
        <v>0</v>
      </c>
      <c r="W60" s="11">
        <f t="shared" si="22"/>
        <v>0</v>
      </c>
    </row>
    <row r="61" spans="2:23" outlineLevel="1" x14ac:dyDescent="0.2">
      <c r="B61" s="4" t="s">
        <v>16</v>
      </c>
      <c r="C61" s="11">
        <f t="shared" ref="C61:W61" si="23">IFERROR(C48/C56,0)</f>
        <v>2.5734695667744951E-2</v>
      </c>
      <c r="D61" s="11">
        <f t="shared" si="23"/>
        <v>3.2497848563479259E-2</v>
      </c>
      <c r="E61" s="11">
        <f t="shared" si="23"/>
        <v>3.3610552819306687E-2</v>
      </c>
      <c r="F61" s="11">
        <f t="shared" si="23"/>
        <v>3.3339053116407093E-2</v>
      </c>
      <c r="G61" s="11">
        <f t="shared" si="23"/>
        <v>2.752705337430689E-2</v>
      </c>
      <c r="H61" s="11">
        <f t="shared" si="23"/>
        <v>2.8639929568060163E-2</v>
      </c>
      <c r="I61" s="11">
        <f t="shared" si="23"/>
        <v>1.4847860610152778E-2</v>
      </c>
      <c r="J61" s="11">
        <f t="shared" si="23"/>
        <v>1.6376346254148473E-2</v>
      </c>
      <c r="K61" s="11">
        <f t="shared" si="23"/>
        <v>1.7438017744110138E-2</v>
      </c>
      <c r="L61" s="11">
        <f t="shared" si="23"/>
        <v>1.4657853925888387E-2</v>
      </c>
      <c r="M61" s="11">
        <f t="shared" si="23"/>
        <v>1.5297608619851836E-2</v>
      </c>
      <c r="N61" s="11">
        <f t="shared" si="23"/>
        <v>1.6113143971998103E-2</v>
      </c>
      <c r="O61" s="11">
        <f t="shared" si="23"/>
        <v>1.7081131297034494E-2</v>
      </c>
      <c r="P61" s="11">
        <f t="shared" si="23"/>
        <v>1.9469011154973005E-2</v>
      </c>
      <c r="Q61" s="11">
        <f t="shared" si="23"/>
        <v>2.0189839686112206E-2</v>
      </c>
      <c r="R61" s="11">
        <f t="shared" si="23"/>
        <v>2.0898826271511295E-2</v>
      </c>
      <c r="S61" s="11">
        <f t="shared" si="23"/>
        <v>2.0955341032482359E-2</v>
      </c>
      <c r="T61" s="11">
        <f t="shared" si="23"/>
        <v>2.2057044121558435E-2</v>
      </c>
      <c r="U61" s="11">
        <f t="shared" si="23"/>
        <v>2.3774137178774132E-2</v>
      </c>
      <c r="V61" s="11">
        <f t="shared" si="23"/>
        <v>2.3839732559012616E-2</v>
      </c>
      <c r="W61" s="11">
        <f t="shared" si="23"/>
        <v>2.6340376083541121E-2</v>
      </c>
    </row>
    <row r="62" spans="2:23" outlineLevel="1" x14ac:dyDescent="0.2">
      <c r="B62" s="4" t="s">
        <v>21</v>
      </c>
      <c r="C62" s="11">
        <f t="shared" ref="C62:W62" si="24">IFERROR(C49/C56,0)</f>
        <v>0</v>
      </c>
      <c r="D62" s="11">
        <f t="shared" si="24"/>
        <v>0</v>
      </c>
      <c r="E62" s="11">
        <f t="shared" si="24"/>
        <v>0</v>
      </c>
      <c r="F62" s="11">
        <f t="shared" si="24"/>
        <v>0</v>
      </c>
      <c r="G62" s="11">
        <f t="shared" si="24"/>
        <v>0</v>
      </c>
      <c r="H62" s="11">
        <f t="shared" si="24"/>
        <v>0</v>
      </c>
      <c r="I62" s="11">
        <f t="shared" si="24"/>
        <v>0</v>
      </c>
      <c r="J62" s="11">
        <f t="shared" si="24"/>
        <v>0</v>
      </c>
      <c r="K62" s="11">
        <f t="shared" si="24"/>
        <v>0</v>
      </c>
      <c r="L62" s="11">
        <f t="shared" si="24"/>
        <v>0</v>
      </c>
      <c r="M62" s="11">
        <f t="shared" si="24"/>
        <v>0</v>
      </c>
      <c r="N62" s="11">
        <f t="shared" si="24"/>
        <v>0</v>
      </c>
      <c r="O62" s="11">
        <f t="shared" si="24"/>
        <v>0</v>
      </c>
      <c r="P62" s="11">
        <f t="shared" si="24"/>
        <v>0</v>
      </c>
      <c r="Q62" s="11">
        <f t="shared" si="24"/>
        <v>0</v>
      </c>
      <c r="R62" s="11">
        <f t="shared" si="24"/>
        <v>0</v>
      </c>
      <c r="S62" s="11">
        <f t="shared" si="24"/>
        <v>0</v>
      </c>
      <c r="T62" s="11">
        <f t="shared" si="24"/>
        <v>0</v>
      </c>
      <c r="U62" s="11">
        <f t="shared" si="24"/>
        <v>0</v>
      </c>
      <c r="V62" s="11">
        <f t="shared" si="24"/>
        <v>0</v>
      </c>
      <c r="W62" s="11">
        <f t="shared" si="24"/>
        <v>0</v>
      </c>
    </row>
    <row r="63" spans="2:23" outlineLevel="1" x14ac:dyDescent="0.2">
      <c r="B63" s="4" t="s">
        <v>20</v>
      </c>
      <c r="C63" s="11">
        <f t="shared" ref="C63:W63" si="25">IFERROR(C50/C56,0)</f>
        <v>0.95189318685018276</v>
      </c>
      <c r="D63" s="11">
        <f t="shared" si="25"/>
        <v>0.94592349494523109</v>
      </c>
      <c r="E63" s="11">
        <f t="shared" si="25"/>
        <v>0.94724376787297437</v>
      </c>
      <c r="F63" s="11">
        <f t="shared" si="25"/>
        <v>0.94973099986072895</v>
      </c>
      <c r="G63" s="11">
        <f t="shared" si="25"/>
        <v>0.9580798668849636</v>
      </c>
      <c r="H63" s="11">
        <f t="shared" si="25"/>
        <v>0.95912651883219979</v>
      </c>
      <c r="I63" s="11">
        <f t="shared" si="25"/>
        <v>0.97000132578314768</v>
      </c>
      <c r="J63" s="11">
        <f t="shared" si="25"/>
        <v>0.96396848772232013</v>
      </c>
      <c r="K63" s="11">
        <f t="shared" si="25"/>
        <v>0.95798523307728445</v>
      </c>
      <c r="L63" s="11">
        <f t="shared" si="25"/>
        <v>0.9678471752504364</v>
      </c>
      <c r="M63" s="11">
        <f t="shared" si="25"/>
        <v>0.9323398894369459</v>
      </c>
      <c r="N63" s="11">
        <f t="shared" si="25"/>
        <v>0.92419143451917307</v>
      </c>
      <c r="O63" s="11">
        <f t="shared" si="25"/>
        <v>0.92750158018031559</v>
      </c>
      <c r="P63" s="11">
        <f t="shared" si="25"/>
        <v>0.931542243564769</v>
      </c>
      <c r="Q63" s="11">
        <f t="shared" si="25"/>
        <v>0.93277242270243255</v>
      </c>
      <c r="R63" s="11">
        <f t="shared" si="25"/>
        <v>0.96645903620604168</v>
      </c>
      <c r="S63" s="11">
        <f t="shared" si="25"/>
        <v>0.9693313263053257</v>
      </c>
      <c r="T63" s="11">
        <f t="shared" si="25"/>
        <v>0.96762692902106484</v>
      </c>
      <c r="U63" s="11">
        <f t="shared" si="25"/>
        <v>0.95985856423188964</v>
      </c>
      <c r="V63" s="11">
        <f t="shared" si="25"/>
        <v>0.96039316768515348</v>
      </c>
      <c r="W63" s="11">
        <f t="shared" si="25"/>
        <v>0.96001606115242855</v>
      </c>
    </row>
    <row r="64" spans="2:23" outlineLevel="1" x14ac:dyDescent="0.2">
      <c r="B64" s="4" t="s">
        <v>0</v>
      </c>
      <c r="C64" s="11">
        <f t="shared" ref="C64:W64" si="26">IFERROR(C51/C56,0)</f>
        <v>0</v>
      </c>
      <c r="D64" s="11">
        <f t="shared" si="26"/>
        <v>0</v>
      </c>
      <c r="E64" s="11">
        <f t="shared" si="26"/>
        <v>0</v>
      </c>
      <c r="F64" s="11">
        <f t="shared" si="26"/>
        <v>0</v>
      </c>
      <c r="G64" s="11">
        <f t="shared" si="26"/>
        <v>0</v>
      </c>
      <c r="H64" s="11">
        <f t="shared" si="26"/>
        <v>0</v>
      </c>
      <c r="I64" s="11">
        <f t="shared" si="26"/>
        <v>0</v>
      </c>
      <c r="J64" s="11">
        <f t="shared" si="26"/>
        <v>0</v>
      </c>
      <c r="K64" s="11">
        <f t="shared" si="26"/>
        <v>0</v>
      </c>
      <c r="L64" s="11">
        <f t="shared" si="26"/>
        <v>0</v>
      </c>
      <c r="M64" s="11">
        <f t="shared" si="26"/>
        <v>3.3185876247828879E-2</v>
      </c>
      <c r="N64" s="11">
        <f t="shared" si="26"/>
        <v>3.9312051579569997E-2</v>
      </c>
      <c r="O64" s="11">
        <f t="shared" si="26"/>
        <v>3.6722383986014379E-2</v>
      </c>
      <c r="P64" s="11">
        <f t="shared" si="26"/>
        <v>3.3264831477070309E-2</v>
      </c>
      <c r="Q64" s="11">
        <f t="shared" si="26"/>
        <v>3.4120912832586309E-2</v>
      </c>
      <c r="R64" s="11">
        <f t="shared" si="26"/>
        <v>0</v>
      </c>
      <c r="S64" s="11">
        <f t="shared" si="26"/>
        <v>0</v>
      </c>
      <c r="T64" s="11">
        <f t="shared" si="26"/>
        <v>0</v>
      </c>
      <c r="U64" s="11">
        <f t="shared" si="26"/>
        <v>0</v>
      </c>
      <c r="V64" s="11">
        <f t="shared" si="26"/>
        <v>0</v>
      </c>
      <c r="W64" s="11">
        <f t="shared" si="26"/>
        <v>0</v>
      </c>
    </row>
    <row r="65" spans="1:28" outlineLevel="1" x14ac:dyDescent="0.2">
      <c r="B65" s="4" t="s">
        <v>22</v>
      </c>
      <c r="C65" s="11">
        <f t="shared" ref="C65:W65" si="27">IFERROR(C52/C56,0)</f>
        <v>0</v>
      </c>
      <c r="D65" s="11">
        <f t="shared" si="27"/>
        <v>0</v>
      </c>
      <c r="E65" s="11">
        <f t="shared" si="27"/>
        <v>0</v>
      </c>
      <c r="F65" s="11">
        <f t="shared" si="27"/>
        <v>0</v>
      </c>
      <c r="G65" s="11">
        <f t="shared" si="27"/>
        <v>0</v>
      </c>
      <c r="H65" s="11">
        <f t="shared" si="27"/>
        <v>0</v>
      </c>
      <c r="I65" s="11">
        <f t="shared" si="27"/>
        <v>0</v>
      </c>
      <c r="J65" s="11">
        <f t="shared" si="27"/>
        <v>0</v>
      </c>
      <c r="K65" s="11">
        <f t="shared" si="27"/>
        <v>0</v>
      </c>
      <c r="L65" s="11">
        <f t="shared" si="27"/>
        <v>0</v>
      </c>
      <c r="M65" s="11">
        <f t="shared" si="27"/>
        <v>0</v>
      </c>
      <c r="N65" s="11">
        <f t="shared" si="27"/>
        <v>0</v>
      </c>
      <c r="O65" s="11">
        <f t="shared" si="27"/>
        <v>0</v>
      </c>
      <c r="P65" s="11">
        <f t="shared" si="27"/>
        <v>0</v>
      </c>
      <c r="Q65" s="11">
        <f t="shared" si="27"/>
        <v>0</v>
      </c>
      <c r="R65" s="11">
        <f t="shared" si="27"/>
        <v>0</v>
      </c>
      <c r="S65" s="11">
        <f t="shared" si="27"/>
        <v>0</v>
      </c>
      <c r="T65" s="11">
        <f t="shared" si="27"/>
        <v>0</v>
      </c>
      <c r="U65" s="11">
        <f t="shared" si="27"/>
        <v>0</v>
      </c>
      <c r="V65" s="11">
        <f t="shared" si="27"/>
        <v>0</v>
      </c>
      <c r="W65" s="11">
        <f t="shared" si="27"/>
        <v>0</v>
      </c>
    </row>
    <row r="66" spans="1:28" outlineLevel="1" x14ac:dyDescent="0.2">
      <c r="B66" s="4" t="s">
        <v>23</v>
      </c>
      <c r="C66" s="11">
        <f t="shared" ref="C66:W66" si="28">IFERROR(C53/C56,0)</f>
        <v>1.6993792350028505E-3</v>
      </c>
      <c r="D66" s="11">
        <f t="shared" si="28"/>
        <v>1.0099786889024864E-3</v>
      </c>
      <c r="E66" s="11">
        <f t="shared" si="28"/>
        <v>5.7793325714752548E-4</v>
      </c>
      <c r="F66" s="11">
        <f t="shared" si="28"/>
        <v>6.0099062915076559E-4</v>
      </c>
      <c r="G66" s="11">
        <f t="shared" si="28"/>
        <v>5.8159751686477472E-4</v>
      </c>
      <c r="H66" s="11">
        <f t="shared" si="28"/>
        <v>6.3915912102729998E-4</v>
      </c>
      <c r="I66" s="11">
        <f t="shared" si="28"/>
        <v>8.4513277518257109E-4</v>
      </c>
      <c r="J66" s="11">
        <f t="shared" si="28"/>
        <v>7.2285370245905444E-4</v>
      </c>
      <c r="K66" s="11">
        <f t="shared" si="28"/>
        <v>7.7249516260579189E-4</v>
      </c>
      <c r="L66" s="11">
        <f t="shared" si="28"/>
        <v>1.0828967516274483E-3</v>
      </c>
      <c r="M66" s="11">
        <f t="shared" si="28"/>
        <v>1.5764315447479422E-3</v>
      </c>
      <c r="N66" s="11">
        <f t="shared" si="28"/>
        <v>2.7268773291539792E-3</v>
      </c>
      <c r="O66" s="11">
        <f t="shared" si="28"/>
        <v>2.3287098142388369E-3</v>
      </c>
      <c r="P66" s="11">
        <f t="shared" si="28"/>
        <v>1.4522868777430526E-3</v>
      </c>
      <c r="Q66" s="11">
        <f t="shared" si="28"/>
        <v>1.0888654040419703E-3</v>
      </c>
      <c r="R66" s="11">
        <f t="shared" si="28"/>
        <v>7.0735969799091589E-4</v>
      </c>
      <c r="S66" s="11">
        <f t="shared" si="28"/>
        <v>4.6975389753019475E-4</v>
      </c>
      <c r="T66" s="11">
        <f t="shared" si="28"/>
        <v>3.4895113532779873E-4</v>
      </c>
      <c r="U66" s="11">
        <f t="shared" si="28"/>
        <v>2.4658388449010906E-4</v>
      </c>
      <c r="V66" s="11">
        <f t="shared" si="28"/>
        <v>1.9225425155585741E-4</v>
      </c>
      <c r="W66" s="11">
        <f t="shared" si="28"/>
        <v>1.2867688419933526E-4</v>
      </c>
    </row>
    <row r="67" spans="1:28" outlineLevel="1" x14ac:dyDescent="0.2">
      <c r="B67" s="4" t="s">
        <v>17</v>
      </c>
      <c r="C67" s="11">
        <f t="shared" ref="C67:W67" si="29">IFERROR(C54/C56,0)</f>
        <v>0</v>
      </c>
      <c r="D67" s="11">
        <f t="shared" si="29"/>
        <v>0</v>
      </c>
      <c r="E67" s="11">
        <f t="shared" si="29"/>
        <v>0</v>
      </c>
      <c r="F67" s="11">
        <f t="shared" si="29"/>
        <v>0</v>
      </c>
      <c r="G67" s="11">
        <f t="shared" si="29"/>
        <v>0</v>
      </c>
      <c r="H67" s="11">
        <f t="shared" si="29"/>
        <v>0</v>
      </c>
      <c r="I67" s="11">
        <f t="shared" si="29"/>
        <v>0</v>
      </c>
      <c r="J67" s="11">
        <f t="shared" si="29"/>
        <v>0</v>
      </c>
      <c r="K67" s="11">
        <f t="shared" si="29"/>
        <v>0</v>
      </c>
      <c r="L67" s="11">
        <f t="shared" si="29"/>
        <v>0</v>
      </c>
      <c r="M67" s="11">
        <f t="shared" si="29"/>
        <v>0</v>
      </c>
      <c r="N67" s="11">
        <f t="shared" si="29"/>
        <v>0</v>
      </c>
      <c r="O67" s="11">
        <f t="shared" si="29"/>
        <v>0</v>
      </c>
      <c r="P67" s="11">
        <f t="shared" si="29"/>
        <v>0</v>
      </c>
      <c r="Q67" s="11">
        <f t="shared" si="29"/>
        <v>0</v>
      </c>
      <c r="R67" s="11">
        <f t="shared" si="29"/>
        <v>0</v>
      </c>
      <c r="S67" s="11">
        <f t="shared" si="29"/>
        <v>0</v>
      </c>
      <c r="T67" s="11">
        <f t="shared" si="29"/>
        <v>0</v>
      </c>
      <c r="U67" s="11">
        <f t="shared" si="29"/>
        <v>0</v>
      </c>
      <c r="V67" s="11">
        <f t="shared" si="29"/>
        <v>0</v>
      </c>
      <c r="W67" s="11">
        <f t="shared" si="29"/>
        <v>0</v>
      </c>
    </row>
    <row r="68" spans="1:28" x14ac:dyDescent="0.2">
      <c r="B68" s="4" t="s">
        <v>1</v>
      </c>
      <c r="C68" s="11">
        <f t="shared" ref="C68:W68" si="30">IFERROR(C55/C56,0)</f>
        <v>2.06727382470695E-2</v>
      </c>
      <c r="D68" s="11">
        <f t="shared" si="30"/>
        <v>2.0568677802387251E-2</v>
      </c>
      <c r="E68" s="11">
        <f t="shared" si="30"/>
        <v>1.8567746050571425E-2</v>
      </c>
      <c r="F68" s="11">
        <f t="shared" si="30"/>
        <v>1.6328956393713231E-2</v>
      </c>
      <c r="G68" s="11">
        <f t="shared" si="30"/>
        <v>1.3811482223864665E-2</v>
      </c>
      <c r="H68" s="11">
        <f t="shared" si="30"/>
        <v>1.1594392478712736E-2</v>
      </c>
      <c r="I68" s="11">
        <f t="shared" si="30"/>
        <v>1.4305680831517066E-2</v>
      </c>
      <c r="J68" s="11">
        <f t="shared" si="30"/>
        <v>1.8932312321072342E-2</v>
      </c>
      <c r="K68" s="11">
        <f t="shared" si="30"/>
        <v>2.3804254015999674E-2</v>
      </c>
      <c r="L68" s="11">
        <f t="shared" si="30"/>
        <v>1.6412074072047724E-2</v>
      </c>
      <c r="M68" s="11">
        <f t="shared" si="30"/>
        <v>1.7600194150625435E-2</v>
      </c>
      <c r="N68" s="11">
        <f t="shared" si="30"/>
        <v>1.7656492600104753E-2</v>
      </c>
      <c r="O68" s="11">
        <f t="shared" si="30"/>
        <v>1.6366194722396581E-2</v>
      </c>
      <c r="P68" s="11">
        <f t="shared" si="30"/>
        <v>1.4271626925444567E-2</v>
      </c>
      <c r="Q68" s="11">
        <f t="shared" si="30"/>
        <v>1.1827959374826957E-2</v>
      </c>
      <c r="R68" s="11">
        <f t="shared" si="30"/>
        <v>1.1934777824456131E-2</v>
      </c>
      <c r="S68" s="11">
        <f t="shared" si="30"/>
        <v>9.24357876466185E-3</v>
      </c>
      <c r="T68" s="11">
        <f t="shared" si="30"/>
        <v>9.9670757220489143E-3</v>
      </c>
      <c r="U68" s="11">
        <f t="shared" si="30"/>
        <v>1.6120714704846072E-2</v>
      </c>
      <c r="V68" s="11">
        <f t="shared" si="30"/>
        <v>1.5574845504278081E-2</v>
      </c>
      <c r="W68" s="11">
        <f t="shared" si="30"/>
        <v>1.3514885879831098E-2</v>
      </c>
    </row>
    <row r="69" spans="1:28" x14ac:dyDescent="0.2">
      <c r="B69" s="15"/>
      <c r="C69" s="10"/>
      <c r="D69" s="10"/>
      <c r="E69" s="10"/>
      <c r="F69" s="10"/>
      <c r="G69" s="10"/>
      <c r="H69" s="10"/>
      <c r="I69" s="10"/>
      <c r="J69" s="10"/>
      <c r="K69" s="10"/>
      <c r="L69" s="10"/>
      <c r="M69" s="10"/>
      <c r="N69" s="10"/>
      <c r="O69" s="10"/>
      <c r="P69" s="10"/>
      <c r="Q69" s="10"/>
      <c r="R69" s="10"/>
      <c r="S69" s="10"/>
      <c r="T69" s="10"/>
      <c r="U69" s="10"/>
      <c r="V69" s="10"/>
      <c r="W69" s="10"/>
    </row>
    <row r="70" spans="1:28" s="33" customFormat="1" x14ac:dyDescent="0.2">
      <c r="A70" s="1"/>
      <c r="B70" s="1"/>
      <c r="C70" s="1"/>
      <c r="D70" s="1"/>
      <c r="E70" s="1"/>
      <c r="F70" s="1"/>
      <c r="G70" s="1"/>
      <c r="H70" s="1"/>
      <c r="I70" s="1"/>
      <c r="J70" s="1"/>
      <c r="K70" s="1"/>
      <c r="L70" s="1"/>
      <c r="M70" s="1"/>
      <c r="N70" s="1"/>
      <c r="O70" s="1"/>
      <c r="P70" s="1"/>
      <c r="Q70" s="1"/>
      <c r="R70" s="1"/>
      <c r="S70" s="1"/>
      <c r="T70" s="1"/>
      <c r="U70" s="1"/>
      <c r="V70" s="1"/>
      <c r="W70" s="1"/>
      <c r="X70" s="1"/>
      <c r="Y70" s="1"/>
      <c r="Z70"/>
      <c r="AA70" s="1"/>
      <c r="AB70" s="1"/>
    </row>
    <row r="71" spans="1:28" outlineLevel="1" x14ac:dyDescent="0.2">
      <c r="A71" s="32" t="s">
        <v>84</v>
      </c>
      <c r="B71" s="33"/>
      <c r="C71" s="33"/>
      <c r="D71" s="33"/>
      <c r="E71" s="33"/>
      <c r="F71" s="33"/>
      <c r="G71" s="33"/>
      <c r="H71" s="33"/>
      <c r="I71" s="33"/>
      <c r="J71" s="33"/>
      <c r="K71" s="33"/>
      <c r="L71" s="33"/>
      <c r="M71" s="33"/>
      <c r="N71" s="33"/>
      <c r="O71" s="33"/>
      <c r="P71" s="33"/>
      <c r="Q71" s="33"/>
      <c r="R71" s="33"/>
      <c r="S71" s="33"/>
      <c r="T71" s="33"/>
      <c r="U71" s="33"/>
      <c r="V71" s="33"/>
      <c r="W71" s="33"/>
      <c r="X71" s="33"/>
      <c r="Y71" s="33"/>
      <c r="Z71" s="34"/>
      <c r="AA71" s="33"/>
      <c r="AB71" s="33"/>
    </row>
    <row r="72" spans="1:28" outlineLevel="1" x14ac:dyDescent="0.2">
      <c r="B72" s="20" t="s">
        <v>88</v>
      </c>
      <c r="C72" s="5">
        <f>C76*CAN!C77</f>
        <v>33891.854355198469</v>
      </c>
      <c r="D72" s="5">
        <f>D76*CAN!D77</f>
        <v>32919.233051882002</v>
      </c>
      <c r="E72" s="5">
        <f>E76*CAN!E77</f>
        <v>33196.43267402293</v>
      </c>
      <c r="F72" s="5">
        <f>F76*CAN!F77</f>
        <v>32511.183416344982</v>
      </c>
      <c r="G72" s="5">
        <f>G76*CAN!G77</f>
        <v>33766.780785442825</v>
      </c>
      <c r="H72" s="5">
        <f>H76*CAN!H77</f>
        <v>31915.163319368825</v>
      </c>
      <c r="I72" s="5">
        <f>I76*CAN!I77</f>
        <v>30412.993381284072</v>
      </c>
      <c r="J72" s="5">
        <f>J76*CAN!J77</f>
        <v>32175.680051466479</v>
      </c>
      <c r="K72" s="5">
        <f>K76*CAN!K77</f>
        <v>30614.851316572796</v>
      </c>
      <c r="L72" s="5">
        <f>L76*CAN!L77</f>
        <v>30402.396547694276</v>
      </c>
      <c r="M72" s="5">
        <f>M76*CAN!M77</f>
        <v>30320.788448032647</v>
      </c>
      <c r="N72" s="5">
        <f>N76*CAN!N77</f>
        <v>27942.423515657807</v>
      </c>
      <c r="O72" s="5">
        <f>O76*CAN!O77</f>
        <v>28779.206953899247</v>
      </c>
      <c r="P72" s="5">
        <f>P76*CAN!P77</f>
        <v>29159.557618821615</v>
      </c>
      <c r="Q72" s="5">
        <f>Q76*CAN!Q77</f>
        <v>29352.893581214463</v>
      </c>
      <c r="R72" s="5">
        <f>R76*CAN!R77</f>
        <v>30087.005056925242</v>
      </c>
      <c r="S72" s="5">
        <f>S76*CAN!S77</f>
        <v>32141.722320842695</v>
      </c>
      <c r="T72" s="5">
        <f>T76*CAN!T77</f>
        <v>31565.042901580007</v>
      </c>
      <c r="U72" s="5">
        <f>U76*CAN!U77</f>
        <v>31318.032190348826</v>
      </c>
      <c r="V72" s="5">
        <f>V76*CAN!V77</f>
        <v>30359.175389740816</v>
      </c>
      <c r="W72" s="5">
        <f>W76*CAN!W77</f>
        <v>26390.140373234048</v>
      </c>
      <c r="Z72" s="21"/>
      <c r="AB72"/>
    </row>
    <row r="73" spans="1:28" outlineLevel="1" x14ac:dyDescent="0.2">
      <c r="B73" s="7" t="s">
        <v>89</v>
      </c>
      <c r="C73" s="5">
        <f>'[2]Table 21'!C$13</f>
        <v>77.040000000000006</v>
      </c>
      <c r="D73" s="5">
        <f>'[2]Table 21'!D$13</f>
        <v>84.284999999999997</v>
      </c>
      <c r="E73" s="5">
        <f>'[2]Table 21'!E$13</f>
        <v>92.061000000000007</v>
      </c>
      <c r="F73" s="5">
        <f>'[2]Table 21'!F$13</f>
        <v>89.388000000000005</v>
      </c>
      <c r="G73" s="5">
        <f>'[2]Table 21'!G$13</f>
        <v>94.078999999999994</v>
      </c>
      <c r="H73" s="5">
        <f>'[2]Table 21'!H$13</f>
        <v>90.822000000000003</v>
      </c>
      <c r="I73" s="5">
        <f>'[2]Table 21'!I$13</f>
        <v>98.766999999999996</v>
      </c>
      <c r="J73" s="5">
        <f>'[2]Table 21'!J$13</f>
        <v>101.97199999999999</v>
      </c>
      <c r="K73" s="5">
        <f>'[2]Table 21'!K$13</f>
        <v>96.99</v>
      </c>
      <c r="L73" s="5">
        <f>'[2]Table 21'!L$13</f>
        <v>76.206000000000003</v>
      </c>
      <c r="M73" s="5">
        <f>'[2]Table 21'!M$13</f>
        <v>68.668999999999997</v>
      </c>
      <c r="N73" s="5">
        <f>'[2]Table 21'!N$13</f>
        <v>67.188000000000002</v>
      </c>
      <c r="O73" s="5">
        <f>'[2]Table 21'!O$13</f>
        <v>72.909000000000006</v>
      </c>
      <c r="P73" s="5">
        <f>'[2]Table 21'!P$13</f>
        <v>77.400999999999996</v>
      </c>
      <c r="Q73" s="5">
        <f>'[2]Table 21'!Q$13</f>
        <v>77.213999999999999</v>
      </c>
      <c r="R73" s="5">
        <f>'[2]Table 21'!R$13</f>
        <v>75.010999999999996</v>
      </c>
      <c r="S73" s="5">
        <f>'[2]Table 21'!S$13</f>
        <v>74.965000000000003</v>
      </c>
      <c r="T73" s="5">
        <f>'[2]Table 21'!T$13</f>
        <v>74.775000000000006</v>
      </c>
      <c r="U73" s="5">
        <f>'[2]Table 21'!U$13</f>
        <v>67.203999999999994</v>
      </c>
      <c r="V73" s="5">
        <f>'[2]Table 21'!V$13</f>
        <v>65.549000000000007</v>
      </c>
      <c r="W73" s="5">
        <f>'[2]Table 21'!W$13</f>
        <v>44.865000000000002</v>
      </c>
      <c r="Z73" s="21" t="s">
        <v>93</v>
      </c>
      <c r="AB73"/>
    </row>
    <row r="74" spans="1:28" outlineLevel="1" x14ac:dyDescent="0.2">
      <c r="B74" s="7" t="s">
        <v>25</v>
      </c>
      <c r="C74" s="5">
        <f>'[2]Table 21'!C$16</f>
        <v>1207.576</v>
      </c>
      <c r="D74" s="5">
        <f>'[2]Table 21'!D$16</f>
        <v>1278.239</v>
      </c>
      <c r="E74" s="5">
        <f>'[2]Table 21'!E$16</f>
        <v>1276.354</v>
      </c>
      <c r="F74" s="5">
        <f>'[2]Table 21'!F$16</f>
        <v>1284.3150000000001</v>
      </c>
      <c r="G74" s="5">
        <f>'[2]Table 21'!G$16</f>
        <v>1295.1869999999999</v>
      </c>
      <c r="H74" s="5">
        <f>'[2]Table 21'!H$16</f>
        <v>1270.5450000000001</v>
      </c>
      <c r="I74" s="5">
        <f>'[2]Table 21'!I$16</f>
        <v>1335.7750000000001</v>
      </c>
      <c r="J74" s="5">
        <f>'[2]Table 21'!J$16</f>
        <v>1415.2380000000001</v>
      </c>
      <c r="K74" s="5">
        <f>'[2]Table 21'!K$16</f>
        <v>1534.0650000000001</v>
      </c>
      <c r="L74" s="5">
        <f>'[2]Table 21'!L$16</f>
        <v>1551.422</v>
      </c>
      <c r="M74" s="5">
        <f>'[2]Table 21'!M$16</f>
        <v>1529.5050000000001</v>
      </c>
      <c r="N74" s="5">
        <f>'[2]Table 21'!N$16</f>
        <v>1515.538</v>
      </c>
      <c r="O74" s="5">
        <f>'[2]Table 21'!O$16</f>
        <v>1498.857</v>
      </c>
      <c r="P74" s="5">
        <f>'[2]Table 21'!P$16</f>
        <v>1557.2139999999999</v>
      </c>
      <c r="Q74" s="5">
        <f>'[2]Table 21'!Q$16</f>
        <v>1577.15</v>
      </c>
      <c r="R74" s="5">
        <f>'[2]Table 21'!R$16</f>
        <v>1630.846</v>
      </c>
      <c r="S74" s="5">
        <f>'[2]Table 21'!S$16</f>
        <v>1664.2159999999999</v>
      </c>
      <c r="T74" s="5">
        <f>'[2]Table 21'!T$16</f>
        <v>1666.383</v>
      </c>
      <c r="U74" s="5">
        <f>'[2]Table 21'!U$16</f>
        <v>1630.2570000000001</v>
      </c>
      <c r="V74" s="5">
        <f>'[2]Table 21'!V$16</f>
        <v>1651.345</v>
      </c>
      <c r="W74" s="5">
        <f>'[2]Table 21'!W$16</f>
        <v>1574.203</v>
      </c>
      <c r="Z74" s="21" t="s">
        <v>93</v>
      </c>
      <c r="AB74"/>
    </row>
    <row r="75" spans="1:28" outlineLevel="1" x14ac:dyDescent="0.2">
      <c r="B75" s="7" t="s">
        <v>30</v>
      </c>
      <c r="C75" s="5">
        <f>'[2]Table 21'!C$19</f>
        <v>17740.848000000002</v>
      </c>
      <c r="D75" s="5">
        <f>'[2]Table 21'!D$19</f>
        <v>16277.072</v>
      </c>
      <c r="E75" s="5">
        <f>'[2]Table 21'!E$19</f>
        <v>16436.296999999999</v>
      </c>
      <c r="F75" s="5">
        <f>'[2]Table 21'!F$19</f>
        <v>15995.215</v>
      </c>
      <c r="G75" s="5">
        <f>'[2]Table 21'!G$19</f>
        <v>16471.423999999999</v>
      </c>
      <c r="H75" s="5">
        <f>'[2]Table 21'!H$19</f>
        <v>15868.142</v>
      </c>
      <c r="I75" s="5">
        <f>'[2]Table 21'!I$19</f>
        <v>14381.032999999999</v>
      </c>
      <c r="J75" s="5">
        <f>'[2]Table 21'!J$19</f>
        <v>14358.45</v>
      </c>
      <c r="K75" s="5">
        <f>'[2]Table 21'!K$19</f>
        <v>12602.1</v>
      </c>
      <c r="L75" s="5">
        <f>'[2]Table 21'!L$19</f>
        <v>12373.072</v>
      </c>
      <c r="M75" s="5">
        <f>'[2]Table 21'!M$19</f>
        <v>12515.102999999999</v>
      </c>
      <c r="N75" s="5">
        <f>'[2]Table 21'!N$19</f>
        <v>11638.239</v>
      </c>
      <c r="O75" s="5">
        <f>'[2]Table 21'!O$19</f>
        <v>12118.638000000001</v>
      </c>
      <c r="P75" s="5">
        <f>'[2]Table 21'!P$19</f>
        <v>11817.156999999999</v>
      </c>
      <c r="Q75" s="5">
        <f>'[2]Table 21'!Q$19</f>
        <v>11743.66</v>
      </c>
      <c r="R75" s="5">
        <f>'[2]Table 21'!R$19</f>
        <v>11639.565000000001</v>
      </c>
      <c r="S75" s="5">
        <f>'[2]Table 21'!S$19</f>
        <v>12183.593000000001</v>
      </c>
      <c r="T75" s="5">
        <f>'[2]Table 21'!T$19</f>
        <v>11947.931</v>
      </c>
      <c r="U75" s="5">
        <f>'[2]Table 21'!U$19</f>
        <v>12115.594999999999</v>
      </c>
      <c r="V75" s="5">
        <f>'[2]Table 21'!V$19</f>
        <v>11593.210999999999</v>
      </c>
      <c r="W75" s="5">
        <f>'[2]Table 21'!W$19</f>
        <v>10570.067999999999</v>
      </c>
      <c r="Z75" s="21" t="s">
        <v>93</v>
      </c>
      <c r="AB75"/>
    </row>
    <row r="76" spans="1:28" outlineLevel="1" x14ac:dyDescent="0.2">
      <c r="B76" s="7" t="s">
        <v>31</v>
      </c>
      <c r="C76" s="5">
        <f t="shared" ref="C76:W76" si="31">C74*C75/1000</f>
        <v>21423.422264448003</v>
      </c>
      <c r="D76" s="5">
        <f t="shared" si="31"/>
        <v>20805.988236207999</v>
      </c>
      <c r="E76" s="5">
        <f t="shared" si="31"/>
        <v>20978.533421138</v>
      </c>
      <c r="F76" s="5">
        <f t="shared" si="31"/>
        <v>20542.894552725003</v>
      </c>
      <c r="G76" s="5">
        <f t="shared" si="31"/>
        <v>21333.574236287997</v>
      </c>
      <c r="H76" s="5">
        <f t="shared" si="31"/>
        <v>20161.188477390002</v>
      </c>
      <c r="I76" s="5">
        <f t="shared" si="31"/>
        <v>19209.824355574998</v>
      </c>
      <c r="J76" s="5">
        <f t="shared" si="31"/>
        <v>20320.624061100003</v>
      </c>
      <c r="K76" s="5">
        <f t="shared" si="31"/>
        <v>19332.440536499998</v>
      </c>
      <c r="L76" s="5">
        <f t="shared" si="31"/>
        <v>19195.856108384003</v>
      </c>
      <c r="M76" s="5">
        <f t="shared" si="31"/>
        <v>19141.912614015</v>
      </c>
      <c r="N76" s="5">
        <f t="shared" si="31"/>
        <v>17638.193457582001</v>
      </c>
      <c r="O76" s="5">
        <f t="shared" si="31"/>
        <v>18164.105396766001</v>
      </c>
      <c r="P76" s="5">
        <f t="shared" si="31"/>
        <v>18401.842320598</v>
      </c>
      <c r="Q76" s="5">
        <f t="shared" si="31"/>
        <v>18521.513369</v>
      </c>
      <c r="R76" s="5">
        <f t="shared" si="31"/>
        <v>18982.338021990003</v>
      </c>
      <c r="S76" s="5">
        <f t="shared" si="31"/>
        <v>20276.130408088</v>
      </c>
      <c r="T76" s="5">
        <f t="shared" si="31"/>
        <v>19909.829103573004</v>
      </c>
      <c r="U76" s="5">
        <f t="shared" si="31"/>
        <v>19751.533557914998</v>
      </c>
      <c r="V76" s="5">
        <f t="shared" si="31"/>
        <v>19144.391018794999</v>
      </c>
      <c r="W76" s="5">
        <f t="shared" si="31"/>
        <v>16639.432755803999</v>
      </c>
    </row>
    <row r="77" spans="1:28" outlineLevel="1" x14ac:dyDescent="0.2">
      <c r="B77" s="7" t="s">
        <v>140</v>
      </c>
      <c r="C77" s="14">
        <f t="shared" ref="C77:W77" si="32">C72/C76</f>
        <v>1.5820000155363472</v>
      </c>
      <c r="D77" s="14">
        <f t="shared" si="32"/>
        <v>1.5821999262017128</v>
      </c>
      <c r="E77" s="14">
        <f t="shared" si="32"/>
        <v>1.582400066182613</v>
      </c>
      <c r="F77" s="14">
        <f t="shared" si="32"/>
        <v>1.5825999268458686</v>
      </c>
      <c r="G77" s="14">
        <f t="shared" si="32"/>
        <v>1.5827999758243128</v>
      </c>
      <c r="H77" s="14">
        <f t="shared" si="32"/>
        <v>1.5830000971996494</v>
      </c>
      <c r="I77" s="14">
        <f t="shared" si="32"/>
        <v>1.5831999719694332</v>
      </c>
      <c r="J77" s="14">
        <f t="shared" si="32"/>
        <v>1.5834001925689252</v>
      </c>
      <c r="K77" s="14">
        <f t="shared" si="32"/>
        <v>1.5835999215293797</v>
      </c>
      <c r="L77" s="14">
        <f t="shared" si="32"/>
        <v>1.5837999814145143</v>
      </c>
      <c r="M77" s="14">
        <f t="shared" si="32"/>
        <v>1.5839999408331269</v>
      </c>
      <c r="N77" s="14">
        <f t="shared" si="32"/>
        <v>1.5841998548692866</v>
      </c>
      <c r="O77" s="14">
        <f t="shared" si="32"/>
        <v>1.5843999098916919</v>
      </c>
      <c r="P77" s="14">
        <f t="shared" si="32"/>
        <v>1.5845999064007861</v>
      </c>
      <c r="Q77" s="14">
        <f t="shared" si="32"/>
        <v>1.5847999564842936</v>
      </c>
      <c r="R77" s="14">
        <f t="shared" si="32"/>
        <v>1.5849999627059157</v>
      </c>
      <c r="S77" s="14">
        <f t="shared" si="32"/>
        <v>1.5852000196261116</v>
      </c>
      <c r="T77" s="14">
        <f t="shared" si="32"/>
        <v>1.5853999920027122</v>
      </c>
      <c r="U77" s="14">
        <f t="shared" si="32"/>
        <v>1.5856000294113266</v>
      </c>
      <c r="V77" s="14">
        <f t="shared" si="32"/>
        <v>1.585800005857366</v>
      </c>
      <c r="W77" s="14">
        <f t="shared" si="32"/>
        <v>1.5860000013539468</v>
      </c>
    </row>
    <row r="78" spans="1:28" outlineLevel="1" x14ac:dyDescent="0.2">
      <c r="B78" s="7" t="s">
        <v>90</v>
      </c>
      <c r="C78" s="5">
        <f t="shared" ref="C78:W78" si="33">C75*C77</f>
        <v>28066.021811627976</v>
      </c>
      <c r="D78" s="5">
        <f t="shared" si="33"/>
        <v>25753.582117179965</v>
      </c>
      <c r="E78" s="5">
        <f t="shared" si="33"/>
        <v>26008.797460597081</v>
      </c>
      <c r="F78" s="5">
        <f t="shared" si="33"/>
        <v>25314.02608888394</v>
      </c>
      <c r="G78" s="5">
        <f t="shared" si="33"/>
        <v>26070.969508992002</v>
      </c>
      <c r="H78" s="5">
        <f t="shared" si="33"/>
        <v>25119.270328377839</v>
      </c>
      <c r="I78" s="5">
        <f t="shared" si="33"/>
        <v>22768.051042491494</v>
      </c>
      <c r="J78" s="5">
        <f t="shared" si="33"/>
        <v>22735.172494991286</v>
      </c>
      <c r="K78" s="5">
        <f t="shared" si="33"/>
        <v>19956.684571105397</v>
      </c>
      <c r="L78" s="5">
        <f t="shared" si="33"/>
        <v>19596.471203640449</v>
      </c>
      <c r="M78" s="5">
        <f t="shared" si="33"/>
        <v>19823.922411520489</v>
      </c>
      <c r="N78" s="5">
        <f t="shared" si="33"/>
        <v>18437.296534734072</v>
      </c>
      <c r="O78" s="5">
        <f t="shared" si="33"/>
        <v>19200.768955210035</v>
      </c>
      <c r="P78" s="5">
        <f t="shared" si="33"/>
        <v>18725.465876123391</v>
      </c>
      <c r="Q78" s="5">
        <f t="shared" si="33"/>
        <v>18611.351856966339</v>
      </c>
      <c r="R78" s="5">
        <f t="shared" si="33"/>
        <v>18448.710090913082</v>
      </c>
      <c r="S78" s="5">
        <f t="shared" si="33"/>
        <v>19313.431862716556</v>
      </c>
      <c r="T78" s="5">
        <f t="shared" si="33"/>
        <v>18942.249711848959</v>
      </c>
      <c r="U78" s="5">
        <f t="shared" si="33"/>
        <v>19210.487788335722</v>
      </c>
      <c r="V78" s="5">
        <f t="shared" si="33"/>
        <v>18384.514071705678</v>
      </c>
      <c r="W78" s="5">
        <f t="shared" si="33"/>
        <v>16764.12786231131</v>
      </c>
    </row>
    <row r="79" spans="1:28" outlineLevel="1" x14ac:dyDescent="0.2"/>
    <row r="80" spans="1:28" outlineLevel="1" x14ac:dyDescent="0.2">
      <c r="B80" s="8" t="s">
        <v>14</v>
      </c>
      <c r="C80" s="13"/>
    </row>
    <row r="81" spans="2:26" outlineLevel="1" x14ac:dyDescent="0.2">
      <c r="B81" s="4" t="s">
        <v>18</v>
      </c>
      <c r="C81" s="5">
        <f>IFERROR(INDEX('[2]Table 20'!C$14:C$19,MATCH($B81,'[2]Table 20'!$B$14:$B$19,0))*1000,0)</f>
        <v>0</v>
      </c>
      <c r="D81" s="5">
        <f>IFERROR(INDEX('[2]Table 20'!D$14:D$19,MATCH($B81,'[2]Table 20'!$B$14:$B$19,0))*1000,0)</f>
        <v>0</v>
      </c>
      <c r="E81" s="5">
        <f>IFERROR(INDEX('[2]Table 20'!E$14:E$19,MATCH($B81,'[2]Table 20'!$B$14:$B$19,0))*1000,0)</f>
        <v>0</v>
      </c>
      <c r="F81" s="5">
        <f>IFERROR(INDEX('[2]Table 20'!F$14:F$19,MATCH($B81,'[2]Table 20'!$B$14:$B$19,0))*1000,0)</f>
        <v>0</v>
      </c>
      <c r="G81" s="5">
        <f>IFERROR(INDEX('[2]Table 20'!G$14:G$19,MATCH($B81,'[2]Table 20'!$B$14:$B$19,0))*1000,0)</f>
        <v>0</v>
      </c>
      <c r="H81" s="5">
        <f>IFERROR(INDEX('[2]Table 20'!H$14:H$19,MATCH($B81,'[2]Table 20'!$B$14:$B$19,0))*1000,0)</f>
        <v>0</v>
      </c>
      <c r="I81" s="5">
        <f>IFERROR(INDEX('[2]Table 20'!I$14:I$19,MATCH($B81,'[2]Table 20'!$B$14:$B$19,0))*1000,0)</f>
        <v>0</v>
      </c>
      <c r="J81" s="5">
        <f>IFERROR(INDEX('[2]Table 20'!J$14:J$19,MATCH($B81,'[2]Table 20'!$B$14:$B$19,0))*1000,0)</f>
        <v>0</v>
      </c>
      <c r="K81" s="5">
        <f>IFERROR(INDEX('[2]Table 20'!K$14:K$19,MATCH($B81,'[2]Table 20'!$B$14:$B$19,0))*1000,0)</f>
        <v>0</v>
      </c>
      <c r="L81" s="5">
        <f>IFERROR(INDEX('[2]Table 20'!L$14:L$19,MATCH($B81,'[2]Table 20'!$B$14:$B$19,0))*1000,0)</f>
        <v>0</v>
      </c>
      <c r="M81" s="5">
        <f>IFERROR(INDEX('[2]Table 20'!M$14:M$19,MATCH($B81,'[2]Table 20'!$B$14:$B$19,0))*1000,0)</f>
        <v>0</v>
      </c>
      <c r="N81" s="5">
        <f>IFERROR(INDEX('[2]Table 20'!N$14:N$19,MATCH($B81,'[2]Table 20'!$B$14:$B$19,0))*1000,0)</f>
        <v>0</v>
      </c>
      <c r="O81" s="5">
        <f>IFERROR(INDEX('[2]Table 20'!O$14:O$19,MATCH($B81,'[2]Table 20'!$B$14:$B$19,0))*1000,0)</f>
        <v>0</v>
      </c>
      <c r="P81" s="5">
        <f>IFERROR(INDEX('[2]Table 20'!P$14:P$19,MATCH($B81,'[2]Table 20'!$B$14:$B$19,0))*1000,0)</f>
        <v>0</v>
      </c>
      <c r="Q81" s="5">
        <f>IFERROR(INDEX('[2]Table 20'!Q$14:Q$19,MATCH($B81,'[2]Table 20'!$B$14:$B$19,0))*1000,0)</f>
        <v>0</v>
      </c>
      <c r="R81" s="5">
        <f>IFERROR(INDEX('[2]Table 20'!R$14:R$19,MATCH($B81,'[2]Table 20'!$B$14:$B$19,0))*1000,0)</f>
        <v>0</v>
      </c>
      <c r="S81" s="5">
        <f>IFERROR(INDEX('[2]Table 20'!S$14:S$19,MATCH($B81,'[2]Table 20'!$B$14:$B$19,0))*1000,0)</f>
        <v>0</v>
      </c>
      <c r="T81" s="5">
        <f>IFERROR(INDEX('[2]Table 20'!T$14:T$19,MATCH($B81,'[2]Table 20'!$B$14:$B$19,0))*1000,0)</f>
        <v>0</v>
      </c>
      <c r="U81" s="5">
        <f>IFERROR(INDEX('[2]Table 20'!U$14:U$19,MATCH($B81,'[2]Table 20'!$B$14:$B$19,0))*1000,0)</f>
        <v>0</v>
      </c>
      <c r="V81" s="5">
        <f>IFERROR(INDEX('[2]Table 20'!V$14:V$19,MATCH($B81,'[2]Table 20'!$B$14:$B$19,0))*1000,0)</f>
        <v>0</v>
      </c>
      <c r="W81" s="5">
        <f>IFERROR(INDEX('[2]Table 20'!W$14:W$19,MATCH($B81,'[2]Table 20'!$B$14:$B$19,0))*1000,0)</f>
        <v>0</v>
      </c>
      <c r="Z81" s="21" t="s">
        <v>93</v>
      </c>
    </row>
    <row r="82" spans="2:26" outlineLevel="1" x14ac:dyDescent="0.2">
      <c r="B82" s="4" t="s">
        <v>19</v>
      </c>
      <c r="C82" s="5">
        <f>IFERROR(INDEX('[2]Table 20'!C$14:C$19,MATCH($B82,'[2]Table 20'!$B$14:$B$19,0))*1000,0)</f>
        <v>0</v>
      </c>
      <c r="D82" s="5">
        <f>IFERROR(INDEX('[2]Table 20'!D$14:D$19,MATCH($B82,'[2]Table 20'!$B$14:$B$19,0))*1000,0)</f>
        <v>0</v>
      </c>
      <c r="E82" s="5">
        <f>IFERROR(INDEX('[2]Table 20'!E$14:E$19,MATCH($B82,'[2]Table 20'!$B$14:$B$19,0))*1000,0)</f>
        <v>0</v>
      </c>
      <c r="F82" s="5">
        <f>IFERROR(INDEX('[2]Table 20'!F$14:F$19,MATCH($B82,'[2]Table 20'!$B$14:$B$19,0))*1000,0)</f>
        <v>0</v>
      </c>
      <c r="G82" s="5">
        <f>IFERROR(INDEX('[2]Table 20'!G$14:G$19,MATCH($B82,'[2]Table 20'!$B$14:$B$19,0))*1000,0)</f>
        <v>0</v>
      </c>
      <c r="H82" s="5">
        <f>IFERROR(INDEX('[2]Table 20'!H$14:H$19,MATCH($B82,'[2]Table 20'!$B$14:$B$19,0))*1000,0)</f>
        <v>0</v>
      </c>
      <c r="I82" s="5">
        <f>IFERROR(INDEX('[2]Table 20'!I$14:I$19,MATCH($B82,'[2]Table 20'!$B$14:$B$19,0))*1000,0)</f>
        <v>0</v>
      </c>
      <c r="J82" s="5">
        <f>IFERROR(INDEX('[2]Table 20'!J$14:J$19,MATCH($B82,'[2]Table 20'!$B$14:$B$19,0))*1000,0)</f>
        <v>0</v>
      </c>
      <c r="K82" s="5">
        <f>IFERROR(INDEX('[2]Table 20'!K$14:K$19,MATCH($B82,'[2]Table 20'!$B$14:$B$19,0))*1000,0)</f>
        <v>0</v>
      </c>
      <c r="L82" s="5">
        <f>IFERROR(INDEX('[2]Table 20'!L$14:L$19,MATCH($B82,'[2]Table 20'!$B$14:$B$19,0))*1000,0)</f>
        <v>0</v>
      </c>
      <c r="M82" s="5">
        <f>IFERROR(INDEX('[2]Table 20'!M$14:M$19,MATCH($B82,'[2]Table 20'!$B$14:$B$19,0))*1000,0)</f>
        <v>0</v>
      </c>
      <c r="N82" s="5">
        <f>IFERROR(INDEX('[2]Table 20'!N$14:N$19,MATCH($B82,'[2]Table 20'!$B$14:$B$19,0))*1000,0)</f>
        <v>0</v>
      </c>
      <c r="O82" s="5">
        <f>IFERROR(INDEX('[2]Table 20'!O$14:O$19,MATCH($B82,'[2]Table 20'!$B$14:$B$19,0))*1000,0)</f>
        <v>0</v>
      </c>
      <c r="P82" s="5">
        <f>IFERROR(INDEX('[2]Table 20'!P$14:P$19,MATCH($B82,'[2]Table 20'!$B$14:$B$19,0))*1000,0)</f>
        <v>0</v>
      </c>
      <c r="Q82" s="5">
        <f>IFERROR(INDEX('[2]Table 20'!Q$14:Q$19,MATCH($B82,'[2]Table 20'!$B$14:$B$19,0))*1000,0)</f>
        <v>0</v>
      </c>
      <c r="R82" s="5">
        <f>IFERROR(INDEX('[2]Table 20'!R$14:R$19,MATCH($B82,'[2]Table 20'!$B$14:$B$19,0))*1000,0)</f>
        <v>0</v>
      </c>
      <c r="S82" s="5">
        <f>IFERROR(INDEX('[2]Table 20'!S$14:S$19,MATCH($B82,'[2]Table 20'!$B$14:$B$19,0))*1000,0)</f>
        <v>0</v>
      </c>
      <c r="T82" s="5">
        <f>IFERROR(INDEX('[2]Table 20'!T$14:T$19,MATCH($B82,'[2]Table 20'!$B$14:$B$19,0))*1000,0)</f>
        <v>0</v>
      </c>
      <c r="U82" s="5">
        <f>IFERROR(INDEX('[2]Table 20'!U$14:U$19,MATCH($B82,'[2]Table 20'!$B$14:$B$19,0))*1000,0)</f>
        <v>0</v>
      </c>
      <c r="V82" s="5">
        <f>IFERROR(INDEX('[2]Table 20'!V$14:V$19,MATCH($B82,'[2]Table 20'!$B$14:$B$19,0))*1000,0)</f>
        <v>0</v>
      </c>
      <c r="W82" s="5">
        <f>IFERROR(INDEX('[2]Table 20'!W$14:W$19,MATCH($B82,'[2]Table 20'!$B$14:$B$19,0))*1000,0)</f>
        <v>0</v>
      </c>
      <c r="Z82" s="21" t="s">
        <v>93</v>
      </c>
    </row>
    <row r="83" spans="2:26" outlineLevel="1" x14ac:dyDescent="0.2">
      <c r="B83" s="4" t="s">
        <v>16</v>
      </c>
      <c r="C83" s="5">
        <f>IFERROR(INDEX('[2]Table 20'!C$14:C$19,MATCH($B83,'[2]Table 20'!$B$14:$B$19,0))*1000,0)</f>
        <v>600.42499999999995</v>
      </c>
      <c r="D83" s="5">
        <f>IFERROR(INDEX('[2]Table 20'!D$14:D$19,MATCH($B83,'[2]Table 20'!$B$14:$B$19,0))*1000,0)</f>
        <v>806.85399999999993</v>
      </c>
      <c r="E83" s="5">
        <f>IFERROR(INDEX('[2]Table 20'!E$14:E$19,MATCH($B83,'[2]Table 20'!$B$14:$B$19,0))*1000,0)</f>
        <v>897.822</v>
      </c>
      <c r="F83" s="5">
        <f>IFERROR(INDEX('[2]Table 20'!F$14:F$19,MATCH($B83,'[2]Table 20'!$B$14:$B$19,0))*1000,0)</f>
        <v>958.5</v>
      </c>
      <c r="G83" s="5">
        <f>IFERROR(INDEX('[2]Table 20'!G$14:G$19,MATCH($B83,'[2]Table 20'!$B$14:$B$19,0))*1000,0)</f>
        <v>898.21199999999999</v>
      </c>
      <c r="H83" s="5">
        <f>IFERROR(INDEX('[2]Table 20'!H$14:H$19,MATCH($B83,'[2]Table 20'!$B$14:$B$19,0))*1000,0)</f>
        <v>950.88099999999997</v>
      </c>
      <c r="I83" s="5">
        <f>IFERROR(INDEX('[2]Table 20'!I$14:I$19,MATCH($B83,'[2]Table 20'!$B$14:$B$19,0))*1000,0)</f>
        <v>1109.2329999999999</v>
      </c>
      <c r="J83" s="5">
        <f>IFERROR(INDEX('[2]Table 20'!J$14:J$19,MATCH($B83,'[2]Table 20'!$B$14:$B$19,0))*1000,0)</f>
        <v>1313.8789999999999</v>
      </c>
      <c r="K83" s="5">
        <f>IFERROR(INDEX('[2]Table 20'!K$14:K$19,MATCH($B83,'[2]Table 20'!$B$14:$B$19,0))*1000,0)</f>
        <v>1251.9940000000001</v>
      </c>
      <c r="L83" s="5">
        <f>IFERROR(INDEX('[2]Table 20'!L$14:L$19,MATCH($B83,'[2]Table 20'!$B$14:$B$19,0))*1000,0)</f>
        <v>1027.4849999999999</v>
      </c>
      <c r="M83" s="5">
        <f>IFERROR(INDEX('[2]Table 20'!M$14:M$19,MATCH($B83,'[2]Table 20'!$B$14:$B$19,0))*1000,0)</f>
        <v>1087.086</v>
      </c>
      <c r="N83" s="5">
        <f>IFERROR(INDEX('[2]Table 20'!N$14:N$19,MATCH($B83,'[2]Table 20'!$B$14:$B$19,0))*1000,0)</f>
        <v>1070.2570000000001</v>
      </c>
      <c r="O83" s="5">
        <f>IFERROR(INDEX('[2]Table 20'!O$14:O$19,MATCH($B83,'[2]Table 20'!$B$14:$B$19,0))*1000,0)</f>
        <v>1180.5740000000001</v>
      </c>
      <c r="P83" s="5">
        <f>IFERROR(INDEX('[2]Table 20'!P$14:P$19,MATCH($B83,'[2]Table 20'!$B$14:$B$19,0))*1000,0)</f>
        <v>1339.2250000000001</v>
      </c>
      <c r="Q83" s="5">
        <f>IFERROR(INDEX('[2]Table 20'!Q$14:Q$19,MATCH($B83,'[2]Table 20'!$B$14:$B$19,0))*1000,0)</f>
        <v>1347.981</v>
      </c>
      <c r="R83" s="5">
        <f>IFERROR(INDEX('[2]Table 20'!R$14:R$19,MATCH($B83,'[2]Table 20'!$B$14:$B$19,0))*1000,0)</f>
        <v>1332.9949999999999</v>
      </c>
      <c r="S83" s="5">
        <f>IFERROR(INDEX('[2]Table 20'!S$14:S$19,MATCH($B83,'[2]Table 20'!$B$14:$B$19,0))*1000,0)</f>
        <v>1326.451</v>
      </c>
      <c r="T83" s="5">
        <f>IFERROR(INDEX('[2]Table 20'!T$14:T$19,MATCH($B83,'[2]Table 20'!$B$14:$B$19,0))*1000,0)</f>
        <v>1335.498</v>
      </c>
      <c r="U83" s="5">
        <f>IFERROR(INDEX('[2]Table 20'!U$14:U$19,MATCH($B83,'[2]Table 20'!$B$14:$B$19,0))*1000,0)</f>
        <v>1357.0640000000001</v>
      </c>
      <c r="V83" s="5">
        <f>IFERROR(INDEX('[2]Table 20'!V$14:V$19,MATCH($B83,'[2]Table 20'!$B$14:$B$19,0))*1000,0)</f>
        <v>1189.808</v>
      </c>
      <c r="W83" s="5">
        <f>IFERROR(INDEX('[2]Table 20'!W$14:W$19,MATCH($B83,'[2]Table 20'!$B$14:$B$19,0))*1000,0)</f>
        <v>1017.446</v>
      </c>
      <c r="Z83" s="21" t="s">
        <v>93</v>
      </c>
    </row>
    <row r="84" spans="2:26" outlineLevel="1" x14ac:dyDescent="0.2">
      <c r="B84" s="4" t="s">
        <v>21</v>
      </c>
      <c r="C84" s="5">
        <f>IFERROR(INDEX('[2]Table 20'!C$14:C$19,MATCH($B84,'[2]Table 20'!$B$14:$B$19,0))*1000,0)</f>
        <v>0</v>
      </c>
      <c r="D84" s="5">
        <f>IFERROR(INDEX('[2]Table 20'!D$14:D$19,MATCH($B84,'[2]Table 20'!$B$14:$B$19,0))*1000,0)</f>
        <v>0</v>
      </c>
      <c r="E84" s="5">
        <f>IFERROR(INDEX('[2]Table 20'!E$14:E$19,MATCH($B84,'[2]Table 20'!$B$14:$B$19,0))*1000,0)</f>
        <v>0</v>
      </c>
      <c r="F84" s="5">
        <f>IFERROR(INDEX('[2]Table 20'!F$14:F$19,MATCH($B84,'[2]Table 20'!$B$14:$B$19,0))*1000,0)</f>
        <v>0</v>
      </c>
      <c r="G84" s="5">
        <f>IFERROR(INDEX('[2]Table 20'!G$14:G$19,MATCH($B84,'[2]Table 20'!$B$14:$B$19,0))*1000,0)</f>
        <v>0</v>
      </c>
      <c r="H84" s="5">
        <f>IFERROR(INDEX('[2]Table 20'!H$14:H$19,MATCH($B84,'[2]Table 20'!$B$14:$B$19,0))*1000,0)</f>
        <v>0</v>
      </c>
      <c r="I84" s="5">
        <f>IFERROR(INDEX('[2]Table 20'!I$14:I$19,MATCH($B84,'[2]Table 20'!$B$14:$B$19,0))*1000,0)</f>
        <v>0</v>
      </c>
      <c r="J84" s="5">
        <f>IFERROR(INDEX('[2]Table 20'!J$14:J$19,MATCH($B84,'[2]Table 20'!$B$14:$B$19,0))*1000,0)</f>
        <v>0</v>
      </c>
      <c r="K84" s="5">
        <f>IFERROR(INDEX('[2]Table 20'!K$14:K$19,MATCH($B84,'[2]Table 20'!$B$14:$B$19,0))*1000,0)</f>
        <v>0</v>
      </c>
      <c r="L84" s="5">
        <f>IFERROR(INDEX('[2]Table 20'!L$14:L$19,MATCH($B84,'[2]Table 20'!$B$14:$B$19,0))*1000,0)</f>
        <v>0</v>
      </c>
      <c r="M84" s="5">
        <f>IFERROR(INDEX('[2]Table 20'!M$14:M$19,MATCH($B84,'[2]Table 20'!$B$14:$B$19,0))*1000,0)</f>
        <v>0</v>
      </c>
      <c r="N84" s="5">
        <f>IFERROR(INDEX('[2]Table 20'!N$14:N$19,MATCH($B84,'[2]Table 20'!$B$14:$B$19,0))*1000,0)</f>
        <v>0</v>
      </c>
      <c r="O84" s="5">
        <f>IFERROR(INDEX('[2]Table 20'!O$14:O$19,MATCH($B84,'[2]Table 20'!$B$14:$B$19,0))*1000,0)</f>
        <v>0</v>
      </c>
      <c r="P84" s="5">
        <f>IFERROR(INDEX('[2]Table 20'!P$14:P$19,MATCH($B84,'[2]Table 20'!$B$14:$B$19,0))*1000,0)</f>
        <v>0</v>
      </c>
      <c r="Q84" s="5">
        <f>IFERROR(INDEX('[2]Table 20'!Q$14:Q$19,MATCH($B84,'[2]Table 20'!$B$14:$B$19,0))*1000,0)</f>
        <v>0</v>
      </c>
      <c r="R84" s="5">
        <f>IFERROR(INDEX('[2]Table 20'!R$14:R$19,MATCH($B84,'[2]Table 20'!$B$14:$B$19,0))*1000,0)</f>
        <v>0</v>
      </c>
      <c r="S84" s="5">
        <f>IFERROR(INDEX('[2]Table 20'!S$14:S$19,MATCH($B84,'[2]Table 20'!$B$14:$B$19,0))*1000,0)</f>
        <v>0</v>
      </c>
      <c r="T84" s="5">
        <f>IFERROR(INDEX('[2]Table 20'!T$14:T$19,MATCH($B84,'[2]Table 20'!$B$14:$B$19,0))*1000,0)</f>
        <v>0</v>
      </c>
      <c r="U84" s="5">
        <f>IFERROR(INDEX('[2]Table 20'!U$14:U$19,MATCH($B84,'[2]Table 20'!$B$14:$B$19,0))*1000,0)</f>
        <v>0</v>
      </c>
      <c r="V84" s="5">
        <f>IFERROR(INDEX('[2]Table 20'!V$14:V$19,MATCH($B84,'[2]Table 20'!$B$14:$B$19,0))*1000,0)</f>
        <v>0</v>
      </c>
      <c r="W84" s="5">
        <f>IFERROR(INDEX('[2]Table 20'!W$14:W$19,MATCH($B84,'[2]Table 20'!$B$14:$B$19,0))*1000,0)</f>
        <v>0</v>
      </c>
      <c r="Z84" s="21" t="s">
        <v>93</v>
      </c>
    </row>
    <row r="85" spans="2:26" outlineLevel="1" x14ac:dyDescent="0.2">
      <c r="B85" s="4" t="s">
        <v>20</v>
      </c>
      <c r="C85" s="5">
        <f>IFERROR(INDEX('[2]Table 20'!C$14:C$19,MATCH($B85,'[2]Table 20'!$B$14:$B$19,0))*1000,0)</f>
        <v>66726.464000000007</v>
      </c>
      <c r="D85" s="5">
        <f>IFERROR(INDEX('[2]Table 20'!D$14:D$19,MATCH($B85,'[2]Table 20'!$B$14:$B$19,0))*1000,0)</f>
        <v>64335.402999999998</v>
      </c>
      <c r="E85" s="5">
        <f>IFERROR(INDEX('[2]Table 20'!E$14:E$19,MATCH($B85,'[2]Table 20'!$B$14:$B$19,0))*1000,0)</f>
        <v>64256.551999999996</v>
      </c>
      <c r="F85" s="5">
        <f>IFERROR(INDEX('[2]Table 20'!F$14:F$19,MATCH($B85,'[2]Table 20'!$B$14:$B$19,0))*1000,0)</f>
        <v>62336.315999999999</v>
      </c>
      <c r="G85" s="5">
        <f>IFERROR(INDEX('[2]Table 20'!G$14:G$19,MATCH($B85,'[2]Table 20'!$B$14:$B$19,0))*1000,0)</f>
        <v>64374.83</v>
      </c>
      <c r="H85" s="5">
        <f>IFERROR(INDEX('[2]Table 20'!H$14:H$19,MATCH($B85,'[2]Table 20'!$B$14:$B$19,0))*1000,0)</f>
        <v>60278.320999999996</v>
      </c>
      <c r="I85" s="5">
        <f>IFERROR(INDEX('[2]Table 20'!I$14:I$19,MATCH($B85,'[2]Table 20'!$B$14:$B$19,0))*1000,0)</f>
        <v>56287.941000000006</v>
      </c>
      <c r="J85" s="5">
        <f>IFERROR(INDEX('[2]Table 20'!J$14:J$19,MATCH($B85,'[2]Table 20'!$B$14:$B$19,0))*1000,0)</f>
        <v>58666.317000000003</v>
      </c>
      <c r="K85" s="5">
        <f>IFERROR(INDEX('[2]Table 20'!K$14:K$19,MATCH($B85,'[2]Table 20'!$B$14:$B$19,0))*1000,0)</f>
        <v>55444.645000000004</v>
      </c>
      <c r="L85" s="5">
        <f>IFERROR(INDEX('[2]Table 20'!L$14:L$19,MATCH($B85,'[2]Table 20'!$B$14:$B$19,0))*1000,0)</f>
        <v>55384.78</v>
      </c>
      <c r="M85" s="5">
        <f>IFERROR(INDEX('[2]Table 20'!M$14:M$19,MATCH($B85,'[2]Table 20'!$B$14:$B$19,0))*1000,0)</f>
        <v>52710.698000000004</v>
      </c>
      <c r="N85" s="5">
        <f>IFERROR(INDEX('[2]Table 20'!N$14:N$19,MATCH($B85,'[2]Table 20'!$B$14:$B$19,0))*1000,0)</f>
        <v>47900.959000000003</v>
      </c>
      <c r="O85" s="5">
        <f>IFERROR(INDEX('[2]Table 20'!O$14:O$19,MATCH($B85,'[2]Table 20'!$B$14:$B$19,0))*1000,0)</f>
        <v>48976.028999999995</v>
      </c>
      <c r="P85" s="5">
        <f>IFERROR(INDEX('[2]Table 20'!P$14:P$19,MATCH($B85,'[2]Table 20'!$B$14:$B$19,0))*1000,0)</f>
        <v>49464.016000000003</v>
      </c>
      <c r="Q85" s="5">
        <f>IFERROR(INDEX('[2]Table 20'!Q$14:Q$19,MATCH($B85,'[2]Table 20'!$B$14:$B$19,0))*1000,0)</f>
        <v>49704.932999999997</v>
      </c>
      <c r="R85" s="5">
        <f>IFERROR(INDEX('[2]Table 20'!R$14:R$19,MATCH($B85,'[2]Table 20'!$B$14:$B$19,0))*1000,0)</f>
        <v>52592.724999999999</v>
      </c>
      <c r="S85" s="5">
        <f>IFERROR(INDEX('[2]Table 20'!S$14:S$19,MATCH($B85,'[2]Table 20'!$B$14:$B$19,0))*1000,0)</f>
        <v>56186.179000000004</v>
      </c>
      <c r="T85" s="5">
        <f>IFERROR(INDEX('[2]Table 20'!T$14:T$19,MATCH($B85,'[2]Table 20'!$B$14:$B$19,0))*1000,0)</f>
        <v>54706.457000000002</v>
      </c>
      <c r="U85" s="5">
        <f>IFERROR(INDEX('[2]Table 20'!U$14:U$19,MATCH($B85,'[2]Table 20'!$B$14:$B$19,0))*1000,0)</f>
        <v>53479.720999999998</v>
      </c>
      <c r="V85" s="5">
        <f>IFERROR(INDEX('[2]Table 20'!V$14:V$19,MATCH($B85,'[2]Table 20'!$B$14:$B$19,0))*1000,0)</f>
        <v>51197.102999999996</v>
      </c>
      <c r="W85" s="5">
        <f>IFERROR(INDEX('[2]Table 20'!W$14:W$19,MATCH($B85,'[2]Table 20'!$B$14:$B$19,0))*1000,0)</f>
        <v>44169.147000000004</v>
      </c>
      <c r="Z85" s="21" t="s">
        <v>93</v>
      </c>
    </row>
    <row r="86" spans="2:26" outlineLevel="1" x14ac:dyDescent="0.2">
      <c r="B86" s="4" t="s">
        <v>0</v>
      </c>
      <c r="C86" s="5">
        <f>IFERROR(INDEX('[2]Table 20'!C$14:C$19,MATCH($B86,'[2]Table 20'!$B$14:$B$19,0))*1000,0)</f>
        <v>0</v>
      </c>
      <c r="D86" s="5">
        <f>IFERROR(INDEX('[2]Table 20'!D$14:D$19,MATCH($B86,'[2]Table 20'!$B$14:$B$19,0))*1000,0)</f>
        <v>0</v>
      </c>
      <c r="E86" s="5">
        <f>IFERROR(INDEX('[2]Table 20'!E$14:E$19,MATCH($B86,'[2]Table 20'!$B$14:$B$19,0))*1000,0)</f>
        <v>0</v>
      </c>
      <c r="F86" s="5">
        <f>IFERROR(INDEX('[2]Table 20'!F$14:F$19,MATCH($B86,'[2]Table 20'!$B$14:$B$19,0))*1000,0)</f>
        <v>0</v>
      </c>
      <c r="G86" s="5">
        <f>IFERROR(INDEX('[2]Table 20'!G$14:G$19,MATCH($B86,'[2]Table 20'!$B$14:$B$19,0))*1000,0)</f>
        <v>0</v>
      </c>
      <c r="H86" s="5">
        <f>IFERROR(INDEX('[2]Table 20'!H$14:H$19,MATCH($B86,'[2]Table 20'!$B$14:$B$19,0))*1000,0)</f>
        <v>0</v>
      </c>
      <c r="I86" s="5">
        <f>IFERROR(INDEX('[2]Table 20'!I$14:I$19,MATCH($B86,'[2]Table 20'!$B$14:$B$19,0))*1000,0)</f>
        <v>0</v>
      </c>
      <c r="J86" s="5">
        <f>IFERROR(INDEX('[2]Table 20'!J$14:J$19,MATCH($B86,'[2]Table 20'!$B$14:$B$19,0))*1000,0)</f>
        <v>0</v>
      </c>
      <c r="K86" s="5">
        <f>IFERROR(INDEX('[2]Table 20'!K$14:K$19,MATCH($B86,'[2]Table 20'!$B$14:$B$19,0))*1000,0)</f>
        <v>0</v>
      </c>
      <c r="L86" s="5">
        <f>IFERROR(INDEX('[2]Table 20'!L$14:L$19,MATCH($B86,'[2]Table 20'!$B$14:$B$19,0))*1000,0)</f>
        <v>0</v>
      </c>
      <c r="M86" s="5">
        <f>IFERROR(INDEX('[2]Table 20'!M$14:M$19,MATCH($B86,'[2]Table 20'!$B$14:$B$19,0))*1000,0)</f>
        <v>1876.194</v>
      </c>
      <c r="N86" s="5">
        <f>IFERROR(INDEX('[2]Table 20'!N$14:N$19,MATCH($B86,'[2]Table 20'!$B$14:$B$19,0))*1000,0)</f>
        <v>2037.5489999999998</v>
      </c>
      <c r="O86" s="5">
        <f>IFERROR(INDEX('[2]Table 20'!O$14:O$19,MATCH($B86,'[2]Table 20'!$B$14:$B$19,0))*1000,0)</f>
        <v>1939.098</v>
      </c>
      <c r="P86" s="5">
        <f>IFERROR(INDEX('[2]Table 20'!P$14:P$19,MATCH($B86,'[2]Table 20'!$B$14:$B$19,0))*1000,0)</f>
        <v>1766.3310000000001</v>
      </c>
      <c r="Q86" s="5">
        <f>IFERROR(INDEX('[2]Table 20'!Q$14:Q$19,MATCH($B86,'[2]Table 20'!$B$14:$B$19,0))*1000,0)</f>
        <v>1818.212</v>
      </c>
      <c r="R86" s="5">
        <f>IFERROR(INDEX('[2]Table 20'!R$14:R$19,MATCH($B86,'[2]Table 20'!$B$14:$B$19,0))*1000,0)</f>
        <v>0</v>
      </c>
      <c r="S86" s="5">
        <f>IFERROR(INDEX('[2]Table 20'!S$14:S$19,MATCH($B86,'[2]Table 20'!$B$14:$B$19,0))*1000,0)</f>
        <v>0</v>
      </c>
      <c r="T86" s="5">
        <f>IFERROR(INDEX('[2]Table 20'!T$14:T$19,MATCH($B86,'[2]Table 20'!$B$14:$B$19,0))*1000,0)</f>
        <v>0</v>
      </c>
      <c r="U86" s="5">
        <f>IFERROR(INDEX('[2]Table 20'!U$14:U$19,MATCH($B86,'[2]Table 20'!$B$14:$B$19,0))*1000,0)</f>
        <v>0</v>
      </c>
      <c r="V86" s="5">
        <f>IFERROR(INDEX('[2]Table 20'!V$14:V$19,MATCH($B86,'[2]Table 20'!$B$14:$B$19,0))*1000,0)</f>
        <v>0</v>
      </c>
      <c r="W86" s="5">
        <f>IFERROR(INDEX('[2]Table 20'!W$14:W$19,MATCH($B86,'[2]Table 20'!$B$14:$B$19,0))*1000,0)</f>
        <v>0</v>
      </c>
      <c r="Z86" s="21" t="s">
        <v>93</v>
      </c>
    </row>
    <row r="87" spans="2:26" outlineLevel="1" x14ac:dyDescent="0.2">
      <c r="B87" s="4" t="s">
        <v>22</v>
      </c>
      <c r="C87" s="5">
        <f>IFERROR(INDEX('[2]Table 20'!C$14:C$19,MATCH($B87,'[2]Table 20'!$B$14:$B$19,0))*1000,0)</f>
        <v>0</v>
      </c>
      <c r="D87" s="5">
        <f>IFERROR(INDEX('[2]Table 20'!D$14:D$19,MATCH($B87,'[2]Table 20'!$B$14:$B$19,0))*1000,0)</f>
        <v>0</v>
      </c>
      <c r="E87" s="5">
        <f>IFERROR(INDEX('[2]Table 20'!E$14:E$19,MATCH($B87,'[2]Table 20'!$B$14:$B$19,0))*1000,0)</f>
        <v>0</v>
      </c>
      <c r="F87" s="5">
        <f>IFERROR(INDEX('[2]Table 20'!F$14:F$19,MATCH($B87,'[2]Table 20'!$B$14:$B$19,0))*1000,0)</f>
        <v>0</v>
      </c>
      <c r="G87" s="5">
        <f>IFERROR(INDEX('[2]Table 20'!G$14:G$19,MATCH($B87,'[2]Table 20'!$B$14:$B$19,0))*1000,0)</f>
        <v>0</v>
      </c>
      <c r="H87" s="5">
        <f>IFERROR(INDEX('[2]Table 20'!H$14:H$19,MATCH($B87,'[2]Table 20'!$B$14:$B$19,0))*1000,0)</f>
        <v>0</v>
      </c>
      <c r="I87" s="5">
        <f>IFERROR(INDEX('[2]Table 20'!I$14:I$19,MATCH($B87,'[2]Table 20'!$B$14:$B$19,0))*1000,0)</f>
        <v>0</v>
      </c>
      <c r="J87" s="5">
        <f>IFERROR(INDEX('[2]Table 20'!J$14:J$19,MATCH($B87,'[2]Table 20'!$B$14:$B$19,0))*1000,0)</f>
        <v>0</v>
      </c>
      <c r="K87" s="5">
        <f>IFERROR(INDEX('[2]Table 20'!K$14:K$19,MATCH($B87,'[2]Table 20'!$B$14:$B$19,0))*1000,0)</f>
        <v>0</v>
      </c>
      <c r="L87" s="5">
        <f>IFERROR(INDEX('[2]Table 20'!L$14:L$19,MATCH($B87,'[2]Table 20'!$B$14:$B$19,0))*1000,0)</f>
        <v>0</v>
      </c>
      <c r="M87" s="5">
        <f>IFERROR(INDEX('[2]Table 20'!M$14:M$19,MATCH($B87,'[2]Table 20'!$B$14:$B$19,0))*1000,0)</f>
        <v>0</v>
      </c>
      <c r="N87" s="5">
        <f>IFERROR(INDEX('[2]Table 20'!N$14:N$19,MATCH($B87,'[2]Table 20'!$B$14:$B$19,0))*1000,0)</f>
        <v>0</v>
      </c>
      <c r="O87" s="5">
        <f>IFERROR(INDEX('[2]Table 20'!O$14:O$19,MATCH($B87,'[2]Table 20'!$B$14:$B$19,0))*1000,0)</f>
        <v>0</v>
      </c>
      <c r="P87" s="5">
        <f>IFERROR(INDEX('[2]Table 20'!P$14:P$19,MATCH($B87,'[2]Table 20'!$B$14:$B$19,0))*1000,0)</f>
        <v>0</v>
      </c>
      <c r="Q87" s="5">
        <f>IFERROR(INDEX('[2]Table 20'!Q$14:Q$19,MATCH($B87,'[2]Table 20'!$B$14:$B$19,0))*1000,0)</f>
        <v>0</v>
      </c>
      <c r="R87" s="5">
        <f>IFERROR(INDEX('[2]Table 20'!R$14:R$19,MATCH($B87,'[2]Table 20'!$B$14:$B$19,0))*1000,0)</f>
        <v>0</v>
      </c>
      <c r="S87" s="5">
        <f>IFERROR(INDEX('[2]Table 20'!S$14:S$19,MATCH($B87,'[2]Table 20'!$B$14:$B$19,0))*1000,0)</f>
        <v>0</v>
      </c>
      <c r="T87" s="5">
        <f>IFERROR(INDEX('[2]Table 20'!T$14:T$19,MATCH($B87,'[2]Table 20'!$B$14:$B$19,0))*1000,0)</f>
        <v>0</v>
      </c>
      <c r="U87" s="5">
        <f>IFERROR(INDEX('[2]Table 20'!U$14:U$19,MATCH($B87,'[2]Table 20'!$B$14:$B$19,0))*1000,0)</f>
        <v>0</v>
      </c>
      <c r="V87" s="5">
        <f>IFERROR(INDEX('[2]Table 20'!V$14:V$19,MATCH($B87,'[2]Table 20'!$B$14:$B$19,0))*1000,0)</f>
        <v>0</v>
      </c>
      <c r="W87" s="5">
        <f>IFERROR(INDEX('[2]Table 20'!W$14:W$19,MATCH($B87,'[2]Table 20'!$B$14:$B$19,0))*1000,0)</f>
        <v>0</v>
      </c>
      <c r="Z87" s="21" t="s">
        <v>93</v>
      </c>
    </row>
    <row r="88" spans="2:26" outlineLevel="1" x14ac:dyDescent="0.2">
      <c r="B88" s="4" t="s">
        <v>23</v>
      </c>
      <c r="C88" s="5">
        <f>IFERROR(INDEX('[2]Table 20'!C$14:C$19,MATCH($B88,'[2]Table 20'!$B$14:$B$19,0))*1000,0)</f>
        <v>205.65</v>
      </c>
      <c r="D88" s="5">
        <f>IFERROR(INDEX('[2]Table 20'!D$14:D$19,MATCH($B88,'[2]Table 20'!$B$14:$B$19,0))*1000,0)</f>
        <v>118.858</v>
      </c>
      <c r="E88" s="5">
        <f>IFERROR(INDEX('[2]Table 20'!E$14:E$19,MATCH($B88,'[2]Table 20'!$B$14:$B$19,0))*1000,0)</f>
        <v>68.567999999999998</v>
      </c>
      <c r="F88" s="5">
        <f>IFERROR(INDEX('[2]Table 20'!F$14:F$19,MATCH($B88,'[2]Table 20'!$B$14:$B$19,0))*1000,0)</f>
        <v>70.128</v>
      </c>
      <c r="G88" s="5">
        <f>IFERROR(INDEX('[2]Table 20'!G$14:G$19,MATCH($B88,'[2]Table 20'!$B$14:$B$19,0))*1000,0)</f>
        <v>70.374000000000009</v>
      </c>
      <c r="H88" s="5">
        <f>IFERROR(INDEX('[2]Table 20'!H$14:H$19,MATCH($B88,'[2]Table 20'!$B$14:$B$19,0))*1000,0)</f>
        <v>73.163000000000011</v>
      </c>
      <c r="I88" s="5">
        <f>IFERROR(INDEX('[2]Table 20'!I$14:I$19,MATCH($B88,'[2]Table 20'!$B$14:$B$19,0))*1000,0)</f>
        <v>88.960999999999999</v>
      </c>
      <c r="J88" s="5">
        <f>IFERROR(INDEX('[2]Table 20'!J$14:J$19,MATCH($B88,'[2]Table 20'!$B$14:$B$19,0))*1000,0)</f>
        <v>80.60499999999999</v>
      </c>
      <c r="K88" s="5">
        <f>IFERROR(INDEX('[2]Table 20'!K$14:K$19,MATCH($B88,'[2]Table 20'!$B$14:$B$19,0))*1000,0)</f>
        <v>82.559999999999988</v>
      </c>
      <c r="L88" s="5">
        <f>IFERROR(INDEX('[2]Table 20'!L$14:L$19,MATCH($B88,'[2]Table 20'!$B$14:$B$19,0))*1000,0)</f>
        <v>115.961</v>
      </c>
      <c r="M88" s="5">
        <f>IFERROR(INDEX('[2]Table 20'!M$14:M$19,MATCH($B88,'[2]Table 20'!$B$14:$B$19,0))*1000,0)</f>
        <v>170.28700000000001</v>
      </c>
      <c r="N88" s="5">
        <f>IFERROR(INDEX('[2]Table 20'!N$14:N$19,MATCH($B88,'[2]Table 20'!$B$14:$B$19,0))*1000,0)</f>
        <v>275.05900000000003</v>
      </c>
      <c r="O88" s="5">
        <f>IFERROR(INDEX('[2]Table 20'!O$14:O$19,MATCH($B88,'[2]Table 20'!$B$14:$B$19,0))*1000,0)</f>
        <v>240.40100000000001</v>
      </c>
      <c r="P88" s="5">
        <f>IFERROR(INDEX('[2]Table 20'!P$14:P$19,MATCH($B88,'[2]Table 20'!$B$14:$B$19,0))*1000,0)</f>
        <v>152.863</v>
      </c>
      <c r="Q88" s="5">
        <f>IFERROR(INDEX('[2]Table 20'!Q$14:Q$19,MATCH($B88,'[2]Table 20'!$B$14:$B$19,0))*1000,0)</f>
        <v>116.62599999999999</v>
      </c>
      <c r="R88" s="5">
        <f>IFERROR(INDEX('[2]Table 20'!R$14:R$19,MATCH($B88,'[2]Table 20'!$B$14:$B$19,0))*1000,0)</f>
        <v>78.131999999999991</v>
      </c>
      <c r="S88" s="5">
        <f>IFERROR(INDEX('[2]Table 20'!S$14:S$19,MATCH($B88,'[2]Table 20'!$B$14:$B$19,0))*1000,0)</f>
        <v>56.488999999999997</v>
      </c>
      <c r="T88" s="5">
        <f>IFERROR(INDEX('[2]Table 20'!T$14:T$19,MATCH($B88,'[2]Table 20'!$B$14:$B$19,0))*1000,0)</f>
        <v>42.04</v>
      </c>
      <c r="U88" s="5">
        <f>IFERROR(INDEX('[2]Table 20'!U$14:U$19,MATCH($B88,'[2]Table 20'!$B$14:$B$19,0))*1000,0)</f>
        <v>30.057000000000002</v>
      </c>
      <c r="V88" s="5">
        <f>IFERROR(INDEX('[2]Table 20'!V$14:V$19,MATCH($B88,'[2]Table 20'!$B$14:$B$19,0))*1000,0)</f>
        <v>22.956</v>
      </c>
      <c r="W88" s="5">
        <f>IFERROR(INDEX('[2]Table 20'!W$14:W$19,MATCH($B88,'[2]Table 20'!$B$14:$B$19,0))*1000,0)</f>
        <v>13.851000000000001</v>
      </c>
      <c r="Z88" s="21" t="s">
        <v>93</v>
      </c>
    </row>
    <row r="89" spans="2:26" outlineLevel="1" x14ac:dyDescent="0.2">
      <c r="B89" s="4" t="s">
        <v>17</v>
      </c>
      <c r="C89" s="5">
        <f>IFERROR(INDEX('[2]Table 20'!C$14:C$19,MATCH($B89,'[2]Table 20'!$B$14:$B$19,0))*1000,0)</f>
        <v>0</v>
      </c>
      <c r="D89" s="5">
        <f>IFERROR(INDEX('[2]Table 20'!D$14:D$19,MATCH($B89,'[2]Table 20'!$B$14:$B$19,0))*1000,0)</f>
        <v>0</v>
      </c>
      <c r="E89" s="5">
        <f>IFERROR(INDEX('[2]Table 20'!E$14:E$19,MATCH($B89,'[2]Table 20'!$B$14:$B$19,0))*1000,0)</f>
        <v>0</v>
      </c>
      <c r="F89" s="5">
        <f>IFERROR(INDEX('[2]Table 20'!F$14:F$19,MATCH($B89,'[2]Table 20'!$B$14:$B$19,0))*1000,0)</f>
        <v>0</v>
      </c>
      <c r="G89" s="5">
        <f>IFERROR(INDEX('[2]Table 20'!G$14:G$19,MATCH($B89,'[2]Table 20'!$B$14:$B$19,0))*1000,0)</f>
        <v>0</v>
      </c>
      <c r="H89" s="5">
        <f>IFERROR(INDEX('[2]Table 20'!H$14:H$19,MATCH($B89,'[2]Table 20'!$B$14:$B$19,0))*1000,0)</f>
        <v>0</v>
      </c>
      <c r="I89" s="5">
        <f>IFERROR(INDEX('[2]Table 20'!I$14:I$19,MATCH($B89,'[2]Table 20'!$B$14:$B$19,0))*1000,0)</f>
        <v>0</v>
      </c>
      <c r="J89" s="5">
        <f>IFERROR(INDEX('[2]Table 20'!J$14:J$19,MATCH($B89,'[2]Table 20'!$B$14:$B$19,0))*1000,0)</f>
        <v>0</v>
      </c>
      <c r="K89" s="5">
        <f>IFERROR(INDEX('[2]Table 20'!K$14:K$19,MATCH($B89,'[2]Table 20'!$B$14:$B$19,0))*1000,0)</f>
        <v>0</v>
      </c>
      <c r="L89" s="5">
        <f>IFERROR(INDEX('[2]Table 20'!L$14:L$19,MATCH($B89,'[2]Table 20'!$B$14:$B$19,0))*1000,0)</f>
        <v>0</v>
      </c>
      <c r="M89" s="5">
        <f>IFERROR(INDEX('[2]Table 20'!M$14:M$19,MATCH($B89,'[2]Table 20'!$B$14:$B$19,0))*1000,0)</f>
        <v>0</v>
      </c>
      <c r="N89" s="5">
        <f>IFERROR(INDEX('[2]Table 20'!N$14:N$19,MATCH($B89,'[2]Table 20'!$B$14:$B$19,0))*1000,0)</f>
        <v>0</v>
      </c>
      <c r="O89" s="5">
        <f>IFERROR(INDEX('[2]Table 20'!O$14:O$19,MATCH($B89,'[2]Table 20'!$B$14:$B$19,0))*1000,0)</f>
        <v>0</v>
      </c>
      <c r="P89" s="5">
        <f>IFERROR(INDEX('[2]Table 20'!P$14:P$19,MATCH($B89,'[2]Table 20'!$B$14:$B$19,0))*1000,0)</f>
        <v>0</v>
      </c>
      <c r="Q89" s="5">
        <f>IFERROR(INDEX('[2]Table 20'!Q$14:Q$19,MATCH($B89,'[2]Table 20'!$B$14:$B$19,0))*1000,0)</f>
        <v>0</v>
      </c>
      <c r="R89" s="5">
        <f>IFERROR(INDEX('[2]Table 20'!R$14:R$19,MATCH($B89,'[2]Table 20'!$B$14:$B$19,0))*1000,0)</f>
        <v>0</v>
      </c>
      <c r="S89" s="5">
        <f>IFERROR(INDEX('[2]Table 20'!S$14:S$19,MATCH($B89,'[2]Table 20'!$B$14:$B$19,0))*1000,0)</f>
        <v>0</v>
      </c>
      <c r="T89" s="5">
        <f>IFERROR(INDEX('[2]Table 20'!T$14:T$19,MATCH($B89,'[2]Table 20'!$B$14:$B$19,0))*1000,0)</f>
        <v>0</v>
      </c>
      <c r="U89" s="5">
        <f>IFERROR(INDEX('[2]Table 20'!U$14:U$19,MATCH($B89,'[2]Table 20'!$B$14:$B$19,0))*1000,0)</f>
        <v>0</v>
      </c>
      <c r="V89" s="5">
        <f>IFERROR(INDEX('[2]Table 20'!V$14:V$19,MATCH($B89,'[2]Table 20'!$B$14:$B$19,0))*1000,0)</f>
        <v>0</v>
      </c>
      <c r="W89" s="5">
        <f>IFERROR(INDEX('[2]Table 20'!W$14:W$19,MATCH($B89,'[2]Table 20'!$B$14:$B$19,0))*1000,0)</f>
        <v>0</v>
      </c>
      <c r="Z89" s="21" t="s">
        <v>93</v>
      </c>
    </row>
    <row r="90" spans="2:26" outlineLevel="1" x14ac:dyDescent="0.2">
      <c r="B90" s="4" t="s">
        <v>1</v>
      </c>
      <c r="C90" s="5">
        <f>IFERROR(INDEX('[2]Table 20'!C$14:C$19,MATCH($B90,'[2]Table 20'!$B$14:$B$19,0))*1000,0)</f>
        <v>1936.809</v>
      </c>
      <c r="D90" s="5">
        <f>IFERROR(INDEX('[2]Table 20'!D$14:D$19,MATCH($B90,'[2]Table 20'!$B$14:$B$19,0))*1000,0)</f>
        <v>1848.548</v>
      </c>
      <c r="E90" s="5">
        <f>IFERROR(INDEX('[2]Table 20'!E$14:E$19,MATCH($B90,'[2]Table 20'!$B$14:$B$19,0))*1000,0)</f>
        <v>1698.202</v>
      </c>
      <c r="F90" s="5">
        <f>IFERROR(INDEX('[2]Table 20'!F$14:F$19,MATCH($B90,'[2]Table 20'!$B$14:$B$19,0))*1000,0)</f>
        <v>1470.4250000000002</v>
      </c>
      <c r="G90" s="5">
        <f>IFERROR(INDEX('[2]Table 20'!G$14:G$19,MATCH($B90,'[2]Table 20'!$B$14:$B$19,0))*1000,0)</f>
        <v>1269.2360000000001</v>
      </c>
      <c r="H90" s="5">
        <f>IFERROR(INDEX('[2]Table 20'!H$14:H$19,MATCH($B90,'[2]Table 20'!$B$14:$B$19,0))*1000,0)</f>
        <v>1000.9570000000001</v>
      </c>
      <c r="I90" s="5">
        <f>IFERROR(INDEX('[2]Table 20'!I$14:I$19,MATCH($B90,'[2]Table 20'!$B$14:$B$19,0))*1000,0)</f>
        <v>1130.5149999999999</v>
      </c>
      <c r="J90" s="5">
        <f>IFERROR(INDEX('[2]Table 20'!J$14:J$19,MATCH($B90,'[2]Table 20'!$B$14:$B$19,0))*1000,0)</f>
        <v>1571.6319999999998</v>
      </c>
      <c r="K90" s="5">
        <f>IFERROR(INDEX('[2]Table 20'!K$14:K$19,MATCH($B90,'[2]Table 20'!$B$14:$B$19,0))*1000,0)</f>
        <v>1885.7860000000001</v>
      </c>
      <c r="L90" s="5">
        <f>IFERROR(INDEX('[2]Table 20'!L$14:L$19,MATCH($B90,'[2]Table 20'!$B$14:$B$19,0))*1000,0)</f>
        <v>1316.1659999999999</v>
      </c>
      <c r="M90" s="5">
        <f>IFERROR(INDEX('[2]Table 20'!M$14:M$19,MATCH($B90,'[2]Table 20'!$B$14:$B$19,0))*1000,0)</f>
        <v>1437.578</v>
      </c>
      <c r="N90" s="5">
        <f>IFERROR(INDEX('[2]Table 20'!N$14:N$19,MATCH($B90,'[2]Table 20'!$B$14:$B$19,0))*1000,0)</f>
        <v>1357.5609999999999</v>
      </c>
      <c r="O90" s="5">
        <f>IFERROR(INDEX('[2]Table 20'!O$14:O$19,MATCH($B90,'[2]Table 20'!$B$14:$B$19,0))*1000,0)</f>
        <v>1305.8590000000002</v>
      </c>
      <c r="P90" s="5">
        <f>IFERROR(INDEX('[2]Table 20'!P$14:P$19,MATCH($B90,'[2]Table 20'!$B$14:$B$19,0))*1000,0)</f>
        <v>1169.22</v>
      </c>
      <c r="Q90" s="5">
        <f>IFERROR(INDEX('[2]Table 20'!Q$14:Q$19,MATCH($B90,'[2]Table 20'!$B$14:$B$19,0))*1000,0)</f>
        <v>999.11300000000006</v>
      </c>
      <c r="R90" s="5">
        <f>IFERROR(INDEX('[2]Table 20'!R$14:R$19,MATCH($B90,'[2]Table 20'!$B$14:$B$19,0))*1000,0)</f>
        <v>1050.636</v>
      </c>
      <c r="S90" s="5">
        <f>IFERROR(INDEX('[2]Table 20'!S$14:S$19,MATCH($B90,'[2]Table 20'!$B$14:$B$19,0))*1000,0)</f>
        <v>898.78800000000001</v>
      </c>
      <c r="T90" s="5">
        <f>IFERROR(INDEX('[2]Table 20'!T$14:T$19,MATCH($B90,'[2]Table 20'!$B$14:$B$19,0))*1000,0)</f>
        <v>978.51099999999997</v>
      </c>
      <c r="U90" s="5">
        <f>IFERROR(INDEX('[2]Table 20'!U$14:U$19,MATCH($B90,'[2]Table 20'!$B$14:$B$19,0))*1000,0)</f>
        <v>1616.175</v>
      </c>
      <c r="V90" s="5">
        <f>IFERROR(INDEX('[2]Table 20'!V$14:V$19,MATCH($B90,'[2]Table 20'!$B$14:$B$19,0))*1000,0)</f>
        <v>1535.0919999999999</v>
      </c>
      <c r="W90" s="5">
        <f>IFERROR(INDEX('[2]Table 20'!W$14:W$19,MATCH($B90,'[2]Table 20'!$B$14:$B$19,0))*1000,0)</f>
        <v>1202.721</v>
      </c>
      <c r="Z90" s="21" t="s">
        <v>93</v>
      </c>
    </row>
    <row r="91" spans="2:26" outlineLevel="1" x14ac:dyDescent="0.2">
      <c r="B91" s="15" t="s">
        <v>9</v>
      </c>
      <c r="C91" s="19">
        <f t="shared" ref="C91:W91" si="34">SUM(C81:C90)</f>
        <v>69469.347999999998</v>
      </c>
      <c r="D91" s="19">
        <f t="shared" si="34"/>
        <v>67109.663</v>
      </c>
      <c r="E91" s="19">
        <f t="shared" si="34"/>
        <v>66921.144</v>
      </c>
      <c r="F91" s="19">
        <f t="shared" si="34"/>
        <v>64835.368999999999</v>
      </c>
      <c r="G91" s="19">
        <f t="shared" si="34"/>
        <v>66612.652000000002</v>
      </c>
      <c r="H91" s="19">
        <f t="shared" si="34"/>
        <v>62303.322</v>
      </c>
      <c r="I91" s="19">
        <f t="shared" si="34"/>
        <v>58616.650000000009</v>
      </c>
      <c r="J91" s="19">
        <f t="shared" si="34"/>
        <v>61632.433000000005</v>
      </c>
      <c r="K91" s="19">
        <f t="shared" si="34"/>
        <v>58664.985000000001</v>
      </c>
      <c r="L91" s="19">
        <f t="shared" si="34"/>
        <v>57844.392</v>
      </c>
      <c r="M91" s="19">
        <f t="shared" si="34"/>
        <v>57281.843000000008</v>
      </c>
      <c r="N91" s="19">
        <f t="shared" si="34"/>
        <v>52641.385000000002</v>
      </c>
      <c r="O91" s="19">
        <f t="shared" si="34"/>
        <v>53641.960999999988</v>
      </c>
      <c r="P91" s="19">
        <f t="shared" si="34"/>
        <v>53891.654999999999</v>
      </c>
      <c r="Q91" s="19">
        <f t="shared" si="34"/>
        <v>53986.864999999991</v>
      </c>
      <c r="R91" s="19">
        <f t="shared" si="34"/>
        <v>55054.487999999998</v>
      </c>
      <c r="S91" s="19">
        <f t="shared" si="34"/>
        <v>58467.907000000007</v>
      </c>
      <c r="T91" s="19">
        <f t="shared" si="34"/>
        <v>57062.506000000001</v>
      </c>
      <c r="U91" s="19">
        <f t="shared" si="34"/>
        <v>56483.017</v>
      </c>
      <c r="V91" s="19">
        <f t="shared" si="34"/>
        <v>53944.958999999988</v>
      </c>
      <c r="W91" s="19">
        <f t="shared" si="34"/>
        <v>46403.165000000008</v>
      </c>
    </row>
    <row r="92" spans="2:26" outlineLevel="1" x14ac:dyDescent="0.2">
      <c r="B92" s="26" t="s">
        <v>91</v>
      </c>
      <c r="C92" s="25">
        <f t="shared" ref="C92:W92" si="35">C91/C72/1000</f>
        <v>2.0497358235975218E-3</v>
      </c>
      <c r="D92" s="25">
        <f t="shared" si="35"/>
        <v>2.0386156291743655E-3</v>
      </c>
      <c r="E92" s="25">
        <f t="shared" si="35"/>
        <v>2.0159137175112048E-3</v>
      </c>
      <c r="F92" s="25">
        <f t="shared" si="35"/>
        <v>1.9942481997565196E-3</v>
      </c>
      <c r="G92" s="25">
        <f t="shared" si="35"/>
        <v>1.9727273506841771E-3</v>
      </c>
      <c r="H92" s="25">
        <f t="shared" si="35"/>
        <v>1.9521542589816254E-3</v>
      </c>
      <c r="I92" s="25">
        <f t="shared" si="35"/>
        <v>1.9273554978666539E-3</v>
      </c>
      <c r="J92" s="25">
        <f t="shared" si="35"/>
        <v>1.9154974471842117E-3</v>
      </c>
      <c r="K92" s="25">
        <f t="shared" si="35"/>
        <v>1.916226356723894E-3</v>
      </c>
      <c r="L92" s="25">
        <f t="shared" si="35"/>
        <v>1.9026260613782741E-3</v>
      </c>
      <c r="M92" s="25">
        <f t="shared" si="35"/>
        <v>1.8891937159937779E-3</v>
      </c>
      <c r="N92" s="25">
        <f t="shared" si="35"/>
        <v>1.8839233816101131E-3</v>
      </c>
      <c r="O92" s="25">
        <f t="shared" si="35"/>
        <v>1.8639138001935848E-3</v>
      </c>
      <c r="P92" s="25">
        <f t="shared" si="35"/>
        <v>1.848164355045447E-3</v>
      </c>
      <c r="Q92" s="25">
        <f t="shared" si="35"/>
        <v>1.8392348560331035E-3</v>
      </c>
      <c r="R92" s="25">
        <f t="shared" si="35"/>
        <v>1.8298427475860676E-3</v>
      </c>
      <c r="S92" s="25">
        <f t="shared" si="35"/>
        <v>1.8190657742720205E-3</v>
      </c>
      <c r="T92" s="25">
        <f t="shared" si="35"/>
        <v>1.8077753348196368E-3</v>
      </c>
      <c r="U92" s="25">
        <f t="shared" si="35"/>
        <v>1.8035302044745387E-3</v>
      </c>
      <c r="V92" s="25">
        <f t="shared" si="35"/>
        <v>1.77689144410126E-3</v>
      </c>
      <c r="W92" s="25">
        <f t="shared" si="35"/>
        <v>1.7583523370365997E-3</v>
      </c>
    </row>
    <row r="93" spans="2:26" outlineLevel="1" x14ac:dyDescent="0.2"/>
    <row r="94" spans="2:26" outlineLevel="1" x14ac:dyDescent="0.2">
      <c r="B94" s="4" t="s">
        <v>18</v>
      </c>
      <c r="C94" s="11">
        <f t="shared" ref="C94:W94" si="36">IFERROR(C81/C91,0)</f>
        <v>0</v>
      </c>
      <c r="D94" s="11">
        <f t="shared" si="36"/>
        <v>0</v>
      </c>
      <c r="E94" s="11">
        <f t="shared" si="36"/>
        <v>0</v>
      </c>
      <c r="F94" s="11">
        <f t="shared" si="36"/>
        <v>0</v>
      </c>
      <c r="G94" s="11">
        <f t="shared" si="36"/>
        <v>0</v>
      </c>
      <c r="H94" s="11">
        <f t="shared" si="36"/>
        <v>0</v>
      </c>
      <c r="I94" s="11">
        <f t="shared" si="36"/>
        <v>0</v>
      </c>
      <c r="J94" s="11">
        <f t="shared" si="36"/>
        <v>0</v>
      </c>
      <c r="K94" s="11">
        <f t="shared" si="36"/>
        <v>0</v>
      </c>
      <c r="L94" s="11">
        <f t="shared" si="36"/>
        <v>0</v>
      </c>
      <c r="M94" s="11">
        <f t="shared" si="36"/>
        <v>0</v>
      </c>
      <c r="N94" s="11">
        <f t="shared" si="36"/>
        <v>0</v>
      </c>
      <c r="O94" s="11">
        <f t="shared" si="36"/>
        <v>0</v>
      </c>
      <c r="P94" s="11">
        <f t="shared" si="36"/>
        <v>0</v>
      </c>
      <c r="Q94" s="11">
        <f t="shared" si="36"/>
        <v>0</v>
      </c>
      <c r="R94" s="11">
        <f t="shared" si="36"/>
        <v>0</v>
      </c>
      <c r="S94" s="11">
        <f t="shared" si="36"/>
        <v>0</v>
      </c>
      <c r="T94" s="11">
        <f t="shared" si="36"/>
        <v>0</v>
      </c>
      <c r="U94" s="11">
        <f t="shared" si="36"/>
        <v>0</v>
      </c>
      <c r="V94" s="11">
        <f t="shared" si="36"/>
        <v>0</v>
      </c>
      <c r="W94" s="11">
        <f t="shared" si="36"/>
        <v>0</v>
      </c>
    </row>
    <row r="95" spans="2:26" outlineLevel="1" x14ac:dyDescent="0.2">
      <c r="B95" s="4" t="s">
        <v>19</v>
      </c>
      <c r="C95" s="11">
        <f t="shared" ref="C95:W95" si="37">IFERROR(C82/C91,0)</f>
        <v>0</v>
      </c>
      <c r="D95" s="11">
        <f t="shared" si="37"/>
        <v>0</v>
      </c>
      <c r="E95" s="11">
        <f t="shared" si="37"/>
        <v>0</v>
      </c>
      <c r="F95" s="11">
        <f t="shared" si="37"/>
        <v>0</v>
      </c>
      <c r="G95" s="11">
        <f t="shared" si="37"/>
        <v>0</v>
      </c>
      <c r="H95" s="11">
        <f t="shared" si="37"/>
        <v>0</v>
      </c>
      <c r="I95" s="11">
        <f t="shared" si="37"/>
        <v>0</v>
      </c>
      <c r="J95" s="11">
        <f t="shared" si="37"/>
        <v>0</v>
      </c>
      <c r="K95" s="11">
        <f t="shared" si="37"/>
        <v>0</v>
      </c>
      <c r="L95" s="11">
        <f t="shared" si="37"/>
        <v>0</v>
      </c>
      <c r="M95" s="11">
        <f t="shared" si="37"/>
        <v>0</v>
      </c>
      <c r="N95" s="11">
        <f t="shared" si="37"/>
        <v>0</v>
      </c>
      <c r="O95" s="11">
        <f t="shared" si="37"/>
        <v>0</v>
      </c>
      <c r="P95" s="11">
        <f t="shared" si="37"/>
        <v>0</v>
      </c>
      <c r="Q95" s="11">
        <f t="shared" si="37"/>
        <v>0</v>
      </c>
      <c r="R95" s="11">
        <f t="shared" si="37"/>
        <v>0</v>
      </c>
      <c r="S95" s="11">
        <f t="shared" si="37"/>
        <v>0</v>
      </c>
      <c r="T95" s="11">
        <f t="shared" si="37"/>
        <v>0</v>
      </c>
      <c r="U95" s="11">
        <f t="shared" si="37"/>
        <v>0</v>
      </c>
      <c r="V95" s="11">
        <f t="shared" si="37"/>
        <v>0</v>
      </c>
      <c r="W95" s="11">
        <f t="shared" si="37"/>
        <v>0</v>
      </c>
    </row>
    <row r="96" spans="2:26" outlineLevel="1" x14ac:dyDescent="0.2">
      <c r="B96" s="4" t="s">
        <v>16</v>
      </c>
      <c r="C96" s="11">
        <f t="shared" ref="C96:W96" si="38">IFERROR(C83/C91,0)</f>
        <v>8.6430205160411173E-3</v>
      </c>
      <c r="D96" s="11">
        <f t="shared" si="38"/>
        <v>1.2022918368700494E-2</v>
      </c>
      <c r="E96" s="11">
        <f t="shared" si="38"/>
        <v>1.3416118528995859E-2</v>
      </c>
      <c r="F96" s="11">
        <f t="shared" si="38"/>
        <v>1.4783597514498606E-2</v>
      </c>
      <c r="G96" s="11">
        <f t="shared" si="38"/>
        <v>1.3484105091627337E-2</v>
      </c>
      <c r="H96" s="11">
        <f t="shared" si="38"/>
        <v>1.5262123583073146E-2</v>
      </c>
      <c r="I96" s="11">
        <f t="shared" si="38"/>
        <v>1.8923514052747809E-2</v>
      </c>
      <c r="J96" s="11">
        <f t="shared" si="38"/>
        <v>2.1317980421120156E-2</v>
      </c>
      <c r="K96" s="11">
        <f t="shared" si="38"/>
        <v>2.1341418565094666E-2</v>
      </c>
      <c r="L96" s="11">
        <f t="shared" si="38"/>
        <v>1.7762914683241895E-2</v>
      </c>
      <c r="M96" s="11">
        <f t="shared" si="38"/>
        <v>1.8977846086411707E-2</v>
      </c>
      <c r="N96" s="11">
        <f t="shared" si="38"/>
        <v>2.0331095012032833E-2</v>
      </c>
      <c r="O96" s="11">
        <f t="shared" si="38"/>
        <v>2.2008404949998013E-2</v>
      </c>
      <c r="P96" s="11">
        <f t="shared" si="38"/>
        <v>2.4850322373658782E-2</v>
      </c>
      <c r="Q96" s="11">
        <f t="shared" si="38"/>
        <v>2.4968684512427241E-2</v>
      </c>
      <c r="R96" s="11">
        <f t="shared" si="38"/>
        <v>2.4212285835806882E-2</v>
      </c>
      <c r="S96" s="11">
        <f t="shared" si="38"/>
        <v>2.2686822020155432E-2</v>
      </c>
      <c r="T96" s="11">
        <f t="shared" si="38"/>
        <v>2.3404124592775508E-2</v>
      </c>
      <c r="U96" s="11">
        <f t="shared" si="38"/>
        <v>2.4026053707435636E-2</v>
      </c>
      <c r="V96" s="11">
        <f t="shared" si="38"/>
        <v>2.2055962634061881E-2</v>
      </c>
      <c r="W96" s="11">
        <f t="shared" si="38"/>
        <v>2.192621990331909E-2</v>
      </c>
    </row>
    <row r="97" spans="1:28" outlineLevel="1" x14ac:dyDescent="0.2">
      <c r="B97" s="4" t="s">
        <v>21</v>
      </c>
      <c r="C97" s="11">
        <f t="shared" ref="C97:W97" si="39">IFERROR(C84/C91,0)</f>
        <v>0</v>
      </c>
      <c r="D97" s="11">
        <f t="shared" si="39"/>
        <v>0</v>
      </c>
      <c r="E97" s="11">
        <f t="shared" si="39"/>
        <v>0</v>
      </c>
      <c r="F97" s="11">
        <f t="shared" si="39"/>
        <v>0</v>
      </c>
      <c r="G97" s="11">
        <f t="shared" si="39"/>
        <v>0</v>
      </c>
      <c r="H97" s="11">
        <f t="shared" si="39"/>
        <v>0</v>
      </c>
      <c r="I97" s="11">
        <f t="shared" si="39"/>
        <v>0</v>
      </c>
      <c r="J97" s="11">
        <f t="shared" si="39"/>
        <v>0</v>
      </c>
      <c r="K97" s="11">
        <f t="shared" si="39"/>
        <v>0</v>
      </c>
      <c r="L97" s="11">
        <f t="shared" si="39"/>
        <v>0</v>
      </c>
      <c r="M97" s="11">
        <f t="shared" si="39"/>
        <v>0</v>
      </c>
      <c r="N97" s="11">
        <f t="shared" si="39"/>
        <v>0</v>
      </c>
      <c r="O97" s="11">
        <f t="shared" si="39"/>
        <v>0</v>
      </c>
      <c r="P97" s="11">
        <f t="shared" si="39"/>
        <v>0</v>
      </c>
      <c r="Q97" s="11">
        <f t="shared" si="39"/>
        <v>0</v>
      </c>
      <c r="R97" s="11">
        <f t="shared" si="39"/>
        <v>0</v>
      </c>
      <c r="S97" s="11">
        <f t="shared" si="39"/>
        <v>0</v>
      </c>
      <c r="T97" s="11">
        <f t="shared" si="39"/>
        <v>0</v>
      </c>
      <c r="U97" s="11">
        <f t="shared" si="39"/>
        <v>0</v>
      </c>
      <c r="V97" s="11">
        <f t="shared" si="39"/>
        <v>0</v>
      </c>
      <c r="W97" s="11">
        <f t="shared" si="39"/>
        <v>0</v>
      </c>
    </row>
    <row r="98" spans="1:28" outlineLevel="1" x14ac:dyDescent="0.2">
      <c r="B98" s="4" t="s">
        <v>20</v>
      </c>
      <c r="C98" s="11">
        <f t="shared" ref="C98:W98" si="40">IFERROR(C85/C91,0)</f>
        <v>0.96051662957884687</v>
      </c>
      <c r="D98" s="11">
        <f t="shared" si="40"/>
        <v>0.95866079673205928</v>
      </c>
      <c r="E98" s="11">
        <f t="shared" si="40"/>
        <v>0.9601831074495677</v>
      </c>
      <c r="F98" s="11">
        <f t="shared" si="40"/>
        <v>0.96145540561356257</v>
      </c>
      <c r="G98" s="11">
        <f t="shared" si="40"/>
        <v>0.96640545102452913</v>
      </c>
      <c r="H98" s="11">
        <f t="shared" si="40"/>
        <v>0.96749770421551518</v>
      </c>
      <c r="I98" s="11">
        <f t="shared" si="40"/>
        <v>0.96027222640666088</v>
      </c>
      <c r="J98" s="11">
        <f t="shared" si="40"/>
        <v>0.95187410498624969</v>
      </c>
      <c r="K98" s="11">
        <f t="shared" si="40"/>
        <v>0.94510626739272163</v>
      </c>
      <c r="L98" s="11">
        <f t="shared" si="40"/>
        <v>0.95747881661544643</v>
      </c>
      <c r="M98" s="11">
        <f t="shared" si="40"/>
        <v>0.9201990585393699</v>
      </c>
      <c r="N98" s="11">
        <f t="shared" si="40"/>
        <v>0.90994868391095718</v>
      </c>
      <c r="O98" s="11">
        <f t="shared" si="40"/>
        <v>0.9130171247840847</v>
      </c>
      <c r="P98" s="11">
        <f t="shared" si="40"/>
        <v>0.91784184397380275</v>
      </c>
      <c r="Q98" s="11">
        <f t="shared" si="40"/>
        <v>0.92068567048670091</v>
      </c>
      <c r="R98" s="11">
        <f t="shared" si="40"/>
        <v>0.95528497149950797</v>
      </c>
      <c r="S98" s="11">
        <f t="shared" si="40"/>
        <v>0.9609746933475829</v>
      </c>
      <c r="T98" s="11">
        <f t="shared" si="40"/>
        <v>0.95871108429762975</v>
      </c>
      <c r="U98" s="11">
        <f t="shared" si="40"/>
        <v>0.94682833602886329</v>
      </c>
      <c r="V98" s="11">
        <f t="shared" si="40"/>
        <v>0.94906185766125073</v>
      </c>
      <c r="W98" s="11">
        <f t="shared" si="40"/>
        <v>0.95185634428168853</v>
      </c>
    </row>
    <row r="99" spans="1:28" outlineLevel="1" x14ac:dyDescent="0.2">
      <c r="B99" s="4" t="s">
        <v>0</v>
      </c>
      <c r="C99" s="11">
        <f t="shared" ref="C99:W99" si="41">IFERROR(C86/C91,0)</f>
        <v>0</v>
      </c>
      <c r="D99" s="11">
        <f t="shared" si="41"/>
        <v>0</v>
      </c>
      <c r="E99" s="11">
        <f t="shared" si="41"/>
        <v>0</v>
      </c>
      <c r="F99" s="11">
        <f t="shared" si="41"/>
        <v>0</v>
      </c>
      <c r="G99" s="11">
        <f t="shared" si="41"/>
        <v>0</v>
      </c>
      <c r="H99" s="11">
        <f t="shared" si="41"/>
        <v>0</v>
      </c>
      <c r="I99" s="11">
        <f t="shared" si="41"/>
        <v>0</v>
      </c>
      <c r="J99" s="11">
        <f t="shared" si="41"/>
        <v>0</v>
      </c>
      <c r="K99" s="11">
        <f t="shared" si="41"/>
        <v>0</v>
      </c>
      <c r="L99" s="11">
        <f t="shared" si="41"/>
        <v>0</v>
      </c>
      <c r="M99" s="11">
        <f t="shared" si="41"/>
        <v>3.27537296591522E-2</v>
      </c>
      <c r="N99" s="11">
        <f t="shared" si="41"/>
        <v>3.8706219450723035E-2</v>
      </c>
      <c r="O99" s="11">
        <f t="shared" si="41"/>
        <v>3.6148902162618561E-2</v>
      </c>
      <c r="P99" s="11">
        <f t="shared" si="41"/>
        <v>3.2775593920802766E-2</v>
      </c>
      <c r="Q99" s="11">
        <f t="shared" si="41"/>
        <v>3.3678784645116921E-2</v>
      </c>
      <c r="R99" s="11">
        <f t="shared" si="41"/>
        <v>0</v>
      </c>
      <c r="S99" s="11">
        <f t="shared" si="41"/>
        <v>0</v>
      </c>
      <c r="T99" s="11">
        <f t="shared" si="41"/>
        <v>0</v>
      </c>
      <c r="U99" s="11">
        <f t="shared" si="41"/>
        <v>0</v>
      </c>
      <c r="V99" s="11">
        <f t="shared" si="41"/>
        <v>0</v>
      </c>
      <c r="W99" s="11">
        <f t="shared" si="41"/>
        <v>0</v>
      </c>
    </row>
    <row r="100" spans="1:28" outlineLevel="1" x14ac:dyDescent="0.2">
      <c r="B100" s="4" t="s">
        <v>22</v>
      </c>
      <c r="C100" s="11">
        <f t="shared" ref="C100:W100" si="42">IFERROR(C87/C91,0)</f>
        <v>0</v>
      </c>
      <c r="D100" s="11">
        <f t="shared" si="42"/>
        <v>0</v>
      </c>
      <c r="E100" s="11">
        <f t="shared" si="42"/>
        <v>0</v>
      </c>
      <c r="F100" s="11">
        <f t="shared" si="42"/>
        <v>0</v>
      </c>
      <c r="G100" s="11">
        <f t="shared" si="42"/>
        <v>0</v>
      </c>
      <c r="H100" s="11">
        <f t="shared" si="42"/>
        <v>0</v>
      </c>
      <c r="I100" s="11">
        <f t="shared" si="42"/>
        <v>0</v>
      </c>
      <c r="J100" s="11">
        <f t="shared" si="42"/>
        <v>0</v>
      </c>
      <c r="K100" s="11">
        <f t="shared" si="42"/>
        <v>0</v>
      </c>
      <c r="L100" s="11">
        <f t="shared" si="42"/>
        <v>0</v>
      </c>
      <c r="M100" s="11">
        <f t="shared" si="42"/>
        <v>0</v>
      </c>
      <c r="N100" s="11">
        <f t="shared" si="42"/>
        <v>0</v>
      </c>
      <c r="O100" s="11">
        <f t="shared" si="42"/>
        <v>0</v>
      </c>
      <c r="P100" s="11">
        <f t="shared" si="42"/>
        <v>0</v>
      </c>
      <c r="Q100" s="11">
        <f t="shared" si="42"/>
        <v>0</v>
      </c>
      <c r="R100" s="11">
        <f t="shared" si="42"/>
        <v>0</v>
      </c>
      <c r="S100" s="11">
        <f t="shared" si="42"/>
        <v>0</v>
      </c>
      <c r="T100" s="11">
        <f t="shared" si="42"/>
        <v>0</v>
      </c>
      <c r="U100" s="11">
        <f t="shared" si="42"/>
        <v>0</v>
      </c>
      <c r="V100" s="11">
        <f t="shared" si="42"/>
        <v>0</v>
      </c>
      <c r="W100" s="11">
        <f t="shared" si="42"/>
        <v>0</v>
      </c>
    </row>
    <row r="101" spans="1:28" outlineLevel="1" x14ac:dyDescent="0.2">
      <c r="B101" s="4" t="s">
        <v>23</v>
      </c>
      <c r="C101" s="11">
        <f t="shared" ref="C101:W101" si="43">IFERROR(C88/C91,0)</f>
        <v>2.960298403837042E-3</v>
      </c>
      <c r="D101" s="11">
        <f t="shared" si="43"/>
        <v>1.7711011303990604E-3</v>
      </c>
      <c r="E101" s="11">
        <f t="shared" si="43"/>
        <v>1.0246089038764789E-3</v>
      </c>
      <c r="F101" s="11">
        <f t="shared" si="43"/>
        <v>1.0816318481969309E-3</v>
      </c>
      <c r="G101" s="11">
        <f t="shared" si="43"/>
        <v>1.0564659698580985E-3</v>
      </c>
      <c r="H101" s="11">
        <f t="shared" si="43"/>
        <v>1.1743033541614363E-3</v>
      </c>
      <c r="I101" s="11">
        <f t="shared" si="43"/>
        <v>1.5176745856339451E-3</v>
      </c>
      <c r="J101" s="11">
        <f t="shared" si="43"/>
        <v>1.3078341398594468E-3</v>
      </c>
      <c r="K101" s="11">
        <f t="shared" si="43"/>
        <v>1.4073130675819655E-3</v>
      </c>
      <c r="L101" s="11">
        <f t="shared" si="43"/>
        <v>2.0047060050350255E-3</v>
      </c>
      <c r="M101" s="11">
        <f t="shared" si="43"/>
        <v>2.9727919194220058E-3</v>
      </c>
      <c r="N101" s="11">
        <f t="shared" si="43"/>
        <v>5.225147476647889E-3</v>
      </c>
      <c r="O101" s="11">
        <f t="shared" si="43"/>
        <v>4.4815848548117035E-3</v>
      </c>
      <c r="P101" s="11">
        <f t="shared" si="43"/>
        <v>2.8364873930852561E-3</v>
      </c>
      <c r="Q101" s="11">
        <f t="shared" si="43"/>
        <v>2.1602662054927622E-3</v>
      </c>
      <c r="R101" s="11">
        <f t="shared" si="43"/>
        <v>1.4191758535652896E-3</v>
      </c>
      <c r="S101" s="11">
        <f t="shared" si="43"/>
        <v>9.6615396203595912E-4</v>
      </c>
      <c r="T101" s="11">
        <f t="shared" si="43"/>
        <v>7.3673595758307563E-4</v>
      </c>
      <c r="U101" s="11">
        <f t="shared" si="43"/>
        <v>5.3214225437001712E-4</v>
      </c>
      <c r="V101" s="11">
        <f t="shared" si="43"/>
        <v>4.2554485952987759E-4</v>
      </c>
      <c r="W101" s="11">
        <f t="shared" si="43"/>
        <v>2.9849257049599954E-4</v>
      </c>
    </row>
    <row r="102" spans="1:28" x14ac:dyDescent="0.2">
      <c r="B102" s="4" t="s">
        <v>17</v>
      </c>
      <c r="C102" s="11">
        <f t="shared" ref="C102:W102" si="44">IFERROR(C89/C91,0)</f>
        <v>0</v>
      </c>
      <c r="D102" s="11">
        <f t="shared" si="44"/>
        <v>0</v>
      </c>
      <c r="E102" s="11">
        <f t="shared" si="44"/>
        <v>0</v>
      </c>
      <c r="F102" s="11">
        <f t="shared" si="44"/>
        <v>0</v>
      </c>
      <c r="G102" s="11">
        <f t="shared" si="44"/>
        <v>0</v>
      </c>
      <c r="H102" s="11">
        <f t="shared" si="44"/>
        <v>0</v>
      </c>
      <c r="I102" s="11">
        <f t="shared" si="44"/>
        <v>0</v>
      </c>
      <c r="J102" s="11">
        <f t="shared" si="44"/>
        <v>0</v>
      </c>
      <c r="K102" s="11">
        <f t="shared" si="44"/>
        <v>0</v>
      </c>
      <c r="L102" s="11">
        <f t="shared" si="44"/>
        <v>0</v>
      </c>
      <c r="M102" s="11">
        <f t="shared" si="44"/>
        <v>0</v>
      </c>
      <c r="N102" s="11">
        <f t="shared" si="44"/>
        <v>0</v>
      </c>
      <c r="O102" s="11">
        <f t="shared" si="44"/>
        <v>0</v>
      </c>
      <c r="P102" s="11">
        <f t="shared" si="44"/>
        <v>0</v>
      </c>
      <c r="Q102" s="11">
        <f t="shared" si="44"/>
        <v>0</v>
      </c>
      <c r="R102" s="11">
        <f t="shared" si="44"/>
        <v>0</v>
      </c>
      <c r="S102" s="11">
        <f t="shared" si="44"/>
        <v>0</v>
      </c>
      <c r="T102" s="11">
        <f t="shared" si="44"/>
        <v>0</v>
      </c>
      <c r="U102" s="11">
        <f t="shared" si="44"/>
        <v>0</v>
      </c>
      <c r="V102" s="11">
        <f t="shared" si="44"/>
        <v>0</v>
      </c>
      <c r="W102" s="11">
        <f t="shared" si="44"/>
        <v>0</v>
      </c>
    </row>
    <row r="103" spans="1:28" x14ac:dyDescent="0.2">
      <c r="B103" s="4" t="s">
        <v>1</v>
      </c>
      <c r="C103" s="11">
        <f t="shared" ref="C103:W103" si="45">IFERROR(C90/C91,0)</f>
        <v>2.7880051501275066E-2</v>
      </c>
      <c r="D103" s="11">
        <f t="shared" si="45"/>
        <v>2.7545183768841158E-2</v>
      </c>
      <c r="E103" s="11">
        <f t="shared" si="45"/>
        <v>2.5376165117559857E-2</v>
      </c>
      <c r="F103" s="11">
        <f t="shared" si="45"/>
        <v>2.2679365023741904E-2</v>
      </c>
      <c r="G103" s="11">
        <f t="shared" si="45"/>
        <v>1.905397791398547E-2</v>
      </c>
      <c r="H103" s="11">
        <f t="shared" si="45"/>
        <v>1.6065868847250232E-2</v>
      </c>
      <c r="I103" s="11">
        <f t="shared" si="45"/>
        <v>1.9286584954957331E-2</v>
      </c>
      <c r="J103" s="11">
        <f t="shared" si="45"/>
        <v>2.5500080452770697E-2</v>
      </c>
      <c r="K103" s="11">
        <f t="shared" si="45"/>
        <v>3.2145000974601802E-2</v>
      </c>
      <c r="L103" s="11">
        <f t="shared" si="45"/>
        <v>2.275356269627659E-2</v>
      </c>
      <c r="M103" s="11">
        <f t="shared" si="45"/>
        <v>2.5096573795644107E-2</v>
      </c>
      <c r="N103" s="11">
        <f t="shared" si="45"/>
        <v>2.5788854149639107E-2</v>
      </c>
      <c r="O103" s="11">
        <f t="shared" si="45"/>
        <v>2.434398324848714E-2</v>
      </c>
      <c r="P103" s="11">
        <f t="shared" si="45"/>
        <v>2.1695752338650579E-2</v>
      </c>
      <c r="Q103" s="11">
        <f t="shared" si="45"/>
        <v>1.8506594150262293E-2</v>
      </c>
      <c r="R103" s="11">
        <f t="shared" si="45"/>
        <v>1.9083566811119921E-2</v>
      </c>
      <c r="S103" s="11">
        <f t="shared" si="45"/>
        <v>1.5372330670225632E-2</v>
      </c>
      <c r="T103" s="11">
        <f t="shared" si="45"/>
        <v>1.7148055152011725E-2</v>
      </c>
      <c r="U103" s="11">
        <f t="shared" si="45"/>
        <v>2.8613468009331018E-2</v>
      </c>
      <c r="V103" s="11">
        <f t="shared" si="45"/>
        <v>2.845663484515764E-2</v>
      </c>
      <c r="W103" s="11">
        <f t="shared" si="45"/>
        <v>2.5918943244496357E-2</v>
      </c>
    </row>
    <row r="104" spans="1:28" s="33" customForma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c r="AA104" s="1"/>
      <c r="AB104" s="1"/>
    </row>
    <row r="105" spans="1:28" outlineLevel="1" x14ac:dyDescent="0.2"/>
    <row r="106" spans="1:28" outlineLevel="1" x14ac:dyDescent="0.2">
      <c r="A106" s="32" t="s">
        <v>83</v>
      </c>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4"/>
      <c r="AA106" s="33"/>
      <c r="AB106" s="33"/>
    </row>
    <row r="107" spans="1:28" outlineLevel="1" x14ac:dyDescent="0.2">
      <c r="B107" s="20" t="s">
        <v>88</v>
      </c>
      <c r="C107" s="5">
        <f>C111*CAN!C112</f>
        <v>20363.84037676041</v>
      </c>
      <c r="D107" s="5">
        <f>D111*CAN!D112</f>
        <v>20200.753134492512</v>
      </c>
      <c r="E107" s="5">
        <f>E111*CAN!E112</f>
        <v>20717.789791833478</v>
      </c>
      <c r="F107" s="5">
        <f>F111*CAN!F112</f>
        <v>20807.116492299116</v>
      </c>
      <c r="G107" s="5">
        <f>G111*CAN!G112</f>
        <v>21898.636491898968</v>
      </c>
      <c r="H107" s="5">
        <f>H111*CAN!H112</f>
        <v>21149.85793051192</v>
      </c>
      <c r="I107" s="5">
        <f>I111*CAN!I112</f>
        <v>19385.344190061161</v>
      </c>
      <c r="J107" s="5">
        <f>J111*CAN!J112</f>
        <v>20894.502661328679</v>
      </c>
      <c r="K107" s="5">
        <f>K111*CAN!K112</f>
        <v>20308.062536850503</v>
      </c>
      <c r="L107" s="5">
        <f>L111*CAN!L112</f>
        <v>20793.277715060263</v>
      </c>
      <c r="M107" s="5">
        <f>M111*CAN!M112</f>
        <v>21703.597263181677</v>
      </c>
      <c r="N107" s="5">
        <f>N111*CAN!N112</f>
        <v>20840.140822601476</v>
      </c>
      <c r="O107" s="5">
        <f>O111*CAN!O112</f>
        <v>21864.747740530005</v>
      </c>
      <c r="P107" s="5">
        <f>P111*CAN!P112</f>
        <v>23036.342909734078</v>
      </c>
      <c r="Q107" s="5">
        <f>Q111*CAN!Q112</f>
        <v>24322.325725408497</v>
      </c>
      <c r="R107" s="5">
        <f>R111*CAN!R112</f>
        <v>25938.277392489472</v>
      </c>
      <c r="S107" s="5">
        <f>S111*CAN!S112</f>
        <v>29665.395501234329</v>
      </c>
      <c r="T107" s="5">
        <f>T111*CAN!T112</f>
        <v>30929.762213680304</v>
      </c>
      <c r="U107" s="5">
        <f>U111*CAN!U112</f>
        <v>32370.004046967708</v>
      </c>
      <c r="V107" s="5">
        <f>V111*CAN!V112</f>
        <v>33129.42814258115</v>
      </c>
      <c r="W107" s="5">
        <f>W111*CAN!W112</f>
        <v>31043.15062903041</v>
      </c>
      <c r="Z107" s="21"/>
      <c r="AB107"/>
    </row>
    <row r="108" spans="1:28" outlineLevel="1" x14ac:dyDescent="0.2">
      <c r="B108" s="7" t="s">
        <v>89</v>
      </c>
      <c r="C108" s="5">
        <f>'[2]Table 37'!C$13</f>
        <v>53.360999999999997</v>
      </c>
      <c r="D108" s="5">
        <f>'[2]Table 37'!D$13</f>
        <v>54.665999999999997</v>
      </c>
      <c r="E108" s="5">
        <f>'[2]Table 37'!E$13</f>
        <v>59.923000000000002</v>
      </c>
      <c r="F108" s="5">
        <f>'[2]Table 37'!F$13</f>
        <v>55.42</v>
      </c>
      <c r="G108" s="5">
        <f>'[2]Table 37'!G$13</f>
        <v>55.366999999999997</v>
      </c>
      <c r="H108" s="5">
        <f>'[2]Table 37'!H$13</f>
        <v>55.085000000000001</v>
      </c>
      <c r="I108" s="5">
        <f>'[2]Table 37'!I$13</f>
        <v>58.039000000000001</v>
      </c>
      <c r="J108" s="5">
        <f>'[2]Table 37'!J$13</f>
        <v>65.245999999999995</v>
      </c>
      <c r="K108" s="5">
        <f>'[2]Table 37'!K$13</f>
        <v>57.976999999999997</v>
      </c>
      <c r="L108" s="5">
        <f>'[2]Table 37'!L$13</f>
        <v>53.911000000000001</v>
      </c>
      <c r="M108" s="5">
        <f>'[2]Table 37'!M$13</f>
        <v>57.412999999999997</v>
      </c>
      <c r="N108" s="5">
        <f>'[2]Table 37'!N$13</f>
        <v>58.625999999999998</v>
      </c>
      <c r="O108" s="5">
        <f>'[2]Table 37'!O$13</f>
        <v>60.268999999999998</v>
      </c>
      <c r="P108" s="5">
        <f>'[2]Table 37'!P$13</f>
        <v>66.162999999999997</v>
      </c>
      <c r="Q108" s="5">
        <f>'[2]Table 37'!Q$13</f>
        <v>71.566000000000003</v>
      </c>
      <c r="R108" s="5">
        <f>'[2]Table 37'!R$13</f>
        <v>77.882999999999996</v>
      </c>
      <c r="S108" s="5">
        <f>'[2]Table 37'!S$13</f>
        <v>88.837999999999994</v>
      </c>
      <c r="T108" s="5">
        <f>'[2]Table 37'!T$13</f>
        <v>102.47</v>
      </c>
      <c r="U108" s="5">
        <f>'[2]Table 37'!U$13</f>
        <v>96.596000000000004</v>
      </c>
      <c r="V108" s="5">
        <f>'[2]Table 37'!V$13</f>
        <v>94.537999999999997</v>
      </c>
      <c r="W108" s="5">
        <f>'[2]Table 37'!W$13</f>
        <v>83.894000000000005</v>
      </c>
      <c r="Z108" s="21" t="s">
        <v>93</v>
      </c>
      <c r="AB108"/>
    </row>
    <row r="109" spans="1:28" outlineLevel="1" x14ac:dyDescent="0.2">
      <c r="B109" s="7" t="s">
        <v>25</v>
      </c>
      <c r="C109" s="5">
        <f>'[2]Table 37'!C$25</f>
        <v>602.62199999999996</v>
      </c>
      <c r="D109" s="5">
        <f>'[2]Table 37'!D$25</f>
        <v>644.71799999999996</v>
      </c>
      <c r="E109" s="5">
        <f>'[2]Table 37'!E$25</f>
        <v>660.20699999999999</v>
      </c>
      <c r="F109" s="5">
        <f>'[2]Table 37'!F$25</f>
        <v>686.83500000000004</v>
      </c>
      <c r="G109" s="5">
        <f>'[2]Table 37'!G$25</f>
        <v>711.04499999999996</v>
      </c>
      <c r="H109" s="5">
        <f>'[2]Table 37'!H$25</f>
        <v>715.08100000000002</v>
      </c>
      <c r="I109" s="5">
        <f>'[2]Table 37'!I$25</f>
        <v>731.58</v>
      </c>
      <c r="J109" s="5">
        <f>'[2]Table 37'!J$25</f>
        <v>794.54700000000003</v>
      </c>
      <c r="K109" s="5">
        <f>'[2]Table 37'!K$25</f>
        <v>880.32899999999995</v>
      </c>
      <c r="L109" s="5">
        <f>'[2]Table 37'!L$25</f>
        <v>912.62199999999996</v>
      </c>
      <c r="M109" s="5">
        <f>'[2]Table 37'!M$25</f>
        <v>937.50300000000004</v>
      </c>
      <c r="N109" s="5">
        <f>'[2]Table 37'!N$25</f>
        <v>963.70399999999995</v>
      </c>
      <c r="O109" s="5">
        <f>'[2]Table 37'!O$25</f>
        <v>962.35400000000004</v>
      </c>
      <c r="P109" s="5">
        <f>'[2]Table 37'!P$25</f>
        <v>1033.027</v>
      </c>
      <c r="Q109" s="5">
        <f>'[2]Table 37'!Q$25</f>
        <v>1089.799</v>
      </c>
      <c r="R109" s="5">
        <f>'[2]Table 37'!R$25</f>
        <v>1161.7329999999999</v>
      </c>
      <c r="S109" s="5">
        <f>'[2]Table 37'!S$25</f>
        <v>1246.9369999999999</v>
      </c>
      <c r="T109" s="5">
        <f>'[2]Table 37'!T$25</f>
        <v>1312.6659999999999</v>
      </c>
      <c r="U109" s="5">
        <f>'[2]Table 37'!U$25</f>
        <v>1349.3920000000001</v>
      </c>
      <c r="V109" s="5">
        <f>'[2]Table 37'!V$25</f>
        <v>1439.51</v>
      </c>
      <c r="W109" s="5">
        <f>'[2]Table 37'!W$25</f>
        <v>1475.345</v>
      </c>
      <c r="Z109" s="21" t="s">
        <v>93</v>
      </c>
      <c r="AB109"/>
    </row>
    <row r="110" spans="1:28" outlineLevel="1" x14ac:dyDescent="0.2">
      <c r="B110" s="7" t="s">
        <v>30</v>
      </c>
      <c r="C110" s="5">
        <f>'[2]Table 37'!C$37</f>
        <v>19822.877881</v>
      </c>
      <c r="D110" s="5">
        <f>'[2]Table 37'!D$37</f>
        <v>18375.871696999999</v>
      </c>
      <c r="E110" s="5">
        <f>'[2]Table 37'!E$37</f>
        <v>18399.736344000001</v>
      </c>
      <c r="F110" s="5">
        <f>'[2]Table 37'!F$37</f>
        <v>17758.484774</v>
      </c>
      <c r="G110" s="5">
        <f>'[2]Table 37'!G$37</f>
        <v>18049.475951</v>
      </c>
      <c r="H110" s="5">
        <f>'[2]Table 37'!H$37</f>
        <v>17329.859670999998</v>
      </c>
      <c r="I110" s="5">
        <f>'[2]Table 37'!I$37</f>
        <v>15522.180257</v>
      </c>
      <c r="J110" s="5">
        <f>'[2]Table 37'!J$37</f>
        <v>15401.100125000001</v>
      </c>
      <c r="K110" s="5">
        <f>'[2]Table 37'!K$37</f>
        <v>13507.066628</v>
      </c>
      <c r="L110" s="5">
        <f>'[2]Table 37'!L$37</f>
        <v>13337.299682999999</v>
      </c>
      <c r="M110" s="5">
        <f>'[2]Table 37'!M$37</f>
        <v>13548.563663999999</v>
      </c>
      <c r="N110" s="5">
        <f>'[2]Table 37'!N$37</f>
        <v>12652.883125</v>
      </c>
      <c r="O110" s="5">
        <f>'[2]Table 37'!O$37</f>
        <v>13290.476134</v>
      </c>
      <c r="P110" s="5">
        <f>'[2]Table 37'!P$37</f>
        <v>13041.608418</v>
      </c>
      <c r="Q110" s="5">
        <f>'[2]Table 37'!Q$37</f>
        <v>13049.276049</v>
      </c>
      <c r="R110" s="5">
        <f>'[2]Table 37'!R$37</f>
        <v>13051.515802</v>
      </c>
      <c r="S110" s="5">
        <f>'[2]Table 37'!S$37</f>
        <v>13903.694845</v>
      </c>
      <c r="T110" s="5">
        <f>'[2]Table 37'!T$37</f>
        <v>13767.194172</v>
      </c>
      <c r="U110" s="5">
        <f>'[2]Table 37'!U$37</f>
        <v>14012.84201</v>
      </c>
      <c r="V110" s="5">
        <f>'[2]Table 37'!V$37</f>
        <v>13440.623002</v>
      </c>
      <c r="W110" s="5">
        <f>'[2]Table 37'!W$37</f>
        <v>12285.445169000001</v>
      </c>
      <c r="Z110" s="21" t="s">
        <v>93</v>
      </c>
      <c r="AB110"/>
    </row>
    <row r="111" spans="1:28" outlineLevel="1" x14ac:dyDescent="0.2">
      <c r="B111" s="7" t="s">
        <v>31</v>
      </c>
      <c r="C111" s="5">
        <f t="shared" ref="C111:W111" si="46">C109*C110/1000</f>
        <v>11945.702314403981</v>
      </c>
      <c r="D111" s="5">
        <f t="shared" si="46"/>
        <v>11847.255248746444</v>
      </c>
      <c r="E111" s="5">
        <f t="shared" si="46"/>
        <v>12147.63473246321</v>
      </c>
      <c r="F111" s="5">
        <f t="shared" si="46"/>
        <v>12197.148889750291</v>
      </c>
      <c r="G111" s="5">
        <f t="shared" si="46"/>
        <v>12833.989627578794</v>
      </c>
      <c r="H111" s="5">
        <f t="shared" si="46"/>
        <v>12392.253383398351</v>
      </c>
      <c r="I111" s="5">
        <f t="shared" si="46"/>
        <v>11355.716632416061</v>
      </c>
      <c r="J111" s="5">
        <f t="shared" si="46"/>
        <v>12236.897901018376</v>
      </c>
      <c r="K111" s="5">
        <f t="shared" si="46"/>
        <v>11890.662457560611</v>
      </c>
      <c r="L111" s="5">
        <f t="shared" si="46"/>
        <v>12171.913111298825</v>
      </c>
      <c r="M111" s="5">
        <f t="shared" si="46"/>
        <v>12701.819080690992</v>
      </c>
      <c r="N111" s="5">
        <f t="shared" si="46"/>
        <v>12193.634079095</v>
      </c>
      <c r="O111" s="5">
        <f t="shared" si="46"/>
        <v>12790.142869459438</v>
      </c>
      <c r="P111" s="5">
        <f t="shared" si="46"/>
        <v>13472.333619221286</v>
      </c>
      <c r="Q111" s="5">
        <f t="shared" si="46"/>
        <v>14221.087988924151</v>
      </c>
      <c r="R111" s="5">
        <f t="shared" si="46"/>
        <v>15162.376607204866</v>
      </c>
      <c r="S111" s="5">
        <f t="shared" si="46"/>
        <v>17337.031538939762</v>
      </c>
      <c r="T111" s="5">
        <f t="shared" si="46"/>
        <v>18071.72770498255</v>
      </c>
      <c r="U111" s="5">
        <f t="shared" si="46"/>
        <v>18908.81690555792</v>
      </c>
      <c r="V111" s="5">
        <f t="shared" si="46"/>
        <v>19347.91121760902</v>
      </c>
      <c r="W111" s="5">
        <f t="shared" si="46"/>
        <v>18125.270102858303</v>
      </c>
    </row>
    <row r="112" spans="1:28" outlineLevel="1" x14ac:dyDescent="0.2">
      <c r="B112" s="7" t="s">
        <v>140</v>
      </c>
      <c r="C112" s="14">
        <f t="shared" ref="C112:W112" si="47">C107/C111</f>
        <v>1.7047001374047253</v>
      </c>
      <c r="D112" s="14">
        <f t="shared" si="47"/>
        <v>1.7050998488979083</v>
      </c>
      <c r="E112" s="14">
        <f t="shared" si="47"/>
        <v>1.7054998975617432</v>
      </c>
      <c r="F112" s="14">
        <f t="shared" si="47"/>
        <v>1.7059000165017328</v>
      </c>
      <c r="G112" s="14">
        <f t="shared" si="47"/>
        <v>1.7062999992489687</v>
      </c>
      <c r="H112" s="14">
        <f t="shared" si="47"/>
        <v>1.7066999258460898</v>
      </c>
      <c r="I112" s="14">
        <f t="shared" si="47"/>
        <v>1.7071000287840665</v>
      </c>
      <c r="J112" s="14">
        <f t="shared" si="47"/>
        <v>1.7074999587591397</v>
      </c>
      <c r="K112" s="14">
        <f t="shared" si="47"/>
        <v>1.7079000105614581</v>
      </c>
      <c r="L112" s="14">
        <f t="shared" si="47"/>
        <v>1.7082998806291578</v>
      </c>
      <c r="M112" s="14">
        <f t="shared" si="47"/>
        <v>1.7086999212715113</v>
      </c>
      <c r="N112" s="14">
        <f t="shared" si="47"/>
        <v>1.7091000670858423</v>
      </c>
      <c r="O112" s="14">
        <f t="shared" si="47"/>
        <v>1.7094998831278962</v>
      </c>
      <c r="P112" s="14">
        <f t="shared" si="47"/>
        <v>1.7098999743346319</v>
      </c>
      <c r="Q112" s="14">
        <f t="shared" si="47"/>
        <v>1.7102999253187603</v>
      </c>
      <c r="R112" s="14">
        <f t="shared" si="47"/>
        <v>1.7106999822286506</v>
      </c>
      <c r="S112" s="14">
        <f t="shared" si="47"/>
        <v>1.7111000481601766</v>
      </c>
      <c r="T112" s="14">
        <f t="shared" si="47"/>
        <v>1.7115000136457716</v>
      </c>
      <c r="U112" s="14">
        <f t="shared" si="47"/>
        <v>1.7119000204319026</v>
      </c>
      <c r="V112" s="14">
        <f t="shared" si="47"/>
        <v>1.7122999878368899</v>
      </c>
      <c r="W112" s="14">
        <f t="shared" si="47"/>
        <v>1.7127000289024654</v>
      </c>
    </row>
    <row r="113" spans="2:26" outlineLevel="1" x14ac:dyDescent="0.2">
      <c r="B113" s="7" t="s">
        <v>90</v>
      </c>
      <c r="C113" s="5">
        <f t="shared" ref="C113:W113" si="48">C110*C112</f>
        <v>33792.062647497791</v>
      </c>
      <c r="D113" s="5">
        <f t="shared" si="48"/>
        <v>31332.696053922049</v>
      </c>
      <c r="E113" s="5">
        <f t="shared" si="48"/>
        <v>31380.748449855084</v>
      </c>
      <c r="F113" s="5">
        <f t="shared" si="48"/>
        <v>30294.199469012372</v>
      </c>
      <c r="G113" s="5">
        <f t="shared" si="48"/>
        <v>30797.820801635578</v>
      </c>
      <c r="H113" s="5">
        <f t="shared" si="48"/>
        <v>29576.87021541884</v>
      </c>
      <c r="I113" s="5">
        <f t="shared" si="48"/>
        <v>26497.914363516171</v>
      </c>
      <c r="J113" s="5">
        <f t="shared" si="48"/>
        <v>26297.377828282883</v>
      </c>
      <c r="K113" s="5">
        <f t="shared" si="48"/>
        <v>23068.719236615518</v>
      </c>
      <c r="L113" s="5">
        <f t="shared" si="48"/>
        <v>22784.107456384205</v>
      </c>
      <c r="M113" s="5">
        <f t="shared" si="48"/>
        <v>23150.429666018856</v>
      </c>
      <c r="N113" s="5">
        <f t="shared" si="48"/>
        <v>21625.043397766822</v>
      </c>
      <c r="O113" s="5">
        <f t="shared" si="48"/>
        <v>22720.067397787094</v>
      </c>
      <c r="P113" s="5">
        <f t="shared" si="48"/>
        <v>22299.84589922052</v>
      </c>
      <c r="Q113" s="5">
        <f t="shared" si="48"/>
        <v>22318.175852068587</v>
      </c>
      <c r="R113" s="5">
        <f t="shared" si="48"/>
        <v>22327.227850538351</v>
      </c>
      <c r="S113" s="5">
        <f t="shared" si="48"/>
        <v>23790.6129188839</v>
      </c>
      <c r="T113" s="5">
        <f t="shared" si="48"/>
        <v>23562.553013241988</v>
      </c>
      <c r="U113" s="5">
        <f t="shared" si="48"/>
        <v>23988.584523228023</v>
      </c>
      <c r="V113" s="5">
        <f t="shared" si="48"/>
        <v>23014.378602844823</v>
      </c>
      <c r="W113" s="5">
        <f t="shared" si="48"/>
        <v>21041.282296025955</v>
      </c>
    </row>
    <row r="114" spans="2:26" outlineLevel="1" x14ac:dyDescent="0.2"/>
    <row r="115" spans="2:26" outlineLevel="1" x14ac:dyDescent="0.2">
      <c r="B115" s="8" t="s">
        <v>14</v>
      </c>
      <c r="C115" s="13"/>
    </row>
    <row r="116" spans="2:26" outlineLevel="1" x14ac:dyDescent="0.2">
      <c r="B116" s="4" t="s">
        <v>18</v>
      </c>
      <c r="C116" s="5">
        <f>IFERROR(INDEX('[2]Table 25'!C$14:C$19,MATCH($B116,'[2]Table 25'!$B$14:$B$19,0))*1000,0)</f>
        <v>0</v>
      </c>
      <c r="D116" s="5">
        <f>IFERROR(INDEX('[2]Table 25'!D$14:D$19,MATCH($B116,'[2]Table 25'!$B$14:$B$19,0))*1000,0)</f>
        <v>0</v>
      </c>
      <c r="E116" s="5">
        <f>IFERROR(INDEX('[2]Table 25'!E$14:E$19,MATCH($B116,'[2]Table 25'!$B$14:$B$19,0))*1000,0)</f>
        <v>0</v>
      </c>
      <c r="F116" s="5">
        <f>IFERROR(INDEX('[2]Table 25'!F$14:F$19,MATCH($B116,'[2]Table 25'!$B$14:$B$19,0))*1000,0)</f>
        <v>0</v>
      </c>
      <c r="G116" s="5">
        <f>IFERROR(INDEX('[2]Table 25'!G$14:G$19,MATCH($B116,'[2]Table 25'!$B$14:$B$19,0))*1000,0)</f>
        <v>0</v>
      </c>
      <c r="H116" s="5">
        <f>IFERROR(INDEX('[2]Table 25'!H$14:H$19,MATCH($B116,'[2]Table 25'!$B$14:$B$19,0))*1000,0)</f>
        <v>0</v>
      </c>
      <c r="I116" s="5">
        <f>IFERROR(INDEX('[2]Table 25'!I$14:I$19,MATCH($B116,'[2]Table 25'!$B$14:$B$19,0))*1000,0)</f>
        <v>0</v>
      </c>
      <c r="J116" s="5">
        <f>IFERROR(INDEX('[2]Table 25'!J$14:J$19,MATCH($B116,'[2]Table 25'!$B$14:$B$19,0))*1000,0)</f>
        <v>0</v>
      </c>
      <c r="K116" s="5">
        <f>IFERROR(INDEX('[2]Table 25'!K$14:K$19,MATCH($B116,'[2]Table 25'!$B$14:$B$19,0))*1000,0)</f>
        <v>0</v>
      </c>
      <c r="L116" s="5">
        <f>IFERROR(INDEX('[2]Table 25'!L$14:L$19,MATCH($B116,'[2]Table 25'!$B$14:$B$19,0))*1000,0)</f>
        <v>0</v>
      </c>
      <c r="M116" s="5">
        <f>IFERROR(INDEX('[2]Table 25'!M$14:M$19,MATCH($B116,'[2]Table 25'!$B$14:$B$19,0))*1000,0)</f>
        <v>0</v>
      </c>
      <c r="N116" s="5">
        <f>IFERROR(INDEX('[2]Table 25'!N$14:N$19,MATCH($B116,'[2]Table 25'!$B$14:$B$19,0))*1000,0)</f>
        <v>0</v>
      </c>
      <c r="O116" s="5">
        <f>IFERROR(INDEX('[2]Table 25'!O$14:O$19,MATCH($B116,'[2]Table 25'!$B$14:$B$19,0))*1000,0)</f>
        <v>0</v>
      </c>
      <c r="P116" s="5">
        <f>IFERROR(INDEX('[2]Table 25'!P$14:P$19,MATCH($B116,'[2]Table 25'!$B$14:$B$19,0))*1000,0)</f>
        <v>0</v>
      </c>
      <c r="Q116" s="5">
        <f>IFERROR(INDEX('[2]Table 25'!Q$14:Q$19,MATCH($B116,'[2]Table 25'!$B$14:$B$19,0))*1000,0)</f>
        <v>0</v>
      </c>
      <c r="R116" s="5">
        <f>IFERROR(INDEX('[2]Table 25'!R$14:R$19,MATCH($B116,'[2]Table 25'!$B$14:$B$19,0))*1000,0)</f>
        <v>0</v>
      </c>
      <c r="S116" s="5">
        <f>IFERROR(INDEX('[2]Table 25'!S$14:S$19,MATCH($B116,'[2]Table 25'!$B$14:$B$19,0))*1000,0)</f>
        <v>0</v>
      </c>
      <c r="T116" s="5">
        <f>IFERROR(INDEX('[2]Table 25'!T$14:T$19,MATCH($B116,'[2]Table 25'!$B$14:$B$19,0))*1000,0)</f>
        <v>0</v>
      </c>
      <c r="U116" s="5">
        <f>IFERROR(INDEX('[2]Table 25'!U$14:U$19,MATCH($B116,'[2]Table 25'!$B$14:$B$19,0))*1000,0)</f>
        <v>0</v>
      </c>
      <c r="V116" s="5">
        <f>IFERROR(INDEX('[2]Table 25'!V$14:V$19,MATCH($B116,'[2]Table 25'!$B$14:$B$19,0))*1000,0)</f>
        <v>0</v>
      </c>
      <c r="W116" s="5">
        <f>IFERROR(INDEX('[2]Table 25'!W$14:W$19,MATCH($B116,'[2]Table 25'!$B$14:$B$19,0))*1000,0)</f>
        <v>0</v>
      </c>
      <c r="Z116" s="21" t="s">
        <v>26</v>
      </c>
    </row>
    <row r="117" spans="2:26" outlineLevel="1" x14ac:dyDescent="0.2">
      <c r="B117" s="4" t="s">
        <v>19</v>
      </c>
      <c r="C117" s="5">
        <f>IFERROR(INDEX('[2]Table 25'!C$14:C$19,MATCH($B117,'[2]Table 25'!$B$14:$B$19,0))*1000,0)</f>
        <v>0</v>
      </c>
      <c r="D117" s="5">
        <f>IFERROR(INDEX('[2]Table 25'!D$14:D$19,MATCH($B117,'[2]Table 25'!$B$14:$B$19,0))*1000,0)</f>
        <v>0</v>
      </c>
      <c r="E117" s="5">
        <f>IFERROR(INDEX('[2]Table 25'!E$14:E$19,MATCH($B117,'[2]Table 25'!$B$14:$B$19,0))*1000,0)</f>
        <v>0</v>
      </c>
      <c r="F117" s="5">
        <f>IFERROR(INDEX('[2]Table 25'!F$14:F$19,MATCH($B117,'[2]Table 25'!$B$14:$B$19,0))*1000,0)</f>
        <v>0</v>
      </c>
      <c r="G117" s="5">
        <f>IFERROR(INDEX('[2]Table 25'!G$14:G$19,MATCH($B117,'[2]Table 25'!$B$14:$B$19,0))*1000,0)</f>
        <v>0</v>
      </c>
      <c r="H117" s="5">
        <f>IFERROR(INDEX('[2]Table 25'!H$14:H$19,MATCH($B117,'[2]Table 25'!$B$14:$B$19,0))*1000,0)</f>
        <v>0</v>
      </c>
      <c r="I117" s="5">
        <f>IFERROR(INDEX('[2]Table 25'!I$14:I$19,MATCH($B117,'[2]Table 25'!$B$14:$B$19,0))*1000,0)</f>
        <v>0</v>
      </c>
      <c r="J117" s="5">
        <f>IFERROR(INDEX('[2]Table 25'!J$14:J$19,MATCH($B117,'[2]Table 25'!$B$14:$B$19,0))*1000,0)</f>
        <v>0</v>
      </c>
      <c r="K117" s="5">
        <f>IFERROR(INDEX('[2]Table 25'!K$14:K$19,MATCH($B117,'[2]Table 25'!$B$14:$B$19,0))*1000,0)</f>
        <v>0</v>
      </c>
      <c r="L117" s="5">
        <f>IFERROR(INDEX('[2]Table 25'!L$14:L$19,MATCH($B117,'[2]Table 25'!$B$14:$B$19,0))*1000,0)</f>
        <v>0</v>
      </c>
      <c r="M117" s="5">
        <f>IFERROR(INDEX('[2]Table 25'!M$14:M$19,MATCH($B117,'[2]Table 25'!$B$14:$B$19,0))*1000,0)</f>
        <v>0</v>
      </c>
      <c r="N117" s="5">
        <f>IFERROR(INDEX('[2]Table 25'!N$14:N$19,MATCH($B117,'[2]Table 25'!$B$14:$B$19,0))*1000,0)</f>
        <v>0</v>
      </c>
      <c r="O117" s="5">
        <f>IFERROR(INDEX('[2]Table 25'!O$14:O$19,MATCH($B117,'[2]Table 25'!$B$14:$B$19,0))*1000,0)</f>
        <v>0</v>
      </c>
      <c r="P117" s="5">
        <f>IFERROR(INDEX('[2]Table 25'!P$14:P$19,MATCH($B117,'[2]Table 25'!$B$14:$B$19,0))*1000,0)</f>
        <v>0</v>
      </c>
      <c r="Q117" s="5">
        <f>IFERROR(INDEX('[2]Table 25'!Q$14:Q$19,MATCH($B117,'[2]Table 25'!$B$14:$B$19,0))*1000,0)</f>
        <v>0</v>
      </c>
      <c r="R117" s="5">
        <f>IFERROR(INDEX('[2]Table 25'!R$14:R$19,MATCH($B117,'[2]Table 25'!$B$14:$B$19,0))*1000,0)</f>
        <v>0</v>
      </c>
      <c r="S117" s="5">
        <f>IFERROR(INDEX('[2]Table 25'!S$14:S$19,MATCH($B117,'[2]Table 25'!$B$14:$B$19,0))*1000,0)</f>
        <v>0</v>
      </c>
      <c r="T117" s="5">
        <f>IFERROR(INDEX('[2]Table 25'!T$14:T$19,MATCH($B117,'[2]Table 25'!$B$14:$B$19,0))*1000,0)</f>
        <v>0</v>
      </c>
      <c r="U117" s="5">
        <f>IFERROR(INDEX('[2]Table 25'!U$14:U$19,MATCH($B117,'[2]Table 25'!$B$14:$B$19,0))*1000,0)</f>
        <v>0</v>
      </c>
      <c r="V117" s="5">
        <f>IFERROR(INDEX('[2]Table 25'!V$14:V$19,MATCH($B117,'[2]Table 25'!$B$14:$B$19,0))*1000,0)</f>
        <v>0</v>
      </c>
      <c r="W117" s="5">
        <f>IFERROR(INDEX('[2]Table 25'!W$14:W$19,MATCH($B117,'[2]Table 25'!$B$14:$B$19,0))*1000,0)</f>
        <v>0</v>
      </c>
      <c r="Z117" s="21" t="s">
        <v>26</v>
      </c>
    </row>
    <row r="118" spans="2:26" outlineLevel="1" x14ac:dyDescent="0.2">
      <c r="B118" s="4" t="s">
        <v>16</v>
      </c>
      <c r="C118" s="5">
        <f>IFERROR(INDEX('[2]Table 25'!C$14:C$19,MATCH($B118,'[2]Table 25'!$B$14:$B$19,0))*1000,0)</f>
        <v>2527.8310000000001</v>
      </c>
      <c r="D118" s="5">
        <f>IFERROR(INDEX('[2]Table 25'!D$14:D$19,MATCH($B118,'[2]Table 25'!$B$14:$B$19,0))*1000,0)</f>
        <v>3035.7919999999999</v>
      </c>
      <c r="E118" s="5">
        <f>IFERROR(INDEX('[2]Table 25'!E$14:E$19,MATCH($B118,'[2]Table 25'!$B$14:$B$19,0))*1000,0)</f>
        <v>3110.9610000000002</v>
      </c>
      <c r="F118" s="5">
        <f>IFERROR(INDEX('[2]Table 25'!F$14:F$19,MATCH($B118,'[2]Table 25'!$B$14:$B$19,0))*1000,0)</f>
        <v>2952.77</v>
      </c>
      <c r="G118" s="5">
        <f>IFERROR(INDEX('[2]Table 25'!G$14:G$19,MATCH($B118,'[2]Table 25'!$B$14:$B$19,0))*1000,0)</f>
        <v>2451.1479999999997</v>
      </c>
      <c r="H118" s="5">
        <f>IFERROR(INDEX('[2]Table 25'!H$14:H$19,MATCH($B118,'[2]Table 25'!$B$14:$B$19,0))*1000,0)</f>
        <v>2347.268</v>
      </c>
      <c r="I118" s="5">
        <f>IFERROR(INDEX('[2]Table 25'!I$14:I$19,MATCH($B118,'[2]Table 25'!$B$14:$B$19,0))*1000,0)</f>
        <v>472.334</v>
      </c>
      <c r="J118" s="5">
        <f>IFERROR(INDEX('[2]Table 25'!J$14:J$19,MATCH($B118,'[2]Table 25'!$B$14:$B$19,0))*1000,0)</f>
        <v>535.68600000000004</v>
      </c>
      <c r="K118" s="5">
        <f>IFERROR(INDEX('[2]Table 25'!K$14:K$19,MATCH($B118,'[2]Table 25'!$B$14:$B$19,0))*1000,0)</f>
        <v>637.23799999999994</v>
      </c>
      <c r="L118" s="5">
        <f>IFERROR(INDEX('[2]Table 25'!L$14:L$19,MATCH($B118,'[2]Table 25'!$B$14:$B$19,0))*1000,0)</f>
        <v>559.62599999999998</v>
      </c>
      <c r="M118" s="5">
        <f>IFERROR(INDEX('[2]Table 25'!M$14:M$19,MATCH($B118,'[2]Table 25'!$B$14:$B$19,0))*1000,0)</f>
        <v>586.08800000000008</v>
      </c>
      <c r="N118" s="5">
        <f>IFERROR(INDEX('[2]Table 25'!N$14:N$19,MATCH($B118,'[2]Table 25'!$B$14:$B$19,0))*1000,0)</f>
        <v>578.85299999999995</v>
      </c>
      <c r="O118" s="5">
        <f>IFERROR(INDEX('[2]Table 25'!O$14:O$19,MATCH($B118,'[2]Table 25'!$B$14:$B$19,0))*1000,0)</f>
        <v>614.84799999999996</v>
      </c>
      <c r="P118" s="5">
        <f>IFERROR(INDEX('[2]Table 25'!P$14:P$19,MATCH($B118,'[2]Table 25'!$B$14:$B$19,0))*1000,0)</f>
        <v>758.22699999999998</v>
      </c>
      <c r="Q118" s="5">
        <f>IFERROR(INDEX('[2]Table 25'!Q$14:Q$19,MATCH($B118,'[2]Table 25'!$B$14:$B$19,0))*1000,0)</f>
        <v>881.59399999999994</v>
      </c>
      <c r="R118" s="5">
        <f>IFERROR(INDEX('[2]Table 25'!R$14:R$19,MATCH($B118,'[2]Table 25'!$B$14:$B$19,0))*1000,0)</f>
        <v>1063.9479999999999</v>
      </c>
      <c r="S118" s="5">
        <f>IFERROR(INDEX('[2]Table 25'!S$14:S$19,MATCH($B118,'[2]Table 25'!$B$14:$B$19,0))*1000,0)</f>
        <v>1312.1379999999999</v>
      </c>
      <c r="T118" s="5">
        <f>IFERROR(INDEX('[2]Table 25'!T$14:T$19,MATCH($B118,'[2]Table 25'!$B$14:$B$19,0))*1000,0)</f>
        <v>1457.732</v>
      </c>
      <c r="U118" s="5">
        <f>IFERROR(INDEX('[2]Table 25'!U$14:U$19,MATCH($B118,'[2]Table 25'!$B$14:$B$19,0))*1000,0)</f>
        <v>1703.309</v>
      </c>
      <c r="V118" s="5">
        <f>IFERROR(INDEX('[2]Table 25'!V$14:V$19,MATCH($B118,'[2]Table 25'!$B$14:$B$19,0))*1000,0)</f>
        <v>1828.3780000000002</v>
      </c>
      <c r="W118" s="5">
        <f>IFERROR(INDEX('[2]Table 25'!W$14:W$19,MATCH($B118,'[2]Table 25'!$B$14:$B$19,0))*1000,0)</f>
        <v>1980.615</v>
      </c>
      <c r="Z118" s="21" t="s">
        <v>26</v>
      </c>
    </row>
    <row r="119" spans="2:26" outlineLevel="1" x14ac:dyDescent="0.2">
      <c r="B119" s="4" t="s">
        <v>21</v>
      </c>
      <c r="C119" s="5">
        <f>IFERROR(INDEX('[2]Table 25'!C$14:C$19,MATCH($B119,'[2]Table 25'!$B$14:$B$19,0))*1000,0)</f>
        <v>0</v>
      </c>
      <c r="D119" s="5">
        <f>IFERROR(INDEX('[2]Table 25'!D$14:D$19,MATCH($B119,'[2]Table 25'!$B$14:$B$19,0))*1000,0)</f>
        <v>0</v>
      </c>
      <c r="E119" s="5">
        <f>IFERROR(INDEX('[2]Table 25'!E$14:E$19,MATCH($B119,'[2]Table 25'!$B$14:$B$19,0))*1000,0)</f>
        <v>0</v>
      </c>
      <c r="F119" s="5">
        <f>IFERROR(INDEX('[2]Table 25'!F$14:F$19,MATCH($B119,'[2]Table 25'!$B$14:$B$19,0))*1000,0)</f>
        <v>0</v>
      </c>
      <c r="G119" s="5">
        <f>IFERROR(INDEX('[2]Table 25'!G$14:G$19,MATCH($B119,'[2]Table 25'!$B$14:$B$19,0))*1000,0)</f>
        <v>0</v>
      </c>
      <c r="H119" s="5">
        <f>IFERROR(INDEX('[2]Table 25'!H$14:H$19,MATCH($B119,'[2]Table 25'!$B$14:$B$19,0))*1000,0)</f>
        <v>0</v>
      </c>
      <c r="I119" s="5">
        <f>IFERROR(INDEX('[2]Table 25'!I$14:I$19,MATCH($B119,'[2]Table 25'!$B$14:$B$19,0))*1000,0)</f>
        <v>0</v>
      </c>
      <c r="J119" s="5">
        <f>IFERROR(INDEX('[2]Table 25'!J$14:J$19,MATCH($B119,'[2]Table 25'!$B$14:$B$19,0))*1000,0)</f>
        <v>0</v>
      </c>
      <c r="K119" s="5">
        <f>IFERROR(INDEX('[2]Table 25'!K$14:K$19,MATCH($B119,'[2]Table 25'!$B$14:$B$19,0))*1000,0)</f>
        <v>0</v>
      </c>
      <c r="L119" s="5">
        <f>IFERROR(INDEX('[2]Table 25'!L$14:L$19,MATCH($B119,'[2]Table 25'!$B$14:$B$19,0))*1000,0)</f>
        <v>0</v>
      </c>
      <c r="M119" s="5">
        <f>IFERROR(INDEX('[2]Table 25'!M$14:M$19,MATCH($B119,'[2]Table 25'!$B$14:$B$19,0))*1000,0)</f>
        <v>0</v>
      </c>
      <c r="N119" s="5">
        <f>IFERROR(INDEX('[2]Table 25'!N$14:N$19,MATCH($B119,'[2]Table 25'!$B$14:$B$19,0))*1000,0)</f>
        <v>0</v>
      </c>
      <c r="O119" s="5">
        <f>IFERROR(INDEX('[2]Table 25'!O$14:O$19,MATCH($B119,'[2]Table 25'!$B$14:$B$19,0))*1000,0)</f>
        <v>0</v>
      </c>
      <c r="P119" s="5">
        <f>IFERROR(INDEX('[2]Table 25'!P$14:P$19,MATCH($B119,'[2]Table 25'!$B$14:$B$19,0))*1000,0)</f>
        <v>0</v>
      </c>
      <c r="Q119" s="5">
        <f>IFERROR(INDEX('[2]Table 25'!Q$14:Q$19,MATCH($B119,'[2]Table 25'!$B$14:$B$19,0))*1000,0)</f>
        <v>0</v>
      </c>
      <c r="R119" s="5">
        <f>IFERROR(INDEX('[2]Table 25'!R$14:R$19,MATCH($B119,'[2]Table 25'!$B$14:$B$19,0))*1000,0)</f>
        <v>0</v>
      </c>
      <c r="S119" s="5">
        <f>IFERROR(INDEX('[2]Table 25'!S$14:S$19,MATCH($B119,'[2]Table 25'!$B$14:$B$19,0))*1000,0)</f>
        <v>0</v>
      </c>
      <c r="T119" s="5">
        <f>IFERROR(INDEX('[2]Table 25'!T$14:T$19,MATCH($B119,'[2]Table 25'!$B$14:$B$19,0))*1000,0)</f>
        <v>0</v>
      </c>
      <c r="U119" s="5">
        <f>IFERROR(INDEX('[2]Table 25'!U$14:U$19,MATCH($B119,'[2]Table 25'!$B$14:$B$19,0))*1000,0)</f>
        <v>0</v>
      </c>
      <c r="V119" s="5">
        <f>IFERROR(INDEX('[2]Table 25'!V$14:V$19,MATCH($B119,'[2]Table 25'!$B$14:$B$19,0))*1000,0)</f>
        <v>0</v>
      </c>
      <c r="W119" s="5">
        <f>IFERROR(INDEX('[2]Table 25'!W$14:W$19,MATCH($B119,'[2]Table 25'!$B$14:$B$19,0))*1000,0)</f>
        <v>0</v>
      </c>
      <c r="Z119" s="21" t="s">
        <v>26</v>
      </c>
    </row>
    <row r="120" spans="2:26" outlineLevel="1" x14ac:dyDescent="0.2">
      <c r="B120" s="4" t="s">
        <v>20</v>
      </c>
      <c r="C120" s="5">
        <f>IFERROR(INDEX('[2]Table 25'!C$14:C$19,MATCH($B120,'[2]Table 25'!$B$14:$B$19,0))*1000,0)</f>
        <v>48983.688999999998</v>
      </c>
      <c r="D120" s="5">
        <f>IFERROR(INDEX('[2]Table 25'!D$14:D$19,MATCH($B120,'[2]Table 25'!$B$14:$B$19,0))*1000,0)</f>
        <v>47513.513000000006</v>
      </c>
      <c r="E120" s="5">
        <f>IFERROR(INDEX('[2]Table 25'!E$14:E$19,MATCH($B120,'[2]Table 25'!$B$14:$B$19,0))*1000,0)</f>
        <v>48722.687999999995</v>
      </c>
      <c r="F120" s="5">
        <f>IFERROR(INDEX('[2]Table 25'!F$14:F$19,MATCH($B120,'[2]Table 25'!$B$14:$B$19,0))*1000,0)</f>
        <v>49084.195999999996</v>
      </c>
      <c r="G120" s="5">
        <f>IFERROR(INDEX('[2]Table 25'!G$14:G$19,MATCH($B120,'[2]Table 25'!$B$14:$B$19,0))*1000,0)</f>
        <v>52199.739000000001</v>
      </c>
      <c r="H120" s="5">
        <f>IFERROR(INDEX('[2]Table 25'!H$14:H$19,MATCH($B120,'[2]Table 25'!$B$14:$B$19,0))*1000,0)</f>
        <v>50173.841999999997</v>
      </c>
      <c r="I120" s="5">
        <f>IFERROR(INDEX('[2]Table 25'!I$14:I$19,MATCH($B120,'[2]Table 25'!$B$14:$B$19,0))*1000,0)</f>
        <v>47034.829000000005</v>
      </c>
      <c r="J120" s="5">
        <f>IFERROR(INDEX('[2]Table 25'!J$14:J$19,MATCH($B120,'[2]Table 25'!$B$14:$B$19,0))*1000,0)</f>
        <v>50205.488000000005</v>
      </c>
      <c r="K120" s="5">
        <f>IFERROR(INDEX('[2]Table 25'!K$14:K$19,MATCH($B120,'[2]Table 25'!$B$14:$B$19,0))*1000,0)</f>
        <v>48343.319000000003</v>
      </c>
      <c r="L120" s="5">
        <f>IFERROR(INDEX('[2]Table 25'!L$14:L$19,MATCH($B120,'[2]Table 25'!$B$14:$B$19,0))*1000,0)</f>
        <v>49410.976999999999</v>
      </c>
      <c r="M120" s="5">
        <f>IFERROR(INDEX('[2]Table 25'!M$14:M$19,MATCH($B120,'[2]Table 25'!$B$14:$B$19,0))*1000,0)</f>
        <v>49263.858999999997</v>
      </c>
      <c r="N120" s="5">
        <f>IFERROR(INDEX('[2]Table 25'!N$14:N$19,MATCH($B120,'[2]Table 25'!$B$14:$B$19,0))*1000,0)</f>
        <v>46686.002999999997</v>
      </c>
      <c r="O120" s="5">
        <f>IFERROR(INDEX('[2]Table 25'!O$14:O$19,MATCH($B120,'[2]Table 25'!$B$14:$B$19,0))*1000,0)</f>
        <v>48514.981</v>
      </c>
      <c r="P120" s="5">
        <f>IFERROR(INDEX('[2]Table 25'!P$14:P$19,MATCH($B120,'[2]Table 25'!$B$14:$B$19,0))*1000,0)</f>
        <v>50893.682000000001</v>
      </c>
      <c r="Q120" s="5">
        <f>IFERROR(INDEX('[2]Table 25'!Q$14:Q$19,MATCH($B120,'[2]Table 25'!$B$14:$B$19,0))*1000,0)</f>
        <v>53301.633999999998</v>
      </c>
      <c r="R120" s="5">
        <f>IFERROR(INDEX('[2]Table 25'!R$14:R$19,MATCH($B120,'[2]Table 25'!$B$14:$B$19,0))*1000,0)</f>
        <v>58253.079999999994</v>
      </c>
      <c r="S120" s="5">
        <f>IFERROR(INDEX('[2]Table 25'!S$14:S$19,MATCH($B120,'[2]Table 25'!$B$14:$B$19,0))*1000,0)</f>
        <v>65867.047000000006</v>
      </c>
      <c r="T120" s="5">
        <f>IFERROR(INDEX('[2]Table 25'!T$14:T$19,MATCH($B120,'[2]Table 25'!$B$14:$B$19,0))*1000,0)</f>
        <v>67830.567999999999</v>
      </c>
      <c r="U120" s="5">
        <f>IFERROR(INDEX('[2]Table 25'!U$14:U$19,MATCH($B120,'[2]Table 25'!$B$14:$B$19,0))*1000,0)</f>
        <v>70079.978000000003</v>
      </c>
      <c r="V120" s="5">
        <f>IFERROR(INDEX('[2]Table 25'!V$14:V$19,MATCH($B120,'[2]Table 25'!$B$14:$B$19,0))*1000,0)</f>
        <v>70391.728000000003</v>
      </c>
      <c r="W120" s="5">
        <f>IFERROR(INDEX('[2]Table 25'!W$14:W$19,MATCH($B120,'[2]Table 25'!$B$14:$B$19,0))*1000,0)</f>
        <v>65099.858999999997</v>
      </c>
      <c r="Z120" s="21" t="s">
        <v>26</v>
      </c>
    </row>
    <row r="121" spans="2:26" outlineLevel="1" x14ac:dyDescent="0.2">
      <c r="B121" s="4" t="s">
        <v>0</v>
      </c>
      <c r="C121" s="5">
        <f>IFERROR(INDEX('[2]Table 25'!C$14:C$19,MATCH($B121,'[2]Table 25'!$B$14:$B$19,0))*1000,0)</f>
        <v>0</v>
      </c>
      <c r="D121" s="5">
        <f>IFERROR(INDEX('[2]Table 25'!D$14:D$19,MATCH($B121,'[2]Table 25'!$B$14:$B$19,0))*1000,0)</f>
        <v>0</v>
      </c>
      <c r="E121" s="5">
        <f>IFERROR(INDEX('[2]Table 25'!E$14:E$19,MATCH($B121,'[2]Table 25'!$B$14:$B$19,0))*1000,0)</f>
        <v>0</v>
      </c>
      <c r="F121" s="5">
        <f>IFERROR(INDEX('[2]Table 25'!F$14:F$19,MATCH($B121,'[2]Table 25'!$B$14:$B$19,0))*1000,0)</f>
        <v>0</v>
      </c>
      <c r="G121" s="5">
        <f>IFERROR(INDEX('[2]Table 25'!G$14:G$19,MATCH($B121,'[2]Table 25'!$B$14:$B$19,0))*1000,0)</f>
        <v>0</v>
      </c>
      <c r="H121" s="5">
        <f>IFERROR(INDEX('[2]Table 25'!H$14:H$19,MATCH($B121,'[2]Table 25'!$B$14:$B$19,0))*1000,0)</f>
        <v>0</v>
      </c>
      <c r="I121" s="5">
        <f>IFERROR(INDEX('[2]Table 25'!I$14:I$19,MATCH($B121,'[2]Table 25'!$B$14:$B$19,0))*1000,0)</f>
        <v>0</v>
      </c>
      <c r="J121" s="5">
        <f>IFERROR(INDEX('[2]Table 25'!J$14:J$19,MATCH($B121,'[2]Table 25'!$B$14:$B$19,0))*1000,0)</f>
        <v>0</v>
      </c>
      <c r="K121" s="5">
        <f>IFERROR(INDEX('[2]Table 25'!K$14:K$19,MATCH($B121,'[2]Table 25'!$B$14:$B$19,0))*1000,0)</f>
        <v>0</v>
      </c>
      <c r="L121" s="5">
        <f>IFERROR(INDEX('[2]Table 25'!L$14:L$19,MATCH($B121,'[2]Table 25'!$B$14:$B$19,0))*1000,0)</f>
        <v>0</v>
      </c>
      <c r="M121" s="5">
        <f>IFERROR(INDEX('[2]Table 25'!M$14:M$19,MATCH($B121,'[2]Table 25'!$B$14:$B$19,0))*1000,0)</f>
        <v>1753.5069999999998</v>
      </c>
      <c r="N121" s="5">
        <f>IFERROR(INDEX('[2]Table 25'!N$14:N$19,MATCH($B121,'[2]Table 25'!$B$14:$B$19,0))*1000,0)</f>
        <v>1985.8679999999999</v>
      </c>
      <c r="O121" s="5">
        <f>IFERROR(INDEX('[2]Table 25'!O$14:O$19,MATCH($B121,'[2]Table 25'!$B$14:$B$19,0))*1000,0)</f>
        <v>1920.8440000000001</v>
      </c>
      <c r="P121" s="5">
        <f>IFERROR(INDEX('[2]Table 25'!P$14:P$19,MATCH($B121,'[2]Table 25'!$B$14:$B$19,0))*1000,0)</f>
        <v>1817.384</v>
      </c>
      <c r="Q121" s="5">
        <f>IFERROR(INDEX('[2]Table 25'!Q$14:Q$19,MATCH($B121,'[2]Table 25'!$B$14:$B$19,0))*1000,0)</f>
        <v>1949.779</v>
      </c>
      <c r="R121" s="5">
        <f>IFERROR(INDEX('[2]Table 25'!R$14:R$19,MATCH($B121,'[2]Table 25'!$B$14:$B$19,0))*1000,0)</f>
        <v>0</v>
      </c>
      <c r="S121" s="5">
        <f>IFERROR(INDEX('[2]Table 25'!S$14:S$19,MATCH($B121,'[2]Table 25'!$B$14:$B$19,0))*1000,0)</f>
        <v>0</v>
      </c>
      <c r="T121" s="5">
        <f>IFERROR(INDEX('[2]Table 25'!T$14:T$19,MATCH($B121,'[2]Table 25'!$B$14:$B$19,0))*1000,0)</f>
        <v>0</v>
      </c>
      <c r="U121" s="5">
        <f>IFERROR(INDEX('[2]Table 25'!U$14:U$19,MATCH($B121,'[2]Table 25'!$B$14:$B$19,0))*1000,0)</f>
        <v>0</v>
      </c>
      <c r="V121" s="5">
        <f>IFERROR(INDEX('[2]Table 25'!V$14:V$19,MATCH($B121,'[2]Table 25'!$B$14:$B$19,0))*1000,0)</f>
        <v>0</v>
      </c>
      <c r="W121" s="5">
        <f>IFERROR(INDEX('[2]Table 25'!W$14:W$19,MATCH($B121,'[2]Table 25'!$B$14:$B$19,0))*1000,0)</f>
        <v>0</v>
      </c>
      <c r="Z121" s="21" t="s">
        <v>26</v>
      </c>
    </row>
    <row r="122" spans="2:26" outlineLevel="1" x14ac:dyDescent="0.2">
      <c r="B122" s="4" t="s">
        <v>22</v>
      </c>
      <c r="C122" s="5">
        <f>IFERROR(INDEX('[2]Table 25'!C$14:C$19,MATCH($B122,'[2]Table 25'!$B$14:$B$19,0))*1000,0)</f>
        <v>0</v>
      </c>
      <c r="D122" s="5">
        <f>IFERROR(INDEX('[2]Table 25'!D$14:D$19,MATCH($B122,'[2]Table 25'!$B$14:$B$19,0))*1000,0)</f>
        <v>0</v>
      </c>
      <c r="E122" s="5">
        <f>IFERROR(INDEX('[2]Table 25'!E$14:E$19,MATCH($B122,'[2]Table 25'!$B$14:$B$19,0))*1000,0)</f>
        <v>0</v>
      </c>
      <c r="F122" s="5">
        <f>IFERROR(INDEX('[2]Table 25'!F$14:F$19,MATCH($B122,'[2]Table 25'!$B$14:$B$19,0))*1000,0)</f>
        <v>0</v>
      </c>
      <c r="G122" s="5">
        <f>IFERROR(INDEX('[2]Table 25'!G$14:G$19,MATCH($B122,'[2]Table 25'!$B$14:$B$19,0))*1000,0)</f>
        <v>0</v>
      </c>
      <c r="H122" s="5">
        <f>IFERROR(INDEX('[2]Table 25'!H$14:H$19,MATCH($B122,'[2]Table 25'!$B$14:$B$19,0))*1000,0)</f>
        <v>0</v>
      </c>
      <c r="I122" s="5">
        <f>IFERROR(INDEX('[2]Table 25'!I$14:I$19,MATCH($B122,'[2]Table 25'!$B$14:$B$19,0))*1000,0)</f>
        <v>0</v>
      </c>
      <c r="J122" s="5">
        <f>IFERROR(INDEX('[2]Table 25'!J$14:J$19,MATCH($B122,'[2]Table 25'!$B$14:$B$19,0))*1000,0)</f>
        <v>0</v>
      </c>
      <c r="K122" s="5">
        <f>IFERROR(INDEX('[2]Table 25'!K$14:K$19,MATCH($B122,'[2]Table 25'!$B$14:$B$19,0))*1000,0)</f>
        <v>0</v>
      </c>
      <c r="L122" s="5">
        <f>IFERROR(INDEX('[2]Table 25'!L$14:L$19,MATCH($B122,'[2]Table 25'!$B$14:$B$19,0))*1000,0)</f>
        <v>0</v>
      </c>
      <c r="M122" s="5">
        <f>IFERROR(INDEX('[2]Table 25'!M$14:M$19,MATCH($B122,'[2]Table 25'!$B$14:$B$19,0))*1000,0)</f>
        <v>0</v>
      </c>
      <c r="N122" s="5">
        <f>IFERROR(INDEX('[2]Table 25'!N$14:N$19,MATCH($B122,'[2]Table 25'!$B$14:$B$19,0))*1000,0)</f>
        <v>0</v>
      </c>
      <c r="O122" s="5">
        <f>IFERROR(INDEX('[2]Table 25'!O$14:O$19,MATCH($B122,'[2]Table 25'!$B$14:$B$19,0))*1000,0)</f>
        <v>0</v>
      </c>
      <c r="P122" s="5">
        <f>IFERROR(INDEX('[2]Table 25'!P$14:P$19,MATCH($B122,'[2]Table 25'!$B$14:$B$19,0))*1000,0)</f>
        <v>0</v>
      </c>
      <c r="Q122" s="5">
        <f>IFERROR(INDEX('[2]Table 25'!Q$14:Q$19,MATCH($B122,'[2]Table 25'!$B$14:$B$19,0))*1000,0)</f>
        <v>0</v>
      </c>
      <c r="R122" s="5">
        <f>IFERROR(INDEX('[2]Table 25'!R$14:R$19,MATCH($B122,'[2]Table 25'!$B$14:$B$19,0))*1000,0)</f>
        <v>0</v>
      </c>
      <c r="S122" s="5">
        <f>IFERROR(INDEX('[2]Table 25'!S$14:S$19,MATCH($B122,'[2]Table 25'!$B$14:$B$19,0))*1000,0)</f>
        <v>0</v>
      </c>
      <c r="T122" s="5">
        <f>IFERROR(INDEX('[2]Table 25'!T$14:T$19,MATCH($B122,'[2]Table 25'!$B$14:$B$19,0))*1000,0)</f>
        <v>0</v>
      </c>
      <c r="U122" s="5">
        <f>IFERROR(INDEX('[2]Table 25'!U$14:U$19,MATCH($B122,'[2]Table 25'!$B$14:$B$19,0))*1000,0)</f>
        <v>0</v>
      </c>
      <c r="V122" s="5">
        <f>IFERROR(INDEX('[2]Table 25'!V$14:V$19,MATCH($B122,'[2]Table 25'!$B$14:$B$19,0))*1000,0)</f>
        <v>0</v>
      </c>
      <c r="W122" s="5">
        <f>IFERROR(INDEX('[2]Table 25'!W$14:W$19,MATCH($B122,'[2]Table 25'!$B$14:$B$19,0))*1000,0)</f>
        <v>0</v>
      </c>
      <c r="Z122" s="21" t="s">
        <v>26</v>
      </c>
    </row>
    <row r="123" spans="2:26" outlineLevel="1" x14ac:dyDescent="0.2">
      <c r="B123" s="4" t="s">
        <v>23</v>
      </c>
      <c r="C123" s="5">
        <f>IFERROR(INDEX('[2]Table 25'!C$14:C$19,MATCH($B123,'[2]Table 25'!$B$14:$B$19,0))*1000,0)</f>
        <v>0.92300000000000004</v>
      </c>
      <c r="D123" s="5">
        <f>IFERROR(INDEX('[2]Table 25'!D$14:D$19,MATCH($B123,'[2]Table 25'!$B$14:$B$19,0))*1000,0)</f>
        <v>0.56499999999999995</v>
      </c>
      <c r="E123" s="5">
        <f>IFERROR(INDEX('[2]Table 25'!E$14:E$19,MATCH($B123,'[2]Table 25'!$B$14:$B$19,0))*1000,0)</f>
        <v>0.36299999999999999</v>
      </c>
      <c r="F123" s="5">
        <f>IFERROR(INDEX('[2]Table 25'!F$14:F$19,MATCH($B123,'[2]Table 25'!$B$14:$B$19,0))*1000,0)</f>
        <v>0.379</v>
      </c>
      <c r="G123" s="5">
        <f>IFERROR(INDEX('[2]Table 25'!G$14:G$19,MATCH($B123,'[2]Table 25'!$B$14:$B$19,0))*1000,0)</f>
        <v>0.39200000000000002</v>
      </c>
      <c r="H123" s="5">
        <f>IFERROR(INDEX('[2]Table 25'!H$14:H$19,MATCH($B123,'[2]Table 25'!$B$14:$B$19,0))*1000,0)</f>
        <v>0.442</v>
      </c>
      <c r="I123" s="5">
        <f>IFERROR(INDEX('[2]Table 25'!I$14:I$19,MATCH($B123,'[2]Table 25'!$B$14:$B$19,0))*1000,0)</f>
        <v>1.0610000000000002</v>
      </c>
      <c r="J123" s="5">
        <f>IFERROR(INDEX('[2]Table 25'!J$14:J$19,MATCH($B123,'[2]Table 25'!$B$14:$B$19,0))*1000,0)</f>
        <v>1.0349999999999999</v>
      </c>
      <c r="K123" s="5">
        <f>IFERROR(INDEX('[2]Table 25'!K$14:K$19,MATCH($B123,'[2]Table 25'!$B$14:$B$19,0))*1000,0)</f>
        <v>1.1319999999999999</v>
      </c>
      <c r="L123" s="5">
        <f>IFERROR(INDEX('[2]Table 25'!L$14:L$19,MATCH($B123,'[2]Table 25'!$B$14:$B$19,0))*1000,0)</f>
        <v>1.292</v>
      </c>
      <c r="M123" s="5">
        <f>IFERROR(INDEX('[2]Table 25'!M$14:M$19,MATCH($B123,'[2]Table 25'!$B$14:$B$19,0))*1000,0)</f>
        <v>2.1350000000000002</v>
      </c>
      <c r="N123" s="5">
        <f>IFERROR(INDEX('[2]Table 25'!N$14:N$19,MATCH($B123,'[2]Table 25'!$B$14:$B$19,0))*1000,0)</f>
        <v>4.0250000000000004</v>
      </c>
      <c r="O123" s="5">
        <f>IFERROR(INDEX('[2]Table 25'!O$14:O$19,MATCH($B123,'[2]Table 25'!$B$14:$B$19,0))*1000,0)</f>
        <v>4.3730000000000002</v>
      </c>
      <c r="P123" s="5">
        <f>IFERROR(INDEX('[2]Table 25'!P$14:P$19,MATCH($B123,'[2]Table 25'!$B$14:$B$19,0))*1000,0)</f>
        <v>3.5959999999999996</v>
      </c>
      <c r="Q123" s="5">
        <f>IFERROR(INDEX('[2]Table 25'!Q$14:Q$19,MATCH($B123,'[2]Table 25'!$B$14:$B$19,0))*1000,0)</f>
        <v>3.6180000000000003</v>
      </c>
      <c r="R123" s="5">
        <f>IFERROR(INDEX('[2]Table 25'!R$14:R$19,MATCH($B123,'[2]Table 25'!$B$14:$B$19,0))*1000,0)</f>
        <v>2.9969999999999999</v>
      </c>
      <c r="S123" s="5">
        <f>IFERROR(INDEX('[2]Table 25'!S$14:S$19,MATCH($B123,'[2]Table 25'!$B$14:$B$19,0))*1000,0)</f>
        <v>2.66</v>
      </c>
      <c r="T123" s="5">
        <f>IFERROR(INDEX('[2]Table 25'!T$14:T$19,MATCH($B123,'[2]Table 25'!$B$14:$B$19,0))*1000,0)</f>
        <v>2.15</v>
      </c>
      <c r="U123" s="5">
        <f>IFERROR(INDEX('[2]Table 25'!U$14:U$19,MATCH($B123,'[2]Table 25'!$B$14:$B$19,0))*1000,0)</f>
        <v>1.6850000000000001</v>
      </c>
      <c r="V123" s="5">
        <f>IFERROR(INDEX('[2]Table 25'!V$14:V$19,MATCH($B123,'[2]Table 25'!$B$14:$B$19,0))*1000,0)</f>
        <v>1.3840000000000001</v>
      </c>
      <c r="W123" s="5">
        <f>IFERROR(INDEX('[2]Table 25'!W$14:W$19,MATCH($B123,'[2]Table 25'!$B$14:$B$19,0))*1000,0)</f>
        <v>0.79500000000000004</v>
      </c>
      <c r="Z123" s="21" t="s">
        <v>26</v>
      </c>
    </row>
    <row r="124" spans="2:26" outlineLevel="1" x14ac:dyDescent="0.2">
      <c r="B124" s="4" t="s">
        <v>17</v>
      </c>
      <c r="C124" s="5">
        <f>IFERROR(INDEX('[2]Table 25'!C$14:C$19,MATCH($B124,'[2]Table 25'!$B$14:$B$19,0))*1000,0)</f>
        <v>0</v>
      </c>
      <c r="D124" s="5">
        <f>IFERROR(INDEX('[2]Table 25'!D$14:D$19,MATCH($B124,'[2]Table 25'!$B$14:$B$19,0))*1000,0)</f>
        <v>0</v>
      </c>
      <c r="E124" s="5">
        <f>IFERROR(INDEX('[2]Table 25'!E$14:E$19,MATCH($B124,'[2]Table 25'!$B$14:$B$19,0))*1000,0)</f>
        <v>0</v>
      </c>
      <c r="F124" s="5">
        <f>IFERROR(INDEX('[2]Table 25'!F$14:F$19,MATCH($B124,'[2]Table 25'!$B$14:$B$19,0))*1000,0)</f>
        <v>0</v>
      </c>
      <c r="G124" s="5">
        <f>IFERROR(INDEX('[2]Table 25'!G$14:G$19,MATCH($B124,'[2]Table 25'!$B$14:$B$19,0))*1000,0)</f>
        <v>0</v>
      </c>
      <c r="H124" s="5">
        <f>IFERROR(INDEX('[2]Table 25'!H$14:H$19,MATCH($B124,'[2]Table 25'!$B$14:$B$19,0))*1000,0)</f>
        <v>0</v>
      </c>
      <c r="I124" s="5">
        <f>IFERROR(INDEX('[2]Table 25'!I$14:I$19,MATCH($B124,'[2]Table 25'!$B$14:$B$19,0))*1000,0)</f>
        <v>0</v>
      </c>
      <c r="J124" s="5">
        <f>IFERROR(INDEX('[2]Table 25'!J$14:J$19,MATCH($B124,'[2]Table 25'!$B$14:$B$19,0))*1000,0)</f>
        <v>0</v>
      </c>
      <c r="K124" s="5">
        <f>IFERROR(INDEX('[2]Table 25'!K$14:K$19,MATCH($B124,'[2]Table 25'!$B$14:$B$19,0))*1000,0)</f>
        <v>0</v>
      </c>
      <c r="L124" s="5">
        <f>IFERROR(INDEX('[2]Table 25'!L$14:L$19,MATCH($B124,'[2]Table 25'!$B$14:$B$19,0))*1000,0)</f>
        <v>0</v>
      </c>
      <c r="M124" s="5">
        <f>IFERROR(INDEX('[2]Table 25'!M$14:M$19,MATCH($B124,'[2]Table 25'!$B$14:$B$19,0))*1000,0)</f>
        <v>0</v>
      </c>
      <c r="N124" s="5">
        <f>IFERROR(INDEX('[2]Table 25'!N$14:N$19,MATCH($B124,'[2]Table 25'!$B$14:$B$19,0))*1000,0)</f>
        <v>0</v>
      </c>
      <c r="O124" s="5">
        <f>IFERROR(INDEX('[2]Table 25'!O$14:O$19,MATCH($B124,'[2]Table 25'!$B$14:$B$19,0))*1000,0)</f>
        <v>0</v>
      </c>
      <c r="P124" s="5">
        <f>IFERROR(INDEX('[2]Table 25'!P$14:P$19,MATCH($B124,'[2]Table 25'!$B$14:$B$19,0))*1000,0)</f>
        <v>0</v>
      </c>
      <c r="Q124" s="5">
        <f>IFERROR(INDEX('[2]Table 25'!Q$14:Q$19,MATCH($B124,'[2]Table 25'!$B$14:$B$19,0))*1000,0)</f>
        <v>0</v>
      </c>
      <c r="R124" s="5">
        <f>IFERROR(INDEX('[2]Table 25'!R$14:R$19,MATCH($B124,'[2]Table 25'!$B$14:$B$19,0))*1000,0)</f>
        <v>0</v>
      </c>
      <c r="S124" s="5">
        <f>IFERROR(INDEX('[2]Table 25'!S$14:S$19,MATCH($B124,'[2]Table 25'!$B$14:$B$19,0))*1000,0)</f>
        <v>0</v>
      </c>
      <c r="T124" s="5">
        <f>IFERROR(INDEX('[2]Table 25'!T$14:T$19,MATCH($B124,'[2]Table 25'!$B$14:$B$19,0))*1000,0)</f>
        <v>0</v>
      </c>
      <c r="U124" s="5">
        <f>IFERROR(INDEX('[2]Table 25'!U$14:U$19,MATCH($B124,'[2]Table 25'!$B$14:$B$19,0))*1000,0)</f>
        <v>0</v>
      </c>
      <c r="V124" s="5">
        <f>IFERROR(INDEX('[2]Table 25'!V$14:V$19,MATCH($B124,'[2]Table 25'!$B$14:$B$19,0))*1000,0)</f>
        <v>0</v>
      </c>
      <c r="W124" s="5">
        <f>IFERROR(INDEX('[2]Table 25'!W$14:W$19,MATCH($B124,'[2]Table 25'!$B$14:$B$19,0))*1000,0)</f>
        <v>0</v>
      </c>
      <c r="Z124" s="21" t="s">
        <v>26</v>
      </c>
    </row>
    <row r="125" spans="2:26" outlineLevel="1" x14ac:dyDescent="0.2">
      <c r="B125" s="4" t="s">
        <v>1</v>
      </c>
      <c r="C125" s="5">
        <f>IFERROR(INDEX('[2]Table 25'!C$14:C$19,MATCH($B125,'[2]Table 25'!$B$14:$B$19,0))*1000,0)</f>
        <v>576.12599999999998</v>
      </c>
      <c r="D125" s="5">
        <f>IFERROR(INDEX('[2]Table 25'!D$14:D$19,MATCH($B125,'[2]Table 25'!$B$14:$B$19,0))*1000,0)</f>
        <v>583.55599999999993</v>
      </c>
      <c r="E125" s="5">
        <f>IFERROR(INDEX('[2]Table 25'!E$14:E$19,MATCH($B125,'[2]Table 25'!$B$14:$B$19,0))*1000,0)</f>
        <v>516.40200000000004</v>
      </c>
      <c r="F125" s="5">
        <f>IFERROR(INDEX('[2]Table 25'!F$14:F$19,MATCH($B125,'[2]Table 25'!$B$14:$B$19,0))*1000,0)</f>
        <v>445.255</v>
      </c>
      <c r="G125" s="5">
        <f>IFERROR(INDEX('[2]Table 25'!G$14:G$19,MATCH($B125,'[2]Table 25'!$B$14:$B$19,0))*1000,0)</f>
        <v>411.279</v>
      </c>
      <c r="H125" s="5">
        <f>IFERROR(INDEX('[2]Table 25'!H$14:H$19,MATCH($B125,'[2]Table 25'!$B$14:$B$19,0))*1000,0)</f>
        <v>334.24299999999999</v>
      </c>
      <c r="I125" s="5">
        <f>IFERROR(INDEX('[2]Table 25'!I$14:I$19,MATCH($B125,'[2]Table 25'!$B$14:$B$19,0))*1000,0)</f>
        <v>393.29999999999995</v>
      </c>
      <c r="J125" s="5">
        <f>IFERROR(INDEX('[2]Table 25'!J$14:J$19,MATCH($B125,'[2]Table 25'!$B$14:$B$19,0))*1000,0)</f>
        <v>566.60699999999997</v>
      </c>
      <c r="K125" s="5">
        <f>IFERROR(INDEX('[2]Table 25'!K$14:K$19,MATCH($B125,'[2]Table 25'!$B$14:$B$19,0))*1000,0)</f>
        <v>693.16300000000001</v>
      </c>
      <c r="L125" s="5">
        <f>IFERROR(INDEX('[2]Table 25'!L$14:L$19,MATCH($B125,'[2]Table 25'!$B$14:$B$19,0))*1000,0)</f>
        <v>460.887</v>
      </c>
      <c r="M125" s="5">
        <f>IFERROR(INDEX('[2]Table 25'!M$14:M$19,MATCH($B125,'[2]Table 25'!$B$14:$B$19,0))*1000,0)</f>
        <v>487.44100000000003</v>
      </c>
      <c r="N125" s="5">
        <f>IFERROR(INDEX('[2]Table 25'!N$14:N$19,MATCH($B125,'[2]Table 25'!$B$14:$B$19,0))*1000,0)</f>
        <v>449.50400000000002</v>
      </c>
      <c r="O125" s="5">
        <f>IFERROR(INDEX('[2]Table 25'!O$14:O$19,MATCH($B125,'[2]Table 25'!$B$14:$B$19,0))*1000,0)</f>
        <v>414.41499999999996</v>
      </c>
      <c r="P125" s="5">
        <f>IFERROR(INDEX('[2]Table 25'!P$14:P$19,MATCH($B125,'[2]Table 25'!$B$14:$B$19,0))*1000,0)</f>
        <v>368.303</v>
      </c>
      <c r="Q125" s="5">
        <f>IFERROR(INDEX('[2]Table 25'!Q$14:Q$19,MATCH($B125,'[2]Table 25'!$B$14:$B$19,0))*1000,0)</f>
        <v>307.05500000000001</v>
      </c>
      <c r="R125" s="5">
        <f>IFERROR(INDEX('[2]Table 25'!R$14:R$19,MATCH($B125,'[2]Table 25'!$B$14:$B$19,0))*1000,0)</f>
        <v>318.19599999999997</v>
      </c>
      <c r="S125" s="5">
        <f>IFERROR(INDEX('[2]Table 25'!S$14:S$19,MATCH($B125,'[2]Table 25'!$B$14:$B$19,0))*1000,0)</f>
        <v>265.11600000000004</v>
      </c>
      <c r="T125" s="5">
        <f>IFERROR(INDEX('[2]Table 25'!T$14:T$19,MATCH($B125,'[2]Table 25'!$B$14:$B$19,0))*1000,0)</f>
        <v>283.68599999999998</v>
      </c>
      <c r="U125" s="5">
        <f>IFERROR(INDEX('[2]Table 25'!U$14:U$19,MATCH($B125,'[2]Table 25'!$B$14:$B$19,0))*1000,0)</f>
        <v>458.99600000000004</v>
      </c>
      <c r="V125" s="5">
        <f>IFERROR(INDEX('[2]Table 25'!V$14:V$19,MATCH($B125,'[2]Table 25'!$B$14:$B$19,0))*1000,0)</f>
        <v>436.733</v>
      </c>
      <c r="W125" s="5">
        <f>IFERROR(INDEX('[2]Table 25'!W$14:W$19,MATCH($B125,'[2]Table 25'!$B$14:$B$19,0))*1000,0)</f>
        <v>335.54300000000001</v>
      </c>
      <c r="Z125" s="21" t="s">
        <v>26</v>
      </c>
    </row>
    <row r="126" spans="2:26" outlineLevel="1" x14ac:dyDescent="0.2">
      <c r="B126" s="15" t="s">
        <v>9</v>
      </c>
      <c r="C126" s="19">
        <f t="shared" ref="C126:W126" si="49">SUM(C116:C125)</f>
        <v>52088.568999999996</v>
      </c>
      <c r="D126" s="19">
        <f t="shared" si="49"/>
        <v>51133.426000000007</v>
      </c>
      <c r="E126" s="19">
        <f t="shared" si="49"/>
        <v>52350.413999999997</v>
      </c>
      <c r="F126" s="19">
        <f t="shared" si="49"/>
        <v>52482.599999999991</v>
      </c>
      <c r="G126" s="19">
        <f t="shared" si="49"/>
        <v>55062.558000000005</v>
      </c>
      <c r="H126" s="19">
        <f t="shared" si="49"/>
        <v>52855.795000000006</v>
      </c>
      <c r="I126" s="19">
        <f t="shared" si="49"/>
        <v>47901.524000000012</v>
      </c>
      <c r="J126" s="19">
        <f t="shared" si="49"/>
        <v>51308.816000000006</v>
      </c>
      <c r="K126" s="19">
        <f t="shared" si="49"/>
        <v>49674.851999999999</v>
      </c>
      <c r="L126" s="19">
        <f t="shared" si="49"/>
        <v>50432.781999999999</v>
      </c>
      <c r="M126" s="19">
        <f t="shared" si="49"/>
        <v>52093.03</v>
      </c>
      <c r="N126" s="19">
        <f t="shared" si="49"/>
        <v>49704.253000000004</v>
      </c>
      <c r="O126" s="19">
        <f t="shared" si="49"/>
        <v>51469.460999999996</v>
      </c>
      <c r="P126" s="19">
        <f t="shared" si="49"/>
        <v>53841.191999999995</v>
      </c>
      <c r="Q126" s="19">
        <f t="shared" si="49"/>
        <v>56443.68</v>
      </c>
      <c r="R126" s="19">
        <f t="shared" si="49"/>
        <v>59638.220999999998</v>
      </c>
      <c r="S126" s="19">
        <f t="shared" si="49"/>
        <v>67446.96100000001</v>
      </c>
      <c r="T126" s="19">
        <f t="shared" si="49"/>
        <v>69574.135999999999</v>
      </c>
      <c r="U126" s="19">
        <f t="shared" si="49"/>
        <v>72243.967999999993</v>
      </c>
      <c r="V126" s="19">
        <f t="shared" si="49"/>
        <v>72658.222999999998</v>
      </c>
      <c r="W126" s="19">
        <f t="shared" si="49"/>
        <v>67416.812000000005</v>
      </c>
    </row>
    <row r="127" spans="2:26" outlineLevel="1" x14ac:dyDescent="0.2">
      <c r="B127" s="26" t="s">
        <v>91</v>
      </c>
      <c r="C127" s="25">
        <f t="shared" ref="C127:W127" si="50">C126/C107/1000</f>
        <v>2.5578951728301913E-3</v>
      </c>
      <c r="D127" s="25">
        <f t="shared" si="50"/>
        <v>2.5312633474387832E-3</v>
      </c>
      <c r="E127" s="25">
        <f t="shared" si="50"/>
        <v>2.5268339203168982E-3</v>
      </c>
      <c r="F127" s="25">
        <f t="shared" si="50"/>
        <v>2.5223389324236364E-3</v>
      </c>
      <c r="G127" s="25">
        <f t="shared" si="50"/>
        <v>2.5144286047384494E-3</v>
      </c>
      <c r="H127" s="25">
        <f t="shared" si="50"/>
        <v>2.4991087492718992E-3</v>
      </c>
      <c r="I127" s="25">
        <f t="shared" si="50"/>
        <v>2.4710174619731054E-3</v>
      </c>
      <c r="J127" s="25">
        <f t="shared" si="50"/>
        <v>2.4556131740317423E-3</v>
      </c>
      <c r="K127" s="25">
        <f t="shared" si="50"/>
        <v>2.4460655421885396E-3</v>
      </c>
      <c r="L127" s="25">
        <f t="shared" si="50"/>
        <v>2.4254368498850126E-3</v>
      </c>
      <c r="M127" s="25">
        <f t="shared" si="50"/>
        <v>2.4002025732559754E-3</v>
      </c>
      <c r="N127" s="25">
        <f t="shared" si="50"/>
        <v>2.3850248145202034E-3</v>
      </c>
      <c r="O127" s="25">
        <f t="shared" si="50"/>
        <v>2.3539929026755997E-3</v>
      </c>
      <c r="P127" s="25">
        <f t="shared" si="50"/>
        <v>2.3372282749467683E-3</v>
      </c>
      <c r="Q127" s="25">
        <f t="shared" si="50"/>
        <v>2.3206530755829693E-3</v>
      </c>
      <c r="R127" s="25">
        <f t="shared" si="50"/>
        <v>2.2992359938778539E-3</v>
      </c>
      <c r="S127" s="25">
        <f t="shared" si="50"/>
        <v>2.2735904868416011E-3</v>
      </c>
      <c r="T127" s="25">
        <f t="shared" si="50"/>
        <v>2.2494235655399638E-3</v>
      </c>
      <c r="U127" s="25">
        <f t="shared" si="50"/>
        <v>2.2318183184400161E-3</v>
      </c>
      <c r="V127" s="25">
        <f t="shared" si="50"/>
        <v>2.1931626071931077E-3</v>
      </c>
      <c r="W127" s="25">
        <f t="shared" si="50"/>
        <v>2.1717129425952754E-3</v>
      </c>
    </row>
    <row r="128" spans="2:26" outlineLevel="1" x14ac:dyDescent="0.2"/>
    <row r="129" spans="1:28" outlineLevel="1" x14ac:dyDescent="0.2">
      <c r="B129" s="4" t="s">
        <v>18</v>
      </c>
      <c r="C129" s="11">
        <f t="shared" ref="C129:W129" si="51">IFERROR(C116/C126,0)</f>
        <v>0</v>
      </c>
      <c r="D129" s="11">
        <f t="shared" si="51"/>
        <v>0</v>
      </c>
      <c r="E129" s="11">
        <f t="shared" si="51"/>
        <v>0</v>
      </c>
      <c r="F129" s="11">
        <f t="shared" si="51"/>
        <v>0</v>
      </c>
      <c r="G129" s="11">
        <f t="shared" si="51"/>
        <v>0</v>
      </c>
      <c r="H129" s="11">
        <f t="shared" si="51"/>
        <v>0</v>
      </c>
      <c r="I129" s="11">
        <f t="shared" si="51"/>
        <v>0</v>
      </c>
      <c r="J129" s="11">
        <f t="shared" si="51"/>
        <v>0</v>
      </c>
      <c r="K129" s="11">
        <f t="shared" si="51"/>
        <v>0</v>
      </c>
      <c r="L129" s="11">
        <f t="shared" si="51"/>
        <v>0</v>
      </c>
      <c r="M129" s="11">
        <f t="shared" si="51"/>
        <v>0</v>
      </c>
      <c r="N129" s="11">
        <f t="shared" si="51"/>
        <v>0</v>
      </c>
      <c r="O129" s="11">
        <f t="shared" si="51"/>
        <v>0</v>
      </c>
      <c r="P129" s="11">
        <f t="shared" si="51"/>
        <v>0</v>
      </c>
      <c r="Q129" s="11">
        <f t="shared" si="51"/>
        <v>0</v>
      </c>
      <c r="R129" s="11">
        <f t="shared" si="51"/>
        <v>0</v>
      </c>
      <c r="S129" s="11">
        <f t="shared" si="51"/>
        <v>0</v>
      </c>
      <c r="T129" s="11">
        <f t="shared" si="51"/>
        <v>0</v>
      </c>
      <c r="U129" s="11">
        <f t="shared" si="51"/>
        <v>0</v>
      </c>
      <c r="V129" s="11">
        <f t="shared" si="51"/>
        <v>0</v>
      </c>
      <c r="W129" s="11">
        <f t="shared" si="51"/>
        <v>0</v>
      </c>
    </row>
    <row r="130" spans="1:28" outlineLevel="1" x14ac:dyDescent="0.2">
      <c r="B130" s="4" t="s">
        <v>19</v>
      </c>
      <c r="C130" s="11">
        <f t="shared" ref="C130:W130" si="52">IFERROR(C117/C126,0)</f>
        <v>0</v>
      </c>
      <c r="D130" s="11">
        <f t="shared" si="52"/>
        <v>0</v>
      </c>
      <c r="E130" s="11">
        <f t="shared" si="52"/>
        <v>0</v>
      </c>
      <c r="F130" s="11">
        <f t="shared" si="52"/>
        <v>0</v>
      </c>
      <c r="G130" s="11">
        <f t="shared" si="52"/>
        <v>0</v>
      </c>
      <c r="H130" s="11">
        <f t="shared" si="52"/>
        <v>0</v>
      </c>
      <c r="I130" s="11">
        <f t="shared" si="52"/>
        <v>0</v>
      </c>
      <c r="J130" s="11">
        <f t="shared" si="52"/>
        <v>0</v>
      </c>
      <c r="K130" s="11">
        <f t="shared" si="52"/>
        <v>0</v>
      </c>
      <c r="L130" s="11">
        <f t="shared" si="52"/>
        <v>0</v>
      </c>
      <c r="M130" s="11">
        <f t="shared" si="52"/>
        <v>0</v>
      </c>
      <c r="N130" s="11">
        <f t="shared" si="52"/>
        <v>0</v>
      </c>
      <c r="O130" s="11">
        <f t="shared" si="52"/>
        <v>0</v>
      </c>
      <c r="P130" s="11">
        <f t="shared" si="52"/>
        <v>0</v>
      </c>
      <c r="Q130" s="11">
        <f t="shared" si="52"/>
        <v>0</v>
      </c>
      <c r="R130" s="11">
        <f t="shared" si="52"/>
        <v>0</v>
      </c>
      <c r="S130" s="11">
        <f t="shared" si="52"/>
        <v>0</v>
      </c>
      <c r="T130" s="11">
        <f t="shared" si="52"/>
        <v>0</v>
      </c>
      <c r="U130" s="11">
        <f t="shared" si="52"/>
        <v>0</v>
      </c>
      <c r="V130" s="11">
        <f t="shared" si="52"/>
        <v>0</v>
      </c>
      <c r="W130" s="11">
        <f t="shared" si="52"/>
        <v>0</v>
      </c>
    </row>
    <row r="131" spans="1:28" outlineLevel="1" x14ac:dyDescent="0.2">
      <c r="B131" s="4" t="s">
        <v>16</v>
      </c>
      <c r="C131" s="11">
        <f t="shared" ref="C131:W131" si="53">IFERROR(C118/C126,0)</f>
        <v>4.8529476784052186E-2</v>
      </c>
      <c r="D131" s="11">
        <f t="shared" si="53"/>
        <v>5.9370009746657688E-2</v>
      </c>
      <c r="E131" s="11">
        <f t="shared" si="53"/>
        <v>5.9425719154771163E-2</v>
      </c>
      <c r="F131" s="11">
        <f t="shared" si="53"/>
        <v>5.6261884891373529E-2</v>
      </c>
      <c r="G131" s="11">
        <f t="shared" si="53"/>
        <v>4.4515694312639804E-2</v>
      </c>
      <c r="H131" s="11">
        <f t="shared" si="53"/>
        <v>4.4408905400060671E-2</v>
      </c>
      <c r="I131" s="11">
        <f t="shared" si="53"/>
        <v>9.860521347922039E-3</v>
      </c>
      <c r="J131" s="11">
        <f t="shared" si="53"/>
        <v>1.0440428015333661E-2</v>
      </c>
      <c r="K131" s="11">
        <f t="shared" si="53"/>
        <v>1.2828181148883946E-2</v>
      </c>
      <c r="L131" s="11">
        <f t="shared" si="53"/>
        <v>1.1096472925090669E-2</v>
      </c>
      <c r="M131" s="11">
        <f t="shared" si="53"/>
        <v>1.1250794971995295E-2</v>
      </c>
      <c r="N131" s="11">
        <f t="shared" si="53"/>
        <v>1.1645945066310521E-2</v>
      </c>
      <c r="O131" s="11">
        <f t="shared" si="53"/>
        <v>1.1945879907310473E-2</v>
      </c>
      <c r="P131" s="11">
        <f t="shared" si="53"/>
        <v>1.4082656268085596E-2</v>
      </c>
      <c r="Q131" s="11">
        <f t="shared" si="53"/>
        <v>1.5619002871534952E-2</v>
      </c>
      <c r="R131" s="11">
        <f t="shared" si="53"/>
        <v>1.7840035838761856E-2</v>
      </c>
      <c r="S131" s="11">
        <f t="shared" si="53"/>
        <v>1.9454368003326342E-2</v>
      </c>
      <c r="T131" s="11">
        <f t="shared" si="53"/>
        <v>2.0952211321747495E-2</v>
      </c>
      <c r="U131" s="11">
        <f t="shared" si="53"/>
        <v>2.3577179481614301E-2</v>
      </c>
      <c r="V131" s="11">
        <f t="shared" si="53"/>
        <v>2.5164089135513268E-2</v>
      </c>
      <c r="W131" s="11">
        <f t="shared" si="53"/>
        <v>2.937865112933551E-2</v>
      </c>
    </row>
    <row r="132" spans="1:28" outlineLevel="1" x14ac:dyDescent="0.2">
      <c r="B132" s="4" t="s">
        <v>21</v>
      </c>
      <c r="C132" s="11">
        <f t="shared" ref="C132:W132" si="54">IFERROR(C119/C126,0)</f>
        <v>0</v>
      </c>
      <c r="D132" s="11">
        <f t="shared" si="54"/>
        <v>0</v>
      </c>
      <c r="E132" s="11">
        <f t="shared" si="54"/>
        <v>0</v>
      </c>
      <c r="F132" s="11">
        <f t="shared" si="54"/>
        <v>0</v>
      </c>
      <c r="G132" s="11">
        <f t="shared" si="54"/>
        <v>0</v>
      </c>
      <c r="H132" s="11">
        <f t="shared" si="54"/>
        <v>0</v>
      </c>
      <c r="I132" s="11">
        <f t="shared" si="54"/>
        <v>0</v>
      </c>
      <c r="J132" s="11">
        <f t="shared" si="54"/>
        <v>0</v>
      </c>
      <c r="K132" s="11">
        <f t="shared" si="54"/>
        <v>0</v>
      </c>
      <c r="L132" s="11">
        <f t="shared" si="54"/>
        <v>0</v>
      </c>
      <c r="M132" s="11">
        <f t="shared" si="54"/>
        <v>0</v>
      </c>
      <c r="N132" s="11">
        <f t="shared" si="54"/>
        <v>0</v>
      </c>
      <c r="O132" s="11">
        <f t="shared" si="54"/>
        <v>0</v>
      </c>
      <c r="P132" s="11">
        <f t="shared" si="54"/>
        <v>0</v>
      </c>
      <c r="Q132" s="11">
        <f t="shared" si="54"/>
        <v>0</v>
      </c>
      <c r="R132" s="11">
        <f t="shared" si="54"/>
        <v>0</v>
      </c>
      <c r="S132" s="11">
        <f t="shared" si="54"/>
        <v>0</v>
      </c>
      <c r="T132" s="11">
        <f t="shared" si="54"/>
        <v>0</v>
      </c>
      <c r="U132" s="11">
        <f t="shared" si="54"/>
        <v>0</v>
      </c>
      <c r="V132" s="11">
        <f t="shared" si="54"/>
        <v>0</v>
      </c>
      <c r="W132" s="11">
        <f t="shared" si="54"/>
        <v>0</v>
      </c>
    </row>
    <row r="133" spans="1:28" outlineLevel="1" x14ac:dyDescent="0.2">
      <c r="B133" s="4" t="s">
        <v>20</v>
      </c>
      <c r="C133" s="11">
        <f t="shared" ref="C133:W133" si="55">IFERROR(C120/C126,0)</f>
        <v>0.94039229605251784</v>
      </c>
      <c r="D133" s="11">
        <f t="shared" si="55"/>
        <v>0.92920652334150267</v>
      </c>
      <c r="E133" s="11">
        <f t="shared" si="55"/>
        <v>0.93070301220540486</v>
      </c>
      <c r="F133" s="11">
        <f t="shared" si="55"/>
        <v>0.93524703425516276</v>
      </c>
      <c r="G133" s="11">
        <f t="shared" si="55"/>
        <v>0.94800788223460297</v>
      </c>
      <c r="H133" s="11">
        <f t="shared" si="55"/>
        <v>0.94925905475454475</v>
      </c>
      <c r="I133" s="11">
        <f t="shared" si="55"/>
        <v>0.98190673432436082</v>
      </c>
      <c r="J133" s="11">
        <f t="shared" si="55"/>
        <v>0.97849632702496969</v>
      </c>
      <c r="K133" s="11">
        <f t="shared" si="55"/>
        <v>0.97319502834150373</v>
      </c>
      <c r="L133" s="11">
        <f t="shared" si="55"/>
        <v>0.97973926958857827</v>
      </c>
      <c r="M133" s="11">
        <f t="shared" si="55"/>
        <v>0.94569002801334456</v>
      </c>
      <c r="N133" s="11">
        <f t="shared" si="55"/>
        <v>0.93927582011945721</v>
      </c>
      <c r="O133" s="11">
        <f t="shared" si="55"/>
        <v>0.94259741713634815</v>
      </c>
      <c r="P133" s="11">
        <f t="shared" si="55"/>
        <v>0.94525548394248038</v>
      </c>
      <c r="Q133" s="11">
        <f t="shared" si="55"/>
        <v>0.9443330767944258</v>
      </c>
      <c r="R133" s="11">
        <f t="shared" si="55"/>
        <v>0.9767742736658761</v>
      </c>
      <c r="S133" s="11">
        <f t="shared" si="55"/>
        <v>0.97657546053112754</v>
      </c>
      <c r="T133" s="11">
        <f t="shared" si="55"/>
        <v>0.97493942289128821</v>
      </c>
      <c r="U133" s="11">
        <f t="shared" si="55"/>
        <v>0.97004608052536667</v>
      </c>
      <c r="V133" s="11">
        <f t="shared" si="55"/>
        <v>0.96880607718688638</v>
      </c>
      <c r="W133" s="11">
        <f t="shared" si="55"/>
        <v>0.96563241524977461</v>
      </c>
    </row>
    <row r="134" spans="1:28" outlineLevel="1" x14ac:dyDescent="0.2">
      <c r="B134" s="4" t="s">
        <v>0</v>
      </c>
      <c r="C134" s="11">
        <f t="shared" ref="C134:W134" si="56">IFERROR(C121/C126,0)</f>
        <v>0</v>
      </c>
      <c r="D134" s="11">
        <f t="shared" si="56"/>
        <v>0</v>
      </c>
      <c r="E134" s="11">
        <f t="shared" si="56"/>
        <v>0</v>
      </c>
      <c r="F134" s="11">
        <f t="shared" si="56"/>
        <v>0</v>
      </c>
      <c r="G134" s="11">
        <f t="shared" si="56"/>
        <v>0</v>
      </c>
      <c r="H134" s="11">
        <f t="shared" si="56"/>
        <v>0</v>
      </c>
      <c r="I134" s="11">
        <f t="shared" si="56"/>
        <v>0</v>
      </c>
      <c r="J134" s="11">
        <f t="shared" si="56"/>
        <v>0</v>
      </c>
      <c r="K134" s="11">
        <f t="shared" si="56"/>
        <v>0</v>
      </c>
      <c r="L134" s="11">
        <f t="shared" si="56"/>
        <v>0</v>
      </c>
      <c r="M134" s="11">
        <f t="shared" si="56"/>
        <v>3.3661067517093933E-2</v>
      </c>
      <c r="N134" s="11">
        <f t="shared" si="56"/>
        <v>3.9953683641518557E-2</v>
      </c>
      <c r="O134" s="11">
        <f t="shared" si="56"/>
        <v>3.7320072188049537E-2</v>
      </c>
      <c r="P134" s="11">
        <f t="shared" si="56"/>
        <v>3.3754527574352371E-2</v>
      </c>
      <c r="Q134" s="11">
        <f t="shared" si="56"/>
        <v>3.4543796577402468E-2</v>
      </c>
      <c r="R134" s="11">
        <f t="shared" si="56"/>
        <v>0</v>
      </c>
      <c r="S134" s="11">
        <f t="shared" si="56"/>
        <v>0</v>
      </c>
      <c r="T134" s="11">
        <f t="shared" si="56"/>
        <v>0</v>
      </c>
      <c r="U134" s="11">
        <f t="shared" si="56"/>
        <v>0</v>
      </c>
      <c r="V134" s="11">
        <f t="shared" si="56"/>
        <v>0</v>
      </c>
      <c r="W134" s="11">
        <f t="shared" si="56"/>
        <v>0</v>
      </c>
    </row>
    <row r="135" spans="1:28" outlineLevel="1" x14ac:dyDescent="0.2">
      <c r="B135" s="4" t="s">
        <v>22</v>
      </c>
      <c r="C135" s="11">
        <f t="shared" ref="C135:W135" si="57">IFERROR(C122/C126,0)</f>
        <v>0</v>
      </c>
      <c r="D135" s="11">
        <f t="shared" si="57"/>
        <v>0</v>
      </c>
      <c r="E135" s="11">
        <f t="shared" si="57"/>
        <v>0</v>
      </c>
      <c r="F135" s="11">
        <f t="shared" si="57"/>
        <v>0</v>
      </c>
      <c r="G135" s="11">
        <f t="shared" si="57"/>
        <v>0</v>
      </c>
      <c r="H135" s="11">
        <f t="shared" si="57"/>
        <v>0</v>
      </c>
      <c r="I135" s="11">
        <f t="shared" si="57"/>
        <v>0</v>
      </c>
      <c r="J135" s="11">
        <f t="shared" si="57"/>
        <v>0</v>
      </c>
      <c r="K135" s="11">
        <f t="shared" si="57"/>
        <v>0</v>
      </c>
      <c r="L135" s="11">
        <f t="shared" si="57"/>
        <v>0</v>
      </c>
      <c r="M135" s="11">
        <f t="shared" si="57"/>
        <v>0</v>
      </c>
      <c r="N135" s="11">
        <f t="shared" si="57"/>
        <v>0</v>
      </c>
      <c r="O135" s="11">
        <f t="shared" si="57"/>
        <v>0</v>
      </c>
      <c r="P135" s="11">
        <f t="shared" si="57"/>
        <v>0</v>
      </c>
      <c r="Q135" s="11">
        <f t="shared" si="57"/>
        <v>0</v>
      </c>
      <c r="R135" s="11">
        <f t="shared" si="57"/>
        <v>0</v>
      </c>
      <c r="S135" s="11">
        <f t="shared" si="57"/>
        <v>0</v>
      </c>
      <c r="T135" s="11">
        <f t="shared" si="57"/>
        <v>0</v>
      </c>
      <c r="U135" s="11">
        <f t="shared" si="57"/>
        <v>0</v>
      </c>
      <c r="V135" s="11">
        <f t="shared" si="57"/>
        <v>0</v>
      </c>
      <c r="W135" s="11">
        <f t="shared" si="57"/>
        <v>0</v>
      </c>
    </row>
    <row r="136" spans="1:28" x14ac:dyDescent="0.2">
      <c r="B136" s="4" t="s">
        <v>23</v>
      </c>
      <c r="C136" s="11">
        <f t="shared" ref="C136:W136" si="58">IFERROR(C123/C126,0)</f>
        <v>1.7719818718767262E-5</v>
      </c>
      <c r="D136" s="11">
        <f t="shared" si="58"/>
        <v>1.1049523652101853E-5</v>
      </c>
      <c r="E136" s="11">
        <f t="shared" si="58"/>
        <v>6.9340425846489013E-6</v>
      </c>
      <c r="F136" s="11">
        <f t="shared" si="58"/>
        <v>7.221441010925527E-6</v>
      </c>
      <c r="G136" s="11">
        <f t="shared" si="58"/>
        <v>7.1191752479062084E-6</v>
      </c>
      <c r="H136" s="11">
        <f t="shared" si="58"/>
        <v>8.3623754027349316E-6</v>
      </c>
      <c r="I136" s="11">
        <f t="shared" si="58"/>
        <v>2.2149608434170069E-5</v>
      </c>
      <c r="J136" s="11">
        <f t="shared" si="58"/>
        <v>2.0171972005746532E-5</v>
      </c>
      <c r="K136" s="11">
        <f t="shared" si="58"/>
        <v>2.2788190692545999E-5</v>
      </c>
      <c r="L136" s="11">
        <f t="shared" si="58"/>
        <v>2.5618257584917684E-5</v>
      </c>
      <c r="M136" s="11">
        <f t="shared" si="58"/>
        <v>4.0984369693987858E-5</v>
      </c>
      <c r="N136" s="11">
        <f t="shared" si="58"/>
        <v>8.097898584251935E-5</v>
      </c>
      <c r="O136" s="11">
        <f t="shared" si="58"/>
        <v>8.4963003595471895E-5</v>
      </c>
      <c r="P136" s="11">
        <f t="shared" si="58"/>
        <v>6.678901165486826E-5</v>
      </c>
      <c r="Q136" s="11">
        <f t="shared" si="58"/>
        <v>6.4099293313263771E-5</v>
      </c>
      <c r="R136" s="11">
        <f t="shared" si="58"/>
        <v>5.0253008049988615E-5</v>
      </c>
      <c r="S136" s="11">
        <f t="shared" si="58"/>
        <v>3.9438396638804819E-5</v>
      </c>
      <c r="T136" s="11">
        <f t="shared" si="58"/>
        <v>3.0902288172144889E-5</v>
      </c>
      <c r="U136" s="11">
        <f t="shared" si="58"/>
        <v>2.3323746558328582E-5</v>
      </c>
      <c r="V136" s="11">
        <f t="shared" si="58"/>
        <v>1.904808489467187E-5</v>
      </c>
      <c r="W136" s="11">
        <f t="shared" si="58"/>
        <v>1.1792310796304044E-5</v>
      </c>
    </row>
    <row r="137" spans="1:28" x14ac:dyDescent="0.2">
      <c r="B137" s="4" t="s">
        <v>17</v>
      </c>
      <c r="C137" s="11">
        <f t="shared" ref="C137:W137" si="59">IFERROR(C124/C126,0)</f>
        <v>0</v>
      </c>
      <c r="D137" s="11">
        <f t="shared" si="59"/>
        <v>0</v>
      </c>
      <c r="E137" s="11">
        <f t="shared" si="59"/>
        <v>0</v>
      </c>
      <c r="F137" s="11">
        <f t="shared" si="59"/>
        <v>0</v>
      </c>
      <c r="G137" s="11">
        <f t="shared" si="59"/>
        <v>0</v>
      </c>
      <c r="H137" s="11">
        <f t="shared" si="59"/>
        <v>0</v>
      </c>
      <c r="I137" s="11">
        <f t="shared" si="59"/>
        <v>0</v>
      </c>
      <c r="J137" s="11">
        <f t="shared" si="59"/>
        <v>0</v>
      </c>
      <c r="K137" s="11">
        <f t="shared" si="59"/>
        <v>0</v>
      </c>
      <c r="L137" s="11">
        <f t="shared" si="59"/>
        <v>0</v>
      </c>
      <c r="M137" s="11">
        <f t="shared" si="59"/>
        <v>0</v>
      </c>
      <c r="N137" s="11">
        <f t="shared" si="59"/>
        <v>0</v>
      </c>
      <c r="O137" s="11">
        <f t="shared" si="59"/>
        <v>0</v>
      </c>
      <c r="P137" s="11">
        <f t="shared" si="59"/>
        <v>0</v>
      </c>
      <c r="Q137" s="11">
        <f t="shared" si="59"/>
        <v>0</v>
      </c>
      <c r="R137" s="11">
        <f t="shared" si="59"/>
        <v>0</v>
      </c>
      <c r="S137" s="11">
        <f t="shared" si="59"/>
        <v>0</v>
      </c>
      <c r="T137" s="11">
        <f t="shared" si="59"/>
        <v>0</v>
      </c>
      <c r="U137" s="11">
        <f t="shared" si="59"/>
        <v>0</v>
      </c>
      <c r="V137" s="11">
        <f t="shared" si="59"/>
        <v>0</v>
      </c>
      <c r="W137" s="11">
        <f t="shared" si="59"/>
        <v>0</v>
      </c>
    </row>
    <row r="138" spans="1:28" s="31" customFormat="1" x14ac:dyDescent="0.2">
      <c r="A138" s="1"/>
      <c r="B138" s="4" t="s">
        <v>1</v>
      </c>
      <c r="C138" s="11">
        <f t="shared" ref="C138:W138" si="60">IFERROR(C125/C126,0)</f>
        <v>1.1060507344711274E-2</v>
      </c>
      <c r="D138" s="11">
        <f t="shared" si="60"/>
        <v>1.141241738818752E-2</v>
      </c>
      <c r="E138" s="11">
        <f t="shared" si="60"/>
        <v>9.8643345972392899E-3</v>
      </c>
      <c r="F138" s="11">
        <f t="shared" si="60"/>
        <v>8.4838594124528911E-3</v>
      </c>
      <c r="G138" s="11">
        <f t="shared" si="60"/>
        <v>7.4693042775092278E-3</v>
      </c>
      <c r="H138" s="11">
        <f t="shared" si="60"/>
        <v>6.3236774699916998E-3</v>
      </c>
      <c r="I138" s="11">
        <f t="shared" si="60"/>
        <v>8.2105947192828328E-3</v>
      </c>
      <c r="J138" s="11">
        <f t="shared" si="60"/>
        <v>1.1043072987690847E-2</v>
      </c>
      <c r="K138" s="11">
        <f t="shared" si="60"/>
        <v>1.3954002318919844E-2</v>
      </c>
      <c r="L138" s="11">
        <f t="shared" si="60"/>
        <v>9.1386392287460955E-3</v>
      </c>
      <c r="M138" s="11">
        <f t="shared" si="60"/>
        <v>9.3571251278721946E-3</v>
      </c>
      <c r="N138" s="11">
        <f t="shared" si="60"/>
        <v>9.0435721868710097E-3</v>
      </c>
      <c r="O138" s="11">
        <f t="shared" si="60"/>
        <v>8.0516677646964279E-3</v>
      </c>
      <c r="P138" s="11">
        <f t="shared" si="60"/>
        <v>6.8405432034268493E-3</v>
      </c>
      <c r="Q138" s="11">
        <f t="shared" si="60"/>
        <v>5.4400244633234403E-3</v>
      </c>
      <c r="R138" s="11">
        <f t="shared" si="60"/>
        <v>5.3354374873120372E-3</v>
      </c>
      <c r="S138" s="11">
        <f t="shared" si="60"/>
        <v>3.9307330689072858E-3</v>
      </c>
      <c r="T138" s="11">
        <f t="shared" si="60"/>
        <v>4.0774634987921369E-3</v>
      </c>
      <c r="U138" s="11">
        <f t="shared" si="60"/>
        <v>6.3534162464608818E-3</v>
      </c>
      <c r="V138" s="11">
        <f t="shared" si="60"/>
        <v>6.0107855927057285E-3</v>
      </c>
      <c r="W138" s="11">
        <f t="shared" si="60"/>
        <v>4.9771413100933928E-3</v>
      </c>
      <c r="X138" s="1"/>
      <c r="Y138" s="1"/>
      <c r="Z138"/>
      <c r="AA138" s="1"/>
      <c r="AB138" s="1"/>
    </row>
    <row r="139" spans="1:28" outlineLevel="1" x14ac:dyDescent="0.2"/>
    <row r="140" spans="1:28" outlineLevel="1" x14ac:dyDescent="0.2"/>
    <row r="141" spans="1:28" outlineLevel="1" x14ac:dyDescent="0.2">
      <c r="A141" s="32" t="s">
        <v>87</v>
      </c>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4"/>
      <c r="AA141" s="33"/>
      <c r="AB141" s="33"/>
    </row>
    <row r="142" spans="1:28" outlineLevel="1" x14ac:dyDescent="0.2">
      <c r="B142" s="20" t="s">
        <v>88</v>
      </c>
      <c r="C142" s="5">
        <f>'[2]Table 32'!C$15</f>
        <v>288.37876599999998</v>
      </c>
      <c r="D142" s="5">
        <f>'[2]Table 32'!D$15</f>
        <v>184.739643</v>
      </c>
      <c r="E142" s="5">
        <f>'[2]Table 32'!E$15</f>
        <v>203.88514499999999</v>
      </c>
      <c r="F142" s="5">
        <f>'[2]Table 32'!F$15</f>
        <v>215.98606000000001</v>
      </c>
      <c r="G142" s="5">
        <f>'[2]Table 32'!G$15</f>
        <v>253.61990700000001</v>
      </c>
      <c r="H142" s="5">
        <f>'[2]Table 32'!H$15</f>
        <v>271.67891300000002</v>
      </c>
      <c r="I142" s="5">
        <f>'[2]Table 32'!I$15</f>
        <v>268.98397299999999</v>
      </c>
      <c r="J142" s="5">
        <f>'[2]Table 32'!J$15</f>
        <v>286.7235</v>
      </c>
      <c r="K142" s="5">
        <f>'[2]Table 32'!K$15</f>
        <v>283.99694699999998</v>
      </c>
      <c r="L142" s="5">
        <f>'[2]Table 32'!L$15</f>
        <v>251.94119599999999</v>
      </c>
      <c r="M142" s="5">
        <f>'[2]Table 32'!M$15</f>
        <v>266.13810999999998</v>
      </c>
      <c r="N142" s="5">
        <f>'[2]Table 32'!N$15</f>
        <v>248.10640100000001</v>
      </c>
      <c r="O142" s="5">
        <f>'[2]Table 32'!O$15</f>
        <v>266.31070299999999</v>
      </c>
      <c r="P142" s="5">
        <f>'[2]Table 32'!P$15</f>
        <v>273.939975</v>
      </c>
      <c r="Q142" s="5">
        <f>'[2]Table 32'!Q$15</f>
        <v>280.12978900000002</v>
      </c>
      <c r="R142" s="5">
        <f>'[2]Table 32'!R$15</f>
        <v>305.57118500000001</v>
      </c>
      <c r="S142" s="5">
        <f>'[2]Table 32'!S$15</f>
        <v>320.31192099999998</v>
      </c>
      <c r="T142" s="5">
        <f>'[2]Table 32'!T$15</f>
        <v>345.594314</v>
      </c>
      <c r="U142" s="5">
        <f>'[2]Table 32'!U$15</f>
        <v>366.05533200000002</v>
      </c>
      <c r="V142" s="5">
        <f>'[2]Table 32'!V$15</f>
        <v>356.03918099999999</v>
      </c>
      <c r="W142" s="5">
        <f>'[2]Table 32'!W$15</f>
        <v>343.36907000000002</v>
      </c>
      <c r="Z142" s="21"/>
      <c r="AB142"/>
    </row>
    <row r="143" spans="1:28" outlineLevel="1" x14ac:dyDescent="0.2">
      <c r="B143" s="7" t="s">
        <v>89</v>
      </c>
      <c r="C143" s="5"/>
      <c r="D143" s="5"/>
      <c r="E143" s="5"/>
      <c r="F143" s="5"/>
      <c r="G143" s="5"/>
      <c r="H143" s="5"/>
      <c r="I143" s="5"/>
      <c r="J143" s="5"/>
      <c r="K143" s="5"/>
      <c r="L143" s="5"/>
      <c r="M143" s="5"/>
      <c r="N143" s="5"/>
      <c r="O143" s="5"/>
      <c r="P143" s="5"/>
      <c r="Q143" s="5"/>
      <c r="R143" s="5"/>
      <c r="S143" s="5"/>
      <c r="T143" s="5"/>
      <c r="U143" s="5"/>
      <c r="V143" s="5"/>
      <c r="W143" s="5"/>
      <c r="Z143" s="21"/>
      <c r="AB143"/>
    </row>
    <row r="144" spans="1:28" outlineLevel="1" x14ac:dyDescent="0.2">
      <c r="B144" s="7" t="s">
        <v>25</v>
      </c>
      <c r="C144" s="5">
        <f>'[2]Table 32'!C$26</f>
        <v>47.780999999999999</v>
      </c>
      <c r="D144" s="5">
        <f>'[2]Table 32'!D$26</f>
        <v>29.405999999999999</v>
      </c>
      <c r="E144" s="5">
        <f>'[2]Table 32'!E$26</f>
        <v>30.42</v>
      </c>
      <c r="F144" s="5">
        <f>'[2]Table 32'!F$26</f>
        <v>32.817999999999998</v>
      </c>
      <c r="G144" s="5">
        <f>'[2]Table 32'!G$26</f>
        <v>37.131999999999998</v>
      </c>
      <c r="H144" s="5">
        <f>'[2]Table 32'!H$26</f>
        <v>41.4</v>
      </c>
      <c r="I144" s="5">
        <f>'[2]Table 32'!I$26</f>
        <v>45.936999999999998</v>
      </c>
      <c r="J144" s="5">
        <f>'[2]Table 32'!J$26</f>
        <v>49.137</v>
      </c>
      <c r="K144" s="5">
        <f>'[2]Table 32'!K$26</f>
        <v>54.856999999999999</v>
      </c>
      <c r="L144" s="5">
        <f>'[2]Table 32'!L$26</f>
        <v>57.253999999999998</v>
      </c>
      <c r="M144" s="5">
        <f>'[2]Table 32'!M$26</f>
        <v>59.655999999999999</v>
      </c>
      <c r="N144" s="5">
        <f>'[2]Table 32'!N$26</f>
        <v>59.406999999999996</v>
      </c>
      <c r="O144" s="5">
        <f>'[2]Table 32'!O$26</f>
        <v>61.19</v>
      </c>
      <c r="P144" s="5">
        <f>'[2]Table 32'!P$26</f>
        <v>63.826999999999998</v>
      </c>
      <c r="Q144" s="5">
        <f>'[2]Table 32'!Q$26</f>
        <v>64.715999999999994</v>
      </c>
      <c r="R144" s="5">
        <f>'[2]Table 32'!R$26</f>
        <v>70.501000000000005</v>
      </c>
      <c r="S144" s="5">
        <f>'[2]Table 32'!S$26</f>
        <v>65.388000000000005</v>
      </c>
      <c r="T144" s="5">
        <f>'[2]Table 32'!T$26</f>
        <v>70.634</v>
      </c>
      <c r="U144" s="5">
        <f>'[2]Table 32'!U$26</f>
        <v>73.378</v>
      </c>
      <c r="V144" s="5">
        <f>'[2]Table 32'!V$26</f>
        <v>75.188999999999993</v>
      </c>
      <c r="W144" s="5">
        <f>'[2]Table 32'!W$26</f>
        <v>76.591999999999999</v>
      </c>
      <c r="Z144" s="21" t="s">
        <v>93</v>
      </c>
      <c r="AB144"/>
    </row>
    <row r="145" spans="2:28" outlineLevel="1" x14ac:dyDescent="0.2">
      <c r="B145" s="7" t="s">
        <v>30</v>
      </c>
      <c r="C145" s="5">
        <f>'[2]Table 32'!C$27</f>
        <v>5486.7024760000004</v>
      </c>
      <c r="D145" s="5">
        <f>'[2]Table 32'!D$27</f>
        <v>5149.305445</v>
      </c>
      <c r="E145" s="5">
        <f>'[2]Table 32'!E$27</f>
        <v>5277.4487209999998</v>
      </c>
      <c r="F145" s="5">
        <f>'[2]Table 32'!F$27</f>
        <v>5182.0591610000001</v>
      </c>
      <c r="G145" s="5">
        <f>'[2]Table 32'!G$27</f>
        <v>5378.1043470000004</v>
      </c>
      <c r="H145" s="5">
        <f>'[2]Table 32'!H$27</f>
        <v>5166.9967790000001</v>
      </c>
      <c r="I145" s="5">
        <f>'[2]Table 32'!I$27</f>
        <v>4610.3953410000004</v>
      </c>
      <c r="J145" s="5">
        <f>'[2]Table 32'!J$27</f>
        <v>4594.8113780000003</v>
      </c>
      <c r="K145" s="5">
        <f>'[2]Table 32'!K$27</f>
        <v>4076.3397519999999</v>
      </c>
      <c r="L145" s="5">
        <f>'[2]Table 32'!L$27</f>
        <v>4085.3120180000001</v>
      </c>
      <c r="M145" s="5">
        <f>'[2]Table 32'!M$27</f>
        <v>4141.7397019999999</v>
      </c>
      <c r="N145" s="5">
        <f>'[2]Table 32'!N$27</f>
        <v>3877.3539839999999</v>
      </c>
      <c r="O145" s="5">
        <f>'[2]Table 32'!O$27</f>
        <v>4040.620938</v>
      </c>
      <c r="P145" s="5">
        <f>'[2]Table 32'!P$27</f>
        <v>3984.5532170000001</v>
      </c>
      <c r="Q145" s="5">
        <f>'[2]Table 32'!Q$27</f>
        <v>4018.6959569999999</v>
      </c>
      <c r="R145" s="5">
        <f>'[2]Table 32'!R$27</f>
        <v>4023.9579549999999</v>
      </c>
      <c r="S145" s="5">
        <f>'[2]Table 32'!S$27</f>
        <v>4275.4568680000002</v>
      </c>
      <c r="T145" s="5">
        <f>'[2]Table 32'!T$27</f>
        <v>4216.2318359999999</v>
      </c>
      <c r="U145" s="5">
        <f>'[2]Table 32'!U$27</f>
        <v>4298.9082500000004</v>
      </c>
      <c r="V145" s="5">
        <f>'[2]Table 32'!V$27</f>
        <v>4073.5699679999998</v>
      </c>
      <c r="W145" s="5">
        <f>'[2]Table 32'!W$27</f>
        <v>3722.0834140000002</v>
      </c>
      <c r="Z145" s="21" t="s">
        <v>93</v>
      </c>
      <c r="AB145"/>
    </row>
    <row r="146" spans="2:28" outlineLevel="1" x14ac:dyDescent="0.2">
      <c r="B146" s="7" t="s">
        <v>31</v>
      </c>
      <c r="C146" s="5">
        <f t="shared" ref="C146:W146" si="61">C144*C145/1000</f>
        <v>262.16013100575606</v>
      </c>
      <c r="D146" s="5">
        <f t="shared" si="61"/>
        <v>151.42047591566998</v>
      </c>
      <c r="E146" s="5">
        <f t="shared" si="61"/>
        <v>160.53999009282001</v>
      </c>
      <c r="F146" s="5">
        <f t="shared" si="61"/>
        <v>170.06481754569799</v>
      </c>
      <c r="G146" s="5">
        <f t="shared" si="61"/>
        <v>199.699770612804</v>
      </c>
      <c r="H146" s="5">
        <f t="shared" si="61"/>
        <v>213.91366665059999</v>
      </c>
      <c r="I146" s="5">
        <f t="shared" si="61"/>
        <v>211.78773077951701</v>
      </c>
      <c r="J146" s="5">
        <f t="shared" si="61"/>
        <v>225.77524668078601</v>
      </c>
      <c r="K146" s="5">
        <f t="shared" si="61"/>
        <v>223.615769775464</v>
      </c>
      <c r="L146" s="5">
        <f t="shared" si="61"/>
        <v>233.900454278572</v>
      </c>
      <c r="M146" s="5">
        <f t="shared" si="61"/>
        <v>247.07962366251201</v>
      </c>
      <c r="N146" s="5">
        <f t="shared" si="61"/>
        <v>230.34196812748797</v>
      </c>
      <c r="O146" s="5">
        <f t="shared" si="61"/>
        <v>247.24559519621999</v>
      </c>
      <c r="P146" s="5">
        <f t="shared" si="61"/>
        <v>254.32207818145901</v>
      </c>
      <c r="Q146" s="5">
        <f t="shared" si="61"/>
        <v>260.073927553212</v>
      </c>
      <c r="R146" s="5">
        <f t="shared" si="61"/>
        <v>283.69305978545498</v>
      </c>
      <c r="S146" s="5">
        <f t="shared" si="61"/>
        <v>279.56357368478405</v>
      </c>
      <c r="T146" s="5">
        <f t="shared" si="61"/>
        <v>297.80931950402402</v>
      </c>
      <c r="U146" s="5">
        <f t="shared" si="61"/>
        <v>315.44528956850002</v>
      </c>
      <c r="V146" s="5">
        <f t="shared" si="61"/>
        <v>306.28765232395193</v>
      </c>
      <c r="W146" s="5">
        <f t="shared" si="61"/>
        <v>285.081812845088</v>
      </c>
    </row>
    <row r="147" spans="2:28" outlineLevel="1" x14ac:dyDescent="0.2">
      <c r="B147" s="7" t="s">
        <v>140</v>
      </c>
      <c r="C147" s="14">
        <f t="shared" ref="C147:W147" si="62">C142/C146</f>
        <v>1.1000100011151897</v>
      </c>
      <c r="D147" s="14">
        <f t="shared" si="62"/>
        <v>1.2200439992203322</v>
      </c>
      <c r="E147" s="14">
        <f t="shared" si="62"/>
        <v>1.2699959983934157</v>
      </c>
      <c r="F147" s="14">
        <f t="shared" si="62"/>
        <v>1.2700220017109802</v>
      </c>
      <c r="G147" s="14">
        <f t="shared" si="62"/>
        <v>1.2700060006165017</v>
      </c>
      <c r="H147" s="14">
        <f t="shared" si="62"/>
        <v>1.2700399990981035</v>
      </c>
      <c r="I147" s="14">
        <f t="shared" si="62"/>
        <v>1.2700640023383956</v>
      </c>
      <c r="J147" s="14">
        <f t="shared" si="62"/>
        <v>1.2699509986822697</v>
      </c>
      <c r="K147" s="14">
        <f t="shared" si="62"/>
        <v>1.270021999276552</v>
      </c>
      <c r="L147" s="14">
        <f t="shared" si="62"/>
        <v>1.0771299986443881</v>
      </c>
      <c r="M147" s="14">
        <f t="shared" si="62"/>
        <v>1.077134998244615</v>
      </c>
      <c r="N147" s="14">
        <f t="shared" si="62"/>
        <v>1.0771219982920346</v>
      </c>
      <c r="O147" s="14">
        <f t="shared" si="62"/>
        <v>1.0771099998309352</v>
      </c>
      <c r="P147" s="14">
        <f t="shared" si="62"/>
        <v>1.0771380013832053</v>
      </c>
      <c r="Q147" s="14">
        <f t="shared" si="62"/>
        <v>1.0771160017287182</v>
      </c>
      <c r="R147" s="14">
        <f t="shared" si="62"/>
        <v>1.077119000482742</v>
      </c>
      <c r="S147" s="14">
        <f t="shared" si="62"/>
        <v>1.1457569982316826</v>
      </c>
      <c r="T147" s="14">
        <f t="shared" si="62"/>
        <v>1.1604550004531684</v>
      </c>
      <c r="U147" s="14">
        <f t="shared" si="62"/>
        <v>1.1604400005488427</v>
      </c>
      <c r="V147" s="14">
        <f t="shared" si="62"/>
        <v>1.1624340005173543</v>
      </c>
      <c r="W147" s="14">
        <f t="shared" si="62"/>
        <v>1.2044579995237543</v>
      </c>
    </row>
    <row r="148" spans="2:28" outlineLevel="1" x14ac:dyDescent="0.2">
      <c r="B148" s="7" t="s">
        <v>90</v>
      </c>
      <c r="C148" s="5">
        <f t="shared" ref="C148:W148" si="63">C145*C147</f>
        <v>6035.4275967434742</v>
      </c>
      <c r="D148" s="5">
        <f t="shared" si="63"/>
        <v>6282.3792083248327</v>
      </c>
      <c r="E148" s="5">
        <f t="shared" si="63"/>
        <v>6702.3387573964492</v>
      </c>
      <c r="F148" s="5">
        <f t="shared" si="63"/>
        <v>6581.329148637943</v>
      </c>
      <c r="G148" s="5">
        <f t="shared" si="63"/>
        <v>6830.2247926316932</v>
      </c>
      <c r="H148" s="5">
        <f t="shared" si="63"/>
        <v>6562.2925845410637</v>
      </c>
      <c r="I148" s="5">
        <f t="shared" si="63"/>
        <v>5855.4971591527528</v>
      </c>
      <c r="J148" s="5">
        <f t="shared" si="63"/>
        <v>5835.1852982477558</v>
      </c>
      <c r="K148" s="5">
        <f t="shared" si="63"/>
        <v>5177.0411615655239</v>
      </c>
      <c r="L148" s="5">
        <f t="shared" si="63"/>
        <v>4400.4121284102421</v>
      </c>
      <c r="M148" s="5">
        <f t="shared" si="63"/>
        <v>4461.2127866434221</v>
      </c>
      <c r="N148" s="5">
        <f t="shared" si="63"/>
        <v>4176.3832713316615</v>
      </c>
      <c r="O148" s="5">
        <f t="shared" si="63"/>
        <v>4352.1932178460538</v>
      </c>
      <c r="P148" s="5">
        <f t="shared" si="63"/>
        <v>4291.9136885644011</v>
      </c>
      <c r="Q148" s="5">
        <f t="shared" si="63"/>
        <v>4328.6017213672048</v>
      </c>
      <c r="R148" s="5">
        <f t="shared" si="63"/>
        <v>4334.2815704741788</v>
      </c>
      <c r="S148" s="5">
        <f t="shared" si="63"/>
        <v>4898.6346271487118</v>
      </c>
      <c r="T148" s="5">
        <f t="shared" si="63"/>
        <v>4892.7473171560432</v>
      </c>
      <c r="U148" s="5">
        <f t="shared" si="63"/>
        <v>4988.6250919894246</v>
      </c>
      <c r="V148" s="5">
        <f t="shared" si="63"/>
        <v>4735.2562342895908</v>
      </c>
      <c r="W148" s="5">
        <f t="shared" si="63"/>
        <v>4483.0931428869862</v>
      </c>
    </row>
    <row r="149" spans="2:28" outlineLevel="1" x14ac:dyDescent="0.2"/>
    <row r="150" spans="2:28" outlineLevel="1" x14ac:dyDescent="0.2">
      <c r="B150" s="8" t="s">
        <v>14</v>
      </c>
      <c r="C150" s="13"/>
    </row>
    <row r="151" spans="2:28" outlineLevel="1" x14ac:dyDescent="0.2">
      <c r="B151" s="4" t="s">
        <v>18</v>
      </c>
      <c r="C151" s="5"/>
      <c r="D151" s="5"/>
      <c r="E151" s="5"/>
      <c r="F151" s="5"/>
      <c r="G151" s="5"/>
      <c r="H151" s="5"/>
      <c r="I151" s="5"/>
      <c r="J151" s="5"/>
      <c r="K151" s="5"/>
      <c r="L151" s="5"/>
      <c r="M151" s="5"/>
      <c r="N151" s="5"/>
      <c r="O151" s="5"/>
      <c r="P151" s="5"/>
      <c r="Q151" s="5"/>
      <c r="R151" s="5"/>
      <c r="S151" s="5"/>
      <c r="T151" s="5"/>
      <c r="U151" s="5"/>
      <c r="V151" s="5"/>
      <c r="W151" s="5"/>
      <c r="Z151" s="21"/>
    </row>
    <row r="152" spans="2:28" outlineLevel="1" x14ac:dyDescent="0.2">
      <c r="B152" s="4" t="s">
        <v>19</v>
      </c>
      <c r="C152" s="5"/>
      <c r="D152" s="5"/>
      <c r="E152" s="5"/>
      <c r="F152" s="5"/>
      <c r="G152" s="5"/>
      <c r="H152" s="5"/>
      <c r="I152" s="5"/>
      <c r="J152" s="5"/>
      <c r="K152" s="5"/>
      <c r="L152" s="5"/>
      <c r="M152" s="5"/>
      <c r="N152" s="5"/>
      <c r="O152" s="5"/>
      <c r="P152" s="5"/>
      <c r="Q152" s="5"/>
      <c r="R152" s="5"/>
      <c r="S152" s="5"/>
      <c r="T152" s="5"/>
      <c r="U152" s="5"/>
      <c r="V152" s="5"/>
      <c r="W152" s="5"/>
      <c r="Z152" s="21"/>
    </row>
    <row r="153" spans="2:28" outlineLevel="1" x14ac:dyDescent="0.2">
      <c r="B153" s="4" t="s">
        <v>16</v>
      </c>
      <c r="C153" s="5"/>
      <c r="D153" s="5"/>
      <c r="E153" s="5"/>
      <c r="F153" s="5"/>
      <c r="G153" s="5"/>
      <c r="H153" s="5"/>
      <c r="I153" s="5"/>
      <c r="J153" s="5"/>
      <c r="K153" s="5"/>
      <c r="L153" s="5"/>
      <c r="M153" s="5"/>
      <c r="N153" s="5"/>
      <c r="O153" s="5"/>
      <c r="P153" s="5"/>
      <c r="Q153" s="5"/>
      <c r="R153" s="5"/>
      <c r="S153" s="5"/>
      <c r="T153" s="5"/>
      <c r="U153" s="5"/>
      <c r="V153" s="5"/>
      <c r="W153" s="5"/>
      <c r="Z153" s="21"/>
    </row>
    <row r="154" spans="2:28" outlineLevel="1" x14ac:dyDescent="0.2">
      <c r="B154" s="4" t="s">
        <v>21</v>
      </c>
      <c r="C154" s="5"/>
      <c r="D154" s="5"/>
      <c r="E154" s="5"/>
      <c r="F154" s="5"/>
      <c r="G154" s="5"/>
      <c r="H154" s="5"/>
      <c r="I154" s="5"/>
      <c r="J154" s="5"/>
      <c r="K154" s="5"/>
      <c r="L154" s="5"/>
      <c r="M154" s="5"/>
      <c r="N154" s="5"/>
      <c r="O154" s="5"/>
      <c r="P154" s="5"/>
      <c r="Q154" s="5"/>
      <c r="R154" s="5"/>
      <c r="S154" s="5"/>
      <c r="T154" s="5"/>
      <c r="U154" s="5"/>
      <c r="V154" s="5"/>
      <c r="W154" s="5"/>
      <c r="Z154" s="21"/>
    </row>
    <row r="155" spans="2:28" outlineLevel="1" x14ac:dyDescent="0.2">
      <c r="B155" s="4" t="s">
        <v>20</v>
      </c>
      <c r="C155" s="5">
        <f>'[2]Table 32'!C$12*1000</f>
        <v>431.25299999999999</v>
      </c>
      <c r="D155" s="5">
        <f>'[2]Table 32'!D$12*1000</f>
        <v>249.08699999999999</v>
      </c>
      <c r="E155" s="5">
        <f>'[2]Table 32'!E$12*1000</f>
        <v>264.08799999999997</v>
      </c>
      <c r="F155" s="5">
        <f>'[2]Table 32'!F$12*1000</f>
        <v>279.75700000000001</v>
      </c>
      <c r="G155" s="5">
        <f>'[2]Table 32'!G$12*1000</f>
        <v>328.50600000000003</v>
      </c>
      <c r="H155" s="5">
        <f>'[2]Table 32'!H$12*1000</f>
        <v>321.94</v>
      </c>
      <c r="I155" s="5">
        <f>'[2]Table 32'!I$12*1000</f>
        <v>318.74099999999999</v>
      </c>
      <c r="J155" s="5">
        <f>'[2]Table 32'!J$12*1000</f>
        <v>331.89000000000004</v>
      </c>
      <c r="K155" s="5">
        <f>'[2]Table 32'!K$12*1000</f>
        <v>328.71499999999997</v>
      </c>
      <c r="L155" s="5">
        <f>'[2]Table 32'!L$12*1000</f>
        <v>442.072</v>
      </c>
      <c r="M155" s="5">
        <f>'[2]Table 32'!M$12*1000</f>
        <v>466.98</v>
      </c>
      <c r="N155" s="5">
        <f>'[2]Table 32'!N$12*1000</f>
        <v>435.346</v>
      </c>
      <c r="O155" s="5">
        <f>'[2]Table 32'!O$12*1000</f>
        <v>467.29399999999998</v>
      </c>
      <c r="P155" s="5">
        <f>'[2]Table 32'!P$12*1000</f>
        <v>480.66900000000004</v>
      </c>
      <c r="Q155" s="5">
        <f>'[2]Table 32'!Q$12*1000</f>
        <v>491.53999999999996</v>
      </c>
      <c r="R155" s="5">
        <f>'[2]Table 32'!R$12*1000</f>
        <v>536.17999999999995</v>
      </c>
      <c r="S155" s="5">
        <f>'[2]Table 32'!S$12*1000</f>
        <v>528.375</v>
      </c>
      <c r="T155" s="5">
        <f>'[2]Table 32'!T$12*1000</f>
        <v>552.43600000000004</v>
      </c>
      <c r="U155" s="5">
        <f>'[2]Table 32'!U$12*1000</f>
        <v>585.15099999999995</v>
      </c>
      <c r="V155" s="5">
        <f>'[2]Table 32'!V$12*1000</f>
        <v>568.16399999999999</v>
      </c>
      <c r="W155" s="5">
        <f>'[2]Table 32'!W$12*1000</f>
        <v>528.827</v>
      </c>
      <c r="Z155" s="21" t="s">
        <v>26</v>
      </c>
    </row>
    <row r="156" spans="2:28" outlineLevel="1" x14ac:dyDescent="0.2">
      <c r="B156" s="4" t="s">
        <v>0</v>
      </c>
      <c r="C156" s="5"/>
      <c r="D156" s="5"/>
      <c r="E156" s="5"/>
      <c r="F156" s="5"/>
      <c r="G156" s="5"/>
      <c r="H156" s="5"/>
      <c r="I156" s="5"/>
      <c r="J156" s="5"/>
      <c r="K156" s="5"/>
      <c r="L156" s="5"/>
      <c r="M156" s="5"/>
      <c r="N156" s="5"/>
      <c r="O156" s="5"/>
      <c r="P156" s="5"/>
      <c r="Q156" s="5"/>
      <c r="R156" s="5"/>
      <c r="S156" s="5"/>
      <c r="T156" s="5"/>
      <c r="U156" s="5"/>
      <c r="V156" s="5"/>
      <c r="W156" s="5"/>
      <c r="Z156" s="21"/>
    </row>
    <row r="157" spans="2:28" outlineLevel="1" x14ac:dyDescent="0.2">
      <c r="B157" s="4" t="s">
        <v>22</v>
      </c>
      <c r="C157" s="5"/>
      <c r="D157" s="5"/>
      <c r="E157" s="5"/>
      <c r="F157" s="5"/>
      <c r="G157" s="5"/>
      <c r="H157" s="5"/>
      <c r="I157" s="5"/>
      <c r="J157" s="5"/>
      <c r="K157" s="5"/>
      <c r="L157" s="5"/>
      <c r="M157" s="5"/>
      <c r="N157" s="5"/>
      <c r="O157" s="5"/>
      <c r="P157" s="5"/>
      <c r="Q157" s="5"/>
      <c r="R157" s="5"/>
      <c r="S157" s="5"/>
      <c r="T157" s="5"/>
      <c r="U157" s="5"/>
      <c r="V157" s="5"/>
      <c r="W157" s="5"/>
      <c r="Z157" s="21"/>
    </row>
    <row r="158" spans="2:28" outlineLevel="1" x14ac:dyDescent="0.2">
      <c r="B158" s="4" t="s">
        <v>23</v>
      </c>
      <c r="C158" s="5"/>
      <c r="D158" s="5"/>
      <c r="E158" s="5"/>
      <c r="F158" s="5"/>
      <c r="G158" s="5"/>
      <c r="H158" s="5"/>
      <c r="I158" s="5"/>
      <c r="J158" s="5"/>
      <c r="K158" s="5"/>
      <c r="L158" s="5"/>
      <c r="M158" s="5"/>
      <c r="N158" s="5"/>
      <c r="O158" s="5"/>
      <c r="P158" s="5"/>
      <c r="Q158" s="5"/>
      <c r="R158" s="5"/>
      <c r="S158" s="5"/>
      <c r="T158" s="5"/>
      <c r="U158" s="5"/>
      <c r="V158" s="5"/>
      <c r="W158" s="5"/>
      <c r="Z158" s="21"/>
    </row>
    <row r="159" spans="2:28" outlineLevel="1" x14ac:dyDescent="0.2">
      <c r="B159" s="4" t="s">
        <v>17</v>
      </c>
      <c r="C159" s="5"/>
      <c r="D159" s="5"/>
      <c r="E159" s="5"/>
      <c r="F159" s="5"/>
      <c r="G159" s="5"/>
      <c r="H159" s="5"/>
      <c r="I159" s="5"/>
      <c r="J159" s="5"/>
      <c r="K159" s="5"/>
      <c r="L159" s="5"/>
      <c r="M159" s="5"/>
      <c r="N159" s="5"/>
      <c r="O159" s="5"/>
      <c r="P159" s="5"/>
      <c r="Q159" s="5"/>
      <c r="R159" s="5"/>
      <c r="S159" s="5"/>
      <c r="T159" s="5"/>
      <c r="U159" s="5"/>
      <c r="V159" s="5"/>
      <c r="W159" s="5"/>
      <c r="Z159" s="21"/>
    </row>
    <row r="160" spans="2:28" outlineLevel="1" x14ac:dyDescent="0.2">
      <c r="B160" s="4" t="s">
        <v>1</v>
      </c>
      <c r="C160" s="5"/>
      <c r="D160" s="5"/>
      <c r="E160" s="5"/>
      <c r="F160" s="5"/>
      <c r="G160" s="5"/>
      <c r="H160" s="5"/>
      <c r="I160" s="5"/>
      <c r="J160" s="5"/>
      <c r="K160" s="5"/>
      <c r="L160" s="5"/>
      <c r="M160" s="5"/>
      <c r="N160" s="5"/>
      <c r="O160" s="5"/>
      <c r="P160" s="5"/>
      <c r="Q160" s="5"/>
      <c r="R160" s="5"/>
      <c r="S160" s="5"/>
      <c r="T160" s="5"/>
      <c r="U160" s="5"/>
      <c r="V160" s="5"/>
      <c r="W160" s="5"/>
      <c r="Z160" s="21"/>
    </row>
    <row r="161" spans="1:28" outlineLevel="1" x14ac:dyDescent="0.2">
      <c r="B161" s="15" t="s">
        <v>9</v>
      </c>
      <c r="C161" s="19">
        <f t="shared" ref="C161:W161" si="64">SUM(C151:C160)</f>
        <v>431.25299999999999</v>
      </c>
      <c r="D161" s="19">
        <f t="shared" si="64"/>
        <v>249.08699999999999</v>
      </c>
      <c r="E161" s="19">
        <f t="shared" si="64"/>
        <v>264.08799999999997</v>
      </c>
      <c r="F161" s="19">
        <f t="shared" si="64"/>
        <v>279.75700000000001</v>
      </c>
      <c r="G161" s="19">
        <f t="shared" si="64"/>
        <v>328.50600000000003</v>
      </c>
      <c r="H161" s="19">
        <f t="shared" si="64"/>
        <v>321.94</v>
      </c>
      <c r="I161" s="19">
        <f t="shared" si="64"/>
        <v>318.74099999999999</v>
      </c>
      <c r="J161" s="19">
        <f t="shared" si="64"/>
        <v>331.89000000000004</v>
      </c>
      <c r="K161" s="19">
        <f t="shared" si="64"/>
        <v>328.71499999999997</v>
      </c>
      <c r="L161" s="19">
        <f t="shared" si="64"/>
        <v>442.072</v>
      </c>
      <c r="M161" s="19">
        <f t="shared" si="64"/>
        <v>466.98</v>
      </c>
      <c r="N161" s="19">
        <f t="shared" si="64"/>
        <v>435.346</v>
      </c>
      <c r="O161" s="19">
        <f t="shared" si="64"/>
        <v>467.29399999999998</v>
      </c>
      <c r="P161" s="19">
        <f t="shared" si="64"/>
        <v>480.66900000000004</v>
      </c>
      <c r="Q161" s="19">
        <f t="shared" si="64"/>
        <v>491.53999999999996</v>
      </c>
      <c r="R161" s="19">
        <f t="shared" si="64"/>
        <v>536.17999999999995</v>
      </c>
      <c r="S161" s="19">
        <f t="shared" si="64"/>
        <v>528.375</v>
      </c>
      <c r="T161" s="19">
        <f t="shared" si="64"/>
        <v>552.43600000000004</v>
      </c>
      <c r="U161" s="19">
        <f t="shared" si="64"/>
        <v>585.15099999999995</v>
      </c>
      <c r="V161" s="19">
        <f t="shared" si="64"/>
        <v>568.16399999999999</v>
      </c>
      <c r="W161" s="19">
        <f t="shared" si="64"/>
        <v>528.827</v>
      </c>
    </row>
    <row r="162" spans="1:28" outlineLevel="1" x14ac:dyDescent="0.2">
      <c r="B162" s="26" t="s">
        <v>91</v>
      </c>
      <c r="C162" s="25">
        <f t="shared" ref="C162:W162" si="65">C161/C142/1000</f>
        <v>1.4954395081918064E-3</v>
      </c>
      <c r="D162" s="25">
        <f t="shared" si="65"/>
        <v>1.348313745523477E-3</v>
      </c>
      <c r="E162" s="25">
        <f t="shared" si="65"/>
        <v>1.2952782803278774E-3</v>
      </c>
      <c r="F162" s="25">
        <f t="shared" si="65"/>
        <v>1.295254888208989E-3</v>
      </c>
      <c r="G162" s="25">
        <f t="shared" si="65"/>
        <v>1.295268986909612E-3</v>
      </c>
      <c r="H162" s="25">
        <f t="shared" si="65"/>
        <v>1.1850017965877239E-3</v>
      </c>
      <c r="I162" s="25">
        <f t="shared" si="65"/>
        <v>1.1849813817717682E-3</v>
      </c>
      <c r="J162" s="25">
        <f t="shared" si="65"/>
        <v>1.1575263276292318E-3</v>
      </c>
      <c r="K162" s="25">
        <f t="shared" si="65"/>
        <v>1.1574596257895688E-3</v>
      </c>
      <c r="L162" s="25">
        <f t="shared" si="65"/>
        <v>1.7546634175698683E-3</v>
      </c>
      <c r="M162" s="25">
        <f t="shared" si="65"/>
        <v>1.7546528755314301E-3</v>
      </c>
      <c r="N162" s="25">
        <f t="shared" si="65"/>
        <v>1.7546746002736139E-3</v>
      </c>
      <c r="O162" s="25">
        <f t="shared" si="65"/>
        <v>1.75469477845207E-3</v>
      </c>
      <c r="P162" s="25">
        <f t="shared" si="65"/>
        <v>1.7546508135587004E-3</v>
      </c>
      <c r="Q162" s="25">
        <f t="shared" si="65"/>
        <v>1.7546866463387797E-3</v>
      </c>
      <c r="R162" s="25">
        <f t="shared" si="65"/>
        <v>1.7546811555546377E-3</v>
      </c>
      <c r="S162" s="25">
        <f t="shared" si="65"/>
        <v>1.6495639573776589E-3</v>
      </c>
      <c r="T162" s="25">
        <f t="shared" si="65"/>
        <v>1.5985100958576537E-3</v>
      </c>
      <c r="U162" s="25">
        <f t="shared" si="65"/>
        <v>1.5985315575187413E-3</v>
      </c>
      <c r="V162" s="25">
        <f t="shared" si="65"/>
        <v>1.5957906610283997E-3</v>
      </c>
      <c r="W162" s="25">
        <f t="shared" si="65"/>
        <v>1.5401125092600798E-3</v>
      </c>
    </row>
    <row r="163" spans="1:28" outlineLevel="1" x14ac:dyDescent="0.2"/>
    <row r="164" spans="1:28" outlineLevel="1" x14ac:dyDescent="0.2">
      <c r="B164" s="4" t="s">
        <v>18</v>
      </c>
      <c r="C164" s="11">
        <f t="shared" ref="C164:W164" si="66">IFERROR(C151/C161,0)</f>
        <v>0</v>
      </c>
      <c r="D164" s="11">
        <f t="shared" si="66"/>
        <v>0</v>
      </c>
      <c r="E164" s="11">
        <f t="shared" si="66"/>
        <v>0</v>
      </c>
      <c r="F164" s="11">
        <f t="shared" si="66"/>
        <v>0</v>
      </c>
      <c r="G164" s="11">
        <f t="shared" si="66"/>
        <v>0</v>
      </c>
      <c r="H164" s="11">
        <f t="shared" si="66"/>
        <v>0</v>
      </c>
      <c r="I164" s="11">
        <f t="shared" si="66"/>
        <v>0</v>
      </c>
      <c r="J164" s="11">
        <f t="shared" si="66"/>
        <v>0</v>
      </c>
      <c r="K164" s="11">
        <f t="shared" si="66"/>
        <v>0</v>
      </c>
      <c r="L164" s="11">
        <f t="shared" si="66"/>
        <v>0</v>
      </c>
      <c r="M164" s="11">
        <f t="shared" si="66"/>
        <v>0</v>
      </c>
      <c r="N164" s="11">
        <f t="shared" si="66"/>
        <v>0</v>
      </c>
      <c r="O164" s="11">
        <f t="shared" si="66"/>
        <v>0</v>
      </c>
      <c r="P164" s="11">
        <f t="shared" si="66"/>
        <v>0</v>
      </c>
      <c r="Q164" s="11">
        <f t="shared" si="66"/>
        <v>0</v>
      </c>
      <c r="R164" s="11">
        <f t="shared" si="66"/>
        <v>0</v>
      </c>
      <c r="S164" s="11">
        <f t="shared" si="66"/>
        <v>0</v>
      </c>
      <c r="T164" s="11">
        <f t="shared" si="66"/>
        <v>0</v>
      </c>
      <c r="U164" s="11">
        <f t="shared" si="66"/>
        <v>0</v>
      </c>
      <c r="V164" s="11">
        <f t="shared" si="66"/>
        <v>0</v>
      </c>
      <c r="W164" s="11">
        <f t="shared" si="66"/>
        <v>0</v>
      </c>
    </row>
    <row r="165" spans="1:28" outlineLevel="1" x14ac:dyDescent="0.2">
      <c r="B165" s="4" t="s">
        <v>19</v>
      </c>
      <c r="C165" s="11">
        <f t="shared" ref="C165:W165" si="67">IFERROR(C152/C161,0)</f>
        <v>0</v>
      </c>
      <c r="D165" s="11">
        <f t="shared" si="67"/>
        <v>0</v>
      </c>
      <c r="E165" s="11">
        <f t="shared" si="67"/>
        <v>0</v>
      </c>
      <c r="F165" s="11">
        <f t="shared" si="67"/>
        <v>0</v>
      </c>
      <c r="G165" s="11">
        <f t="shared" si="67"/>
        <v>0</v>
      </c>
      <c r="H165" s="11">
        <f t="shared" si="67"/>
        <v>0</v>
      </c>
      <c r="I165" s="11">
        <f t="shared" si="67"/>
        <v>0</v>
      </c>
      <c r="J165" s="11">
        <f t="shared" si="67"/>
        <v>0</v>
      </c>
      <c r="K165" s="11">
        <f t="shared" si="67"/>
        <v>0</v>
      </c>
      <c r="L165" s="11">
        <f t="shared" si="67"/>
        <v>0</v>
      </c>
      <c r="M165" s="11">
        <f t="shared" si="67"/>
        <v>0</v>
      </c>
      <c r="N165" s="11">
        <f t="shared" si="67"/>
        <v>0</v>
      </c>
      <c r="O165" s="11">
        <f t="shared" si="67"/>
        <v>0</v>
      </c>
      <c r="P165" s="11">
        <f t="shared" si="67"/>
        <v>0</v>
      </c>
      <c r="Q165" s="11">
        <f t="shared" si="67"/>
        <v>0</v>
      </c>
      <c r="R165" s="11">
        <f t="shared" si="67"/>
        <v>0</v>
      </c>
      <c r="S165" s="11">
        <f t="shared" si="67"/>
        <v>0</v>
      </c>
      <c r="T165" s="11">
        <f t="shared" si="67"/>
        <v>0</v>
      </c>
      <c r="U165" s="11">
        <f t="shared" si="67"/>
        <v>0</v>
      </c>
      <c r="V165" s="11">
        <f t="shared" si="67"/>
        <v>0</v>
      </c>
      <c r="W165" s="11">
        <f t="shared" si="67"/>
        <v>0</v>
      </c>
    </row>
    <row r="166" spans="1:28" outlineLevel="1" x14ac:dyDescent="0.2">
      <c r="B166" s="4" t="s">
        <v>16</v>
      </c>
      <c r="C166" s="11">
        <f t="shared" ref="C166:W166" si="68">IFERROR(C153/C161,0)</f>
        <v>0</v>
      </c>
      <c r="D166" s="11">
        <f t="shared" si="68"/>
        <v>0</v>
      </c>
      <c r="E166" s="11">
        <f t="shared" si="68"/>
        <v>0</v>
      </c>
      <c r="F166" s="11">
        <f t="shared" si="68"/>
        <v>0</v>
      </c>
      <c r="G166" s="11">
        <f t="shared" si="68"/>
        <v>0</v>
      </c>
      <c r="H166" s="11">
        <f t="shared" si="68"/>
        <v>0</v>
      </c>
      <c r="I166" s="11">
        <f t="shared" si="68"/>
        <v>0</v>
      </c>
      <c r="J166" s="11">
        <f t="shared" si="68"/>
        <v>0</v>
      </c>
      <c r="K166" s="11">
        <f t="shared" si="68"/>
        <v>0</v>
      </c>
      <c r="L166" s="11">
        <f t="shared" si="68"/>
        <v>0</v>
      </c>
      <c r="M166" s="11">
        <f t="shared" si="68"/>
        <v>0</v>
      </c>
      <c r="N166" s="11">
        <f t="shared" si="68"/>
        <v>0</v>
      </c>
      <c r="O166" s="11">
        <f t="shared" si="68"/>
        <v>0</v>
      </c>
      <c r="P166" s="11">
        <f t="shared" si="68"/>
        <v>0</v>
      </c>
      <c r="Q166" s="11">
        <f t="shared" si="68"/>
        <v>0</v>
      </c>
      <c r="R166" s="11">
        <f t="shared" si="68"/>
        <v>0</v>
      </c>
      <c r="S166" s="11">
        <f t="shared" si="68"/>
        <v>0</v>
      </c>
      <c r="T166" s="11">
        <f t="shared" si="68"/>
        <v>0</v>
      </c>
      <c r="U166" s="11">
        <f t="shared" si="68"/>
        <v>0</v>
      </c>
      <c r="V166" s="11">
        <f t="shared" si="68"/>
        <v>0</v>
      </c>
      <c r="W166" s="11">
        <f t="shared" si="68"/>
        <v>0</v>
      </c>
    </row>
    <row r="167" spans="1:28" outlineLevel="1" x14ac:dyDescent="0.2">
      <c r="B167" s="4" t="s">
        <v>21</v>
      </c>
      <c r="C167" s="11">
        <f t="shared" ref="C167:W167" si="69">IFERROR(C154/C161,0)</f>
        <v>0</v>
      </c>
      <c r="D167" s="11">
        <f t="shared" si="69"/>
        <v>0</v>
      </c>
      <c r="E167" s="11">
        <f t="shared" si="69"/>
        <v>0</v>
      </c>
      <c r="F167" s="11">
        <f t="shared" si="69"/>
        <v>0</v>
      </c>
      <c r="G167" s="11">
        <f t="shared" si="69"/>
        <v>0</v>
      </c>
      <c r="H167" s="11">
        <f t="shared" si="69"/>
        <v>0</v>
      </c>
      <c r="I167" s="11">
        <f t="shared" si="69"/>
        <v>0</v>
      </c>
      <c r="J167" s="11">
        <f t="shared" si="69"/>
        <v>0</v>
      </c>
      <c r="K167" s="11">
        <f t="shared" si="69"/>
        <v>0</v>
      </c>
      <c r="L167" s="11">
        <f t="shared" si="69"/>
        <v>0</v>
      </c>
      <c r="M167" s="11">
        <f t="shared" si="69"/>
        <v>0</v>
      </c>
      <c r="N167" s="11">
        <f t="shared" si="69"/>
        <v>0</v>
      </c>
      <c r="O167" s="11">
        <f t="shared" si="69"/>
        <v>0</v>
      </c>
      <c r="P167" s="11">
        <f t="shared" si="69"/>
        <v>0</v>
      </c>
      <c r="Q167" s="11">
        <f t="shared" si="69"/>
        <v>0</v>
      </c>
      <c r="R167" s="11">
        <f t="shared" si="69"/>
        <v>0</v>
      </c>
      <c r="S167" s="11">
        <f t="shared" si="69"/>
        <v>0</v>
      </c>
      <c r="T167" s="11">
        <f t="shared" si="69"/>
        <v>0</v>
      </c>
      <c r="U167" s="11">
        <f t="shared" si="69"/>
        <v>0</v>
      </c>
      <c r="V167" s="11">
        <f t="shared" si="69"/>
        <v>0</v>
      </c>
      <c r="W167" s="11">
        <f t="shared" si="69"/>
        <v>0</v>
      </c>
    </row>
    <row r="168" spans="1:28" outlineLevel="1" x14ac:dyDescent="0.2">
      <c r="B168" s="4" t="s">
        <v>20</v>
      </c>
      <c r="C168" s="11">
        <f t="shared" ref="C168:W168" si="70">IFERROR(C155/C161,0)</f>
        <v>1</v>
      </c>
      <c r="D168" s="11">
        <f t="shared" si="70"/>
        <v>1</v>
      </c>
      <c r="E168" s="11">
        <f t="shared" si="70"/>
        <v>1</v>
      </c>
      <c r="F168" s="11">
        <f t="shared" si="70"/>
        <v>1</v>
      </c>
      <c r="G168" s="11">
        <f t="shared" si="70"/>
        <v>1</v>
      </c>
      <c r="H168" s="11">
        <f t="shared" si="70"/>
        <v>1</v>
      </c>
      <c r="I168" s="11">
        <f t="shared" si="70"/>
        <v>1</v>
      </c>
      <c r="J168" s="11">
        <f t="shared" si="70"/>
        <v>1</v>
      </c>
      <c r="K168" s="11">
        <f t="shared" si="70"/>
        <v>1</v>
      </c>
      <c r="L168" s="11">
        <f t="shared" si="70"/>
        <v>1</v>
      </c>
      <c r="M168" s="11">
        <f t="shared" si="70"/>
        <v>1</v>
      </c>
      <c r="N168" s="11">
        <f t="shared" si="70"/>
        <v>1</v>
      </c>
      <c r="O168" s="11">
        <f t="shared" si="70"/>
        <v>1</v>
      </c>
      <c r="P168" s="11">
        <f t="shared" si="70"/>
        <v>1</v>
      </c>
      <c r="Q168" s="11">
        <f t="shared" si="70"/>
        <v>1</v>
      </c>
      <c r="R168" s="11">
        <f t="shared" si="70"/>
        <v>1</v>
      </c>
      <c r="S168" s="11">
        <f t="shared" si="70"/>
        <v>1</v>
      </c>
      <c r="T168" s="11">
        <f t="shared" si="70"/>
        <v>1</v>
      </c>
      <c r="U168" s="11">
        <f t="shared" si="70"/>
        <v>1</v>
      </c>
      <c r="V168" s="11">
        <f t="shared" si="70"/>
        <v>1</v>
      </c>
      <c r="W168" s="11">
        <f t="shared" si="70"/>
        <v>1</v>
      </c>
    </row>
    <row r="169" spans="1:28" outlineLevel="1" x14ac:dyDescent="0.2">
      <c r="B169" s="4" t="s">
        <v>0</v>
      </c>
      <c r="C169" s="11">
        <f t="shared" ref="C169:W169" si="71">IFERROR(C156/C161,0)</f>
        <v>0</v>
      </c>
      <c r="D169" s="11">
        <f t="shared" si="71"/>
        <v>0</v>
      </c>
      <c r="E169" s="11">
        <f t="shared" si="71"/>
        <v>0</v>
      </c>
      <c r="F169" s="11">
        <f t="shared" si="71"/>
        <v>0</v>
      </c>
      <c r="G169" s="11">
        <f t="shared" si="71"/>
        <v>0</v>
      </c>
      <c r="H169" s="11">
        <f t="shared" si="71"/>
        <v>0</v>
      </c>
      <c r="I169" s="11">
        <f t="shared" si="71"/>
        <v>0</v>
      </c>
      <c r="J169" s="11">
        <f t="shared" si="71"/>
        <v>0</v>
      </c>
      <c r="K169" s="11">
        <f t="shared" si="71"/>
        <v>0</v>
      </c>
      <c r="L169" s="11">
        <f t="shared" si="71"/>
        <v>0</v>
      </c>
      <c r="M169" s="11">
        <f t="shared" si="71"/>
        <v>0</v>
      </c>
      <c r="N169" s="11">
        <f t="shared" si="71"/>
        <v>0</v>
      </c>
      <c r="O169" s="11">
        <f t="shared" si="71"/>
        <v>0</v>
      </c>
      <c r="P169" s="11">
        <f t="shared" si="71"/>
        <v>0</v>
      </c>
      <c r="Q169" s="11">
        <f t="shared" si="71"/>
        <v>0</v>
      </c>
      <c r="R169" s="11">
        <f t="shared" si="71"/>
        <v>0</v>
      </c>
      <c r="S169" s="11">
        <f t="shared" si="71"/>
        <v>0</v>
      </c>
      <c r="T169" s="11">
        <f t="shared" si="71"/>
        <v>0</v>
      </c>
      <c r="U169" s="11">
        <f t="shared" si="71"/>
        <v>0</v>
      </c>
      <c r="V169" s="11">
        <f t="shared" si="71"/>
        <v>0</v>
      </c>
      <c r="W169" s="11">
        <f t="shared" si="71"/>
        <v>0</v>
      </c>
    </row>
    <row r="170" spans="1:28" x14ac:dyDescent="0.2">
      <c r="B170" s="4" t="s">
        <v>22</v>
      </c>
      <c r="C170" s="11">
        <f t="shared" ref="C170:W170" si="72">IFERROR(C157/C161,0)</f>
        <v>0</v>
      </c>
      <c r="D170" s="11">
        <f t="shared" si="72"/>
        <v>0</v>
      </c>
      <c r="E170" s="11">
        <f t="shared" si="72"/>
        <v>0</v>
      </c>
      <c r="F170" s="11">
        <f t="shared" si="72"/>
        <v>0</v>
      </c>
      <c r="G170" s="11">
        <f t="shared" si="72"/>
        <v>0</v>
      </c>
      <c r="H170" s="11">
        <f t="shared" si="72"/>
        <v>0</v>
      </c>
      <c r="I170" s="11">
        <f t="shared" si="72"/>
        <v>0</v>
      </c>
      <c r="J170" s="11">
        <f t="shared" si="72"/>
        <v>0</v>
      </c>
      <c r="K170" s="11">
        <f t="shared" si="72"/>
        <v>0</v>
      </c>
      <c r="L170" s="11">
        <f t="shared" si="72"/>
        <v>0</v>
      </c>
      <c r="M170" s="11">
        <f t="shared" si="72"/>
        <v>0</v>
      </c>
      <c r="N170" s="11">
        <f t="shared" si="72"/>
        <v>0</v>
      </c>
      <c r="O170" s="11">
        <f t="shared" si="72"/>
        <v>0</v>
      </c>
      <c r="P170" s="11">
        <f t="shared" si="72"/>
        <v>0</v>
      </c>
      <c r="Q170" s="11">
        <f t="shared" si="72"/>
        <v>0</v>
      </c>
      <c r="R170" s="11">
        <f t="shared" si="72"/>
        <v>0</v>
      </c>
      <c r="S170" s="11">
        <f t="shared" si="72"/>
        <v>0</v>
      </c>
      <c r="T170" s="11">
        <f t="shared" si="72"/>
        <v>0</v>
      </c>
      <c r="U170" s="11">
        <f t="shared" si="72"/>
        <v>0</v>
      </c>
      <c r="V170" s="11">
        <f t="shared" si="72"/>
        <v>0</v>
      </c>
      <c r="W170" s="11">
        <f t="shared" si="72"/>
        <v>0</v>
      </c>
    </row>
    <row r="171" spans="1:28" x14ac:dyDescent="0.2">
      <c r="B171" s="4" t="s">
        <v>23</v>
      </c>
      <c r="C171" s="11">
        <f t="shared" ref="C171:W171" si="73">IFERROR(C158/C161,0)</f>
        <v>0</v>
      </c>
      <c r="D171" s="11">
        <f t="shared" si="73"/>
        <v>0</v>
      </c>
      <c r="E171" s="11">
        <f t="shared" si="73"/>
        <v>0</v>
      </c>
      <c r="F171" s="11">
        <f t="shared" si="73"/>
        <v>0</v>
      </c>
      <c r="G171" s="11">
        <f t="shared" si="73"/>
        <v>0</v>
      </c>
      <c r="H171" s="11">
        <f t="shared" si="73"/>
        <v>0</v>
      </c>
      <c r="I171" s="11">
        <f t="shared" si="73"/>
        <v>0</v>
      </c>
      <c r="J171" s="11">
        <f t="shared" si="73"/>
        <v>0</v>
      </c>
      <c r="K171" s="11">
        <f t="shared" si="73"/>
        <v>0</v>
      </c>
      <c r="L171" s="11">
        <f t="shared" si="73"/>
        <v>0</v>
      </c>
      <c r="M171" s="11">
        <f t="shared" si="73"/>
        <v>0</v>
      </c>
      <c r="N171" s="11">
        <f t="shared" si="73"/>
        <v>0</v>
      </c>
      <c r="O171" s="11">
        <f t="shared" si="73"/>
        <v>0</v>
      </c>
      <c r="P171" s="11">
        <f t="shared" si="73"/>
        <v>0</v>
      </c>
      <c r="Q171" s="11">
        <f t="shared" si="73"/>
        <v>0</v>
      </c>
      <c r="R171" s="11">
        <f t="shared" si="73"/>
        <v>0</v>
      </c>
      <c r="S171" s="11">
        <f t="shared" si="73"/>
        <v>0</v>
      </c>
      <c r="T171" s="11">
        <f t="shared" si="73"/>
        <v>0</v>
      </c>
      <c r="U171" s="11">
        <f t="shared" si="73"/>
        <v>0</v>
      </c>
      <c r="V171" s="11">
        <f t="shared" si="73"/>
        <v>0</v>
      </c>
      <c r="W171" s="11">
        <f t="shared" si="73"/>
        <v>0</v>
      </c>
    </row>
    <row r="172" spans="1:28" s="33" customFormat="1" x14ac:dyDescent="0.2">
      <c r="A172" s="1"/>
      <c r="B172" s="4" t="s">
        <v>17</v>
      </c>
      <c r="C172" s="11">
        <f t="shared" ref="C172:W172" si="74">IFERROR(C159/C161,0)</f>
        <v>0</v>
      </c>
      <c r="D172" s="11">
        <f t="shared" si="74"/>
        <v>0</v>
      </c>
      <c r="E172" s="11">
        <f t="shared" si="74"/>
        <v>0</v>
      </c>
      <c r="F172" s="11">
        <f t="shared" si="74"/>
        <v>0</v>
      </c>
      <c r="G172" s="11">
        <f t="shared" si="74"/>
        <v>0</v>
      </c>
      <c r="H172" s="11">
        <f t="shared" si="74"/>
        <v>0</v>
      </c>
      <c r="I172" s="11">
        <f t="shared" si="74"/>
        <v>0</v>
      </c>
      <c r="J172" s="11">
        <f t="shared" si="74"/>
        <v>0</v>
      </c>
      <c r="K172" s="11">
        <f t="shared" si="74"/>
        <v>0</v>
      </c>
      <c r="L172" s="11">
        <f t="shared" si="74"/>
        <v>0</v>
      </c>
      <c r="M172" s="11">
        <f t="shared" si="74"/>
        <v>0</v>
      </c>
      <c r="N172" s="11">
        <f t="shared" si="74"/>
        <v>0</v>
      </c>
      <c r="O172" s="11">
        <f t="shared" si="74"/>
        <v>0</v>
      </c>
      <c r="P172" s="11">
        <f t="shared" si="74"/>
        <v>0</v>
      </c>
      <c r="Q172" s="11">
        <f t="shared" si="74"/>
        <v>0</v>
      </c>
      <c r="R172" s="11">
        <f t="shared" si="74"/>
        <v>0</v>
      </c>
      <c r="S172" s="11">
        <f t="shared" si="74"/>
        <v>0</v>
      </c>
      <c r="T172" s="11">
        <f t="shared" si="74"/>
        <v>0</v>
      </c>
      <c r="U172" s="11">
        <f t="shared" si="74"/>
        <v>0</v>
      </c>
      <c r="V172" s="11">
        <f t="shared" si="74"/>
        <v>0</v>
      </c>
      <c r="W172" s="11">
        <f t="shared" si="74"/>
        <v>0</v>
      </c>
      <c r="X172" s="1"/>
      <c r="Y172" s="1"/>
      <c r="Z172"/>
      <c r="AA172" s="1"/>
      <c r="AB172" s="1"/>
    </row>
    <row r="173" spans="1:28" outlineLevel="1" x14ac:dyDescent="0.2">
      <c r="B173" s="4" t="s">
        <v>1</v>
      </c>
      <c r="C173" s="11">
        <f t="shared" ref="C173:W173" si="75">IFERROR(C160/C161,0)</f>
        <v>0</v>
      </c>
      <c r="D173" s="11">
        <f t="shared" si="75"/>
        <v>0</v>
      </c>
      <c r="E173" s="11">
        <f t="shared" si="75"/>
        <v>0</v>
      </c>
      <c r="F173" s="11">
        <f t="shared" si="75"/>
        <v>0</v>
      </c>
      <c r="G173" s="11">
        <f t="shared" si="75"/>
        <v>0</v>
      </c>
      <c r="H173" s="11">
        <f t="shared" si="75"/>
        <v>0</v>
      </c>
      <c r="I173" s="11">
        <f t="shared" si="75"/>
        <v>0</v>
      </c>
      <c r="J173" s="11">
        <f t="shared" si="75"/>
        <v>0</v>
      </c>
      <c r="K173" s="11">
        <f t="shared" si="75"/>
        <v>0</v>
      </c>
      <c r="L173" s="11">
        <f t="shared" si="75"/>
        <v>0</v>
      </c>
      <c r="M173" s="11">
        <f t="shared" si="75"/>
        <v>0</v>
      </c>
      <c r="N173" s="11">
        <f t="shared" si="75"/>
        <v>0</v>
      </c>
      <c r="O173" s="11">
        <f t="shared" si="75"/>
        <v>0</v>
      </c>
      <c r="P173" s="11">
        <f t="shared" si="75"/>
        <v>0</v>
      </c>
      <c r="Q173" s="11">
        <f t="shared" si="75"/>
        <v>0</v>
      </c>
      <c r="R173" s="11">
        <f t="shared" si="75"/>
        <v>0</v>
      </c>
      <c r="S173" s="11">
        <f t="shared" si="75"/>
        <v>0</v>
      </c>
      <c r="T173" s="11">
        <f t="shared" si="75"/>
        <v>0</v>
      </c>
      <c r="U173" s="11">
        <f t="shared" si="75"/>
        <v>0</v>
      </c>
      <c r="V173" s="11">
        <f t="shared" si="75"/>
        <v>0</v>
      </c>
      <c r="W173" s="11">
        <f t="shared" si="75"/>
        <v>0</v>
      </c>
    </row>
    <row r="174" spans="1:28" outlineLevel="1" x14ac:dyDescent="0.2"/>
    <row r="175" spans="1:28" outlineLevel="1" x14ac:dyDescent="0.2"/>
    <row r="176" spans="1:28" outlineLevel="1" x14ac:dyDescent="0.2">
      <c r="A176" s="32" t="s">
        <v>82</v>
      </c>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4"/>
      <c r="AA176" s="33"/>
      <c r="AB176" s="33"/>
    </row>
    <row r="177" spans="2:28" outlineLevel="1" x14ac:dyDescent="0.2">
      <c r="B177" s="20" t="s">
        <v>88</v>
      </c>
      <c r="C177" s="5">
        <f>'[2]Table 28'!C$30</f>
        <v>4181.8943559999998</v>
      </c>
      <c r="D177" s="5">
        <f>'[2]Table 28'!D$30</f>
        <v>4397.3775530000003</v>
      </c>
      <c r="E177" s="5">
        <f>'[2]Table 28'!E$30</f>
        <v>4670.1796999999997</v>
      </c>
      <c r="F177" s="5">
        <f>'[2]Table 28'!F$30</f>
        <v>5049.250121</v>
      </c>
      <c r="G177" s="5">
        <f>'[2]Table 28'!G$30</f>
        <v>4127.6546369999996</v>
      </c>
      <c r="H177" s="5">
        <f>'[2]Table 28'!H$30</f>
        <v>4449.9263639999999</v>
      </c>
      <c r="I177" s="5">
        <f>'[2]Table 28'!I$30</f>
        <v>4974.9712600000003</v>
      </c>
      <c r="J177" s="5">
        <f>'[2]Table 28'!J$30</f>
        <v>4583.6737380000004</v>
      </c>
      <c r="K177" s="5">
        <f>'[2]Table 28'!K$30</f>
        <v>4828.8540009999997</v>
      </c>
      <c r="L177" s="5">
        <f>'[2]Table 28'!L$30</f>
        <v>4360.4940139999999</v>
      </c>
      <c r="M177" s="5">
        <f>'[2]Table 28'!M$30</f>
        <v>4650.922646</v>
      </c>
      <c r="N177" s="5">
        <f>'[2]Table 28'!N$30</f>
        <v>4230.5453699999998</v>
      </c>
      <c r="O177" s="5">
        <f>'[2]Table 28'!O$30</f>
        <v>4366.1690239999998</v>
      </c>
      <c r="P177" s="5">
        <f>'[2]Table 28'!P$30</f>
        <v>4308.2066690000001</v>
      </c>
      <c r="Q177" s="5">
        <f>'[2]Table 28'!Q$30</f>
        <v>3910.775306</v>
      </c>
      <c r="R177" s="5">
        <f>'[2]Table 28'!R$30</f>
        <v>3743.3980409999999</v>
      </c>
      <c r="S177" s="5">
        <f>'[2]Table 28'!S$30</f>
        <v>4164.1957119999997</v>
      </c>
      <c r="T177" s="5">
        <f>'[2]Table 28'!T$30</f>
        <v>4664.8203700000004</v>
      </c>
      <c r="U177" s="5">
        <f>'[2]Table 28'!U$30</f>
        <v>4545.5585520000004</v>
      </c>
      <c r="V177" s="5">
        <f>'[2]Table 28'!V$30</f>
        <v>4531.1152199999997</v>
      </c>
      <c r="W177" s="5">
        <f>'[2]Table 28'!W$30</f>
        <v>4784.0580799999998</v>
      </c>
      <c r="Z177" s="21" t="s">
        <v>26</v>
      </c>
      <c r="AB177"/>
    </row>
    <row r="178" spans="2:28" outlineLevel="1" x14ac:dyDescent="0.2">
      <c r="B178" s="7" t="s">
        <v>89</v>
      </c>
      <c r="C178" s="5"/>
      <c r="D178" s="5"/>
      <c r="E178" s="5"/>
      <c r="F178" s="5"/>
      <c r="G178" s="5"/>
      <c r="H178" s="5"/>
      <c r="I178" s="5"/>
      <c r="J178" s="5"/>
      <c r="K178" s="5"/>
      <c r="L178" s="5"/>
      <c r="M178" s="5"/>
      <c r="N178" s="5"/>
      <c r="O178" s="5"/>
      <c r="P178" s="5"/>
      <c r="Q178" s="5"/>
      <c r="R178" s="5"/>
      <c r="S178" s="5"/>
      <c r="T178" s="5"/>
      <c r="U178" s="5"/>
      <c r="V178" s="5"/>
      <c r="W178" s="5"/>
      <c r="Z178" s="21" t="s">
        <v>26</v>
      </c>
      <c r="AB178"/>
    </row>
    <row r="179" spans="2:28" outlineLevel="1" x14ac:dyDescent="0.2">
      <c r="B179" s="7" t="s">
        <v>25</v>
      </c>
      <c r="C179" s="5">
        <f>'[2]Table 31'!C$13</f>
        <v>5.4080000000000004</v>
      </c>
      <c r="D179" s="5">
        <f>'[2]Table 31'!D$13</f>
        <v>5.0540000000000003</v>
      </c>
      <c r="E179" s="5">
        <f>'[2]Table 31'!E$13</f>
        <v>5.1020000000000003</v>
      </c>
      <c r="F179" s="5">
        <f>'[2]Table 31'!F$13</f>
        <v>5.1980000000000004</v>
      </c>
      <c r="G179" s="5">
        <f>'[2]Table 31'!G$13</f>
        <v>5.407</v>
      </c>
      <c r="H179" s="5">
        <f>'[2]Table 31'!H$13</f>
        <v>5.4980000000000002</v>
      </c>
      <c r="I179" s="5">
        <f>'[2]Table 31'!I$13</f>
        <v>5.7679999999999998</v>
      </c>
      <c r="J179" s="5">
        <f>'[2]Table 31'!J$13</f>
        <v>5.7089999999999996</v>
      </c>
      <c r="K179" s="5">
        <f>'[2]Table 31'!K$13</f>
        <v>5.7949999999999999</v>
      </c>
      <c r="L179" s="5">
        <f>'[2]Table 31'!L$13</f>
        <v>5.8220000000000001</v>
      </c>
      <c r="M179" s="5">
        <f>'[2]Table 31'!M$13</f>
        <v>5.9050000000000002</v>
      </c>
      <c r="N179" s="5">
        <f>'[2]Table 31'!N$13</f>
        <v>5.8460000000000001</v>
      </c>
      <c r="O179" s="5">
        <f>'[2]Table 31'!O$13</f>
        <v>5.7910000000000004</v>
      </c>
      <c r="P179" s="5">
        <f>'[2]Table 31'!P$13</f>
        <v>5.8239999999999998</v>
      </c>
      <c r="Q179" s="5">
        <f>'[2]Table 31'!Q$13</f>
        <v>6.157</v>
      </c>
      <c r="R179" s="5">
        <f>'[2]Table 31'!R$13</f>
        <v>5.8780000000000001</v>
      </c>
      <c r="S179" s="5">
        <f>'[2]Table 31'!S$13</f>
        <v>5.8079999999999998</v>
      </c>
      <c r="T179" s="5">
        <f>'[2]Table 31'!T$13</f>
        <v>6.5019999999999998</v>
      </c>
      <c r="U179" s="5">
        <f>'[2]Table 31'!U$13</f>
        <v>6.4089999999999998</v>
      </c>
      <c r="V179" s="5">
        <f>'[2]Table 31'!V$13</f>
        <v>6.2110000000000003</v>
      </c>
      <c r="W179" s="5">
        <f>'[2]Table 31'!W$13</f>
        <v>6.5730000000000004</v>
      </c>
      <c r="Z179" s="21" t="s">
        <v>26</v>
      </c>
      <c r="AB179"/>
    </row>
    <row r="180" spans="2:28" outlineLevel="1" x14ac:dyDescent="0.2">
      <c r="B180" s="7" t="s">
        <v>30</v>
      </c>
      <c r="C180" s="5">
        <f>'[2]Table 31'!C$23</f>
        <v>39614.71731</v>
      </c>
      <c r="D180" s="5">
        <f>'[2]Table 31'!D$23</f>
        <v>44054.615753999999</v>
      </c>
      <c r="E180" s="5">
        <f>'[2]Table 31'!E$23</f>
        <v>45813.941144999997</v>
      </c>
      <c r="F180" s="5">
        <f>'[2]Table 31'!F$23</f>
        <v>48064.485285000002</v>
      </c>
      <c r="G180" s="5">
        <f>'[2]Table 31'!G$23</f>
        <v>37347.891756999998</v>
      </c>
      <c r="H180" s="5">
        <f>'[2]Table 31'!H$23</f>
        <v>39156.837817</v>
      </c>
      <c r="I180" s="5">
        <f>'[2]Table 31'!I$23</f>
        <v>41268.533705000002</v>
      </c>
      <c r="J180" s="5">
        <f>'[2]Table 31'!J$23</f>
        <v>37997.424195</v>
      </c>
      <c r="K180" s="5">
        <f>'[2]Table 31'!K$23</f>
        <v>39011.206878999998</v>
      </c>
      <c r="L180" s="5">
        <f>'[2]Table 31'!L$23</f>
        <v>34690.523305000002</v>
      </c>
      <c r="M180" s="5">
        <f>'[2]Table 31'!M$23</f>
        <v>36096.448005999999</v>
      </c>
      <c r="N180" s="5">
        <f>'[2]Table 31'!N$23</f>
        <v>32819.272670999999</v>
      </c>
      <c r="O180" s="5">
        <f>'[2]Table 31'!O$23</f>
        <v>33840.112080999999</v>
      </c>
      <c r="P180" s="5">
        <f>'[2]Table 31'!P$23</f>
        <v>33201.673606999997</v>
      </c>
      <c r="Q180" s="5">
        <f>'[2]Table 31'!Q$23</f>
        <v>28508.772883000001</v>
      </c>
      <c r="R180" s="5">
        <f>'[2]Table 31'!R$23</f>
        <v>28583.883985</v>
      </c>
      <c r="S180" s="5">
        <f>'[2]Table 31'!S$23</f>
        <v>32180.244426000001</v>
      </c>
      <c r="T180" s="5">
        <f>'[2]Table 31'!T$23</f>
        <v>32201.253156999999</v>
      </c>
      <c r="U180" s="5">
        <f>'[2]Table 31'!U$23</f>
        <v>31833.309979000001</v>
      </c>
      <c r="V180" s="5">
        <f>'[2]Table 31'!V$23</f>
        <v>32743.748058000001</v>
      </c>
      <c r="W180" s="5">
        <f>'[2]Table 31'!W$23</f>
        <v>32667.629752000001</v>
      </c>
      <c r="Z180" s="21" t="s">
        <v>26</v>
      </c>
      <c r="AB180"/>
    </row>
    <row r="181" spans="2:28" outlineLevel="1" x14ac:dyDescent="0.2">
      <c r="B181" s="7" t="s">
        <v>31</v>
      </c>
      <c r="C181" s="5">
        <f t="shared" ref="C181:W181" si="76">C179*C180/1000</f>
        <v>214.23639121248002</v>
      </c>
      <c r="D181" s="5">
        <f t="shared" si="76"/>
        <v>222.65202802071602</v>
      </c>
      <c r="E181" s="5">
        <f t="shared" si="76"/>
        <v>233.74272772179</v>
      </c>
      <c r="F181" s="5">
        <f t="shared" si="76"/>
        <v>249.83919451143001</v>
      </c>
      <c r="G181" s="5">
        <f t="shared" si="76"/>
        <v>201.94005073009899</v>
      </c>
      <c r="H181" s="5">
        <f t="shared" si="76"/>
        <v>215.284294317866</v>
      </c>
      <c r="I181" s="5">
        <f t="shared" si="76"/>
        <v>238.03690241044001</v>
      </c>
      <c r="J181" s="5">
        <f t="shared" si="76"/>
        <v>216.92729472925498</v>
      </c>
      <c r="K181" s="5">
        <f t="shared" si="76"/>
        <v>226.06994386380498</v>
      </c>
      <c r="L181" s="5">
        <f t="shared" si="76"/>
        <v>201.96822668171001</v>
      </c>
      <c r="M181" s="5">
        <f t="shared" si="76"/>
        <v>213.14952547543001</v>
      </c>
      <c r="N181" s="5">
        <f t="shared" si="76"/>
        <v>191.86146803466599</v>
      </c>
      <c r="O181" s="5">
        <f t="shared" si="76"/>
        <v>195.96808906107103</v>
      </c>
      <c r="P181" s="5">
        <f t="shared" si="76"/>
        <v>193.36654708716796</v>
      </c>
      <c r="Q181" s="5">
        <f t="shared" si="76"/>
        <v>175.52851464063102</v>
      </c>
      <c r="R181" s="5">
        <f t="shared" si="76"/>
        <v>168.01607006383</v>
      </c>
      <c r="S181" s="5">
        <f t="shared" si="76"/>
        <v>186.902859626208</v>
      </c>
      <c r="T181" s="5">
        <f t="shared" si="76"/>
        <v>209.37254802681397</v>
      </c>
      <c r="U181" s="5">
        <f t="shared" si="76"/>
        <v>204.019683655411</v>
      </c>
      <c r="V181" s="5">
        <f t="shared" si="76"/>
        <v>203.37141918823801</v>
      </c>
      <c r="W181" s="5">
        <f t="shared" si="76"/>
        <v>214.72433035989602</v>
      </c>
    </row>
    <row r="182" spans="2:28" outlineLevel="1" x14ac:dyDescent="0.2">
      <c r="B182" s="7" t="s">
        <v>140</v>
      </c>
      <c r="C182" s="14">
        <f t="shared" ref="C182:W182" si="77">C177/C181</f>
        <v>19.519999997817319</v>
      </c>
      <c r="D182" s="14">
        <f t="shared" si="77"/>
        <v>19.749999998162419</v>
      </c>
      <c r="E182" s="14">
        <f t="shared" si="77"/>
        <v>19.980000000507548</v>
      </c>
      <c r="F182" s="14">
        <f t="shared" si="77"/>
        <v>20.209999999695803</v>
      </c>
      <c r="G182" s="14">
        <f t="shared" si="77"/>
        <v>20.440000000380195</v>
      </c>
      <c r="H182" s="14">
        <f t="shared" si="77"/>
        <v>20.670000002088912</v>
      </c>
      <c r="I182" s="14">
        <f t="shared" si="77"/>
        <v>20.899999998411189</v>
      </c>
      <c r="J182" s="14">
        <f t="shared" si="77"/>
        <v>21.130000001709526</v>
      </c>
      <c r="K182" s="14">
        <f t="shared" si="77"/>
        <v>21.360000000305771</v>
      </c>
      <c r="L182" s="14">
        <f t="shared" si="77"/>
        <v>21.589999999712237</v>
      </c>
      <c r="M182" s="14">
        <f t="shared" si="77"/>
        <v>21.820000000591683</v>
      </c>
      <c r="N182" s="14">
        <f t="shared" si="77"/>
        <v>22.049999999143207</v>
      </c>
      <c r="O182" s="14">
        <f t="shared" si="77"/>
        <v>22.279999998567813</v>
      </c>
      <c r="P182" s="14">
        <f t="shared" si="77"/>
        <v>22.279999999471976</v>
      </c>
      <c r="Q182" s="14">
        <f t="shared" si="77"/>
        <v>22.279999998898987</v>
      </c>
      <c r="R182" s="14">
        <f t="shared" si="77"/>
        <v>22.27999999986827</v>
      </c>
      <c r="S182" s="14">
        <f t="shared" si="77"/>
        <v>22.27999999747508</v>
      </c>
      <c r="T182" s="14">
        <f t="shared" si="77"/>
        <v>22.2799999998213</v>
      </c>
      <c r="U182" s="14">
        <f t="shared" si="77"/>
        <v>22.280000000771707</v>
      </c>
      <c r="V182" s="14">
        <f t="shared" si="77"/>
        <v>22.280000002389997</v>
      </c>
      <c r="W182" s="14">
        <f t="shared" si="77"/>
        <v>22.279999998051068</v>
      </c>
    </row>
    <row r="183" spans="2:28" outlineLevel="1" x14ac:dyDescent="0.2">
      <c r="B183" s="7" t="s">
        <v>90</v>
      </c>
      <c r="C183" s="5">
        <f t="shared" ref="C183:W183" si="78">C180*C182</f>
        <v>773279.28180473368</v>
      </c>
      <c r="D183" s="5">
        <f t="shared" si="78"/>
        <v>870078.66106054606</v>
      </c>
      <c r="E183" s="5">
        <f t="shared" si="78"/>
        <v>915362.54410035268</v>
      </c>
      <c r="F183" s="5">
        <f t="shared" si="78"/>
        <v>971383.24759522895</v>
      </c>
      <c r="G183" s="5">
        <f t="shared" si="78"/>
        <v>763390.90752727946</v>
      </c>
      <c r="H183" s="5">
        <f t="shared" si="78"/>
        <v>809371.83775918523</v>
      </c>
      <c r="I183" s="5">
        <f t="shared" si="78"/>
        <v>862512.3543689322</v>
      </c>
      <c r="J183" s="5">
        <f t="shared" si="78"/>
        <v>802885.57330530754</v>
      </c>
      <c r="K183" s="5">
        <f t="shared" si="78"/>
        <v>833279.37894736847</v>
      </c>
      <c r="L183" s="5">
        <f t="shared" si="78"/>
        <v>748968.39814496739</v>
      </c>
      <c r="M183" s="5">
        <f t="shared" si="78"/>
        <v>787624.49551227759</v>
      </c>
      <c r="N183" s="5">
        <f t="shared" si="78"/>
        <v>723664.96236743068</v>
      </c>
      <c r="O183" s="5">
        <f t="shared" si="78"/>
        <v>753957.69711621467</v>
      </c>
      <c r="P183" s="5">
        <f t="shared" si="78"/>
        <v>739733.28794642864</v>
      </c>
      <c r="Q183" s="5">
        <f t="shared" si="78"/>
        <v>635175.45980185154</v>
      </c>
      <c r="R183" s="5">
        <f t="shared" si="78"/>
        <v>636848.93518203462</v>
      </c>
      <c r="S183" s="5">
        <f t="shared" si="78"/>
        <v>716975.84573002753</v>
      </c>
      <c r="T183" s="5">
        <f t="shared" si="78"/>
        <v>717443.9203322056</v>
      </c>
      <c r="U183" s="5">
        <f t="shared" si="78"/>
        <v>709246.14635668602</v>
      </c>
      <c r="V183" s="5">
        <f t="shared" si="78"/>
        <v>729530.70681049745</v>
      </c>
      <c r="W183" s="5">
        <f t="shared" si="78"/>
        <v>727834.79081089306</v>
      </c>
    </row>
    <row r="184" spans="2:28" outlineLevel="1" x14ac:dyDescent="0.2"/>
    <row r="185" spans="2:28" outlineLevel="1" x14ac:dyDescent="0.2">
      <c r="B185" s="8" t="s">
        <v>14</v>
      </c>
      <c r="C185" s="13"/>
      <c r="H185" s="5"/>
    </row>
    <row r="186" spans="2:28" outlineLevel="1" x14ac:dyDescent="0.2">
      <c r="B186" s="4" t="s">
        <v>18</v>
      </c>
      <c r="C186" s="5">
        <f>IFERROR(INDEX('[2]Table 28'!C$14:C$19,MATCH($B186,'[2]Table 28'!$B$14:$B$19,0))*1000,0)</f>
        <v>0</v>
      </c>
      <c r="D186" s="5">
        <f>IFERROR(INDEX('[2]Table 28'!D$14:D$19,MATCH($B186,'[2]Table 28'!$B$14:$B$19,0))*1000,0)</f>
        <v>0</v>
      </c>
      <c r="E186" s="5">
        <f>IFERROR(INDEX('[2]Table 28'!E$14:E$19,MATCH($B186,'[2]Table 28'!$B$14:$B$19,0))*1000,0)</f>
        <v>0</v>
      </c>
      <c r="F186" s="5">
        <f>IFERROR(INDEX('[2]Table 28'!F$14:F$19,MATCH($B186,'[2]Table 28'!$B$14:$B$19,0))*1000,0)</f>
        <v>0</v>
      </c>
      <c r="G186" s="5">
        <f>IFERROR(INDEX('[2]Table 28'!G$14:G$19,MATCH($B186,'[2]Table 28'!$B$14:$B$19,0))*1000,0)</f>
        <v>0</v>
      </c>
      <c r="H186" s="5">
        <f>IFERROR(INDEX('[2]Table 28'!H$14:H$19,MATCH($B186,'[2]Table 28'!$B$14:$B$19,0))*1000,0)</f>
        <v>0</v>
      </c>
      <c r="I186" s="5">
        <f>IFERROR(INDEX('[2]Table 28'!I$14:I$19,MATCH($B186,'[2]Table 28'!$B$14:$B$19,0))*1000,0)</f>
        <v>0</v>
      </c>
      <c r="J186" s="5">
        <f>IFERROR(INDEX('[2]Table 28'!J$14:J$19,MATCH($B186,'[2]Table 28'!$B$14:$B$19,0))*1000,0)</f>
        <v>0</v>
      </c>
      <c r="K186" s="5">
        <f>IFERROR(INDEX('[2]Table 28'!K$14:K$19,MATCH($B186,'[2]Table 28'!$B$14:$B$19,0))*1000,0)</f>
        <v>0</v>
      </c>
      <c r="L186" s="5">
        <f>IFERROR(INDEX('[2]Table 28'!L$14:L$19,MATCH($B186,'[2]Table 28'!$B$14:$B$19,0))*1000,0)</f>
        <v>0</v>
      </c>
      <c r="M186" s="5">
        <f>IFERROR(INDEX('[2]Table 28'!M$14:M$19,MATCH($B186,'[2]Table 28'!$B$14:$B$19,0))*1000,0)</f>
        <v>0</v>
      </c>
      <c r="N186" s="5">
        <f>IFERROR(INDEX('[2]Table 28'!N$14:N$19,MATCH($B186,'[2]Table 28'!$B$14:$B$19,0))*1000,0)</f>
        <v>0</v>
      </c>
      <c r="O186" s="5">
        <f>IFERROR(INDEX('[2]Table 28'!O$14:O$19,MATCH($B186,'[2]Table 28'!$B$14:$B$19,0))*1000,0)</f>
        <v>0</v>
      </c>
      <c r="P186" s="5">
        <f>IFERROR(INDEX('[2]Table 28'!P$14:P$19,MATCH($B186,'[2]Table 28'!$B$14:$B$19,0))*1000,0)</f>
        <v>0</v>
      </c>
      <c r="Q186" s="5">
        <f>IFERROR(INDEX('[2]Table 28'!Q$14:Q$19,MATCH($B186,'[2]Table 28'!$B$14:$B$19,0))*1000,0)</f>
        <v>0</v>
      </c>
      <c r="R186" s="5">
        <f>IFERROR(INDEX('[2]Table 28'!R$14:R$19,MATCH($B186,'[2]Table 28'!$B$14:$B$19,0))*1000,0)</f>
        <v>0</v>
      </c>
      <c r="S186" s="5">
        <f>IFERROR(INDEX('[2]Table 28'!S$14:S$19,MATCH($B186,'[2]Table 28'!$B$14:$B$19,0))*1000,0)</f>
        <v>0</v>
      </c>
      <c r="T186" s="5">
        <f>IFERROR(INDEX('[2]Table 28'!T$14:T$19,MATCH($B186,'[2]Table 28'!$B$14:$B$19,0))*1000,0)</f>
        <v>0</v>
      </c>
      <c r="U186" s="5">
        <f>IFERROR(INDEX('[2]Table 28'!U$14:U$19,MATCH($B186,'[2]Table 28'!$B$14:$B$19,0))*1000,0)</f>
        <v>0</v>
      </c>
      <c r="V186" s="5">
        <f>IFERROR(INDEX('[2]Table 28'!V$14:V$19,MATCH($B186,'[2]Table 28'!$B$14:$B$19,0))*1000,0)</f>
        <v>0</v>
      </c>
      <c r="W186" s="5">
        <f>IFERROR(INDEX('[2]Table 28'!W$14:W$19,MATCH($B186,'[2]Table 28'!$B$14:$B$19,0))*1000,0)</f>
        <v>0</v>
      </c>
      <c r="Z186" s="21" t="s">
        <v>26</v>
      </c>
    </row>
    <row r="187" spans="2:28" outlineLevel="1" x14ac:dyDescent="0.2">
      <c r="B187" s="4" t="s">
        <v>19</v>
      </c>
      <c r="C187" s="5">
        <f>IFERROR(INDEX('[2]Table 28'!C$14:C$19,MATCH($B187,'[2]Table 28'!$B$14:$B$19,0))*1000,0)</f>
        <v>0</v>
      </c>
      <c r="D187" s="5">
        <f>IFERROR(INDEX('[2]Table 28'!D$14:D$19,MATCH($B187,'[2]Table 28'!$B$14:$B$19,0))*1000,0)</f>
        <v>0</v>
      </c>
      <c r="E187" s="5">
        <f>IFERROR(INDEX('[2]Table 28'!E$14:E$19,MATCH($B187,'[2]Table 28'!$B$14:$B$19,0))*1000,0)</f>
        <v>0</v>
      </c>
      <c r="F187" s="5">
        <f>IFERROR(INDEX('[2]Table 28'!F$14:F$19,MATCH($B187,'[2]Table 28'!$B$14:$B$19,0))*1000,0)</f>
        <v>0</v>
      </c>
      <c r="G187" s="5">
        <f>IFERROR(INDEX('[2]Table 28'!G$14:G$19,MATCH($B187,'[2]Table 28'!$B$14:$B$19,0))*1000,0)</f>
        <v>0</v>
      </c>
      <c r="H187" s="5">
        <f>IFERROR(INDEX('[2]Table 28'!H$14:H$19,MATCH($B187,'[2]Table 28'!$B$14:$B$19,0))*1000,0)</f>
        <v>0</v>
      </c>
      <c r="I187" s="5">
        <f>IFERROR(INDEX('[2]Table 28'!I$14:I$19,MATCH($B187,'[2]Table 28'!$B$14:$B$19,0))*1000,0)</f>
        <v>0</v>
      </c>
      <c r="J187" s="5">
        <f>IFERROR(INDEX('[2]Table 28'!J$14:J$19,MATCH($B187,'[2]Table 28'!$B$14:$B$19,0))*1000,0)</f>
        <v>0</v>
      </c>
      <c r="K187" s="5">
        <f>IFERROR(INDEX('[2]Table 28'!K$14:K$19,MATCH($B187,'[2]Table 28'!$B$14:$B$19,0))*1000,0)</f>
        <v>0</v>
      </c>
      <c r="L187" s="5">
        <f>IFERROR(INDEX('[2]Table 28'!L$14:L$19,MATCH($B187,'[2]Table 28'!$B$14:$B$19,0))*1000,0)</f>
        <v>0</v>
      </c>
      <c r="M187" s="5">
        <f>IFERROR(INDEX('[2]Table 28'!M$14:M$19,MATCH($B187,'[2]Table 28'!$B$14:$B$19,0))*1000,0)</f>
        <v>0</v>
      </c>
      <c r="N187" s="5">
        <f>IFERROR(INDEX('[2]Table 28'!N$14:N$19,MATCH($B187,'[2]Table 28'!$B$14:$B$19,0))*1000,0)</f>
        <v>0</v>
      </c>
      <c r="O187" s="5">
        <f>IFERROR(INDEX('[2]Table 28'!O$14:O$19,MATCH($B187,'[2]Table 28'!$B$14:$B$19,0))*1000,0)</f>
        <v>0</v>
      </c>
      <c r="P187" s="5">
        <f>IFERROR(INDEX('[2]Table 28'!P$14:P$19,MATCH($B187,'[2]Table 28'!$B$14:$B$19,0))*1000,0)</f>
        <v>0</v>
      </c>
      <c r="Q187" s="5">
        <f>IFERROR(INDEX('[2]Table 28'!Q$14:Q$19,MATCH($B187,'[2]Table 28'!$B$14:$B$19,0))*1000,0)</f>
        <v>0</v>
      </c>
      <c r="R187" s="5">
        <f>IFERROR(INDEX('[2]Table 28'!R$14:R$19,MATCH($B187,'[2]Table 28'!$B$14:$B$19,0))*1000,0)</f>
        <v>0</v>
      </c>
      <c r="S187" s="5">
        <f>IFERROR(INDEX('[2]Table 28'!S$14:S$19,MATCH($B187,'[2]Table 28'!$B$14:$B$19,0))*1000,0)</f>
        <v>0</v>
      </c>
      <c r="T187" s="5">
        <f>IFERROR(INDEX('[2]Table 28'!T$14:T$19,MATCH($B187,'[2]Table 28'!$B$14:$B$19,0))*1000,0)</f>
        <v>0</v>
      </c>
      <c r="U187" s="5">
        <f>IFERROR(INDEX('[2]Table 28'!U$14:U$19,MATCH($B187,'[2]Table 28'!$B$14:$B$19,0))*1000,0)</f>
        <v>0</v>
      </c>
      <c r="V187" s="5">
        <f>IFERROR(INDEX('[2]Table 28'!V$14:V$19,MATCH($B187,'[2]Table 28'!$B$14:$B$19,0))*1000,0)</f>
        <v>0</v>
      </c>
      <c r="W187" s="5">
        <f>IFERROR(INDEX('[2]Table 28'!W$14:W$19,MATCH($B187,'[2]Table 28'!$B$14:$B$19,0))*1000,0)</f>
        <v>0</v>
      </c>
      <c r="Z187" s="21" t="s">
        <v>26</v>
      </c>
    </row>
    <row r="188" spans="2:28" outlineLevel="1" x14ac:dyDescent="0.2">
      <c r="B188" s="4" t="s">
        <v>16</v>
      </c>
      <c r="C188" s="5">
        <f>IFERROR(INDEX('[2]Table 28'!C$14:C$19,MATCH($B188,'[2]Table 28'!$B$14:$B$19,0))*1000,0)</f>
        <v>2274.8539999999998</v>
      </c>
      <c r="D188" s="5">
        <f>IFERROR(INDEX('[2]Table 28'!D$14:D$19,MATCH($B188,'[2]Table 28'!$B$14:$B$19,0))*1000,0)</f>
        <v>2508.951</v>
      </c>
      <c r="E188" s="5">
        <f>IFERROR(INDEX('[2]Table 28'!E$14:E$19,MATCH($B188,'[2]Table 28'!$B$14:$B$19,0))*1000,0)</f>
        <v>2576.248</v>
      </c>
      <c r="F188" s="5">
        <f>IFERROR(INDEX('[2]Table 28'!F$14:F$19,MATCH($B188,'[2]Table 28'!$B$14:$B$19,0))*1000,0)</f>
        <v>2711.4110000000001</v>
      </c>
      <c r="G188" s="5">
        <f>IFERROR(INDEX('[2]Table 28'!G$14:G$19,MATCH($B188,'[2]Table 28'!$B$14:$B$19,0))*1000,0)</f>
        <v>2053.5570000000002</v>
      </c>
      <c r="H188" s="5">
        <f>IFERROR(INDEX('[2]Table 28'!H$14:H$19,MATCH($B188,'[2]Table 28'!$B$14:$B$19,0))*1000,0)</f>
        <v>2158.6439999999998</v>
      </c>
      <c r="I188" s="5">
        <f>IFERROR(INDEX('[2]Table 28'!I$14:I$19,MATCH($B188,'[2]Table 28'!$B$14:$B$19,0))*1000,0)</f>
        <v>2066.087</v>
      </c>
      <c r="J188" s="5">
        <f>IFERROR(INDEX('[2]Table 28'!J$14:J$19,MATCH($B188,'[2]Table 28'!$B$14:$B$19,0))*1000,0)</f>
        <v>2265.3130000000001</v>
      </c>
      <c r="K188" s="5">
        <f>IFERROR(INDEX('[2]Table 28'!K$14:K$19,MATCH($B188,'[2]Table 28'!$B$14:$B$19,0))*1000,0)</f>
        <v>2533.1210000000001</v>
      </c>
      <c r="L188" s="5">
        <f>IFERROR(INDEX('[2]Table 28'!L$14:L$19,MATCH($B188,'[2]Table 28'!$B$14:$B$19,0))*1000,0)</f>
        <v>1863.471</v>
      </c>
      <c r="M188" s="5">
        <f>IFERROR(INDEX('[2]Table 28'!M$14:M$19,MATCH($B188,'[2]Table 28'!$B$14:$B$19,0))*1000,0)</f>
        <v>1922.973</v>
      </c>
      <c r="N188" s="5">
        <f>IFERROR(INDEX('[2]Table 28'!N$14:N$19,MATCH($B188,'[2]Table 28'!$B$14:$B$19,0))*1000,0)</f>
        <v>1818.6890000000001</v>
      </c>
      <c r="O188" s="5">
        <f>IFERROR(INDEX('[2]Table 28'!O$14:O$19,MATCH($B188,'[2]Table 28'!$B$14:$B$19,0))*1000,0)</f>
        <v>1725.895</v>
      </c>
      <c r="P188" s="5">
        <f>IFERROR(INDEX('[2]Table 28'!P$14:P$19,MATCH($B188,'[2]Table 28'!$B$14:$B$19,0))*1000,0)</f>
        <v>1664.566</v>
      </c>
      <c r="Q188" s="5">
        <f>IFERROR(INDEX('[2]Table 28'!Q$14:Q$19,MATCH($B188,'[2]Table 28'!$B$14:$B$19,0))*1000,0)</f>
        <v>1518.7750000000001</v>
      </c>
      <c r="R188" s="5">
        <f>IFERROR(INDEX('[2]Table 28'!R$14:R$19,MATCH($B188,'[2]Table 28'!$B$14:$B$19,0))*1000,0)</f>
        <v>1403.1690000000001</v>
      </c>
      <c r="S188" s="5">
        <f>IFERROR(INDEX('[2]Table 28'!S$14:S$19,MATCH($B188,'[2]Table 28'!$B$14:$B$19,0))*1000,0)</f>
        <v>1583.7349999999999</v>
      </c>
      <c r="T188" s="5">
        <f>IFERROR(INDEX('[2]Table 28'!T$14:T$19,MATCH($B188,'[2]Table 28'!$B$14:$B$19,0))*1000,0)</f>
        <v>771.303</v>
      </c>
      <c r="U188" s="5">
        <f>IFERROR(INDEX('[2]Table 28'!U$14:U$19,MATCH($B188,'[2]Table 28'!$B$14:$B$19,0))*1000,0)</f>
        <v>1246.673</v>
      </c>
      <c r="V188" s="5">
        <f>IFERROR(INDEX('[2]Table 28'!V$14:V$19,MATCH($B188,'[2]Table 28'!$B$14:$B$19,0))*1000,0)</f>
        <v>1449.0909999999999</v>
      </c>
      <c r="W188" s="5">
        <f>IFERROR(INDEX('[2]Table 28'!W$14:W$19,MATCH($B188,'[2]Table 28'!$B$14:$B$19,0))*1000,0)</f>
        <v>1115.4930000000002</v>
      </c>
      <c r="Z188" s="21" t="s">
        <v>26</v>
      </c>
    </row>
    <row r="189" spans="2:28" outlineLevel="1" x14ac:dyDescent="0.2">
      <c r="B189" s="4" t="s">
        <v>21</v>
      </c>
      <c r="C189" s="5">
        <f>IFERROR(INDEX('[2]Table 28'!C$14:C$19,MATCH($B189,'[2]Table 28'!$B$14:$B$19,0))*1000,0)</f>
        <v>0</v>
      </c>
      <c r="D189" s="5">
        <f>IFERROR(INDEX('[2]Table 28'!D$14:D$19,MATCH($B189,'[2]Table 28'!$B$14:$B$19,0))*1000,0)</f>
        <v>0</v>
      </c>
      <c r="E189" s="5">
        <f>IFERROR(INDEX('[2]Table 28'!E$14:E$19,MATCH($B189,'[2]Table 28'!$B$14:$B$19,0))*1000,0)</f>
        <v>0</v>
      </c>
      <c r="F189" s="5">
        <f>IFERROR(INDEX('[2]Table 28'!F$14:F$19,MATCH($B189,'[2]Table 28'!$B$14:$B$19,0))*1000,0)</f>
        <v>0</v>
      </c>
      <c r="G189" s="5">
        <f>IFERROR(INDEX('[2]Table 28'!G$14:G$19,MATCH($B189,'[2]Table 28'!$B$14:$B$19,0))*1000,0)</f>
        <v>0</v>
      </c>
      <c r="H189" s="5">
        <f>IFERROR(INDEX('[2]Table 28'!H$14:H$19,MATCH($B189,'[2]Table 28'!$B$14:$B$19,0))*1000,0)</f>
        <v>0</v>
      </c>
      <c r="I189" s="5">
        <f>IFERROR(INDEX('[2]Table 28'!I$14:I$19,MATCH($B189,'[2]Table 28'!$B$14:$B$19,0))*1000,0)</f>
        <v>0</v>
      </c>
      <c r="J189" s="5">
        <f>IFERROR(INDEX('[2]Table 28'!J$14:J$19,MATCH($B189,'[2]Table 28'!$B$14:$B$19,0))*1000,0)</f>
        <v>0</v>
      </c>
      <c r="K189" s="5">
        <f>IFERROR(INDEX('[2]Table 28'!K$14:K$19,MATCH($B189,'[2]Table 28'!$B$14:$B$19,0))*1000,0)</f>
        <v>0</v>
      </c>
      <c r="L189" s="5">
        <f>IFERROR(INDEX('[2]Table 28'!L$14:L$19,MATCH($B189,'[2]Table 28'!$B$14:$B$19,0))*1000,0)</f>
        <v>0</v>
      </c>
      <c r="M189" s="5">
        <f>IFERROR(INDEX('[2]Table 28'!M$14:M$19,MATCH($B189,'[2]Table 28'!$B$14:$B$19,0))*1000,0)</f>
        <v>0</v>
      </c>
      <c r="N189" s="5">
        <f>IFERROR(INDEX('[2]Table 28'!N$14:N$19,MATCH($B189,'[2]Table 28'!$B$14:$B$19,0))*1000,0)</f>
        <v>0</v>
      </c>
      <c r="O189" s="5">
        <f>IFERROR(INDEX('[2]Table 28'!O$14:O$19,MATCH($B189,'[2]Table 28'!$B$14:$B$19,0))*1000,0)</f>
        <v>0</v>
      </c>
      <c r="P189" s="5">
        <f>IFERROR(INDEX('[2]Table 28'!P$14:P$19,MATCH($B189,'[2]Table 28'!$B$14:$B$19,0))*1000,0)</f>
        <v>0</v>
      </c>
      <c r="Q189" s="5">
        <f>IFERROR(INDEX('[2]Table 28'!Q$14:Q$19,MATCH($B189,'[2]Table 28'!$B$14:$B$19,0))*1000,0)</f>
        <v>0</v>
      </c>
      <c r="R189" s="5">
        <f>IFERROR(INDEX('[2]Table 28'!R$14:R$19,MATCH($B189,'[2]Table 28'!$B$14:$B$19,0))*1000,0)</f>
        <v>0</v>
      </c>
      <c r="S189" s="5">
        <f>IFERROR(INDEX('[2]Table 28'!S$14:S$19,MATCH($B189,'[2]Table 28'!$B$14:$B$19,0))*1000,0)</f>
        <v>0</v>
      </c>
      <c r="T189" s="5">
        <f>IFERROR(INDEX('[2]Table 28'!T$14:T$19,MATCH($B189,'[2]Table 28'!$B$14:$B$19,0))*1000,0)</f>
        <v>0</v>
      </c>
      <c r="U189" s="5">
        <f>IFERROR(INDEX('[2]Table 28'!U$14:U$19,MATCH($B189,'[2]Table 28'!$B$14:$B$19,0))*1000,0)</f>
        <v>0</v>
      </c>
      <c r="V189" s="5">
        <f>IFERROR(INDEX('[2]Table 28'!V$14:V$19,MATCH($B189,'[2]Table 28'!$B$14:$B$19,0))*1000,0)</f>
        <v>0</v>
      </c>
      <c r="W189" s="5">
        <f>IFERROR(INDEX('[2]Table 28'!W$14:W$19,MATCH($B189,'[2]Table 28'!$B$14:$B$19,0))*1000,0)</f>
        <v>0</v>
      </c>
      <c r="Z189" s="21" t="s">
        <v>26</v>
      </c>
    </row>
    <row r="190" spans="2:28" outlineLevel="1" x14ac:dyDescent="0.2">
      <c r="B190" s="4" t="s">
        <v>20</v>
      </c>
      <c r="C190" s="5">
        <f>IFERROR(INDEX('[2]Table 28'!C$14:C$19,MATCH($B190,'[2]Table 28'!$B$14:$B$19,0))*1000,0)</f>
        <v>235.685</v>
      </c>
      <c r="D190" s="5">
        <f>IFERROR(INDEX('[2]Table 28'!D$14:D$19,MATCH($B190,'[2]Table 28'!$B$14:$B$19,0))*1000,0)</f>
        <v>60.903999999999996</v>
      </c>
      <c r="E190" s="5">
        <f>IFERROR(INDEX('[2]Table 28'!E$14:E$19,MATCH($B190,'[2]Table 28'!$B$14:$B$19,0))*1000,0)</f>
        <v>39.64</v>
      </c>
      <c r="F190" s="5">
        <f>IFERROR(INDEX('[2]Table 28'!F$14:F$19,MATCH($B190,'[2]Table 28'!$B$14:$B$19,0))*1000,0)</f>
        <v>87.414000000000001</v>
      </c>
      <c r="G190" s="5">
        <f>IFERROR(INDEX('[2]Table 28'!G$14:G$19,MATCH($B190,'[2]Table 28'!$B$14:$B$19,0))*1000,0)</f>
        <v>98.771000000000001</v>
      </c>
      <c r="H190" s="5">
        <f>IFERROR(INDEX('[2]Table 28'!H$14:H$19,MATCH($B190,'[2]Table 28'!$B$14:$B$19,0))*1000,0)</f>
        <v>33.109000000000002</v>
      </c>
      <c r="I190" s="5">
        <f>IFERROR(INDEX('[2]Table 28'!I$14:I$19,MATCH($B190,'[2]Table 28'!$B$14:$B$19,0))*1000,0)</f>
        <v>60.728999999999999</v>
      </c>
      <c r="J190" s="5">
        <f>IFERROR(INDEX('[2]Table 28'!J$14:J$19,MATCH($B190,'[2]Table 28'!$B$14:$B$19,0))*1000,0)</f>
        <v>93.769000000000005</v>
      </c>
      <c r="K190" s="5">
        <f>IFERROR(INDEX('[2]Table 28'!K$14:K$19,MATCH($B190,'[2]Table 28'!$B$14:$B$19,0))*1000,0)</f>
        <v>39.228999999999999</v>
      </c>
      <c r="L190" s="5">
        <f>IFERROR(INDEX('[2]Table 28'!L$14:L$19,MATCH($B190,'[2]Table 28'!$B$14:$B$19,0))*1000,0)</f>
        <v>54.794000000000004</v>
      </c>
      <c r="M190" s="5">
        <f>IFERROR(INDEX('[2]Table 28'!M$14:M$19,MATCH($B190,'[2]Table 28'!$B$14:$B$19,0))*1000,0)</f>
        <v>48.911000000000001</v>
      </c>
      <c r="N190" s="5">
        <f>IFERROR(INDEX('[2]Table 28'!N$14:N$19,MATCH($B190,'[2]Table 28'!$B$14:$B$19,0))*1000,0)</f>
        <v>56.124000000000002</v>
      </c>
      <c r="O190" s="5">
        <f>IFERROR(INDEX('[2]Table 28'!O$14:O$19,MATCH($B190,'[2]Table 28'!$B$14:$B$19,0))*1000,0)</f>
        <v>73.739999999999995</v>
      </c>
      <c r="P190" s="5">
        <f>IFERROR(INDEX('[2]Table 28'!P$14:P$19,MATCH($B190,'[2]Table 28'!$B$14:$B$19,0))*1000,0)</f>
        <v>71.576000000000008</v>
      </c>
      <c r="Q190" s="5">
        <f>IFERROR(INDEX('[2]Table 28'!Q$14:Q$19,MATCH($B190,'[2]Table 28'!$B$14:$B$19,0))*1000,0)</f>
        <v>105.48299999999999</v>
      </c>
      <c r="R190" s="5">
        <f>IFERROR(INDEX('[2]Table 28'!R$14:R$19,MATCH($B190,'[2]Table 28'!$B$14:$B$19,0))*1000,0)</f>
        <v>105.80499999999999</v>
      </c>
      <c r="S190" s="5">
        <f>IFERROR(INDEX('[2]Table 28'!S$14:S$19,MATCH($B190,'[2]Table 28'!$B$14:$B$19,0))*1000,0)</f>
        <v>128.81699999999998</v>
      </c>
      <c r="T190" s="5">
        <f>IFERROR(INDEX('[2]Table 28'!T$14:T$19,MATCH($B190,'[2]Table 28'!$B$14:$B$19,0))*1000,0)</f>
        <v>121.923</v>
      </c>
      <c r="U190" s="5">
        <f>IFERROR(INDEX('[2]Table 28'!U$14:U$19,MATCH($B190,'[2]Table 28'!$B$14:$B$19,0))*1000,0)</f>
        <v>105.24799999999999</v>
      </c>
      <c r="V190" s="5">
        <f>IFERROR(INDEX('[2]Table 28'!V$14:V$19,MATCH($B190,'[2]Table 28'!$B$14:$B$19,0))*1000,0)</f>
        <v>125.67200000000001</v>
      </c>
      <c r="W190" s="5">
        <f>IFERROR(INDEX('[2]Table 28'!W$14:W$19,MATCH($B190,'[2]Table 28'!$B$14:$B$19,0))*1000,0)</f>
        <v>131.52000000000001</v>
      </c>
      <c r="Z190" s="21" t="s">
        <v>26</v>
      </c>
    </row>
    <row r="191" spans="2:28" outlineLevel="1" x14ac:dyDescent="0.2">
      <c r="B191" s="4" t="s">
        <v>0</v>
      </c>
      <c r="C191" s="5">
        <f>IFERROR(INDEX('[2]Table 28'!C$14:C$19,MATCH($B191,'[2]Table 28'!$B$14:$B$19,0))*1000,0)</f>
        <v>0</v>
      </c>
      <c r="D191" s="5">
        <f>IFERROR(INDEX('[2]Table 28'!D$14:D$19,MATCH($B191,'[2]Table 28'!$B$14:$B$19,0))*1000,0)</f>
        <v>0</v>
      </c>
      <c r="E191" s="5">
        <f>IFERROR(INDEX('[2]Table 28'!E$14:E$19,MATCH($B191,'[2]Table 28'!$B$14:$B$19,0))*1000,0)</f>
        <v>0</v>
      </c>
      <c r="F191" s="5">
        <f>IFERROR(INDEX('[2]Table 28'!F$14:F$19,MATCH($B191,'[2]Table 28'!$B$14:$B$19,0))*1000,0)</f>
        <v>0</v>
      </c>
      <c r="G191" s="5">
        <f>IFERROR(INDEX('[2]Table 28'!G$14:G$19,MATCH($B191,'[2]Table 28'!$B$14:$B$19,0))*1000,0)</f>
        <v>0</v>
      </c>
      <c r="H191" s="5">
        <f>IFERROR(INDEX('[2]Table 28'!H$14:H$19,MATCH($B191,'[2]Table 28'!$B$14:$B$19,0))*1000,0)</f>
        <v>0</v>
      </c>
      <c r="I191" s="5">
        <f>IFERROR(INDEX('[2]Table 28'!I$14:I$19,MATCH($B191,'[2]Table 28'!$B$14:$B$19,0))*1000,0)</f>
        <v>0</v>
      </c>
      <c r="J191" s="5">
        <f>IFERROR(INDEX('[2]Table 28'!J$14:J$19,MATCH($B191,'[2]Table 28'!$B$14:$B$19,0))*1000,0)</f>
        <v>0</v>
      </c>
      <c r="K191" s="5">
        <f>IFERROR(INDEX('[2]Table 28'!K$14:K$19,MATCH($B191,'[2]Table 28'!$B$14:$B$19,0))*1000,0)</f>
        <v>0</v>
      </c>
      <c r="L191" s="5">
        <f>IFERROR(INDEX('[2]Table 28'!L$14:L$19,MATCH($B191,'[2]Table 28'!$B$14:$B$19,0))*1000,0)</f>
        <v>0</v>
      </c>
      <c r="M191" s="5">
        <f>IFERROR(INDEX('[2]Table 28'!M$14:M$19,MATCH($B191,'[2]Table 28'!$B$14:$B$19,0))*1000,0)</f>
        <v>1.7409999999999999</v>
      </c>
      <c r="N191" s="5">
        <f>IFERROR(INDEX('[2]Table 28'!N$14:N$19,MATCH($B191,'[2]Table 28'!$B$14:$B$19,0))*1000,0)</f>
        <v>2.387</v>
      </c>
      <c r="O191" s="5">
        <f>IFERROR(INDEX('[2]Table 28'!O$14:O$19,MATCH($B191,'[2]Table 28'!$B$14:$B$19,0))*1000,0)</f>
        <v>2.92</v>
      </c>
      <c r="P191" s="5">
        <f>IFERROR(INDEX('[2]Table 28'!P$14:P$19,MATCH($B191,'[2]Table 28'!$B$14:$B$19,0))*1000,0)</f>
        <v>2.556</v>
      </c>
      <c r="Q191" s="5">
        <f>IFERROR(INDEX('[2]Table 28'!Q$14:Q$19,MATCH($B191,'[2]Table 28'!$B$14:$B$19,0))*1000,0)</f>
        <v>3.859</v>
      </c>
      <c r="R191" s="5">
        <f>IFERROR(INDEX('[2]Table 28'!R$14:R$19,MATCH($B191,'[2]Table 28'!$B$14:$B$19,0))*1000,0)</f>
        <v>0</v>
      </c>
      <c r="S191" s="5">
        <f>IFERROR(INDEX('[2]Table 28'!S$14:S$19,MATCH($B191,'[2]Table 28'!$B$14:$B$19,0))*1000,0)</f>
        <v>0</v>
      </c>
      <c r="T191" s="5">
        <f>IFERROR(INDEX('[2]Table 28'!T$14:T$19,MATCH($B191,'[2]Table 28'!$B$14:$B$19,0))*1000,0)</f>
        <v>0</v>
      </c>
      <c r="U191" s="5">
        <f>IFERROR(INDEX('[2]Table 28'!U$14:U$19,MATCH($B191,'[2]Table 28'!$B$14:$B$19,0))*1000,0)</f>
        <v>0</v>
      </c>
      <c r="V191" s="5">
        <f>IFERROR(INDEX('[2]Table 28'!V$14:V$19,MATCH($B191,'[2]Table 28'!$B$14:$B$19,0))*1000,0)</f>
        <v>0</v>
      </c>
      <c r="W191" s="5">
        <f>IFERROR(INDEX('[2]Table 28'!W$14:W$19,MATCH($B191,'[2]Table 28'!$B$14:$B$19,0))*1000,0)</f>
        <v>0</v>
      </c>
      <c r="Z191" s="21" t="s">
        <v>26</v>
      </c>
    </row>
    <row r="192" spans="2:28" outlineLevel="1" x14ac:dyDescent="0.2">
      <c r="B192" s="4" t="s">
        <v>22</v>
      </c>
      <c r="C192" s="5">
        <f>IFERROR(INDEX('[2]Table 28'!C$14:C$19,MATCH($B192,'[2]Table 28'!$B$14:$B$19,0))*1000,0)</f>
        <v>0</v>
      </c>
      <c r="D192" s="5">
        <f>IFERROR(INDEX('[2]Table 28'!D$14:D$19,MATCH($B192,'[2]Table 28'!$B$14:$B$19,0))*1000,0)</f>
        <v>0</v>
      </c>
      <c r="E192" s="5">
        <f>IFERROR(INDEX('[2]Table 28'!E$14:E$19,MATCH($B192,'[2]Table 28'!$B$14:$B$19,0))*1000,0)</f>
        <v>0</v>
      </c>
      <c r="F192" s="5">
        <f>IFERROR(INDEX('[2]Table 28'!F$14:F$19,MATCH($B192,'[2]Table 28'!$B$14:$B$19,0))*1000,0)</f>
        <v>0</v>
      </c>
      <c r="G192" s="5">
        <f>IFERROR(INDEX('[2]Table 28'!G$14:G$19,MATCH($B192,'[2]Table 28'!$B$14:$B$19,0))*1000,0)</f>
        <v>0</v>
      </c>
      <c r="H192" s="5">
        <f>IFERROR(INDEX('[2]Table 28'!H$14:H$19,MATCH($B192,'[2]Table 28'!$B$14:$B$19,0))*1000,0)</f>
        <v>0</v>
      </c>
      <c r="I192" s="5">
        <f>IFERROR(INDEX('[2]Table 28'!I$14:I$19,MATCH($B192,'[2]Table 28'!$B$14:$B$19,0))*1000,0)</f>
        <v>0</v>
      </c>
      <c r="J192" s="5">
        <f>IFERROR(INDEX('[2]Table 28'!J$14:J$19,MATCH($B192,'[2]Table 28'!$B$14:$B$19,0))*1000,0)</f>
        <v>0</v>
      </c>
      <c r="K192" s="5">
        <f>IFERROR(INDEX('[2]Table 28'!K$14:K$19,MATCH($B192,'[2]Table 28'!$B$14:$B$19,0))*1000,0)</f>
        <v>0</v>
      </c>
      <c r="L192" s="5">
        <f>IFERROR(INDEX('[2]Table 28'!L$14:L$19,MATCH($B192,'[2]Table 28'!$B$14:$B$19,0))*1000,0)</f>
        <v>0</v>
      </c>
      <c r="M192" s="5">
        <f>IFERROR(INDEX('[2]Table 28'!M$14:M$19,MATCH($B192,'[2]Table 28'!$B$14:$B$19,0))*1000,0)</f>
        <v>0</v>
      </c>
      <c r="N192" s="5">
        <f>IFERROR(INDEX('[2]Table 28'!N$14:N$19,MATCH($B192,'[2]Table 28'!$B$14:$B$19,0))*1000,0)</f>
        <v>0</v>
      </c>
      <c r="O192" s="5">
        <f>IFERROR(INDEX('[2]Table 28'!O$14:O$19,MATCH($B192,'[2]Table 28'!$B$14:$B$19,0))*1000,0)</f>
        <v>0</v>
      </c>
      <c r="P192" s="5">
        <f>IFERROR(INDEX('[2]Table 28'!P$14:P$19,MATCH($B192,'[2]Table 28'!$B$14:$B$19,0))*1000,0)</f>
        <v>0</v>
      </c>
      <c r="Q192" s="5">
        <f>IFERROR(INDEX('[2]Table 28'!Q$14:Q$19,MATCH($B192,'[2]Table 28'!$B$14:$B$19,0))*1000,0)</f>
        <v>0</v>
      </c>
      <c r="R192" s="5">
        <f>IFERROR(INDEX('[2]Table 28'!R$14:R$19,MATCH($B192,'[2]Table 28'!$B$14:$B$19,0))*1000,0)</f>
        <v>0</v>
      </c>
      <c r="S192" s="5">
        <f>IFERROR(INDEX('[2]Table 28'!S$14:S$19,MATCH($B192,'[2]Table 28'!$B$14:$B$19,0))*1000,0)</f>
        <v>0</v>
      </c>
      <c r="T192" s="5">
        <f>IFERROR(INDEX('[2]Table 28'!T$14:T$19,MATCH($B192,'[2]Table 28'!$B$14:$B$19,0))*1000,0)</f>
        <v>0</v>
      </c>
      <c r="U192" s="5">
        <f>IFERROR(INDEX('[2]Table 28'!U$14:U$19,MATCH($B192,'[2]Table 28'!$B$14:$B$19,0))*1000,0)</f>
        <v>0</v>
      </c>
      <c r="V192" s="5">
        <f>IFERROR(INDEX('[2]Table 28'!V$14:V$19,MATCH($B192,'[2]Table 28'!$B$14:$B$19,0))*1000,0)</f>
        <v>0</v>
      </c>
      <c r="W192" s="5">
        <f>IFERROR(INDEX('[2]Table 28'!W$14:W$19,MATCH($B192,'[2]Table 28'!$B$14:$B$19,0))*1000,0)</f>
        <v>0</v>
      </c>
      <c r="Z192" s="21" t="s">
        <v>26</v>
      </c>
    </row>
    <row r="193" spans="1:28" outlineLevel="1" x14ac:dyDescent="0.2">
      <c r="B193" s="4" t="s">
        <v>23</v>
      </c>
      <c r="C193" s="5">
        <f>IFERROR(INDEX('[2]Table 28'!C$14:C$19,MATCH($B193,'[2]Table 28'!$B$14:$B$19,0))*1000,0)</f>
        <v>60.033000000000001</v>
      </c>
      <c r="D193" s="5">
        <f>IFERROR(INDEX('[2]Table 28'!D$14:D$19,MATCH($B193,'[2]Table 28'!$B$14:$B$19,0))*1000,0)</f>
        <v>34.317</v>
      </c>
      <c r="E193" s="5">
        <f>IFERROR(INDEX('[2]Table 28'!E$14:E$19,MATCH($B193,'[2]Table 28'!$B$14:$B$19,0))*1000,0)</f>
        <v>15.395000000000001</v>
      </c>
      <c r="F193" s="5">
        <f>IFERROR(INDEX('[2]Table 28'!F$14:F$19,MATCH($B193,'[2]Table 28'!$B$14:$B$19,0))*1000,0)</f>
        <v>5.4749999999999996</v>
      </c>
      <c r="G193" s="5">
        <f>IFERROR(INDEX('[2]Table 28'!G$14:G$19,MATCH($B193,'[2]Table 28'!$B$14:$B$19,0))*1000,0)</f>
        <v>4.3259999999999996</v>
      </c>
      <c r="H193" s="5">
        <f>IFERROR(INDEX('[2]Table 28'!H$14:H$19,MATCH($B193,'[2]Table 28'!$B$14:$B$19,0))*1000,0)</f>
        <v>0</v>
      </c>
      <c r="I193" s="5">
        <f>IFERROR(INDEX('[2]Table 28'!I$14:I$19,MATCH($B193,'[2]Table 28'!$B$14:$B$19,0))*1000,0)</f>
        <v>0</v>
      </c>
      <c r="J193" s="5">
        <f>IFERROR(INDEX('[2]Table 28'!J$14:J$19,MATCH($B193,'[2]Table 28'!$B$14:$B$19,0))*1000,0)</f>
        <v>0</v>
      </c>
      <c r="K193" s="5">
        <f>IFERROR(INDEX('[2]Table 28'!K$14:K$19,MATCH($B193,'[2]Table 28'!$B$14:$B$19,0))*1000,0)</f>
        <v>0</v>
      </c>
      <c r="L193" s="5">
        <f>IFERROR(INDEX('[2]Table 28'!L$14:L$19,MATCH($B193,'[2]Table 28'!$B$14:$B$19,0))*1000,0)</f>
        <v>32.4</v>
      </c>
      <c r="M193" s="5">
        <f>IFERROR(INDEX('[2]Table 28'!M$14:M$19,MATCH($B193,'[2]Table 28'!$B$14:$B$19,0))*1000,0)</f>
        <v>13.802</v>
      </c>
      <c r="N193" s="5">
        <f>IFERROR(INDEX('[2]Table 28'!N$14:N$19,MATCH($B193,'[2]Table 28'!$B$14:$B$19,0))*1000,0)</f>
        <v>0</v>
      </c>
      <c r="O193" s="5">
        <f>IFERROR(INDEX('[2]Table 28'!O$14:O$19,MATCH($B193,'[2]Table 28'!$B$14:$B$19,0))*1000,0)</f>
        <v>10.977</v>
      </c>
      <c r="P193" s="5">
        <f>IFERROR(INDEX('[2]Table 28'!P$14:P$19,MATCH($B193,'[2]Table 28'!$B$14:$B$19,0))*1000,0)</f>
        <v>10.718999999999999</v>
      </c>
      <c r="Q193" s="5">
        <f>IFERROR(INDEX('[2]Table 28'!Q$14:Q$19,MATCH($B193,'[2]Table 28'!$B$14:$B$19,0))*1000,0)</f>
        <v>21.98</v>
      </c>
      <c r="R193" s="5">
        <f>IFERROR(INDEX('[2]Table 28'!R$14:R$19,MATCH($B193,'[2]Table 28'!$B$14:$B$19,0))*1000,0)</f>
        <v>104.295</v>
      </c>
      <c r="S193" s="5">
        <f>IFERROR(INDEX('[2]Table 28'!S$14:S$19,MATCH($B193,'[2]Table 28'!$B$14:$B$19,0))*1000,0)</f>
        <v>150.65100000000001</v>
      </c>
      <c r="T193" s="5">
        <f>IFERROR(INDEX('[2]Table 28'!T$14:T$19,MATCH($B193,'[2]Table 28'!$B$14:$B$19,0))*1000,0)</f>
        <v>234.66699999999997</v>
      </c>
      <c r="U193" s="5">
        <f>IFERROR(INDEX('[2]Table 28'!U$14:U$19,MATCH($B193,'[2]Table 28'!$B$14:$B$19,0))*1000,0)</f>
        <v>228.93800000000002</v>
      </c>
      <c r="V193" s="5">
        <f>IFERROR(INDEX('[2]Table 28'!V$14:V$19,MATCH($B193,'[2]Table 28'!$B$14:$B$19,0))*1000,0)</f>
        <v>264.459</v>
      </c>
      <c r="W193" s="5">
        <f>IFERROR(INDEX('[2]Table 28'!W$14:W$19,MATCH($B193,'[2]Table 28'!$B$14:$B$19,0))*1000,0)</f>
        <v>390.29199999999997</v>
      </c>
      <c r="Z193" s="21" t="s">
        <v>26</v>
      </c>
    </row>
    <row r="194" spans="1:28" outlineLevel="1" x14ac:dyDescent="0.2">
      <c r="B194" s="4" t="s">
        <v>17</v>
      </c>
      <c r="C194" s="5">
        <f>IFERROR(INDEX('[2]Table 28'!C$14:C$19,MATCH($B194,'[2]Table 28'!$B$14:$B$19,0))*1000,0)</f>
        <v>0</v>
      </c>
      <c r="D194" s="5">
        <f>IFERROR(INDEX('[2]Table 28'!D$14:D$19,MATCH($B194,'[2]Table 28'!$B$14:$B$19,0))*1000,0)</f>
        <v>0</v>
      </c>
      <c r="E194" s="5">
        <f>IFERROR(INDEX('[2]Table 28'!E$14:E$19,MATCH($B194,'[2]Table 28'!$B$14:$B$19,0))*1000,0)</f>
        <v>0</v>
      </c>
      <c r="F194" s="5">
        <f>IFERROR(INDEX('[2]Table 28'!F$14:F$19,MATCH($B194,'[2]Table 28'!$B$14:$B$19,0))*1000,0)</f>
        <v>0</v>
      </c>
      <c r="G194" s="5">
        <f>IFERROR(INDEX('[2]Table 28'!G$14:G$19,MATCH($B194,'[2]Table 28'!$B$14:$B$19,0))*1000,0)</f>
        <v>0</v>
      </c>
      <c r="H194" s="5">
        <f>IFERROR(INDEX('[2]Table 28'!H$14:H$19,MATCH($B194,'[2]Table 28'!$B$14:$B$19,0))*1000,0)</f>
        <v>0</v>
      </c>
      <c r="I194" s="5">
        <f>IFERROR(INDEX('[2]Table 28'!I$14:I$19,MATCH($B194,'[2]Table 28'!$B$14:$B$19,0))*1000,0)</f>
        <v>0</v>
      </c>
      <c r="J194" s="5">
        <f>IFERROR(INDEX('[2]Table 28'!J$14:J$19,MATCH($B194,'[2]Table 28'!$B$14:$B$19,0))*1000,0)</f>
        <v>0</v>
      </c>
      <c r="K194" s="5">
        <f>IFERROR(INDEX('[2]Table 28'!K$14:K$19,MATCH($B194,'[2]Table 28'!$B$14:$B$19,0))*1000,0)</f>
        <v>0</v>
      </c>
      <c r="L194" s="5">
        <f>IFERROR(INDEX('[2]Table 28'!L$14:L$19,MATCH($B194,'[2]Table 28'!$B$14:$B$19,0))*1000,0)</f>
        <v>0</v>
      </c>
      <c r="M194" s="5">
        <f>IFERROR(INDEX('[2]Table 28'!M$14:M$19,MATCH($B194,'[2]Table 28'!$B$14:$B$19,0))*1000,0)</f>
        <v>0</v>
      </c>
      <c r="N194" s="5">
        <f>IFERROR(INDEX('[2]Table 28'!N$14:N$19,MATCH($B194,'[2]Table 28'!$B$14:$B$19,0))*1000,0)</f>
        <v>0</v>
      </c>
      <c r="O194" s="5">
        <f>IFERROR(INDEX('[2]Table 28'!O$14:O$19,MATCH($B194,'[2]Table 28'!$B$14:$B$19,0))*1000,0)</f>
        <v>0</v>
      </c>
      <c r="P194" s="5">
        <f>IFERROR(INDEX('[2]Table 28'!P$14:P$19,MATCH($B194,'[2]Table 28'!$B$14:$B$19,0))*1000,0)</f>
        <v>0</v>
      </c>
      <c r="Q194" s="5">
        <f>IFERROR(INDEX('[2]Table 28'!Q$14:Q$19,MATCH($B194,'[2]Table 28'!$B$14:$B$19,0))*1000,0)</f>
        <v>0</v>
      </c>
      <c r="R194" s="5">
        <f>IFERROR(INDEX('[2]Table 28'!R$14:R$19,MATCH($B194,'[2]Table 28'!$B$14:$B$19,0))*1000,0)</f>
        <v>0</v>
      </c>
      <c r="S194" s="5">
        <f>IFERROR(INDEX('[2]Table 28'!S$14:S$19,MATCH($B194,'[2]Table 28'!$B$14:$B$19,0))*1000,0)</f>
        <v>0</v>
      </c>
      <c r="T194" s="5">
        <f>IFERROR(INDEX('[2]Table 28'!T$14:T$19,MATCH($B194,'[2]Table 28'!$B$14:$B$19,0))*1000,0)</f>
        <v>0</v>
      </c>
      <c r="U194" s="5">
        <f>IFERROR(INDEX('[2]Table 28'!U$14:U$19,MATCH($B194,'[2]Table 28'!$B$14:$B$19,0))*1000,0)</f>
        <v>0</v>
      </c>
      <c r="V194" s="5">
        <f>IFERROR(INDEX('[2]Table 28'!V$14:V$19,MATCH($B194,'[2]Table 28'!$B$14:$B$19,0))*1000,0)</f>
        <v>0</v>
      </c>
      <c r="W194" s="5">
        <f>IFERROR(INDEX('[2]Table 28'!W$14:W$19,MATCH($B194,'[2]Table 28'!$B$14:$B$19,0))*1000,0)</f>
        <v>0</v>
      </c>
      <c r="Z194" s="21" t="s">
        <v>26</v>
      </c>
    </row>
    <row r="195" spans="1:28" outlineLevel="1" x14ac:dyDescent="0.2">
      <c r="B195" s="4" t="s">
        <v>1</v>
      </c>
      <c r="C195" s="5">
        <f>IFERROR(INDEX('[2]Table 28'!C$14:C$19,MATCH($B195,'[2]Table 28'!$B$14:$B$19,0))*1000,0)</f>
        <v>0</v>
      </c>
      <c r="D195" s="5">
        <f>IFERROR(INDEX('[2]Table 28'!D$14:D$19,MATCH($B195,'[2]Table 28'!$B$14:$B$19,0))*1000,0)</f>
        <v>0</v>
      </c>
      <c r="E195" s="5">
        <f>IFERROR(INDEX('[2]Table 28'!E$14:E$19,MATCH($B195,'[2]Table 28'!$B$14:$B$19,0))*1000,0)</f>
        <v>0</v>
      </c>
      <c r="F195" s="5">
        <f>IFERROR(INDEX('[2]Table 28'!F$14:F$19,MATCH($B195,'[2]Table 28'!$B$14:$B$19,0))*1000,0)</f>
        <v>0</v>
      </c>
      <c r="G195" s="5">
        <f>IFERROR(INDEX('[2]Table 28'!G$14:G$19,MATCH($B195,'[2]Table 28'!$B$14:$B$19,0))*1000,0)</f>
        <v>0</v>
      </c>
      <c r="H195" s="5">
        <f>IFERROR(INDEX('[2]Table 28'!H$14:H$19,MATCH($B195,'[2]Table 28'!$B$14:$B$19,0))*1000,0)</f>
        <v>0</v>
      </c>
      <c r="I195" s="5">
        <f>IFERROR(INDEX('[2]Table 28'!I$14:I$19,MATCH($B195,'[2]Table 28'!$B$14:$B$19,0))*1000,0)</f>
        <v>0</v>
      </c>
      <c r="J195" s="5">
        <f>IFERROR(INDEX('[2]Table 28'!J$14:J$19,MATCH($B195,'[2]Table 28'!$B$14:$B$19,0))*1000,0)</f>
        <v>0</v>
      </c>
      <c r="K195" s="5">
        <f>IFERROR(INDEX('[2]Table 28'!K$14:K$19,MATCH($B195,'[2]Table 28'!$B$14:$B$19,0))*1000,0)</f>
        <v>0</v>
      </c>
      <c r="L195" s="5">
        <f>IFERROR(INDEX('[2]Table 28'!L$14:L$19,MATCH($B195,'[2]Table 28'!$B$14:$B$19,0))*1000,0)</f>
        <v>0</v>
      </c>
      <c r="M195" s="5">
        <f>IFERROR(INDEX('[2]Table 28'!M$14:M$19,MATCH($B195,'[2]Table 28'!$B$14:$B$19,0))*1000,0)</f>
        <v>0</v>
      </c>
      <c r="N195" s="5">
        <f>IFERROR(INDEX('[2]Table 28'!N$14:N$19,MATCH($B195,'[2]Table 28'!$B$14:$B$19,0))*1000,0)</f>
        <v>0</v>
      </c>
      <c r="O195" s="5">
        <f>IFERROR(INDEX('[2]Table 28'!O$14:O$19,MATCH($B195,'[2]Table 28'!$B$14:$B$19,0))*1000,0)</f>
        <v>0</v>
      </c>
      <c r="P195" s="5">
        <f>IFERROR(INDEX('[2]Table 28'!P$14:P$19,MATCH($B195,'[2]Table 28'!$B$14:$B$19,0))*1000,0)</f>
        <v>0</v>
      </c>
      <c r="Q195" s="5">
        <f>IFERROR(INDEX('[2]Table 28'!Q$14:Q$19,MATCH($B195,'[2]Table 28'!$B$14:$B$19,0))*1000,0)</f>
        <v>0</v>
      </c>
      <c r="R195" s="5">
        <f>IFERROR(INDEX('[2]Table 28'!R$14:R$19,MATCH($B195,'[2]Table 28'!$B$14:$B$19,0))*1000,0)</f>
        <v>0</v>
      </c>
      <c r="S195" s="5">
        <f>IFERROR(INDEX('[2]Table 28'!S$14:S$19,MATCH($B195,'[2]Table 28'!$B$14:$B$19,0))*1000,0)</f>
        <v>0</v>
      </c>
      <c r="T195" s="5">
        <f>IFERROR(INDEX('[2]Table 28'!T$14:T$19,MATCH($B195,'[2]Table 28'!$B$14:$B$19,0))*1000,0)</f>
        <v>0</v>
      </c>
      <c r="U195" s="5">
        <f>IFERROR(INDEX('[2]Table 28'!U$14:U$19,MATCH($B195,'[2]Table 28'!$B$14:$B$19,0))*1000,0)</f>
        <v>0</v>
      </c>
      <c r="V195" s="5">
        <f>IFERROR(INDEX('[2]Table 28'!V$14:V$19,MATCH($B195,'[2]Table 28'!$B$14:$B$19,0))*1000,0)</f>
        <v>0</v>
      </c>
      <c r="W195" s="5">
        <f>IFERROR(INDEX('[2]Table 28'!W$14:W$19,MATCH($B195,'[2]Table 28'!$B$14:$B$19,0))*1000,0)</f>
        <v>0</v>
      </c>
      <c r="Z195" s="21" t="s">
        <v>26</v>
      </c>
    </row>
    <row r="196" spans="1:28" outlineLevel="1" x14ac:dyDescent="0.2">
      <c r="B196" s="15" t="s">
        <v>9</v>
      </c>
      <c r="C196" s="19">
        <f t="shared" ref="C196:W196" si="79">SUM(C186:C195)</f>
        <v>2570.5719999999997</v>
      </c>
      <c r="D196" s="19">
        <f t="shared" si="79"/>
        <v>2604.172</v>
      </c>
      <c r="E196" s="19">
        <f t="shared" si="79"/>
        <v>2631.2829999999999</v>
      </c>
      <c r="F196" s="19">
        <f t="shared" si="79"/>
        <v>2804.3</v>
      </c>
      <c r="G196" s="19">
        <f t="shared" si="79"/>
        <v>2156.6540000000005</v>
      </c>
      <c r="H196" s="19">
        <f t="shared" si="79"/>
        <v>2191.7529999999997</v>
      </c>
      <c r="I196" s="19">
        <f t="shared" si="79"/>
        <v>2126.8159999999998</v>
      </c>
      <c r="J196" s="19">
        <f t="shared" si="79"/>
        <v>2359.0820000000003</v>
      </c>
      <c r="K196" s="19">
        <f t="shared" si="79"/>
        <v>2572.35</v>
      </c>
      <c r="L196" s="19">
        <f t="shared" si="79"/>
        <v>1950.6650000000002</v>
      </c>
      <c r="M196" s="19">
        <f t="shared" si="79"/>
        <v>1987.4269999999999</v>
      </c>
      <c r="N196" s="19">
        <f t="shared" si="79"/>
        <v>1877.2</v>
      </c>
      <c r="O196" s="19">
        <f t="shared" si="79"/>
        <v>1813.5320000000002</v>
      </c>
      <c r="P196" s="19">
        <f t="shared" si="79"/>
        <v>1749.4170000000001</v>
      </c>
      <c r="Q196" s="19">
        <f t="shared" si="79"/>
        <v>1650.097</v>
      </c>
      <c r="R196" s="19">
        <f t="shared" si="79"/>
        <v>1613.2690000000002</v>
      </c>
      <c r="S196" s="19">
        <f t="shared" si="79"/>
        <v>1863.203</v>
      </c>
      <c r="T196" s="19">
        <f t="shared" si="79"/>
        <v>1127.893</v>
      </c>
      <c r="U196" s="19">
        <f t="shared" si="79"/>
        <v>1580.8590000000002</v>
      </c>
      <c r="V196" s="19">
        <f t="shared" si="79"/>
        <v>1839.222</v>
      </c>
      <c r="W196" s="19">
        <f t="shared" si="79"/>
        <v>1637.3050000000001</v>
      </c>
    </row>
    <row r="197" spans="1:28" outlineLevel="1" x14ac:dyDescent="0.2">
      <c r="B197" s="26" t="s">
        <v>91</v>
      </c>
      <c r="C197" s="25">
        <f t="shared" ref="C197:W197" si="80">C196/C177/1000</f>
        <v>6.1469080305958832E-4</v>
      </c>
      <c r="D197" s="25">
        <f t="shared" si="80"/>
        <v>5.9221023635402177E-4</v>
      </c>
      <c r="E197" s="25">
        <f t="shared" si="80"/>
        <v>5.634222169224024E-4</v>
      </c>
      <c r="F197" s="25">
        <f t="shared" si="80"/>
        <v>5.5538940096011937E-4</v>
      </c>
      <c r="G197" s="25">
        <f t="shared" si="80"/>
        <v>5.2248896520263807E-4</v>
      </c>
      <c r="H197" s="25">
        <f t="shared" si="80"/>
        <v>4.9253691425802651E-4</v>
      </c>
      <c r="I197" s="25">
        <f t="shared" si="80"/>
        <v>4.2750317315400928E-4</v>
      </c>
      <c r="J197" s="25">
        <f t="shared" si="80"/>
        <v>5.1467057536022209E-4</v>
      </c>
      <c r="K197" s="25">
        <f t="shared" si="80"/>
        <v>5.327040327720192E-4</v>
      </c>
      <c r="L197" s="25">
        <f t="shared" si="80"/>
        <v>4.4734954198701033E-4</v>
      </c>
      <c r="M197" s="25">
        <f t="shared" si="80"/>
        <v>4.2731886794747603E-4</v>
      </c>
      <c r="N197" s="25">
        <f t="shared" si="80"/>
        <v>4.4372529681675538E-4</v>
      </c>
      <c r="O197" s="25">
        <f t="shared" si="80"/>
        <v>4.1536000783097494E-4</v>
      </c>
      <c r="P197" s="25">
        <f t="shared" si="80"/>
        <v>4.0606617425947822E-4</v>
      </c>
      <c r="Q197" s="25">
        <f t="shared" si="80"/>
        <v>4.2193602825209211E-4</v>
      </c>
      <c r="R197" s="25">
        <f t="shared" si="80"/>
        <v>4.309637880691513E-4</v>
      </c>
      <c r="S197" s="25">
        <f t="shared" si="80"/>
        <v>4.4743406142770653E-4</v>
      </c>
      <c r="T197" s="25">
        <f t="shared" si="80"/>
        <v>2.4178701654914956E-4</v>
      </c>
      <c r="U197" s="25">
        <f t="shared" si="80"/>
        <v>3.4778102226940585E-4</v>
      </c>
      <c r="V197" s="25">
        <f t="shared" si="80"/>
        <v>4.0590934255695229E-4</v>
      </c>
      <c r="W197" s="25">
        <f t="shared" si="80"/>
        <v>3.4224187345150293E-4</v>
      </c>
    </row>
    <row r="198" spans="1:28" outlineLevel="1" x14ac:dyDescent="0.2"/>
    <row r="199" spans="1:28" outlineLevel="1" x14ac:dyDescent="0.2">
      <c r="B199" s="4" t="s">
        <v>18</v>
      </c>
      <c r="C199" s="11">
        <f t="shared" ref="C199:W199" si="81">IFERROR(C186/C196,0)</f>
        <v>0</v>
      </c>
      <c r="D199" s="11">
        <f t="shared" si="81"/>
        <v>0</v>
      </c>
      <c r="E199" s="11">
        <f t="shared" si="81"/>
        <v>0</v>
      </c>
      <c r="F199" s="11">
        <f t="shared" si="81"/>
        <v>0</v>
      </c>
      <c r="G199" s="11">
        <f t="shared" si="81"/>
        <v>0</v>
      </c>
      <c r="H199" s="11">
        <f t="shared" si="81"/>
        <v>0</v>
      </c>
      <c r="I199" s="11">
        <f t="shared" si="81"/>
        <v>0</v>
      </c>
      <c r="J199" s="11">
        <f t="shared" si="81"/>
        <v>0</v>
      </c>
      <c r="K199" s="11">
        <f t="shared" si="81"/>
        <v>0</v>
      </c>
      <c r="L199" s="11">
        <f t="shared" si="81"/>
        <v>0</v>
      </c>
      <c r="M199" s="11">
        <f t="shared" si="81"/>
        <v>0</v>
      </c>
      <c r="N199" s="11">
        <f t="shared" si="81"/>
        <v>0</v>
      </c>
      <c r="O199" s="11">
        <f t="shared" si="81"/>
        <v>0</v>
      </c>
      <c r="P199" s="11">
        <f t="shared" si="81"/>
        <v>0</v>
      </c>
      <c r="Q199" s="11">
        <f t="shared" si="81"/>
        <v>0</v>
      </c>
      <c r="R199" s="11">
        <f t="shared" si="81"/>
        <v>0</v>
      </c>
      <c r="S199" s="11">
        <f t="shared" si="81"/>
        <v>0</v>
      </c>
      <c r="T199" s="11">
        <f t="shared" si="81"/>
        <v>0</v>
      </c>
      <c r="U199" s="11">
        <f t="shared" si="81"/>
        <v>0</v>
      </c>
      <c r="V199" s="11">
        <f t="shared" si="81"/>
        <v>0</v>
      </c>
      <c r="W199" s="11">
        <f t="shared" si="81"/>
        <v>0</v>
      </c>
    </row>
    <row r="200" spans="1:28" outlineLevel="1" x14ac:dyDescent="0.2">
      <c r="B200" s="4" t="s">
        <v>19</v>
      </c>
      <c r="C200" s="11">
        <f t="shared" ref="C200:W200" si="82">IFERROR(C187/C196,0)</f>
        <v>0</v>
      </c>
      <c r="D200" s="11">
        <f t="shared" si="82"/>
        <v>0</v>
      </c>
      <c r="E200" s="11">
        <f t="shared" si="82"/>
        <v>0</v>
      </c>
      <c r="F200" s="11">
        <f t="shared" si="82"/>
        <v>0</v>
      </c>
      <c r="G200" s="11">
        <f t="shared" si="82"/>
        <v>0</v>
      </c>
      <c r="H200" s="11">
        <f t="shared" si="82"/>
        <v>0</v>
      </c>
      <c r="I200" s="11">
        <f t="shared" si="82"/>
        <v>0</v>
      </c>
      <c r="J200" s="11">
        <f t="shared" si="82"/>
        <v>0</v>
      </c>
      <c r="K200" s="11">
        <f t="shared" si="82"/>
        <v>0</v>
      </c>
      <c r="L200" s="11">
        <f t="shared" si="82"/>
        <v>0</v>
      </c>
      <c r="M200" s="11">
        <f t="shared" si="82"/>
        <v>0</v>
      </c>
      <c r="N200" s="11">
        <f t="shared" si="82"/>
        <v>0</v>
      </c>
      <c r="O200" s="11">
        <f t="shared" si="82"/>
        <v>0</v>
      </c>
      <c r="P200" s="11">
        <f t="shared" si="82"/>
        <v>0</v>
      </c>
      <c r="Q200" s="11">
        <f t="shared" si="82"/>
        <v>0</v>
      </c>
      <c r="R200" s="11">
        <f t="shared" si="82"/>
        <v>0</v>
      </c>
      <c r="S200" s="11">
        <f t="shared" si="82"/>
        <v>0</v>
      </c>
      <c r="T200" s="11">
        <f t="shared" si="82"/>
        <v>0</v>
      </c>
      <c r="U200" s="11">
        <f t="shared" si="82"/>
        <v>0</v>
      </c>
      <c r="V200" s="11">
        <f t="shared" si="82"/>
        <v>0</v>
      </c>
      <c r="W200" s="11">
        <f t="shared" si="82"/>
        <v>0</v>
      </c>
    </row>
    <row r="201" spans="1:28" outlineLevel="1" x14ac:dyDescent="0.2">
      <c r="B201" s="4" t="s">
        <v>16</v>
      </c>
      <c r="C201" s="11">
        <f t="shared" ref="C201:W201" si="83">IFERROR(C188/C196,0)</f>
        <v>0.88496023453145845</v>
      </c>
      <c r="D201" s="11">
        <f t="shared" si="83"/>
        <v>0.96343521088468809</v>
      </c>
      <c r="E201" s="11">
        <f t="shared" si="83"/>
        <v>0.97908434782575648</v>
      </c>
      <c r="F201" s="11">
        <f t="shared" si="83"/>
        <v>0.96687622579609878</v>
      </c>
      <c r="G201" s="11">
        <f t="shared" si="83"/>
        <v>0.95219585524613581</v>
      </c>
      <c r="H201" s="11">
        <f t="shared" si="83"/>
        <v>0.98489382699601646</v>
      </c>
      <c r="I201" s="11">
        <f t="shared" si="83"/>
        <v>0.97144604892947961</v>
      </c>
      <c r="J201" s="11">
        <f t="shared" si="83"/>
        <v>0.96025191154864464</v>
      </c>
      <c r="K201" s="11">
        <f t="shared" si="83"/>
        <v>0.98474974245339875</v>
      </c>
      <c r="L201" s="11">
        <f t="shared" si="83"/>
        <v>0.95530037192444617</v>
      </c>
      <c r="M201" s="11">
        <f t="shared" si="83"/>
        <v>0.96756912329358513</v>
      </c>
      <c r="N201" s="11">
        <f t="shared" si="83"/>
        <v>0.96883070530577453</v>
      </c>
      <c r="O201" s="11">
        <f t="shared" si="83"/>
        <v>0.95167606637213997</v>
      </c>
      <c r="P201" s="11">
        <f t="shared" si="83"/>
        <v>0.95149755604295594</v>
      </c>
      <c r="Q201" s="11">
        <f t="shared" si="83"/>
        <v>0.92041558768969345</v>
      </c>
      <c r="R201" s="11">
        <f t="shared" si="83"/>
        <v>0.86976753411861252</v>
      </c>
      <c r="S201" s="11">
        <f t="shared" si="83"/>
        <v>0.850006682041624</v>
      </c>
      <c r="T201" s="11">
        <f t="shared" si="83"/>
        <v>0.68384412351171608</v>
      </c>
      <c r="U201" s="11">
        <f t="shared" si="83"/>
        <v>0.78860480283187806</v>
      </c>
      <c r="V201" s="11">
        <f t="shared" si="83"/>
        <v>0.78788259383587189</v>
      </c>
      <c r="W201" s="11">
        <f t="shared" si="83"/>
        <v>0.68129823093437092</v>
      </c>
    </row>
    <row r="202" spans="1:28" outlineLevel="1" x14ac:dyDescent="0.2">
      <c r="B202" s="4" t="s">
        <v>21</v>
      </c>
      <c r="C202" s="11">
        <f t="shared" ref="C202:W202" si="84">IFERROR(C189/C196,0)</f>
        <v>0</v>
      </c>
      <c r="D202" s="11">
        <f t="shared" si="84"/>
        <v>0</v>
      </c>
      <c r="E202" s="11">
        <f t="shared" si="84"/>
        <v>0</v>
      </c>
      <c r="F202" s="11">
        <f t="shared" si="84"/>
        <v>0</v>
      </c>
      <c r="G202" s="11">
        <f t="shared" si="84"/>
        <v>0</v>
      </c>
      <c r="H202" s="11">
        <f t="shared" si="84"/>
        <v>0</v>
      </c>
      <c r="I202" s="11">
        <f t="shared" si="84"/>
        <v>0</v>
      </c>
      <c r="J202" s="11">
        <f t="shared" si="84"/>
        <v>0</v>
      </c>
      <c r="K202" s="11">
        <f t="shared" si="84"/>
        <v>0</v>
      </c>
      <c r="L202" s="11">
        <f t="shared" si="84"/>
        <v>0</v>
      </c>
      <c r="M202" s="11">
        <f t="shared" si="84"/>
        <v>0</v>
      </c>
      <c r="N202" s="11">
        <f t="shared" si="84"/>
        <v>0</v>
      </c>
      <c r="O202" s="11">
        <f t="shared" si="84"/>
        <v>0</v>
      </c>
      <c r="P202" s="11">
        <f t="shared" si="84"/>
        <v>0</v>
      </c>
      <c r="Q202" s="11">
        <f t="shared" si="84"/>
        <v>0</v>
      </c>
      <c r="R202" s="11">
        <f t="shared" si="84"/>
        <v>0</v>
      </c>
      <c r="S202" s="11">
        <f t="shared" si="84"/>
        <v>0</v>
      </c>
      <c r="T202" s="11">
        <f t="shared" si="84"/>
        <v>0</v>
      </c>
      <c r="U202" s="11">
        <f t="shared" si="84"/>
        <v>0</v>
      </c>
      <c r="V202" s="11">
        <f t="shared" si="84"/>
        <v>0</v>
      </c>
      <c r="W202" s="11">
        <f t="shared" si="84"/>
        <v>0</v>
      </c>
    </row>
    <row r="203" spans="1:28" outlineLevel="1" x14ac:dyDescent="0.2">
      <c r="B203" s="4" t="s">
        <v>20</v>
      </c>
      <c r="C203" s="11">
        <f t="shared" ref="C203:W203" si="85">IFERROR(C190/C196,0)</f>
        <v>9.1685819342932254E-2</v>
      </c>
      <c r="D203" s="11">
        <f t="shared" si="85"/>
        <v>2.3387088103243563E-2</v>
      </c>
      <c r="E203" s="11">
        <f t="shared" si="85"/>
        <v>1.5064894198001508E-2</v>
      </c>
      <c r="F203" s="11">
        <f t="shared" si="85"/>
        <v>3.1171415326462931E-2</v>
      </c>
      <c r="G203" s="11">
        <f t="shared" si="85"/>
        <v>4.5798259711571712E-2</v>
      </c>
      <c r="H203" s="11">
        <f t="shared" si="85"/>
        <v>1.5106173003983573E-2</v>
      </c>
      <c r="I203" s="11">
        <f t="shared" si="85"/>
        <v>2.8553951070520441E-2</v>
      </c>
      <c r="J203" s="11">
        <f t="shared" si="85"/>
        <v>3.9748088451355225E-2</v>
      </c>
      <c r="K203" s="11">
        <f t="shared" si="85"/>
        <v>1.5250257546601358E-2</v>
      </c>
      <c r="L203" s="11">
        <f t="shared" si="85"/>
        <v>2.8089907800673102E-2</v>
      </c>
      <c r="M203" s="11">
        <f t="shared" si="85"/>
        <v>2.4610212098356319E-2</v>
      </c>
      <c r="N203" s="11">
        <f t="shared" si="85"/>
        <v>2.9897720008523334E-2</v>
      </c>
      <c r="O203" s="11">
        <f t="shared" si="85"/>
        <v>4.0660986406636325E-2</v>
      </c>
      <c r="P203" s="11">
        <f t="shared" si="85"/>
        <v>4.0914201702624359E-2</v>
      </c>
      <c r="Q203" s="11">
        <f t="shared" si="85"/>
        <v>6.3925332874370411E-2</v>
      </c>
      <c r="R203" s="11">
        <f t="shared" si="85"/>
        <v>6.558422680904423E-2</v>
      </c>
      <c r="S203" s="11">
        <f t="shared" si="85"/>
        <v>6.9137394046703438E-2</v>
      </c>
      <c r="T203" s="11">
        <f t="shared" si="85"/>
        <v>0.10809801993628829</v>
      </c>
      <c r="U203" s="11">
        <f t="shared" si="85"/>
        <v>6.6576462543465276E-2</v>
      </c>
      <c r="V203" s="11">
        <f t="shared" si="85"/>
        <v>6.832889123770812E-2</v>
      </c>
      <c r="W203" s="11">
        <f t="shared" si="85"/>
        <v>8.0327122924562011E-2</v>
      </c>
    </row>
    <row r="204" spans="1:28" x14ac:dyDescent="0.2">
      <c r="B204" s="4" t="s">
        <v>0</v>
      </c>
      <c r="C204" s="11">
        <f t="shared" ref="C204:W204" si="86">IFERROR(C191/C196,0)</f>
        <v>0</v>
      </c>
      <c r="D204" s="11">
        <f t="shared" si="86"/>
        <v>0</v>
      </c>
      <c r="E204" s="11">
        <f t="shared" si="86"/>
        <v>0</v>
      </c>
      <c r="F204" s="11">
        <f t="shared" si="86"/>
        <v>0</v>
      </c>
      <c r="G204" s="11">
        <f t="shared" si="86"/>
        <v>0</v>
      </c>
      <c r="H204" s="11">
        <f t="shared" si="86"/>
        <v>0</v>
      </c>
      <c r="I204" s="11">
        <f t="shared" si="86"/>
        <v>0</v>
      </c>
      <c r="J204" s="11">
        <f t="shared" si="86"/>
        <v>0</v>
      </c>
      <c r="K204" s="11">
        <f t="shared" si="86"/>
        <v>0</v>
      </c>
      <c r="L204" s="11">
        <f t="shared" si="86"/>
        <v>0</v>
      </c>
      <c r="M204" s="11">
        <f t="shared" si="86"/>
        <v>8.760070181194076E-4</v>
      </c>
      <c r="N204" s="11">
        <f t="shared" si="86"/>
        <v>1.2715746857021096E-3</v>
      </c>
      <c r="O204" s="11">
        <f t="shared" si="86"/>
        <v>1.6101177150444545E-3</v>
      </c>
      <c r="P204" s="11">
        <f t="shared" si="86"/>
        <v>1.4610581696645223E-3</v>
      </c>
      <c r="Q204" s="11">
        <f t="shared" si="86"/>
        <v>2.3386503944919602E-3</v>
      </c>
      <c r="R204" s="11">
        <f t="shared" si="86"/>
        <v>0</v>
      </c>
      <c r="S204" s="11">
        <f t="shared" si="86"/>
        <v>0</v>
      </c>
      <c r="T204" s="11">
        <f t="shared" si="86"/>
        <v>0</v>
      </c>
      <c r="U204" s="11">
        <f t="shared" si="86"/>
        <v>0</v>
      </c>
      <c r="V204" s="11">
        <f t="shared" si="86"/>
        <v>0</v>
      </c>
      <c r="W204" s="11">
        <f t="shared" si="86"/>
        <v>0</v>
      </c>
    </row>
    <row r="205" spans="1:28" x14ac:dyDescent="0.2">
      <c r="B205" s="4" t="s">
        <v>22</v>
      </c>
      <c r="C205" s="11">
        <f t="shared" ref="C205:W205" si="87">IFERROR(C192/C196,0)</f>
        <v>0</v>
      </c>
      <c r="D205" s="11">
        <f t="shared" si="87"/>
        <v>0</v>
      </c>
      <c r="E205" s="11">
        <f t="shared" si="87"/>
        <v>0</v>
      </c>
      <c r="F205" s="11">
        <f t="shared" si="87"/>
        <v>0</v>
      </c>
      <c r="G205" s="11">
        <f t="shared" si="87"/>
        <v>0</v>
      </c>
      <c r="H205" s="11">
        <f t="shared" si="87"/>
        <v>0</v>
      </c>
      <c r="I205" s="11">
        <f t="shared" si="87"/>
        <v>0</v>
      </c>
      <c r="J205" s="11">
        <f t="shared" si="87"/>
        <v>0</v>
      </c>
      <c r="K205" s="11">
        <f t="shared" si="87"/>
        <v>0</v>
      </c>
      <c r="L205" s="11">
        <f t="shared" si="87"/>
        <v>0</v>
      </c>
      <c r="M205" s="11">
        <f t="shared" si="87"/>
        <v>0</v>
      </c>
      <c r="N205" s="11">
        <f t="shared" si="87"/>
        <v>0</v>
      </c>
      <c r="O205" s="11">
        <f t="shared" si="87"/>
        <v>0</v>
      </c>
      <c r="P205" s="11">
        <f t="shared" si="87"/>
        <v>0</v>
      </c>
      <c r="Q205" s="11">
        <f t="shared" si="87"/>
        <v>0</v>
      </c>
      <c r="R205" s="11">
        <f t="shared" si="87"/>
        <v>0</v>
      </c>
      <c r="S205" s="11">
        <f t="shared" si="87"/>
        <v>0</v>
      </c>
      <c r="T205" s="11">
        <f t="shared" si="87"/>
        <v>0</v>
      </c>
      <c r="U205" s="11">
        <f t="shared" si="87"/>
        <v>0</v>
      </c>
      <c r="V205" s="11">
        <f t="shared" si="87"/>
        <v>0</v>
      </c>
      <c r="W205" s="11">
        <f t="shared" si="87"/>
        <v>0</v>
      </c>
    </row>
    <row r="206" spans="1:28" s="33" customFormat="1" x14ac:dyDescent="0.2">
      <c r="A206" s="1"/>
      <c r="B206" s="4" t="s">
        <v>23</v>
      </c>
      <c r="C206" s="11">
        <f t="shared" ref="C206:W206" si="88">IFERROR(C193/C196,0)</f>
        <v>2.3353946125609402E-2</v>
      </c>
      <c r="D206" s="11">
        <f t="shared" si="88"/>
        <v>1.3177701012068327E-2</v>
      </c>
      <c r="E206" s="11">
        <f t="shared" si="88"/>
        <v>5.8507579762420089E-3</v>
      </c>
      <c r="F206" s="11">
        <f t="shared" si="88"/>
        <v>1.9523588774382197E-3</v>
      </c>
      <c r="G206" s="11">
        <f t="shared" si="88"/>
        <v>2.0058850422923651E-3</v>
      </c>
      <c r="H206" s="11">
        <f t="shared" si="88"/>
        <v>0</v>
      </c>
      <c r="I206" s="11">
        <f t="shared" si="88"/>
        <v>0</v>
      </c>
      <c r="J206" s="11">
        <f t="shared" si="88"/>
        <v>0</v>
      </c>
      <c r="K206" s="11">
        <f t="shared" si="88"/>
        <v>0</v>
      </c>
      <c r="L206" s="11">
        <f t="shared" si="88"/>
        <v>1.6609720274880616E-2</v>
      </c>
      <c r="M206" s="11">
        <f t="shared" si="88"/>
        <v>6.944657589939153E-3</v>
      </c>
      <c r="N206" s="11">
        <f t="shared" si="88"/>
        <v>0</v>
      </c>
      <c r="O206" s="11">
        <f t="shared" si="88"/>
        <v>6.0528295061791021E-3</v>
      </c>
      <c r="P206" s="11">
        <f t="shared" si="88"/>
        <v>6.1271840847550918E-3</v>
      </c>
      <c r="Q206" s="11">
        <f t="shared" si="88"/>
        <v>1.332042904144423E-2</v>
      </c>
      <c r="R206" s="11">
        <f t="shared" si="88"/>
        <v>6.4648239072343169E-2</v>
      </c>
      <c r="S206" s="11">
        <f t="shared" si="88"/>
        <v>8.0855923911672539E-2</v>
      </c>
      <c r="T206" s="11">
        <f t="shared" si="88"/>
        <v>0.2080578565519956</v>
      </c>
      <c r="U206" s="11">
        <f t="shared" si="88"/>
        <v>0.14481873462465658</v>
      </c>
      <c r="V206" s="11">
        <f t="shared" si="88"/>
        <v>0.14378851492641997</v>
      </c>
      <c r="W206" s="11">
        <f t="shared" si="88"/>
        <v>0.23837464614106715</v>
      </c>
      <c r="X206" s="1"/>
      <c r="Y206" s="1"/>
      <c r="Z206"/>
      <c r="AA206" s="1"/>
      <c r="AB206" s="1"/>
    </row>
    <row r="207" spans="1:28" outlineLevel="1" x14ac:dyDescent="0.2">
      <c r="B207" s="4" t="s">
        <v>17</v>
      </c>
      <c r="C207" s="11">
        <f t="shared" ref="C207:W207" si="89">IFERROR(C194/C196,0)</f>
        <v>0</v>
      </c>
      <c r="D207" s="11">
        <f t="shared" si="89"/>
        <v>0</v>
      </c>
      <c r="E207" s="11">
        <f t="shared" si="89"/>
        <v>0</v>
      </c>
      <c r="F207" s="11">
        <f t="shared" si="89"/>
        <v>0</v>
      </c>
      <c r="G207" s="11">
        <f t="shared" si="89"/>
        <v>0</v>
      </c>
      <c r="H207" s="11">
        <f t="shared" si="89"/>
        <v>0</v>
      </c>
      <c r="I207" s="11">
        <f t="shared" si="89"/>
        <v>0</v>
      </c>
      <c r="J207" s="11">
        <f t="shared" si="89"/>
        <v>0</v>
      </c>
      <c r="K207" s="11">
        <f t="shared" si="89"/>
        <v>0</v>
      </c>
      <c r="L207" s="11">
        <f t="shared" si="89"/>
        <v>0</v>
      </c>
      <c r="M207" s="11">
        <f t="shared" si="89"/>
        <v>0</v>
      </c>
      <c r="N207" s="11">
        <f t="shared" si="89"/>
        <v>0</v>
      </c>
      <c r="O207" s="11">
        <f t="shared" si="89"/>
        <v>0</v>
      </c>
      <c r="P207" s="11">
        <f t="shared" si="89"/>
        <v>0</v>
      </c>
      <c r="Q207" s="11">
        <f t="shared" si="89"/>
        <v>0</v>
      </c>
      <c r="R207" s="11">
        <f t="shared" si="89"/>
        <v>0</v>
      </c>
      <c r="S207" s="11">
        <f t="shared" si="89"/>
        <v>0</v>
      </c>
      <c r="T207" s="11">
        <f t="shared" si="89"/>
        <v>0</v>
      </c>
      <c r="U207" s="11">
        <f t="shared" si="89"/>
        <v>0</v>
      </c>
      <c r="V207" s="11">
        <f t="shared" si="89"/>
        <v>0</v>
      </c>
      <c r="W207" s="11">
        <f t="shared" si="89"/>
        <v>0</v>
      </c>
    </row>
    <row r="208" spans="1:28" outlineLevel="1" x14ac:dyDescent="0.2">
      <c r="B208" s="4" t="s">
        <v>1</v>
      </c>
      <c r="C208" s="11">
        <f t="shared" ref="C208:W208" si="90">IFERROR(C195/C196,0)</f>
        <v>0</v>
      </c>
      <c r="D208" s="11">
        <f t="shared" si="90"/>
        <v>0</v>
      </c>
      <c r="E208" s="11">
        <f t="shared" si="90"/>
        <v>0</v>
      </c>
      <c r="F208" s="11">
        <f t="shared" si="90"/>
        <v>0</v>
      </c>
      <c r="G208" s="11">
        <f t="shared" si="90"/>
        <v>0</v>
      </c>
      <c r="H208" s="11">
        <f t="shared" si="90"/>
        <v>0</v>
      </c>
      <c r="I208" s="11">
        <f t="shared" si="90"/>
        <v>0</v>
      </c>
      <c r="J208" s="11">
        <f t="shared" si="90"/>
        <v>0</v>
      </c>
      <c r="K208" s="11">
        <f t="shared" si="90"/>
        <v>0</v>
      </c>
      <c r="L208" s="11">
        <f t="shared" si="90"/>
        <v>0</v>
      </c>
      <c r="M208" s="11">
        <f t="shared" si="90"/>
        <v>0</v>
      </c>
      <c r="N208" s="11">
        <f t="shared" si="90"/>
        <v>0</v>
      </c>
      <c r="O208" s="11">
        <f t="shared" si="90"/>
        <v>0</v>
      </c>
      <c r="P208" s="11">
        <f t="shared" si="90"/>
        <v>0</v>
      </c>
      <c r="Q208" s="11">
        <f t="shared" si="90"/>
        <v>0</v>
      </c>
      <c r="R208" s="11">
        <f t="shared" si="90"/>
        <v>0</v>
      </c>
      <c r="S208" s="11">
        <f t="shared" si="90"/>
        <v>0</v>
      </c>
      <c r="T208" s="11">
        <f t="shared" si="90"/>
        <v>0</v>
      </c>
      <c r="U208" s="11">
        <f t="shared" si="90"/>
        <v>0</v>
      </c>
      <c r="V208" s="11">
        <f t="shared" si="90"/>
        <v>0</v>
      </c>
      <c r="W208" s="11">
        <f t="shared" si="90"/>
        <v>0</v>
      </c>
    </row>
    <row r="209" spans="1:28" outlineLevel="1" x14ac:dyDescent="0.2"/>
    <row r="210" spans="1:28" outlineLevel="1" x14ac:dyDescent="0.2"/>
    <row r="211" spans="1:28" outlineLevel="1" x14ac:dyDescent="0.2">
      <c r="A211" s="32" t="s">
        <v>85</v>
      </c>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4"/>
      <c r="AA211" s="33"/>
      <c r="AB211" s="33"/>
    </row>
    <row r="212" spans="1:28" outlineLevel="1" x14ac:dyDescent="0.2">
      <c r="B212" s="20" t="s">
        <v>88</v>
      </c>
      <c r="C212" s="5">
        <f>'[2]Table 29'!C$32</f>
        <v>2595.153871</v>
      </c>
      <c r="D212" s="5">
        <f>'[2]Table 29'!D$32</f>
        <v>3186.791866</v>
      </c>
      <c r="E212" s="5">
        <f>'[2]Table 29'!E$32</f>
        <v>3527.6580709999998</v>
      </c>
      <c r="F212" s="5">
        <f>'[2]Table 29'!F$32</f>
        <v>3417.3168430000001</v>
      </c>
      <c r="G212" s="5">
        <f>'[2]Table 29'!G$32</f>
        <v>3273.7638080000002</v>
      </c>
      <c r="H212" s="5">
        <f>'[2]Table 29'!H$32</f>
        <v>3574.467756</v>
      </c>
      <c r="I212" s="5">
        <f>'[2]Table 29'!I$32</f>
        <v>3218.547724</v>
      </c>
      <c r="J212" s="5">
        <f>'[2]Table 29'!J$32</f>
        <v>3225.2597479999999</v>
      </c>
      <c r="K212" s="5">
        <f>'[2]Table 29'!K$32</f>
        <v>3394.8057659999999</v>
      </c>
      <c r="L212" s="5">
        <f>'[2]Table 29'!L$32</f>
        <v>3002.3355959999999</v>
      </c>
      <c r="M212" s="5">
        <f>'[2]Table 29'!M$32</f>
        <v>3230.9967449999999</v>
      </c>
      <c r="N212" s="5">
        <f>'[2]Table 29'!N$32</f>
        <v>3323.6023049999999</v>
      </c>
      <c r="O212" s="5">
        <f>'[2]Table 29'!O$32</f>
        <v>3490.1404950000001</v>
      </c>
      <c r="P212" s="5">
        <f>'[2]Table 29'!P$32</f>
        <v>3532.668197</v>
      </c>
      <c r="Q212" s="5">
        <f>'[2]Table 29'!Q$32</f>
        <v>3298.8784289999999</v>
      </c>
      <c r="R212" s="5">
        <f>'[2]Table 29'!R$32</f>
        <v>3248.3542269999998</v>
      </c>
      <c r="S212" s="5">
        <f>'[2]Table 29'!S$32</f>
        <v>2732.3514620000001</v>
      </c>
      <c r="T212" s="5">
        <f>'[2]Table 29'!T$32</f>
        <v>3406.8623729999999</v>
      </c>
      <c r="U212" s="5">
        <f>'[2]Table 29'!U$32</f>
        <v>3365.436213</v>
      </c>
      <c r="V212" s="5">
        <f>'[2]Table 29'!V$32</f>
        <v>3458.3267040000001</v>
      </c>
      <c r="W212" s="5">
        <f>'[2]Table 29'!W$32</f>
        <v>3481.9562230000001</v>
      </c>
      <c r="Z212" s="21" t="s">
        <v>26</v>
      </c>
      <c r="AB212"/>
    </row>
    <row r="213" spans="1:28" outlineLevel="1" x14ac:dyDescent="0.2">
      <c r="B213" s="7" t="s">
        <v>89</v>
      </c>
      <c r="C213" s="5"/>
      <c r="D213" s="5"/>
      <c r="E213" s="5"/>
      <c r="F213" s="5"/>
      <c r="G213" s="5"/>
      <c r="H213" s="5"/>
      <c r="I213" s="5"/>
      <c r="J213" s="5"/>
      <c r="K213" s="5"/>
      <c r="L213" s="5"/>
      <c r="M213" s="5"/>
      <c r="N213" s="5"/>
      <c r="O213" s="5"/>
      <c r="P213" s="5"/>
      <c r="Q213" s="5"/>
      <c r="R213" s="5"/>
      <c r="S213" s="5"/>
      <c r="T213" s="5"/>
      <c r="U213" s="5"/>
      <c r="V213" s="5"/>
      <c r="W213" s="5"/>
      <c r="Z213" s="21" t="s">
        <v>26</v>
      </c>
      <c r="AB213"/>
    </row>
    <row r="214" spans="1:28" outlineLevel="1" x14ac:dyDescent="0.2">
      <c r="B214" s="7" t="s">
        <v>25</v>
      </c>
      <c r="C214" s="5">
        <f>'[2]Table 31'!C$14</f>
        <v>2.6970000000000001</v>
      </c>
      <c r="D214" s="5">
        <f>'[2]Table 31'!D$14</f>
        <v>2.7280000000000002</v>
      </c>
      <c r="E214" s="5">
        <f>'[2]Table 31'!E$14</f>
        <v>2.7330000000000001</v>
      </c>
      <c r="F214" s="5">
        <f>'[2]Table 31'!F$14</f>
        <v>2.6349999999999998</v>
      </c>
      <c r="G214" s="5">
        <f>'[2]Table 31'!G$14</f>
        <v>2.7109999999999999</v>
      </c>
      <c r="H214" s="5">
        <f>'[2]Table 31'!H$14</f>
        <v>2.8140000000000001</v>
      </c>
      <c r="I214" s="5">
        <f>'[2]Table 31'!I$14</f>
        <v>2.6949999999999998</v>
      </c>
      <c r="J214" s="5">
        <f>'[2]Table 31'!J$14</f>
        <v>3.08</v>
      </c>
      <c r="K214" s="5">
        <f>'[2]Table 31'!K$14</f>
        <v>3.238</v>
      </c>
      <c r="L214" s="5">
        <f>'[2]Table 31'!L$14</f>
        <v>3.3039999999999998</v>
      </c>
      <c r="M214" s="5">
        <f>'[2]Table 31'!M$14</f>
        <v>3.3279999999999998</v>
      </c>
      <c r="N214" s="5">
        <f>'[2]Table 31'!N$14</f>
        <v>3.3780000000000001</v>
      </c>
      <c r="O214" s="5">
        <f>'[2]Table 31'!O$14</f>
        <v>3.4319999999999999</v>
      </c>
      <c r="P214" s="5">
        <f>'[2]Table 31'!P$14</f>
        <v>3.375</v>
      </c>
      <c r="Q214" s="5">
        <f>'[2]Table 31'!Q$14</f>
        <v>3.2629999999999999</v>
      </c>
      <c r="R214" s="5">
        <f>'[2]Table 31'!R$14</f>
        <v>3.605</v>
      </c>
      <c r="S214" s="5">
        <f>'[2]Table 31'!S$14</f>
        <v>3.3279999999999998</v>
      </c>
      <c r="T214" s="5">
        <f>'[2]Table 31'!T$14</f>
        <v>3.49</v>
      </c>
      <c r="U214" s="5">
        <f>'[2]Table 31'!U$14</f>
        <v>3.8180000000000001</v>
      </c>
      <c r="V214" s="5">
        <f>'[2]Table 31'!V$14</f>
        <v>3.7440000000000002</v>
      </c>
      <c r="W214" s="5">
        <f>'[2]Table 31'!W$14</f>
        <v>3.7210000000000001</v>
      </c>
      <c r="Z214" s="21" t="s">
        <v>26</v>
      </c>
      <c r="AB214"/>
    </row>
    <row r="215" spans="1:28" outlineLevel="1" x14ac:dyDescent="0.2">
      <c r="B215" s="7" t="s">
        <v>30</v>
      </c>
      <c r="C215" s="5">
        <f>'[2]Table 31'!C$24</f>
        <v>85990.817964999995</v>
      </c>
      <c r="D215" s="5">
        <f>'[2]Table 31'!D$24</f>
        <v>103470.22466599999</v>
      </c>
      <c r="E215" s="5">
        <f>'[2]Table 31'!E$24</f>
        <v>113324.321474</v>
      </c>
      <c r="F215" s="5">
        <f>'[2]Table 31'!F$24</f>
        <v>112969.89874</v>
      </c>
      <c r="G215" s="5">
        <f>'[2]Table 31'!G$24</f>
        <v>104281.979439</v>
      </c>
      <c r="H215" s="5">
        <f>'[2]Table 31'!H$24</f>
        <v>108753.801806</v>
      </c>
      <c r="I215" s="5">
        <f>'[2]Table 31'!I$24</f>
        <v>101380.841843</v>
      </c>
      <c r="J215" s="5">
        <f>'[2]Table 31'!J$24</f>
        <v>88144.971019999997</v>
      </c>
      <c r="K215" s="5">
        <f>'[2]Table 31'!K$24</f>
        <v>87514.752462000004</v>
      </c>
      <c r="L215" s="5">
        <f>'[2]Table 31'!L$24</f>
        <v>75223.279326999997</v>
      </c>
      <c r="M215" s="5">
        <f>'[2]Table 31'!M$24</f>
        <v>79708.734582000005</v>
      </c>
      <c r="N215" s="5">
        <f>'[2]Table 31'!N$24</f>
        <v>80056.670364000005</v>
      </c>
      <c r="O215" s="5">
        <f>'[2]Table 31'!O$24</f>
        <v>82077.538631000003</v>
      </c>
      <c r="P215" s="5">
        <f>'[2]Table 31'!P$24</f>
        <v>84480.750828999997</v>
      </c>
      <c r="Q215" s="5">
        <f>'[2]Table 31'!Q$24</f>
        <v>81597.702544</v>
      </c>
      <c r="R215" s="5">
        <f>'[2]Table 31'!R$24</f>
        <v>72725.515234000006</v>
      </c>
      <c r="S215" s="5">
        <f>'[2]Table 31'!S$24</f>
        <v>66264.654483000006</v>
      </c>
      <c r="T215" s="5">
        <f>'[2]Table 31'!T$24</f>
        <v>78787.597278000001</v>
      </c>
      <c r="U215" s="5">
        <f>'[2]Table 31'!U$24</f>
        <v>71143.320785999997</v>
      </c>
      <c r="V215" s="5">
        <f>'[2]Table 31'!V$24</f>
        <v>74551.926709000007</v>
      </c>
      <c r="W215" s="5">
        <f>'[2]Table 31'!W$24</f>
        <v>75525.277600999994</v>
      </c>
      <c r="Z215" s="21" t="s">
        <v>26</v>
      </c>
      <c r="AB215"/>
    </row>
    <row r="216" spans="1:28" outlineLevel="1" x14ac:dyDescent="0.2">
      <c r="B216" s="7" t="s">
        <v>31</v>
      </c>
      <c r="C216" s="5">
        <f t="shared" ref="C216:W216" si="91">C214*C215/1000</f>
        <v>231.91723605160499</v>
      </c>
      <c r="D216" s="5">
        <f t="shared" si="91"/>
        <v>282.26677288884804</v>
      </c>
      <c r="E216" s="5">
        <f t="shared" si="91"/>
        <v>309.715370588442</v>
      </c>
      <c r="F216" s="5">
        <f t="shared" si="91"/>
        <v>297.67568317989998</v>
      </c>
      <c r="G216" s="5">
        <f t="shared" si="91"/>
        <v>282.708446259129</v>
      </c>
      <c r="H216" s="5">
        <f t="shared" si="91"/>
        <v>306.03319828208402</v>
      </c>
      <c r="I216" s="5">
        <f t="shared" si="91"/>
        <v>273.22136876688501</v>
      </c>
      <c r="J216" s="5">
        <f t="shared" si="91"/>
        <v>271.4865107416</v>
      </c>
      <c r="K216" s="5">
        <f t="shared" si="91"/>
        <v>283.37276847195602</v>
      </c>
      <c r="L216" s="5">
        <f t="shared" si="91"/>
        <v>248.53771489640798</v>
      </c>
      <c r="M216" s="5">
        <f t="shared" si="91"/>
        <v>265.27066868889602</v>
      </c>
      <c r="N216" s="5">
        <f t="shared" si="91"/>
        <v>270.431432489592</v>
      </c>
      <c r="O216" s="5">
        <f t="shared" si="91"/>
        <v>281.69011258159202</v>
      </c>
      <c r="P216" s="5">
        <f t="shared" si="91"/>
        <v>285.12253404787498</v>
      </c>
      <c r="Q216" s="5">
        <f t="shared" si="91"/>
        <v>266.253303401072</v>
      </c>
      <c r="R216" s="5">
        <f t="shared" si="91"/>
        <v>262.17548241857003</v>
      </c>
      <c r="S216" s="5">
        <f t="shared" si="91"/>
        <v>220.528770119424</v>
      </c>
      <c r="T216" s="5">
        <f t="shared" si="91"/>
        <v>274.96871450022002</v>
      </c>
      <c r="U216" s="5">
        <f t="shared" si="91"/>
        <v>271.62519876094797</v>
      </c>
      <c r="V216" s="5">
        <f t="shared" si="91"/>
        <v>279.12241359849605</v>
      </c>
      <c r="W216" s="5">
        <f t="shared" si="91"/>
        <v>281.02955795332099</v>
      </c>
    </row>
    <row r="217" spans="1:28" outlineLevel="1" x14ac:dyDescent="0.2">
      <c r="B217" s="7" t="s">
        <v>140</v>
      </c>
      <c r="C217" s="14">
        <f t="shared" ref="C217:W217" si="92">C212/C216</f>
        <v>11.189999998199962</v>
      </c>
      <c r="D217" s="14">
        <f t="shared" si="92"/>
        <v>11.290000000300799</v>
      </c>
      <c r="E217" s="14">
        <f t="shared" si="92"/>
        <v>11.389999999992398</v>
      </c>
      <c r="F217" s="14">
        <f t="shared" si="92"/>
        <v>11.480000000318293</v>
      </c>
      <c r="G217" s="14">
        <f t="shared" si="92"/>
        <v>11.580000001129383</v>
      </c>
      <c r="H217" s="14">
        <f t="shared" si="92"/>
        <v>11.680000000213241</v>
      </c>
      <c r="I217" s="14">
        <f t="shared" si="92"/>
        <v>11.779999999729503</v>
      </c>
      <c r="J217" s="14">
        <f t="shared" si="92"/>
        <v>11.88000000143577</v>
      </c>
      <c r="K217" s="14">
        <f t="shared" si="92"/>
        <v>11.979999998962381</v>
      </c>
      <c r="L217" s="14">
        <f t="shared" si="92"/>
        <v>12.080000000206775</v>
      </c>
      <c r="M217" s="14">
        <f t="shared" si="92"/>
        <v>12.18000000139196</v>
      </c>
      <c r="N217" s="14">
        <f t="shared" si="92"/>
        <v>12.289999998901438</v>
      </c>
      <c r="O217" s="14">
        <f t="shared" si="92"/>
        <v>12.390000000404966</v>
      </c>
      <c r="P217" s="14">
        <f t="shared" si="92"/>
        <v>12.390000000514968</v>
      </c>
      <c r="Q217" s="14">
        <f t="shared" si="92"/>
        <v>12.389999999476881</v>
      </c>
      <c r="R217" s="14">
        <f t="shared" si="92"/>
        <v>12.38999999936652</v>
      </c>
      <c r="S217" s="14">
        <f t="shared" si="92"/>
        <v>12.39000000099913</v>
      </c>
      <c r="T217" s="14">
        <f t="shared" si="92"/>
        <v>12.390000001244774</v>
      </c>
      <c r="U217" s="14">
        <f t="shared" si="92"/>
        <v>12.390000001295368</v>
      </c>
      <c r="V217" s="14">
        <f t="shared" si="92"/>
        <v>12.3899999982611</v>
      </c>
      <c r="W217" s="14">
        <f t="shared" si="92"/>
        <v>12.389999999851806</v>
      </c>
    </row>
    <row r="218" spans="1:28" outlineLevel="1" x14ac:dyDescent="0.2">
      <c r="B218" s="7" t="s">
        <v>90</v>
      </c>
      <c r="C218" s="5">
        <f t="shared" ref="C218:W218" si="93">C215*C217</f>
        <v>962237.25287356321</v>
      </c>
      <c r="D218" s="5">
        <f t="shared" si="93"/>
        <v>1168178.8365102636</v>
      </c>
      <c r="E218" s="5">
        <f t="shared" si="93"/>
        <v>1290764.0215879984</v>
      </c>
      <c r="F218" s="5">
        <f t="shared" si="93"/>
        <v>1296894.4375711577</v>
      </c>
      <c r="G218" s="5">
        <f t="shared" si="93"/>
        <v>1207585.3220213943</v>
      </c>
      <c r="H218" s="5">
        <f t="shared" si="93"/>
        <v>1270244.4051172708</v>
      </c>
      <c r="I218" s="5">
        <f t="shared" si="93"/>
        <v>1194266.3168831167</v>
      </c>
      <c r="J218" s="5">
        <f t="shared" si="93"/>
        <v>1047162.2558441558</v>
      </c>
      <c r="K218" s="5">
        <f t="shared" si="93"/>
        <v>1048426.7344039531</v>
      </c>
      <c r="L218" s="5">
        <f t="shared" si="93"/>
        <v>908697.2142857142</v>
      </c>
      <c r="M218" s="5">
        <f t="shared" si="93"/>
        <v>970852.38731971139</v>
      </c>
      <c r="N218" s="5">
        <f t="shared" si="93"/>
        <v>983896.47868561279</v>
      </c>
      <c r="O218" s="5">
        <f t="shared" si="93"/>
        <v>1016940.7036713286</v>
      </c>
      <c r="P218" s="5">
        <f t="shared" si="93"/>
        <v>1046716.5028148149</v>
      </c>
      <c r="Q218" s="5">
        <f t="shared" si="93"/>
        <v>1010995.5344774748</v>
      </c>
      <c r="R218" s="5">
        <f t="shared" si="93"/>
        <v>901069.1337031899</v>
      </c>
      <c r="S218" s="5">
        <f t="shared" si="93"/>
        <v>821019.06911057711</v>
      </c>
      <c r="T218" s="5">
        <f t="shared" si="93"/>
        <v>976178.33037249278</v>
      </c>
      <c r="U218" s="5">
        <f t="shared" si="93"/>
        <v>881465.74463069672</v>
      </c>
      <c r="V218" s="5">
        <f t="shared" si="93"/>
        <v>923698.37179487175</v>
      </c>
      <c r="W218" s="5">
        <f t="shared" si="93"/>
        <v>935758.1894651975</v>
      </c>
    </row>
    <row r="219" spans="1:28" outlineLevel="1" x14ac:dyDescent="0.2"/>
    <row r="220" spans="1:28" outlineLevel="1" x14ac:dyDescent="0.2">
      <c r="B220" s="8" t="s">
        <v>14</v>
      </c>
      <c r="C220" s="13"/>
      <c r="H220" s="5"/>
    </row>
    <row r="221" spans="1:28" outlineLevel="1" x14ac:dyDescent="0.2">
      <c r="B221" s="4" t="s">
        <v>18</v>
      </c>
      <c r="C221" s="5">
        <f>IFERROR(INDEX('[2]Table 29'!C$14:C$19,MATCH($B221,'[2]Table 29'!$B$14:$B$19,0))*1000,0)</f>
        <v>0</v>
      </c>
      <c r="D221" s="5">
        <f>IFERROR(INDEX('[2]Table 29'!D$14:D$19,MATCH($B221,'[2]Table 29'!$B$14:$B$19,0))*1000,0)</f>
        <v>0</v>
      </c>
      <c r="E221" s="5">
        <f>IFERROR(INDEX('[2]Table 29'!E$14:E$19,MATCH($B221,'[2]Table 29'!$B$14:$B$19,0))*1000,0)</f>
        <v>0</v>
      </c>
      <c r="F221" s="5">
        <f>IFERROR(INDEX('[2]Table 29'!F$14:F$19,MATCH($B221,'[2]Table 29'!$B$14:$B$19,0))*1000,0)</f>
        <v>0</v>
      </c>
      <c r="G221" s="5">
        <f>IFERROR(INDEX('[2]Table 29'!G$14:G$19,MATCH($B221,'[2]Table 29'!$B$14:$B$19,0))*1000,0)</f>
        <v>0</v>
      </c>
      <c r="H221" s="5">
        <f>IFERROR(INDEX('[2]Table 29'!H$14:H$19,MATCH($B221,'[2]Table 29'!$B$14:$B$19,0))*1000,0)</f>
        <v>0</v>
      </c>
      <c r="I221" s="5">
        <f>IFERROR(INDEX('[2]Table 29'!I$14:I$19,MATCH($B221,'[2]Table 29'!$B$14:$B$19,0))*1000,0)</f>
        <v>0</v>
      </c>
      <c r="J221" s="5">
        <f>IFERROR(INDEX('[2]Table 29'!J$14:J$19,MATCH($B221,'[2]Table 29'!$B$14:$B$19,0))*1000,0)</f>
        <v>0</v>
      </c>
      <c r="K221" s="5">
        <f>IFERROR(INDEX('[2]Table 29'!K$14:K$19,MATCH($B221,'[2]Table 29'!$B$14:$B$19,0))*1000,0)</f>
        <v>0</v>
      </c>
      <c r="L221" s="5">
        <f>IFERROR(INDEX('[2]Table 29'!L$14:L$19,MATCH($B221,'[2]Table 29'!$B$14:$B$19,0))*1000,0)</f>
        <v>0</v>
      </c>
      <c r="M221" s="5">
        <f>IFERROR(INDEX('[2]Table 29'!M$14:M$19,MATCH($B221,'[2]Table 29'!$B$14:$B$19,0))*1000,0)</f>
        <v>0</v>
      </c>
      <c r="N221" s="5">
        <f>IFERROR(INDEX('[2]Table 29'!N$14:N$19,MATCH($B221,'[2]Table 29'!$B$14:$B$19,0))*1000,0)</f>
        <v>0</v>
      </c>
      <c r="O221" s="5">
        <f>IFERROR(INDEX('[2]Table 29'!O$14:O$19,MATCH($B221,'[2]Table 29'!$B$14:$B$19,0))*1000,0)</f>
        <v>0</v>
      </c>
      <c r="P221" s="5">
        <f>IFERROR(INDEX('[2]Table 29'!P$14:P$19,MATCH($B221,'[2]Table 29'!$B$14:$B$19,0))*1000,0)</f>
        <v>0</v>
      </c>
      <c r="Q221" s="5">
        <f>IFERROR(INDEX('[2]Table 29'!Q$14:Q$19,MATCH($B221,'[2]Table 29'!$B$14:$B$19,0))*1000,0)</f>
        <v>0</v>
      </c>
      <c r="R221" s="5">
        <f>IFERROR(INDEX('[2]Table 29'!R$14:R$19,MATCH($B221,'[2]Table 29'!$B$14:$B$19,0))*1000,0)</f>
        <v>0</v>
      </c>
      <c r="S221" s="5">
        <f>IFERROR(INDEX('[2]Table 29'!S$14:S$19,MATCH($B221,'[2]Table 29'!$B$14:$B$19,0))*1000,0)</f>
        <v>0</v>
      </c>
      <c r="T221" s="5">
        <f>IFERROR(INDEX('[2]Table 29'!T$14:T$19,MATCH($B221,'[2]Table 29'!$B$14:$B$19,0))*1000,0)</f>
        <v>0</v>
      </c>
      <c r="U221" s="5">
        <f>IFERROR(INDEX('[2]Table 29'!U$14:U$19,MATCH($B221,'[2]Table 29'!$B$14:$B$19,0))*1000,0)</f>
        <v>0</v>
      </c>
      <c r="V221" s="5">
        <f>IFERROR(INDEX('[2]Table 29'!V$14:V$19,MATCH($B221,'[2]Table 29'!$B$14:$B$19,0))*1000,0)</f>
        <v>0</v>
      </c>
      <c r="W221" s="5">
        <f>IFERROR(INDEX('[2]Table 29'!W$14:W$19,MATCH($B221,'[2]Table 29'!$B$14:$B$19,0))*1000,0)</f>
        <v>0</v>
      </c>
      <c r="Z221" s="21" t="s">
        <v>26</v>
      </c>
    </row>
    <row r="222" spans="1:28" outlineLevel="1" x14ac:dyDescent="0.2">
      <c r="B222" s="4" t="s">
        <v>19</v>
      </c>
      <c r="C222" s="5">
        <f>IFERROR(INDEX('[2]Table 29'!C$14:C$19,MATCH($B222,'[2]Table 29'!$B$14:$B$19,0))*1000,0)</f>
        <v>0</v>
      </c>
      <c r="D222" s="5">
        <f>IFERROR(INDEX('[2]Table 29'!D$14:D$19,MATCH($B222,'[2]Table 29'!$B$14:$B$19,0))*1000,0)</f>
        <v>0</v>
      </c>
      <c r="E222" s="5">
        <f>IFERROR(INDEX('[2]Table 29'!E$14:E$19,MATCH($B222,'[2]Table 29'!$B$14:$B$19,0))*1000,0)</f>
        <v>0</v>
      </c>
      <c r="F222" s="5">
        <f>IFERROR(INDEX('[2]Table 29'!F$14:F$19,MATCH($B222,'[2]Table 29'!$B$14:$B$19,0))*1000,0)</f>
        <v>0</v>
      </c>
      <c r="G222" s="5">
        <f>IFERROR(INDEX('[2]Table 29'!G$14:G$19,MATCH($B222,'[2]Table 29'!$B$14:$B$19,0))*1000,0)</f>
        <v>0</v>
      </c>
      <c r="H222" s="5">
        <f>IFERROR(INDEX('[2]Table 29'!H$14:H$19,MATCH($B222,'[2]Table 29'!$B$14:$B$19,0))*1000,0)</f>
        <v>0</v>
      </c>
      <c r="I222" s="5">
        <f>IFERROR(INDEX('[2]Table 29'!I$14:I$19,MATCH($B222,'[2]Table 29'!$B$14:$B$19,0))*1000,0)</f>
        <v>0</v>
      </c>
      <c r="J222" s="5">
        <f>IFERROR(INDEX('[2]Table 29'!J$14:J$19,MATCH($B222,'[2]Table 29'!$B$14:$B$19,0))*1000,0)</f>
        <v>0</v>
      </c>
      <c r="K222" s="5">
        <f>IFERROR(INDEX('[2]Table 29'!K$14:K$19,MATCH($B222,'[2]Table 29'!$B$14:$B$19,0))*1000,0)</f>
        <v>0</v>
      </c>
      <c r="L222" s="5">
        <f>IFERROR(INDEX('[2]Table 29'!L$14:L$19,MATCH($B222,'[2]Table 29'!$B$14:$B$19,0))*1000,0)</f>
        <v>0</v>
      </c>
      <c r="M222" s="5">
        <f>IFERROR(INDEX('[2]Table 29'!M$14:M$19,MATCH($B222,'[2]Table 29'!$B$14:$B$19,0))*1000,0)</f>
        <v>0</v>
      </c>
      <c r="N222" s="5">
        <f>IFERROR(INDEX('[2]Table 29'!N$14:N$19,MATCH($B222,'[2]Table 29'!$B$14:$B$19,0))*1000,0)</f>
        <v>0</v>
      </c>
      <c r="O222" s="5">
        <f>IFERROR(INDEX('[2]Table 29'!O$14:O$19,MATCH($B222,'[2]Table 29'!$B$14:$B$19,0))*1000,0)</f>
        <v>0</v>
      </c>
      <c r="P222" s="5">
        <f>IFERROR(INDEX('[2]Table 29'!P$14:P$19,MATCH($B222,'[2]Table 29'!$B$14:$B$19,0))*1000,0)</f>
        <v>0</v>
      </c>
      <c r="Q222" s="5">
        <f>IFERROR(INDEX('[2]Table 29'!Q$14:Q$19,MATCH($B222,'[2]Table 29'!$B$14:$B$19,0))*1000,0)</f>
        <v>0</v>
      </c>
      <c r="R222" s="5">
        <f>IFERROR(INDEX('[2]Table 29'!R$14:R$19,MATCH($B222,'[2]Table 29'!$B$14:$B$19,0))*1000,0)</f>
        <v>0</v>
      </c>
      <c r="S222" s="5">
        <f>IFERROR(INDEX('[2]Table 29'!S$14:S$19,MATCH($B222,'[2]Table 29'!$B$14:$B$19,0))*1000,0)</f>
        <v>0</v>
      </c>
      <c r="T222" s="5">
        <f>IFERROR(INDEX('[2]Table 29'!T$14:T$19,MATCH($B222,'[2]Table 29'!$B$14:$B$19,0))*1000,0)</f>
        <v>0</v>
      </c>
      <c r="U222" s="5">
        <f>IFERROR(INDEX('[2]Table 29'!U$14:U$19,MATCH($B222,'[2]Table 29'!$B$14:$B$19,0))*1000,0)</f>
        <v>0</v>
      </c>
      <c r="V222" s="5">
        <f>IFERROR(INDEX('[2]Table 29'!V$14:V$19,MATCH($B222,'[2]Table 29'!$B$14:$B$19,0))*1000,0)</f>
        <v>0</v>
      </c>
      <c r="W222" s="5">
        <f>IFERROR(INDEX('[2]Table 29'!W$14:W$19,MATCH($B222,'[2]Table 29'!$B$14:$B$19,0))*1000,0)</f>
        <v>0</v>
      </c>
      <c r="Z222" s="21" t="s">
        <v>26</v>
      </c>
    </row>
    <row r="223" spans="1:28" outlineLevel="1" x14ac:dyDescent="0.2">
      <c r="B223" s="4" t="s">
        <v>16</v>
      </c>
      <c r="C223" s="5">
        <f>IFERROR(INDEX('[2]Table 29'!C$14:C$19,MATCH($B223,'[2]Table 29'!$B$14:$B$19,0))*1000,0)</f>
        <v>4357.8869999999997</v>
      </c>
      <c r="D223" s="5">
        <f>IFERROR(INDEX('[2]Table 29'!D$14:D$19,MATCH($B223,'[2]Table 29'!$B$14:$B$19,0))*1000,0)</f>
        <v>5037.3530000000001</v>
      </c>
      <c r="E223" s="5">
        <f>IFERROR(INDEX('[2]Table 29'!E$14:E$19,MATCH($B223,'[2]Table 29'!$B$14:$B$19,0))*1000,0)</f>
        <v>5548.0720000000001</v>
      </c>
      <c r="F223" s="5">
        <f>IFERROR(INDEX('[2]Table 29'!F$14:F$19,MATCH($B223,'[2]Table 29'!$B$14:$B$19,0))*1000,0)</f>
        <v>5332.9500000000007</v>
      </c>
      <c r="G223" s="5">
        <f>IFERROR(INDEX('[2]Table 29'!G$14:G$19,MATCH($B223,'[2]Table 29'!$B$14:$B$19,0))*1000,0)</f>
        <v>4831.4849999999997</v>
      </c>
      <c r="H223" s="5">
        <f>IFERROR(INDEX('[2]Table 29'!H$14:H$19,MATCH($B223,'[2]Table 29'!$B$14:$B$19,0))*1000,0)</f>
        <v>4628.8739999999998</v>
      </c>
      <c r="I223" s="5">
        <f>IFERROR(INDEX('[2]Table 29'!I$14:I$19,MATCH($B223,'[2]Table 29'!$B$14:$B$19,0))*1000,0)</f>
        <v>4159.4179999999997</v>
      </c>
      <c r="J223" s="5">
        <f>IFERROR(INDEX('[2]Table 29'!J$14:J$19,MATCH($B223,'[2]Table 29'!$B$14:$B$19,0))*1000,0)</f>
        <v>5323.7370000000001</v>
      </c>
      <c r="K223" s="5">
        <f>IFERROR(INDEX('[2]Table 29'!K$14:K$19,MATCH($B223,'[2]Table 29'!$B$14:$B$19,0))*1000,0)</f>
        <v>5404.0549999999994</v>
      </c>
      <c r="L223" s="5">
        <f>IFERROR(INDEX('[2]Table 29'!L$14:L$19,MATCH($B223,'[2]Table 29'!$B$14:$B$19,0))*1000,0)</f>
        <v>4296.8060000000005</v>
      </c>
      <c r="M223" s="5">
        <f>IFERROR(INDEX('[2]Table 29'!M$14:M$19,MATCH($B223,'[2]Table 29'!$B$14:$B$19,0))*1000,0)</f>
        <v>4480.5129999999999</v>
      </c>
      <c r="N223" s="5">
        <f>IFERROR(INDEX('[2]Table 29'!N$14:N$19,MATCH($B223,'[2]Table 29'!$B$14:$B$19,0))*1000,0)</f>
        <v>4270.9229999999998</v>
      </c>
      <c r="O223" s="5">
        <f>IFERROR(INDEX('[2]Table 29'!O$14:O$19,MATCH($B223,'[2]Table 29'!$B$14:$B$19,0))*1000,0)</f>
        <v>4212.74</v>
      </c>
      <c r="P223" s="5">
        <f>IFERROR(INDEX('[2]Table 29'!P$14:P$19,MATCH($B223,'[2]Table 29'!$B$14:$B$19,0))*1000,0)</f>
        <v>4939.2959999999994</v>
      </c>
      <c r="Q223" s="5">
        <f>IFERROR(INDEX('[2]Table 29'!Q$14:Q$19,MATCH($B223,'[2]Table 29'!$B$14:$B$19,0))*1000,0)</f>
        <v>4469.2210000000005</v>
      </c>
      <c r="R223" s="5">
        <f>IFERROR(INDEX('[2]Table 29'!R$14:R$19,MATCH($B223,'[2]Table 29'!$B$14:$B$19,0))*1000,0)</f>
        <v>4465.933</v>
      </c>
      <c r="S223" s="5">
        <f>IFERROR(INDEX('[2]Table 29'!S$14:S$19,MATCH($B223,'[2]Table 29'!$B$14:$B$19,0))*1000,0)</f>
        <v>4080.7890000000002</v>
      </c>
      <c r="T223" s="5">
        <f>IFERROR(INDEX('[2]Table 29'!T$14:T$19,MATCH($B223,'[2]Table 29'!$B$14:$B$19,0))*1000,0)</f>
        <v>4579.6499999999996</v>
      </c>
      <c r="U223" s="5">
        <f>IFERROR(INDEX('[2]Table 29'!U$14:U$19,MATCH($B223,'[2]Table 29'!$B$14:$B$19,0))*1000,0)</f>
        <v>4774.1629999999996</v>
      </c>
      <c r="V223" s="5">
        <f>IFERROR(INDEX('[2]Table 29'!V$14:V$19,MATCH($B223,'[2]Table 29'!$B$14:$B$19,0))*1000,0)</f>
        <v>4880.13</v>
      </c>
      <c r="W223" s="5">
        <f>IFERROR(INDEX('[2]Table 29'!W$14:W$19,MATCH($B223,'[2]Table 29'!$B$14:$B$19,0))*1000,0)</f>
        <v>3672.384</v>
      </c>
      <c r="Z223" s="21" t="s">
        <v>26</v>
      </c>
    </row>
    <row r="224" spans="1:28" outlineLevel="1" x14ac:dyDescent="0.2">
      <c r="B224" s="4" t="s">
        <v>21</v>
      </c>
      <c r="C224" s="5">
        <f>IFERROR(INDEX('[2]Table 29'!C$14:C$19,MATCH($B224,'[2]Table 29'!$B$14:$B$19,0))*1000,0)</f>
        <v>0</v>
      </c>
      <c r="D224" s="5">
        <f>IFERROR(INDEX('[2]Table 29'!D$14:D$19,MATCH($B224,'[2]Table 29'!$B$14:$B$19,0))*1000,0)</f>
        <v>0</v>
      </c>
      <c r="E224" s="5">
        <f>IFERROR(INDEX('[2]Table 29'!E$14:E$19,MATCH($B224,'[2]Table 29'!$B$14:$B$19,0))*1000,0)</f>
        <v>0</v>
      </c>
      <c r="F224" s="5">
        <f>IFERROR(INDEX('[2]Table 29'!F$14:F$19,MATCH($B224,'[2]Table 29'!$B$14:$B$19,0))*1000,0)</f>
        <v>0</v>
      </c>
      <c r="G224" s="5">
        <f>IFERROR(INDEX('[2]Table 29'!G$14:G$19,MATCH($B224,'[2]Table 29'!$B$14:$B$19,0))*1000,0)</f>
        <v>0</v>
      </c>
      <c r="H224" s="5">
        <f>IFERROR(INDEX('[2]Table 29'!H$14:H$19,MATCH($B224,'[2]Table 29'!$B$14:$B$19,0))*1000,0)</f>
        <v>0</v>
      </c>
      <c r="I224" s="5">
        <f>IFERROR(INDEX('[2]Table 29'!I$14:I$19,MATCH($B224,'[2]Table 29'!$B$14:$B$19,0))*1000,0)</f>
        <v>0</v>
      </c>
      <c r="J224" s="5">
        <f>IFERROR(INDEX('[2]Table 29'!J$14:J$19,MATCH($B224,'[2]Table 29'!$B$14:$B$19,0))*1000,0)</f>
        <v>0</v>
      </c>
      <c r="K224" s="5">
        <f>IFERROR(INDEX('[2]Table 29'!K$14:K$19,MATCH($B224,'[2]Table 29'!$B$14:$B$19,0))*1000,0)</f>
        <v>0</v>
      </c>
      <c r="L224" s="5">
        <f>IFERROR(INDEX('[2]Table 29'!L$14:L$19,MATCH($B224,'[2]Table 29'!$B$14:$B$19,0))*1000,0)</f>
        <v>0</v>
      </c>
      <c r="M224" s="5">
        <f>IFERROR(INDEX('[2]Table 29'!M$14:M$19,MATCH($B224,'[2]Table 29'!$B$14:$B$19,0))*1000,0)</f>
        <v>0</v>
      </c>
      <c r="N224" s="5">
        <f>IFERROR(INDEX('[2]Table 29'!N$14:N$19,MATCH($B224,'[2]Table 29'!$B$14:$B$19,0))*1000,0)</f>
        <v>0</v>
      </c>
      <c r="O224" s="5">
        <f>IFERROR(INDEX('[2]Table 29'!O$14:O$19,MATCH($B224,'[2]Table 29'!$B$14:$B$19,0))*1000,0)</f>
        <v>0</v>
      </c>
      <c r="P224" s="5">
        <f>IFERROR(INDEX('[2]Table 29'!P$14:P$19,MATCH($B224,'[2]Table 29'!$B$14:$B$19,0))*1000,0)</f>
        <v>0</v>
      </c>
      <c r="Q224" s="5">
        <f>IFERROR(INDEX('[2]Table 29'!Q$14:Q$19,MATCH($B224,'[2]Table 29'!$B$14:$B$19,0))*1000,0)</f>
        <v>0</v>
      </c>
      <c r="R224" s="5">
        <f>IFERROR(INDEX('[2]Table 29'!R$14:R$19,MATCH($B224,'[2]Table 29'!$B$14:$B$19,0))*1000,0)</f>
        <v>0</v>
      </c>
      <c r="S224" s="5">
        <f>IFERROR(INDEX('[2]Table 29'!S$14:S$19,MATCH($B224,'[2]Table 29'!$B$14:$B$19,0))*1000,0)</f>
        <v>0</v>
      </c>
      <c r="T224" s="5">
        <f>IFERROR(INDEX('[2]Table 29'!T$14:T$19,MATCH($B224,'[2]Table 29'!$B$14:$B$19,0))*1000,0)</f>
        <v>0</v>
      </c>
      <c r="U224" s="5">
        <f>IFERROR(INDEX('[2]Table 29'!U$14:U$19,MATCH($B224,'[2]Table 29'!$B$14:$B$19,0))*1000,0)</f>
        <v>0</v>
      </c>
      <c r="V224" s="5">
        <f>IFERROR(INDEX('[2]Table 29'!V$14:V$19,MATCH($B224,'[2]Table 29'!$B$14:$B$19,0))*1000,0)</f>
        <v>0</v>
      </c>
      <c r="W224" s="5">
        <f>IFERROR(INDEX('[2]Table 29'!W$14:W$19,MATCH($B224,'[2]Table 29'!$B$14:$B$19,0))*1000,0)</f>
        <v>0</v>
      </c>
      <c r="Z224" s="21" t="s">
        <v>26</v>
      </c>
    </row>
    <row r="225" spans="2:26" outlineLevel="1" x14ac:dyDescent="0.2">
      <c r="B225" s="4" t="s">
        <v>20</v>
      </c>
      <c r="C225" s="5">
        <f>IFERROR(INDEX('[2]Table 29'!C$14:C$19,MATCH($B225,'[2]Table 29'!$B$14:$B$19,0))*1000,0)</f>
        <v>5.9550000000000001</v>
      </c>
      <c r="D225" s="5">
        <f>IFERROR(INDEX('[2]Table 29'!D$14:D$19,MATCH($B225,'[2]Table 29'!$B$14:$B$19,0))*1000,0)</f>
        <v>10.717000000000001</v>
      </c>
      <c r="E225" s="5">
        <f>IFERROR(INDEX('[2]Table 29'!E$14:E$19,MATCH($B225,'[2]Table 29'!$B$14:$B$19,0))*1000,0)</f>
        <v>13.360999999999999</v>
      </c>
      <c r="F225" s="5">
        <f>IFERROR(INDEX('[2]Table 29'!F$14:F$19,MATCH($B225,'[2]Table 29'!$B$14:$B$19,0))*1000,0)</f>
        <v>14.456</v>
      </c>
      <c r="G225" s="5">
        <f>IFERROR(INDEX('[2]Table 29'!G$14:G$19,MATCH($B225,'[2]Table 29'!$B$14:$B$19,0))*1000,0)</f>
        <v>8.7040000000000006</v>
      </c>
      <c r="H225" s="5">
        <f>IFERROR(INDEX('[2]Table 29'!H$14:H$19,MATCH($B225,'[2]Table 29'!$B$14:$B$19,0))*1000,0)</f>
        <v>5.6880000000000006</v>
      </c>
      <c r="I225" s="5">
        <f>IFERROR(INDEX('[2]Table 29'!I$14:I$19,MATCH($B225,'[2]Table 29'!$B$14:$B$19,0))*1000,0)</f>
        <v>2.4550000000000001</v>
      </c>
      <c r="J225" s="5">
        <f>IFERROR(INDEX('[2]Table 29'!J$14:J$19,MATCH($B225,'[2]Table 29'!$B$14:$B$19,0))*1000,0)</f>
        <v>3.8780000000000001</v>
      </c>
      <c r="K225" s="5">
        <f>IFERROR(INDEX('[2]Table 29'!K$14:K$19,MATCH($B225,'[2]Table 29'!$B$14:$B$19,0))*1000,0)</f>
        <v>5.6260000000000003</v>
      </c>
      <c r="L225" s="5">
        <f>IFERROR(INDEX('[2]Table 29'!L$14:L$19,MATCH($B225,'[2]Table 29'!$B$14:$B$19,0))*1000,0)</f>
        <v>4.8369999999999997</v>
      </c>
      <c r="M225" s="5">
        <f>IFERROR(INDEX('[2]Table 29'!M$14:M$19,MATCH($B225,'[2]Table 29'!$B$14:$B$19,0))*1000,0)</f>
        <v>5.4630000000000001</v>
      </c>
      <c r="N225" s="5">
        <f>IFERROR(INDEX('[2]Table 29'!N$14:N$19,MATCH($B225,'[2]Table 29'!$B$14:$B$19,0))*1000,0)</f>
        <v>6.2779999999999996</v>
      </c>
      <c r="O225" s="5">
        <f>IFERROR(INDEX('[2]Table 29'!O$14:O$19,MATCH($B225,'[2]Table 29'!$B$14:$B$19,0))*1000,0)</f>
        <v>5.492</v>
      </c>
      <c r="P225" s="5">
        <f>IFERROR(INDEX('[2]Table 29'!P$14:P$19,MATCH($B225,'[2]Table 29'!$B$14:$B$19,0))*1000,0)</f>
        <v>17.768000000000001</v>
      </c>
      <c r="Q225" s="5">
        <f>IFERROR(INDEX('[2]Table 29'!Q$14:Q$19,MATCH($B225,'[2]Table 29'!$B$14:$B$19,0))*1000,0)</f>
        <v>21.606000000000002</v>
      </c>
      <c r="R225" s="5">
        <f>IFERROR(INDEX('[2]Table 29'!R$14:R$19,MATCH($B225,'[2]Table 29'!$B$14:$B$19,0))*1000,0)</f>
        <v>26.126000000000001</v>
      </c>
      <c r="S225" s="5">
        <f>IFERROR(INDEX('[2]Table 29'!S$14:S$19,MATCH($B225,'[2]Table 29'!$B$14:$B$19,0))*1000,0)</f>
        <v>34.295999999999999</v>
      </c>
      <c r="T225" s="5">
        <f>IFERROR(INDEX('[2]Table 29'!T$14:T$19,MATCH($B225,'[2]Table 29'!$B$14:$B$19,0))*1000,0)</f>
        <v>56.71</v>
      </c>
      <c r="U225" s="5">
        <f>IFERROR(INDEX('[2]Table 29'!U$14:U$19,MATCH($B225,'[2]Table 29'!$B$14:$B$19,0))*1000,0)</f>
        <v>73.52</v>
      </c>
      <c r="V225" s="5">
        <f>IFERROR(INDEX('[2]Table 29'!V$14:V$19,MATCH($B225,'[2]Table 29'!$B$14:$B$19,0))*1000,0)</f>
        <v>73.176000000000002</v>
      </c>
      <c r="W225" s="5">
        <f>IFERROR(INDEX('[2]Table 29'!W$14:W$19,MATCH($B225,'[2]Table 29'!$B$14:$B$19,0))*1000,0)</f>
        <v>78.048999999999992</v>
      </c>
      <c r="Z225" s="21" t="s">
        <v>26</v>
      </c>
    </row>
    <row r="226" spans="2:26" outlineLevel="1" x14ac:dyDescent="0.2">
      <c r="B226" s="4" t="s">
        <v>0</v>
      </c>
      <c r="C226" s="5">
        <f>IFERROR(INDEX('[2]Table 29'!C$14:C$19,MATCH($B226,'[2]Table 29'!$B$14:$B$19,0))*1000,0)</f>
        <v>0</v>
      </c>
      <c r="D226" s="5">
        <f>IFERROR(INDEX('[2]Table 29'!D$14:D$19,MATCH($B226,'[2]Table 29'!$B$14:$B$19,0))*1000,0)</f>
        <v>0</v>
      </c>
      <c r="E226" s="5">
        <f>IFERROR(INDEX('[2]Table 29'!E$14:E$19,MATCH($B226,'[2]Table 29'!$B$14:$B$19,0))*1000,0)</f>
        <v>0</v>
      </c>
      <c r="F226" s="5">
        <f>IFERROR(INDEX('[2]Table 29'!F$14:F$19,MATCH($B226,'[2]Table 29'!$B$14:$B$19,0))*1000,0)</f>
        <v>0</v>
      </c>
      <c r="G226" s="5">
        <f>IFERROR(INDEX('[2]Table 29'!G$14:G$19,MATCH($B226,'[2]Table 29'!$B$14:$B$19,0))*1000,0)</f>
        <v>0</v>
      </c>
      <c r="H226" s="5">
        <f>IFERROR(INDEX('[2]Table 29'!H$14:H$19,MATCH($B226,'[2]Table 29'!$B$14:$B$19,0))*1000,0)</f>
        <v>0</v>
      </c>
      <c r="I226" s="5">
        <f>IFERROR(INDEX('[2]Table 29'!I$14:I$19,MATCH($B226,'[2]Table 29'!$B$14:$B$19,0))*1000,0)</f>
        <v>0</v>
      </c>
      <c r="J226" s="5">
        <f>IFERROR(INDEX('[2]Table 29'!J$14:J$19,MATCH($B226,'[2]Table 29'!$B$14:$B$19,0))*1000,0)</f>
        <v>0</v>
      </c>
      <c r="K226" s="5">
        <f>IFERROR(INDEX('[2]Table 29'!K$14:K$19,MATCH($B226,'[2]Table 29'!$B$14:$B$19,0))*1000,0)</f>
        <v>0</v>
      </c>
      <c r="L226" s="5">
        <f>IFERROR(INDEX('[2]Table 29'!L$14:L$19,MATCH($B226,'[2]Table 29'!$B$14:$B$19,0))*1000,0)</f>
        <v>0</v>
      </c>
      <c r="M226" s="5">
        <f>IFERROR(INDEX('[2]Table 29'!M$14:M$19,MATCH($B226,'[2]Table 29'!$B$14:$B$19,0))*1000,0)</f>
        <v>0.19400000000000001</v>
      </c>
      <c r="N226" s="5">
        <f>IFERROR(INDEX('[2]Table 29'!N$14:N$19,MATCH($B226,'[2]Table 29'!$B$14:$B$19,0))*1000,0)</f>
        <v>0.26699999999999996</v>
      </c>
      <c r="O226" s="5">
        <f>IFERROR(INDEX('[2]Table 29'!O$14:O$19,MATCH($B226,'[2]Table 29'!$B$14:$B$19,0))*1000,0)</f>
        <v>0.217</v>
      </c>
      <c r="P226" s="5">
        <f>IFERROR(INDEX('[2]Table 29'!P$14:P$19,MATCH($B226,'[2]Table 29'!$B$14:$B$19,0))*1000,0)</f>
        <v>0.63400000000000001</v>
      </c>
      <c r="Q226" s="5">
        <f>IFERROR(INDEX('[2]Table 29'!Q$14:Q$19,MATCH($B226,'[2]Table 29'!$B$14:$B$19,0))*1000,0)</f>
        <v>0.79</v>
      </c>
      <c r="R226" s="5">
        <f>IFERROR(INDEX('[2]Table 29'!R$14:R$19,MATCH($B226,'[2]Table 29'!$B$14:$B$19,0))*1000,0)</f>
        <v>0</v>
      </c>
      <c r="S226" s="5">
        <f>IFERROR(INDEX('[2]Table 29'!S$14:S$19,MATCH($B226,'[2]Table 29'!$B$14:$B$19,0))*1000,0)</f>
        <v>0</v>
      </c>
      <c r="T226" s="5">
        <f>IFERROR(INDEX('[2]Table 29'!T$14:T$19,MATCH($B226,'[2]Table 29'!$B$14:$B$19,0))*1000,0)</f>
        <v>0</v>
      </c>
      <c r="U226" s="5">
        <f>IFERROR(INDEX('[2]Table 29'!U$14:U$19,MATCH($B226,'[2]Table 29'!$B$14:$B$19,0))*1000,0)</f>
        <v>0</v>
      </c>
      <c r="V226" s="5">
        <f>IFERROR(INDEX('[2]Table 29'!V$14:V$19,MATCH($B226,'[2]Table 29'!$B$14:$B$19,0))*1000,0)</f>
        <v>0</v>
      </c>
      <c r="W226" s="5">
        <f>IFERROR(INDEX('[2]Table 29'!W$14:W$19,MATCH($B226,'[2]Table 29'!$B$14:$B$19,0))*1000,0)</f>
        <v>0</v>
      </c>
      <c r="Z226" s="21" t="s">
        <v>26</v>
      </c>
    </row>
    <row r="227" spans="2:26" outlineLevel="1" x14ac:dyDescent="0.2">
      <c r="B227" s="4" t="s">
        <v>22</v>
      </c>
      <c r="C227" s="5">
        <f>IFERROR(INDEX('[2]Table 29'!C$14:C$19,MATCH($B227,'[2]Table 29'!$B$14:$B$19,0))*1000,0)</f>
        <v>424</v>
      </c>
      <c r="D227" s="5">
        <f>IFERROR(INDEX('[2]Table 29'!D$14:D$19,MATCH($B227,'[2]Table 29'!$B$14:$B$19,0))*1000,0)</f>
        <v>416</v>
      </c>
      <c r="E227" s="5">
        <f>IFERROR(INDEX('[2]Table 29'!E$14:E$19,MATCH($B227,'[2]Table 29'!$B$14:$B$19,0))*1000,0)</f>
        <v>520</v>
      </c>
      <c r="F227" s="5">
        <f>IFERROR(INDEX('[2]Table 29'!F$14:F$19,MATCH($B227,'[2]Table 29'!$B$14:$B$19,0))*1000,0)</f>
        <v>536</v>
      </c>
      <c r="G227" s="5">
        <f>IFERROR(INDEX('[2]Table 29'!G$14:G$19,MATCH($B227,'[2]Table 29'!$B$14:$B$19,0))*1000,0)</f>
        <v>497</v>
      </c>
      <c r="H227" s="5">
        <f>IFERROR(INDEX('[2]Table 29'!H$14:H$19,MATCH($B227,'[2]Table 29'!$B$14:$B$19,0))*1000,0)</f>
        <v>507</v>
      </c>
      <c r="I227" s="5">
        <f>IFERROR(INDEX('[2]Table 29'!I$14:I$19,MATCH($B227,'[2]Table 29'!$B$14:$B$19,0))*1000,0)</f>
        <v>424</v>
      </c>
      <c r="J227" s="5">
        <f>IFERROR(INDEX('[2]Table 29'!J$14:J$19,MATCH($B227,'[2]Table 29'!$B$14:$B$19,0))*1000,0)</f>
        <v>514</v>
      </c>
      <c r="K227" s="5">
        <f>IFERROR(INDEX('[2]Table 29'!K$14:K$19,MATCH($B227,'[2]Table 29'!$B$14:$B$19,0))*1000,0)</f>
        <v>611</v>
      </c>
      <c r="L227" s="5">
        <f>IFERROR(INDEX('[2]Table 29'!L$14:L$19,MATCH($B227,'[2]Table 29'!$B$14:$B$19,0))*1000,0)</f>
        <v>674</v>
      </c>
      <c r="M227" s="5">
        <f>IFERROR(INDEX('[2]Table 29'!M$14:M$19,MATCH($B227,'[2]Table 29'!$B$14:$B$19,0))*1000,0)</f>
        <v>774</v>
      </c>
      <c r="N227" s="5">
        <f>IFERROR(INDEX('[2]Table 29'!N$14:N$19,MATCH($B227,'[2]Table 29'!$B$14:$B$19,0))*1000,0)</f>
        <v>734</v>
      </c>
      <c r="O227" s="5">
        <f>IFERROR(INDEX('[2]Table 29'!O$14:O$19,MATCH($B227,'[2]Table 29'!$B$14:$B$19,0))*1000,0)</f>
        <v>797</v>
      </c>
      <c r="P227" s="5">
        <f>IFERROR(INDEX('[2]Table 29'!P$14:P$19,MATCH($B227,'[2]Table 29'!$B$14:$B$19,0))*1000,0)</f>
        <v>756</v>
      </c>
      <c r="Q227" s="5">
        <f>IFERROR(INDEX('[2]Table 29'!Q$14:Q$19,MATCH($B227,'[2]Table 29'!$B$14:$B$19,0))*1000,0)</f>
        <v>820</v>
      </c>
      <c r="R227" s="5">
        <f>IFERROR(INDEX('[2]Table 29'!R$14:R$19,MATCH($B227,'[2]Table 29'!$B$14:$B$19,0))*1000,0)</f>
        <v>733</v>
      </c>
      <c r="S227" s="5">
        <f>IFERROR(INDEX('[2]Table 29'!S$14:S$19,MATCH($B227,'[2]Table 29'!$B$14:$B$19,0))*1000,0)</f>
        <v>743</v>
      </c>
      <c r="T227" s="5">
        <f>IFERROR(INDEX('[2]Table 29'!T$14:T$19,MATCH($B227,'[2]Table 29'!$B$14:$B$19,0))*1000,0)</f>
        <v>762</v>
      </c>
      <c r="U227" s="5">
        <f>IFERROR(INDEX('[2]Table 29'!U$14:U$19,MATCH($B227,'[2]Table 29'!$B$14:$B$19,0))*1000,0)</f>
        <v>763</v>
      </c>
      <c r="V227" s="5">
        <f>IFERROR(INDEX('[2]Table 29'!V$14:V$19,MATCH($B227,'[2]Table 29'!$B$14:$B$19,0))*1000,0)</f>
        <v>779</v>
      </c>
      <c r="W227" s="5">
        <f>IFERROR(INDEX('[2]Table 29'!W$14:W$19,MATCH($B227,'[2]Table 29'!$B$14:$B$19,0))*1000,0)</f>
        <v>730</v>
      </c>
      <c r="Z227" s="21" t="s">
        <v>26</v>
      </c>
    </row>
    <row r="228" spans="2:26" outlineLevel="1" x14ac:dyDescent="0.2">
      <c r="B228" s="4" t="s">
        <v>23</v>
      </c>
      <c r="C228" s="5">
        <f>IFERROR(INDEX('[2]Table 29'!C$14:C$19,MATCH($B228,'[2]Table 29'!$B$14:$B$19,0))*1000,0)</f>
        <v>272.46899999999999</v>
      </c>
      <c r="D228" s="5">
        <f>IFERROR(INDEX('[2]Table 29'!D$14:D$19,MATCH($B228,'[2]Table 29'!$B$14:$B$19,0))*1000,0)</f>
        <v>90.129000000000005</v>
      </c>
      <c r="E228" s="5">
        <f>IFERROR(INDEX('[2]Table 29'!E$14:E$19,MATCH($B228,'[2]Table 29'!$B$14:$B$19,0))*1000,0)</f>
        <v>54.480000000000004</v>
      </c>
      <c r="F228" s="5">
        <f>IFERROR(INDEX('[2]Table 29'!F$14:F$19,MATCH($B228,'[2]Table 29'!$B$14:$B$19,0))*1000,0)</f>
        <v>59.098999999999997</v>
      </c>
      <c r="G228" s="5">
        <f>IFERROR(INDEX('[2]Table 29'!G$14:G$19,MATCH($B228,'[2]Table 29'!$B$14:$B$19,0))*1000,0)</f>
        <v>56.774999999999999</v>
      </c>
      <c r="H228" s="5">
        <f>IFERROR(INDEX('[2]Table 29'!H$14:H$19,MATCH($B228,'[2]Table 29'!$B$14:$B$19,0))*1000,0)</f>
        <v>54.783000000000001</v>
      </c>
      <c r="I228" s="5">
        <f>IFERROR(INDEX('[2]Table 29'!I$14:I$19,MATCH($B228,'[2]Table 29'!$B$14:$B$19,0))*1000,0)</f>
        <v>50.905000000000001</v>
      </c>
      <c r="J228" s="5">
        <f>IFERROR(INDEX('[2]Table 29'!J$14:J$19,MATCH($B228,'[2]Table 29'!$B$14:$B$19,0))*1000,0)</f>
        <v>59.771999999999998</v>
      </c>
      <c r="K228" s="5">
        <f>IFERROR(INDEX('[2]Table 29'!K$14:K$19,MATCH($B228,'[2]Table 29'!$B$14:$B$19,0))*1000,0)</f>
        <v>55.883000000000003</v>
      </c>
      <c r="L228" s="5">
        <f>IFERROR(INDEX('[2]Table 29'!L$14:L$19,MATCH($B228,'[2]Table 29'!$B$14:$B$19,0))*1000,0)</f>
        <v>75.046999999999997</v>
      </c>
      <c r="M228" s="5">
        <f>IFERROR(INDEX('[2]Table 29'!M$14:M$19,MATCH($B228,'[2]Table 29'!$B$14:$B$19,0))*1000,0)</f>
        <v>111.51300000000001</v>
      </c>
      <c r="N228" s="5">
        <f>IFERROR(INDEX('[2]Table 29'!N$14:N$19,MATCH($B228,'[2]Table 29'!$B$14:$B$19,0))*1000,0)</f>
        <v>101.83</v>
      </c>
      <c r="O228" s="5">
        <f>IFERROR(INDEX('[2]Table 29'!O$14:O$19,MATCH($B228,'[2]Table 29'!$B$14:$B$19,0))*1000,0)</f>
        <v>212.68200000000002</v>
      </c>
      <c r="P228" s="5">
        <f>IFERROR(INDEX('[2]Table 29'!P$14:P$19,MATCH($B228,'[2]Table 29'!$B$14:$B$19,0))*1000,0)</f>
        <v>182.959</v>
      </c>
      <c r="Q228" s="5">
        <f>IFERROR(INDEX('[2]Table 29'!Q$14:Q$19,MATCH($B228,'[2]Table 29'!$B$14:$B$19,0))*1000,0)</f>
        <v>199.64100000000002</v>
      </c>
      <c r="R228" s="5">
        <f>IFERROR(INDEX('[2]Table 29'!R$14:R$19,MATCH($B228,'[2]Table 29'!$B$14:$B$19,0))*1000,0)</f>
        <v>212.708</v>
      </c>
      <c r="S228" s="5">
        <f>IFERROR(INDEX('[2]Table 29'!S$14:S$19,MATCH($B228,'[2]Table 29'!$B$14:$B$19,0))*1000,0)</f>
        <v>204.09700000000001</v>
      </c>
      <c r="T228" s="5">
        <f>IFERROR(INDEX('[2]Table 29'!T$14:T$19,MATCH($B228,'[2]Table 29'!$B$14:$B$19,0))*1000,0)</f>
        <v>235.959</v>
      </c>
      <c r="U228" s="5">
        <f>IFERROR(INDEX('[2]Table 29'!U$14:U$19,MATCH($B228,'[2]Table 29'!$B$14:$B$19,0))*1000,0)</f>
        <v>228.19300000000001</v>
      </c>
      <c r="V228" s="5">
        <f>IFERROR(INDEX('[2]Table 29'!V$14:V$19,MATCH($B228,'[2]Table 29'!$B$14:$B$19,0))*1000,0)</f>
        <v>241.42500000000001</v>
      </c>
      <c r="W228" s="5">
        <f>IFERROR(INDEX('[2]Table 29'!W$14:W$19,MATCH($B228,'[2]Table 29'!$B$14:$B$19,0))*1000,0)</f>
        <v>187.74199999999999</v>
      </c>
      <c r="Z228" s="21" t="s">
        <v>26</v>
      </c>
    </row>
    <row r="229" spans="2:26" outlineLevel="1" x14ac:dyDescent="0.2">
      <c r="B229" s="4" t="s">
        <v>17</v>
      </c>
      <c r="C229" s="5">
        <f>IFERROR(INDEX('[2]Table 29'!C$14:C$19,MATCH($B229,'[2]Table 29'!$B$14:$B$19,0))*1000,0)</f>
        <v>0</v>
      </c>
      <c r="D229" s="5">
        <f>IFERROR(INDEX('[2]Table 29'!D$14:D$19,MATCH($B229,'[2]Table 29'!$B$14:$B$19,0))*1000,0)</f>
        <v>0</v>
      </c>
      <c r="E229" s="5">
        <f>IFERROR(INDEX('[2]Table 29'!E$14:E$19,MATCH($B229,'[2]Table 29'!$B$14:$B$19,0))*1000,0)</f>
        <v>0</v>
      </c>
      <c r="F229" s="5">
        <f>IFERROR(INDEX('[2]Table 29'!F$14:F$19,MATCH($B229,'[2]Table 29'!$B$14:$B$19,0))*1000,0)</f>
        <v>0</v>
      </c>
      <c r="G229" s="5">
        <f>IFERROR(INDEX('[2]Table 29'!G$14:G$19,MATCH($B229,'[2]Table 29'!$B$14:$B$19,0))*1000,0)</f>
        <v>0</v>
      </c>
      <c r="H229" s="5">
        <f>IFERROR(INDEX('[2]Table 29'!H$14:H$19,MATCH($B229,'[2]Table 29'!$B$14:$B$19,0))*1000,0)</f>
        <v>0</v>
      </c>
      <c r="I229" s="5">
        <f>IFERROR(INDEX('[2]Table 29'!I$14:I$19,MATCH($B229,'[2]Table 29'!$B$14:$B$19,0))*1000,0)</f>
        <v>0</v>
      </c>
      <c r="J229" s="5">
        <f>IFERROR(INDEX('[2]Table 29'!J$14:J$19,MATCH($B229,'[2]Table 29'!$B$14:$B$19,0))*1000,0)</f>
        <v>0</v>
      </c>
      <c r="K229" s="5">
        <f>IFERROR(INDEX('[2]Table 29'!K$14:K$19,MATCH($B229,'[2]Table 29'!$B$14:$B$19,0))*1000,0)</f>
        <v>0</v>
      </c>
      <c r="L229" s="5">
        <f>IFERROR(INDEX('[2]Table 29'!L$14:L$19,MATCH($B229,'[2]Table 29'!$B$14:$B$19,0))*1000,0)</f>
        <v>0</v>
      </c>
      <c r="M229" s="5">
        <f>IFERROR(INDEX('[2]Table 29'!M$14:M$19,MATCH($B229,'[2]Table 29'!$B$14:$B$19,0))*1000,0)</f>
        <v>0</v>
      </c>
      <c r="N229" s="5">
        <f>IFERROR(INDEX('[2]Table 29'!N$14:N$19,MATCH($B229,'[2]Table 29'!$B$14:$B$19,0))*1000,0)</f>
        <v>0</v>
      </c>
      <c r="O229" s="5">
        <f>IFERROR(INDEX('[2]Table 29'!O$14:O$19,MATCH($B229,'[2]Table 29'!$B$14:$B$19,0))*1000,0)</f>
        <v>0</v>
      </c>
      <c r="P229" s="5">
        <f>IFERROR(INDEX('[2]Table 29'!P$14:P$19,MATCH($B229,'[2]Table 29'!$B$14:$B$19,0))*1000,0)</f>
        <v>0</v>
      </c>
      <c r="Q229" s="5">
        <f>IFERROR(INDEX('[2]Table 29'!Q$14:Q$19,MATCH($B229,'[2]Table 29'!$B$14:$B$19,0))*1000,0)</f>
        <v>0</v>
      </c>
      <c r="R229" s="5">
        <f>IFERROR(INDEX('[2]Table 29'!R$14:R$19,MATCH($B229,'[2]Table 29'!$B$14:$B$19,0))*1000,0)</f>
        <v>0</v>
      </c>
      <c r="S229" s="5">
        <f>IFERROR(INDEX('[2]Table 29'!S$14:S$19,MATCH($B229,'[2]Table 29'!$B$14:$B$19,0))*1000,0)</f>
        <v>0</v>
      </c>
      <c r="T229" s="5">
        <f>IFERROR(INDEX('[2]Table 29'!T$14:T$19,MATCH($B229,'[2]Table 29'!$B$14:$B$19,0))*1000,0)</f>
        <v>0</v>
      </c>
      <c r="U229" s="5">
        <f>IFERROR(INDEX('[2]Table 29'!U$14:U$19,MATCH($B229,'[2]Table 29'!$B$14:$B$19,0))*1000,0)</f>
        <v>0</v>
      </c>
      <c r="V229" s="5">
        <f>IFERROR(INDEX('[2]Table 29'!V$14:V$19,MATCH($B229,'[2]Table 29'!$B$14:$B$19,0))*1000,0)</f>
        <v>0</v>
      </c>
      <c r="W229" s="5">
        <f>IFERROR(INDEX('[2]Table 29'!W$14:W$19,MATCH($B229,'[2]Table 29'!$B$14:$B$19,0))*1000,0)</f>
        <v>0</v>
      </c>
      <c r="Z229" s="21" t="s">
        <v>26</v>
      </c>
    </row>
    <row r="230" spans="2:26" outlineLevel="1" x14ac:dyDescent="0.2">
      <c r="B230" s="4" t="s">
        <v>1</v>
      </c>
      <c r="C230" s="5">
        <f>IFERROR(INDEX('[2]Table 29'!C$14:C$19,MATCH($B230,'[2]Table 29'!$B$14:$B$19,0))*1000,0)</f>
        <v>0</v>
      </c>
      <c r="D230" s="5">
        <f>IFERROR(INDEX('[2]Table 29'!D$14:D$19,MATCH($B230,'[2]Table 29'!$B$14:$B$19,0))*1000,0)</f>
        <v>0</v>
      </c>
      <c r="E230" s="5">
        <f>IFERROR(INDEX('[2]Table 29'!E$14:E$19,MATCH($B230,'[2]Table 29'!$B$14:$B$19,0))*1000,0)</f>
        <v>0</v>
      </c>
      <c r="F230" s="5">
        <f>IFERROR(INDEX('[2]Table 29'!F$14:F$19,MATCH($B230,'[2]Table 29'!$B$14:$B$19,0))*1000,0)</f>
        <v>0</v>
      </c>
      <c r="G230" s="5">
        <f>IFERROR(INDEX('[2]Table 29'!G$14:G$19,MATCH($B230,'[2]Table 29'!$B$14:$B$19,0))*1000,0)</f>
        <v>0</v>
      </c>
      <c r="H230" s="5">
        <f>IFERROR(INDEX('[2]Table 29'!H$14:H$19,MATCH($B230,'[2]Table 29'!$B$14:$B$19,0))*1000,0)</f>
        <v>0</v>
      </c>
      <c r="I230" s="5">
        <f>IFERROR(INDEX('[2]Table 29'!I$14:I$19,MATCH($B230,'[2]Table 29'!$B$14:$B$19,0))*1000,0)</f>
        <v>0</v>
      </c>
      <c r="J230" s="5">
        <f>IFERROR(INDEX('[2]Table 29'!J$14:J$19,MATCH($B230,'[2]Table 29'!$B$14:$B$19,0))*1000,0)</f>
        <v>0</v>
      </c>
      <c r="K230" s="5">
        <f>IFERROR(INDEX('[2]Table 29'!K$14:K$19,MATCH($B230,'[2]Table 29'!$B$14:$B$19,0))*1000,0)</f>
        <v>0</v>
      </c>
      <c r="L230" s="5">
        <f>IFERROR(INDEX('[2]Table 29'!L$14:L$19,MATCH($B230,'[2]Table 29'!$B$14:$B$19,0))*1000,0)</f>
        <v>0</v>
      </c>
      <c r="M230" s="5">
        <f>IFERROR(INDEX('[2]Table 29'!M$14:M$19,MATCH($B230,'[2]Table 29'!$B$14:$B$19,0))*1000,0)</f>
        <v>0</v>
      </c>
      <c r="N230" s="5">
        <f>IFERROR(INDEX('[2]Table 29'!N$14:N$19,MATCH($B230,'[2]Table 29'!$B$14:$B$19,0))*1000,0)</f>
        <v>0</v>
      </c>
      <c r="O230" s="5">
        <f>IFERROR(INDEX('[2]Table 29'!O$14:O$19,MATCH($B230,'[2]Table 29'!$B$14:$B$19,0))*1000,0)</f>
        <v>0</v>
      </c>
      <c r="P230" s="5">
        <f>IFERROR(INDEX('[2]Table 29'!P$14:P$19,MATCH($B230,'[2]Table 29'!$B$14:$B$19,0))*1000,0)</f>
        <v>0</v>
      </c>
      <c r="Q230" s="5">
        <f>IFERROR(INDEX('[2]Table 29'!Q$14:Q$19,MATCH($B230,'[2]Table 29'!$B$14:$B$19,0))*1000,0)</f>
        <v>0</v>
      </c>
      <c r="R230" s="5">
        <f>IFERROR(INDEX('[2]Table 29'!R$14:R$19,MATCH($B230,'[2]Table 29'!$B$14:$B$19,0))*1000,0)</f>
        <v>0</v>
      </c>
      <c r="S230" s="5">
        <f>IFERROR(INDEX('[2]Table 29'!S$14:S$19,MATCH($B230,'[2]Table 29'!$B$14:$B$19,0))*1000,0)</f>
        <v>0</v>
      </c>
      <c r="T230" s="5">
        <f>IFERROR(INDEX('[2]Table 29'!T$14:T$19,MATCH($B230,'[2]Table 29'!$B$14:$B$19,0))*1000,0)</f>
        <v>0</v>
      </c>
      <c r="U230" s="5">
        <f>IFERROR(INDEX('[2]Table 29'!U$14:U$19,MATCH($B230,'[2]Table 29'!$B$14:$B$19,0))*1000,0)</f>
        <v>0</v>
      </c>
      <c r="V230" s="5">
        <f>IFERROR(INDEX('[2]Table 29'!V$14:V$19,MATCH($B230,'[2]Table 29'!$B$14:$B$19,0))*1000,0)</f>
        <v>0</v>
      </c>
      <c r="W230" s="5">
        <f>IFERROR(INDEX('[2]Table 29'!W$14:W$19,MATCH($B230,'[2]Table 29'!$B$14:$B$19,0))*1000,0)</f>
        <v>0</v>
      </c>
      <c r="Z230" s="21" t="s">
        <v>26</v>
      </c>
    </row>
    <row r="231" spans="2:26" outlineLevel="1" x14ac:dyDescent="0.2">
      <c r="B231" s="15" t="s">
        <v>9</v>
      </c>
      <c r="C231" s="19">
        <f t="shared" ref="C231:W231" si="94">SUM(C221:C230)</f>
        <v>5060.3109999999997</v>
      </c>
      <c r="D231" s="19">
        <f t="shared" si="94"/>
        <v>5554.1989999999996</v>
      </c>
      <c r="E231" s="19">
        <f t="shared" si="94"/>
        <v>6135.9129999999996</v>
      </c>
      <c r="F231" s="19">
        <f t="shared" si="94"/>
        <v>5942.505000000001</v>
      </c>
      <c r="G231" s="19">
        <f t="shared" si="94"/>
        <v>5393.963999999999</v>
      </c>
      <c r="H231" s="19">
        <f t="shared" si="94"/>
        <v>5196.3450000000003</v>
      </c>
      <c r="I231" s="19">
        <f t="shared" si="94"/>
        <v>4636.7779999999993</v>
      </c>
      <c r="J231" s="19">
        <f t="shared" si="94"/>
        <v>5901.3869999999997</v>
      </c>
      <c r="K231" s="19">
        <f t="shared" si="94"/>
        <v>6076.5639999999994</v>
      </c>
      <c r="L231" s="19">
        <f t="shared" si="94"/>
        <v>5050.6900000000005</v>
      </c>
      <c r="M231" s="19">
        <f t="shared" si="94"/>
        <v>5371.683</v>
      </c>
      <c r="N231" s="19">
        <f t="shared" si="94"/>
        <v>5113.2979999999998</v>
      </c>
      <c r="O231" s="19">
        <f t="shared" si="94"/>
        <v>5228.1309999999994</v>
      </c>
      <c r="P231" s="19">
        <f t="shared" si="94"/>
        <v>5896.6569999999992</v>
      </c>
      <c r="Q231" s="19">
        <f t="shared" si="94"/>
        <v>5511.2579999999998</v>
      </c>
      <c r="R231" s="19">
        <f t="shared" si="94"/>
        <v>5437.7669999999998</v>
      </c>
      <c r="S231" s="19">
        <f t="shared" si="94"/>
        <v>5062.1819999999998</v>
      </c>
      <c r="T231" s="19">
        <f t="shared" si="94"/>
        <v>5634.3189999999995</v>
      </c>
      <c r="U231" s="19">
        <f t="shared" si="94"/>
        <v>5838.8760000000002</v>
      </c>
      <c r="V231" s="19">
        <f t="shared" si="94"/>
        <v>5973.7310000000007</v>
      </c>
      <c r="W231" s="19">
        <f t="shared" si="94"/>
        <v>4668.1750000000002</v>
      </c>
    </row>
    <row r="232" spans="2:26" outlineLevel="1" x14ac:dyDescent="0.2">
      <c r="B232" s="26" t="s">
        <v>91</v>
      </c>
      <c r="C232" s="25">
        <f t="shared" ref="C232:W232" si="95">C231/C212/1000</f>
        <v>1.9499078865986826E-3</v>
      </c>
      <c r="D232" s="25">
        <f t="shared" si="95"/>
        <v>1.7428810018181463E-3</v>
      </c>
      <c r="E232" s="25">
        <f t="shared" si="95"/>
        <v>1.7393729427582041E-3</v>
      </c>
      <c r="F232" s="25">
        <f t="shared" si="95"/>
        <v>1.7389388438395967E-3</v>
      </c>
      <c r="G232" s="25">
        <f t="shared" si="95"/>
        <v>1.6476338295447364E-3</v>
      </c>
      <c r="H232" s="25">
        <f t="shared" si="95"/>
        <v>1.4537395088478735E-3</v>
      </c>
      <c r="I232" s="25">
        <f t="shared" si="95"/>
        <v>1.4406429227146668E-3</v>
      </c>
      <c r="J232" s="25">
        <f t="shared" si="95"/>
        <v>1.8297400709073059E-3</v>
      </c>
      <c r="K232" s="25">
        <f t="shared" si="95"/>
        <v>1.7899592550650802E-3</v>
      </c>
      <c r="L232" s="25">
        <f t="shared" si="95"/>
        <v>1.6822536450385543E-3</v>
      </c>
      <c r="M232" s="25">
        <f t="shared" si="95"/>
        <v>1.6625467073938512E-3</v>
      </c>
      <c r="N232" s="25">
        <f t="shared" si="95"/>
        <v>1.5384806997839652E-3</v>
      </c>
      <c r="O232" s="25">
        <f t="shared" si="95"/>
        <v>1.4979715021472221E-3</v>
      </c>
      <c r="P232" s="25">
        <f t="shared" si="95"/>
        <v>1.6691794052460227E-3</v>
      </c>
      <c r="Q232" s="25">
        <f t="shared" si="95"/>
        <v>1.6706459842688553E-3</v>
      </c>
      <c r="R232" s="25">
        <f t="shared" si="95"/>
        <v>1.6740067800493608E-3</v>
      </c>
      <c r="S232" s="25">
        <f t="shared" si="95"/>
        <v>1.852683328042518E-3</v>
      </c>
      <c r="T232" s="25">
        <f t="shared" si="95"/>
        <v>1.6538146784716037E-3</v>
      </c>
      <c r="U232" s="25">
        <f t="shared" si="95"/>
        <v>1.7349536970707102E-3</v>
      </c>
      <c r="V232" s="25">
        <f t="shared" si="95"/>
        <v>1.7273472147933888E-3</v>
      </c>
      <c r="W232" s="25">
        <f t="shared" si="95"/>
        <v>1.340675959440401E-3</v>
      </c>
    </row>
    <row r="233" spans="2:26" outlineLevel="1" x14ac:dyDescent="0.2"/>
    <row r="234" spans="2:26" outlineLevel="1" x14ac:dyDescent="0.2">
      <c r="B234" s="4" t="s">
        <v>18</v>
      </c>
      <c r="C234" s="11">
        <f t="shared" ref="C234:W234" si="96">IFERROR(C221/C231,0)</f>
        <v>0</v>
      </c>
      <c r="D234" s="11">
        <f t="shared" si="96"/>
        <v>0</v>
      </c>
      <c r="E234" s="11">
        <f t="shared" si="96"/>
        <v>0</v>
      </c>
      <c r="F234" s="11">
        <f t="shared" si="96"/>
        <v>0</v>
      </c>
      <c r="G234" s="11">
        <f t="shared" si="96"/>
        <v>0</v>
      </c>
      <c r="H234" s="11">
        <f t="shared" si="96"/>
        <v>0</v>
      </c>
      <c r="I234" s="11">
        <f t="shared" si="96"/>
        <v>0</v>
      </c>
      <c r="J234" s="11">
        <f t="shared" si="96"/>
        <v>0</v>
      </c>
      <c r="K234" s="11">
        <f t="shared" si="96"/>
        <v>0</v>
      </c>
      <c r="L234" s="11">
        <f t="shared" si="96"/>
        <v>0</v>
      </c>
      <c r="M234" s="11">
        <f t="shared" si="96"/>
        <v>0</v>
      </c>
      <c r="N234" s="11">
        <f t="shared" si="96"/>
        <v>0</v>
      </c>
      <c r="O234" s="11">
        <f t="shared" si="96"/>
        <v>0</v>
      </c>
      <c r="P234" s="11">
        <f t="shared" si="96"/>
        <v>0</v>
      </c>
      <c r="Q234" s="11">
        <f t="shared" si="96"/>
        <v>0</v>
      </c>
      <c r="R234" s="11">
        <f t="shared" si="96"/>
        <v>0</v>
      </c>
      <c r="S234" s="11">
        <f t="shared" si="96"/>
        <v>0</v>
      </c>
      <c r="T234" s="11">
        <f t="shared" si="96"/>
        <v>0</v>
      </c>
      <c r="U234" s="11">
        <f t="shared" si="96"/>
        <v>0</v>
      </c>
      <c r="V234" s="11">
        <f t="shared" si="96"/>
        <v>0</v>
      </c>
      <c r="W234" s="11">
        <f t="shared" si="96"/>
        <v>0</v>
      </c>
    </row>
    <row r="235" spans="2:26" outlineLevel="1" x14ac:dyDescent="0.2">
      <c r="B235" s="4" t="s">
        <v>19</v>
      </c>
      <c r="C235" s="11">
        <f t="shared" ref="C235:W235" si="97">IFERROR(C222/C231,0)</f>
        <v>0</v>
      </c>
      <c r="D235" s="11">
        <f t="shared" si="97"/>
        <v>0</v>
      </c>
      <c r="E235" s="11">
        <f t="shared" si="97"/>
        <v>0</v>
      </c>
      <c r="F235" s="11">
        <f t="shared" si="97"/>
        <v>0</v>
      </c>
      <c r="G235" s="11">
        <f t="shared" si="97"/>
        <v>0</v>
      </c>
      <c r="H235" s="11">
        <f t="shared" si="97"/>
        <v>0</v>
      </c>
      <c r="I235" s="11">
        <f t="shared" si="97"/>
        <v>0</v>
      </c>
      <c r="J235" s="11">
        <f t="shared" si="97"/>
        <v>0</v>
      </c>
      <c r="K235" s="11">
        <f t="shared" si="97"/>
        <v>0</v>
      </c>
      <c r="L235" s="11">
        <f t="shared" si="97"/>
        <v>0</v>
      </c>
      <c r="M235" s="11">
        <f t="shared" si="97"/>
        <v>0</v>
      </c>
      <c r="N235" s="11">
        <f t="shared" si="97"/>
        <v>0</v>
      </c>
      <c r="O235" s="11">
        <f t="shared" si="97"/>
        <v>0</v>
      </c>
      <c r="P235" s="11">
        <f t="shared" si="97"/>
        <v>0</v>
      </c>
      <c r="Q235" s="11">
        <f t="shared" si="97"/>
        <v>0</v>
      </c>
      <c r="R235" s="11">
        <f t="shared" si="97"/>
        <v>0</v>
      </c>
      <c r="S235" s="11">
        <f t="shared" si="97"/>
        <v>0</v>
      </c>
      <c r="T235" s="11">
        <f t="shared" si="97"/>
        <v>0</v>
      </c>
      <c r="U235" s="11">
        <f t="shared" si="97"/>
        <v>0</v>
      </c>
      <c r="V235" s="11">
        <f t="shared" si="97"/>
        <v>0</v>
      </c>
      <c r="W235" s="11">
        <f t="shared" si="97"/>
        <v>0</v>
      </c>
    </row>
    <row r="236" spans="2:26" outlineLevel="1" x14ac:dyDescent="0.2">
      <c r="B236" s="4" t="s">
        <v>16</v>
      </c>
      <c r="C236" s="11">
        <f t="shared" ref="C236:W236" si="98">IFERROR(C223/C231,0)</f>
        <v>0.86118955929783758</v>
      </c>
      <c r="D236" s="11">
        <f t="shared" si="98"/>
        <v>0.90694499782957005</v>
      </c>
      <c r="E236" s="11">
        <f t="shared" si="98"/>
        <v>0.90419665337497457</v>
      </c>
      <c r="F236" s="11">
        <f t="shared" si="98"/>
        <v>0.89742457095113926</v>
      </c>
      <c r="G236" s="11">
        <f t="shared" si="98"/>
        <v>0.89572066109451243</v>
      </c>
      <c r="H236" s="11">
        <f t="shared" si="98"/>
        <v>0.89079420246346219</v>
      </c>
      <c r="I236" s="11">
        <f t="shared" si="98"/>
        <v>0.89704920097533247</v>
      </c>
      <c r="J236" s="11">
        <f t="shared" si="98"/>
        <v>0.90211623131985752</v>
      </c>
      <c r="K236" s="11">
        <f t="shared" si="98"/>
        <v>0.88932742253681518</v>
      </c>
      <c r="L236" s="11">
        <f t="shared" si="98"/>
        <v>0.85073643403178578</v>
      </c>
      <c r="M236" s="11">
        <f t="shared" si="98"/>
        <v>0.83409854974688569</v>
      </c>
      <c r="N236" s="11">
        <f t="shared" si="98"/>
        <v>0.83525798809300766</v>
      </c>
      <c r="O236" s="11">
        <f t="shared" si="98"/>
        <v>0.80578317567023483</v>
      </c>
      <c r="P236" s="11">
        <f t="shared" si="98"/>
        <v>0.83764343084564696</v>
      </c>
      <c r="Q236" s="11">
        <f t="shared" si="98"/>
        <v>0.81092574508397186</v>
      </c>
      <c r="R236" s="11">
        <f t="shared" si="98"/>
        <v>0.82128068378067687</v>
      </c>
      <c r="S236" s="11">
        <f t="shared" si="98"/>
        <v>0.80613241483613196</v>
      </c>
      <c r="T236" s="11">
        <f t="shared" si="98"/>
        <v>0.8128134030039833</v>
      </c>
      <c r="U236" s="11">
        <f t="shared" si="98"/>
        <v>0.81765103420589846</v>
      </c>
      <c r="V236" s="11">
        <f t="shared" si="98"/>
        <v>0.81693166297578512</v>
      </c>
      <c r="W236" s="11">
        <f t="shared" si="98"/>
        <v>0.78668516068913441</v>
      </c>
    </row>
    <row r="237" spans="2:26" outlineLevel="1" x14ac:dyDescent="0.2">
      <c r="B237" s="4" t="s">
        <v>21</v>
      </c>
      <c r="C237" s="11">
        <f t="shared" ref="C237:W237" si="99">IFERROR(C224/C231,0)</f>
        <v>0</v>
      </c>
      <c r="D237" s="11">
        <f t="shared" si="99"/>
        <v>0</v>
      </c>
      <c r="E237" s="11">
        <f t="shared" si="99"/>
        <v>0</v>
      </c>
      <c r="F237" s="11">
        <f t="shared" si="99"/>
        <v>0</v>
      </c>
      <c r="G237" s="11">
        <f t="shared" si="99"/>
        <v>0</v>
      </c>
      <c r="H237" s="11">
        <f t="shared" si="99"/>
        <v>0</v>
      </c>
      <c r="I237" s="11">
        <f t="shared" si="99"/>
        <v>0</v>
      </c>
      <c r="J237" s="11">
        <f t="shared" si="99"/>
        <v>0</v>
      </c>
      <c r="K237" s="11">
        <f t="shared" si="99"/>
        <v>0</v>
      </c>
      <c r="L237" s="11">
        <f t="shared" si="99"/>
        <v>0</v>
      </c>
      <c r="M237" s="11">
        <f t="shared" si="99"/>
        <v>0</v>
      </c>
      <c r="N237" s="11">
        <f t="shared" si="99"/>
        <v>0</v>
      </c>
      <c r="O237" s="11">
        <f t="shared" si="99"/>
        <v>0</v>
      </c>
      <c r="P237" s="11">
        <f t="shared" si="99"/>
        <v>0</v>
      </c>
      <c r="Q237" s="11">
        <f t="shared" si="99"/>
        <v>0</v>
      </c>
      <c r="R237" s="11">
        <f t="shared" si="99"/>
        <v>0</v>
      </c>
      <c r="S237" s="11">
        <f t="shared" si="99"/>
        <v>0</v>
      </c>
      <c r="T237" s="11">
        <f t="shared" si="99"/>
        <v>0</v>
      </c>
      <c r="U237" s="11">
        <f t="shared" si="99"/>
        <v>0</v>
      </c>
      <c r="V237" s="11">
        <f t="shared" si="99"/>
        <v>0</v>
      </c>
      <c r="W237" s="11">
        <f t="shared" si="99"/>
        <v>0</v>
      </c>
    </row>
    <row r="238" spans="2:26" outlineLevel="1" x14ac:dyDescent="0.2">
      <c r="B238" s="4" t="s">
        <v>20</v>
      </c>
      <c r="C238" s="11">
        <f t="shared" ref="C238:W238" si="100">IFERROR(C225/C231,0)</f>
        <v>1.1768051410278935E-3</v>
      </c>
      <c r="D238" s="11">
        <f t="shared" si="100"/>
        <v>1.9295311529169195E-3</v>
      </c>
      <c r="E238" s="11">
        <f t="shared" si="100"/>
        <v>2.1775080578880436E-3</v>
      </c>
      <c r="F238" s="11">
        <f t="shared" si="100"/>
        <v>2.4326441458610462E-3</v>
      </c>
      <c r="G238" s="11">
        <f t="shared" si="100"/>
        <v>1.6136555601780067E-3</v>
      </c>
      <c r="H238" s="11">
        <f t="shared" si="100"/>
        <v>1.0946155422705767E-3</v>
      </c>
      <c r="I238" s="11">
        <f t="shared" si="100"/>
        <v>5.2946248450971779E-4</v>
      </c>
      <c r="J238" s="11">
        <f t="shared" si="100"/>
        <v>6.5713365349535631E-4</v>
      </c>
      <c r="K238" s="11">
        <f t="shared" si="100"/>
        <v>9.2585217567032964E-4</v>
      </c>
      <c r="L238" s="11">
        <f t="shared" si="100"/>
        <v>9.5769092935816679E-4</v>
      </c>
      <c r="M238" s="11">
        <f t="shared" si="100"/>
        <v>1.016999700093993E-3</v>
      </c>
      <c r="N238" s="11">
        <f t="shared" si="100"/>
        <v>1.2277790185512363E-3</v>
      </c>
      <c r="O238" s="11">
        <f t="shared" si="100"/>
        <v>1.0504710000571907E-3</v>
      </c>
      <c r="P238" s="11">
        <f t="shared" si="100"/>
        <v>3.0132327520491701E-3</v>
      </c>
      <c r="Q238" s="11">
        <f t="shared" si="100"/>
        <v>3.9203390587049273E-3</v>
      </c>
      <c r="R238" s="11">
        <f t="shared" si="100"/>
        <v>4.8045456894346529E-3</v>
      </c>
      <c r="S238" s="11">
        <f t="shared" si="100"/>
        <v>6.7749440853766222E-3</v>
      </c>
      <c r="T238" s="11">
        <f t="shared" si="100"/>
        <v>1.0065102810117781E-2</v>
      </c>
      <c r="U238" s="11">
        <f t="shared" si="100"/>
        <v>1.2591464521596278E-2</v>
      </c>
      <c r="V238" s="11">
        <f t="shared" si="100"/>
        <v>1.2249630925798298E-2</v>
      </c>
      <c r="W238" s="11">
        <f t="shared" si="100"/>
        <v>1.6719381771248935E-2</v>
      </c>
    </row>
    <row r="239" spans="2:26" outlineLevel="1" x14ac:dyDescent="0.2">
      <c r="B239" s="4" t="s">
        <v>0</v>
      </c>
      <c r="C239" s="11">
        <f t="shared" ref="C239:W239" si="101">IFERROR(C226/C231,0)</f>
        <v>0</v>
      </c>
      <c r="D239" s="11">
        <f t="shared" si="101"/>
        <v>0</v>
      </c>
      <c r="E239" s="11">
        <f t="shared" si="101"/>
        <v>0</v>
      </c>
      <c r="F239" s="11">
        <f t="shared" si="101"/>
        <v>0</v>
      </c>
      <c r="G239" s="11">
        <f t="shared" si="101"/>
        <v>0</v>
      </c>
      <c r="H239" s="11">
        <f t="shared" si="101"/>
        <v>0</v>
      </c>
      <c r="I239" s="11">
        <f t="shared" si="101"/>
        <v>0</v>
      </c>
      <c r="J239" s="11">
        <f t="shared" si="101"/>
        <v>0</v>
      </c>
      <c r="K239" s="11">
        <f t="shared" si="101"/>
        <v>0</v>
      </c>
      <c r="L239" s="11">
        <f t="shared" si="101"/>
        <v>0</v>
      </c>
      <c r="M239" s="11">
        <f t="shared" si="101"/>
        <v>3.6115310601910052E-5</v>
      </c>
      <c r="N239" s="11">
        <f t="shared" si="101"/>
        <v>5.2216788460207086E-5</v>
      </c>
      <c r="O239" s="11">
        <f t="shared" si="101"/>
        <v>4.1506228516462194E-5</v>
      </c>
      <c r="P239" s="11">
        <f t="shared" si="101"/>
        <v>1.0751854822147533E-4</v>
      </c>
      <c r="Q239" s="11">
        <f t="shared" si="101"/>
        <v>1.4334295364143722E-4</v>
      </c>
      <c r="R239" s="11">
        <f t="shared" si="101"/>
        <v>0</v>
      </c>
      <c r="S239" s="11">
        <f t="shared" si="101"/>
        <v>0</v>
      </c>
      <c r="T239" s="11">
        <f t="shared" si="101"/>
        <v>0</v>
      </c>
      <c r="U239" s="11">
        <f t="shared" si="101"/>
        <v>0</v>
      </c>
      <c r="V239" s="11">
        <f t="shared" si="101"/>
        <v>0</v>
      </c>
      <c r="W239" s="11">
        <f t="shared" si="101"/>
        <v>0</v>
      </c>
    </row>
    <row r="240" spans="2:26" outlineLevel="1" x14ac:dyDescent="0.2">
      <c r="B240" s="4" t="s">
        <v>22</v>
      </c>
      <c r="C240" s="11">
        <f t="shared" ref="C240:W240" si="102">IFERROR(C227/C231,0)</f>
        <v>8.3789316506436076E-2</v>
      </c>
      <c r="D240" s="11">
        <f t="shared" si="102"/>
        <v>7.4898288664126011E-2</v>
      </c>
      <c r="E240" s="11">
        <f t="shared" si="102"/>
        <v>8.4746964306697314E-2</v>
      </c>
      <c r="F240" s="11">
        <f t="shared" si="102"/>
        <v>9.0197652336851189E-2</v>
      </c>
      <c r="G240" s="11">
        <f t="shared" si="102"/>
        <v>9.214002911402451E-2</v>
      </c>
      <c r="H240" s="11">
        <f t="shared" si="102"/>
        <v>9.7568579453442758E-2</v>
      </c>
      <c r="I240" s="11">
        <f t="shared" si="102"/>
        <v>9.144280791532397E-2</v>
      </c>
      <c r="J240" s="11">
        <f t="shared" si="102"/>
        <v>8.7098168616970895E-2</v>
      </c>
      <c r="K240" s="11">
        <f t="shared" si="102"/>
        <v>0.10055024517144888</v>
      </c>
      <c r="L240" s="11">
        <f t="shared" si="102"/>
        <v>0.13344711316671581</v>
      </c>
      <c r="M240" s="11">
        <f t="shared" si="102"/>
        <v>0.1440889196179298</v>
      </c>
      <c r="N240" s="11">
        <f t="shared" si="102"/>
        <v>0.14354727614154308</v>
      </c>
      <c r="O240" s="11">
        <f t="shared" si="102"/>
        <v>0.1524445351503243</v>
      </c>
      <c r="P240" s="11">
        <f t="shared" si="102"/>
        <v>0.12820823731141223</v>
      </c>
      <c r="Q240" s="11">
        <f t="shared" si="102"/>
        <v>0.14878635694427661</v>
      </c>
      <c r="R240" s="11">
        <f t="shared" si="102"/>
        <v>0.13479797865557683</v>
      </c>
      <c r="S240" s="11">
        <f t="shared" si="102"/>
        <v>0.14677465172133283</v>
      </c>
      <c r="T240" s="11">
        <f t="shared" si="102"/>
        <v>0.13524260873408128</v>
      </c>
      <c r="U240" s="11">
        <f t="shared" si="102"/>
        <v>0.13067583555465126</v>
      </c>
      <c r="V240" s="11">
        <f t="shared" si="102"/>
        <v>0.13040426493928164</v>
      </c>
      <c r="W240" s="11">
        <f t="shared" si="102"/>
        <v>0.15637802781600946</v>
      </c>
    </row>
    <row r="241" spans="1:28" outlineLevel="1" x14ac:dyDescent="0.2">
      <c r="B241" s="4" t="s">
        <v>23</v>
      </c>
      <c r="C241" s="11">
        <f t="shared" ref="C241:W241" si="103">IFERROR(C228/C231,0)</f>
        <v>5.3844319054698421E-2</v>
      </c>
      <c r="D241" s="11">
        <f t="shared" si="103"/>
        <v>1.6227182353387052E-2</v>
      </c>
      <c r="E241" s="11">
        <f t="shared" si="103"/>
        <v>8.8788742604401349E-3</v>
      </c>
      <c r="F241" s="11">
        <f t="shared" si="103"/>
        <v>9.9451325661484482E-3</v>
      </c>
      <c r="G241" s="11">
        <f t="shared" si="103"/>
        <v>1.0525654231285193E-2</v>
      </c>
      <c r="H241" s="11">
        <f t="shared" si="103"/>
        <v>1.0542602540824368E-2</v>
      </c>
      <c r="I241" s="11">
        <f t="shared" si="103"/>
        <v>1.0978528624833884E-2</v>
      </c>
      <c r="J241" s="11">
        <f t="shared" si="103"/>
        <v>1.0128466409676235E-2</v>
      </c>
      <c r="K241" s="11">
        <f t="shared" si="103"/>
        <v>9.1964801160655928E-3</v>
      </c>
      <c r="L241" s="11">
        <f t="shared" si="103"/>
        <v>1.485876187214024E-2</v>
      </c>
      <c r="M241" s="11">
        <f t="shared" si="103"/>
        <v>2.0759415624488638E-2</v>
      </c>
      <c r="N241" s="11">
        <f t="shared" si="103"/>
        <v>1.9914739958437785E-2</v>
      </c>
      <c r="O241" s="11">
        <f t="shared" si="103"/>
        <v>4.0680311950867347E-2</v>
      </c>
      <c r="P241" s="11">
        <f t="shared" si="103"/>
        <v>3.1027580542670199E-2</v>
      </c>
      <c r="Q241" s="11">
        <f t="shared" si="103"/>
        <v>3.6224215959405281E-2</v>
      </c>
      <c r="R241" s="11">
        <f t="shared" si="103"/>
        <v>3.9116791874311642E-2</v>
      </c>
      <c r="S241" s="11">
        <f t="shared" si="103"/>
        <v>4.0317989357158635E-2</v>
      </c>
      <c r="T241" s="11">
        <f t="shared" si="103"/>
        <v>4.1878885451817692E-2</v>
      </c>
      <c r="U241" s="11">
        <f t="shared" si="103"/>
        <v>3.9081665717853917E-2</v>
      </c>
      <c r="V241" s="11">
        <f t="shared" si="103"/>
        <v>4.0414441159134881E-2</v>
      </c>
      <c r="W241" s="11">
        <f t="shared" si="103"/>
        <v>4.0217429723607187E-2</v>
      </c>
    </row>
    <row r="242" spans="1:28" x14ac:dyDescent="0.2">
      <c r="B242" s="4" t="s">
        <v>17</v>
      </c>
      <c r="C242" s="11">
        <f t="shared" ref="C242:W242" si="104">IFERROR(C229/C231,0)</f>
        <v>0</v>
      </c>
      <c r="D242" s="11">
        <f t="shared" si="104"/>
        <v>0</v>
      </c>
      <c r="E242" s="11">
        <f t="shared" si="104"/>
        <v>0</v>
      </c>
      <c r="F242" s="11">
        <f t="shared" si="104"/>
        <v>0</v>
      </c>
      <c r="G242" s="11">
        <f t="shared" si="104"/>
        <v>0</v>
      </c>
      <c r="H242" s="11">
        <f t="shared" si="104"/>
        <v>0</v>
      </c>
      <c r="I242" s="11">
        <f t="shared" si="104"/>
        <v>0</v>
      </c>
      <c r="J242" s="11">
        <f t="shared" si="104"/>
        <v>0</v>
      </c>
      <c r="K242" s="11">
        <f t="shared" si="104"/>
        <v>0</v>
      </c>
      <c r="L242" s="11">
        <f t="shared" si="104"/>
        <v>0</v>
      </c>
      <c r="M242" s="11">
        <f t="shared" si="104"/>
        <v>0</v>
      </c>
      <c r="N242" s="11">
        <f t="shared" si="104"/>
        <v>0</v>
      </c>
      <c r="O242" s="11">
        <f t="shared" si="104"/>
        <v>0</v>
      </c>
      <c r="P242" s="11">
        <f t="shared" si="104"/>
        <v>0</v>
      </c>
      <c r="Q242" s="11">
        <f t="shared" si="104"/>
        <v>0</v>
      </c>
      <c r="R242" s="11">
        <f t="shared" si="104"/>
        <v>0</v>
      </c>
      <c r="S242" s="11">
        <f t="shared" si="104"/>
        <v>0</v>
      </c>
      <c r="T242" s="11">
        <f t="shared" si="104"/>
        <v>0</v>
      </c>
      <c r="U242" s="11">
        <f t="shared" si="104"/>
        <v>0</v>
      </c>
      <c r="V242" s="11">
        <f t="shared" si="104"/>
        <v>0</v>
      </c>
      <c r="W242" s="11">
        <f t="shared" si="104"/>
        <v>0</v>
      </c>
    </row>
    <row r="243" spans="1:28" x14ac:dyDescent="0.2">
      <c r="B243" s="4" t="s">
        <v>1</v>
      </c>
      <c r="C243" s="11">
        <f t="shared" ref="C243:W243" si="105">IFERROR(C230/C231,0)</f>
        <v>0</v>
      </c>
      <c r="D243" s="11">
        <f t="shared" si="105"/>
        <v>0</v>
      </c>
      <c r="E243" s="11">
        <f t="shared" si="105"/>
        <v>0</v>
      </c>
      <c r="F243" s="11">
        <f t="shared" si="105"/>
        <v>0</v>
      </c>
      <c r="G243" s="11">
        <f t="shared" si="105"/>
        <v>0</v>
      </c>
      <c r="H243" s="11">
        <f t="shared" si="105"/>
        <v>0</v>
      </c>
      <c r="I243" s="11">
        <f t="shared" si="105"/>
        <v>0</v>
      </c>
      <c r="J243" s="11">
        <f t="shared" si="105"/>
        <v>0</v>
      </c>
      <c r="K243" s="11">
        <f t="shared" si="105"/>
        <v>0</v>
      </c>
      <c r="L243" s="11">
        <f t="shared" si="105"/>
        <v>0</v>
      </c>
      <c r="M243" s="11">
        <f t="shared" si="105"/>
        <v>0</v>
      </c>
      <c r="N243" s="11">
        <f t="shared" si="105"/>
        <v>0</v>
      </c>
      <c r="O243" s="11">
        <f t="shared" si="105"/>
        <v>0</v>
      </c>
      <c r="P243" s="11">
        <f t="shared" si="105"/>
        <v>0</v>
      </c>
      <c r="Q243" s="11">
        <f t="shared" si="105"/>
        <v>0</v>
      </c>
      <c r="R243" s="11">
        <f t="shared" si="105"/>
        <v>0</v>
      </c>
      <c r="S243" s="11">
        <f t="shared" si="105"/>
        <v>0</v>
      </c>
      <c r="T243" s="11">
        <f t="shared" si="105"/>
        <v>0</v>
      </c>
      <c r="U243" s="11">
        <f t="shared" si="105"/>
        <v>0</v>
      </c>
      <c r="V243" s="11">
        <f t="shared" si="105"/>
        <v>0</v>
      </c>
      <c r="W243" s="11">
        <f t="shared" si="105"/>
        <v>0</v>
      </c>
    </row>
    <row r="244" spans="1:28" s="31" customForma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c r="AA244" s="1"/>
      <c r="AB244" s="1"/>
    </row>
    <row r="245" spans="1:28" outlineLevel="1" x14ac:dyDescent="0.2"/>
    <row r="246" spans="1:28" outlineLevel="1" x14ac:dyDescent="0.2">
      <c r="A246" s="32" t="s">
        <v>86</v>
      </c>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4"/>
      <c r="AA246" s="33"/>
      <c r="AB246" s="33"/>
    </row>
    <row r="247" spans="1:28" outlineLevel="1" x14ac:dyDescent="0.2">
      <c r="B247" s="20" t="s">
        <v>88</v>
      </c>
      <c r="C247" s="5">
        <f>'[2]Table 30'!C$26</f>
        <v>1565.079367</v>
      </c>
      <c r="D247" s="5">
        <f>'[2]Table 30'!D$26</f>
        <v>1836.1939</v>
      </c>
      <c r="E247" s="5">
        <f>'[2]Table 30'!E$26</f>
        <v>2054.4607620000002</v>
      </c>
      <c r="F247" s="5">
        <f>'[2]Table 30'!F$26</f>
        <v>1778.21003</v>
      </c>
      <c r="G247" s="5">
        <f>'[2]Table 30'!G$26</f>
        <v>1476.063363</v>
      </c>
      <c r="H247" s="5">
        <f>'[2]Table 30'!H$26</f>
        <v>1579.92761</v>
      </c>
      <c r="I247" s="5">
        <f>'[2]Table 30'!I$26</f>
        <v>1215.1786970000001</v>
      </c>
      <c r="J247" s="5">
        <f>'[2]Table 30'!J$26</f>
        <v>1606.431439</v>
      </c>
      <c r="K247" s="5">
        <f>'[2]Table 30'!K$26</f>
        <v>1490.861641</v>
      </c>
      <c r="L247" s="5">
        <f>'[2]Table 30'!L$26</f>
        <v>1028.754619</v>
      </c>
      <c r="M247" s="5">
        <f>'[2]Table 30'!M$26</f>
        <v>919.62382200000002</v>
      </c>
      <c r="N247" s="5">
        <f>'[2]Table 30'!N$26</f>
        <v>888.08940199999995</v>
      </c>
      <c r="O247" s="5">
        <f>'[2]Table 30'!O$26</f>
        <v>840.31197899999995</v>
      </c>
      <c r="P247" s="5">
        <f>'[2]Table 30'!P$26</f>
        <v>1085.2830429999999</v>
      </c>
      <c r="Q247" s="5">
        <f>'[2]Table 30'!Q$26</f>
        <v>899.93588699999998</v>
      </c>
      <c r="R247" s="5">
        <f>'[2]Table 30'!R$26</f>
        <v>851.01776099999995</v>
      </c>
      <c r="S247" s="5">
        <f>'[2]Table 30'!S$26</f>
        <v>826.71509500000002</v>
      </c>
      <c r="T247" s="5">
        <f>'[2]Table 30'!T$26</f>
        <v>801.80061699999999</v>
      </c>
      <c r="U247" s="5">
        <f>'[2]Table 30'!U$26</f>
        <v>801.79370800000004</v>
      </c>
      <c r="V247" s="5">
        <f>'[2]Table 30'!V$26</f>
        <v>765.26569300000006</v>
      </c>
      <c r="W247" s="5">
        <f>'[2]Table 30'!W$26</f>
        <v>676.92540099999997</v>
      </c>
      <c r="Z247" s="21" t="s">
        <v>26</v>
      </c>
      <c r="AB247"/>
    </row>
    <row r="248" spans="1:28" outlineLevel="1" x14ac:dyDescent="0.2">
      <c r="B248" s="7" t="s">
        <v>89</v>
      </c>
      <c r="C248" s="5"/>
      <c r="D248" s="5"/>
      <c r="E248" s="5"/>
      <c r="F248" s="5"/>
      <c r="G248" s="5"/>
      <c r="H248" s="5"/>
      <c r="I248" s="5"/>
      <c r="J248" s="5"/>
      <c r="K248" s="5"/>
      <c r="L248" s="5"/>
      <c r="M248" s="5"/>
      <c r="N248" s="5"/>
      <c r="O248" s="5"/>
      <c r="P248" s="5"/>
      <c r="Q248" s="5"/>
      <c r="R248" s="5"/>
      <c r="S248" s="5"/>
      <c r="T248" s="5"/>
      <c r="U248" s="5"/>
      <c r="V248" s="5"/>
      <c r="W248" s="5"/>
      <c r="Z248" s="21" t="s">
        <v>26</v>
      </c>
      <c r="AB248"/>
    </row>
    <row r="249" spans="1:28" outlineLevel="1" x14ac:dyDescent="0.2">
      <c r="B249" s="7" t="s">
        <v>25</v>
      </c>
      <c r="C249" s="5">
        <f>'[2]Table 31'!C$15</f>
        <v>0.8</v>
      </c>
      <c r="D249" s="5">
        <f>'[2]Table 31'!D$15</f>
        <v>0.92100000000000004</v>
      </c>
      <c r="E249" s="5">
        <f>'[2]Table 31'!E$15</f>
        <v>0.91400000000000003</v>
      </c>
      <c r="F249" s="5">
        <f>'[2]Table 31'!F$15</f>
        <v>0.90600000000000003</v>
      </c>
      <c r="G249" s="5">
        <f>'[2]Table 31'!G$15</f>
        <v>0.85899999999999999</v>
      </c>
      <c r="H249" s="5">
        <f>'[2]Table 31'!H$15</f>
        <v>0.93899999999999995</v>
      </c>
      <c r="I249" s="5">
        <f>'[2]Table 31'!I$15</f>
        <v>0.96599999999999997</v>
      </c>
      <c r="J249" s="5">
        <f>'[2]Table 31'!J$15</f>
        <v>1.0389999999999999</v>
      </c>
      <c r="K249" s="5">
        <f>'[2]Table 31'!K$15</f>
        <v>1.034</v>
      </c>
      <c r="L249" s="5">
        <f>'[2]Table 31'!L$15</f>
        <v>0.94499999999999995</v>
      </c>
      <c r="M249" s="5">
        <f>'[2]Table 31'!M$15</f>
        <v>0.95499999999999996</v>
      </c>
      <c r="N249" s="5">
        <f>'[2]Table 31'!N$15</f>
        <v>0.93600000000000005</v>
      </c>
      <c r="O249" s="5">
        <f>'[2]Table 31'!O$15</f>
        <v>0.96</v>
      </c>
      <c r="P249" s="5">
        <f>'[2]Table 31'!P$15</f>
        <v>1.139</v>
      </c>
      <c r="Q249" s="5">
        <f>'[2]Table 31'!Q$15</f>
        <v>1.0649999999999999</v>
      </c>
      <c r="R249" s="5">
        <f>'[2]Table 31'!R$15</f>
        <v>1.0640000000000001</v>
      </c>
      <c r="S249" s="5">
        <f>'[2]Table 31'!S$15</f>
        <v>1.2310000000000001</v>
      </c>
      <c r="T249" s="5">
        <f>'[2]Table 31'!T$15</f>
        <v>0.75700000000000001</v>
      </c>
      <c r="U249" s="5">
        <f>'[2]Table 31'!U$15</f>
        <v>0.77400000000000002</v>
      </c>
      <c r="V249" s="5">
        <f>'[2]Table 31'!V$15</f>
        <v>0.76300000000000001</v>
      </c>
      <c r="W249" s="5">
        <f>'[2]Table 31'!W$15</f>
        <v>0.64</v>
      </c>
      <c r="Z249" s="21" t="s">
        <v>26</v>
      </c>
      <c r="AB249"/>
    </row>
    <row r="250" spans="1:28" outlineLevel="1" x14ac:dyDescent="0.2">
      <c r="B250" s="7" t="s">
        <v>30</v>
      </c>
      <c r="C250" s="5">
        <f>'[2]Table 31'!C$25</f>
        <v>115897.46494400001</v>
      </c>
      <c r="D250" s="5">
        <f>'[2]Table 31'!D$25</f>
        <v>118109.945163</v>
      </c>
      <c r="E250" s="5">
        <f>'[2]Table 31'!E$25</f>
        <v>133161.66389900001</v>
      </c>
      <c r="F250" s="5">
        <f>'[2]Table 31'!F$25</f>
        <v>116273.947115</v>
      </c>
      <c r="G250" s="5">
        <f>'[2]Table 31'!G$25</f>
        <v>101798.034944</v>
      </c>
      <c r="H250" s="5">
        <f>'[2]Table 31'!H$25</f>
        <v>99677.962994000001</v>
      </c>
      <c r="I250" s="5">
        <f>'[2]Table 31'!I$25</f>
        <v>74523.042763999998</v>
      </c>
      <c r="J250" s="5">
        <f>'[2]Table 31'!J$25</f>
        <v>91595.514240000004</v>
      </c>
      <c r="K250" s="5">
        <f>'[2]Table 31'!K$25</f>
        <v>85417.008961</v>
      </c>
      <c r="L250" s="5">
        <f>'[2]Table 31'!L$25</f>
        <v>64492.252770999999</v>
      </c>
      <c r="M250" s="5">
        <f>'[2]Table 31'!M$25</f>
        <v>57047.208628</v>
      </c>
      <c r="N250" s="5">
        <f>'[2]Table 31'!N$25</f>
        <v>56209.328415999997</v>
      </c>
      <c r="O250" s="5">
        <f>'[2]Table 31'!O$25</f>
        <v>51855.745159999999</v>
      </c>
      <c r="P250" s="5">
        <f>'[2]Table 31'!P$25</f>
        <v>56447.777985000001</v>
      </c>
      <c r="Q250" s="5">
        <f>'[2]Table 31'!Q$25</f>
        <v>50059.847329999997</v>
      </c>
      <c r="R250" s="5">
        <f>'[2]Table 31'!R$25</f>
        <v>47383.218196000002</v>
      </c>
      <c r="S250" s="5">
        <f>'[2]Table 31'!S$25</f>
        <v>39785.550576000001</v>
      </c>
      <c r="T250" s="5">
        <f>'[2]Table 31'!T$25</f>
        <v>62747.736532000003</v>
      </c>
      <c r="U250" s="5">
        <f>'[2]Table 31'!U$25</f>
        <v>61369.027440999998</v>
      </c>
      <c r="V250" s="5">
        <f>'[2]Table 31'!V$25</f>
        <v>59417.621630000001</v>
      </c>
      <c r="W250" s="5">
        <f>'[2]Table 31'!W$25</f>
        <v>62659.712005000001</v>
      </c>
      <c r="Z250" s="21" t="s">
        <v>26</v>
      </c>
      <c r="AB250"/>
    </row>
    <row r="251" spans="1:28" outlineLevel="1" x14ac:dyDescent="0.2">
      <c r="B251" s="7" t="s">
        <v>31</v>
      </c>
      <c r="C251" s="5">
        <f t="shared" ref="C251:W251" si="106">C249*C250/1000</f>
        <v>92.717971955200014</v>
      </c>
      <c r="D251" s="5">
        <f t="shared" si="106"/>
        <v>108.779259495123</v>
      </c>
      <c r="E251" s="5">
        <f t="shared" si="106"/>
        <v>121.70976080368601</v>
      </c>
      <c r="F251" s="5">
        <f t="shared" si="106"/>
        <v>105.34419608619</v>
      </c>
      <c r="G251" s="5">
        <f t="shared" si="106"/>
        <v>87.444512016895999</v>
      </c>
      <c r="H251" s="5">
        <f t="shared" si="106"/>
        <v>93.597607251365986</v>
      </c>
      <c r="I251" s="5">
        <f t="shared" si="106"/>
        <v>71.989259310023996</v>
      </c>
      <c r="J251" s="5">
        <f t="shared" si="106"/>
        <v>95.167739295359993</v>
      </c>
      <c r="K251" s="5">
        <f t="shared" si="106"/>
        <v>88.321187265673998</v>
      </c>
      <c r="L251" s="5">
        <f t="shared" si="106"/>
        <v>60.945178868594994</v>
      </c>
      <c r="M251" s="5">
        <f t="shared" si="106"/>
        <v>54.480084239739995</v>
      </c>
      <c r="N251" s="5">
        <f t="shared" si="106"/>
        <v>52.611931397375997</v>
      </c>
      <c r="O251" s="5">
        <f t="shared" si="106"/>
        <v>49.7815153536</v>
      </c>
      <c r="P251" s="5">
        <f t="shared" si="106"/>
        <v>64.294019124914996</v>
      </c>
      <c r="Q251" s="5">
        <f t="shared" si="106"/>
        <v>53.313737406449995</v>
      </c>
      <c r="R251" s="5">
        <f t="shared" si="106"/>
        <v>50.415744160544001</v>
      </c>
      <c r="S251" s="5">
        <f t="shared" si="106"/>
        <v>48.976012759056005</v>
      </c>
      <c r="T251" s="5">
        <f t="shared" si="106"/>
        <v>47.500036554723998</v>
      </c>
      <c r="U251" s="5">
        <f t="shared" si="106"/>
        <v>47.499627239333996</v>
      </c>
      <c r="V251" s="5">
        <f t="shared" si="106"/>
        <v>45.335645303690001</v>
      </c>
      <c r="W251" s="5">
        <f t="shared" si="106"/>
        <v>40.102215683200001</v>
      </c>
    </row>
    <row r="252" spans="1:28" outlineLevel="1" x14ac:dyDescent="0.2">
      <c r="B252" s="7" t="s">
        <v>140</v>
      </c>
      <c r="C252" s="14">
        <f t="shared" ref="C252:W252" si="107">C247/C251</f>
        <v>16.88000000427343</v>
      </c>
      <c r="D252" s="14">
        <f t="shared" si="107"/>
        <v>16.879999997447342</v>
      </c>
      <c r="E252" s="14">
        <f t="shared" si="107"/>
        <v>16.879999996991042</v>
      </c>
      <c r="F252" s="14">
        <f t="shared" si="107"/>
        <v>16.880000000618097</v>
      </c>
      <c r="G252" s="14">
        <f t="shared" si="107"/>
        <v>16.880000001770213</v>
      </c>
      <c r="H252" s="14">
        <f t="shared" si="107"/>
        <v>16.879999995693716</v>
      </c>
      <c r="I252" s="14">
        <f t="shared" si="107"/>
        <v>16.879999997871835</v>
      </c>
      <c r="J252" s="14">
        <f t="shared" si="107"/>
        <v>16.879999996788023</v>
      </c>
      <c r="K252" s="14">
        <f t="shared" si="107"/>
        <v>16.879999999495283</v>
      </c>
      <c r="L252" s="14">
        <f t="shared" si="107"/>
        <v>16.879999995046639</v>
      </c>
      <c r="M252" s="14">
        <f t="shared" si="107"/>
        <v>16.880000000609193</v>
      </c>
      <c r="N252" s="14">
        <f t="shared" si="107"/>
        <v>16.880000000233657</v>
      </c>
      <c r="O252" s="14">
        <f t="shared" si="107"/>
        <v>16.879999996609826</v>
      </c>
      <c r="P252" s="14">
        <f t="shared" si="107"/>
        <v>16.880000002666417</v>
      </c>
      <c r="Q252" s="14">
        <f t="shared" si="107"/>
        <v>16.879999992105677</v>
      </c>
      <c r="R252" s="14">
        <f t="shared" si="107"/>
        <v>16.879999991471259</v>
      </c>
      <c r="S252" s="14">
        <f t="shared" si="107"/>
        <v>16.879999992386775</v>
      </c>
      <c r="T252" s="14">
        <f t="shared" si="107"/>
        <v>16.879999999079136</v>
      </c>
      <c r="U252" s="14">
        <f t="shared" si="107"/>
        <v>16.880000004211446</v>
      </c>
      <c r="V252" s="14">
        <f t="shared" si="107"/>
        <v>16.880000006037477</v>
      </c>
      <c r="W252" s="14">
        <f t="shared" si="107"/>
        <v>16.88000000667255</v>
      </c>
    </row>
    <row r="253" spans="1:28" outlineLevel="1" x14ac:dyDescent="0.2">
      <c r="B253" s="7" t="s">
        <v>90</v>
      </c>
      <c r="C253" s="5">
        <f t="shared" ref="C253:W253" si="108">C250*C252</f>
        <v>1956349.2087499998</v>
      </c>
      <c r="D253" s="5">
        <f t="shared" si="108"/>
        <v>1993695.8740499457</v>
      </c>
      <c r="E253" s="5">
        <f t="shared" si="108"/>
        <v>2247768.8862144421</v>
      </c>
      <c r="F253" s="5">
        <f t="shared" si="108"/>
        <v>1962704.2273730687</v>
      </c>
      <c r="G253" s="5">
        <f t="shared" si="108"/>
        <v>1718350.8300349242</v>
      </c>
      <c r="H253" s="5">
        <f t="shared" si="108"/>
        <v>1682564.0149094784</v>
      </c>
      <c r="I253" s="5">
        <f t="shared" si="108"/>
        <v>1257948.9616977226</v>
      </c>
      <c r="J253" s="5">
        <f t="shared" si="108"/>
        <v>1546132.2800769974</v>
      </c>
      <c r="K253" s="5">
        <f t="shared" si="108"/>
        <v>1441839.1112185686</v>
      </c>
      <c r="L253" s="5">
        <f t="shared" si="108"/>
        <v>1088629.2264550265</v>
      </c>
      <c r="M253" s="5">
        <f t="shared" si="108"/>
        <v>962956.88167539274</v>
      </c>
      <c r="N253" s="5">
        <f t="shared" si="108"/>
        <v>948813.46367521363</v>
      </c>
      <c r="O253" s="5">
        <f t="shared" si="108"/>
        <v>875324.97812499991</v>
      </c>
      <c r="P253" s="5">
        <f t="shared" si="108"/>
        <v>952838.49253731337</v>
      </c>
      <c r="Q253" s="5">
        <f t="shared" si="108"/>
        <v>845010.22253521136</v>
      </c>
      <c r="R253" s="5">
        <f t="shared" si="108"/>
        <v>799828.7227443608</v>
      </c>
      <c r="S253" s="5">
        <f t="shared" si="108"/>
        <v>671580.09341998363</v>
      </c>
      <c r="T253" s="5">
        <f t="shared" si="108"/>
        <v>1059181.7926023779</v>
      </c>
      <c r="U253" s="5">
        <f t="shared" si="108"/>
        <v>1035909.1834625324</v>
      </c>
      <c r="V253" s="5">
        <f t="shared" si="108"/>
        <v>1002969.4534731326</v>
      </c>
      <c r="W253" s="5">
        <f t="shared" si="108"/>
        <v>1057695.9390625001</v>
      </c>
    </row>
    <row r="254" spans="1:28" outlineLevel="1" x14ac:dyDescent="0.2"/>
    <row r="255" spans="1:28" outlineLevel="1" x14ac:dyDescent="0.2">
      <c r="B255" s="8" t="s">
        <v>14</v>
      </c>
      <c r="C255" s="13"/>
      <c r="H255" s="5"/>
    </row>
    <row r="256" spans="1:28" outlineLevel="1" x14ac:dyDescent="0.2">
      <c r="B256" s="4" t="s">
        <v>18</v>
      </c>
      <c r="C256" s="5">
        <f>IFERROR(INDEX('[2]Table 30'!C$14:C$19,MATCH($B256,'[2]Table 30'!$B$14:$B$19,0))*1000,0)</f>
        <v>0</v>
      </c>
      <c r="D256" s="5">
        <f>IFERROR(INDEX('[2]Table 30'!D$14:D$19,MATCH($B256,'[2]Table 30'!$B$14:$B$19,0))*1000,0)</f>
        <v>0</v>
      </c>
      <c r="E256" s="5">
        <f>IFERROR(INDEX('[2]Table 30'!E$14:E$19,MATCH($B256,'[2]Table 30'!$B$14:$B$19,0))*1000,0)</f>
        <v>0</v>
      </c>
      <c r="F256" s="5">
        <f>IFERROR(INDEX('[2]Table 30'!F$14:F$19,MATCH($B256,'[2]Table 30'!$B$14:$B$19,0))*1000,0)</f>
        <v>0</v>
      </c>
      <c r="G256" s="5">
        <f>IFERROR(INDEX('[2]Table 30'!G$14:G$19,MATCH($B256,'[2]Table 30'!$B$14:$B$19,0))*1000,0)</f>
        <v>0</v>
      </c>
      <c r="H256" s="5">
        <f>IFERROR(INDEX('[2]Table 30'!H$14:H$19,MATCH($B256,'[2]Table 30'!$B$14:$B$19,0))*1000,0)</f>
        <v>0</v>
      </c>
      <c r="I256" s="5">
        <f>IFERROR(INDEX('[2]Table 30'!I$14:I$19,MATCH($B256,'[2]Table 30'!$B$14:$B$19,0))*1000,0)</f>
        <v>0</v>
      </c>
      <c r="J256" s="5">
        <f>IFERROR(INDEX('[2]Table 30'!J$14:J$19,MATCH($B256,'[2]Table 30'!$B$14:$B$19,0))*1000,0)</f>
        <v>0</v>
      </c>
      <c r="K256" s="5">
        <f>IFERROR(INDEX('[2]Table 30'!K$14:K$19,MATCH($B256,'[2]Table 30'!$B$14:$B$19,0))*1000,0)</f>
        <v>0</v>
      </c>
      <c r="L256" s="5">
        <f>IFERROR(INDEX('[2]Table 30'!L$14:L$19,MATCH($B256,'[2]Table 30'!$B$14:$B$19,0))*1000,0)</f>
        <v>0</v>
      </c>
      <c r="M256" s="5">
        <f>IFERROR(INDEX('[2]Table 30'!M$14:M$19,MATCH($B256,'[2]Table 30'!$B$14:$B$19,0))*1000,0)</f>
        <v>0</v>
      </c>
      <c r="N256" s="5">
        <f>IFERROR(INDEX('[2]Table 30'!N$14:N$19,MATCH($B256,'[2]Table 30'!$B$14:$B$19,0))*1000,0)</f>
        <v>0</v>
      </c>
      <c r="O256" s="5">
        <f>IFERROR(INDEX('[2]Table 30'!O$14:O$19,MATCH($B256,'[2]Table 30'!$B$14:$B$19,0))*1000,0)</f>
        <v>0</v>
      </c>
      <c r="P256" s="5">
        <f>IFERROR(INDEX('[2]Table 30'!P$14:P$19,MATCH($B256,'[2]Table 30'!$B$14:$B$19,0))*1000,0)</f>
        <v>0</v>
      </c>
      <c r="Q256" s="5">
        <f>IFERROR(INDEX('[2]Table 30'!Q$14:Q$19,MATCH($B256,'[2]Table 30'!$B$14:$B$19,0))*1000,0)</f>
        <v>0</v>
      </c>
      <c r="R256" s="5">
        <f>IFERROR(INDEX('[2]Table 30'!R$14:R$19,MATCH($B256,'[2]Table 30'!$B$14:$B$19,0))*1000,0)</f>
        <v>0</v>
      </c>
      <c r="S256" s="5">
        <f>IFERROR(INDEX('[2]Table 30'!S$14:S$19,MATCH($B256,'[2]Table 30'!$B$14:$B$19,0))*1000,0)</f>
        <v>0</v>
      </c>
      <c r="T256" s="5">
        <f>IFERROR(INDEX('[2]Table 30'!T$14:T$19,MATCH($B256,'[2]Table 30'!$B$14:$B$19,0))*1000,0)</f>
        <v>0</v>
      </c>
      <c r="U256" s="5">
        <f>IFERROR(INDEX('[2]Table 30'!U$14:U$19,MATCH($B256,'[2]Table 30'!$B$14:$B$19,0))*1000,0)</f>
        <v>0</v>
      </c>
      <c r="V256" s="5">
        <f>IFERROR(INDEX('[2]Table 30'!V$14:V$19,MATCH($B256,'[2]Table 30'!$B$14:$B$19,0))*1000,0)</f>
        <v>0</v>
      </c>
      <c r="W256" s="5">
        <f>IFERROR(INDEX('[2]Table 30'!W$14:W$19,MATCH($B256,'[2]Table 30'!$B$14:$B$19,0))*1000,0)</f>
        <v>0</v>
      </c>
      <c r="Z256" s="21" t="s">
        <v>26</v>
      </c>
    </row>
    <row r="257" spans="2:26" outlineLevel="1" x14ac:dyDescent="0.2">
      <c r="B257" s="4" t="s">
        <v>19</v>
      </c>
      <c r="C257" s="5">
        <f>IFERROR(INDEX('[2]Table 30'!C$14:C$19,MATCH($B257,'[2]Table 30'!$B$14:$B$19,0))*1000,0)</f>
        <v>0</v>
      </c>
      <c r="D257" s="5">
        <f>IFERROR(INDEX('[2]Table 30'!D$14:D$19,MATCH($B257,'[2]Table 30'!$B$14:$B$19,0))*1000,0)</f>
        <v>0</v>
      </c>
      <c r="E257" s="5">
        <f>IFERROR(INDEX('[2]Table 30'!E$14:E$19,MATCH($B257,'[2]Table 30'!$B$14:$B$19,0))*1000,0)</f>
        <v>0</v>
      </c>
      <c r="F257" s="5">
        <f>IFERROR(INDEX('[2]Table 30'!F$14:F$19,MATCH($B257,'[2]Table 30'!$B$14:$B$19,0))*1000,0)</f>
        <v>0</v>
      </c>
      <c r="G257" s="5">
        <f>IFERROR(INDEX('[2]Table 30'!G$14:G$19,MATCH($B257,'[2]Table 30'!$B$14:$B$19,0))*1000,0)</f>
        <v>0</v>
      </c>
      <c r="H257" s="5">
        <f>IFERROR(INDEX('[2]Table 30'!H$14:H$19,MATCH($B257,'[2]Table 30'!$B$14:$B$19,0))*1000,0)</f>
        <v>0</v>
      </c>
      <c r="I257" s="5">
        <f>IFERROR(INDEX('[2]Table 30'!I$14:I$19,MATCH($B257,'[2]Table 30'!$B$14:$B$19,0))*1000,0)</f>
        <v>0</v>
      </c>
      <c r="J257" s="5">
        <f>IFERROR(INDEX('[2]Table 30'!J$14:J$19,MATCH($B257,'[2]Table 30'!$B$14:$B$19,0))*1000,0)</f>
        <v>0</v>
      </c>
      <c r="K257" s="5">
        <f>IFERROR(INDEX('[2]Table 30'!K$14:K$19,MATCH($B257,'[2]Table 30'!$B$14:$B$19,0))*1000,0)</f>
        <v>0</v>
      </c>
      <c r="L257" s="5">
        <f>IFERROR(INDEX('[2]Table 30'!L$14:L$19,MATCH($B257,'[2]Table 30'!$B$14:$B$19,0))*1000,0)</f>
        <v>0</v>
      </c>
      <c r="M257" s="5">
        <f>IFERROR(INDEX('[2]Table 30'!M$14:M$19,MATCH($B257,'[2]Table 30'!$B$14:$B$19,0))*1000,0)</f>
        <v>0</v>
      </c>
      <c r="N257" s="5">
        <f>IFERROR(INDEX('[2]Table 30'!N$14:N$19,MATCH($B257,'[2]Table 30'!$B$14:$B$19,0))*1000,0)</f>
        <v>0</v>
      </c>
      <c r="O257" s="5">
        <f>IFERROR(INDEX('[2]Table 30'!O$14:O$19,MATCH($B257,'[2]Table 30'!$B$14:$B$19,0))*1000,0)</f>
        <v>0</v>
      </c>
      <c r="P257" s="5">
        <f>IFERROR(INDEX('[2]Table 30'!P$14:P$19,MATCH($B257,'[2]Table 30'!$B$14:$B$19,0))*1000,0)</f>
        <v>0</v>
      </c>
      <c r="Q257" s="5">
        <f>IFERROR(INDEX('[2]Table 30'!Q$14:Q$19,MATCH($B257,'[2]Table 30'!$B$14:$B$19,0))*1000,0)</f>
        <v>0</v>
      </c>
      <c r="R257" s="5">
        <f>IFERROR(INDEX('[2]Table 30'!R$14:R$19,MATCH($B257,'[2]Table 30'!$B$14:$B$19,0))*1000,0)</f>
        <v>0</v>
      </c>
      <c r="S257" s="5">
        <f>IFERROR(INDEX('[2]Table 30'!S$14:S$19,MATCH($B257,'[2]Table 30'!$B$14:$B$19,0))*1000,0)</f>
        <v>0</v>
      </c>
      <c r="T257" s="5">
        <f>IFERROR(INDEX('[2]Table 30'!T$14:T$19,MATCH($B257,'[2]Table 30'!$B$14:$B$19,0))*1000,0)</f>
        <v>0</v>
      </c>
      <c r="U257" s="5">
        <f>IFERROR(INDEX('[2]Table 30'!U$14:U$19,MATCH($B257,'[2]Table 30'!$B$14:$B$19,0))*1000,0)</f>
        <v>0</v>
      </c>
      <c r="V257" s="5">
        <f>IFERROR(INDEX('[2]Table 30'!V$14:V$19,MATCH($B257,'[2]Table 30'!$B$14:$B$19,0))*1000,0)</f>
        <v>0</v>
      </c>
      <c r="W257" s="5">
        <f>IFERROR(INDEX('[2]Table 30'!W$14:W$19,MATCH($B257,'[2]Table 30'!$B$14:$B$19,0))*1000,0)</f>
        <v>0</v>
      </c>
      <c r="Z257" s="21" t="s">
        <v>26</v>
      </c>
    </row>
    <row r="258" spans="2:26" outlineLevel="1" x14ac:dyDescent="0.2">
      <c r="B258" s="4" t="s">
        <v>16</v>
      </c>
      <c r="C258" s="5">
        <f>IFERROR(INDEX('[2]Table 30'!C$14:C$19,MATCH($B258,'[2]Table 30'!$B$14:$B$19,0))*1000,0)</f>
        <v>1137.9010000000001</v>
      </c>
      <c r="D258" s="5">
        <f>IFERROR(INDEX('[2]Table 30'!D$14:D$19,MATCH($B258,'[2]Table 30'!$B$14:$B$19,0))*1000,0)</f>
        <v>1474.558</v>
      </c>
      <c r="E258" s="5">
        <f>IFERROR(INDEX('[2]Table 30'!E$14:E$19,MATCH($B258,'[2]Table 30'!$B$14:$B$19,0))*1000,0)</f>
        <v>1574.9829999999999</v>
      </c>
      <c r="F258" s="5">
        <f>IFERROR(INDEX('[2]Table 30'!F$14:F$19,MATCH($B258,'[2]Table 30'!$B$14:$B$19,0))*1000,0)</f>
        <v>1362.4750000000001</v>
      </c>
      <c r="G258" s="5">
        <f>IFERROR(INDEX('[2]Table 30'!G$14:G$19,MATCH($B258,'[2]Table 30'!$B$14:$B$19,0))*1000,0)</f>
        <v>1106.3119999999999</v>
      </c>
      <c r="H258" s="5">
        <f>IFERROR(INDEX('[2]Table 30'!H$14:H$19,MATCH($B258,'[2]Table 30'!$B$14:$B$19,0))*1000,0)</f>
        <v>1153.598</v>
      </c>
      <c r="I258" s="5">
        <f>IFERROR(INDEX('[2]Table 30'!I$14:I$19,MATCH($B258,'[2]Table 30'!$B$14:$B$19,0))*1000,0)</f>
        <v>1011.3239999999998</v>
      </c>
      <c r="J258" s="5">
        <f>IFERROR(INDEX('[2]Table 30'!J$14:J$19,MATCH($B258,'[2]Table 30'!$B$14:$B$19,0))*1000,0)</f>
        <v>1214.857</v>
      </c>
      <c r="K258" s="5">
        <f>IFERROR(INDEX('[2]Table 30'!K$14:K$19,MATCH($B258,'[2]Table 30'!$B$14:$B$19,0))*1000,0)</f>
        <v>1204.347</v>
      </c>
      <c r="L258" s="5">
        <f>IFERROR(INDEX('[2]Table 30'!L$14:L$19,MATCH($B258,'[2]Table 30'!$B$14:$B$19,0))*1000,0)</f>
        <v>690.24599999999998</v>
      </c>
      <c r="M258" s="5">
        <f>IFERROR(INDEX('[2]Table 30'!M$14:M$19,MATCH($B258,'[2]Table 30'!$B$14:$B$19,0))*1000,0)</f>
        <v>686.63900000000001</v>
      </c>
      <c r="N258" s="5">
        <f>IFERROR(INDEX('[2]Table 30'!N$14:N$19,MATCH($B258,'[2]Table 30'!$B$14:$B$19,0))*1000,0)</f>
        <v>608.04399999999998</v>
      </c>
      <c r="O258" s="5">
        <f>IFERROR(INDEX('[2]Table 30'!O$14:O$19,MATCH($B258,'[2]Table 30'!$B$14:$B$19,0))*1000,0)</f>
        <v>635.572</v>
      </c>
      <c r="P258" s="5">
        <f>IFERROR(INDEX('[2]Table 30'!P$14:P$19,MATCH($B258,'[2]Table 30'!$B$14:$B$19,0))*1000,0)</f>
        <v>765.9</v>
      </c>
      <c r="Q258" s="5">
        <f>IFERROR(INDEX('[2]Table 30'!Q$14:Q$19,MATCH($B258,'[2]Table 30'!$B$14:$B$19,0))*1000,0)</f>
        <v>784.86199999999997</v>
      </c>
      <c r="R258" s="5">
        <f>IFERROR(INDEX('[2]Table 30'!R$14:R$19,MATCH($B258,'[2]Table 30'!$B$14:$B$19,0))*1000,0)</f>
        <v>656.48300000000006</v>
      </c>
      <c r="S258" s="5">
        <f>IFERROR(INDEX('[2]Table 30'!S$14:S$19,MATCH($B258,'[2]Table 30'!$B$14:$B$19,0))*1000,0)</f>
        <v>575.98300000000006</v>
      </c>
      <c r="T258" s="5">
        <f>IFERROR(INDEX('[2]Table 30'!T$14:T$19,MATCH($B258,'[2]Table 30'!$B$14:$B$19,0))*1000,0)</f>
        <v>367.238</v>
      </c>
      <c r="U258" s="5">
        <f>IFERROR(INDEX('[2]Table 30'!U$14:U$19,MATCH($B258,'[2]Table 30'!$B$14:$B$19,0))*1000,0)</f>
        <v>307.255</v>
      </c>
      <c r="V258" s="5">
        <f>IFERROR(INDEX('[2]Table 30'!V$14:V$19,MATCH($B258,'[2]Table 30'!$B$14:$B$19,0))*1000,0)</f>
        <v>291.81299999999999</v>
      </c>
      <c r="W258" s="5">
        <f>IFERROR(INDEX('[2]Table 30'!W$14:W$19,MATCH($B258,'[2]Table 30'!$B$14:$B$19,0))*1000,0)</f>
        <v>248.852</v>
      </c>
      <c r="Z258" s="21" t="s">
        <v>26</v>
      </c>
    </row>
    <row r="259" spans="2:26" outlineLevel="1" x14ac:dyDescent="0.2">
      <c r="B259" s="4" t="s">
        <v>21</v>
      </c>
      <c r="C259" s="5">
        <f>IFERROR(INDEX('[2]Table 30'!C$14:C$19,MATCH($B259,'[2]Table 30'!$B$14:$B$19,0))*1000,0)</f>
        <v>0</v>
      </c>
      <c r="D259" s="5">
        <f>IFERROR(INDEX('[2]Table 30'!D$14:D$19,MATCH($B259,'[2]Table 30'!$B$14:$B$19,0))*1000,0)</f>
        <v>0</v>
      </c>
      <c r="E259" s="5">
        <f>IFERROR(INDEX('[2]Table 30'!E$14:E$19,MATCH($B259,'[2]Table 30'!$B$14:$B$19,0))*1000,0)</f>
        <v>0</v>
      </c>
      <c r="F259" s="5">
        <f>IFERROR(INDEX('[2]Table 30'!F$14:F$19,MATCH($B259,'[2]Table 30'!$B$14:$B$19,0))*1000,0)</f>
        <v>0</v>
      </c>
      <c r="G259" s="5">
        <f>IFERROR(INDEX('[2]Table 30'!G$14:G$19,MATCH($B259,'[2]Table 30'!$B$14:$B$19,0))*1000,0)</f>
        <v>0</v>
      </c>
      <c r="H259" s="5">
        <f>IFERROR(INDEX('[2]Table 30'!H$14:H$19,MATCH($B259,'[2]Table 30'!$B$14:$B$19,0))*1000,0)</f>
        <v>0</v>
      </c>
      <c r="I259" s="5">
        <f>IFERROR(INDEX('[2]Table 30'!I$14:I$19,MATCH($B259,'[2]Table 30'!$B$14:$B$19,0))*1000,0)</f>
        <v>0</v>
      </c>
      <c r="J259" s="5">
        <f>IFERROR(INDEX('[2]Table 30'!J$14:J$19,MATCH($B259,'[2]Table 30'!$B$14:$B$19,0))*1000,0)</f>
        <v>0</v>
      </c>
      <c r="K259" s="5">
        <f>IFERROR(INDEX('[2]Table 30'!K$14:K$19,MATCH($B259,'[2]Table 30'!$B$14:$B$19,0))*1000,0)</f>
        <v>0</v>
      </c>
      <c r="L259" s="5">
        <f>IFERROR(INDEX('[2]Table 30'!L$14:L$19,MATCH($B259,'[2]Table 30'!$B$14:$B$19,0))*1000,0)</f>
        <v>0</v>
      </c>
      <c r="M259" s="5">
        <f>IFERROR(INDEX('[2]Table 30'!M$14:M$19,MATCH($B259,'[2]Table 30'!$B$14:$B$19,0))*1000,0)</f>
        <v>0</v>
      </c>
      <c r="N259" s="5">
        <f>IFERROR(INDEX('[2]Table 30'!N$14:N$19,MATCH($B259,'[2]Table 30'!$B$14:$B$19,0))*1000,0)</f>
        <v>0</v>
      </c>
      <c r="O259" s="5">
        <f>IFERROR(INDEX('[2]Table 30'!O$14:O$19,MATCH($B259,'[2]Table 30'!$B$14:$B$19,0))*1000,0)</f>
        <v>0</v>
      </c>
      <c r="P259" s="5">
        <f>IFERROR(INDEX('[2]Table 30'!P$14:P$19,MATCH($B259,'[2]Table 30'!$B$14:$B$19,0))*1000,0)</f>
        <v>0</v>
      </c>
      <c r="Q259" s="5">
        <f>IFERROR(INDEX('[2]Table 30'!Q$14:Q$19,MATCH($B259,'[2]Table 30'!$B$14:$B$19,0))*1000,0)</f>
        <v>0</v>
      </c>
      <c r="R259" s="5">
        <f>IFERROR(INDEX('[2]Table 30'!R$14:R$19,MATCH($B259,'[2]Table 30'!$B$14:$B$19,0))*1000,0)</f>
        <v>0</v>
      </c>
      <c r="S259" s="5">
        <f>IFERROR(INDEX('[2]Table 30'!S$14:S$19,MATCH($B259,'[2]Table 30'!$B$14:$B$19,0))*1000,0)</f>
        <v>0</v>
      </c>
      <c r="T259" s="5">
        <f>IFERROR(INDEX('[2]Table 30'!T$14:T$19,MATCH($B259,'[2]Table 30'!$B$14:$B$19,0))*1000,0)</f>
        <v>0</v>
      </c>
      <c r="U259" s="5">
        <f>IFERROR(INDEX('[2]Table 30'!U$14:U$19,MATCH($B259,'[2]Table 30'!$B$14:$B$19,0))*1000,0)</f>
        <v>0</v>
      </c>
      <c r="V259" s="5">
        <f>IFERROR(INDEX('[2]Table 30'!V$14:V$19,MATCH($B259,'[2]Table 30'!$B$14:$B$19,0))*1000,0)</f>
        <v>0</v>
      </c>
      <c r="W259" s="5">
        <f>IFERROR(INDEX('[2]Table 30'!W$14:W$19,MATCH($B259,'[2]Table 30'!$B$14:$B$19,0))*1000,0)</f>
        <v>0</v>
      </c>
      <c r="Z259" s="21" t="s">
        <v>26</v>
      </c>
    </row>
    <row r="260" spans="2:26" outlineLevel="1" x14ac:dyDescent="0.2">
      <c r="B260" s="4" t="s">
        <v>20</v>
      </c>
      <c r="C260" s="5">
        <f>IFERROR(INDEX('[2]Table 30'!C$14:C$19,MATCH($B260,'[2]Table 30'!$B$14:$B$19,0))*1000,0)</f>
        <v>106.42500000000001</v>
      </c>
      <c r="D260" s="5">
        <f>IFERROR(INDEX('[2]Table 30'!D$14:D$19,MATCH($B260,'[2]Table 30'!$B$14:$B$19,0))*1000,0)</f>
        <v>9.6739999999999995</v>
      </c>
      <c r="E260" s="5">
        <f>IFERROR(INDEX('[2]Table 30'!E$14:E$19,MATCH($B260,'[2]Table 30'!$B$14:$B$19,0))*1000,0)</f>
        <v>21.361000000000001</v>
      </c>
      <c r="F260" s="5">
        <f>IFERROR(INDEX('[2]Table 30'!F$14:F$19,MATCH($B260,'[2]Table 30'!$B$14:$B$19,0))*1000,0)</f>
        <v>14.489000000000001</v>
      </c>
      <c r="G260" s="5">
        <f>IFERROR(INDEX('[2]Table 30'!G$14:G$19,MATCH($B260,'[2]Table 30'!$B$14:$B$19,0))*1000,0)</f>
        <v>14.61</v>
      </c>
      <c r="H260" s="5">
        <f>IFERROR(INDEX('[2]Table 30'!H$14:H$19,MATCH($B260,'[2]Table 30'!$B$14:$B$19,0))*1000,0)</f>
        <v>23.768000000000001</v>
      </c>
      <c r="I260" s="5">
        <f>IFERROR(INDEX('[2]Table 30'!I$14:I$19,MATCH($B260,'[2]Table 30'!$B$14:$B$19,0))*1000,0)</f>
        <v>17.567</v>
      </c>
      <c r="J260" s="5">
        <f>IFERROR(INDEX('[2]Table 30'!J$14:J$19,MATCH($B260,'[2]Table 30'!$B$14:$B$19,0))*1000,0)</f>
        <v>16.981999999999999</v>
      </c>
      <c r="K260" s="5">
        <f>IFERROR(INDEX('[2]Table 30'!K$14:K$19,MATCH($B260,'[2]Table 30'!$B$14:$B$19,0))*1000,0)</f>
        <v>17.677</v>
      </c>
      <c r="L260" s="5">
        <f>IFERROR(INDEX('[2]Table 30'!L$14:L$19,MATCH($B260,'[2]Table 30'!$B$14:$B$19,0))*1000,0)</f>
        <v>16.27</v>
      </c>
      <c r="M260" s="5">
        <f>IFERROR(INDEX('[2]Table 30'!M$14:M$19,MATCH($B260,'[2]Table 30'!$B$14:$B$19,0))*1000,0)</f>
        <v>15.871</v>
      </c>
      <c r="N260" s="5">
        <f>IFERROR(INDEX('[2]Table 30'!N$14:N$19,MATCH($B260,'[2]Table 30'!$B$14:$B$19,0))*1000,0)</f>
        <v>14.525</v>
      </c>
      <c r="O260" s="5">
        <f>IFERROR(INDEX('[2]Table 30'!O$14:O$19,MATCH($B260,'[2]Table 30'!$B$14:$B$19,0))*1000,0)</f>
        <v>19.224999999999998</v>
      </c>
      <c r="P260" s="5">
        <f>IFERROR(INDEX('[2]Table 30'!P$14:P$19,MATCH($B260,'[2]Table 30'!$B$14:$B$19,0))*1000,0)</f>
        <v>28.809000000000001</v>
      </c>
      <c r="Q260" s="5">
        <f>IFERROR(INDEX('[2]Table 30'!Q$14:Q$19,MATCH($B260,'[2]Table 30'!$B$14:$B$19,0))*1000,0)</f>
        <v>32.585999999999999</v>
      </c>
      <c r="R260" s="5">
        <f>IFERROR(INDEX('[2]Table 30'!R$14:R$19,MATCH($B260,'[2]Table 30'!$B$14:$B$19,0))*1000,0)</f>
        <v>29.416999999999998</v>
      </c>
      <c r="S260" s="5">
        <f>IFERROR(INDEX('[2]Table 30'!S$14:S$19,MATCH($B260,'[2]Table 30'!$B$14:$B$19,0))*1000,0)</f>
        <v>30.68</v>
      </c>
      <c r="T260" s="5">
        <f>IFERROR(INDEX('[2]Table 30'!T$14:T$19,MATCH($B260,'[2]Table 30'!$B$14:$B$19,0))*1000,0)</f>
        <v>44.2</v>
      </c>
      <c r="U260" s="5">
        <f>IFERROR(INDEX('[2]Table 30'!U$14:U$19,MATCH($B260,'[2]Table 30'!$B$14:$B$19,0))*1000,0)</f>
        <v>43.788000000000004</v>
      </c>
      <c r="V260" s="5">
        <f>IFERROR(INDEX('[2]Table 30'!V$14:V$19,MATCH($B260,'[2]Table 30'!$B$14:$B$19,0))*1000,0)</f>
        <v>50.506</v>
      </c>
      <c r="W260" s="5">
        <f>IFERROR(INDEX('[2]Table 30'!W$14:W$19,MATCH($B260,'[2]Table 30'!$B$14:$B$19,0))*1000,0)</f>
        <v>46.533000000000001</v>
      </c>
      <c r="Z260" s="21" t="s">
        <v>26</v>
      </c>
    </row>
    <row r="261" spans="2:26" outlineLevel="1" x14ac:dyDescent="0.2">
      <c r="B261" s="4" t="s">
        <v>0</v>
      </c>
      <c r="C261" s="5">
        <f>IFERROR(INDEX('[2]Table 30'!C$14:C$19,MATCH($B261,'[2]Table 30'!$B$14:$B$19,0))*1000,0)</f>
        <v>0</v>
      </c>
      <c r="D261" s="5">
        <f>IFERROR(INDEX('[2]Table 30'!D$14:D$19,MATCH($B261,'[2]Table 30'!$B$14:$B$19,0))*1000,0)</f>
        <v>0</v>
      </c>
      <c r="E261" s="5">
        <f>IFERROR(INDEX('[2]Table 30'!E$14:E$19,MATCH($B261,'[2]Table 30'!$B$14:$B$19,0))*1000,0)</f>
        <v>0</v>
      </c>
      <c r="F261" s="5">
        <f>IFERROR(INDEX('[2]Table 30'!F$14:F$19,MATCH($B261,'[2]Table 30'!$B$14:$B$19,0))*1000,0)</f>
        <v>0</v>
      </c>
      <c r="G261" s="5">
        <f>IFERROR(INDEX('[2]Table 30'!G$14:G$19,MATCH($B261,'[2]Table 30'!$B$14:$B$19,0))*1000,0)</f>
        <v>0</v>
      </c>
      <c r="H261" s="5">
        <f>IFERROR(INDEX('[2]Table 30'!H$14:H$19,MATCH($B261,'[2]Table 30'!$B$14:$B$19,0))*1000,0)</f>
        <v>0</v>
      </c>
      <c r="I261" s="5">
        <f>IFERROR(INDEX('[2]Table 30'!I$14:I$19,MATCH($B261,'[2]Table 30'!$B$14:$B$19,0))*1000,0)</f>
        <v>0</v>
      </c>
      <c r="J261" s="5">
        <f>IFERROR(INDEX('[2]Table 30'!J$14:J$19,MATCH($B261,'[2]Table 30'!$B$14:$B$19,0))*1000,0)</f>
        <v>0</v>
      </c>
      <c r="K261" s="5">
        <f>IFERROR(INDEX('[2]Table 30'!K$14:K$19,MATCH($B261,'[2]Table 30'!$B$14:$B$19,0))*1000,0)</f>
        <v>0</v>
      </c>
      <c r="L261" s="5">
        <f>IFERROR(INDEX('[2]Table 30'!L$14:L$19,MATCH($B261,'[2]Table 30'!$B$14:$B$19,0))*1000,0)</f>
        <v>0</v>
      </c>
      <c r="M261" s="5">
        <f>IFERROR(INDEX('[2]Table 30'!M$14:M$19,MATCH($B261,'[2]Table 30'!$B$14:$B$19,0))*1000,0)</f>
        <v>0.56499999999999995</v>
      </c>
      <c r="N261" s="5">
        <f>IFERROR(INDEX('[2]Table 30'!N$14:N$19,MATCH($B261,'[2]Table 30'!$B$14:$B$19,0))*1000,0)</f>
        <v>0.61799999999999999</v>
      </c>
      <c r="O261" s="5">
        <f>IFERROR(INDEX('[2]Table 30'!O$14:O$19,MATCH($B261,'[2]Table 30'!$B$14:$B$19,0))*1000,0)</f>
        <v>0.76100000000000001</v>
      </c>
      <c r="P261" s="5">
        <f>IFERROR(INDEX('[2]Table 30'!P$14:P$19,MATCH($B261,'[2]Table 30'!$B$14:$B$19,0))*1000,0)</f>
        <v>1.0289999999999999</v>
      </c>
      <c r="Q261" s="5">
        <f>IFERROR(INDEX('[2]Table 30'!Q$14:Q$19,MATCH($B261,'[2]Table 30'!$B$14:$B$19,0))*1000,0)</f>
        <v>1.1919999999999999</v>
      </c>
      <c r="R261" s="5">
        <f>IFERROR(INDEX('[2]Table 30'!R$14:R$19,MATCH($B261,'[2]Table 30'!$B$14:$B$19,0))*1000,0)</f>
        <v>0</v>
      </c>
      <c r="S261" s="5">
        <f>IFERROR(INDEX('[2]Table 30'!S$14:S$19,MATCH($B261,'[2]Table 30'!$B$14:$B$19,0))*1000,0)</f>
        <v>0</v>
      </c>
      <c r="T261" s="5">
        <f>IFERROR(INDEX('[2]Table 30'!T$14:T$19,MATCH($B261,'[2]Table 30'!$B$14:$B$19,0))*1000,0)</f>
        <v>0</v>
      </c>
      <c r="U261" s="5">
        <f>IFERROR(INDEX('[2]Table 30'!U$14:U$19,MATCH($B261,'[2]Table 30'!$B$14:$B$19,0))*1000,0)</f>
        <v>0</v>
      </c>
      <c r="V261" s="5">
        <f>IFERROR(INDEX('[2]Table 30'!V$14:V$19,MATCH($B261,'[2]Table 30'!$B$14:$B$19,0))*1000,0)</f>
        <v>0</v>
      </c>
      <c r="W261" s="5">
        <f>IFERROR(INDEX('[2]Table 30'!W$14:W$19,MATCH($B261,'[2]Table 30'!$B$14:$B$19,0))*1000,0)</f>
        <v>0</v>
      </c>
      <c r="Z261" s="21" t="s">
        <v>26</v>
      </c>
    </row>
    <row r="262" spans="2:26" outlineLevel="1" x14ac:dyDescent="0.2">
      <c r="B262" s="4" t="s">
        <v>22</v>
      </c>
      <c r="C262" s="5">
        <f>IFERROR(INDEX('[2]Table 30'!C$14:C$19,MATCH($B262,'[2]Table 30'!$B$14:$B$19,0))*1000,0)</f>
        <v>0</v>
      </c>
      <c r="D262" s="5">
        <f>IFERROR(INDEX('[2]Table 30'!D$14:D$19,MATCH($B262,'[2]Table 30'!$B$14:$B$19,0))*1000,0)</f>
        <v>0</v>
      </c>
      <c r="E262" s="5">
        <f>IFERROR(INDEX('[2]Table 30'!E$14:E$19,MATCH($B262,'[2]Table 30'!$B$14:$B$19,0))*1000,0)</f>
        <v>0</v>
      </c>
      <c r="F262" s="5">
        <f>IFERROR(INDEX('[2]Table 30'!F$14:F$19,MATCH($B262,'[2]Table 30'!$B$14:$B$19,0))*1000,0)</f>
        <v>0</v>
      </c>
      <c r="G262" s="5">
        <f>IFERROR(INDEX('[2]Table 30'!G$14:G$19,MATCH($B262,'[2]Table 30'!$B$14:$B$19,0))*1000,0)</f>
        <v>0</v>
      </c>
      <c r="H262" s="5">
        <f>IFERROR(INDEX('[2]Table 30'!H$14:H$19,MATCH($B262,'[2]Table 30'!$B$14:$B$19,0))*1000,0)</f>
        <v>0</v>
      </c>
      <c r="I262" s="5">
        <f>IFERROR(INDEX('[2]Table 30'!I$14:I$19,MATCH($B262,'[2]Table 30'!$B$14:$B$19,0))*1000,0)</f>
        <v>0</v>
      </c>
      <c r="J262" s="5">
        <f>IFERROR(INDEX('[2]Table 30'!J$14:J$19,MATCH($B262,'[2]Table 30'!$B$14:$B$19,0))*1000,0)</f>
        <v>0</v>
      </c>
      <c r="K262" s="5">
        <f>IFERROR(INDEX('[2]Table 30'!K$14:K$19,MATCH($B262,'[2]Table 30'!$B$14:$B$19,0))*1000,0)</f>
        <v>0</v>
      </c>
      <c r="L262" s="5">
        <f>IFERROR(INDEX('[2]Table 30'!L$14:L$19,MATCH($B262,'[2]Table 30'!$B$14:$B$19,0))*1000,0)</f>
        <v>0</v>
      </c>
      <c r="M262" s="5">
        <f>IFERROR(INDEX('[2]Table 30'!M$14:M$19,MATCH($B262,'[2]Table 30'!$B$14:$B$19,0))*1000,0)</f>
        <v>0</v>
      </c>
      <c r="N262" s="5">
        <f>IFERROR(INDEX('[2]Table 30'!N$14:N$19,MATCH($B262,'[2]Table 30'!$B$14:$B$19,0))*1000,0)</f>
        <v>0</v>
      </c>
      <c r="O262" s="5">
        <f>IFERROR(INDEX('[2]Table 30'!O$14:O$19,MATCH($B262,'[2]Table 30'!$B$14:$B$19,0))*1000,0)</f>
        <v>0</v>
      </c>
      <c r="P262" s="5">
        <f>IFERROR(INDEX('[2]Table 30'!P$14:P$19,MATCH($B262,'[2]Table 30'!$B$14:$B$19,0))*1000,0)</f>
        <v>0</v>
      </c>
      <c r="Q262" s="5">
        <f>IFERROR(INDEX('[2]Table 30'!Q$14:Q$19,MATCH($B262,'[2]Table 30'!$B$14:$B$19,0))*1000,0)</f>
        <v>0</v>
      </c>
      <c r="R262" s="5">
        <f>IFERROR(INDEX('[2]Table 30'!R$14:R$19,MATCH($B262,'[2]Table 30'!$B$14:$B$19,0))*1000,0)</f>
        <v>0</v>
      </c>
      <c r="S262" s="5">
        <f>IFERROR(INDEX('[2]Table 30'!S$14:S$19,MATCH($B262,'[2]Table 30'!$B$14:$B$19,0))*1000,0)</f>
        <v>0</v>
      </c>
      <c r="T262" s="5">
        <f>IFERROR(INDEX('[2]Table 30'!T$14:T$19,MATCH($B262,'[2]Table 30'!$B$14:$B$19,0))*1000,0)</f>
        <v>0</v>
      </c>
      <c r="U262" s="5">
        <f>IFERROR(INDEX('[2]Table 30'!U$14:U$19,MATCH($B262,'[2]Table 30'!$B$14:$B$19,0))*1000,0)</f>
        <v>0</v>
      </c>
      <c r="V262" s="5">
        <f>IFERROR(INDEX('[2]Table 30'!V$14:V$19,MATCH($B262,'[2]Table 30'!$B$14:$B$19,0))*1000,0)</f>
        <v>0</v>
      </c>
      <c r="W262" s="5">
        <f>IFERROR(INDEX('[2]Table 30'!W$14:W$19,MATCH($B262,'[2]Table 30'!$B$14:$B$19,0))*1000,0)</f>
        <v>0</v>
      </c>
      <c r="Z262" s="21" t="s">
        <v>26</v>
      </c>
    </row>
    <row r="263" spans="2:26" outlineLevel="1" x14ac:dyDescent="0.2">
      <c r="B263" s="4" t="s">
        <v>23</v>
      </c>
      <c r="C263" s="5">
        <f>IFERROR(INDEX('[2]Table 30'!C$14:C$19,MATCH($B263,'[2]Table 30'!$B$14:$B$19,0))*1000,0)</f>
        <v>0</v>
      </c>
      <c r="D263" s="5">
        <f>IFERROR(INDEX('[2]Table 30'!D$14:D$19,MATCH($B263,'[2]Table 30'!$B$14:$B$19,0))*1000,0)</f>
        <v>0</v>
      </c>
      <c r="E263" s="5">
        <f>IFERROR(INDEX('[2]Table 30'!E$14:E$19,MATCH($B263,'[2]Table 30'!$B$14:$B$19,0))*1000,0)</f>
        <v>0</v>
      </c>
      <c r="F263" s="5">
        <f>IFERROR(INDEX('[2]Table 30'!F$14:F$19,MATCH($B263,'[2]Table 30'!$B$14:$B$19,0))*1000,0)</f>
        <v>0</v>
      </c>
      <c r="G263" s="5">
        <f>IFERROR(INDEX('[2]Table 30'!G$14:G$19,MATCH($B263,'[2]Table 30'!$B$14:$B$19,0))*1000,0)</f>
        <v>0</v>
      </c>
      <c r="H263" s="5">
        <f>IFERROR(INDEX('[2]Table 30'!H$14:H$19,MATCH($B263,'[2]Table 30'!$B$14:$B$19,0))*1000,0)</f>
        <v>0</v>
      </c>
      <c r="I263" s="5">
        <f>IFERROR(INDEX('[2]Table 30'!I$14:I$19,MATCH($B263,'[2]Table 30'!$B$14:$B$19,0))*1000,0)</f>
        <v>0</v>
      </c>
      <c r="J263" s="5">
        <f>IFERROR(INDEX('[2]Table 30'!J$14:J$19,MATCH($B263,'[2]Table 30'!$B$14:$B$19,0))*1000,0)</f>
        <v>0</v>
      </c>
      <c r="K263" s="5">
        <f>IFERROR(INDEX('[2]Table 30'!K$14:K$19,MATCH($B263,'[2]Table 30'!$B$14:$B$19,0))*1000,0)</f>
        <v>0</v>
      </c>
      <c r="L263" s="5">
        <f>IFERROR(INDEX('[2]Table 30'!L$14:L$19,MATCH($B263,'[2]Table 30'!$B$14:$B$19,0))*1000,0)</f>
        <v>0</v>
      </c>
      <c r="M263" s="5">
        <f>IFERROR(INDEX('[2]Table 30'!M$14:M$19,MATCH($B263,'[2]Table 30'!$B$14:$B$19,0))*1000,0)</f>
        <v>0</v>
      </c>
      <c r="N263" s="5">
        <f>IFERROR(INDEX('[2]Table 30'!N$14:N$19,MATCH($B263,'[2]Table 30'!$B$14:$B$19,0))*1000,0)</f>
        <v>0</v>
      </c>
      <c r="O263" s="5">
        <f>IFERROR(INDEX('[2]Table 30'!O$14:O$19,MATCH($B263,'[2]Table 30'!$B$14:$B$19,0))*1000,0)</f>
        <v>0</v>
      </c>
      <c r="P263" s="5">
        <f>IFERROR(INDEX('[2]Table 30'!P$14:P$19,MATCH($B263,'[2]Table 30'!$B$14:$B$19,0))*1000,0)</f>
        <v>0</v>
      </c>
      <c r="Q263" s="5">
        <f>IFERROR(INDEX('[2]Table 30'!Q$14:Q$19,MATCH($B263,'[2]Table 30'!$B$14:$B$19,0))*1000,0)</f>
        <v>0</v>
      </c>
      <c r="R263" s="5">
        <f>IFERROR(INDEX('[2]Table 30'!R$14:R$19,MATCH($B263,'[2]Table 30'!$B$14:$B$19,0))*1000,0)</f>
        <v>0</v>
      </c>
      <c r="S263" s="5">
        <f>IFERROR(INDEX('[2]Table 30'!S$14:S$19,MATCH($B263,'[2]Table 30'!$B$14:$B$19,0))*1000,0)</f>
        <v>0</v>
      </c>
      <c r="T263" s="5">
        <f>IFERROR(INDEX('[2]Table 30'!T$14:T$19,MATCH($B263,'[2]Table 30'!$B$14:$B$19,0))*1000,0)</f>
        <v>0</v>
      </c>
      <c r="U263" s="5">
        <f>IFERROR(INDEX('[2]Table 30'!U$14:U$19,MATCH($B263,'[2]Table 30'!$B$14:$B$19,0))*1000,0)</f>
        <v>0</v>
      </c>
      <c r="V263" s="5">
        <f>IFERROR(INDEX('[2]Table 30'!V$14:V$19,MATCH($B263,'[2]Table 30'!$B$14:$B$19,0))*1000,0)</f>
        <v>0</v>
      </c>
      <c r="W263" s="5">
        <f>IFERROR(INDEX('[2]Table 30'!W$14:W$19,MATCH($B263,'[2]Table 30'!$B$14:$B$19,0))*1000,0)</f>
        <v>0</v>
      </c>
      <c r="Z263" s="21" t="s">
        <v>26</v>
      </c>
    </row>
    <row r="264" spans="2:26" outlineLevel="1" x14ac:dyDescent="0.2">
      <c r="B264" s="4" t="s">
        <v>17</v>
      </c>
      <c r="C264" s="5">
        <f>IFERROR(INDEX('[2]Table 30'!C$14:C$19,MATCH($B264,'[2]Table 30'!$B$14:$B$19,0))*1000,0)</f>
        <v>0</v>
      </c>
      <c r="D264" s="5">
        <f>IFERROR(INDEX('[2]Table 30'!D$14:D$19,MATCH($B264,'[2]Table 30'!$B$14:$B$19,0))*1000,0)</f>
        <v>0</v>
      </c>
      <c r="E264" s="5">
        <f>IFERROR(INDEX('[2]Table 30'!E$14:E$19,MATCH($B264,'[2]Table 30'!$B$14:$B$19,0))*1000,0)</f>
        <v>0</v>
      </c>
      <c r="F264" s="5">
        <f>IFERROR(INDEX('[2]Table 30'!F$14:F$19,MATCH($B264,'[2]Table 30'!$B$14:$B$19,0))*1000,0)</f>
        <v>0</v>
      </c>
      <c r="G264" s="5">
        <f>IFERROR(INDEX('[2]Table 30'!G$14:G$19,MATCH($B264,'[2]Table 30'!$B$14:$B$19,0))*1000,0)</f>
        <v>0</v>
      </c>
      <c r="H264" s="5">
        <f>IFERROR(INDEX('[2]Table 30'!H$14:H$19,MATCH($B264,'[2]Table 30'!$B$14:$B$19,0))*1000,0)</f>
        <v>0</v>
      </c>
      <c r="I264" s="5">
        <f>IFERROR(INDEX('[2]Table 30'!I$14:I$19,MATCH($B264,'[2]Table 30'!$B$14:$B$19,0))*1000,0)</f>
        <v>0</v>
      </c>
      <c r="J264" s="5">
        <f>IFERROR(INDEX('[2]Table 30'!J$14:J$19,MATCH($B264,'[2]Table 30'!$B$14:$B$19,0))*1000,0)</f>
        <v>0</v>
      </c>
      <c r="K264" s="5">
        <f>IFERROR(INDEX('[2]Table 30'!K$14:K$19,MATCH($B264,'[2]Table 30'!$B$14:$B$19,0))*1000,0)</f>
        <v>0</v>
      </c>
      <c r="L264" s="5">
        <f>IFERROR(INDEX('[2]Table 30'!L$14:L$19,MATCH($B264,'[2]Table 30'!$B$14:$B$19,0))*1000,0)</f>
        <v>0</v>
      </c>
      <c r="M264" s="5">
        <f>IFERROR(INDEX('[2]Table 30'!M$14:M$19,MATCH($B264,'[2]Table 30'!$B$14:$B$19,0))*1000,0)</f>
        <v>0</v>
      </c>
      <c r="N264" s="5">
        <f>IFERROR(INDEX('[2]Table 30'!N$14:N$19,MATCH($B264,'[2]Table 30'!$B$14:$B$19,0))*1000,0)</f>
        <v>0</v>
      </c>
      <c r="O264" s="5">
        <f>IFERROR(INDEX('[2]Table 30'!O$14:O$19,MATCH($B264,'[2]Table 30'!$B$14:$B$19,0))*1000,0)</f>
        <v>0</v>
      </c>
      <c r="P264" s="5">
        <f>IFERROR(INDEX('[2]Table 30'!P$14:P$19,MATCH($B264,'[2]Table 30'!$B$14:$B$19,0))*1000,0)</f>
        <v>0</v>
      </c>
      <c r="Q264" s="5">
        <f>IFERROR(INDEX('[2]Table 30'!Q$14:Q$19,MATCH($B264,'[2]Table 30'!$B$14:$B$19,0))*1000,0)</f>
        <v>0</v>
      </c>
      <c r="R264" s="5">
        <f>IFERROR(INDEX('[2]Table 30'!R$14:R$19,MATCH($B264,'[2]Table 30'!$B$14:$B$19,0))*1000,0)</f>
        <v>0</v>
      </c>
      <c r="S264" s="5">
        <f>IFERROR(INDEX('[2]Table 30'!S$14:S$19,MATCH($B264,'[2]Table 30'!$B$14:$B$19,0))*1000,0)</f>
        <v>0</v>
      </c>
      <c r="T264" s="5">
        <f>IFERROR(INDEX('[2]Table 30'!T$14:T$19,MATCH($B264,'[2]Table 30'!$B$14:$B$19,0))*1000,0)</f>
        <v>0</v>
      </c>
      <c r="U264" s="5">
        <f>IFERROR(INDEX('[2]Table 30'!U$14:U$19,MATCH($B264,'[2]Table 30'!$B$14:$B$19,0))*1000,0)</f>
        <v>0</v>
      </c>
      <c r="V264" s="5">
        <f>IFERROR(INDEX('[2]Table 30'!V$14:V$19,MATCH($B264,'[2]Table 30'!$B$14:$B$19,0))*1000,0)</f>
        <v>0</v>
      </c>
      <c r="W264" s="5">
        <f>IFERROR(INDEX('[2]Table 30'!W$14:W$19,MATCH($B264,'[2]Table 30'!$B$14:$B$19,0))*1000,0)</f>
        <v>0</v>
      </c>
      <c r="Z264" s="21" t="s">
        <v>26</v>
      </c>
    </row>
    <row r="265" spans="2:26" outlineLevel="1" x14ac:dyDescent="0.2">
      <c r="B265" s="4" t="s">
        <v>1</v>
      </c>
      <c r="C265" s="5">
        <f>IFERROR(INDEX('[2]Table 30'!C$14:C$19,MATCH($B265,'[2]Table 30'!$B$14:$B$19,0))*1000,0)</f>
        <v>0</v>
      </c>
      <c r="D265" s="5">
        <f>IFERROR(INDEX('[2]Table 30'!D$14:D$19,MATCH($B265,'[2]Table 30'!$B$14:$B$19,0))*1000,0)</f>
        <v>0</v>
      </c>
      <c r="E265" s="5">
        <f>IFERROR(INDEX('[2]Table 30'!E$14:E$19,MATCH($B265,'[2]Table 30'!$B$14:$B$19,0))*1000,0)</f>
        <v>0</v>
      </c>
      <c r="F265" s="5">
        <f>IFERROR(INDEX('[2]Table 30'!F$14:F$19,MATCH($B265,'[2]Table 30'!$B$14:$B$19,0))*1000,0)</f>
        <v>0</v>
      </c>
      <c r="G265" s="5">
        <f>IFERROR(INDEX('[2]Table 30'!G$14:G$19,MATCH($B265,'[2]Table 30'!$B$14:$B$19,0))*1000,0)</f>
        <v>0</v>
      </c>
      <c r="H265" s="5">
        <f>IFERROR(INDEX('[2]Table 30'!H$14:H$19,MATCH($B265,'[2]Table 30'!$B$14:$B$19,0))*1000,0)</f>
        <v>0</v>
      </c>
      <c r="I265" s="5">
        <f>IFERROR(INDEX('[2]Table 30'!I$14:I$19,MATCH($B265,'[2]Table 30'!$B$14:$B$19,0))*1000,0)</f>
        <v>0</v>
      </c>
      <c r="J265" s="5">
        <f>IFERROR(INDEX('[2]Table 30'!J$14:J$19,MATCH($B265,'[2]Table 30'!$B$14:$B$19,0))*1000,0)</f>
        <v>0</v>
      </c>
      <c r="K265" s="5">
        <f>IFERROR(INDEX('[2]Table 30'!K$14:K$19,MATCH($B265,'[2]Table 30'!$B$14:$B$19,0))*1000,0)</f>
        <v>0</v>
      </c>
      <c r="L265" s="5">
        <f>IFERROR(INDEX('[2]Table 30'!L$14:L$19,MATCH($B265,'[2]Table 30'!$B$14:$B$19,0))*1000,0)</f>
        <v>0</v>
      </c>
      <c r="M265" s="5">
        <f>IFERROR(INDEX('[2]Table 30'!M$14:M$19,MATCH($B265,'[2]Table 30'!$B$14:$B$19,0))*1000,0)</f>
        <v>0</v>
      </c>
      <c r="N265" s="5">
        <f>IFERROR(INDEX('[2]Table 30'!N$14:N$19,MATCH($B265,'[2]Table 30'!$B$14:$B$19,0))*1000,0)</f>
        <v>0</v>
      </c>
      <c r="O265" s="5">
        <f>IFERROR(INDEX('[2]Table 30'!O$14:O$19,MATCH($B265,'[2]Table 30'!$B$14:$B$19,0))*1000,0)</f>
        <v>0</v>
      </c>
      <c r="P265" s="5">
        <f>IFERROR(INDEX('[2]Table 30'!P$14:P$19,MATCH($B265,'[2]Table 30'!$B$14:$B$19,0))*1000,0)</f>
        <v>0</v>
      </c>
      <c r="Q265" s="5">
        <f>IFERROR(INDEX('[2]Table 30'!Q$14:Q$19,MATCH($B265,'[2]Table 30'!$B$14:$B$19,0))*1000,0)</f>
        <v>0</v>
      </c>
      <c r="R265" s="5">
        <f>IFERROR(INDEX('[2]Table 30'!R$14:R$19,MATCH($B265,'[2]Table 30'!$B$14:$B$19,0))*1000,0)</f>
        <v>0</v>
      </c>
      <c r="S265" s="5">
        <f>IFERROR(INDEX('[2]Table 30'!S$14:S$19,MATCH($B265,'[2]Table 30'!$B$14:$B$19,0))*1000,0)</f>
        <v>0</v>
      </c>
      <c r="T265" s="5">
        <f>IFERROR(INDEX('[2]Table 30'!T$14:T$19,MATCH($B265,'[2]Table 30'!$B$14:$B$19,0))*1000,0)</f>
        <v>0</v>
      </c>
      <c r="U265" s="5">
        <f>IFERROR(INDEX('[2]Table 30'!U$14:U$19,MATCH($B265,'[2]Table 30'!$B$14:$B$19,0))*1000,0)</f>
        <v>0</v>
      </c>
      <c r="V265" s="5">
        <f>IFERROR(INDEX('[2]Table 30'!V$14:V$19,MATCH($B265,'[2]Table 30'!$B$14:$B$19,0))*1000,0)</f>
        <v>0</v>
      </c>
      <c r="W265" s="5">
        <f>IFERROR(INDEX('[2]Table 30'!W$14:W$19,MATCH($B265,'[2]Table 30'!$B$14:$B$19,0))*1000,0)</f>
        <v>0</v>
      </c>
      <c r="Z265" s="21" t="s">
        <v>26</v>
      </c>
    </row>
    <row r="266" spans="2:26" outlineLevel="1" x14ac:dyDescent="0.2">
      <c r="B266" s="15" t="s">
        <v>9</v>
      </c>
      <c r="C266" s="19">
        <f t="shared" ref="C266:W266" si="109">SUM(C256:C265)</f>
        <v>1244.326</v>
      </c>
      <c r="D266" s="19">
        <f t="shared" si="109"/>
        <v>1484.232</v>
      </c>
      <c r="E266" s="19">
        <f t="shared" si="109"/>
        <v>1596.3440000000001</v>
      </c>
      <c r="F266" s="19">
        <f t="shared" si="109"/>
        <v>1376.9640000000002</v>
      </c>
      <c r="G266" s="19">
        <f t="shared" si="109"/>
        <v>1120.9219999999998</v>
      </c>
      <c r="H266" s="19">
        <f t="shared" si="109"/>
        <v>1177.366</v>
      </c>
      <c r="I266" s="19">
        <f t="shared" si="109"/>
        <v>1028.8909999999998</v>
      </c>
      <c r="J266" s="19">
        <f t="shared" si="109"/>
        <v>1231.8389999999999</v>
      </c>
      <c r="K266" s="19">
        <f t="shared" si="109"/>
        <v>1222.0239999999999</v>
      </c>
      <c r="L266" s="19">
        <f t="shared" si="109"/>
        <v>706.51599999999996</v>
      </c>
      <c r="M266" s="19">
        <f t="shared" si="109"/>
        <v>703.07500000000005</v>
      </c>
      <c r="N266" s="19">
        <f t="shared" si="109"/>
        <v>623.18700000000001</v>
      </c>
      <c r="O266" s="19">
        <f t="shared" si="109"/>
        <v>655.55799999999999</v>
      </c>
      <c r="P266" s="19">
        <f t="shared" si="109"/>
        <v>795.73799999999994</v>
      </c>
      <c r="Q266" s="19">
        <f t="shared" si="109"/>
        <v>818.64</v>
      </c>
      <c r="R266" s="19">
        <f t="shared" si="109"/>
        <v>685.90000000000009</v>
      </c>
      <c r="S266" s="19">
        <f t="shared" si="109"/>
        <v>606.66300000000001</v>
      </c>
      <c r="T266" s="19">
        <f t="shared" si="109"/>
        <v>411.43799999999999</v>
      </c>
      <c r="U266" s="19">
        <f t="shared" si="109"/>
        <v>351.04300000000001</v>
      </c>
      <c r="V266" s="19">
        <f t="shared" si="109"/>
        <v>342.31899999999996</v>
      </c>
      <c r="W266" s="19">
        <f t="shared" si="109"/>
        <v>295.38499999999999</v>
      </c>
    </row>
    <row r="267" spans="2:26" outlineLevel="1" x14ac:dyDescent="0.2">
      <c r="B267" s="26" t="s">
        <v>91</v>
      </c>
      <c r="C267" s="25">
        <f t="shared" ref="C267:W267" si="110">C266/C247/1000</f>
        <v>7.9505616535292302E-4</v>
      </c>
      <c r="D267" s="25">
        <f t="shared" si="110"/>
        <v>8.0831986207992518E-4</v>
      </c>
      <c r="E267" s="25">
        <f t="shared" si="110"/>
        <v>7.770136230034262E-4</v>
      </c>
      <c r="F267" s="25">
        <f t="shared" si="110"/>
        <v>7.7435397212330436E-4</v>
      </c>
      <c r="G267" s="25">
        <f t="shared" si="110"/>
        <v>7.5939964915991203E-4</v>
      </c>
      <c r="H267" s="25">
        <f t="shared" si="110"/>
        <v>7.4520249696756675E-4</v>
      </c>
      <c r="I267" s="25">
        <f t="shared" si="110"/>
        <v>8.4669933939765215E-4</v>
      </c>
      <c r="J267" s="25">
        <f t="shared" si="110"/>
        <v>7.6681703936696925E-4</v>
      </c>
      <c r="K267" s="25">
        <f t="shared" si="110"/>
        <v>8.1967633105129963E-4</v>
      </c>
      <c r="L267" s="25">
        <f t="shared" si="110"/>
        <v>6.8676824089185435E-4</v>
      </c>
      <c r="M267" s="25">
        <f t="shared" si="110"/>
        <v>7.645245623052161E-4</v>
      </c>
      <c r="N267" s="25">
        <f t="shared" si="110"/>
        <v>7.0171651479745956E-4</v>
      </c>
      <c r="O267" s="25">
        <f t="shared" si="110"/>
        <v>7.8013644501431052E-4</v>
      </c>
      <c r="P267" s="25">
        <f t="shared" si="110"/>
        <v>7.3320780706236468E-4</v>
      </c>
      <c r="Q267" s="25">
        <f t="shared" si="110"/>
        <v>9.0966480148824201E-4</v>
      </c>
      <c r="R267" s="25">
        <f t="shared" si="110"/>
        <v>8.0597612815274733E-4</v>
      </c>
      <c r="S267" s="25">
        <f t="shared" si="110"/>
        <v>7.338235429220027E-4</v>
      </c>
      <c r="T267" s="25">
        <f t="shared" si="110"/>
        <v>5.1314253353835972E-4</v>
      </c>
      <c r="U267" s="25">
        <f t="shared" si="110"/>
        <v>4.3782209375980784E-4</v>
      </c>
      <c r="V267" s="25">
        <f t="shared" si="110"/>
        <v>4.4732045762830235E-4</v>
      </c>
      <c r="W267" s="25">
        <f t="shared" si="110"/>
        <v>4.3636270638335815E-4</v>
      </c>
    </row>
    <row r="268" spans="2:26" outlineLevel="1" x14ac:dyDescent="0.2"/>
    <row r="269" spans="2:26" outlineLevel="1" x14ac:dyDescent="0.2">
      <c r="B269" s="4" t="s">
        <v>18</v>
      </c>
      <c r="C269" s="11">
        <f t="shared" ref="C269:W269" si="111">IFERROR(C256/C266,0)</f>
        <v>0</v>
      </c>
      <c r="D269" s="11">
        <f t="shared" si="111"/>
        <v>0</v>
      </c>
      <c r="E269" s="11">
        <f t="shared" si="111"/>
        <v>0</v>
      </c>
      <c r="F269" s="11">
        <f t="shared" si="111"/>
        <v>0</v>
      </c>
      <c r="G269" s="11">
        <f t="shared" si="111"/>
        <v>0</v>
      </c>
      <c r="H269" s="11">
        <f t="shared" si="111"/>
        <v>0</v>
      </c>
      <c r="I269" s="11">
        <f t="shared" si="111"/>
        <v>0</v>
      </c>
      <c r="J269" s="11">
        <f t="shared" si="111"/>
        <v>0</v>
      </c>
      <c r="K269" s="11">
        <f t="shared" si="111"/>
        <v>0</v>
      </c>
      <c r="L269" s="11">
        <f t="shared" si="111"/>
        <v>0</v>
      </c>
      <c r="M269" s="11">
        <f t="shared" si="111"/>
        <v>0</v>
      </c>
      <c r="N269" s="11">
        <f t="shared" si="111"/>
        <v>0</v>
      </c>
      <c r="O269" s="11">
        <f t="shared" si="111"/>
        <v>0</v>
      </c>
      <c r="P269" s="11">
        <f t="shared" si="111"/>
        <v>0</v>
      </c>
      <c r="Q269" s="11">
        <f t="shared" si="111"/>
        <v>0</v>
      </c>
      <c r="R269" s="11">
        <f t="shared" si="111"/>
        <v>0</v>
      </c>
      <c r="S269" s="11">
        <f t="shared" si="111"/>
        <v>0</v>
      </c>
      <c r="T269" s="11">
        <f t="shared" si="111"/>
        <v>0</v>
      </c>
      <c r="U269" s="11">
        <f t="shared" si="111"/>
        <v>0</v>
      </c>
      <c r="V269" s="11">
        <f t="shared" si="111"/>
        <v>0</v>
      </c>
      <c r="W269" s="11">
        <f t="shared" si="111"/>
        <v>0</v>
      </c>
    </row>
    <row r="270" spans="2:26" outlineLevel="1" x14ac:dyDescent="0.2">
      <c r="B270" s="4" t="s">
        <v>19</v>
      </c>
      <c r="C270" s="11">
        <f t="shared" ref="C270:W270" si="112">IFERROR(C257/C266,0)</f>
        <v>0</v>
      </c>
      <c r="D270" s="11">
        <f t="shared" si="112"/>
        <v>0</v>
      </c>
      <c r="E270" s="11">
        <f t="shared" si="112"/>
        <v>0</v>
      </c>
      <c r="F270" s="11">
        <f t="shared" si="112"/>
        <v>0</v>
      </c>
      <c r="G270" s="11">
        <f t="shared" si="112"/>
        <v>0</v>
      </c>
      <c r="H270" s="11">
        <f t="shared" si="112"/>
        <v>0</v>
      </c>
      <c r="I270" s="11">
        <f t="shared" si="112"/>
        <v>0</v>
      </c>
      <c r="J270" s="11">
        <f t="shared" si="112"/>
        <v>0</v>
      </c>
      <c r="K270" s="11">
        <f t="shared" si="112"/>
        <v>0</v>
      </c>
      <c r="L270" s="11">
        <f t="shared" si="112"/>
        <v>0</v>
      </c>
      <c r="M270" s="11">
        <f t="shared" si="112"/>
        <v>0</v>
      </c>
      <c r="N270" s="11">
        <f t="shared" si="112"/>
        <v>0</v>
      </c>
      <c r="O270" s="11">
        <f t="shared" si="112"/>
        <v>0</v>
      </c>
      <c r="P270" s="11">
        <f t="shared" si="112"/>
        <v>0</v>
      </c>
      <c r="Q270" s="11">
        <f t="shared" si="112"/>
        <v>0</v>
      </c>
      <c r="R270" s="11">
        <f t="shared" si="112"/>
        <v>0</v>
      </c>
      <c r="S270" s="11">
        <f t="shared" si="112"/>
        <v>0</v>
      </c>
      <c r="T270" s="11">
        <f t="shared" si="112"/>
        <v>0</v>
      </c>
      <c r="U270" s="11">
        <f t="shared" si="112"/>
        <v>0</v>
      </c>
      <c r="V270" s="11">
        <f t="shared" si="112"/>
        <v>0</v>
      </c>
      <c r="W270" s="11">
        <f t="shared" si="112"/>
        <v>0</v>
      </c>
    </row>
    <row r="271" spans="2:26" outlineLevel="1" x14ac:dyDescent="0.2">
      <c r="B271" s="4" t="s">
        <v>16</v>
      </c>
      <c r="C271" s="11">
        <f t="shared" ref="C271:W271" si="113">IFERROR(C258/C266,0)</f>
        <v>0.91447177025956228</v>
      </c>
      <c r="D271" s="11">
        <f t="shared" si="113"/>
        <v>0.99348215103838211</v>
      </c>
      <c r="E271" s="11">
        <f t="shared" si="113"/>
        <v>0.98661879895561355</v>
      </c>
      <c r="F271" s="11">
        <f t="shared" si="113"/>
        <v>0.98947757530334846</v>
      </c>
      <c r="G271" s="11">
        <f t="shared" si="113"/>
        <v>0.98696608684636411</v>
      </c>
      <c r="H271" s="11">
        <f t="shared" si="113"/>
        <v>0.97981256465703948</v>
      </c>
      <c r="I271" s="11">
        <f t="shared" si="113"/>
        <v>0.98292627693312506</v>
      </c>
      <c r="J271" s="11">
        <f t="shared" si="113"/>
        <v>0.98621410752541527</v>
      </c>
      <c r="K271" s="11">
        <f t="shared" si="113"/>
        <v>0.98553465398388251</v>
      </c>
      <c r="L271" s="11">
        <f t="shared" si="113"/>
        <v>0.97697150524545806</v>
      </c>
      <c r="M271" s="11">
        <f t="shared" si="113"/>
        <v>0.97662269316929196</v>
      </c>
      <c r="N271" s="11">
        <f t="shared" si="113"/>
        <v>0.97570071262718894</v>
      </c>
      <c r="O271" s="11">
        <f t="shared" si="113"/>
        <v>0.96951299503628974</v>
      </c>
      <c r="P271" s="11">
        <f t="shared" si="113"/>
        <v>0.96250273331171821</v>
      </c>
      <c r="Q271" s="11">
        <f t="shared" si="113"/>
        <v>0.95873888400273621</v>
      </c>
      <c r="R271" s="11">
        <f t="shared" si="113"/>
        <v>0.95711182388103222</v>
      </c>
      <c r="S271" s="11">
        <f t="shared" si="113"/>
        <v>0.94942826577523276</v>
      </c>
      <c r="T271" s="11">
        <f t="shared" si="113"/>
        <v>0.89257190633825756</v>
      </c>
      <c r="U271" s="11">
        <f t="shared" si="113"/>
        <v>0.87526314440111319</v>
      </c>
      <c r="V271" s="11">
        <f t="shared" si="113"/>
        <v>0.85245925584031279</v>
      </c>
      <c r="W271" s="11">
        <f t="shared" si="113"/>
        <v>0.84246661137159984</v>
      </c>
    </row>
    <row r="272" spans="2:26" outlineLevel="1" x14ac:dyDescent="0.2">
      <c r="B272" s="4" t="s">
        <v>21</v>
      </c>
      <c r="C272" s="11">
        <f t="shared" ref="C272:W272" si="114">IFERROR(C259/C266,0)</f>
        <v>0</v>
      </c>
      <c r="D272" s="11">
        <f t="shared" si="114"/>
        <v>0</v>
      </c>
      <c r="E272" s="11">
        <f t="shared" si="114"/>
        <v>0</v>
      </c>
      <c r="F272" s="11">
        <f t="shared" si="114"/>
        <v>0</v>
      </c>
      <c r="G272" s="11">
        <f t="shared" si="114"/>
        <v>0</v>
      </c>
      <c r="H272" s="11">
        <f t="shared" si="114"/>
        <v>0</v>
      </c>
      <c r="I272" s="11">
        <f t="shared" si="114"/>
        <v>0</v>
      </c>
      <c r="J272" s="11">
        <f t="shared" si="114"/>
        <v>0</v>
      </c>
      <c r="K272" s="11">
        <f t="shared" si="114"/>
        <v>0</v>
      </c>
      <c r="L272" s="11">
        <f t="shared" si="114"/>
        <v>0</v>
      </c>
      <c r="M272" s="11">
        <f t="shared" si="114"/>
        <v>0</v>
      </c>
      <c r="N272" s="11">
        <f t="shared" si="114"/>
        <v>0</v>
      </c>
      <c r="O272" s="11">
        <f t="shared" si="114"/>
        <v>0</v>
      </c>
      <c r="P272" s="11">
        <f t="shared" si="114"/>
        <v>0</v>
      </c>
      <c r="Q272" s="11">
        <f t="shared" si="114"/>
        <v>0</v>
      </c>
      <c r="R272" s="11">
        <f t="shared" si="114"/>
        <v>0</v>
      </c>
      <c r="S272" s="11">
        <f t="shared" si="114"/>
        <v>0</v>
      </c>
      <c r="T272" s="11">
        <f t="shared" si="114"/>
        <v>0</v>
      </c>
      <c r="U272" s="11">
        <f t="shared" si="114"/>
        <v>0</v>
      </c>
      <c r="V272" s="11">
        <f t="shared" si="114"/>
        <v>0</v>
      </c>
      <c r="W272" s="11">
        <f t="shared" si="114"/>
        <v>0</v>
      </c>
    </row>
    <row r="273" spans="1:28" outlineLevel="1" x14ac:dyDescent="0.2">
      <c r="B273" s="4" t="s">
        <v>20</v>
      </c>
      <c r="C273" s="11">
        <f t="shared" ref="C273:W273" si="115">IFERROR(C260/C266,0)</f>
        <v>8.5528229740437806E-2</v>
      </c>
      <c r="D273" s="11">
        <f t="shared" si="115"/>
        <v>6.5178489616178597E-3</v>
      </c>
      <c r="E273" s="11">
        <f t="shared" si="115"/>
        <v>1.3381201044386422E-2</v>
      </c>
      <c r="F273" s="11">
        <f t="shared" si="115"/>
        <v>1.0522424696651473E-2</v>
      </c>
      <c r="G273" s="11">
        <f t="shared" si="115"/>
        <v>1.3033913153636027E-2</v>
      </c>
      <c r="H273" s="11">
        <f t="shared" si="115"/>
        <v>2.0187435342960473E-2</v>
      </c>
      <c r="I273" s="11">
        <f t="shared" si="115"/>
        <v>1.7073723066874918E-2</v>
      </c>
      <c r="J273" s="11">
        <f t="shared" si="115"/>
        <v>1.3785892474584747E-2</v>
      </c>
      <c r="K273" s="11">
        <f t="shared" si="115"/>
        <v>1.4465346016117524E-2</v>
      </c>
      <c r="L273" s="11">
        <f t="shared" si="115"/>
        <v>2.3028494754542005E-2</v>
      </c>
      <c r="M273" s="11">
        <f t="shared" si="115"/>
        <v>2.2573694129360309E-2</v>
      </c>
      <c r="N273" s="11">
        <f t="shared" si="115"/>
        <v>2.3307610717168362E-2</v>
      </c>
      <c r="O273" s="11">
        <f t="shared" si="115"/>
        <v>2.9326161834650782E-2</v>
      </c>
      <c r="P273" s="11">
        <f t="shared" si="115"/>
        <v>3.6204127489198712E-2</v>
      </c>
      <c r="Q273" s="11">
        <f t="shared" si="115"/>
        <v>3.9805042509527995E-2</v>
      </c>
      <c r="R273" s="11">
        <f t="shared" si="115"/>
        <v>4.2888176118967773E-2</v>
      </c>
      <c r="S273" s="11">
        <f t="shared" si="115"/>
        <v>5.0571734224767288E-2</v>
      </c>
      <c r="T273" s="11">
        <f t="shared" si="115"/>
        <v>0.10742809366174248</v>
      </c>
      <c r="U273" s="11">
        <f t="shared" si="115"/>
        <v>0.12473685559888675</v>
      </c>
      <c r="V273" s="11">
        <f t="shared" si="115"/>
        <v>0.14754074415968732</v>
      </c>
      <c r="W273" s="11">
        <f t="shared" si="115"/>
        <v>0.15753338862840024</v>
      </c>
    </row>
    <row r="274" spans="1:28" outlineLevel="1" x14ac:dyDescent="0.2">
      <c r="B274" s="4" t="s">
        <v>0</v>
      </c>
      <c r="C274" s="11">
        <f t="shared" ref="C274:W274" si="116">IFERROR(C261/C266,0)</f>
        <v>0</v>
      </c>
      <c r="D274" s="11">
        <f t="shared" si="116"/>
        <v>0</v>
      </c>
      <c r="E274" s="11">
        <f t="shared" si="116"/>
        <v>0</v>
      </c>
      <c r="F274" s="11">
        <f t="shared" si="116"/>
        <v>0</v>
      </c>
      <c r="G274" s="11">
        <f t="shared" si="116"/>
        <v>0</v>
      </c>
      <c r="H274" s="11">
        <f t="shared" si="116"/>
        <v>0</v>
      </c>
      <c r="I274" s="11">
        <f t="shared" si="116"/>
        <v>0</v>
      </c>
      <c r="J274" s="11">
        <f t="shared" si="116"/>
        <v>0</v>
      </c>
      <c r="K274" s="11">
        <f t="shared" si="116"/>
        <v>0</v>
      </c>
      <c r="L274" s="11">
        <f t="shared" si="116"/>
        <v>0</v>
      </c>
      <c r="M274" s="11">
        <f t="shared" si="116"/>
        <v>8.0361270134765128E-4</v>
      </c>
      <c r="N274" s="11">
        <f t="shared" si="116"/>
        <v>9.9167665564268829E-4</v>
      </c>
      <c r="O274" s="11">
        <f t="shared" si="116"/>
        <v>1.1608431290595189E-3</v>
      </c>
      <c r="P274" s="11">
        <f t="shared" si="116"/>
        <v>1.2931391990831152E-3</v>
      </c>
      <c r="Q274" s="11">
        <f t="shared" si="116"/>
        <v>1.4560734877357567E-3</v>
      </c>
      <c r="R274" s="11">
        <f t="shared" si="116"/>
        <v>0</v>
      </c>
      <c r="S274" s="11">
        <f t="shared" si="116"/>
        <v>0</v>
      </c>
      <c r="T274" s="11">
        <f t="shared" si="116"/>
        <v>0</v>
      </c>
      <c r="U274" s="11">
        <f t="shared" si="116"/>
        <v>0</v>
      </c>
      <c r="V274" s="11">
        <f t="shared" si="116"/>
        <v>0</v>
      </c>
      <c r="W274" s="11">
        <f t="shared" si="116"/>
        <v>0</v>
      </c>
    </row>
    <row r="275" spans="1:28" outlineLevel="1" x14ac:dyDescent="0.2">
      <c r="B275" s="4" t="s">
        <v>22</v>
      </c>
      <c r="C275" s="11">
        <f t="shared" ref="C275:W275" si="117">IFERROR(C262/C266,0)</f>
        <v>0</v>
      </c>
      <c r="D275" s="11">
        <f t="shared" si="117"/>
        <v>0</v>
      </c>
      <c r="E275" s="11">
        <f t="shared" si="117"/>
        <v>0</v>
      </c>
      <c r="F275" s="11">
        <f t="shared" si="117"/>
        <v>0</v>
      </c>
      <c r="G275" s="11">
        <f t="shared" si="117"/>
        <v>0</v>
      </c>
      <c r="H275" s="11">
        <f t="shared" si="117"/>
        <v>0</v>
      </c>
      <c r="I275" s="11">
        <f t="shared" si="117"/>
        <v>0</v>
      </c>
      <c r="J275" s="11">
        <f t="shared" si="117"/>
        <v>0</v>
      </c>
      <c r="K275" s="11">
        <f t="shared" si="117"/>
        <v>0</v>
      </c>
      <c r="L275" s="11">
        <f t="shared" si="117"/>
        <v>0</v>
      </c>
      <c r="M275" s="11">
        <f t="shared" si="117"/>
        <v>0</v>
      </c>
      <c r="N275" s="11">
        <f t="shared" si="117"/>
        <v>0</v>
      </c>
      <c r="O275" s="11">
        <f t="shared" si="117"/>
        <v>0</v>
      </c>
      <c r="P275" s="11">
        <f t="shared" si="117"/>
        <v>0</v>
      </c>
      <c r="Q275" s="11">
        <f t="shared" si="117"/>
        <v>0</v>
      </c>
      <c r="R275" s="11">
        <f t="shared" si="117"/>
        <v>0</v>
      </c>
      <c r="S275" s="11">
        <f t="shared" si="117"/>
        <v>0</v>
      </c>
      <c r="T275" s="11">
        <f t="shared" si="117"/>
        <v>0</v>
      </c>
      <c r="U275" s="11">
        <f t="shared" si="117"/>
        <v>0</v>
      </c>
      <c r="V275" s="11">
        <f t="shared" si="117"/>
        <v>0</v>
      </c>
      <c r="W275" s="11">
        <f t="shared" si="117"/>
        <v>0</v>
      </c>
    </row>
    <row r="276" spans="1:28" outlineLevel="1" x14ac:dyDescent="0.2">
      <c r="B276" s="4" t="s">
        <v>23</v>
      </c>
      <c r="C276" s="11">
        <f t="shared" ref="C276:W276" si="118">IFERROR(C263/C266,0)</f>
        <v>0</v>
      </c>
      <c r="D276" s="11">
        <f t="shared" si="118"/>
        <v>0</v>
      </c>
      <c r="E276" s="11">
        <f t="shared" si="118"/>
        <v>0</v>
      </c>
      <c r="F276" s="11">
        <f t="shared" si="118"/>
        <v>0</v>
      </c>
      <c r="G276" s="11">
        <f t="shared" si="118"/>
        <v>0</v>
      </c>
      <c r="H276" s="11">
        <f t="shared" si="118"/>
        <v>0</v>
      </c>
      <c r="I276" s="11">
        <f t="shared" si="118"/>
        <v>0</v>
      </c>
      <c r="J276" s="11">
        <f t="shared" si="118"/>
        <v>0</v>
      </c>
      <c r="K276" s="11">
        <f t="shared" si="118"/>
        <v>0</v>
      </c>
      <c r="L276" s="11">
        <f t="shared" si="118"/>
        <v>0</v>
      </c>
      <c r="M276" s="11">
        <f t="shared" si="118"/>
        <v>0</v>
      </c>
      <c r="N276" s="11">
        <f t="shared" si="118"/>
        <v>0</v>
      </c>
      <c r="O276" s="11">
        <f t="shared" si="118"/>
        <v>0</v>
      </c>
      <c r="P276" s="11">
        <f t="shared" si="118"/>
        <v>0</v>
      </c>
      <c r="Q276" s="11">
        <f t="shared" si="118"/>
        <v>0</v>
      </c>
      <c r="R276" s="11">
        <f t="shared" si="118"/>
        <v>0</v>
      </c>
      <c r="S276" s="11">
        <f t="shared" si="118"/>
        <v>0</v>
      </c>
      <c r="T276" s="11">
        <f t="shared" si="118"/>
        <v>0</v>
      </c>
      <c r="U276" s="11">
        <f t="shared" si="118"/>
        <v>0</v>
      </c>
      <c r="V276" s="11">
        <f t="shared" si="118"/>
        <v>0</v>
      </c>
      <c r="W276" s="11">
        <f t="shared" si="118"/>
        <v>0</v>
      </c>
    </row>
    <row r="277" spans="1:28" outlineLevel="1" x14ac:dyDescent="0.2">
      <c r="B277" s="4" t="s">
        <v>17</v>
      </c>
      <c r="C277" s="11">
        <f t="shared" ref="C277:W277" si="119">IFERROR(C264/C266,0)</f>
        <v>0</v>
      </c>
      <c r="D277" s="11">
        <f t="shared" si="119"/>
        <v>0</v>
      </c>
      <c r="E277" s="11">
        <f t="shared" si="119"/>
        <v>0</v>
      </c>
      <c r="F277" s="11">
        <f t="shared" si="119"/>
        <v>0</v>
      </c>
      <c r="G277" s="11">
        <f t="shared" si="119"/>
        <v>0</v>
      </c>
      <c r="H277" s="11">
        <f t="shared" si="119"/>
        <v>0</v>
      </c>
      <c r="I277" s="11">
        <f t="shared" si="119"/>
        <v>0</v>
      </c>
      <c r="J277" s="11">
        <f t="shared" si="119"/>
        <v>0</v>
      </c>
      <c r="K277" s="11">
        <f t="shared" si="119"/>
        <v>0</v>
      </c>
      <c r="L277" s="11">
        <f t="shared" si="119"/>
        <v>0</v>
      </c>
      <c r="M277" s="11">
        <f t="shared" si="119"/>
        <v>0</v>
      </c>
      <c r="N277" s="11">
        <f t="shared" si="119"/>
        <v>0</v>
      </c>
      <c r="O277" s="11">
        <f t="shared" si="119"/>
        <v>0</v>
      </c>
      <c r="P277" s="11">
        <f t="shared" si="119"/>
        <v>0</v>
      </c>
      <c r="Q277" s="11">
        <f t="shared" si="119"/>
        <v>0</v>
      </c>
      <c r="R277" s="11">
        <f t="shared" si="119"/>
        <v>0</v>
      </c>
      <c r="S277" s="11">
        <f t="shared" si="119"/>
        <v>0</v>
      </c>
      <c r="T277" s="11">
        <f t="shared" si="119"/>
        <v>0</v>
      </c>
      <c r="U277" s="11">
        <f t="shared" si="119"/>
        <v>0</v>
      </c>
      <c r="V277" s="11">
        <f t="shared" si="119"/>
        <v>0</v>
      </c>
      <c r="W277" s="11">
        <f t="shared" si="119"/>
        <v>0</v>
      </c>
    </row>
    <row r="278" spans="1:28" outlineLevel="1" x14ac:dyDescent="0.2">
      <c r="B278" s="4" t="s">
        <v>1</v>
      </c>
      <c r="C278" s="11">
        <f t="shared" ref="C278:W278" si="120">IFERROR(C265/C266,0)</f>
        <v>0</v>
      </c>
      <c r="D278" s="11">
        <f t="shared" si="120"/>
        <v>0</v>
      </c>
      <c r="E278" s="11">
        <f t="shared" si="120"/>
        <v>0</v>
      </c>
      <c r="F278" s="11">
        <f t="shared" si="120"/>
        <v>0</v>
      </c>
      <c r="G278" s="11">
        <f t="shared" si="120"/>
        <v>0</v>
      </c>
      <c r="H278" s="11">
        <f t="shared" si="120"/>
        <v>0</v>
      </c>
      <c r="I278" s="11">
        <f t="shared" si="120"/>
        <v>0</v>
      </c>
      <c r="J278" s="11">
        <f t="shared" si="120"/>
        <v>0</v>
      </c>
      <c r="K278" s="11">
        <f t="shared" si="120"/>
        <v>0</v>
      </c>
      <c r="L278" s="11">
        <f t="shared" si="120"/>
        <v>0</v>
      </c>
      <c r="M278" s="11">
        <f t="shared" si="120"/>
        <v>0</v>
      </c>
      <c r="N278" s="11">
        <f t="shared" si="120"/>
        <v>0</v>
      </c>
      <c r="O278" s="11">
        <f t="shared" si="120"/>
        <v>0</v>
      </c>
      <c r="P278" s="11">
        <f t="shared" si="120"/>
        <v>0</v>
      </c>
      <c r="Q278" s="11">
        <f t="shared" si="120"/>
        <v>0</v>
      </c>
      <c r="R278" s="11">
        <f t="shared" si="120"/>
        <v>0</v>
      </c>
      <c r="S278" s="11">
        <f t="shared" si="120"/>
        <v>0</v>
      </c>
      <c r="T278" s="11">
        <f t="shared" si="120"/>
        <v>0</v>
      </c>
      <c r="U278" s="11">
        <f t="shared" si="120"/>
        <v>0</v>
      </c>
      <c r="V278" s="11">
        <f t="shared" si="120"/>
        <v>0</v>
      </c>
      <c r="W278" s="11">
        <f t="shared" si="120"/>
        <v>0</v>
      </c>
    </row>
    <row r="279" spans="1:28" outlineLevel="1" x14ac:dyDescent="0.2"/>
    <row r="281" spans="1:28" x14ac:dyDescent="0.2">
      <c r="A281" s="30" t="s">
        <v>36</v>
      </c>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row>
    <row r="282" spans="1:28" s="31" customFormat="1" x14ac:dyDescent="0.2">
      <c r="A282" s="1"/>
      <c r="B282" s="8" t="s">
        <v>2</v>
      </c>
      <c r="C282" s="13"/>
      <c r="D282" s="1"/>
      <c r="E282" s="1"/>
      <c r="F282" s="1"/>
      <c r="G282" s="1"/>
      <c r="H282" s="1"/>
      <c r="I282" s="1"/>
      <c r="J282" s="1"/>
      <c r="K282" s="1"/>
      <c r="L282" s="1"/>
      <c r="M282" s="1"/>
      <c r="N282" s="1"/>
      <c r="O282" s="1"/>
      <c r="P282" s="1"/>
      <c r="Q282" s="1"/>
      <c r="R282" s="1"/>
      <c r="S282" s="1"/>
      <c r="T282" s="1"/>
      <c r="U282" s="1"/>
      <c r="V282" s="1"/>
      <c r="W282" s="1"/>
      <c r="X282" s="1"/>
      <c r="Y282" s="1"/>
      <c r="Z282"/>
      <c r="AA282" s="1"/>
      <c r="AB282" s="1"/>
    </row>
    <row r="283" spans="1:28" outlineLevel="1" x14ac:dyDescent="0.2">
      <c r="B283" s="15" t="s">
        <v>5</v>
      </c>
    </row>
    <row r="284" spans="1:28" outlineLevel="1" x14ac:dyDescent="0.2">
      <c r="B284" s="9" t="s">
        <v>7</v>
      </c>
      <c r="C284" s="5">
        <f>C285*Inputs!D$7</f>
        <v>62547.556330301268</v>
      </c>
      <c r="D284" s="5">
        <f>D285*Inputs!E$7</f>
        <v>52442.324552876285</v>
      </c>
      <c r="E284" s="5">
        <f>E285*Inputs!F$7</f>
        <v>46230.630864424122</v>
      </c>
      <c r="F284" s="5">
        <f>F285*Inputs!G$7</f>
        <v>30333.055451592023</v>
      </c>
      <c r="G284" s="5">
        <f>G285*Inputs!H$7</f>
        <v>22139.596560253387</v>
      </c>
      <c r="H284" s="5">
        <f>H285*Inputs!I$7</f>
        <v>23103.766780039146</v>
      </c>
      <c r="I284" s="5">
        <f>I285*Inputs!J$7</f>
        <v>21621.571799273341</v>
      </c>
      <c r="J284" s="5">
        <f>J285*Inputs!K$7</f>
        <v>20535.198193343997</v>
      </c>
      <c r="K284" s="5">
        <f>K285*Inputs!L$7</f>
        <v>28562.109372947973</v>
      </c>
      <c r="L284" s="5">
        <f>L285*Inputs!M$7</f>
        <v>19842.310509252595</v>
      </c>
      <c r="M284" s="5">
        <f>M285*Inputs!N$7</f>
        <v>26667.087956967585</v>
      </c>
      <c r="N284" s="5">
        <f>N285*Inputs!O$7</f>
        <v>31954.591672988056</v>
      </c>
      <c r="O284" s="5">
        <f>O285*Inputs!P$7</f>
        <v>33653.848896130592</v>
      </c>
      <c r="P284" s="5">
        <f>P285*Inputs!Q$7</f>
        <v>28278.774293137489</v>
      </c>
      <c r="Q284" s="5">
        <f>Q285*Inputs!R$7</f>
        <v>36933.139591365871</v>
      </c>
      <c r="R284" s="5">
        <f>R285*Inputs!S$7</f>
        <v>38494.563801442622</v>
      </c>
      <c r="S284" s="5">
        <f>S285*Inputs!T$7</f>
        <v>47742.845944104622</v>
      </c>
      <c r="T284" s="5">
        <f>T285*Inputs!U$7</f>
        <v>62195.249782659397</v>
      </c>
      <c r="U284" s="5">
        <f>U285*Inputs!V$7</f>
        <v>58914.517023792519</v>
      </c>
      <c r="V284" s="5">
        <f>V285*Inputs!W$7</f>
        <v>57699.807208223501</v>
      </c>
      <c r="W284" s="5">
        <f>W285*Inputs!X$7</f>
        <v>54421.874712030825</v>
      </c>
      <c r="Z284" s="21" t="s">
        <v>26</v>
      </c>
    </row>
    <row r="285" spans="1:28" outlineLevel="1" x14ac:dyDescent="0.2">
      <c r="B285" s="9" t="s">
        <v>8</v>
      </c>
      <c r="C285" s="5">
        <f>C289*CAN!C290</f>
        <v>625475.56330301263</v>
      </c>
      <c r="D285" s="5">
        <f>D289*CAN!D290</f>
        <v>524423.24552876281</v>
      </c>
      <c r="E285" s="5">
        <f>E289*CAN!E290</f>
        <v>462306.30864424119</v>
      </c>
      <c r="F285" s="5">
        <f>F289*CAN!F290</f>
        <v>303330.55451592023</v>
      </c>
      <c r="G285" s="5">
        <f>G289*CAN!G290</f>
        <v>221395.96560253386</v>
      </c>
      <c r="H285" s="5">
        <f>H289*CAN!H290</f>
        <v>231037.66780039144</v>
      </c>
      <c r="I285" s="5">
        <f>I289*CAN!I290</f>
        <v>216215.71799273338</v>
      </c>
      <c r="J285" s="5">
        <f>J289*CAN!J290</f>
        <v>205351.98193343997</v>
      </c>
      <c r="K285" s="5">
        <f>K289*CAN!K290</f>
        <v>285621.0937294797</v>
      </c>
      <c r="L285" s="5">
        <f>L289*CAN!L290</f>
        <v>198423.10509252592</v>
      </c>
      <c r="M285" s="5">
        <f>M289*CAN!M290</f>
        <v>266670.87956967583</v>
      </c>
      <c r="N285" s="5">
        <f>N289*CAN!N290</f>
        <v>319545.91672988056</v>
      </c>
      <c r="O285" s="5">
        <f>O289*CAN!O290</f>
        <v>336538.48896130588</v>
      </c>
      <c r="P285" s="5">
        <f>P289*CAN!P290</f>
        <v>282787.74293137487</v>
      </c>
      <c r="Q285" s="5">
        <f>Q289*CAN!Q290</f>
        <v>369331.39591365866</v>
      </c>
      <c r="R285" s="5">
        <f>R289*CAN!R290</f>
        <v>384945.63801442622</v>
      </c>
      <c r="S285" s="5">
        <f>S289*CAN!S290</f>
        <v>477428.45944104617</v>
      </c>
      <c r="T285" s="5">
        <f>T289*CAN!T290</f>
        <v>621952.49782659393</v>
      </c>
      <c r="U285" s="5">
        <f>U289*CAN!U290</f>
        <v>589145.17023792514</v>
      </c>
      <c r="V285" s="5">
        <f>V289*CAN!V290</f>
        <v>576998.07208223501</v>
      </c>
      <c r="W285" s="5">
        <f>W289*CAN!W290</f>
        <v>544218.74712030822</v>
      </c>
      <c r="Z285" s="21" t="s">
        <v>26</v>
      </c>
      <c r="AB285"/>
    </row>
    <row r="286" spans="1:28" outlineLevel="1" x14ac:dyDescent="0.2">
      <c r="B286" s="16" t="s">
        <v>6</v>
      </c>
      <c r="C286" s="5"/>
      <c r="D286" s="5"/>
      <c r="E286" s="5"/>
      <c r="F286" s="5"/>
      <c r="G286" s="5"/>
      <c r="H286" s="5"/>
      <c r="I286" s="5"/>
      <c r="J286" s="5"/>
      <c r="K286" s="5"/>
      <c r="L286" s="5"/>
      <c r="M286" s="5"/>
      <c r="N286" s="5"/>
      <c r="O286" s="5"/>
      <c r="P286" s="5"/>
      <c r="Q286" s="5"/>
      <c r="R286" s="5"/>
      <c r="S286" s="5"/>
      <c r="T286" s="5"/>
      <c r="U286" s="5"/>
      <c r="V286" s="5"/>
      <c r="W286" s="5"/>
    </row>
    <row r="287" spans="1:28" outlineLevel="1" x14ac:dyDescent="0.2">
      <c r="B287" s="9" t="s">
        <v>8</v>
      </c>
      <c r="C287" s="5">
        <f>C289*CAN!C291</f>
        <v>300.31635761374287</v>
      </c>
      <c r="D287" s="5">
        <f>D289*CAN!D291</f>
        <v>251.99026062778026</v>
      </c>
      <c r="E287" s="5">
        <f>E289*CAN!E291</f>
        <v>232.30409420512922</v>
      </c>
      <c r="F287" s="5">
        <f>F289*CAN!F291</f>
        <v>136.63785176657905</v>
      </c>
      <c r="G287" s="5">
        <f>G289*CAN!G291</f>
        <v>92.81856886495126</v>
      </c>
      <c r="H287" s="5">
        <f>H289*CAN!H291</f>
        <v>97.000784946373571</v>
      </c>
      <c r="I287" s="5">
        <f>I289*CAN!I291</f>
        <v>88.975107836771727</v>
      </c>
      <c r="J287" s="5">
        <f>J289*CAN!J291</f>
        <v>83.152410183372155</v>
      </c>
      <c r="K287" s="5">
        <f>K289*CAN!K291</f>
        <v>132.21460325754904</v>
      </c>
      <c r="L287" s="5">
        <f>L289*CAN!L291</f>
        <v>93.533878453629143</v>
      </c>
      <c r="M287" s="5">
        <f>M289*CAN!M291</f>
        <v>109.68042607383818</v>
      </c>
      <c r="N287" s="5">
        <f>N289*CAN!N291</f>
        <v>127.45769985494573</v>
      </c>
      <c r="O287" s="5">
        <f>O289*CAN!O291</f>
        <v>124.59426224244517</v>
      </c>
      <c r="P287" s="5">
        <f>P289*CAN!P291</f>
        <v>99.997499100540836</v>
      </c>
      <c r="Q287" s="5">
        <f>Q289*CAN!Q291</f>
        <v>117.98501602802142</v>
      </c>
      <c r="R287" s="5">
        <f>R289*CAN!R291</f>
        <v>126.13358017186547</v>
      </c>
      <c r="S287" s="5">
        <f>S289*CAN!S291</f>
        <v>169.81742307051016</v>
      </c>
      <c r="T287" s="5">
        <f>T289*CAN!T291</f>
        <v>224.40769685415054</v>
      </c>
      <c r="U287" s="5">
        <f>U289*CAN!U291</f>
        <v>200.99879803871437</v>
      </c>
      <c r="V287" s="5">
        <f>V289*CAN!V291</f>
        <v>221.10202184451813</v>
      </c>
      <c r="W287" s="5">
        <f>W289*CAN!W291</f>
        <v>30.485252960172229</v>
      </c>
      <c r="Z287" s="21" t="s">
        <v>26</v>
      </c>
      <c r="AB287"/>
    </row>
    <row r="288" spans="1:28" outlineLevel="1" x14ac:dyDescent="0.2">
      <c r="B288" s="15" t="s">
        <v>9</v>
      </c>
    </row>
    <row r="289" spans="2:28" outlineLevel="1" x14ac:dyDescent="0.2">
      <c r="B289" s="9" t="s">
        <v>8</v>
      </c>
      <c r="C289" s="5">
        <f>C304/CAN!C305/1000</f>
        <v>625775.87966062641</v>
      </c>
      <c r="D289" s="5">
        <f>D304/CAN!D305/1000</f>
        <v>524675.23578939063</v>
      </c>
      <c r="E289" s="5">
        <f>E304/CAN!E305/1000</f>
        <v>462538.61273844633</v>
      </c>
      <c r="F289" s="5">
        <f>F304/CAN!F305/1000</f>
        <v>303467.19236768683</v>
      </c>
      <c r="G289" s="5">
        <f>G304/CAN!G305/1000</f>
        <v>221488.78417139882</v>
      </c>
      <c r="H289" s="5">
        <f>H304/CAN!H305/1000</f>
        <v>231134.66858533781</v>
      </c>
      <c r="I289" s="5">
        <f>I304/CAN!I305/1000</f>
        <v>216304.69310057015</v>
      </c>
      <c r="J289" s="5">
        <f>J304/CAN!J305/1000</f>
        <v>205435.13434362333</v>
      </c>
      <c r="K289" s="5">
        <f>K304/CAN!K305/1000</f>
        <v>285753.30833273724</v>
      </c>
      <c r="L289" s="5">
        <f>L304/CAN!L305/1000</f>
        <v>198516.63897097955</v>
      </c>
      <c r="M289" s="5">
        <f>M304/CAN!M305/1000</f>
        <v>266780.55999574967</v>
      </c>
      <c r="N289" s="5">
        <f>N304/CAN!N305/1000</f>
        <v>319673.37442973553</v>
      </c>
      <c r="O289" s="5">
        <f>O304/CAN!O305/1000</f>
        <v>336663.08322354831</v>
      </c>
      <c r="P289" s="5">
        <f>P304/CAN!P305/1000</f>
        <v>282887.74043047545</v>
      </c>
      <c r="Q289" s="5">
        <f>Q304/CAN!Q305/1000</f>
        <v>369449.38092968671</v>
      </c>
      <c r="R289" s="5">
        <f>R304/CAN!R305/1000</f>
        <v>385071.77159459807</v>
      </c>
      <c r="S289" s="5">
        <f>S304/CAN!S305/1000</f>
        <v>477598.27686411666</v>
      </c>
      <c r="T289" s="5">
        <f>T304/CAN!T305/1000</f>
        <v>622176.90552344802</v>
      </c>
      <c r="U289" s="5">
        <f>U304/CAN!U305/1000</f>
        <v>589346.16903596395</v>
      </c>
      <c r="V289" s="5">
        <f>V304/CAN!V305/1000</f>
        <v>577219.17410407949</v>
      </c>
      <c r="W289" s="5">
        <f>W304/CAN!W305/1000</f>
        <v>544249.23237326846</v>
      </c>
    </row>
    <row r="290" spans="2:28" outlineLevel="1" x14ac:dyDescent="0.2">
      <c r="B290" s="17" t="s">
        <v>10</v>
      </c>
      <c r="C290" s="12">
        <f>IFERROR(C285/C289,0)</f>
        <v>0.99952008959217697</v>
      </c>
      <c r="D290" s="12">
        <f t="shared" ref="D290:W290" si="121">IFERROR(D285/D289,0)</f>
        <v>0.99951972145159718</v>
      </c>
      <c r="E290" s="12">
        <f t="shared" si="121"/>
        <v>0.99949776280767177</v>
      </c>
      <c r="F290" s="12">
        <f t="shared" si="121"/>
        <v>0.99954974423857634</v>
      </c>
      <c r="G290" s="12">
        <f t="shared" si="121"/>
        <v>0.99958093332259601</v>
      </c>
      <c r="H290" s="12">
        <f t="shared" si="121"/>
        <v>0.99958032784289752</v>
      </c>
      <c r="I290" s="12">
        <f t="shared" si="121"/>
        <v>0.99958865844951683</v>
      </c>
      <c r="J290" s="12">
        <f t="shared" si="121"/>
        <v>0.99959523763815261</v>
      </c>
      <c r="K290" s="12">
        <f t="shared" si="121"/>
        <v>0.99953731208212793</v>
      </c>
      <c r="L290" s="12">
        <f t="shared" si="121"/>
        <v>0.99952883607672149</v>
      </c>
      <c r="M290" s="12">
        <f t="shared" si="121"/>
        <v>0.99958887399413365</v>
      </c>
      <c r="N290" s="12">
        <f t="shared" si="121"/>
        <v>0.99960128772037282</v>
      </c>
      <c r="O290" s="12">
        <f t="shared" si="121"/>
        <v>0.99962991409378943</v>
      </c>
      <c r="P290" s="12">
        <f t="shared" si="121"/>
        <v>0.99964651172599983</v>
      </c>
      <c r="Q290" s="12">
        <f t="shared" si="121"/>
        <v>0.99968064632905551</v>
      </c>
      <c r="R290" s="12">
        <f t="shared" si="121"/>
        <v>0.99967244137463118</v>
      </c>
      <c r="S290" s="12">
        <f t="shared" si="121"/>
        <v>0.99964443459849661</v>
      </c>
      <c r="T290" s="12">
        <f t="shared" si="121"/>
        <v>0.9996393185043323</v>
      </c>
      <c r="U290" s="12">
        <f t="shared" si="121"/>
        <v>0.99965894611927719</v>
      </c>
      <c r="V290" s="12">
        <f t="shared" si="121"/>
        <v>0.99961695308859477</v>
      </c>
      <c r="W290" s="12">
        <f t="shared" si="121"/>
        <v>0.99994398659447381</v>
      </c>
    </row>
    <row r="291" spans="2:28" outlineLevel="1" x14ac:dyDescent="0.2">
      <c r="B291" s="17" t="s">
        <v>11</v>
      </c>
      <c r="C291" s="12">
        <f t="shared" ref="C291:W291" si="122">IFERROR(C287/C289,0)</f>
        <v>4.7991040782302411E-4</v>
      </c>
      <c r="D291" s="12">
        <f t="shared" si="122"/>
        <v>4.8027854840271408E-4</v>
      </c>
      <c r="E291" s="12">
        <f t="shared" si="122"/>
        <v>5.0223719232818126E-4</v>
      </c>
      <c r="F291" s="12">
        <f t="shared" si="122"/>
        <v>4.5025576142354768E-4</v>
      </c>
      <c r="G291" s="12">
        <f t="shared" si="122"/>
        <v>4.1906667740396159E-4</v>
      </c>
      <c r="H291" s="12">
        <f t="shared" si="122"/>
        <v>4.196721571024715E-4</v>
      </c>
      <c r="I291" s="12">
        <f t="shared" si="122"/>
        <v>4.1134155048315593E-4</v>
      </c>
      <c r="J291" s="12">
        <f t="shared" si="122"/>
        <v>4.0476236184744504E-4</v>
      </c>
      <c r="K291" s="12">
        <f t="shared" si="122"/>
        <v>4.6268791787213727E-4</v>
      </c>
      <c r="L291" s="12">
        <f t="shared" si="122"/>
        <v>4.711639232785043E-4</v>
      </c>
      <c r="M291" s="12">
        <f t="shared" si="122"/>
        <v>4.1112600586634045E-4</v>
      </c>
      <c r="N291" s="12">
        <f t="shared" si="122"/>
        <v>3.9871227962703237E-4</v>
      </c>
      <c r="O291" s="12">
        <f t="shared" si="122"/>
        <v>3.7008590621061082E-4</v>
      </c>
      <c r="P291" s="12">
        <f t="shared" si="122"/>
        <v>3.534882740000426E-4</v>
      </c>
      <c r="Q291" s="12">
        <f t="shared" si="122"/>
        <v>3.1935367094437284E-4</v>
      </c>
      <c r="R291" s="12">
        <f t="shared" si="122"/>
        <v>3.2755862536882702E-4</v>
      </c>
      <c r="S291" s="12">
        <f t="shared" si="122"/>
        <v>3.5556540150337597E-4</v>
      </c>
      <c r="T291" s="12">
        <f t="shared" si="122"/>
        <v>3.6068149566778363E-4</v>
      </c>
      <c r="U291" s="12">
        <f t="shared" si="122"/>
        <v>3.410538807226025E-4</v>
      </c>
      <c r="V291" s="12">
        <f t="shared" si="122"/>
        <v>3.8304691140535608E-4</v>
      </c>
      <c r="W291" s="12">
        <f t="shared" si="122"/>
        <v>5.6013405526062722E-5</v>
      </c>
    </row>
    <row r="292" spans="2:28" outlineLevel="1" x14ac:dyDescent="0.2"/>
    <row r="293" spans="2:28" outlineLevel="1" x14ac:dyDescent="0.2">
      <c r="B293" s="8" t="s">
        <v>14</v>
      </c>
      <c r="C293" s="13"/>
    </row>
    <row r="294" spans="2:28" outlineLevel="1" x14ac:dyDescent="0.2">
      <c r="B294" s="4" t="s">
        <v>18</v>
      </c>
      <c r="C294" s="5"/>
      <c r="D294" s="5"/>
      <c r="E294" s="5"/>
      <c r="F294" s="5"/>
      <c r="G294" s="5"/>
      <c r="H294" s="5"/>
      <c r="I294" s="5"/>
      <c r="J294" s="5"/>
      <c r="K294" s="5"/>
      <c r="L294" s="5"/>
      <c r="M294" s="5"/>
      <c r="N294" s="5"/>
      <c r="O294" s="5"/>
      <c r="P294" s="5"/>
      <c r="Q294" s="5"/>
      <c r="R294" s="5"/>
      <c r="S294" s="5"/>
      <c r="T294" s="5"/>
      <c r="U294" s="5"/>
      <c r="V294" s="5"/>
      <c r="W294" s="5"/>
      <c r="Z294" s="21"/>
      <c r="AB294"/>
    </row>
    <row r="295" spans="2:28" outlineLevel="1" x14ac:dyDescent="0.2">
      <c r="B295" s="4" t="s">
        <v>19</v>
      </c>
      <c r="C295" s="5"/>
      <c r="D295" s="5"/>
      <c r="E295" s="5"/>
      <c r="F295" s="5"/>
      <c r="G295" s="5"/>
      <c r="H295" s="5"/>
      <c r="I295" s="5"/>
      <c r="J295" s="5"/>
      <c r="K295" s="5"/>
      <c r="L295" s="5"/>
      <c r="M295" s="5"/>
      <c r="N295" s="5"/>
      <c r="O295" s="5"/>
      <c r="P295" s="5"/>
      <c r="Q295" s="5"/>
      <c r="R295" s="5"/>
      <c r="S295" s="5"/>
      <c r="T295" s="5"/>
      <c r="U295" s="5"/>
      <c r="V295" s="5"/>
      <c r="W295" s="5"/>
      <c r="Z295" s="21"/>
      <c r="AB295"/>
    </row>
    <row r="296" spans="2:28" outlineLevel="1" x14ac:dyDescent="0.2">
      <c r="B296" s="4" t="s">
        <v>16</v>
      </c>
      <c r="C296" s="5">
        <f>'[2]Table 17'!C$12*1000</f>
        <v>576.75200000000007</v>
      </c>
      <c r="D296" s="5">
        <f>'[2]Table 17'!D$12*1000</f>
        <v>480.36799999999999</v>
      </c>
      <c r="E296" s="5">
        <f>'[2]Table 17'!E$12*1000</f>
        <v>400.25200000000001</v>
      </c>
      <c r="F296" s="5">
        <f>'[2]Table 17'!F$12*1000</f>
        <v>248.54000000000002</v>
      </c>
      <c r="G296" s="5">
        <f>'[2]Table 17'!G$12*1000</f>
        <v>166.07499999999999</v>
      </c>
      <c r="H296" s="5">
        <f>'[2]Table 17'!H$12*1000</f>
        <v>175.04</v>
      </c>
      <c r="I296" s="5">
        <f>'[2]Table 17'!I$12*1000</f>
        <v>165.52199999999999</v>
      </c>
      <c r="J296" s="5">
        <f>'[2]Table 17'!J$12*1000</f>
        <v>160.48399999999998</v>
      </c>
      <c r="K296" s="5">
        <f>'[2]Table 17'!K$12*1000</f>
        <v>264.74700000000001</v>
      </c>
      <c r="L296" s="5">
        <f>'[2]Table 17'!L$12*1000</f>
        <v>198.148</v>
      </c>
      <c r="M296" s="5">
        <f>'[2]Table 17'!M$12*1000</f>
        <v>193.11800000000002</v>
      </c>
      <c r="N296" s="5">
        <f>'[2]Table 17'!N$12*1000</f>
        <v>250.76999999999998</v>
      </c>
      <c r="O296" s="5">
        <f>'[2]Table 17'!O$12*1000</f>
        <v>215.74199999999999</v>
      </c>
      <c r="P296" s="5">
        <f>'[2]Table 17'!P$12*1000</f>
        <v>153.76600000000002</v>
      </c>
      <c r="Q296" s="5">
        <f>'[2]Table 17'!Q$12*1000</f>
        <v>176.31199999999998</v>
      </c>
      <c r="R296" s="5">
        <f>'[2]Table 17'!R$12*1000</f>
        <v>186.92400000000001</v>
      </c>
      <c r="S296" s="5">
        <f>'[2]Table 17'!S$12*1000</f>
        <v>243.74599999999998</v>
      </c>
      <c r="T296" s="5">
        <f>'[2]Table 17'!T$12*1000</f>
        <v>335.53100000000001</v>
      </c>
      <c r="U296" s="5">
        <f>'[2]Table 17'!U$12*1000</f>
        <v>293.5</v>
      </c>
      <c r="V296" s="5">
        <f>'[2]Table 17'!V$12*1000</f>
        <v>292.65100000000001</v>
      </c>
      <c r="W296" s="5">
        <f>'[2]Table 17'!W$12*1000</f>
        <v>141.60400000000001</v>
      </c>
      <c r="Z296" s="21" t="s">
        <v>26</v>
      </c>
      <c r="AB296"/>
    </row>
    <row r="297" spans="2:28" outlineLevel="1" x14ac:dyDescent="0.2">
      <c r="B297" s="4" t="s">
        <v>21</v>
      </c>
      <c r="C297" s="5"/>
      <c r="D297" s="5"/>
      <c r="E297" s="5"/>
      <c r="F297" s="5"/>
      <c r="G297" s="5"/>
      <c r="H297" s="5"/>
      <c r="I297" s="5"/>
      <c r="J297" s="5"/>
      <c r="K297" s="5"/>
      <c r="L297" s="5"/>
      <c r="M297" s="5"/>
      <c r="N297" s="5"/>
      <c r="O297" s="5"/>
      <c r="P297" s="5"/>
      <c r="Q297" s="5"/>
      <c r="R297" s="5"/>
      <c r="S297" s="5"/>
      <c r="T297" s="5"/>
      <c r="U297" s="5"/>
      <c r="V297" s="5"/>
      <c r="W297" s="5"/>
      <c r="Z297" s="21"/>
      <c r="AB297"/>
    </row>
    <row r="298" spans="2:28" outlineLevel="1" x14ac:dyDescent="0.2">
      <c r="B298" s="4" t="s">
        <v>20</v>
      </c>
      <c r="C298" s="5"/>
      <c r="D298" s="5"/>
      <c r="E298" s="5"/>
      <c r="F298" s="5"/>
      <c r="G298" s="5"/>
      <c r="H298" s="5"/>
      <c r="I298" s="5"/>
      <c r="J298" s="5"/>
      <c r="K298" s="5"/>
      <c r="L298" s="5"/>
      <c r="M298" s="5"/>
      <c r="N298" s="5"/>
      <c r="O298" s="5"/>
      <c r="P298" s="5"/>
      <c r="Q298" s="5"/>
      <c r="R298" s="5"/>
      <c r="S298" s="5"/>
      <c r="T298" s="5"/>
      <c r="U298" s="5"/>
      <c r="V298" s="5"/>
      <c r="W298" s="5"/>
      <c r="Z298" s="21"/>
      <c r="AB298"/>
    </row>
    <row r="299" spans="2:28" outlineLevel="1" x14ac:dyDescent="0.2">
      <c r="B299" s="4" t="s">
        <v>0</v>
      </c>
      <c r="C299" s="5"/>
      <c r="D299" s="5"/>
      <c r="E299" s="5"/>
      <c r="F299" s="5"/>
      <c r="G299" s="5"/>
      <c r="H299" s="5"/>
      <c r="I299" s="5"/>
      <c r="J299" s="5"/>
      <c r="K299" s="5"/>
      <c r="L299" s="5"/>
      <c r="M299" s="5"/>
      <c r="N299" s="5"/>
      <c r="O299" s="5"/>
      <c r="P299" s="5"/>
      <c r="Q299" s="5"/>
      <c r="R299" s="5"/>
      <c r="S299" s="5"/>
      <c r="T299" s="5"/>
      <c r="U299" s="5"/>
      <c r="V299" s="5"/>
      <c r="W299" s="5"/>
      <c r="Z299" s="21"/>
      <c r="AB299"/>
    </row>
    <row r="300" spans="2:28" outlineLevel="1" x14ac:dyDescent="0.2">
      <c r="B300" s="4" t="s">
        <v>22</v>
      </c>
      <c r="C300" s="5"/>
      <c r="D300" s="5"/>
      <c r="E300" s="5"/>
      <c r="F300" s="5"/>
      <c r="G300" s="5"/>
      <c r="H300" s="5"/>
      <c r="I300" s="5"/>
      <c r="J300" s="5"/>
      <c r="K300" s="5"/>
      <c r="L300" s="5"/>
      <c r="M300" s="5"/>
      <c r="N300" s="5"/>
      <c r="O300" s="5"/>
      <c r="P300" s="5"/>
      <c r="Q300" s="5"/>
      <c r="R300" s="5"/>
      <c r="S300" s="5"/>
      <c r="T300" s="5"/>
      <c r="U300" s="5"/>
      <c r="V300" s="5"/>
      <c r="W300" s="5"/>
      <c r="Z300" s="21"/>
      <c r="AB300"/>
    </row>
    <row r="301" spans="2:28" outlineLevel="1" x14ac:dyDescent="0.2">
      <c r="B301" s="4" t="s">
        <v>23</v>
      </c>
      <c r="C301" s="5"/>
      <c r="D301" s="5"/>
      <c r="E301" s="5"/>
      <c r="F301" s="5"/>
      <c r="G301" s="5"/>
      <c r="H301" s="5"/>
      <c r="I301" s="5"/>
      <c r="J301" s="5"/>
      <c r="K301" s="5"/>
      <c r="L301" s="5"/>
      <c r="M301" s="5"/>
      <c r="N301" s="5"/>
      <c r="O301" s="5"/>
      <c r="P301" s="5"/>
      <c r="Q301" s="5"/>
      <c r="R301" s="5"/>
      <c r="S301" s="5"/>
      <c r="T301" s="5"/>
      <c r="U301" s="5"/>
      <c r="V301" s="5"/>
      <c r="W301" s="5"/>
      <c r="Z301" s="21"/>
      <c r="AB301"/>
    </row>
    <row r="302" spans="2:28" outlineLevel="1" x14ac:dyDescent="0.2">
      <c r="B302" s="4" t="s">
        <v>17</v>
      </c>
      <c r="C302" s="5"/>
      <c r="D302" s="5"/>
      <c r="E302" s="5"/>
      <c r="F302" s="5"/>
      <c r="G302" s="5"/>
      <c r="H302" s="5"/>
      <c r="I302" s="5"/>
      <c r="J302" s="5"/>
      <c r="K302" s="5"/>
      <c r="L302" s="5"/>
      <c r="M302" s="5"/>
      <c r="N302" s="5"/>
      <c r="O302" s="5"/>
      <c r="P302" s="5"/>
      <c r="Q302" s="5"/>
      <c r="R302" s="5"/>
      <c r="S302" s="5"/>
      <c r="T302" s="5"/>
      <c r="U302" s="5"/>
      <c r="V302" s="5"/>
      <c r="W302" s="5"/>
      <c r="Z302" s="21"/>
      <c r="AB302"/>
    </row>
    <row r="303" spans="2:28" outlineLevel="1" x14ac:dyDescent="0.2">
      <c r="B303" s="4" t="s">
        <v>1</v>
      </c>
      <c r="C303" s="5"/>
      <c r="D303" s="5"/>
      <c r="E303" s="5"/>
      <c r="F303" s="5"/>
      <c r="G303" s="5"/>
      <c r="H303" s="5"/>
      <c r="I303" s="5"/>
      <c r="J303" s="5"/>
      <c r="K303" s="5"/>
      <c r="L303" s="5"/>
      <c r="M303" s="5"/>
      <c r="N303" s="5"/>
      <c r="O303" s="5"/>
      <c r="P303" s="5"/>
      <c r="Q303" s="5"/>
      <c r="R303" s="5"/>
      <c r="S303" s="5"/>
      <c r="T303" s="5"/>
      <c r="U303" s="5"/>
      <c r="V303" s="5"/>
      <c r="W303" s="5"/>
      <c r="Z303" s="21"/>
      <c r="AB303"/>
    </row>
    <row r="304" spans="2:28" outlineLevel="1" x14ac:dyDescent="0.2">
      <c r="B304" s="15" t="s">
        <v>9</v>
      </c>
      <c r="C304" s="19">
        <f t="shared" ref="C304:W304" si="123">SUM(C294:C303)</f>
        <v>576.75200000000007</v>
      </c>
      <c r="D304" s="19">
        <f t="shared" si="123"/>
        <v>480.36799999999999</v>
      </c>
      <c r="E304" s="19">
        <f t="shared" si="123"/>
        <v>400.25200000000001</v>
      </c>
      <c r="F304" s="19">
        <f t="shared" si="123"/>
        <v>248.54000000000002</v>
      </c>
      <c r="G304" s="19">
        <f t="shared" si="123"/>
        <v>166.07499999999999</v>
      </c>
      <c r="H304" s="19">
        <f t="shared" si="123"/>
        <v>175.04</v>
      </c>
      <c r="I304" s="19">
        <f t="shared" si="123"/>
        <v>165.52199999999999</v>
      </c>
      <c r="J304" s="19">
        <f t="shared" si="123"/>
        <v>160.48399999999998</v>
      </c>
      <c r="K304" s="19">
        <f t="shared" si="123"/>
        <v>264.74700000000001</v>
      </c>
      <c r="L304" s="19">
        <f t="shared" si="123"/>
        <v>198.148</v>
      </c>
      <c r="M304" s="19">
        <f t="shared" si="123"/>
        <v>193.11800000000002</v>
      </c>
      <c r="N304" s="19">
        <f t="shared" si="123"/>
        <v>250.76999999999998</v>
      </c>
      <c r="O304" s="19">
        <f t="shared" si="123"/>
        <v>215.74199999999999</v>
      </c>
      <c r="P304" s="19">
        <f t="shared" si="123"/>
        <v>153.76600000000002</v>
      </c>
      <c r="Q304" s="19">
        <f t="shared" si="123"/>
        <v>176.31199999999998</v>
      </c>
      <c r="R304" s="19">
        <f t="shared" si="123"/>
        <v>186.92400000000001</v>
      </c>
      <c r="S304" s="19">
        <f t="shared" si="123"/>
        <v>243.74599999999998</v>
      </c>
      <c r="T304" s="19">
        <f t="shared" si="123"/>
        <v>335.53100000000001</v>
      </c>
      <c r="U304" s="19">
        <f t="shared" si="123"/>
        <v>293.5</v>
      </c>
      <c r="V304" s="19">
        <f t="shared" si="123"/>
        <v>292.65100000000001</v>
      </c>
      <c r="W304" s="19">
        <f t="shared" si="123"/>
        <v>141.60400000000001</v>
      </c>
    </row>
    <row r="305" spans="1:28" outlineLevel="1" x14ac:dyDescent="0.2">
      <c r="A305" s="3" t="s">
        <v>80</v>
      </c>
      <c r="B305" s="26" t="s">
        <v>91</v>
      </c>
      <c r="C305" s="25">
        <f>IFERROR(C304/C287/1000,0)</f>
        <v>1.9204814702161504E-3</v>
      </c>
      <c r="D305" s="25">
        <f t="shared" ref="D305:W305" si="124">IFERROR(D304/D287/1000,0)</f>
        <v>1.9062958973226388E-3</v>
      </c>
      <c r="E305" s="25">
        <f t="shared" si="124"/>
        <v>1.7229657590389664E-3</v>
      </c>
      <c r="F305" s="25">
        <f t="shared" si="124"/>
        <v>1.8189688785841384E-3</v>
      </c>
      <c r="G305" s="25">
        <f t="shared" si="124"/>
        <v>1.7892432735268202E-3</v>
      </c>
      <c r="H305" s="25">
        <f t="shared" si="124"/>
        <v>1.8045214798701891E-3</v>
      </c>
      <c r="I305" s="25">
        <f t="shared" si="124"/>
        <v>1.860318060009059E-3</v>
      </c>
      <c r="J305" s="25">
        <f t="shared" si="124"/>
        <v>1.9299981761934748E-3</v>
      </c>
      <c r="K305" s="25">
        <f t="shared" si="124"/>
        <v>2.0024036186402409E-3</v>
      </c>
      <c r="L305" s="25">
        <f t="shared" si="124"/>
        <v>2.1184623504972573E-3</v>
      </c>
      <c r="M305" s="25">
        <f t="shared" si="124"/>
        <v>1.7607334956010353E-3</v>
      </c>
      <c r="N305" s="25">
        <f t="shared" si="124"/>
        <v>1.9674762708364484E-3</v>
      </c>
      <c r="O305" s="25">
        <f t="shared" si="124"/>
        <v>1.7315564626900113E-3</v>
      </c>
      <c r="P305" s="25">
        <f t="shared" si="124"/>
        <v>1.5376984562923772E-3</v>
      </c>
      <c r="Q305" s="25">
        <f t="shared" si="124"/>
        <v>1.494359249467118E-3</v>
      </c>
      <c r="R305" s="25">
        <f t="shared" si="124"/>
        <v>1.4819527024072694E-3</v>
      </c>
      <c r="S305" s="25">
        <f t="shared" si="124"/>
        <v>1.4353415308792773E-3</v>
      </c>
      <c r="T305" s="25">
        <f t="shared" si="124"/>
        <v>1.4951849009798978E-3</v>
      </c>
      <c r="U305" s="25">
        <f t="shared" si="124"/>
        <v>1.4602077368814363E-3</v>
      </c>
      <c r="V305" s="25">
        <f t="shared" si="124"/>
        <v>1.3236016457859262E-3</v>
      </c>
      <c r="W305" s="25">
        <f t="shared" si="124"/>
        <v>4.6450000000000007E-3</v>
      </c>
    </row>
    <row r="306" spans="1:28" outlineLevel="1" x14ac:dyDescent="0.2"/>
    <row r="307" spans="1:28" outlineLevel="1" x14ac:dyDescent="0.2">
      <c r="B307" s="4" t="s">
        <v>18</v>
      </c>
      <c r="C307" s="11">
        <f t="shared" ref="C307:W307" si="125">IFERROR(C294/C304,0)</f>
        <v>0</v>
      </c>
      <c r="D307" s="11">
        <f t="shared" si="125"/>
        <v>0</v>
      </c>
      <c r="E307" s="11">
        <f t="shared" si="125"/>
        <v>0</v>
      </c>
      <c r="F307" s="11">
        <f t="shared" si="125"/>
        <v>0</v>
      </c>
      <c r="G307" s="11">
        <f t="shared" si="125"/>
        <v>0</v>
      </c>
      <c r="H307" s="11">
        <f t="shared" si="125"/>
        <v>0</v>
      </c>
      <c r="I307" s="11">
        <f t="shared" si="125"/>
        <v>0</v>
      </c>
      <c r="J307" s="11">
        <f t="shared" si="125"/>
        <v>0</v>
      </c>
      <c r="K307" s="11">
        <f t="shared" si="125"/>
        <v>0</v>
      </c>
      <c r="L307" s="11">
        <f t="shared" si="125"/>
        <v>0</v>
      </c>
      <c r="M307" s="11">
        <f t="shared" si="125"/>
        <v>0</v>
      </c>
      <c r="N307" s="11">
        <f t="shared" si="125"/>
        <v>0</v>
      </c>
      <c r="O307" s="11">
        <f t="shared" si="125"/>
        <v>0</v>
      </c>
      <c r="P307" s="11">
        <f t="shared" si="125"/>
        <v>0</v>
      </c>
      <c r="Q307" s="11">
        <f t="shared" si="125"/>
        <v>0</v>
      </c>
      <c r="R307" s="11">
        <f t="shared" si="125"/>
        <v>0</v>
      </c>
      <c r="S307" s="11">
        <f t="shared" si="125"/>
        <v>0</v>
      </c>
      <c r="T307" s="11">
        <f t="shared" si="125"/>
        <v>0</v>
      </c>
      <c r="U307" s="11">
        <f t="shared" si="125"/>
        <v>0</v>
      </c>
      <c r="V307" s="11">
        <f t="shared" si="125"/>
        <v>0</v>
      </c>
      <c r="W307" s="11">
        <f t="shared" si="125"/>
        <v>0</v>
      </c>
    </row>
    <row r="308" spans="1:28" outlineLevel="1" x14ac:dyDescent="0.2">
      <c r="B308" s="4" t="s">
        <v>19</v>
      </c>
      <c r="C308" s="11">
        <f t="shared" ref="C308:W308" si="126">IFERROR(C295/C304,0)</f>
        <v>0</v>
      </c>
      <c r="D308" s="11">
        <f t="shared" si="126"/>
        <v>0</v>
      </c>
      <c r="E308" s="11">
        <f t="shared" si="126"/>
        <v>0</v>
      </c>
      <c r="F308" s="11">
        <f t="shared" si="126"/>
        <v>0</v>
      </c>
      <c r="G308" s="11">
        <f t="shared" si="126"/>
        <v>0</v>
      </c>
      <c r="H308" s="11">
        <f t="shared" si="126"/>
        <v>0</v>
      </c>
      <c r="I308" s="11">
        <f t="shared" si="126"/>
        <v>0</v>
      </c>
      <c r="J308" s="11">
        <f t="shared" si="126"/>
        <v>0</v>
      </c>
      <c r="K308" s="11">
        <f t="shared" si="126"/>
        <v>0</v>
      </c>
      <c r="L308" s="11">
        <f t="shared" si="126"/>
        <v>0</v>
      </c>
      <c r="M308" s="11">
        <f t="shared" si="126"/>
        <v>0</v>
      </c>
      <c r="N308" s="11">
        <f t="shared" si="126"/>
        <v>0</v>
      </c>
      <c r="O308" s="11">
        <f t="shared" si="126"/>
        <v>0</v>
      </c>
      <c r="P308" s="11">
        <f t="shared" si="126"/>
        <v>0</v>
      </c>
      <c r="Q308" s="11">
        <f t="shared" si="126"/>
        <v>0</v>
      </c>
      <c r="R308" s="11">
        <f t="shared" si="126"/>
        <v>0</v>
      </c>
      <c r="S308" s="11">
        <f t="shared" si="126"/>
        <v>0</v>
      </c>
      <c r="T308" s="11">
        <f t="shared" si="126"/>
        <v>0</v>
      </c>
      <c r="U308" s="11">
        <f t="shared" si="126"/>
        <v>0</v>
      </c>
      <c r="V308" s="11">
        <f t="shared" si="126"/>
        <v>0</v>
      </c>
      <c r="W308" s="11">
        <f t="shared" si="126"/>
        <v>0</v>
      </c>
    </row>
    <row r="309" spans="1:28" outlineLevel="1" x14ac:dyDescent="0.2">
      <c r="B309" s="4" t="s">
        <v>16</v>
      </c>
      <c r="C309" s="11">
        <f t="shared" ref="C309:W309" si="127">IFERROR(C296/C304,0)</f>
        <v>1</v>
      </c>
      <c r="D309" s="11">
        <f t="shared" si="127"/>
        <v>1</v>
      </c>
      <c r="E309" s="11">
        <f t="shared" si="127"/>
        <v>1</v>
      </c>
      <c r="F309" s="11">
        <f t="shared" si="127"/>
        <v>1</v>
      </c>
      <c r="G309" s="11">
        <f t="shared" si="127"/>
        <v>1</v>
      </c>
      <c r="H309" s="11">
        <f t="shared" si="127"/>
        <v>1</v>
      </c>
      <c r="I309" s="11">
        <f t="shared" si="127"/>
        <v>1</v>
      </c>
      <c r="J309" s="11">
        <f t="shared" si="127"/>
        <v>1</v>
      </c>
      <c r="K309" s="11">
        <f t="shared" si="127"/>
        <v>1</v>
      </c>
      <c r="L309" s="11">
        <f t="shared" si="127"/>
        <v>1</v>
      </c>
      <c r="M309" s="11">
        <f t="shared" si="127"/>
        <v>1</v>
      </c>
      <c r="N309" s="11">
        <f t="shared" si="127"/>
        <v>1</v>
      </c>
      <c r="O309" s="11">
        <f t="shared" si="127"/>
        <v>1</v>
      </c>
      <c r="P309" s="11">
        <f t="shared" si="127"/>
        <v>1</v>
      </c>
      <c r="Q309" s="11">
        <f t="shared" si="127"/>
        <v>1</v>
      </c>
      <c r="R309" s="11">
        <f t="shared" si="127"/>
        <v>1</v>
      </c>
      <c r="S309" s="11">
        <f t="shared" si="127"/>
        <v>1</v>
      </c>
      <c r="T309" s="11">
        <f t="shared" si="127"/>
        <v>1</v>
      </c>
      <c r="U309" s="11">
        <f t="shared" si="127"/>
        <v>1</v>
      </c>
      <c r="V309" s="11">
        <f t="shared" si="127"/>
        <v>1</v>
      </c>
      <c r="W309" s="11">
        <f t="shared" si="127"/>
        <v>1</v>
      </c>
    </row>
    <row r="310" spans="1:28" outlineLevel="1" x14ac:dyDescent="0.2">
      <c r="B310" s="4" t="s">
        <v>21</v>
      </c>
      <c r="C310" s="11">
        <f t="shared" ref="C310:W310" si="128">IFERROR(C297/C304,0)</f>
        <v>0</v>
      </c>
      <c r="D310" s="11">
        <f t="shared" si="128"/>
        <v>0</v>
      </c>
      <c r="E310" s="11">
        <f t="shared" si="128"/>
        <v>0</v>
      </c>
      <c r="F310" s="11">
        <f t="shared" si="128"/>
        <v>0</v>
      </c>
      <c r="G310" s="11">
        <f t="shared" si="128"/>
        <v>0</v>
      </c>
      <c r="H310" s="11">
        <f t="shared" si="128"/>
        <v>0</v>
      </c>
      <c r="I310" s="11">
        <f t="shared" si="128"/>
        <v>0</v>
      </c>
      <c r="J310" s="11">
        <f t="shared" si="128"/>
        <v>0</v>
      </c>
      <c r="K310" s="11">
        <f t="shared" si="128"/>
        <v>0</v>
      </c>
      <c r="L310" s="11">
        <f t="shared" si="128"/>
        <v>0</v>
      </c>
      <c r="M310" s="11">
        <f t="shared" si="128"/>
        <v>0</v>
      </c>
      <c r="N310" s="11">
        <f t="shared" si="128"/>
        <v>0</v>
      </c>
      <c r="O310" s="11">
        <f t="shared" si="128"/>
        <v>0</v>
      </c>
      <c r="P310" s="11">
        <f t="shared" si="128"/>
        <v>0</v>
      </c>
      <c r="Q310" s="11">
        <f t="shared" si="128"/>
        <v>0</v>
      </c>
      <c r="R310" s="11">
        <f t="shared" si="128"/>
        <v>0</v>
      </c>
      <c r="S310" s="11">
        <f t="shared" si="128"/>
        <v>0</v>
      </c>
      <c r="T310" s="11">
        <f t="shared" si="128"/>
        <v>0</v>
      </c>
      <c r="U310" s="11">
        <f t="shared" si="128"/>
        <v>0</v>
      </c>
      <c r="V310" s="11">
        <f t="shared" si="128"/>
        <v>0</v>
      </c>
      <c r="W310" s="11">
        <f t="shared" si="128"/>
        <v>0</v>
      </c>
    </row>
    <row r="311" spans="1:28" outlineLevel="1" x14ac:dyDescent="0.2">
      <c r="B311" s="4" t="s">
        <v>20</v>
      </c>
      <c r="C311" s="11">
        <f t="shared" ref="C311:W311" si="129">IFERROR(C298/C304,0)</f>
        <v>0</v>
      </c>
      <c r="D311" s="11">
        <f t="shared" si="129"/>
        <v>0</v>
      </c>
      <c r="E311" s="11">
        <f t="shared" si="129"/>
        <v>0</v>
      </c>
      <c r="F311" s="11">
        <f t="shared" si="129"/>
        <v>0</v>
      </c>
      <c r="G311" s="11">
        <f t="shared" si="129"/>
        <v>0</v>
      </c>
      <c r="H311" s="11">
        <f t="shared" si="129"/>
        <v>0</v>
      </c>
      <c r="I311" s="11">
        <f t="shared" si="129"/>
        <v>0</v>
      </c>
      <c r="J311" s="11">
        <f t="shared" si="129"/>
        <v>0</v>
      </c>
      <c r="K311" s="11">
        <f t="shared" si="129"/>
        <v>0</v>
      </c>
      <c r="L311" s="11">
        <f t="shared" si="129"/>
        <v>0</v>
      </c>
      <c r="M311" s="11">
        <f t="shared" si="129"/>
        <v>0</v>
      </c>
      <c r="N311" s="11">
        <f t="shared" si="129"/>
        <v>0</v>
      </c>
      <c r="O311" s="11">
        <f t="shared" si="129"/>
        <v>0</v>
      </c>
      <c r="P311" s="11">
        <f t="shared" si="129"/>
        <v>0</v>
      </c>
      <c r="Q311" s="11">
        <f t="shared" si="129"/>
        <v>0</v>
      </c>
      <c r="R311" s="11">
        <f t="shared" si="129"/>
        <v>0</v>
      </c>
      <c r="S311" s="11">
        <f t="shared" si="129"/>
        <v>0</v>
      </c>
      <c r="T311" s="11">
        <f t="shared" si="129"/>
        <v>0</v>
      </c>
      <c r="U311" s="11">
        <f t="shared" si="129"/>
        <v>0</v>
      </c>
      <c r="V311" s="11">
        <f t="shared" si="129"/>
        <v>0</v>
      </c>
      <c r="W311" s="11">
        <f t="shared" si="129"/>
        <v>0</v>
      </c>
    </row>
    <row r="312" spans="1:28" outlineLevel="1" x14ac:dyDescent="0.2">
      <c r="B312" s="4" t="s">
        <v>0</v>
      </c>
      <c r="C312" s="11">
        <f t="shared" ref="C312:W312" si="130">IFERROR(C299/C304,0)</f>
        <v>0</v>
      </c>
      <c r="D312" s="11">
        <f t="shared" si="130"/>
        <v>0</v>
      </c>
      <c r="E312" s="11">
        <f t="shared" si="130"/>
        <v>0</v>
      </c>
      <c r="F312" s="11">
        <f t="shared" si="130"/>
        <v>0</v>
      </c>
      <c r="G312" s="11">
        <f t="shared" si="130"/>
        <v>0</v>
      </c>
      <c r="H312" s="11">
        <f t="shared" si="130"/>
        <v>0</v>
      </c>
      <c r="I312" s="11">
        <f t="shared" si="130"/>
        <v>0</v>
      </c>
      <c r="J312" s="11">
        <f t="shared" si="130"/>
        <v>0</v>
      </c>
      <c r="K312" s="11">
        <f t="shared" si="130"/>
        <v>0</v>
      </c>
      <c r="L312" s="11">
        <f t="shared" si="130"/>
        <v>0</v>
      </c>
      <c r="M312" s="11">
        <f t="shared" si="130"/>
        <v>0</v>
      </c>
      <c r="N312" s="11">
        <f t="shared" si="130"/>
        <v>0</v>
      </c>
      <c r="O312" s="11">
        <f t="shared" si="130"/>
        <v>0</v>
      </c>
      <c r="P312" s="11">
        <f t="shared" si="130"/>
        <v>0</v>
      </c>
      <c r="Q312" s="11">
        <f t="shared" si="130"/>
        <v>0</v>
      </c>
      <c r="R312" s="11">
        <f t="shared" si="130"/>
        <v>0</v>
      </c>
      <c r="S312" s="11">
        <f t="shared" si="130"/>
        <v>0</v>
      </c>
      <c r="T312" s="11">
        <f t="shared" si="130"/>
        <v>0</v>
      </c>
      <c r="U312" s="11">
        <f t="shared" si="130"/>
        <v>0</v>
      </c>
      <c r="V312" s="11">
        <f t="shared" si="130"/>
        <v>0</v>
      </c>
      <c r="W312" s="11">
        <f t="shared" si="130"/>
        <v>0</v>
      </c>
    </row>
    <row r="313" spans="1:28" outlineLevel="1" x14ac:dyDescent="0.2">
      <c r="B313" s="4" t="s">
        <v>22</v>
      </c>
      <c r="C313" s="11">
        <f t="shared" ref="C313:W313" si="131">IFERROR(C300/C304,0)</f>
        <v>0</v>
      </c>
      <c r="D313" s="11">
        <f t="shared" si="131"/>
        <v>0</v>
      </c>
      <c r="E313" s="11">
        <f t="shared" si="131"/>
        <v>0</v>
      </c>
      <c r="F313" s="11">
        <f t="shared" si="131"/>
        <v>0</v>
      </c>
      <c r="G313" s="11">
        <f t="shared" si="131"/>
        <v>0</v>
      </c>
      <c r="H313" s="11">
        <f t="shared" si="131"/>
        <v>0</v>
      </c>
      <c r="I313" s="11">
        <f t="shared" si="131"/>
        <v>0</v>
      </c>
      <c r="J313" s="11">
        <f t="shared" si="131"/>
        <v>0</v>
      </c>
      <c r="K313" s="11">
        <f t="shared" si="131"/>
        <v>0</v>
      </c>
      <c r="L313" s="11">
        <f t="shared" si="131"/>
        <v>0</v>
      </c>
      <c r="M313" s="11">
        <f t="shared" si="131"/>
        <v>0</v>
      </c>
      <c r="N313" s="11">
        <f t="shared" si="131"/>
        <v>0</v>
      </c>
      <c r="O313" s="11">
        <f t="shared" si="131"/>
        <v>0</v>
      </c>
      <c r="P313" s="11">
        <f t="shared" si="131"/>
        <v>0</v>
      </c>
      <c r="Q313" s="11">
        <f t="shared" si="131"/>
        <v>0</v>
      </c>
      <c r="R313" s="11">
        <f t="shared" si="131"/>
        <v>0</v>
      </c>
      <c r="S313" s="11">
        <f t="shared" si="131"/>
        <v>0</v>
      </c>
      <c r="T313" s="11">
        <f t="shared" si="131"/>
        <v>0</v>
      </c>
      <c r="U313" s="11">
        <f t="shared" si="131"/>
        <v>0</v>
      </c>
      <c r="V313" s="11">
        <f t="shared" si="131"/>
        <v>0</v>
      </c>
      <c r="W313" s="11">
        <f t="shared" si="131"/>
        <v>0</v>
      </c>
    </row>
    <row r="314" spans="1:28" outlineLevel="1" x14ac:dyDescent="0.2">
      <c r="B314" s="4" t="s">
        <v>23</v>
      </c>
      <c r="C314" s="11">
        <f t="shared" ref="C314:W314" si="132">IFERROR(C301/C304,0)</f>
        <v>0</v>
      </c>
      <c r="D314" s="11">
        <f t="shared" si="132"/>
        <v>0</v>
      </c>
      <c r="E314" s="11">
        <f t="shared" si="132"/>
        <v>0</v>
      </c>
      <c r="F314" s="11">
        <f t="shared" si="132"/>
        <v>0</v>
      </c>
      <c r="G314" s="11">
        <f t="shared" si="132"/>
        <v>0</v>
      </c>
      <c r="H314" s="11">
        <f t="shared" si="132"/>
        <v>0</v>
      </c>
      <c r="I314" s="11">
        <f t="shared" si="132"/>
        <v>0</v>
      </c>
      <c r="J314" s="11">
        <f t="shared" si="132"/>
        <v>0</v>
      </c>
      <c r="K314" s="11">
        <f t="shared" si="132"/>
        <v>0</v>
      </c>
      <c r="L314" s="11">
        <f t="shared" si="132"/>
        <v>0</v>
      </c>
      <c r="M314" s="11">
        <f t="shared" si="132"/>
        <v>0</v>
      </c>
      <c r="N314" s="11">
        <f t="shared" si="132"/>
        <v>0</v>
      </c>
      <c r="O314" s="11">
        <f t="shared" si="132"/>
        <v>0</v>
      </c>
      <c r="P314" s="11">
        <f t="shared" si="132"/>
        <v>0</v>
      </c>
      <c r="Q314" s="11">
        <f t="shared" si="132"/>
        <v>0</v>
      </c>
      <c r="R314" s="11">
        <f t="shared" si="132"/>
        <v>0</v>
      </c>
      <c r="S314" s="11">
        <f t="shared" si="132"/>
        <v>0</v>
      </c>
      <c r="T314" s="11">
        <f t="shared" si="132"/>
        <v>0</v>
      </c>
      <c r="U314" s="11">
        <f t="shared" si="132"/>
        <v>0</v>
      </c>
      <c r="V314" s="11">
        <f t="shared" si="132"/>
        <v>0</v>
      </c>
      <c r="W314" s="11">
        <f t="shared" si="132"/>
        <v>0</v>
      </c>
    </row>
    <row r="315" spans="1:28" outlineLevel="1" x14ac:dyDescent="0.2">
      <c r="B315" s="4" t="s">
        <v>17</v>
      </c>
      <c r="C315" s="11">
        <f t="shared" ref="C315:W315" si="133">IFERROR(C302/C304,0)</f>
        <v>0</v>
      </c>
      <c r="D315" s="11">
        <f t="shared" si="133"/>
        <v>0</v>
      </c>
      <c r="E315" s="11">
        <f t="shared" si="133"/>
        <v>0</v>
      </c>
      <c r="F315" s="11">
        <f t="shared" si="133"/>
        <v>0</v>
      </c>
      <c r="G315" s="11">
        <f t="shared" si="133"/>
        <v>0</v>
      </c>
      <c r="H315" s="11">
        <f t="shared" si="133"/>
        <v>0</v>
      </c>
      <c r="I315" s="11">
        <f t="shared" si="133"/>
        <v>0</v>
      </c>
      <c r="J315" s="11">
        <f t="shared" si="133"/>
        <v>0</v>
      </c>
      <c r="K315" s="11">
        <f t="shared" si="133"/>
        <v>0</v>
      </c>
      <c r="L315" s="11">
        <f t="shared" si="133"/>
        <v>0</v>
      </c>
      <c r="M315" s="11">
        <f t="shared" si="133"/>
        <v>0</v>
      </c>
      <c r="N315" s="11">
        <f t="shared" si="133"/>
        <v>0</v>
      </c>
      <c r="O315" s="11">
        <f t="shared" si="133"/>
        <v>0</v>
      </c>
      <c r="P315" s="11">
        <f t="shared" si="133"/>
        <v>0</v>
      </c>
      <c r="Q315" s="11">
        <f t="shared" si="133"/>
        <v>0</v>
      </c>
      <c r="R315" s="11">
        <f t="shared" si="133"/>
        <v>0</v>
      </c>
      <c r="S315" s="11">
        <f t="shared" si="133"/>
        <v>0</v>
      </c>
      <c r="T315" s="11">
        <f t="shared" si="133"/>
        <v>0</v>
      </c>
      <c r="U315" s="11">
        <f t="shared" si="133"/>
        <v>0</v>
      </c>
      <c r="V315" s="11">
        <f t="shared" si="133"/>
        <v>0</v>
      </c>
      <c r="W315" s="11">
        <f t="shared" si="133"/>
        <v>0</v>
      </c>
    </row>
    <row r="316" spans="1:28" outlineLevel="1" x14ac:dyDescent="0.2">
      <c r="B316" s="4" t="s">
        <v>24</v>
      </c>
      <c r="C316" s="11">
        <f t="shared" ref="C316:W316" si="134">IFERROR(C303/C304,0)</f>
        <v>0</v>
      </c>
      <c r="D316" s="11">
        <f t="shared" si="134"/>
        <v>0</v>
      </c>
      <c r="E316" s="11">
        <f t="shared" si="134"/>
        <v>0</v>
      </c>
      <c r="F316" s="11">
        <f t="shared" si="134"/>
        <v>0</v>
      </c>
      <c r="G316" s="11">
        <f t="shared" si="134"/>
        <v>0</v>
      </c>
      <c r="H316" s="11">
        <f t="shared" si="134"/>
        <v>0</v>
      </c>
      <c r="I316" s="11">
        <f t="shared" si="134"/>
        <v>0</v>
      </c>
      <c r="J316" s="11">
        <f t="shared" si="134"/>
        <v>0</v>
      </c>
      <c r="K316" s="11">
        <f t="shared" si="134"/>
        <v>0</v>
      </c>
      <c r="L316" s="11">
        <f t="shared" si="134"/>
        <v>0</v>
      </c>
      <c r="M316" s="11">
        <f t="shared" si="134"/>
        <v>0</v>
      </c>
      <c r="N316" s="11">
        <f t="shared" si="134"/>
        <v>0</v>
      </c>
      <c r="O316" s="11">
        <f t="shared" si="134"/>
        <v>0</v>
      </c>
      <c r="P316" s="11">
        <f t="shared" si="134"/>
        <v>0</v>
      </c>
      <c r="Q316" s="11">
        <f t="shared" si="134"/>
        <v>0</v>
      </c>
      <c r="R316" s="11">
        <f t="shared" si="134"/>
        <v>0</v>
      </c>
      <c r="S316" s="11">
        <f t="shared" si="134"/>
        <v>0</v>
      </c>
      <c r="T316" s="11">
        <f t="shared" si="134"/>
        <v>0</v>
      </c>
      <c r="U316" s="11">
        <f t="shared" si="134"/>
        <v>0</v>
      </c>
      <c r="V316" s="11">
        <f t="shared" si="134"/>
        <v>0</v>
      </c>
      <c r="W316" s="11">
        <f t="shared" si="134"/>
        <v>0</v>
      </c>
    </row>
    <row r="317" spans="1:28" outlineLevel="1" x14ac:dyDescent="0.2"/>
    <row r="319" spans="1:28" x14ac:dyDescent="0.2">
      <c r="A319" s="30" t="s">
        <v>32</v>
      </c>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row>
    <row r="320" spans="1:28" x14ac:dyDescent="0.2">
      <c r="B320" s="8" t="s">
        <v>2</v>
      </c>
      <c r="C320" s="13"/>
    </row>
    <row r="321" spans="2:26" x14ac:dyDescent="0.2">
      <c r="B321" s="15" t="s">
        <v>5</v>
      </c>
    </row>
    <row r="322" spans="2:26" x14ac:dyDescent="0.2">
      <c r="B322" s="9" t="s">
        <v>7</v>
      </c>
      <c r="C322" s="5">
        <f>C323*Inputs!D$7</f>
        <v>395.98705511323493</v>
      </c>
      <c r="D322" s="5">
        <f>D323*Inputs!E$7</f>
        <v>330.91894816775931</v>
      </c>
      <c r="E322" s="5">
        <f>E323*Inputs!F$7</f>
        <v>379.47344610735041</v>
      </c>
      <c r="F322" s="5">
        <f>F323*Inputs!G$7</f>
        <v>303.20136473905336</v>
      </c>
      <c r="G322" s="5">
        <f>G323*Inputs!H$7</f>
        <v>314.51621315396181</v>
      </c>
      <c r="H322" s="5">
        <f>H323*Inputs!I$7</f>
        <v>330.17916665966959</v>
      </c>
      <c r="I322" s="5">
        <f>I323*Inputs!J$7</f>
        <v>339.02488721046234</v>
      </c>
      <c r="J322" s="5">
        <f>J323*Inputs!K$7</f>
        <v>299.04427300758636</v>
      </c>
      <c r="K322" s="5">
        <f>K323*Inputs!L$7</f>
        <v>299.5877960948655</v>
      </c>
      <c r="L322" s="5">
        <f>L323*Inputs!M$7</f>
        <v>272.97609691635574</v>
      </c>
      <c r="M322" s="5">
        <f>M323*Inputs!N$7</f>
        <v>379.45840581208591</v>
      </c>
      <c r="N322" s="5">
        <f>N323*Inputs!O$7</f>
        <v>416.33211034326843</v>
      </c>
      <c r="O322" s="5">
        <f>O323*Inputs!P$7</f>
        <v>336.85161249484895</v>
      </c>
      <c r="P322" s="5">
        <f>P323*Inputs!Q$7</f>
        <v>331.88350401319809</v>
      </c>
      <c r="Q322" s="5">
        <f>Q323*Inputs!R$7</f>
        <v>326.78037665007417</v>
      </c>
      <c r="R322" s="5">
        <f>R323*Inputs!S$7</f>
        <v>262.87029155012937</v>
      </c>
      <c r="S322" s="5">
        <f>S323*Inputs!T$7</f>
        <v>279.0063305045523</v>
      </c>
      <c r="T322" s="5">
        <f>T323*Inputs!U$7</f>
        <v>385.18120194136833</v>
      </c>
      <c r="U322" s="5">
        <f>U323*Inputs!V$7</f>
        <v>504.20825137981848</v>
      </c>
      <c r="V322" s="5">
        <f>V323*Inputs!W$7</f>
        <v>489.32542490588185</v>
      </c>
      <c r="W322" s="5">
        <f>W323*Inputs!X$7</f>
        <v>408.36464357381908</v>
      </c>
      <c r="Z322" s="21" t="s">
        <v>26</v>
      </c>
    </row>
    <row r="323" spans="2:26" x14ac:dyDescent="0.2">
      <c r="B323" s="9" t="s">
        <v>8</v>
      </c>
      <c r="C323" s="5">
        <f>C327*CAN!C328</f>
        <v>3959.8705511323492</v>
      </c>
      <c r="D323" s="5">
        <f>D327*CAN!D328</f>
        <v>3309.189481677593</v>
      </c>
      <c r="E323" s="5">
        <f>E327*CAN!E328</f>
        <v>3794.734461073504</v>
      </c>
      <c r="F323" s="5">
        <f>F327*CAN!F328</f>
        <v>3032.0136473905336</v>
      </c>
      <c r="G323" s="5">
        <f>G327*CAN!G328</f>
        <v>3145.1621315396178</v>
      </c>
      <c r="H323" s="5">
        <f>H327*CAN!H328</f>
        <v>3301.7916665966959</v>
      </c>
      <c r="I323" s="5">
        <f>I327*CAN!I328</f>
        <v>3390.2488721046234</v>
      </c>
      <c r="J323" s="5">
        <f>J327*CAN!J328</f>
        <v>2990.4427300758634</v>
      </c>
      <c r="K323" s="5">
        <f>K327*CAN!K328</f>
        <v>2995.8779609486551</v>
      </c>
      <c r="L323" s="5">
        <f>L327*CAN!L328</f>
        <v>2729.7609691635571</v>
      </c>
      <c r="M323" s="5">
        <f>M327*CAN!M328</f>
        <v>3794.584058120859</v>
      </c>
      <c r="N323" s="5">
        <f>N327*CAN!N328</f>
        <v>4163.3211034326841</v>
      </c>
      <c r="O323" s="5">
        <f>O327*CAN!O328</f>
        <v>3368.5161249484895</v>
      </c>
      <c r="P323" s="5">
        <f>P327*CAN!P328</f>
        <v>3318.8350401319808</v>
      </c>
      <c r="Q323" s="5">
        <f>Q327*CAN!Q328</f>
        <v>3267.8037665007414</v>
      </c>
      <c r="R323" s="5">
        <f>R327*CAN!R328</f>
        <v>2628.7029155012933</v>
      </c>
      <c r="S323" s="5">
        <f>S327*CAN!S328</f>
        <v>2790.0633050455226</v>
      </c>
      <c r="T323" s="5">
        <f>T327*CAN!T328</f>
        <v>3851.8120194136832</v>
      </c>
      <c r="U323" s="5">
        <f>U327*CAN!U328</f>
        <v>5042.0825137981847</v>
      </c>
      <c r="V323" s="5">
        <f>V327*CAN!V328</f>
        <v>4893.2542490588185</v>
      </c>
      <c r="W323" s="5">
        <f>W327*CAN!W328</f>
        <v>4083.6464357381906</v>
      </c>
      <c r="Z323" s="21" t="s">
        <v>26</v>
      </c>
    </row>
    <row r="324" spans="2:26" x14ac:dyDescent="0.2">
      <c r="B324" s="16" t="s">
        <v>6</v>
      </c>
      <c r="C324" s="5"/>
      <c r="D324" s="5"/>
      <c r="E324" s="5"/>
      <c r="F324" s="5"/>
      <c r="G324" s="5"/>
      <c r="H324" s="5"/>
      <c r="I324" s="5"/>
      <c r="J324" s="5"/>
      <c r="K324" s="5"/>
      <c r="L324" s="5"/>
      <c r="M324" s="5"/>
      <c r="N324" s="5"/>
      <c r="O324" s="5"/>
      <c r="P324" s="5"/>
      <c r="Q324" s="5"/>
      <c r="R324" s="5"/>
      <c r="S324" s="5"/>
      <c r="T324" s="5"/>
      <c r="U324" s="5"/>
      <c r="V324" s="5"/>
      <c r="W324" s="5"/>
    </row>
    <row r="325" spans="2:26" x14ac:dyDescent="0.2">
      <c r="B325" s="9" t="s">
        <v>8</v>
      </c>
      <c r="C325" s="5">
        <f>C327*CAN!C329</f>
        <v>17845.463989909847</v>
      </c>
      <c r="D325" s="5">
        <f>D327*CAN!D329</f>
        <v>15618.819456525578</v>
      </c>
      <c r="E325" s="5">
        <f>E327*CAN!E329</f>
        <v>16776.969533502092</v>
      </c>
      <c r="F325" s="5">
        <f>F327*CAN!F329</f>
        <v>14763.324879797816</v>
      </c>
      <c r="G325" s="5">
        <f>G327*CAN!G329</f>
        <v>15931.782364670087</v>
      </c>
      <c r="H325" s="5">
        <f>H327*CAN!H329</f>
        <v>16242.762365594757</v>
      </c>
      <c r="I325" s="5">
        <f>I327*CAN!I329</f>
        <v>18074.578867756616</v>
      </c>
      <c r="J325" s="5">
        <f>J327*CAN!J329</f>
        <v>18916.430809888519</v>
      </c>
      <c r="K325" s="5">
        <f>K327*CAN!K329</f>
        <v>21457.200226918187</v>
      </c>
      <c r="L325" s="5">
        <f>L327*CAN!L329</f>
        <v>20569.588492093375</v>
      </c>
      <c r="M325" s="5">
        <f>M327*CAN!M329</f>
        <v>24800.71851763071</v>
      </c>
      <c r="N325" s="5">
        <f>N327*CAN!N329</f>
        <v>27689.565386556664</v>
      </c>
      <c r="O325" s="5">
        <f>O327*CAN!O329</f>
        <v>23022.598157818124</v>
      </c>
      <c r="P325" s="5">
        <f>P327*CAN!P329</f>
        <v>22766.492121884432</v>
      </c>
      <c r="Q325" s="5">
        <f>Q327*CAN!Q329</f>
        <v>22926.685755280494</v>
      </c>
      <c r="R325" s="5">
        <f>R327*CAN!R329</f>
        <v>20218.75770247915</v>
      </c>
      <c r="S325" s="5">
        <f>S327*CAN!S329</f>
        <v>21104.927869057887</v>
      </c>
      <c r="T325" s="5">
        <f>T327*CAN!T329</f>
        <v>26240.643405701841</v>
      </c>
      <c r="U325" s="5">
        <f>U327*CAN!U329</f>
        <v>34319.984926582634</v>
      </c>
      <c r="V325" s="5">
        <f>V327*CAN!V329</f>
        <v>35038.262116864295</v>
      </c>
      <c r="W325" s="5">
        <f>W327*CAN!W329</f>
        <v>10275.986140946679</v>
      </c>
      <c r="Z325" s="21" t="s">
        <v>26</v>
      </c>
    </row>
    <row r="326" spans="2:26" x14ac:dyDescent="0.2">
      <c r="B326" s="15" t="s">
        <v>9</v>
      </c>
    </row>
    <row r="327" spans="2:26" x14ac:dyDescent="0.2">
      <c r="B327" s="9" t="s">
        <v>8</v>
      </c>
      <c r="C327" s="5">
        <f>C342/CAN!C343/1000</f>
        <v>21805.334541042201</v>
      </c>
      <c r="D327" s="5">
        <f>D342/CAN!D343/1000</f>
        <v>18928.008938203173</v>
      </c>
      <c r="E327" s="5">
        <f>E342/CAN!E343/1000</f>
        <v>20571.703994575593</v>
      </c>
      <c r="F327" s="5">
        <f>F342/CAN!F343/1000</f>
        <v>17795.338527188349</v>
      </c>
      <c r="G327" s="5">
        <f>G342/CAN!G343/1000</f>
        <v>19076.944496209704</v>
      </c>
      <c r="H327" s="5">
        <f>H342/CAN!H343/1000</f>
        <v>19544.554032191452</v>
      </c>
      <c r="I327" s="5">
        <f>I342/CAN!I343/1000</f>
        <v>21464.827739861237</v>
      </c>
      <c r="J327" s="5">
        <f>J342/CAN!J343/1000</f>
        <v>21906.873539964385</v>
      </c>
      <c r="K327" s="5">
        <f>K342/CAN!K343/1000</f>
        <v>24453.078187866842</v>
      </c>
      <c r="L327" s="5">
        <f>L342/CAN!L343/1000</f>
        <v>23299.349461256934</v>
      </c>
      <c r="M327" s="5">
        <f>M342/CAN!M343/1000</f>
        <v>28595.302575751572</v>
      </c>
      <c r="N327" s="5">
        <f>N342/CAN!N343/1000</f>
        <v>31852.886489989345</v>
      </c>
      <c r="O327" s="5">
        <f>O342/CAN!O343/1000</f>
        <v>26391.114282766612</v>
      </c>
      <c r="P327" s="5">
        <f>P342/CAN!P343/1000</f>
        <v>26085.327162016412</v>
      </c>
      <c r="Q327" s="5">
        <f>Q342/CAN!Q343/1000</f>
        <v>26194.489521781234</v>
      </c>
      <c r="R327" s="5">
        <f>R342/CAN!R343/1000</f>
        <v>22847.460617980443</v>
      </c>
      <c r="S327" s="5">
        <f>S342/CAN!S343/1000</f>
        <v>23894.991174103408</v>
      </c>
      <c r="T327" s="5">
        <f>T342/CAN!T343/1000</f>
        <v>30092.455425115528</v>
      </c>
      <c r="U327" s="5">
        <f>U342/CAN!U343/1000</f>
        <v>39362.067440380823</v>
      </c>
      <c r="V327" s="5">
        <f>V342/CAN!V343/1000</f>
        <v>39931.516365923118</v>
      </c>
      <c r="W327" s="5">
        <f>W342/CAN!W343/1000</f>
        <v>14359.632576684869</v>
      </c>
    </row>
    <row r="328" spans="2:26" x14ac:dyDescent="0.2">
      <c r="B328" s="17" t="s">
        <v>10</v>
      </c>
      <c r="C328" s="12">
        <f t="shared" ref="C328:W328" si="135">C323/C327</f>
        <v>0.1816009996856065</v>
      </c>
      <c r="D328" s="12">
        <f t="shared" si="135"/>
        <v>0.17483030003216665</v>
      </c>
      <c r="E328" s="12">
        <f t="shared" si="135"/>
        <v>0.18446378880787467</v>
      </c>
      <c r="F328" s="12">
        <f t="shared" si="135"/>
        <v>0.17038246520335174</v>
      </c>
      <c r="G328" s="12">
        <f t="shared" si="135"/>
        <v>0.16486718468801506</v>
      </c>
      <c r="H328" s="12">
        <f t="shared" si="135"/>
        <v>0.16893665934553326</v>
      </c>
      <c r="I328" s="12">
        <f t="shared" si="135"/>
        <v>0.15794437827277621</v>
      </c>
      <c r="J328" s="12">
        <f t="shared" si="135"/>
        <v>0.13650705220991224</v>
      </c>
      <c r="K328" s="12">
        <f t="shared" si="135"/>
        <v>0.12251537159993024</v>
      </c>
      <c r="L328" s="12">
        <f t="shared" si="135"/>
        <v>0.11716039427206798</v>
      </c>
      <c r="M328" s="12">
        <f t="shared" si="135"/>
        <v>0.13269955958915486</v>
      </c>
      <c r="N328" s="12">
        <f t="shared" si="135"/>
        <v>0.13070467270654179</v>
      </c>
      <c r="O328" s="12">
        <f t="shared" si="135"/>
        <v>0.12763826827683927</v>
      </c>
      <c r="P328" s="12">
        <f t="shared" si="135"/>
        <v>0.12722995650078067</v>
      </c>
      <c r="Q328" s="12">
        <f t="shared" si="135"/>
        <v>0.1247515727986796</v>
      </c>
      <c r="R328" s="12">
        <f t="shared" si="135"/>
        <v>0.11505448940056658</v>
      </c>
      <c r="S328" s="12">
        <f t="shared" si="135"/>
        <v>0.11676352105412367</v>
      </c>
      <c r="T328" s="12">
        <f t="shared" si="135"/>
        <v>0.12799925978120463</v>
      </c>
      <c r="U328" s="12">
        <f t="shared" si="135"/>
        <v>0.12809496151174227</v>
      </c>
      <c r="V328" s="12">
        <f t="shared" si="135"/>
        <v>0.12254115782176103</v>
      </c>
      <c r="W328" s="12">
        <f t="shared" si="135"/>
        <v>0.28438376914800978</v>
      </c>
    </row>
    <row r="329" spans="2:26" x14ac:dyDescent="0.2">
      <c r="B329" s="17" t="s">
        <v>11</v>
      </c>
      <c r="C329" s="12">
        <f t="shared" ref="C329:W329" si="136">C325/C327</f>
        <v>0.81839900031439328</v>
      </c>
      <c r="D329" s="12">
        <f t="shared" si="136"/>
        <v>0.82516969996783329</v>
      </c>
      <c r="E329" s="12">
        <f t="shared" si="136"/>
        <v>0.81553621119212549</v>
      </c>
      <c r="F329" s="12">
        <f t="shared" si="136"/>
        <v>0.82961753479664824</v>
      </c>
      <c r="G329" s="12">
        <f t="shared" si="136"/>
        <v>0.83513281531198502</v>
      </c>
      <c r="H329" s="12">
        <f t="shared" si="136"/>
        <v>0.83106334065446674</v>
      </c>
      <c r="I329" s="12">
        <f t="shared" si="136"/>
        <v>0.84205562172722392</v>
      </c>
      <c r="J329" s="12">
        <f t="shared" si="136"/>
        <v>0.86349294779008767</v>
      </c>
      <c r="K329" s="12">
        <f t="shared" si="136"/>
        <v>0.87748462840006969</v>
      </c>
      <c r="L329" s="12">
        <f t="shared" si="136"/>
        <v>0.88283960572793196</v>
      </c>
      <c r="M329" s="12">
        <f t="shared" si="136"/>
        <v>0.86730044041084509</v>
      </c>
      <c r="N329" s="12">
        <f t="shared" si="136"/>
        <v>0.86929532729345826</v>
      </c>
      <c r="O329" s="12">
        <f t="shared" si="136"/>
        <v>0.87236173172316078</v>
      </c>
      <c r="P329" s="12">
        <f t="shared" si="136"/>
        <v>0.87277004349921938</v>
      </c>
      <c r="Q329" s="12">
        <f t="shared" si="136"/>
        <v>0.87524842720132046</v>
      </c>
      <c r="R329" s="12">
        <f t="shared" si="136"/>
        <v>0.88494551059943338</v>
      </c>
      <c r="S329" s="12">
        <f t="shared" si="136"/>
        <v>0.88323647894587631</v>
      </c>
      <c r="T329" s="12">
        <f t="shared" si="136"/>
        <v>0.87200074021879526</v>
      </c>
      <c r="U329" s="12">
        <f t="shared" si="136"/>
        <v>0.87190503848825762</v>
      </c>
      <c r="V329" s="12">
        <f t="shared" si="136"/>
        <v>0.87745884217823888</v>
      </c>
      <c r="W329" s="12">
        <f t="shared" si="136"/>
        <v>0.71561623085199022</v>
      </c>
    </row>
    <row r="331" spans="2:26" x14ac:dyDescent="0.2">
      <c r="B331" s="8" t="s">
        <v>14</v>
      </c>
      <c r="C331" s="13"/>
    </row>
    <row r="332" spans="2:26" x14ac:dyDescent="0.2">
      <c r="B332" s="4" t="s">
        <v>18</v>
      </c>
      <c r="C332" s="5">
        <f>'[2]Table 14'!C$15*INDEX(Inputs!$D$30:$T$30,MATCH($A$1,Inputs!$D$27:$T$27,0))*1000</f>
        <v>55675.160999999993</v>
      </c>
      <c r="D332" s="5">
        <f>'[2]Table 14'!D$15*INDEX(Inputs!$D$30:$T$30,MATCH($A$1,Inputs!$D$27:$T$27,0))*1000</f>
        <v>45431.283600000002</v>
      </c>
      <c r="E332" s="5">
        <f>'[2]Table 14'!E$15*INDEX(Inputs!$D$30:$T$30,MATCH($A$1,Inputs!$D$27:$T$27,0))*1000</f>
        <v>52957.960199999994</v>
      </c>
      <c r="F332" s="5">
        <f>'[2]Table 14'!F$15*INDEX(Inputs!$D$30:$T$30,MATCH($A$1,Inputs!$D$27:$T$27,0))*1000</f>
        <v>48703.126499999998</v>
      </c>
      <c r="G332" s="5">
        <f>'[2]Table 14'!G$15*INDEX(Inputs!$D$30:$T$30,MATCH($A$1,Inputs!$D$27:$T$27,0))*1000</f>
        <v>51956.1198</v>
      </c>
      <c r="H332" s="5">
        <f>'[2]Table 14'!H$15*INDEX(Inputs!$D$30:$T$30,MATCH($A$1,Inputs!$D$27:$T$27,0))*1000</f>
        <v>52154.757000000005</v>
      </c>
      <c r="I332" s="5">
        <f>'[2]Table 14'!I$15*INDEX(Inputs!$D$30:$T$30,MATCH($A$1,Inputs!$D$27:$T$27,0))*1000</f>
        <v>53697.772800000006</v>
      </c>
      <c r="J332" s="5">
        <f>'[2]Table 14'!J$15*INDEX(Inputs!$D$30:$T$30,MATCH($A$1,Inputs!$D$27:$T$27,0))*1000</f>
        <v>53800.153200000001</v>
      </c>
      <c r="K332" s="5">
        <f>'[2]Table 14'!K$15*INDEX(Inputs!$D$30:$T$30,MATCH($A$1,Inputs!$D$27:$T$27,0))*1000</f>
        <v>56191.910400000008</v>
      </c>
      <c r="L332" s="5">
        <f>'[2]Table 14'!L$15*INDEX(Inputs!$D$30:$T$30,MATCH($A$1,Inputs!$D$27:$T$27,0))*1000</f>
        <v>51432.687899999997</v>
      </c>
      <c r="M332" s="5">
        <f>'[2]Table 14'!M$15*INDEX(Inputs!$D$30:$T$30,MATCH($A$1,Inputs!$D$27:$T$27,0))*1000</f>
        <v>57830.626800000005</v>
      </c>
      <c r="N332" s="5">
        <f>'[2]Table 14'!N$15*INDEX(Inputs!$D$30:$T$30,MATCH($A$1,Inputs!$D$27:$T$27,0))*1000</f>
        <v>60645.369599999998</v>
      </c>
      <c r="O332" s="5">
        <f>'[2]Table 14'!O$15*INDEX(Inputs!$D$30:$T$30,MATCH($A$1,Inputs!$D$27:$T$27,0))*1000</f>
        <v>54102.082500000004</v>
      </c>
      <c r="P332" s="5">
        <f>'[2]Table 14'!P$15*INDEX(Inputs!$D$30:$T$30,MATCH($A$1,Inputs!$D$27:$T$27,0))*1000</f>
        <v>55796.332499999997</v>
      </c>
      <c r="Q332" s="5">
        <f>'[2]Table 14'!Q$15*INDEX(Inputs!$D$30:$T$30,MATCH($A$1,Inputs!$D$27:$T$27,0))*1000</f>
        <v>51495.66</v>
      </c>
      <c r="R332" s="5">
        <f>'[2]Table 14'!R$15*INDEX(Inputs!$D$30:$T$30,MATCH($A$1,Inputs!$D$27:$T$27,0))*1000</f>
        <v>44050.271399999998</v>
      </c>
      <c r="S332" s="5">
        <f>'[2]Table 14'!S$15*INDEX(Inputs!$D$30:$T$30,MATCH($A$1,Inputs!$D$27:$T$27,0))*1000</f>
        <v>43027.789500000006</v>
      </c>
      <c r="T332" s="5">
        <f>'[2]Table 14'!T$15*INDEX(Inputs!$D$30:$T$30,MATCH($A$1,Inputs!$D$27:$T$27,0))*1000</f>
        <v>52876.5075</v>
      </c>
      <c r="U332" s="5">
        <f>'[2]Table 14'!U$15*INDEX(Inputs!$D$30:$T$30,MATCH($A$1,Inputs!$D$27:$T$27,0))*1000</f>
        <v>71598.42</v>
      </c>
      <c r="V332" s="5">
        <f>'[2]Table 14'!V$15*INDEX(Inputs!$D$30:$T$30,MATCH($A$1,Inputs!$D$27:$T$27,0))*1000</f>
        <v>71889.840000000011</v>
      </c>
      <c r="W332" s="5">
        <f>'[2]Table 14'!W$15*INDEX(Inputs!$D$30:$T$30,MATCH($A$1,Inputs!$D$27:$T$27,0))*1000</f>
        <v>36864.475200000001</v>
      </c>
      <c r="Z332" s="21" t="s">
        <v>26</v>
      </c>
    </row>
    <row r="333" spans="2:26" x14ac:dyDescent="0.2">
      <c r="B333" s="4" t="s">
        <v>19</v>
      </c>
      <c r="C333" s="5">
        <f>'[2]Table 14'!C$14*INDEX(Inputs!$D$30:$T$30,MATCH($A$1,Inputs!$D$27:$T$27,0))*1000</f>
        <v>709.66079999999999</v>
      </c>
      <c r="D333" s="5">
        <f>'[2]Table 14'!D$14*INDEX(Inputs!$D$30:$T$30,MATCH($A$1,Inputs!$D$27:$T$27,0))*1000</f>
        <v>686.72520000000009</v>
      </c>
      <c r="E333" s="5">
        <f>'[2]Table 14'!E$14*INDEX(Inputs!$D$30:$T$30,MATCH($A$1,Inputs!$D$27:$T$27,0))*1000</f>
        <v>671.63400000000001</v>
      </c>
      <c r="F333" s="5">
        <f>'[2]Table 14'!F$14*INDEX(Inputs!$D$30:$T$30,MATCH($A$1,Inputs!$D$27:$T$27,0))*1000</f>
        <v>592.0920000000001</v>
      </c>
      <c r="G333" s="5">
        <f>'[2]Table 14'!G$14*INDEX(Inputs!$D$30:$T$30,MATCH($A$1,Inputs!$D$27:$T$27,0))*1000</f>
        <v>635.4828</v>
      </c>
      <c r="H333" s="5">
        <f>'[2]Table 14'!H$14*INDEX(Inputs!$D$30:$T$30,MATCH($A$1,Inputs!$D$27:$T$27,0))*1000</f>
        <v>632.78549999999996</v>
      </c>
      <c r="I333" s="5">
        <f>'[2]Table 14'!I$14*INDEX(Inputs!$D$30:$T$30,MATCH($A$1,Inputs!$D$27:$T$27,0))*1000</f>
        <v>507.34080000000006</v>
      </c>
      <c r="J333" s="5">
        <f>'[2]Table 14'!J$14*INDEX(Inputs!$D$30:$T$30,MATCH($A$1,Inputs!$D$27:$T$27,0))*1000</f>
        <v>515.97539999999992</v>
      </c>
      <c r="K333" s="5">
        <f>'[2]Table 14'!K$14*INDEX(Inputs!$D$30:$T$30,MATCH($A$1,Inputs!$D$27:$T$27,0))*1000</f>
        <v>430.12799999999999</v>
      </c>
      <c r="L333" s="5">
        <f>'[2]Table 14'!L$14*INDEX(Inputs!$D$30:$T$30,MATCH($A$1,Inputs!$D$27:$T$27,0))*1000</f>
        <v>393.4323</v>
      </c>
      <c r="M333" s="5">
        <f>'[2]Table 14'!M$14*INDEX(Inputs!$D$30:$T$30,MATCH($A$1,Inputs!$D$27:$T$27,0))*1000</f>
        <v>312.49439999999998</v>
      </c>
      <c r="N333" s="5">
        <f>'[2]Table 14'!N$14*INDEX(Inputs!$D$30:$T$30,MATCH($A$1,Inputs!$D$27:$T$27,0))*1000</f>
        <v>324.03059999999999</v>
      </c>
      <c r="O333" s="5">
        <f>'[2]Table 14'!O$14*INDEX(Inputs!$D$30:$T$30,MATCH($A$1,Inputs!$D$27:$T$27,0))*1000</f>
        <v>361.14750000000004</v>
      </c>
      <c r="P333" s="5">
        <f>'[2]Table 14'!P$14*INDEX(Inputs!$D$30:$T$30,MATCH($A$1,Inputs!$D$27:$T$27,0))*1000</f>
        <v>309.26249999999999</v>
      </c>
      <c r="Q333" s="5">
        <f>'[2]Table 14'!Q$14*INDEX(Inputs!$D$30:$T$30,MATCH($A$1,Inputs!$D$27:$T$27,0))*1000</f>
        <v>285.435</v>
      </c>
      <c r="R333" s="5">
        <f>'[2]Table 14'!R$14*INDEX(Inputs!$D$30:$T$30,MATCH($A$1,Inputs!$D$27:$T$27,0))*1000</f>
        <v>315.25379999999996</v>
      </c>
      <c r="S333" s="5">
        <f>'[2]Table 14'!S$14*INDEX(Inputs!$D$30:$T$30,MATCH($A$1,Inputs!$D$27:$T$27,0))*1000</f>
        <v>344.7396</v>
      </c>
      <c r="T333" s="5">
        <f>'[2]Table 14'!T$14*INDEX(Inputs!$D$30:$T$30,MATCH($A$1,Inputs!$D$27:$T$27,0))*1000</f>
        <v>277.78500000000003</v>
      </c>
      <c r="U333" s="5">
        <f>'[2]Table 14'!U$14*INDEX(Inputs!$D$30:$T$30,MATCH($A$1,Inputs!$D$27:$T$27,0))*1000</f>
        <v>279.18</v>
      </c>
      <c r="V333" s="5">
        <f>'[2]Table 14'!V$14*INDEX(Inputs!$D$30:$T$30,MATCH($A$1,Inputs!$D$27:$T$27,0))*1000</f>
        <v>338.73840000000001</v>
      </c>
      <c r="W333" s="5">
        <f>'[2]Table 14'!W$14*INDEX(Inputs!$D$30:$T$30,MATCH($A$1,Inputs!$D$27:$T$27,0))*1000</f>
        <v>217.23660000000001</v>
      </c>
      <c r="Z333" s="21" t="s">
        <v>26</v>
      </c>
    </row>
    <row r="334" spans="2:26" x14ac:dyDescent="0.2">
      <c r="B334" s="4" t="s">
        <v>16</v>
      </c>
      <c r="C334" s="5"/>
      <c r="D334" s="5"/>
      <c r="E334" s="5"/>
      <c r="F334" s="5"/>
      <c r="G334" s="5"/>
      <c r="H334" s="5"/>
      <c r="I334" s="5"/>
      <c r="J334" s="5"/>
      <c r="K334" s="5"/>
      <c r="L334" s="5"/>
      <c r="M334" s="5"/>
      <c r="N334" s="5"/>
      <c r="O334" s="5"/>
      <c r="P334" s="5"/>
      <c r="Q334" s="5"/>
      <c r="R334" s="5"/>
      <c r="S334" s="5"/>
      <c r="T334" s="5"/>
      <c r="U334" s="5"/>
      <c r="V334" s="5"/>
      <c r="W334" s="5"/>
    </row>
    <row r="335" spans="2:26" x14ac:dyDescent="0.2">
      <c r="B335" s="4" t="s">
        <v>21</v>
      </c>
      <c r="C335" s="5"/>
      <c r="D335" s="5"/>
      <c r="E335" s="5"/>
      <c r="F335" s="5"/>
      <c r="G335" s="5"/>
      <c r="H335" s="5"/>
      <c r="I335" s="5"/>
      <c r="J335" s="5"/>
      <c r="K335" s="5"/>
      <c r="L335" s="5"/>
      <c r="M335" s="5"/>
      <c r="N335" s="5"/>
      <c r="O335" s="5"/>
      <c r="P335" s="5"/>
      <c r="Q335" s="5"/>
      <c r="R335" s="5"/>
      <c r="S335" s="5"/>
      <c r="T335" s="5"/>
      <c r="U335" s="5"/>
      <c r="V335" s="5"/>
      <c r="W335" s="5"/>
    </row>
    <row r="336" spans="2:26" x14ac:dyDescent="0.2">
      <c r="B336" s="4" t="s">
        <v>20</v>
      </c>
      <c r="C336" s="5"/>
      <c r="D336" s="5"/>
      <c r="E336" s="5"/>
      <c r="F336" s="5"/>
      <c r="G336" s="5"/>
      <c r="H336" s="5"/>
      <c r="I336" s="5"/>
      <c r="J336" s="5"/>
      <c r="K336" s="5"/>
      <c r="L336" s="5"/>
      <c r="M336" s="5"/>
      <c r="N336" s="5"/>
      <c r="O336" s="5"/>
      <c r="P336" s="5"/>
      <c r="Q336" s="5"/>
      <c r="R336" s="5"/>
      <c r="S336" s="5"/>
      <c r="T336" s="5"/>
      <c r="U336" s="5"/>
      <c r="V336" s="5"/>
      <c r="W336" s="5"/>
    </row>
    <row r="337" spans="1:23" x14ac:dyDescent="0.2">
      <c r="B337" s="4" t="s">
        <v>0</v>
      </c>
      <c r="C337" s="5"/>
      <c r="D337" s="5"/>
      <c r="E337" s="5"/>
      <c r="F337" s="5"/>
      <c r="G337" s="5"/>
      <c r="H337" s="5"/>
      <c r="I337" s="5"/>
      <c r="J337" s="5"/>
      <c r="K337" s="5"/>
      <c r="L337" s="5"/>
      <c r="M337" s="5"/>
      <c r="N337" s="5"/>
      <c r="O337" s="5"/>
      <c r="P337" s="5"/>
      <c r="Q337" s="5"/>
      <c r="R337" s="5"/>
      <c r="S337" s="5"/>
      <c r="T337" s="5"/>
      <c r="U337" s="5"/>
      <c r="V337" s="5"/>
      <c r="W337" s="5"/>
    </row>
    <row r="338" spans="1:23" x14ac:dyDescent="0.2">
      <c r="B338" s="4" t="s">
        <v>22</v>
      </c>
      <c r="C338" s="5"/>
      <c r="D338" s="5"/>
      <c r="E338" s="5"/>
      <c r="F338" s="5"/>
      <c r="G338" s="5"/>
      <c r="H338" s="5"/>
      <c r="I338" s="5"/>
      <c r="J338" s="5"/>
      <c r="K338" s="5"/>
      <c r="L338" s="5"/>
      <c r="M338" s="5"/>
      <c r="N338" s="5"/>
      <c r="O338" s="5"/>
      <c r="P338" s="5"/>
      <c r="Q338" s="5"/>
      <c r="R338" s="5"/>
      <c r="S338" s="5"/>
      <c r="T338" s="5"/>
      <c r="U338" s="5"/>
      <c r="V338" s="5"/>
      <c r="W338" s="5"/>
    </row>
    <row r="339" spans="1:23" x14ac:dyDescent="0.2">
      <c r="B339" s="4" t="s">
        <v>23</v>
      </c>
      <c r="C339" s="5"/>
      <c r="D339" s="5"/>
      <c r="E339" s="5"/>
      <c r="F339" s="5"/>
      <c r="G339" s="5"/>
      <c r="H339" s="5"/>
      <c r="I339" s="5"/>
      <c r="J339" s="5"/>
      <c r="K339" s="5"/>
      <c r="L339" s="5"/>
      <c r="M339" s="5"/>
      <c r="N339" s="5"/>
      <c r="O339" s="5"/>
      <c r="P339" s="5"/>
      <c r="Q339" s="5"/>
      <c r="R339" s="5"/>
      <c r="S339" s="5"/>
      <c r="T339" s="5"/>
      <c r="U339" s="5"/>
      <c r="V339" s="5"/>
      <c r="W339" s="5"/>
    </row>
    <row r="340" spans="1:23" x14ac:dyDescent="0.2">
      <c r="B340" s="4" t="s">
        <v>17</v>
      </c>
      <c r="C340" s="5"/>
      <c r="D340" s="5"/>
      <c r="E340" s="5"/>
      <c r="F340" s="5"/>
      <c r="G340" s="5"/>
      <c r="H340" s="5"/>
      <c r="I340" s="5"/>
      <c r="J340" s="5"/>
      <c r="K340" s="5"/>
      <c r="L340" s="5"/>
      <c r="M340" s="5"/>
      <c r="N340" s="5"/>
      <c r="O340" s="5"/>
      <c r="P340" s="5"/>
      <c r="Q340" s="5"/>
      <c r="R340" s="5"/>
      <c r="S340" s="5"/>
      <c r="T340" s="5"/>
      <c r="U340" s="5"/>
      <c r="V340" s="5"/>
      <c r="W340" s="5"/>
    </row>
    <row r="341" spans="1:23" x14ac:dyDescent="0.2">
      <c r="B341" s="4" t="s">
        <v>1</v>
      </c>
      <c r="C341" s="5"/>
      <c r="D341" s="5"/>
      <c r="E341" s="5"/>
      <c r="F341" s="5"/>
      <c r="G341" s="5"/>
      <c r="H341" s="5"/>
      <c r="I341" s="5"/>
      <c r="J341" s="5"/>
      <c r="K341" s="5"/>
      <c r="L341" s="5"/>
      <c r="M341" s="5"/>
      <c r="N341" s="5"/>
      <c r="O341" s="5"/>
      <c r="P341" s="5"/>
      <c r="Q341" s="5"/>
      <c r="R341" s="5"/>
      <c r="S341" s="5"/>
      <c r="T341" s="5"/>
      <c r="U341" s="5"/>
      <c r="V341" s="5"/>
      <c r="W341" s="5"/>
    </row>
    <row r="342" spans="1:23" x14ac:dyDescent="0.2">
      <c r="B342" s="15" t="s">
        <v>9</v>
      </c>
      <c r="C342" s="19">
        <f t="shared" ref="C342:W342" si="137">SUM(C332:C341)</f>
        <v>56384.821799999991</v>
      </c>
      <c r="D342" s="19">
        <f t="shared" si="137"/>
        <v>46118.008800000003</v>
      </c>
      <c r="E342" s="19">
        <f t="shared" si="137"/>
        <v>53629.594199999992</v>
      </c>
      <c r="F342" s="19">
        <f t="shared" si="137"/>
        <v>49295.218499999995</v>
      </c>
      <c r="G342" s="19">
        <f t="shared" si="137"/>
        <v>52591.602599999998</v>
      </c>
      <c r="H342" s="19">
        <f t="shared" si="137"/>
        <v>52787.542500000003</v>
      </c>
      <c r="I342" s="19">
        <f t="shared" si="137"/>
        <v>54205.113600000004</v>
      </c>
      <c r="J342" s="19">
        <f t="shared" si="137"/>
        <v>54316.128600000004</v>
      </c>
      <c r="K342" s="19">
        <f t="shared" si="137"/>
        <v>56622.038400000005</v>
      </c>
      <c r="L342" s="19">
        <f t="shared" si="137"/>
        <v>51826.120199999998</v>
      </c>
      <c r="M342" s="19">
        <f t="shared" si="137"/>
        <v>58143.121200000009</v>
      </c>
      <c r="N342" s="19">
        <f t="shared" si="137"/>
        <v>60969.400199999996</v>
      </c>
      <c r="O342" s="19">
        <f t="shared" si="137"/>
        <v>54463.23</v>
      </c>
      <c r="P342" s="19">
        <f t="shared" si="137"/>
        <v>56105.594999999994</v>
      </c>
      <c r="Q342" s="19">
        <f t="shared" si="137"/>
        <v>51781.095000000001</v>
      </c>
      <c r="R342" s="19">
        <f t="shared" si="137"/>
        <v>44365.525199999996</v>
      </c>
      <c r="S342" s="19">
        <f t="shared" si="137"/>
        <v>43372.529100000007</v>
      </c>
      <c r="T342" s="19">
        <f t="shared" si="137"/>
        <v>53154.292500000003</v>
      </c>
      <c r="U342" s="19">
        <f t="shared" si="137"/>
        <v>71877.599999999991</v>
      </c>
      <c r="V342" s="19">
        <f t="shared" si="137"/>
        <v>72228.578400000013</v>
      </c>
      <c r="W342" s="19">
        <f t="shared" si="137"/>
        <v>37081.711799999997</v>
      </c>
    </row>
    <row r="343" spans="1:23" x14ac:dyDescent="0.2">
      <c r="A343" s="3" t="s">
        <v>80</v>
      </c>
      <c r="B343" s="26" t="s">
        <v>91</v>
      </c>
      <c r="C343" s="25">
        <f>C342/C325/1000</f>
        <v>3.1596164623055472E-3</v>
      </c>
      <c r="D343" s="25">
        <f t="shared" ref="D343:W343" si="138">D342/D325/1000</f>
        <v>2.9527205259250113E-3</v>
      </c>
      <c r="E343" s="25">
        <f t="shared" si="138"/>
        <v>3.1966198718371957E-3</v>
      </c>
      <c r="F343" s="25">
        <f t="shared" si="138"/>
        <v>3.3390322912595209E-3</v>
      </c>
      <c r="G343" s="25">
        <f t="shared" si="138"/>
        <v>3.3010495245419488E-3</v>
      </c>
      <c r="H343" s="25">
        <f t="shared" si="138"/>
        <v>3.2499116413728987E-3</v>
      </c>
      <c r="I343" s="25">
        <f t="shared" si="138"/>
        <v>2.9989696576940409E-3</v>
      </c>
      <c r="J343" s="25">
        <f t="shared" si="138"/>
        <v>2.8713729955656526E-3</v>
      </c>
      <c r="K343" s="25">
        <f t="shared" si="138"/>
        <v>2.6388362787875428E-3</v>
      </c>
      <c r="L343" s="25">
        <f t="shared" si="138"/>
        <v>2.519550657025596E-3</v>
      </c>
      <c r="M343" s="25">
        <f t="shared" si="138"/>
        <v>2.3444127700843159E-3</v>
      </c>
      <c r="N343" s="25">
        <f t="shared" si="138"/>
        <v>2.2018908332017647E-3</v>
      </c>
      <c r="O343" s="25">
        <f t="shared" si="138"/>
        <v>2.3656422106079771E-3</v>
      </c>
      <c r="P343" s="25">
        <f t="shared" si="138"/>
        <v>2.4643934910845641E-3</v>
      </c>
      <c r="Q343" s="25">
        <f t="shared" si="138"/>
        <v>2.2585512599907175E-3</v>
      </c>
      <c r="R343" s="25">
        <f t="shared" si="138"/>
        <v>2.1942755263623368E-3</v>
      </c>
      <c r="S343" s="25">
        <f t="shared" si="138"/>
        <v>2.0550901367253115E-3</v>
      </c>
      <c r="T343" s="25">
        <f t="shared" si="138"/>
        <v>2.0256474537682289E-3</v>
      </c>
      <c r="U343" s="25">
        <f t="shared" si="138"/>
        <v>2.0943365841727692E-3</v>
      </c>
      <c r="V343" s="25">
        <f t="shared" si="138"/>
        <v>2.061420117216248E-3</v>
      </c>
      <c r="W343" s="25">
        <f t="shared" si="138"/>
        <v>3.6085793899858091E-3</v>
      </c>
    </row>
    <row r="345" spans="1:23" x14ac:dyDescent="0.2">
      <c r="B345" s="4" t="s">
        <v>18</v>
      </c>
      <c r="C345" s="11">
        <f t="shared" ref="C345:W345" si="139">IFERROR(C332/C342,0)</f>
        <v>0.98741397458845925</v>
      </c>
      <c r="D345" s="11">
        <f t="shared" si="139"/>
        <v>0.98510939180010737</v>
      </c>
      <c r="E345" s="11">
        <f t="shared" si="139"/>
        <v>0.98747642957179049</v>
      </c>
      <c r="F345" s="11">
        <f t="shared" si="139"/>
        <v>0.98798885534912484</v>
      </c>
      <c r="G345" s="11">
        <f t="shared" si="139"/>
        <v>0.98791664888340947</v>
      </c>
      <c r="H345" s="11">
        <f t="shared" si="139"/>
        <v>0.9880125978586709</v>
      </c>
      <c r="I345" s="11">
        <f t="shared" si="139"/>
        <v>0.99064035168814779</v>
      </c>
      <c r="J345" s="11">
        <f t="shared" si="139"/>
        <v>0.99050051221802282</v>
      </c>
      <c r="K345" s="11">
        <f t="shared" si="139"/>
        <v>0.9924035232189734</v>
      </c>
      <c r="L345" s="11">
        <f t="shared" si="139"/>
        <v>0.99240860981910817</v>
      </c>
      <c r="M345" s="11">
        <f t="shared" si="139"/>
        <v>0.99462542784854824</v>
      </c>
      <c r="N345" s="11">
        <f t="shared" si="139"/>
        <v>0.99468535693418225</v>
      </c>
      <c r="O345" s="11">
        <f t="shared" si="139"/>
        <v>0.99336896654862372</v>
      </c>
      <c r="P345" s="11">
        <f t="shared" si="139"/>
        <v>0.99448784920648292</v>
      </c>
      <c r="Q345" s="11">
        <f t="shared" si="139"/>
        <v>0.99448766002341205</v>
      </c>
      <c r="R345" s="11">
        <f t="shared" si="139"/>
        <v>0.99289417180166728</v>
      </c>
      <c r="S345" s="11">
        <f t="shared" si="139"/>
        <v>0.99205166018321955</v>
      </c>
      <c r="T345" s="11">
        <f t="shared" si="139"/>
        <v>0.99477398744419365</v>
      </c>
      <c r="U345" s="11">
        <f t="shared" si="139"/>
        <v>0.99611589702494252</v>
      </c>
      <c r="V345" s="11">
        <f t="shared" si="139"/>
        <v>0.99531018874379507</v>
      </c>
      <c r="W345" s="11">
        <f t="shared" si="139"/>
        <v>0.99414167821669985</v>
      </c>
    </row>
    <row r="346" spans="1:23" x14ac:dyDescent="0.2">
      <c r="B346" s="4" t="s">
        <v>19</v>
      </c>
      <c r="C346" s="11">
        <f t="shared" ref="C346:W346" si="140">IFERROR(C333/C342,0)</f>
        <v>1.2586025411540807E-2</v>
      </c>
      <c r="D346" s="11">
        <f t="shared" si="140"/>
        <v>1.4890608199892621E-2</v>
      </c>
      <c r="E346" s="11">
        <f t="shared" si="140"/>
        <v>1.2523570428209582E-2</v>
      </c>
      <c r="F346" s="11">
        <f t="shared" si="140"/>
        <v>1.201114465087522E-2</v>
      </c>
      <c r="G346" s="11">
        <f t="shared" si="140"/>
        <v>1.2083351116590618E-2</v>
      </c>
      <c r="H346" s="11">
        <f t="shared" si="140"/>
        <v>1.1987402141329082E-2</v>
      </c>
      <c r="I346" s="11">
        <f t="shared" si="140"/>
        <v>9.359648311852261E-3</v>
      </c>
      <c r="J346" s="11">
        <f t="shared" si="140"/>
        <v>9.4994877819771541E-3</v>
      </c>
      <c r="K346" s="11">
        <f t="shared" si="140"/>
        <v>7.5964767810266605E-3</v>
      </c>
      <c r="L346" s="11">
        <f t="shared" si="140"/>
        <v>7.5913901808918353E-3</v>
      </c>
      <c r="M346" s="11">
        <f t="shared" si="140"/>
        <v>5.374572151451683E-3</v>
      </c>
      <c r="N346" s="11">
        <f t="shared" si="140"/>
        <v>5.3146430658177939E-3</v>
      </c>
      <c r="O346" s="11">
        <f t="shared" si="140"/>
        <v>6.6310334513762772E-3</v>
      </c>
      <c r="P346" s="11">
        <f t="shared" si="140"/>
        <v>5.5121507935171178E-3</v>
      </c>
      <c r="Q346" s="11">
        <f t="shared" si="140"/>
        <v>5.5123399765879804E-3</v>
      </c>
      <c r="R346" s="11">
        <f t="shared" si="140"/>
        <v>7.1058281983326999E-3</v>
      </c>
      <c r="S346" s="11">
        <f t="shared" si="140"/>
        <v>7.948339816780477E-3</v>
      </c>
      <c r="T346" s="11">
        <f t="shared" si="140"/>
        <v>5.2260125558062876E-3</v>
      </c>
      <c r="U346" s="11">
        <f t="shared" si="140"/>
        <v>3.8841029750575984E-3</v>
      </c>
      <c r="V346" s="11">
        <f t="shared" si="140"/>
        <v>4.6898112562049257E-3</v>
      </c>
      <c r="W346" s="11">
        <f t="shared" si="140"/>
        <v>5.8583217833001987E-3</v>
      </c>
    </row>
    <row r="347" spans="1:23" x14ac:dyDescent="0.2">
      <c r="B347" s="4" t="s">
        <v>16</v>
      </c>
      <c r="C347" s="11">
        <f t="shared" ref="C347:W347" si="141">IFERROR(C334/C342,0)</f>
        <v>0</v>
      </c>
      <c r="D347" s="11">
        <f t="shared" si="141"/>
        <v>0</v>
      </c>
      <c r="E347" s="11">
        <f t="shared" si="141"/>
        <v>0</v>
      </c>
      <c r="F347" s="11">
        <f t="shared" si="141"/>
        <v>0</v>
      </c>
      <c r="G347" s="11">
        <f t="shared" si="141"/>
        <v>0</v>
      </c>
      <c r="H347" s="11">
        <f t="shared" si="141"/>
        <v>0</v>
      </c>
      <c r="I347" s="11">
        <f t="shared" si="141"/>
        <v>0</v>
      </c>
      <c r="J347" s="11">
        <f t="shared" si="141"/>
        <v>0</v>
      </c>
      <c r="K347" s="11">
        <f t="shared" si="141"/>
        <v>0</v>
      </c>
      <c r="L347" s="11">
        <f t="shared" si="141"/>
        <v>0</v>
      </c>
      <c r="M347" s="11">
        <f t="shared" si="141"/>
        <v>0</v>
      </c>
      <c r="N347" s="11">
        <f t="shared" si="141"/>
        <v>0</v>
      </c>
      <c r="O347" s="11">
        <f t="shared" si="141"/>
        <v>0</v>
      </c>
      <c r="P347" s="11">
        <f t="shared" si="141"/>
        <v>0</v>
      </c>
      <c r="Q347" s="11">
        <f t="shared" si="141"/>
        <v>0</v>
      </c>
      <c r="R347" s="11">
        <f t="shared" si="141"/>
        <v>0</v>
      </c>
      <c r="S347" s="11">
        <f t="shared" si="141"/>
        <v>0</v>
      </c>
      <c r="T347" s="11">
        <f t="shared" si="141"/>
        <v>0</v>
      </c>
      <c r="U347" s="11">
        <f t="shared" si="141"/>
        <v>0</v>
      </c>
      <c r="V347" s="11">
        <f t="shared" si="141"/>
        <v>0</v>
      </c>
      <c r="W347" s="11">
        <f t="shared" si="141"/>
        <v>0</v>
      </c>
    </row>
    <row r="348" spans="1:23" x14ac:dyDescent="0.2">
      <c r="B348" s="4" t="s">
        <v>21</v>
      </c>
      <c r="C348" s="11">
        <f t="shared" ref="C348:W348" si="142">IFERROR(C335/C342,0)</f>
        <v>0</v>
      </c>
      <c r="D348" s="11">
        <f t="shared" si="142"/>
        <v>0</v>
      </c>
      <c r="E348" s="11">
        <f t="shared" si="142"/>
        <v>0</v>
      </c>
      <c r="F348" s="11">
        <f t="shared" si="142"/>
        <v>0</v>
      </c>
      <c r="G348" s="11">
        <f t="shared" si="142"/>
        <v>0</v>
      </c>
      <c r="H348" s="11">
        <f t="shared" si="142"/>
        <v>0</v>
      </c>
      <c r="I348" s="11">
        <f t="shared" si="142"/>
        <v>0</v>
      </c>
      <c r="J348" s="11">
        <f t="shared" si="142"/>
        <v>0</v>
      </c>
      <c r="K348" s="11">
        <f t="shared" si="142"/>
        <v>0</v>
      </c>
      <c r="L348" s="11">
        <f t="shared" si="142"/>
        <v>0</v>
      </c>
      <c r="M348" s="11">
        <f t="shared" si="142"/>
        <v>0</v>
      </c>
      <c r="N348" s="11">
        <f t="shared" si="142"/>
        <v>0</v>
      </c>
      <c r="O348" s="11">
        <f t="shared" si="142"/>
        <v>0</v>
      </c>
      <c r="P348" s="11">
        <f t="shared" si="142"/>
        <v>0</v>
      </c>
      <c r="Q348" s="11">
        <f t="shared" si="142"/>
        <v>0</v>
      </c>
      <c r="R348" s="11">
        <f t="shared" si="142"/>
        <v>0</v>
      </c>
      <c r="S348" s="11">
        <f t="shared" si="142"/>
        <v>0</v>
      </c>
      <c r="T348" s="11">
        <f t="shared" si="142"/>
        <v>0</v>
      </c>
      <c r="U348" s="11">
        <f t="shared" si="142"/>
        <v>0</v>
      </c>
      <c r="V348" s="11">
        <f t="shared" si="142"/>
        <v>0</v>
      </c>
      <c r="W348" s="11">
        <f t="shared" si="142"/>
        <v>0</v>
      </c>
    </row>
    <row r="349" spans="1:23" x14ac:dyDescent="0.2">
      <c r="B349" s="4" t="s">
        <v>20</v>
      </c>
      <c r="C349" s="11">
        <f t="shared" ref="C349:W349" si="143">IFERROR(C336/C342,0)</f>
        <v>0</v>
      </c>
      <c r="D349" s="11">
        <f t="shared" si="143"/>
        <v>0</v>
      </c>
      <c r="E349" s="11">
        <f t="shared" si="143"/>
        <v>0</v>
      </c>
      <c r="F349" s="11">
        <f t="shared" si="143"/>
        <v>0</v>
      </c>
      <c r="G349" s="11">
        <f t="shared" si="143"/>
        <v>0</v>
      </c>
      <c r="H349" s="11">
        <f t="shared" si="143"/>
        <v>0</v>
      </c>
      <c r="I349" s="11">
        <f t="shared" si="143"/>
        <v>0</v>
      </c>
      <c r="J349" s="11">
        <f t="shared" si="143"/>
        <v>0</v>
      </c>
      <c r="K349" s="11">
        <f t="shared" si="143"/>
        <v>0</v>
      </c>
      <c r="L349" s="11">
        <f t="shared" si="143"/>
        <v>0</v>
      </c>
      <c r="M349" s="11">
        <f t="shared" si="143"/>
        <v>0</v>
      </c>
      <c r="N349" s="11">
        <f t="shared" si="143"/>
        <v>0</v>
      </c>
      <c r="O349" s="11">
        <f t="shared" si="143"/>
        <v>0</v>
      </c>
      <c r="P349" s="11">
        <f t="shared" si="143"/>
        <v>0</v>
      </c>
      <c r="Q349" s="11">
        <f t="shared" si="143"/>
        <v>0</v>
      </c>
      <c r="R349" s="11">
        <f t="shared" si="143"/>
        <v>0</v>
      </c>
      <c r="S349" s="11">
        <f t="shared" si="143"/>
        <v>0</v>
      </c>
      <c r="T349" s="11">
        <f t="shared" si="143"/>
        <v>0</v>
      </c>
      <c r="U349" s="11">
        <f t="shared" si="143"/>
        <v>0</v>
      </c>
      <c r="V349" s="11">
        <f t="shared" si="143"/>
        <v>0</v>
      </c>
      <c r="W349" s="11">
        <f t="shared" si="143"/>
        <v>0</v>
      </c>
    </row>
    <row r="350" spans="1:23" x14ac:dyDescent="0.2">
      <c r="B350" s="4" t="s">
        <v>0</v>
      </c>
      <c r="C350" s="11">
        <f t="shared" ref="C350:W350" si="144">IFERROR(C337/C342,0)</f>
        <v>0</v>
      </c>
      <c r="D350" s="11">
        <f t="shared" si="144"/>
        <v>0</v>
      </c>
      <c r="E350" s="11">
        <f t="shared" si="144"/>
        <v>0</v>
      </c>
      <c r="F350" s="11">
        <f t="shared" si="144"/>
        <v>0</v>
      </c>
      <c r="G350" s="11">
        <f t="shared" si="144"/>
        <v>0</v>
      </c>
      <c r="H350" s="11">
        <f t="shared" si="144"/>
        <v>0</v>
      </c>
      <c r="I350" s="11">
        <f t="shared" si="144"/>
        <v>0</v>
      </c>
      <c r="J350" s="11">
        <f t="shared" si="144"/>
        <v>0</v>
      </c>
      <c r="K350" s="11">
        <f t="shared" si="144"/>
        <v>0</v>
      </c>
      <c r="L350" s="11">
        <f t="shared" si="144"/>
        <v>0</v>
      </c>
      <c r="M350" s="11">
        <f t="shared" si="144"/>
        <v>0</v>
      </c>
      <c r="N350" s="11">
        <f t="shared" si="144"/>
        <v>0</v>
      </c>
      <c r="O350" s="11">
        <f t="shared" si="144"/>
        <v>0</v>
      </c>
      <c r="P350" s="11">
        <f t="shared" si="144"/>
        <v>0</v>
      </c>
      <c r="Q350" s="11">
        <f t="shared" si="144"/>
        <v>0</v>
      </c>
      <c r="R350" s="11">
        <f t="shared" si="144"/>
        <v>0</v>
      </c>
      <c r="S350" s="11">
        <f t="shared" si="144"/>
        <v>0</v>
      </c>
      <c r="T350" s="11">
        <f t="shared" si="144"/>
        <v>0</v>
      </c>
      <c r="U350" s="11">
        <f t="shared" si="144"/>
        <v>0</v>
      </c>
      <c r="V350" s="11">
        <f t="shared" si="144"/>
        <v>0</v>
      </c>
      <c r="W350" s="11">
        <f t="shared" si="144"/>
        <v>0</v>
      </c>
    </row>
    <row r="351" spans="1:23" x14ac:dyDescent="0.2">
      <c r="B351" s="4" t="s">
        <v>22</v>
      </c>
      <c r="C351" s="11">
        <f t="shared" ref="C351:W351" si="145">IFERROR(C338/C342,0)</f>
        <v>0</v>
      </c>
      <c r="D351" s="11">
        <f t="shared" si="145"/>
        <v>0</v>
      </c>
      <c r="E351" s="11">
        <f t="shared" si="145"/>
        <v>0</v>
      </c>
      <c r="F351" s="11">
        <f t="shared" si="145"/>
        <v>0</v>
      </c>
      <c r="G351" s="11">
        <f t="shared" si="145"/>
        <v>0</v>
      </c>
      <c r="H351" s="11">
        <f t="shared" si="145"/>
        <v>0</v>
      </c>
      <c r="I351" s="11">
        <f t="shared" si="145"/>
        <v>0</v>
      </c>
      <c r="J351" s="11">
        <f t="shared" si="145"/>
        <v>0</v>
      </c>
      <c r="K351" s="11">
        <f t="shared" si="145"/>
        <v>0</v>
      </c>
      <c r="L351" s="11">
        <f t="shared" si="145"/>
        <v>0</v>
      </c>
      <c r="M351" s="11">
        <f t="shared" si="145"/>
        <v>0</v>
      </c>
      <c r="N351" s="11">
        <f t="shared" si="145"/>
        <v>0</v>
      </c>
      <c r="O351" s="11">
        <f t="shared" si="145"/>
        <v>0</v>
      </c>
      <c r="P351" s="11">
        <f t="shared" si="145"/>
        <v>0</v>
      </c>
      <c r="Q351" s="11">
        <f t="shared" si="145"/>
        <v>0</v>
      </c>
      <c r="R351" s="11">
        <f t="shared" si="145"/>
        <v>0</v>
      </c>
      <c r="S351" s="11">
        <f t="shared" si="145"/>
        <v>0</v>
      </c>
      <c r="T351" s="11">
        <f t="shared" si="145"/>
        <v>0</v>
      </c>
      <c r="U351" s="11">
        <f t="shared" si="145"/>
        <v>0</v>
      </c>
      <c r="V351" s="11">
        <f t="shared" si="145"/>
        <v>0</v>
      </c>
      <c r="W351" s="11">
        <f t="shared" si="145"/>
        <v>0</v>
      </c>
    </row>
    <row r="352" spans="1:23" x14ac:dyDescent="0.2">
      <c r="B352" s="4" t="s">
        <v>23</v>
      </c>
      <c r="C352" s="11">
        <f t="shared" ref="C352:W352" si="146">IFERROR(C339/C342,0)</f>
        <v>0</v>
      </c>
      <c r="D352" s="11">
        <f t="shared" si="146"/>
        <v>0</v>
      </c>
      <c r="E352" s="11">
        <f t="shared" si="146"/>
        <v>0</v>
      </c>
      <c r="F352" s="11">
        <f t="shared" si="146"/>
        <v>0</v>
      </c>
      <c r="G352" s="11">
        <f t="shared" si="146"/>
        <v>0</v>
      </c>
      <c r="H352" s="11">
        <f t="shared" si="146"/>
        <v>0</v>
      </c>
      <c r="I352" s="11">
        <f t="shared" si="146"/>
        <v>0</v>
      </c>
      <c r="J352" s="11">
        <f t="shared" si="146"/>
        <v>0</v>
      </c>
      <c r="K352" s="11">
        <f t="shared" si="146"/>
        <v>0</v>
      </c>
      <c r="L352" s="11">
        <f t="shared" si="146"/>
        <v>0</v>
      </c>
      <c r="M352" s="11">
        <f t="shared" si="146"/>
        <v>0</v>
      </c>
      <c r="N352" s="11">
        <f t="shared" si="146"/>
        <v>0</v>
      </c>
      <c r="O352" s="11">
        <f t="shared" si="146"/>
        <v>0</v>
      </c>
      <c r="P352" s="11">
        <f t="shared" si="146"/>
        <v>0</v>
      </c>
      <c r="Q352" s="11">
        <f t="shared" si="146"/>
        <v>0</v>
      </c>
      <c r="R352" s="11">
        <f t="shared" si="146"/>
        <v>0</v>
      </c>
      <c r="S352" s="11">
        <f t="shared" si="146"/>
        <v>0</v>
      </c>
      <c r="T352" s="11">
        <f t="shared" si="146"/>
        <v>0</v>
      </c>
      <c r="U352" s="11">
        <f t="shared" si="146"/>
        <v>0</v>
      </c>
      <c r="V352" s="11">
        <f t="shared" si="146"/>
        <v>0</v>
      </c>
      <c r="W352" s="11">
        <f t="shared" si="146"/>
        <v>0</v>
      </c>
    </row>
    <row r="353" spans="2:23" x14ac:dyDescent="0.2">
      <c r="B353" s="4" t="s">
        <v>17</v>
      </c>
      <c r="C353" s="11">
        <f t="shared" ref="C353:W353" si="147">IFERROR(C340/C342,0)</f>
        <v>0</v>
      </c>
      <c r="D353" s="11">
        <f t="shared" si="147"/>
        <v>0</v>
      </c>
      <c r="E353" s="11">
        <f t="shared" si="147"/>
        <v>0</v>
      </c>
      <c r="F353" s="11">
        <f t="shared" si="147"/>
        <v>0</v>
      </c>
      <c r="G353" s="11">
        <f t="shared" si="147"/>
        <v>0</v>
      </c>
      <c r="H353" s="11">
        <f t="shared" si="147"/>
        <v>0</v>
      </c>
      <c r="I353" s="11">
        <f t="shared" si="147"/>
        <v>0</v>
      </c>
      <c r="J353" s="11">
        <f t="shared" si="147"/>
        <v>0</v>
      </c>
      <c r="K353" s="11">
        <f t="shared" si="147"/>
        <v>0</v>
      </c>
      <c r="L353" s="11">
        <f t="shared" si="147"/>
        <v>0</v>
      </c>
      <c r="M353" s="11">
        <f t="shared" si="147"/>
        <v>0</v>
      </c>
      <c r="N353" s="11">
        <f t="shared" si="147"/>
        <v>0</v>
      </c>
      <c r="O353" s="11">
        <f t="shared" si="147"/>
        <v>0</v>
      </c>
      <c r="P353" s="11">
        <f t="shared" si="147"/>
        <v>0</v>
      </c>
      <c r="Q353" s="11">
        <f t="shared" si="147"/>
        <v>0</v>
      </c>
      <c r="R353" s="11">
        <f t="shared" si="147"/>
        <v>0</v>
      </c>
      <c r="S353" s="11">
        <f t="shared" si="147"/>
        <v>0</v>
      </c>
      <c r="T353" s="11">
        <f t="shared" si="147"/>
        <v>0</v>
      </c>
      <c r="U353" s="11">
        <f t="shared" si="147"/>
        <v>0</v>
      </c>
      <c r="V353" s="11">
        <f t="shared" si="147"/>
        <v>0</v>
      </c>
      <c r="W353" s="11">
        <f t="shared" si="147"/>
        <v>0</v>
      </c>
    </row>
    <row r="354" spans="2:23" x14ac:dyDescent="0.2">
      <c r="B354" s="4" t="s">
        <v>24</v>
      </c>
      <c r="C354" s="11">
        <f t="shared" ref="C354:W354" si="148">IFERROR(C341/C342,0)</f>
        <v>0</v>
      </c>
      <c r="D354" s="11">
        <f t="shared" si="148"/>
        <v>0</v>
      </c>
      <c r="E354" s="11">
        <f t="shared" si="148"/>
        <v>0</v>
      </c>
      <c r="F354" s="11">
        <f t="shared" si="148"/>
        <v>0</v>
      </c>
      <c r="G354" s="11">
        <f t="shared" si="148"/>
        <v>0</v>
      </c>
      <c r="H354" s="11">
        <f t="shared" si="148"/>
        <v>0</v>
      </c>
      <c r="I354" s="11">
        <f t="shared" si="148"/>
        <v>0</v>
      </c>
      <c r="J354" s="11">
        <f t="shared" si="148"/>
        <v>0</v>
      </c>
      <c r="K354" s="11">
        <f t="shared" si="148"/>
        <v>0</v>
      </c>
      <c r="L354" s="11">
        <f t="shared" si="148"/>
        <v>0</v>
      </c>
      <c r="M354" s="11">
        <f t="shared" si="148"/>
        <v>0</v>
      </c>
      <c r="N354" s="11">
        <f t="shared" si="148"/>
        <v>0</v>
      </c>
      <c r="O354" s="11">
        <f t="shared" si="148"/>
        <v>0</v>
      </c>
      <c r="P354" s="11">
        <f t="shared" si="148"/>
        <v>0</v>
      </c>
      <c r="Q354" s="11">
        <f t="shared" si="148"/>
        <v>0</v>
      </c>
      <c r="R354" s="11">
        <f t="shared" si="148"/>
        <v>0</v>
      </c>
      <c r="S354" s="11">
        <f t="shared" si="148"/>
        <v>0</v>
      </c>
      <c r="T354" s="11">
        <f t="shared" si="148"/>
        <v>0</v>
      </c>
      <c r="U354" s="11">
        <f t="shared" si="148"/>
        <v>0</v>
      </c>
      <c r="V354" s="11">
        <f t="shared" si="148"/>
        <v>0</v>
      </c>
      <c r="W354" s="11">
        <f t="shared" si="14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15B3E-409D-46F0-B582-4D9DDEC17797}">
  <sheetPr codeName="Sheet19">
    <tabColor theme="8" tint="0.59999389629810485"/>
    <outlinePr summaryBelow="0"/>
  </sheetPr>
  <dimension ref="A1:AB354"/>
  <sheetViews>
    <sheetView zoomScale="85" zoomScaleNormal="85" workbookViewId="0">
      <pane xSplit="2" ySplit="1" topLeftCell="C2" activePane="bottomRight" state="frozen"/>
      <selection activeCell="C11" sqref="C11:W20"/>
      <selection pane="topRight" activeCell="C11" sqref="C11:W20"/>
      <selection pane="bottomLeft" activeCell="C11" sqref="C11:W20"/>
      <selection pane="bottomRight" activeCell="C11" sqref="C11:W20"/>
    </sheetView>
  </sheetViews>
  <sheetFormatPr defaultColWidth="9.140625" defaultRowHeight="12.75" outlineLevelRow="1" x14ac:dyDescent="0.2"/>
  <cols>
    <col min="1" max="1" width="11.7109375" style="1" customWidth="1"/>
    <col min="2" max="2" width="37.28515625" style="1" bestFit="1" customWidth="1"/>
    <col min="3" max="23" width="9.7109375" style="1" customWidth="1"/>
    <col min="24" max="24" width="4.7109375" style="1" customWidth="1"/>
    <col min="25" max="25" width="39.85546875" style="1" customWidth="1"/>
    <col min="26" max="26" width="46.42578125" bestFit="1" customWidth="1"/>
    <col min="27" max="27" width="4.7109375" style="1" customWidth="1"/>
    <col min="28" max="28" width="8.7109375" style="1" customWidth="1"/>
    <col min="29" max="16384" width="9.140625" style="1"/>
  </cols>
  <sheetData>
    <row r="1" spans="1:28" ht="46.9" customHeight="1" thickBot="1" x14ac:dyDescent="0.25">
      <c r="A1" s="27" t="s">
        <v>419</v>
      </c>
      <c r="B1" s="27" t="s">
        <v>51</v>
      </c>
      <c r="C1" s="2">
        <v>2000</v>
      </c>
      <c r="D1" s="2">
        <v>2001</v>
      </c>
      <c r="E1" s="2">
        <v>2002</v>
      </c>
      <c r="F1" s="2">
        <v>2003</v>
      </c>
      <c r="G1" s="2">
        <v>2004</v>
      </c>
      <c r="H1" s="2">
        <v>2005</v>
      </c>
      <c r="I1" s="2">
        <v>2006</v>
      </c>
      <c r="J1" s="2">
        <v>2007</v>
      </c>
      <c r="K1" s="2">
        <v>2008</v>
      </c>
      <c r="L1" s="2">
        <v>2009</v>
      </c>
      <c r="M1" s="2">
        <v>2010</v>
      </c>
      <c r="N1" s="2">
        <v>2011</v>
      </c>
      <c r="O1" s="2">
        <v>2012</v>
      </c>
      <c r="P1" s="2">
        <v>2013</v>
      </c>
      <c r="Q1" s="2">
        <v>2014</v>
      </c>
      <c r="R1" s="2">
        <v>2015</v>
      </c>
      <c r="S1" s="2">
        <v>2016</v>
      </c>
      <c r="T1" s="2">
        <v>2017</v>
      </c>
      <c r="U1" s="2">
        <v>2018</v>
      </c>
      <c r="V1" s="2">
        <v>2019</v>
      </c>
      <c r="W1" s="2">
        <v>2020</v>
      </c>
      <c r="X1" s="2"/>
      <c r="Y1" s="2" t="s">
        <v>34</v>
      </c>
      <c r="Z1" s="2" t="s">
        <v>33</v>
      </c>
      <c r="AA1" s="2"/>
      <c r="AB1" s="2" t="s">
        <v>35</v>
      </c>
    </row>
    <row r="2" spans="1:28" s="29" customFormat="1" ht="13.5" thickTop="1" x14ac:dyDescent="0.2">
      <c r="A2" s="28" t="s">
        <v>80</v>
      </c>
      <c r="C2" s="28"/>
      <c r="D2" s="28"/>
      <c r="E2" s="28"/>
      <c r="F2" s="28"/>
      <c r="G2" s="28"/>
      <c r="H2" s="28"/>
      <c r="I2" s="28"/>
      <c r="J2" s="28"/>
      <c r="K2" s="28"/>
      <c r="L2" s="28"/>
      <c r="M2" s="28"/>
      <c r="N2" s="28"/>
      <c r="O2" s="28"/>
      <c r="P2" s="28"/>
      <c r="Q2" s="28"/>
      <c r="R2" s="28"/>
      <c r="S2" s="28"/>
      <c r="T2" s="28"/>
      <c r="U2" s="28"/>
      <c r="V2" s="28"/>
      <c r="W2" s="28"/>
      <c r="X2" s="28"/>
      <c r="Y2" s="28"/>
      <c r="AA2" s="28"/>
      <c r="AB2" s="28"/>
    </row>
    <row r="3" spans="1:28" outlineLevel="1" x14ac:dyDescent="0.2">
      <c r="A3" s="6"/>
      <c r="B3" s="20" t="s">
        <v>88</v>
      </c>
      <c r="C3" s="5">
        <f>C37+C177+C212+C247+C287+C325</f>
        <v>69135.005446209238</v>
      </c>
      <c r="D3" s="5">
        <f t="shared" ref="D3:W3" si="0">D37+D177+D212+D247+D287+D325</f>
        <v>68183.352561177497</v>
      </c>
      <c r="E3" s="5">
        <f t="shared" si="0"/>
        <v>70195.033415895567</v>
      </c>
      <c r="F3" s="5">
        <f t="shared" si="0"/>
        <v>68836.809107676614</v>
      </c>
      <c r="G3" s="5">
        <f t="shared" si="0"/>
        <v>70199.931682763447</v>
      </c>
      <c r="H3" s="5">
        <f t="shared" si="0"/>
        <v>68452.27679969203</v>
      </c>
      <c r="I3" s="5">
        <f t="shared" si="0"/>
        <v>65589.853955767539</v>
      </c>
      <c r="J3" s="5">
        <f t="shared" si="0"/>
        <v>69160.900484608021</v>
      </c>
      <c r="K3" s="5">
        <f t="shared" si="0"/>
        <v>68206.046887320248</v>
      </c>
      <c r="L3" s="5">
        <f t="shared" si="0"/>
        <v>66789.263063572624</v>
      </c>
      <c r="M3" s="5">
        <f t="shared" si="0"/>
        <v>69468.653632831731</v>
      </c>
      <c r="N3" s="5">
        <f t="shared" si="0"/>
        <v>66830.220644966437</v>
      </c>
      <c r="O3" s="5">
        <f t="shared" si="0"/>
        <v>67405.680543611074</v>
      </c>
      <c r="P3" s="5">
        <f t="shared" si="0"/>
        <v>69084.826618951047</v>
      </c>
      <c r="Q3" s="5">
        <f t="shared" si="0"/>
        <v>69825.152318744469</v>
      </c>
      <c r="R3" s="5">
        <f t="shared" si="0"/>
        <v>71039.343144412967</v>
      </c>
      <c r="S3" s="5">
        <f t="shared" si="0"/>
        <v>77055.485391500173</v>
      </c>
      <c r="T3" s="5">
        <f t="shared" si="0"/>
        <v>80685.171621348418</v>
      </c>
      <c r="U3" s="5">
        <f t="shared" si="0"/>
        <v>84407.873815882776</v>
      </c>
      <c r="V3" s="5">
        <f t="shared" si="0"/>
        <v>84499.873057787918</v>
      </c>
      <c r="W3" s="5">
        <f t="shared" si="0"/>
        <v>70175.413742873527</v>
      </c>
      <c r="Z3" s="21"/>
    </row>
    <row r="4" spans="1:28" outlineLevel="1" x14ac:dyDescent="0.2">
      <c r="A4" s="6"/>
      <c r="B4" s="7" t="s">
        <v>25</v>
      </c>
      <c r="C4" s="5"/>
      <c r="D4" s="5"/>
      <c r="E4" s="5"/>
      <c r="F4" s="5"/>
      <c r="G4" s="5"/>
      <c r="H4" s="5"/>
      <c r="I4" s="5"/>
      <c r="J4" s="5"/>
      <c r="K4" s="5"/>
      <c r="L4" s="5"/>
      <c r="M4" s="5"/>
      <c r="N4" s="5"/>
      <c r="O4" s="5"/>
      <c r="P4" s="5"/>
      <c r="Q4" s="5"/>
      <c r="R4" s="5"/>
      <c r="S4" s="5"/>
      <c r="T4" s="5"/>
      <c r="U4" s="5"/>
      <c r="V4" s="5"/>
      <c r="W4" s="5"/>
    </row>
    <row r="5" spans="1:28" outlineLevel="1" x14ac:dyDescent="0.2">
      <c r="A5" s="6"/>
      <c r="B5" s="7" t="s">
        <v>30</v>
      </c>
      <c r="C5" s="5"/>
      <c r="D5" s="5"/>
      <c r="E5" s="5"/>
      <c r="F5" s="5"/>
      <c r="G5" s="5"/>
      <c r="H5" s="5"/>
      <c r="I5" s="5"/>
      <c r="J5" s="5"/>
      <c r="K5" s="5"/>
      <c r="L5" s="5"/>
      <c r="M5" s="5"/>
      <c r="N5" s="5"/>
      <c r="O5" s="5"/>
      <c r="P5" s="5"/>
      <c r="Q5" s="5"/>
      <c r="R5" s="5"/>
      <c r="S5" s="5"/>
      <c r="T5" s="5"/>
      <c r="U5" s="5"/>
      <c r="V5" s="5"/>
      <c r="W5" s="5"/>
    </row>
    <row r="6" spans="1:28" outlineLevel="1" x14ac:dyDescent="0.2">
      <c r="A6" s="6"/>
      <c r="B6" s="7" t="s">
        <v>31</v>
      </c>
      <c r="C6" s="5"/>
      <c r="D6" s="5"/>
      <c r="E6" s="5"/>
      <c r="F6" s="5"/>
      <c r="G6" s="5"/>
      <c r="H6" s="5"/>
      <c r="I6" s="5"/>
      <c r="J6" s="5"/>
      <c r="K6" s="5"/>
      <c r="L6" s="5"/>
      <c r="M6" s="5"/>
      <c r="N6" s="5"/>
      <c r="O6" s="5"/>
      <c r="P6" s="5"/>
      <c r="Q6" s="5"/>
      <c r="R6" s="5"/>
      <c r="S6" s="5"/>
      <c r="T6" s="5"/>
      <c r="U6" s="5"/>
      <c r="V6" s="5"/>
      <c r="W6" s="5"/>
    </row>
    <row r="7" spans="1:28" outlineLevel="1" x14ac:dyDescent="0.2">
      <c r="A7" s="6"/>
      <c r="B7" s="7" t="s">
        <v>140</v>
      </c>
      <c r="C7" s="14"/>
      <c r="D7" s="14"/>
      <c r="E7" s="14"/>
      <c r="F7" s="14"/>
      <c r="G7" s="14"/>
      <c r="H7" s="14"/>
      <c r="I7" s="14"/>
      <c r="J7" s="14"/>
      <c r="K7" s="14"/>
      <c r="L7" s="14"/>
      <c r="M7" s="14"/>
      <c r="N7" s="14"/>
      <c r="O7" s="14"/>
      <c r="P7" s="14"/>
      <c r="Q7" s="14"/>
      <c r="R7" s="14"/>
      <c r="S7" s="14"/>
      <c r="T7" s="14"/>
      <c r="U7" s="14"/>
      <c r="V7" s="14"/>
      <c r="W7" s="14"/>
    </row>
    <row r="8" spans="1:28" outlineLevel="1" x14ac:dyDescent="0.2">
      <c r="A8" s="6"/>
      <c r="B8" s="7" t="s">
        <v>90</v>
      </c>
      <c r="C8" s="5"/>
      <c r="D8" s="5"/>
      <c r="E8" s="5"/>
      <c r="F8" s="5"/>
      <c r="G8" s="5"/>
      <c r="H8" s="5"/>
      <c r="I8" s="5"/>
      <c r="J8" s="5"/>
      <c r="K8" s="5"/>
      <c r="L8" s="5"/>
      <c r="M8" s="5"/>
      <c r="N8" s="5"/>
      <c r="O8" s="5"/>
      <c r="P8" s="5"/>
      <c r="Q8" s="5"/>
      <c r="R8" s="5"/>
      <c r="S8" s="5"/>
      <c r="T8" s="5"/>
      <c r="U8" s="5"/>
      <c r="V8" s="5"/>
      <c r="W8" s="5"/>
    </row>
    <row r="9" spans="1:28" outlineLevel="1" x14ac:dyDescent="0.2"/>
    <row r="10" spans="1:28" outlineLevel="1" x14ac:dyDescent="0.2">
      <c r="B10" s="8" t="s">
        <v>14</v>
      </c>
      <c r="C10" s="13"/>
    </row>
    <row r="11" spans="1:28" outlineLevel="1" x14ac:dyDescent="0.2">
      <c r="B11" s="4" t="s">
        <v>18</v>
      </c>
      <c r="C11" s="5">
        <f>C46+C186+C221+C256+C294+C332</f>
        <v>18558.386999999999</v>
      </c>
      <c r="D11" s="5">
        <f t="shared" ref="D11:W11" si="1">D46+D186+D221+D256+D294+D332</f>
        <v>15143.761200000001</v>
      </c>
      <c r="E11" s="5">
        <f t="shared" si="1"/>
        <v>17652.653399999999</v>
      </c>
      <c r="F11" s="5">
        <f t="shared" si="1"/>
        <v>16234.375499999998</v>
      </c>
      <c r="G11" s="5">
        <f t="shared" si="1"/>
        <v>17318.706599999998</v>
      </c>
      <c r="H11" s="5">
        <f t="shared" si="1"/>
        <v>17384.919000000002</v>
      </c>
      <c r="I11" s="5">
        <f t="shared" si="1"/>
        <v>17899.257599999997</v>
      </c>
      <c r="J11" s="5">
        <f t="shared" si="1"/>
        <v>17933.384400000003</v>
      </c>
      <c r="K11" s="5">
        <f t="shared" si="1"/>
        <v>18730.6368</v>
      </c>
      <c r="L11" s="5">
        <f t="shared" si="1"/>
        <v>17144.229299999999</v>
      </c>
      <c r="M11" s="5">
        <f t="shared" si="1"/>
        <v>19276.875599999999</v>
      </c>
      <c r="N11" s="5">
        <f t="shared" si="1"/>
        <v>20215.123199999998</v>
      </c>
      <c r="O11" s="5">
        <f t="shared" si="1"/>
        <v>18034.0275</v>
      </c>
      <c r="P11" s="5">
        <f t="shared" si="1"/>
        <v>18598.7775</v>
      </c>
      <c r="Q11" s="5">
        <f t="shared" si="1"/>
        <v>17165.219999999998</v>
      </c>
      <c r="R11" s="5">
        <f t="shared" si="1"/>
        <v>14683.4238</v>
      </c>
      <c r="S11" s="5">
        <f t="shared" si="1"/>
        <v>14342.596500000001</v>
      </c>
      <c r="T11" s="5">
        <f t="shared" si="1"/>
        <v>17625.502499999999</v>
      </c>
      <c r="U11" s="5">
        <f t="shared" si="1"/>
        <v>23866.14</v>
      </c>
      <c r="V11" s="5">
        <f t="shared" si="1"/>
        <v>23963.280000000002</v>
      </c>
      <c r="W11" s="5">
        <f t="shared" si="1"/>
        <v>12288.158399999998</v>
      </c>
    </row>
    <row r="12" spans="1:28" outlineLevel="1" x14ac:dyDescent="0.2">
      <c r="B12" s="4" t="s">
        <v>19</v>
      </c>
      <c r="C12" s="5">
        <f t="shared" ref="C12:W20" si="2">C47+C187+C222+C257+C295+C333</f>
        <v>236.55359999999999</v>
      </c>
      <c r="D12" s="5">
        <f t="shared" si="2"/>
        <v>228.9084</v>
      </c>
      <c r="E12" s="5">
        <f t="shared" si="2"/>
        <v>223.87799999999999</v>
      </c>
      <c r="F12" s="5">
        <f t="shared" si="2"/>
        <v>197.364</v>
      </c>
      <c r="G12" s="5">
        <f t="shared" si="2"/>
        <v>211.82760000000002</v>
      </c>
      <c r="H12" s="5">
        <f t="shared" si="2"/>
        <v>210.92849999999999</v>
      </c>
      <c r="I12" s="5">
        <f t="shared" si="2"/>
        <v>169.11359999999999</v>
      </c>
      <c r="J12" s="5">
        <f t="shared" si="2"/>
        <v>171.99180000000001</v>
      </c>
      <c r="K12" s="5">
        <f t="shared" si="2"/>
        <v>143.376</v>
      </c>
      <c r="L12" s="5">
        <f t="shared" si="2"/>
        <v>131.14409999999998</v>
      </c>
      <c r="M12" s="5">
        <f t="shared" si="2"/>
        <v>104.1648</v>
      </c>
      <c r="N12" s="5">
        <f t="shared" si="2"/>
        <v>108.0102</v>
      </c>
      <c r="O12" s="5">
        <f t="shared" si="2"/>
        <v>120.38249999999999</v>
      </c>
      <c r="P12" s="5">
        <f t="shared" si="2"/>
        <v>103.08750000000001</v>
      </c>
      <c r="Q12" s="5">
        <f t="shared" si="2"/>
        <v>95.144999999999996</v>
      </c>
      <c r="R12" s="5">
        <f t="shared" si="2"/>
        <v>105.08459999999998</v>
      </c>
      <c r="S12" s="5">
        <f t="shared" si="2"/>
        <v>114.91319999999999</v>
      </c>
      <c r="T12" s="5">
        <f t="shared" si="2"/>
        <v>92.594999999999999</v>
      </c>
      <c r="U12" s="5">
        <f t="shared" si="2"/>
        <v>93.059999999999988</v>
      </c>
      <c r="V12" s="5">
        <f t="shared" si="2"/>
        <v>112.91279999999999</v>
      </c>
      <c r="W12" s="5">
        <f t="shared" si="2"/>
        <v>72.412199999999999</v>
      </c>
    </row>
    <row r="13" spans="1:28" outlineLevel="1" x14ac:dyDescent="0.2">
      <c r="B13" s="4" t="s">
        <v>16</v>
      </c>
      <c r="C13" s="5">
        <f t="shared" si="2"/>
        <v>11475.65</v>
      </c>
      <c r="D13" s="5">
        <f t="shared" si="2"/>
        <v>13343.876000000002</v>
      </c>
      <c r="E13" s="5">
        <f t="shared" si="2"/>
        <v>14108.338000000002</v>
      </c>
      <c r="F13" s="5">
        <f t="shared" si="2"/>
        <v>13566.646000000002</v>
      </c>
      <c r="G13" s="5">
        <f t="shared" si="2"/>
        <v>11506.788999999999</v>
      </c>
      <c r="H13" s="5">
        <f t="shared" si="2"/>
        <v>11414.305</v>
      </c>
      <c r="I13" s="5">
        <f t="shared" si="2"/>
        <v>8983.9180000000015</v>
      </c>
      <c r="J13" s="5">
        <f t="shared" si="2"/>
        <v>10813.956000000002</v>
      </c>
      <c r="K13" s="5">
        <f t="shared" si="2"/>
        <v>11295.501999999999</v>
      </c>
      <c r="L13" s="5">
        <f t="shared" si="2"/>
        <v>8635.7819999999992</v>
      </c>
      <c r="M13" s="5">
        <f t="shared" si="2"/>
        <v>8956.4169999999995</v>
      </c>
      <c r="N13" s="5">
        <f t="shared" si="2"/>
        <v>8597.5360000000001</v>
      </c>
      <c r="O13" s="5">
        <f t="shared" si="2"/>
        <v>8585.3709999999992</v>
      </c>
      <c r="P13" s="5">
        <f t="shared" si="2"/>
        <v>9620.9799999999977</v>
      </c>
      <c r="Q13" s="5">
        <f t="shared" si="2"/>
        <v>9178.744999999999</v>
      </c>
      <c r="R13" s="5">
        <f t="shared" si="2"/>
        <v>9109.4520000000011</v>
      </c>
      <c r="S13" s="5">
        <f t="shared" si="2"/>
        <v>9122.8419999999987</v>
      </c>
      <c r="T13" s="5">
        <f t="shared" si="2"/>
        <v>8846.9519999999993</v>
      </c>
      <c r="U13" s="5">
        <f t="shared" si="2"/>
        <v>9681.9639999999981</v>
      </c>
      <c r="V13" s="5">
        <f t="shared" si="2"/>
        <v>9931.8709999999992</v>
      </c>
      <c r="W13" s="5">
        <f t="shared" si="2"/>
        <v>8176.3940000000002</v>
      </c>
    </row>
    <row r="14" spans="1:28" outlineLevel="1" x14ac:dyDescent="0.2">
      <c r="B14" s="4" t="s">
        <v>21</v>
      </c>
      <c r="C14" s="5">
        <f t="shared" si="2"/>
        <v>0</v>
      </c>
      <c r="D14" s="5">
        <f t="shared" si="2"/>
        <v>0</v>
      </c>
      <c r="E14" s="5">
        <f t="shared" si="2"/>
        <v>0</v>
      </c>
      <c r="F14" s="5">
        <f t="shared" si="2"/>
        <v>0</v>
      </c>
      <c r="G14" s="5">
        <f t="shared" si="2"/>
        <v>0</v>
      </c>
      <c r="H14" s="5">
        <f t="shared" si="2"/>
        <v>0</v>
      </c>
      <c r="I14" s="5">
        <f t="shared" si="2"/>
        <v>0</v>
      </c>
      <c r="J14" s="5">
        <f t="shared" si="2"/>
        <v>0</v>
      </c>
      <c r="K14" s="5">
        <f t="shared" si="2"/>
        <v>0</v>
      </c>
      <c r="L14" s="5">
        <f t="shared" si="2"/>
        <v>0</v>
      </c>
      <c r="M14" s="5">
        <f t="shared" si="2"/>
        <v>0</v>
      </c>
      <c r="N14" s="5">
        <f t="shared" si="2"/>
        <v>0</v>
      </c>
      <c r="O14" s="5">
        <f t="shared" si="2"/>
        <v>0</v>
      </c>
      <c r="P14" s="5">
        <f t="shared" si="2"/>
        <v>0</v>
      </c>
      <c r="Q14" s="5">
        <f t="shared" si="2"/>
        <v>0</v>
      </c>
      <c r="R14" s="5">
        <f t="shared" si="2"/>
        <v>0</v>
      </c>
      <c r="S14" s="5">
        <f t="shared" si="2"/>
        <v>0</v>
      </c>
      <c r="T14" s="5">
        <f t="shared" si="2"/>
        <v>0</v>
      </c>
      <c r="U14" s="5">
        <f t="shared" si="2"/>
        <v>0</v>
      </c>
      <c r="V14" s="5">
        <f t="shared" si="2"/>
        <v>0</v>
      </c>
      <c r="W14" s="5">
        <f t="shared" si="2"/>
        <v>0</v>
      </c>
    </row>
    <row r="15" spans="1:28" outlineLevel="1" x14ac:dyDescent="0.2">
      <c r="B15" s="4" t="s">
        <v>20</v>
      </c>
      <c r="C15" s="5">
        <f t="shared" si="2"/>
        <v>116058.21800000001</v>
      </c>
      <c r="D15" s="5">
        <f t="shared" si="2"/>
        <v>111930.211</v>
      </c>
      <c r="E15" s="5">
        <f t="shared" si="2"/>
        <v>113053.602</v>
      </c>
      <c r="F15" s="5">
        <f t="shared" si="2"/>
        <v>111536.871</v>
      </c>
      <c r="G15" s="5">
        <f t="shared" si="2"/>
        <v>116696.65399999999</v>
      </c>
      <c r="H15" s="5">
        <f t="shared" si="2"/>
        <v>110514.72799999999</v>
      </c>
      <c r="I15" s="5">
        <f t="shared" si="2"/>
        <v>103403.52100000002</v>
      </c>
      <c r="J15" s="5">
        <f t="shared" si="2"/>
        <v>108986.43400000001</v>
      </c>
      <c r="K15" s="5">
        <f t="shared" si="2"/>
        <v>103850.49600000001</v>
      </c>
      <c r="L15" s="5">
        <f t="shared" si="2"/>
        <v>104871.658</v>
      </c>
      <c r="M15" s="5">
        <f t="shared" si="2"/>
        <v>102044.802</v>
      </c>
      <c r="N15" s="5">
        <f t="shared" si="2"/>
        <v>94663.888999999996</v>
      </c>
      <c r="O15" s="5">
        <f t="shared" si="2"/>
        <v>97589.467000000004</v>
      </c>
      <c r="P15" s="5">
        <f t="shared" si="2"/>
        <v>100475.851</v>
      </c>
      <c r="Q15" s="5">
        <f t="shared" si="2"/>
        <v>103166.24199999998</v>
      </c>
      <c r="R15" s="5">
        <f t="shared" si="2"/>
        <v>111007.15299999999</v>
      </c>
      <c r="S15" s="5">
        <f t="shared" si="2"/>
        <v>122247.019</v>
      </c>
      <c r="T15" s="5">
        <f t="shared" si="2"/>
        <v>122759.85799999999</v>
      </c>
      <c r="U15" s="5">
        <f t="shared" si="2"/>
        <v>123782.255</v>
      </c>
      <c r="V15" s="5">
        <f t="shared" si="2"/>
        <v>121838.18500000001</v>
      </c>
      <c r="W15" s="5">
        <f t="shared" si="2"/>
        <v>109525.10799999999</v>
      </c>
    </row>
    <row r="16" spans="1:28" outlineLevel="1" x14ac:dyDescent="0.2">
      <c r="B16" s="4" t="s">
        <v>0</v>
      </c>
      <c r="C16" s="5">
        <f t="shared" si="2"/>
        <v>0</v>
      </c>
      <c r="D16" s="5">
        <f t="shared" si="2"/>
        <v>0</v>
      </c>
      <c r="E16" s="5">
        <f t="shared" si="2"/>
        <v>0</v>
      </c>
      <c r="F16" s="5">
        <f t="shared" si="2"/>
        <v>0</v>
      </c>
      <c r="G16" s="5">
        <f t="shared" si="2"/>
        <v>0</v>
      </c>
      <c r="H16" s="5">
        <f t="shared" si="2"/>
        <v>0</v>
      </c>
      <c r="I16" s="5">
        <f t="shared" si="2"/>
        <v>0</v>
      </c>
      <c r="J16" s="5">
        <f t="shared" si="2"/>
        <v>0</v>
      </c>
      <c r="K16" s="5">
        <f t="shared" si="2"/>
        <v>0</v>
      </c>
      <c r="L16" s="5">
        <f t="shared" si="2"/>
        <v>0</v>
      </c>
      <c r="M16" s="5">
        <f t="shared" si="2"/>
        <v>3632.201</v>
      </c>
      <c r="N16" s="5">
        <f t="shared" si="2"/>
        <v>4026.6889999999994</v>
      </c>
      <c r="O16" s="5">
        <f t="shared" si="2"/>
        <v>3863.84</v>
      </c>
      <c r="P16" s="5">
        <f t="shared" si="2"/>
        <v>3587.9340000000002</v>
      </c>
      <c r="Q16" s="5">
        <f t="shared" si="2"/>
        <v>3773.8319999999999</v>
      </c>
      <c r="R16" s="5">
        <f t="shared" si="2"/>
        <v>0</v>
      </c>
      <c r="S16" s="5">
        <f t="shared" si="2"/>
        <v>0</v>
      </c>
      <c r="T16" s="5">
        <f t="shared" si="2"/>
        <v>0</v>
      </c>
      <c r="U16" s="5">
        <f t="shared" si="2"/>
        <v>0</v>
      </c>
      <c r="V16" s="5">
        <f t="shared" si="2"/>
        <v>0</v>
      </c>
      <c r="W16" s="5">
        <f t="shared" si="2"/>
        <v>0</v>
      </c>
    </row>
    <row r="17" spans="2:23" outlineLevel="1" x14ac:dyDescent="0.2">
      <c r="B17" s="4" t="s">
        <v>22</v>
      </c>
      <c r="C17" s="5">
        <f t="shared" si="2"/>
        <v>424</v>
      </c>
      <c r="D17" s="5">
        <f t="shared" si="2"/>
        <v>416</v>
      </c>
      <c r="E17" s="5">
        <f t="shared" si="2"/>
        <v>520</v>
      </c>
      <c r="F17" s="5">
        <f t="shared" si="2"/>
        <v>536</v>
      </c>
      <c r="G17" s="5">
        <f t="shared" si="2"/>
        <v>497</v>
      </c>
      <c r="H17" s="5">
        <f t="shared" si="2"/>
        <v>507</v>
      </c>
      <c r="I17" s="5">
        <f t="shared" si="2"/>
        <v>424</v>
      </c>
      <c r="J17" s="5">
        <f t="shared" si="2"/>
        <v>514</v>
      </c>
      <c r="K17" s="5">
        <f t="shared" si="2"/>
        <v>611</v>
      </c>
      <c r="L17" s="5">
        <f t="shared" si="2"/>
        <v>674</v>
      </c>
      <c r="M17" s="5">
        <f t="shared" si="2"/>
        <v>774</v>
      </c>
      <c r="N17" s="5">
        <f t="shared" si="2"/>
        <v>734</v>
      </c>
      <c r="O17" s="5">
        <f t="shared" si="2"/>
        <v>797</v>
      </c>
      <c r="P17" s="5">
        <f t="shared" si="2"/>
        <v>756</v>
      </c>
      <c r="Q17" s="5">
        <f t="shared" si="2"/>
        <v>820</v>
      </c>
      <c r="R17" s="5">
        <f t="shared" si="2"/>
        <v>733</v>
      </c>
      <c r="S17" s="5">
        <f t="shared" si="2"/>
        <v>743</v>
      </c>
      <c r="T17" s="5">
        <f t="shared" si="2"/>
        <v>762</v>
      </c>
      <c r="U17" s="5">
        <f t="shared" si="2"/>
        <v>763</v>
      </c>
      <c r="V17" s="5">
        <f t="shared" si="2"/>
        <v>779</v>
      </c>
      <c r="W17" s="5">
        <f t="shared" si="2"/>
        <v>730</v>
      </c>
    </row>
    <row r="18" spans="2:23" outlineLevel="1" x14ac:dyDescent="0.2">
      <c r="B18" s="4" t="s">
        <v>23</v>
      </c>
      <c r="C18" s="5">
        <f t="shared" si="2"/>
        <v>539.07500000000005</v>
      </c>
      <c r="D18" s="5">
        <f t="shared" si="2"/>
        <v>243.86900000000003</v>
      </c>
      <c r="E18" s="5">
        <f t="shared" si="2"/>
        <v>138.80599999999998</v>
      </c>
      <c r="F18" s="5">
        <f t="shared" si="2"/>
        <v>135.08099999999999</v>
      </c>
      <c r="G18" s="5">
        <f t="shared" si="2"/>
        <v>131.86699999999999</v>
      </c>
      <c r="H18" s="5">
        <f t="shared" si="2"/>
        <v>128.38800000000001</v>
      </c>
      <c r="I18" s="5">
        <f t="shared" si="2"/>
        <v>140.92700000000002</v>
      </c>
      <c r="J18" s="5">
        <f t="shared" si="2"/>
        <v>141.41199999999998</v>
      </c>
      <c r="K18" s="5">
        <f t="shared" si="2"/>
        <v>139.57499999999999</v>
      </c>
      <c r="L18" s="5">
        <f t="shared" si="2"/>
        <v>224.7</v>
      </c>
      <c r="M18" s="5">
        <f t="shared" si="2"/>
        <v>297.73699999999997</v>
      </c>
      <c r="N18" s="5">
        <f t="shared" si="2"/>
        <v>380.91399999999999</v>
      </c>
      <c r="O18" s="5">
        <f t="shared" si="2"/>
        <v>468.43299999999999</v>
      </c>
      <c r="P18" s="5">
        <f t="shared" si="2"/>
        <v>350.137</v>
      </c>
      <c r="Q18" s="5">
        <f t="shared" si="2"/>
        <v>341.86500000000001</v>
      </c>
      <c r="R18" s="5">
        <f t="shared" si="2"/>
        <v>398.13199999999995</v>
      </c>
      <c r="S18" s="5">
        <f t="shared" si="2"/>
        <v>413.89700000000005</v>
      </c>
      <c r="T18" s="5">
        <f t="shared" si="2"/>
        <v>514.81600000000003</v>
      </c>
      <c r="U18" s="5">
        <f t="shared" si="2"/>
        <v>488.87300000000005</v>
      </c>
      <c r="V18" s="5">
        <f t="shared" si="2"/>
        <v>530.22399999999993</v>
      </c>
      <c r="W18" s="5">
        <f t="shared" si="2"/>
        <v>592.67999999999995</v>
      </c>
    </row>
    <row r="19" spans="2:23" outlineLevel="1" x14ac:dyDescent="0.2">
      <c r="B19" s="4" t="s">
        <v>17</v>
      </c>
      <c r="C19" s="5">
        <f t="shared" si="2"/>
        <v>0</v>
      </c>
      <c r="D19" s="5">
        <f t="shared" si="2"/>
        <v>0</v>
      </c>
      <c r="E19" s="5">
        <f t="shared" si="2"/>
        <v>0</v>
      </c>
      <c r="F19" s="5">
        <f t="shared" si="2"/>
        <v>0</v>
      </c>
      <c r="G19" s="5">
        <f t="shared" si="2"/>
        <v>0</v>
      </c>
      <c r="H19" s="5">
        <f t="shared" si="2"/>
        <v>0</v>
      </c>
      <c r="I19" s="5">
        <f t="shared" si="2"/>
        <v>0</v>
      </c>
      <c r="J19" s="5">
        <f t="shared" si="2"/>
        <v>0</v>
      </c>
      <c r="K19" s="5">
        <f t="shared" si="2"/>
        <v>0</v>
      </c>
      <c r="L19" s="5">
        <f t="shared" si="2"/>
        <v>0</v>
      </c>
      <c r="M19" s="5">
        <f t="shared" si="2"/>
        <v>0</v>
      </c>
      <c r="N19" s="5">
        <f t="shared" si="2"/>
        <v>0</v>
      </c>
      <c r="O19" s="5">
        <f t="shared" si="2"/>
        <v>0</v>
      </c>
      <c r="P19" s="5">
        <f t="shared" si="2"/>
        <v>0</v>
      </c>
      <c r="Q19" s="5">
        <f t="shared" si="2"/>
        <v>0</v>
      </c>
      <c r="R19" s="5">
        <f t="shared" si="2"/>
        <v>0</v>
      </c>
      <c r="S19" s="5">
        <f t="shared" si="2"/>
        <v>0</v>
      </c>
      <c r="T19" s="5">
        <f t="shared" si="2"/>
        <v>0</v>
      </c>
      <c r="U19" s="5">
        <f t="shared" si="2"/>
        <v>0</v>
      </c>
      <c r="V19" s="5">
        <f t="shared" si="2"/>
        <v>0</v>
      </c>
      <c r="W19" s="5">
        <f t="shared" si="2"/>
        <v>0</v>
      </c>
    </row>
    <row r="20" spans="2:23" outlineLevel="1" x14ac:dyDescent="0.2">
      <c r="B20" s="4" t="s">
        <v>1</v>
      </c>
      <c r="C20" s="5">
        <f t="shared" si="2"/>
        <v>2512.9349999999999</v>
      </c>
      <c r="D20" s="5">
        <f t="shared" si="2"/>
        <v>2432.1039999999998</v>
      </c>
      <c r="E20" s="5">
        <f t="shared" si="2"/>
        <v>2214.6040000000003</v>
      </c>
      <c r="F20" s="5">
        <f t="shared" si="2"/>
        <v>1915.6800000000003</v>
      </c>
      <c r="G20" s="5">
        <f t="shared" si="2"/>
        <v>1680.5150000000001</v>
      </c>
      <c r="H20" s="5">
        <f t="shared" si="2"/>
        <v>1335.2</v>
      </c>
      <c r="I20" s="5">
        <f t="shared" si="2"/>
        <v>1523.8149999999998</v>
      </c>
      <c r="J20" s="5">
        <f t="shared" si="2"/>
        <v>2138.2389999999996</v>
      </c>
      <c r="K20" s="5">
        <f t="shared" si="2"/>
        <v>2578.9490000000001</v>
      </c>
      <c r="L20" s="5">
        <f t="shared" si="2"/>
        <v>1777.0529999999999</v>
      </c>
      <c r="M20" s="5">
        <f t="shared" si="2"/>
        <v>1925.019</v>
      </c>
      <c r="N20" s="5">
        <f t="shared" si="2"/>
        <v>1807.0650000000001</v>
      </c>
      <c r="O20" s="5">
        <f t="shared" si="2"/>
        <v>1720.2740000000001</v>
      </c>
      <c r="P20" s="5">
        <f t="shared" si="2"/>
        <v>1537.5230000000001</v>
      </c>
      <c r="Q20" s="5">
        <f t="shared" si="2"/>
        <v>1306.1680000000001</v>
      </c>
      <c r="R20" s="5">
        <f t="shared" si="2"/>
        <v>1368.8319999999999</v>
      </c>
      <c r="S20" s="5">
        <f t="shared" si="2"/>
        <v>1163.904</v>
      </c>
      <c r="T20" s="5">
        <f t="shared" si="2"/>
        <v>1262.1969999999999</v>
      </c>
      <c r="U20" s="5">
        <f t="shared" si="2"/>
        <v>2075.1709999999998</v>
      </c>
      <c r="V20" s="5">
        <f t="shared" si="2"/>
        <v>1971.8249999999998</v>
      </c>
      <c r="W20" s="5">
        <f t="shared" si="2"/>
        <v>1538.2640000000001</v>
      </c>
    </row>
    <row r="21" spans="2:23" outlineLevel="1" x14ac:dyDescent="0.2">
      <c r="B21" s="15" t="s">
        <v>9</v>
      </c>
      <c r="C21" s="19">
        <f t="shared" ref="C21:W21" si="3">SUM(C11:C20)</f>
        <v>149804.8186</v>
      </c>
      <c r="D21" s="19">
        <f t="shared" si="3"/>
        <v>143738.72959999999</v>
      </c>
      <c r="E21" s="19">
        <f t="shared" si="3"/>
        <v>147911.88140000001</v>
      </c>
      <c r="F21" s="19">
        <f t="shared" si="3"/>
        <v>144122.01750000002</v>
      </c>
      <c r="G21" s="19">
        <f t="shared" si="3"/>
        <v>148043.35920000001</v>
      </c>
      <c r="H21" s="19">
        <f t="shared" si="3"/>
        <v>141495.46850000002</v>
      </c>
      <c r="I21" s="19">
        <f t="shared" si="3"/>
        <v>132544.55220000001</v>
      </c>
      <c r="J21" s="19">
        <f t="shared" si="3"/>
        <v>140699.41720000003</v>
      </c>
      <c r="K21" s="19">
        <f t="shared" si="3"/>
        <v>137349.53480000002</v>
      </c>
      <c r="L21" s="19">
        <f t="shared" si="3"/>
        <v>133458.56640000001</v>
      </c>
      <c r="M21" s="19">
        <f t="shared" si="3"/>
        <v>137011.21639999998</v>
      </c>
      <c r="N21" s="19">
        <f t="shared" si="3"/>
        <v>130533.2264</v>
      </c>
      <c r="O21" s="19">
        <f t="shared" si="3"/>
        <v>131178.79500000001</v>
      </c>
      <c r="P21" s="19">
        <f t="shared" si="3"/>
        <v>135030.28999999998</v>
      </c>
      <c r="Q21" s="19">
        <f t="shared" si="3"/>
        <v>135847.21699999998</v>
      </c>
      <c r="R21" s="19">
        <f t="shared" si="3"/>
        <v>137405.07740000001</v>
      </c>
      <c r="S21" s="19">
        <f t="shared" si="3"/>
        <v>148148.17170000001</v>
      </c>
      <c r="T21" s="19">
        <f t="shared" si="3"/>
        <v>151863.92049999998</v>
      </c>
      <c r="U21" s="19">
        <f t="shared" si="3"/>
        <v>160750.46299999999</v>
      </c>
      <c r="V21" s="19">
        <f t="shared" si="3"/>
        <v>159127.2978</v>
      </c>
      <c r="W21" s="19">
        <f t="shared" si="3"/>
        <v>132923.01659999997</v>
      </c>
    </row>
    <row r="22" spans="2:23" outlineLevel="1" x14ac:dyDescent="0.2">
      <c r="B22" s="26" t="s">
        <v>91</v>
      </c>
      <c r="C22" s="25">
        <f t="shared" ref="C22:W22" si="4">C21/C3/1000</f>
        <v>2.1668446777885369E-3</v>
      </c>
      <c r="D22" s="25">
        <f t="shared" si="4"/>
        <v>2.1081205925013798E-3</v>
      </c>
      <c r="E22" s="25">
        <f t="shared" si="4"/>
        <v>2.1071559368544381E-3</v>
      </c>
      <c r="F22" s="25">
        <f t="shared" si="4"/>
        <v>2.0936766152911011E-3</v>
      </c>
      <c r="G22" s="25">
        <f t="shared" si="4"/>
        <v>2.10888181300538E-3</v>
      </c>
      <c r="H22" s="25">
        <f t="shared" si="4"/>
        <v>2.0670673805934913E-3</v>
      </c>
      <c r="I22" s="25">
        <f t="shared" si="4"/>
        <v>2.0208087715728922E-3</v>
      </c>
      <c r="J22" s="25">
        <f t="shared" si="4"/>
        <v>2.0343780403974513E-3</v>
      </c>
      <c r="K22" s="25">
        <f t="shared" si="4"/>
        <v>2.0137442509592768E-3</v>
      </c>
      <c r="L22" s="25">
        <f t="shared" si="4"/>
        <v>1.998203907010756E-3</v>
      </c>
      <c r="M22" s="25">
        <f t="shared" si="4"/>
        <v>1.9722739571743594E-3</v>
      </c>
      <c r="N22" s="25">
        <f t="shared" si="4"/>
        <v>1.9532065754122507E-3</v>
      </c>
      <c r="O22" s="25">
        <f t="shared" si="4"/>
        <v>1.9461089027226438E-3</v>
      </c>
      <c r="P22" s="25">
        <f t="shared" si="4"/>
        <v>1.9545578473371904E-3</v>
      </c>
      <c r="Q22" s="25">
        <f t="shared" si="4"/>
        <v>1.9455341304501811E-3</v>
      </c>
      <c r="R22" s="25">
        <f t="shared" si="4"/>
        <v>1.9342109782838908E-3</v>
      </c>
      <c r="S22" s="25">
        <f t="shared" si="4"/>
        <v>1.9226168123825994E-3</v>
      </c>
      <c r="T22" s="25">
        <f t="shared" si="4"/>
        <v>1.8821788123930623E-3</v>
      </c>
      <c r="U22" s="25">
        <f t="shared" si="4"/>
        <v>1.9044486696897706E-3</v>
      </c>
      <c r="V22" s="25">
        <f t="shared" si="4"/>
        <v>1.8831661166067758E-3</v>
      </c>
      <c r="W22" s="25">
        <f t="shared" si="4"/>
        <v>1.8941536573911343E-3</v>
      </c>
    </row>
    <row r="23" spans="2:23" outlineLevel="1" x14ac:dyDescent="0.2"/>
    <row r="24" spans="2:23" outlineLevel="1" x14ac:dyDescent="0.2">
      <c r="B24" s="4" t="s">
        <v>18</v>
      </c>
      <c r="C24" s="11">
        <f t="shared" ref="C24:W24" si="5">IFERROR(C11/C21,0)</f>
        <v>0.12388377872913094</v>
      </c>
      <c r="D24" s="11">
        <f t="shared" si="5"/>
        <v>0.10535616421643956</v>
      </c>
      <c r="E24" s="11">
        <f t="shared" si="5"/>
        <v>0.11934574310674678</v>
      </c>
      <c r="F24" s="11">
        <f t="shared" si="5"/>
        <v>0.11264327117818758</v>
      </c>
      <c r="G24" s="11">
        <f t="shared" si="5"/>
        <v>0.11698401531542657</v>
      </c>
      <c r="H24" s="11">
        <f t="shared" si="5"/>
        <v>0.12286555311133515</v>
      </c>
      <c r="I24" s="11">
        <f t="shared" si="5"/>
        <v>0.13504332922707626</v>
      </c>
      <c r="J24" s="11">
        <f t="shared" si="5"/>
        <v>0.12745883925381318</v>
      </c>
      <c r="K24" s="11">
        <f t="shared" si="5"/>
        <v>0.13637204397724687</v>
      </c>
      <c r="L24" s="11">
        <f t="shared" si="5"/>
        <v>0.12846106295354298</v>
      </c>
      <c r="M24" s="11">
        <f t="shared" si="5"/>
        <v>0.14069560220326605</v>
      </c>
      <c r="N24" s="11">
        <f t="shared" si="5"/>
        <v>0.15486572850083172</v>
      </c>
      <c r="O24" s="11">
        <f t="shared" si="5"/>
        <v>0.13747669735798379</v>
      </c>
      <c r="P24" s="11">
        <f t="shared" si="5"/>
        <v>0.13773781793699771</v>
      </c>
      <c r="Q24" s="11">
        <f t="shared" si="5"/>
        <v>0.12635680273082076</v>
      </c>
      <c r="R24" s="11">
        <f t="shared" si="5"/>
        <v>0.10686230871407376</v>
      </c>
      <c r="S24" s="11">
        <f t="shared" si="5"/>
        <v>9.6812510984231076E-2</v>
      </c>
      <c r="T24" s="11">
        <f t="shared" si="5"/>
        <v>0.1160611581866807</v>
      </c>
      <c r="U24" s="11">
        <f t="shared" si="5"/>
        <v>0.14846700628165532</v>
      </c>
      <c r="V24" s="11">
        <f t="shared" si="5"/>
        <v>0.1505918866926175</v>
      </c>
      <c r="W24" s="11">
        <f t="shared" si="5"/>
        <v>9.2445678064757383E-2</v>
      </c>
    </row>
    <row r="25" spans="2:23" outlineLevel="1" x14ac:dyDescent="0.2">
      <c r="B25" s="4" t="s">
        <v>19</v>
      </c>
      <c r="C25" s="11">
        <f t="shared" ref="C25:W25" si="6">IFERROR(C12/C21,0)</f>
        <v>1.5790787119580678E-3</v>
      </c>
      <c r="D25" s="11">
        <f t="shared" si="6"/>
        <v>1.5925311197407439E-3</v>
      </c>
      <c r="E25" s="11">
        <f t="shared" si="6"/>
        <v>1.5135903747621451E-3</v>
      </c>
      <c r="F25" s="11">
        <f t="shared" si="6"/>
        <v>1.3694229613459303E-3</v>
      </c>
      <c r="G25" s="11">
        <f t="shared" si="6"/>
        <v>1.4308483753994689E-3</v>
      </c>
      <c r="H25" s="11">
        <f t="shared" si="6"/>
        <v>1.4907085169303493E-3</v>
      </c>
      <c r="I25" s="11">
        <f t="shared" si="6"/>
        <v>1.2759000441211644E-3</v>
      </c>
      <c r="J25" s="11">
        <f t="shared" si="6"/>
        <v>1.2224059162627432E-3</v>
      </c>
      <c r="K25" s="11">
        <f t="shared" si="6"/>
        <v>1.0438768519221806E-3</v>
      </c>
      <c r="L25" s="11">
        <f t="shared" si="6"/>
        <v>9.8265779063546103E-4</v>
      </c>
      <c r="M25" s="11">
        <f t="shared" si="6"/>
        <v>7.6026476325773292E-4</v>
      </c>
      <c r="N25" s="11">
        <f t="shared" si="6"/>
        <v>8.2745369113162439E-4</v>
      </c>
      <c r="O25" s="11">
        <f t="shared" si="6"/>
        <v>9.176978642012985E-4</v>
      </c>
      <c r="P25" s="11">
        <f t="shared" si="6"/>
        <v>7.6343981783642779E-4</v>
      </c>
      <c r="Q25" s="11">
        <f t="shared" si="6"/>
        <v>7.0038240091440382E-4</v>
      </c>
      <c r="R25" s="11">
        <f t="shared" si="6"/>
        <v>7.6477959903976575E-4</v>
      </c>
      <c r="S25" s="11">
        <f t="shared" si="6"/>
        <v>7.7566397668881923E-4</v>
      </c>
      <c r="T25" s="11">
        <f t="shared" si="6"/>
        <v>6.0972349255266332E-4</v>
      </c>
      <c r="U25" s="11">
        <f t="shared" si="6"/>
        <v>5.7890968562871261E-4</v>
      </c>
      <c r="V25" s="11">
        <f t="shared" si="6"/>
        <v>7.0957529953103989E-4</v>
      </c>
      <c r="W25" s="11">
        <f t="shared" si="6"/>
        <v>5.4476795555962441E-4</v>
      </c>
    </row>
    <row r="26" spans="2:23" outlineLevel="1" x14ac:dyDescent="0.2">
      <c r="B26" s="4" t="s">
        <v>16</v>
      </c>
      <c r="C26" s="11">
        <f t="shared" ref="C26:W26" si="7">IFERROR(C13/C21,0)</f>
        <v>7.6604011187661483E-2</v>
      </c>
      <c r="D26" s="11">
        <f t="shared" si="7"/>
        <v>9.2834241941150447E-2</v>
      </c>
      <c r="E26" s="11">
        <f t="shared" si="7"/>
        <v>9.5383398997181582E-2</v>
      </c>
      <c r="F26" s="11">
        <f t="shared" si="7"/>
        <v>9.4133056387446151E-2</v>
      </c>
      <c r="G26" s="11">
        <f t="shared" si="7"/>
        <v>7.7725803184828024E-2</v>
      </c>
      <c r="H26" s="11">
        <f t="shared" si="7"/>
        <v>8.0669049836037676E-2</v>
      </c>
      <c r="I26" s="11">
        <f t="shared" si="7"/>
        <v>6.7780364042755434E-2</v>
      </c>
      <c r="J26" s="11">
        <f t="shared" si="7"/>
        <v>7.6858569958596815E-2</v>
      </c>
      <c r="K26" s="11">
        <f t="shared" si="7"/>
        <v>8.2239099072652963E-2</v>
      </c>
      <c r="L26" s="11">
        <f t="shared" si="7"/>
        <v>6.4707588526891277E-2</v>
      </c>
      <c r="M26" s="11">
        <f t="shared" si="7"/>
        <v>6.5369954630955324E-2</v>
      </c>
      <c r="N26" s="11">
        <f t="shared" si="7"/>
        <v>6.586473219970912E-2</v>
      </c>
      <c r="O26" s="11">
        <f t="shared" si="7"/>
        <v>6.5447856873513732E-2</v>
      </c>
      <c r="P26" s="11">
        <f t="shared" si="7"/>
        <v>7.1250532010262282E-2</v>
      </c>
      <c r="Q26" s="11">
        <f t="shared" si="7"/>
        <v>6.7566676761585773E-2</v>
      </c>
      <c r="R26" s="11">
        <f t="shared" si="7"/>
        <v>6.6296327416500558E-2</v>
      </c>
      <c r="S26" s="11">
        <f t="shared" si="7"/>
        <v>6.1579173710450845E-2</v>
      </c>
      <c r="T26" s="11">
        <f t="shared" si="7"/>
        <v>5.8255785645939522E-2</v>
      </c>
      <c r="U26" s="11">
        <f t="shared" si="7"/>
        <v>6.0229773646126285E-2</v>
      </c>
      <c r="V26" s="11">
        <f t="shared" si="7"/>
        <v>6.2414627391479523E-2</v>
      </c>
      <c r="W26" s="11">
        <f t="shared" si="7"/>
        <v>6.1512251295085356E-2</v>
      </c>
    </row>
    <row r="27" spans="2:23" outlineLevel="1" x14ac:dyDescent="0.2">
      <c r="B27" s="4" t="s">
        <v>21</v>
      </c>
      <c r="C27" s="11">
        <f t="shared" ref="C27:W27" si="8">IFERROR(C14/C21,0)</f>
        <v>0</v>
      </c>
      <c r="D27" s="11">
        <f t="shared" si="8"/>
        <v>0</v>
      </c>
      <c r="E27" s="11">
        <f t="shared" si="8"/>
        <v>0</v>
      </c>
      <c r="F27" s="11">
        <f t="shared" si="8"/>
        <v>0</v>
      </c>
      <c r="G27" s="11">
        <f t="shared" si="8"/>
        <v>0</v>
      </c>
      <c r="H27" s="11">
        <f t="shared" si="8"/>
        <v>0</v>
      </c>
      <c r="I27" s="11">
        <f t="shared" si="8"/>
        <v>0</v>
      </c>
      <c r="J27" s="11">
        <f t="shared" si="8"/>
        <v>0</v>
      </c>
      <c r="K27" s="11">
        <f t="shared" si="8"/>
        <v>0</v>
      </c>
      <c r="L27" s="11">
        <f t="shared" si="8"/>
        <v>0</v>
      </c>
      <c r="M27" s="11">
        <f t="shared" si="8"/>
        <v>0</v>
      </c>
      <c r="N27" s="11">
        <f t="shared" si="8"/>
        <v>0</v>
      </c>
      <c r="O27" s="11">
        <f t="shared" si="8"/>
        <v>0</v>
      </c>
      <c r="P27" s="11">
        <f t="shared" si="8"/>
        <v>0</v>
      </c>
      <c r="Q27" s="11">
        <f t="shared" si="8"/>
        <v>0</v>
      </c>
      <c r="R27" s="11">
        <f t="shared" si="8"/>
        <v>0</v>
      </c>
      <c r="S27" s="11">
        <f t="shared" si="8"/>
        <v>0</v>
      </c>
      <c r="T27" s="11">
        <f t="shared" si="8"/>
        <v>0</v>
      </c>
      <c r="U27" s="11">
        <f t="shared" si="8"/>
        <v>0</v>
      </c>
      <c r="V27" s="11">
        <f t="shared" si="8"/>
        <v>0</v>
      </c>
      <c r="W27" s="11">
        <f t="shared" si="8"/>
        <v>0</v>
      </c>
    </row>
    <row r="28" spans="2:23" outlineLevel="1" x14ac:dyDescent="0.2">
      <c r="B28" s="4" t="s">
        <v>20</v>
      </c>
      <c r="C28" s="11">
        <f t="shared" ref="C28:W28" si="9">IFERROR(C15/C21,0)</f>
        <v>0.77472953863982053</v>
      </c>
      <c r="D28" s="11">
        <f t="shared" si="9"/>
        <v>0.77870599880409686</v>
      </c>
      <c r="E28" s="11">
        <f t="shared" si="9"/>
        <v>0.76433076863019334</v>
      </c>
      <c r="F28" s="11">
        <f t="shared" si="9"/>
        <v>0.77390583989014716</v>
      </c>
      <c r="G28" s="11">
        <f t="shared" si="9"/>
        <v>0.78825997079914945</v>
      </c>
      <c r="H28" s="11">
        <f t="shared" si="9"/>
        <v>0.78104782557047026</v>
      </c>
      <c r="I28" s="11">
        <f t="shared" si="9"/>
        <v>0.78014161490373213</v>
      </c>
      <c r="J28" s="11">
        <f t="shared" si="9"/>
        <v>0.77460472949279557</v>
      </c>
      <c r="K28" s="11">
        <f t="shared" si="9"/>
        <v>0.75610373308668821</v>
      </c>
      <c r="L28" s="11">
        <f t="shared" si="9"/>
        <v>0.78579937450909099</v>
      </c>
      <c r="M28" s="11">
        <f t="shared" si="9"/>
        <v>0.74479159211376811</v>
      </c>
      <c r="N28" s="11">
        <f t="shared" si="9"/>
        <v>0.72520914108041989</v>
      </c>
      <c r="O28" s="11">
        <f t="shared" si="9"/>
        <v>0.74394239556782016</v>
      </c>
      <c r="P28" s="11">
        <f t="shared" si="9"/>
        <v>0.74409860928240623</v>
      </c>
      <c r="Q28" s="11">
        <f t="shared" si="9"/>
        <v>0.75942845409928417</v>
      </c>
      <c r="R28" s="11">
        <f t="shared" si="9"/>
        <v>0.80788246766782135</v>
      </c>
      <c r="S28" s="11">
        <f t="shared" si="9"/>
        <v>0.82516724706903688</v>
      </c>
      <c r="T28" s="11">
        <f t="shared" si="9"/>
        <v>0.80835433192968309</v>
      </c>
      <c r="U28" s="11">
        <f t="shared" si="9"/>
        <v>0.7700273622229008</v>
      </c>
      <c r="V28" s="11">
        <f t="shared" si="9"/>
        <v>0.7656648902134503</v>
      </c>
      <c r="W28" s="11">
        <f t="shared" si="9"/>
        <v>0.8239739873613432</v>
      </c>
    </row>
    <row r="29" spans="2:23" outlineLevel="1" x14ac:dyDescent="0.2">
      <c r="B29" s="4" t="s">
        <v>0</v>
      </c>
      <c r="C29" s="11">
        <f t="shared" ref="C29:W29" si="10">IFERROR(C16/C21,0)</f>
        <v>0</v>
      </c>
      <c r="D29" s="11">
        <f t="shared" si="10"/>
        <v>0</v>
      </c>
      <c r="E29" s="11">
        <f t="shared" si="10"/>
        <v>0</v>
      </c>
      <c r="F29" s="11">
        <f t="shared" si="10"/>
        <v>0</v>
      </c>
      <c r="G29" s="11">
        <f t="shared" si="10"/>
        <v>0</v>
      </c>
      <c r="H29" s="11">
        <f t="shared" si="10"/>
        <v>0</v>
      </c>
      <c r="I29" s="11">
        <f t="shared" si="10"/>
        <v>0</v>
      </c>
      <c r="J29" s="11">
        <f t="shared" si="10"/>
        <v>0</v>
      </c>
      <c r="K29" s="11">
        <f t="shared" si="10"/>
        <v>0</v>
      </c>
      <c r="L29" s="11">
        <f t="shared" si="10"/>
        <v>0</v>
      </c>
      <c r="M29" s="11">
        <f t="shared" si="10"/>
        <v>2.651024562394879E-2</v>
      </c>
      <c r="N29" s="11">
        <f t="shared" si="10"/>
        <v>3.0848000245246365E-2</v>
      </c>
      <c r="O29" s="11">
        <f t="shared" si="10"/>
        <v>2.9454760580778318E-2</v>
      </c>
      <c r="P29" s="11">
        <f t="shared" si="10"/>
        <v>2.6571327070392878E-2</v>
      </c>
      <c r="Q29" s="11">
        <f t="shared" si="10"/>
        <v>2.7779972849940684E-2</v>
      </c>
      <c r="R29" s="11">
        <f t="shared" si="10"/>
        <v>0</v>
      </c>
      <c r="S29" s="11">
        <f t="shared" si="10"/>
        <v>0</v>
      </c>
      <c r="T29" s="11">
        <f t="shared" si="10"/>
        <v>0</v>
      </c>
      <c r="U29" s="11">
        <f t="shared" si="10"/>
        <v>0</v>
      </c>
      <c r="V29" s="11">
        <f t="shared" si="10"/>
        <v>0</v>
      </c>
      <c r="W29" s="11">
        <f t="shared" si="10"/>
        <v>0</v>
      </c>
    </row>
    <row r="30" spans="2:23" outlineLevel="1" x14ac:dyDescent="0.2">
      <c r="B30" s="4" t="s">
        <v>22</v>
      </c>
      <c r="C30" s="11">
        <f t="shared" ref="C30:W30" si="11">IFERROR(C17/C21,0)</f>
        <v>2.8303495439097981E-3</v>
      </c>
      <c r="D30" s="11">
        <f t="shared" si="11"/>
        <v>2.8941399521037652E-3</v>
      </c>
      <c r="E30" s="11">
        <f t="shared" si="11"/>
        <v>3.5156066914851639E-3</v>
      </c>
      <c r="F30" s="11">
        <f t="shared" si="11"/>
        <v>3.7190708907471402E-3</v>
      </c>
      <c r="G30" s="11">
        <f t="shared" si="11"/>
        <v>3.3571245794860346E-3</v>
      </c>
      <c r="H30" s="11">
        <f t="shared" si="11"/>
        <v>3.5831536188029932E-3</v>
      </c>
      <c r="I30" s="11">
        <f t="shared" si="11"/>
        <v>3.1989243840079909E-3</v>
      </c>
      <c r="J30" s="11">
        <f t="shared" si="11"/>
        <v>3.6531778896380525E-3</v>
      </c>
      <c r="K30" s="11">
        <f t="shared" si="11"/>
        <v>4.4485043279520438E-3</v>
      </c>
      <c r="L30" s="11">
        <f t="shared" si="11"/>
        <v>5.0502565566296984E-3</v>
      </c>
      <c r="M30" s="11">
        <f t="shared" si="11"/>
        <v>5.6491725300819983E-3</v>
      </c>
      <c r="N30" s="11">
        <f t="shared" si="11"/>
        <v>5.6230893868413571E-3</v>
      </c>
      <c r="O30" s="11">
        <f t="shared" si="11"/>
        <v>6.0756770939998338E-3</v>
      </c>
      <c r="P30" s="11">
        <f t="shared" si="11"/>
        <v>5.5987438077782408E-3</v>
      </c>
      <c r="Q30" s="11">
        <f t="shared" si="11"/>
        <v>6.0361928503842675E-3</v>
      </c>
      <c r="R30" s="11">
        <f t="shared" si="11"/>
        <v>5.3345918059939171E-3</v>
      </c>
      <c r="S30" s="11">
        <f t="shared" si="11"/>
        <v>5.0152492027007575E-3</v>
      </c>
      <c r="T30" s="11">
        <f t="shared" si="11"/>
        <v>5.0176499954115179E-3</v>
      </c>
      <c r="U30" s="11">
        <f t="shared" si="11"/>
        <v>4.7464871065410249E-3</v>
      </c>
      <c r="V30" s="11">
        <f t="shared" si="11"/>
        <v>4.8954516966604328E-3</v>
      </c>
      <c r="W30" s="11">
        <f t="shared" si="11"/>
        <v>5.4919006404794465E-3</v>
      </c>
    </row>
    <row r="31" spans="2:23" outlineLevel="1" x14ac:dyDescent="0.2">
      <c r="B31" s="4" t="s">
        <v>23</v>
      </c>
      <c r="C31" s="11">
        <f t="shared" ref="C31:W31" si="12">IFERROR(C18/C21,0)</f>
        <v>3.5985157556206945E-3</v>
      </c>
      <c r="D31" s="11">
        <f t="shared" si="12"/>
        <v>1.6966130191817142E-3</v>
      </c>
      <c r="E31" s="11">
        <f t="shared" si="12"/>
        <v>9.3843712003517231E-4</v>
      </c>
      <c r="F31" s="11">
        <f t="shared" si="12"/>
        <v>9.3726831155413134E-4</v>
      </c>
      <c r="G31" s="11">
        <f t="shared" si="12"/>
        <v>8.9073228757159944E-4</v>
      </c>
      <c r="H31" s="11">
        <f t="shared" si="12"/>
        <v>9.0736474716149643E-4</v>
      </c>
      <c r="I31" s="11">
        <f t="shared" si="12"/>
        <v>1.063242492134656E-3</v>
      </c>
      <c r="J31" s="11">
        <f t="shared" si="12"/>
        <v>1.0050645753492144E-3</v>
      </c>
      <c r="K31" s="11">
        <f t="shared" si="12"/>
        <v>1.0162029321995197E-3</v>
      </c>
      <c r="L31" s="11">
        <f t="shared" si="12"/>
        <v>1.683668617618239E-3</v>
      </c>
      <c r="M31" s="11">
        <f t="shared" si="12"/>
        <v>2.1730848599341391E-3</v>
      </c>
      <c r="N31" s="11">
        <f t="shared" si="12"/>
        <v>2.918138243459521E-3</v>
      </c>
      <c r="O31" s="11">
        <f t="shared" si="12"/>
        <v>3.5709506250610088E-3</v>
      </c>
      <c r="P31" s="11">
        <f t="shared" si="12"/>
        <v>2.5930256092910713E-3</v>
      </c>
      <c r="Q31" s="11">
        <f t="shared" si="12"/>
        <v>2.5165403278007534E-3</v>
      </c>
      <c r="R31" s="11">
        <f t="shared" si="12"/>
        <v>2.8975057365674896E-3</v>
      </c>
      <c r="S31" s="11">
        <f t="shared" si="12"/>
        <v>2.7938043058549607E-3</v>
      </c>
      <c r="T31" s="11">
        <f t="shared" si="12"/>
        <v>3.389982283514142E-3</v>
      </c>
      <c r="U31" s="11">
        <f t="shared" si="12"/>
        <v>3.0411918626946665E-3</v>
      </c>
      <c r="V31" s="11">
        <f t="shared" si="12"/>
        <v>3.3320744292812338E-3</v>
      </c>
      <c r="W31" s="11">
        <f t="shared" si="12"/>
        <v>4.4588214679443265E-3</v>
      </c>
    </row>
    <row r="32" spans="2:23" outlineLevel="1" x14ac:dyDescent="0.2">
      <c r="B32" s="4" t="s">
        <v>17</v>
      </c>
      <c r="C32" s="11">
        <f t="shared" ref="C32:W32" si="13">IFERROR(C19/C21,0)</f>
        <v>0</v>
      </c>
      <c r="D32" s="11">
        <f t="shared" si="13"/>
        <v>0</v>
      </c>
      <c r="E32" s="11">
        <f t="shared" si="13"/>
        <v>0</v>
      </c>
      <c r="F32" s="11">
        <f t="shared" si="13"/>
        <v>0</v>
      </c>
      <c r="G32" s="11">
        <f t="shared" si="13"/>
        <v>0</v>
      </c>
      <c r="H32" s="11">
        <f t="shared" si="13"/>
        <v>0</v>
      </c>
      <c r="I32" s="11">
        <f t="shared" si="13"/>
        <v>0</v>
      </c>
      <c r="J32" s="11">
        <f t="shared" si="13"/>
        <v>0</v>
      </c>
      <c r="K32" s="11">
        <f t="shared" si="13"/>
        <v>0</v>
      </c>
      <c r="L32" s="11">
        <f t="shared" si="13"/>
        <v>0</v>
      </c>
      <c r="M32" s="11">
        <f t="shared" si="13"/>
        <v>0</v>
      </c>
      <c r="N32" s="11">
        <f t="shared" si="13"/>
        <v>0</v>
      </c>
      <c r="O32" s="11">
        <f t="shared" si="13"/>
        <v>0</v>
      </c>
      <c r="P32" s="11">
        <f t="shared" si="13"/>
        <v>0</v>
      </c>
      <c r="Q32" s="11">
        <f t="shared" si="13"/>
        <v>0</v>
      </c>
      <c r="R32" s="11">
        <f t="shared" si="13"/>
        <v>0</v>
      </c>
      <c r="S32" s="11">
        <f t="shared" si="13"/>
        <v>0</v>
      </c>
      <c r="T32" s="11">
        <f t="shared" si="13"/>
        <v>0</v>
      </c>
      <c r="U32" s="11">
        <f t="shared" si="13"/>
        <v>0</v>
      </c>
      <c r="V32" s="11">
        <f t="shared" si="13"/>
        <v>0</v>
      </c>
      <c r="W32" s="11">
        <f t="shared" si="13"/>
        <v>0</v>
      </c>
    </row>
    <row r="33" spans="1:28" outlineLevel="1" x14ac:dyDescent="0.2">
      <c r="B33" s="4" t="s">
        <v>1</v>
      </c>
      <c r="C33" s="11">
        <f t="shared" ref="C33:W33" si="14">IFERROR(C20/C21,0)</f>
        <v>1.677472743189851E-2</v>
      </c>
      <c r="D33" s="11">
        <f t="shared" si="14"/>
        <v>1.6920310947286958E-2</v>
      </c>
      <c r="E33" s="11">
        <f t="shared" si="14"/>
        <v>1.4972455079595791E-2</v>
      </c>
      <c r="F33" s="11">
        <f t="shared" si="14"/>
        <v>1.3292070380571796E-2</v>
      </c>
      <c r="G33" s="11">
        <f t="shared" si="14"/>
        <v>1.135150545813878E-2</v>
      </c>
      <c r="H33" s="11">
        <f t="shared" si="14"/>
        <v>9.4363445992618478E-3</v>
      </c>
      <c r="I33" s="11">
        <f t="shared" si="14"/>
        <v>1.149662490617249E-2</v>
      </c>
      <c r="J33" s="11">
        <f t="shared" si="14"/>
        <v>1.5197212913544316E-2</v>
      </c>
      <c r="K33" s="11">
        <f t="shared" si="14"/>
        <v>1.8776539751338129E-2</v>
      </c>
      <c r="L33" s="11">
        <f t="shared" si="14"/>
        <v>1.3315391045591209E-2</v>
      </c>
      <c r="M33" s="11">
        <f t="shared" si="14"/>
        <v>1.4050083274788008E-2</v>
      </c>
      <c r="N33" s="11">
        <f t="shared" si="14"/>
        <v>1.3843716652360323E-2</v>
      </c>
      <c r="O33" s="11">
        <f t="shared" si="14"/>
        <v>1.3113964036641746E-2</v>
      </c>
      <c r="P33" s="11">
        <f t="shared" si="14"/>
        <v>1.1386504465035219E-2</v>
      </c>
      <c r="Q33" s="11">
        <f t="shared" si="14"/>
        <v>9.6149779792691695E-3</v>
      </c>
      <c r="R33" s="11">
        <f t="shared" si="14"/>
        <v>9.9620190600030901E-3</v>
      </c>
      <c r="S33" s="11">
        <f t="shared" si="14"/>
        <v>7.8563507510366389E-3</v>
      </c>
      <c r="T33" s="11">
        <f t="shared" si="14"/>
        <v>8.3113684662184141E-3</v>
      </c>
      <c r="U33" s="11">
        <f t="shared" si="14"/>
        <v>1.2909269194453269E-2</v>
      </c>
      <c r="V33" s="11">
        <f t="shared" si="14"/>
        <v>1.2391494276980048E-2</v>
      </c>
      <c r="W33" s="11">
        <f t="shared" si="14"/>
        <v>1.1572593214830789E-2</v>
      </c>
    </row>
    <row r="34" spans="1:28" x14ac:dyDescent="0.2">
      <c r="B34" s="15"/>
      <c r="C34" s="10"/>
      <c r="D34" s="10"/>
      <c r="E34" s="10"/>
      <c r="F34" s="10"/>
      <c r="G34" s="10"/>
      <c r="H34" s="10"/>
      <c r="I34" s="10"/>
      <c r="J34" s="10"/>
      <c r="K34" s="10"/>
      <c r="L34" s="10"/>
      <c r="M34" s="10"/>
      <c r="N34" s="10"/>
      <c r="O34" s="10"/>
      <c r="P34" s="10"/>
      <c r="Q34" s="10"/>
      <c r="R34" s="10"/>
      <c r="S34" s="10"/>
      <c r="T34" s="10"/>
      <c r="U34" s="10"/>
      <c r="V34" s="10"/>
      <c r="W34" s="10"/>
    </row>
    <row r="36" spans="1:28" s="29" customFormat="1" x14ac:dyDescent="0.2">
      <c r="A36" s="28" t="s">
        <v>165</v>
      </c>
      <c r="C36" s="28"/>
      <c r="D36" s="28"/>
      <c r="E36" s="28"/>
      <c r="F36" s="28"/>
      <c r="G36" s="28"/>
      <c r="H36" s="28"/>
      <c r="I36" s="28"/>
      <c r="J36" s="28"/>
      <c r="K36" s="28"/>
      <c r="L36" s="28"/>
      <c r="M36" s="28"/>
      <c r="N36" s="28"/>
      <c r="O36" s="28"/>
      <c r="P36" s="28"/>
      <c r="Q36" s="28"/>
      <c r="R36" s="28"/>
      <c r="S36" s="28"/>
      <c r="T36" s="28"/>
      <c r="U36" s="28"/>
      <c r="V36" s="28"/>
      <c r="W36" s="28"/>
      <c r="X36" s="28"/>
      <c r="Y36" s="28"/>
      <c r="AA36" s="28"/>
      <c r="AB36" s="28"/>
    </row>
    <row r="37" spans="1:28" outlineLevel="1" x14ac:dyDescent="0.2">
      <c r="A37" s="6"/>
      <c r="B37" s="20" t="s">
        <v>88</v>
      </c>
      <c r="C37" s="5">
        <f>C72+C107+C142</f>
        <v>54544.073497958881</v>
      </c>
      <c r="D37" s="5">
        <f t="shared" ref="D37:W37" si="15">D72+D107+D142</f>
        <v>53304.725829374518</v>
      </c>
      <c r="E37" s="5">
        <f t="shared" si="15"/>
        <v>54118.107610856408</v>
      </c>
      <c r="F37" s="5">
        <f t="shared" si="15"/>
        <v>53534.285968644101</v>
      </c>
      <c r="G37" s="5">
        <f t="shared" si="15"/>
        <v>55919.037184341796</v>
      </c>
      <c r="H37" s="5">
        <f t="shared" si="15"/>
        <v>53336.700162880748</v>
      </c>
      <c r="I37" s="5">
        <f t="shared" si="15"/>
        <v>50067.321544345235</v>
      </c>
      <c r="J37" s="5">
        <f t="shared" si="15"/>
        <v>53356.906212795155</v>
      </c>
      <c r="K37" s="5">
        <f t="shared" si="15"/>
        <v>51206.910800423298</v>
      </c>
      <c r="L37" s="5">
        <f t="shared" si="15"/>
        <v>51447.615458754539</v>
      </c>
      <c r="M37" s="5">
        <f t="shared" si="15"/>
        <v>52290.523821214323</v>
      </c>
      <c r="N37" s="5">
        <f t="shared" si="15"/>
        <v>49030.67073925928</v>
      </c>
      <c r="O37" s="5">
        <f t="shared" si="15"/>
        <v>50910.265397429255</v>
      </c>
      <c r="P37" s="5">
        <f t="shared" si="15"/>
        <v>52469.840503555693</v>
      </c>
      <c r="Q37" s="5">
        <f t="shared" si="15"/>
        <v>53955.349095622958</v>
      </c>
      <c r="R37" s="5">
        <f t="shared" si="15"/>
        <v>56330.853634414714</v>
      </c>
      <c r="S37" s="5">
        <f t="shared" si="15"/>
        <v>62127.429743077024</v>
      </c>
      <c r="T37" s="5">
        <f t="shared" si="15"/>
        <v>62840.399429260317</v>
      </c>
      <c r="U37" s="5">
        <f t="shared" si="15"/>
        <v>64054.091569316537</v>
      </c>
      <c r="V37" s="5">
        <f t="shared" si="15"/>
        <v>63844.642713321969</v>
      </c>
      <c r="W37" s="5">
        <f t="shared" si="15"/>
        <v>57776.660072264458</v>
      </c>
      <c r="Z37" s="21"/>
    </row>
    <row r="38" spans="1:28" outlineLevel="1" x14ac:dyDescent="0.2">
      <c r="A38" s="6"/>
      <c r="B38" s="7" t="s">
        <v>89</v>
      </c>
      <c r="C38" s="5">
        <f>C73+C108</f>
        <v>130.40100000000001</v>
      </c>
      <c r="D38" s="5">
        <f t="shared" ref="D38:W41" si="16">D73+D108</f>
        <v>138.95099999999999</v>
      </c>
      <c r="E38" s="5">
        <f t="shared" si="16"/>
        <v>151.98400000000001</v>
      </c>
      <c r="F38" s="5">
        <f t="shared" si="16"/>
        <v>144.80799999999999</v>
      </c>
      <c r="G38" s="5">
        <f t="shared" si="16"/>
        <v>149.446</v>
      </c>
      <c r="H38" s="5">
        <f t="shared" si="16"/>
        <v>145.90700000000001</v>
      </c>
      <c r="I38" s="5">
        <f t="shared" si="16"/>
        <v>156.80599999999998</v>
      </c>
      <c r="J38" s="5">
        <f t="shared" si="16"/>
        <v>167.21799999999999</v>
      </c>
      <c r="K38" s="5">
        <f t="shared" si="16"/>
        <v>154.96699999999998</v>
      </c>
      <c r="L38" s="5">
        <f t="shared" si="16"/>
        <v>130.11700000000002</v>
      </c>
      <c r="M38" s="5">
        <f t="shared" si="16"/>
        <v>126.08199999999999</v>
      </c>
      <c r="N38" s="5">
        <f t="shared" si="16"/>
        <v>125.81399999999999</v>
      </c>
      <c r="O38" s="5">
        <f t="shared" si="16"/>
        <v>133.178</v>
      </c>
      <c r="P38" s="5">
        <f t="shared" si="16"/>
        <v>143.56399999999999</v>
      </c>
      <c r="Q38" s="5">
        <f t="shared" si="16"/>
        <v>148.78</v>
      </c>
      <c r="R38" s="5">
        <f t="shared" si="16"/>
        <v>152.89400000000001</v>
      </c>
      <c r="S38" s="5">
        <f t="shared" si="16"/>
        <v>163.803</v>
      </c>
      <c r="T38" s="5">
        <f t="shared" si="16"/>
        <v>177.245</v>
      </c>
      <c r="U38" s="5">
        <f t="shared" si="16"/>
        <v>163.80000000000001</v>
      </c>
      <c r="V38" s="5">
        <f t="shared" si="16"/>
        <v>160.08699999999999</v>
      </c>
      <c r="W38" s="5">
        <f t="shared" si="16"/>
        <v>128.75900000000001</v>
      </c>
      <c r="Z38" s="21"/>
    </row>
    <row r="39" spans="1:28" outlineLevel="1" x14ac:dyDescent="0.2">
      <c r="A39" s="6"/>
      <c r="B39" s="7" t="s">
        <v>25</v>
      </c>
      <c r="C39" s="5">
        <f>C74+C109</f>
        <v>1810.1979999999999</v>
      </c>
      <c r="D39" s="5">
        <f t="shared" si="16"/>
        <v>1922.9569999999999</v>
      </c>
      <c r="E39" s="5">
        <f t="shared" si="16"/>
        <v>1936.5610000000001</v>
      </c>
      <c r="F39" s="5">
        <f t="shared" si="16"/>
        <v>1971.15</v>
      </c>
      <c r="G39" s="5">
        <f t="shared" si="16"/>
        <v>2006.232</v>
      </c>
      <c r="H39" s="5">
        <f t="shared" si="16"/>
        <v>1985.6260000000002</v>
      </c>
      <c r="I39" s="5">
        <f t="shared" si="16"/>
        <v>2067.355</v>
      </c>
      <c r="J39" s="5">
        <f t="shared" si="16"/>
        <v>2209.7849999999999</v>
      </c>
      <c r="K39" s="5">
        <f t="shared" si="16"/>
        <v>2414.3940000000002</v>
      </c>
      <c r="L39" s="5">
        <f t="shared" si="16"/>
        <v>2464.0439999999999</v>
      </c>
      <c r="M39" s="5">
        <f t="shared" si="16"/>
        <v>2467.0080000000003</v>
      </c>
      <c r="N39" s="5">
        <f t="shared" si="16"/>
        <v>2479.2420000000002</v>
      </c>
      <c r="O39" s="5">
        <f t="shared" si="16"/>
        <v>2461.2110000000002</v>
      </c>
      <c r="P39" s="5">
        <f t="shared" si="16"/>
        <v>2590.241</v>
      </c>
      <c r="Q39" s="5">
        <f t="shared" si="16"/>
        <v>2666.9490000000001</v>
      </c>
      <c r="R39" s="5">
        <f t="shared" si="16"/>
        <v>2792.5789999999997</v>
      </c>
      <c r="S39" s="5">
        <f t="shared" si="16"/>
        <v>2911.1529999999998</v>
      </c>
      <c r="T39" s="5">
        <f t="shared" si="16"/>
        <v>2979.049</v>
      </c>
      <c r="U39" s="5">
        <f t="shared" si="16"/>
        <v>2979.6490000000003</v>
      </c>
      <c r="V39" s="5">
        <f t="shared" si="16"/>
        <v>3090.855</v>
      </c>
      <c r="W39" s="5">
        <f t="shared" si="16"/>
        <v>3049.5479999999998</v>
      </c>
    </row>
    <row r="40" spans="1:28" outlineLevel="1" x14ac:dyDescent="0.2">
      <c r="A40" s="6"/>
      <c r="B40" s="7" t="s">
        <v>30</v>
      </c>
      <c r="C40" s="5">
        <f>C41*1000/C39</f>
        <v>18433.963897237754</v>
      </c>
      <c r="D40" s="5">
        <f t="shared" ref="D40:W40" si="17">D41*1000/D39</f>
        <v>16980.745531467655</v>
      </c>
      <c r="E40" s="5">
        <f t="shared" si="17"/>
        <v>17105.667290419053</v>
      </c>
      <c r="F40" s="5">
        <f t="shared" si="17"/>
        <v>16609.615423724877</v>
      </c>
      <c r="G40" s="5">
        <f t="shared" si="17"/>
        <v>17030.714226403921</v>
      </c>
      <c r="H40" s="5">
        <f t="shared" si="17"/>
        <v>16394.548550828982</v>
      </c>
      <c r="I40" s="5">
        <f t="shared" si="17"/>
        <v>14784.853587308931</v>
      </c>
      <c r="J40" s="5">
        <f t="shared" si="17"/>
        <v>14733.343724443048</v>
      </c>
      <c r="K40" s="5">
        <f t="shared" si="17"/>
        <v>12932.066180607062</v>
      </c>
      <c r="L40" s="5">
        <f t="shared" si="17"/>
        <v>12730.198494703352</v>
      </c>
      <c r="M40" s="5">
        <f t="shared" si="17"/>
        <v>12907.834792066336</v>
      </c>
      <c r="N40" s="5">
        <f t="shared" si="17"/>
        <v>12032.640434728437</v>
      </c>
      <c r="O40" s="5">
        <f t="shared" si="17"/>
        <v>12576.836470430791</v>
      </c>
      <c r="P40" s="5">
        <f t="shared" si="17"/>
        <v>12305.486609091311</v>
      </c>
      <c r="Q40" s="5">
        <f t="shared" si="17"/>
        <v>12277.17566324821</v>
      </c>
      <c r="R40" s="5">
        <f t="shared" si="17"/>
        <v>12226.946714558429</v>
      </c>
      <c r="S40" s="5">
        <f t="shared" si="17"/>
        <v>12920.365898675806</v>
      </c>
      <c r="T40" s="5">
        <f t="shared" si="17"/>
        <v>12749.557596587219</v>
      </c>
      <c r="U40" s="5">
        <f t="shared" si="17"/>
        <v>12974.800207498572</v>
      </c>
      <c r="V40" s="5">
        <f t="shared" si="17"/>
        <v>12453.609838185235</v>
      </c>
      <c r="W40" s="5">
        <f t="shared" si="17"/>
        <v>11399.952667956795</v>
      </c>
    </row>
    <row r="41" spans="1:28" outlineLevel="1" x14ac:dyDescent="0.2">
      <c r="A41" s="6"/>
      <c r="B41" s="7" t="s">
        <v>31</v>
      </c>
      <c r="C41" s="5">
        <f>C76+C111</f>
        <v>33369.124578851988</v>
      </c>
      <c r="D41" s="5">
        <f t="shared" si="16"/>
        <v>32653.243484954444</v>
      </c>
      <c r="E41" s="5">
        <f t="shared" si="16"/>
        <v>33126.168153601211</v>
      </c>
      <c r="F41" s="5">
        <f t="shared" si="16"/>
        <v>32740.043442475297</v>
      </c>
      <c r="G41" s="5">
        <f t="shared" si="16"/>
        <v>34167.563863866788</v>
      </c>
      <c r="H41" s="5">
        <f t="shared" si="16"/>
        <v>32553.441860788353</v>
      </c>
      <c r="I41" s="5">
        <f t="shared" si="16"/>
        <v>30565.540987991059</v>
      </c>
      <c r="J41" s="5">
        <f t="shared" si="16"/>
        <v>32557.521962118379</v>
      </c>
      <c r="K41" s="5">
        <f t="shared" si="16"/>
        <v>31223.102994060609</v>
      </c>
      <c r="L41" s="5">
        <f t="shared" si="16"/>
        <v>31367.769219682828</v>
      </c>
      <c r="M41" s="5">
        <f t="shared" si="16"/>
        <v>31843.731694705992</v>
      </c>
      <c r="N41" s="5">
        <f t="shared" si="16"/>
        <v>29831.827536677003</v>
      </c>
      <c r="O41" s="5">
        <f t="shared" si="16"/>
        <v>30954.248266225441</v>
      </c>
      <c r="P41" s="5">
        <f t="shared" si="16"/>
        <v>31874.175939819288</v>
      </c>
      <c r="Q41" s="5">
        <f t="shared" si="16"/>
        <v>32742.601357924152</v>
      </c>
      <c r="R41" s="5">
        <f t="shared" si="16"/>
        <v>34144.714629194867</v>
      </c>
      <c r="S41" s="5">
        <f t="shared" si="16"/>
        <v>37613.161947027766</v>
      </c>
      <c r="T41" s="5">
        <f t="shared" si="16"/>
        <v>37981.556808555557</v>
      </c>
      <c r="U41" s="5">
        <f t="shared" si="16"/>
        <v>38660.350463472918</v>
      </c>
      <c r="V41" s="5">
        <f t="shared" si="16"/>
        <v>38492.302236404023</v>
      </c>
      <c r="W41" s="5">
        <f t="shared" si="16"/>
        <v>34764.702858662306</v>
      </c>
    </row>
    <row r="42" spans="1:28" outlineLevel="1" x14ac:dyDescent="0.2">
      <c r="A42" s="6"/>
      <c r="B42" s="7" t="s">
        <v>140</v>
      </c>
      <c r="C42" s="14"/>
      <c r="D42" s="14"/>
      <c r="E42" s="14"/>
      <c r="F42" s="14"/>
      <c r="G42" s="14"/>
      <c r="H42" s="14"/>
      <c r="I42" s="14"/>
      <c r="J42" s="14"/>
      <c r="K42" s="14"/>
      <c r="L42" s="14"/>
      <c r="M42" s="14"/>
      <c r="N42" s="14"/>
      <c r="O42" s="14"/>
      <c r="P42" s="14"/>
      <c r="Q42" s="14"/>
      <c r="R42" s="14"/>
      <c r="S42" s="14"/>
      <c r="T42" s="14"/>
      <c r="U42" s="14"/>
      <c r="V42" s="14"/>
      <c r="W42" s="14"/>
    </row>
    <row r="43" spans="1:28" outlineLevel="1" x14ac:dyDescent="0.2">
      <c r="A43" s="6"/>
      <c r="B43" s="7" t="s">
        <v>90</v>
      </c>
      <c r="C43" s="5"/>
      <c r="D43" s="5"/>
      <c r="E43" s="5"/>
      <c r="F43" s="5"/>
      <c r="G43" s="5"/>
      <c r="H43" s="5"/>
      <c r="I43" s="5"/>
      <c r="J43" s="5"/>
      <c r="K43" s="5"/>
      <c r="L43" s="5"/>
      <c r="M43" s="5"/>
      <c r="N43" s="5"/>
      <c r="O43" s="5"/>
      <c r="P43" s="5"/>
      <c r="Q43" s="5"/>
      <c r="R43" s="5"/>
      <c r="S43" s="5"/>
      <c r="T43" s="5"/>
      <c r="U43" s="5"/>
      <c r="V43" s="5"/>
      <c r="W43" s="5"/>
    </row>
    <row r="44" spans="1:28" outlineLevel="1" x14ac:dyDescent="0.2"/>
    <row r="45" spans="1:28" outlineLevel="1" x14ac:dyDescent="0.2">
      <c r="B45" s="8" t="s">
        <v>14</v>
      </c>
      <c r="C45" s="13"/>
    </row>
    <row r="46" spans="1:28" outlineLevel="1" x14ac:dyDescent="0.2">
      <c r="B46" s="4" t="s">
        <v>18</v>
      </c>
      <c r="C46" s="5">
        <f t="shared" ref="C46:W55" si="18">C81+C116</f>
        <v>0</v>
      </c>
      <c r="D46" s="5">
        <f t="shared" si="18"/>
        <v>0</v>
      </c>
      <c r="E46" s="5">
        <f t="shared" si="18"/>
        <v>0</v>
      </c>
      <c r="F46" s="5">
        <f t="shared" si="18"/>
        <v>0</v>
      </c>
      <c r="G46" s="5">
        <f t="shared" si="18"/>
        <v>0</v>
      </c>
      <c r="H46" s="5">
        <f t="shared" si="18"/>
        <v>0</v>
      </c>
      <c r="I46" s="5">
        <f t="shared" si="18"/>
        <v>0</v>
      </c>
      <c r="J46" s="5">
        <f t="shared" si="18"/>
        <v>0</v>
      </c>
      <c r="K46" s="5">
        <f t="shared" si="18"/>
        <v>0</v>
      </c>
      <c r="L46" s="5">
        <f t="shared" si="18"/>
        <v>0</v>
      </c>
      <c r="M46" s="5">
        <f t="shared" si="18"/>
        <v>0</v>
      </c>
      <c r="N46" s="5">
        <f t="shared" si="18"/>
        <v>0</v>
      </c>
      <c r="O46" s="5">
        <f t="shared" si="18"/>
        <v>0</v>
      </c>
      <c r="P46" s="5">
        <f t="shared" si="18"/>
        <v>0</v>
      </c>
      <c r="Q46" s="5">
        <f t="shared" si="18"/>
        <v>0</v>
      </c>
      <c r="R46" s="5">
        <f t="shared" si="18"/>
        <v>0</v>
      </c>
      <c r="S46" s="5">
        <f t="shared" si="18"/>
        <v>0</v>
      </c>
      <c r="T46" s="5">
        <f t="shared" si="18"/>
        <v>0</v>
      </c>
      <c r="U46" s="5">
        <f t="shared" si="18"/>
        <v>0</v>
      </c>
      <c r="V46" s="5">
        <f t="shared" si="18"/>
        <v>0</v>
      </c>
      <c r="W46" s="5">
        <f t="shared" si="18"/>
        <v>0</v>
      </c>
    </row>
    <row r="47" spans="1:28" outlineLevel="1" x14ac:dyDescent="0.2">
      <c r="B47" s="4" t="s">
        <v>19</v>
      </c>
      <c r="C47" s="5">
        <f t="shared" si="18"/>
        <v>0</v>
      </c>
      <c r="D47" s="5">
        <f t="shared" si="18"/>
        <v>0</v>
      </c>
      <c r="E47" s="5">
        <f t="shared" si="18"/>
        <v>0</v>
      </c>
      <c r="F47" s="5">
        <f t="shared" si="18"/>
        <v>0</v>
      </c>
      <c r="G47" s="5">
        <f t="shared" si="18"/>
        <v>0</v>
      </c>
      <c r="H47" s="5">
        <f t="shared" si="18"/>
        <v>0</v>
      </c>
      <c r="I47" s="5">
        <f t="shared" si="18"/>
        <v>0</v>
      </c>
      <c r="J47" s="5">
        <f t="shared" si="18"/>
        <v>0</v>
      </c>
      <c r="K47" s="5">
        <f t="shared" si="18"/>
        <v>0</v>
      </c>
      <c r="L47" s="5">
        <f t="shared" si="18"/>
        <v>0</v>
      </c>
      <c r="M47" s="5">
        <f t="shared" si="18"/>
        <v>0</v>
      </c>
      <c r="N47" s="5">
        <f t="shared" si="18"/>
        <v>0</v>
      </c>
      <c r="O47" s="5">
        <f t="shared" si="18"/>
        <v>0</v>
      </c>
      <c r="P47" s="5">
        <f t="shared" si="18"/>
        <v>0</v>
      </c>
      <c r="Q47" s="5">
        <f t="shared" si="18"/>
        <v>0</v>
      </c>
      <c r="R47" s="5">
        <f t="shared" si="18"/>
        <v>0</v>
      </c>
      <c r="S47" s="5">
        <f t="shared" si="18"/>
        <v>0</v>
      </c>
      <c r="T47" s="5">
        <f t="shared" si="18"/>
        <v>0</v>
      </c>
      <c r="U47" s="5">
        <f t="shared" si="18"/>
        <v>0</v>
      </c>
      <c r="V47" s="5">
        <f t="shared" si="18"/>
        <v>0</v>
      </c>
      <c r="W47" s="5">
        <f t="shared" si="18"/>
        <v>0</v>
      </c>
    </row>
    <row r="48" spans="1:28" outlineLevel="1" x14ac:dyDescent="0.2">
      <c r="B48" s="4" t="s">
        <v>16</v>
      </c>
      <c r="C48" s="5">
        <f t="shared" si="18"/>
        <v>3128.2560000000003</v>
      </c>
      <c r="D48" s="5">
        <f t="shared" si="18"/>
        <v>3842.6459999999997</v>
      </c>
      <c r="E48" s="5">
        <f t="shared" si="18"/>
        <v>4008.7830000000004</v>
      </c>
      <c r="F48" s="5">
        <f t="shared" si="18"/>
        <v>3911.27</v>
      </c>
      <c r="G48" s="5">
        <f t="shared" si="18"/>
        <v>3349.3599999999997</v>
      </c>
      <c r="H48" s="5">
        <f t="shared" si="18"/>
        <v>3298.1489999999999</v>
      </c>
      <c r="I48" s="5">
        <f t="shared" si="18"/>
        <v>1581.567</v>
      </c>
      <c r="J48" s="5">
        <f t="shared" si="18"/>
        <v>1849.5650000000001</v>
      </c>
      <c r="K48" s="5">
        <f t="shared" si="18"/>
        <v>1889.232</v>
      </c>
      <c r="L48" s="5">
        <f t="shared" si="18"/>
        <v>1587.1109999999999</v>
      </c>
      <c r="M48" s="5">
        <f t="shared" si="18"/>
        <v>1673.174</v>
      </c>
      <c r="N48" s="5">
        <f t="shared" si="18"/>
        <v>1649.1100000000001</v>
      </c>
      <c r="O48" s="5">
        <f t="shared" si="18"/>
        <v>1795.422</v>
      </c>
      <c r="P48" s="5">
        <f t="shared" si="18"/>
        <v>2097.4520000000002</v>
      </c>
      <c r="Q48" s="5">
        <f t="shared" si="18"/>
        <v>2229.5749999999998</v>
      </c>
      <c r="R48" s="5">
        <f t="shared" si="18"/>
        <v>2396.9429999999998</v>
      </c>
      <c r="S48" s="5">
        <f t="shared" si="18"/>
        <v>2638.5889999999999</v>
      </c>
      <c r="T48" s="5">
        <f t="shared" si="18"/>
        <v>2793.23</v>
      </c>
      <c r="U48" s="5">
        <f t="shared" si="18"/>
        <v>3060.373</v>
      </c>
      <c r="V48" s="5">
        <f t="shared" si="18"/>
        <v>3018.1860000000001</v>
      </c>
      <c r="W48" s="5">
        <f t="shared" si="18"/>
        <v>2998.0610000000001</v>
      </c>
    </row>
    <row r="49" spans="2:23" outlineLevel="1" x14ac:dyDescent="0.2">
      <c r="B49" s="4" t="s">
        <v>21</v>
      </c>
      <c r="C49" s="5">
        <f t="shared" si="18"/>
        <v>0</v>
      </c>
      <c r="D49" s="5">
        <f t="shared" si="18"/>
        <v>0</v>
      </c>
      <c r="E49" s="5">
        <f t="shared" si="18"/>
        <v>0</v>
      </c>
      <c r="F49" s="5">
        <f t="shared" si="18"/>
        <v>0</v>
      </c>
      <c r="G49" s="5">
        <f t="shared" si="18"/>
        <v>0</v>
      </c>
      <c r="H49" s="5">
        <f t="shared" si="18"/>
        <v>0</v>
      </c>
      <c r="I49" s="5">
        <f t="shared" si="18"/>
        <v>0</v>
      </c>
      <c r="J49" s="5">
        <f t="shared" si="18"/>
        <v>0</v>
      </c>
      <c r="K49" s="5">
        <f t="shared" si="18"/>
        <v>0</v>
      </c>
      <c r="L49" s="5">
        <f t="shared" si="18"/>
        <v>0</v>
      </c>
      <c r="M49" s="5">
        <f t="shared" si="18"/>
        <v>0</v>
      </c>
      <c r="N49" s="5">
        <f t="shared" si="18"/>
        <v>0</v>
      </c>
      <c r="O49" s="5">
        <f t="shared" si="18"/>
        <v>0</v>
      </c>
      <c r="P49" s="5">
        <f t="shared" si="18"/>
        <v>0</v>
      </c>
      <c r="Q49" s="5">
        <f t="shared" si="18"/>
        <v>0</v>
      </c>
      <c r="R49" s="5">
        <f t="shared" si="18"/>
        <v>0</v>
      </c>
      <c r="S49" s="5">
        <f t="shared" si="18"/>
        <v>0</v>
      </c>
      <c r="T49" s="5">
        <f t="shared" si="18"/>
        <v>0</v>
      </c>
      <c r="U49" s="5">
        <f t="shared" si="18"/>
        <v>0</v>
      </c>
      <c r="V49" s="5">
        <f t="shared" si="18"/>
        <v>0</v>
      </c>
      <c r="W49" s="5">
        <f t="shared" si="18"/>
        <v>0</v>
      </c>
    </row>
    <row r="50" spans="2:23" outlineLevel="1" x14ac:dyDescent="0.2">
      <c r="B50" s="4" t="s">
        <v>20</v>
      </c>
      <c r="C50" s="5">
        <f t="shared" si="18"/>
        <v>115710.15300000001</v>
      </c>
      <c r="D50" s="5">
        <f t="shared" si="18"/>
        <v>111848.916</v>
      </c>
      <c r="E50" s="5">
        <f t="shared" si="18"/>
        <v>112979.23999999999</v>
      </c>
      <c r="F50" s="5">
        <f t="shared" si="18"/>
        <v>111420.51199999999</v>
      </c>
      <c r="G50" s="5">
        <f t="shared" si="18"/>
        <v>116574.569</v>
      </c>
      <c r="H50" s="5">
        <f t="shared" si="18"/>
        <v>110452.163</v>
      </c>
      <c r="I50" s="5">
        <f t="shared" si="18"/>
        <v>103322.77000000002</v>
      </c>
      <c r="J50" s="5">
        <f t="shared" si="18"/>
        <v>108871.80500000001</v>
      </c>
      <c r="K50" s="5">
        <f t="shared" si="18"/>
        <v>103787.96400000001</v>
      </c>
      <c r="L50" s="5">
        <f t="shared" si="18"/>
        <v>104795.757</v>
      </c>
      <c r="M50" s="5">
        <f t="shared" si="18"/>
        <v>101974.557</v>
      </c>
      <c r="N50" s="5">
        <f t="shared" si="18"/>
        <v>94586.962</v>
      </c>
      <c r="O50" s="5">
        <f t="shared" si="18"/>
        <v>97491.01</v>
      </c>
      <c r="P50" s="5">
        <f t="shared" si="18"/>
        <v>100357.698</v>
      </c>
      <c r="Q50" s="5">
        <f t="shared" si="18"/>
        <v>103006.567</v>
      </c>
      <c r="R50" s="5">
        <f t="shared" si="18"/>
        <v>110845.80499999999</v>
      </c>
      <c r="S50" s="5">
        <f t="shared" si="18"/>
        <v>122053.22600000001</v>
      </c>
      <c r="T50" s="5">
        <f t="shared" si="18"/>
        <v>122537.02499999999</v>
      </c>
      <c r="U50" s="5">
        <f t="shared" si="18"/>
        <v>123559.69899999999</v>
      </c>
      <c r="V50" s="5">
        <f t="shared" si="18"/>
        <v>121588.83100000001</v>
      </c>
      <c r="W50" s="5">
        <f t="shared" si="18"/>
        <v>109269.00599999999</v>
      </c>
    </row>
    <row r="51" spans="2:23" outlineLevel="1" x14ac:dyDescent="0.2">
      <c r="B51" s="4" t="s">
        <v>0</v>
      </c>
      <c r="C51" s="5">
        <f t="shared" si="18"/>
        <v>0</v>
      </c>
      <c r="D51" s="5">
        <f t="shared" si="18"/>
        <v>0</v>
      </c>
      <c r="E51" s="5">
        <f t="shared" si="18"/>
        <v>0</v>
      </c>
      <c r="F51" s="5">
        <f t="shared" si="18"/>
        <v>0</v>
      </c>
      <c r="G51" s="5">
        <f t="shared" si="18"/>
        <v>0</v>
      </c>
      <c r="H51" s="5">
        <f t="shared" si="18"/>
        <v>0</v>
      </c>
      <c r="I51" s="5">
        <f t="shared" si="18"/>
        <v>0</v>
      </c>
      <c r="J51" s="5">
        <f t="shared" si="18"/>
        <v>0</v>
      </c>
      <c r="K51" s="5">
        <f t="shared" si="18"/>
        <v>0</v>
      </c>
      <c r="L51" s="5">
        <f t="shared" si="18"/>
        <v>0</v>
      </c>
      <c r="M51" s="5">
        <f t="shared" si="18"/>
        <v>3629.701</v>
      </c>
      <c r="N51" s="5">
        <f t="shared" si="18"/>
        <v>4023.4169999999995</v>
      </c>
      <c r="O51" s="5">
        <f t="shared" si="18"/>
        <v>3859.942</v>
      </c>
      <c r="P51" s="5">
        <f t="shared" si="18"/>
        <v>3583.7150000000001</v>
      </c>
      <c r="Q51" s="5">
        <f t="shared" si="18"/>
        <v>3767.991</v>
      </c>
      <c r="R51" s="5">
        <f t="shared" si="18"/>
        <v>0</v>
      </c>
      <c r="S51" s="5">
        <f t="shared" si="18"/>
        <v>0</v>
      </c>
      <c r="T51" s="5">
        <f t="shared" si="18"/>
        <v>0</v>
      </c>
      <c r="U51" s="5">
        <f t="shared" si="18"/>
        <v>0</v>
      </c>
      <c r="V51" s="5">
        <f t="shared" si="18"/>
        <v>0</v>
      </c>
      <c r="W51" s="5">
        <f t="shared" si="18"/>
        <v>0</v>
      </c>
    </row>
    <row r="52" spans="2:23" outlineLevel="1" x14ac:dyDescent="0.2">
      <c r="B52" s="4" t="s">
        <v>22</v>
      </c>
      <c r="C52" s="5">
        <f t="shared" si="18"/>
        <v>0</v>
      </c>
      <c r="D52" s="5">
        <f t="shared" si="18"/>
        <v>0</v>
      </c>
      <c r="E52" s="5">
        <f t="shared" si="18"/>
        <v>0</v>
      </c>
      <c r="F52" s="5">
        <f t="shared" si="18"/>
        <v>0</v>
      </c>
      <c r="G52" s="5">
        <f t="shared" si="18"/>
        <v>0</v>
      </c>
      <c r="H52" s="5">
        <f t="shared" si="18"/>
        <v>0</v>
      </c>
      <c r="I52" s="5">
        <f t="shared" si="18"/>
        <v>0</v>
      </c>
      <c r="J52" s="5">
        <f t="shared" si="18"/>
        <v>0</v>
      </c>
      <c r="K52" s="5">
        <f t="shared" si="18"/>
        <v>0</v>
      </c>
      <c r="L52" s="5">
        <f t="shared" si="18"/>
        <v>0</v>
      </c>
      <c r="M52" s="5">
        <f t="shared" si="18"/>
        <v>0</v>
      </c>
      <c r="N52" s="5">
        <f t="shared" si="18"/>
        <v>0</v>
      </c>
      <c r="O52" s="5">
        <f t="shared" si="18"/>
        <v>0</v>
      </c>
      <c r="P52" s="5">
        <f t="shared" si="18"/>
        <v>0</v>
      </c>
      <c r="Q52" s="5">
        <f t="shared" si="18"/>
        <v>0</v>
      </c>
      <c r="R52" s="5">
        <f t="shared" si="18"/>
        <v>0</v>
      </c>
      <c r="S52" s="5">
        <f t="shared" si="18"/>
        <v>0</v>
      </c>
      <c r="T52" s="5">
        <f t="shared" si="18"/>
        <v>0</v>
      </c>
      <c r="U52" s="5">
        <f t="shared" si="18"/>
        <v>0</v>
      </c>
      <c r="V52" s="5">
        <f t="shared" si="18"/>
        <v>0</v>
      </c>
      <c r="W52" s="5">
        <f t="shared" si="18"/>
        <v>0</v>
      </c>
    </row>
    <row r="53" spans="2:23" outlineLevel="1" x14ac:dyDescent="0.2">
      <c r="B53" s="4" t="s">
        <v>23</v>
      </c>
      <c r="C53" s="5">
        <f t="shared" si="18"/>
        <v>206.57300000000001</v>
      </c>
      <c r="D53" s="5">
        <f t="shared" si="18"/>
        <v>119.423</v>
      </c>
      <c r="E53" s="5">
        <f t="shared" si="18"/>
        <v>68.930999999999997</v>
      </c>
      <c r="F53" s="5">
        <f t="shared" si="18"/>
        <v>70.507000000000005</v>
      </c>
      <c r="G53" s="5">
        <f t="shared" si="18"/>
        <v>70.766000000000005</v>
      </c>
      <c r="H53" s="5">
        <f t="shared" si="18"/>
        <v>73.605000000000004</v>
      </c>
      <c r="I53" s="5">
        <f t="shared" si="18"/>
        <v>90.022000000000006</v>
      </c>
      <c r="J53" s="5">
        <f t="shared" si="18"/>
        <v>81.639999999999986</v>
      </c>
      <c r="K53" s="5">
        <f t="shared" si="18"/>
        <v>83.691999999999993</v>
      </c>
      <c r="L53" s="5">
        <f t="shared" si="18"/>
        <v>117.253</v>
      </c>
      <c r="M53" s="5">
        <f t="shared" si="18"/>
        <v>172.422</v>
      </c>
      <c r="N53" s="5">
        <f t="shared" si="18"/>
        <v>279.084</v>
      </c>
      <c r="O53" s="5">
        <f t="shared" si="18"/>
        <v>244.774</v>
      </c>
      <c r="P53" s="5">
        <f t="shared" si="18"/>
        <v>156.459</v>
      </c>
      <c r="Q53" s="5">
        <f t="shared" si="18"/>
        <v>120.24399999999999</v>
      </c>
      <c r="R53" s="5">
        <f t="shared" si="18"/>
        <v>81.128999999999991</v>
      </c>
      <c r="S53" s="5">
        <f t="shared" si="18"/>
        <v>59.149000000000001</v>
      </c>
      <c r="T53" s="5">
        <f t="shared" si="18"/>
        <v>44.19</v>
      </c>
      <c r="U53" s="5">
        <f t="shared" si="18"/>
        <v>31.742000000000001</v>
      </c>
      <c r="V53" s="5">
        <f t="shared" si="18"/>
        <v>24.34</v>
      </c>
      <c r="W53" s="5">
        <f t="shared" si="18"/>
        <v>14.646000000000001</v>
      </c>
    </row>
    <row r="54" spans="2:23" outlineLevel="1" x14ac:dyDescent="0.2">
      <c r="B54" s="4" t="s">
        <v>17</v>
      </c>
      <c r="C54" s="5">
        <f t="shared" si="18"/>
        <v>0</v>
      </c>
      <c r="D54" s="5">
        <f t="shared" si="18"/>
        <v>0</v>
      </c>
      <c r="E54" s="5">
        <f t="shared" si="18"/>
        <v>0</v>
      </c>
      <c r="F54" s="5">
        <f t="shared" si="18"/>
        <v>0</v>
      </c>
      <c r="G54" s="5">
        <f t="shared" si="18"/>
        <v>0</v>
      </c>
      <c r="H54" s="5">
        <f t="shared" si="18"/>
        <v>0</v>
      </c>
      <c r="I54" s="5">
        <f t="shared" si="18"/>
        <v>0</v>
      </c>
      <c r="J54" s="5">
        <f t="shared" si="18"/>
        <v>0</v>
      </c>
      <c r="K54" s="5">
        <f t="shared" si="18"/>
        <v>0</v>
      </c>
      <c r="L54" s="5">
        <f t="shared" si="18"/>
        <v>0</v>
      </c>
      <c r="M54" s="5">
        <f t="shared" si="18"/>
        <v>0</v>
      </c>
      <c r="N54" s="5">
        <f t="shared" si="18"/>
        <v>0</v>
      </c>
      <c r="O54" s="5">
        <f t="shared" si="18"/>
        <v>0</v>
      </c>
      <c r="P54" s="5">
        <f t="shared" si="18"/>
        <v>0</v>
      </c>
      <c r="Q54" s="5">
        <f t="shared" si="18"/>
        <v>0</v>
      </c>
      <c r="R54" s="5">
        <f t="shared" si="18"/>
        <v>0</v>
      </c>
      <c r="S54" s="5">
        <f t="shared" si="18"/>
        <v>0</v>
      </c>
      <c r="T54" s="5">
        <f t="shared" si="18"/>
        <v>0</v>
      </c>
      <c r="U54" s="5">
        <f t="shared" si="18"/>
        <v>0</v>
      </c>
      <c r="V54" s="5">
        <f t="shared" si="18"/>
        <v>0</v>
      </c>
      <c r="W54" s="5">
        <f t="shared" si="18"/>
        <v>0</v>
      </c>
    </row>
    <row r="55" spans="2:23" outlineLevel="1" x14ac:dyDescent="0.2">
      <c r="B55" s="4" t="s">
        <v>1</v>
      </c>
      <c r="C55" s="5">
        <f t="shared" si="18"/>
        <v>2512.9349999999999</v>
      </c>
      <c r="D55" s="5">
        <f t="shared" si="18"/>
        <v>2432.1039999999998</v>
      </c>
      <c r="E55" s="5">
        <f t="shared" si="18"/>
        <v>2214.6040000000003</v>
      </c>
      <c r="F55" s="5">
        <f t="shared" si="18"/>
        <v>1915.6800000000003</v>
      </c>
      <c r="G55" s="5">
        <f t="shared" si="18"/>
        <v>1680.5150000000001</v>
      </c>
      <c r="H55" s="5">
        <f t="shared" si="18"/>
        <v>1335.2</v>
      </c>
      <c r="I55" s="5">
        <f t="shared" si="18"/>
        <v>1523.8149999999998</v>
      </c>
      <c r="J55" s="5">
        <f t="shared" si="18"/>
        <v>2138.2389999999996</v>
      </c>
      <c r="K55" s="5">
        <f t="shared" si="18"/>
        <v>2578.9490000000001</v>
      </c>
      <c r="L55" s="5">
        <f t="shared" si="18"/>
        <v>1777.0529999999999</v>
      </c>
      <c r="M55" s="5">
        <f t="shared" si="18"/>
        <v>1925.019</v>
      </c>
      <c r="N55" s="5">
        <f t="shared" si="18"/>
        <v>1807.0650000000001</v>
      </c>
      <c r="O55" s="5">
        <f t="shared" si="18"/>
        <v>1720.2740000000001</v>
      </c>
      <c r="P55" s="5">
        <f t="shared" si="18"/>
        <v>1537.5230000000001</v>
      </c>
      <c r="Q55" s="5">
        <f t="shared" si="18"/>
        <v>1306.1680000000001</v>
      </c>
      <c r="R55" s="5">
        <f t="shared" si="18"/>
        <v>1368.8319999999999</v>
      </c>
      <c r="S55" s="5">
        <f t="shared" si="18"/>
        <v>1163.904</v>
      </c>
      <c r="T55" s="5">
        <f t="shared" si="18"/>
        <v>1262.1969999999999</v>
      </c>
      <c r="U55" s="5">
        <f t="shared" si="18"/>
        <v>2075.1709999999998</v>
      </c>
      <c r="V55" s="5">
        <f t="shared" si="18"/>
        <v>1971.8249999999998</v>
      </c>
      <c r="W55" s="5">
        <f t="shared" si="18"/>
        <v>1538.2640000000001</v>
      </c>
    </row>
    <row r="56" spans="2:23" outlineLevel="1" x14ac:dyDescent="0.2">
      <c r="B56" s="15" t="s">
        <v>9</v>
      </c>
      <c r="C56" s="19">
        <f t="shared" ref="C56:W56" si="19">SUM(C46:C55)</f>
        <v>121557.917</v>
      </c>
      <c r="D56" s="19">
        <f t="shared" si="19"/>
        <v>118243.08899999999</v>
      </c>
      <c r="E56" s="19">
        <f t="shared" si="19"/>
        <v>119271.55799999999</v>
      </c>
      <c r="F56" s="19">
        <f t="shared" si="19"/>
        <v>117317.96899999998</v>
      </c>
      <c r="G56" s="19">
        <f t="shared" si="19"/>
        <v>121675.21</v>
      </c>
      <c r="H56" s="19">
        <f t="shared" si="19"/>
        <v>115159.117</v>
      </c>
      <c r="I56" s="19">
        <f t="shared" si="19"/>
        <v>106518.17400000001</v>
      </c>
      <c r="J56" s="19">
        <f t="shared" si="19"/>
        <v>112941.24900000001</v>
      </c>
      <c r="K56" s="19">
        <f t="shared" si="19"/>
        <v>108339.837</v>
      </c>
      <c r="L56" s="19">
        <f t="shared" si="19"/>
        <v>108277.174</v>
      </c>
      <c r="M56" s="19">
        <f t="shared" si="19"/>
        <v>109374.87300000001</v>
      </c>
      <c r="N56" s="19">
        <f t="shared" si="19"/>
        <v>102345.63800000001</v>
      </c>
      <c r="O56" s="19">
        <f t="shared" si="19"/>
        <v>105111.42200000001</v>
      </c>
      <c r="P56" s="19">
        <f t="shared" si="19"/>
        <v>107732.84700000001</v>
      </c>
      <c r="Q56" s="19">
        <f t="shared" si="19"/>
        <v>110430.545</v>
      </c>
      <c r="R56" s="19">
        <f t="shared" si="19"/>
        <v>114692.70899999999</v>
      </c>
      <c r="S56" s="19">
        <f t="shared" si="19"/>
        <v>125914.868</v>
      </c>
      <c r="T56" s="19">
        <f t="shared" si="19"/>
        <v>126636.64199999999</v>
      </c>
      <c r="U56" s="19">
        <f t="shared" si="19"/>
        <v>128726.985</v>
      </c>
      <c r="V56" s="19">
        <f t="shared" si="19"/>
        <v>126603.182</v>
      </c>
      <c r="W56" s="19">
        <f t="shared" si="19"/>
        <v>113819.97699999998</v>
      </c>
    </row>
    <row r="57" spans="2:23" outlineLevel="1" x14ac:dyDescent="0.2">
      <c r="B57" s="26" t="s">
        <v>91</v>
      </c>
      <c r="C57" s="25">
        <f t="shared" ref="C57:W57" si="20">C56/C37/1000</f>
        <v>2.2286182385066796E-3</v>
      </c>
      <c r="D57" s="25">
        <f t="shared" si="20"/>
        <v>2.2182477662203836E-3</v>
      </c>
      <c r="E57" s="25">
        <f t="shared" si="20"/>
        <v>2.2039122073084726E-3</v>
      </c>
      <c r="F57" s="25">
        <f t="shared" si="20"/>
        <v>2.1914548196031794E-3</v>
      </c>
      <c r="G57" s="25">
        <f t="shared" si="20"/>
        <v>2.1759174715202533E-3</v>
      </c>
      <c r="H57" s="25">
        <f t="shared" si="20"/>
        <v>2.1590971441488626E-3</v>
      </c>
      <c r="I57" s="25">
        <f t="shared" si="20"/>
        <v>2.1274989497022637E-3</v>
      </c>
      <c r="J57" s="25">
        <f t="shared" si="20"/>
        <v>2.1167128496838586E-3</v>
      </c>
      <c r="K57" s="25">
        <f t="shared" si="20"/>
        <v>2.1157268678489469E-3</v>
      </c>
      <c r="L57" s="25">
        <f t="shared" si="20"/>
        <v>2.1046101560684696E-3</v>
      </c>
      <c r="M57" s="25">
        <f t="shared" si="20"/>
        <v>2.0916767514886987E-3</v>
      </c>
      <c r="N57" s="25">
        <f t="shared" si="20"/>
        <v>2.0873799288666671E-3</v>
      </c>
      <c r="O57" s="25">
        <f t="shared" si="20"/>
        <v>2.0646410145272521E-3</v>
      </c>
      <c r="P57" s="25">
        <f t="shared" si="20"/>
        <v>2.053233742776469E-3</v>
      </c>
      <c r="Q57" s="25">
        <f t="shared" si="20"/>
        <v>2.0467024465783412E-3</v>
      </c>
      <c r="R57" s="25">
        <f t="shared" si="20"/>
        <v>2.0360548722437562E-3</v>
      </c>
      <c r="S57" s="25">
        <f t="shared" si="20"/>
        <v>2.0267194139643434E-3</v>
      </c>
      <c r="T57" s="25">
        <f t="shared" si="20"/>
        <v>2.0152106471340203E-3</v>
      </c>
      <c r="U57" s="25">
        <f t="shared" si="20"/>
        <v>2.0096606141185732E-3</v>
      </c>
      <c r="V57" s="25">
        <f t="shared" si="20"/>
        <v>1.9829883388725218E-3</v>
      </c>
      <c r="W57" s="25">
        <f t="shared" si="20"/>
        <v>1.9699992498292398E-3</v>
      </c>
    </row>
    <row r="58" spans="2:23" outlineLevel="1" x14ac:dyDescent="0.2"/>
    <row r="59" spans="2:23" outlineLevel="1" x14ac:dyDescent="0.2">
      <c r="B59" s="4" t="s">
        <v>18</v>
      </c>
      <c r="C59" s="11">
        <f t="shared" ref="C59:W59" si="21">IFERROR(C46/C56,0)</f>
        <v>0</v>
      </c>
      <c r="D59" s="11">
        <f t="shared" si="21"/>
        <v>0</v>
      </c>
      <c r="E59" s="11">
        <f t="shared" si="21"/>
        <v>0</v>
      </c>
      <c r="F59" s="11">
        <f t="shared" si="21"/>
        <v>0</v>
      </c>
      <c r="G59" s="11">
        <f t="shared" si="21"/>
        <v>0</v>
      </c>
      <c r="H59" s="11">
        <f t="shared" si="21"/>
        <v>0</v>
      </c>
      <c r="I59" s="11">
        <f t="shared" si="21"/>
        <v>0</v>
      </c>
      <c r="J59" s="11">
        <f t="shared" si="21"/>
        <v>0</v>
      </c>
      <c r="K59" s="11">
        <f t="shared" si="21"/>
        <v>0</v>
      </c>
      <c r="L59" s="11">
        <f t="shared" si="21"/>
        <v>0</v>
      </c>
      <c r="M59" s="11">
        <f t="shared" si="21"/>
        <v>0</v>
      </c>
      <c r="N59" s="11">
        <f t="shared" si="21"/>
        <v>0</v>
      </c>
      <c r="O59" s="11">
        <f t="shared" si="21"/>
        <v>0</v>
      </c>
      <c r="P59" s="11">
        <f t="shared" si="21"/>
        <v>0</v>
      </c>
      <c r="Q59" s="11">
        <f t="shared" si="21"/>
        <v>0</v>
      </c>
      <c r="R59" s="11">
        <f t="shared" si="21"/>
        <v>0</v>
      </c>
      <c r="S59" s="11">
        <f t="shared" si="21"/>
        <v>0</v>
      </c>
      <c r="T59" s="11">
        <f t="shared" si="21"/>
        <v>0</v>
      </c>
      <c r="U59" s="11">
        <f t="shared" si="21"/>
        <v>0</v>
      </c>
      <c r="V59" s="11">
        <f t="shared" si="21"/>
        <v>0</v>
      </c>
      <c r="W59" s="11">
        <f t="shared" si="21"/>
        <v>0</v>
      </c>
    </row>
    <row r="60" spans="2:23" outlineLevel="1" x14ac:dyDescent="0.2">
      <c r="B60" s="4" t="s">
        <v>19</v>
      </c>
      <c r="C60" s="11">
        <f t="shared" ref="C60:W60" si="22">IFERROR(C47/C56,0)</f>
        <v>0</v>
      </c>
      <c r="D60" s="11">
        <f t="shared" si="22"/>
        <v>0</v>
      </c>
      <c r="E60" s="11">
        <f t="shared" si="22"/>
        <v>0</v>
      </c>
      <c r="F60" s="11">
        <f t="shared" si="22"/>
        <v>0</v>
      </c>
      <c r="G60" s="11">
        <f t="shared" si="22"/>
        <v>0</v>
      </c>
      <c r="H60" s="11">
        <f t="shared" si="22"/>
        <v>0</v>
      </c>
      <c r="I60" s="11">
        <f t="shared" si="22"/>
        <v>0</v>
      </c>
      <c r="J60" s="11">
        <f t="shared" si="22"/>
        <v>0</v>
      </c>
      <c r="K60" s="11">
        <f t="shared" si="22"/>
        <v>0</v>
      </c>
      <c r="L60" s="11">
        <f t="shared" si="22"/>
        <v>0</v>
      </c>
      <c r="M60" s="11">
        <f t="shared" si="22"/>
        <v>0</v>
      </c>
      <c r="N60" s="11">
        <f t="shared" si="22"/>
        <v>0</v>
      </c>
      <c r="O60" s="11">
        <f t="shared" si="22"/>
        <v>0</v>
      </c>
      <c r="P60" s="11">
        <f t="shared" si="22"/>
        <v>0</v>
      </c>
      <c r="Q60" s="11">
        <f t="shared" si="22"/>
        <v>0</v>
      </c>
      <c r="R60" s="11">
        <f t="shared" si="22"/>
        <v>0</v>
      </c>
      <c r="S60" s="11">
        <f t="shared" si="22"/>
        <v>0</v>
      </c>
      <c r="T60" s="11">
        <f t="shared" si="22"/>
        <v>0</v>
      </c>
      <c r="U60" s="11">
        <f t="shared" si="22"/>
        <v>0</v>
      </c>
      <c r="V60" s="11">
        <f t="shared" si="22"/>
        <v>0</v>
      </c>
      <c r="W60" s="11">
        <f t="shared" si="22"/>
        <v>0</v>
      </c>
    </row>
    <row r="61" spans="2:23" outlineLevel="1" x14ac:dyDescent="0.2">
      <c r="B61" s="4" t="s">
        <v>16</v>
      </c>
      <c r="C61" s="11">
        <f t="shared" ref="C61:W61" si="23">IFERROR(C48/C56,0)</f>
        <v>2.5734695667744951E-2</v>
      </c>
      <c r="D61" s="11">
        <f t="shared" si="23"/>
        <v>3.2497848563479259E-2</v>
      </c>
      <c r="E61" s="11">
        <f t="shared" si="23"/>
        <v>3.3610552819306687E-2</v>
      </c>
      <c r="F61" s="11">
        <f t="shared" si="23"/>
        <v>3.3339053116407093E-2</v>
      </c>
      <c r="G61" s="11">
        <f t="shared" si="23"/>
        <v>2.752705337430689E-2</v>
      </c>
      <c r="H61" s="11">
        <f t="shared" si="23"/>
        <v>2.8639929568060163E-2</v>
      </c>
      <c r="I61" s="11">
        <f t="shared" si="23"/>
        <v>1.4847860610152778E-2</v>
      </c>
      <c r="J61" s="11">
        <f t="shared" si="23"/>
        <v>1.6376346254148473E-2</v>
      </c>
      <c r="K61" s="11">
        <f t="shared" si="23"/>
        <v>1.7438017744110138E-2</v>
      </c>
      <c r="L61" s="11">
        <f t="shared" si="23"/>
        <v>1.4657853925888387E-2</v>
      </c>
      <c r="M61" s="11">
        <f t="shared" si="23"/>
        <v>1.5297608619851836E-2</v>
      </c>
      <c r="N61" s="11">
        <f t="shared" si="23"/>
        <v>1.6113143971998103E-2</v>
      </c>
      <c r="O61" s="11">
        <f t="shared" si="23"/>
        <v>1.7081131297034494E-2</v>
      </c>
      <c r="P61" s="11">
        <f t="shared" si="23"/>
        <v>1.9469011154973005E-2</v>
      </c>
      <c r="Q61" s="11">
        <f t="shared" si="23"/>
        <v>2.0189839686112206E-2</v>
      </c>
      <c r="R61" s="11">
        <f t="shared" si="23"/>
        <v>2.0898826271511295E-2</v>
      </c>
      <c r="S61" s="11">
        <f t="shared" si="23"/>
        <v>2.0955341032482359E-2</v>
      </c>
      <c r="T61" s="11">
        <f t="shared" si="23"/>
        <v>2.2057044121558435E-2</v>
      </c>
      <c r="U61" s="11">
        <f t="shared" si="23"/>
        <v>2.3774137178774132E-2</v>
      </c>
      <c r="V61" s="11">
        <f t="shared" si="23"/>
        <v>2.3839732559012616E-2</v>
      </c>
      <c r="W61" s="11">
        <f t="shared" si="23"/>
        <v>2.6340376083541121E-2</v>
      </c>
    </row>
    <row r="62" spans="2:23" outlineLevel="1" x14ac:dyDescent="0.2">
      <c r="B62" s="4" t="s">
        <v>21</v>
      </c>
      <c r="C62" s="11">
        <f t="shared" ref="C62:W62" si="24">IFERROR(C49/C56,0)</f>
        <v>0</v>
      </c>
      <c r="D62" s="11">
        <f t="shared" si="24"/>
        <v>0</v>
      </c>
      <c r="E62" s="11">
        <f t="shared" si="24"/>
        <v>0</v>
      </c>
      <c r="F62" s="11">
        <f t="shared" si="24"/>
        <v>0</v>
      </c>
      <c r="G62" s="11">
        <f t="shared" si="24"/>
        <v>0</v>
      </c>
      <c r="H62" s="11">
        <f t="shared" si="24"/>
        <v>0</v>
      </c>
      <c r="I62" s="11">
        <f t="shared" si="24"/>
        <v>0</v>
      </c>
      <c r="J62" s="11">
        <f t="shared" si="24"/>
        <v>0</v>
      </c>
      <c r="K62" s="11">
        <f t="shared" si="24"/>
        <v>0</v>
      </c>
      <c r="L62" s="11">
        <f t="shared" si="24"/>
        <v>0</v>
      </c>
      <c r="M62" s="11">
        <f t="shared" si="24"/>
        <v>0</v>
      </c>
      <c r="N62" s="11">
        <f t="shared" si="24"/>
        <v>0</v>
      </c>
      <c r="O62" s="11">
        <f t="shared" si="24"/>
        <v>0</v>
      </c>
      <c r="P62" s="11">
        <f t="shared" si="24"/>
        <v>0</v>
      </c>
      <c r="Q62" s="11">
        <f t="shared" si="24"/>
        <v>0</v>
      </c>
      <c r="R62" s="11">
        <f t="shared" si="24"/>
        <v>0</v>
      </c>
      <c r="S62" s="11">
        <f t="shared" si="24"/>
        <v>0</v>
      </c>
      <c r="T62" s="11">
        <f t="shared" si="24"/>
        <v>0</v>
      </c>
      <c r="U62" s="11">
        <f t="shared" si="24"/>
        <v>0</v>
      </c>
      <c r="V62" s="11">
        <f t="shared" si="24"/>
        <v>0</v>
      </c>
      <c r="W62" s="11">
        <f t="shared" si="24"/>
        <v>0</v>
      </c>
    </row>
    <row r="63" spans="2:23" outlineLevel="1" x14ac:dyDescent="0.2">
      <c r="B63" s="4" t="s">
        <v>20</v>
      </c>
      <c r="C63" s="11">
        <f t="shared" ref="C63:W63" si="25">IFERROR(C50/C56,0)</f>
        <v>0.95189318685018276</v>
      </c>
      <c r="D63" s="11">
        <f t="shared" si="25"/>
        <v>0.94592349494523109</v>
      </c>
      <c r="E63" s="11">
        <f t="shared" si="25"/>
        <v>0.94724376787297437</v>
      </c>
      <c r="F63" s="11">
        <f t="shared" si="25"/>
        <v>0.94973099986072895</v>
      </c>
      <c r="G63" s="11">
        <f t="shared" si="25"/>
        <v>0.9580798668849636</v>
      </c>
      <c r="H63" s="11">
        <f t="shared" si="25"/>
        <v>0.95912651883219979</v>
      </c>
      <c r="I63" s="11">
        <f t="shared" si="25"/>
        <v>0.97000132578314768</v>
      </c>
      <c r="J63" s="11">
        <f t="shared" si="25"/>
        <v>0.96396848772232013</v>
      </c>
      <c r="K63" s="11">
        <f t="shared" si="25"/>
        <v>0.95798523307728445</v>
      </c>
      <c r="L63" s="11">
        <f t="shared" si="25"/>
        <v>0.9678471752504364</v>
      </c>
      <c r="M63" s="11">
        <f t="shared" si="25"/>
        <v>0.9323398894369459</v>
      </c>
      <c r="N63" s="11">
        <f t="shared" si="25"/>
        <v>0.92419143451917307</v>
      </c>
      <c r="O63" s="11">
        <f t="shared" si="25"/>
        <v>0.92750158018031559</v>
      </c>
      <c r="P63" s="11">
        <f t="shared" si="25"/>
        <v>0.931542243564769</v>
      </c>
      <c r="Q63" s="11">
        <f t="shared" si="25"/>
        <v>0.93277242270243255</v>
      </c>
      <c r="R63" s="11">
        <f t="shared" si="25"/>
        <v>0.96645903620604168</v>
      </c>
      <c r="S63" s="11">
        <f t="shared" si="25"/>
        <v>0.9693313263053257</v>
      </c>
      <c r="T63" s="11">
        <f t="shared" si="25"/>
        <v>0.96762692902106484</v>
      </c>
      <c r="U63" s="11">
        <f t="shared" si="25"/>
        <v>0.95985856423188964</v>
      </c>
      <c r="V63" s="11">
        <f t="shared" si="25"/>
        <v>0.96039316768515348</v>
      </c>
      <c r="W63" s="11">
        <f t="shared" si="25"/>
        <v>0.96001606115242855</v>
      </c>
    </row>
    <row r="64" spans="2:23" outlineLevel="1" x14ac:dyDescent="0.2">
      <c r="B64" s="4" t="s">
        <v>0</v>
      </c>
      <c r="C64" s="11">
        <f t="shared" ref="C64:W64" si="26">IFERROR(C51/C56,0)</f>
        <v>0</v>
      </c>
      <c r="D64" s="11">
        <f t="shared" si="26"/>
        <v>0</v>
      </c>
      <c r="E64" s="11">
        <f t="shared" si="26"/>
        <v>0</v>
      </c>
      <c r="F64" s="11">
        <f t="shared" si="26"/>
        <v>0</v>
      </c>
      <c r="G64" s="11">
        <f t="shared" si="26"/>
        <v>0</v>
      </c>
      <c r="H64" s="11">
        <f t="shared" si="26"/>
        <v>0</v>
      </c>
      <c r="I64" s="11">
        <f t="shared" si="26"/>
        <v>0</v>
      </c>
      <c r="J64" s="11">
        <f t="shared" si="26"/>
        <v>0</v>
      </c>
      <c r="K64" s="11">
        <f t="shared" si="26"/>
        <v>0</v>
      </c>
      <c r="L64" s="11">
        <f t="shared" si="26"/>
        <v>0</v>
      </c>
      <c r="M64" s="11">
        <f t="shared" si="26"/>
        <v>3.3185876247828879E-2</v>
      </c>
      <c r="N64" s="11">
        <f t="shared" si="26"/>
        <v>3.9312051579569997E-2</v>
      </c>
      <c r="O64" s="11">
        <f t="shared" si="26"/>
        <v>3.6722383986014379E-2</v>
      </c>
      <c r="P64" s="11">
        <f t="shared" si="26"/>
        <v>3.3264831477070309E-2</v>
      </c>
      <c r="Q64" s="11">
        <f t="shared" si="26"/>
        <v>3.4120912832586309E-2</v>
      </c>
      <c r="R64" s="11">
        <f t="shared" si="26"/>
        <v>0</v>
      </c>
      <c r="S64" s="11">
        <f t="shared" si="26"/>
        <v>0</v>
      </c>
      <c r="T64" s="11">
        <f t="shared" si="26"/>
        <v>0</v>
      </c>
      <c r="U64" s="11">
        <f t="shared" si="26"/>
        <v>0</v>
      </c>
      <c r="V64" s="11">
        <f t="shared" si="26"/>
        <v>0</v>
      </c>
      <c r="W64" s="11">
        <f t="shared" si="26"/>
        <v>0</v>
      </c>
    </row>
    <row r="65" spans="1:28" outlineLevel="1" x14ac:dyDescent="0.2">
      <c r="B65" s="4" t="s">
        <v>22</v>
      </c>
      <c r="C65" s="11">
        <f t="shared" ref="C65:W65" si="27">IFERROR(C52/C56,0)</f>
        <v>0</v>
      </c>
      <c r="D65" s="11">
        <f t="shared" si="27"/>
        <v>0</v>
      </c>
      <c r="E65" s="11">
        <f t="shared" si="27"/>
        <v>0</v>
      </c>
      <c r="F65" s="11">
        <f t="shared" si="27"/>
        <v>0</v>
      </c>
      <c r="G65" s="11">
        <f t="shared" si="27"/>
        <v>0</v>
      </c>
      <c r="H65" s="11">
        <f t="shared" si="27"/>
        <v>0</v>
      </c>
      <c r="I65" s="11">
        <f t="shared" si="27"/>
        <v>0</v>
      </c>
      <c r="J65" s="11">
        <f t="shared" si="27"/>
        <v>0</v>
      </c>
      <c r="K65" s="11">
        <f t="shared" si="27"/>
        <v>0</v>
      </c>
      <c r="L65" s="11">
        <f t="shared" si="27"/>
        <v>0</v>
      </c>
      <c r="M65" s="11">
        <f t="shared" si="27"/>
        <v>0</v>
      </c>
      <c r="N65" s="11">
        <f t="shared" si="27"/>
        <v>0</v>
      </c>
      <c r="O65" s="11">
        <f t="shared" si="27"/>
        <v>0</v>
      </c>
      <c r="P65" s="11">
        <f t="shared" si="27"/>
        <v>0</v>
      </c>
      <c r="Q65" s="11">
        <f t="shared" si="27"/>
        <v>0</v>
      </c>
      <c r="R65" s="11">
        <f t="shared" si="27"/>
        <v>0</v>
      </c>
      <c r="S65" s="11">
        <f t="shared" si="27"/>
        <v>0</v>
      </c>
      <c r="T65" s="11">
        <f t="shared" si="27"/>
        <v>0</v>
      </c>
      <c r="U65" s="11">
        <f t="shared" si="27"/>
        <v>0</v>
      </c>
      <c r="V65" s="11">
        <f t="shared" si="27"/>
        <v>0</v>
      </c>
      <c r="W65" s="11">
        <f t="shared" si="27"/>
        <v>0</v>
      </c>
    </row>
    <row r="66" spans="1:28" outlineLevel="1" x14ac:dyDescent="0.2">
      <c r="B66" s="4" t="s">
        <v>23</v>
      </c>
      <c r="C66" s="11">
        <f t="shared" ref="C66:W66" si="28">IFERROR(C53/C56,0)</f>
        <v>1.6993792350028505E-3</v>
      </c>
      <c r="D66" s="11">
        <f t="shared" si="28"/>
        <v>1.0099786889024864E-3</v>
      </c>
      <c r="E66" s="11">
        <f t="shared" si="28"/>
        <v>5.7793325714752548E-4</v>
      </c>
      <c r="F66" s="11">
        <f t="shared" si="28"/>
        <v>6.0099062915076559E-4</v>
      </c>
      <c r="G66" s="11">
        <f t="shared" si="28"/>
        <v>5.8159751686477472E-4</v>
      </c>
      <c r="H66" s="11">
        <f t="shared" si="28"/>
        <v>6.3915912102729998E-4</v>
      </c>
      <c r="I66" s="11">
        <f t="shared" si="28"/>
        <v>8.4513277518257109E-4</v>
      </c>
      <c r="J66" s="11">
        <f t="shared" si="28"/>
        <v>7.2285370245905444E-4</v>
      </c>
      <c r="K66" s="11">
        <f t="shared" si="28"/>
        <v>7.7249516260579189E-4</v>
      </c>
      <c r="L66" s="11">
        <f t="shared" si="28"/>
        <v>1.0828967516274483E-3</v>
      </c>
      <c r="M66" s="11">
        <f t="shared" si="28"/>
        <v>1.5764315447479422E-3</v>
      </c>
      <c r="N66" s="11">
        <f t="shared" si="28"/>
        <v>2.7268773291539792E-3</v>
      </c>
      <c r="O66" s="11">
        <f t="shared" si="28"/>
        <v>2.3287098142388369E-3</v>
      </c>
      <c r="P66" s="11">
        <f t="shared" si="28"/>
        <v>1.4522868777430526E-3</v>
      </c>
      <c r="Q66" s="11">
        <f t="shared" si="28"/>
        <v>1.0888654040419703E-3</v>
      </c>
      <c r="R66" s="11">
        <f t="shared" si="28"/>
        <v>7.0735969799091589E-4</v>
      </c>
      <c r="S66" s="11">
        <f t="shared" si="28"/>
        <v>4.6975389753019475E-4</v>
      </c>
      <c r="T66" s="11">
        <f t="shared" si="28"/>
        <v>3.4895113532779873E-4</v>
      </c>
      <c r="U66" s="11">
        <f t="shared" si="28"/>
        <v>2.4658388449010906E-4</v>
      </c>
      <c r="V66" s="11">
        <f t="shared" si="28"/>
        <v>1.9225425155585741E-4</v>
      </c>
      <c r="W66" s="11">
        <f t="shared" si="28"/>
        <v>1.2867688419933526E-4</v>
      </c>
    </row>
    <row r="67" spans="1:28" outlineLevel="1" x14ac:dyDescent="0.2">
      <c r="B67" s="4" t="s">
        <v>17</v>
      </c>
      <c r="C67" s="11">
        <f t="shared" ref="C67:W67" si="29">IFERROR(C54/C56,0)</f>
        <v>0</v>
      </c>
      <c r="D67" s="11">
        <f t="shared" si="29"/>
        <v>0</v>
      </c>
      <c r="E67" s="11">
        <f t="shared" si="29"/>
        <v>0</v>
      </c>
      <c r="F67" s="11">
        <f t="shared" si="29"/>
        <v>0</v>
      </c>
      <c r="G67" s="11">
        <f t="shared" si="29"/>
        <v>0</v>
      </c>
      <c r="H67" s="11">
        <f t="shared" si="29"/>
        <v>0</v>
      </c>
      <c r="I67" s="11">
        <f t="shared" si="29"/>
        <v>0</v>
      </c>
      <c r="J67" s="11">
        <f t="shared" si="29"/>
        <v>0</v>
      </c>
      <c r="K67" s="11">
        <f t="shared" si="29"/>
        <v>0</v>
      </c>
      <c r="L67" s="11">
        <f t="shared" si="29"/>
        <v>0</v>
      </c>
      <c r="M67" s="11">
        <f t="shared" si="29"/>
        <v>0</v>
      </c>
      <c r="N67" s="11">
        <f t="shared" si="29"/>
        <v>0</v>
      </c>
      <c r="O67" s="11">
        <f t="shared" si="29"/>
        <v>0</v>
      </c>
      <c r="P67" s="11">
        <f t="shared" si="29"/>
        <v>0</v>
      </c>
      <c r="Q67" s="11">
        <f t="shared" si="29"/>
        <v>0</v>
      </c>
      <c r="R67" s="11">
        <f t="shared" si="29"/>
        <v>0</v>
      </c>
      <c r="S67" s="11">
        <f t="shared" si="29"/>
        <v>0</v>
      </c>
      <c r="T67" s="11">
        <f t="shared" si="29"/>
        <v>0</v>
      </c>
      <c r="U67" s="11">
        <f t="shared" si="29"/>
        <v>0</v>
      </c>
      <c r="V67" s="11">
        <f t="shared" si="29"/>
        <v>0</v>
      </c>
      <c r="W67" s="11">
        <f t="shared" si="29"/>
        <v>0</v>
      </c>
    </row>
    <row r="68" spans="1:28" x14ac:dyDescent="0.2">
      <c r="B68" s="4" t="s">
        <v>1</v>
      </c>
      <c r="C68" s="11">
        <f t="shared" ref="C68:W68" si="30">IFERROR(C55/C56,0)</f>
        <v>2.06727382470695E-2</v>
      </c>
      <c r="D68" s="11">
        <f t="shared" si="30"/>
        <v>2.0568677802387251E-2</v>
      </c>
      <c r="E68" s="11">
        <f t="shared" si="30"/>
        <v>1.8567746050571425E-2</v>
      </c>
      <c r="F68" s="11">
        <f t="shared" si="30"/>
        <v>1.6328956393713231E-2</v>
      </c>
      <c r="G68" s="11">
        <f t="shared" si="30"/>
        <v>1.3811482223864665E-2</v>
      </c>
      <c r="H68" s="11">
        <f t="shared" si="30"/>
        <v>1.1594392478712736E-2</v>
      </c>
      <c r="I68" s="11">
        <f t="shared" si="30"/>
        <v>1.4305680831517066E-2</v>
      </c>
      <c r="J68" s="11">
        <f t="shared" si="30"/>
        <v>1.8932312321072342E-2</v>
      </c>
      <c r="K68" s="11">
        <f t="shared" si="30"/>
        <v>2.3804254015999674E-2</v>
      </c>
      <c r="L68" s="11">
        <f t="shared" si="30"/>
        <v>1.6412074072047724E-2</v>
      </c>
      <c r="M68" s="11">
        <f t="shared" si="30"/>
        <v>1.7600194150625435E-2</v>
      </c>
      <c r="N68" s="11">
        <f t="shared" si="30"/>
        <v>1.7656492600104753E-2</v>
      </c>
      <c r="O68" s="11">
        <f t="shared" si="30"/>
        <v>1.6366194722396581E-2</v>
      </c>
      <c r="P68" s="11">
        <f t="shared" si="30"/>
        <v>1.4271626925444567E-2</v>
      </c>
      <c r="Q68" s="11">
        <f t="shared" si="30"/>
        <v>1.1827959374826957E-2</v>
      </c>
      <c r="R68" s="11">
        <f t="shared" si="30"/>
        <v>1.1934777824456131E-2</v>
      </c>
      <c r="S68" s="11">
        <f t="shared" si="30"/>
        <v>9.24357876466185E-3</v>
      </c>
      <c r="T68" s="11">
        <f t="shared" si="30"/>
        <v>9.9670757220489143E-3</v>
      </c>
      <c r="U68" s="11">
        <f t="shared" si="30"/>
        <v>1.6120714704846072E-2</v>
      </c>
      <c r="V68" s="11">
        <f t="shared" si="30"/>
        <v>1.5574845504278081E-2</v>
      </c>
      <c r="W68" s="11">
        <f t="shared" si="30"/>
        <v>1.3514885879831098E-2</v>
      </c>
    </row>
    <row r="69" spans="1:28" x14ac:dyDescent="0.2">
      <c r="B69" s="15"/>
      <c r="C69" s="10"/>
      <c r="D69" s="10"/>
      <c r="E69" s="10"/>
      <c r="F69" s="10"/>
      <c r="G69" s="10"/>
      <c r="H69" s="10"/>
      <c r="I69" s="10"/>
      <c r="J69" s="10"/>
      <c r="K69" s="10"/>
      <c r="L69" s="10"/>
      <c r="M69" s="10"/>
      <c r="N69" s="10"/>
      <c r="O69" s="10"/>
      <c r="P69" s="10"/>
      <c r="Q69" s="10"/>
      <c r="R69" s="10"/>
      <c r="S69" s="10"/>
      <c r="T69" s="10"/>
      <c r="U69" s="10"/>
      <c r="V69" s="10"/>
      <c r="W69" s="10"/>
    </row>
    <row r="70" spans="1:28" s="33" customFormat="1" x14ac:dyDescent="0.2">
      <c r="A70" s="1"/>
      <c r="B70" s="1"/>
      <c r="C70" s="1"/>
      <c r="D70" s="1"/>
      <c r="E70" s="1"/>
      <c r="F70" s="1"/>
      <c r="G70" s="1"/>
      <c r="H70" s="1"/>
      <c r="I70" s="1"/>
      <c r="J70" s="1"/>
      <c r="K70" s="1"/>
      <c r="L70" s="1"/>
      <c r="M70" s="1"/>
      <c r="N70" s="1"/>
      <c r="O70" s="1"/>
      <c r="P70" s="1"/>
      <c r="Q70" s="1"/>
      <c r="R70" s="1"/>
      <c r="S70" s="1"/>
      <c r="T70" s="1"/>
      <c r="U70" s="1"/>
      <c r="V70" s="1"/>
      <c r="W70" s="1"/>
      <c r="X70" s="1"/>
      <c r="Y70" s="1"/>
      <c r="Z70"/>
      <c r="AA70" s="1"/>
      <c r="AB70" s="1"/>
    </row>
    <row r="71" spans="1:28" outlineLevel="1" x14ac:dyDescent="0.2">
      <c r="A71" s="32" t="s">
        <v>84</v>
      </c>
      <c r="B71" s="33"/>
      <c r="C71" s="33"/>
      <c r="D71" s="33"/>
      <c r="E71" s="33"/>
      <c r="F71" s="33"/>
      <c r="G71" s="33"/>
      <c r="H71" s="33"/>
      <c r="I71" s="33"/>
      <c r="J71" s="33"/>
      <c r="K71" s="33"/>
      <c r="L71" s="33"/>
      <c r="M71" s="33"/>
      <c r="N71" s="33"/>
      <c r="O71" s="33"/>
      <c r="P71" s="33"/>
      <c r="Q71" s="33"/>
      <c r="R71" s="33"/>
      <c r="S71" s="33"/>
      <c r="T71" s="33"/>
      <c r="U71" s="33"/>
      <c r="V71" s="33"/>
      <c r="W71" s="33"/>
      <c r="X71" s="33"/>
      <c r="Y71" s="33"/>
      <c r="Z71" s="34"/>
      <c r="AA71" s="33"/>
      <c r="AB71" s="33"/>
    </row>
    <row r="72" spans="1:28" outlineLevel="1" x14ac:dyDescent="0.2">
      <c r="B72" s="20" t="s">
        <v>88</v>
      </c>
      <c r="C72" s="5">
        <f>C76*CAN!C77</f>
        <v>33891.854355198469</v>
      </c>
      <c r="D72" s="5">
        <f>D76*CAN!D77</f>
        <v>32919.233051882002</v>
      </c>
      <c r="E72" s="5">
        <f>E76*CAN!E77</f>
        <v>33196.43267402293</v>
      </c>
      <c r="F72" s="5">
        <f>F76*CAN!F77</f>
        <v>32511.183416344982</v>
      </c>
      <c r="G72" s="5">
        <f>G76*CAN!G77</f>
        <v>33766.780785442825</v>
      </c>
      <c r="H72" s="5">
        <f>H76*CAN!H77</f>
        <v>31915.163319368825</v>
      </c>
      <c r="I72" s="5">
        <f>I76*CAN!I77</f>
        <v>30412.993381284072</v>
      </c>
      <c r="J72" s="5">
        <f>J76*CAN!J77</f>
        <v>32175.680051466479</v>
      </c>
      <c r="K72" s="5">
        <f>K76*CAN!K77</f>
        <v>30614.851316572796</v>
      </c>
      <c r="L72" s="5">
        <f>L76*CAN!L77</f>
        <v>30402.396547694276</v>
      </c>
      <c r="M72" s="5">
        <f>M76*CAN!M77</f>
        <v>30320.788448032647</v>
      </c>
      <c r="N72" s="5">
        <f>N76*CAN!N77</f>
        <v>27942.423515657807</v>
      </c>
      <c r="O72" s="5">
        <f>O76*CAN!O77</f>
        <v>28779.206953899247</v>
      </c>
      <c r="P72" s="5">
        <f>P76*CAN!P77</f>
        <v>29159.557618821615</v>
      </c>
      <c r="Q72" s="5">
        <f>Q76*CAN!Q77</f>
        <v>29352.893581214463</v>
      </c>
      <c r="R72" s="5">
        <f>R76*CAN!R77</f>
        <v>30087.005056925242</v>
      </c>
      <c r="S72" s="5">
        <f>S76*CAN!S77</f>
        <v>32141.722320842695</v>
      </c>
      <c r="T72" s="5">
        <f>T76*CAN!T77</f>
        <v>31565.042901580007</v>
      </c>
      <c r="U72" s="5">
        <f>U76*CAN!U77</f>
        <v>31318.032190348826</v>
      </c>
      <c r="V72" s="5">
        <f>V76*CAN!V77</f>
        <v>30359.175389740816</v>
      </c>
      <c r="W72" s="5">
        <f>W76*CAN!W77</f>
        <v>26390.140373234048</v>
      </c>
      <c r="Z72" s="21"/>
      <c r="AB72"/>
    </row>
    <row r="73" spans="1:28" outlineLevel="1" x14ac:dyDescent="0.2">
      <c r="B73" s="7" t="s">
        <v>89</v>
      </c>
      <c r="C73" s="5">
        <f>'[2]Table 21'!C$13</f>
        <v>77.040000000000006</v>
      </c>
      <c r="D73" s="5">
        <f>'[2]Table 21'!D$13</f>
        <v>84.284999999999997</v>
      </c>
      <c r="E73" s="5">
        <f>'[2]Table 21'!E$13</f>
        <v>92.061000000000007</v>
      </c>
      <c r="F73" s="5">
        <f>'[2]Table 21'!F$13</f>
        <v>89.388000000000005</v>
      </c>
      <c r="G73" s="5">
        <f>'[2]Table 21'!G$13</f>
        <v>94.078999999999994</v>
      </c>
      <c r="H73" s="5">
        <f>'[2]Table 21'!H$13</f>
        <v>90.822000000000003</v>
      </c>
      <c r="I73" s="5">
        <f>'[2]Table 21'!I$13</f>
        <v>98.766999999999996</v>
      </c>
      <c r="J73" s="5">
        <f>'[2]Table 21'!J$13</f>
        <v>101.97199999999999</v>
      </c>
      <c r="K73" s="5">
        <f>'[2]Table 21'!K$13</f>
        <v>96.99</v>
      </c>
      <c r="L73" s="5">
        <f>'[2]Table 21'!L$13</f>
        <v>76.206000000000003</v>
      </c>
      <c r="M73" s="5">
        <f>'[2]Table 21'!M$13</f>
        <v>68.668999999999997</v>
      </c>
      <c r="N73" s="5">
        <f>'[2]Table 21'!N$13</f>
        <v>67.188000000000002</v>
      </c>
      <c r="O73" s="5">
        <f>'[2]Table 21'!O$13</f>
        <v>72.909000000000006</v>
      </c>
      <c r="P73" s="5">
        <f>'[2]Table 21'!P$13</f>
        <v>77.400999999999996</v>
      </c>
      <c r="Q73" s="5">
        <f>'[2]Table 21'!Q$13</f>
        <v>77.213999999999999</v>
      </c>
      <c r="R73" s="5">
        <f>'[2]Table 21'!R$13</f>
        <v>75.010999999999996</v>
      </c>
      <c r="S73" s="5">
        <f>'[2]Table 21'!S$13</f>
        <v>74.965000000000003</v>
      </c>
      <c r="T73" s="5">
        <f>'[2]Table 21'!T$13</f>
        <v>74.775000000000006</v>
      </c>
      <c r="U73" s="5">
        <f>'[2]Table 21'!U$13</f>
        <v>67.203999999999994</v>
      </c>
      <c r="V73" s="5">
        <f>'[2]Table 21'!V$13</f>
        <v>65.549000000000007</v>
      </c>
      <c r="W73" s="5">
        <f>'[2]Table 21'!W$13</f>
        <v>44.865000000000002</v>
      </c>
      <c r="Z73" s="21" t="s">
        <v>93</v>
      </c>
      <c r="AB73"/>
    </row>
    <row r="74" spans="1:28" outlineLevel="1" x14ac:dyDescent="0.2">
      <c r="B74" s="7" t="s">
        <v>25</v>
      </c>
      <c r="C74" s="5">
        <f>'[2]Table 21'!C$16</f>
        <v>1207.576</v>
      </c>
      <c r="D74" s="5">
        <f>'[2]Table 21'!D$16</f>
        <v>1278.239</v>
      </c>
      <c r="E74" s="5">
        <f>'[2]Table 21'!E$16</f>
        <v>1276.354</v>
      </c>
      <c r="F74" s="5">
        <f>'[2]Table 21'!F$16</f>
        <v>1284.3150000000001</v>
      </c>
      <c r="G74" s="5">
        <f>'[2]Table 21'!G$16</f>
        <v>1295.1869999999999</v>
      </c>
      <c r="H74" s="5">
        <f>'[2]Table 21'!H$16</f>
        <v>1270.5450000000001</v>
      </c>
      <c r="I74" s="5">
        <f>'[2]Table 21'!I$16</f>
        <v>1335.7750000000001</v>
      </c>
      <c r="J74" s="5">
        <f>'[2]Table 21'!J$16</f>
        <v>1415.2380000000001</v>
      </c>
      <c r="K74" s="5">
        <f>'[2]Table 21'!K$16</f>
        <v>1534.0650000000001</v>
      </c>
      <c r="L74" s="5">
        <f>'[2]Table 21'!L$16</f>
        <v>1551.422</v>
      </c>
      <c r="M74" s="5">
        <f>'[2]Table 21'!M$16</f>
        <v>1529.5050000000001</v>
      </c>
      <c r="N74" s="5">
        <f>'[2]Table 21'!N$16</f>
        <v>1515.538</v>
      </c>
      <c r="O74" s="5">
        <f>'[2]Table 21'!O$16</f>
        <v>1498.857</v>
      </c>
      <c r="P74" s="5">
        <f>'[2]Table 21'!P$16</f>
        <v>1557.2139999999999</v>
      </c>
      <c r="Q74" s="5">
        <f>'[2]Table 21'!Q$16</f>
        <v>1577.15</v>
      </c>
      <c r="R74" s="5">
        <f>'[2]Table 21'!R$16</f>
        <v>1630.846</v>
      </c>
      <c r="S74" s="5">
        <f>'[2]Table 21'!S$16</f>
        <v>1664.2159999999999</v>
      </c>
      <c r="T74" s="5">
        <f>'[2]Table 21'!T$16</f>
        <v>1666.383</v>
      </c>
      <c r="U74" s="5">
        <f>'[2]Table 21'!U$16</f>
        <v>1630.2570000000001</v>
      </c>
      <c r="V74" s="5">
        <f>'[2]Table 21'!V$16</f>
        <v>1651.345</v>
      </c>
      <c r="W74" s="5">
        <f>'[2]Table 21'!W$16</f>
        <v>1574.203</v>
      </c>
      <c r="Z74" s="21" t="s">
        <v>93</v>
      </c>
      <c r="AB74"/>
    </row>
    <row r="75" spans="1:28" outlineLevel="1" x14ac:dyDescent="0.2">
      <c r="B75" s="7" t="s">
        <v>30</v>
      </c>
      <c r="C75" s="5">
        <f>'[2]Table 21'!C$19</f>
        <v>17740.848000000002</v>
      </c>
      <c r="D75" s="5">
        <f>'[2]Table 21'!D$19</f>
        <v>16277.072</v>
      </c>
      <c r="E75" s="5">
        <f>'[2]Table 21'!E$19</f>
        <v>16436.296999999999</v>
      </c>
      <c r="F75" s="5">
        <f>'[2]Table 21'!F$19</f>
        <v>15995.215</v>
      </c>
      <c r="G75" s="5">
        <f>'[2]Table 21'!G$19</f>
        <v>16471.423999999999</v>
      </c>
      <c r="H75" s="5">
        <f>'[2]Table 21'!H$19</f>
        <v>15868.142</v>
      </c>
      <c r="I75" s="5">
        <f>'[2]Table 21'!I$19</f>
        <v>14381.032999999999</v>
      </c>
      <c r="J75" s="5">
        <f>'[2]Table 21'!J$19</f>
        <v>14358.45</v>
      </c>
      <c r="K75" s="5">
        <f>'[2]Table 21'!K$19</f>
        <v>12602.1</v>
      </c>
      <c r="L75" s="5">
        <f>'[2]Table 21'!L$19</f>
        <v>12373.072</v>
      </c>
      <c r="M75" s="5">
        <f>'[2]Table 21'!M$19</f>
        <v>12515.102999999999</v>
      </c>
      <c r="N75" s="5">
        <f>'[2]Table 21'!N$19</f>
        <v>11638.239</v>
      </c>
      <c r="O75" s="5">
        <f>'[2]Table 21'!O$19</f>
        <v>12118.638000000001</v>
      </c>
      <c r="P75" s="5">
        <f>'[2]Table 21'!P$19</f>
        <v>11817.156999999999</v>
      </c>
      <c r="Q75" s="5">
        <f>'[2]Table 21'!Q$19</f>
        <v>11743.66</v>
      </c>
      <c r="R75" s="5">
        <f>'[2]Table 21'!R$19</f>
        <v>11639.565000000001</v>
      </c>
      <c r="S75" s="5">
        <f>'[2]Table 21'!S$19</f>
        <v>12183.593000000001</v>
      </c>
      <c r="T75" s="5">
        <f>'[2]Table 21'!T$19</f>
        <v>11947.931</v>
      </c>
      <c r="U75" s="5">
        <f>'[2]Table 21'!U$19</f>
        <v>12115.594999999999</v>
      </c>
      <c r="V75" s="5">
        <f>'[2]Table 21'!V$19</f>
        <v>11593.210999999999</v>
      </c>
      <c r="W75" s="5">
        <f>'[2]Table 21'!W$19</f>
        <v>10570.067999999999</v>
      </c>
      <c r="Z75" s="21" t="s">
        <v>93</v>
      </c>
      <c r="AB75"/>
    </row>
    <row r="76" spans="1:28" outlineLevel="1" x14ac:dyDescent="0.2">
      <c r="B76" s="7" t="s">
        <v>31</v>
      </c>
      <c r="C76" s="5">
        <f t="shared" ref="C76:W76" si="31">C74*C75/1000</f>
        <v>21423.422264448003</v>
      </c>
      <c r="D76" s="5">
        <f t="shared" si="31"/>
        <v>20805.988236207999</v>
      </c>
      <c r="E76" s="5">
        <f t="shared" si="31"/>
        <v>20978.533421138</v>
      </c>
      <c r="F76" s="5">
        <f t="shared" si="31"/>
        <v>20542.894552725003</v>
      </c>
      <c r="G76" s="5">
        <f t="shared" si="31"/>
        <v>21333.574236287997</v>
      </c>
      <c r="H76" s="5">
        <f t="shared" si="31"/>
        <v>20161.188477390002</v>
      </c>
      <c r="I76" s="5">
        <f t="shared" si="31"/>
        <v>19209.824355574998</v>
      </c>
      <c r="J76" s="5">
        <f t="shared" si="31"/>
        <v>20320.624061100003</v>
      </c>
      <c r="K76" s="5">
        <f t="shared" si="31"/>
        <v>19332.440536499998</v>
      </c>
      <c r="L76" s="5">
        <f t="shared" si="31"/>
        <v>19195.856108384003</v>
      </c>
      <c r="M76" s="5">
        <f t="shared" si="31"/>
        <v>19141.912614015</v>
      </c>
      <c r="N76" s="5">
        <f t="shared" si="31"/>
        <v>17638.193457582001</v>
      </c>
      <c r="O76" s="5">
        <f t="shared" si="31"/>
        <v>18164.105396766001</v>
      </c>
      <c r="P76" s="5">
        <f t="shared" si="31"/>
        <v>18401.842320598</v>
      </c>
      <c r="Q76" s="5">
        <f t="shared" si="31"/>
        <v>18521.513369</v>
      </c>
      <c r="R76" s="5">
        <f t="shared" si="31"/>
        <v>18982.338021990003</v>
      </c>
      <c r="S76" s="5">
        <f t="shared" si="31"/>
        <v>20276.130408088</v>
      </c>
      <c r="T76" s="5">
        <f t="shared" si="31"/>
        <v>19909.829103573004</v>
      </c>
      <c r="U76" s="5">
        <f t="shared" si="31"/>
        <v>19751.533557914998</v>
      </c>
      <c r="V76" s="5">
        <f t="shared" si="31"/>
        <v>19144.391018794999</v>
      </c>
      <c r="W76" s="5">
        <f t="shared" si="31"/>
        <v>16639.432755803999</v>
      </c>
    </row>
    <row r="77" spans="1:28" outlineLevel="1" x14ac:dyDescent="0.2">
      <c r="B77" s="7" t="s">
        <v>140</v>
      </c>
      <c r="C77" s="14">
        <f t="shared" ref="C77:W77" si="32">C72/C76</f>
        <v>1.5820000155363472</v>
      </c>
      <c r="D77" s="14">
        <f t="shared" si="32"/>
        <v>1.5821999262017128</v>
      </c>
      <c r="E77" s="14">
        <f t="shared" si="32"/>
        <v>1.582400066182613</v>
      </c>
      <c r="F77" s="14">
        <f t="shared" si="32"/>
        <v>1.5825999268458686</v>
      </c>
      <c r="G77" s="14">
        <f t="shared" si="32"/>
        <v>1.5827999758243128</v>
      </c>
      <c r="H77" s="14">
        <f t="shared" si="32"/>
        <v>1.5830000971996494</v>
      </c>
      <c r="I77" s="14">
        <f t="shared" si="32"/>
        <v>1.5831999719694332</v>
      </c>
      <c r="J77" s="14">
        <f t="shared" si="32"/>
        <v>1.5834001925689252</v>
      </c>
      <c r="K77" s="14">
        <f t="shared" si="32"/>
        <v>1.5835999215293797</v>
      </c>
      <c r="L77" s="14">
        <f t="shared" si="32"/>
        <v>1.5837999814145143</v>
      </c>
      <c r="M77" s="14">
        <f t="shared" si="32"/>
        <v>1.5839999408331269</v>
      </c>
      <c r="N77" s="14">
        <f t="shared" si="32"/>
        <v>1.5841998548692866</v>
      </c>
      <c r="O77" s="14">
        <f t="shared" si="32"/>
        <v>1.5843999098916919</v>
      </c>
      <c r="P77" s="14">
        <f t="shared" si="32"/>
        <v>1.5845999064007861</v>
      </c>
      <c r="Q77" s="14">
        <f t="shared" si="32"/>
        <v>1.5847999564842936</v>
      </c>
      <c r="R77" s="14">
        <f t="shared" si="32"/>
        <v>1.5849999627059157</v>
      </c>
      <c r="S77" s="14">
        <f t="shared" si="32"/>
        <v>1.5852000196261116</v>
      </c>
      <c r="T77" s="14">
        <f t="shared" si="32"/>
        <v>1.5853999920027122</v>
      </c>
      <c r="U77" s="14">
        <f t="shared" si="32"/>
        <v>1.5856000294113266</v>
      </c>
      <c r="V77" s="14">
        <f t="shared" si="32"/>
        <v>1.585800005857366</v>
      </c>
      <c r="W77" s="14">
        <f t="shared" si="32"/>
        <v>1.5860000013539468</v>
      </c>
    </row>
    <row r="78" spans="1:28" outlineLevel="1" x14ac:dyDescent="0.2">
      <c r="B78" s="7" t="s">
        <v>90</v>
      </c>
      <c r="C78" s="5">
        <f t="shared" ref="C78:W78" si="33">C75*C77</f>
        <v>28066.021811627976</v>
      </c>
      <c r="D78" s="5">
        <f t="shared" si="33"/>
        <v>25753.582117179965</v>
      </c>
      <c r="E78" s="5">
        <f t="shared" si="33"/>
        <v>26008.797460597081</v>
      </c>
      <c r="F78" s="5">
        <f t="shared" si="33"/>
        <v>25314.02608888394</v>
      </c>
      <c r="G78" s="5">
        <f t="shared" si="33"/>
        <v>26070.969508992002</v>
      </c>
      <c r="H78" s="5">
        <f t="shared" si="33"/>
        <v>25119.270328377839</v>
      </c>
      <c r="I78" s="5">
        <f t="shared" si="33"/>
        <v>22768.051042491494</v>
      </c>
      <c r="J78" s="5">
        <f t="shared" si="33"/>
        <v>22735.172494991286</v>
      </c>
      <c r="K78" s="5">
        <f t="shared" si="33"/>
        <v>19956.684571105397</v>
      </c>
      <c r="L78" s="5">
        <f t="shared" si="33"/>
        <v>19596.471203640449</v>
      </c>
      <c r="M78" s="5">
        <f t="shared" si="33"/>
        <v>19823.922411520489</v>
      </c>
      <c r="N78" s="5">
        <f t="shared" si="33"/>
        <v>18437.296534734072</v>
      </c>
      <c r="O78" s="5">
        <f t="shared" si="33"/>
        <v>19200.768955210035</v>
      </c>
      <c r="P78" s="5">
        <f t="shared" si="33"/>
        <v>18725.465876123391</v>
      </c>
      <c r="Q78" s="5">
        <f t="shared" si="33"/>
        <v>18611.351856966339</v>
      </c>
      <c r="R78" s="5">
        <f t="shared" si="33"/>
        <v>18448.710090913082</v>
      </c>
      <c r="S78" s="5">
        <f t="shared" si="33"/>
        <v>19313.431862716556</v>
      </c>
      <c r="T78" s="5">
        <f t="shared" si="33"/>
        <v>18942.249711848959</v>
      </c>
      <c r="U78" s="5">
        <f t="shared" si="33"/>
        <v>19210.487788335722</v>
      </c>
      <c r="V78" s="5">
        <f t="shared" si="33"/>
        <v>18384.514071705678</v>
      </c>
      <c r="W78" s="5">
        <f t="shared" si="33"/>
        <v>16764.12786231131</v>
      </c>
    </row>
    <row r="79" spans="1:28" outlineLevel="1" x14ac:dyDescent="0.2"/>
    <row r="80" spans="1:28" outlineLevel="1" x14ac:dyDescent="0.2">
      <c r="B80" s="8" t="s">
        <v>14</v>
      </c>
      <c r="C80" s="13"/>
    </row>
    <row r="81" spans="2:26" outlineLevel="1" x14ac:dyDescent="0.2">
      <c r="B81" s="4" t="s">
        <v>18</v>
      </c>
      <c r="C81" s="5">
        <f>IFERROR(INDEX('[2]Table 20'!C$14:C$19,MATCH($B81,'[2]Table 20'!$B$14:$B$19,0))*1000,0)</f>
        <v>0</v>
      </c>
      <c r="D81" s="5">
        <f>IFERROR(INDEX('[2]Table 20'!D$14:D$19,MATCH($B81,'[2]Table 20'!$B$14:$B$19,0))*1000,0)</f>
        <v>0</v>
      </c>
      <c r="E81" s="5">
        <f>IFERROR(INDEX('[2]Table 20'!E$14:E$19,MATCH($B81,'[2]Table 20'!$B$14:$B$19,0))*1000,0)</f>
        <v>0</v>
      </c>
      <c r="F81" s="5">
        <f>IFERROR(INDEX('[2]Table 20'!F$14:F$19,MATCH($B81,'[2]Table 20'!$B$14:$B$19,0))*1000,0)</f>
        <v>0</v>
      </c>
      <c r="G81" s="5">
        <f>IFERROR(INDEX('[2]Table 20'!G$14:G$19,MATCH($B81,'[2]Table 20'!$B$14:$B$19,0))*1000,0)</f>
        <v>0</v>
      </c>
      <c r="H81" s="5">
        <f>IFERROR(INDEX('[2]Table 20'!H$14:H$19,MATCH($B81,'[2]Table 20'!$B$14:$B$19,0))*1000,0)</f>
        <v>0</v>
      </c>
      <c r="I81" s="5">
        <f>IFERROR(INDEX('[2]Table 20'!I$14:I$19,MATCH($B81,'[2]Table 20'!$B$14:$B$19,0))*1000,0)</f>
        <v>0</v>
      </c>
      <c r="J81" s="5">
        <f>IFERROR(INDEX('[2]Table 20'!J$14:J$19,MATCH($B81,'[2]Table 20'!$B$14:$B$19,0))*1000,0)</f>
        <v>0</v>
      </c>
      <c r="K81" s="5">
        <f>IFERROR(INDEX('[2]Table 20'!K$14:K$19,MATCH($B81,'[2]Table 20'!$B$14:$B$19,0))*1000,0)</f>
        <v>0</v>
      </c>
      <c r="L81" s="5">
        <f>IFERROR(INDEX('[2]Table 20'!L$14:L$19,MATCH($B81,'[2]Table 20'!$B$14:$B$19,0))*1000,0)</f>
        <v>0</v>
      </c>
      <c r="M81" s="5">
        <f>IFERROR(INDEX('[2]Table 20'!M$14:M$19,MATCH($B81,'[2]Table 20'!$B$14:$B$19,0))*1000,0)</f>
        <v>0</v>
      </c>
      <c r="N81" s="5">
        <f>IFERROR(INDEX('[2]Table 20'!N$14:N$19,MATCH($B81,'[2]Table 20'!$B$14:$B$19,0))*1000,0)</f>
        <v>0</v>
      </c>
      <c r="O81" s="5">
        <f>IFERROR(INDEX('[2]Table 20'!O$14:O$19,MATCH($B81,'[2]Table 20'!$B$14:$B$19,0))*1000,0)</f>
        <v>0</v>
      </c>
      <c r="P81" s="5">
        <f>IFERROR(INDEX('[2]Table 20'!P$14:P$19,MATCH($B81,'[2]Table 20'!$B$14:$B$19,0))*1000,0)</f>
        <v>0</v>
      </c>
      <c r="Q81" s="5">
        <f>IFERROR(INDEX('[2]Table 20'!Q$14:Q$19,MATCH($B81,'[2]Table 20'!$B$14:$B$19,0))*1000,0)</f>
        <v>0</v>
      </c>
      <c r="R81" s="5">
        <f>IFERROR(INDEX('[2]Table 20'!R$14:R$19,MATCH($B81,'[2]Table 20'!$B$14:$B$19,0))*1000,0)</f>
        <v>0</v>
      </c>
      <c r="S81" s="5">
        <f>IFERROR(INDEX('[2]Table 20'!S$14:S$19,MATCH($B81,'[2]Table 20'!$B$14:$B$19,0))*1000,0)</f>
        <v>0</v>
      </c>
      <c r="T81" s="5">
        <f>IFERROR(INDEX('[2]Table 20'!T$14:T$19,MATCH($B81,'[2]Table 20'!$B$14:$B$19,0))*1000,0)</f>
        <v>0</v>
      </c>
      <c r="U81" s="5">
        <f>IFERROR(INDEX('[2]Table 20'!U$14:U$19,MATCH($B81,'[2]Table 20'!$B$14:$B$19,0))*1000,0)</f>
        <v>0</v>
      </c>
      <c r="V81" s="5">
        <f>IFERROR(INDEX('[2]Table 20'!V$14:V$19,MATCH($B81,'[2]Table 20'!$B$14:$B$19,0))*1000,0)</f>
        <v>0</v>
      </c>
      <c r="W81" s="5">
        <f>IFERROR(INDEX('[2]Table 20'!W$14:W$19,MATCH($B81,'[2]Table 20'!$B$14:$B$19,0))*1000,0)</f>
        <v>0</v>
      </c>
      <c r="Z81" s="21" t="s">
        <v>93</v>
      </c>
    </row>
    <row r="82" spans="2:26" outlineLevel="1" x14ac:dyDescent="0.2">
      <c r="B82" s="4" t="s">
        <v>19</v>
      </c>
      <c r="C82" s="5">
        <f>IFERROR(INDEX('[2]Table 20'!C$14:C$19,MATCH($B82,'[2]Table 20'!$B$14:$B$19,0))*1000,0)</f>
        <v>0</v>
      </c>
      <c r="D82" s="5">
        <f>IFERROR(INDEX('[2]Table 20'!D$14:D$19,MATCH($B82,'[2]Table 20'!$B$14:$B$19,0))*1000,0)</f>
        <v>0</v>
      </c>
      <c r="E82" s="5">
        <f>IFERROR(INDEX('[2]Table 20'!E$14:E$19,MATCH($B82,'[2]Table 20'!$B$14:$B$19,0))*1000,0)</f>
        <v>0</v>
      </c>
      <c r="F82" s="5">
        <f>IFERROR(INDEX('[2]Table 20'!F$14:F$19,MATCH($B82,'[2]Table 20'!$B$14:$B$19,0))*1000,0)</f>
        <v>0</v>
      </c>
      <c r="G82" s="5">
        <f>IFERROR(INDEX('[2]Table 20'!G$14:G$19,MATCH($B82,'[2]Table 20'!$B$14:$B$19,0))*1000,0)</f>
        <v>0</v>
      </c>
      <c r="H82" s="5">
        <f>IFERROR(INDEX('[2]Table 20'!H$14:H$19,MATCH($B82,'[2]Table 20'!$B$14:$B$19,0))*1000,0)</f>
        <v>0</v>
      </c>
      <c r="I82" s="5">
        <f>IFERROR(INDEX('[2]Table 20'!I$14:I$19,MATCH($B82,'[2]Table 20'!$B$14:$B$19,0))*1000,0)</f>
        <v>0</v>
      </c>
      <c r="J82" s="5">
        <f>IFERROR(INDEX('[2]Table 20'!J$14:J$19,MATCH($B82,'[2]Table 20'!$B$14:$B$19,0))*1000,0)</f>
        <v>0</v>
      </c>
      <c r="K82" s="5">
        <f>IFERROR(INDEX('[2]Table 20'!K$14:K$19,MATCH($B82,'[2]Table 20'!$B$14:$B$19,0))*1000,0)</f>
        <v>0</v>
      </c>
      <c r="L82" s="5">
        <f>IFERROR(INDEX('[2]Table 20'!L$14:L$19,MATCH($B82,'[2]Table 20'!$B$14:$B$19,0))*1000,0)</f>
        <v>0</v>
      </c>
      <c r="M82" s="5">
        <f>IFERROR(INDEX('[2]Table 20'!M$14:M$19,MATCH($B82,'[2]Table 20'!$B$14:$B$19,0))*1000,0)</f>
        <v>0</v>
      </c>
      <c r="N82" s="5">
        <f>IFERROR(INDEX('[2]Table 20'!N$14:N$19,MATCH($B82,'[2]Table 20'!$B$14:$B$19,0))*1000,0)</f>
        <v>0</v>
      </c>
      <c r="O82" s="5">
        <f>IFERROR(INDEX('[2]Table 20'!O$14:O$19,MATCH($B82,'[2]Table 20'!$B$14:$B$19,0))*1000,0)</f>
        <v>0</v>
      </c>
      <c r="P82" s="5">
        <f>IFERROR(INDEX('[2]Table 20'!P$14:P$19,MATCH($B82,'[2]Table 20'!$B$14:$B$19,0))*1000,0)</f>
        <v>0</v>
      </c>
      <c r="Q82" s="5">
        <f>IFERROR(INDEX('[2]Table 20'!Q$14:Q$19,MATCH($B82,'[2]Table 20'!$B$14:$B$19,0))*1000,0)</f>
        <v>0</v>
      </c>
      <c r="R82" s="5">
        <f>IFERROR(INDEX('[2]Table 20'!R$14:R$19,MATCH($B82,'[2]Table 20'!$B$14:$B$19,0))*1000,0)</f>
        <v>0</v>
      </c>
      <c r="S82" s="5">
        <f>IFERROR(INDEX('[2]Table 20'!S$14:S$19,MATCH($B82,'[2]Table 20'!$B$14:$B$19,0))*1000,0)</f>
        <v>0</v>
      </c>
      <c r="T82" s="5">
        <f>IFERROR(INDEX('[2]Table 20'!T$14:T$19,MATCH($B82,'[2]Table 20'!$B$14:$B$19,0))*1000,0)</f>
        <v>0</v>
      </c>
      <c r="U82" s="5">
        <f>IFERROR(INDEX('[2]Table 20'!U$14:U$19,MATCH($B82,'[2]Table 20'!$B$14:$B$19,0))*1000,0)</f>
        <v>0</v>
      </c>
      <c r="V82" s="5">
        <f>IFERROR(INDEX('[2]Table 20'!V$14:V$19,MATCH($B82,'[2]Table 20'!$B$14:$B$19,0))*1000,0)</f>
        <v>0</v>
      </c>
      <c r="W82" s="5">
        <f>IFERROR(INDEX('[2]Table 20'!W$14:W$19,MATCH($B82,'[2]Table 20'!$B$14:$B$19,0))*1000,0)</f>
        <v>0</v>
      </c>
      <c r="Z82" s="21" t="s">
        <v>93</v>
      </c>
    </row>
    <row r="83" spans="2:26" outlineLevel="1" x14ac:dyDescent="0.2">
      <c r="B83" s="4" t="s">
        <v>16</v>
      </c>
      <c r="C83" s="5">
        <f>IFERROR(INDEX('[2]Table 20'!C$14:C$19,MATCH($B83,'[2]Table 20'!$B$14:$B$19,0))*1000,0)</f>
        <v>600.42499999999995</v>
      </c>
      <c r="D83" s="5">
        <f>IFERROR(INDEX('[2]Table 20'!D$14:D$19,MATCH($B83,'[2]Table 20'!$B$14:$B$19,0))*1000,0)</f>
        <v>806.85399999999993</v>
      </c>
      <c r="E83" s="5">
        <f>IFERROR(INDEX('[2]Table 20'!E$14:E$19,MATCH($B83,'[2]Table 20'!$B$14:$B$19,0))*1000,0)</f>
        <v>897.822</v>
      </c>
      <c r="F83" s="5">
        <f>IFERROR(INDEX('[2]Table 20'!F$14:F$19,MATCH($B83,'[2]Table 20'!$B$14:$B$19,0))*1000,0)</f>
        <v>958.5</v>
      </c>
      <c r="G83" s="5">
        <f>IFERROR(INDEX('[2]Table 20'!G$14:G$19,MATCH($B83,'[2]Table 20'!$B$14:$B$19,0))*1000,0)</f>
        <v>898.21199999999999</v>
      </c>
      <c r="H83" s="5">
        <f>IFERROR(INDEX('[2]Table 20'!H$14:H$19,MATCH($B83,'[2]Table 20'!$B$14:$B$19,0))*1000,0)</f>
        <v>950.88099999999997</v>
      </c>
      <c r="I83" s="5">
        <f>IFERROR(INDEX('[2]Table 20'!I$14:I$19,MATCH($B83,'[2]Table 20'!$B$14:$B$19,0))*1000,0)</f>
        <v>1109.2329999999999</v>
      </c>
      <c r="J83" s="5">
        <f>IFERROR(INDEX('[2]Table 20'!J$14:J$19,MATCH($B83,'[2]Table 20'!$B$14:$B$19,0))*1000,0)</f>
        <v>1313.8789999999999</v>
      </c>
      <c r="K83" s="5">
        <f>IFERROR(INDEX('[2]Table 20'!K$14:K$19,MATCH($B83,'[2]Table 20'!$B$14:$B$19,0))*1000,0)</f>
        <v>1251.9940000000001</v>
      </c>
      <c r="L83" s="5">
        <f>IFERROR(INDEX('[2]Table 20'!L$14:L$19,MATCH($B83,'[2]Table 20'!$B$14:$B$19,0))*1000,0)</f>
        <v>1027.4849999999999</v>
      </c>
      <c r="M83" s="5">
        <f>IFERROR(INDEX('[2]Table 20'!M$14:M$19,MATCH($B83,'[2]Table 20'!$B$14:$B$19,0))*1000,0)</f>
        <v>1087.086</v>
      </c>
      <c r="N83" s="5">
        <f>IFERROR(INDEX('[2]Table 20'!N$14:N$19,MATCH($B83,'[2]Table 20'!$B$14:$B$19,0))*1000,0)</f>
        <v>1070.2570000000001</v>
      </c>
      <c r="O83" s="5">
        <f>IFERROR(INDEX('[2]Table 20'!O$14:O$19,MATCH($B83,'[2]Table 20'!$B$14:$B$19,0))*1000,0)</f>
        <v>1180.5740000000001</v>
      </c>
      <c r="P83" s="5">
        <f>IFERROR(INDEX('[2]Table 20'!P$14:P$19,MATCH($B83,'[2]Table 20'!$B$14:$B$19,0))*1000,0)</f>
        <v>1339.2250000000001</v>
      </c>
      <c r="Q83" s="5">
        <f>IFERROR(INDEX('[2]Table 20'!Q$14:Q$19,MATCH($B83,'[2]Table 20'!$B$14:$B$19,0))*1000,0)</f>
        <v>1347.981</v>
      </c>
      <c r="R83" s="5">
        <f>IFERROR(INDEX('[2]Table 20'!R$14:R$19,MATCH($B83,'[2]Table 20'!$B$14:$B$19,0))*1000,0)</f>
        <v>1332.9949999999999</v>
      </c>
      <c r="S83" s="5">
        <f>IFERROR(INDEX('[2]Table 20'!S$14:S$19,MATCH($B83,'[2]Table 20'!$B$14:$B$19,0))*1000,0)</f>
        <v>1326.451</v>
      </c>
      <c r="T83" s="5">
        <f>IFERROR(INDEX('[2]Table 20'!T$14:T$19,MATCH($B83,'[2]Table 20'!$B$14:$B$19,0))*1000,0)</f>
        <v>1335.498</v>
      </c>
      <c r="U83" s="5">
        <f>IFERROR(INDEX('[2]Table 20'!U$14:U$19,MATCH($B83,'[2]Table 20'!$B$14:$B$19,0))*1000,0)</f>
        <v>1357.0640000000001</v>
      </c>
      <c r="V83" s="5">
        <f>IFERROR(INDEX('[2]Table 20'!V$14:V$19,MATCH($B83,'[2]Table 20'!$B$14:$B$19,0))*1000,0)</f>
        <v>1189.808</v>
      </c>
      <c r="W83" s="5">
        <f>IFERROR(INDEX('[2]Table 20'!W$14:W$19,MATCH($B83,'[2]Table 20'!$B$14:$B$19,0))*1000,0)</f>
        <v>1017.446</v>
      </c>
      <c r="Z83" s="21" t="s">
        <v>93</v>
      </c>
    </row>
    <row r="84" spans="2:26" outlineLevel="1" x14ac:dyDescent="0.2">
      <c r="B84" s="4" t="s">
        <v>21</v>
      </c>
      <c r="C84" s="5">
        <f>IFERROR(INDEX('[2]Table 20'!C$14:C$19,MATCH($B84,'[2]Table 20'!$B$14:$B$19,0))*1000,0)</f>
        <v>0</v>
      </c>
      <c r="D84" s="5">
        <f>IFERROR(INDEX('[2]Table 20'!D$14:D$19,MATCH($B84,'[2]Table 20'!$B$14:$B$19,0))*1000,0)</f>
        <v>0</v>
      </c>
      <c r="E84" s="5">
        <f>IFERROR(INDEX('[2]Table 20'!E$14:E$19,MATCH($B84,'[2]Table 20'!$B$14:$B$19,0))*1000,0)</f>
        <v>0</v>
      </c>
      <c r="F84" s="5">
        <f>IFERROR(INDEX('[2]Table 20'!F$14:F$19,MATCH($B84,'[2]Table 20'!$B$14:$B$19,0))*1000,0)</f>
        <v>0</v>
      </c>
      <c r="G84" s="5">
        <f>IFERROR(INDEX('[2]Table 20'!G$14:G$19,MATCH($B84,'[2]Table 20'!$B$14:$B$19,0))*1000,0)</f>
        <v>0</v>
      </c>
      <c r="H84" s="5">
        <f>IFERROR(INDEX('[2]Table 20'!H$14:H$19,MATCH($B84,'[2]Table 20'!$B$14:$B$19,0))*1000,0)</f>
        <v>0</v>
      </c>
      <c r="I84" s="5">
        <f>IFERROR(INDEX('[2]Table 20'!I$14:I$19,MATCH($B84,'[2]Table 20'!$B$14:$B$19,0))*1000,0)</f>
        <v>0</v>
      </c>
      <c r="J84" s="5">
        <f>IFERROR(INDEX('[2]Table 20'!J$14:J$19,MATCH($B84,'[2]Table 20'!$B$14:$B$19,0))*1000,0)</f>
        <v>0</v>
      </c>
      <c r="K84" s="5">
        <f>IFERROR(INDEX('[2]Table 20'!K$14:K$19,MATCH($B84,'[2]Table 20'!$B$14:$B$19,0))*1000,0)</f>
        <v>0</v>
      </c>
      <c r="L84" s="5">
        <f>IFERROR(INDEX('[2]Table 20'!L$14:L$19,MATCH($B84,'[2]Table 20'!$B$14:$B$19,0))*1000,0)</f>
        <v>0</v>
      </c>
      <c r="M84" s="5">
        <f>IFERROR(INDEX('[2]Table 20'!M$14:M$19,MATCH($B84,'[2]Table 20'!$B$14:$B$19,0))*1000,0)</f>
        <v>0</v>
      </c>
      <c r="N84" s="5">
        <f>IFERROR(INDEX('[2]Table 20'!N$14:N$19,MATCH($B84,'[2]Table 20'!$B$14:$B$19,0))*1000,0)</f>
        <v>0</v>
      </c>
      <c r="O84" s="5">
        <f>IFERROR(INDEX('[2]Table 20'!O$14:O$19,MATCH($B84,'[2]Table 20'!$B$14:$B$19,0))*1000,0)</f>
        <v>0</v>
      </c>
      <c r="P84" s="5">
        <f>IFERROR(INDEX('[2]Table 20'!P$14:P$19,MATCH($B84,'[2]Table 20'!$B$14:$B$19,0))*1000,0)</f>
        <v>0</v>
      </c>
      <c r="Q84" s="5">
        <f>IFERROR(INDEX('[2]Table 20'!Q$14:Q$19,MATCH($B84,'[2]Table 20'!$B$14:$B$19,0))*1000,0)</f>
        <v>0</v>
      </c>
      <c r="R84" s="5">
        <f>IFERROR(INDEX('[2]Table 20'!R$14:R$19,MATCH($B84,'[2]Table 20'!$B$14:$B$19,0))*1000,0)</f>
        <v>0</v>
      </c>
      <c r="S84" s="5">
        <f>IFERROR(INDEX('[2]Table 20'!S$14:S$19,MATCH($B84,'[2]Table 20'!$B$14:$B$19,0))*1000,0)</f>
        <v>0</v>
      </c>
      <c r="T84" s="5">
        <f>IFERROR(INDEX('[2]Table 20'!T$14:T$19,MATCH($B84,'[2]Table 20'!$B$14:$B$19,0))*1000,0)</f>
        <v>0</v>
      </c>
      <c r="U84" s="5">
        <f>IFERROR(INDEX('[2]Table 20'!U$14:U$19,MATCH($B84,'[2]Table 20'!$B$14:$B$19,0))*1000,0)</f>
        <v>0</v>
      </c>
      <c r="V84" s="5">
        <f>IFERROR(INDEX('[2]Table 20'!V$14:V$19,MATCH($B84,'[2]Table 20'!$B$14:$B$19,0))*1000,0)</f>
        <v>0</v>
      </c>
      <c r="W84" s="5">
        <f>IFERROR(INDEX('[2]Table 20'!W$14:W$19,MATCH($B84,'[2]Table 20'!$B$14:$B$19,0))*1000,0)</f>
        <v>0</v>
      </c>
      <c r="Z84" s="21" t="s">
        <v>93</v>
      </c>
    </row>
    <row r="85" spans="2:26" outlineLevel="1" x14ac:dyDescent="0.2">
      <c r="B85" s="4" t="s">
        <v>20</v>
      </c>
      <c r="C85" s="5">
        <f>IFERROR(INDEX('[2]Table 20'!C$14:C$19,MATCH($B85,'[2]Table 20'!$B$14:$B$19,0))*1000,0)</f>
        <v>66726.464000000007</v>
      </c>
      <c r="D85" s="5">
        <f>IFERROR(INDEX('[2]Table 20'!D$14:D$19,MATCH($B85,'[2]Table 20'!$B$14:$B$19,0))*1000,0)</f>
        <v>64335.402999999998</v>
      </c>
      <c r="E85" s="5">
        <f>IFERROR(INDEX('[2]Table 20'!E$14:E$19,MATCH($B85,'[2]Table 20'!$B$14:$B$19,0))*1000,0)</f>
        <v>64256.551999999996</v>
      </c>
      <c r="F85" s="5">
        <f>IFERROR(INDEX('[2]Table 20'!F$14:F$19,MATCH($B85,'[2]Table 20'!$B$14:$B$19,0))*1000,0)</f>
        <v>62336.315999999999</v>
      </c>
      <c r="G85" s="5">
        <f>IFERROR(INDEX('[2]Table 20'!G$14:G$19,MATCH($B85,'[2]Table 20'!$B$14:$B$19,0))*1000,0)</f>
        <v>64374.83</v>
      </c>
      <c r="H85" s="5">
        <f>IFERROR(INDEX('[2]Table 20'!H$14:H$19,MATCH($B85,'[2]Table 20'!$B$14:$B$19,0))*1000,0)</f>
        <v>60278.320999999996</v>
      </c>
      <c r="I85" s="5">
        <f>IFERROR(INDEX('[2]Table 20'!I$14:I$19,MATCH($B85,'[2]Table 20'!$B$14:$B$19,0))*1000,0)</f>
        <v>56287.941000000006</v>
      </c>
      <c r="J85" s="5">
        <f>IFERROR(INDEX('[2]Table 20'!J$14:J$19,MATCH($B85,'[2]Table 20'!$B$14:$B$19,0))*1000,0)</f>
        <v>58666.317000000003</v>
      </c>
      <c r="K85" s="5">
        <f>IFERROR(INDEX('[2]Table 20'!K$14:K$19,MATCH($B85,'[2]Table 20'!$B$14:$B$19,0))*1000,0)</f>
        <v>55444.645000000004</v>
      </c>
      <c r="L85" s="5">
        <f>IFERROR(INDEX('[2]Table 20'!L$14:L$19,MATCH($B85,'[2]Table 20'!$B$14:$B$19,0))*1000,0)</f>
        <v>55384.78</v>
      </c>
      <c r="M85" s="5">
        <f>IFERROR(INDEX('[2]Table 20'!M$14:M$19,MATCH($B85,'[2]Table 20'!$B$14:$B$19,0))*1000,0)</f>
        <v>52710.698000000004</v>
      </c>
      <c r="N85" s="5">
        <f>IFERROR(INDEX('[2]Table 20'!N$14:N$19,MATCH($B85,'[2]Table 20'!$B$14:$B$19,0))*1000,0)</f>
        <v>47900.959000000003</v>
      </c>
      <c r="O85" s="5">
        <f>IFERROR(INDEX('[2]Table 20'!O$14:O$19,MATCH($B85,'[2]Table 20'!$B$14:$B$19,0))*1000,0)</f>
        <v>48976.028999999995</v>
      </c>
      <c r="P85" s="5">
        <f>IFERROR(INDEX('[2]Table 20'!P$14:P$19,MATCH($B85,'[2]Table 20'!$B$14:$B$19,0))*1000,0)</f>
        <v>49464.016000000003</v>
      </c>
      <c r="Q85" s="5">
        <f>IFERROR(INDEX('[2]Table 20'!Q$14:Q$19,MATCH($B85,'[2]Table 20'!$B$14:$B$19,0))*1000,0)</f>
        <v>49704.932999999997</v>
      </c>
      <c r="R85" s="5">
        <f>IFERROR(INDEX('[2]Table 20'!R$14:R$19,MATCH($B85,'[2]Table 20'!$B$14:$B$19,0))*1000,0)</f>
        <v>52592.724999999999</v>
      </c>
      <c r="S85" s="5">
        <f>IFERROR(INDEX('[2]Table 20'!S$14:S$19,MATCH($B85,'[2]Table 20'!$B$14:$B$19,0))*1000,0)</f>
        <v>56186.179000000004</v>
      </c>
      <c r="T85" s="5">
        <f>IFERROR(INDEX('[2]Table 20'!T$14:T$19,MATCH($B85,'[2]Table 20'!$B$14:$B$19,0))*1000,0)</f>
        <v>54706.457000000002</v>
      </c>
      <c r="U85" s="5">
        <f>IFERROR(INDEX('[2]Table 20'!U$14:U$19,MATCH($B85,'[2]Table 20'!$B$14:$B$19,0))*1000,0)</f>
        <v>53479.720999999998</v>
      </c>
      <c r="V85" s="5">
        <f>IFERROR(INDEX('[2]Table 20'!V$14:V$19,MATCH($B85,'[2]Table 20'!$B$14:$B$19,0))*1000,0)</f>
        <v>51197.102999999996</v>
      </c>
      <c r="W85" s="5">
        <f>IFERROR(INDEX('[2]Table 20'!W$14:W$19,MATCH($B85,'[2]Table 20'!$B$14:$B$19,0))*1000,0)</f>
        <v>44169.147000000004</v>
      </c>
      <c r="Z85" s="21" t="s">
        <v>93</v>
      </c>
    </row>
    <row r="86" spans="2:26" outlineLevel="1" x14ac:dyDescent="0.2">
      <c r="B86" s="4" t="s">
        <v>0</v>
      </c>
      <c r="C86" s="5">
        <f>IFERROR(INDEX('[2]Table 20'!C$14:C$19,MATCH($B86,'[2]Table 20'!$B$14:$B$19,0))*1000,0)</f>
        <v>0</v>
      </c>
      <c r="D86" s="5">
        <f>IFERROR(INDEX('[2]Table 20'!D$14:D$19,MATCH($B86,'[2]Table 20'!$B$14:$B$19,0))*1000,0)</f>
        <v>0</v>
      </c>
      <c r="E86" s="5">
        <f>IFERROR(INDEX('[2]Table 20'!E$14:E$19,MATCH($B86,'[2]Table 20'!$B$14:$B$19,0))*1000,0)</f>
        <v>0</v>
      </c>
      <c r="F86" s="5">
        <f>IFERROR(INDEX('[2]Table 20'!F$14:F$19,MATCH($B86,'[2]Table 20'!$B$14:$B$19,0))*1000,0)</f>
        <v>0</v>
      </c>
      <c r="G86" s="5">
        <f>IFERROR(INDEX('[2]Table 20'!G$14:G$19,MATCH($B86,'[2]Table 20'!$B$14:$B$19,0))*1000,0)</f>
        <v>0</v>
      </c>
      <c r="H86" s="5">
        <f>IFERROR(INDEX('[2]Table 20'!H$14:H$19,MATCH($B86,'[2]Table 20'!$B$14:$B$19,0))*1000,0)</f>
        <v>0</v>
      </c>
      <c r="I86" s="5">
        <f>IFERROR(INDEX('[2]Table 20'!I$14:I$19,MATCH($B86,'[2]Table 20'!$B$14:$B$19,0))*1000,0)</f>
        <v>0</v>
      </c>
      <c r="J86" s="5">
        <f>IFERROR(INDEX('[2]Table 20'!J$14:J$19,MATCH($B86,'[2]Table 20'!$B$14:$B$19,0))*1000,0)</f>
        <v>0</v>
      </c>
      <c r="K86" s="5">
        <f>IFERROR(INDEX('[2]Table 20'!K$14:K$19,MATCH($B86,'[2]Table 20'!$B$14:$B$19,0))*1000,0)</f>
        <v>0</v>
      </c>
      <c r="L86" s="5">
        <f>IFERROR(INDEX('[2]Table 20'!L$14:L$19,MATCH($B86,'[2]Table 20'!$B$14:$B$19,0))*1000,0)</f>
        <v>0</v>
      </c>
      <c r="M86" s="5">
        <f>IFERROR(INDEX('[2]Table 20'!M$14:M$19,MATCH($B86,'[2]Table 20'!$B$14:$B$19,0))*1000,0)</f>
        <v>1876.194</v>
      </c>
      <c r="N86" s="5">
        <f>IFERROR(INDEX('[2]Table 20'!N$14:N$19,MATCH($B86,'[2]Table 20'!$B$14:$B$19,0))*1000,0)</f>
        <v>2037.5489999999998</v>
      </c>
      <c r="O86" s="5">
        <f>IFERROR(INDEX('[2]Table 20'!O$14:O$19,MATCH($B86,'[2]Table 20'!$B$14:$B$19,0))*1000,0)</f>
        <v>1939.098</v>
      </c>
      <c r="P86" s="5">
        <f>IFERROR(INDEX('[2]Table 20'!P$14:P$19,MATCH($B86,'[2]Table 20'!$B$14:$B$19,0))*1000,0)</f>
        <v>1766.3310000000001</v>
      </c>
      <c r="Q86" s="5">
        <f>IFERROR(INDEX('[2]Table 20'!Q$14:Q$19,MATCH($B86,'[2]Table 20'!$B$14:$B$19,0))*1000,0)</f>
        <v>1818.212</v>
      </c>
      <c r="R86" s="5">
        <f>IFERROR(INDEX('[2]Table 20'!R$14:R$19,MATCH($B86,'[2]Table 20'!$B$14:$B$19,0))*1000,0)</f>
        <v>0</v>
      </c>
      <c r="S86" s="5">
        <f>IFERROR(INDEX('[2]Table 20'!S$14:S$19,MATCH($B86,'[2]Table 20'!$B$14:$B$19,0))*1000,0)</f>
        <v>0</v>
      </c>
      <c r="T86" s="5">
        <f>IFERROR(INDEX('[2]Table 20'!T$14:T$19,MATCH($B86,'[2]Table 20'!$B$14:$B$19,0))*1000,0)</f>
        <v>0</v>
      </c>
      <c r="U86" s="5">
        <f>IFERROR(INDEX('[2]Table 20'!U$14:U$19,MATCH($B86,'[2]Table 20'!$B$14:$B$19,0))*1000,0)</f>
        <v>0</v>
      </c>
      <c r="V86" s="5">
        <f>IFERROR(INDEX('[2]Table 20'!V$14:V$19,MATCH($B86,'[2]Table 20'!$B$14:$B$19,0))*1000,0)</f>
        <v>0</v>
      </c>
      <c r="W86" s="5">
        <f>IFERROR(INDEX('[2]Table 20'!W$14:W$19,MATCH($B86,'[2]Table 20'!$B$14:$B$19,0))*1000,0)</f>
        <v>0</v>
      </c>
      <c r="Z86" s="21" t="s">
        <v>93</v>
      </c>
    </row>
    <row r="87" spans="2:26" outlineLevel="1" x14ac:dyDescent="0.2">
      <c r="B87" s="4" t="s">
        <v>22</v>
      </c>
      <c r="C87" s="5">
        <f>IFERROR(INDEX('[2]Table 20'!C$14:C$19,MATCH($B87,'[2]Table 20'!$B$14:$B$19,0))*1000,0)</f>
        <v>0</v>
      </c>
      <c r="D87" s="5">
        <f>IFERROR(INDEX('[2]Table 20'!D$14:D$19,MATCH($B87,'[2]Table 20'!$B$14:$B$19,0))*1000,0)</f>
        <v>0</v>
      </c>
      <c r="E87" s="5">
        <f>IFERROR(INDEX('[2]Table 20'!E$14:E$19,MATCH($B87,'[2]Table 20'!$B$14:$B$19,0))*1000,0)</f>
        <v>0</v>
      </c>
      <c r="F87" s="5">
        <f>IFERROR(INDEX('[2]Table 20'!F$14:F$19,MATCH($B87,'[2]Table 20'!$B$14:$B$19,0))*1000,0)</f>
        <v>0</v>
      </c>
      <c r="G87" s="5">
        <f>IFERROR(INDEX('[2]Table 20'!G$14:G$19,MATCH($B87,'[2]Table 20'!$B$14:$B$19,0))*1000,0)</f>
        <v>0</v>
      </c>
      <c r="H87" s="5">
        <f>IFERROR(INDEX('[2]Table 20'!H$14:H$19,MATCH($B87,'[2]Table 20'!$B$14:$B$19,0))*1000,0)</f>
        <v>0</v>
      </c>
      <c r="I87" s="5">
        <f>IFERROR(INDEX('[2]Table 20'!I$14:I$19,MATCH($B87,'[2]Table 20'!$B$14:$B$19,0))*1000,0)</f>
        <v>0</v>
      </c>
      <c r="J87" s="5">
        <f>IFERROR(INDEX('[2]Table 20'!J$14:J$19,MATCH($B87,'[2]Table 20'!$B$14:$B$19,0))*1000,0)</f>
        <v>0</v>
      </c>
      <c r="K87" s="5">
        <f>IFERROR(INDEX('[2]Table 20'!K$14:K$19,MATCH($B87,'[2]Table 20'!$B$14:$B$19,0))*1000,0)</f>
        <v>0</v>
      </c>
      <c r="L87" s="5">
        <f>IFERROR(INDEX('[2]Table 20'!L$14:L$19,MATCH($B87,'[2]Table 20'!$B$14:$B$19,0))*1000,0)</f>
        <v>0</v>
      </c>
      <c r="M87" s="5">
        <f>IFERROR(INDEX('[2]Table 20'!M$14:M$19,MATCH($B87,'[2]Table 20'!$B$14:$B$19,0))*1000,0)</f>
        <v>0</v>
      </c>
      <c r="N87" s="5">
        <f>IFERROR(INDEX('[2]Table 20'!N$14:N$19,MATCH($B87,'[2]Table 20'!$B$14:$B$19,0))*1000,0)</f>
        <v>0</v>
      </c>
      <c r="O87" s="5">
        <f>IFERROR(INDEX('[2]Table 20'!O$14:O$19,MATCH($B87,'[2]Table 20'!$B$14:$B$19,0))*1000,0)</f>
        <v>0</v>
      </c>
      <c r="P87" s="5">
        <f>IFERROR(INDEX('[2]Table 20'!P$14:P$19,MATCH($B87,'[2]Table 20'!$B$14:$B$19,0))*1000,0)</f>
        <v>0</v>
      </c>
      <c r="Q87" s="5">
        <f>IFERROR(INDEX('[2]Table 20'!Q$14:Q$19,MATCH($B87,'[2]Table 20'!$B$14:$B$19,0))*1000,0)</f>
        <v>0</v>
      </c>
      <c r="R87" s="5">
        <f>IFERROR(INDEX('[2]Table 20'!R$14:R$19,MATCH($B87,'[2]Table 20'!$B$14:$B$19,0))*1000,0)</f>
        <v>0</v>
      </c>
      <c r="S87" s="5">
        <f>IFERROR(INDEX('[2]Table 20'!S$14:S$19,MATCH($B87,'[2]Table 20'!$B$14:$B$19,0))*1000,0)</f>
        <v>0</v>
      </c>
      <c r="T87" s="5">
        <f>IFERROR(INDEX('[2]Table 20'!T$14:T$19,MATCH($B87,'[2]Table 20'!$B$14:$B$19,0))*1000,0)</f>
        <v>0</v>
      </c>
      <c r="U87" s="5">
        <f>IFERROR(INDEX('[2]Table 20'!U$14:U$19,MATCH($B87,'[2]Table 20'!$B$14:$B$19,0))*1000,0)</f>
        <v>0</v>
      </c>
      <c r="V87" s="5">
        <f>IFERROR(INDEX('[2]Table 20'!V$14:V$19,MATCH($B87,'[2]Table 20'!$B$14:$B$19,0))*1000,0)</f>
        <v>0</v>
      </c>
      <c r="W87" s="5">
        <f>IFERROR(INDEX('[2]Table 20'!W$14:W$19,MATCH($B87,'[2]Table 20'!$B$14:$B$19,0))*1000,0)</f>
        <v>0</v>
      </c>
      <c r="Z87" s="21" t="s">
        <v>93</v>
      </c>
    </row>
    <row r="88" spans="2:26" outlineLevel="1" x14ac:dyDescent="0.2">
      <c r="B88" s="4" t="s">
        <v>23</v>
      </c>
      <c r="C88" s="5">
        <f>IFERROR(INDEX('[2]Table 20'!C$14:C$19,MATCH($B88,'[2]Table 20'!$B$14:$B$19,0))*1000,0)</f>
        <v>205.65</v>
      </c>
      <c r="D88" s="5">
        <f>IFERROR(INDEX('[2]Table 20'!D$14:D$19,MATCH($B88,'[2]Table 20'!$B$14:$B$19,0))*1000,0)</f>
        <v>118.858</v>
      </c>
      <c r="E88" s="5">
        <f>IFERROR(INDEX('[2]Table 20'!E$14:E$19,MATCH($B88,'[2]Table 20'!$B$14:$B$19,0))*1000,0)</f>
        <v>68.567999999999998</v>
      </c>
      <c r="F88" s="5">
        <f>IFERROR(INDEX('[2]Table 20'!F$14:F$19,MATCH($B88,'[2]Table 20'!$B$14:$B$19,0))*1000,0)</f>
        <v>70.128</v>
      </c>
      <c r="G88" s="5">
        <f>IFERROR(INDEX('[2]Table 20'!G$14:G$19,MATCH($B88,'[2]Table 20'!$B$14:$B$19,0))*1000,0)</f>
        <v>70.374000000000009</v>
      </c>
      <c r="H88" s="5">
        <f>IFERROR(INDEX('[2]Table 20'!H$14:H$19,MATCH($B88,'[2]Table 20'!$B$14:$B$19,0))*1000,0)</f>
        <v>73.163000000000011</v>
      </c>
      <c r="I88" s="5">
        <f>IFERROR(INDEX('[2]Table 20'!I$14:I$19,MATCH($B88,'[2]Table 20'!$B$14:$B$19,0))*1000,0)</f>
        <v>88.960999999999999</v>
      </c>
      <c r="J88" s="5">
        <f>IFERROR(INDEX('[2]Table 20'!J$14:J$19,MATCH($B88,'[2]Table 20'!$B$14:$B$19,0))*1000,0)</f>
        <v>80.60499999999999</v>
      </c>
      <c r="K88" s="5">
        <f>IFERROR(INDEX('[2]Table 20'!K$14:K$19,MATCH($B88,'[2]Table 20'!$B$14:$B$19,0))*1000,0)</f>
        <v>82.559999999999988</v>
      </c>
      <c r="L88" s="5">
        <f>IFERROR(INDEX('[2]Table 20'!L$14:L$19,MATCH($B88,'[2]Table 20'!$B$14:$B$19,0))*1000,0)</f>
        <v>115.961</v>
      </c>
      <c r="M88" s="5">
        <f>IFERROR(INDEX('[2]Table 20'!M$14:M$19,MATCH($B88,'[2]Table 20'!$B$14:$B$19,0))*1000,0)</f>
        <v>170.28700000000001</v>
      </c>
      <c r="N88" s="5">
        <f>IFERROR(INDEX('[2]Table 20'!N$14:N$19,MATCH($B88,'[2]Table 20'!$B$14:$B$19,0))*1000,0)</f>
        <v>275.05900000000003</v>
      </c>
      <c r="O88" s="5">
        <f>IFERROR(INDEX('[2]Table 20'!O$14:O$19,MATCH($B88,'[2]Table 20'!$B$14:$B$19,0))*1000,0)</f>
        <v>240.40100000000001</v>
      </c>
      <c r="P88" s="5">
        <f>IFERROR(INDEX('[2]Table 20'!P$14:P$19,MATCH($B88,'[2]Table 20'!$B$14:$B$19,0))*1000,0)</f>
        <v>152.863</v>
      </c>
      <c r="Q88" s="5">
        <f>IFERROR(INDEX('[2]Table 20'!Q$14:Q$19,MATCH($B88,'[2]Table 20'!$B$14:$B$19,0))*1000,0)</f>
        <v>116.62599999999999</v>
      </c>
      <c r="R88" s="5">
        <f>IFERROR(INDEX('[2]Table 20'!R$14:R$19,MATCH($B88,'[2]Table 20'!$B$14:$B$19,0))*1000,0)</f>
        <v>78.131999999999991</v>
      </c>
      <c r="S88" s="5">
        <f>IFERROR(INDEX('[2]Table 20'!S$14:S$19,MATCH($B88,'[2]Table 20'!$B$14:$B$19,0))*1000,0)</f>
        <v>56.488999999999997</v>
      </c>
      <c r="T88" s="5">
        <f>IFERROR(INDEX('[2]Table 20'!T$14:T$19,MATCH($B88,'[2]Table 20'!$B$14:$B$19,0))*1000,0)</f>
        <v>42.04</v>
      </c>
      <c r="U88" s="5">
        <f>IFERROR(INDEX('[2]Table 20'!U$14:U$19,MATCH($B88,'[2]Table 20'!$B$14:$B$19,0))*1000,0)</f>
        <v>30.057000000000002</v>
      </c>
      <c r="V88" s="5">
        <f>IFERROR(INDEX('[2]Table 20'!V$14:V$19,MATCH($B88,'[2]Table 20'!$B$14:$B$19,0))*1000,0)</f>
        <v>22.956</v>
      </c>
      <c r="W88" s="5">
        <f>IFERROR(INDEX('[2]Table 20'!W$14:W$19,MATCH($B88,'[2]Table 20'!$B$14:$B$19,0))*1000,0)</f>
        <v>13.851000000000001</v>
      </c>
      <c r="Z88" s="21" t="s">
        <v>93</v>
      </c>
    </row>
    <row r="89" spans="2:26" outlineLevel="1" x14ac:dyDescent="0.2">
      <c r="B89" s="4" t="s">
        <v>17</v>
      </c>
      <c r="C89" s="5">
        <f>IFERROR(INDEX('[2]Table 20'!C$14:C$19,MATCH($B89,'[2]Table 20'!$B$14:$B$19,0))*1000,0)</f>
        <v>0</v>
      </c>
      <c r="D89" s="5">
        <f>IFERROR(INDEX('[2]Table 20'!D$14:D$19,MATCH($B89,'[2]Table 20'!$B$14:$B$19,0))*1000,0)</f>
        <v>0</v>
      </c>
      <c r="E89" s="5">
        <f>IFERROR(INDEX('[2]Table 20'!E$14:E$19,MATCH($B89,'[2]Table 20'!$B$14:$B$19,0))*1000,0)</f>
        <v>0</v>
      </c>
      <c r="F89" s="5">
        <f>IFERROR(INDEX('[2]Table 20'!F$14:F$19,MATCH($B89,'[2]Table 20'!$B$14:$B$19,0))*1000,0)</f>
        <v>0</v>
      </c>
      <c r="G89" s="5">
        <f>IFERROR(INDEX('[2]Table 20'!G$14:G$19,MATCH($B89,'[2]Table 20'!$B$14:$B$19,0))*1000,0)</f>
        <v>0</v>
      </c>
      <c r="H89" s="5">
        <f>IFERROR(INDEX('[2]Table 20'!H$14:H$19,MATCH($B89,'[2]Table 20'!$B$14:$B$19,0))*1000,0)</f>
        <v>0</v>
      </c>
      <c r="I89" s="5">
        <f>IFERROR(INDEX('[2]Table 20'!I$14:I$19,MATCH($B89,'[2]Table 20'!$B$14:$B$19,0))*1000,0)</f>
        <v>0</v>
      </c>
      <c r="J89" s="5">
        <f>IFERROR(INDEX('[2]Table 20'!J$14:J$19,MATCH($B89,'[2]Table 20'!$B$14:$B$19,0))*1000,0)</f>
        <v>0</v>
      </c>
      <c r="K89" s="5">
        <f>IFERROR(INDEX('[2]Table 20'!K$14:K$19,MATCH($B89,'[2]Table 20'!$B$14:$B$19,0))*1000,0)</f>
        <v>0</v>
      </c>
      <c r="L89" s="5">
        <f>IFERROR(INDEX('[2]Table 20'!L$14:L$19,MATCH($B89,'[2]Table 20'!$B$14:$B$19,0))*1000,0)</f>
        <v>0</v>
      </c>
      <c r="M89" s="5">
        <f>IFERROR(INDEX('[2]Table 20'!M$14:M$19,MATCH($B89,'[2]Table 20'!$B$14:$B$19,0))*1000,0)</f>
        <v>0</v>
      </c>
      <c r="N89" s="5">
        <f>IFERROR(INDEX('[2]Table 20'!N$14:N$19,MATCH($B89,'[2]Table 20'!$B$14:$B$19,0))*1000,0)</f>
        <v>0</v>
      </c>
      <c r="O89" s="5">
        <f>IFERROR(INDEX('[2]Table 20'!O$14:O$19,MATCH($B89,'[2]Table 20'!$B$14:$B$19,0))*1000,0)</f>
        <v>0</v>
      </c>
      <c r="P89" s="5">
        <f>IFERROR(INDEX('[2]Table 20'!P$14:P$19,MATCH($B89,'[2]Table 20'!$B$14:$B$19,0))*1000,0)</f>
        <v>0</v>
      </c>
      <c r="Q89" s="5">
        <f>IFERROR(INDEX('[2]Table 20'!Q$14:Q$19,MATCH($B89,'[2]Table 20'!$B$14:$B$19,0))*1000,0)</f>
        <v>0</v>
      </c>
      <c r="R89" s="5">
        <f>IFERROR(INDEX('[2]Table 20'!R$14:R$19,MATCH($B89,'[2]Table 20'!$B$14:$B$19,0))*1000,0)</f>
        <v>0</v>
      </c>
      <c r="S89" s="5">
        <f>IFERROR(INDEX('[2]Table 20'!S$14:S$19,MATCH($B89,'[2]Table 20'!$B$14:$B$19,0))*1000,0)</f>
        <v>0</v>
      </c>
      <c r="T89" s="5">
        <f>IFERROR(INDEX('[2]Table 20'!T$14:T$19,MATCH($B89,'[2]Table 20'!$B$14:$B$19,0))*1000,0)</f>
        <v>0</v>
      </c>
      <c r="U89" s="5">
        <f>IFERROR(INDEX('[2]Table 20'!U$14:U$19,MATCH($B89,'[2]Table 20'!$B$14:$B$19,0))*1000,0)</f>
        <v>0</v>
      </c>
      <c r="V89" s="5">
        <f>IFERROR(INDEX('[2]Table 20'!V$14:V$19,MATCH($B89,'[2]Table 20'!$B$14:$B$19,0))*1000,0)</f>
        <v>0</v>
      </c>
      <c r="W89" s="5">
        <f>IFERROR(INDEX('[2]Table 20'!W$14:W$19,MATCH($B89,'[2]Table 20'!$B$14:$B$19,0))*1000,0)</f>
        <v>0</v>
      </c>
      <c r="Z89" s="21" t="s">
        <v>93</v>
      </c>
    </row>
    <row r="90" spans="2:26" outlineLevel="1" x14ac:dyDescent="0.2">
      <c r="B90" s="4" t="s">
        <v>1</v>
      </c>
      <c r="C90" s="5">
        <f>IFERROR(INDEX('[2]Table 20'!C$14:C$19,MATCH($B90,'[2]Table 20'!$B$14:$B$19,0))*1000,0)</f>
        <v>1936.809</v>
      </c>
      <c r="D90" s="5">
        <f>IFERROR(INDEX('[2]Table 20'!D$14:D$19,MATCH($B90,'[2]Table 20'!$B$14:$B$19,0))*1000,0)</f>
        <v>1848.548</v>
      </c>
      <c r="E90" s="5">
        <f>IFERROR(INDEX('[2]Table 20'!E$14:E$19,MATCH($B90,'[2]Table 20'!$B$14:$B$19,0))*1000,0)</f>
        <v>1698.202</v>
      </c>
      <c r="F90" s="5">
        <f>IFERROR(INDEX('[2]Table 20'!F$14:F$19,MATCH($B90,'[2]Table 20'!$B$14:$B$19,0))*1000,0)</f>
        <v>1470.4250000000002</v>
      </c>
      <c r="G90" s="5">
        <f>IFERROR(INDEX('[2]Table 20'!G$14:G$19,MATCH($B90,'[2]Table 20'!$B$14:$B$19,0))*1000,0)</f>
        <v>1269.2360000000001</v>
      </c>
      <c r="H90" s="5">
        <f>IFERROR(INDEX('[2]Table 20'!H$14:H$19,MATCH($B90,'[2]Table 20'!$B$14:$B$19,0))*1000,0)</f>
        <v>1000.9570000000001</v>
      </c>
      <c r="I90" s="5">
        <f>IFERROR(INDEX('[2]Table 20'!I$14:I$19,MATCH($B90,'[2]Table 20'!$B$14:$B$19,0))*1000,0)</f>
        <v>1130.5149999999999</v>
      </c>
      <c r="J90" s="5">
        <f>IFERROR(INDEX('[2]Table 20'!J$14:J$19,MATCH($B90,'[2]Table 20'!$B$14:$B$19,0))*1000,0)</f>
        <v>1571.6319999999998</v>
      </c>
      <c r="K90" s="5">
        <f>IFERROR(INDEX('[2]Table 20'!K$14:K$19,MATCH($B90,'[2]Table 20'!$B$14:$B$19,0))*1000,0)</f>
        <v>1885.7860000000001</v>
      </c>
      <c r="L90" s="5">
        <f>IFERROR(INDEX('[2]Table 20'!L$14:L$19,MATCH($B90,'[2]Table 20'!$B$14:$B$19,0))*1000,0)</f>
        <v>1316.1659999999999</v>
      </c>
      <c r="M90" s="5">
        <f>IFERROR(INDEX('[2]Table 20'!M$14:M$19,MATCH($B90,'[2]Table 20'!$B$14:$B$19,0))*1000,0)</f>
        <v>1437.578</v>
      </c>
      <c r="N90" s="5">
        <f>IFERROR(INDEX('[2]Table 20'!N$14:N$19,MATCH($B90,'[2]Table 20'!$B$14:$B$19,0))*1000,0)</f>
        <v>1357.5609999999999</v>
      </c>
      <c r="O90" s="5">
        <f>IFERROR(INDEX('[2]Table 20'!O$14:O$19,MATCH($B90,'[2]Table 20'!$B$14:$B$19,0))*1000,0)</f>
        <v>1305.8590000000002</v>
      </c>
      <c r="P90" s="5">
        <f>IFERROR(INDEX('[2]Table 20'!P$14:P$19,MATCH($B90,'[2]Table 20'!$B$14:$B$19,0))*1000,0)</f>
        <v>1169.22</v>
      </c>
      <c r="Q90" s="5">
        <f>IFERROR(INDEX('[2]Table 20'!Q$14:Q$19,MATCH($B90,'[2]Table 20'!$B$14:$B$19,0))*1000,0)</f>
        <v>999.11300000000006</v>
      </c>
      <c r="R90" s="5">
        <f>IFERROR(INDEX('[2]Table 20'!R$14:R$19,MATCH($B90,'[2]Table 20'!$B$14:$B$19,0))*1000,0)</f>
        <v>1050.636</v>
      </c>
      <c r="S90" s="5">
        <f>IFERROR(INDEX('[2]Table 20'!S$14:S$19,MATCH($B90,'[2]Table 20'!$B$14:$B$19,0))*1000,0)</f>
        <v>898.78800000000001</v>
      </c>
      <c r="T90" s="5">
        <f>IFERROR(INDEX('[2]Table 20'!T$14:T$19,MATCH($B90,'[2]Table 20'!$B$14:$B$19,0))*1000,0)</f>
        <v>978.51099999999997</v>
      </c>
      <c r="U90" s="5">
        <f>IFERROR(INDEX('[2]Table 20'!U$14:U$19,MATCH($B90,'[2]Table 20'!$B$14:$B$19,0))*1000,0)</f>
        <v>1616.175</v>
      </c>
      <c r="V90" s="5">
        <f>IFERROR(INDEX('[2]Table 20'!V$14:V$19,MATCH($B90,'[2]Table 20'!$B$14:$B$19,0))*1000,0)</f>
        <v>1535.0919999999999</v>
      </c>
      <c r="W90" s="5">
        <f>IFERROR(INDEX('[2]Table 20'!W$14:W$19,MATCH($B90,'[2]Table 20'!$B$14:$B$19,0))*1000,0)</f>
        <v>1202.721</v>
      </c>
      <c r="Z90" s="21" t="s">
        <v>93</v>
      </c>
    </row>
    <row r="91" spans="2:26" outlineLevel="1" x14ac:dyDescent="0.2">
      <c r="B91" s="15" t="s">
        <v>9</v>
      </c>
      <c r="C91" s="19">
        <f t="shared" ref="C91:W91" si="34">SUM(C81:C90)</f>
        <v>69469.347999999998</v>
      </c>
      <c r="D91" s="19">
        <f t="shared" si="34"/>
        <v>67109.663</v>
      </c>
      <c r="E91" s="19">
        <f t="shared" si="34"/>
        <v>66921.144</v>
      </c>
      <c r="F91" s="19">
        <f t="shared" si="34"/>
        <v>64835.368999999999</v>
      </c>
      <c r="G91" s="19">
        <f t="shared" si="34"/>
        <v>66612.652000000002</v>
      </c>
      <c r="H91" s="19">
        <f t="shared" si="34"/>
        <v>62303.322</v>
      </c>
      <c r="I91" s="19">
        <f t="shared" si="34"/>
        <v>58616.650000000009</v>
      </c>
      <c r="J91" s="19">
        <f t="shared" si="34"/>
        <v>61632.433000000005</v>
      </c>
      <c r="K91" s="19">
        <f t="shared" si="34"/>
        <v>58664.985000000001</v>
      </c>
      <c r="L91" s="19">
        <f t="shared" si="34"/>
        <v>57844.392</v>
      </c>
      <c r="M91" s="19">
        <f t="shared" si="34"/>
        <v>57281.843000000008</v>
      </c>
      <c r="N91" s="19">
        <f t="shared" si="34"/>
        <v>52641.385000000002</v>
      </c>
      <c r="O91" s="19">
        <f t="shared" si="34"/>
        <v>53641.960999999988</v>
      </c>
      <c r="P91" s="19">
        <f t="shared" si="34"/>
        <v>53891.654999999999</v>
      </c>
      <c r="Q91" s="19">
        <f t="shared" si="34"/>
        <v>53986.864999999991</v>
      </c>
      <c r="R91" s="19">
        <f t="shared" si="34"/>
        <v>55054.487999999998</v>
      </c>
      <c r="S91" s="19">
        <f t="shared" si="34"/>
        <v>58467.907000000007</v>
      </c>
      <c r="T91" s="19">
        <f t="shared" si="34"/>
        <v>57062.506000000001</v>
      </c>
      <c r="U91" s="19">
        <f t="shared" si="34"/>
        <v>56483.017</v>
      </c>
      <c r="V91" s="19">
        <f t="shared" si="34"/>
        <v>53944.958999999988</v>
      </c>
      <c r="W91" s="19">
        <f t="shared" si="34"/>
        <v>46403.165000000008</v>
      </c>
    </row>
    <row r="92" spans="2:26" outlineLevel="1" x14ac:dyDescent="0.2">
      <c r="B92" s="26" t="s">
        <v>91</v>
      </c>
      <c r="C92" s="25">
        <f t="shared" ref="C92:W92" si="35">C91/C72/1000</f>
        <v>2.0497358235975218E-3</v>
      </c>
      <c r="D92" s="25">
        <f t="shared" si="35"/>
        <v>2.0386156291743655E-3</v>
      </c>
      <c r="E92" s="25">
        <f t="shared" si="35"/>
        <v>2.0159137175112048E-3</v>
      </c>
      <c r="F92" s="25">
        <f t="shared" si="35"/>
        <v>1.9942481997565196E-3</v>
      </c>
      <c r="G92" s="25">
        <f t="shared" si="35"/>
        <v>1.9727273506841771E-3</v>
      </c>
      <c r="H92" s="25">
        <f t="shared" si="35"/>
        <v>1.9521542589816254E-3</v>
      </c>
      <c r="I92" s="25">
        <f t="shared" si="35"/>
        <v>1.9273554978666539E-3</v>
      </c>
      <c r="J92" s="25">
        <f t="shared" si="35"/>
        <v>1.9154974471842117E-3</v>
      </c>
      <c r="K92" s="25">
        <f t="shared" si="35"/>
        <v>1.916226356723894E-3</v>
      </c>
      <c r="L92" s="25">
        <f t="shared" si="35"/>
        <v>1.9026260613782741E-3</v>
      </c>
      <c r="M92" s="25">
        <f t="shared" si="35"/>
        <v>1.8891937159937779E-3</v>
      </c>
      <c r="N92" s="25">
        <f t="shared" si="35"/>
        <v>1.8839233816101131E-3</v>
      </c>
      <c r="O92" s="25">
        <f t="shared" si="35"/>
        <v>1.8639138001935848E-3</v>
      </c>
      <c r="P92" s="25">
        <f t="shared" si="35"/>
        <v>1.848164355045447E-3</v>
      </c>
      <c r="Q92" s="25">
        <f t="shared" si="35"/>
        <v>1.8392348560331035E-3</v>
      </c>
      <c r="R92" s="25">
        <f t="shared" si="35"/>
        <v>1.8298427475860676E-3</v>
      </c>
      <c r="S92" s="25">
        <f t="shared" si="35"/>
        <v>1.8190657742720205E-3</v>
      </c>
      <c r="T92" s="25">
        <f t="shared" si="35"/>
        <v>1.8077753348196368E-3</v>
      </c>
      <c r="U92" s="25">
        <f t="shared" si="35"/>
        <v>1.8035302044745387E-3</v>
      </c>
      <c r="V92" s="25">
        <f t="shared" si="35"/>
        <v>1.77689144410126E-3</v>
      </c>
      <c r="W92" s="25">
        <f t="shared" si="35"/>
        <v>1.7583523370365997E-3</v>
      </c>
    </row>
    <row r="93" spans="2:26" outlineLevel="1" x14ac:dyDescent="0.2"/>
    <row r="94" spans="2:26" outlineLevel="1" x14ac:dyDescent="0.2">
      <c r="B94" s="4" t="s">
        <v>18</v>
      </c>
      <c r="C94" s="11">
        <f t="shared" ref="C94:W94" si="36">IFERROR(C81/C91,0)</f>
        <v>0</v>
      </c>
      <c r="D94" s="11">
        <f t="shared" si="36"/>
        <v>0</v>
      </c>
      <c r="E94" s="11">
        <f t="shared" si="36"/>
        <v>0</v>
      </c>
      <c r="F94" s="11">
        <f t="shared" si="36"/>
        <v>0</v>
      </c>
      <c r="G94" s="11">
        <f t="shared" si="36"/>
        <v>0</v>
      </c>
      <c r="H94" s="11">
        <f t="shared" si="36"/>
        <v>0</v>
      </c>
      <c r="I94" s="11">
        <f t="shared" si="36"/>
        <v>0</v>
      </c>
      <c r="J94" s="11">
        <f t="shared" si="36"/>
        <v>0</v>
      </c>
      <c r="K94" s="11">
        <f t="shared" si="36"/>
        <v>0</v>
      </c>
      <c r="L94" s="11">
        <f t="shared" si="36"/>
        <v>0</v>
      </c>
      <c r="M94" s="11">
        <f t="shared" si="36"/>
        <v>0</v>
      </c>
      <c r="N94" s="11">
        <f t="shared" si="36"/>
        <v>0</v>
      </c>
      <c r="O94" s="11">
        <f t="shared" si="36"/>
        <v>0</v>
      </c>
      <c r="P94" s="11">
        <f t="shared" si="36"/>
        <v>0</v>
      </c>
      <c r="Q94" s="11">
        <f t="shared" si="36"/>
        <v>0</v>
      </c>
      <c r="R94" s="11">
        <f t="shared" si="36"/>
        <v>0</v>
      </c>
      <c r="S94" s="11">
        <f t="shared" si="36"/>
        <v>0</v>
      </c>
      <c r="T94" s="11">
        <f t="shared" si="36"/>
        <v>0</v>
      </c>
      <c r="U94" s="11">
        <f t="shared" si="36"/>
        <v>0</v>
      </c>
      <c r="V94" s="11">
        <f t="shared" si="36"/>
        <v>0</v>
      </c>
      <c r="W94" s="11">
        <f t="shared" si="36"/>
        <v>0</v>
      </c>
    </row>
    <row r="95" spans="2:26" outlineLevel="1" x14ac:dyDescent="0.2">
      <c r="B95" s="4" t="s">
        <v>19</v>
      </c>
      <c r="C95" s="11">
        <f t="shared" ref="C95:W95" si="37">IFERROR(C82/C91,0)</f>
        <v>0</v>
      </c>
      <c r="D95" s="11">
        <f t="shared" si="37"/>
        <v>0</v>
      </c>
      <c r="E95" s="11">
        <f t="shared" si="37"/>
        <v>0</v>
      </c>
      <c r="F95" s="11">
        <f t="shared" si="37"/>
        <v>0</v>
      </c>
      <c r="G95" s="11">
        <f t="shared" si="37"/>
        <v>0</v>
      </c>
      <c r="H95" s="11">
        <f t="shared" si="37"/>
        <v>0</v>
      </c>
      <c r="I95" s="11">
        <f t="shared" si="37"/>
        <v>0</v>
      </c>
      <c r="J95" s="11">
        <f t="shared" si="37"/>
        <v>0</v>
      </c>
      <c r="K95" s="11">
        <f t="shared" si="37"/>
        <v>0</v>
      </c>
      <c r="L95" s="11">
        <f t="shared" si="37"/>
        <v>0</v>
      </c>
      <c r="M95" s="11">
        <f t="shared" si="37"/>
        <v>0</v>
      </c>
      <c r="N95" s="11">
        <f t="shared" si="37"/>
        <v>0</v>
      </c>
      <c r="O95" s="11">
        <f t="shared" si="37"/>
        <v>0</v>
      </c>
      <c r="P95" s="11">
        <f t="shared" si="37"/>
        <v>0</v>
      </c>
      <c r="Q95" s="11">
        <f t="shared" si="37"/>
        <v>0</v>
      </c>
      <c r="R95" s="11">
        <f t="shared" si="37"/>
        <v>0</v>
      </c>
      <c r="S95" s="11">
        <f t="shared" si="37"/>
        <v>0</v>
      </c>
      <c r="T95" s="11">
        <f t="shared" si="37"/>
        <v>0</v>
      </c>
      <c r="U95" s="11">
        <f t="shared" si="37"/>
        <v>0</v>
      </c>
      <c r="V95" s="11">
        <f t="shared" si="37"/>
        <v>0</v>
      </c>
      <c r="W95" s="11">
        <f t="shared" si="37"/>
        <v>0</v>
      </c>
    </row>
    <row r="96" spans="2:26" outlineLevel="1" x14ac:dyDescent="0.2">
      <c r="B96" s="4" t="s">
        <v>16</v>
      </c>
      <c r="C96" s="11">
        <f t="shared" ref="C96:W96" si="38">IFERROR(C83/C91,0)</f>
        <v>8.6430205160411173E-3</v>
      </c>
      <c r="D96" s="11">
        <f t="shared" si="38"/>
        <v>1.2022918368700494E-2</v>
      </c>
      <c r="E96" s="11">
        <f t="shared" si="38"/>
        <v>1.3416118528995859E-2</v>
      </c>
      <c r="F96" s="11">
        <f t="shared" si="38"/>
        <v>1.4783597514498606E-2</v>
      </c>
      <c r="G96" s="11">
        <f t="shared" si="38"/>
        <v>1.3484105091627337E-2</v>
      </c>
      <c r="H96" s="11">
        <f t="shared" si="38"/>
        <v>1.5262123583073146E-2</v>
      </c>
      <c r="I96" s="11">
        <f t="shared" si="38"/>
        <v>1.8923514052747809E-2</v>
      </c>
      <c r="J96" s="11">
        <f t="shared" si="38"/>
        <v>2.1317980421120156E-2</v>
      </c>
      <c r="K96" s="11">
        <f t="shared" si="38"/>
        <v>2.1341418565094666E-2</v>
      </c>
      <c r="L96" s="11">
        <f t="shared" si="38"/>
        <v>1.7762914683241895E-2</v>
      </c>
      <c r="M96" s="11">
        <f t="shared" si="38"/>
        <v>1.8977846086411707E-2</v>
      </c>
      <c r="N96" s="11">
        <f t="shared" si="38"/>
        <v>2.0331095012032833E-2</v>
      </c>
      <c r="O96" s="11">
        <f t="shared" si="38"/>
        <v>2.2008404949998013E-2</v>
      </c>
      <c r="P96" s="11">
        <f t="shared" si="38"/>
        <v>2.4850322373658782E-2</v>
      </c>
      <c r="Q96" s="11">
        <f t="shared" si="38"/>
        <v>2.4968684512427241E-2</v>
      </c>
      <c r="R96" s="11">
        <f t="shared" si="38"/>
        <v>2.4212285835806882E-2</v>
      </c>
      <c r="S96" s="11">
        <f t="shared" si="38"/>
        <v>2.2686822020155432E-2</v>
      </c>
      <c r="T96" s="11">
        <f t="shared" si="38"/>
        <v>2.3404124592775508E-2</v>
      </c>
      <c r="U96" s="11">
        <f t="shared" si="38"/>
        <v>2.4026053707435636E-2</v>
      </c>
      <c r="V96" s="11">
        <f t="shared" si="38"/>
        <v>2.2055962634061881E-2</v>
      </c>
      <c r="W96" s="11">
        <f t="shared" si="38"/>
        <v>2.192621990331909E-2</v>
      </c>
    </row>
    <row r="97" spans="1:28" outlineLevel="1" x14ac:dyDescent="0.2">
      <c r="B97" s="4" t="s">
        <v>21</v>
      </c>
      <c r="C97" s="11">
        <f t="shared" ref="C97:W97" si="39">IFERROR(C84/C91,0)</f>
        <v>0</v>
      </c>
      <c r="D97" s="11">
        <f t="shared" si="39"/>
        <v>0</v>
      </c>
      <c r="E97" s="11">
        <f t="shared" si="39"/>
        <v>0</v>
      </c>
      <c r="F97" s="11">
        <f t="shared" si="39"/>
        <v>0</v>
      </c>
      <c r="G97" s="11">
        <f t="shared" si="39"/>
        <v>0</v>
      </c>
      <c r="H97" s="11">
        <f t="shared" si="39"/>
        <v>0</v>
      </c>
      <c r="I97" s="11">
        <f t="shared" si="39"/>
        <v>0</v>
      </c>
      <c r="J97" s="11">
        <f t="shared" si="39"/>
        <v>0</v>
      </c>
      <c r="K97" s="11">
        <f t="shared" si="39"/>
        <v>0</v>
      </c>
      <c r="L97" s="11">
        <f t="shared" si="39"/>
        <v>0</v>
      </c>
      <c r="M97" s="11">
        <f t="shared" si="39"/>
        <v>0</v>
      </c>
      <c r="N97" s="11">
        <f t="shared" si="39"/>
        <v>0</v>
      </c>
      <c r="O97" s="11">
        <f t="shared" si="39"/>
        <v>0</v>
      </c>
      <c r="P97" s="11">
        <f t="shared" si="39"/>
        <v>0</v>
      </c>
      <c r="Q97" s="11">
        <f t="shared" si="39"/>
        <v>0</v>
      </c>
      <c r="R97" s="11">
        <f t="shared" si="39"/>
        <v>0</v>
      </c>
      <c r="S97" s="11">
        <f t="shared" si="39"/>
        <v>0</v>
      </c>
      <c r="T97" s="11">
        <f t="shared" si="39"/>
        <v>0</v>
      </c>
      <c r="U97" s="11">
        <f t="shared" si="39"/>
        <v>0</v>
      </c>
      <c r="V97" s="11">
        <f t="shared" si="39"/>
        <v>0</v>
      </c>
      <c r="W97" s="11">
        <f t="shared" si="39"/>
        <v>0</v>
      </c>
    </row>
    <row r="98" spans="1:28" outlineLevel="1" x14ac:dyDescent="0.2">
      <c r="B98" s="4" t="s">
        <v>20</v>
      </c>
      <c r="C98" s="11">
        <f t="shared" ref="C98:W98" si="40">IFERROR(C85/C91,0)</f>
        <v>0.96051662957884687</v>
      </c>
      <c r="D98" s="11">
        <f t="shared" si="40"/>
        <v>0.95866079673205928</v>
      </c>
      <c r="E98" s="11">
        <f t="shared" si="40"/>
        <v>0.9601831074495677</v>
      </c>
      <c r="F98" s="11">
        <f t="shared" si="40"/>
        <v>0.96145540561356257</v>
      </c>
      <c r="G98" s="11">
        <f t="shared" si="40"/>
        <v>0.96640545102452913</v>
      </c>
      <c r="H98" s="11">
        <f t="shared" si="40"/>
        <v>0.96749770421551518</v>
      </c>
      <c r="I98" s="11">
        <f t="shared" si="40"/>
        <v>0.96027222640666088</v>
      </c>
      <c r="J98" s="11">
        <f t="shared" si="40"/>
        <v>0.95187410498624969</v>
      </c>
      <c r="K98" s="11">
        <f t="shared" si="40"/>
        <v>0.94510626739272163</v>
      </c>
      <c r="L98" s="11">
        <f t="shared" si="40"/>
        <v>0.95747881661544643</v>
      </c>
      <c r="M98" s="11">
        <f t="shared" si="40"/>
        <v>0.9201990585393699</v>
      </c>
      <c r="N98" s="11">
        <f t="shared" si="40"/>
        <v>0.90994868391095718</v>
      </c>
      <c r="O98" s="11">
        <f t="shared" si="40"/>
        <v>0.9130171247840847</v>
      </c>
      <c r="P98" s="11">
        <f t="shared" si="40"/>
        <v>0.91784184397380275</v>
      </c>
      <c r="Q98" s="11">
        <f t="shared" si="40"/>
        <v>0.92068567048670091</v>
      </c>
      <c r="R98" s="11">
        <f t="shared" si="40"/>
        <v>0.95528497149950797</v>
      </c>
      <c r="S98" s="11">
        <f t="shared" si="40"/>
        <v>0.9609746933475829</v>
      </c>
      <c r="T98" s="11">
        <f t="shared" si="40"/>
        <v>0.95871108429762975</v>
      </c>
      <c r="U98" s="11">
        <f t="shared" si="40"/>
        <v>0.94682833602886329</v>
      </c>
      <c r="V98" s="11">
        <f t="shared" si="40"/>
        <v>0.94906185766125073</v>
      </c>
      <c r="W98" s="11">
        <f t="shared" si="40"/>
        <v>0.95185634428168853</v>
      </c>
    </row>
    <row r="99" spans="1:28" outlineLevel="1" x14ac:dyDescent="0.2">
      <c r="B99" s="4" t="s">
        <v>0</v>
      </c>
      <c r="C99" s="11">
        <f t="shared" ref="C99:W99" si="41">IFERROR(C86/C91,0)</f>
        <v>0</v>
      </c>
      <c r="D99" s="11">
        <f t="shared" si="41"/>
        <v>0</v>
      </c>
      <c r="E99" s="11">
        <f t="shared" si="41"/>
        <v>0</v>
      </c>
      <c r="F99" s="11">
        <f t="shared" si="41"/>
        <v>0</v>
      </c>
      <c r="G99" s="11">
        <f t="shared" si="41"/>
        <v>0</v>
      </c>
      <c r="H99" s="11">
        <f t="shared" si="41"/>
        <v>0</v>
      </c>
      <c r="I99" s="11">
        <f t="shared" si="41"/>
        <v>0</v>
      </c>
      <c r="J99" s="11">
        <f t="shared" si="41"/>
        <v>0</v>
      </c>
      <c r="K99" s="11">
        <f t="shared" si="41"/>
        <v>0</v>
      </c>
      <c r="L99" s="11">
        <f t="shared" si="41"/>
        <v>0</v>
      </c>
      <c r="M99" s="11">
        <f t="shared" si="41"/>
        <v>3.27537296591522E-2</v>
      </c>
      <c r="N99" s="11">
        <f t="shared" si="41"/>
        <v>3.8706219450723035E-2</v>
      </c>
      <c r="O99" s="11">
        <f t="shared" si="41"/>
        <v>3.6148902162618561E-2</v>
      </c>
      <c r="P99" s="11">
        <f t="shared" si="41"/>
        <v>3.2775593920802766E-2</v>
      </c>
      <c r="Q99" s="11">
        <f t="shared" si="41"/>
        <v>3.3678784645116921E-2</v>
      </c>
      <c r="R99" s="11">
        <f t="shared" si="41"/>
        <v>0</v>
      </c>
      <c r="S99" s="11">
        <f t="shared" si="41"/>
        <v>0</v>
      </c>
      <c r="T99" s="11">
        <f t="shared" si="41"/>
        <v>0</v>
      </c>
      <c r="U99" s="11">
        <f t="shared" si="41"/>
        <v>0</v>
      </c>
      <c r="V99" s="11">
        <f t="shared" si="41"/>
        <v>0</v>
      </c>
      <c r="W99" s="11">
        <f t="shared" si="41"/>
        <v>0</v>
      </c>
    </row>
    <row r="100" spans="1:28" outlineLevel="1" x14ac:dyDescent="0.2">
      <c r="B100" s="4" t="s">
        <v>22</v>
      </c>
      <c r="C100" s="11">
        <f t="shared" ref="C100:W100" si="42">IFERROR(C87/C91,0)</f>
        <v>0</v>
      </c>
      <c r="D100" s="11">
        <f t="shared" si="42"/>
        <v>0</v>
      </c>
      <c r="E100" s="11">
        <f t="shared" si="42"/>
        <v>0</v>
      </c>
      <c r="F100" s="11">
        <f t="shared" si="42"/>
        <v>0</v>
      </c>
      <c r="G100" s="11">
        <f t="shared" si="42"/>
        <v>0</v>
      </c>
      <c r="H100" s="11">
        <f t="shared" si="42"/>
        <v>0</v>
      </c>
      <c r="I100" s="11">
        <f t="shared" si="42"/>
        <v>0</v>
      </c>
      <c r="J100" s="11">
        <f t="shared" si="42"/>
        <v>0</v>
      </c>
      <c r="K100" s="11">
        <f t="shared" si="42"/>
        <v>0</v>
      </c>
      <c r="L100" s="11">
        <f t="shared" si="42"/>
        <v>0</v>
      </c>
      <c r="M100" s="11">
        <f t="shared" si="42"/>
        <v>0</v>
      </c>
      <c r="N100" s="11">
        <f t="shared" si="42"/>
        <v>0</v>
      </c>
      <c r="O100" s="11">
        <f t="shared" si="42"/>
        <v>0</v>
      </c>
      <c r="P100" s="11">
        <f t="shared" si="42"/>
        <v>0</v>
      </c>
      <c r="Q100" s="11">
        <f t="shared" si="42"/>
        <v>0</v>
      </c>
      <c r="R100" s="11">
        <f t="shared" si="42"/>
        <v>0</v>
      </c>
      <c r="S100" s="11">
        <f t="shared" si="42"/>
        <v>0</v>
      </c>
      <c r="T100" s="11">
        <f t="shared" si="42"/>
        <v>0</v>
      </c>
      <c r="U100" s="11">
        <f t="shared" si="42"/>
        <v>0</v>
      </c>
      <c r="V100" s="11">
        <f t="shared" si="42"/>
        <v>0</v>
      </c>
      <c r="W100" s="11">
        <f t="shared" si="42"/>
        <v>0</v>
      </c>
    </row>
    <row r="101" spans="1:28" outlineLevel="1" x14ac:dyDescent="0.2">
      <c r="B101" s="4" t="s">
        <v>23</v>
      </c>
      <c r="C101" s="11">
        <f t="shared" ref="C101:W101" si="43">IFERROR(C88/C91,0)</f>
        <v>2.960298403837042E-3</v>
      </c>
      <c r="D101" s="11">
        <f t="shared" si="43"/>
        <v>1.7711011303990604E-3</v>
      </c>
      <c r="E101" s="11">
        <f t="shared" si="43"/>
        <v>1.0246089038764789E-3</v>
      </c>
      <c r="F101" s="11">
        <f t="shared" si="43"/>
        <v>1.0816318481969309E-3</v>
      </c>
      <c r="G101" s="11">
        <f t="shared" si="43"/>
        <v>1.0564659698580985E-3</v>
      </c>
      <c r="H101" s="11">
        <f t="shared" si="43"/>
        <v>1.1743033541614363E-3</v>
      </c>
      <c r="I101" s="11">
        <f t="shared" si="43"/>
        <v>1.5176745856339451E-3</v>
      </c>
      <c r="J101" s="11">
        <f t="shared" si="43"/>
        <v>1.3078341398594468E-3</v>
      </c>
      <c r="K101" s="11">
        <f t="shared" si="43"/>
        <v>1.4073130675819655E-3</v>
      </c>
      <c r="L101" s="11">
        <f t="shared" si="43"/>
        <v>2.0047060050350255E-3</v>
      </c>
      <c r="M101" s="11">
        <f t="shared" si="43"/>
        <v>2.9727919194220058E-3</v>
      </c>
      <c r="N101" s="11">
        <f t="shared" si="43"/>
        <v>5.225147476647889E-3</v>
      </c>
      <c r="O101" s="11">
        <f t="shared" si="43"/>
        <v>4.4815848548117035E-3</v>
      </c>
      <c r="P101" s="11">
        <f t="shared" si="43"/>
        <v>2.8364873930852561E-3</v>
      </c>
      <c r="Q101" s="11">
        <f t="shared" si="43"/>
        <v>2.1602662054927622E-3</v>
      </c>
      <c r="R101" s="11">
        <f t="shared" si="43"/>
        <v>1.4191758535652896E-3</v>
      </c>
      <c r="S101" s="11">
        <f t="shared" si="43"/>
        <v>9.6615396203595912E-4</v>
      </c>
      <c r="T101" s="11">
        <f t="shared" si="43"/>
        <v>7.3673595758307563E-4</v>
      </c>
      <c r="U101" s="11">
        <f t="shared" si="43"/>
        <v>5.3214225437001712E-4</v>
      </c>
      <c r="V101" s="11">
        <f t="shared" si="43"/>
        <v>4.2554485952987759E-4</v>
      </c>
      <c r="W101" s="11">
        <f t="shared" si="43"/>
        <v>2.9849257049599954E-4</v>
      </c>
    </row>
    <row r="102" spans="1:28" x14ac:dyDescent="0.2">
      <c r="B102" s="4" t="s">
        <v>17</v>
      </c>
      <c r="C102" s="11">
        <f t="shared" ref="C102:W102" si="44">IFERROR(C89/C91,0)</f>
        <v>0</v>
      </c>
      <c r="D102" s="11">
        <f t="shared" si="44"/>
        <v>0</v>
      </c>
      <c r="E102" s="11">
        <f t="shared" si="44"/>
        <v>0</v>
      </c>
      <c r="F102" s="11">
        <f t="shared" si="44"/>
        <v>0</v>
      </c>
      <c r="G102" s="11">
        <f t="shared" si="44"/>
        <v>0</v>
      </c>
      <c r="H102" s="11">
        <f t="shared" si="44"/>
        <v>0</v>
      </c>
      <c r="I102" s="11">
        <f t="shared" si="44"/>
        <v>0</v>
      </c>
      <c r="J102" s="11">
        <f t="shared" si="44"/>
        <v>0</v>
      </c>
      <c r="K102" s="11">
        <f t="shared" si="44"/>
        <v>0</v>
      </c>
      <c r="L102" s="11">
        <f t="shared" si="44"/>
        <v>0</v>
      </c>
      <c r="M102" s="11">
        <f t="shared" si="44"/>
        <v>0</v>
      </c>
      <c r="N102" s="11">
        <f t="shared" si="44"/>
        <v>0</v>
      </c>
      <c r="O102" s="11">
        <f t="shared" si="44"/>
        <v>0</v>
      </c>
      <c r="P102" s="11">
        <f t="shared" si="44"/>
        <v>0</v>
      </c>
      <c r="Q102" s="11">
        <f t="shared" si="44"/>
        <v>0</v>
      </c>
      <c r="R102" s="11">
        <f t="shared" si="44"/>
        <v>0</v>
      </c>
      <c r="S102" s="11">
        <f t="shared" si="44"/>
        <v>0</v>
      </c>
      <c r="T102" s="11">
        <f t="shared" si="44"/>
        <v>0</v>
      </c>
      <c r="U102" s="11">
        <f t="shared" si="44"/>
        <v>0</v>
      </c>
      <c r="V102" s="11">
        <f t="shared" si="44"/>
        <v>0</v>
      </c>
      <c r="W102" s="11">
        <f t="shared" si="44"/>
        <v>0</v>
      </c>
    </row>
    <row r="103" spans="1:28" x14ac:dyDescent="0.2">
      <c r="B103" s="4" t="s">
        <v>1</v>
      </c>
      <c r="C103" s="11">
        <f t="shared" ref="C103:W103" si="45">IFERROR(C90/C91,0)</f>
        <v>2.7880051501275066E-2</v>
      </c>
      <c r="D103" s="11">
        <f t="shared" si="45"/>
        <v>2.7545183768841158E-2</v>
      </c>
      <c r="E103" s="11">
        <f t="shared" si="45"/>
        <v>2.5376165117559857E-2</v>
      </c>
      <c r="F103" s="11">
        <f t="shared" si="45"/>
        <v>2.2679365023741904E-2</v>
      </c>
      <c r="G103" s="11">
        <f t="shared" si="45"/>
        <v>1.905397791398547E-2</v>
      </c>
      <c r="H103" s="11">
        <f t="shared" si="45"/>
        <v>1.6065868847250232E-2</v>
      </c>
      <c r="I103" s="11">
        <f t="shared" si="45"/>
        <v>1.9286584954957331E-2</v>
      </c>
      <c r="J103" s="11">
        <f t="shared" si="45"/>
        <v>2.5500080452770697E-2</v>
      </c>
      <c r="K103" s="11">
        <f t="shared" si="45"/>
        <v>3.2145000974601802E-2</v>
      </c>
      <c r="L103" s="11">
        <f t="shared" si="45"/>
        <v>2.275356269627659E-2</v>
      </c>
      <c r="M103" s="11">
        <f t="shared" si="45"/>
        <v>2.5096573795644107E-2</v>
      </c>
      <c r="N103" s="11">
        <f t="shared" si="45"/>
        <v>2.5788854149639107E-2</v>
      </c>
      <c r="O103" s="11">
        <f t="shared" si="45"/>
        <v>2.434398324848714E-2</v>
      </c>
      <c r="P103" s="11">
        <f t="shared" si="45"/>
        <v>2.1695752338650579E-2</v>
      </c>
      <c r="Q103" s="11">
        <f t="shared" si="45"/>
        <v>1.8506594150262293E-2</v>
      </c>
      <c r="R103" s="11">
        <f t="shared" si="45"/>
        <v>1.9083566811119921E-2</v>
      </c>
      <c r="S103" s="11">
        <f t="shared" si="45"/>
        <v>1.5372330670225632E-2</v>
      </c>
      <c r="T103" s="11">
        <f t="shared" si="45"/>
        <v>1.7148055152011725E-2</v>
      </c>
      <c r="U103" s="11">
        <f t="shared" si="45"/>
        <v>2.8613468009331018E-2</v>
      </c>
      <c r="V103" s="11">
        <f t="shared" si="45"/>
        <v>2.845663484515764E-2</v>
      </c>
      <c r="W103" s="11">
        <f t="shared" si="45"/>
        <v>2.5918943244496357E-2</v>
      </c>
    </row>
    <row r="104" spans="1:28" s="33" customForma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c r="AA104" s="1"/>
      <c r="AB104" s="1"/>
    </row>
    <row r="105" spans="1:28" outlineLevel="1" x14ac:dyDescent="0.2"/>
    <row r="106" spans="1:28" outlineLevel="1" x14ac:dyDescent="0.2">
      <c r="A106" s="32" t="s">
        <v>83</v>
      </c>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4"/>
      <c r="AA106" s="33"/>
      <c r="AB106" s="33"/>
    </row>
    <row r="107" spans="1:28" outlineLevel="1" x14ac:dyDescent="0.2">
      <c r="B107" s="20" t="s">
        <v>88</v>
      </c>
      <c r="C107" s="5">
        <f>C111*CAN!C112</f>
        <v>20363.84037676041</v>
      </c>
      <c r="D107" s="5">
        <f>D111*CAN!D112</f>
        <v>20200.753134492512</v>
      </c>
      <c r="E107" s="5">
        <f>E111*CAN!E112</f>
        <v>20717.789791833478</v>
      </c>
      <c r="F107" s="5">
        <f>F111*CAN!F112</f>
        <v>20807.116492299116</v>
      </c>
      <c r="G107" s="5">
        <f>G111*CAN!G112</f>
        <v>21898.636491898968</v>
      </c>
      <c r="H107" s="5">
        <f>H111*CAN!H112</f>
        <v>21149.85793051192</v>
      </c>
      <c r="I107" s="5">
        <f>I111*CAN!I112</f>
        <v>19385.344190061161</v>
      </c>
      <c r="J107" s="5">
        <f>J111*CAN!J112</f>
        <v>20894.502661328679</v>
      </c>
      <c r="K107" s="5">
        <f>K111*CAN!K112</f>
        <v>20308.062536850503</v>
      </c>
      <c r="L107" s="5">
        <f>L111*CAN!L112</f>
        <v>20793.277715060263</v>
      </c>
      <c r="M107" s="5">
        <f>M111*CAN!M112</f>
        <v>21703.597263181677</v>
      </c>
      <c r="N107" s="5">
        <f>N111*CAN!N112</f>
        <v>20840.140822601476</v>
      </c>
      <c r="O107" s="5">
        <f>O111*CAN!O112</f>
        <v>21864.747740530005</v>
      </c>
      <c r="P107" s="5">
        <f>P111*CAN!P112</f>
        <v>23036.342909734078</v>
      </c>
      <c r="Q107" s="5">
        <f>Q111*CAN!Q112</f>
        <v>24322.325725408497</v>
      </c>
      <c r="R107" s="5">
        <f>R111*CAN!R112</f>
        <v>25938.277392489472</v>
      </c>
      <c r="S107" s="5">
        <f>S111*CAN!S112</f>
        <v>29665.395501234329</v>
      </c>
      <c r="T107" s="5">
        <f>T111*CAN!T112</f>
        <v>30929.762213680304</v>
      </c>
      <c r="U107" s="5">
        <f>U111*CAN!U112</f>
        <v>32370.004046967708</v>
      </c>
      <c r="V107" s="5">
        <f>V111*CAN!V112</f>
        <v>33129.42814258115</v>
      </c>
      <c r="W107" s="5">
        <f>W111*CAN!W112</f>
        <v>31043.15062903041</v>
      </c>
      <c r="Z107" s="21"/>
      <c r="AB107"/>
    </row>
    <row r="108" spans="1:28" outlineLevel="1" x14ac:dyDescent="0.2">
      <c r="B108" s="7" t="s">
        <v>89</v>
      </c>
      <c r="C108" s="5">
        <f>'[2]Table 37'!C$13</f>
        <v>53.360999999999997</v>
      </c>
      <c r="D108" s="5">
        <f>'[2]Table 37'!D$13</f>
        <v>54.665999999999997</v>
      </c>
      <c r="E108" s="5">
        <f>'[2]Table 37'!E$13</f>
        <v>59.923000000000002</v>
      </c>
      <c r="F108" s="5">
        <f>'[2]Table 37'!F$13</f>
        <v>55.42</v>
      </c>
      <c r="G108" s="5">
        <f>'[2]Table 37'!G$13</f>
        <v>55.366999999999997</v>
      </c>
      <c r="H108" s="5">
        <f>'[2]Table 37'!H$13</f>
        <v>55.085000000000001</v>
      </c>
      <c r="I108" s="5">
        <f>'[2]Table 37'!I$13</f>
        <v>58.039000000000001</v>
      </c>
      <c r="J108" s="5">
        <f>'[2]Table 37'!J$13</f>
        <v>65.245999999999995</v>
      </c>
      <c r="K108" s="5">
        <f>'[2]Table 37'!K$13</f>
        <v>57.976999999999997</v>
      </c>
      <c r="L108" s="5">
        <f>'[2]Table 37'!L$13</f>
        <v>53.911000000000001</v>
      </c>
      <c r="M108" s="5">
        <f>'[2]Table 37'!M$13</f>
        <v>57.412999999999997</v>
      </c>
      <c r="N108" s="5">
        <f>'[2]Table 37'!N$13</f>
        <v>58.625999999999998</v>
      </c>
      <c r="O108" s="5">
        <f>'[2]Table 37'!O$13</f>
        <v>60.268999999999998</v>
      </c>
      <c r="P108" s="5">
        <f>'[2]Table 37'!P$13</f>
        <v>66.162999999999997</v>
      </c>
      <c r="Q108" s="5">
        <f>'[2]Table 37'!Q$13</f>
        <v>71.566000000000003</v>
      </c>
      <c r="R108" s="5">
        <f>'[2]Table 37'!R$13</f>
        <v>77.882999999999996</v>
      </c>
      <c r="S108" s="5">
        <f>'[2]Table 37'!S$13</f>
        <v>88.837999999999994</v>
      </c>
      <c r="T108" s="5">
        <f>'[2]Table 37'!T$13</f>
        <v>102.47</v>
      </c>
      <c r="U108" s="5">
        <f>'[2]Table 37'!U$13</f>
        <v>96.596000000000004</v>
      </c>
      <c r="V108" s="5">
        <f>'[2]Table 37'!V$13</f>
        <v>94.537999999999997</v>
      </c>
      <c r="W108" s="5">
        <f>'[2]Table 37'!W$13</f>
        <v>83.894000000000005</v>
      </c>
      <c r="Z108" s="21" t="s">
        <v>93</v>
      </c>
      <c r="AB108"/>
    </row>
    <row r="109" spans="1:28" outlineLevel="1" x14ac:dyDescent="0.2">
      <c r="B109" s="7" t="s">
        <v>25</v>
      </c>
      <c r="C109" s="5">
        <f>'[2]Table 37'!C$25</f>
        <v>602.62199999999996</v>
      </c>
      <c r="D109" s="5">
        <f>'[2]Table 37'!D$25</f>
        <v>644.71799999999996</v>
      </c>
      <c r="E109" s="5">
        <f>'[2]Table 37'!E$25</f>
        <v>660.20699999999999</v>
      </c>
      <c r="F109" s="5">
        <f>'[2]Table 37'!F$25</f>
        <v>686.83500000000004</v>
      </c>
      <c r="G109" s="5">
        <f>'[2]Table 37'!G$25</f>
        <v>711.04499999999996</v>
      </c>
      <c r="H109" s="5">
        <f>'[2]Table 37'!H$25</f>
        <v>715.08100000000002</v>
      </c>
      <c r="I109" s="5">
        <f>'[2]Table 37'!I$25</f>
        <v>731.58</v>
      </c>
      <c r="J109" s="5">
        <f>'[2]Table 37'!J$25</f>
        <v>794.54700000000003</v>
      </c>
      <c r="K109" s="5">
        <f>'[2]Table 37'!K$25</f>
        <v>880.32899999999995</v>
      </c>
      <c r="L109" s="5">
        <f>'[2]Table 37'!L$25</f>
        <v>912.62199999999996</v>
      </c>
      <c r="M109" s="5">
        <f>'[2]Table 37'!M$25</f>
        <v>937.50300000000004</v>
      </c>
      <c r="N109" s="5">
        <f>'[2]Table 37'!N$25</f>
        <v>963.70399999999995</v>
      </c>
      <c r="O109" s="5">
        <f>'[2]Table 37'!O$25</f>
        <v>962.35400000000004</v>
      </c>
      <c r="P109" s="5">
        <f>'[2]Table 37'!P$25</f>
        <v>1033.027</v>
      </c>
      <c r="Q109" s="5">
        <f>'[2]Table 37'!Q$25</f>
        <v>1089.799</v>
      </c>
      <c r="R109" s="5">
        <f>'[2]Table 37'!R$25</f>
        <v>1161.7329999999999</v>
      </c>
      <c r="S109" s="5">
        <f>'[2]Table 37'!S$25</f>
        <v>1246.9369999999999</v>
      </c>
      <c r="T109" s="5">
        <f>'[2]Table 37'!T$25</f>
        <v>1312.6659999999999</v>
      </c>
      <c r="U109" s="5">
        <f>'[2]Table 37'!U$25</f>
        <v>1349.3920000000001</v>
      </c>
      <c r="V109" s="5">
        <f>'[2]Table 37'!V$25</f>
        <v>1439.51</v>
      </c>
      <c r="W109" s="5">
        <f>'[2]Table 37'!W$25</f>
        <v>1475.345</v>
      </c>
      <c r="Z109" s="21" t="s">
        <v>93</v>
      </c>
      <c r="AB109"/>
    </row>
    <row r="110" spans="1:28" outlineLevel="1" x14ac:dyDescent="0.2">
      <c r="B110" s="7" t="s">
        <v>30</v>
      </c>
      <c r="C110" s="5">
        <f>'[2]Table 37'!C$37</f>
        <v>19822.877881</v>
      </c>
      <c r="D110" s="5">
        <f>'[2]Table 37'!D$37</f>
        <v>18375.871696999999</v>
      </c>
      <c r="E110" s="5">
        <f>'[2]Table 37'!E$37</f>
        <v>18399.736344000001</v>
      </c>
      <c r="F110" s="5">
        <f>'[2]Table 37'!F$37</f>
        <v>17758.484774</v>
      </c>
      <c r="G110" s="5">
        <f>'[2]Table 37'!G$37</f>
        <v>18049.475951</v>
      </c>
      <c r="H110" s="5">
        <f>'[2]Table 37'!H$37</f>
        <v>17329.859670999998</v>
      </c>
      <c r="I110" s="5">
        <f>'[2]Table 37'!I$37</f>
        <v>15522.180257</v>
      </c>
      <c r="J110" s="5">
        <f>'[2]Table 37'!J$37</f>
        <v>15401.100125000001</v>
      </c>
      <c r="K110" s="5">
        <f>'[2]Table 37'!K$37</f>
        <v>13507.066628</v>
      </c>
      <c r="L110" s="5">
        <f>'[2]Table 37'!L$37</f>
        <v>13337.299682999999</v>
      </c>
      <c r="M110" s="5">
        <f>'[2]Table 37'!M$37</f>
        <v>13548.563663999999</v>
      </c>
      <c r="N110" s="5">
        <f>'[2]Table 37'!N$37</f>
        <v>12652.883125</v>
      </c>
      <c r="O110" s="5">
        <f>'[2]Table 37'!O$37</f>
        <v>13290.476134</v>
      </c>
      <c r="P110" s="5">
        <f>'[2]Table 37'!P$37</f>
        <v>13041.608418</v>
      </c>
      <c r="Q110" s="5">
        <f>'[2]Table 37'!Q$37</f>
        <v>13049.276049</v>
      </c>
      <c r="R110" s="5">
        <f>'[2]Table 37'!R$37</f>
        <v>13051.515802</v>
      </c>
      <c r="S110" s="5">
        <f>'[2]Table 37'!S$37</f>
        <v>13903.694845</v>
      </c>
      <c r="T110" s="5">
        <f>'[2]Table 37'!T$37</f>
        <v>13767.194172</v>
      </c>
      <c r="U110" s="5">
        <f>'[2]Table 37'!U$37</f>
        <v>14012.84201</v>
      </c>
      <c r="V110" s="5">
        <f>'[2]Table 37'!V$37</f>
        <v>13440.623002</v>
      </c>
      <c r="W110" s="5">
        <f>'[2]Table 37'!W$37</f>
        <v>12285.445169000001</v>
      </c>
      <c r="Z110" s="21" t="s">
        <v>93</v>
      </c>
      <c r="AB110"/>
    </row>
    <row r="111" spans="1:28" outlineLevel="1" x14ac:dyDescent="0.2">
      <c r="B111" s="7" t="s">
        <v>31</v>
      </c>
      <c r="C111" s="5">
        <f t="shared" ref="C111:W111" si="46">C109*C110/1000</f>
        <v>11945.702314403981</v>
      </c>
      <c r="D111" s="5">
        <f t="shared" si="46"/>
        <v>11847.255248746444</v>
      </c>
      <c r="E111" s="5">
        <f t="shared" si="46"/>
        <v>12147.63473246321</v>
      </c>
      <c r="F111" s="5">
        <f t="shared" si="46"/>
        <v>12197.148889750291</v>
      </c>
      <c r="G111" s="5">
        <f t="shared" si="46"/>
        <v>12833.989627578794</v>
      </c>
      <c r="H111" s="5">
        <f t="shared" si="46"/>
        <v>12392.253383398351</v>
      </c>
      <c r="I111" s="5">
        <f t="shared" si="46"/>
        <v>11355.716632416061</v>
      </c>
      <c r="J111" s="5">
        <f t="shared" si="46"/>
        <v>12236.897901018376</v>
      </c>
      <c r="K111" s="5">
        <f t="shared" si="46"/>
        <v>11890.662457560611</v>
      </c>
      <c r="L111" s="5">
        <f t="shared" si="46"/>
        <v>12171.913111298825</v>
      </c>
      <c r="M111" s="5">
        <f t="shared" si="46"/>
        <v>12701.819080690992</v>
      </c>
      <c r="N111" s="5">
        <f t="shared" si="46"/>
        <v>12193.634079095</v>
      </c>
      <c r="O111" s="5">
        <f t="shared" si="46"/>
        <v>12790.142869459438</v>
      </c>
      <c r="P111" s="5">
        <f t="shared" si="46"/>
        <v>13472.333619221286</v>
      </c>
      <c r="Q111" s="5">
        <f t="shared" si="46"/>
        <v>14221.087988924151</v>
      </c>
      <c r="R111" s="5">
        <f t="shared" si="46"/>
        <v>15162.376607204866</v>
      </c>
      <c r="S111" s="5">
        <f t="shared" si="46"/>
        <v>17337.031538939762</v>
      </c>
      <c r="T111" s="5">
        <f t="shared" si="46"/>
        <v>18071.72770498255</v>
      </c>
      <c r="U111" s="5">
        <f t="shared" si="46"/>
        <v>18908.81690555792</v>
      </c>
      <c r="V111" s="5">
        <f t="shared" si="46"/>
        <v>19347.91121760902</v>
      </c>
      <c r="W111" s="5">
        <f t="shared" si="46"/>
        <v>18125.270102858303</v>
      </c>
    </row>
    <row r="112" spans="1:28" outlineLevel="1" x14ac:dyDescent="0.2">
      <c r="B112" s="7" t="s">
        <v>140</v>
      </c>
      <c r="C112" s="14">
        <f t="shared" ref="C112:W112" si="47">C107/C111</f>
        <v>1.7047001374047253</v>
      </c>
      <c r="D112" s="14">
        <f t="shared" si="47"/>
        <v>1.7050998488979083</v>
      </c>
      <c r="E112" s="14">
        <f t="shared" si="47"/>
        <v>1.7054998975617432</v>
      </c>
      <c r="F112" s="14">
        <f t="shared" si="47"/>
        <v>1.7059000165017328</v>
      </c>
      <c r="G112" s="14">
        <f t="shared" si="47"/>
        <v>1.7062999992489687</v>
      </c>
      <c r="H112" s="14">
        <f t="shared" si="47"/>
        <v>1.7066999258460898</v>
      </c>
      <c r="I112" s="14">
        <f t="shared" si="47"/>
        <v>1.7071000287840665</v>
      </c>
      <c r="J112" s="14">
        <f t="shared" si="47"/>
        <v>1.7074999587591397</v>
      </c>
      <c r="K112" s="14">
        <f t="shared" si="47"/>
        <v>1.7079000105614581</v>
      </c>
      <c r="L112" s="14">
        <f t="shared" si="47"/>
        <v>1.7082998806291578</v>
      </c>
      <c r="M112" s="14">
        <f t="shared" si="47"/>
        <v>1.7086999212715113</v>
      </c>
      <c r="N112" s="14">
        <f t="shared" si="47"/>
        <v>1.7091000670858423</v>
      </c>
      <c r="O112" s="14">
        <f t="shared" si="47"/>
        <v>1.7094998831278962</v>
      </c>
      <c r="P112" s="14">
        <f t="shared" si="47"/>
        <v>1.7098999743346319</v>
      </c>
      <c r="Q112" s="14">
        <f t="shared" si="47"/>
        <v>1.7102999253187603</v>
      </c>
      <c r="R112" s="14">
        <f t="shared" si="47"/>
        <v>1.7106999822286506</v>
      </c>
      <c r="S112" s="14">
        <f t="shared" si="47"/>
        <v>1.7111000481601766</v>
      </c>
      <c r="T112" s="14">
        <f t="shared" si="47"/>
        <v>1.7115000136457716</v>
      </c>
      <c r="U112" s="14">
        <f t="shared" si="47"/>
        <v>1.7119000204319026</v>
      </c>
      <c r="V112" s="14">
        <f t="shared" si="47"/>
        <v>1.7122999878368899</v>
      </c>
      <c r="W112" s="14">
        <f t="shared" si="47"/>
        <v>1.7127000289024654</v>
      </c>
    </row>
    <row r="113" spans="2:26" outlineLevel="1" x14ac:dyDescent="0.2">
      <c r="B113" s="7" t="s">
        <v>90</v>
      </c>
      <c r="C113" s="5">
        <f t="shared" ref="C113:W113" si="48">C110*C112</f>
        <v>33792.062647497791</v>
      </c>
      <c r="D113" s="5">
        <f t="shared" si="48"/>
        <v>31332.696053922049</v>
      </c>
      <c r="E113" s="5">
        <f t="shared" si="48"/>
        <v>31380.748449855084</v>
      </c>
      <c r="F113" s="5">
        <f t="shared" si="48"/>
        <v>30294.199469012372</v>
      </c>
      <c r="G113" s="5">
        <f t="shared" si="48"/>
        <v>30797.820801635578</v>
      </c>
      <c r="H113" s="5">
        <f t="shared" si="48"/>
        <v>29576.87021541884</v>
      </c>
      <c r="I113" s="5">
        <f t="shared" si="48"/>
        <v>26497.914363516171</v>
      </c>
      <c r="J113" s="5">
        <f t="shared" si="48"/>
        <v>26297.377828282883</v>
      </c>
      <c r="K113" s="5">
        <f t="shared" si="48"/>
        <v>23068.719236615518</v>
      </c>
      <c r="L113" s="5">
        <f t="shared" si="48"/>
        <v>22784.107456384205</v>
      </c>
      <c r="M113" s="5">
        <f t="shared" si="48"/>
        <v>23150.429666018856</v>
      </c>
      <c r="N113" s="5">
        <f t="shared" si="48"/>
        <v>21625.043397766822</v>
      </c>
      <c r="O113" s="5">
        <f t="shared" si="48"/>
        <v>22720.067397787094</v>
      </c>
      <c r="P113" s="5">
        <f t="shared" si="48"/>
        <v>22299.84589922052</v>
      </c>
      <c r="Q113" s="5">
        <f t="shared" si="48"/>
        <v>22318.175852068587</v>
      </c>
      <c r="R113" s="5">
        <f t="shared" si="48"/>
        <v>22327.227850538351</v>
      </c>
      <c r="S113" s="5">
        <f t="shared" si="48"/>
        <v>23790.6129188839</v>
      </c>
      <c r="T113" s="5">
        <f t="shared" si="48"/>
        <v>23562.553013241988</v>
      </c>
      <c r="U113" s="5">
        <f t="shared" si="48"/>
        <v>23988.584523228023</v>
      </c>
      <c r="V113" s="5">
        <f t="shared" si="48"/>
        <v>23014.378602844823</v>
      </c>
      <c r="W113" s="5">
        <f t="shared" si="48"/>
        <v>21041.282296025955</v>
      </c>
    </row>
    <row r="114" spans="2:26" outlineLevel="1" x14ac:dyDescent="0.2"/>
    <row r="115" spans="2:26" outlineLevel="1" x14ac:dyDescent="0.2">
      <c r="B115" s="8" t="s">
        <v>14</v>
      </c>
      <c r="C115" s="13"/>
    </row>
    <row r="116" spans="2:26" outlineLevel="1" x14ac:dyDescent="0.2">
      <c r="B116" s="4" t="s">
        <v>18</v>
      </c>
      <c r="C116" s="5">
        <f>IFERROR(INDEX('[2]Table 25'!C$14:C$19,MATCH($B116,'[2]Table 25'!$B$14:$B$19,0))*1000,0)</f>
        <v>0</v>
      </c>
      <c r="D116" s="5">
        <f>IFERROR(INDEX('[2]Table 25'!D$14:D$19,MATCH($B116,'[2]Table 25'!$B$14:$B$19,0))*1000,0)</f>
        <v>0</v>
      </c>
      <c r="E116" s="5">
        <f>IFERROR(INDEX('[2]Table 25'!E$14:E$19,MATCH($B116,'[2]Table 25'!$B$14:$B$19,0))*1000,0)</f>
        <v>0</v>
      </c>
      <c r="F116" s="5">
        <f>IFERROR(INDEX('[2]Table 25'!F$14:F$19,MATCH($B116,'[2]Table 25'!$B$14:$B$19,0))*1000,0)</f>
        <v>0</v>
      </c>
      <c r="G116" s="5">
        <f>IFERROR(INDEX('[2]Table 25'!G$14:G$19,MATCH($B116,'[2]Table 25'!$B$14:$B$19,0))*1000,0)</f>
        <v>0</v>
      </c>
      <c r="H116" s="5">
        <f>IFERROR(INDEX('[2]Table 25'!H$14:H$19,MATCH($B116,'[2]Table 25'!$B$14:$B$19,0))*1000,0)</f>
        <v>0</v>
      </c>
      <c r="I116" s="5">
        <f>IFERROR(INDEX('[2]Table 25'!I$14:I$19,MATCH($B116,'[2]Table 25'!$B$14:$B$19,0))*1000,0)</f>
        <v>0</v>
      </c>
      <c r="J116" s="5">
        <f>IFERROR(INDEX('[2]Table 25'!J$14:J$19,MATCH($B116,'[2]Table 25'!$B$14:$B$19,0))*1000,0)</f>
        <v>0</v>
      </c>
      <c r="K116" s="5">
        <f>IFERROR(INDEX('[2]Table 25'!K$14:K$19,MATCH($B116,'[2]Table 25'!$B$14:$B$19,0))*1000,0)</f>
        <v>0</v>
      </c>
      <c r="L116" s="5">
        <f>IFERROR(INDEX('[2]Table 25'!L$14:L$19,MATCH($B116,'[2]Table 25'!$B$14:$B$19,0))*1000,0)</f>
        <v>0</v>
      </c>
      <c r="M116" s="5">
        <f>IFERROR(INDEX('[2]Table 25'!M$14:M$19,MATCH($B116,'[2]Table 25'!$B$14:$B$19,0))*1000,0)</f>
        <v>0</v>
      </c>
      <c r="N116" s="5">
        <f>IFERROR(INDEX('[2]Table 25'!N$14:N$19,MATCH($B116,'[2]Table 25'!$B$14:$B$19,0))*1000,0)</f>
        <v>0</v>
      </c>
      <c r="O116" s="5">
        <f>IFERROR(INDEX('[2]Table 25'!O$14:O$19,MATCH($B116,'[2]Table 25'!$B$14:$B$19,0))*1000,0)</f>
        <v>0</v>
      </c>
      <c r="P116" s="5">
        <f>IFERROR(INDEX('[2]Table 25'!P$14:P$19,MATCH($B116,'[2]Table 25'!$B$14:$B$19,0))*1000,0)</f>
        <v>0</v>
      </c>
      <c r="Q116" s="5">
        <f>IFERROR(INDEX('[2]Table 25'!Q$14:Q$19,MATCH($B116,'[2]Table 25'!$B$14:$B$19,0))*1000,0)</f>
        <v>0</v>
      </c>
      <c r="R116" s="5">
        <f>IFERROR(INDEX('[2]Table 25'!R$14:R$19,MATCH($B116,'[2]Table 25'!$B$14:$B$19,0))*1000,0)</f>
        <v>0</v>
      </c>
      <c r="S116" s="5">
        <f>IFERROR(INDEX('[2]Table 25'!S$14:S$19,MATCH($B116,'[2]Table 25'!$B$14:$B$19,0))*1000,0)</f>
        <v>0</v>
      </c>
      <c r="T116" s="5">
        <f>IFERROR(INDEX('[2]Table 25'!T$14:T$19,MATCH($B116,'[2]Table 25'!$B$14:$B$19,0))*1000,0)</f>
        <v>0</v>
      </c>
      <c r="U116" s="5">
        <f>IFERROR(INDEX('[2]Table 25'!U$14:U$19,MATCH($B116,'[2]Table 25'!$B$14:$B$19,0))*1000,0)</f>
        <v>0</v>
      </c>
      <c r="V116" s="5">
        <f>IFERROR(INDEX('[2]Table 25'!V$14:V$19,MATCH($B116,'[2]Table 25'!$B$14:$B$19,0))*1000,0)</f>
        <v>0</v>
      </c>
      <c r="W116" s="5">
        <f>IFERROR(INDEX('[2]Table 25'!W$14:W$19,MATCH($B116,'[2]Table 25'!$B$14:$B$19,0))*1000,0)</f>
        <v>0</v>
      </c>
      <c r="Z116" s="21" t="s">
        <v>26</v>
      </c>
    </row>
    <row r="117" spans="2:26" outlineLevel="1" x14ac:dyDescent="0.2">
      <c r="B117" s="4" t="s">
        <v>19</v>
      </c>
      <c r="C117" s="5">
        <f>IFERROR(INDEX('[2]Table 25'!C$14:C$19,MATCH($B117,'[2]Table 25'!$B$14:$B$19,0))*1000,0)</f>
        <v>0</v>
      </c>
      <c r="D117" s="5">
        <f>IFERROR(INDEX('[2]Table 25'!D$14:D$19,MATCH($B117,'[2]Table 25'!$B$14:$B$19,0))*1000,0)</f>
        <v>0</v>
      </c>
      <c r="E117" s="5">
        <f>IFERROR(INDEX('[2]Table 25'!E$14:E$19,MATCH($B117,'[2]Table 25'!$B$14:$B$19,0))*1000,0)</f>
        <v>0</v>
      </c>
      <c r="F117" s="5">
        <f>IFERROR(INDEX('[2]Table 25'!F$14:F$19,MATCH($B117,'[2]Table 25'!$B$14:$B$19,0))*1000,0)</f>
        <v>0</v>
      </c>
      <c r="G117" s="5">
        <f>IFERROR(INDEX('[2]Table 25'!G$14:G$19,MATCH($B117,'[2]Table 25'!$B$14:$B$19,0))*1000,0)</f>
        <v>0</v>
      </c>
      <c r="H117" s="5">
        <f>IFERROR(INDEX('[2]Table 25'!H$14:H$19,MATCH($B117,'[2]Table 25'!$B$14:$B$19,0))*1000,0)</f>
        <v>0</v>
      </c>
      <c r="I117" s="5">
        <f>IFERROR(INDEX('[2]Table 25'!I$14:I$19,MATCH($B117,'[2]Table 25'!$B$14:$B$19,0))*1000,0)</f>
        <v>0</v>
      </c>
      <c r="J117" s="5">
        <f>IFERROR(INDEX('[2]Table 25'!J$14:J$19,MATCH($B117,'[2]Table 25'!$B$14:$B$19,0))*1000,0)</f>
        <v>0</v>
      </c>
      <c r="K117" s="5">
        <f>IFERROR(INDEX('[2]Table 25'!K$14:K$19,MATCH($B117,'[2]Table 25'!$B$14:$B$19,0))*1000,0)</f>
        <v>0</v>
      </c>
      <c r="L117" s="5">
        <f>IFERROR(INDEX('[2]Table 25'!L$14:L$19,MATCH($B117,'[2]Table 25'!$B$14:$B$19,0))*1000,0)</f>
        <v>0</v>
      </c>
      <c r="M117" s="5">
        <f>IFERROR(INDEX('[2]Table 25'!M$14:M$19,MATCH($B117,'[2]Table 25'!$B$14:$B$19,0))*1000,0)</f>
        <v>0</v>
      </c>
      <c r="N117" s="5">
        <f>IFERROR(INDEX('[2]Table 25'!N$14:N$19,MATCH($B117,'[2]Table 25'!$B$14:$B$19,0))*1000,0)</f>
        <v>0</v>
      </c>
      <c r="O117" s="5">
        <f>IFERROR(INDEX('[2]Table 25'!O$14:O$19,MATCH($B117,'[2]Table 25'!$B$14:$B$19,0))*1000,0)</f>
        <v>0</v>
      </c>
      <c r="P117" s="5">
        <f>IFERROR(INDEX('[2]Table 25'!P$14:P$19,MATCH($B117,'[2]Table 25'!$B$14:$B$19,0))*1000,0)</f>
        <v>0</v>
      </c>
      <c r="Q117" s="5">
        <f>IFERROR(INDEX('[2]Table 25'!Q$14:Q$19,MATCH($B117,'[2]Table 25'!$B$14:$B$19,0))*1000,0)</f>
        <v>0</v>
      </c>
      <c r="R117" s="5">
        <f>IFERROR(INDEX('[2]Table 25'!R$14:R$19,MATCH($B117,'[2]Table 25'!$B$14:$B$19,0))*1000,0)</f>
        <v>0</v>
      </c>
      <c r="S117" s="5">
        <f>IFERROR(INDEX('[2]Table 25'!S$14:S$19,MATCH($B117,'[2]Table 25'!$B$14:$B$19,0))*1000,0)</f>
        <v>0</v>
      </c>
      <c r="T117" s="5">
        <f>IFERROR(INDEX('[2]Table 25'!T$14:T$19,MATCH($B117,'[2]Table 25'!$B$14:$B$19,0))*1000,0)</f>
        <v>0</v>
      </c>
      <c r="U117" s="5">
        <f>IFERROR(INDEX('[2]Table 25'!U$14:U$19,MATCH($B117,'[2]Table 25'!$B$14:$B$19,0))*1000,0)</f>
        <v>0</v>
      </c>
      <c r="V117" s="5">
        <f>IFERROR(INDEX('[2]Table 25'!V$14:V$19,MATCH($B117,'[2]Table 25'!$B$14:$B$19,0))*1000,0)</f>
        <v>0</v>
      </c>
      <c r="W117" s="5">
        <f>IFERROR(INDEX('[2]Table 25'!W$14:W$19,MATCH($B117,'[2]Table 25'!$B$14:$B$19,0))*1000,0)</f>
        <v>0</v>
      </c>
      <c r="Z117" s="21" t="s">
        <v>26</v>
      </c>
    </row>
    <row r="118" spans="2:26" outlineLevel="1" x14ac:dyDescent="0.2">
      <c r="B118" s="4" t="s">
        <v>16</v>
      </c>
      <c r="C118" s="5">
        <f>IFERROR(INDEX('[2]Table 25'!C$14:C$19,MATCH($B118,'[2]Table 25'!$B$14:$B$19,0))*1000,0)</f>
        <v>2527.8310000000001</v>
      </c>
      <c r="D118" s="5">
        <f>IFERROR(INDEX('[2]Table 25'!D$14:D$19,MATCH($B118,'[2]Table 25'!$B$14:$B$19,0))*1000,0)</f>
        <v>3035.7919999999999</v>
      </c>
      <c r="E118" s="5">
        <f>IFERROR(INDEX('[2]Table 25'!E$14:E$19,MATCH($B118,'[2]Table 25'!$B$14:$B$19,0))*1000,0)</f>
        <v>3110.9610000000002</v>
      </c>
      <c r="F118" s="5">
        <f>IFERROR(INDEX('[2]Table 25'!F$14:F$19,MATCH($B118,'[2]Table 25'!$B$14:$B$19,0))*1000,0)</f>
        <v>2952.77</v>
      </c>
      <c r="G118" s="5">
        <f>IFERROR(INDEX('[2]Table 25'!G$14:G$19,MATCH($B118,'[2]Table 25'!$B$14:$B$19,0))*1000,0)</f>
        <v>2451.1479999999997</v>
      </c>
      <c r="H118" s="5">
        <f>IFERROR(INDEX('[2]Table 25'!H$14:H$19,MATCH($B118,'[2]Table 25'!$B$14:$B$19,0))*1000,0)</f>
        <v>2347.268</v>
      </c>
      <c r="I118" s="5">
        <f>IFERROR(INDEX('[2]Table 25'!I$14:I$19,MATCH($B118,'[2]Table 25'!$B$14:$B$19,0))*1000,0)</f>
        <v>472.334</v>
      </c>
      <c r="J118" s="5">
        <f>IFERROR(INDEX('[2]Table 25'!J$14:J$19,MATCH($B118,'[2]Table 25'!$B$14:$B$19,0))*1000,0)</f>
        <v>535.68600000000004</v>
      </c>
      <c r="K118" s="5">
        <f>IFERROR(INDEX('[2]Table 25'!K$14:K$19,MATCH($B118,'[2]Table 25'!$B$14:$B$19,0))*1000,0)</f>
        <v>637.23799999999994</v>
      </c>
      <c r="L118" s="5">
        <f>IFERROR(INDEX('[2]Table 25'!L$14:L$19,MATCH($B118,'[2]Table 25'!$B$14:$B$19,0))*1000,0)</f>
        <v>559.62599999999998</v>
      </c>
      <c r="M118" s="5">
        <f>IFERROR(INDEX('[2]Table 25'!M$14:M$19,MATCH($B118,'[2]Table 25'!$B$14:$B$19,0))*1000,0)</f>
        <v>586.08800000000008</v>
      </c>
      <c r="N118" s="5">
        <f>IFERROR(INDEX('[2]Table 25'!N$14:N$19,MATCH($B118,'[2]Table 25'!$B$14:$B$19,0))*1000,0)</f>
        <v>578.85299999999995</v>
      </c>
      <c r="O118" s="5">
        <f>IFERROR(INDEX('[2]Table 25'!O$14:O$19,MATCH($B118,'[2]Table 25'!$B$14:$B$19,0))*1000,0)</f>
        <v>614.84799999999996</v>
      </c>
      <c r="P118" s="5">
        <f>IFERROR(INDEX('[2]Table 25'!P$14:P$19,MATCH($B118,'[2]Table 25'!$B$14:$B$19,0))*1000,0)</f>
        <v>758.22699999999998</v>
      </c>
      <c r="Q118" s="5">
        <f>IFERROR(INDEX('[2]Table 25'!Q$14:Q$19,MATCH($B118,'[2]Table 25'!$B$14:$B$19,0))*1000,0)</f>
        <v>881.59399999999994</v>
      </c>
      <c r="R118" s="5">
        <f>IFERROR(INDEX('[2]Table 25'!R$14:R$19,MATCH($B118,'[2]Table 25'!$B$14:$B$19,0))*1000,0)</f>
        <v>1063.9479999999999</v>
      </c>
      <c r="S118" s="5">
        <f>IFERROR(INDEX('[2]Table 25'!S$14:S$19,MATCH($B118,'[2]Table 25'!$B$14:$B$19,0))*1000,0)</f>
        <v>1312.1379999999999</v>
      </c>
      <c r="T118" s="5">
        <f>IFERROR(INDEX('[2]Table 25'!T$14:T$19,MATCH($B118,'[2]Table 25'!$B$14:$B$19,0))*1000,0)</f>
        <v>1457.732</v>
      </c>
      <c r="U118" s="5">
        <f>IFERROR(INDEX('[2]Table 25'!U$14:U$19,MATCH($B118,'[2]Table 25'!$B$14:$B$19,0))*1000,0)</f>
        <v>1703.309</v>
      </c>
      <c r="V118" s="5">
        <f>IFERROR(INDEX('[2]Table 25'!V$14:V$19,MATCH($B118,'[2]Table 25'!$B$14:$B$19,0))*1000,0)</f>
        <v>1828.3780000000002</v>
      </c>
      <c r="W118" s="5">
        <f>IFERROR(INDEX('[2]Table 25'!W$14:W$19,MATCH($B118,'[2]Table 25'!$B$14:$B$19,0))*1000,0)</f>
        <v>1980.615</v>
      </c>
      <c r="Z118" s="21" t="s">
        <v>26</v>
      </c>
    </row>
    <row r="119" spans="2:26" outlineLevel="1" x14ac:dyDescent="0.2">
      <c r="B119" s="4" t="s">
        <v>21</v>
      </c>
      <c r="C119" s="5">
        <f>IFERROR(INDEX('[2]Table 25'!C$14:C$19,MATCH($B119,'[2]Table 25'!$B$14:$B$19,0))*1000,0)</f>
        <v>0</v>
      </c>
      <c r="D119" s="5">
        <f>IFERROR(INDEX('[2]Table 25'!D$14:D$19,MATCH($B119,'[2]Table 25'!$B$14:$B$19,0))*1000,0)</f>
        <v>0</v>
      </c>
      <c r="E119" s="5">
        <f>IFERROR(INDEX('[2]Table 25'!E$14:E$19,MATCH($B119,'[2]Table 25'!$B$14:$B$19,0))*1000,0)</f>
        <v>0</v>
      </c>
      <c r="F119" s="5">
        <f>IFERROR(INDEX('[2]Table 25'!F$14:F$19,MATCH($B119,'[2]Table 25'!$B$14:$B$19,0))*1000,0)</f>
        <v>0</v>
      </c>
      <c r="G119" s="5">
        <f>IFERROR(INDEX('[2]Table 25'!G$14:G$19,MATCH($B119,'[2]Table 25'!$B$14:$B$19,0))*1000,0)</f>
        <v>0</v>
      </c>
      <c r="H119" s="5">
        <f>IFERROR(INDEX('[2]Table 25'!H$14:H$19,MATCH($B119,'[2]Table 25'!$B$14:$B$19,0))*1000,0)</f>
        <v>0</v>
      </c>
      <c r="I119" s="5">
        <f>IFERROR(INDEX('[2]Table 25'!I$14:I$19,MATCH($B119,'[2]Table 25'!$B$14:$B$19,0))*1000,0)</f>
        <v>0</v>
      </c>
      <c r="J119" s="5">
        <f>IFERROR(INDEX('[2]Table 25'!J$14:J$19,MATCH($B119,'[2]Table 25'!$B$14:$B$19,0))*1000,0)</f>
        <v>0</v>
      </c>
      <c r="K119" s="5">
        <f>IFERROR(INDEX('[2]Table 25'!K$14:K$19,MATCH($B119,'[2]Table 25'!$B$14:$B$19,0))*1000,0)</f>
        <v>0</v>
      </c>
      <c r="L119" s="5">
        <f>IFERROR(INDEX('[2]Table 25'!L$14:L$19,MATCH($B119,'[2]Table 25'!$B$14:$B$19,0))*1000,0)</f>
        <v>0</v>
      </c>
      <c r="M119" s="5">
        <f>IFERROR(INDEX('[2]Table 25'!M$14:M$19,MATCH($B119,'[2]Table 25'!$B$14:$B$19,0))*1000,0)</f>
        <v>0</v>
      </c>
      <c r="N119" s="5">
        <f>IFERROR(INDEX('[2]Table 25'!N$14:N$19,MATCH($B119,'[2]Table 25'!$B$14:$B$19,0))*1000,0)</f>
        <v>0</v>
      </c>
      <c r="O119" s="5">
        <f>IFERROR(INDEX('[2]Table 25'!O$14:O$19,MATCH($B119,'[2]Table 25'!$B$14:$B$19,0))*1000,0)</f>
        <v>0</v>
      </c>
      <c r="P119" s="5">
        <f>IFERROR(INDEX('[2]Table 25'!P$14:P$19,MATCH($B119,'[2]Table 25'!$B$14:$B$19,0))*1000,0)</f>
        <v>0</v>
      </c>
      <c r="Q119" s="5">
        <f>IFERROR(INDEX('[2]Table 25'!Q$14:Q$19,MATCH($B119,'[2]Table 25'!$B$14:$B$19,0))*1000,0)</f>
        <v>0</v>
      </c>
      <c r="R119" s="5">
        <f>IFERROR(INDEX('[2]Table 25'!R$14:R$19,MATCH($B119,'[2]Table 25'!$B$14:$B$19,0))*1000,0)</f>
        <v>0</v>
      </c>
      <c r="S119" s="5">
        <f>IFERROR(INDEX('[2]Table 25'!S$14:S$19,MATCH($B119,'[2]Table 25'!$B$14:$B$19,0))*1000,0)</f>
        <v>0</v>
      </c>
      <c r="T119" s="5">
        <f>IFERROR(INDEX('[2]Table 25'!T$14:T$19,MATCH($B119,'[2]Table 25'!$B$14:$B$19,0))*1000,0)</f>
        <v>0</v>
      </c>
      <c r="U119" s="5">
        <f>IFERROR(INDEX('[2]Table 25'!U$14:U$19,MATCH($B119,'[2]Table 25'!$B$14:$B$19,0))*1000,0)</f>
        <v>0</v>
      </c>
      <c r="V119" s="5">
        <f>IFERROR(INDEX('[2]Table 25'!V$14:V$19,MATCH($B119,'[2]Table 25'!$B$14:$B$19,0))*1000,0)</f>
        <v>0</v>
      </c>
      <c r="W119" s="5">
        <f>IFERROR(INDEX('[2]Table 25'!W$14:W$19,MATCH($B119,'[2]Table 25'!$B$14:$B$19,0))*1000,0)</f>
        <v>0</v>
      </c>
      <c r="Z119" s="21" t="s">
        <v>26</v>
      </c>
    </row>
    <row r="120" spans="2:26" outlineLevel="1" x14ac:dyDescent="0.2">
      <c r="B120" s="4" t="s">
        <v>20</v>
      </c>
      <c r="C120" s="5">
        <f>IFERROR(INDEX('[2]Table 25'!C$14:C$19,MATCH($B120,'[2]Table 25'!$B$14:$B$19,0))*1000,0)</f>
        <v>48983.688999999998</v>
      </c>
      <c r="D120" s="5">
        <f>IFERROR(INDEX('[2]Table 25'!D$14:D$19,MATCH($B120,'[2]Table 25'!$B$14:$B$19,0))*1000,0)</f>
        <v>47513.513000000006</v>
      </c>
      <c r="E120" s="5">
        <f>IFERROR(INDEX('[2]Table 25'!E$14:E$19,MATCH($B120,'[2]Table 25'!$B$14:$B$19,0))*1000,0)</f>
        <v>48722.687999999995</v>
      </c>
      <c r="F120" s="5">
        <f>IFERROR(INDEX('[2]Table 25'!F$14:F$19,MATCH($B120,'[2]Table 25'!$B$14:$B$19,0))*1000,0)</f>
        <v>49084.195999999996</v>
      </c>
      <c r="G120" s="5">
        <f>IFERROR(INDEX('[2]Table 25'!G$14:G$19,MATCH($B120,'[2]Table 25'!$B$14:$B$19,0))*1000,0)</f>
        <v>52199.739000000001</v>
      </c>
      <c r="H120" s="5">
        <f>IFERROR(INDEX('[2]Table 25'!H$14:H$19,MATCH($B120,'[2]Table 25'!$B$14:$B$19,0))*1000,0)</f>
        <v>50173.841999999997</v>
      </c>
      <c r="I120" s="5">
        <f>IFERROR(INDEX('[2]Table 25'!I$14:I$19,MATCH($B120,'[2]Table 25'!$B$14:$B$19,0))*1000,0)</f>
        <v>47034.829000000005</v>
      </c>
      <c r="J120" s="5">
        <f>IFERROR(INDEX('[2]Table 25'!J$14:J$19,MATCH($B120,'[2]Table 25'!$B$14:$B$19,0))*1000,0)</f>
        <v>50205.488000000005</v>
      </c>
      <c r="K120" s="5">
        <f>IFERROR(INDEX('[2]Table 25'!K$14:K$19,MATCH($B120,'[2]Table 25'!$B$14:$B$19,0))*1000,0)</f>
        <v>48343.319000000003</v>
      </c>
      <c r="L120" s="5">
        <f>IFERROR(INDEX('[2]Table 25'!L$14:L$19,MATCH($B120,'[2]Table 25'!$B$14:$B$19,0))*1000,0)</f>
        <v>49410.976999999999</v>
      </c>
      <c r="M120" s="5">
        <f>IFERROR(INDEX('[2]Table 25'!M$14:M$19,MATCH($B120,'[2]Table 25'!$B$14:$B$19,0))*1000,0)</f>
        <v>49263.858999999997</v>
      </c>
      <c r="N120" s="5">
        <f>IFERROR(INDEX('[2]Table 25'!N$14:N$19,MATCH($B120,'[2]Table 25'!$B$14:$B$19,0))*1000,0)</f>
        <v>46686.002999999997</v>
      </c>
      <c r="O120" s="5">
        <f>IFERROR(INDEX('[2]Table 25'!O$14:O$19,MATCH($B120,'[2]Table 25'!$B$14:$B$19,0))*1000,0)</f>
        <v>48514.981</v>
      </c>
      <c r="P120" s="5">
        <f>IFERROR(INDEX('[2]Table 25'!P$14:P$19,MATCH($B120,'[2]Table 25'!$B$14:$B$19,0))*1000,0)</f>
        <v>50893.682000000001</v>
      </c>
      <c r="Q120" s="5">
        <f>IFERROR(INDEX('[2]Table 25'!Q$14:Q$19,MATCH($B120,'[2]Table 25'!$B$14:$B$19,0))*1000,0)</f>
        <v>53301.633999999998</v>
      </c>
      <c r="R120" s="5">
        <f>IFERROR(INDEX('[2]Table 25'!R$14:R$19,MATCH($B120,'[2]Table 25'!$B$14:$B$19,0))*1000,0)</f>
        <v>58253.079999999994</v>
      </c>
      <c r="S120" s="5">
        <f>IFERROR(INDEX('[2]Table 25'!S$14:S$19,MATCH($B120,'[2]Table 25'!$B$14:$B$19,0))*1000,0)</f>
        <v>65867.047000000006</v>
      </c>
      <c r="T120" s="5">
        <f>IFERROR(INDEX('[2]Table 25'!T$14:T$19,MATCH($B120,'[2]Table 25'!$B$14:$B$19,0))*1000,0)</f>
        <v>67830.567999999999</v>
      </c>
      <c r="U120" s="5">
        <f>IFERROR(INDEX('[2]Table 25'!U$14:U$19,MATCH($B120,'[2]Table 25'!$B$14:$B$19,0))*1000,0)</f>
        <v>70079.978000000003</v>
      </c>
      <c r="V120" s="5">
        <f>IFERROR(INDEX('[2]Table 25'!V$14:V$19,MATCH($B120,'[2]Table 25'!$B$14:$B$19,0))*1000,0)</f>
        <v>70391.728000000003</v>
      </c>
      <c r="W120" s="5">
        <f>IFERROR(INDEX('[2]Table 25'!W$14:W$19,MATCH($B120,'[2]Table 25'!$B$14:$B$19,0))*1000,0)</f>
        <v>65099.858999999997</v>
      </c>
      <c r="Z120" s="21" t="s">
        <v>26</v>
      </c>
    </row>
    <row r="121" spans="2:26" outlineLevel="1" x14ac:dyDescent="0.2">
      <c r="B121" s="4" t="s">
        <v>0</v>
      </c>
      <c r="C121" s="5">
        <f>IFERROR(INDEX('[2]Table 25'!C$14:C$19,MATCH($B121,'[2]Table 25'!$B$14:$B$19,0))*1000,0)</f>
        <v>0</v>
      </c>
      <c r="D121" s="5">
        <f>IFERROR(INDEX('[2]Table 25'!D$14:D$19,MATCH($B121,'[2]Table 25'!$B$14:$B$19,0))*1000,0)</f>
        <v>0</v>
      </c>
      <c r="E121" s="5">
        <f>IFERROR(INDEX('[2]Table 25'!E$14:E$19,MATCH($B121,'[2]Table 25'!$B$14:$B$19,0))*1000,0)</f>
        <v>0</v>
      </c>
      <c r="F121" s="5">
        <f>IFERROR(INDEX('[2]Table 25'!F$14:F$19,MATCH($B121,'[2]Table 25'!$B$14:$B$19,0))*1000,0)</f>
        <v>0</v>
      </c>
      <c r="G121" s="5">
        <f>IFERROR(INDEX('[2]Table 25'!G$14:G$19,MATCH($B121,'[2]Table 25'!$B$14:$B$19,0))*1000,0)</f>
        <v>0</v>
      </c>
      <c r="H121" s="5">
        <f>IFERROR(INDEX('[2]Table 25'!H$14:H$19,MATCH($B121,'[2]Table 25'!$B$14:$B$19,0))*1000,0)</f>
        <v>0</v>
      </c>
      <c r="I121" s="5">
        <f>IFERROR(INDEX('[2]Table 25'!I$14:I$19,MATCH($B121,'[2]Table 25'!$B$14:$B$19,0))*1000,0)</f>
        <v>0</v>
      </c>
      <c r="J121" s="5">
        <f>IFERROR(INDEX('[2]Table 25'!J$14:J$19,MATCH($B121,'[2]Table 25'!$B$14:$B$19,0))*1000,0)</f>
        <v>0</v>
      </c>
      <c r="K121" s="5">
        <f>IFERROR(INDEX('[2]Table 25'!K$14:K$19,MATCH($B121,'[2]Table 25'!$B$14:$B$19,0))*1000,0)</f>
        <v>0</v>
      </c>
      <c r="L121" s="5">
        <f>IFERROR(INDEX('[2]Table 25'!L$14:L$19,MATCH($B121,'[2]Table 25'!$B$14:$B$19,0))*1000,0)</f>
        <v>0</v>
      </c>
      <c r="M121" s="5">
        <f>IFERROR(INDEX('[2]Table 25'!M$14:M$19,MATCH($B121,'[2]Table 25'!$B$14:$B$19,0))*1000,0)</f>
        <v>1753.5069999999998</v>
      </c>
      <c r="N121" s="5">
        <f>IFERROR(INDEX('[2]Table 25'!N$14:N$19,MATCH($B121,'[2]Table 25'!$B$14:$B$19,0))*1000,0)</f>
        <v>1985.8679999999999</v>
      </c>
      <c r="O121" s="5">
        <f>IFERROR(INDEX('[2]Table 25'!O$14:O$19,MATCH($B121,'[2]Table 25'!$B$14:$B$19,0))*1000,0)</f>
        <v>1920.8440000000001</v>
      </c>
      <c r="P121" s="5">
        <f>IFERROR(INDEX('[2]Table 25'!P$14:P$19,MATCH($B121,'[2]Table 25'!$B$14:$B$19,0))*1000,0)</f>
        <v>1817.384</v>
      </c>
      <c r="Q121" s="5">
        <f>IFERROR(INDEX('[2]Table 25'!Q$14:Q$19,MATCH($B121,'[2]Table 25'!$B$14:$B$19,0))*1000,0)</f>
        <v>1949.779</v>
      </c>
      <c r="R121" s="5">
        <f>IFERROR(INDEX('[2]Table 25'!R$14:R$19,MATCH($B121,'[2]Table 25'!$B$14:$B$19,0))*1000,0)</f>
        <v>0</v>
      </c>
      <c r="S121" s="5">
        <f>IFERROR(INDEX('[2]Table 25'!S$14:S$19,MATCH($B121,'[2]Table 25'!$B$14:$B$19,0))*1000,0)</f>
        <v>0</v>
      </c>
      <c r="T121" s="5">
        <f>IFERROR(INDEX('[2]Table 25'!T$14:T$19,MATCH($B121,'[2]Table 25'!$B$14:$B$19,0))*1000,0)</f>
        <v>0</v>
      </c>
      <c r="U121" s="5">
        <f>IFERROR(INDEX('[2]Table 25'!U$14:U$19,MATCH($B121,'[2]Table 25'!$B$14:$B$19,0))*1000,0)</f>
        <v>0</v>
      </c>
      <c r="V121" s="5">
        <f>IFERROR(INDEX('[2]Table 25'!V$14:V$19,MATCH($B121,'[2]Table 25'!$B$14:$B$19,0))*1000,0)</f>
        <v>0</v>
      </c>
      <c r="W121" s="5">
        <f>IFERROR(INDEX('[2]Table 25'!W$14:W$19,MATCH($B121,'[2]Table 25'!$B$14:$B$19,0))*1000,0)</f>
        <v>0</v>
      </c>
      <c r="Z121" s="21" t="s">
        <v>26</v>
      </c>
    </row>
    <row r="122" spans="2:26" outlineLevel="1" x14ac:dyDescent="0.2">
      <c r="B122" s="4" t="s">
        <v>22</v>
      </c>
      <c r="C122" s="5">
        <f>IFERROR(INDEX('[2]Table 25'!C$14:C$19,MATCH($B122,'[2]Table 25'!$B$14:$B$19,0))*1000,0)</f>
        <v>0</v>
      </c>
      <c r="D122" s="5">
        <f>IFERROR(INDEX('[2]Table 25'!D$14:D$19,MATCH($B122,'[2]Table 25'!$B$14:$B$19,0))*1000,0)</f>
        <v>0</v>
      </c>
      <c r="E122" s="5">
        <f>IFERROR(INDEX('[2]Table 25'!E$14:E$19,MATCH($B122,'[2]Table 25'!$B$14:$B$19,0))*1000,0)</f>
        <v>0</v>
      </c>
      <c r="F122" s="5">
        <f>IFERROR(INDEX('[2]Table 25'!F$14:F$19,MATCH($B122,'[2]Table 25'!$B$14:$B$19,0))*1000,0)</f>
        <v>0</v>
      </c>
      <c r="G122" s="5">
        <f>IFERROR(INDEX('[2]Table 25'!G$14:G$19,MATCH($B122,'[2]Table 25'!$B$14:$B$19,0))*1000,0)</f>
        <v>0</v>
      </c>
      <c r="H122" s="5">
        <f>IFERROR(INDEX('[2]Table 25'!H$14:H$19,MATCH($B122,'[2]Table 25'!$B$14:$B$19,0))*1000,0)</f>
        <v>0</v>
      </c>
      <c r="I122" s="5">
        <f>IFERROR(INDEX('[2]Table 25'!I$14:I$19,MATCH($B122,'[2]Table 25'!$B$14:$B$19,0))*1000,0)</f>
        <v>0</v>
      </c>
      <c r="J122" s="5">
        <f>IFERROR(INDEX('[2]Table 25'!J$14:J$19,MATCH($B122,'[2]Table 25'!$B$14:$B$19,0))*1000,0)</f>
        <v>0</v>
      </c>
      <c r="K122" s="5">
        <f>IFERROR(INDEX('[2]Table 25'!K$14:K$19,MATCH($B122,'[2]Table 25'!$B$14:$B$19,0))*1000,0)</f>
        <v>0</v>
      </c>
      <c r="L122" s="5">
        <f>IFERROR(INDEX('[2]Table 25'!L$14:L$19,MATCH($B122,'[2]Table 25'!$B$14:$B$19,0))*1000,0)</f>
        <v>0</v>
      </c>
      <c r="M122" s="5">
        <f>IFERROR(INDEX('[2]Table 25'!M$14:M$19,MATCH($B122,'[2]Table 25'!$B$14:$B$19,0))*1000,0)</f>
        <v>0</v>
      </c>
      <c r="N122" s="5">
        <f>IFERROR(INDEX('[2]Table 25'!N$14:N$19,MATCH($B122,'[2]Table 25'!$B$14:$B$19,0))*1000,0)</f>
        <v>0</v>
      </c>
      <c r="O122" s="5">
        <f>IFERROR(INDEX('[2]Table 25'!O$14:O$19,MATCH($B122,'[2]Table 25'!$B$14:$B$19,0))*1000,0)</f>
        <v>0</v>
      </c>
      <c r="P122" s="5">
        <f>IFERROR(INDEX('[2]Table 25'!P$14:P$19,MATCH($B122,'[2]Table 25'!$B$14:$B$19,0))*1000,0)</f>
        <v>0</v>
      </c>
      <c r="Q122" s="5">
        <f>IFERROR(INDEX('[2]Table 25'!Q$14:Q$19,MATCH($B122,'[2]Table 25'!$B$14:$B$19,0))*1000,0)</f>
        <v>0</v>
      </c>
      <c r="R122" s="5">
        <f>IFERROR(INDEX('[2]Table 25'!R$14:R$19,MATCH($B122,'[2]Table 25'!$B$14:$B$19,0))*1000,0)</f>
        <v>0</v>
      </c>
      <c r="S122" s="5">
        <f>IFERROR(INDEX('[2]Table 25'!S$14:S$19,MATCH($B122,'[2]Table 25'!$B$14:$B$19,0))*1000,0)</f>
        <v>0</v>
      </c>
      <c r="T122" s="5">
        <f>IFERROR(INDEX('[2]Table 25'!T$14:T$19,MATCH($B122,'[2]Table 25'!$B$14:$B$19,0))*1000,0)</f>
        <v>0</v>
      </c>
      <c r="U122" s="5">
        <f>IFERROR(INDEX('[2]Table 25'!U$14:U$19,MATCH($B122,'[2]Table 25'!$B$14:$B$19,0))*1000,0)</f>
        <v>0</v>
      </c>
      <c r="V122" s="5">
        <f>IFERROR(INDEX('[2]Table 25'!V$14:V$19,MATCH($B122,'[2]Table 25'!$B$14:$B$19,0))*1000,0)</f>
        <v>0</v>
      </c>
      <c r="W122" s="5">
        <f>IFERROR(INDEX('[2]Table 25'!W$14:W$19,MATCH($B122,'[2]Table 25'!$B$14:$B$19,0))*1000,0)</f>
        <v>0</v>
      </c>
      <c r="Z122" s="21" t="s">
        <v>26</v>
      </c>
    </row>
    <row r="123" spans="2:26" outlineLevel="1" x14ac:dyDescent="0.2">
      <c r="B123" s="4" t="s">
        <v>23</v>
      </c>
      <c r="C123" s="5">
        <f>IFERROR(INDEX('[2]Table 25'!C$14:C$19,MATCH($B123,'[2]Table 25'!$B$14:$B$19,0))*1000,0)</f>
        <v>0.92300000000000004</v>
      </c>
      <c r="D123" s="5">
        <f>IFERROR(INDEX('[2]Table 25'!D$14:D$19,MATCH($B123,'[2]Table 25'!$B$14:$B$19,0))*1000,0)</f>
        <v>0.56499999999999995</v>
      </c>
      <c r="E123" s="5">
        <f>IFERROR(INDEX('[2]Table 25'!E$14:E$19,MATCH($B123,'[2]Table 25'!$B$14:$B$19,0))*1000,0)</f>
        <v>0.36299999999999999</v>
      </c>
      <c r="F123" s="5">
        <f>IFERROR(INDEX('[2]Table 25'!F$14:F$19,MATCH($B123,'[2]Table 25'!$B$14:$B$19,0))*1000,0)</f>
        <v>0.379</v>
      </c>
      <c r="G123" s="5">
        <f>IFERROR(INDEX('[2]Table 25'!G$14:G$19,MATCH($B123,'[2]Table 25'!$B$14:$B$19,0))*1000,0)</f>
        <v>0.39200000000000002</v>
      </c>
      <c r="H123" s="5">
        <f>IFERROR(INDEX('[2]Table 25'!H$14:H$19,MATCH($B123,'[2]Table 25'!$B$14:$B$19,0))*1000,0)</f>
        <v>0.442</v>
      </c>
      <c r="I123" s="5">
        <f>IFERROR(INDEX('[2]Table 25'!I$14:I$19,MATCH($B123,'[2]Table 25'!$B$14:$B$19,0))*1000,0)</f>
        <v>1.0610000000000002</v>
      </c>
      <c r="J123" s="5">
        <f>IFERROR(INDEX('[2]Table 25'!J$14:J$19,MATCH($B123,'[2]Table 25'!$B$14:$B$19,0))*1000,0)</f>
        <v>1.0349999999999999</v>
      </c>
      <c r="K123" s="5">
        <f>IFERROR(INDEX('[2]Table 25'!K$14:K$19,MATCH($B123,'[2]Table 25'!$B$14:$B$19,0))*1000,0)</f>
        <v>1.1319999999999999</v>
      </c>
      <c r="L123" s="5">
        <f>IFERROR(INDEX('[2]Table 25'!L$14:L$19,MATCH($B123,'[2]Table 25'!$B$14:$B$19,0))*1000,0)</f>
        <v>1.292</v>
      </c>
      <c r="M123" s="5">
        <f>IFERROR(INDEX('[2]Table 25'!M$14:M$19,MATCH($B123,'[2]Table 25'!$B$14:$B$19,0))*1000,0)</f>
        <v>2.1350000000000002</v>
      </c>
      <c r="N123" s="5">
        <f>IFERROR(INDEX('[2]Table 25'!N$14:N$19,MATCH($B123,'[2]Table 25'!$B$14:$B$19,0))*1000,0)</f>
        <v>4.0250000000000004</v>
      </c>
      <c r="O123" s="5">
        <f>IFERROR(INDEX('[2]Table 25'!O$14:O$19,MATCH($B123,'[2]Table 25'!$B$14:$B$19,0))*1000,0)</f>
        <v>4.3730000000000002</v>
      </c>
      <c r="P123" s="5">
        <f>IFERROR(INDEX('[2]Table 25'!P$14:P$19,MATCH($B123,'[2]Table 25'!$B$14:$B$19,0))*1000,0)</f>
        <v>3.5959999999999996</v>
      </c>
      <c r="Q123" s="5">
        <f>IFERROR(INDEX('[2]Table 25'!Q$14:Q$19,MATCH($B123,'[2]Table 25'!$B$14:$B$19,0))*1000,0)</f>
        <v>3.6180000000000003</v>
      </c>
      <c r="R123" s="5">
        <f>IFERROR(INDEX('[2]Table 25'!R$14:R$19,MATCH($B123,'[2]Table 25'!$B$14:$B$19,0))*1000,0)</f>
        <v>2.9969999999999999</v>
      </c>
      <c r="S123" s="5">
        <f>IFERROR(INDEX('[2]Table 25'!S$14:S$19,MATCH($B123,'[2]Table 25'!$B$14:$B$19,0))*1000,0)</f>
        <v>2.66</v>
      </c>
      <c r="T123" s="5">
        <f>IFERROR(INDEX('[2]Table 25'!T$14:T$19,MATCH($B123,'[2]Table 25'!$B$14:$B$19,0))*1000,0)</f>
        <v>2.15</v>
      </c>
      <c r="U123" s="5">
        <f>IFERROR(INDEX('[2]Table 25'!U$14:U$19,MATCH($B123,'[2]Table 25'!$B$14:$B$19,0))*1000,0)</f>
        <v>1.6850000000000001</v>
      </c>
      <c r="V123" s="5">
        <f>IFERROR(INDEX('[2]Table 25'!V$14:V$19,MATCH($B123,'[2]Table 25'!$B$14:$B$19,0))*1000,0)</f>
        <v>1.3840000000000001</v>
      </c>
      <c r="W123" s="5">
        <f>IFERROR(INDEX('[2]Table 25'!W$14:W$19,MATCH($B123,'[2]Table 25'!$B$14:$B$19,0))*1000,0)</f>
        <v>0.79500000000000004</v>
      </c>
      <c r="Z123" s="21" t="s">
        <v>26</v>
      </c>
    </row>
    <row r="124" spans="2:26" outlineLevel="1" x14ac:dyDescent="0.2">
      <c r="B124" s="4" t="s">
        <v>17</v>
      </c>
      <c r="C124" s="5">
        <f>IFERROR(INDEX('[2]Table 25'!C$14:C$19,MATCH($B124,'[2]Table 25'!$B$14:$B$19,0))*1000,0)</f>
        <v>0</v>
      </c>
      <c r="D124" s="5">
        <f>IFERROR(INDEX('[2]Table 25'!D$14:D$19,MATCH($B124,'[2]Table 25'!$B$14:$B$19,0))*1000,0)</f>
        <v>0</v>
      </c>
      <c r="E124" s="5">
        <f>IFERROR(INDEX('[2]Table 25'!E$14:E$19,MATCH($B124,'[2]Table 25'!$B$14:$B$19,0))*1000,0)</f>
        <v>0</v>
      </c>
      <c r="F124" s="5">
        <f>IFERROR(INDEX('[2]Table 25'!F$14:F$19,MATCH($B124,'[2]Table 25'!$B$14:$B$19,0))*1000,0)</f>
        <v>0</v>
      </c>
      <c r="G124" s="5">
        <f>IFERROR(INDEX('[2]Table 25'!G$14:G$19,MATCH($B124,'[2]Table 25'!$B$14:$B$19,0))*1000,0)</f>
        <v>0</v>
      </c>
      <c r="H124" s="5">
        <f>IFERROR(INDEX('[2]Table 25'!H$14:H$19,MATCH($B124,'[2]Table 25'!$B$14:$B$19,0))*1000,0)</f>
        <v>0</v>
      </c>
      <c r="I124" s="5">
        <f>IFERROR(INDEX('[2]Table 25'!I$14:I$19,MATCH($B124,'[2]Table 25'!$B$14:$B$19,0))*1000,0)</f>
        <v>0</v>
      </c>
      <c r="J124" s="5">
        <f>IFERROR(INDEX('[2]Table 25'!J$14:J$19,MATCH($B124,'[2]Table 25'!$B$14:$B$19,0))*1000,0)</f>
        <v>0</v>
      </c>
      <c r="K124" s="5">
        <f>IFERROR(INDEX('[2]Table 25'!K$14:K$19,MATCH($B124,'[2]Table 25'!$B$14:$B$19,0))*1000,0)</f>
        <v>0</v>
      </c>
      <c r="L124" s="5">
        <f>IFERROR(INDEX('[2]Table 25'!L$14:L$19,MATCH($B124,'[2]Table 25'!$B$14:$B$19,0))*1000,0)</f>
        <v>0</v>
      </c>
      <c r="M124" s="5">
        <f>IFERROR(INDEX('[2]Table 25'!M$14:M$19,MATCH($B124,'[2]Table 25'!$B$14:$B$19,0))*1000,0)</f>
        <v>0</v>
      </c>
      <c r="N124" s="5">
        <f>IFERROR(INDEX('[2]Table 25'!N$14:N$19,MATCH($B124,'[2]Table 25'!$B$14:$B$19,0))*1000,0)</f>
        <v>0</v>
      </c>
      <c r="O124" s="5">
        <f>IFERROR(INDEX('[2]Table 25'!O$14:O$19,MATCH($B124,'[2]Table 25'!$B$14:$B$19,0))*1000,0)</f>
        <v>0</v>
      </c>
      <c r="P124" s="5">
        <f>IFERROR(INDEX('[2]Table 25'!P$14:P$19,MATCH($B124,'[2]Table 25'!$B$14:$B$19,0))*1000,0)</f>
        <v>0</v>
      </c>
      <c r="Q124" s="5">
        <f>IFERROR(INDEX('[2]Table 25'!Q$14:Q$19,MATCH($B124,'[2]Table 25'!$B$14:$B$19,0))*1000,0)</f>
        <v>0</v>
      </c>
      <c r="R124" s="5">
        <f>IFERROR(INDEX('[2]Table 25'!R$14:R$19,MATCH($B124,'[2]Table 25'!$B$14:$B$19,0))*1000,0)</f>
        <v>0</v>
      </c>
      <c r="S124" s="5">
        <f>IFERROR(INDEX('[2]Table 25'!S$14:S$19,MATCH($B124,'[2]Table 25'!$B$14:$B$19,0))*1000,0)</f>
        <v>0</v>
      </c>
      <c r="T124" s="5">
        <f>IFERROR(INDEX('[2]Table 25'!T$14:T$19,MATCH($B124,'[2]Table 25'!$B$14:$B$19,0))*1000,0)</f>
        <v>0</v>
      </c>
      <c r="U124" s="5">
        <f>IFERROR(INDEX('[2]Table 25'!U$14:U$19,MATCH($B124,'[2]Table 25'!$B$14:$B$19,0))*1000,0)</f>
        <v>0</v>
      </c>
      <c r="V124" s="5">
        <f>IFERROR(INDEX('[2]Table 25'!V$14:V$19,MATCH($B124,'[2]Table 25'!$B$14:$B$19,0))*1000,0)</f>
        <v>0</v>
      </c>
      <c r="W124" s="5">
        <f>IFERROR(INDEX('[2]Table 25'!W$14:W$19,MATCH($B124,'[2]Table 25'!$B$14:$B$19,0))*1000,0)</f>
        <v>0</v>
      </c>
      <c r="Z124" s="21" t="s">
        <v>26</v>
      </c>
    </row>
    <row r="125" spans="2:26" outlineLevel="1" x14ac:dyDescent="0.2">
      <c r="B125" s="4" t="s">
        <v>1</v>
      </c>
      <c r="C125" s="5">
        <f>IFERROR(INDEX('[2]Table 25'!C$14:C$19,MATCH($B125,'[2]Table 25'!$B$14:$B$19,0))*1000,0)</f>
        <v>576.12599999999998</v>
      </c>
      <c r="D125" s="5">
        <f>IFERROR(INDEX('[2]Table 25'!D$14:D$19,MATCH($B125,'[2]Table 25'!$B$14:$B$19,0))*1000,0)</f>
        <v>583.55599999999993</v>
      </c>
      <c r="E125" s="5">
        <f>IFERROR(INDEX('[2]Table 25'!E$14:E$19,MATCH($B125,'[2]Table 25'!$B$14:$B$19,0))*1000,0)</f>
        <v>516.40200000000004</v>
      </c>
      <c r="F125" s="5">
        <f>IFERROR(INDEX('[2]Table 25'!F$14:F$19,MATCH($B125,'[2]Table 25'!$B$14:$B$19,0))*1000,0)</f>
        <v>445.255</v>
      </c>
      <c r="G125" s="5">
        <f>IFERROR(INDEX('[2]Table 25'!G$14:G$19,MATCH($B125,'[2]Table 25'!$B$14:$B$19,0))*1000,0)</f>
        <v>411.279</v>
      </c>
      <c r="H125" s="5">
        <f>IFERROR(INDEX('[2]Table 25'!H$14:H$19,MATCH($B125,'[2]Table 25'!$B$14:$B$19,0))*1000,0)</f>
        <v>334.24299999999999</v>
      </c>
      <c r="I125" s="5">
        <f>IFERROR(INDEX('[2]Table 25'!I$14:I$19,MATCH($B125,'[2]Table 25'!$B$14:$B$19,0))*1000,0)</f>
        <v>393.29999999999995</v>
      </c>
      <c r="J125" s="5">
        <f>IFERROR(INDEX('[2]Table 25'!J$14:J$19,MATCH($B125,'[2]Table 25'!$B$14:$B$19,0))*1000,0)</f>
        <v>566.60699999999997</v>
      </c>
      <c r="K125" s="5">
        <f>IFERROR(INDEX('[2]Table 25'!K$14:K$19,MATCH($B125,'[2]Table 25'!$B$14:$B$19,0))*1000,0)</f>
        <v>693.16300000000001</v>
      </c>
      <c r="L125" s="5">
        <f>IFERROR(INDEX('[2]Table 25'!L$14:L$19,MATCH($B125,'[2]Table 25'!$B$14:$B$19,0))*1000,0)</f>
        <v>460.887</v>
      </c>
      <c r="M125" s="5">
        <f>IFERROR(INDEX('[2]Table 25'!M$14:M$19,MATCH($B125,'[2]Table 25'!$B$14:$B$19,0))*1000,0)</f>
        <v>487.44100000000003</v>
      </c>
      <c r="N125" s="5">
        <f>IFERROR(INDEX('[2]Table 25'!N$14:N$19,MATCH($B125,'[2]Table 25'!$B$14:$B$19,0))*1000,0)</f>
        <v>449.50400000000002</v>
      </c>
      <c r="O125" s="5">
        <f>IFERROR(INDEX('[2]Table 25'!O$14:O$19,MATCH($B125,'[2]Table 25'!$B$14:$B$19,0))*1000,0)</f>
        <v>414.41499999999996</v>
      </c>
      <c r="P125" s="5">
        <f>IFERROR(INDEX('[2]Table 25'!P$14:P$19,MATCH($B125,'[2]Table 25'!$B$14:$B$19,0))*1000,0)</f>
        <v>368.303</v>
      </c>
      <c r="Q125" s="5">
        <f>IFERROR(INDEX('[2]Table 25'!Q$14:Q$19,MATCH($B125,'[2]Table 25'!$B$14:$B$19,0))*1000,0)</f>
        <v>307.05500000000001</v>
      </c>
      <c r="R125" s="5">
        <f>IFERROR(INDEX('[2]Table 25'!R$14:R$19,MATCH($B125,'[2]Table 25'!$B$14:$B$19,0))*1000,0)</f>
        <v>318.19599999999997</v>
      </c>
      <c r="S125" s="5">
        <f>IFERROR(INDEX('[2]Table 25'!S$14:S$19,MATCH($B125,'[2]Table 25'!$B$14:$B$19,0))*1000,0)</f>
        <v>265.11600000000004</v>
      </c>
      <c r="T125" s="5">
        <f>IFERROR(INDEX('[2]Table 25'!T$14:T$19,MATCH($B125,'[2]Table 25'!$B$14:$B$19,0))*1000,0)</f>
        <v>283.68599999999998</v>
      </c>
      <c r="U125" s="5">
        <f>IFERROR(INDEX('[2]Table 25'!U$14:U$19,MATCH($B125,'[2]Table 25'!$B$14:$B$19,0))*1000,0)</f>
        <v>458.99600000000004</v>
      </c>
      <c r="V125" s="5">
        <f>IFERROR(INDEX('[2]Table 25'!V$14:V$19,MATCH($B125,'[2]Table 25'!$B$14:$B$19,0))*1000,0)</f>
        <v>436.733</v>
      </c>
      <c r="W125" s="5">
        <f>IFERROR(INDEX('[2]Table 25'!W$14:W$19,MATCH($B125,'[2]Table 25'!$B$14:$B$19,0))*1000,0)</f>
        <v>335.54300000000001</v>
      </c>
      <c r="Z125" s="21" t="s">
        <v>26</v>
      </c>
    </row>
    <row r="126" spans="2:26" outlineLevel="1" x14ac:dyDescent="0.2">
      <c r="B126" s="15" t="s">
        <v>9</v>
      </c>
      <c r="C126" s="19">
        <f t="shared" ref="C126:W126" si="49">SUM(C116:C125)</f>
        <v>52088.568999999996</v>
      </c>
      <c r="D126" s="19">
        <f t="shared" si="49"/>
        <v>51133.426000000007</v>
      </c>
      <c r="E126" s="19">
        <f t="shared" si="49"/>
        <v>52350.413999999997</v>
      </c>
      <c r="F126" s="19">
        <f t="shared" si="49"/>
        <v>52482.599999999991</v>
      </c>
      <c r="G126" s="19">
        <f t="shared" si="49"/>
        <v>55062.558000000005</v>
      </c>
      <c r="H126" s="19">
        <f t="shared" si="49"/>
        <v>52855.795000000006</v>
      </c>
      <c r="I126" s="19">
        <f t="shared" si="49"/>
        <v>47901.524000000012</v>
      </c>
      <c r="J126" s="19">
        <f t="shared" si="49"/>
        <v>51308.816000000006</v>
      </c>
      <c r="K126" s="19">
        <f t="shared" si="49"/>
        <v>49674.851999999999</v>
      </c>
      <c r="L126" s="19">
        <f t="shared" si="49"/>
        <v>50432.781999999999</v>
      </c>
      <c r="M126" s="19">
        <f t="shared" si="49"/>
        <v>52093.03</v>
      </c>
      <c r="N126" s="19">
        <f t="shared" si="49"/>
        <v>49704.253000000004</v>
      </c>
      <c r="O126" s="19">
        <f t="shared" si="49"/>
        <v>51469.460999999996</v>
      </c>
      <c r="P126" s="19">
        <f t="shared" si="49"/>
        <v>53841.191999999995</v>
      </c>
      <c r="Q126" s="19">
        <f t="shared" si="49"/>
        <v>56443.68</v>
      </c>
      <c r="R126" s="19">
        <f t="shared" si="49"/>
        <v>59638.220999999998</v>
      </c>
      <c r="S126" s="19">
        <f t="shared" si="49"/>
        <v>67446.96100000001</v>
      </c>
      <c r="T126" s="19">
        <f t="shared" si="49"/>
        <v>69574.135999999999</v>
      </c>
      <c r="U126" s="19">
        <f t="shared" si="49"/>
        <v>72243.967999999993</v>
      </c>
      <c r="V126" s="19">
        <f t="shared" si="49"/>
        <v>72658.222999999998</v>
      </c>
      <c r="W126" s="19">
        <f t="shared" si="49"/>
        <v>67416.812000000005</v>
      </c>
    </row>
    <row r="127" spans="2:26" outlineLevel="1" x14ac:dyDescent="0.2">
      <c r="B127" s="26" t="s">
        <v>91</v>
      </c>
      <c r="C127" s="25">
        <f t="shared" ref="C127:W127" si="50">C126/C107/1000</f>
        <v>2.5578951728301913E-3</v>
      </c>
      <c r="D127" s="25">
        <f t="shared" si="50"/>
        <v>2.5312633474387832E-3</v>
      </c>
      <c r="E127" s="25">
        <f t="shared" si="50"/>
        <v>2.5268339203168982E-3</v>
      </c>
      <c r="F127" s="25">
        <f t="shared" si="50"/>
        <v>2.5223389324236364E-3</v>
      </c>
      <c r="G127" s="25">
        <f t="shared" si="50"/>
        <v>2.5144286047384494E-3</v>
      </c>
      <c r="H127" s="25">
        <f t="shared" si="50"/>
        <v>2.4991087492718992E-3</v>
      </c>
      <c r="I127" s="25">
        <f t="shared" si="50"/>
        <v>2.4710174619731054E-3</v>
      </c>
      <c r="J127" s="25">
        <f t="shared" si="50"/>
        <v>2.4556131740317423E-3</v>
      </c>
      <c r="K127" s="25">
        <f t="shared" si="50"/>
        <v>2.4460655421885396E-3</v>
      </c>
      <c r="L127" s="25">
        <f t="shared" si="50"/>
        <v>2.4254368498850126E-3</v>
      </c>
      <c r="M127" s="25">
        <f t="shared" si="50"/>
        <v>2.4002025732559754E-3</v>
      </c>
      <c r="N127" s="25">
        <f t="shared" si="50"/>
        <v>2.3850248145202034E-3</v>
      </c>
      <c r="O127" s="25">
        <f t="shared" si="50"/>
        <v>2.3539929026755997E-3</v>
      </c>
      <c r="P127" s="25">
        <f t="shared" si="50"/>
        <v>2.3372282749467683E-3</v>
      </c>
      <c r="Q127" s="25">
        <f t="shared" si="50"/>
        <v>2.3206530755829693E-3</v>
      </c>
      <c r="R127" s="25">
        <f t="shared" si="50"/>
        <v>2.2992359938778539E-3</v>
      </c>
      <c r="S127" s="25">
        <f t="shared" si="50"/>
        <v>2.2735904868416011E-3</v>
      </c>
      <c r="T127" s="25">
        <f t="shared" si="50"/>
        <v>2.2494235655399638E-3</v>
      </c>
      <c r="U127" s="25">
        <f t="shared" si="50"/>
        <v>2.2318183184400161E-3</v>
      </c>
      <c r="V127" s="25">
        <f t="shared" si="50"/>
        <v>2.1931626071931077E-3</v>
      </c>
      <c r="W127" s="25">
        <f t="shared" si="50"/>
        <v>2.1717129425952754E-3</v>
      </c>
    </row>
    <row r="128" spans="2:26" outlineLevel="1" x14ac:dyDescent="0.2"/>
    <row r="129" spans="1:28" outlineLevel="1" x14ac:dyDescent="0.2">
      <c r="B129" s="4" t="s">
        <v>18</v>
      </c>
      <c r="C129" s="11">
        <f t="shared" ref="C129:W129" si="51">IFERROR(C116/C126,0)</f>
        <v>0</v>
      </c>
      <c r="D129" s="11">
        <f t="shared" si="51"/>
        <v>0</v>
      </c>
      <c r="E129" s="11">
        <f t="shared" si="51"/>
        <v>0</v>
      </c>
      <c r="F129" s="11">
        <f t="shared" si="51"/>
        <v>0</v>
      </c>
      <c r="G129" s="11">
        <f t="shared" si="51"/>
        <v>0</v>
      </c>
      <c r="H129" s="11">
        <f t="shared" si="51"/>
        <v>0</v>
      </c>
      <c r="I129" s="11">
        <f t="shared" si="51"/>
        <v>0</v>
      </c>
      <c r="J129" s="11">
        <f t="shared" si="51"/>
        <v>0</v>
      </c>
      <c r="K129" s="11">
        <f t="shared" si="51"/>
        <v>0</v>
      </c>
      <c r="L129" s="11">
        <f t="shared" si="51"/>
        <v>0</v>
      </c>
      <c r="M129" s="11">
        <f t="shared" si="51"/>
        <v>0</v>
      </c>
      <c r="N129" s="11">
        <f t="shared" si="51"/>
        <v>0</v>
      </c>
      <c r="O129" s="11">
        <f t="shared" si="51"/>
        <v>0</v>
      </c>
      <c r="P129" s="11">
        <f t="shared" si="51"/>
        <v>0</v>
      </c>
      <c r="Q129" s="11">
        <f t="shared" si="51"/>
        <v>0</v>
      </c>
      <c r="R129" s="11">
        <f t="shared" si="51"/>
        <v>0</v>
      </c>
      <c r="S129" s="11">
        <f t="shared" si="51"/>
        <v>0</v>
      </c>
      <c r="T129" s="11">
        <f t="shared" si="51"/>
        <v>0</v>
      </c>
      <c r="U129" s="11">
        <f t="shared" si="51"/>
        <v>0</v>
      </c>
      <c r="V129" s="11">
        <f t="shared" si="51"/>
        <v>0</v>
      </c>
      <c r="W129" s="11">
        <f t="shared" si="51"/>
        <v>0</v>
      </c>
    </row>
    <row r="130" spans="1:28" outlineLevel="1" x14ac:dyDescent="0.2">
      <c r="B130" s="4" t="s">
        <v>19</v>
      </c>
      <c r="C130" s="11">
        <f t="shared" ref="C130:W130" si="52">IFERROR(C117/C126,0)</f>
        <v>0</v>
      </c>
      <c r="D130" s="11">
        <f t="shared" si="52"/>
        <v>0</v>
      </c>
      <c r="E130" s="11">
        <f t="shared" si="52"/>
        <v>0</v>
      </c>
      <c r="F130" s="11">
        <f t="shared" si="52"/>
        <v>0</v>
      </c>
      <c r="G130" s="11">
        <f t="shared" si="52"/>
        <v>0</v>
      </c>
      <c r="H130" s="11">
        <f t="shared" si="52"/>
        <v>0</v>
      </c>
      <c r="I130" s="11">
        <f t="shared" si="52"/>
        <v>0</v>
      </c>
      <c r="J130" s="11">
        <f t="shared" si="52"/>
        <v>0</v>
      </c>
      <c r="K130" s="11">
        <f t="shared" si="52"/>
        <v>0</v>
      </c>
      <c r="L130" s="11">
        <f t="shared" si="52"/>
        <v>0</v>
      </c>
      <c r="M130" s="11">
        <f t="shared" si="52"/>
        <v>0</v>
      </c>
      <c r="N130" s="11">
        <f t="shared" si="52"/>
        <v>0</v>
      </c>
      <c r="O130" s="11">
        <f t="shared" si="52"/>
        <v>0</v>
      </c>
      <c r="P130" s="11">
        <f t="shared" si="52"/>
        <v>0</v>
      </c>
      <c r="Q130" s="11">
        <f t="shared" si="52"/>
        <v>0</v>
      </c>
      <c r="R130" s="11">
        <f t="shared" si="52"/>
        <v>0</v>
      </c>
      <c r="S130" s="11">
        <f t="shared" si="52"/>
        <v>0</v>
      </c>
      <c r="T130" s="11">
        <f t="shared" si="52"/>
        <v>0</v>
      </c>
      <c r="U130" s="11">
        <f t="shared" si="52"/>
        <v>0</v>
      </c>
      <c r="V130" s="11">
        <f t="shared" si="52"/>
        <v>0</v>
      </c>
      <c r="W130" s="11">
        <f t="shared" si="52"/>
        <v>0</v>
      </c>
    </row>
    <row r="131" spans="1:28" outlineLevel="1" x14ac:dyDescent="0.2">
      <c r="B131" s="4" t="s">
        <v>16</v>
      </c>
      <c r="C131" s="11">
        <f t="shared" ref="C131:W131" si="53">IFERROR(C118/C126,0)</f>
        <v>4.8529476784052186E-2</v>
      </c>
      <c r="D131" s="11">
        <f t="shared" si="53"/>
        <v>5.9370009746657688E-2</v>
      </c>
      <c r="E131" s="11">
        <f t="shared" si="53"/>
        <v>5.9425719154771163E-2</v>
      </c>
      <c r="F131" s="11">
        <f t="shared" si="53"/>
        <v>5.6261884891373529E-2</v>
      </c>
      <c r="G131" s="11">
        <f t="shared" si="53"/>
        <v>4.4515694312639804E-2</v>
      </c>
      <c r="H131" s="11">
        <f t="shared" si="53"/>
        <v>4.4408905400060671E-2</v>
      </c>
      <c r="I131" s="11">
        <f t="shared" si="53"/>
        <v>9.860521347922039E-3</v>
      </c>
      <c r="J131" s="11">
        <f t="shared" si="53"/>
        <v>1.0440428015333661E-2</v>
      </c>
      <c r="K131" s="11">
        <f t="shared" si="53"/>
        <v>1.2828181148883946E-2</v>
      </c>
      <c r="L131" s="11">
        <f t="shared" si="53"/>
        <v>1.1096472925090669E-2</v>
      </c>
      <c r="M131" s="11">
        <f t="shared" si="53"/>
        <v>1.1250794971995295E-2</v>
      </c>
      <c r="N131" s="11">
        <f t="shared" si="53"/>
        <v>1.1645945066310521E-2</v>
      </c>
      <c r="O131" s="11">
        <f t="shared" si="53"/>
        <v>1.1945879907310473E-2</v>
      </c>
      <c r="P131" s="11">
        <f t="shared" si="53"/>
        <v>1.4082656268085596E-2</v>
      </c>
      <c r="Q131" s="11">
        <f t="shared" si="53"/>
        <v>1.5619002871534952E-2</v>
      </c>
      <c r="R131" s="11">
        <f t="shared" si="53"/>
        <v>1.7840035838761856E-2</v>
      </c>
      <c r="S131" s="11">
        <f t="shared" si="53"/>
        <v>1.9454368003326342E-2</v>
      </c>
      <c r="T131" s="11">
        <f t="shared" si="53"/>
        <v>2.0952211321747495E-2</v>
      </c>
      <c r="U131" s="11">
        <f t="shared" si="53"/>
        <v>2.3577179481614301E-2</v>
      </c>
      <c r="V131" s="11">
        <f t="shared" si="53"/>
        <v>2.5164089135513268E-2</v>
      </c>
      <c r="W131" s="11">
        <f t="shared" si="53"/>
        <v>2.937865112933551E-2</v>
      </c>
    </row>
    <row r="132" spans="1:28" outlineLevel="1" x14ac:dyDescent="0.2">
      <c r="B132" s="4" t="s">
        <v>21</v>
      </c>
      <c r="C132" s="11">
        <f t="shared" ref="C132:W132" si="54">IFERROR(C119/C126,0)</f>
        <v>0</v>
      </c>
      <c r="D132" s="11">
        <f t="shared" si="54"/>
        <v>0</v>
      </c>
      <c r="E132" s="11">
        <f t="shared" si="54"/>
        <v>0</v>
      </c>
      <c r="F132" s="11">
        <f t="shared" si="54"/>
        <v>0</v>
      </c>
      <c r="G132" s="11">
        <f t="shared" si="54"/>
        <v>0</v>
      </c>
      <c r="H132" s="11">
        <f t="shared" si="54"/>
        <v>0</v>
      </c>
      <c r="I132" s="11">
        <f t="shared" si="54"/>
        <v>0</v>
      </c>
      <c r="J132" s="11">
        <f t="shared" si="54"/>
        <v>0</v>
      </c>
      <c r="K132" s="11">
        <f t="shared" si="54"/>
        <v>0</v>
      </c>
      <c r="L132" s="11">
        <f t="shared" si="54"/>
        <v>0</v>
      </c>
      <c r="M132" s="11">
        <f t="shared" si="54"/>
        <v>0</v>
      </c>
      <c r="N132" s="11">
        <f t="shared" si="54"/>
        <v>0</v>
      </c>
      <c r="O132" s="11">
        <f t="shared" si="54"/>
        <v>0</v>
      </c>
      <c r="P132" s="11">
        <f t="shared" si="54"/>
        <v>0</v>
      </c>
      <c r="Q132" s="11">
        <f t="shared" si="54"/>
        <v>0</v>
      </c>
      <c r="R132" s="11">
        <f t="shared" si="54"/>
        <v>0</v>
      </c>
      <c r="S132" s="11">
        <f t="shared" si="54"/>
        <v>0</v>
      </c>
      <c r="T132" s="11">
        <f t="shared" si="54"/>
        <v>0</v>
      </c>
      <c r="U132" s="11">
        <f t="shared" si="54"/>
        <v>0</v>
      </c>
      <c r="V132" s="11">
        <f t="shared" si="54"/>
        <v>0</v>
      </c>
      <c r="W132" s="11">
        <f t="shared" si="54"/>
        <v>0</v>
      </c>
    </row>
    <row r="133" spans="1:28" outlineLevel="1" x14ac:dyDescent="0.2">
      <c r="B133" s="4" t="s">
        <v>20</v>
      </c>
      <c r="C133" s="11">
        <f t="shared" ref="C133:W133" si="55">IFERROR(C120/C126,0)</f>
        <v>0.94039229605251784</v>
      </c>
      <c r="D133" s="11">
        <f t="shared" si="55"/>
        <v>0.92920652334150267</v>
      </c>
      <c r="E133" s="11">
        <f t="shared" si="55"/>
        <v>0.93070301220540486</v>
      </c>
      <c r="F133" s="11">
        <f t="shared" si="55"/>
        <v>0.93524703425516276</v>
      </c>
      <c r="G133" s="11">
        <f t="shared" si="55"/>
        <v>0.94800788223460297</v>
      </c>
      <c r="H133" s="11">
        <f t="shared" si="55"/>
        <v>0.94925905475454475</v>
      </c>
      <c r="I133" s="11">
        <f t="shared" si="55"/>
        <v>0.98190673432436082</v>
      </c>
      <c r="J133" s="11">
        <f t="shared" si="55"/>
        <v>0.97849632702496969</v>
      </c>
      <c r="K133" s="11">
        <f t="shared" si="55"/>
        <v>0.97319502834150373</v>
      </c>
      <c r="L133" s="11">
        <f t="shared" si="55"/>
        <v>0.97973926958857827</v>
      </c>
      <c r="M133" s="11">
        <f t="shared" si="55"/>
        <v>0.94569002801334456</v>
      </c>
      <c r="N133" s="11">
        <f t="shared" si="55"/>
        <v>0.93927582011945721</v>
      </c>
      <c r="O133" s="11">
        <f t="shared" si="55"/>
        <v>0.94259741713634815</v>
      </c>
      <c r="P133" s="11">
        <f t="shared" si="55"/>
        <v>0.94525548394248038</v>
      </c>
      <c r="Q133" s="11">
        <f t="shared" si="55"/>
        <v>0.9443330767944258</v>
      </c>
      <c r="R133" s="11">
        <f t="shared" si="55"/>
        <v>0.9767742736658761</v>
      </c>
      <c r="S133" s="11">
        <f t="shared" si="55"/>
        <v>0.97657546053112754</v>
      </c>
      <c r="T133" s="11">
        <f t="shared" si="55"/>
        <v>0.97493942289128821</v>
      </c>
      <c r="U133" s="11">
        <f t="shared" si="55"/>
        <v>0.97004608052536667</v>
      </c>
      <c r="V133" s="11">
        <f t="shared" si="55"/>
        <v>0.96880607718688638</v>
      </c>
      <c r="W133" s="11">
        <f t="shared" si="55"/>
        <v>0.96563241524977461</v>
      </c>
    </row>
    <row r="134" spans="1:28" outlineLevel="1" x14ac:dyDescent="0.2">
      <c r="B134" s="4" t="s">
        <v>0</v>
      </c>
      <c r="C134" s="11">
        <f t="shared" ref="C134:W134" si="56">IFERROR(C121/C126,0)</f>
        <v>0</v>
      </c>
      <c r="D134" s="11">
        <f t="shared" si="56"/>
        <v>0</v>
      </c>
      <c r="E134" s="11">
        <f t="shared" si="56"/>
        <v>0</v>
      </c>
      <c r="F134" s="11">
        <f t="shared" si="56"/>
        <v>0</v>
      </c>
      <c r="G134" s="11">
        <f t="shared" si="56"/>
        <v>0</v>
      </c>
      <c r="H134" s="11">
        <f t="shared" si="56"/>
        <v>0</v>
      </c>
      <c r="I134" s="11">
        <f t="shared" si="56"/>
        <v>0</v>
      </c>
      <c r="J134" s="11">
        <f t="shared" si="56"/>
        <v>0</v>
      </c>
      <c r="K134" s="11">
        <f t="shared" si="56"/>
        <v>0</v>
      </c>
      <c r="L134" s="11">
        <f t="shared" si="56"/>
        <v>0</v>
      </c>
      <c r="M134" s="11">
        <f t="shared" si="56"/>
        <v>3.3661067517093933E-2</v>
      </c>
      <c r="N134" s="11">
        <f t="shared" si="56"/>
        <v>3.9953683641518557E-2</v>
      </c>
      <c r="O134" s="11">
        <f t="shared" si="56"/>
        <v>3.7320072188049537E-2</v>
      </c>
      <c r="P134" s="11">
        <f t="shared" si="56"/>
        <v>3.3754527574352371E-2</v>
      </c>
      <c r="Q134" s="11">
        <f t="shared" si="56"/>
        <v>3.4543796577402468E-2</v>
      </c>
      <c r="R134" s="11">
        <f t="shared" si="56"/>
        <v>0</v>
      </c>
      <c r="S134" s="11">
        <f t="shared" si="56"/>
        <v>0</v>
      </c>
      <c r="T134" s="11">
        <f t="shared" si="56"/>
        <v>0</v>
      </c>
      <c r="U134" s="11">
        <f t="shared" si="56"/>
        <v>0</v>
      </c>
      <c r="V134" s="11">
        <f t="shared" si="56"/>
        <v>0</v>
      </c>
      <c r="W134" s="11">
        <f t="shared" si="56"/>
        <v>0</v>
      </c>
    </row>
    <row r="135" spans="1:28" outlineLevel="1" x14ac:dyDescent="0.2">
      <c r="B135" s="4" t="s">
        <v>22</v>
      </c>
      <c r="C135" s="11">
        <f t="shared" ref="C135:W135" si="57">IFERROR(C122/C126,0)</f>
        <v>0</v>
      </c>
      <c r="D135" s="11">
        <f t="shared" si="57"/>
        <v>0</v>
      </c>
      <c r="E135" s="11">
        <f t="shared" si="57"/>
        <v>0</v>
      </c>
      <c r="F135" s="11">
        <f t="shared" si="57"/>
        <v>0</v>
      </c>
      <c r="G135" s="11">
        <f t="shared" si="57"/>
        <v>0</v>
      </c>
      <c r="H135" s="11">
        <f t="shared" si="57"/>
        <v>0</v>
      </c>
      <c r="I135" s="11">
        <f t="shared" si="57"/>
        <v>0</v>
      </c>
      <c r="J135" s="11">
        <f t="shared" si="57"/>
        <v>0</v>
      </c>
      <c r="K135" s="11">
        <f t="shared" si="57"/>
        <v>0</v>
      </c>
      <c r="L135" s="11">
        <f t="shared" si="57"/>
        <v>0</v>
      </c>
      <c r="M135" s="11">
        <f t="shared" si="57"/>
        <v>0</v>
      </c>
      <c r="N135" s="11">
        <f t="shared" si="57"/>
        <v>0</v>
      </c>
      <c r="O135" s="11">
        <f t="shared" si="57"/>
        <v>0</v>
      </c>
      <c r="P135" s="11">
        <f t="shared" si="57"/>
        <v>0</v>
      </c>
      <c r="Q135" s="11">
        <f t="shared" si="57"/>
        <v>0</v>
      </c>
      <c r="R135" s="11">
        <f t="shared" si="57"/>
        <v>0</v>
      </c>
      <c r="S135" s="11">
        <f t="shared" si="57"/>
        <v>0</v>
      </c>
      <c r="T135" s="11">
        <f t="shared" si="57"/>
        <v>0</v>
      </c>
      <c r="U135" s="11">
        <f t="shared" si="57"/>
        <v>0</v>
      </c>
      <c r="V135" s="11">
        <f t="shared" si="57"/>
        <v>0</v>
      </c>
      <c r="W135" s="11">
        <f t="shared" si="57"/>
        <v>0</v>
      </c>
    </row>
    <row r="136" spans="1:28" x14ac:dyDescent="0.2">
      <c r="B136" s="4" t="s">
        <v>23</v>
      </c>
      <c r="C136" s="11">
        <f t="shared" ref="C136:W136" si="58">IFERROR(C123/C126,0)</f>
        <v>1.7719818718767262E-5</v>
      </c>
      <c r="D136" s="11">
        <f t="shared" si="58"/>
        <v>1.1049523652101853E-5</v>
      </c>
      <c r="E136" s="11">
        <f t="shared" si="58"/>
        <v>6.9340425846489013E-6</v>
      </c>
      <c r="F136" s="11">
        <f t="shared" si="58"/>
        <v>7.221441010925527E-6</v>
      </c>
      <c r="G136" s="11">
        <f t="shared" si="58"/>
        <v>7.1191752479062084E-6</v>
      </c>
      <c r="H136" s="11">
        <f t="shared" si="58"/>
        <v>8.3623754027349316E-6</v>
      </c>
      <c r="I136" s="11">
        <f t="shared" si="58"/>
        <v>2.2149608434170069E-5</v>
      </c>
      <c r="J136" s="11">
        <f t="shared" si="58"/>
        <v>2.0171972005746532E-5</v>
      </c>
      <c r="K136" s="11">
        <f t="shared" si="58"/>
        <v>2.2788190692545999E-5</v>
      </c>
      <c r="L136" s="11">
        <f t="shared" si="58"/>
        <v>2.5618257584917684E-5</v>
      </c>
      <c r="M136" s="11">
        <f t="shared" si="58"/>
        <v>4.0984369693987858E-5</v>
      </c>
      <c r="N136" s="11">
        <f t="shared" si="58"/>
        <v>8.097898584251935E-5</v>
      </c>
      <c r="O136" s="11">
        <f t="shared" si="58"/>
        <v>8.4963003595471895E-5</v>
      </c>
      <c r="P136" s="11">
        <f t="shared" si="58"/>
        <v>6.678901165486826E-5</v>
      </c>
      <c r="Q136" s="11">
        <f t="shared" si="58"/>
        <v>6.4099293313263771E-5</v>
      </c>
      <c r="R136" s="11">
        <f t="shared" si="58"/>
        <v>5.0253008049988615E-5</v>
      </c>
      <c r="S136" s="11">
        <f t="shared" si="58"/>
        <v>3.9438396638804819E-5</v>
      </c>
      <c r="T136" s="11">
        <f t="shared" si="58"/>
        <v>3.0902288172144889E-5</v>
      </c>
      <c r="U136" s="11">
        <f t="shared" si="58"/>
        <v>2.3323746558328582E-5</v>
      </c>
      <c r="V136" s="11">
        <f t="shared" si="58"/>
        <v>1.904808489467187E-5</v>
      </c>
      <c r="W136" s="11">
        <f t="shared" si="58"/>
        <v>1.1792310796304044E-5</v>
      </c>
    </row>
    <row r="137" spans="1:28" x14ac:dyDescent="0.2">
      <c r="B137" s="4" t="s">
        <v>17</v>
      </c>
      <c r="C137" s="11">
        <f t="shared" ref="C137:W137" si="59">IFERROR(C124/C126,0)</f>
        <v>0</v>
      </c>
      <c r="D137" s="11">
        <f t="shared" si="59"/>
        <v>0</v>
      </c>
      <c r="E137" s="11">
        <f t="shared" si="59"/>
        <v>0</v>
      </c>
      <c r="F137" s="11">
        <f t="shared" si="59"/>
        <v>0</v>
      </c>
      <c r="G137" s="11">
        <f t="shared" si="59"/>
        <v>0</v>
      </c>
      <c r="H137" s="11">
        <f t="shared" si="59"/>
        <v>0</v>
      </c>
      <c r="I137" s="11">
        <f t="shared" si="59"/>
        <v>0</v>
      </c>
      <c r="J137" s="11">
        <f t="shared" si="59"/>
        <v>0</v>
      </c>
      <c r="K137" s="11">
        <f t="shared" si="59"/>
        <v>0</v>
      </c>
      <c r="L137" s="11">
        <f t="shared" si="59"/>
        <v>0</v>
      </c>
      <c r="M137" s="11">
        <f t="shared" si="59"/>
        <v>0</v>
      </c>
      <c r="N137" s="11">
        <f t="shared" si="59"/>
        <v>0</v>
      </c>
      <c r="O137" s="11">
        <f t="shared" si="59"/>
        <v>0</v>
      </c>
      <c r="P137" s="11">
        <f t="shared" si="59"/>
        <v>0</v>
      </c>
      <c r="Q137" s="11">
        <f t="shared" si="59"/>
        <v>0</v>
      </c>
      <c r="R137" s="11">
        <f t="shared" si="59"/>
        <v>0</v>
      </c>
      <c r="S137" s="11">
        <f t="shared" si="59"/>
        <v>0</v>
      </c>
      <c r="T137" s="11">
        <f t="shared" si="59"/>
        <v>0</v>
      </c>
      <c r="U137" s="11">
        <f t="shared" si="59"/>
        <v>0</v>
      </c>
      <c r="V137" s="11">
        <f t="shared" si="59"/>
        <v>0</v>
      </c>
      <c r="W137" s="11">
        <f t="shared" si="59"/>
        <v>0</v>
      </c>
    </row>
    <row r="138" spans="1:28" s="31" customFormat="1" x14ac:dyDescent="0.2">
      <c r="A138" s="1"/>
      <c r="B138" s="4" t="s">
        <v>1</v>
      </c>
      <c r="C138" s="11">
        <f t="shared" ref="C138:W138" si="60">IFERROR(C125/C126,0)</f>
        <v>1.1060507344711274E-2</v>
      </c>
      <c r="D138" s="11">
        <f t="shared" si="60"/>
        <v>1.141241738818752E-2</v>
      </c>
      <c r="E138" s="11">
        <f t="shared" si="60"/>
        <v>9.8643345972392899E-3</v>
      </c>
      <c r="F138" s="11">
        <f t="shared" si="60"/>
        <v>8.4838594124528911E-3</v>
      </c>
      <c r="G138" s="11">
        <f t="shared" si="60"/>
        <v>7.4693042775092278E-3</v>
      </c>
      <c r="H138" s="11">
        <f t="shared" si="60"/>
        <v>6.3236774699916998E-3</v>
      </c>
      <c r="I138" s="11">
        <f t="shared" si="60"/>
        <v>8.2105947192828328E-3</v>
      </c>
      <c r="J138" s="11">
        <f t="shared" si="60"/>
        <v>1.1043072987690847E-2</v>
      </c>
      <c r="K138" s="11">
        <f t="shared" si="60"/>
        <v>1.3954002318919844E-2</v>
      </c>
      <c r="L138" s="11">
        <f t="shared" si="60"/>
        <v>9.1386392287460955E-3</v>
      </c>
      <c r="M138" s="11">
        <f t="shared" si="60"/>
        <v>9.3571251278721946E-3</v>
      </c>
      <c r="N138" s="11">
        <f t="shared" si="60"/>
        <v>9.0435721868710097E-3</v>
      </c>
      <c r="O138" s="11">
        <f t="shared" si="60"/>
        <v>8.0516677646964279E-3</v>
      </c>
      <c r="P138" s="11">
        <f t="shared" si="60"/>
        <v>6.8405432034268493E-3</v>
      </c>
      <c r="Q138" s="11">
        <f t="shared" si="60"/>
        <v>5.4400244633234403E-3</v>
      </c>
      <c r="R138" s="11">
        <f t="shared" si="60"/>
        <v>5.3354374873120372E-3</v>
      </c>
      <c r="S138" s="11">
        <f t="shared" si="60"/>
        <v>3.9307330689072858E-3</v>
      </c>
      <c r="T138" s="11">
        <f t="shared" si="60"/>
        <v>4.0774634987921369E-3</v>
      </c>
      <c r="U138" s="11">
        <f t="shared" si="60"/>
        <v>6.3534162464608818E-3</v>
      </c>
      <c r="V138" s="11">
        <f t="shared" si="60"/>
        <v>6.0107855927057285E-3</v>
      </c>
      <c r="W138" s="11">
        <f t="shared" si="60"/>
        <v>4.9771413100933928E-3</v>
      </c>
      <c r="X138" s="1"/>
      <c r="Y138" s="1"/>
      <c r="Z138"/>
      <c r="AA138" s="1"/>
      <c r="AB138" s="1"/>
    </row>
    <row r="139" spans="1:28" outlineLevel="1" x14ac:dyDescent="0.2"/>
    <row r="140" spans="1:28" outlineLevel="1" x14ac:dyDescent="0.2"/>
    <row r="141" spans="1:28" outlineLevel="1" x14ac:dyDescent="0.2">
      <c r="A141" s="32" t="s">
        <v>87</v>
      </c>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4"/>
      <c r="AA141" s="33"/>
      <c r="AB141" s="33"/>
    </row>
    <row r="142" spans="1:28" outlineLevel="1" x14ac:dyDescent="0.2">
      <c r="B142" s="20" t="s">
        <v>88</v>
      </c>
      <c r="C142" s="5">
        <f>'[2]Table 32'!C$15</f>
        <v>288.37876599999998</v>
      </c>
      <c r="D142" s="5">
        <f>'[2]Table 32'!D$15</f>
        <v>184.739643</v>
      </c>
      <c r="E142" s="5">
        <f>'[2]Table 32'!E$15</f>
        <v>203.88514499999999</v>
      </c>
      <c r="F142" s="5">
        <f>'[2]Table 32'!F$15</f>
        <v>215.98606000000001</v>
      </c>
      <c r="G142" s="5">
        <f>'[2]Table 32'!G$15</f>
        <v>253.61990700000001</v>
      </c>
      <c r="H142" s="5">
        <f>'[2]Table 32'!H$15</f>
        <v>271.67891300000002</v>
      </c>
      <c r="I142" s="5">
        <f>'[2]Table 32'!I$15</f>
        <v>268.98397299999999</v>
      </c>
      <c r="J142" s="5">
        <f>'[2]Table 32'!J$15</f>
        <v>286.7235</v>
      </c>
      <c r="K142" s="5">
        <f>'[2]Table 32'!K$15</f>
        <v>283.99694699999998</v>
      </c>
      <c r="L142" s="5">
        <f>'[2]Table 32'!L$15</f>
        <v>251.94119599999999</v>
      </c>
      <c r="M142" s="5">
        <f>'[2]Table 32'!M$15</f>
        <v>266.13810999999998</v>
      </c>
      <c r="N142" s="5">
        <f>'[2]Table 32'!N$15</f>
        <v>248.10640100000001</v>
      </c>
      <c r="O142" s="5">
        <f>'[2]Table 32'!O$15</f>
        <v>266.31070299999999</v>
      </c>
      <c r="P142" s="5">
        <f>'[2]Table 32'!P$15</f>
        <v>273.939975</v>
      </c>
      <c r="Q142" s="5">
        <f>'[2]Table 32'!Q$15</f>
        <v>280.12978900000002</v>
      </c>
      <c r="R142" s="5">
        <f>'[2]Table 32'!R$15</f>
        <v>305.57118500000001</v>
      </c>
      <c r="S142" s="5">
        <f>'[2]Table 32'!S$15</f>
        <v>320.31192099999998</v>
      </c>
      <c r="T142" s="5">
        <f>'[2]Table 32'!T$15</f>
        <v>345.594314</v>
      </c>
      <c r="U142" s="5">
        <f>'[2]Table 32'!U$15</f>
        <v>366.05533200000002</v>
      </c>
      <c r="V142" s="5">
        <f>'[2]Table 32'!V$15</f>
        <v>356.03918099999999</v>
      </c>
      <c r="W142" s="5">
        <f>'[2]Table 32'!W$15</f>
        <v>343.36907000000002</v>
      </c>
      <c r="Z142" s="21"/>
      <c r="AB142"/>
    </row>
    <row r="143" spans="1:28" outlineLevel="1" x14ac:dyDescent="0.2">
      <c r="B143" s="7" t="s">
        <v>89</v>
      </c>
      <c r="C143" s="5"/>
      <c r="D143" s="5"/>
      <c r="E143" s="5"/>
      <c r="F143" s="5"/>
      <c r="G143" s="5"/>
      <c r="H143" s="5"/>
      <c r="I143" s="5"/>
      <c r="J143" s="5"/>
      <c r="K143" s="5"/>
      <c r="L143" s="5"/>
      <c r="M143" s="5"/>
      <c r="N143" s="5"/>
      <c r="O143" s="5"/>
      <c r="P143" s="5"/>
      <c r="Q143" s="5"/>
      <c r="R143" s="5"/>
      <c r="S143" s="5"/>
      <c r="T143" s="5"/>
      <c r="U143" s="5"/>
      <c r="V143" s="5"/>
      <c r="W143" s="5"/>
      <c r="Z143" s="21"/>
      <c r="AB143"/>
    </row>
    <row r="144" spans="1:28" outlineLevel="1" x14ac:dyDescent="0.2">
      <c r="B144" s="7" t="s">
        <v>25</v>
      </c>
      <c r="C144" s="5">
        <f>'[2]Table 32'!C$26</f>
        <v>47.780999999999999</v>
      </c>
      <c r="D144" s="5">
        <f>'[2]Table 32'!D$26</f>
        <v>29.405999999999999</v>
      </c>
      <c r="E144" s="5">
        <f>'[2]Table 32'!E$26</f>
        <v>30.42</v>
      </c>
      <c r="F144" s="5">
        <f>'[2]Table 32'!F$26</f>
        <v>32.817999999999998</v>
      </c>
      <c r="G144" s="5">
        <f>'[2]Table 32'!G$26</f>
        <v>37.131999999999998</v>
      </c>
      <c r="H144" s="5">
        <f>'[2]Table 32'!H$26</f>
        <v>41.4</v>
      </c>
      <c r="I144" s="5">
        <f>'[2]Table 32'!I$26</f>
        <v>45.936999999999998</v>
      </c>
      <c r="J144" s="5">
        <f>'[2]Table 32'!J$26</f>
        <v>49.137</v>
      </c>
      <c r="K144" s="5">
        <f>'[2]Table 32'!K$26</f>
        <v>54.856999999999999</v>
      </c>
      <c r="L144" s="5">
        <f>'[2]Table 32'!L$26</f>
        <v>57.253999999999998</v>
      </c>
      <c r="M144" s="5">
        <f>'[2]Table 32'!M$26</f>
        <v>59.655999999999999</v>
      </c>
      <c r="N144" s="5">
        <f>'[2]Table 32'!N$26</f>
        <v>59.406999999999996</v>
      </c>
      <c r="O144" s="5">
        <f>'[2]Table 32'!O$26</f>
        <v>61.19</v>
      </c>
      <c r="P144" s="5">
        <f>'[2]Table 32'!P$26</f>
        <v>63.826999999999998</v>
      </c>
      <c r="Q144" s="5">
        <f>'[2]Table 32'!Q$26</f>
        <v>64.715999999999994</v>
      </c>
      <c r="R144" s="5">
        <f>'[2]Table 32'!R$26</f>
        <v>70.501000000000005</v>
      </c>
      <c r="S144" s="5">
        <f>'[2]Table 32'!S$26</f>
        <v>65.388000000000005</v>
      </c>
      <c r="T144" s="5">
        <f>'[2]Table 32'!T$26</f>
        <v>70.634</v>
      </c>
      <c r="U144" s="5">
        <f>'[2]Table 32'!U$26</f>
        <v>73.378</v>
      </c>
      <c r="V144" s="5">
        <f>'[2]Table 32'!V$26</f>
        <v>75.188999999999993</v>
      </c>
      <c r="W144" s="5">
        <f>'[2]Table 32'!W$26</f>
        <v>76.591999999999999</v>
      </c>
      <c r="Z144" s="21" t="s">
        <v>93</v>
      </c>
      <c r="AB144"/>
    </row>
    <row r="145" spans="2:28" outlineLevel="1" x14ac:dyDescent="0.2">
      <c r="B145" s="7" t="s">
        <v>30</v>
      </c>
      <c r="C145" s="5">
        <f>'[2]Table 32'!C$27</f>
        <v>5486.7024760000004</v>
      </c>
      <c r="D145" s="5">
        <f>'[2]Table 32'!D$27</f>
        <v>5149.305445</v>
      </c>
      <c r="E145" s="5">
        <f>'[2]Table 32'!E$27</f>
        <v>5277.4487209999998</v>
      </c>
      <c r="F145" s="5">
        <f>'[2]Table 32'!F$27</f>
        <v>5182.0591610000001</v>
      </c>
      <c r="G145" s="5">
        <f>'[2]Table 32'!G$27</f>
        <v>5378.1043470000004</v>
      </c>
      <c r="H145" s="5">
        <f>'[2]Table 32'!H$27</f>
        <v>5166.9967790000001</v>
      </c>
      <c r="I145" s="5">
        <f>'[2]Table 32'!I$27</f>
        <v>4610.3953410000004</v>
      </c>
      <c r="J145" s="5">
        <f>'[2]Table 32'!J$27</f>
        <v>4594.8113780000003</v>
      </c>
      <c r="K145" s="5">
        <f>'[2]Table 32'!K$27</f>
        <v>4076.3397519999999</v>
      </c>
      <c r="L145" s="5">
        <f>'[2]Table 32'!L$27</f>
        <v>4085.3120180000001</v>
      </c>
      <c r="M145" s="5">
        <f>'[2]Table 32'!M$27</f>
        <v>4141.7397019999999</v>
      </c>
      <c r="N145" s="5">
        <f>'[2]Table 32'!N$27</f>
        <v>3877.3539839999999</v>
      </c>
      <c r="O145" s="5">
        <f>'[2]Table 32'!O$27</f>
        <v>4040.620938</v>
      </c>
      <c r="P145" s="5">
        <f>'[2]Table 32'!P$27</f>
        <v>3984.5532170000001</v>
      </c>
      <c r="Q145" s="5">
        <f>'[2]Table 32'!Q$27</f>
        <v>4018.6959569999999</v>
      </c>
      <c r="R145" s="5">
        <f>'[2]Table 32'!R$27</f>
        <v>4023.9579549999999</v>
      </c>
      <c r="S145" s="5">
        <f>'[2]Table 32'!S$27</f>
        <v>4275.4568680000002</v>
      </c>
      <c r="T145" s="5">
        <f>'[2]Table 32'!T$27</f>
        <v>4216.2318359999999</v>
      </c>
      <c r="U145" s="5">
        <f>'[2]Table 32'!U$27</f>
        <v>4298.9082500000004</v>
      </c>
      <c r="V145" s="5">
        <f>'[2]Table 32'!V$27</f>
        <v>4073.5699679999998</v>
      </c>
      <c r="W145" s="5">
        <f>'[2]Table 32'!W$27</f>
        <v>3722.0834140000002</v>
      </c>
      <c r="Z145" s="21" t="s">
        <v>93</v>
      </c>
      <c r="AB145"/>
    </row>
    <row r="146" spans="2:28" outlineLevel="1" x14ac:dyDescent="0.2">
      <c r="B146" s="7" t="s">
        <v>31</v>
      </c>
      <c r="C146" s="5">
        <f t="shared" ref="C146:W146" si="61">C144*C145/1000</f>
        <v>262.16013100575606</v>
      </c>
      <c r="D146" s="5">
        <f t="shared" si="61"/>
        <v>151.42047591566998</v>
      </c>
      <c r="E146" s="5">
        <f t="shared" si="61"/>
        <v>160.53999009282001</v>
      </c>
      <c r="F146" s="5">
        <f t="shared" si="61"/>
        <v>170.06481754569799</v>
      </c>
      <c r="G146" s="5">
        <f t="shared" si="61"/>
        <v>199.699770612804</v>
      </c>
      <c r="H146" s="5">
        <f t="shared" si="61"/>
        <v>213.91366665059999</v>
      </c>
      <c r="I146" s="5">
        <f t="shared" si="61"/>
        <v>211.78773077951701</v>
      </c>
      <c r="J146" s="5">
        <f t="shared" si="61"/>
        <v>225.77524668078601</v>
      </c>
      <c r="K146" s="5">
        <f t="shared" si="61"/>
        <v>223.615769775464</v>
      </c>
      <c r="L146" s="5">
        <f t="shared" si="61"/>
        <v>233.900454278572</v>
      </c>
      <c r="M146" s="5">
        <f t="shared" si="61"/>
        <v>247.07962366251201</v>
      </c>
      <c r="N146" s="5">
        <f t="shared" si="61"/>
        <v>230.34196812748797</v>
      </c>
      <c r="O146" s="5">
        <f t="shared" si="61"/>
        <v>247.24559519621999</v>
      </c>
      <c r="P146" s="5">
        <f t="shared" si="61"/>
        <v>254.32207818145901</v>
      </c>
      <c r="Q146" s="5">
        <f t="shared" si="61"/>
        <v>260.073927553212</v>
      </c>
      <c r="R146" s="5">
        <f t="shared" si="61"/>
        <v>283.69305978545498</v>
      </c>
      <c r="S146" s="5">
        <f t="shared" si="61"/>
        <v>279.56357368478405</v>
      </c>
      <c r="T146" s="5">
        <f t="shared" si="61"/>
        <v>297.80931950402402</v>
      </c>
      <c r="U146" s="5">
        <f t="shared" si="61"/>
        <v>315.44528956850002</v>
      </c>
      <c r="V146" s="5">
        <f t="shared" si="61"/>
        <v>306.28765232395193</v>
      </c>
      <c r="W146" s="5">
        <f t="shared" si="61"/>
        <v>285.081812845088</v>
      </c>
    </row>
    <row r="147" spans="2:28" outlineLevel="1" x14ac:dyDescent="0.2">
      <c r="B147" s="7" t="s">
        <v>140</v>
      </c>
      <c r="C147" s="14">
        <f t="shared" ref="C147:W147" si="62">C142/C146</f>
        <v>1.1000100011151897</v>
      </c>
      <c r="D147" s="14">
        <f t="shared" si="62"/>
        <v>1.2200439992203322</v>
      </c>
      <c r="E147" s="14">
        <f t="shared" si="62"/>
        <v>1.2699959983934157</v>
      </c>
      <c r="F147" s="14">
        <f t="shared" si="62"/>
        <v>1.2700220017109802</v>
      </c>
      <c r="G147" s="14">
        <f t="shared" si="62"/>
        <v>1.2700060006165017</v>
      </c>
      <c r="H147" s="14">
        <f t="shared" si="62"/>
        <v>1.2700399990981035</v>
      </c>
      <c r="I147" s="14">
        <f t="shared" si="62"/>
        <v>1.2700640023383956</v>
      </c>
      <c r="J147" s="14">
        <f t="shared" si="62"/>
        <v>1.2699509986822697</v>
      </c>
      <c r="K147" s="14">
        <f t="shared" si="62"/>
        <v>1.270021999276552</v>
      </c>
      <c r="L147" s="14">
        <f t="shared" si="62"/>
        <v>1.0771299986443881</v>
      </c>
      <c r="M147" s="14">
        <f t="shared" si="62"/>
        <v>1.077134998244615</v>
      </c>
      <c r="N147" s="14">
        <f t="shared" si="62"/>
        <v>1.0771219982920346</v>
      </c>
      <c r="O147" s="14">
        <f t="shared" si="62"/>
        <v>1.0771099998309352</v>
      </c>
      <c r="P147" s="14">
        <f t="shared" si="62"/>
        <v>1.0771380013832053</v>
      </c>
      <c r="Q147" s="14">
        <f t="shared" si="62"/>
        <v>1.0771160017287182</v>
      </c>
      <c r="R147" s="14">
        <f t="shared" si="62"/>
        <v>1.077119000482742</v>
      </c>
      <c r="S147" s="14">
        <f t="shared" si="62"/>
        <v>1.1457569982316826</v>
      </c>
      <c r="T147" s="14">
        <f t="shared" si="62"/>
        <v>1.1604550004531684</v>
      </c>
      <c r="U147" s="14">
        <f t="shared" si="62"/>
        <v>1.1604400005488427</v>
      </c>
      <c r="V147" s="14">
        <f t="shared" si="62"/>
        <v>1.1624340005173543</v>
      </c>
      <c r="W147" s="14">
        <f t="shared" si="62"/>
        <v>1.2044579995237543</v>
      </c>
    </row>
    <row r="148" spans="2:28" outlineLevel="1" x14ac:dyDescent="0.2">
      <c r="B148" s="7" t="s">
        <v>90</v>
      </c>
      <c r="C148" s="5">
        <f t="shared" ref="C148:W148" si="63">C145*C147</f>
        <v>6035.4275967434742</v>
      </c>
      <c r="D148" s="5">
        <f t="shared" si="63"/>
        <v>6282.3792083248327</v>
      </c>
      <c r="E148" s="5">
        <f t="shared" si="63"/>
        <v>6702.3387573964492</v>
      </c>
      <c r="F148" s="5">
        <f t="shared" si="63"/>
        <v>6581.329148637943</v>
      </c>
      <c r="G148" s="5">
        <f t="shared" si="63"/>
        <v>6830.2247926316932</v>
      </c>
      <c r="H148" s="5">
        <f t="shared" si="63"/>
        <v>6562.2925845410637</v>
      </c>
      <c r="I148" s="5">
        <f t="shared" si="63"/>
        <v>5855.4971591527528</v>
      </c>
      <c r="J148" s="5">
        <f t="shared" si="63"/>
        <v>5835.1852982477558</v>
      </c>
      <c r="K148" s="5">
        <f t="shared" si="63"/>
        <v>5177.0411615655239</v>
      </c>
      <c r="L148" s="5">
        <f t="shared" si="63"/>
        <v>4400.4121284102421</v>
      </c>
      <c r="M148" s="5">
        <f t="shared" si="63"/>
        <v>4461.2127866434221</v>
      </c>
      <c r="N148" s="5">
        <f t="shared" si="63"/>
        <v>4176.3832713316615</v>
      </c>
      <c r="O148" s="5">
        <f t="shared" si="63"/>
        <v>4352.1932178460538</v>
      </c>
      <c r="P148" s="5">
        <f t="shared" si="63"/>
        <v>4291.9136885644011</v>
      </c>
      <c r="Q148" s="5">
        <f t="shared" si="63"/>
        <v>4328.6017213672048</v>
      </c>
      <c r="R148" s="5">
        <f t="shared" si="63"/>
        <v>4334.2815704741788</v>
      </c>
      <c r="S148" s="5">
        <f t="shared" si="63"/>
        <v>4898.6346271487118</v>
      </c>
      <c r="T148" s="5">
        <f t="shared" si="63"/>
        <v>4892.7473171560432</v>
      </c>
      <c r="U148" s="5">
        <f t="shared" si="63"/>
        <v>4988.6250919894246</v>
      </c>
      <c r="V148" s="5">
        <f t="shared" si="63"/>
        <v>4735.2562342895908</v>
      </c>
      <c r="W148" s="5">
        <f t="shared" si="63"/>
        <v>4483.0931428869862</v>
      </c>
    </row>
    <row r="149" spans="2:28" outlineLevel="1" x14ac:dyDescent="0.2"/>
    <row r="150" spans="2:28" outlineLevel="1" x14ac:dyDescent="0.2">
      <c r="B150" s="8" t="s">
        <v>14</v>
      </c>
      <c r="C150" s="13"/>
    </row>
    <row r="151" spans="2:28" outlineLevel="1" x14ac:dyDescent="0.2">
      <c r="B151" s="4" t="s">
        <v>18</v>
      </c>
      <c r="C151" s="5"/>
      <c r="D151" s="5"/>
      <c r="E151" s="5"/>
      <c r="F151" s="5"/>
      <c r="G151" s="5"/>
      <c r="H151" s="5"/>
      <c r="I151" s="5"/>
      <c r="J151" s="5"/>
      <c r="K151" s="5"/>
      <c r="L151" s="5"/>
      <c r="M151" s="5"/>
      <c r="N151" s="5"/>
      <c r="O151" s="5"/>
      <c r="P151" s="5"/>
      <c r="Q151" s="5"/>
      <c r="R151" s="5"/>
      <c r="S151" s="5"/>
      <c r="T151" s="5"/>
      <c r="U151" s="5"/>
      <c r="V151" s="5"/>
      <c r="W151" s="5"/>
      <c r="Z151" s="21"/>
    </row>
    <row r="152" spans="2:28" outlineLevel="1" x14ac:dyDescent="0.2">
      <c r="B152" s="4" t="s">
        <v>19</v>
      </c>
      <c r="C152" s="5"/>
      <c r="D152" s="5"/>
      <c r="E152" s="5"/>
      <c r="F152" s="5"/>
      <c r="G152" s="5"/>
      <c r="H152" s="5"/>
      <c r="I152" s="5"/>
      <c r="J152" s="5"/>
      <c r="K152" s="5"/>
      <c r="L152" s="5"/>
      <c r="M152" s="5"/>
      <c r="N152" s="5"/>
      <c r="O152" s="5"/>
      <c r="P152" s="5"/>
      <c r="Q152" s="5"/>
      <c r="R152" s="5"/>
      <c r="S152" s="5"/>
      <c r="T152" s="5"/>
      <c r="U152" s="5"/>
      <c r="V152" s="5"/>
      <c r="W152" s="5"/>
      <c r="Z152" s="21"/>
    </row>
    <row r="153" spans="2:28" outlineLevel="1" x14ac:dyDescent="0.2">
      <c r="B153" s="4" t="s">
        <v>16</v>
      </c>
      <c r="C153" s="5"/>
      <c r="D153" s="5"/>
      <c r="E153" s="5"/>
      <c r="F153" s="5"/>
      <c r="G153" s="5"/>
      <c r="H153" s="5"/>
      <c r="I153" s="5"/>
      <c r="J153" s="5"/>
      <c r="K153" s="5"/>
      <c r="L153" s="5"/>
      <c r="M153" s="5"/>
      <c r="N153" s="5"/>
      <c r="O153" s="5"/>
      <c r="P153" s="5"/>
      <c r="Q153" s="5"/>
      <c r="R153" s="5"/>
      <c r="S153" s="5"/>
      <c r="T153" s="5"/>
      <c r="U153" s="5"/>
      <c r="V153" s="5"/>
      <c r="W153" s="5"/>
      <c r="Z153" s="21"/>
    </row>
    <row r="154" spans="2:28" outlineLevel="1" x14ac:dyDescent="0.2">
      <c r="B154" s="4" t="s">
        <v>21</v>
      </c>
      <c r="C154" s="5"/>
      <c r="D154" s="5"/>
      <c r="E154" s="5"/>
      <c r="F154" s="5"/>
      <c r="G154" s="5"/>
      <c r="H154" s="5"/>
      <c r="I154" s="5"/>
      <c r="J154" s="5"/>
      <c r="K154" s="5"/>
      <c r="L154" s="5"/>
      <c r="M154" s="5"/>
      <c r="N154" s="5"/>
      <c r="O154" s="5"/>
      <c r="P154" s="5"/>
      <c r="Q154" s="5"/>
      <c r="R154" s="5"/>
      <c r="S154" s="5"/>
      <c r="T154" s="5"/>
      <c r="U154" s="5"/>
      <c r="V154" s="5"/>
      <c r="W154" s="5"/>
      <c r="Z154" s="21"/>
    </row>
    <row r="155" spans="2:28" outlineLevel="1" x14ac:dyDescent="0.2">
      <c r="B155" s="4" t="s">
        <v>20</v>
      </c>
      <c r="C155" s="5">
        <f>'[2]Table 32'!C$12*1000</f>
        <v>431.25299999999999</v>
      </c>
      <c r="D155" s="5">
        <f>'[2]Table 32'!D$12*1000</f>
        <v>249.08699999999999</v>
      </c>
      <c r="E155" s="5">
        <f>'[2]Table 32'!E$12*1000</f>
        <v>264.08799999999997</v>
      </c>
      <c r="F155" s="5">
        <f>'[2]Table 32'!F$12*1000</f>
        <v>279.75700000000001</v>
      </c>
      <c r="G155" s="5">
        <f>'[2]Table 32'!G$12*1000</f>
        <v>328.50600000000003</v>
      </c>
      <c r="H155" s="5">
        <f>'[2]Table 32'!H$12*1000</f>
        <v>321.94</v>
      </c>
      <c r="I155" s="5">
        <f>'[2]Table 32'!I$12*1000</f>
        <v>318.74099999999999</v>
      </c>
      <c r="J155" s="5">
        <f>'[2]Table 32'!J$12*1000</f>
        <v>331.89000000000004</v>
      </c>
      <c r="K155" s="5">
        <f>'[2]Table 32'!K$12*1000</f>
        <v>328.71499999999997</v>
      </c>
      <c r="L155" s="5">
        <f>'[2]Table 32'!L$12*1000</f>
        <v>442.072</v>
      </c>
      <c r="M155" s="5">
        <f>'[2]Table 32'!M$12*1000</f>
        <v>466.98</v>
      </c>
      <c r="N155" s="5">
        <f>'[2]Table 32'!N$12*1000</f>
        <v>435.346</v>
      </c>
      <c r="O155" s="5">
        <f>'[2]Table 32'!O$12*1000</f>
        <v>467.29399999999998</v>
      </c>
      <c r="P155" s="5">
        <f>'[2]Table 32'!P$12*1000</f>
        <v>480.66900000000004</v>
      </c>
      <c r="Q155" s="5">
        <f>'[2]Table 32'!Q$12*1000</f>
        <v>491.53999999999996</v>
      </c>
      <c r="R155" s="5">
        <f>'[2]Table 32'!R$12*1000</f>
        <v>536.17999999999995</v>
      </c>
      <c r="S155" s="5">
        <f>'[2]Table 32'!S$12*1000</f>
        <v>528.375</v>
      </c>
      <c r="T155" s="5">
        <f>'[2]Table 32'!T$12*1000</f>
        <v>552.43600000000004</v>
      </c>
      <c r="U155" s="5">
        <f>'[2]Table 32'!U$12*1000</f>
        <v>585.15099999999995</v>
      </c>
      <c r="V155" s="5">
        <f>'[2]Table 32'!V$12*1000</f>
        <v>568.16399999999999</v>
      </c>
      <c r="W155" s="5">
        <f>'[2]Table 32'!W$12*1000</f>
        <v>528.827</v>
      </c>
      <c r="Z155" s="21" t="s">
        <v>26</v>
      </c>
    </row>
    <row r="156" spans="2:28" outlineLevel="1" x14ac:dyDescent="0.2">
      <c r="B156" s="4" t="s">
        <v>0</v>
      </c>
      <c r="C156" s="5"/>
      <c r="D156" s="5"/>
      <c r="E156" s="5"/>
      <c r="F156" s="5"/>
      <c r="G156" s="5"/>
      <c r="H156" s="5"/>
      <c r="I156" s="5"/>
      <c r="J156" s="5"/>
      <c r="K156" s="5"/>
      <c r="L156" s="5"/>
      <c r="M156" s="5"/>
      <c r="N156" s="5"/>
      <c r="O156" s="5"/>
      <c r="P156" s="5"/>
      <c r="Q156" s="5"/>
      <c r="R156" s="5"/>
      <c r="S156" s="5"/>
      <c r="T156" s="5"/>
      <c r="U156" s="5"/>
      <c r="V156" s="5"/>
      <c r="W156" s="5"/>
      <c r="Z156" s="21"/>
    </row>
    <row r="157" spans="2:28" outlineLevel="1" x14ac:dyDescent="0.2">
      <c r="B157" s="4" t="s">
        <v>22</v>
      </c>
      <c r="C157" s="5"/>
      <c r="D157" s="5"/>
      <c r="E157" s="5"/>
      <c r="F157" s="5"/>
      <c r="G157" s="5"/>
      <c r="H157" s="5"/>
      <c r="I157" s="5"/>
      <c r="J157" s="5"/>
      <c r="K157" s="5"/>
      <c r="L157" s="5"/>
      <c r="M157" s="5"/>
      <c r="N157" s="5"/>
      <c r="O157" s="5"/>
      <c r="P157" s="5"/>
      <c r="Q157" s="5"/>
      <c r="R157" s="5"/>
      <c r="S157" s="5"/>
      <c r="T157" s="5"/>
      <c r="U157" s="5"/>
      <c r="V157" s="5"/>
      <c r="W157" s="5"/>
      <c r="Z157" s="21"/>
    </row>
    <row r="158" spans="2:28" outlineLevel="1" x14ac:dyDescent="0.2">
      <c r="B158" s="4" t="s">
        <v>23</v>
      </c>
      <c r="C158" s="5"/>
      <c r="D158" s="5"/>
      <c r="E158" s="5"/>
      <c r="F158" s="5"/>
      <c r="G158" s="5"/>
      <c r="H158" s="5"/>
      <c r="I158" s="5"/>
      <c r="J158" s="5"/>
      <c r="K158" s="5"/>
      <c r="L158" s="5"/>
      <c r="M158" s="5"/>
      <c r="N158" s="5"/>
      <c r="O158" s="5"/>
      <c r="P158" s="5"/>
      <c r="Q158" s="5"/>
      <c r="R158" s="5"/>
      <c r="S158" s="5"/>
      <c r="T158" s="5"/>
      <c r="U158" s="5"/>
      <c r="V158" s="5"/>
      <c r="W158" s="5"/>
      <c r="Z158" s="21"/>
    </row>
    <row r="159" spans="2:28" outlineLevel="1" x14ac:dyDescent="0.2">
      <c r="B159" s="4" t="s">
        <v>17</v>
      </c>
      <c r="C159" s="5"/>
      <c r="D159" s="5"/>
      <c r="E159" s="5"/>
      <c r="F159" s="5"/>
      <c r="G159" s="5"/>
      <c r="H159" s="5"/>
      <c r="I159" s="5"/>
      <c r="J159" s="5"/>
      <c r="K159" s="5"/>
      <c r="L159" s="5"/>
      <c r="M159" s="5"/>
      <c r="N159" s="5"/>
      <c r="O159" s="5"/>
      <c r="P159" s="5"/>
      <c r="Q159" s="5"/>
      <c r="R159" s="5"/>
      <c r="S159" s="5"/>
      <c r="T159" s="5"/>
      <c r="U159" s="5"/>
      <c r="V159" s="5"/>
      <c r="W159" s="5"/>
      <c r="Z159" s="21"/>
    </row>
    <row r="160" spans="2:28" outlineLevel="1" x14ac:dyDescent="0.2">
      <c r="B160" s="4" t="s">
        <v>1</v>
      </c>
      <c r="C160" s="5"/>
      <c r="D160" s="5"/>
      <c r="E160" s="5"/>
      <c r="F160" s="5"/>
      <c r="G160" s="5"/>
      <c r="H160" s="5"/>
      <c r="I160" s="5"/>
      <c r="J160" s="5"/>
      <c r="K160" s="5"/>
      <c r="L160" s="5"/>
      <c r="M160" s="5"/>
      <c r="N160" s="5"/>
      <c r="O160" s="5"/>
      <c r="P160" s="5"/>
      <c r="Q160" s="5"/>
      <c r="R160" s="5"/>
      <c r="S160" s="5"/>
      <c r="T160" s="5"/>
      <c r="U160" s="5"/>
      <c r="V160" s="5"/>
      <c r="W160" s="5"/>
      <c r="Z160" s="21"/>
    </row>
    <row r="161" spans="1:28" outlineLevel="1" x14ac:dyDescent="0.2">
      <c r="B161" s="15" t="s">
        <v>9</v>
      </c>
      <c r="C161" s="19">
        <f t="shared" ref="C161:W161" si="64">SUM(C151:C160)</f>
        <v>431.25299999999999</v>
      </c>
      <c r="D161" s="19">
        <f t="shared" si="64"/>
        <v>249.08699999999999</v>
      </c>
      <c r="E161" s="19">
        <f t="shared" si="64"/>
        <v>264.08799999999997</v>
      </c>
      <c r="F161" s="19">
        <f t="shared" si="64"/>
        <v>279.75700000000001</v>
      </c>
      <c r="G161" s="19">
        <f t="shared" si="64"/>
        <v>328.50600000000003</v>
      </c>
      <c r="H161" s="19">
        <f t="shared" si="64"/>
        <v>321.94</v>
      </c>
      <c r="I161" s="19">
        <f t="shared" si="64"/>
        <v>318.74099999999999</v>
      </c>
      <c r="J161" s="19">
        <f t="shared" si="64"/>
        <v>331.89000000000004</v>
      </c>
      <c r="K161" s="19">
        <f t="shared" si="64"/>
        <v>328.71499999999997</v>
      </c>
      <c r="L161" s="19">
        <f t="shared" si="64"/>
        <v>442.072</v>
      </c>
      <c r="M161" s="19">
        <f t="shared" si="64"/>
        <v>466.98</v>
      </c>
      <c r="N161" s="19">
        <f t="shared" si="64"/>
        <v>435.346</v>
      </c>
      <c r="O161" s="19">
        <f t="shared" si="64"/>
        <v>467.29399999999998</v>
      </c>
      <c r="P161" s="19">
        <f t="shared" si="64"/>
        <v>480.66900000000004</v>
      </c>
      <c r="Q161" s="19">
        <f t="shared" si="64"/>
        <v>491.53999999999996</v>
      </c>
      <c r="R161" s="19">
        <f t="shared" si="64"/>
        <v>536.17999999999995</v>
      </c>
      <c r="S161" s="19">
        <f t="shared" si="64"/>
        <v>528.375</v>
      </c>
      <c r="T161" s="19">
        <f t="shared" si="64"/>
        <v>552.43600000000004</v>
      </c>
      <c r="U161" s="19">
        <f t="shared" si="64"/>
        <v>585.15099999999995</v>
      </c>
      <c r="V161" s="19">
        <f t="shared" si="64"/>
        <v>568.16399999999999</v>
      </c>
      <c r="W161" s="19">
        <f t="shared" si="64"/>
        <v>528.827</v>
      </c>
    </row>
    <row r="162" spans="1:28" outlineLevel="1" x14ac:dyDescent="0.2">
      <c r="B162" s="26" t="s">
        <v>91</v>
      </c>
      <c r="C162" s="25">
        <f t="shared" ref="C162:W162" si="65">C161/C142/1000</f>
        <v>1.4954395081918064E-3</v>
      </c>
      <c r="D162" s="25">
        <f t="shared" si="65"/>
        <v>1.348313745523477E-3</v>
      </c>
      <c r="E162" s="25">
        <f t="shared" si="65"/>
        <v>1.2952782803278774E-3</v>
      </c>
      <c r="F162" s="25">
        <f t="shared" si="65"/>
        <v>1.295254888208989E-3</v>
      </c>
      <c r="G162" s="25">
        <f t="shared" si="65"/>
        <v>1.295268986909612E-3</v>
      </c>
      <c r="H162" s="25">
        <f t="shared" si="65"/>
        <v>1.1850017965877239E-3</v>
      </c>
      <c r="I162" s="25">
        <f t="shared" si="65"/>
        <v>1.1849813817717682E-3</v>
      </c>
      <c r="J162" s="25">
        <f t="shared" si="65"/>
        <v>1.1575263276292318E-3</v>
      </c>
      <c r="K162" s="25">
        <f t="shared" si="65"/>
        <v>1.1574596257895688E-3</v>
      </c>
      <c r="L162" s="25">
        <f t="shared" si="65"/>
        <v>1.7546634175698683E-3</v>
      </c>
      <c r="M162" s="25">
        <f t="shared" si="65"/>
        <v>1.7546528755314301E-3</v>
      </c>
      <c r="N162" s="25">
        <f t="shared" si="65"/>
        <v>1.7546746002736139E-3</v>
      </c>
      <c r="O162" s="25">
        <f t="shared" si="65"/>
        <v>1.75469477845207E-3</v>
      </c>
      <c r="P162" s="25">
        <f t="shared" si="65"/>
        <v>1.7546508135587004E-3</v>
      </c>
      <c r="Q162" s="25">
        <f t="shared" si="65"/>
        <v>1.7546866463387797E-3</v>
      </c>
      <c r="R162" s="25">
        <f t="shared" si="65"/>
        <v>1.7546811555546377E-3</v>
      </c>
      <c r="S162" s="25">
        <f t="shared" si="65"/>
        <v>1.6495639573776589E-3</v>
      </c>
      <c r="T162" s="25">
        <f t="shared" si="65"/>
        <v>1.5985100958576537E-3</v>
      </c>
      <c r="U162" s="25">
        <f t="shared" si="65"/>
        <v>1.5985315575187413E-3</v>
      </c>
      <c r="V162" s="25">
        <f t="shared" si="65"/>
        <v>1.5957906610283997E-3</v>
      </c>
      <c r="W162" s="25">
        <f t="shared" si="65"/>
        <v>1.5401125092600798E-3</v>
      </c>
    </row>
    <row r="163" spans="1:28" outlineLevel="1" x14ac:dyDescent="0.2"/>
    <row r="164" spans="1:28" outlineLevel="1" x14ac:dyDescent="0.2">
      <c r="B164" s="4" t="s">
        <v>18</v>
      </c>
      <c r="C164" s="11">
        <f t="shared" ref="C164:W164" si="66">IFERROR(C151/C161,0)</f>
        <v>0</v>
      </c>
      <c r="D164" s="11">
        <f t="shared" si="66"/>
        <v>0</v>
      </c>
      <c r="E164" s="11">
        <f t="shared" si="66"/>
        <v>0</v>
      </c>
      <c r="F164" s="11">
        <f t="shared" si="66"/>
        <v>0</v>
      </c>
      <c r="G164" s="11">
        <f t="shared" si="66"/>
        <v>0</v>
      </c>
      <c r="H164" s="11">
        <f t="shared" si="66"/>
        <v>0</v>
      </c>
      <c r="I164" s="11">
        <f t="shared" si="66"/>
        <v>0</v>
      </c>
      <c r="J164" s="11">
        <f t="shared" si="66"/>
        <v>0</v>
      </c>
      <c r="K164" s="11">
        <f t="shared" si="66"/>
        <v>0</v>
      </c>
      <c r="L164" s="11">
        <f t="shared" si="66"/>
        <v>0</v>
      </c>
      <c r="M164" s="11">
        <f t="shared" si="66"/>
        <v>0</v>
      </c>
      <c r="N164" s="11">
        <f t="shared" si="66"/>
        <v>0</v>
      </c>
      <c r="O164" s="11">
        <f t="shared" si="66"/>
        <v>0</v>
      </c>
      <c r="P164" s="11">
        <f t="shared" si="66"/>
        <v>0</v>
      </c>
      <c r="Q164" s="11">
        <f t="shared" si="66"/>
        <v>0</v>
      </c>
      <c r="R164" s="11">
        <f t="shared" si="66"/>
        <v>0</v>
      </c>
      <c r="S164" s="11">
        <f t="shared" si="66"/>
        <v>0</v>
      </c>
      <c r="T164" s="11">
        <f t="shared" si="66"/>
        <v>0</v>
      </c>
      <c r="U164" s="11">
        <f t="shared" si="66"/>
        <v>0</v>
      </c>
      <c r="V164" s="11">
        <f t="shared" si="66"/>
        <v>0</v>
      </c>
      <c r="W164" s="11">
        <f t="shared" si="66"/>
        <v>0</v>
      </c>
    </row>
    <row r="165" spans="1:28" outlineLevel="1" x14ac:dyDescent="0.2">
      <c r="B165" s="4" t="s">
        <v>19</v>
      </c>
      <c r="C165" s="11">
        <f t="shared" ref="C165:W165" si="67">IFERROR(C152/C161,0)</f>
        <v>0</v>
      </c>
      <c r="D165" s="11">
        <f t="shared" si="67"/>
        <v>0</v>
      </c>
      <c r="E165" s="11">
        <f t="shared" si="67"/>
        <v>0</v>
      </c>
      <c r="F165" s="11">
        <f t="shared" si="67"/>
        <v>0</v>
      </c>
      <c r="G165" s="11">
        <f t="shared" si="67"/>
        <v>0</v>
      </c>
      <c r="H165" s="11">
        <f t="shared" si="67"/>
        <v>0</v>
      </c>
      <c r="I165" s="11">
        <f t="shared" si="67"/>
        <v>0</v>
      </c>
      <c r="J165" s="11">
        <f t="shared" si="67"/>
        <v>0</v>
      </c>
      <c r="K165" s="11">
        <f t="shared" si="67"/>
        <v>0</v>
      </c>
      <c r="L165" s="11">
        <f t="shared" si="67"/>
        <v>0</v>
      </c>
      <c r="M165" s="11">
        <f t="shared" si="67"/>
        <v>0</v>
      </c>
      <c r="N165" s="11">
        <f t="shared" si="67"/>
        <v>0</v>
      </c>
      <c r="O165" s="11">
        <f t="shared" si="67"/>
        <v>0</v>
      </c>
      <c r="P165" s="11">
        <f t="shared" si="67"/>
        <v>0</v>
      </c>
      <c r="Q165" s="11">
        <f t="shared" si="67"/>
        <v>0</v>
      </c>
      <c r="R165" s="11">
        <f t="shared" si="67"/>
        <v>0</v>
      </c>
      <c r="S165" s="11">
        <f t="shared" si="67"/>
        <v>0</v>
      </c>
      <c r="T165" s="11">
        <f t="shared" si="67"/>
        <v>0</v>
      </c>
      <c r="U165" s="11">
        <f t="shared" si="67"/>
        <v>0</v>
      </c>
      <c r="V165" s="11">
        <f t="shared" si="67"/>
        <v>0</v>
      </c>
      <c r="W165" s="11">
        <f t="shared" si="67"/>
        <v>0</v>
      </c>
    </row>
    <row r="166" spans="1:28" outlineLevel="1" x14ac:dyDescent="0.2">
      <c r="B166" s="4" t="s">
        <v>16</v>
      </c>
      <c r="C166" s="11">
        <f t="shared" ref="C166:W166" si="68">IFERROR(C153/C161,0)</f>
        <v>0</v>
      </c>
      <c r="D166" s="11">
        <f t="shared" si="68"/>
        <v>0</v>
      </c>
      <c r="E166" s="11">
        <f t="shared" si="68"/>
        <v>0</v>
      </c>
      <c r="F166" s="11">
        <f t="shared" si="68"/>
        <v>0</v>
      </c>
      <c r="G166" s="11">
        <f t="shared" si="68"/>
        <v>0</v>
      </c>
      <c r="H166" s="11">
        <f t="shared" si="68"/>
        <v>0</v>
      </c>
      <c r="I166" s="11">
        <f t="shared" si="68"/>
        <v>0</v>
      </c>
      <c r="J166" s="11">
        <f t="shared" si="68"/>
        <v>0</v>
      </c>
      <c r="K166" s="11">
        <f t="shared" si="68"/>
        <v>0</v>
      </c>
      <c r="L166" s="11">
        <f t="shared" si="68"/>
        <v>0</v>
      </c>
      <c r="M166" s="11">
        <f t="shared" si="68"/>
        <v>0</v>
      </c>
      <c r="N166" s="11">
        <f t="shared" si="68"/>
        <v>0</v>
      </c>
      <c r="O166" s="11">
        <f t="shared" si="68"/>
        <v>0</v>
      </c>
      <c r="P166" s="11">
        <f t="shared" si="68"/>
        <v>0</v>
      </c>
      <c r="Q166" s="11">
        <f t="shared" si="68"/>
        <v>0</v>
      </c>
      <c r="R166" s="11">
        <f t="shared" si="68"/>
        <v>0</v>
      </c>
      <c r="S166" s="11">
        <f t="shared" si="68"/>
        <v>0</v>
      </c>
      <c r="T166" s="11">
        <f t="shared" si="68"/>
        <v>0</v>
      </c>
      <c r="U166" s="11">
        <f t="shared" si="68"/>
        <v>0</v>
      </c>
      <c r="V166" s="11">
        <f t="shared" si="68"/>
        <v>0</v>
      </c>
      <c r="W166" s="11">
        <f t="shared" si="68"/>
        <v>0</v>
      </c>
    </row>
    <row r="167" spans="1:28" outlineLevel="1" x14ac:dyDescent="0.2">
      <c r="B167" s="4" t="s">
        <v>21</v>
      </c>
      <c r="C167" s="11">
        <f t="shared" ref="C167:W167" si="69">IFERROR(C154/C161,0)</f>
        <v>0</v>
      </c>
      <c r="D167" s="11">
        <f t="shared" si="69"/>
        <v>0</v>
      </c>
      <c r="E167" s="11">
        <f t="shared" si="69"/>
        <v>0</v>
      </c>
      <c r="F167" s="11">
        <f t="shared" si="69"/>
        <v>0</v>
      </c>
      <c r="G167" s="11">
        <f t="shared" si="69"/>
        <v>0</v>
      </c>
      <c r="H167" s="11">
        <f t="shared" si="69"/>
        <v>0</v>
      </c>
      <c r="I167" s="11">
        <f t="shared" si="69"/>
        <v>0</v>
      </c>
      <c r="J167" s="11">
        <f t="shared" si="69"/>
        <v>0</v>
      </c>
      <c r="K167" s="11">
        <f t="shared" si="69"/>
        <v>0</v>
      </c>
      <c r="L167" s="11">
        <f t="shared" si="69"/>
        <v>0</v>
      </c>
      <c r="M167" s="11">
        <f t="shared" si="69"/>
        <v>0</v>
      </c>
      <c r="N167" s="11">
        <f t="shared" si="69"/>
        <v>0</v>
      </c>
      <c r="O167" s="11">
        <f t="shared" si="69"/>
        <v>0</v>
      </c>
      <c r="P167" s="11">
        <f t="shared" si="69"/>
        <v>0</v>
      </c>
      <c r="Q167" s="11">
        <f t="shared" si="69"/>
        <v>0</v>
      </c>
      <c r="R167" s="11">
        <f t="shared" si="69"/>
        <v>0</v>
      </c>
      <c r="S167" s="11">
        <f t="shared" si="69"/>
        <v>0</v>
      </c>
      <c r="T167" s="11">
        <f t="shared" si="69"/>
        <v>0</v>
      </c>
      <c r="U167" s="11">
        <f t="shared" si="69"/>
        <v>0</v>
      </c>
      <c r="V167" s="11">
        <f t="shared" si="69"/>
        <v>0</v>
      </c>
      <c r="W167" s="11">
        <f t="shared" si="69"/>
        <v>0</v>
      </c>
    </row>
    <row r="168" spans="1:28" outlineLevel="1" x14ac:dyDescent="0.2">
      <c r="B168" s="4" t="s">
        <v>20</v>
      </c>
      <c r="C168" s="11">
        <f t="shared" ref="C168:W168" si="70">IFERROR(C155/C161,0)</f>
        <v>1</v>
      </c>
      <c r="D168" s="11">
        <f t="shared" si="70"/>
        <v>1</v>
      </c>
      <c r="E168" s="11">
        <f t="shared" si="70"/>
        <v>1</v>
      </c>
      <c r="F168" s="11">
        <f t="shared" si="70"/>
        <v>1</v>
      </c>
      <c r="G168" s="11">
        <f t="shared" si="70"/>
        <v>1</v>
      </c>
      <c r="H168" s="11">
        <f t="shared" si="70"/>
        <v>1</v>
      </c>
      <c r="I168" s="11">
        <f t="shared" si="70"/>
        <v>1</v>
      </c>
      <c r="J168" s="11">
        <f t="shared" si="70"/>
        <v>1</v>
      </c>
      <c r="K168" s="11">
        <f t="shared" si="70"/>
        <v>1</v>
      </c>
      <c r="L168" s="11">
        <f t="shared" si="70"/>
        <v>1</v>
      </c>
      <c r="M168" s="11">
        <f t="shared" si="70"/>
        <v>1</v>
      </c>
      <c r="N168" s="11">
        <f t="shared" si="70"/>
        <v>1</v>
      </c>
      <c r="O168" s="11">
        <f t="shared" si="70"/>
        <v>1</v>
      </c>
      <c r="P168" s="11">
        <f t="shared" si="70"/>
        <v>1</v>
      </c>
      <c r="Q168" s="11">
        <f t="shared" si="70"/>
        <v>1</v>
      </c>
      <c r="R168" s="11">
        <f t="shared" si="70"/>
        <v>1</v>
      </c>
      <c r="S168" s="11">
        <f t="shared" si="70"/>
        <v>1</v>
      </c>
      <c r="T168" s="11">
        <f t="shared" si="70"/>
        <v>1</v>
      </c>
      <c r="U168" s="11">
        <f t="shared" si="70"/>
        <v>1</v>
      </c>
      <c r="V168" s="11">
        <f t="shared" si="70"/>
        <v>1</v>
      </c>
      <c r="W168" s="11">
        <f t="shared" si="70"/>
        <v>1</v>
      </c>
    </row>
    <row r="169" spans="1:28" outlineLevel="1" x14ac:dyDescent="0.2">
      <c r="B169" s="4" t="s">
        <v>0</v>
      </c>
      <c r="C169" s="11">
        <f t="shared" ref="C169:W169" si="71">IFERROR(C156/C161,0)</f>
        <v>0</v>
      </c>
      <c r="D169" s="11">
        <f t="shared" si="71"/>
        <v>0</v>
      </c>
      <c r="E169" s="11">
        <f t="shared" si="71"/>
        <v>0</v>
      </c>
      <c r="F169" s="11">
        <f t="shared" si="71"/>
        <v>0</v>
      </c>
      <c r="G169" s="11">
        <f t="shared" si="71"/>
        <v>0</v>
      </c>
      <c r="H169" s="11">
        <f t="shared" si="71"/>
        <v>0</v>
      </c>
      <c r="I169" s="11">
        <f t="shared" si="71"/>
        <v>0</v>
      </c>
      <c r="J169" s="11">
        <f t="shared" si="71"/>
        <v>0</v>
      </c>
      <c r="K169" s="11">
        <f t="shared" si="71"/>
        <v>0</v>
      </c>
      <c r="L169" s="11">
        <f t="shared" si="71"/>
        <v>0</v>
      </c>
      <c r="M169" s="11">
        <f t="shared" si="71"/>
        <v>0</v>
      </c>
      <c r="N169" s="11">
        <f t="shared" si="71"/>
        <v>0</v>
      </c>
      <c r="O169" s="11">
        <f t="shared" si="71"/>
        <v>0</v>
      </c>
      <c r="P169" s="11">
        <f t="shared" si="71"/>
        <v>0</v>
      </c>
      <c r="Q169" s="11">
        <f t="shared" si="71"/>
        <v>0</v>
      </c>
      <c r="R169" s="11">
        <f t="shared" si="71"/>
        <v>0</v>
      </c>
      <c r="S169" s="11">
        <f t="shared" si="71"/>
        <v>0</v>
      </c>
      <c r="T169" s="11">
        <f t="shared" si="71"/>
        <v>0</v>
      </c>
      <c r="U169" s="11">
        <f t="shared" si="71"/>
        <v>0</v>
      </c>
      <c r="V169" s="11">
        <f t="shared" si="71"/>
        <v>0</v>
      </c>
      <c r="W169" s="11">
        <f t="shared" si="71"/>
        <v>0</v>
      </c>
    </row>
    <row r="170" spans="1:28" x14ac:dyDescent="0.2">
      <c r="B170" s="4" t="s">
        <v>22</v>
      </c>
      <c r="C170" s="11">
        <f t="shared" ref="C170:W170" si="72">IFERROR(C157/C161,0)</f>
        <v>0</v>
      </c>
      <c r="D170" s="11">
        <f t="shared" si="72"/>
        <v>0</v>
      </c>
      <c r="E170" s="11">
        <f t="shared" si="72"/>
        <v>0</v>
      </c>
      <c r="F170" s="11">
        <f t="shared" si="72"/>
        <v>0</v>
      </c>
      <c r="G170" s="11">
        <f t="shared" si="72"/>
        <v>0</v>
      </c>
      <c r="H170" s="11">
        <f t="shared" si="72"/>
        <v>0</v>
      </c>
      <c r="I170" s="11">
        <f t="shared" si="72"/>
        <v>0</v>
      </c>
      <c r="J170" s="11">
        <f t="shared" si="72"/>
        <v>0</v>
      </c>
      <c r="K170" s="11">
        <f t="shared" si="72"/>
        <v>0</v>
      </c>
      <c r="L170" s="11">
        <f t="shared" si="72"/>
        <v>0</v>
      </c>
      <c r="M170" s="11">
        <f t="shared" si="72"/>
        <v>0</v>
      </c>
      <c r="N170" s="11">
        <f t="shared" si="72"/>
        <v>0</v>
      </c>
      <c r="O170" s="11">
        <f t="shared" si="72"/>
        <v>0</v>
      </c>
      <c r="P170" s="11">
        <f t="shared" si="72"/>
        <v>0</v>
      </c>
      <c r="Q170" s="11">
        <f t="shared" si="72"/>
        <v>0</v>
      </c>
      <c r="R170" s="11">
        <f t="shared" si="72"/>
        <v>0</v>
      </c>
      <c r="S170" s="11">
        <f t="shared" si="72"/>
        <v>0</v>
      </c>
      <c r="T170" s="11">
        <f t="shared" si="72"/>
        <v>0</v>
      </c>
      <c r="U170" s="11">
        <f t="shared" si="72"/>
        <v>0</v>
      </c>
      <c r="V170" s="11">
        <f t="shared" si="72"/>
        <v>0</v>
      </c>
      <c r="W170" s="11">
        <f t="shared" si="72"/>
        <v>0</v>
      </c>
    </row>
    <row r="171" spans="1:28" x14ac:dyDescent="0.2">
      <c r="B171" s="4" t="s">
        <v>23</v>
      </c>
      <c r="C171" s="11">
        <f t="shared" ref="C171:W171" si="73">IFERROR(C158/C161,0)</f>
        <v>0</v>
      </c>
      <c r="D171" s="11">
        <f t="shared" si="73"/>
        <v>0</v>
      </c>
      <c r="E171" s="11">
        <f t="shared" si="73"/>
        <v>0</v>
      </c>
      <c r="F171" s="11">
        <f t="shared" si="73"/>
        <v>0</v>
      </c>
      <c r="G171" s="11">
        <f t="shared" si="73"/>
        <v>0</v>
      </c>
      <c r="H171" s="11">
        <f t="shared" si="73"/>
        <v>0</v>
      </c>
      <c r="I171" s="11">
        <f t="shared" si="73"/>
        <v>0</v>
      </c>
      <c r="J171" s="11">
        <f t="shared" si="73"/>
        <v>0</v>
      </c>
      <c r="K171" s="11">
        <f t="shared" si="73"/>
        <v>0</v>
      </c>
      <c r="L171" s="11">
        <f t="shared" si="73"/>
        <v>0</v>
      </c>
      <c r="M171" s="11">
        <f t="shared" si="73"/>
        <v>0</v>
      </c>
      <c r="N171" s="11">
        <f t="shared" si="73"/>
        <v>0</v>
      </c>
      <c r="O171" s="11">
        <f t="shared" si="73"/>
        <v>0</v>
      </c>
      <c r="P171" s="11">
        <f t="shared" si="73"/>
        <v>0</v>
      </c>
      <c r="Q171" s="11">
        <f t="shared" si="73"/>
        <v>0</v>
      </c>
      <c r="R171" s="11">
        <f t="shared" si="73"/>
        <v>0</v>
      </c>
      <c r="S171" s="11">
        <f t="shared" si="73"/>
        <v>0</v>
      </c>
      <c r="T171" s="11">
        <f t="shared" si="73"/>
        <v>0</v>
      </c>
      <c r="U171" s="11">
        <f t="shared" si="73"/>
        <v>0</v>
      </c>
      <c r="V171" s="11">
        <f t="shared" si="73"/>
        <v>0</v>
      </c>
      <c r="W171" s="11">
        <f t="shared" si="73"/>
        <v>0</v>
      </c>
    </row>
    <row r="172" spans="1:28" s="33" customFormat="1" x14ac:dyDescent="0.2">
      <c r="A172" s="1"/>
      <c r="B172" s="4" t="s">
        <v>17</v>
      </c>
      <c r="C172" s="11">
        <f t="shared" ref="C172:W172" si="74">IFERROR(C159/C161,0)</f>
        <v>0</v>
      </c>
      <c r="D172" s="11">
        <f t="shared" si="74"/>
        <v>0</v>
      </c>
      <c r="E172" s="11">
        <f t="shared" si="74"/>
        <v>0</v>
      </c>
      <c r="F172" s="11">
        <f t="shared" si="74"/>
        <v>0</v>
      </c>
      <c r="G172" s="11">
        <f t="shared" si="74"/>
        <v>0</v>
      </c>
      <c r="H172" s="11">
        <f t="shared" si="74"/>
        <v>0</v>
      </c>
      <c r="I172" s="11">
        <f t="shared" si="74"/>
        <v>0</v>
      </c>
      <c r="J172" s="11">
        <f t="shared" si="74"/>
        <v>0</v>
      </c>
      <c r="K172" s="11">
        <f t="shared" si="74"/>
        <v>0</v>
      </c>
      <c r="L172" s="11">
        <f t="shared" si="74"/>
        <v>0</v>
      </c>
      <c r="M172" s="11">
        <f t="shared" si="74"/>
        <v>0</v>
      </c>
      <c r="N172" s="11">
        <f t="shared" si="74"/>
        <v>0</v>
      </c>
      <c r="O172" s="11">
        <f t="shared" si="74"/>
        <v>0</v>
      </c>
      <c r="P172" s="11">
        <f t="shared" si="74"/>
        <v>0</v>
      </c>
      <c r="Q172" s="11">
        <f t="shared" si="74"/>
        <v>0</v>
      </c>
      <c r="R172" s="11">
        <f t="shared" si="74"/>
        <v>0</v>
      </c>
      <c r="S172" s="11">
        <f t="shared" si="74"/>
        <v>0</v>
      </c>
      <c r="T172" s="11">
        <f t="shared" si="74"/>
        <v>0</v>
      </c>
      <c r="U172" s="11">
        <f t="shared" si="74"/>
        <v>0</v>
      </c>
      <c r="V172" s="11">
        <f t="shared" si="74"/>
        <v>0</v>
      </c>
      <c r="W172" s="11">
        <f t="shared" si="74"/>
        <v>0</v>
      </c>
      <c r="X172" s="1"/>
      <c r="Y172" s="1"/>
      <c r="Z172"/>
      <c r="AA172" s="1"/>
      <c r="AB172" s="1"/>
    </row>
    <row r="173" spans="1:28" outlineLevel="1" x14ac:dyDescent="0.2">
      <c r="B173" s="4" t="s">
        <v>1</v>
      </c>
      <c r="C173" s="11">
        <f t="shared" ref="C173:W173" si="75">IFERROR(C160/C161,0)</f>
        <v>0</v>
      </c>
      <c r="D173" s="11">
        <f t="shared" si="75"/>
        <v>0</v>
      </c>
      <c r="E173" s="11">
        <f t="shared" si="75"/>
        <v>0</v>
      </c>
      <c r="F173" s="11">
        <f t="shared" si="75"/>
        <v>0</v>
      </c>
      <c r="G173" s="11">
        <f t="shared" si="75"/>
        <v>0</v>
      </c>
      <c r="H173" s="11">
        <f t="shared" si="75"/>
        <v>0</v>
      </c>
      <c r="I173" s="11">
        <f t="shared" si="75"/>
        <v>0</v>
      </c>
      <c r="J173" s="11">
        <f t="shared" si="75"/>
        <v>0</v>
      </c>
      <c r="K173" s="11">
        <f t="shared" si="75"/>
        <v>0</v>
      </c>
      <c r="L173" s="11">
        <f t="shared" si="75"/>
        <v>0</v>
      </c>
      <c r="M173" s="11">
        <f t="shared" si="75"/>
        <v>0</v>
      </c>
      <c r="N173" s="11">
        <f t="shared" si="75"/>
        <v>0</v>
      </c>
      <c r="O173" s="11">
        <f t="shared" si="75"/>
        <v>0</v>
      </c>
      <c r="P173" s="11">
        <f t="shared" si="75"/>
        <v>0</v>
      </c>
      <c r="Q173" s="11">
        <f t="shared" si="75"/>
        <v>0</v>
      </c>
      <c r="R173" s="11">
        <f t="shared" si="75"/>
        <v>0</v>
      </c>
      <c r="S173" s="11">
        <f t="shared" si="75"/>
        <v>0</v>
      </c>
      <c r="T173" s="11">
        <f t="shared" si="75"/>
        <v>0</v>
      </c>
      <c r="U173" s="11">
        <f t="shared" si="75"/>
        <v>0</v>
      </c>
      <c r="V173" s="11">
        <f t="shared" si="75"/>
        <v>0</v>
      </c>
      <c r="W173" s="11">
        <f t="shared" si="75"/>
        <v>0</v>
      </c>
    </row>
    <row r="174" spans="1:28" outlineLevel="1" x14ac:dyDescent="0.2"/>
    <row r="175" spans="1:28" outlineLevel="1" x14ac:dyDescent="0.2"/>
    <row r="176" spans="1:28" outlineLevel="1" x14ac:dyDescent="0.2">
      <c r="A176" s="32" t="s">
        <v>82</v>
      </c>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4"/>
      <c r="AA176" s="33"/>
      <c r="AB176" s="33"/>
    </row>
    <row r="177" spans="2:28" outlineLevel="1" x14ac:dyDescent="0.2">
      <c r="B177" s="20" t="s">
        <v>88</v>
      </c>
      <c r="C177" s="5">
        <f>'[2]Table 28'!C$30</f>
        <v>4181.8943559999998</v>
      </c>
      <c r="D177" s="5">
        <f>'[2]Table 28'!D$30</f>
        <v>4397.3775530000003</v>
      </c>
      <c r="E177" s="5">
        <f>'[2]Table 28'!E$30</f>
        <v>4670.1796999999997</v>
      </c>
      <c r="F177" s="5">
        <f>'[2]Table 28'!F$30</f>
        <v>5049.250121</v>
      </c>
      <c r="G177" s="5">
        <f>'[2]Table 28'!G$30</f>
        <v>4127.6546369999996</v>
      </c>
      <c r="H177" s="5">
        <f>'[2]Table 28'!H$30</f>
        <v>4449.9263639999999</v>
      </c>
      <c r="I177" s="5">
        <f>'[2]Table 28'!I$30</f>
        <v>4974.9712600000003</v>
      </c>
      <c r="J177" s="5">
        <f>'[2]Table 28'!J$30</f>
        <v>4583.6737380000004</v>
      </c>
      <c r="K177" s="5">
        <f>'[2]Table 28'!K$30</f>
        <v>4828.8540009999997</v>
      </c>
      <c r="L177" s="5">
        <f>'[2]Table 28'!L$30</f>
        <v>4360.4940139999999</v>
      </c>
      <c r="M177" s="5">
        <f>'[2]Table 28'!M$30</f>
        <v>4650.922646</v>
      </c>
      <c r="N177" s="5">
        <f>'[2]Table 28'!N$30</f>
        <v>4230.5453699999998</v>
      </c>
      <c r="O177" s="5">
        <f>'[2]Table 28'!O$30</f>
        <v>4366.1690239999998</v>
      </c>
      <c r="P177" s="5">
        <f>'[2]Table 28'!P$30</f>
        <v>4308.2066690000001</v>
      </c>
      <c r="Q177" s="5">
        <f>'[2]Table 28'!Q$30</f>
        <v>3910.775306</v>
      </c>
      <c r="R177" s="5">
        <f>'[2]Table 28'!R$30</f>
        <v>3743.3980409999999</v>
      </c>
      <c r="S177" s="5">
        <f>'[2]Table 28'!S$30</f>
        <v>4164.1957119999997</v>
      </c>
      <c r="T177" s="5">
        <f>'[2]Table 28'!T$30</f>
        <v>4664.8203700000004</v>
      </c>
      <c r="U177" s="5">
        <f>'[2]Table 28'!U$30</f>
        <v>4545.5585520000004</v>
      </c>
      <c r="V177" s="5">
        <f>'[2]Table 28'!V$30</f>
        <v>4531.1152199999997</v>
      </c>
      <c r="W177" s="5">
        <f>'[2]Table 28'!W$30</f>
        <v>4784.0580799999998</v>
      </c>
      <c r="Z177" s="21" t="s">
        <v>26</v>
      </c>
      <c r="AB177"/>
    </row>
    <row r="178" spans="2:28" outlineLevel="1" x14ac:dyDescent="0.2">
      <c r="B178" s="7" t="s">
        <v>89</v>
      </c>
      <c r="C178" s="5"/>
      <c r="D178" s="5"/>
      <c r="E178" s="5"/>
      <c r="F178" s="5"/>
      <c r="G178" s="5"/>
      <c r="H178" s="5"/>
      <c r="I178" s="5"/>
      <c r="J178" s="5"/>
      <c r="K178" s="5"/>
      <c r="L178" s="5"/>
      <c r="M178" s="5"/>
      <c r="N178" s="5"/>
      <c r="O178" s="5"/>
      <c r="P178" s="5"/>
      <c r="Q178" s="5"/>
      <c r="R178" s="5"/>
      <c r="S178" s="5"/>
      <c r="T178" s="5"/>
      <c r="U178" s="5"/>
      <c r="V178" s="5"/>
      <c r="W178" s="5"/>
      <c r="Z178" s="21" t="s">
        <v>26</v>
      </c>
      <c r="AB178"/>
    </row>
    <row r="179" spans="2:28" outlineLevel="1" x14ac:dyDescent="0.2">
      <c r="B179" s="7" t="s">
        <v>25</v>
      </c>
      <c r="C179" s="5">
        <f>'[2]Table 31'!C$13</f>
        <v>5.4080000000000004</v>
      </c>
      <c r="D179" s="5">
        <f>'[2]Table 31'!D$13</f>
        <v>5.0540000000000003</v>
      </c>
      <c r="E179" s="5">
        <f>'[2]Table 31'!E$13</f>
        <v>5.1020000000000003</v>
      </c>
      <c r="F179" s="5">
        <f>'[2]Table 31'!F$13</f>
        <v>5.1980000000000004</v>
      </c>
      <c r="G179" s="5">
        <f>'[2]Table 31'!G$13</f>
        <v>5.407</v>
      </c>
      <c r="H179" s="5">
        <f>'[2]Table 31'!H$13</f>
        <v>5.4980000000000002</v>
      </c>
      <c r="I179" s="5">
        <f>'[2]Table 31'!I$13</f>
        <v>5.7679999999999998</v>
      </c>
      <c r="J179" s="5">
        <f>'[2]Table 31'!J$13</f>
        <v>5.7089999999999996</v>
      </c>
      <c r="K179" s="5">
        <f>'[2]Table 31'!K$13</f>
        <v>5.7949999999999999</v>
      </c>
      <c r="L179" s="5">
        <f>'[2]Table 31'!L$13</f>
        <v>5.8220000000000001</v>
      </c>
      <c r="M179" s="5">
        <f>'[2]Table 31'!M$13</f>
        <v>5.9050000000000002</v>
      </c>
      <c r="N179" s="5">
        <f>'[2]Table 31'!N$13</f>
        <v>5.8460000000000001</v>
      </c>
      <c r="O179" s="5">
        <f>'[2]Table 31'!O$13</f>
        <v>5.7910000000000004</v>
      </c>
      <c r="P179" s="5">
        <f>'[2]Table 31'!P$13</f>
        <v>5.8239999999999998</v>
      </c>
      <c r="Q179" s="5">
        <f>'[2]Table 31'!Q$13</f>
        <v>6.157</v>
      </c>
      <c r="R179" s="5">
        <f>'[2]Table 31'!R$13</f>
        <v>5.8780000000000001</v>
      </c>
      <c r="S179" s="5">
        <f>'[2]Table 31'!S$13</f>
        <v>5.8079999999999998</v>
      </c>
      <c r="T179" s="5">
        <f>'[2]Table 31'!T$13</f>
        <v>6.5019999999999998</v>
      </c>
      <c r="U179" s="5">
        <f>'[2]Table 31'!U$13</f>
        <v>6.4089999999999998</v>
      </c>
      <c r="V179" s="5">
        <f>'[2]Table 31'!V$13</f>
        <v>6.2110000000000003</v>
      </c>
      <c r="W179" s="5">
        <f>'[2]Table 31'!W$13</f>
        <v>6.5730000000000004</v>
      </c>
      <c r="Z179" s="21" t="s">
        <v>26</v>
      </c>
      <c r="AB179"/>
    </row>
    <row r="180" spans="2:28" outlineLevel="1" x14ac:dyDescent="0.2">
      <c r="B180" s="7" t="s">
        <v>30</v>
      </c>
      <c r="C180" s="5">
        <f>'[2]Table 31'!C$23</f>
        <v>39614.71731</v>
      </c>
      <c r="D180" s="5">
        <f>'[2]Table 31'!D$23</f>
        <v>44054.615753999999</v>
      </c>
      <c r="E180" s="5">
        <f>'[2]Table 31'!E$23</f>
        <v>45813.941144999997</v>
      </c>
      <c r="F180" s="5">
        <f>'[2]Table 31'!F$23</f>
        <v>48064.485285000002</v>
      </c>
      <c r="G180" s="5">
        <f>'[2]Table 31'!G$23</f>
        <v>37347.891756999998</v>
      </c>
      <c r="H180" s="5">
        <f>'[2]Table 31'!H$23</f>
        <v>39156.837817</v>
      </c>
      <c r="I180" s="5">
        <f>'[2]Table 31'!I$23</f>
        <v>41268.533705000002</v>
      </c>
      <c r="J180" s="5">
        <f>'[2]Table 31'!J$23</f>
        <v>37997.424195</v>
      </c>
      <c r="K180" s="5">
        <f>'[2]Table 31'!K$23</f>
        <v>39011.206878999998</v>
      </c>
      <c r="L180" s="5">
        <f>'[2]Table 31'!L$23</f>
        <v>34690.523305000002</v>
      </c>
      <c r="M180" s="5">
        <f>'[2]Table 31'!M$23</f>
        <v>36096.448005999999</v>
      </c>
      <c r="N180" s="5">
        <f>'[2]Table 31'!N$23</f>
        <v>32819.272670999999</v>
      </c>
      <c r="O180" s="5">
        <f>'[2]Table 31'!O$23</f>
        <v>33840.112080999999</v>
      </c>
      <c r="P180" s="5">
        <f>'[2]Table 31'!P$23</f>
        <v>33201.673606999997</v>
      </c>
      <c r="Q180" s="5">
        <f>'[2]Table 31'!Q$23</f>
        <v>28508.772883000001</v>
      </c>
      <c r="R180" s="5">
        <f>'[2]Table 31'!R$23</f>
        <v>28583.883985</v>
      </c>
      <c r="S180" s="5">
        <f>'[2]Table 31'!S$23</f>
        <v>32180.244426000001</v>
      </c>
      <c r="T180" s="5">
        <f>'[2]Table 31'!T$23</f>
        <v>32201.253156999999</v>
      </c>
      <c r="U180" s="5">
        <f>'[2]Table 31'!U$23</f>
        <v>31833.309979000001</v>
      </c>
      <c r="V180" s="5">
        <f>'[2]Table 31'!V$23</f>
        <v>32743.748058000001</v>
      </c>
      <c r="W180" s="5">
        <f>'[2]Table 31'!W$23</f>
        <v>32667.629752000001</v>
      </c>
      <c r="Z180" s="21" t="s">
        <v>26</v>
      </c>
      <c r="AB180"/>
    </row>
    <row r="181" spans="2:28" outlineLevel="1" x14ac:dyDescent="0.2">
      <c r="B181" s="7" t="s">
        <v>31</v>
      </c>
      <c r="C181" s="5">
        <f t="shared" ref="C181:W181" si="76">C179*C180/1000</f>
        <v>214.23639121248002</v>
      </c>
      <c r="D181" s="5">
        <f t="shared" si="76"/>
        <v>222.65202802071602</v>
      </c>
      <c r="E181" s="5">
        <f t="shared" si="76"/>
        <v>233.74272772179</v>
      </c>
      <c r="F181" s="5">
        <f t="shared" si="76"/>
        <v>249.83919451143001</v>
      </c>
      <c r="G181" s="5">
        <f t="shared" si="76"/>
        <v>201.94005073009899</v>
      </c>
      <c r="H181" s="5">
        <f t="shared" si="76"/>
        <v>215.284294317866</v>
      </c>
      <c r="I181" s="5">
        <f t="shared" si="76"/>
        <v>238.03690241044001</v>
      </c>
      <c r="J181" s="5">
        <f t="shared" si="76"/>
        <v>216.92729472925498</v>
      </c>
      <c r="K181" s="5">
        <f t="shared" si="76"/>
        <v>226.06994386380498</v>
      </c>
      <c r="L181" s="5">
        <f t="shared" si="76"/>
        <v>201.96822668171001</v>
      </c>
      <c r="M181" s="5">
        <f t="shared" si="76"/>
        <v>213.14952547543001</v>
      </c>
      <c r="N181" s="5">
        <f t="shared" si="76"/>
        <v>191.86146803466599</v>
      </c>
      <c r="O181" s="5">
        <f t="shared" si="76"/>
        <v>195.96808906107103</v>
      </c>
      <c r="P181" s="5">
        <f t="shared" si="76"/>
        <v>193.36654708716796</v>
      </c>
      <c r="Q181" s="5">
        <f t="shared" si="76"/>
        <v>175.52851464063102</v>
      </c>
      <c r="R181" s="5">
        <f t="shared" si="76"/>
        <v>168.01607006383</v>
      </c>
      <c r="S181" s="5">
        <f t="shared" si="76"/>
        <v>186.902859626208</v>
      </c>
      <c r="T181" s="5">
        <f t="shared" si="76"/>
        <v>209.37254802681397</v>
      </c>
      <c r="U181" s="5">
        <f t="shared" si="76"/>
        <v>204.019683655411</v>
      </c>
      <c r="V181" s="5">
        <f t="shared" si="76"/>
        <v>203.37141918823801</v>
      </c>
      <c r="W181" s="5">
        <f t="shared" si="76"/>
        <v>214.72433035989602</v>
      </c>
    </row>
    <row r="182" spans="2:28" outlineLevel="1" x14ac:dyDescent="0.2">
      <c r="B182" s="7" t="s">
        <v>140</v>
      </c>
      <c r="C182" s="14">
        <f t="shared" ref="C182:W182" si="77">C177/C181</f>
        <v>19.519999997817319</v>
      </c>
      <c r="D182" s="14">
        <f t="shared" si="77"/>
        <v>19.749999998162419</v>
      </c>
      <c r="E182" s="14">
        <f t="shared" si="77"/>
        <v>19.980000000507548</v>
      </c>
      <c r="F182" s="14">
        <f t="shared" si="77"/>
        <v>20.209999999695803</v>
      </c>
      <c r="G182" s="14">
        <f t="shared" si="77"/>
        <v>20.440000000380195</v>
      </c>
      <c r="H182" s="14">
        <f t="shared" si="77"/>
        <v>20.670000002088912</v>
      </c>
      <c r="I182" s="14">
        <f t="shared" si="77"/>
        <v>20.899999998411189</v>
      </c>
      <c r="J182" s="14">
        <f t="shared" si="77"/>
        <v>21.130000001709526</v>
      </c>
      <c r="K182" s="14">
        <f t="shared" si="77"/>
        <v>21.360000000305771</v>
      </c>
      <c r="L182" s="14">
        <f t="shared" si="77"/>
        <v>21.589999999712237</v>
      </c>
      <c r="M182" s="14">
        <f t="shared" si="77"/>
        <v>21.820000000591683</v>
      </c>
      <c r="N182" s="14">
        <f t="shared" si="77"/>
        <v>22.049999999143207</v>
      </c>
      <c r="O182" s="14">
        <f t="shared" si="77"/>
        <v>22.279999998567813</v>
      </c>
      <c r="P182" s="14">
        <f t="shared" si="77"/>
        <v>22.279999999471976</v>
      </c>
      <c r="Q182" s="14">
        <f t="shared" si="77"/>
        <v>22.279999998898987</v>
      </c>
      <c r="R182" s="14">
        <f t="shared" si="77"/>
        <v>22.27999999986827</v>
      </c>
      <c r="S182" s="14">
        <f t="shared" si="77"/>
        <v>22.27999999747508</v>
      </c>
      <c r="T182" s="14">
        <f t="shared" si="77"/>
        <v>22.2799999998213</v>
      </c>
      <c r="U182" s="14">
        <f t="shared" si="77"/>
        <v>22.280000000771707</v>
      </c>
      <c r="V182" s="14">
        <f t="shared" si="77"/>
        <v>22.280000002389997</v>
      </c>
      <c r="W182" s="14">
        <f t="shared" si="77"/>
        <v>22.279999998051068</v>
      </c>
    </row>
    <row r="183" spans="2:28" outlineLevel="1" x14ac:dyDescent="0.2">
      <c r="B183" s="7" t="s">
        <v>90</v>
      </c>
      <c r="C183" s="5">
        <f t="shared" ref="C183:W183" si="78">C180*C182</f>
        <v>773279.28180473368</v>
      </c>
      <c r="D183" s="5">
        <f t="shared" si="78"/>
        <v>870078.66106054606</v>
      </c>
      <c r="E183" s="5">
        <f t="shared" si="78"/>
        <v>915362.54410035268</v>
      </c>
      <c r="F183" s="5">
        <f t="shared" si="78"/>
        <v>971383.24759522895</v>
      </c>
      <c r="G183" s="5">
        <f t="shared" si="78"/>
        <v>763390.90752727946</v>
      </c>
      <c r="H183" s="5">
        <f t="shared" si="78"/>
        <v>809371.83775918523</v>
      </c>
      <c r="I183" s="5">
        <f t="shared" si="78"/>
        <v>862512.3543689322</v>
      </c>
      <c r="J183" s="5">
        <f t="shared" si="78"/>
        <v>802885.57330530754</v>
      </c>
      <c r="K183" s="5">
        <f t="shared" si="78"/>
        <v>833279.37894736847</v>
      </c>
      <c r="L183" s="5">
        <f t="shared" si="78"/>
        <v>748968.39814496739</v>
      </c>
      <c r="M183" s="5">
        <f t="shared" si="78"/>
        <v>787624.49551227759</v>
      </c>
      <c r="N183" s="5">
        <f t="shared" si="78"/>
        <v>723664.96236743068</v>
      </c>
      <c r="O183" s="5">
        <f t="shared" si="78"/>
        <v>753957.69711621467</v>
      </c>
      <c r="P183" s="5">
        <f t="shared" si="78"/>
        <v>739733.28794642864</v>
      </c>
      <c r="Q183" s="5">
        <f t="shared" si="78"/>
        <v>635175.45980185154</v>
      </c>
      <c r="R183" s="5">
        <f t="shared" si="78"/>
        <v>636848.93518203462</v>
      </c>
      <c r="S183" s="5">
        <f t="shared" si="78"/>
        <v>716975.84573002753</v>
      </c>
      <c r="T183" s="5">
        <f t="shared" si="78"/>
        <v>717443.9203322056</v>
      </c>
      <c r="U183" s="5">
        <f t="shared" si="78"/>
        <v>709246.14635668602</v>
      </c>
      <c r="V183" s="5">
        <f t="shared" si="78"/>
        <v>729530.70681049745</v>
      </c>
      <c r="W183" s="5">
        <f t="shared" si="78"/>
        <v>727834.79081089306</v>
      </c>
    </row>
    <row r="184" spans="2:28" outlineLevel="1" x14ac:dyDescent="0.2"/>
    <row r="185" spans="2:28" outlineLevel="1" x14ac:dyDescent="0.2">
      <c r="B185" s="8" t="s">
        <v>14</v>
      </c>
      <c r="C185" s="13"/>
      <c r="H185" s="5"/>
    </row>
    <row r="186" spans="2:28" outlineLevel="1" x14ac:dyDescent="0.2">
      <c r="B186" s="4" t="s">
        <v>18</v>
      </c>
      <c r="C186" s="5">
        <f>IFERROR(INDEX('[2]Table 28'!C$14:C$19,MATCH($B186,'[2]Table 28'!$B$14:$B$19,0))*1000,0)</f>
        <v>0</v>
      </c>
      <c r="D186" s="5">
        <f>IFERROR(INDEX('[2]Table 28'!D$14:D$19,MATCH($B186,'[2]Table 28'!$B$14:$B$19,0))*1000,0)</f>
        <v>0</v>
      </c>
      <c r="E186" s="5">
        <f>IFERROR(INDEX('[2]Table 28'!E$14:E$19,MATCH($B186,'[2]Table 28'!$B$14:$B$19,0))*1000,0)</f>
        <v>0</v>
      </c>
      <c r="F186" s="5">
        <f>IFERROR(INDEX('[2]Table 28'!F$14:F$19,MATCH($B186,'[2]Table 28'!$B$14:$B$19,0))*1000,0)</f>
        <v>0</v>
      </c>
      <c r="G186" s="5">
        <f>IFERROR(INDEX('[2]Table 28'!G$14:G$19,MATCH($B186,'[2]Table 28'!$B$14:$B$19,0))*1000,0)</f>
        <v>0</v>
      </c>
      <c r="H186" s="5">
        <f>IFERROR(INDEX('[2]Table 28'!H$14:H$19,MATCH($B186,'[2]Table 28'!$B$14:$B$19,0))*1000,0)</f>
        <v>0</v>
      </c>
      <c r="I186" s="5">
        <f>IFERROR(INDEX('[2]Table 28'!I$14:I$19,MATCH($B186,'[2]Table 28'!$B$14:$B$19,0))*1000,0)</f>
        <v>0</v>
      </c>
      <c r="J186" s="5">
        <f>IFERROR(INDEX('[2]Table 28'!J$14:J$19,MATCH($B186,'[2]Table 28'!$B$14:$B$19,0))*1000,0)</f>
        <v>0</v>
      </c>
      <c r="K186" s="5">
        <f>IFERROR(INDEX('[2]Table 28'!K$14:K$19,MATCH($B186,'[2]Table 28'!$B$14:$B$19,0))*1000,0)</f>
        <v>0</v>
      </c>
      <c r="L186" s="5">
        <f>IFERROR(INDEX('[2]Table 28'!L$14:L$19,MATCH($B186,'[2]Table 28'!$B$14:$B$19,0))*1000,0)</f>
        <v>0</v>
      </c>
      <c r="M186" s="5">
        <f>IFERROR(INDEX('[2]Table 28'!M$14:M$19,MATCH($B186,'[2]Table 28'!$B$14:$B$19,0))*1000,0)</f>
        <v>0</v>
      </c>
      <c r="N186" s="5">
        <f>IFERROR(INDEX('[2]Table 28'!N$14:N$19,MATCH($B186,'[2]Table 28'!$B$14:$B$19,0))*1000,0)</f>
        <v>0</v>
      </c>
      <c r="O186" s="5">
        <f>IFERROR(INDEX('[2]Table 28'!O$14:O$19,MATCH($B186,'[2]Table 28'!$B$14:$B$19,0))*1000,0)</f>
        <v>0</v>
      </c>
      <c r="P186" s="5">
        <f>IFERROR(INDEX('[2]Table 28'!P$14:P$19,MATCH($B186,'[2]Table 28'!$B$14:$B$19,0))*1000,0)</f>
        <v>0</v>
      </c>
      <c r="Q186" s="5">
        <f>IFERROR(INDEX('[2]Table 28'!Q$14:Q$19,MATCH($B186,'[2]Table 28'!$B$14:$B$19,0))*1000,0)</f>
        <v>0</v>
      </c>
      <c r="R186" s="5">
        <f>IFERROR(INDEX('[2]Table 28'!R$14:R$19,MATCH($B186,'[2]Table 28'!$B$14:$B$19,0))*1000,0)</f>
        <v>0</v>
      </c>
      <c r="S186" s="5">
        <f>IFERROR(INDEX('[2]Table 28'!S$14:S$19,MATCH($B186,'[2]Table 28'!$B$14:$B$19,0))*1000,0)</f>
        <v>0</v>
      </c>
      <c r="T186" s="5">
        <f>IFERROR(INDEX('[2]Table 28'!T$14:T$19,MATCH($B186,'[2]Table 28'!$B$14:$B$19,0))*1000,0)</f>
        <v>0</v>
      </c>
      <c r="U186" s="5">
        <f>IFERROR(INDEX('[2]Table 28'!U$14:U$19,MATCH($B186,'[2]Table 28'!$B$14:$B$19,0))*1000,0)</f>
        <v>0</v>
      </c>
      <c r="V186" s="5">
        <f>IFERROR(INDEX('[2]Table 28'!V$14:V$19,MATCH($B186,'[2]Table 28'!$B$14:$B$19,0))*1000,0)</f>
        <v>0</v>
      </c>
      <c r="W186" s="5">
        <f>IFERROR(INDEX('[2]Table 28'!W$14:W$19,MATCH($B186,'[2]Table 28'!$B$14:$B$19,0))*1000,0)</f>
        <v>0</v>
      </c>
      <c r="Z186" s="21" t="s">
        <v>26</v>
      </c>
    </row>
    <row r="187" spans="2:28" outlineLevel="1" x14ac:dyDescent="0.2">
      <c r="B187" s="4" t="s">
        <v>19</v>
      </c>
      <c r="C187" s="5">
        <f>IFERROR(INDEX('[2]Table 28'!C$14:C$19,MATCH($B187,'[2]Table 28'!$B$14:$B$19,0))*1000,0)</f>
        <v>0</v>
      </c>
      <c r="D187" s="5">
        <f>IFERROR(INDEX('[2]Table 28'!D$14:D$19,MATCH($B187,'[2]Table 28'!$B$14:$B$19,0))*1000,0)</f>
        <v>0</v>
      </c>
      <c r="E187" s="5">
        <f>IFERROR(INDEX('[2]Table 28'!E$14:E$19,MATCH($B187,'[2]Table 28'!$B$14:$B$19,0))*1000,0)</f>
        <v>0</v>
      </c>
      <c r="F187" s="5">
        <f>IFERROR(INDEX('[2]Table 28'!F$14:F$19,MATCH($B187,'[2]Table 28'!$B$14:$B$19,0))*1000,0)</f>
        <v>0</v>
      </c>
      <c r="G187" s="5">
        <f>IFERROR(INDEX('[2]Table 28'!G$14:G$19,MATCH($B187,'[2]Table 28'!$B$14:$B$19,0))*1000,0)</f>
        <v>0</v>
      </c>
      <c r="H187" s="5">
        <f>IFERROR(INDEX('[2]Table 28'!H$14:H$19,MATCH($B187,'[2]Table 28'!$B$14:$B$19,0))*1000,0)</f>
        <v>0</v>
      </c>
      <c r="I187" s="5">
        <f>IFERROR(INDEX('[2]Table 28'!I$14:I$19,MATCH($B187,'[2]Table 28'!$B$14:$B$19,0))*1000,0)</f>
        <v>0</v>
      </c>
      <c r="J187" s="5">
        <f>IFERROR(INDEX('[2]Table 28'!J$14:J$19,MATCH($B187,'[2]Table 28'!$B$14:$B$19,0))*1000,0)</f>
        <v>0</v>
      </c>
      <c r="K187" s="5">
        <f>IFERROR(INDEX('[2]Table 28'!K$14:K$19,MATCH($B187,'[2]Table 28'!$B$14:$B$19,0))*1000,0)</f>
        <v>0</v>
      </c>
      <c r="L187" s="5">
        <f>IFERROR(INDEX('[2]Table 28'!L$14:L$19,MATCH($B187,'[2]Table 28'!$B$14:$B$19,0))*1000,0)</f>
        <v>0</v>
      </c>
      <c r="M187" s="5">
        <f>IFERROR(INDEX('[2]Table 28'!M$14:M$19,MATCH($B187,'[2]Table 28'!$B$14:$B$19,0))*1000,0)</f>
        <v>0</v>
      </c>
      <c r="N187" s="5">
        <f>IFERROR(INDEX('[2]Table 28'!N$14:N$19,MATCH($B187,'[2]Table 28'!$B$14:$B$19,0))*1000,0)</f>
        <v>0</v>
      </c>
      <c r="O187" s="5">
        <f>IFERROR(INDEX('[2]Table 28'!O$14:O$19,MATCH($B187,'[2]Table 28'!$B$14:$B$19,0))*1000,0)</f>
        <v>0</v>
      </c>
      <c r="P187" s="5">
        <f>IFERROR(INDEX('[2]Table 28'!P$14:P$19,MATCH($B187,'[2]Table 28'!$B$14:$B$19,0))*1000,0)</f>
        <v>0</v>
      </c>
      <c r="Q187" s="5">
        <f>IFERROR(INDEX('[2]Table 28'!Q$14:Q$19,MATCH($B187,'[2]Table 28'!$B$14:$B$19,0))*1000,0)</f>
        <v>0</v>
      </c>
      <c r="R187" s="5">
        <f>IFERROR(INDEX('[2]Table 28'!R$14:R$19,MATCH($B187,'[2]Table 28'!$B$14:$B$19,0))*1000,0)</f>
        <v>0</v>
      </c>
      <c r="S187" s="5">
        <f>IFERROR(INDEX('[2]Table 28'!S$14:S$19,MATCH($B187,'[2]Table 28'!$B$14:$B$19,0))*1000,0)</f>
        <v>0</v>
      </c>
      <c r="T187" s="5">
        <f>IFERROR(INDEX('[2]Table 28'!T$14:T$19,MATCH($B187,'[2]Table 28'!$B$14:$B$19,0))*1000,0)</f>
        <v>0</v>
      </c>
      <c r="U187" s="5">
        <f>IFERROR(INDEX('[2]Table 28'!U$14:U$19,MATCH($B187,'[2]Table 28'!$B$14:$B$19,0))*1000,0)</f>
        <v>0</v>
      </c>
      <c r="V187" s="5">
        <f>IFERROR(INDEX('[2]Table 28'!V$14:V$19,MATCH($B187,'[2]Table 28'!$B$14:$B$19,0))*1000,0)</f>
        <v>0</v>
      </c>
      <c r="W187" s="5">
        <f>IFERROR(INDEX('[2]Table 28'!W$14:W$19,MATCH($B187,'[2]Table 28'!$B$14:$B$19,0))*1000,0)</f>
        <v>0</v>
      </c>
      <c r="Z187" s="21" t="s">
        <v>26</v>
      </c>
    </row>
    <row r="188" spans="2:28" outlineLevel="1" x14ac:dyDescent="0.2">
      <c r="B188" s="4" t="s">
        <v>16</v>
      </c>
      <c r="C188" s="5">
        <f>IFERROR(INDEX('[2]Table 28'!C$14:C$19,MATCH($B188,'[2]Table 28'!$B$14:$B$19,0))*1000,0)</f>
        <v>2274.8539999999998</v>
      </c>
      <c r="D188" s="5">
        <f>IFERROR(INDEX('[2]Table 28'!D$14:D$19,MATCH($B188,'[2]Table 28'!$B$14:$B$19,0))*1000,0)</f>
        <v>2508.951</v>
      </c>
      <c r="E188" s="5">
        <f>IFERROR(INDEX('[2]Table 28'!E$14:E$19,MATCH($B188,'[2]Table 28'!$B$14:$B$19,0))*1000,0)</f>
        <v>2576.248</v>
      </c>
      <c r="F188" s="5">
        <f>IFERROR(INDEX('[2]Table 28'!F$14:F$19,MATCH($B188,'[2]Table 28'!$B$14:$B$19,0))*1000,0)</f>
        <v>2711.4110000000001</v>
      </c>
      <c r="G188" s="5">
        <f>IFERROR(INDEX('[2]Table 28'!G$14:G$19,MATCH($B188,'[2]Table 28'!$B$14:$B$19,0))*1000,0)</f>
        <v>2053.5570000000002</v>
      </c>
      <c r="H188" s="5">
        <f>IFERROR(INDEX('[2]Table 28'!H$14:H$19,MATCH($B188,'[2]Table 28'!$B$14:$B$19,0))*1000,0)</f>
        <v>2158.6439999999998</v>
      </c>
      <c r="I188" s="5">
        <f>IFERROR(INDEX('[2]Table 28'!I$14:I$19,MATCH($B188,'[2]Table 28'!$B$14:$B$19,0))*1000,0)</f>
        <v>2066.087</v>
      </c>
      <c r="J188" s="5">
        <f>IFERROR(INDEX('[2]Table 28'!J$14:J$19,MATCH($B188,'[2]Table 28'!$B$14:$B$19,0))*1000,0)</f>
        <v>2265.3130000000001</v>
      </c>
      <c r="K188" s="5">
        <f>IFERROR(INDEX('[2]Table 28'!K$14:K$19,MATCH($B188,'[2]Table 28'!$B$14:$B$19,0))*1000,0)</f>
        <v>2533.1210000000001</v>
      </c>
      <c r="L188" s="5">
        <f>IFERROR(INDEX('[2]Table 28'!L$14:L$19,MATCH($B188,'[2]Table 28'!$B$14:$B$19,0))*1000,0)</f>
        <v>1863.471</v>
      </c>
      <c r="M188" s="5">
        <f>IFERROR(INDEX('[2]Table 28'!M$14:M$19,MATCH($B188,'[2]Table 28'!$B$14:$B$19,0))*1000,0)</f>
        <v>1922.973</v>
      </c>
      <c r="N188" s="5">
        <f>IFERROR(INDEX('[2]Table 28'!N$14:N$19,MATCH($B188,'[2]Table 28'!$B$14:$B$19,0))*1000,0)</f>
        <v>1818.6890000000001</v>
      </c>
      <c r="O188" s="5">
        <f>IFERROR(INDEX('[2]Table 28'!O$14:O$19,MATCH($B188,'[2]Table 28'!$B$14:$B$19,0))*1000,0)</f>
        <v>1725.895</v>
      </c>
      <c r="P188" s="5">
        <f>IFERROR(INDEX('[2]Table 28'!P$14:P$19,MATCH($B188,'[2]Table 28'!$B$14:$B$19,0))*1000,0)</f>
        <v>1664.566</v>
      </c>
      <c r="Q188" s="5">
        <f>IFERROR(INDEX('[2]Table 28'!Q$14:Q$19,MATCH($B188,'[2]Table 28'!$B$14:$B$19,0))*1000,0)</f>
        <v>1518.7750000000001</v>
      </c>
      <c r="R188" s="5">
        <f>IFERROR(INDEX('[2]Table 28'!R$14:R$19,MATCH($B188,'[2]Table 28'!$B$14:$B$19,0))*1000,0)</f>
        <v>1403.1690000000001</v>
      </c>
      <c r="S188" s="5">
        <f>IFERROR(INDEX('[2]Table 28'!S$14:S$19,MATCH($B188,'[2]Table 28'!$B$14:$B$19,0))*1000,0)</f>
        <v>1583.7349999999999</v>
      </c>
      <c r="T188" s="5">
        <f>IFERROR(INDEX('[2]Table 28'!T$14:T$19,MATCH($B188,'[2]Table 28'!$B$14:$B$19,0))*1000,0)</f>
        <v>771.303</v>
      </c>
      <c r="U188" s="5">
        <f>IFERROR(INDEX('[2]Table 28'!U$14:U$19,MATCH($B188,'[2]Table 28'!$B$14:$B$19,0))*1000,0)</f>
        <v>1246.673</v>
      </c>
      <c r="V188" s="5">
        <f>IFERROR(INDEX('[2]Table 28'!V$14:V$19,MATCH($B188,'[2]Table 28'!$B$14:$B$19,0))*1000,0)</f>
        <v>1449.0909999999999</v>
      </c>
      <c r="W188" s="5">
        <f>IFERROR(INDEX('[2]Table 28'!W$14:W$19,MATCH($B188,'[2]Table 28'!$B$14:$B$19,0))*1000,0)</f>
        <v>1115.4930000000002</v>
      </c>
      <c r="Z188" s="21" t="s">
        <v>26</v>
      </c>
    </row>
    <row r="189" spans="2:28" outlineLevel="1" x14ac:dyDescent="0.2">
      <c r="B189" s="4" t="s">
        <v>21</v>
      </c>
      <c r="C189" s="5">
        <f>IFERROR(INDEX('[2]Table 28'!C$14:C$19,MATCH($B189,'[2]Table 28'!$B$14:$B$19,0))*1000,0)</f>
        <v>0</v>
      </c>
      <c r="D189" s="5">
        <f>IFERROR(INDEX('[2]Table 28'!D$14:D$19,MATCH($B189,'[2]Table 28'!$B$14:$B$19,0))*1000,0)</f>
        <v>0</v>
      </c>
      <c r="E189" s="5">
        <f>IFERROR(INDEX('[2]Table 28'!E$14:E$19,MATCH($B189,'[2]Table 28'!$B$14:$B$19,0))*1000,0)</f>
        <v>0</v>
      </c>
      <c r="F189" s="5">
        <f>IFERROR(INDEX('[2]Table 28'!F$14:F$19,MATCH($B189,'[2]Table 28'!$B$14:$B$19,0))*1000,0)</f>
        <v>0</v>
      </c>
      <c r="G189" s="5">
        <f>IFERROR(INDEX('[2]Table 28'!G$14:G$19,MATCH($B189,'[2]Table 28'!$B$14:$B$19,0))*1000,0)</f>
        <v>0</v>
      </c>
      <c r="H189" s="5">
        <f>IFERROR(INDEX('[2]Table 28'!H$14:H$19,MATCH($B189,'[2]Table 28'!$B$14:$B$19,0))*1000,0)</f>
        <v>0</v>
      </c>
      <c r="I189" s="5">
        <f>IFERROR(INDEX('[2]Table 28'!I$14:I$19,MATCH($B189,'[2]Table 28'!$B$14:$B$19,0))*1000,0)</f>
        <v>0</v>
      </c>
      <c r="J189" s="5">
        <f>IFERROR(INDEX('[2]Table 28'!J$14:J$19,MATCH($B189,'[2]Table 28'!$B$14:$B$19,0))*1000,0)</f>
        <v>0</v>
      </c>
      <c r="K189" s="5">
        <f>IFERROR(INDEX('[2]Table 28'!K$14:K$19,MATCH($B189,'[2]Table 28'!$B$14:$B$19,0))*1000,0)</f>
        <v>0</v>
      </c>
      <c r="L189" s="5">
        <f>IFERROR(INDEX('[2]Table 28'!L$14:L$19,MATCH($B189,'[2]Table 28'!$B$14:$B$19,0))*1000,0)</f>
        <v>0</v>
      </c>
      <c r="M189" s="5">
        <f>IFERROR(INDEX('[2]Table 28'!M$14:M$19,MATCH($B189,'[2]Table 28'!$B$14:$B$19,0))*1000,0)</f>
        <v>0</v>
      </c>
      <c r="N189" s="5">
        <f>IFERROR(INDEX('[2]Table 28'!N$14:N$19,MATCH($B189,'[2]Table 28'!$B$14:$B$19,0))*1000,0)</f>
        <v>0</v>
      </c>
      <c r="O189" s="5">
        <f>IFERROR(INDEX('[2]Table 28'!O$14:O$19,MATCH($B189,'[2]Table 28'!$B$14:$B$19,0))*1000,0)</f>
        <v>0</v>
      </c>
      <c r="P189" s="5">
        <f>IFERROR(INDEX('[2]Table 28'!P$14:P$19,MATCH($B189,'[2]Table 28'!$B$14:$B$19,0))*1000,0)</f>
        <v>0</v>
      </c>
      <c r="Q189" s="5">
        <f>IFERROR(INDEX('[2]Table 28'!Q$14:Q$19,MATCH($B189,'[2]Table 28'!$B$14:$B$19,0))*1000,0)</f>
        <v>0</v>
      </c>
      <c r="R189" s="5">
        <f>IFERROR(INDEX('[2]Table 28'!R$14:R$19,MATCH($B189,'[2]Table 28'!$B$14:$B$19,0))*1000,0)</f>
        <v>0</v>
      </c>
      <c r="S189" s="5">
        <f>IFERROR(INDEX('[2]Table 28'!S$14:S$19,MATCH($B189,'[2]Table 28'!$B$14:$B$19,0))*1000,0)</f>
        <v>0</v>
      </c>
      <c r="T189" s="5">
        <f>IFERROR(INDEX('[2]Table 28'!T$14:T$19,MATCH($B189,'[2]Table 28'!$B$14:$B$19,0))*1000,0)</f>
        <v>0</v>
      </c>
      <c r="U189" s="5">
        <f>IFERROR(INDEX('[2]Table 28'!U$14:U$19,MATCH($B189,'[2]Table 28'!$B$14:$B$19,0))*1000,0)</f>
        <v>0</v>
      </c>
      <c r="V189" s="5">
        <f>IFERROR(INDEX('[2]Table 28'!V$14:V$19,MATCH($B189,'[2]Table 28'!$B$14:$B$19,0))*1000,0)</f>
        <v>0</v>
      </c>
      <c r="W189" s="5">
        <f>IFERROR(INDEX('[2]Table 28'!W$14:W$19,MATCH($B189,'[2]Table 28'!$B$14:$B$19,0))*1000,0)</f>
        <v>0</v>
      </c>
      <c r="Z189" s="21" t="s">
        <v>26</v>
      </c>
    </row>
    <row r="190" spans="2:28" outlineLevel="1" x14ac:dyDescent="0.2">
      <c r="B190" s="4" t="s">
        <v>20</v>
      </c>
      <c r="C190" s="5">
        <f>IFERROR(INDEX('[2]Table 28'!C$14:C$19,MATCH($B190,'[2]Table 28'!$B$14:$B$19,0))*1000,0)</f>
        <v>235.685</v>
      </c>
      <c r="D190" s="5">
        <f>IFERROR(INDEX('[2]Table 28'!D$14:D$19,MATCH($B190,'[2]Table 28'!$B$14:$B$19,0))*1000,0)</f>
        <v>60.903999999999996</v>
      </c>
      <c r="E190" s="5">
        <f>IFERROR(INDEX('[2]Table 28'!E$14:E$19,MATCH($B190,'[2]Table 28'!$B$14:$B$19,0))*1000,0)</f>
        <v>39.64</v>
      </c>
      <c r="F190" s="5">
        <f>IFERROR(INDEX('[2]Table 28'!F$14:F$19,MATCH($B190,'[2]Table 28'!$B$14:$B$19,0))*1000,0)</f>
        <v>87.414000000000001</v>
      </c>
      <c r="G190" s="5">
        <f>IFERROR(INDEX('[2]Table 28'!G$14:G$19,MATCH($B190,'[2]Table 28'!$B$14:$B$19,0))*1000,0)</f>
        <v>98.771000000000001</v>
      </c>
      <c r="H190" s="5">
        <f>IFERROR(INDEX('[2]Table 28'!H$14:H$19,MATCH($B190,'[2]Table 28'!$B$14:$B$19,0))*1000,0)</f>
        <v>33.109000000000002</v>
      </c>
      <c r="I190" s="5">
        <f>IFERROR(INDEX('[2]Table 28'!I$14:I$19,MATCH($B190,'[2]Table 28'!$B$14:$B$19,0))*1000,0)</f>
        <v>60.728999999999999</v>
      </c>
      <c r="J190" s="5">
        <f>IFERROR(INDEX('[2]Table 28'!J$14:J$19,MATCH($B190,'[2]Table 28'!$B$14:$B$19,0))*1000,0)</f>
        <v>93.769000000000005</v>
      </c>
      <c r="K190" s="5">
        <f>IFERROR(INDEX('[2]Table 28'!K$14:K$19,MATCH($B190,'[2]Table 28'!$B$14:$B$19,0))*1000,0)</f>
        <v>39.228999999999999</v>
      </c>
      <c r="L190" s="5">
        <f>IFERROR(INDEX('[2]Table 28'!L$14:L$19,MATCH($B190,'[2]Table 28'!$B$14:$B$19,0))*1000,0)</f>
        <v>54.794000000000004</v>
      </c>
      <c r="M190" s="5">
        <f>IFERROR(INDEX('[2]Table 28'!M$14:M$19,MATCH($B190,'[2]Table 28'!$B$14:$B$19,0))*1000,0)</f>
        <v>48.911000000000001</v>
      </c>
      <c r="N190" s="5">
        <f>IFERROR(INDEX('[2]Table 28'!N$14:N$19,MATCH($B190,'[2]Table 28'!$B$14:$B$19,0))*1000,0)</f>
        <v>56.124000000000002</v>
      </c>
      <c r="O190" s="5">
        <f>IFERROR(INDEX('[2]Table 28'!O$14:O$19,MATCH($B190,'[2]Table 28'!$B$14:$B$19,0))*1000,0)</f>
        <v>73.739999999999995</v>
      </c>
      <c r="P190" s="5">
        <f>IFERROR(INDEX('[2]Table 28'!P$14:P$19,MATCH($B190,'[2]Table 28'!$B$14:$B$19,0))*1000,0)</f>
        <v>71.576000000000008</v>
      </c>
      <c r="Q190" s="5">
        <f>IFERROR(INDEX('[2]Table 28'!Q$14:Q$19,MATCH($B190,'[2]Table 28'!$B$14:$B$19,0))*1000,0)</f>
        <v>105.48299999999999</v>
      </c>
      <c r="R190" s="5">
        <f>IFERROR(INDEX('[2]Table 28'!R$14:R$19,MATCH($B190,'[2]Table 28'!$B$14:$B$19,0))*1000,0)</f>
        <v>105.80499999999999</v>
      </c>
      <c r="S190" s="5">
        <f>IFERROR(INDEX('[2]Table 28'!S$14:S$19,MATCH($B190,'[2]Table 28'!$B$14:$B$19,0))*1000,0)</f>
        <v>128.81699999999998</v>
      </c>
      <c r="T190" s="5">
        <f>IFERROR(INDEX('[2]Table 28'!T$14:T$19,MATCH($B190,'[2]Table 28'!$B$14:$B$19,0))*1000,0)</f>
        <v>121.923</v>
      </c>
      <c r="U190" s="5">
        <f>IFERROR(INDEX('[2]Table 28'!U$14:U$19,MATCH($B190,'[2]Table 28'!$B$14:$B$19,0))*1000,0)</f>
        <v>105.24799999999999</v>
      </c>
      <c r="V190" s="5">
        <f>IFERROR(INDEX('[2]Table 28'!V$14:V$19,MATCH($B190,'[2]Table 28'!$B$14:$B$19,0))*1000,0)</f>
        <v>125.67200000000001</v>
      </c>
      <c r="W190" s="5">
        <f>IFERROR(INDEX('[2]Table 28'!W$14:W$19,MATCH($B190,'[2]Table 28'!$B$14:$B$19,0))*1000,0)</f>
        <v>131.52000000000001</v>
      </c>
      <c r="Z190" s="21" t="s">
        <v>26</v>
      </c>
    </row>
    <row r="191" spans="2:28" outlineLevel="1" x14ac:dyDescent="0.2">
      <c r="B191" s="4" t="s">
        <v>0</v>
      </c>
      <c r="C191" s="5">
        <f>IFERROR(INDEX('[2]Table 28'!C$14:C$19,MATCH($B191,'[2]Table 28'!$B$14:$B$19,0))*1000,0)</f>
        <v>0</v>
      </c>
      <c r="D191" s="5">
        <f>IFERROR(INDEX('[2]Table 28'!D$14:D$19,MATCH($B191,'[2]Table 28'!$B$14:$B$19,0))*1000,0)</f>
        <v>0</v>
      </c>
      <c r="E191" s="5">
        <f>IFERROR(INDEX('[2]Table 28'!E$14:E$19,MATCH($B191,'[2]Table 28'!$B$14:$B$19,0))*1000,0)</f>
        <v>0</v>
      </c>
      <c r="F191" s="5">
        <f>IFERROR(INDEX('[2]Table 28'!F$14:F$19,MATCH($B191,'[2]Table 28'!$B$14:$B$19,0))*1000,0)</f>
        <v>0</v>
      </c>
      <c r="G191" s="5">
        <f>IFERROR(INDEX('[2]Table 28'!G$14:G$19,MATCH($B191,'[2]Table 28'!$B$14:$B$19,0))*1000,0)</f>
        <v>0</v>
      </c>
      <c r="H191" s="5">
        <f>IFERROR(INDEX('[2]Table 28'!H$14:H$19,MATCH($B191,'[2]Table 28'!$B$14:$B$19,0))*1000,0)</f>
        <v>0</v>
      </c>
      <c r="I191" s="5">
        <f>IFERROR(INDEX('[2]Table 28'!I$14:I$19,MATCH($B191,'[2]Table 28'!$B$14:$B$19,0))*1000,0)</f>
        <v>0</v>
      </c>
      <c r="J191" s="5">
        <f>IFERROR(INDEX('[2]Table 28'!J$14:J$19,MATCH($B191,'[2]Table 28'!$B$14:$B$19,0))*1000,0)</f>
        <v>0</v>
      </c>
      <c r="K191" s="5">
        <f>IFERROR(INDEX('[2]Table 28'!K$14:K$19,MATCH($B191,'[2]Table 28'!$B$14:$B$19,0))*1000,0)</f>
        <v>0</v>
      </c>
      <c r="L191" s="5">
        <f>IFERROR(INDEX('[2]Table 28'!L$14:L$19,MATCH($B191,'[2]Table 28'!$B$14:$B$19,0))*1000,0)</f>
        <v>0</v>
      </c>
      <c r="M191" s="5">
        <f>IFERROR(INDEX('[2]Table 28'!M$14:M$19,MATCH($B191,'[2]Table 28'!$B$14:$B$19,0))*1000,0)</f>
        <v>1.7409999999999999</v>
      </c>
      <c r="N191" s="5">
        <f>IFERROR(INDEX('[2]Table 28'!N$14:N$19,MATCH($B191,'[2]Table 28'!$B$14:$B$19,0))*1000,0)</f>
        <v>2.387</v>
      </c>
      <c r="O191" s="5">
        <f>IFERROR(INDEX('[2]Table 28'!O$14:O$19,MATCH($B191,'[2]Table 28'!$B$14:$B$19,0))*1000,0)</f>
        <v>2.92</v>
      </c>
      <c r="P191" s="5">
        <f>IFERROR(INDEX('[2]Table 28'!P$14:P$19,MATCH($B191,'[2]Table 28'!$B$14:$B$19,0))*1000,0)</f>
        <v>2.556</v>
      </c>
      <c r="Q191" s="5">
        <f>IFERROR(INDEX('[2]Table 28'!Q$14:Q$19,MATCH($B191,'[2]Table 28'!$B$14:$B$19,0))*1000,0)</f>
        <v>3.859</v>
      </c>
      <c r="R191" s="5">
        <f>IFERROR(INDEX('[2]Table 28'!R$14:R$19,MATCH($B191,'[2]Table 28'!$B$14:$B$19,0))*1000,0)</f>
        <v>0</v>
      </c>
      <c r="S191" s="5">
        <f>IFERROR(INDEX('[2]Table 28'!S$14:S$19,MATCH($B191,'[2]Table 28'!$B$14:$B$19,0))*1000,0)</f>
        <v>0</v>
      </c>
      <c r="T191" s="5">
        <f>IFERROR(INDEX('[2]Table 28'!T$14:T$19,MATCH($B191,'[2]Table 28'!$B$14:$B$19,0))*1000,0)</f>
        <v>0</v>
      </c>
      <c r="U191" s="5">
        <f>IFERROR(INDEX('[2]Table 28'!U$14:U$19,MATCH($B191,'[2]Table 28'!$B$14:$B$19,0))*1000,0)</f>
        <v>0</v>
      </c>
      <c r="V191" s="5">
        <f>IFERROR(INDEX('[2]Table 28'!V$14:V$19,MATCH($B191,'[2]Table 28'!$B$14:$B$19,0))*1000,0)</f>
        <v>0</v>
      </c>
      <c r="W191" s="5">
        <f>IFERROR(INDEX('[2]Table 28'!W$14:W$19,MATCH($B191,'[2]Table 28'!$B$14:$B$19,0))*1000,0)</f>
        <v>0</v>
      </c>
      <c r="Z191" s="21" t="s">
        <v>26</v>
      </c>
    </row>
    <row r="192" spans="2:28" outlineLevel="1" x14ac:dyDescent="0.2">
      <c r="B192" s="4" t="s">
        <v>22</v>
      </c>
      <c r="C192" s="5">
        <f>IFERROR(INDEX('[2]Table 28'!C$14:C$19,MATCH($B192,'[2]Table 28'!$B$14:$B$19,0))*1000,0)</f>
        <v>0</v>
      </c>
      <c r="D192" s="5">
        <f>IFERROR(INDEX('[2]Table 28'!D$14:D$19,MATCH($B192,'[2]Table 28'!$B$14:$B$19,0))*1000,0)</f>
        <v>0</v>
      </c>
      <c r="E192" s="5">
        <f>IFERROR(INDEX('[2]Table 28'!E$14:E$19,MATCH($B192,'[2]Table 28'!$B$14:$B$19,0))*1000,0)</f>
        <v>0</v>
      </c>
      <c r="F192" s="5">
        <f>IFERROR(INDEX('[2]Table 28'!F$14:F$19,MATCH($B192,'[2]Table 28'!$B$14:$B$19,0))*1000,0)</f>
        <v>0</v>
      </c>
      <c r="G192" s="5">
        <f>IFERROR(INDEX('[2]Table 28'!G$14:G$19,MATCH($B192,'[2]Table 28'!$B$14:$B$19,0))*1000,0)</f>
        <v>0</v>
      </c>
      <c r="H192" s="5">
        <f>IFERROR(INDEX('[2]Table 28'!H$14:H$19,MATCH($B192,'[2]Table 28'!$B$14:$B$19,0))*1000,0)</f>
        <v>0</v>
      </c>
      <c r="I192" s="5">
        <f>IFERROR(INDEX('[2]Table 28'!I$14:I$19,MATCH($B192,'[2]Table 28'!$B$14:$B$19,0))*1000,0)</f>
        <v>0</v>
      </c>
      <c r="J192" s="5">
        <f>IFERROR(INDEX('[2]Table 28'!J$14:J$19,MATCH($B192,'[2]Table 28'!$B$14:$B$19,0))*1000,0)</f>
        <v>0</v>
      </c>
      <c r="K192" s="5">
        <f>IFERROR(INDEX('[2]Table 28'!K$14:K$19,MATCH($B192,'[2]Table 28'!$B$14:$B$19,0))*1000,0)</f>
        <v>0</v>
      </c>
      <c r="L192" s="5">
        <f>IFERROR(INDEX('[2]Table 28'!L$14:L$19,MATCH($B192,'[2]Table 28'!$B$14:$B$19,0))*1000,0)</f>
        <v>0</v>
      </c>
      <c r="M192" s="5">
        <f>IFERROR(INDEX('[2]Table 28'!M$14:M$19,MATCH($B192,'[2]Table 28'!$B$14:$B$19,0))*1000,0)</f>
        <v>0</v>
      </c>
      <c r="N192" s="5">
        <f>IFERROR(INDEX('[2]Table 28'!N$14:N$19,MATCH($B192,'[2]Table 28'!$B$14:$B$19,0))*1000,0)</f>
        <v>0</v>
      </c>
      <c r="O192" s="5">
        <f>IFERROR(INDEX('[2]Table 28'!O$14:O$19,MATCH($B192,'[2]Table 28'!$B$14:$B$19,0))*1000,0)</f>
        <v>0</v>
      </c>
      <c r="P192" s="5">
        <f>IFERROR(INDEX('[2]Table 28'!P$14:P$19,MATCH($B192,'[2]Table 28'!$B$14:$B$19,0))*1000,0)</f>
        <v>0</v>
      </c>
      <c r="Q192" s="5">
        <f>IFERROR(INDEX('[2]Table 28'!Q$14:Q$19,MATCH($B192,'[2]Table 28'!$B$14:$B$19,0))*1000,0)</f>
        <v>0</v>
      </c>
      <c r="R192" s="5">
        <f>IFERROR(INDEX('[2]Table 28'!R$14:R$19,MATCH($B192,'[2]Table 28'!$B$14:$B$19,0))*1000,0)</f>
        <v>0</v>
      </c>
      <c r="S192" s="5">
        <f>IFERROR(INDEX('[2]Table 28'!S$14:S$19,MATCH($B192,'[2]Table 28'!$B$14:$B$19,0))*1000,0)</f>
        <v>0</v>
      </c>
      <c r="T192" s="5">
        <f>IFERROR(INDEX('[2]Table 28'!T$14:T$19,MATCH($B192,'[2]Table 28'!$B$14:$B$19,0))*1000,0)</f>
        <v>0</v>
      </c>
      <c r="U192" s="5">
        <f>IFERROR(INDEX('[2]Table 28'!U$14:U$19,MATCH($B192,'[2]Table 28'!$B$14:$B$19,0))*1000,0)</f>
        <v>0</v>
      </c>
      <c r="V192" s="5">
        <f>IFERROR(INDEX('[2]Table 28'!V$14:V$19,MATCH($B192,'[2]Table 28'!$B$14:$B$19,0))*1000,0)</f>
        <v>0</v>
      </c>
      <c r="W192" s="5">
        <f>IFERROR(INDEX('[2]Table 28'!W$14:W$19,MATCH($B192,'[2]Table 28'!$B$14:$B$19,0))*1000,0)</f>
        <v>0</v>
      </c>
      <c r="Z192" s="21" t="s">
        <v>26</v>
      </c>
    </row>
    <row r="193" spans="1:28" outlineLevel="1" x14ac:dyDescent="0.2">
      <c r="B193" s="4" t="s">
        <v>23</v>
      </c>
      <c r="C193" s="5">
        <f>IFERROR(INDEX('[2]Table 28'!C$14:C$19,MATCH($B193,'[2]Table 28'!$B$14:$B$19,0))*1000,0)</f>
        <v>60.033000000000001</v>
      </c>
      <c r="D193" s="5">
        <f>IFERROR(INDEX('[2]Table 28'!D$14:D$19,MATCH($B193,'[2]Table 28'!$B$14:$B$19,0))*1000,0)</f>
        <v>34.317</v>
      </c>
      <c r="E193" s="5">
        <f>IFERROR(INDEX('[2]Table 28'!E$14:E$19,MATCH($B193,'[2]Table 28'!$B$14:$B$19,0))*1000,0)</f>
        <v>15.395000000000001</v>
      </c>
      <c r="F193" s="5">
        <f>IFERROR(INDEX('[2]Table 28'!F$14:F$19,MATCH($B193,'[2]Table 28'!$B$14:$B$19,0))*1000,0)</f>
        <v>5.4749999999999996</v>
      </c>
      <c r="G193" s="5">
        <f>IFERROR(INDEX('[2]Table 28'!G$14:G$19,MATCH($B193,'[2]Table 28'!$B$14:$B$19,0))*1000,0)</f>
        <v>4.3259999999999996</v>
      </c>
      <c r="H193" s="5">
        <f>IFERROR(INDEX('[2]Table 28'!H$14:H$19,MATCH($B193,'[2]Table 28'!$B$14:$B$19,0))*1000,0)</f>
        <v>0</v>
      </c>
      <c r="I193" s="5">
        <f>IFERROR(INDEX('[2]Table 28'!I$14:I$19,MATCH($B193,'[2]Table 28'!$B$14:$B$19,0))*1000,0)</f>
        <v>0</v>
      </c>
      <c r="J193" s="5">
        <f>IFERROR(INDEX('[2]Table 28'!J$14:J$19,MATCH($B193,'[2]Table 28'!$B$14:$B$19,0))*1000,0)</f>
        <v>0</v>
      </c>
      <c r="K193" s="5">
        <f>IFERROR(INDEX('[2]Table 28'!K$14:K$19,MATCH($B193,'[2]Table 28'!$B$14:$B$19,0))*1000,0)</f>
        <v>0</v>
      </c>
      <c r="L193" s="5">
        <f>IFERROR(INDEX('[2]Table 28'!L$14:L$19,MATCH($B193,'[2]Table 28'!$B$14:$B$19,0))*1000,0)</f>
        <v>32.4</v>
      </c>
      <c r="M193" s="5">
        <f>IFERROR(INDEX('[2]Table 28'!M$14:M$19,MATCH($B193,'[2]Table 28'!$B$14:$B$19,0))*1000,0)</f>
        <v>13.802</v>
      </c>
      <c r="N193" s="5">
        <f>IFERROR(INDEX('[2]Table 28'!N$14:N$19,MATCH($B193,'[2]Table 28'!$B$14:$B$19,0))*1000,0)</f>
        <v>0</v>
      </c>
      <c r="O193" s="5">
        <f>IFERROR(INDEX('[2]Table 28'!O$14:O$19,MATCH($B193,'[2]Table 28'!$B$14:$B$19,0))*1000,0)</f>
        <v>10.977</v>
      </c>
      <c r="P193" s="5">
        <f>IFERROR(INDEX('[2]Table 28'!P$14:P$19,MATCH($B193,'[2]Table 28'!$B$14:$B$19,0))*1000,0)</f>
        <v>10.718999999999999</v>
      </c>
      <c r="Q193" s="5">
        <f>IFERROR(INDEX('[2]Table 28'!Q$14:Q$19,MATCH($B193,'[2]Table 28'!$B$14:$B$19,0))*1000,0)</f>
        <v>21.98</v>
      </c>
      <c r="R193" s="5">
        <f>IFERROR(INDEX('[2]Table 28'!R$14:R$19,MATCH($B193,'[2]Table 28'!$B$14:$B$19,0))*1000,0)</f>
        <v>104.295</v>
      </c>
      <c r="S193" s="5">
        <f>IFERROR(INDEX('[2]Table 28'!S$14:S$19,MATCH($B193,'[2]Table 28'!$B$14:$B$19,0))*1000,0)</f>
        <v>150.65100000000001</v>
      </c>
      <c r="T193" s="5">
        <f>IFERROR(INDEX('[2]Table 28'!T$14:T$19,MATCH($B193,'[2]Table 28'!$B$14:$B$19,0))*1000,0)</f>
        <v>234.66699999999997</v>
      </c>
      <c r="U193" s="5">
        <f>IFERROR(INDEX('[2]Table 28'!U$14:U$19,MATCH($B193,'[2]Table 28'!$B$14:$B$19,0))*1000,0)</f>
        <v>228.93800000000002</v>
      </c>
      <c r="V193" s="5">
        <f>IFERROR(INDEX('[2]Table 28'!V$14:V$19,MATCH($B193,'[2]Table 28'!$B$14:$B$19,0))*1000,0)</f>
        <v>264.459</v>
      </c>
      <c r="W193" s="5">
        <f>IFERROR(INDEX('[2]Table 28'!W$14:W$19,MATCH($B193,'[2]Table 28'!$B$14:$B$19,0))*1000,0)</f>
        <v>390.29199999999997</v>
      </c>
      <c r="Z193" s="21" t="s">
        <v>26</v>
      </c>
    </row>
    <row r="194" spans="1:28" outlineLevel="1" x14ac:dyDescent="0.2">
      <c r="B194" s="4" t="s">
        <v>17</v>
      </c>
      <c r="C194" s="5">
        <f>IFERROR(INDEX('[2]Table 28'!C$14:C$19,MATCH($B194,'[2]Table 28'!$B$14:$B$19,0))*1000,0)</f>
        <v>0</v>
      </c>
      <c r="D194" s="5">
        <f>IFERROR(INDEX('[2]Table 28'!D$14:D$19,MATCH($B194,'[2]Table 28'!$B$14:$B$19,0))*1000,0)</f>
        <v>0</v>
      </c>
      <c r="E194" s="5">
        <f>IFERROR(INDEX('[2]Table 28'!E$14:E$19,MATCH($B194,'[2]Table 28'!$B$14:$B$19,0))*1000,0)</f>
        <v>0</v>
      </c>
      <c r="F194" s="5">
        <f>IFERROR(INDEX('[2]Table 28'!F$14:F$19,MATCH($B194,'[2]Table 28'!$B$14:$B$19,0))*1000,0)</f>
        <v>0</v>
      </c>
      <c r="G194" s="5">
        <f>IFERROR(INDEX('[2]Table 28'!G$14:G$19,MATCH($B194,'[2]Table 28'!$B$14:$B$19,0))*1000,0)</f>
        <v>0</v>
      </c>
      <c r="H194" s="5">
        <f>IFERROR(INDEX('[2]Table 28'!H$14:H$19,MATCH($B194,'[2]Table 28'!$B$14:$B$19,0))*1000,0)</f>
        <v>0</v>
      </c>
      <c r="I194" s="5">
        <f>IFERROR(INDEX('[2]Table 28'!I$14:I$19,MATCH($B194,'[2]Table 28'!$B$14:$B$19,0))*1000,0)</f>
        <v>0</v>
      </c>
      <c r="J194" s="5">
        <f>IFERROR(INDEX('[2]Table 28'!J$14:J$19,MATCH($B194,'[2]Table 28'!$B$14:$B$19,0))*1000,0)</f>
        <v>0</v>
      </c>
      <c r="K194" s="5">
        <f>IFERROR(INDEX('[2]Table 28'!K$14:K$19,MATCH($B194,'[2]Table 28'!$B$14:$B$19,0))*1000,0)</f>
        <v>0</v>
      </c>
      <c r="L194" s="5">
        <f>IFERROR(INDEX('[2]Table 28'!L$14:L$19,MATCH($B194,'[2]Table 28'!$B$14:$B$19,0))*1000,0)</f>
        <v>0</v>
      </c>
      <c r="M194" s="5">
        <f>IFERROR(INDEX('[2]Table 28'!M$14:M$19,MATCH($B194,'[2]Table 28'!$B$14:$B$19,0))*1000,0)</f>
        <v>0</v>
      </c>
      <c r="N194" s="5">
        <f>IFERROR(INDEX('[2]Table 28'!N$14:N$19,MATCH($B194,'[2]Table 28'!$B$14:$B$19,0))*1000,0)</f>
        <v>0</v>
      </c>
      <c r="O194" s="5">
        <f>IFERROR(INDEX('[2]Table 28'!O$14:O$19,MATCH($B194,'[2]Table 28'!$B$14:$B$19,0))*1000,0)</f>
        <v>0</v>
      </c>
      <c r="P194" s="5">
        <f>IFERROR(INDEX('[2]Table 28'!P$14:P$19,MATCH($B194,'[2]Table 28'!$B$14:$B$19,0))*1000,0)</f>
        <v>0</v>
      </c>
      <c r="Q194" s="5">
        <f>IFERROR(INDEX('[2]Table 28'!Q$14:Q$19,MATCH($B194,'[2]Table 28'!$B$14:$B$19,0))*1000,0)</f>
        <v>0</v>
      </c>
      <c r="R194" s="5">
        <f>IFERROR(INDEX('[2]Table 28'!R$14:R$19,MATCH($B194,'[2]Table 28'!$B$14:$B$19,0))*1000,0)</f>
        <v>0</v>
      </c>
      <c r="S194" s="5">
        <f>IFERROR(INDEX('[2]Table 28'!S$14:S$19,MATCH($B194,'[2]Table 28'!$B$14:$B$19,0))*1000,0)</f>
        <v>0</v>
      </c>
      <c r="T194" s="5">
        <f>IFERROR(INDEX('[2]Table 28'!T$14:T$19,MATCH($B194,'[2]Table 28'!$B$14:$B$19,0))*1000,0)</f>
        <v>0</v>
      </c>
      <c r="U194" s="5">
        <f>IFERROR(INDEX('[2]Table 28'!U$14:U$19,MATCH($B194,'[2]Table 28'!$B$14:$B$19,0))*1000,0)</f>
        <v>0</v>
      </c>
      <c r="V194" s="5">
        <f>IFERROR(INDEX('[2]Table 28'!V$14:V$19,MATCH($B194,'[2]Table 28'!$B$14:$B$19,0))*1000,0)</f>
        <v>0</v>
      </c>
      <c r="W194" s="5">
        <f>IFERROR(INDEX('[2]Table 28'!W$14:W$19,MATCH($B194,'[2]Table 28'!$B$14:$B$19,0))*1000,0)</f>
        <v>0</v>
      </c>
      <c r="Z194" s="21" t="s">
        <v>26</v>
      </c>
    </row>
    <row r="195" spans="1:28" outlineLevel="1" x14ac:dyDescent="0.2">
      <c r="B195" s="4" t="s">
        <v>1</v>
      </c>
      <c r="C195" s="5">
        <f>IFERROR(INDEX('[2]Table 28'!C$14:C$19,MATCH($B195,'[2]Table 28'!$B$14:$B$19,0))*1000,0)</f>
        <v>0</v>
      </c>
      <c r="D195" s="5">
        <f>IFERROR(INDEX('[2]Table 28'!D$14:D$19,MATCH($B195,'[2]Table 28'!$B$14:$B$19,0))*1000,0)</f>
        <v>0</v>
      </c>
      <c r="E195" s="5">
        <f>IFERROR(INDEX('[2]Table 28'!E$14:E$19,MATCH($B195,'[2]Table 28'!$B$14:$B$19,0))*1000,0)</f>
        <v>0</v>
      </c>
      <c r="F195" s="5">
        <f>IFERROR(INDEX('[2]Table 28'!F$14:F$19,MATCH($B195,'[2]Table 28'!$B$14:$B$19,0))*1000,0)</f>
        <v>0</v>
      </c>
      <c r="G195" s="5">
        <f>IFERROR(INDEX('[2]Table 28'!G$14:G$19,MATCH($B195,'[2]Table 28'!$B$14:$B$19,0))*1000,0)</f>
        <v>0</v>
      </c>
      <c r="H195" s="5">
        <f>IFERROR(INDEX('[2]Table 28'!H$14:H$19,MATCH($B195,'[2]Table 28'!$B$14:$B$19,0))*1000,0)</f>
        <v>0</v>
      </c>
      <c r="I195" s="5">
        <f>IFERROR(INDEX('[2]Table 28'!I$14:I$19,MATCH($B195,'[2]Table 28'!$B$14:$B$19,0))*1000,0)</f>
        <v>0</v>
      </c>
      <c r="J195" s="5">
        <f>IFERROR(INDEX('[2]Table 28'!J$14:J$19,MATCH($B195,'[2]Table 28'!$B$14:$B$19,0))*1000,0)</f>
        <v>0</v>
      </c>
      <c r="K195" s="5">
        <f>IFERROR(INDEX('[2]Table 28'!K$14:K$19,MATCH($B195,'[2]Table 28'!$B$14:$B$19,0))*1000,0)</f>
        <v>0</v>
      </c>
      <c r="L195" s="5">
        <f>IFERROR(INDEX('[2]Table 28'!L$14:L$19,MATCH($B195,'[2]Table 28'!$B$14:$B$19,0))*1000,0)</f>
        <v>0</v>
      </c>
      <c r="M195" s="5">
        <f>IFERROR(INDEX('[2]Table 28'!M$14:M$19,MATCH($B195,'[2]Table 28'!$B$14:$B$19,0))*1000,0)</f>
        <v>0</v>
      </c>
      <c r="N195" s="5">
        <f>IFERROR(INDEX('[2]Table 28'!N$14:N$19,MATCH($B195,'[2]Table 28'!$B$14:$B$19,0))*1000,0)</f>
        <v>0</v>
      </c>
      <c r="O195" s="5">
        <f>IFERROR(INDEX('[2]Table 28'!O$14:O$19,MATCH($B195,'[2]Table 28'!$B$14:$B$19,0))*1000,0)</f>
        <v>0</v>
      </c>
      <c r="P195" s="5">
        <f>IFERROR(INDEX('[2]Table 28'!P$14:P$19,MATCH($B195,'[2]Table 28'!$B$14:$B$19,0))*1000,0)</f>
        <v>0</v>
      </c>
      <c r="Q195" s="5">
        <f>IFERROR(INDEX('[2]Table 28'!Q$14:Q$19,MATCH($B195,'[2]Table 28'!$B$14:$B$19,0))*1000,0)</f>
        <v>0</v>
      </c>
      <c r="R195" s="5">
        <f>IFERROR(INDEX('[2]Table 28'!R$14:R$19,MATCH($B195,'[2]Table 28'!$B$14:$B$19,0))*1000,0)</f>
        <v>0</v>
      </c>
      <c r="S195" s="5">
        <f>IFERROR(INDEX('[2]Table 28'!S$14:S$19,MATCH($B195,'[2]Table 28'!$B$14:$B$19,0))*1000,0)</f>
        <v>0</v>
      </c>
      <c r="T195" s="5">
        <f>IFERROR(INDEX('[2]Table 28'!T$14:T$19,MATCH($B195,'[2]Table 28'!$B$14:$B$19,0))*1000,0)</f>
        <v>0</v>
      </c>
      <c r="U195" s="5">
        <f>IFERROR(INDEX('[2]Table 28'!U$14:U$19,MATCH($B195,'[2]Table 28'!$B$14:$B$19,0))*1000,0)</f>
        <v>0</v>
      </c>
      <c r="V195" s="5">
        <f>IFERROR(INDEX('[2]Table 28'!V$14:V$19,MATCH($B195,'[2]Table 28'!$B$14:$B$19,0))*1000,0)</f>
        <v>0</v>
      </c>
      <c r="W195" s="5">
        <f>IFERROR(INDEX('[2]Table 28'!W$14:W$19,MATCH($B195,'[2]Table 28'!$B$14:$B$19,0))*1000,0)</f>
        <v>0</v>
      </c>
      <c r="Z195" s="21" t="s">
        <v>26</v>
      </c>
    </row>
    <row r="196" spans="1:28" outlineLevel="1" x14ac:dyDescent="0.2">
      <c r="B196" s="15" t="s">
        <v>9</v>
      </c>
      <c r="C196" s="19">
        <f t="shared" ref="C196:W196" si="79">SUM(C186:C195)</f>
        <v>2570.5719999999997</v>
      </c>
      <c r="D196" s="19">
        <f t="shared" si="79"/>
        <v>2604.172</v>
      </c>
      <c r="E196" s="19">
        <f t="shared" si="79"/>
        <v>2631.2829999999999</v>
      </c>
      <c r="F196" s="19">
        <f t="shared" si="79"/>
        <v>2804.3</v>
      </c>
      <c r="G196" s="19">
        <f t="shared" si="79"/>
        <v>2156.6540000000005</v>
      </c>
      <c r="H196" s="19">
        <f t="shared" si="79"/>
        <v>2191.7529999999997</v>
      </c>
      <c r="I196" s="19">
        <f t="shared" si="79"/>
        <v>2126.8159999999998</v>
      </c>
      <c r="J196" s="19">
        <f t="shared" si="79"/>
        <v>2359.0820000000003</v>
      </c>
      <c r="K196" s="19">
        <f t="shared" si="79"/>
        <v>2572.35</v>
      </c>
      <c r="L196" s="19">
        <f t="shared" si="79"/>
        <v>1950.6650000000002</v>
      </c>
      <c r="M196" s="19">
        <f t="shared" si="79"/>
        <v>1987.4269999999999</v>
      </c>
      <c r="N196" s="19">
        <f t="shared" si="79"/>
        <v>1877.2</v>
      </c>
      <c r="O196" s="19">
        <f t="shared" si="79"/>
        <v>1813.5320000000002</v>
      </c>
      <c r="P196" s="19">
        <f t="shared" si="79"/>
        <v>1749.4170000000001</v>
      </c>
      <c r="Q196" s="19">
        <f t="shared" si="79"/>
        <v>1650.097</v>
      </c>
      <c r="R196" s="19">
        <f t="shared" si="79"/>
        <v>1613.2690000000002</v>
      </c>
      <c r="S196" s="19">
        <f t="shared" si="79"/>
        <v>1863.203</v>
      </c>
      <c r="T196" s="19">
        <f t="shared" si="79"/>
        <v>1127.893</v>
      </c>
      <c r="U196" s="19">
        <f t="shared" si="79"/>
        <v>1580.8590000000002</v>
      </c>
      <c r="V196" s="19">
        <f t="shared" si="79"/>
        <v>1839.222</v>
      </c>
      <c r="W196" s="19">
        <f t="shared" si="79"/>
        <v>1637.3050000000001</v>
      </c>
    </row>
    <row r="197" spans="1:28" outlineLevel="1" x14ac:dyDescent="0.2">
      <c r="B197" s="26" t="s">
        <v>91</v>
      </c>
      <c r="C197" s="25">
        <f t="shared" ref="C197:W197" si="80">C196/C177/1000</f>
        <v>6.1469080305958832E-4</v>
      </c>
      <c r="D197" s="25">
        <f t="shared" si="80"/>
        <v>5.9221023635402177E-4</v>
      </c>
      <c r="E197" s="25">
        <f t="shared" si="80"/>
        <v>5.634222169224024E-4</v>
      </c>
      <c r="F197" s="25">
        <f t="shared" si="80"/>
        <v>5.5538940096011937E-4</v>
      </c>
      <c r="G197" s="25">
        <f t="shared" si="80"/>
        <v>5.2248896520263807E-4</v>
      </c>
      <c r="H197" s="25">
        <f t="shared" si="80"/>
        <v>4.9253691425802651E-4</v>
      </c>
      <c r="I197" s="25">
        <f t="shared" si="80"/>
        <v>4.2750317315400928E-4</v>
      </c>
      <c r="J197" s="25">
        <f t="shared" si="80"/>
        <v>5.1467057536022209E-4</v>
      </c>
      <c r="K197" s="25">
        <f t="shared" si="80"/>
        <v>5.327040327720192E-4</v>
      </c>
      <c r="L197" s="25">
        <f t="shared" si="80"/>
        <v>4.4734954198701033E-4</v>
      </c>
      <c r="M197" s="25">
        <f t="shared" si="80"/>
        <v>4.2731886794747603E-4</v>
      </c>
      <c r="N197" s="25">
        <f t="shared" si="80"/>
        <v>4.4372529681675538E-4</v>
      </c>
      <c r="O197" s="25">
        <f t="shared" si="80"/>
        <v>4.1536000783097494E-4</v>
      </c>
      <c r="P197" s="25">
        <f t="shared" si="80"/>
        <v>4.0606617425947822E-4</v>
      </c>
      <c r="Q197" s="25">
        <f t="shared" si="80"/>
        <v>4.2193602825209211E-4</v>
      </c>
      <c r="R197" s="25">
        <f t="shared" si="80"/>
        <v>4.309637880691513E-4</v>
      </c>
      <c r="S197" s="25">
        <f t="shared" si="80"/>
        <v>4.4743406142770653E-4</v>
      </c>
      <c r="T197" s="25">
        <f t="shared" si="80"/>
        <v>2.4178701654914956E-4</v>
      </c>
      <c r="U197" s="25">
        <f t="shared" si="80"/>
        <v>3.4778102226940585E-4</v>
      </c>
      <c r="V197" s="25">
        <f t="shared" si="80"/>
        <v>4.0590934255695229E-4</v>
      </c>
      <c r="W197" s="25">
        <f t="shared" si="80"/>
        <v>3.4224187345150293E-4</v>
      </c>
    </row>
    <row r="198" spans="1:28" outlineLevel="1" x14ac:dyDescent="0.2"/>
    <row r="199" spans="1:28" outlineLevel="1" x14ac:dyDescent="0.2">
      <c r="B199" s="4" t="s">
        <v>18</v>
      </c>
      <c r="C199" s="11">
        <f t="shared" ref="C199:W199" si="81">IFERROR(C186/C196,0)</f>
        <v>0</v>
      </c>
      <c r="D199" s="11">
        <f t="shared" si="81"/>
        <v>0</v>
      </c>
      <c r="E199" s="11">
        <f t="shared" si="81"/>
        <v>0</v>
      </c>
      <c r="F199" s="11">
        <f t="shared" si="81"/>
        <v>0</v>
      </c>
      <c r="G199" s="11">
        <f t="shared" si="81"/>
        <v>0</v>
      </c>
      <c r="H199" s="11">
        <f t="shared" si="81"/>
        <v>0</v>
      </c>
      <c r="I199" s="11">
        <f t="shared" si="81"/>
        <v>0</v>
      </c>
      <c r="J199" s="11">
        <f t="shared" si="81"/>
        <v>0</v>
      </c>
      <c r="K199" s="11">
        <f t="shared" si="81"/>
        <v>0</v>
      </c>
      <c r="L199" s="11">
        <f t="shared" si="81"/>
        <v>0</v>
      </c>
      <c r="M199" s="11">
        <f t="shared" si="81"/>
        <v>0</v>
      </c>
      <c r="N199" s="11">
        <f t="shared" si="81"/>
        <v>0</v>
      </c>
      <c r="O199" s="11">
        <f t="shared" si="81"/>
        <v>0</v>
      </c>
      <c r="P199" s="11">
        <f t="shared" si="81"/>
        <v>0</v>
      </c>
      <c r="Q199" s="11">
        <f t="shared" si="81"/>
        <v>0</v>
      </c>
      <c r="R199" s="11">
        <f t="shared" si="81"/>
        <v>0</v>
      </c>
      <c r="S199" s="11">
        <f t="shared" si="81"/>
        <v>0</v>
      </c>
      <c r="T199" s="11">
        <f t="shared" si="81"/>
        <v>0</v>
      </c>
      <c r="U199" s="11">
        <f t="shared" si="81"/>
        <v>0</v>
      </c>
      <c r="V199" s="11">
        <f t="shared" si="81"/>
        <v>0</v>
      </c>
      <c r="W199" s="11">
        <f t="shared" si="81"/>
        <v>0</v>
      </c>
    </row>
    <row r="200" spans="1:28" outlineLevel="1" x14ac:dyDescent="0.2">
      <c r="B200" s="4" t="s">
        <v>19</v>
      </c>
      <c r="C200" s="11">
        <f t="shared" ref="C200:W200" si="82">IFERROR(C187/C196,0)</f>
        <v>0</v>
      </c>
      <c r="D200" s="11">
        <f t="shared" si="82"/>
        <v>0</v>
      </c>
      <c r="E200" s="11">
        <f t="shared" si="82"/>
        <v>0</v>
      </c>
      <c r="F200" s="11">
        <f t="shared" si="82"/>
        <v>0</v>
      </c>
      <c r="G200" s="11">
        <f t="shared" si="82"/>
        <v>0</v>
      </c>
      <c r="H200" s="11">
        <f t="shared" si="82"/>
        <v>0</v>
      </c>
      <c r="I200" s="11">
        <f t="shared" si="82"/>
        <v>0</v>
      </c>
      <c r="J200" s="11">
        <f t="shared" si="82"/>
        <v>0</v>
      </c>
      <c r="K200" s="11">
        <f t="shared" si="82"/>
        <v>0</v>
      </c>
      <c r="L200" s="11">
        <f t="shared" si="82"/>
        <v>0</v>
      </c>
      <c r="M200" s="11">
        <f t="shared" si="82"/>
        <v>0</v>
      </c>
      <c r="N200" s="11">
        <f t="shared" si="82"/>
        <v>0</v>
      </c>
      <c r="O200" s="11">
        <f t="shared" si="82"/>
        <v>0</v>
      </c>
      <c r="P200" s="11">
        <f t="shared" si="82"/>
        <v>0</v>
      </c>
      <c r="Q200" s="11">
        <f t="shared" si="82"/>
        <v>0</v>
      </c>
      <c r="R200" s="11">
        <f t="shared" si="82"/>
        <v>0</v>
      </c>
      <c r="S200" s="11">
        <f t="shared" si="82"/>
        <v>0</v>
      </c>
      <c r="T200" s="11">
        <f t="shared" si="82"/>
        <v>0</v>
      </c>
      <c r="U200" s="11">
        <f t="shared" si="82"/>
        <v>0</v>
      </c>
      <c r="V200" s="11">
        <f t="shared" si="82"/>
        <v>0</v>
      </c>
      <c r="W200" s="11">
        <f t="shared" si="82"/>
        <v>0</v>
      </c>
    </row>
    <row r="201" spans="1:28" outlineLevel="1" x14ac:dyDescent="0.2">
      <c r="B201" s="4" t="s">
        <v>16</v>
      </c>
      <c r="C201" s="11">
        <f t="shared" ref="C201:W201" si="83">IFERROR(C188/C196,0)</f>
        <v>0.88496023453145845</v>
      </c>
      <c r="D201" s="11">
        <f t="shared" si="83"/>
        <v>0.96343521088468809</v>
      </c>
      <c r="E201" s="11">
        <f t="shared" si="83"/>
        <v>0.97908434782575648</v>
      </c>
      <c r="F201" s="11">
        <f t="shared" si="83"/>
        <v>0.96687622579609878</v>
      </c>
      <c r="G201" s="11">
        <f t="shared" si="83"/>
        <v>0.95219585524613581</v>
      </c>
      <c r="H201" s="11">
        <f t="shared" si="83"/>
        <v>0.98489382699601646</v>
      </c>
      <c r="I201" s="11">
        <f t="shared" si="83"/>
        <v>0.97144604892947961</v>
      </c>
      <c r="J201" s="11">
        <f t="shared" si="83"/>
        <v>0.96025191154864464</v>
      </c>
      <c r="K201" s="11">
        <f t="shared" si="83"/>
        <v>0.98474974245339875</v>
      </c>
      <c r="L201" s="11">
        <f t="shared" si="83"/>
        <v>0.95530037192444617</v>
      </c>
      <c r="M201" s="11">
        <f t="shared" si="83"/>
        <v>0.96756912329358513</v>
      </c>
      <c r="N201" s="11">
        <f t="shared" si="83"/>
        <v>0.96883070530577453</v>
      </c>
      <c r="O201" s="11">
        <f t="shared" si="83"/>
        <v>0.95167606637213997</v>
      </c>
      <c r="P201" s="11">
        <f t="shared" si="83"/>
        <v>0.95149755604295594</v>
      </c>
      <c r="Q201" s="11">
        <f t="shared" si="83"/>
        <v>0.92041558768969345</v>
      </c>
      <c r="R201" s="11">
        <f t="shared" si="83"/>
        <v>0.86976753411861252</v>
      </c>
      <c r="S201" s="11">
        <f t="shared" si="83"/>
        <v>0.850006682041624</v>
      </c>
      <c r="T201" s="11">
        <f t="shared" si="83"/>
        <v>0.68384412351171608</v>
      </c>
      <c r="U201" s="11">
        <f t="shared" si="83"/>
        <v>0.78860480283187806</v>
      </c>
      <c r="V201" s="11">
        <f t="shared" si="83"/>
        <v>0.78788259383587189</v>
      </c>
      <c r="W201" s="11">
        <f t="shared" si="83"/>
        <v>0.68129823093437092</v>
      </c>
    </row>
    <row r="202" spans="1:28" outlineLevel="1" x14ac:dyDescent="0.2">
      <c r="B202" s="4" t="s">
        <v>21</v>
      </c>
      <c r="C202" s="11">
        <f t="shared" ref="C202:W202" si="84">IFERROR(C189/C196,0)</f>
        <v>0</v>
      </c>
      <c r="D202" s="11">
        <f t="shared" si="84"/>
        <v>0</v>
      </c>
      <c r="E202" s="11">
        <f t="shared" si="84"/>
        <v>0</v>
      </c>
      <c r="F202" s="11">
        <f t="shared" si="84"/>
        <v>0</v>
      </c>
      <c r="G202" s="11">
        <f t="shared" si="84"/>
        <v>0</v>
      </c>
      <c r="H202" s="11">
        <f t="shared" si="84"/>
        <v>0</v>
      </c>
      <c r="I202" s="11">
        <f t="shared" si="84"/>
        <v>0</v>
      </c>
      <c r="J202" s="11">
        <f t="shared" si="84"/>
        <v>0</v>
      </c>
      <c r="K202" s="11">
        <f t="shared" si="84"/>
        <v>0</v>
      </c>
      <c r="L202" s="11">
        <f t="shared" si="84"/>
        <v>0</v>
      </c>
      <c r="M202" s="11">
        <f t="shared" si="84"/>
        <v>0</v>
      </c>
      <c r="N202" s="11">
        <f t="shared" si="84"/>
        <v>0</v>
      </c>
      <c r="O202" s="11">
        <f t="shared" si="84"/>
        <v>0</v>
      </c>
      <c r="P202" s="11">
        <f t="shared" si="84"/>
        <v>0</v>
      </c>
      <c r="Q202" s="11">
        <f t="shared" si="84"/>
        <v>0</v>
      </c>
      <c r="R202" s="11">
        <f t="shared" si="84"/>
        <v>0</v>
      </c>
      <c r="S202" s="11">
        <f t="shared" si="84"/>
        <v>0</v>
      </c>
      <c r="T202" s="11">
        <f t="shared" si="84"/>
        <v>0</v>
      </c>
      <c r="U202" s="11">
        <f t="shared" si="84"/>
        <v>0</v>
      </c>
      <c r="V202" s="11">
        <f t="shared" si="84"/>
        <v>0</v>
      </c>
      <c r="W202" s="11">
        <f t="shared" si="84"/>
        <v>0</v>
      </c>
    </row>
    <row r="203" spans="1:28" outlineLevel="1" x14ac:dyDescent="0.2">
      <c r="B203" s="4" t="s">
        <v>20</v>
      </c>
      <c r="C203" s="11">
        <f t="shared" ref="C203:W203" si="85">IFERROR(C190/C196,0)</f>
        <v>9.1685819342932254E-2</v>
      </c>
      <c r="D203" s="11">
        <f t="shared" si="85"/>
        <v>2.3387088103243563E-2</v>
      </c>
      <c r="E203" s="11">
        <f t="shared" si="85"/>
        <v>1.5064894198001508E-2</v>
      </c>
      <c r="F203" s="11">
        <f t="shared" si="85"/>
        <v>3.1171415326462931E-2</v>
      </c>
      <c r="G203" s="11">
        <f t="shared" si="85"/>
        <v>4.5798259711571712E-2</v>
      </c>
      <c r="H203" s="11">
        <f t="shared" si="85"/>
        <v>1.5106173003983573E-2</v>
      </c>
      <c r="I203" s="11">
        <f t="shared" si="85"/>
        <v>2.8553951070520441E-2</v>
      </c>
      <c r="J203" s="11">
        <f t="shared" si="85"/>
        <v>3.9748088451355225E-2</v>
      </c>
      <c r="K203" s="11">
        <f t="shared" si="85"/>
        <v>1.5250257546601358E-2</v>
      </c>
      <c r="L203" s="11">
        <f t="shared" si="85"/>
        <v>2.8089907800673102E-2</v>
      </c>
      <c r="M203" s="11">
        <f t="shared" si="85"/>
        <v>2.4610212098356319E-2</v>
      </c>
      <c r="N203" s="11">
        <f t="shared" si="85"/>
        <v>2.9897720008523334E-2</v>
      </c>
      <c r="O203" s="11">
        <f t="shared" si="85"/>
        <v>4.0660986406636325E-2</v>
      </c>
      <c r="P203" s="11">
        <f t="shared" si="85"/>
        <v>4.0914201702624359E-2</v>
      </c>
      <c r="Q203" s="11">
        <f t="shared" si="85"/>
        <v>6.3925332874370411E-2</v>
      </c>
      <c r="R203" s="11">
        <f t="shared" si="85"/>
        <v>6.558422680904423E-2</v>
      </c>
      <c r="S203" s="11">
        <f t="shared" si="85"/>
        <v>6.9137394046703438E-2</v>
      </c>
      <c r="T203" s="11">
        <f t="shared" si="85"/>
        <v>0.10809801993628829</v>
      </c>
      <c r="U203" s="11">
        <f t="shared" si="85"/>
        <v>6.6576462543465276E-2</v>
      </c>
      <c r="V203" s="11">
        <f t="shared" si="85"/>
        <v>6.832889123770812E-2</v>
      </c>
      <c r="W203" s="11">
        <f t="shared" si="85"/>
        <v>8.0327122924562011E-2</v>
      </c>
    </row>
    <row r="204" spans="1:28" x14ac:dyDescent="0.2">
      <c r="B204" s="4" t="s">
        <v>0</v>
      </c>
      <c r="C204" s="11">
        <f t="shared" ref="C204:W204" si="86">IFERROR(C191/C196,0)</f>
        <v>0</v>
      </c>
      <c r="D204" s="11">
        <f t="shared" si="86"/>
        <v>0</v>
      </c>
      <c r="E204" s="11">
        <f t="shared" si="86"/>
        <v>0</v>
      </c>
      <c r="F204" s="11">
        <f t="shared" si="86"/>
        <v>0</v>
      </c>
      <c r="G204" s="11">
        <f t="shared" si="86"/>
        <v>0</v>
      </c>
      <c r="H204" s="11">
        <f t="shared" si="86"/>
        <v>0</v>
      </c>
      <c r="I204" s="11">
        <f t="shared" si="86"/>
        <v>0</v>
      </c>
      <c r="J204" s="11">
        <f t="shared" si="86"/>
        <v>0</v>
      </c>
      <c r="K204" s="11">
        <f t="shared" si="86"/>
        <v>0</v>
      </c>
      <c r="L204" s="11">
        <f t="shared" si="86"/>
        <v>0</v>
      </c>
      <c r="M204" s="11">
        <f t="shared" si="86"/>
        <v>8.760070181194076E-4</v>
      </c>
      <c r="N204" s="11">
        <f t="shared" si="86"/>
        <v>1.2715746857021096E-3</v>
      </c>
      <c r="O204" s="11">
        <f t="shared" si="86"/>
        <v>1.6101177150444545E-3</v>
      </c>
      <c r="P204" s="11">
        <f t="shared" si="86"/>
        <v>1.4610581696645223E-3</v>
      </c>
      <c r="Q204" s="11">
        <f t="shared" si="86"/>
        <v>2.3386503944919602E-3</v>
      </c>
      <c r="R204" s="11">
        <f t="shared" si="86"/>
        <v>0</v>
      </c>
      <c r="S204" s="11">
        <f t="shared" si="86"/>
        <v>0</v>
      </c>
      <c r="T204" s="11">
        <f t="shared" si="86"/>
        <v>0</v>
      </c>
      <c r="U204" s="11">
        <f t="shared" si="86"/>
        <v>0</v>
      </c>
      <c r="V204" s="11">
        <f t="shared" si="86"/>
        <v>0</v>
      </c>
      <c r="W204" s="11">
        <f t="shared" si="86"/>
        <v>0</v>
      </c>
    </row>
    <row r="205" spans="1:28" x14ac:dyDescent="0.2">
      <c r="B205" s="4" t="s">
        <v>22</v>
      </c>
      <c r="C205" s="11">
        <f t="shared" ref="C205:W205" si="87">IFERROR(C192/C196,0)</f>
        <v>0</v>
      </c>
      <c r="D205" s="11">
        <f t="shared" si="87"/>
        <v>0</v>
      </c>
      <c r="E205" s="11">
        <f t="shared" si="87"/>
        <v>0</v>
      </c>
      <c r="F205" s="11">
        <f t="shared" si="87"/>
        <v>0</v>
      </c>
      <c r="G205" s="11">
        <f t="shared" si="87"/>
        <v>0</v>
      </c>
      <c r="H205" s="11">
        <f t="shared" si="87"/>
        <v>0</v>
      </c>
      <c r="I205" s="11">
        <f t="shared" si="87"/>
        <v>0</v>
      </c>
      <c r="J205" s="11">
        <f t="shared" si="87"/>
        <v>0</v>
      </c>
      <c r="K205" s="11">
        <f t="shared" si="87"/>
        <v>0</v>
      </c>
      <c r="L205" s="11">
        <f t="shared" si="87"/>
        <v>0</v>
      </c>
      <c r="M205" s="11">
        <f t="shared" si="87"/>
        <v>0</v>
      </c>
      <c r="N205" s="11">
        <f t="shared" si="87"/>
        <v>0</v>
      </c>
      <c r="O205" s="11">
        <f t="shared" si="87"/>
        <v>0</v>
      </c>
      <c r="P205" s="11">
        <f t="shared" si="87"/>
        <v>0</v>
      </c>
      <c r="Q205" s="11">
        <f t="shared" si="87"/>
        <v>0</v>
      </c>
      <c r="R205" s="11">
        <f t="shared" si="87"/>
        <v>0</v>
      </c>
      <c r="S205" s="11">
        <f t="shared" si="87"/>
        <v>0</v>
      </c>
      <c r="T205" s="11">
        <f t="shared" si="87"/>
        <v>0</v>
      </c>
      <c r="U205" s="11">
        <f t="shared" si="87"/>
        <v>0</v>
      </c>
      <c r="V205" s="11">
        <f t="shared" si="87"/>
        <v>0</v>
      </c>
      <c r="W205" s="11">
        <f t="shared" si="87"/>
        <v>0</v>
      </c>
    </row>
    <row r="206" spans="1:28" s="33" customFormat="1" x14ac:dyDescent="0.2">
      <c r="A206" s="1"/>
      <c r="B206" s="4" t="s">
        <v>23</v>
      </c>
      <c r="C206" s="11">
        <f t="shared" ref="C206:W206" si="88">IFERROR(C193/C196,0)</f>
        <v>2.3353946125609402E-2</v>
      </c>
      <c r="D206" s="11">
        <f t="shared" si="88"/>
        <v>1.3177701012068327E-2</v>
      </c>
      <c r="E206" s="11">
        <f t="shared" si="88"/>
        <v>5.8507579762420089E-3</v>
      </c>
      <c r="F206" s="11">
        <f t="shared" si="88"/>
        <v>1.9523588774382197E-3</v>
      </c>
      <c r="G206" s="11">
        <f t="shared" si="88"/>
        <v>2.0058850422923651E-3</v>
      </c>
      <c r="H206" s="11">
        <f t="shared" si="88"/>
        <v>0</v>
      </c>
      <c r="I206" s="11">
        <f t="shared" si="88"/>
        <v>0</v>
      </c>
      <c r="J206" s="11">
        <f t="shared" si="88"/>
        <v>0</v>
      </c>
      <c r="K206" s="11">
        <f t="shared" si="88"/>
        <v>0</v>
      </c>
      <c r="L206" s="11">
        <f t="shared" si="88"/>
        <v>1.6609720274880616E-2</v>
      </c>
      <c r="M206" s="11">
        <f t="shared" si="88"/>
        <v>6.944657589939153E-3</v>
      </c>
      <c r="N206" s="11">
        <f t="shared" si="88"/>
        <v>0</v>
      </c>
      <c r="O206" s="11">
        <f t="shared" si="88"/>
        <v>6.0528295061791021E-3</v>
      </c>
      <c r="P206" s="11">
        <f t="shared" si="88"/>
        <v>6.1271840847550918E-3</v>
      </c>
      <c r="Q206" s="11">
        <f t="shared" si="88"/>
        <v>1.332042904144423E-2</v>
      </c>
      <c r="R206" s="11">
        <f t="shared" si="88"/>
        <v>6.4648239072343169E-2</v>
      </c>
      <c r="S206" s="11">
        <f t="shared" si="88"/>
        <v>8.0855923911672539E-2</v>
      </c>
      <c r="T206" s="11">
        <f t="shared" si="88"/>
        <v>0.2080578565519956</v>
      </c>
      <c r="U206" s="11">
        <f t="shared" si="88"/>
        <v>0.14481873462465658</v>
      </c>
      <c r="V206" s="11">
        <f t="shared" si="88"/>
        <v>0.14378851492641997</v>
      </c>
      <c r="W206" s="11">
        <f t="shared" si="88"/>
        <v>0.23837464614106715</v>
      </c>
      <c r="X206" s="1"/>
      <c r="Y206" s="1"/>
      <c r="Z206"/>
      <c r="AA206" s="1"/>
      <c r="AB206" s="1"/>
    </row>
    <row r="207" spans="1:28" outlineLevel="1" x14ac:dyDescent="0.2">
      <c r="B207" s="4" t="s">
        <v>17</v>
      </c>
      <c r="C207" s="11">
        <f t="shared" ref="C207:W207" si="89">IFERROR(C194/C196,0)</f>
        <v>0</v>
      </c>
      <c r="D207" s="11">
        <f t="shared" si="89"/>
        <v>0</v>
      </c>
      <c r="E207" s="11">
        <f t="shared" si="89"/>
        <v>0</v>
      </c>
      <c r="F207" s="11">
        <f t="shared" si="89"/>
        <v>0</v>
      </c>
      <c r="G207" s="11">
        <f t="shared" si="89"/>
        <v>0</v>
      </c>
      <c r="H207" s="11">
        <f t="shared" si="89"/>
        <v>0</v>
      </c>
      <c r="I207" s="11">
        <f t="shared" si="89"/>
        <v>0</v>
      </c>
      <c r="J207" s="11">
        <f t="shared" si="89"/>
        <v>0</v>
      </c>
      <c r="K207" s="11">
        <f t="shared" si="89"/>
        <v>0</v>
      </c>
      <c r="L207" s="11">
        <f t="shared" si="89"/>
        <v>0</v>
      </c>
      <c r="M207" s="11">
        <f t="shared" si="89"/>
        <v>0</v>
      </c>
      <c r="N207" s="11">
        <f t="shared" si="89"/>
        <v>0</v>
      </c>
      <c r="O207" s="11">
        <f t="shared" si="89"/>
        <v>0</v>
      </c>
      <c r="P207" s="11">
        <f t="shared" si="89"/>
        <v>0</v>
      </c>
      <c r="Q207" s="11">
        <f t="shared" si="89"/>
        <v>0</v>
      </c>
      <c r="R207" s="11">
        <f t="shared" si="89"/>
        <v>0</v>
      </c>
      <c r="S207" s="11">
        <f t="shared" si="89"/>
        <v>0</v>
      </c>
      <c r="T207" s="11">
        <f t="shared" si="89"/>
        <v>0</v>
      </c>
      <c r="U207" s="11">
        <f t="shared" si="89"/>
        <v>0</v>
      </c>
      <c r="V207" s="11">
        <f t="shared" si="89"/>
        <v>0</v>
      </c>
      <c r="W207" s="11">
        <f t="shared" si="89"/>
        <v>0</v>
      </c>
    </row>
    <row r="208" spans="1:28" outlineLevel="1" x14ac:dyDescent="0.2">
      <c r="B208" s="4" t="s">
        <v>1</v>
      </c>
      <c r="C208" s="11">
        <f t="shared" ref="C208:W208" si="90">IFERROR(C195/C196,0)</f>
        <v>0</v>
      </c>
      <c r="D208" s="11">
        <f t="shared" si="90"/>
        <v>0</v>
      </c>
      <c r="E208" s="11">
        <f t="shared" si="90"/>
        <v>0</v>
      </c>
      <c r="F208" s="11">
        <f t="shared" si="90"/>
        <v>0</v>
      </c>
      <c r="G208" s="11">
        <f t="shared" si="90"/>
        <v>0</v>
      </c>
      <c r="H208" s="11">
        <f t="shared" si="90"/>
        <v>0</v>
      </c>
      <c r="I208" s="11">
        <f t="shared" si="90"/>
        <v>0</v>
      </c>
      <c r="J208" s="11">
        <f t="shared" si="90"/>
        <v>0</v>
      </c>
      <c r="K208" s="11">
        <f t="shared" si="90"/>
        <v>0</v>
      </c>
      <c r="L208" s="11">
        <f t="shared" si="90"/>
        <v>0</v>
      </c>
      <c r="M208" s="11">
        <f t="shared" si="90"/>
        <v>0</v>
      </c>
      <c r="N208" s="11">
        <f t="shared" si="90"/>
        <v>0</v>
      </c>
      <c r="O208" s="11">
        <f t="shared" si="90"/>
        <v>0</v>
      </c>
      <c r="P208" s="11">
        <f t="shared" si="90"/>
        <v>0</v>
      </c>
      <c r="Q208" s="11">
        <f t="shared" si="90"/>
        <v>0</v>
      </c>
      <c r="R208" s="11">
        <f t="shared" si="90"/>
        <v>0</v>
      </c>
      <c r="S208" s="11">
        <f t="shared" si="90"/>
        <v>0</v>
      </c>
      <c r="T208" s="11">
        <f t="shared" si="90"/>
        <v>0</v>
      </c>
      <c r="U208" s="11">
        <f t="shared" si="90"/>
        <v>0</v>
      </c>
      <c r="V208" s="11">
        <f t="shared" si="90"/>
        <v>0</v>
      </c>
      <c r="W208" s="11">
        <f t="shared" si="90"/>
        <v>0</v>
      </c>
    </row>
    <row r="209" spans="1:28" outlineLevel="1" x14ac:dyDescent="0.2"/>
    <row r="210" spans="1:28" outlineLevel="1" x14ac:dyDescent="0.2"/>
    <row r="211" spans="1:28" outlineLevel="1" x14ac:dyDescent="0.2">
      <c r="A211" s="32" t="s">
        <v>85</v>
      </c>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4"/>
      <c r="AA211" s="33"/>
      <c r="AB211" s="33"/>
    </row>
    <row r="212" spans="1:28" outlineLevel="1" x14ac:dyDescent="0.2">
      <c r="B212" s="20" t="s">
        <v>88</v>
      </c>
      <c r="C212" s="5">
        <f>'[2]Table 29'!C$32</f>
        <v>2595.153871</v>
      </c>
      <c r="D212" s="5">
        <f>'[2]Table 29'!D$32</f>
        <v>3186.791866</v>
      </c>
      <c r="E212" s="5">
        <f>'[2]Table 29'!E$32</f>
        <v>3527.6580709999998</v>
      </c>
      <c r="F212" s="5">
        <f>'[2]Table 29'!F$32</f>
        <v>3417.3168430000001</v>
      </c>
      <c r="G212" s="5">
        <f>'[2]Table 29'!G$32</f>
        <v>3273.7638080000002</v>
      </c>
      <c r="H212" s="5">
        <f>'[2]Table 29'!H$32</f>
        <v>3574.467756</v>
      </c>
      <c r="I212" s="5">
        <f>'[2]Table 29'!I$32</f>
        <v>3218.547724</v>
      </c>
      <c r="J212" s="5">
        <f>'[2]Table 29'!J$32</f>
        <v>3225.2597479999999</v>
      </c>
      <c r="K212" s="5">
        <f>'[2]Table 29'!K$32</f>
        <v>3394.8057659999999</v>
      </c>
      <c r="L212" s="5">
        <f>'[2]Table 29'!L$32</f>
        <v>3002.3355959999999</v>
      </c>
      <c r="M212" s="5">
        <f>'[2]Table 29'!M$32</f>
        <v>3230.9967449999999</v>
      </c>
      <c r="N212" s="5">
        <f>'[2]Table 29'!N$32</f>
        <v>3323.6023049999999</v>
      </c>
      <c r="O212" s="5">
        <f>'[2]Table 29'!O$32</f>
        <v>3490.1404950000001</v>
      </c>
      <c r="P212" s="5">
        <f>'[2]Table 29'!P$32</f>
        <v>3532.668197</v>
      </c>
      <c r="Q212" s="5">
        <f>'[2]Table 29'!Q$32</f>
        <v>3298.8784289999999</v>
      </c>
      <c r="R212" s="5">
        <f>'[2]Table 29'!R$32</f>
        <v>3248.3542269999998</v>
      </c>
      <c r="S212" s="5">
        <f>'[2]Table 29'!S$32</f>
        <v>2732.3514620000001</v>
      </c>
      <c r="T212" s="5">
        <f>'[2]Table 29'!T$32</f>
        <v>3406.8623729999999</v>
      </c>
      <c r="U212" s="5">
        <f>'[2]Table 29'!U$32</f>
        <v>3365.436213</v>
      </c>
      <c r="V212" s="5">
        <f>'[2]Table 29'!V$32</f>
        <v>3458.3267040000001</v>
      </c>
      <c r="W212" s="5">
        <f>'[2]Table 29'!W$32</f>
        <v>3481.9562230000001</v>
      </c>
      <c r="Z212" s="21" t="s">
        <v>26</v>
      </c>
      <c r="AB212"/>
    </row>
    <row r="213" spans="1:28" outlineLevel="1" x14ac:dyDescent="0.2">
      <c r="B213" s="7" t="s">
        <v>89</v>
      </c>
      <c r="C213" s="5"/>
      <c r="D213" s="5"/>
      <c r="E213" s="5"/>
      <c r="F213" s="5"/>
      <c r="G213" s="5"/>
      <c r="H213" s="5"/>
      <c r="I213" s="5"/>
      <c r="J213" s="5"/>
      <c r="K213" s="5"/>
      <c r="L213" s="5"/>
      <c r="M213" s="5"/>
      <c r="N213" s="5"/>
      <c r="O213" s="5"/>
      <c r="P213" s="5"/>
      <c r="Q213" s="5"/>
      <c r="R213" s="5"/>
      <c r="S213" s="5"/>
      <c r="T213" s="5"/>
      <c r="U213" s="5"/>
      <c r="V213" s="5"/>
      <c r="W213" s="5"/>
      <c r="Z213" s="21" t="s">
        <v>26</v>
      </c>
      <c r="AB213"/>
    </row>
    <row r="214" spans="1:28" outlineLevel="1" x14ac:dyDescent="0.2">
      <c r="B214" s="7" t="s">
        <v>25</v>
      </c>
      <c r="C214" s="5">
        <f>'[2]Table 31'!C$14</f>
        <v>2.6970000000000001</v>
      </c>
      <c r="D214" s="5">
        <f>'[2]Table 31'!D$14</f>
        <v>2.7280000000000002</v>
      </c>
      <c r="E214" s="5">
        <f>'[2]Table 31'!E$14</f>
        <v>2.7330000000000001</v>
      </c>
      <c r="F214" s="5">
        <f>'[2]Table 31'!F$14</f>
        <v>2.6349999999999998</v>
      </c>
      <c r="G214" s="5">
        <f>'[2]Table 31'!G$14</f>
        <v>2.7109999999999999</v>
      </c>
      <c r="H214" s="5">
        <f>'[2]Table 31'!H$14</f>
        <v>2.8140000000000001</v>
      </c>
      <c r="I214" s="5">
        <f>'[2]Table 31'!I$14</f>
        <v>2.6949999999999998</v>
      </c>
      <c r="J214" s="5">
        <f>'[2]Table 31'!J$14</f>
        <v>3.08</v>
      </c>
      <c r="K214" s="5">
        <f>'[2]Table 31'!K$14</f>
        <v>3.238</v>
      </c>
      <c r="L214" s="5">
        <f>'[2]Table 31'!L$14</f>
        <v>3.3039999999999998</v>
      </c>
      <c r="M214" s="5">
        <f>'[2]Table 31'!M$14</f>
        <v>3.3279999999999998</v>
      </c>
      <c r="N214" s="5">
        <f>'[2]Table 31'!N$14</f>
        <v>3.3780000000000001</v>
      </c>
      <c r="O214" s="5">
        <f>'[2]Table 31'!O$14</f>
        <v>3.4319999999999999</v>
      </c>
      <c r="P214" s="5">
        <f>'[2]Table 31'!P$14</f>
        <v>3.375</v>
      </c>
      <c r="Q214" s="5">
        <f>'[2]Table 31'!Q$14</f>
        <v>3.2629999999999999</v>
      </c>
      <c r="R214" s="5">
        <f>'[2]Table 31'!R$14</f>
        <v>3.605</v>
      </c>
      <c r="S214" s="5">
        <f>'[2]Table 31'!S$14</f>
        <v>3.3279999999999998</v>
      </c>
      <c r="T214" s="5">
        <f>'[2]Table 31'!T$14</f>
        <v>3.49</v>
      </c>
      <c r="U214" s="5">
        <f>'[2]Table 31'!U$14</f>
        <v>3.8180000000000001</v>
      </c>
      <c r="V214" s="5">
        <f>'[2]Table 31'!V$14</f>
        <v>3.7440000000000002</v>
      </c>
      <c r="W214" s="5">
        <f>'[2]Table 31'!W$14</f>
        <v>3.7210000000000001</v>
      </c>
      <c r="Z214" s="21" t="s">
        <v>26</v>
      </c>
      <c r="AB214"/>
    </row>
    <row r="215" spans="1:28" outlineLevel="1" x14ac:dyDescent="0.2">
      <c r="B215" s="7" t="s">
        <v>30</v>
      </c>
      <c r="C215" s="5">
        <f>'[2]Table 31'!C$24</f>
        <v>85990.817964999995</v>
      </c>
      <c r="D215" s="5">
        <f>'[2]Table 31'!D$24</f>
        <v>103470.22466599999</v>
      </c>
      <c r="E215" s="5">
        <f>'[2]Table 31'!E$24</f>
        <v>113324.321474</v>
      </c>
      <c r="F215" s="5">
        <f>'[2]Table 31'!F$24</f>
        <v>112969.89874</v>
      </c>
      <c r="G215" s="5">
        <f>'[2]Table 31'!G$24</f>
        <v>104281.979439</v>
      </c>
      <c r="H215" s="5">
        <f>'[2]Table 31'!H$24</f>
        <v>108753.801806</v>
      </c>
      <c r="I215" s="5">
        <f>'[2]Table 31'!I$24</f>
        <v>101380.841843</v>
      </c>
      <c r="J215" s="5">
        <f>'[2]Table 31'!J$24</f>
        <v>88144.971019999997</v>
      </c>
      <c r="K215" s="5">
        <f>'[2]Table 31'!K$24</f>
        <v>87514.752462000004</v>
      </c>
      <c r="L215" s="5">
        <f>'[2]Table 31'!L$24</f>
        <v>75223.279326999997</v>
      </c>
      <c r="M215" s="5">
        <f>'[2]Table 31'!M$24</f>
        <v>79708.734582000005</v>
      </c>
      <c r="N215" s="5">
        <f>'[2]Table 31'!N$24</f>
        <v>80056.670364000005</v>
      </c>
      <c r="O215" s="5">
        <f>'[2]Table 31'!O$24</f>
        <v>82077.538631000003</v>
      </c>
      <c r="P215" s="5">
        <f>'[2]Table 31'!P$24</f>
        <v>84480.750828999997</v>
      </c>
      <c r="Q215" s="5">
        <f>'[2]Table 31'!Q$24</f>
        <v>81597.702544</v>
      </c>
      <c r="R215" s="5">
        <f>'[2]Table 31'!R$24</f>
        <v>72725.515234000006</v>
      </c>
      <c r="S215" s="5">
        <f>'[2]Table 31'!S$24</f>
        <v>66264.654483000006</v>
      </c>
      <c r="T215" s="5">
        <f>'[2]Table 31'!T$24</f>
        <v>78787.597278000001</v>
      </c>
      <c r="U215" s="5">
        <f>'[2]Table 31'!U$24</f>
        <v>71143.320785999997</v>
      </c>
      <c r="V215" s="5">
        <f>'[2]Table 31'!V$24</f>
        <v>74551.926709000007</v>
      </c>
      <c r="W215" s="5">
        <f>'[2]Table 31'!W$24</f>
        <v>75525.277600999994</v>
      </c>
      <c r="Z215" s="21" t="s">
        <v>26</v>
      </c>
      <c r="AB215"/>
    </row>
    <row r="216" spans="1:28" outlineLevel="1" x14ac:dyDescent="0.2">
      <c r="B216" s="7" t="s">
        <v>31</v>
      </c>
      <c r="C216" s="5">
        <f t="shared" ref="C216:W216" si="91">C214*C215/1000</f>
        <v>231.91723605160499</v>
      </c>
      <c r="D216" s="5">
        <f t="shared" si="91"/>
        <v>282.26677288884804</v>
      </c>
      <c r="E216" s="5">
        <f t="shared" si="91"/>
        <v>309.715370588442</v>
      </c>
      <c r="F216" s="5">
        <f t="shared" si="91"/>
        <v>297.67568317989998</v>
      </c>
      <c r="G216" s="5">
        <f t="shared" si="91"/>
        <v>282.708446259129</v>
      </c>
      <c r="H216" s="5">
        <f t="shared" si="91"/>
        <v>306.03319828208402</v>
      </c>
      <c r="I216" s="5">
        <f t="shared" si="91"/>
        <v>273.22136876688501</v>
      </c>
      <c r="J216" s="5">
        <f t="shared" si="91"/>
        <v>271.4865107416</v>
      </c>
      <c r="K216" s="5">
        <f t="shared" si="91"/>
        <v>283.37276847195602</v>
      </c>
      <c r="L216" s="5">
        <f t="shared" si="91"/>
        <v>248.53771489640798</v>
      </c>
      <c r="M216" s="5">
        <f t="shared" si="91"/>
        <v>265.27066868889602</v>
      </c>
      <c r="N216" s="5">
        <f t="shared" si="91"/>
        <v>270.431432489592</v>
      </c>
      <c r="O216" s="5">
        <f t="shared" si="91"/>
        <v>281.69011258159202</v>
      </c>
      <c r="P216" s="5">
        <f t="shared" si="91"/>
        <v>285.12253404787498</v>
      </c>
      <c r="Q216" s="5">
        <f t="shared" si="91"/>
        <v>266.253303401072</v>
      </c>
      <c r="R216" s="5">
        <f t="shared" si="91"/>
        <v>262.17548241857003</v>
      </c>
      <c r="S216" s="5">
        <f t="shared" si="91"/>
        <v>220.528770119424</v>
      </c>
      <c r="T216" s="5">
        <f t="shared" si="91"/>
        <v>274.96871450022002</v>
      </c>
      <c r="U216" s="5">
        <f t="shared" si="91"/>
        <v>271.62519876094797</v>
      </c>
      <c r="V216" s="5">
        <f t="shared" si="91"/>
        <v>279.12241359849605</v>
      </c>
      <c r="W216" s="5">
        <f t="shared" si="91"/>
        <v>281.02955795332099</v>
      </c>
    </row>
    <row r="217" spans="1:28" outlineLevel="1" x14ac:dyDescent="0.2">
      <c r="B217" s="7" t="s">
        <v>140</v>
      </c>
      <c r="C217" s="14">
        <f t="shared" ref="C217:W217" si="92">C212/C216</f>
        <v>11.189999998199962</v>
      </c>
      <c r="D217" s="14">
        <f t="shared" si="92"/>
        <v>11.290000000300799</v>
      </c>
      <c r="E217" s="14">
        <f t="shared" si="92"/>
        <v>11.389999999992398</v>
      </c>
      <c r="F217" s="14">
        <f t="shared" si="92"/>
        <v>11.480000000318293</v>
      </c>
      <c r="G217" s="14">
        <f t="shared" si="92"/>
        <v>11.580000001129383</v>
      </c>
      <c r="H217" s="14">
        <f t="shared" si="92"/>
        <v>11.680000000213241</v>
      </c>
      <c r="I217" s="14">
        <f t="shared" si="92"/>
        <v>11.779999999729503</v>
      </c>
      <c r="J217" s="14">
        <f t="shared" si="92"/>
        <v>11.88000000143577</v>
      </c>
      <c r="K217" s="14">
        <f t="shared" si="92"/>
        <v>11.979999998962381</v>
      </c>
      <c r="L217" s="14">
        <f t="shared" si="92"/>
        <v>12.080000000206775</v>
      </c>
      <c r="M217" s="14">
        <f t="shared" si="92"/>
        <v>12.18000000139196</v>
      </c>
      <c r="N217" s="14">
        <f t="shared" si="92"/>
        <v>12.289999998901438</v>
      </c>
      <c r="O217" s="14">
        <f t="shared" si="92"/>
        <v>12.390000000404966</v>
      </c>
      <c r="P217" s="14">
        <f t="shared" si="92"/>
        <v>12.390000000514968</v>
      </c>
      <c r="Q217" s="14">
        <f t="shared" si="92"/>
        <v>12.389999999476881</v>
      </c>
      <c r="R217" s="14">
        <f t="shared" si="92"/>
        <v>12.38999999936652</v>
      </c>
      <c r="S217" s="14">
        <f t="shared" si="92"/>
        <v>12.39000000099913</v>
      </c>
      <c r="T217" s="14">
        <f t="shared" si="92"/>
        <v>12.390000001244774</v>
      </c>
      <c r="U217" s="14">
        <f t="shared" si="92"/>
        <v>12.390000001295368</v>
      </c>
      <c r="V217" s="14">
        <f t="shared" si="92"/>
        <v>12.3899999982611</v>
      </c>
      <c r="W217" s="14">
        <f t="shared" si="92"/>
        <v>12.389999999851806</v>
      </c>
    </row>
    <row r="218" spans="1:28" outlineLevel="1" x14ac:dyDescent="0.2">
      <c r="B218" s="7" t="s">
        <v>90</v>
      </c>
      <c r="C218" s="5">
        <f t="shared" ref="C218:W218" si="93">C215*C217</f>
        <v>962237.25287356321</v>
      </c>
      <c r="D218" s="5">
        <f t="shared" si="93"/>
        <v>1168178.8365102636</v>
      </c>
      <c r="E218" s="5">
        <f t="shared" si="93"/>
        <v>1290764.0215879984</v>
      </c>
      <c r="F218" s="5">
        <f t="shared" si="93"/>
        <v>1296894.4375711577</v>
      </c>
      <c r="G218" s="5">
        <f t="shared" si="93"/>
        <v>1207585.3220213943</v>
      </c>
      <c r="H218" s="5">
        <f t="shared" si="93"/>
        <v>1270244.4051172708</v>
      </c>
      <c r="I218" s="5">
        <f t="shared" si="93"/>
        <v>1194266.3168831167</v>
      </c>
      <c r="J218" s="5">
        <f t="shared" si="93"/>
        <v>1047162.2558441558</v>
      </c>
      <c r="K218" s="5">
        <f t="shared" si="93"/>
        <v>1048426.7344039531</v>
      </c>
      <c r="L218" s="5">
        <f t="shared" si="93"/>
        <v>908697.2142857142</v>
      </c>
      <c r="M218" s="5">
        <f t="shared" si="93"/>
        <v>970852.38731971139</v>
      </c>
      <c r="N218" s="5">
        <f t="shared" si="93"/>
        <v>983896.47868561279</v>
      </c>
      <c r="O218" s="5">
        <f t="shared" si="93"/>
        <v>1016940.7036713286</v>
      </c>
      <c r="P218" s="5">
        <f t="shared" si="93"/>
        <v>1046716.5028148149</v>
      </c>
      <c r="Q218" s="5">
        <f t="shared" si="93"/>
        <v>1010995.5344774748</v>
      </c>
      <c r="R218" s="5">
        <f t="shared" si="93"/>
        <v>901069.1337031899</v>
      </c>
      <c r="S218" s="5">
        <f t="shared" si="93"/>
        <v>821019.06911057711</v>
      </c>
      <c r="T218" s="5">
        <f t="shared" si="93"/>
        <v>976178.33037249278</v>
      </c>
      <c r="U218" s="5">
        <f t="shared" si="93"/>
        <v>881465.74463069672</v>
      </c>
      <c r="V218" s="5">
        <f t="shared" si="93"/>
        <v>923698.37179487175</v>
      </c>
      <c r="W218" s="5">
        <f t="shared" si="93"/>
        <v>935758.1894651975</v>
      </c>
    </row>
    <row r="219" spans="1:28" outlineLevel="1" x14ac:dyDescent="0.2"/>
    <row r="220" spans="1:28" outlineLevel="1" x14ac:dyDescent="0.2">
      <c r="B220" s="8" t="s">
        <v>14</v>
      </c>
      <c r="C220" s="13"/>
      <c r="H220" s="5"/>
    </row>
    <row r="221" spans="1:28" outlineLevel="1" x14ac:dyDescent="0.2">
      <c r="B221" s="4" t="s">
        <v>18</v>
      </c>
      <c r="C221" s="5">
        <f>IFERROR(INDEX('[2]Table 29'!C$14:C$19,MATCH($B221,'[2]Table 29'!$B$14:$B$19,0))*1000,0)</f>
        <v>0</v>
      </c>
      <c r="D221" s="5">
        <f>IFERROR(INDEX('[2]Table 29'!D$14:D$19,MATCH($B221,'[2]Table 29'!$B$14:$B$19,0))*1000,0)</f>
        <v>0</v>
      </c>
      <c r="E221" s="5">
        <f>IFERROR(INDEX('[2]Table 29'!E$14:E$19,MATCH($B221,'[2]Table 29'!$B$14:$B$19,0))*1000,0)</f>
        <v>0</v>
      </c>
      <c r="F221" s="5">
        <f>IFERROR(INDEX('[2]Table 29'!F$14:F$19,MATCH($B221,'[2]Table 29'!$B$14:$B$19,0))*1000,0)</f>
        <v>0</v>
      </c>
      <c r="G221" s="5">
        <f>IFERROR(INDEX('[2]Table 29'!G$14:G$19,MATCH($B221,'[2]Table 29'!$B$14:$B$19,0))*1000,0)</f>
        <v>0</v>
      </c>
      <c r="H221" s="5">
        <f>IFERROR(INDEX('[2]Table 29'!H$14:H$19,MATCH($B221,'[2]Table 29'!$B$14:$B$19,0))*1000,0)</f>
        <v>0</v>
      </c>
      <c r="I221" s="5">
        <f>IFERROR(INDEX('[2]Table 29'!I$14:I$19,MATCH($B221,'[2]Table 29'!$B$14:$B$19,0))*1000,0)</f>
        <v>0</v>
      </c>
      <c r="J221" s="5">
        <f>IFERROR(INDEX('[2]Table 29'!J$14:J$19,MATCH($B221,'[2]Table 29'!$B$14:$B$19,0))*1000,0)</f>
        <v>0</v>
      </c>
      <c r="K221" s="5">
        <f>IFERROR(INDEX('[2]Table 29'!K$14:K$19,MATCH($B221,'[2]Table 29'!$B$14:$B$19,0))*1000,0)</f>
        <v>0</v>
      </c>
      <c r="L221" s="5">
        <f>IFERROR(INDEX('[2]Table 29'!L$14:L$19,MATCH($B221,'[2]Table 29'!$B$14:$B$19,0))*1000,0)</f>
        <v>0</v>
      </c>
      <c r="M221" s="5">
        <f>IFERROR(INDEX('[2]Table 29'!M$14:M$19,MATCH($B221,'[2]Table 29'!$B$14:$B$19,0))*1000,0)</f>
        <v>0</v>
      </c>
      <c r="N221" s="5">
        <f>IFERROR(INDEX('[2]Table 29'!N$14:N$19,MATCH($B221,'[2]Table 29'!$B$14:$B$19,0))*1000,0)</f>
        <v>0</v>
      </c>
      <c r="O221" s="5">
        <f>IFERROR(INDEX('[2]Table 29'!O$14:O$19,MATCH($B221,'[2]Table 29'!$B$14:$B$19,0))*1000,0)</f>
        <v>0</v>
      </c>
      <c r="P221" s="5">
        <f>IFERROR(INDEX('[2]Table 29'!P$14:P$19,MATCH($B221,'[2]Table 29'!$B$14:$B$19,0))*1000,0)</f>
        <v>0</v>
      </c>
      <c r="Q221" s="5">
        <f>IFERROR(INDEX('[2]Table 29'!Q$14:Q$19,MATCH($B221,'[2]Table 29'!$B$14:$B$19,0))*1000,0)</f>
        <v>0</v>
      </c>
      <c r="R221" s="5">
        <f>IFERROR(INDEX('[2]Table 29'!R$14:R$19,MATCH($B221,'[2]Table 29'!$B$14:$B$19,0))*1000,0)</f>
        <v>0</v>
      </c>
      <c r="S221" s="5">
        <f>IFERROR(INDEX('[2]Table 29'!S$14:S$19,MATCH($B221,'[2]Table 29'!$B$14:$B$19,0))*1000,0)</f>
        <v>0</v>
      </c>
      <c r="T221" s="5">
        <f>IFERROR(INDEX('[2]Table 29'!T$14:T$19,MATCH($B221,'[2]Table 29'!$B$14:$B$19,0))*1000,0)</f>
        <v>0</v>
      </c>
      <c r="U221" s="5">
        <f>IFERROR(INDEX('[2]Table 29'!U$14:U$19,MATCH($B221,'[2]Table 29'!$B$14:$B$19,0))*1000,0)</f>
        <v>0</v>
      </c>
      <c r="V221" s="5">
        <f>IFERROR(INDEX('[2]Table 29'!V$14:V$19,MATCH($B221,'[2]Table 29'!$B$14:$B$19,0))*1000,0)</f>
        <v>0</v>
      </c>
      <c r="W221" s="5">
        <f>IFERROR(INDEX('[2]Table 29'!W$14:W$19,MATCH($B221,'[2]Table 29'!$B$14:$B$19,0))*1000,0)</f>
        <v>0</v>
      </c>
      <c r="Z221" s="21" t="s">
        <v>26</v>
      </c>
    </row>
    <row r="222" spans="1:28" outlineLevel="1" x14ac:dyDescent="0.2">
      <c r="B222" s="4" t="s">
        <v>19</v>
      </c>
      <c r="C222" s="5">
        <f>IFERROR(INDEX('[2]Table 29'!C$14:C$19,MATCH($B222,'[2]Table 29'!$B$14:$B$19,0))*1000,0)</f>
        <v>0</v>
      </c>
      <c r="D222" s="5">
        <f>IFERROR(INDEX('[2]Table 29'!D$14:D$19,MATCH($B222,'[2]Table 29'!$B$14:$B$19,0))*1000,0)</f>
        <v>0</v>
      </c>
      <c r="E222" s="5">
        <f>IFERROR(INDEX('[2]Table 29'!E$14:E$19,MATCH($B222,'[2]Table 29'!$B$14:$B$19,0))*1000,0)</f>
        <v>0</v>
      </c>
      <c r="F222" s="5">
        <f>IFERROR(INDEX('[2]Table 29'!F$14:F$19,MATCH($B222,'[2]Table 29'!$B$14:$B$19,0))*1000,0)</f>
        <v>0</v>
      </c>
      <c r="G222" s="5">
        <f>IFERROR(INDEX('[2]Table 29'!G$14:G$19,MATCH($B222,'[2]Table 29'!$B$14:$B$19,0))*1000,0)</f>
        <v>0</v>
      </c>
      <c r="H222" s="5">
        <f>IFERROR(INDEX('[2]Table 29'!H$14:H$19,MATCH($B222,'[2]Table 29'!$B$14:$B$19,0))*1000,0)</f>
        <v>0</v>
      </c>
      <c r="I222" s="5">
        <f>IFERROR(INDEX('[2]Table 29'!I$14:I$19,MATCH($B222,'[2]Table 29'!$B$14:$B$19,0))*1000,0)</f>
        <v>0</v>
      </c>
      <c r="J222" s="5">
        <f>IFERROR(INDEX('[2]Table 29'!J$14:J$19,MATCH($B222,'[2]Table 29'!$B$14:$B$19,0))*1000,0)</f>
        <v>0</v>
      </c>
      <c r="K222" s="5">
        <f>IFERROR(INDEX('[2]Table 29'!K$14:K$19,MATCH($B222,'[2]Table 29'!$B$14:$B$19,0))*1000,0)</f>
        <v>0</v>
      </c>
      <c r="L222" s="5">
        <f>IFERROR(INDEX('[2]Table 29'!L$14:L$19,MATCH($B222,'[2]Table 29'!$B$14:$B$19,0))*1000,0)</f>
        <v>0</v>
      </c>
      <c r="M222" s="5">
        <f>IFERROR(INDEX('[2]Table 29'!M$14:M$19,MATCH($B222,'[2]Table 29'!$B$14:$B$19,0))*1000,0)</f>
        <v>0</v>
      </c>
      <c r="N222" s="5">
        <f>IFERROR(INDEX('[2]Table 29'!N$14:N$19,MATCH($B222,'[2]Table 29'!$B$14:$B$19,0))*1000,0)</f>
        <v>0</v>
      </c>
      <c r="O222" s="5">
        <f>IFERROR(INDEX('[2]Table 29'!O$14:O$19,MATCH($B222,'[2]Table 29'!$B$14:$B$19,0))*1000,0)</f>
        <v>0</v>
      </c>
      <c r="P222" s="5">
        <f>IFERROR(INDEX('[2]Table 29'!P$14:P$19,MATCH($B222,'[2]Table 29'!$B$14:$B$19,0))*1000,0)</f>
        <v>0</v>
      </c>
      <c r="Q222" s="5">
        <f>IFERROR(INDEX('[2]Table 29'!Q$14:Q$19,MATCH($B222,'[2]Table 29'!$B$14:$B$19,0))*1000,0)</f>
        <v>0</v>
      </c>
      <c r="R222" s="5">
        <f>IFERROR(INDEX('[2]Table 29'!R$14:R$19,MATCH($B222,'[2]Table 29'!$B$14:$B$19,0))*1000,0)</f>
        <v>0</v>
      </c>
      <c r="S222" s="5">
        <f>IFERROR(INDEX('[2]Table 29'!S$14:S$19,MATCH($B222,'[2]Table 29'!$B$14:$B$19,0))*1000,0)</f>
        <v>0</v>
      </c>
      <c r="T222" s="5">
        <f>IFERROR(INDEX('[2]Table 29'!T$14:T$19,MATCH($B222,'[2]Table 29'!$B$14:$B$19,0))*1000,0)</f>
        <v>0</v>
      </c>
      <c r="U222" s="5">
        <f>IFERROR(INDEX('[2]Table 29'!U$14:U$19,MATCH($B222,'[2]Table 29'!$B$14:$B$19,0))*1000,0)</f>
        <v>0</v>
      </c>
      <c r="V222" s="5">
        <f>IFERROR(INDEX('[2]Table 29'!V$14:V$19,MATCH($B222,'[2]Table 29'!$B$14:$B$19,0))*1000,0)</f>
        <v>0</v>
      </c>
      <c r="W222" s="5">
        <f>IFERROR(INDEX('[2]Table 29'!W$14:W$19,MATCH($B222,'[2]Table 29'!$B$14:$B$19,0))*1000,0)</f>
        <v>0</v>
      </c>
      <c r="Z222" s="21" t="s">
        <v>26</v>
      </c>
    </row>
    <row r="223" spans="1:28" outlineLevel="1" x14ac:dyDescent="0.2">
      <c r="B223" s="4" t="s">
        <v>16</v>
      </c>
      <c r="C223" s="5">
        <f>IFERROR(INDEX('[2]Table 29'!C$14:C$19,MATCH($B223,'[2]Table 29'!$B$14:$B$19,0))*1000,0)</f>
        <v>4357.8869999999997</v>
      </c>
      <c r="D223" s="5">
        <f>IFERROR(INDEX('[2]Table 29'!D$14:D$19,MATCH($B223,'[2]Table 29'!$B$14:$B$19,0))*1000,0)</f>
        <v>5037.3530000000001</v>
      </c>
      <c r="E223" s="5">
        <f>IFERROR(INDEX('[2]Table 29'!E$14:E$19,MATCH($B223,'[2]Table 29'!$B$14:$B$19,0))*1000,0)</f>
        <v>5548.0720000000001</v>
      </c>
      <c r="F223" s="5">
        <f>IFERROR(INDEX('[2]Table 29'!F$14:F$19,MATCH($B223,'[2]Table 29'!$B$14:$B$19,0))*1000,0)</f>
        <v>5332.9500000000007</v>
      </c>
      <c r="G223" s="5">
        <f>IFERROR(INDEX('[2]Table 29'!G$14:G$19,MATCH($B223,'[2]Table 29'!$B$14:$B$19,0))*1000,0)</f>
        <v>4831.4849999999997</v>
      </c>
      <c r="H223" s="5">
        <f>IFERROR(INDEX('[2]Table 29'!H$14:H$19,MATCH($B223,'[2]Table 29'!$B$14:$B$19,0))*1000,0)</f>
        <v>4628.8739999999998</v>
      </c>
      <c r="I223" s="5">
        <f>IFERROR(INDEX('[2]Table 29'!I$14:I$19,MATCH($B223,'[2]Table 29'!$B$14:$B$19,0))*1000,0)</f>
        <v>4159.4179999999997</v>
      </c>
      <c r="J223" s="5">
        <f>IFERROR(INDEX('[2]Table 29'!J$14:J$19,MATCH($B223,'[2]Table 29'!$B$14:$B$19,0))*1000,0)</f>
        <v>5323.7370000000001</v>
      </c>
      <c r="K223" s="5">
        <f>IFERROR(INDEX('[2]Table 29'!K$14:K$19,MATCH($B223,'[2]Table 29'!$B$14:$B$19,0))*1000,0)</f>
        <v>5404.0549999999994</v>
      </c>
      <c r="L223" s="5">
        <f>IFERROR(INDEX('[2]Table 29'!L$14:L$19,MATCH($B223,'[2]Table 29'!$B$14:$B$19,0))*1000,0)</f>
        <v>4296.8060000000005</v>
      </c>
      <c r="M223" s="5">
        <f>IFERROR(INDEX('[2]Table 29'!M$14:M$19,MATCH($B223,'[2]Table 29'!$B$14:$B$19,0))*1000,0)</f>
        <v>4480.5129999999999</v>
      </c>
      <c r="N223" s="5">
        <f>IFERROR(INDEX('[2]Table 29'!N$14:N$19,MATCH($B223,'[2]Table 29'!$B$14:$B$19,0))*1000,0)</f>
        <v>4270.9229999999998</v>
      </c>
      <c r="O223" s="5">
        <f>IFERROR(INDEX('[2]Table 29'!O$14:O$19,MATCH($B223,'[2]Table 29'!$B$14:$B$19,0))*1000,0)</f>
        <v>4212.74</v>
      </c>
      <c r="P223" s="5">
        <f>IFERROR(INDEX('[2]Table 29'!P$14:P$19,MATCH($B223,'[2]Table 29'!$B$14:$B$19,0))*1000,0)</f>
        <v>4939.2959999999994</v>
      </c>
      <c r="Q223" s="5">
        <f>IFERROR(INDEX('[2]Table 29'!Q$14:Q$19,MATCH($B223,'[2]Table 29'!$B$14:$B$19,0))*1000,0)</f>
        <v>4469.2210000000005</v>
      </c>
      <c r="R223" s="5">
        <f>IFERROR(INDEX('[2]Table 29'!R$14:R$19,MATCH($B223,'[2]Table 29'!$B$14:$B$19,0))*1000,0)</f>
        <v>4465.933</v>
      </c>
      <c r="S223" s="5">
        <f>IFERROR(INDEX('[2]Table 29'!S$14:S$19,MATCH($B223,'[2]Table 29'!$B$14:$B$19,0))*1000,0)</f>
        <v>4080.7890000000002</v>
      </c>
      <c r="T223" s="5">
        <f>IFERROR(INDEX('[2]Table 29'!T$14:T$19,MATCH($B223,'[2]Table 29'!$B$14:$B$19,0))*1000,0)</f>
        <v>4579.6499999999996</v>
      </c>
      <c r="U223" s="5">
        <f>IFERROR(INDEX('[2]Table 29'!U$14:U$19,MATCH($B223,'[2]Table 29'!$B$14:$B$19,0))*1000,0)</f>
        <v>4774.1629999999996</v>
      </c>
      <c r="V223" s="5">
        <f>IFERROR(INDEX('[2]Table 29'!V$14:V$19,MATCH($B223,'[2]Table 29'!$B$14:$B$19,0))*1000,0)</f>
        <v>4880.13</v>
      </c>
      <c r="W223" s="5">
        <f>IFERROR(INDEX('[2]Table 29'!W$14:W$19,MATCH($B223,'[2]Table 29'!$B$14:$B$19,0))*1000,0)</f>
        <v>3672.384</v>
      </c>
      <c r="Z223" s="21" t="s">
        <v>26</v>
      </c>
    </row>
    <row r="224" spans="1:28" outlineLevel="1" x14ac:dyDescent="0.2">
      <c r="B224" s="4" t="s">
        <v>21</v>
      </c>
      <c r="C224" s="5">
        <f>IFERROR(INDEX('[2]Table 29'!C$14:C$19,MATCH($B224,'[2]Table 29'!$B$14:$B$19,0))*1000,0)</f>
        <v>0</v>
      </c>
      <c r="D224" s="5">
        <f>IFERROR(INDEX('[2]Table 29'!D$14:D$19,MATCH($B224,'[2]Table 29'!$B$14:$B$19,0))*1000,0)</f>
        <v>0</v>
      </c>
      <c r="E224" s="5">
        <f>IFERROR(INDEX('[2]Table 29'!E$14:E$19,MATCH($B224,'[2]Table 29'!$B$14:$B$19,0))*1000,0)</f>
        <v>0</v>
      </c>
      <c r="F224" s="5">
        <f>IFERROR(INDEX('[2]Table 29'!F$14:F$19,MATCH($B224,'[2]Table 29'!$B$14:$B$19,0))*1000,0)</f>
        <v>0</v>
      </c>
      <c r="G224" s="5">
        <f>IFERROR(INDEX('[2]Table 29'!G$14:G$19,MATCH($B224,'[2]Table 29'!$B$14:$B$19,0))*1000,0)</f>
        <v>0</v>
      </c>
      <c r="H224" s="5">
        <f>IFERROR(INDEX('[2]Table 29'!H$14:H$19,MATCH($B224,'[2]Table 29'!$B$14:$B$19,0))*1000,0)</f>
        <v>0</v>
      </c>
      <c r="I224" s="5">
        <f>IFERROR(INDEX('[2]Table 29'!I$14:I$19,MATCH($B224,'[2]Table 29'!$B$14:$B$19,0))*1000,0)</f>
        <v>0</v>
      </c>
      <c r="J224" s="5">
        <f>IFERROR(INDEX('[2]Table 29'!J$14:J$19,MATCH($B224,'[2]Table 29'!$B$14:$B$19,0))*1000,0)</f>
        <v>0</v>
      </c>
      <c r="K224" s="5">
        <f>IFERROR(INDEX('[2]Table 29'!K$14:K$19,MATCH($B224,'[2]Table 29'!$B$14:$B$19,0))*1000,0)</f>
        <v>0</v>
      </c>
      <c r="L224" s="5">
        <f>IFERROR(INDEX('[2]Table 29'!L$14:L$19,MATCH($B224,'[2]Table 29'!$B$14:$B$19,0))*1000,0)</f>
        <v>0</v>
      </c>
      <c r="M224" s="5">
        <f>IFERROR(INDEX('[2]Table 29'!M$14:M$19,MATCH($B224,'[2]Table 29'!$B$14:$B$19,0))*1000,0)</f>
        <v>0</v>
      </c>
      <c r="N224" s="5">
        <f>IFERROR(INDEX('[2]Table 29'!N$14:N$19,MATCH($B224,'[2]Table 29'!$B$14:$B$19,0))*1000,0)</f>
        <v>0</v>
      </c>
      <c r="O224" s="5">
        <f>IFERROR(INDEX('[2]Table 29'!O$14:O$19,MATCH($B224,'[2]Table 29'!$B$14:$B$19,0))*1000,0)</f>
        <v>0</v>
      </c>
      <c r="P224" s="5">
        <f>IFERROR(INDEX('[2]Table 29'!P$14:P$19,MATCH($B224,'[2]Table 29'!$B$14:$B$19,0))*1000,0)</f>
        <v>0</v>
      </c>
      <c r="Q224" s="5">
        <f>IFERROR(INDEX('[2]Table 29'!Q$14:Q$19,MATCH($B224,'[2]Table 29'!$B$14:$B$19,0))*1000,0)</f>
        <v>0</v>
      </c>
      <c r="R224" s="5">
        <f>IFERROR(INDEX('[2]Table 29'!R$14:R$19,MATCH($B224,'[2]Table 29'!$B$14:$B$19,0))*1000,0)</f>
        <v>0</v>
      </c>
      <c r="S224" s="5">
        <f>IFERROR(INDEX('[2]Table 29'!S$14:S$19,MATCH($B224,'[2]Table 29'!$B$14:$B$19,0))*1000,0)</f>
        <v>0</v>
      </c>
      <c r="T224" s="5">
        <f>IFERROR(INDEX('[2]Table 29'!T$14:T$19,MATCH($B224,'[2]Table 29'!$B$14:$B$19,0))*1000,0)</f>
        <v>0</v>
      </c>
      <c r="U224" s="5">
        <f>IFERROR(INDEX('[2]Table 29'!U$14:U$19,MATCH($B224,'[2]Table 29'!$B$14:$B$19,0))*1000,0)</f>
        <v>0</v>
      </c>
      <c r="V224" s="5">
        <f>IFERROR(INDEX('[2]Table 29'!V$14:V$19,MATCH($B224,'[2]Table 29'!$B$14:$B$19,0))*1000,0)</f>
        <v>0</v>
      </c>
      <c r="W224" s="5">
        <f>IFERROR(INDEX('[2]Table 29'!W$14:W$19,MATCH($B224,'[2]Table 29'!$B$14:$B$19,0))*1000,0)</f>
        <v>0</v>
      </c>
      <c r="Z224" s="21" t="s">
        <v>26</v>
      </c>
    </row>
    <row r="225" spans="2:26" outlineLevel="1" x14ac:dyDescent="0.2">
      <c r="B225" s="4" t="s">
        <v>20</v>
      </c>
      <c r="C225" s="5">
        <f>IFERROR(INDEX('[2]Table 29'!C$14:C$19,MATCH($B225,'[2]Table 29'!$B$14:$B$19,0))*1000,0)</f>
        <v>5.9550000000000001</v>
      </c>
      <c r="D225" s="5">
        <f>IFERROR(INDEX('[2]Table 29'!D$14:D$19,MATCH($B225,'[2]Table 29'!$B$14:$B$19,0))*1000,0)</f>
        <v>10.717000000000001</v>
      </c>
      <c r="E225" s="5">
        <f>IFERROR(INDEX('[2]Table 29'!E$14:E$19,MATCH($B225,'[2]Table 29'!$B$14:$B$19,0))*1000,0)</f>
        <v>13.360999999999999</v>
      </c>
      <c r="F225" s="5">
        <f>IFERROR(INDEX('[2]Table 29'!F$14:F$19,MATCH($B225,'[2]Table 29'!$B$14:$B$19,0))*1000,0)</f>
        <v>14.456</v>
      </c>
      <c r="G225" s="5">
        <f>IFERROR(INDEX('[2]Table 29'!G$14:G$19,MATCH($B225,'[2]Table 29'!$B$14:$B$19,0))*1000,0)</f>
        <v>8.7040000000000006</v>
      </c>
      <c r="H225" s="5">
        <f>IFERROR(INDEX('[2]Table 29'!H$14:H$19,MATCH($B225,'[2]Table 29'!$B$14:$B$19,0))*1000,0)</f>
        <v>5.6880000000000006</v>
      </c>
      <c r="I225" s="5">
        <f>IFERROR(INDEX('[2]Table 29'!I$14:I$19,MATCH($B225,'[2]Table 29'!$B$14:$B$19,0))*1000,0)</f>
        <v>2.4550000000000001</v>
      </c>
      <c r="J225" s="5">
        <f>IFERROR(INDEX('[2]Table 29'!J$14:J$19,MATCH($B225,'[2]Table 29'!$B$14:$B$19,0))*1000,0)</f>
        <v>3.8780000000000001</v>
      </c>
      <c r="K225" s="5">
        <f>IFERROR(INDEX('[2]Table 29'!K$14:K$19,MATCH($B225,'[2]Table 29'!$B$14:$B$19,0))*1000,0)</f>
        <v>5.6260000000000003</v>
      </c>
      <c r="L225" s="5">
        <f>IFERROR(INDEX('[2]Table 29'!L$14:L$19,MATCH($B225,'[2]Table 29'!$B$14:$B$19,0))*1000,0)</f>
        <v>4.8369999999999997</v>
      </c>
      <c r="M225" s="5">
        <f>IFERROR(INDEX('[2]Table 29'!M$14:M$19,MATCH($B225,'[2]Table 29'!$B$14:$B$19,0))*1000,0)</f>
        <v>5.4630000000000001</v>
      </c>
      <c r="N225" s="5">
        <f>IFERROR(INDEX('[2]Table 29'!N$14:N$19,MATCH($B225,'[2]Table 29'!$B$14:$B$19,0))*1000,0)</f>
        <v>6.2779999999999996</v>
      </c>
      <c r="O225" s="5">
        <f>IFERROR(INDEX('[2]Table 29'!O$14:O$19,MATCH($B225,'[2]Table 29'!$B$14:$B$19,0))*1000,0)</f>
        <v>5.492</v>
      </c>
      <c r="P225" s="5">
        <f>IFERROR(INDEX('[2]Table 29'!P$14:P$19,MATCH($B225,'[2]Table 29'!$B$14:$B$19,0))*1000,0)</f>
        <v>17.768000000000001</v>
      </c>
      <c r="Q225" s="5">
        <f>IFERROR(INDEX('[2]Table 29'!Q$14:Q$19,MATCH($B225,'[2]Table 29'!$B$14:$B$19,0))*1000,0)</f>
        <v>21.606000000000002</v>
      </c>
      <c r="R225" s="5">
        <f>IFERROR(INDEX('[2]Table 29'!R$14:R$19,MATCH($B225,'[2]Table 29'!$B$14:$B$19,0))*1000,0)</f>
        <v>26.126000000000001</v>
      </c>
      <c r="S225" s="5">
        <f>IFERROR(INDEX('[2]Table 29'!S$14:S$19,MATCH($B225,'[2]Table 29'!$B$14:$B$19,0))*1000,0)</f>
        <v>34.295999999999999</v>
      </c>
      <c r="T225" s="5">
        <f>IFERROR(INDEX('[2]Table 29'!T$14:T$19,MATCH($B225,'[2]Table 29'!$B$14:$B$19,0))*1000,0)</f>
        <v>56.71</v>
      </c>
      <c r="U225" s="5">
        <f>IFERROR(INDEX('[2]Table 29'!U$14:U$19,MATCH($B225,'[2]Table 29'!$B$14:$B$19,0))*1000,0)</f>
        <v>73.52</v>
      </c>
      <c r="V225" s="5">
        <f>IFERROR(INDEX('[2]Table 29'!V$14:V$19,MATCH($B225,'[2]Table 29'!$B$14:$B$19,0))*1000,0)</f>
        <v>73.176000000000002</v>
      </c>
      <c r="W225" s="5">
        <f>IFERROR(INDEX('[2]Table 29'!W$14:W$19,MATCH($B225,'[2]Table 29'!$B$14:$B$19,0))*1000,0)</f>
        <v>78.048999999999992</v>
      </c>
      <c r="Z225" s="21" t="s">
        <v>26</v>
      </c>
    </row>
    <row r="226" spans="2:26" outlineLevel="1" x14ac:dyDescent="0.2">
      <c r="B226" s="4" t="s">
        <v>0</v>
      </c>
      <c r="C226" s="5">
        <f>IFERROR(INDEX('[2]Table 29'!C$14:C$19,MATCH($B226,'[2]Table 29'!$B$14:$B$19,0))*1000,0)</f>
        <v>0</v>
      </c>
      <c r="D226" s="5">
        <f>IFERROR(INDEX('[2]Table 29'!D$14:D$19,MATCH($B226,'[2]Table 29'!$B$14:$B$19,0))*1000,0)</f>
        <v>0</v>
      </c>
      <c r="E226" s="5">
        <f>IFERROR(INDEX('[2]Table 29'!E$14:E$19,MATCH($B226,'[2]Table 29'!$B$14:$B$19,0))*1000,0)</f>
        <v>0</v>
      </c>
      <c r="F226" s="5">
        <f>IFERROR(INDEX('[2]Table 29'!F$14:F$19,MATCH($B226,'[2]Table 29'!$B$14:$B$19,0))*1000,0)</f>
        <v>0</v>
      </c>
      <c r="G226" s="5">
        <f>IFERROR(INDEX('[2]Table 29'!G$14:G$19,MATCH($B226,'[2]Table 29'!$B$14:$B$19,0))*1000,0)</f>
        <v>0</v>
      </c>
      <c r="H226" s="5">
        <f>IFERROR(INDEX('[2]Table 29'!H$14:H$19,MATCH($B226,'[2]Table 29'!$B$14:$B$19,0))*1000,0)</f>
        <v>0</v>
      </c>
      <c r="I226" s="5">
        <f>IFERROR(INDEX('[2]Table 29'!I$14:I$19,MATCH($B226,'[2]Table 29'!$B$14:$B$19,0))*1000,0)</f>
        <v>0</v>
      </c>
      <c r="J226" s="5">
        <f>IFERROR(INDEX('[2]Table 29'!J$14:J$19,MATCH($B226,'[2]Table 29'!$B$14:$B$19,0))*1000,0)</f>
        <v>0</v>
      </c>
      <c r="K226" s="5">
        <f>IFERROR(INDEX('[2]Table 29'!K$14:K$19,MATCH($B226,'[2]Table 29'!$B$14:$B$19,0))*1000,0)</f>
        <v>0</v>
      </c>
      <c r="L226" s="5">
        <f>IFERROR(INDEX('[2]Table 29'!L$14:L$19,MATCH($B226,'[2]Table 29'!$B$14:$B$19,0))*1000,0)</f>
        <v>0</v>
      </c>
      <c r="M226" s="5">
        <f>IFERROR(INDEX('[2]Table 29'!M$14:M$19,MATCH($B226,'[2]Table 29'!$B$14:$B$19,0))*1000,0)</f>
        <v>0.19400000000000001</v>
      </c>
      <c r="N226" s="5">
        <f>IFERROR(INDEX('[2]Table 29'!N$14:N$19,MATCH($B226,'[2]Table 29'!$B$14:$B$19,0))*1000,0)</f>
        <v>0.26699999999999996</v>
      </c>
      <c r="O226" s="5">
        <f>IFERROR(INDEX('[2]Table 29'!O$14:O$19,MATCH($B226,'[2]Table 29'!$B$14:$B$19,0))*1000,0)</f>
        <v>0.217</v>
      </c>
      <c r="P226" s="5">
        <f>IFERROR(INDEX('[2]Table 29'!P$14:P$19,MATCH($B226,'[2]Table 29'!$B$14:$B$19,0))*1000,0)</f>
        <v>0.63400000000000001</v>
      </c>
      <c r="Q226" s="5">
        <f>IFERROR(INDEX('[2]Table 29'!Q$14:Q$19,MATCH($B226,'[2]Table 29'!$B$14:$B$19,0))*1000,0)</f>
        <v>0.79</v>
      </c>
      <c r="R226" s="5">
        <f>IFERROR(INDEX('[2]Table 29'!R$14:R$19,MATCH($B226,'[2]Table 29'!$B$14:$B$19,0))*1000,0)</f>
        <v>0</v>
      </c>
      <c r="S226" s="5">
        <f>IFERROR(INDEX('[2]Table 29'!S$14:S$19,MATCH($B226,'[2]Table 29'!$B$14:$B$19,0))*1000,0)</f>
        <v>0</v>
      </c>
      <c r="T226" s="5">
        <f>IFERROR(INDEX('[2]Table 29'!T$14:T$19,MATCH($B226,'[2]Table 29'!$B$14:$B$19,0))*1000,0)</f>
        <v>0</v>
      </c>
      <c r="U226" s="5">
        <f>IFERROR(INDEX('[2]Table 29'!U$14:U$19,MATCH($B226,'[2]Table 29'!$B$14:$B$19,0))*1000,0)</f>
        <v>0</v>
      </c>
      <c r="V226" s="5">
        <f>IFERROR(INDEX('[2]Table 29'!V$14:V$19,MATCH($B226,'[2]Table 29'!$B$14:$B$19,0))*1000,0)</f>
        <v>0</v>
      </c>
      <c r="W226" s="5">
        <f>IFERROR(INDEX('[2]Table 29'!W$14:W$19,MATCH($B226,'[2]Table 29'!$B$14:$B$19,0))*1000,0)</f>
        <v>0</v>
      </c>
      <c r="Z226" s="21" t="s">
        <v>26</v>
      </c>
    </row>
    <row r="227" spans="2:26" outlineLevel="1" x14ac:dyDescent="0.2">
      <c r="B227" s="4" t="s">
        <v>22</v>
      </c>
      <c r="C227" s="5">
        <f>IFERROR(INDEX('[2]Table 29'!C$14:C$19,MATCH($B227,'[2]Table 29'!$B$14:$B$19,0))*1000,0)</f>
        <v>424</v>
      </c>
      <c r="D227" s="5">
        <f>IFERROR(INDEX('[2]Table 29'!D$14:D$19,MATCH($B227,'[2]Table 29'!$B$14:$B$19,0))*1000,0)</f>
        <v>416</v>
      </c>
      <c r="E227" s="5">
        <f>IFERROR(INDEX('[2]Table 29'!E$14:E$19,MATCH($B227,'[2]Table 29'!$B$14:$B$19,0))*1000,0)</f>
        <v>520</v>
      </c>
      <c r="F227" s="5">
        <f>IFERROR(INDEX('[2]Table 29'!F$14:F$19,MATCH($B227,'[2]Table 29'!$B$14:$B$19,0))*1000,0)</f>
        <v>536</v>
      </c>
      <c r="G227" s="5">
        <f>IFERROR(INDEX('[2]Table 29'!G$14:G$19,MATCH($B227,'[2]Table 29'!$B$14:$B$19,0))*1000,0)</f>
        <v>497</v>
      </c>
      <c r="H227" s="5">
        <f>IFERROR(INDEX('[2]Table 29'!H$14:H$19,MATCH($B227,'[2]Table 29'!$B$14:$B$19,0))*1000,0)</f>
        <v>507</v>
      </c>
      <c r="I227" s="5">
        <f>IFERROR(INDEX('[2]Table 29'!I$14:I$19,MATCH($B227,'[2]Table 29'!$B$14:$B$19,0))*1000,0)</f>
        <v>424</v>
      </c>
      <c r="J227" s="5">
        <f>IFERROR(INDEX('[2]Table 29'!J$14:J$19,MATCH($B227,'[2]Table 29'!$B$14:$B$19,0))*1000,0)</f>
        <v>514</v>
      </c>
      <c r="K227" s="5">
        <f>IFERROR(INDEX('[2]Table 29'!K$14:K$19,MATCH($B227,'[2]Table 29'!$B$14:$B$19,0))*1000,0)</f>
        <v>611</v>
      </c>
      <c r="L227" s="5">
        <f>IFERROR(INDEX('[2]Table 29'!L$14:L$19,MATCH($B227,'[2]Table 29'!$B$14:$B$19,0))*1000,0)</f>
        <v>674</v>
      </c>
      <c r="M227" s="5">
        <f>IFERROR(INDEX('[2]Table 29'!M$14:M$19,MATCH($B227,'[2]Table 29'!$B$14:$B$19,0))*1000,0)</f>
        <v>774</v>
      </c>
      <c r="N227" s="5">
        <f>IFERROR(INDEX('[2]Table 29'!N$14:N$19,MATCH($B227,'[2]Table 29'!$B$14:$B$19,0))*1000,0)</f>
        <v>734</v>
      </c>
      <c r="O227" s="5">
        <f>IFERROR(INDEX('[2]Table 29'!O$14:O$19,MATCH($B227,'[2]Table 29'!$B$14:$B$19,0))*1000,0)</f>
        <v>797</v>
      </c>
      <c r="P227" s="5">
        <f>IFERROR(INDEX('[2]Table 29'!P$14:P$19,MATCH($B227,'[2]Table 29'!$B$14:$B$19,0))*1000,0)</f>
        <v>756</v>
      </c>
      <c r="Q227" s="5">
        <f>IFERROR(INDEX('[2]Table 29'!Q$14:Q$19,MATCH($B227,'[2]Table 29'!$B$14:$B$19,0))*1000,0)</f>
        <v>820</v>
      </c>
      <c r="R227" s="5">
        <f>IFERROR(INDEX('[2]Table 29'!R$14:R$19,MATCH($B227,'[2]Table 29'!$B$14:$B$19,0))*1000,0)</f>
        <v>733</v>
      </c>
      <c r="S227" s="5">
        <f>IFERROR(INDEX('[2]Table 29'!S$14:S$19,MATCH($B227,'[2]Table 29'!$B$14:$B$19,0))*1000,0)</f>
        <v>743</v>
      </c>
      <c r="T227" s="5">
        <f>IFERROR(INDEX('[2]Table 29'!T$14:T$19,MATCH($B227,'[2]Table 29'!$B$14:$B$19,0))*1000,0)</f>
        <v>762</v>
      </c>
      <c r="U227" s="5">
        <f>IFERROR(INDEX('[2]Table 29'!U$14:U$19,MATCH($B227,'[2]Table 29'!$B$14:$B$19,0))*1000,0)</f>
        <v>763</v>
      </c>
      <c r="V227" s="5">
        <f>IFERROR(INDEX('[2]Table 29'!V$14:V$19,MATCH($B227,'[2]Table 29'!$B$14:$B$19,0))*1000,0)</f>
        <v>779</v>
      </c>
      <c r="W227" s="5">
        <f>IFERROR(INDEX('[2]Table 29'!W$14:W$19,MATCH($B227,'[2]Table 29'!$B$14:$B$19,0))*1000,0)</f>
        <v>730</v>
      </c>
      <c r="Z227" s="21" t="s">
        <v>26</v>
      </c>
    </row>
    <row r="228" spans="2:26" outlineLevel="1" x14ac:dyDescent="0.2">
      <c r="B228" s="4" t="s">
        <v>23</v>
      </c>
      <c r="C228" s="5">
        <f>IFERROR(INDEX('[2]Table 29'!C$14:C$19,MATCH($B228,'[2]Table 29'!$B$14:$B$19,0))*1000,0)</f>
        <v>272.46899999999999</v>
      </c>
      <c r="D228" s="5">
        <f>IFERROR(INDEX('[2]Table 29'!D$14:D$19,MATCH($B228,'[2]Table 29'!$B$14:$B$19,0))*1000,0)</f>
        <v>90.129000000000005</v>
      </c>
      <c r="E228" s="5">
        <f>IFERROR(INDEX('[2]Table 29'!E$14:E$19,MATCH($B228,'[2]Table 29'!$B$14:$B$19,0))*1000,0)</f>
        <v>54.480000000000004</v>
      </c>
      <c r="F228" s="5">
        <f>IFERROR(INDEX('[2]Table 29'!F$14:F$19,MATCH($B228,'[2]Table 29'!$B$14:$B$19,0))*1000,0)</f>
        <v>59.098999999999997</v>
      </c>
      <c r="G228" s="5">
        <f>IFERROR(INDEX('[2]Table 29'!G$14:G$19,MATCH($B228,'[2]Table 29'!$B$14:$B$19,0))*1000,0)</f>
        <v>56.774999999999999</v>
      </c>
      <c r="H228" s="5">
        <f>IFERROR(INDEX('[2]Table 29'!H$14:H$19,MATCH($B228,'[2]Table 29'!$B$14:$B$19,0))*1000,0)</f>
        <v>54.783000000000001</v>
      </c>
      <c r="I228" s="5">
        <f>IFERROR(INDEX('[2]Table 29'!I$14:I$19,MATCH($B228,'[2]Table 29'!$B$14:$B$19,0))*1000,0)</f>
        <v>50.905000000000001</v>
      </c>
      <c r="J228" s="5">
        <f>IFERROR(INDEX('[2]Table 29'!J$14:J$19,MATCH($B228,'[2]Table 29'!$B$14:$B$19,0))*1000,0)</f>
        <v>59.771999999999998</v>
      </c>
      <c r="K228" s="5">
        <f>IFERROR(INDEX('[2]Table 29'!K$14:K$19,MATCH($B228,'[2]Table 29'!$B$14:$B$19,0))*1000,0)</f>
        <v>55.883000000000003</v>
      </c>
      <c r="L228" s="5">
        <f>IFERROR(INDEX('[2]Table 29'!L$14:L$19,MATCH($B228,'[2]Table 29'!$B$14:$B$19,0))*1000,0)</f>
        <v>75.046999999999997</v>
      </c>
      <c r="M228" s="5">
        <f>IFERROR(INDEX('[2]Table 29'!M$14:M$19,MATCH($B228,'[2]Table 29'!$B$14:$B$19,0))*1000,0)</f>
        <v>111.51300000000001</v>
      </c>
      <c r="N228" s="5">
        <f>IFERROR(INDEX('[2]Table 29'!N$14:N$19,MATCH($B228,'[2]Table 29'!$B$14:$B$19,0))*1000,0)</f>
        <v>101.83</v>
      </c>
      <c r="O228" s="5">
        <f>IFERROR(INDEX('[2]Table 29'!O$14:O$19,MATCH($B228,'[2]Table 29'!$B$14:$B$19,0))*1000,0)</f>
        <v>212.68200000000002</v>
      </c>
      <c r="P228" s="5">
        <f>IFERROR(INDEX('[2]Table 29'!P$14:P$19,MATCH($B228,'[2]Table 29'!$B$14:$B$19,0))*1000,0)</f>
        <v>182.959</v>
      </c>
      <c r="Q228" s="5">
        <f>IFERROR(INDEX('[2]Table 29'!Q$14:Q$19,MATCH($B228,'[2]Table 29'!$B$14:$B$19,0))*1000,0)</f>
        <v>199.64100000000002</v>
      </c>
      <c r="R228" s="5">
        <f>IFERROR(INDEX('[2]Table 29'!R$14:R$19,MATCH($B228,'[2]Table 29'!$B$14:$B$19,0))*1000,0)</f>
        <v>212.708</v>
      </c>
      <c r="S228" s="5">
        <f>IFERROR(INDEX('[2]Table 29'!S$14:S$19,MATCH($B228,'[2]Table 29'!$B$14:$B$19,0))*1000,0)</f>
        <v>204.09700000000001</v>
      </c>
      <c r="T228" s="5">
        <f>IFERROR(INDEX('[2]Table 29'!T$14:T$19,MATCH($B228,'[2]Table 29'!$B$14:$B$19,0))*1000,0)</f>
        <v>235.959</v>
      </c>
      <c r="U228" s="5">
        <f>IFERROR(INDEX('[2]Table 29'!U$14:U$19,MATCH($B228,'[2]Table 29'!$B$14:$B$19,0))*1000,0)</f>
        <v>228.19300000000001</v>
      </c>
      <c r="V228" s="5">
        <f>IFERROR(INDEX('[2]Table 29'!V$14:V$19,MATCH($B228,'[2]Table 29'!$B$14:$B$19,0))*1000,0)</f>
        <v>241.42500000000001</v>
      </c>
      <c r="W228" s="5">
        <f>IFERROR(INDEX('[2]Table 29'!W$14:W$19,MATCH($B228,'[2]Table 29'!$B$14:$B$19,0))*1000,0)</f>
        <v>187.74199999999999</v>
      </c>
      <c r="Z228" s="21" t="s">
        <v>26</v>
      </c>
    </row>
    <row r="229" spans="2:26" outlineLevel="1" x14ac:dyDescent="0.2">
      <c r="B229" s="4" t="s">
        <v>17</v>
      </c>
      <c r="C229" s="5">
        <f>IFERROR(INDEX('[2]Table 29'!C$14:C$19,MATCH($B229,'[2]Table 29'!$B$14:$B$19,0))*1000,0)</f>
        <v>0</v>
      </c>
      <c r="D229" s="5">
        <f>IFERROR(INDEX('[2]Table 29'!D$14:D$19,MATCH($B229,'[2]Table 29'!$B$14:$B$19,0))*1000,0)</f>
        <v>0</v>
      </c>
      <c r="E229" s="5">
        <f>IFERROR(INDEX('[2]Table 29'!E$14:E$19,MATCH($B229,'[2]Table 29'!$B$14:$B$19,0))*1000,0)</f>
        <v>0</v>
      </c>
      <c r="F229" s="5">
        <f>IFERROR(INDEX('[2]Table 29'!F$14:F$19,MATCH($B229,'[2]Table 29'!$B$14:$B$19,0))*1000,0)</f>
        <v>0</v>
      </c>
      <c r="G229" s="5">
        <f>IFERROR(INDEX('[2]Table 29'!G$14:G$19,MATCH($B229,'[2]Table 29'!$B$14:$B$19,0))*1000,0)</f>
        <v>0</v>
      </c>
      <c r="H229" s="5">
        <f>IFERROR(INDEX('[2]Table 29'!H$14:H$19,MATCH($B229,'[2]Table 29'!$B$14:$B$19,0))*1000,0)</f>
        <v>0</v>
      </c>
      <c r="I229" s="5">
        <f>IFERROR(INDEX('[2]Table 29'!I$14:I$19,MATCH($B229,'[2]Table 29'!$B$14:$B$19,0))*1000,0)</f>
        <v>0</v>
      </c>
      <c r="J229" s="5">
        <f>IFERROR(INDEX('[2]Table 29'!J$14:J$19,MATCH($B229,'[2]Table 29'!$B$14:$B$19,0))*1000,0)</f>
        <v>0</v>
      </c>
      <c r="K229" s="5">
        <f>IFERROR(INDEX('[2]Table 29'!K$14:K$19,MATCH($B229,'[2]Table 29'!$B$14:$B$19,0))*1000,0)</f>
        <v>0</v>
      </c>
      <c r="L229" s="5">
        <f>IFERROR(INDEX('[2]Table 29'!L$14:L$19,MATCH($B229,'[2]Table 29'!$B$14:$B$19,0))*1000,0)</f>
        <v>0</v>
      </c>
      <c r="M229" s="5">
        <f>IFERROR(INDEX('[2]Table 29'!M$14:M$19,MATCH($B229,'[2]Table 29'!$B$14:$B$19,0))*1000,0)</f>
        <v>0</v>
      </c>
      <c r="N229" s="5">
        <f>IFERROR(INDEX('[2]Table 29'!N$14:N$19,MATCH($B229,'[2]Table 29'!$B$14:$B$19,0))*1000,0)</f>
        <v>0</v>
      </c>
      <c r="O229" s="5">
        <f>IFERROR(INDEX('[2]Table 29'!O$14:O$19,MATCH($B229,'[2]Table 29'!$B$14:$B$19,0))*1000,0)</f>
        <v>0</v>
      </c>
      <c r="P229" s="5">
        <f>IFERROR(INDEX('[2]Table 29'!P$14:P$19,MATCH($B229,'[2]Table 29'!$B$14:$B$19,0))*1000,0)</f>
        <v>0</v>
      </c>
      <c r="Q229" s="5">
        <f>IFERROR(INDEX('[2]Table 29'!Q$14:Q$19,MATCH($B229,'[2]Table 29'!$B$14:$B$19,0))*1000,0)</f>
        <v>0</v>
      </c>
      <c r="R229" s="5">
        <f>IFERROR(INDEX('[2]Table 29'!R$14:R$19,MATCH($B229,'[2]Table 29'!$B$14:$B$19,0))*1000,0)</f>
        <v>0</v>
      </c>
      <c r="S229" s="5">
        <f>IFERROR(INDEX('[2]Table 29'!S$14:S$19,MATCH($B229,'[2]Table 29'!$B$14:$B$19,0))*1000,0)</f>
        <v>0</v>
      </c>
      <c r="T229" s="5">
        <f>IFERROR(INDEX('[2]Table 29'!T$14:T$19,MATCH($B229,'[2]Table 29'!$B$14:$B$19,0))*1000,0)</f>
        <v>0</v>
      </c>
      <c r="U229" s="5">
        <f>IFERROR(INDEX('[2]Table 29'!U$14:U$19,MATCH($B229,'[2]Table 29'!$B$14:$B$19,0))*1000,0)</f>
        <v>0</v>
      </c>
      <c r="V229" s="5">
        <f>IFERROR(INDEX('[2]Table 29'!V$14:V$19,MATCH($B229,'[2]Table 29'!$B$14:$B$19,0))*1000,0)</f>
        <v>0</v>
      </c>
      <c r="W229" s="5">
        <f>IFERROR(INDEX('[2]Table 29'!W$14:W$19,MATCH($B229,'[2]Table 29'!$B$14:$B$19,0))*1000,0)</f>
        <v>0</v>
      </c>
      <c r="Z229" s="21" t="s">
        <v>26</v>
      </c>
    </row>
    <row r="230" spans="2:26" outlineLevel="1" x14ac:dyDescent="0.2">
      <c r="B230" s="4" t="s">
        <v>1</v>
      </c>
      <c r="C230" s="5">
        <f>IFERROR(INDEX('[2]Table 29'!C$14:C$19,MATCH($B230,'[2]Table 29'!$B$14:$B$19,0))*1000,0)</f>
        <v>0</v>
      </c>
      <c r="D230" s="5">
        <f>IFERROR(INDEX('[2]Table 29'!D$14:D$19,MATCH($B230,'[2]Table 29'!$B$14:$B$19,0))*1000,0)</f>
        <v>0</v>
      </c>
      <c r="E230" s="5">
        <f>IFERROR(INDEX('[2]Table 29'!E$14:E$19,MATCH($B230,'[2]Table 29'!$B$14:$B$19,0))*1000,0)</f>
        <v>0</v>
      </c>
      <c r="F230" s="5">
        <f>IFERROR(INDEX('[2]Table 29'!F$14:F$19,MATCH($B230,'[2]Table 29'!$B$14:$B$19,0))*1000,0)</f>
        <v>0</v>
      </c>
      <c r="G230" s="5">
        <f>IFERROR(INDEX('[2]Table 29'!G$14:G$19,MATCH($B230,'[2]Table 29'!$B$14:$B$19,0))*1000,0)</f>
        <v>0</v>
      </c>
      <c r="H230" s="5">
        <f>IFERROR(INDEX('[2]Table 29'!H$14:H$19,MATCH($B230,'[2]Table 29'!$B$14:$B$19,0))*1000,0)</f>
        <v>0</v>
      </c>
      <c r="I230" s="5">
        <f>IFERROR(INDEX('[2]Table 29'!I$14:I$19,MATCH($B230,'[2]Table 29'!$B$14:$B$19,0))*1000,0)</f>
        <v>0</v>
      </c>
      <c r="J230" s="5">
        <f>IFERROR(INDEX('[2]Table 29'!J$14:J$19,MATCH($B230,'[2]Table 29'!$B$14:$B$19,0))*1000,0)</f>
        <v>0</v>
      </c>
      <c r="K230" s="5">
        <f>IFERROR(INDEX('[2]Table 29'!K$14:K$19,MATCH($B230,'[2]Table 29'!$B$14:$B$19,0))*1000,0)</f>
        <v>0</v>
      </c>
      <c r="L230" s="5">
        <f>IFERROR(INDEX('[2]Table 29'!L$14:L$19,MATCH($B230,'[2]Table 29'!$B$14:$B$19,0))*1000,0)</f>
        <v>0</v>
      </c>
      <c r="M230" s="5">
        <f>IFERROR(INDEX('[2]Table 29'!M$14:M$19,MATCH($B230,'[2]Table 29'!$B$14:$B$19,0))*1000,0)</f>
        <v>0</v>
      </c>
      <c r="N230" s="5">
        <f>IFERROR(INDEX('[2]Table 29'!N$14:N$19,MATCH($B230,'[2]Table 29'!$B$14:$B$19,0))*1000,0)</f>
        <v>0</v>
      </c>
      <c r="O230" s="5">
        <f>IFERROR(INDEX('[2]Table 29'!O$14:O$19,MATCH($B230,'[2]Table 29'!$B$14:$B$19,0))*1000,0)</f>
        <v>0</v>
      </c>
      <c r="P230" s="5">
        <f>IFERROR(INDEX('[2]Table 29'!P$14:P$19,MATCH($B230,'[2]Table 29'!$B$14:$B$19,0))*1000,0)</f>
        <v>0</v>
      </c>
      <c r="Q230" s="5">
        <f>IFERROR(INDEX('[2]Table 29'!Q$14:Q$19,MATCH($B230,'[2]Table 29'!$B$14:$B$19,0))*1000,0)</f>
        <v>0</v>
      </c>
      <c r="R230" s="5">
        <f>IFERROR(INDEX('[2]Table 29'!R$14:R$19,MATCH($B230,'[2]Table 29'!$B$14:$B$19,0))*1000,0)</f>
        <v>0</v>
      </c>
      <c r="S230" s="5">
        <f>IFERROR(INDEX('[2]Table 29'!S$14:S$19,MATCH($B230,'[2]Table 29'!$B$14:$B$19,0))*1000,0)</f>
        <v>0</v>
      </c>
      <c r="T230" s="5">
        <f>IFERROR(INDEX('[2]Table 29'!T$14:T$19,MATCH($B230,'[2]Table 29'!$B$14:$B$19,0))*1000,0)</f>
        <v>0</v>
      </c>
      <c r="U230" s="5">
        <f>IFERROR(INDEX('[2]Table 29'!U$14:U$19,MATCH($B230,'[2]Table 29'!$B$14:$B$19,0))*1000,0)</f>
        <v>0</v>
      </c>
      <c r="V230" s="5">
        <f>IFERROR(INDEX('[2]Table 29'!V$14:V$19,MATCH($B230,'[2]Table 29'!$B$14:$B$19,0))*1000,0)</f>
        <v>0</v>
      </c>
      <c r="W230" s="5">
        <f>IFERROR(INDEX('[2]Table 29'!W$14:W$19,MATCH($B230,'[2]Table 29'!$B$14:$B$19,0))*1000,0)</f>
        <v>0</v>
      </c>
      <c r="Z230" s="21" t="s">
        <v>26</v>
      </c>
    </row>
    <row r="231" spans="2:26" outlineLevel="1" x14ac:dyDescent="0.2">
      <c r="B231" s="15" t="s">
        <v>9</v>
      </c>
      <c r="C231" s="19">
        <f t="shared" ref="C231:W231" si="94">SUM(C221:C230)</f>
        <v>5060.3109999999997</v>
      </c>
      <c r="D231" s="19">
        <f t="shared" si="94"/>
        <v>5554.1989999999996</v>
      </c>
      <c r="E231" s="19">
        <f t="shared" si="94"/>
        <v>6135.9129999999996</v>
      </c>
      <c r="F231" s="19">
        <f t="shared" si="94"/>
        <v>5942.505000000001</v>
      </c>
      <c r="G231" s="19">
        <f t="shared" si="94"/>
        <v>5393.963999999999</v>
      </c>
      <c r="H231" s="19">
        <f t="shared" si="94"/>
        <v>5196.3450000000003</v>
      </c>
      <c r="I231" s="19">
        <f t="shared" si="94"/>
        <v>4636.7779999999993</v>
      </c>
      <c r="J231" s="19">
        <f t="shared" si="94"/>
        <v>5901.3869999999997</v>
      </c>
      <c r="K231" s="19">
        <f t="shared" si="94"/>
        <v>6076.5639999999994</v>
      </c>
      <c r="L231" s="19">
        <f t="shared" si="94"/>
        <v>5050.6900000000005</v>
      </c>
      <c r="M231" s="19">
        <f t="shared" si="94"/>
        <v>5371.683</v>
      </c>
      <c r="N231" s="19">
        <f t="shared" si="94"/>
        <v>5113.2979999999998</v>
      </c>
      <c r="O231" s="19">
        <f t="shared" si="94"/>
        <v>5228.1309999999994</v>
      </c>
      <c r="P231" s="19">
        <f t="shared" si="94"/>
        <v>5896.6569999999992</v>
      </c>
      <c r="Q231" s="19">
        <f t="shared" si="94"/>
        <v>5511.2579999999998</v>
      </c>
      <c r="R231" s="19">
        <f t="shared" si="94"/>
        <v>5437.7669999999998</v>
      </c>
      <c r="S231" s="19">
        <f t="shared" si="94"/>
        <v>5062.1819999999998</v>
      </c>
      <c r="T231" s="19">
        <f t="shared" si="94"/>
        <v>5634.3189999999995</v>
      </c>
      <c r="U231" s="19">
        <f t="shared" si="94"/>
        <v>5838.8760000000002</v>
      </c>
      <c r="V231" s="19">
        <f t="shared" si="94"/>
        <v>5973.7310000000007</v>
      </c>
      <c r="W231" s="19">
        <f t="shared" si="94"/>
        <v>4668.1750000000002</v>
      </c>
    </row>
    <row r="232" spans="2:26" outlineLevel="1" x14ac:dyDescent="0.2">
      <c r="B232" s="26" t="s">
        <v>91</v>
      </c>
      <c r="C232" s="25">
        <f t="shared" ref="C232:W232" si="95">C231/C212/1000</f>
        <v>1.9499078865986826E-3</v>
      </c>
      <c r="D232" s="25">
        <f t="shared" si="95"/>
        <v>1.7428810018181463E-3</v>
      </c>
      <c r="E232" s="25">
        <f t="shared" si="95"/>
        <v>1.7393729427582041E-3</v>
      </c>
      <c r="F232" s="25">
        <f t="shared" si="95"/>
        <v>1.7389388438395967E-3</v>
      </c>
      <c r="G232" s="25">
        <f t="shared" si="95"/>
        <v>1.6476338295447364E-3</v>
      </c>
      <c r="H232" s="25">
        <f t="shared" si="95"/>
        <v>1.4537395088478735E-3</v>
      </c>
      <c r="I232" s="25">
        <f t="shared" si="95"/>
        <v>1.4406429227146668E-3</v>
      </c>
      <c r="J232" s="25">
        <f t="shared" si="95"/>
        <v>1.8297400709073059E-3</v>
      </c>
      <c r="K232" s="25">
        <f t="shared" si="95"/>
        <v>1.7899592550650802E-3</v>
      </c>
      <c r="L232" s="25">
        <f t="shared" si="95"/>
        <v>1.6822536450385543E-3</v>
      </c>
      <c r="M232" s="25">
        <f t="shared" si="95"/>
        <v>1.6625467073938512E-3</v>
      </c>
      <c r="N232" s="25">
        <f t="shared" si="95"/>
        <v>1.5384806997839652E-3</v>
      </c>
      <c r="O232" s="25">
        <f t="shared" si="95"/>
        <v>1.4979715021472221E-3</v>
      </c>
      <c r="P232" s="25">
        <f t="shared" si="95"/>
        <v>1.6691794052460227E-3</v>
      </c>
      <c r="Q232" s="25">
        <f t="shared" si="95"/>
        <v>1.6706459842688553E-3</v>
      </c>
      <c r="R232" s="25">
        <f t="shared" si="95"/>
        <v>1.6740067800493608E-3</v>
      </c>
      <c r="S232" s="25">
        <f t="shared" si="95"/>
        <v>1.852683328042518E-3</v>
      </c>
      <c r="T232" s="25">
        <f t="shared" si="95"/>
        <v>1.6538146784716037E-3</v>
      </c>
      <c r="U232" s="25">
        <f t="shared" si="95"/>
        <v>1.7349536970707102E-3</v>
      </c>
      <c r="V232" s="25">
        <f t="shared" si="95"/>
        <v>1.7273472147933888E-3</v>
      </c>
      <c r="W232" s="25">
        <f t="shared" si="95"/>
        <v>1.340675959440401E-3</v>
      </c>
    </row>
    <row r="233" spans="2:26" outlineLevel="1" x14ac:dyDescent="0.2"/>
    <row r="234" spans="2:26" outlineLevel="1" x14ac:dyDescent="0.2">
      <c r="B234" s="4" t="s">
        <v>18</v>
      </c>
      <c r="C234" s="11">
        <f t="shared" ref="C234:W234" si="96">IFERROR(C221/C231,0)</f>
        <v>0</v>
      </c>
      <c r="D234" s="11">
        <f t="shared" si="96"/>
        <v>0</v>
      </c>
      <c r="E234" s="11">
        <f t="shared" si="96"/>
        <v>0</v>
      </c>
      <c r="F234" s="11">
        <f t="shared" si="96"/>
        <v>0</v>
      </c>
      <c r="G234" s="11">
        <f t="shared" si="96"/>
        <v>0</v>
      </c>
      <c r="H234" s="11">
        <f t="shared" si="96"/>
        <v>0</v>
      </c>
      <c r="I234" s="11">
        <f t="shared" si="96"/>
        <v>0</v>
      </c>
      <c r="J234" s="11">
        <f t="shared" si="96"/>
        <v>0</v>
      </c>
      <c r="K234" s="11">
        <f t="shared" si="96"/>
        <v>0</v>
      </c>
      <c r="L234" s="11">
        <f t="shared" si="96"/>
        <v>0</v>
      </c>
      <c r="M234" s="11">
        <f t="shared" si="96"/>
        <v>0</v>
      </c>
      <c r="N234" s="11">
        <f t="shared" si="96"/>
        <v>0</v>
      </c>
      <c r="O234" s="11">
        <f t="shared" si="96"/>
        <v>0</v>
      </c>
      <c r="P234" s="11">
        <f t="shared" si="96"/>
        <v>0</v>
      </c>
      <c r="Q234" s="11">
        <f t="shared" si="96"/>
        <v>0</v>
      </c>
      <c r="R234" s="11">
        <f t="shared" si="96"/>
        <v>0</v>
      </c>
      <c r="S234" s="11">
        <f t="shared" si="96"/>
        <v>0</v>
      </c>
      <c r="T234" s="11">
        <f t="shared" si="96"/>
        <v>0</v>
      </c>
      <c r="U234" s="11">
        <f t="shared" si="96"/>
        <v>0</v>
      </c>
      <c r="V234" s="11">
        <f t="shared" si="96"/>
        <v>0</v>
      </c>
      <c r="W234" s="11">
        <f t="shared" si="96"/>
        <v>0</v>
      </c>
    </row>
    <row r="235" spans="2:26" outlineLevel="1" x14ac:dyDescent="0.2">
      <c r="B235" s="4" t="s">
        <v>19</v>
      </c>
      <c r="C235" s="11">
        <f t="shared" ref="C235:W235" si="97">IFERROR(C222/C231,0)</f>
        <v>0</v>
      </c>
      <c r="D235" s="11">
        <f t="shared" si="97"/>
        <v>0</v>
      </c>
      <c r="E235" s="11">
        <f t="shared" si="97"/>
        <v>0</v>
      </c>
      <c r="F235" s="11">
        <f t="shared" si="97"/>
        <v>0</v>
      </c>
      <c r="G235" s="11">
        <f t="shared" si="97"/>
        <v>0</v>
      </c>
      <c r="H235" s="11">
        <f t="shared" si="97"/>
        <v>0</v>
      </c>
      <c r="I235" s="11">
        <f t="shared" si="97"/>
        <v>0</v>
      </c>
      <c r="J235" s="11">
        <f t="shared" si="97"/>
        <v>0</v>
      </c>
      <c r="K235" s="11">
        <f t="shared" si="97"/>
        <v>0</v>
      </c>
      <c r="L235" s="11">
        <f t="shared" si="97"/>
        <v>0</v>
      </c>
      <c r="M235" s="11">
        <f t="shared" si="97"/>
        <v>0</v>
      </c>
      <c r="N235" s="11">
        <f t="shared" si="97"/>
        <v>0</v>
      </c>
      <c r="O235" s="11">
        <f t="shared" si="97"/>
        <v>0</v>
      </c>
      <c r="P235" s="11">
        <f t="shared" si="97"/>
        <v>0</v>
      </c>
      <c r="Q235" s="11">
        <f t="shared" si="97"/>
        <v>0</v>
      </c>
      <c r="R235" s="11">
        <f t="shared" si="97"/>
        <v>0</v>
      </c>
      <c r="S235" s="11">
        <f t="shared" si="97"/>
        <v>0</v>
      </c>
      <c r="T235" s="11">
        <f t="shared" si="97"/>
        <v>0</v>
      </c>
      <c r="U235" s="11">
        <f t="shared" si="97"/>
        <v>0</v>
      </c>
      <c r="V235" s="11">
        <f t="shared" si="97"/>
        <v>0</v>
      </c>
      <c r="W235" s="11">
        <f t="shared" si="97"/>
        <v>0</v>
      </c>
    </row>
    <row r="236" spans="2:26" outlineLevel="1" x14ac:dyDescent="0.2">
      <c r="B236" s="4" t="s">
        <v>16</v>
      </c>
      <c r="C236" s="11">
        <f t="shared" ref="C236:W236" si="98">IFERROR(C223/C231,0)</f>
        <v>0.86118955929783758</v>
      </c>
      <c r="D236" s="11">
        <f t="shared" si="98"/>
        <v>0.90694499782957005</v>
      </c>
      <c r="E236" s="11">
        <f t="shared" si="98"/>
        <v>0.90419665337497457</v>
      </c>
      <c r="F236" s="11">
        <f t="shared" si="98"/>
        <v>0.89742457095113926</v>
      </c>
      <c r="G236" s="11">
        <f t="shared" si="98"/>
        <v>0.89572066109451243</v>
      </c>
      <c r="H236" s="11">
        <f t="shared" si="98"/>
        <v>0.89079420246346219</v>
      </c>
      <c r="I236" s="11">
        <f t="shared" si="98"/>
        <v>0.89704920097533247</v>
      </c>
      <c r="J236" s="11">
        <f t="shared" si="98"/>
        <v>0.90211623131985752</v>
      </c>
      <c r="K236" s="11">
        <f t="shared" si="98"/>
        <v>0.88932742253681518</v>
      </c>
      <c r="L236" s="11">
        <f t="shared" si="98"/>
        <v>0.85073643403178578</v>
      </c>
      <c r="M236" s="11">
        <f t="shared" si="98"/>
        <v>0.83409854974688569</v>
      </c>
      <c r="N236" s="11">
        <f t="shared" si="98"/>
        <v>0.83525798809300766</v>
      </c>
      <c r="O236" s="11">
        <f t="shared" si="98"/>
        <v>0.80578317567023483</v>
      </c>
      <c r="P236" s="11">
        <f t="shared" si="98"/>
        <v>0.83764343084564696</v>
      </c>
      <c r="Q236" s="11">
        <f t="shared" si="98"/>
        <v>0.81092574508397186</v>
      </c>
      <c r="R236" s="11">
        <f t="shared" si="98"/>
        <v>0.82128068378067687</v>
      </c>
      <c r="S236" s="11">
        <f t="shared" si="98"/>
        <v>0.80613241483613196</v>
      </c>
      <c r="T236" s="11">
        <f t="shared" si="98"/>
        <v>0.8128134030039833</v>
      </c>
      <c r="U236" s="11">
        <f t="shared" si="98"/>
        <v>0.81765103420589846</v>
      </c>
      <c r="V236" s="11">
        <f t="shared" si="98"/>
        <v>0.81693166297578512</v>
      </c>
      <c r="W236" s="11">
        <f t="shared" si="98"/>
        <v>0.78668516068913441</v>
      </c>
    </row>
    <row r="237" spans="2:26" outlineLevel="1" x14ac:dyDescent="0.2">
      <c r="B237" s="4" t="s">
        <v>21</v>
      </c>
      <c r="C237" s="11">
        <f t="shared" ref="C237:W237" si="99">IFERROR(C224/C231,0)</f>
        <v>0</v>
      </c>
      <c r="D237" s="11">
        <f t="shared" si="99"/>
        <v>0</v>
      </c>
      <c r="E237" s="11">
        <f t="shared" si="99"/>
        <v>0</v>
      </c>
      <c r="F237" s="11">
        <f t="shared" si="99"/>
        <v>0</v>
      </c>
      <c r="G237" s="11">
        <f t="shared" si="99"/>
        <v>0</v>
      </c>
      <c r="H237" s="11">
        <f t="shared" si="99"/>
        <v>0</v>
      </c>
      <c r="I237" s="11">
        <f t="shared" si="99"/>
        <v>0</v>
      </c>
      <c r="J237" s="11">
        <f t="shared" si="99"/>
        <v>0</v>
      </c>
      <c r="K237" s="11">
        <f t="shared" si="99"/>
        <v>0</v>
      </c>
      <c r="L237" s="11">
        <f t="shared" si="99"/>
        <v>0</v>
      </c>
      <c r="M237" s="11">
        <f t="shared" si="99"/>
        <v>0</v>
      </c>
      <c r="N237" s="11">
        <f t="shared" si="99"/>
        <v>0</v>
      </c>
      <c r="O237" s="11">
        <f t="shared" si="99"/>
        <v>0</v>
      </c>
      <c r="P237" s="11">
        <f t="shared" si="99"/>
        <v>0</v>
      </c>
      <c r="Q237" s="11">
        <f t="shared" si="99"/>
        <v>0</v>
      </c>
      <c r="R237" s="11">
        <f t="shared" si="99"/>
        <v>0</v>
      </c>
      <c r="S237" s="11">
        <f t="shared" si="99"/>
        <v>0</v>
      </c>
      <c r="T237" s="11">
        <f t="shared" si="99"/>
        <v>0</v>
      </c>
      <c r="U237" s="11">
        <f t="shared" si="99"/>
        <v>0</v>
      </c>
      <c r="V237" s="11">
        <f t="shared" si="99"/>
        <v>0</v>
      </c>
      <c r="W237" s="11">
        <f t="shared" si="99"/>
        <v>0</v>
      </c>
    </row>
    <row r="238" spans="2:26" outlineLevel="1" x14ac:dyDescent="0.2">
      <c r="B238" s="4" t="s">
        <v>20</v>
      </c>
      <c r="C238" s="11">
        <f t="shared" ref="C238:W238" si="100">IFERROR(C225/C231,0)</f>
        <v>1.1768051410278935E-3</v>
      </c>
      <c r="D238" s="11">
        <f t="shared" si="100"/>
        <v>1.9295311529169195E-3</v>
      </c>
      <c r="E238" s="11">
        <f t="shared" si="100"/>
        <v>2.1775080578880436E-3</v>
      </c>
      <c r="F238" s="11">
        <f t="shared" si="100"/>
        <v>2.4326441458610462E-3</v>
      </c>
      <c r="G238" s="11">
        <f t="shared" si="100"/>
        <v>1.6136555601780067E-3</v>
      </c>
      <c r="H238" s="11">
        <f t="shared" si="100"/>
        <v>1.0946155422705767E-3</v>
      </c>
      <c r="I238" s="11">
        <f t="shared" si="100"/>
        <v>5.2946248450971779E-4</v>
      </c>
      <c r="J238" s="11">
        <f t="shared" si="100"/>
        <v>6.5713365349535631E-4</v>
      </c>
      <c r="K238" s="11">
        <f t="shared" si="100"/>
        <v>9.2585217567032964E-4</v>
      </c>
      <c r="L238" s="11">
        <f t="shared" si="100"/>
        <v>9.5769092935816679E-4</v>
      </c>
      <c r="M238" s="11">
        <f t="shared" si="100"/>
        <v>1.016999700093993E-3</v>
      </c>
      <c r="N238" s="11">
        <f t="shared" si="100"/>
        <v>1.2277790185512363E-3</v>
      </c>
      <c r="O238" s="11">
        <f t="shared" si="100"/>
        <v>1.0504710000571907E-3</v>
      </c>
      <c r="P238" s="11">
        <f t="shared" si="100"/>
        <v>3.0132327520491701E-3</v>
      </c>
      <c r="Q238" s="11">
        <f t="shared" si="100"/>
        <v>3.9203390587049273E-3</v>
      </c>
      <c r="R238" s="11">
        <f t="shared" si="100"/>
        <v>4.8045456894346529E-3</v>
      </c>
      <c r="S238" s="11">
        <f t="shared" si="100"/>
        <v>6.7749440853766222E-3</v>
      </c>
      <c r="T238" s="11">
        <f t="shared" si="100"/>
        <v>1.0065102810117781E-2</v>
      </c>
      <c r="U238" s="11">
        <f t="shared" si="100"/>
        <v>1.2591464521596278E-2</v>
      </c>
      <c r="V238" s="11">
        <f t="shared" si="100"/>
        <v>1.2249630925798298E-2</v>
      </c>
      <c r="W238" s="11">
        <f t="shared" si="100"/>
        <v>1.6719381771248935E-2</v>
      </c>
    </row>
    <row r="239" spans="2:26" outlineLevel="1" x14ac:dyDescent="0.2">
      <c r="B239" s="4" t="s">
        <v>0</v>
      </c>
      <c r="C239" s="11">
        <f t="shared" ref="C239:W239" si="101">IFERROR(C226/C231,0)</f>
        <v>0</v>
      </c>
      <c r="D239" s="11">
        <f t="shared" si="101"/>
        <v>0</v>
      </c>
      <c r="E239" s="11">
        <f t="shared" si="101"/>
        <v>0</v>
      </c>
      <c r="F239" s="11">
        <f t="shared" si="101"/>
        <v>0</v>
      </c>
      <c r="G239" s="11">
        <f t="shared" si="101"/>
        <v>0</v>
      </c>
      <c r="H239" s="11">
        <f t="shared" si="101"/>
        <v>0</v>
      </c>
      <c r="I239" s="11">
        <f t="shared" si="101"/>
        <v>0</v>
      </c>
      <c r="J239" s="11">
        <f t="shared" si="101"/>
        <v>0</v>
      </c>
      <c r="K239" s="11">
        <f t="shared" si="101"/>
        <v>0</v>
      </c>
      <c r="L239" s="11">
        <f t="shared" si="101"/>
        <v>0</v>
      </c>
      <c r="M239" s="11">
        <f t="shared" si="101"/>
        <v>3.6115310601910052E-5</v>
      </c>
      <c r="N239" s="11">
        <f t="shared" si="101"/>
        <v>5.2216788460207086E-5</v>
      </c>
      <c r="O239" s="11">
        <f t="shared" si="101"/>
        <v>4.1506228516462194E-5</v>
      </c>
      <c r="P239" s="11">
        <f t="shared" si="101"/>
        <v>1.0751854822147533E-4</v>
      </c>
      <c r="Q239" s="11">
        <f t="shared" si="101"/>
        <v>1.4334295364143722E-4</v>
      </c>
      <c r="R239" s="11">
        <f t="shared" si="101"/>
        <v>0</v>
      </c>
      <c r="S239" s="11">
        <f t="shared" si="101"/>
        <v>0</v>
      </c>
      <c r="T239" s="11">
        <f t="shared" si="101"/>
        <v>0</v>
      </c>
      <c r="U239" s="11">
        <f t="shared" si="101"/>
        <v>0</v>
      </c>
      <c r="V239" s="11">
        <f t="shared" si="101"/>
        <v>0</v>
      </c>
      <c r="W239" s="11">
        <f t="shared" si="101"/>
        <v>0</v>
      </c>
    </row>
    <row r="240" spans="2:26" outlineLevel="1" x14ac:dyDescent="0.2">
      <c r="B240" s="4" t="s">
        <v>22</v>
      </c>
      <c r="C240" s="11">
        <f t="shared" ref="C240:W240" si="102">IFERROR(C227/C231,0)</f>
        <v>8.3789316506436076E-2</v>
      </c>
      <c r="D240" s="11">
        <f t="shared" si="102"/>
        <v>7.4898288664126011E-2</v>
      </c>
      <c r="E240" s="11">
        <f t="shared" si="102"/>
        <v>8.4746964306697314E-2</v>
      </c>
      <c r="F240" s="11">
        <f t="shared" si="102"/>
        <v>9.0197652336851189E-2</v>
      </c>
      <c r="G240" s="11">
        <f t="shared" si="102"/>
        <v>9.214002911402451E-2</v>
      </c>
      <c r="H240" s="11">
        <f t="shared" si="102"/>
        <v>9.7568579453442758E-2</v>
      </c>
      <c r="I240" s="11">
        <f t="shared" si="102"/>
        <v>9.144280791532397E-2</v>
      </c>
      <c r="J240" s="11">
        <f t="shared" si="102"/>
        <v>8.7098168616970895E-2</v>
      </c>
      <c r="K240" s="11">
        <f t="shared" si="102"/>
        <v>0.10055024517144888</v>
      </c>
      <c r="L240" s="11">
        <f t="shared" si="102"/>
        <v>0.13344711316671581</v>
      </c>
      <c r="M240" s="11">
        <f t="shared" si="102"/>
        <v>0.1440889196179298</v>
      </c>
      <c r="N240" s="11">
        <f t="shared" si="102"/>
        <v>0.14354727614154308</v>
      </c>
      <c r="O240" s="11">
        <f t="shared" si="102"/>
        <v>0.1524445351503243</v>
      </c>
      <c r="P240" s="11">
        <f t="shared" si="102"/>
        <v>0.12820823731141223</v>
      </c>
      <c r="Q240" s="11">
        <f t="shared" si="102"/>
        <v>0.14878635694427661</v>
      </c>
      <c r="R240" s="11">
        <f t="shared" si="102"/>
        <v>0.13479797865557683</v>
      </c>
      <c r="S240" s="11">
        <f t="shared" si="102"/>
        <v>0.14677465172133283</v>
      </c>
      <c r="T240" s="11">
        <f t="shared" si="102"/>
        <v>0.13524260873408128</v>
      </c>
      <c r="U240" s="11">
        <f t="shared" si="102"/>
        <v>0.13067583555465126</v>
      </c>
      <c r="V240" s="11">
        <f t="shared" si="102"/>
        <v>0.13040426493928164</v>
      </c>
      <c r="W240" s="11">
        <f t="shared" si="102"/>
        <v>0.15637802781600946</v>
      </c>
    </row>
    <row r="241" spans="1:28" outlineLevel="1" x14ac:dyDescent="0.2">
      <c r="B241" s="4" t="s">
        <v>23</v>
      </c>
      <c r="C241" s="11">
        <f t="shared" ref="C241:W241" si="103">IFERROR(C228/C231,0)</f>
        <v>5.3844319054698421E-2</v>
      </c>
      <c r="D241" s="11">
        <f t="shared" si="103"/>
        <v>1.6227182353387052E-2</v>
      </c>
      <c r="E241" s="11">
        <f t="shared" si="103"/>
        <v>8.8788742604401349E-3</v>
      </c>
      <c r="F241" s="11">
        <f t="shared" si="103"/>
        <v>9.9451325661484482E-3</v>
      </c>
      <c r="G241" s="11">
        <f t="shared" si="103"/>
        <v>1.0525654231285193E-2</v>
      </c>
      <c r="H241" s="11">
        <f t="shared" si="103"/>
        <v>1.0542602540824368E-2</v>
      </c>
      <c r="I241" s="11">
        <f t="shared" si="103"/>
        <v>1.0978528624833884E-2</v>
      </c>
      <c r="J241" s="11">
        <f t="shared" si="103"/>
        <v>1.0128466409676235E-2</v>
      </c>
      <c r="K241" s="11">
        <f t="shared" si="103"/>
        <v>9.1964801160655928E-3</v>
      </c>
      <c r="L241" s="11">
        <f t="shared" si="103"/>
        <v>1.485876187214024E-2</v>
      </c>
      <c r="M241" s="11">
        <f t="shared" si="103"/>
        <v>2.0759415624488638E-2</v>
      </c>
      <c r="N241" s="11">
        <f t="shared" si="103"/>
        <v>1.9914739958437785E-2</v>
      </c>
      <c r="O241" s="11">
        <f t="shared" si="103"/>
        <v>4.0680311950867347E-2</v>
      </c>
      <c r="P241" s="11">
        <f t="shared" si="103"/>
        <v>3.1027580542670199E-2</v>
      </c>
      <c r="Q241" s="11">
        <f t="shared" si="103"/>
        <v>3.6224215959405281E-2</v>
      </c>
      <c r="R241" s="11">
        <f t="shared" si="103"/>
        <v>3.9116791874311642E-2</v>
      </c>
      <c r="S241" s="11">
        <f t="shared" si="103"/>
        <v>4.0317989357158635E-2</v>
      </c>
      <c r="T241" s="11">
        <f t="shared" si="103"/>
        <v>4.1878885451817692E-2</v>
      </c>
      <c r="U241" s="11">
        <f t="shared" si="103"/>
        <v>3.9081665717853917E-2</v>
      </c>
      <c r="V241" s="11">
        <f t="shared" si="103"/>
        <v>4.0414441159134881E-2</v>
      </c>
      <c r="W241" s="11">
        <f t="shared" si="103"/>
        <v>4.0217429723607187E-2</v>
      </c>
    </row>
    <row r="242" spans="1:28" x14ac:dyDescent="0.2">
      <c r="B242" s="4" t="s">
        <v>17</v>
      </c>
      <c r="C242" s="11">
        <f t="shared" ref="C242:W242" si="104">IFERROR(C229/C231,0)</f>
        <v>0</v>
      </c>
      <c r="D242" s="11">
        <f t="shared" si="104"/>
        <v>0</v>
      </c>
      <c r="E242" s="11">
        <f t="shared" si="104"/>
        <v>0</v>
      </c>
      <c r="F242" s="11">
        <f t="shared" si="104"/>
        <v>0</v>
      </c>
      <c r="G242" s="11">
        <f t="shared" si="104"/>
        <v>0</v>
      </c>
      <c r="H242" s="11">
        <f t="shared" si="104"/>
        <v>0</v>
      </c>
      <c r="I242" s="11">
        <f t="shared" si="104"/>
        <v>0</v>
      </c>
      <c r="J242" s="11">
        <f t="shared" si="104"/>
        <v>0</v>
      </c>
      <c r="K242" s="11">
        <f t="shared" si="104"/>
        <v>0</v>
      </c>
      <c r="L242" s="11">
        <f t="shared" si="104"/>
        <v>0</v>
      </c>
      <c r="M242" s="11">
        <f t="shared" si="104"/>
        <v>0</v>
      </c>
      <c r="N242" s="11">
        <f t="shared" si="104"/>
        <v>0</v>
      </c>
      <c r="O242" s="11">
        <f t="shared" si="104"/>
        <v>0</v>
      </c>
      <c r="P242" s="11">
        <f t="shared" si="104"/>
        <v>0</v>
      </c>
      <c r="Q242" s="11">
        <f t="shared" si="104"/>
        <v>0</v>
      </c>
      <c r="R242" s="11">
        <f t="shared" si="104"/>
        <v>0</v>
      </c>
      <c r="S242" s="11">
        <f t="shared" si="104"/>
        <v>0</v>
      </c>
      <c r="T242" s="11">
        <f t="shared" si="104"/>
        <v>0</v>
      </c>
      <c r="U242" s="11">
        <f t="shared" si="104"/>
        <v>0</v>
      </c>
      <c r="V242" s="11">
        <f t="shared" si="104"/>
        <v>0</v>
      </c>
      <c r="W242" s="11">
        <f t="shared" si="104"/>
        <v>0</v>
      </c>
    </row>
    <row r="243" spans="1:28" x14ac:dyDescent="0.2">
      <c r="B243" s="4" t="s">
        <v>1</v>
      </c>
      <c r="C243" s="11">
        <f t="shared" ref="C243:W243" si="105">IFERROR(C230/C231,0)</f>
        <v>0</v>
      </c>
      <c r="D243" s="11">
        <f t="shared" si="105"/>
        <v>0</v>
      </c>
      <c r="E243" s="11">
        <f t="shared" si="105"/>
        <v>0</v>
      </c>
      <c r="F243" s="11">
        <f t="shared" si="105"/>
        <v>0</v>
      </c>
      <c r="G243" s="11">
        <f t="shared" si="105"/>
        <v>0</v>
      </c>
      <c r="H243" s="11">
        <f t="shared" si="105"/>
        <v>0</v>
      </c>
      <c r="I243" s="11">
        <f t="shared" si="105"/>
        <v>0</v>
      </c>
      <c r="J243" s="11">
        <f t="shared" si="105"/>
        <v>0</v>
      </c>
      <c r="K243" s="11">
        <f t="shared" si="105"/>
        <v>0</v>
      </c>
      <c r="L243" s="11">
        <f t="shared" si="105"/>
        <v>0</v>
      </c>
      <c r="M243" s="11">
        <f t="shared" si="105"/>
        <v>0</v>
      </c>
      <c r="N243" s="11">
        <f t="shared" si="105"/>
        <v>0</v>
      </c>
      <c r="O243" s="11">
        <f t="shared" si="105"/>
        <v>0</v>
      </c>
      <c r="P243" s="11">
        <f t="shared" si="105"/>
        <v>0</v>
      </c>
      <c r="Q243" s="11">
        <f t="shared" si="105"/>
        <v>0</v>
      </c>
      <c r="R243" s="11">
        <f t="shared" si="105"/>
        <v>0</v>
      </c>
      <c r="S243" s="11">
        <f t="shared" si="105"/>
        <v>0</v>
      </c>
      <c r="T243" s="11">
        <f t="shared" si="105"/>
        <v>0</v>
      </c>
      <c r="U243" s="11">
        <f t="shared" si="105"/>
        <v>0</v>
      </c>
      <c r="V243" s="11">
        <f t="shared" si="105"/>
        <v>0</v>
      </c>
      <c r="W243" s="11">
        <f t="shared" si="105"/>
        <v>0</v>
      </c>
    </row>
    <row r="244" spans="1:28" s="31" customForma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c r="AA244" s="1"/>
      <c r="AB244" s="1"/>
    </row>
    <row r="245" spans="1:28" outlineLevel="1" x14ac:dyDescent="0.2"/>
    <row r="246" spans="1:28" outlineLevel="1" x14ac:dyDescent="0.2">
      <c r="A246" s="32" t="s">
        <v>86</v>
      </c>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4"/>
      <c r="AA246" s="33"/>
      <c r="AB246" s="33"/>
    </row>
    <row r="247" spans="1:28" outlineLevel="1" x14ac:dyDescent="0.2">
      <c r="B247" s="20" t="s">
        <v>88</v>
      </c>
      <c r="C247" s="5">
        <f>'[2]Table 30'!C$26</f>
        <v>1565.079367</v>
      </c>
      <c r="D247" s="5">
        <f>'[2]Table 30'!D$26</f>
        <v>1836.1939</v>
      </c>
      <c r="E247" s="5">
        <f>'[2]Table 30'!E$26</f>
        <v>2054.4607620000002</v>
      </c>
      <c r="F247" s="5">
        <f>'[2]Table 30'!F$26</f>
        <v>1778.21003</v>
      </c>
      <c r="G247" s="5">
        <f>'[2]Table 30'!G$26</f>
        <v>1476.063363</v>
      </c>
      <c r="H247" s="5">
        <f>'[2]Table 30'!H$26</f>
        <v>1579.92761</v>
      </c>
      <c r="I247" s="5">
        <f>'[2]Table 30'!I$26</f>
        <v>1215.1786970000001</v>
      </c>
      <c r="J247" s="5">
        <f>'[2]Table 30'!J$26</f>
        <v>1606.431439</v>
      </c>
      <c r="K247" s="5">
        <f>'[2]Table 30'!K$26</f>
        <v>1490.861641</v>
      </c>
      <c r="L247" s="5">
        <f>'[2]Table 30'!L$26</f>
        <v>1028.754619</v>
      </c>
      <c r="M247" s="5">
        <f>'[2]Table 30'!M$26</f>
        <v>919.62382200000002</v>
      </c>
      <c r="N247" s="5">
        <f>'[2]Table 30'!N$26</f>
        <v>888.08940199999995</v>
      </c>
      <c r="O247" s="5">
        <f>'[2]Table 30'!O$26</f>
        <v>840.31197899999995</v>
      </c>
      <c r="P247" s="5">
        <f>'[2]Table 30'!P$26</f>
        <v>1085.2830429999999</v>
      </c>
      <c r="Q247" s="5">
        <f>'[2]Table 30'!Q$26</f>
        <v>899.93588699999998</v>
      </c>
      <c r="R247" s="5">
        <f>'[2]Table 30'!R$26</f>
        <v>851.01776099999995</v>
      </c>
      <c r="S247" s="5">
        <f>'[2]Table 30'!S$26</f>
        <v>826.71509500000002</v>
      </c>
      <c r="T247" s="5">
        <f>'[2]Table 30'!T$26</f>
        <v>801.80061699999999</v>
      </c>
      <c r="U247" s="5">
        <f>'[2]Table 30'!U$26</f>
        <v>801.79370800000004</v>
      </c>
      <c r="V247" s="5">
        <f>'[2]Table 30'!V$26</f>
        <v>765.26569300000006</v>
      </c>
      <c r="W247" s="5">
        <f>'[2]Table 30'!W$26</f>
        <v>676.92540099999997</v>
      </c>
      <c r="Z247" s="21" t="s">
        <v>26</v>
      </c>
      <c r="AB247"/>
    </row>
    <row r="248" spans="1:28" outlineLevel="1" x14ac:dyDescent="0.2">
      <c r="B248" s="7" t="s">
        <v>89</v>
      </c>
      <c r="C248" s="5"/>
      <c r="D248" s="5"/>
      <c r="E248" s="5"/>
      <c r="F248" s="5"/>
      <c r="G248" s="5"/>
      <c r="H248" s="5"/>
      <c r="I248" s="5"/>
      <c r="J248" s="5"/>
      <c r="K248" s="5"/>
      <c r="L248" s="5"/>
      <c r="M248" s="5"/>
      <c r="N248" s="5"/>
      <c r="O248" s="5"/>
      <c r="P248" s="5"/>
      <c r="Q248" s="5"/>
      <c r="R248" s="5"/>
      <c r="S248" s="5"/>
      <c r="T248" s="5"/>
      <c r="U248" s="5"/>
      <c r="V248" s="5"/>
      <c r="W248" s="5"/>
      <c r="Z248" s="21" t="s">
        <v>26</v>
      </c>
      <c r="AB248"/>
    </row>
    <row r="249" spans="1:28" outlineLevel="1" x14ac:dyDescent="0.2">
      <c r="B249" s="7" t="s">
        <v>25</v>
      </c>
      <c r="C249" s="5">
        <f>'[2]Table 31'!C$15</f>
        <v>0.8</v>
      </c>
      <c r="D249" s="5">
        <f>'[2]Table 31'!D$15</f>
        <v>0.92100000000000004</v>
      </c>
      <c r="E249" s="5">
        <f>'[2]Table 31'!E$15</f>
        <v>0.91400000000000003</v>
      </c>
      <c r="F249" s="5">
        <f>'[2]Table 31'!F$15</f>
        <v>0.90600000000000003</v>
      </c>
      <c r="G249" s="5">
        <f>'[2]Table 31'!G$15</f>
        <v>0.85899999999999999</v>
      </c>
      <c r="H249" s="5">
        <f>'[2]Table 31'!H$15</f>
        <v>0.93899999999999995</v>
      </c>
      <c r="I249" s="5">
        <f>'[2]Table 31'!I$15</f>
        <v>0.96599999999999997</v>
      </c>
      <c r="J249" s="5">
        <f>'[2]Table 31'!J$15</f>
        <v>1.0389999999999999</v>
      </c>
      <c r="K249" s="5">
        <f>'[2]Table 31'!K$15</f>
        <v>1.034</v>
      </c>
      <c r="L249" s="5">
        <f>'[2]Table 31'!L$15</f>
        <v>0.94499999999999995</v>
      </c>
      <c r="M249" s="5">
        <f>'[2]Table 31'!M$15</f>
        <v>0.95499999999999996</v>
      </c>
      <c r="N249" s="5">
        <f>'[2]Table 31'!N$15</f>
        <v>0.93600000000000005</v>
      </c>
      <c r="O249" s="5">
        <f>'[2]Table 31'!O$15</f>
        <v>0.96</v>
      </c>
      <c r="P249" s="5">
        <f>'[2]Table 31'!P$15</f>
        <v>1.139</v>
      </c>
      <c r="Q249" s="5">
        <f>'[2]Table 31'!Q$15</f>
        <v>1.0649999999999999</v>
      </c>
      <c r="R249" s="5">
        <f>'[2]Table 31'!R$15</f>
        <v>1.0640000000000001</v>
      </c>
      <c r="S249" s="5">
        <f>'[2]Table 31'!S$15</f>
        <v>1.2310000000000001</v>
      </c>
      <c r="T249" s="5">
        <f>'[2]Table 31'!T$15</f>
        <v>0.75700000000000001</v>
      </c>
      <c r="U249" s="5">
        <f>'[2]Table 31'!U$15</f>
        <v>0.77400000000000002</v>
      </c>
      <c r="V249" s="5">
        <f>'[2]Table 31'!V$15</f>
        <v>0.76300000000000001</v>
      </c>
      <c r="W249" s="5">
        <f>'[2]Table 31'!W$15</f>
        <v>0.64</v>
      </c>
      <c r="Z249" s="21" t="s">
        <v>26</v>
      </c>
      <c r="AB249"/>
    </row>
    <row r="250" spans="1:28" outlineLevel="1" x14ac:dyDescent="0.2">
      <c r="B250" s="7" t="s">
        <v>30</v>
      </c>
      <c r="C250" s="5">
        <f>'[2]Table 31'!C$25</f>
        <v>115897.46494400001</v>
      </c>
      <c r="D250" s="5">
        <f>'[2]Table 31'!D$25</f>
        <v>118109.945163</v>
      </c>
      <c r="E250" s="5">
        <f>'[2]Table 31'!E$25</f>
        <v>133161.66389900001</v>
      </c>
      <c r="F250" s="5">
        <f>'[2]Table 31'!F$25</f>
        <v>116273.947115</v>
      </c>
      <c r="G250" s="5">
        <f>'[2]Table 31'!G$25</f>
        <v>101798.034944</v>
      </c>
      <c r="H250" s="5">
        <f>'[2]Table 31'!H$25</f>
        <v>99677.962994000001</v>
      </c>
      <c r="I250" s="5">
        <f>'[2]Table 31'!I$25</f>
        <v>74523.042763999998</v>
      </c>
      <c r="J250" s="5">
        <f>'[2]Table 31'!J$25</f>
        <v>91595.514240000004</v>
      </c>
      <c r="K250" s="5">
        <f>'[2]Table 31'!K$25</f>
        <v>85417.008961</v>
      </c>
      <c r="L250" s="5">
        <f>'[2]Table 31'!L$25</f>
        <v>64492.252770999999</v>
      </c>
      <c r="M250" s="5">
        <f>'[2]Table 31'!M$25</f>
        <v>57047.208628</v>
      </c>
      <c r="N250" s="5">
        <f>'[2]Table 31'!N$25</f>
        <v>56209.328415999997</v>
      </c>
      <c r="O250" s="5">
        <f>'[2]Table 31'!O$25</f>
        <v>51855.745159999999</v>
      </c>
      <c r="P250" s="5">
        <f>'[2]Table 31'!P$25</f>
        <v>56447.777985000001</v>
      </c>
      <c r="Q250" s="5">
        <f>'[2]Table 31'!Q$25</f>
        <v>50059.847329999997</v>
      </c>
      <c r="R250" s="5">
        <f>'[2]Table 31'!R$25</f>
        <v>47383.218196000002</v>
      </c>
      <c r="S250" s="5">
        <f>'[2]Table 31'!S$25</f>
        <v>39785.550576000001</v>
      </c>
      <c r="T250" s="5">
        <f>'[2]Table 31'!T$25</f>
        <v>62747.736532000003</v>
      </c>
      <c r="U250" s="5">
        <f>'[2]Table 31'!U$25</f>
        <v>61369.027440999998</v>
      </c>
      <c r="V250" s="5">
        <f>'[2]Table 31'!V$25</f>
        <v>59417.621630000001</v>
      </c>
      <c r="W250" s="5">
        <f>'[2]Table 31'!W$25</f>
        <v>62659.712005000001</v>
      </c>
      <c r="Z250" s="21" t="s">
        <v>26</v>
      </c>
      <c r="AB250"/>
    </row>
    <row r="251" spans="1:28" outlineLevel="1" x14ac:dyDescent="0.2">
      <c r="B251" s="7" t="s">
        <v>31</v>
      </c>
      <c r="C251" s="5">
        <f t="shared" ref="C251:W251" si="106">C249*C250/1000</f>
        <v>92.717971955200014</v>
      </c>
      <c r="D251" s="5">
        <f t="shared" si="106"/>
        <v>108.779259495123</v>
      </c>
      <c r="E251" s="5">
        <f t="shared" si="106"/>
        <v>121.70976080368601</v>
      </c>
      <c r="F251" s="5">
        <f t="shared" si="106"/>
        <v>105.34419608619</v>
      </c>
      <c r="G251" s="5">
        <f t="shared" si="106"/>
        <v>87.444512016895999</v>
      </c>
      <c r="H251" s="5">
        <f t="shared" si="106"/>
        <v>93.597607251365986</v>
      </c>
      <c r="I251" s="5">
        <f t="shared" si="106"/>
        <v>71.989259310023996</v>
      </c>
      <c r="J251" s="5">
        <f t="shared" si="106"/>
        <v>95.167739295359993</v>
      </c>
      <c r="K251" s="5">
        <f t="shared" si="106"/>
        <v>88.321187265673998</v>
      </c>
      <c r="L251" s="5">
        <f t="shared" si="106"/>
        <v>60.945178868594994</v>
      </c>
      <c r="M251" s="5">
        <f t="shared" si="106"/>
        <v>54.480084239739995</v>
      </c>
      <c r="N251" s="5">
        <f t="shared" si="106"/>
        <v>52.611931397375997</v>
      </c>
      <c r="O251" s="5">
        <f t="shared" si="106"/>
        <v>49.7815153536</v>
      </c>
      <c r="P251" s="5">
        <f t="shared" si="106"/>
        <v>64.294019124914996</v>
      </c>
      <c r="Q251" s="5">
        <f t="shared" si="106"/>
        <v>53.313737406449995</v>
      </c>
      <c r="R251" s="5">
        <f t="shared" si="106"/>
        <v>50.415744160544001</v>
      </c>
      <c r="S251" s="5">
        <f t="shared" si="106"/>
        <v>48.976012759056005</v>
      </c>
      <c r="T251" s="5">
        <f t="shared" si="106"/>
        <v>47.500036554723998</v>
      </c>
      <c r="U251" s="5">
        <f t="shared" si="106"/>
        <v>47.499627239333996</v>
      </c>
      <c r="V251" s="5">
        <f t="shared" si="106"/>
        <v>45.335645303690001</v>
      </c>
      <c r="W251" s="5">
        <f t="shared" si="106"/>
        <v>40.102215683200001</v>
      </c>
    </row>
    <row r="252" spans="1:28" outlineLevel="1" x14ac:dyDescent="0.2">
      <c r="B252" s="7" t="s">
        <v>140</v>
      </c>
      <c r="C252" s="14">
        <f t="shared" ref="C252:W252" si="107">C247/C251</f>
        <v>16.88000000427343</v>
      </c>
      <c r="D252" s="14">
        <f t="shared" si="107"/>
        <v>16.879999997447342</v>
      </c>
      <c r="E252" s="14">
        <f t="shared" si="107"/>
        <v>16.879999996991042</v>
      </c>
      <c r="F252" s="14">
        <f t="shared" si="107"/>
        <v>16.880000000618097</v>
      </c>
      <c r="G252" s="14">
        <f t="shared" si="107"/>
        <v>16.880000001770213</v>
      </c>
      <c r="H252" s="14">
        <f t="shared" si="107"/>
        <v>16.879999995693716</v>
      </c>
      <c r="I252" s="14">
        <f t="shared" si="107"/>
        <v>16.879999997871835</v>
      </c>
      <c r="J252" s="14">
        <f t="shared" si="107"/>
        <v>16.879999996788023</v>
      </c>
      <c r="K252" s="14">
        <f t="shared" si="107"/>
        <v>16.879999999495283</v>
      </c>
      <c r="L252" s="14">
        <f t="shared" si="107"/>
        <v>16.879999995046639</v>
      </c>
      <c r="M252" s="14">
        <f t="shared" si="107"/>
        <v>16.880000000609193</v>
      </c>
      <c r="N252" s="14">
        <f t="shared" si="107"/>
        <v>16.880000000233657</v>
      </c>
      <c r="O252" s="14">
        <f t="shared" si="107"/>
        <v>16.879999996609826</v>
      </c>
      <c r="P252" s="14">
        <f t="shared" si="107"/>
        <v>16.880000002666417</v>
      </c>
      <c r="Q252" s="14">
        <f t="shared" si="107"/>
        <v>16.879999992105677</v>
      </c>
      <c r="R252" s="14">
        <f t="shared" si="107"/>
        <v>16.879999991471259</v>
      </c>
      <c r="S252" s="14">
        <f t="shared" si="107"/>
        <v>16.879999992386775</v>
      </c>
      <c r="T252" s="14">
        <f t="shared" si="107"/>
        <v>16.879999999079136</v>
      </c>
      <c r="U252" s="14">
        <f t="shared" si="107"/>
        <v>16.880000004211446</v>
      </c>
      <c r="V252" s="14">
        <f t="shared" si="107"/>
        <v>16.880000006037477</v>
      </c>
      <c r="W252" s="14">
        <f t="shared" si="107"/>
        <v>16.88000000667255</v>
      </c>
    </row>
    <row r="253" spans="1:28" outlineLevel="1" x14ac:dyDescent="0.2">
      <c r="B253" s="7" t="s">
        <v>90</v>
      </c>
      <c r="C253" s="5">
        <f t="shared" ref="C253:W253" si="108">C250*C252</f>
        <v>1956349.2087499998</v>
      </c>
      <c r="D253" s="5">
        <f t="shared" si="108"/>
        <v>1993695.8740499457</v>
      </c>
      <c r="E253" s="5">
        <f t="shared" si="108"/>
        <v>2247768.8862144421</v>
      </c>
      <c r="F253" s="5">
        <f t="shared" si="108"/>
        <v>1962704.2273730687</v>
      </c>
      <c r="G253" s="5">
        <f t="shared" si="108"/>
        <v>1718350.8300349242</v>
      </c>
      <c r="H253" s="5">
        <f t="shared" si="108"/>
        <v>1682564.0149094784</v>
      </c>
      <c r="I253" s="5">
        <f t="shared" si="108"/>
        <v>1257948.9616977226</v>
      </c>
      <c r="J253" s="5">
        <f t="shared" si="108"/>
        <v>1546132.2800769974</v>
      </c>
      <c r="K253" s="5">
        <f t="shared" si="108"/>
        <v>1441839.1112185686</v>
      </c>
      <c r="L253" s="5">
        <f t="shared" si="108"/>
        <v>1088629.2264550265</v>
      </c>
      <c r="M253" s="5">
        <f t="shared" si="108"/>
        <v>962956.88167539274</v>
      </c>
      <c r="N253" s="5">
        <f t="shared" si="108"/>
        <v>948813.46367521363</v>
      </c>
      <c r="O253" s="5">
        <f t="shared" si="108"/>
        <v>875324.97812499991</v>
      </c>
      <c r="P253" s="5">
        <f t="shared" si="108"/>
        <v>952838.49253731337</v>
      </c>
      <c r="Q253" s="5">
        <f t="shared" si="108"/>
        <v>845010.22253521136</v>
      </c>
      <c r="R253" s="5">
        <f t="shared" si="108"/>
        <v>799828.7227443608</v>
      </c>
      <c r="S253" s="5">
        <f t="shared" si="108"/>
        <v>671580.09341998363</v>
      </c>
      <c r="T253" s="5">
        <f t="shared" si="108"/>
        <v>1059181.7926023779</v>
      </c>
      <c r="U253" s="5">
        <f t="shared" si="108"/>
        <v>1035909.1834625324</v>
      </c>
      <c r="V253" s="5">
        <f t="shared" si="108"/>
        <v>1002969.4534731326</v>
      </c>
      <c r="W253" s="5">
        <f t="shared" si="108"/>
        <v>1057695.9390625001</v>
      </c>
    </row>
    <row r="254" spans="1:28" outlineLevel="1" x14ac:dyDescent="0.2"/>
    <row r="255" spans="1:28" outlineLevel="1" x14ac:dyDescent="0.2">
      <c r="B255" s="8" t="s">
        <v>14</v>
      </c>
      <c r="C255" s="13"/>
      <c r="H255" s="5"/>
    </row>
    <row r="256" spans="1:28" outlineLevel="1" x14ac:dyDescent="0.2">
      <c r="B256" s="4" t="s">
        <v>18</v>
      </c>
      <c r="C256" s="5">
        <f>IFERROR(INDEX('[2]Table 30'!C$14:C$19,MATCH($B256,'[2]Table 30'!$B$14:$B$19,0))*1000,0)</f>
        <v>0</v>
      </c>
      <c r="D256" s="5">
        <f>IFERROR(INDEX('[2]Table 30'!D$14:D$19,MATCH($B256,'[2]Table 30'!$B$14:$B$19,0))*1000,0)</f>
        <v>0</v>
      </c>
      <c r="E256" s="5">
        <f>IFERROR(INDEX('[2]Table 30'!E$14:E$19,MATCH($B256,'[2]Table 30'!$B$14:$B$19,0))*1000,0)</f>
        <v>0</v>
      </c>
      <c r="F256" s="5">
        <f>IFERROR(INDEX('[2]Table 30'!F$14:F$19,MATCH($B256,'[2]Table 30'!$B$14:$B$19,0))*1000,0)</f>
        <v>0</v>
      </c>
      <c r="G256" s="5">
        <f>IFERROR(INDEX('[2]Table 30'!G$14:G$19,MATCH($B256,'[2]Table 30'!$B$14:$B$19,0))*1000,0)</f>
        <v>0</v>
      </c>
      <c r="H256" s="5">
        <f>IFERROR(INDEX('[2]Table 30'!H$14:H$19,MATCH($B256,'[2]Table 30'!$B$14:$B$19,0))*1000,0)</f>
        <v>0</v>
      </c>
      <c r="I256" s="5">
        <f>IFERROR(INDEX('[2]Table 30'!I$14:I$19,MATCH($B256,'[2]Table 30'!$B$14:$B$19,0))*1000,0)</f>
        <v>0</v>
      </c>
      <c r="J256" s="5">
        <f>IFERROR(INDEX('[2]Table 30'!J$14:J$19,MATCH($B256,'[2]Table 30'!$B$14:$B$19,0))*1000,0)</f>
        <v>0</v>
      </c>
      <c r="K256" s="5">
        <f>IFERROR(INDEX('[2]Table 30'!K$14:K$19,MATCH($B256,'[2]Table 30'!$B$14:$B$19,0))*1000,0)</f>
        <v>0</v>
      </c>
      <c r="L256" s="5">
        <f>IFERROR(INDEX('[2]Table 30'!L$14:L$19,MATCH($B256,'[2]Table 30'!$B$14:$B$19,0))*1000,0)</f>
        <v>0</v>
      </c>
      <c r="M256" s="5">
        <f>IFERROR(INDEX('[2]Table 30'!M$14:M$19,MATCH($B256,'[2]Table 30'!$B$14:$B$19,0))*1000,0)</f>
        <v>0</v>
      </c>
      <c r="N256" s="5">
        <f>IFERROR(INDEX('[2]Table 30'!N$14:N$19,MATCH($B256,'[2]Table 30'!$B$14:$B$19,0))*1000,0)</f>
        <v>0</v>
      </c>
      <c r="O256" s="5">
        <f>IFERROR(INDEX('[2]Table 30'!O$14:O$19,MATCH($B256,'[2]Table 30'!$B$14:$B$19,0))*1000,0)</f>
        <v>0</v>
      </c>
      <c r="P256" s="5">
        <f>IFERROR(INDEX('[2]Table 30'!P$14:P$19,MATCH($B256,'[2]Table 30'!$B$14:$B$19,0))*1000,0)</f>
        <v>0</v>
      </c>
      <c r="Q256" s="5">
        <f>IFERROR(INDEX('[2]Table 30'!Q$14:Q$19,MATCH($B256,'[2]Table 30'!$B$14:$B$19,0))*1000,0)</f>
        <v>0</v>
      </c>
      <c r="R256" s="5">
        <f>IFERROR(INDEX('[2]Table 30'!R$14:R$19,MATCH($B256,'[2]Table 30'!$B$14:$B$19,0))*1000,0)</f>
        <v>0</v>
      </c>
      <c r="S256" s="5">
        <f>IFERROR(INDEX('[2]Table 30'!S$14:S$19,MATCH($B256,'[2]Table 30'!$B$14:$B$19,0))*1000,0)</f>
        <v>0</v>
      </c>
      <c r="T256" s="5">
        <f>IFERROR(INDEX('[2]Table 30'!T$14:T$19,MATCH($B256,'[2]Table 30'!$B$14:$B$19,0))*1000,0)</f>
        <v>0</v>
      </c>
      <c r="U256" s="5">
        <f>IFERROR(INDEX('[2]Table 30'!U$14:U$19,MATCH($B256,'[2]Table 30'!$B$14:$B$19,0))*1000,0)</f>
        <v>0</v>
      </c>
      <c r="V256" s="5">
        <f>IFERROR(INDEX('[2]Table 30'!V$14:V$19,MATCH($B256,'[2]Table 30'!$B$14:$B$19,0))*1000,0)</f>
        <v>0</v>
      </c>
      <c r="W256" s="5">
        <f>IFERROR(INDEX('[2]Table 30'!W$14:W$19,MATCH($B256,'[2]Table 30'!$B$14:$B$19,0))*1000,0)</f>
        <v>0</v>
      </c>
      <c r="Z256" s="21" t="s">
        <v>26</v>
      </c>
    </row>
    <row r="257" spans="2:26" outlineLevel="1" x14ac:dyDescent="0.2">
      <c r="B257" s="4" t="s">
        <v>19</v>
      </c>
      <c r="C257" s="5">
        <f>IFERROR(INDEX('[2]Table 30'!C$14:C$19,MATCH($B257,'[2]Table 30'!$B$14:$B$19,0))*1000,0)</f>
        <v>0</v>
      </c>
      <c r="D257" s="5">
        <f>IFERROR(INDEX('[2]Table 30'!D$14:D$19,MATCH($B257,'[2]Table 30'!$B$14:$B$19,0))*1000,0)</f>
        <v>0</v>
      </c>
      <c r="E257" s="5">
        <f>IFERROR(INDEX('[2]Table 30'!E$14:E$19,MATCH($B257,'[2]Table 30'!$B$14:$B$19,0))*1000,0)</f>
        <v>0</v>
      </c>
      <c r="F257" s="5">
        <f>IFERROR(INDEX('[2]Table 30'!F$14:F$19,MATCH($B257,'[2]Table 30'!$B$14:$B$19,0))*1000,0)</f>
        <v>0</v>
      </c>
      <c r="G257" s="5">
        <f>IFERROR(INDEX('[2]Table 30'!G$14:G$19,MATCH($B257,'[2]Table 30'!$B$14:$B$19,0))*1000,0)</f>
        <v>0</v>
      </c>
      <c r="H257" s="5">
        <f>IFERROR(INDEX('[2]Table 30'!H$14:H$19,MATCH($B257,'[2]Table 30'!$B$14:$B$19,0))*1000,0)</f>
        <v>0</v>
      </c>
      <c r="I257" s="5">
        <f>IFERROR(INDEX('[2]Table 30'!I$14:I$19,MATCH($B257,'[2]Table 30'!$B$14:$B$19,0))*1000,0)</f>
        <v>0</v>
      </c>
      <c r="J257" s="5">
        <f>IFERROR(INDEX('[2]Table 30'!J$14:J$19,MATCH($B257,'[2]Table 30'!$B$14:$B$19,0))*1000,0)</f>
        <v>0</v>
      </c>
      <c r="K257" s="5">
        <f>IFERROR(INDEX('[2]Table 30'!K$14:K$19,MATCH($B257,'[2]Table 30'!$B$14:$B$19,0))*1000,0)</f>
        <v>0</v>
      </c>
      <c r="L257" s="5">
        <f>IFERROR(INDEX('[2]Table 30'!L$14:L$19,MATCH($B257,'[2]Table 30'!$B$14:$B$19,0))*1000,0)</f>
        <v>0</v>
      </c>
      <c r="M257" s="5">
        <f>IFERROR(INDEX('[2]Table 30'!M$14:M$19,MATCH($B257,'[2]Table 30'!$B$14:$B$19,0))*1000,0)</f>
        <v>0</v>
      </c>
      <c r="N257" s="5">
        <f>IFERROR(INDEX('[2]Table 30'!N$14:N$19,MATCH($B257,'[2]Table 30'!$B$14:$B$19,0))*1000,0)</f>
        <v>0</v>
      </c>
      <c r="O257" s="5">
        <f>IFERROR(INDEX('[2]Table 30'!O$14:O$19,MATCH($B257,'[2]Table 30'!$B$14:$B$19,0))*1000,0)</f>
        <v>0</v>
      </c>
      <c r="P257" s="5">
        <f>IFERROR(INDEX('[2]Table 30'!P$14:P$19,MATCH($B257,'[2]Table 30'!$B$14:$B$19,0))*1000,0)</f>
        <v>0</v>
      </c>
      <c r="Q257" s="5">
        <f>IFERROR(INDEX('[2]Table 30'!Q$14:Q$19,MATCH($B257,'[2]Table 30'!$B$14:$B$19,0))*1000,0)</f>
        <v>0</v>
      </c>
      <c r="R257" s="5">
        <f>IFERROR(INDEX('[2]Table 30'!R$14:R$19,MATCH($B257,'[2]Table 30'!$B$14:$B$19,0))*1000,0)</f>
        <v>0</v>
      </c>
      <c r="S257" s="5">
        <f>IFERROR(INDEX('[2]Table 30'!S$14:S$19,MATCH($B257,'[2]Table 30'!$B$14:$B$19,0))*1000,0)</f>
        <v>0</v>
      </c>
      <c r="T257" s="5">
        <f>IFERROR(INDEX('[2]Table 30'!T$14:T$19,MATCH($B257,'[2]Table 30'!$B$14:$B$19,0))*1000,0)</f>
        <v>0</v>
      </c>
      <c r="U257" s="5">
        <f>IFERROR(INDEX('[2]Table 30'!U$14:U$19,MATCH($B257,'[2]Table 30'!$B$14:$B$19,0))*1000,0)</f>
        <v>0</v>
      </c>
      <c r="V257" s="5">
        <f>IFERROR(INDEX('[2]Table 30'!V$14:V$19,MATCH($B257,'[2]Table 30'!$B$14:$B$19,0))*1000,0)</f>
        <v>0</v>
      </c>
      <c r="W257" s="5">
        <f>IFERROR(INDEX('[2]Table 30'!W$14:W$19,MATCH($B257,'[2]Table 30'!$B$14:$B$19,0))*1000,0)</f>
        <v>0</v>
      </c>
      <c r="Z257" s="21" t="s">
        <v>26</v>
      </c>
    </row>
    <row r="258" spans="2:26" outlineLevel="1" x14ac:dyDescent="0.2">
      <c r="B258" s="4" t="s">
        <v>16</v>
      </c>
      <c r="C258" s="5">
        <f>IFERROR(INDEX('[2]Table 30'!C$14:C$19,MATCH($B258,'[2]Table 30'!$B$14:$B$19,0))*1000,0)</f>
        <v>1137.9010000000001</v>
      </c>
      <c r="D258" s="5">
        <f>IFERROR(INDEX('[2]Table 30'!D$14:D$19,MATCH($B258,'[2]Table 30'!$B$14:$B$19,0))*1000,0)</f>
        <v>1474.558</v>
      </c>
      <c r="E258" s="5">
        <f>IFERROR(INDEX('[2]Table 30'!E$14:E$19,MATCH($B258,'[2]Table 30'!$B$14:$B$19,0))*1000,0)</f>
        <v>1574.9829999999999</v>
      </c>
      <c r="F258" s="5">
        <f>IFERROR(INDEX('[2]Table 30'!F$14:F$19,MATCH($B258,'[2]Table 30'!$B$14:$B$19,0))*1000,0)</f>
        <v>1362.4750000000001</v>
      </c>
      <c r="G258" s="5">
        <f>IFERROR(INDEX('[2]Table 30'!G$14:G$19,MATCH($B258,'[2]Table 30'!$B$14:$B$19,0))*1000,0)</f>
        <v>1106.3119999999999</v>
      </c>
      <c r="H258" s="5">
        <f>IFERROR(INDEX('[2]Table 30'!H$14:H$19,MATCH($B258,'[2]Table 30'!$B$14:$B$19,0))*1000,0)</f>
        <v>1153.598</v>
      </c>
      <c r="I258" s="5">
        <f>IFERROR(INDEX('[2]Table 30'!I$14:I$19,MATCH($B258,'[2]Table 30'!$B$14:$B$19,0))*1000,0)</f>
        <v>1011.3239999999998</v>
      </c>
      <c r="J258" s="5">
        <f>IFERROR(INDEX('[2]Table 30'!J$14:J$19,MATCH($B258,'[2]Table 30'!$B$14:$B$19,0))*1000,0)</f>
        <v>1214.857</v>
      </c>
      <c r="K258" s="5">
        <f>IFERROR(INDEX('[2]Table 30'!K$14:K$19,MATCH($B258,'[2]Table 30'!$B$14:$B$19,0))*1000,0)</f>
        <v>1204.347</v>
      </c>
      <c r="L258" s="5">
        <f>IFERROR(INDEX('[2]Table 30'!L$14:L$19,MATCH($B258,'[2]Table 30'!$B$14:$B$19,0))*1000,0)</f>
        <v>690.24599999999998</v>
      </c>
      <c r="M258" s="5">
        <f>IFERROR(INDEX('[2]Table 30'!M$14:M$19,MATCH($B258,'[2]Table 30'!$B$14:$B$19,0))*1000,0)</f>
        <v>686.63900000000001</v>
      </c>
      <c r="N258" s="5">
        <f>IFERROR(INDEX('[2]Table 30'!N$14:N$19,MATCH($B258,'[2]Table 30'!$B$14:$B$19,0))*1000,0)</f>
        <v>608.04399999999998</v>
      </c>
      <c r="O258" s="5">
        <f>IFERROR(INDEX('[2]Table 30'!O$14:O$19,MATCH($B258,'[2]Table 30'!$B$14:$B$19,0))*1000,0)</f>
        <v>635.572</v>
      </c>
      <c r="P258" s="5">
        <f>IFERROR(INDEX('[2]Table 30'!P$14:P$19,MATCH($B258,'[2]Table 30'!$B$14:$B$19,0))*1000,0)</f>
        <v>765.9</v>
      </c>
      <c r="Q258" s="5">
        <f>IFERROR(INDEX('[2]Table 30'!Q$14:Q$19,MATCH($B258,'[2]Table 30'!$B$14:$B$19,0))*1000,0)</f>
        <v>784.86199999999997</v>
      </c>
      <c r="R258" s="5">
        <f>IFERROR(INDEX('[2]Table 30'!R$14:R$19,MATCH($B258,'[2]Table 30'!$B$14:$B$19,0))*1000,0)</f>
        <v>656.48300000000006</v>
      </c>
      <c r="S258" s="5">
        <f>IFERROR(INDEX('[2]Table 30'!S$14:S$19,MATCH($B258,'[2]Table 30'!$B$14:$B$19,0))*1000,0)</f>
        <v>575.98300000000006</v>
      </c>
      <c r="T258" s="5">
        <f>IFERROR(INDEX('[2]Table 30'!T$14:T$19,MATCH($B258,'[2]Table 30'!$B$14:$B$19,0))*1000,0)</f>
        <v>367.238</v>
      </c>
      <c r="U258" s="5">
        <f>IFERROR(INDEX('[2]Table 30'!U$14:U$19,MATCH($B258,'[2]Table 30'!$B$14:$B$19,0))*1000,0)</f>
        <v>307.255</v>
      </c>
      <c r="V258" s="5">
        <f>IFERROR(INDEX('[2]Table 30'!V$14:V$19,MATCH($B258,'[2]Table 30'!$B$14:$B$19,0))*1000,0)</f>
        <v>291.81299999999999</v>
      </c>
      <c r="W258" s="5">
        <f>IFERROR(INDEX('[2]Table 30'!W$14:W$19,MATCH($B258,'[2]Table 30'!$B$14:$B$19,0))*1000,0)</f>
        <v>248.852</v>
      </c>
      <c r="Z258" s="21" t="s">
        <v>26</v>
      </c>
    </row>
    <row r="259" spans="2:26" outlineLevel="1" x14ac:dyDescent="0.2">
      <c r="B259" s="4" t="s">
        <v>21</v>
      </c>
      <c r="C259" s="5">
        <f>IFERROR(INDEX('[2]Table 30'!C$14:C$19,MATCH($B259,'[2]Table 30'!$B$14:$B$19,0))*1000,0)</f>
        <v>0</v>
      </c>
      <c r="D259" s="5">
        <f>IFERROR(INDEX('[2]Table 30'!D$14:D$19,MATCH($B259,'[2]Table 30'!$B$14:$B$19,0))*1000,0)</f>
        <v>0</v>
      </c>
      <c r="E259" s="5">
        <f>IFERROR(INDEX('[2]Table 30'!E$14:E$19,MATCH($B259,'[2]Table 30'!$B$14:$B$19,0))*1000,0)</f>
        <v>0</v>
      </c>
      <c r="F259" s="5">
        <f>IFERROR(INDEX('[2]Table 30'!F$14:F$19,MATCH($B259,'[2]Table 30'!$B$14:$B$19,0))*1000,0)</f>
        <v>0</v>
      </c>
      <c r="G259" s="5">
        <f>IFERROR(INDEX('[2]Table 30'!G$14:G$19,MATCH($B259,'[2]Table 30'!$B$14:$B$19,0))*1000,0)</f>
        <v>0</v>
      </c>
      <c r="H259" s="5">
        <f>IFERROR(INDEX('[2]Table 30'!H$14:H$19,MATCH($B259,'[2]Table 30'!$B$14:$B$19,0))*1000,0)</f>
        <v>0</v>
      </c>
      <c r="I259" s="5">
        <f>IFERROR(INDEX('[2]Table 30'!I$14:I$19,MATCH($B259,'[2]Table 30'!$B$14:$B$19,0))*1000,0)</f>
        <v>0</v>
      </c>
      <c r="J259" s="5">
        <f>IFERROR(INDEX('[2]Table 30'!J$14:J$19,MATCH($B259,'[2]Table 30'!$B$14:$B$19,0))*1000,0)</f>
        <v>0</v>
      </c>
      <c r="K259" s="5">
        <f>IFERROR(INDEX('[2]Table 30'!K$14:K$19,MATCH($B259,'[2]Table 30'!$B$14:$B$19,0))*1000,0)</f>
        <v>0</v>
      </c>
      <c r="L259" s="5">
        <f>IFERROR(INDEX('[2]Table 30'!L$14:L$19,MATCH($B259,'[2]Table 30'!$B$14:$B$19,0))*1000,0)</f>
        <v>0</v>
      </c>
      <c r="M259" s="5">
        <f>IFERROR(INDEX('[2]Table 30'!M$14:M$19,MATCH($B259,'[2]Table 30'!$B$14:$B$19,0))*1000,0)</f>
        <v>0</v>
      </c>
      <c r="N259" s="5">
        <f>IFERROR(INDEX('[2]Table 30'!N$14:N$19,MATCH($B259,'[2]Table 30'!$B$14:$B$19,0))*1000,0)</f>
        <v>0</v>
      </c>
      <c r="O259" s="5">
        <f>IFERROR(INDEX('[2]Table 30'!O$14:O$19,MATCH($B259,'[2]Table 30'!$B$14:$B$19,0))*1000,0)</f>
        <v>0</v>
      </c>
      <c r="P259" s="5">
        <f>IFERROR(INDEX('[2]Table 30'!P$14:P$19,MATCH($B259,'[2]Table 30'!$B$14:$B$19,0))*1000,0)</f>
        <v>0</v>
      </c>
      <c r="Q259" s="5">
        <f>IFERROR(INDEX('[2]Table 30'!Q$14:Q$19,MATCH($B259,'[2]Table 30'!$B$14:$B$19,0))*1000,0)</f>
        <v>0</v>
      </c>
      <c r="R259" s="5">
        <f>IFERROR(INDEX('[2]Table 30'!R$14:R$19,MATCH($B259,'[2]Table 30'!$B$14:$B$19,0))*1000,0)</f>
        <v>0</v>
      </c>
      <c r="S259" s="5">
        <f>IFERROR(INDEX('[2]Table 30'!S$14:S$19,MATCH($B259,'[2]Table 30'!$B$14:$B$19,0))*1000,0)</f>
        <v>0</v>
      </c>
      <c r="T259" s="5">
        <f>IFERROR(INDEX('[2]Table 30'!T$14:T$19,MATCH($B259,'[2]Table 30'!$B$14:$B$19,0))*1000,0)</f>
        <v>0</v>
      </c>
      <c r="U259" s="5">
        <f>IFERROR(INDEX('[2]Table 30'!U$14:U$19,MATCH($B259,'[2]Table 30'!$B$14:$B$19,0))*1000,0)</f>
        <v>0</v>
      </c>
      <c r="V259" s="5">
        <f>IFERROR(INDEX('[2]Table 30'!V$14:V$19,MATCH($B259,'[2]Table 30'!$B$14:$B$19,0))*1000,0)</f>
        <v>0</v>
      </c>
      <c r="W259" s="5">
        <f>IFERROR(INDEX('[2]Table 30'!W$14:W$19,MATCH($B259,'[2]Table 30'!$B$14:$B$19,0))*1000,0)</f>
        <v>0</v>
      </c>
      <c r="Z259" s="21" t="s">
        <v>26</v>
      </c>
    </row>
    <row r="260" spans="2:26" outlineLevel="1" x14ac:dyDescent="0.2">
      <c r="B260" s="4" t="s">
        <v>20</v>
      </c>
      <c r="C260" s="5">
        <f>IFERROR(INDEX('[2]Table 30'!C$14:C$19,MATCH($B260,'[2]Table 30'!$B$14:$B$19,0))*1000,0)</f>
        <v>106.42500000000001</v>
      </c>
      <c r="D260" s="5">
        <f>IFERROR(INDEX('[2]Table 30'!D$14:D$19,MATCH($B260,'[2]Table 30'!$B$14:$B$19,0))*1000,0)</f>
        <v>9.6739999999999995</v>
      </c>
      <c r="E260" s="5">
        <f>IFERROR(INDEX('[2]Table 30'!E$14:E$19,MATCH($B260,'[2]Table 30'!$B$14:$B$19,0))*1000,0)</f>
        <v>21.361000000000001</v>
      </c>
      <c r="F260" s="5">
        <f>IFERROR(INDEX('[2]Table 30'!F$14:F$19,MATCH($B260,'[2]Table 30'!$B$14:$B$19,0))*1000,0)</f>
        <v>14.489000000000001</v>
      </c>
      <c r="G260" s="5">
        <f>IFERROR(INDEX('[2]Table 30'!G$14:G$19,MATCH($B260,'[2]Table 30'!$B$14:$B$19,0))*1000,0)</f>
        <v>14.61</v>
      </c>
      <c r="H260" s="5">
        <f>IFERROR(INDEX('[2]Table 30'!H$14:H$19,MATCH($B260,'[2]Table 30'!$B$14:$B$19,0))*1000,0)</f>
        <v>23.768000000000001</v>
      </c>
      <c r="I260" s="5">
        <f>IFERROR(INDEX('[2]Table 30'!I$14:I$19,MATCH($B260,'[2]Table 30'!$B$14:$B$19,0))*1000,0)</f>
        <v>17.567</v>
      </c>
      <c r="J260" s="5">
        <f>IFERROR(INDEX('[2]Table 30'!J$14:J$19,MATCH($B260,'[2]Table 30'!$B$14:$B$19,0))*1000,0)</f>
        <v>16.981999999999999</v>
      </c>
      <c r="K260" s="5">
        <f>IFERROR(INDEX('[2]Table 30'!K$14:K$19,MATCH($B260,'[2]Table 30'!$B$14:$B$19,0))*1000,0)</f>
        <v>17.677</v>
      </c>
      <c r="L260" s="5">
        <f>IFERROR(INDEX('[2]Table 30'!L$14:L$19,MATCH($B260,'[2]Table 30'!$B$14:$B$19,0))*1000,0)</f>
        <v>16.27</v>
      </c>
      <c r="M260" s="5">
        <f>IFERROR(INDEX('[2]Table 30'!M$14:M$19,MATCH($B260,'[2]Table 30'!$B$14:$B$19,0))*1000,0)</f>
        <v>15.871</v>
      </c>
      <c r="N260" s="5">
        <f>IFERROR(INDEX('[2]Table 30'!N$14:N$19,MATCH($B260,'[2]Table 30'!$B$14:$B$19,0))*1000,0)</f>
        <v>14.525</v>
      </c>
      <c r="O260" s="5">
        <f>IFERROR(INDEX('[2]Table 30'!O$14:O$19,MATCH($B260,'[2]Table 30'!$B$14:$B$19,0))*1000,0)</f>
        <v>19.224999999999998</v>
      </c>
      <c r="P260" s="5">
        <f>IFERROR(INDEX('[2]Table 30'!P$14:P$19,MATCH($B260,'[2]Table 30'!$B$14:$B$19,0))*1000,0)</f>
        <v>28.809000000000001</v>
      </c>
      <c r="Q260" s="5">
        <f>IFERROR(INDEX('[2]Table 30'!Q$14:Q$19,MATCH($B260,'[2]Table 30'!$B$14:$B$19,0))*1000,0)</f>
        <v>32.585999999999999</v>
      </c>
      <c r="R260" s="5">
        <f>IFERROR(INDEX('[2]Table 30'!R$14:R$19,MATCH($B260,'[2]Table 30'!$B$14:$B$19,0))*1000,0)</f>
        <v>29.416999999999998</v>
      </c>
      <c r="S260" s="5">
        <f>IFERROR(INDEX('[2]Table 30'!S$14:S$19,MATCH($B260,'[2]Table 30'!$B$14:$B$19,0))*1000,0)</f>
        <v>30.68</v>
      </c>
      <c r="T260" s="5">
        <f>IFERROR(INDEX('[2]Table 30'!T$14:T$19,MATCH($B260,'[2]Table 30'!$B$14:$B$19,0))*1000,0)</f>
        <v>44.2</v>
      </c>
      <c r="U260" s="5">
        <f>IFERROR(INDEX('[2]Table 30'!U$14:U$19,MATCH($B260,'[2]Table 30'!$B$14:$B$19,0))*1000,0)</f>
        <v>43.788000000000004</v>
      </c>
      <c r="V260" s="5">
        <f>IFERROR(INDEX('[2]Table 30'!V$14:V$19,MATCH($B260,'[2]Table 30'!$B$14:$B$19,0))*1000,0)</f>
        <v>50.506</v>
      </c>
      <c r="W260" s="5">
        <f>IFERROR(INDEX('[2]Table 30'!W$14:W$19,MATCH($B260,'[2]Table 30'!$B$14:$B$19,0))*1000,0)</f>
        <v>46.533000000000001</v>
      </c>
      <c r="Z260" s="21" t="s">
        <v>26</v>
      </c>
    </row>
    <row r="261" spans="2:26" outlineLevel="1" x14ac:dyDescent="0.2">
      <c r="B261" s="4" t="s">
        <v>0</v>
      </c>
      <c r="C261" s="5">
        <f>IFERROR(INDEX('[2]Table 30'!C$14:C$19,MATCH($B261,'[2]Table 30'!$B$14:$B$19,0))*1000,0)</f>
        <v>0</v>
      </c>
      <c r="D261" s="5">
        <f>IFERROR(INDEX('[2]Table 30'!D$14:D$19,MATCH($B261,'[2]Table 30'!$B$14:$B$19,0))*1000,0)</f>
        <v>0</v>
      </c>
      <c r="E261" s="5">
        <f>IFERROR(INDEX('[2]Table 30'!E$14:E$19,MATCH($B261,'[2]Table 30'!$B$14:$B$19,0))*1000,0)</f>
        <v>0</v>
      </c>
      <c r="F261" s="5">
        <f>IFERROR(INDEX('[2]Table 30'!F$14:F$19,MATCH($B261,'[2]Table 30'!$B$14:$B$19,0))*1000,0)</f>
        <v>0</v>
      </c>
      <c r="G261" s="5">
        <f>IFERROR(INDEX('[2]Table 30'!G$14:G$19,MATCH($B261,'[2]Table 30'!$B$14:$B$19,0))*1000,0)</f>
        <v>0</v>
      </c>
      <c r="H261" s="5">
        <f>IFERROR(INDEX('[2]Table 30'!H$14:H$19,MATCH($B261,'[2]Table 30'!$B$14:$B$19,0))*1000,0)</f>
        <v>0</v>
      </c>
      <c r="I261" s="5">
        <f>IFERROR(INDEX('[2]Table 30'!I$14:I$19,MATCH($B261,'[2]Table 30'!$B$14:$B$19,0))*1000,0)</f>
        <v>0</v>
      </c>
      <c r="J261" s="5">
        <f>IFERROR(INDEX('[2]Table 30'!J$14:J$19,MATCH($B261,'[2]Table 30'!$B$14:$B$19,0))*1000,0)</f>
        <v>0</v>
      </c>
      <c r="K261" s="5">
        <f>IFERROR(INDEX('[2]Table 30'!K$14:K$19,MATCH($B261,'[2]Table 30'!$B$14:$B$19,0))*1000,0)</f>
        <v>0</v>
      </c>
      <c r="L261" s="5">
        <f>IFERROR(INDEX('[2]Table 30'!L$14:L$19,MATCH($B261,'[2]Table 30'!$B$14:$B$19,0))*1000,0)</f>
        <v>0</v>
      </c>
      <c r="M261" s="5">
        <f>IFERROR(INDEX('[2]Table 30'!M$14:M$19,MATCH($B261,'[2]Table 30'!$B$14:$B$19,0))*1000,0)</f>
        <v>0.56499999999999995</v>
      </c>
      <c r="N261" s="5">
        <f>IFERROR(INDEX('[2]Table 30'!N$14:N$19,MATCH($B261,'[2]Table 30'!$B$14:$B$19,0))*1000,0)</f>
        <v>0.61799999999999999</v>
      </c>
      <c r="O261" s="5">
        <f>IFERROR(INDEX('[2]Table 30'!O$14:O$19,MATCH($B261,'[2]Table 30'!$B$14:$B$19,0))*1000,0)</f>
        <v>0.76100000000000001</v>
      </c>
      <c r="P261" s="5">
        <f>IFERROR(INDEX('[2]Table 30'!P$14:P$19,MATCH($B261,'[2]Table 30'!$B$14:$B$19,0))*1000,0)</f>
        <v>1.0289999999999999</v>
      </c>
      <c r="Q261" s="5">
        <f>IFERROR(INDEX('[2]Table 30'!Q$14:Q$19,MATCH($B261,'[2]Table 30'!$B$14:$B$19,0))*1000,0)</f>
        <v>1.1919999999999999</v>
      </c>
      <c r="R261" s="5">
        <f>IFERROR(INDEX('[2]Table 30'!R$14:R$19,MATCH($B261,'[2]Table 30'!$B$14:$B$19,0))*1000,0)</f>
        <v>0</v>
      </c>
      <c r="S261" s="5">
        <f>IFERROR(INDEX('[2]Table 30'!S$14:S$19,MATCH($B261,'[2]Table 30'!$B$14:$B$19,0))*1000,0)</f>
        <v>0</v>
      </c>
      <c r="T261" s="5">
        <f>IFERROR(INDEX('[2]Table 30'!T$14:T$19,MATCH($B261,'[2]Table 30'!$B$14:$B$19,0))*1000,0)</f>
        <v>0</v>
      </c>
      <c r="U261" s="5">
        <f>IFERROR(INDEX('[2]Table 30'!U$14:U$19,MATCH($B261,'[2]Table 30'!$B$14:$B$19,0))*1000,0)</f>
        <v>0</v>
      </c>
      <c r="V261" s="5">
        <f>IFERROR(INDEX('[2]Table 30'!V$14:V$19,MATCH($B261,'[2]Table 30'!$B$14:$B$19,0))*1000,0)</f>
        <v>0</v>
      </c>
      <c r="W261" s="5">
        <f>IFERROR(INDEX('[2]Table 30'!W$14:W$19,MATCH($B261,'[2]Table 30'!$B$14:$B$19,0))*1000,0)</f>
        <v>0</v>
      </c>
      <c r="Z261" s="21" t="s">
        <v>26</v>
      </c>
    </row>
    <row r="262" spans="2:26" outlineLevel="1" x14ac:dyDescent="0.2">
      <c r="B262" s="4" t="s">
        <v>22</v>
      </c>
      <c r="C262" s="5">
        <f>IFERROR(INDEX('[2]Table 30'!C$14:C$19,MATCH($B262,'[2]Table 30'!$B$14:$B$19,0))*1000,0)</f>
        <v>0</v>
      </c>
      <c r="D262" s="5">
        <f>IFERROR(INDEX('[2]Table 30'!D$14:D$19,MATCH($B262,'[2]Table 30'!$B$14:$B$19,0))*1000,0)</f>
        <v>0</v>
      </c>
      <c r="E262" s="5">
        <f>IFERROR(INDEX('[2]Table 30'!E$14:E$19,MATCH($B262,'[2]Table 30'!$B$14:$B$19,0))*1000,0)</f>
        <v>0</v>
      </c>
      <c r="F262" s="5">
        <f>IFERROR(INDEX('[2]Table 30'!F$14:F$19,MATCH($B262,'[2]Table 30'!$B$14:$B$19,0))*1000,0)</f>
        <v>0</v>
      </c>
      <c r="G262" s="5">
        <f>IFERROR(INDEX('[2]Table 30'!G$14:G$19,MATCH($B262,'[2]Table 30'!$B$14:$B$19,0))*1000,0)</f>
        <v>0</v>
      </c>
      <c r="H262" s="5">
        <f>IFERROR(INDEX('[2]Table 30'!H$14:H$19,MATCH($B262,'[2]Table 30'!$B$14:$B$19,0))*1000,0)</f>
        <v>0</v>
      </c>
      <c r="I262" s="5">
        <f>IFERROR(INDEX('[2]Table 30'!I$14:I$19,MATCH($B262,'[2]Table 30'!$B$14:$B$19,0))*1000,0)</f>
        <v>0</v>
      </c>
      <c r="J262" s="5">
        <f>IFERROR(INDEX('[2]Table 30'!J$14:J$19,MATCH($B262,'[2]Table 30'!$B$14:$B$19,0))*1000,0)</f>
        <v>0</v>
      </c>
      <c r="K262" s="5">
        <f>IFERROR(INDEX('[2]Table 30'!K$14:K$19,MATCH($B262,'[2]Table 30'!$B$14:$B$19,0))*1000,0)</f>
        <v>0</v>
      </c>
      <c r="L262" s="5">
        <f>IFERROR(INDEX('[2]Table 30'!L$14:L$19,MATCH($B262,'[2]Table 30'!$B$14:$B$19,0))*1000,0)</f>
        <v>0</v>
      </c>
      <c r="M262" s="5">
        <f>IFERROR(INDEX('[2]Table 30'!M$14:M$19,MATCH($B262,'[2]Table 30'!$B$14:$B$19,0))*1000,0)</f>
        <v>0</v>
      </c>
      <c r="N262" s="5">
        <f>IFERROR(INDEX('[2]Table 30'!N$14:N$19,MATCH($B262,'[2]Table 30'!$B$14:$B$19,0))*1000,0)</f>
        <v>0</v>
      </c>
      <c r="O262" s="5">
        <f>IFERROR(INDEX('[2]Table 30'!O$14:O$19,MATCH($B262,'[2]Table 30'!$B$14:$B$19,0))*1000,0)</f>
        <v>0</v>
      </c>
      <c r="P262" s="5">
        <f>IFERROR(INDEX('[2]Table 30'!P$14:P$19,MATCH($B262,'[2]Table 30'!$B$14:$B$19,0))*1000,0)</f>
        <v>0</v>
      </c>
      <c r="Q262" s="5">
        <f>IFERROR(INDEX('[2]Table 30'!Q$14:Q$19,MATCH($B262,'[2]Table 30'!$B$14:$B$19,0))*1000,0)</f>
        <v>0</v>
      </c>
      <c r="R262" s="5">
        <f>IFERROR(INDEX('[2]Table 30'!R$14:R$19,MATCH($B262,'[2]Table 30'!$B$14:$B$19,0))*1000,0)</f>
        <v>0</v>
      </c>
      <c r="S262" s="5">
        <f>IFERROR(INDEX('[2]Table 30'!S$14:S$19,MATCH($B262,'[2]Table 30'!$B$14:$B$19,0))*1000,0)</f>
        <v>0</v>
      </c>
      <c r="T262" s="5">
        <f>IFERROR(INDEX('[2]Table 30'!T$14:T$19,MATCH($B262,'[2]Table 30'!$B$14:$B$19,0))*1000,0)</f>
        <v>0</v>
      </c>
      <c r="U262" s="5">
        <f>IFERROR(INDEX('[2]Table 30'!U$14:U$19,MATCH($B262,'[2]Table 30'!$B$14:$B$19,0))*1000,0)</f>
        <v>0</v>
      </c>
      <c r="V262" s="5">
        <f>IFERROR(INDEX('[2]Table 30'!V$14:V$19,MATCH($B262,'[2]Table 30'!$B$14:$B$19,0))*1000,0)</f>
        <v>0</v>
      </c>
      <c r="W262" s="5">
        <f>IFERROR(INDEX('[2]Table 30'!W$14:W$19,MATCH($B262,'[2]Table 30'!$B$14:$B$19,0))*1000,0)</f>
        <v>0</v>
      </c>
      <c r="Z262" s="21" t="s">
        <v>26</v>
      </c>
    </row>
    <row r="263" spans="2:26" outlineLevel="1" x14ac:dyDescent="0.2">
      <c r="B263" s="4" t="s">
        <v>23</v>
      </c>
      <c r="C263" s="5">
        <f>IFERROR(INDEX('[2]Table 30'!C$14:C$19,MATCH($B263,'[2]Table 30'!$B$14:$B$19,0))*1000,0)</f>
        <v>0</v>
      </c>
      <c r="D263" s="5">
        <f>IFERROR(INDEX('[2]Table 30'!D$14:D$19,MATCH($B263,'[2]Table 30'!$B$14:$B$19,0))*1000,0)</f>
        <v>0</v>
      </c>
      <c r="E263" s="5">
        <f>IFERROR(INDEX('[2]Table 30'!E$14:E$19,MATCH($B263,'[2]Table 30'!$B$14:$B$19,0))*1000,0)</f>
        <v>0</v>
      </c>
      <c r="F263" s="5">
        <f>IFERROR(INDEX('[2]Table 30'!F$14:F$19,MATCH($B263,'[2]Table 30'!$B$14:$B$19,0))*1000,0)</f>
        <v>0</v>
      </c>
      <c r="G263" s="5">
        <f>IFERROR(INDEX('[2]Table 30'!G$14:G$19,MATCH($B263,'[2]Table 30'!$B$14:$B$19,0))*1000,0)</f>
        <v>0</v>
      </c>
      <c r="H263" s="5">
        <f>IFERROR(INDEX('[2]Table 30'!H$14:H$19,MATCH($B263,'[2]Table 30'!$B$14:$B$19,0))*1000,0)</f>
        <v>0</v>
      </c>
      <c r="I263" s="5">
        <f>IFERROR(INDEX('[2]Table 30'!I$14:I$19,MATCH($B263,'[2]Table 30'!$B$14:$B$19,0))*1000,0)</f>
        <v>0</v>
      </c>
      <c r="J263" s="5">
        <f>IFERROR(INDEX('[2]Table 30'!J$14:J$19,MATCH($B263,'[2]Table 30'!$B$14:$B$19,0))*1000,0)</f>
        <v>0</v>
      </c>
      <c r="K263" s="5">
        <f>IFERROR(INDEX('[2]Table 30'!K$14:K$19,MATCH($B263,'[2]Table 30'!$B$14:$B$19,0))*1000,0)</f>
        <v>0</v>
      </c>
      <c r="L263" s="5">
        <f>IFERROR(INDEX('[2]Table 30'!L$14:L$19,MATCH($B263,'[2]Table 30'!$B$14:$B$19,0))*1000,0)</f>
        <v>0</v>
      </c>
      <c r="M263" s="5">
        <f>IFERROR(INDEX('[2]Table 30'!M$14:M$19,MATCH($B263,'[2]Table 30'!$B$14:$B$19,0))*1000,0)</f>
        <v>0</v>
      </c>
      <c r="N263" s="5">
        <f>IFERROR(INDEX('[2]Table 30'!N$14:N$19,MATCH($B263,'[2]Table 30'!$B$14:$B$19,0))*1000,0)</f>
        <v>0</v>
      </c>
      <c r="O263" s="5">
        <f>IFERROR(INDEX('[2]Table 30'!O$14:O$19,MATCH($B263,'[2]Table 30'!$B$14:$B$19,0))*1000,0)</f>
        <v>0</v>
      </c>
      <c r="P263" s="5">
        <f>IFERROR(INDEX('[2]Table 30'!P$14:P$19,MATCH($B263,'[2]Table 30'!$B$14:$B$19,0))*1000,0)</f>
        <v>0</v>
      </c>
      <c r="Q263" s="5">
        <f>IFERROR(INDEX('[2]Table 30'!Q$14:Q$19,MATCH($B263,'[2]Table 30'!$B$14:$B$19,0))*1000,0)</f>
        <v>0</v>
      </c>
      <c r="R263" s="5">
        <f>IFERROR(INDEX('[2]Table 30'!R$14:R$19,MATCH($B263,'[2]Table 30'!$B$14:$B$19,0))*1000,0)</f>
        <v>0</v>
      </c>
      <c r="S263" s="5">
        <f>IFERROR(INDEX('[2]Table 30'!S$14:S$19,MATCH($B263,'[2]Table 30'!$B$14:$B$19,0))*1000,0)</f>
        <v>0</v>
      </c>
      <c r="T263" s="5">
        <f>IFERROR(INDEX('[2]Table 30'!T$14:T$19,MATCH($B263,'[2]Table 30'!$B$14:$B$19,0))*1000,0)</f>
        <v>0</v>
      </c>
      <c r="U263" s="5">
        <f>IFERROR(INDEX('[2]Table 30'!U$14:U$19,MATCH($B263,'[2]Table 30'!$B$14:$B$19,0))*1000,0)</f>
        <v>0</v>
      </c>
      <c r="V263" s="5">
        <f>IFERROR(INDEX('[2]Table 30'!V$14:V$19,MATCH($B263,'[2]Table 30'!$B$14:$B$19,0))*1000,0)</f>
        <v>0</v>
      </c>
      <c r="W263" s="5">
        <f>IFERROR(INDEX('[2]Table 30'!W$14:W$19,MATCH($B263,'[2]Table 30'!$B$14:$B$19,0))*1000,0)</f>
        <v>0</v>
      </c>
      <c r="Z263" s="21" t="s">
        <v>26</v>
      </c>
    </row>
    <row r="264" spans="2:26" outlineLevel="1" x14ac:dyDescent="0.2">
      <c r="B264" s="4" t="s">
        <v>17</v>
      </c>
      <c r="C264" s="5">
        <f>IFERROR(INDEX('[2]Table 30'!C$14:C$19,MATCH($B264,'[2]Table 30'!$B$14:$B$19,0))*1000,0)</f>
        <v>0</v>
      </c>
      <c r="D264" s="5">
        <f>IFERROR(INDEX('[2]Table 30'!D$14:D$19,MATCH($B264,'[2]Table 30'!$B$14:$B$19,0))*1000,0)</f>
        <v>0</v>
      </c>
      <c r="E264" s="5">
        <f>IFERROR(INDEX('[2]Table 30'!E$14:E$19,MATCH($B264,'[2]Table 30'!$B$14:$B$19,0))*1000,0)</f>
        <v>0</v>
      </c>
      <c r="F264" s="5">
        <f>IFERROR(INDEX('[2]Table 30'!F$14:F$19,MATCH($B264,'[2]Table 30'!$B$14:$B$19,0))*1000,0)</f>
        <v>0</v>
      </c>
      <c r="G264" s="5">
        <f>IFERROR(INDEX('[2]Table 30'!G$14:G$19,MATCH($B264,'[2]Table 30'!$B$14:$B$19,0))*1000,0)</f>
        <v>0</v>
      </c>
      <c r="H264" s="5">
        <f>IFERROR(INDEX('[2]Table 30'!H$14:H$19,MATCH($B264,'[2]Table 30'!$B$14:$B$19,0))*1000,0)</f>
        <v>0</v>
      </c>
      <c r="I264" s="5">
        <f>IFERROR(INDEX('[2]Table 30'!I$14:I$19,MATCH($B264,'[2]Table 30'!$B$14:$B$19,0))*1000,0)</f>
        <v>0</v>
      </c>
      <c r="J264" s="5">
        <f>IFERROR(INDEX('[2]Table 30'!J$14:J$19,MATCH($B264,'[2]Table 30'!$B$14:$B$19,0))*1000,0)</f>
        <v>0</v>
      </c>
      <c r="K264" s="5">
        <f>IFERROR(INDEX('[2]Table 30'!K$14:K$19,MATCH($B264,'[2]Table 30'!$B$14:$B$19,0))*1000,0)</f>
        <v>0</v>
      </c>
      <c r="L264" s="5">
        <f>IFERROR(INDEX('[2]Table 30'!L$14:L$19,MATCH($B264,'[2]Table 30'!$B$14:$B$19,0))*1000,0)</f>
        <v>0</v>
      </c>
      <c r="M264" s="5">
        <f>IFERROR(INDEX('[2]Table 30'!M$14:M$19,MATCH($B264,'[2]Table 30'!$B$14:$B$19,0))*1000,0)</f>
        <v>0</v>
      </c>
      <c r="N264" s="5">
        <f>IFERROR(INDEX('[2]Table 30'!N$14:N$19,MATCH($B264,'[2]Table 30'!$B$14:$B$19,0))*1000,0)</f>
        <v>0</v>
      </c>
      <c r="O264" s="5">
        <f>IFERROR(INDEX('[2]Table 30'!O$14:O$19,MATCH($B264,'[2]Table 30'!$B$14:$B$19,0))*1000,0)</f>
        <v>0</v>
      </c>
      <c r="P264" s="5">
        <f>IFERROR(INDEX('[2]Table 30'!P$14:P$19,MATCH($B264,'[2]Table 30'!$B$14:$B$19,0))*1000,0)</f>
        <v>0</v>
      </c>
      <c r="Q264" s="5">
        <f>IFERROR(INDEX('[2]Table 30'!Q$14:Q$19,MATCH($B264,'[2]Table 30'!$B$14:$B$19,0))*1000,0)</f>
        <v>0</v>
      </c>
      <c r="R264" s="5">
        <f>IFERROR(INDEX('[2]Table 30'!R$14:R$19,MATCH($B264,'[2]Table 30'!$B$14:$B$19,0))*1000,0)</f>
        <v>0</v>
      </c>
      <c r="S264" s="5">
        <f>IFERROR(INDEX('[2]Table 30'!S$14:S$19,MATCH($B264,'[2]Table 30'!$B$14:$B$19,0))*1000,0)</f>
        <v>0</v>
      </c>
      <c r="T264" s="5">
        <f>IFERROR(INDEX('[2]Table 30'!T$14:T$19,MATCH($B264,'[2]Table 30'!$B$14:$B$19,0))*1000,0)</f>
        <v>0</v>
      </c>
      <c r="U264" s="5">
        <f>IFERROR(INDEX('[2]Table 30'!U$14:U$19,MATCH($B264,'[2]Table 30'!$B$14:$B$19,0))*1000,0)</f>
        <v>0</v>
      </c>
      <c r="V264" s="5">
        <f>IFERROR(INDEX('[2]Table 30'!V$14:V$19,MATCH($B264,'[2]Table 30'!$B$14:$B$19,0))*1000,0)</f>
        <v>0</v>
      </c>
      <c r="W264" s="5">
        <f>IFERROR(INDEX('[2]Table 30'!W$14:W$19,MATCH($B264,'[2]Table 30'!$B$14:$B$19,0))*1000,0)</f>
        <v>0</v>
      </c>
      <c r="Z264" s="21" t="s">
        <v>26</v>
      </c>
    </row>
    <row r="265" spans="2:26" outlineLevel="1" x14ac:dyDescent="0.2">
      <c r="B265" s="4" t="s">
        <v>1</v>
      </c>
      <c r="C265" s="5">
        <f>IFERROR(INDEX('[2]Table 30'!C$14:C$19,MATCH($B265,'[2]Table 30'!$B$14:$B$19,0))*1000,0)</f>
        <v>0</v>
      </c>
      <c r="D265" s="5">
        <f>IFERROR(INDEX('[2]Table 30'!D$14:D$19,MATCH($B265,'[2]Table 30'!$B$14:$B$19,0))*1000,0)</f>
        <v>0</v>
      </c>
      <c r="E265" s="5">
        <f>IFERROR(INDEX('[2]Table 30'!E$14:E$19,MATCH($B265,'[2]Table 30'!$B$14:$B$19,0))*1000,0)</f>
        <v>0</v>
      </c>
      <c r="F265" s="5">
        <f>IFERROR(INDEX('[2]Table 30'!F$14:F$19,MATCH($B265,'[2]Table 30'!$B$14:$B$19,0))*1000,0)</f>
        <v>0</v>
      </c>
      <c r="G265" s="5">
        <f>IFERROR(INDEX('[2]Table 30'!G$14:G$19,MATCH($B265,'[2]Table 30'!$B$14:$B$19,0))*1000,0)</f>
        <v>0</v>
      </c>
      <c r="H265" s="5">
        <f>IFERROR(INDEX('[2]Table 30'!H$14:H$19,MATCH($B265,'[2]Table 30'!$B$14:$B$19,0))*1000,0)</f>
        <v>0</v>
      </c>
      <c r="I265" s="5">
        <f>IFERROR(INDEX('[2]Table 30'!I$14:I$19,MATCH($B265,'[2]Table 30'!$B$14:$B$19,0))*1000,0)</f>
        <v>0</v>
      </c>
      <c r="J265" s="5">
        <f>IFERROR(INDEX('[2]Table 30'!J$14:J$19,MATCH($B265,'[2]Table 30'!$B$14:$B$19,0))*1000,0)</f>
        <v>0</v>
      </c>
      <c r="K265" s="5">
        <f>IFERROR(INDEX('[2]Table 30'!K$14:K$19,MATCH($B265,'[2]Table 30'!$B$14:$B$19,0))*1000,0)</f>
        <v>0</v>
      </c>
      <c r="L265" s="5">
        <f>IFERROR(INDEX('[2]Table 30'!L$14:L$19,MATCH($B265,'[2]Table 30'!$B$14:$B$19,0))*1000,0)</f>
        <v>0</v>
      </c>
      <c r="M265" s="5">
        <f>IFERROR(INDEX('[2]Table 30'!M$14:M$19,MATCH($B265,'[2]Table 30'!$B$14:$B$19,0))*1000,0)</f>
        <v>0</v>
      </c>
      <c r="N265" s="5">
        <f>IFERROR(INDEX('[2]Table 30'!N$14:N$19,MATCH($B265,'[2]Table 30'!$B$14:$B$19,0))*1000,0)</f>
        <v>0</v>
      </c>
      <c r="O265" s="5">
        <f>IFERROR(INDEX('[2]Table 30'!O$14:O$19,MATCH($B265,'[2]Table 30'!$B$14:$B$19,0))*1000,0)</f>
        <v>0</v>
      </c>
      <c r="P265" s="5">
        <f>IFERROR(INDEX('[2]Table 30'!P$14:P$19,MATCH($B265,'[2]Table 30'!$B$14:$B$19,0))*1000,0)</f>
        <v>0</v>
      </c>
      <c r="Q265" s="5">
        <f>IFERROR(INDEX('[2]Table 30'!Q$14:Q$19,MATCH($B265,'[2]Table 30'!$B$14:$B$19,0))*1000,0)</f>
        <v>0</v>
      </c>
      <c r="R265" s="5">
        <f>IFERROR(INDEX('[2]Table 30'!R$14:R$19,MATCH($B265,'[2]Table 30'!$B$14:$B$19,0))*1000,0)</f>
        <v>0</v>
      </c>
      <c r="S265" s="5">
        <f>IFERROR(INDEX('[2]Table 30'!S$14:S$19,MATCH($B265,'[2]Table 30'!$B$14:$B$19,0))*1000,0)</f>
        <v>0</v>
      </c>
      <c r="T265" s="5">
        <f>IFERROR(INDEX('[2]Table 30'!T$14:T$19,MATCH($B265,'[2]Table 30'!$B$14:$B$19,0))*1000,0)</f>
        <v>0</v>
      </c>
      <c r="U265" s="5">
        <f>IFERROR(INDEX('[2]Table 30'!U$14:U$19,MATCH($B265,'[2]Table 30'!$B$14:$B$19,0))*1000,0)</f>
        <v>0</v>
      </c>
      <c r="V265" s="5">
        <f>IFERROR(INDEX('[2]Table 30'!V$14:V$19,MATCH($B265,'[2]Table 30'!$B$14:$B$19,0))*1000,0)</f>
        <v>0</v>
      </c>
      <c r="W265" s="5">
        <f>IFERROR(INDEX('[2]Table 30'!W$14:W$19,MATCH($B265,'[2]Table 30'!$B$14:$B$19,0))*1000,0)</f>
        <v>0</v>
      </c>
      <c r="Z265" s="21" t="s">
        <v>26</v>
      </c>
    </row>
    <row r="266" spans="2:26" outlineLevel="1" x14ac:dyDescent="0.2">
      <c r="B266" s="15" t="s">
        <v>9</v>
      </c>
      <c r="C266" s="19">
        <f t="shared" ref="C266:W266" si="109">SUM(C256:C265)</f>
        <v>1244.326</v>
      </c>
      <c r="D266" s="19">
        <f t="shared" si="109"/>
        <v>1484.232</v>
      </c>
      <c r="E266" s="19">
        <f t="shared" si="109"/>
        <v>1596.3440000000001</v>
      </c>
      <c r="F266" s="19">
        <f t="shared" si="109"/>
        <v>1376.9640000000002</v>
      </c>
      <c r="G266" s="19">
        <f t="shared" si="109"/>
        <v>1120.9219999999998</v>
      </c>
      <c r="H266" s="19">
        <f t="shared" si="109"/>
        <v>1177.366</v>
      </c>
      <c r="I266" s="19">
        <f t="shared" si="109"/>
        <v>1028.8909999999998</v>
      </c>
      <c r="J266" s="19">
        <f t="shared" si="109"/>
        <v>1231.8389999999999</v>
      </c>
      <c r="K266" s="19">
        <f t="shared" si="109"/>
        <v>1222.0239999999999</v>
      </c>
      <c r="L266" s="19">
        <f t="shared" si="109"/>
        <v>706.51599999999996</v>
      </c>
      <c r="M266" s="19">
        <f t="shared" si="109"/>
        <v>703.07500000000005</v>
      </c>
      <c r="N266" s="19">
        <f t="shared" si="109"/>
        <v>623.18700000000001</v>
      </c>
      <c r="O266" s="19">
        <f t="shared" si="109"/>
        <v>655.55799999999999</v>
      </c>
      <c r="P266" s="19">
        <f t="shared" si="109"/>
        <v>795.73799999999994</v>
      </c>
      <c r="Q266" s="19">
        <f t="shared" si="109"/>
        <v>818.64</v>
      </c>
      <c r="R266" s="19">
        <f t="shared" si="109"/>
        <v>685.90000000000009</v>
      </c>
      <c r="S266" s="19">
        <f t="shared" si="109"/>
        <v>606.66300000000001</v>
      </c>
      <c r="T266" s="19">
        <f t="shared" si="109"/>
        <v>411.43799999999999</v>
      </c>
      <c r="U266" s="19">
        <f t="shared" si="109"/>
        <v>351.04300000000001</v>
      </c>
      <c r="V266" s="19">
        <f t="shared" si="109"/>
        <v>342.31899999999996</v>
      </c>
      <c r="W266" s="19">
        <f t="shared" si="109"/>
        <v>295.38499999999999</v>
      </c>
    </row>
    <row r="267" spans="2:26" outlineLevel="1" x14ac:dyDescent="0.2">
      <c r="B267" s="26" t="s">
        <v>91</v>
      </c>
      <c r="C267" s="25">
        <f t="shared" ref="C267:W267" si="110">C266/C247/1000</f>
        <v>7.9505616535292302E-4</v>
      </c>
      <c r="D267" s="25">
        <f t="shared" si="110"/>
        <v>8.0831986207992518E-4</v>
      </c>
      <c r="E267" s="25">
        <f t="shared" si="110"/>
        <v>7.770136230034262E-4</v>
      </c>
      <c r="F267" s="25">
        <f t="shared" si="110"/>
        <v>7.7435397212330436E-4</v>
      </c>
      <c r="G267" s="25">
        <f t="shared" si="110"/>
        <v>7.5939964915991203E-4</v>
      </c>
      <c r="H267" s="25">
        <f t="shared" si="110"/>
        <v>7.4520249696756675E-4</v>
      </c>
      <c r="I267" s="25">
        <f t="shared" si="110"/>
        <v>8.4669933939765215E-4</v>
      </c>
      <c r="J267" s="25">
        <f t="shared" si="110"/>
        <v>7.6681703936696925E-4</v>
      </c>
      <c r="K267" s="25">
        <f t="shared" si="110"/>
        <v>8.1967633105129963E-4</v>
      </c>
      <c r="L267" s="25">
        <f t="shared" si="110"/>
        <v>6.8676824089185435E-4</v>
      </c>
      <c r="M267" s="25">
        <f t="shared" si="110"/>
        <v>7.645245623052161E-4</v>
      </c>
      <c r="N267" s="25">
        <f t="shared" si="110"/>
        <v>7.0171651479745956E-4</v>
      </c>
      <c r="O267" s="25">
        <f t="shared" si="110"/>
        <v>7.8013644501431052E-4</v>
      </c>
      <c r="P267" s="25">
        <f t="shared" si="110"/>
        <v>7.3320780706236468E-4</v>
      </c>
      <c r="Q267" s="25">
        <f t="shared" si="110"/>
        <v>9.0966480148824201E-4</v>
      </c>
      <c r="R267" s="25">
        <f t="shared" si="110"/>
        <v>8.0597612815274733E-4</v>
      </c>
      <c r="S267" s="25">
        <f t="shared" si="110"/>
        <v>7.338235429220027E-4</v>
      </c>
      <c r="T267" s="25">
        <f t="shared" si="110"/>
        <v>5.1314253353835972E-4</v>
      </c>
      <c r="U267" s="25">
        <f t="shared" si="110"/>
        <v>4.3782209375980784E-4</v>
      </c>
      <c r="V267" s="25">
        <f t="shared" si="110"/>
        <v>4.4732045762830235E-4</v>
      </c>
      <c r="W267" s="25">
        <f t="shared" si="110"/>
        <v>4.3636270638335815E-4</v>
      </c>
    </row>
    <row r="268" spans="2:26" outlineLevel="1" x14ac:dyDescent="0.2"/>
    <row r="269" spans="2:26" outlineLevel="1" x14ac:dyDescent="0.2">
      <c r="B269" s="4" t="s">
        <v>18</v>
      </c>
      <c r="C269" s="11">
        <f t="shared" ref="C269:W269" si="111">IFERROR(C256/C266,0)</f>
        <v>0</v>
      </c>
      <c r="D269" s="11">
        <f t="shared" si="111"/>
        <v>0</v>
      </c>
      <c r="E269" s="11">
        <f t="shared" si="111"/>
        <v>0</v>
      </c>
      <c r="F269" s="11">
        <f t="shared" si="111"/>
        <v>0</v>
      </c>
      <c r="G269" s="11">
        <f t="shared" si="111"/>
        <v>0</v>
      </c>
      <c r="H269" s="11">
        <f t="shared" si="111"/>
        <v>0</v>
      </c>
      <c r="I269" s="11">
        <f t="shared" si="111"/>
        <v>0</v>
      </c>
      <c r="J269" s="11">
        <f t="shared" si="111"/>
        <v>0</v>
      </c>
      <c r="K269" s="11">
        <f t="shared" si="111"/>
        <v>0</v>
      </c>
      <c r="L269" s="11">
        <f t="shared" si="111"/>
        <v>0</v>
      </c>
      <c r="M269" s="11">
        <f t="shared" si="111"/>
        <v>0</v>
      </c>
      <c r="N269" s="11">
        <f t="shared" si="111"/>
        <v>0</v>
      </c>
      <c r="O269" s="11">
        <f t="shared" si="111"/>
        <v>0</v>
      </c>
      <c r="P269" s="11">
        <f t="shared" si="111"/>
        <v>0</v>
      </c>
      <c r="Q269" s="11">
        <f t="shared" si="111"/>
        <v>0</v>
      </c>
      <c r="R269" s="11">
        <f t="shared" si="111"/>
        <v>0</v>
      </c>
      <c r="S269" s="11">
        <f t="shared" si="111"/>
        <v>0</v>
      </c>
      <c r="T269" s="11">
        <f t="shared" si="111"/>
        <v>0</v>
      </c>
      <c r="U269" s="11">
        <f t="shared" si="111"/>
        <v>0</v>
      </c>
      <c r="V269" s="11">
        <f t="shared" si="111"/>
        <v>0</v>
      </c>
      <c r="W269" s="11">
        <f t="shared" si="111"/>
        <v>0</v>
      </c>
    </row>
    <row r="270" spans="2:26" outlineLevel="1" x14ac:dyDescent="0.2">
      <c r="B270" s="4" t="s">
        <v>19</v>
      </c>
      <c r="C270" s="11">
        <f t="shared" ref="C270:W270" si="112">IFERROR(C257/C266,0)</f>
        <v>0</v>
      </c>
      <c r="D270" s="11">
        <f t="shared" si="112"/>
        <v>0</v>
      </c>
      <c r="E270" s="11">
        <f t="shared" si="112"/>
        <v>0</v>
      </c>
      <c r="F270" s="11">
        <f t="shared" si="112"/>
        <v>0</v>
      </c>
      <c r="G270" s="11">
        <f t="shared" si="112"/>
        <v>0</v>
      </c>
      <c r="H270" s="11">
        <f t="shared" si="112"/>
        <v>0</v>
      </c>
      <c r="I270" s="11">
        <f t="shared" si="112"/>
        <v>0</v>
      </c>
      <c r="J270" s="11">
        <f t="shared" si="112"/>
        <v>0</v>
      </c>
      <c r="K270" s="11">
        <f t="shared" si="112"/>
        <v>0</v>
      </c>
      <c r="L270" s="11">
        <f t="shared" si="112"/>
        <v>0</v>
      </c>
      <c r="M270" s="11">
        <f t="shared" si="112"/>
        <v>0</v>
      </c>
      <c r="N270" s="11">
        <f t="shared" si="112"/>
        <v>0</v>
      </c>
      <c r="O270" s="11">
        <f t="shared" si="112"/>
        <v>0</v>
      </c>
      <c r="P270" s="11">
        <f t="shared" si="112"/>
        <v>0</v>
      </c>
      <c r="Q270" s="11">
        <f t="shared" si="112"/>
        <v>0</v>
      </c>
      <c r="R270" s="11">
        <f t="shared" si="112"/>
        <v>0</v>
      </c>
      <c r="S270" s="11">
        <f t="shared" si="112"/>
        <v>0</v>
      </c>
      <c r="T270" s="11">
        <f t="shared" si="112"/>
        <v>0</v>
      </c>
      <c r="U270" s="11">
        <f t="shared" si="112"/>
        <v>0</v>
      </c>
      <c r="V270" s="11">
        <f t="shared" si="112"/>
        <v>0</v>
      </c>
      <c r="W270" s="11">
        <f t="shared" si="112"/>
        <v>0</v>
      </c>
    </row>
    <row r="271" spans="2:26" outlineLevel="1" x14ac:dyDescent="0.2">
      <c r="B271" s="4" t="s">
        <v>16</v>
      </c>
      <c r="C271" s="11">
        <f t="shared" ref="C271:W271" si="113">IFERROR(C258/C266,0)</f>
        <v>0.91447177025956228</v>
      </c>
      <c r="D271" s="11">
        <f t="shared" si="113"/>
        <v>0.99348215103838211</v>
      </c>
      <c r="E271" s="11">
        <f t="shared" si="113"/>
        <v>0.98661879895561355</v>
      </c>
      <c r="F271" s="11">
        <f t="shared" si="113"/>
        <v>0.98947757530334846</v>
      </c>
      <c r="G271" s="11">
        <f t="shared" si="113"/>
        <v>0.98696608684636411</v>
      </c>
      <c r="H271" s="11">
        <f t="shared" si="113"/>
        <v>0.97981256465703948</v>
      </c>
      <c r="I271" s="11">
        <f t="shared" si="113"/>
        <v>0.98292627693312506</v>
      </c>
      <c r="J271" s="11">
        <f t="shared" si="113"/>
        <v>0.98621410752541527</v>
      </c>
      <c r="K271" s="11">
        <f t="shared" si="113"/>
        <v>0.98553465398388251</v>
      </c>
      <c r="L271" s="11">
        <f t="shared" si="113"/>
        <v>0.97697150524545806</v>
      </c>
      <c r="M271" s="11">
        <f t="shared" si="113"/>
        <v>0.97662269316929196</v>
      </c>
      <c r="N271" s="11">
        <f t="shared" si="113"/>
        <v>0.97570071262718894</v>
      </c>
      <c r="O271" s="11">
        <f t="shared" si="113"/>
        <v>0.96951299503628974</v>
      </c>
      <c r="P271" s="11">
        <f t="shared" si="113"/>
        <v>0.96250273331171821</v>
      </c>
      <c r="Q271" s="11">
        <f t="shared" si="113"/>
        <v>0.95873888400273621</v>
      </c>
      <c r="R271" s="11">
        <f t="shared" si="113"/>
        <v>0.95711182388103222</v>
      </c>
      <c r="S271" s="11">
        <f t="shared" si="113"/>
        <v>0.94942826577523276</v>
      </c>
      <c r="T271" s="11">
        <f t="shared" si="113"/>
        <v>0.89257190633825756</v>
      </c>
      <c r="U271" s="11">
        <f t="shared" si="113"/>
        <v>0.87526314440111319</v>
      </c>
      <c r="V271" s="11">
        <f t="shared" si="113"/>
        <v>0.85245925584031279</v>
      </c>
      <c r="W271" s="11">
        <f t="shared" si="113"/>
        <v>0.84246661137159984</v>
      </c>
    </row>
    <row r="272" spans="2:26" outlineLevel="1" x14ac:dyDescent="0.2">
      <c r="B272" s="4" t="s">
        <v>21</v>
      </c>
      <c r="C272" s="11">
        <f t="shared" ref="C272:W272" si="114">IFERROR(C259/C266,0)</f>
        <v>0</v>
      </c>
      <c r="D272" s="11">
        <f t="shared" si="114"/>
        <v>0</v>
      </c>
      <c r="E272" s="11">
        <f t="shared" si="114"/>
        <v>0</v>
      </c>
      <c r="F272" s="11">
        <f t="shared" si="114"/>
        <v>0</v>
      </c>
      <c r="G272" s="11">
        <f t="shared" si="114"/>
        <v>0</v>
      </c>
      <c r="H272" s="11">
        <f t="shared" si="114"/>
        <v>0</v>
      </c>
      <c r="I272" s="11">
        <f t="shared" si="114"/>
        <v>0</v>
      </c>
      <c r="J272" s="11">
        <f t="shared" si="114"/>
        <v>0</v>
      </c>
      <c r="K272" s="11">
        <f t="shared" si="114"/>
        <v>0</v>
      </c>
      <c r="L272" s="11">
        <f t="shared" si="114"/>
        <v>0</v>
      </c>
      <c r="M272" s="11">
        <f t="shared" si="114"/>
        <v>0</v>
      </c>
      <c r="N272" s="11">
        <f t="shared" si="114"/>
        <v>0</v>
      </c>
      <c r="O272" s="11">
        <f t="shared" si="114"/>
        <v>0</v>
      </c>
      <c r="P272" s="11">
        <f t="shared" si="114"/>
        <v>0</v>
      </c>
      <c r="Q272" s="11">
        <f t="shared" si="114"/>
        <v>0</v>
      </c>
      <c r="R272" s="11">
        <f t="shared" si="114"/>
        <v>0</v>
      </c>
      <c r="S272" s="11">
        <f t="shared" si="114"/>
        <v>0</v>
      </c>
      <c r="T272" s="11">
        <f t="shared" si="114"/>
        <v>0</v>
      </c>
      <c r="U272" s="11">
        <f t="shared" si="114"/>
        <v>0</v>
      </c>
      <c r="V272" s="11">
        <f t="shared" si="114"/>
        <v>0</v>
      </c>
      <c r="W272" s="11">
        <f t="shared" si="114"/>
        <v>0</v>
      </c>
    </row>
    <row r="273" spans="1:28" outlineLevel="1" x14ac:dyDescent="0.2">
      <c r="B273" s="4" t="s">
        <v>20</v>
      </c>
      <c r="C273" s="11">
        <f t="shared" ref="C273:W273" si="115">IFERROR(C260/C266,0)</f>
        <v>8.5528229740437806E-2</v>
      </c>
      <c r="D273" s="11">
        <f t="shared" si="115"/>
        <v>6.5178489616178597E-3</v>
      </c>
      <c r="E273" s="11">
        <f t="shared" si="115"/>
        <v>1.3381201044386422E-2</v>
      </c>
      <c r="F273" s="11">
        <f t="shared" si="115"/>
        <v>1.0522424696651473E-2</v>
      </c>
      <c r="G273" s="11">
        <f t="shared" si="115"/>
        <v>1.3033913153636027E-2</v>
      </c>
      <c r="H273" s="11">
        <f t="shared" si="115"/>
        <v>2.0187435342960473E-2</v>
      </c>
      <c r="I273" s="11">
        <f t="shared" si="115"/>
        <v>1.7073723066874918E-2</v>
      </c>
      <c r="J273" s="11">
        <f t="shared" si="115"/>
        <v>1.3785892474584747E-2</v>
      </c>
      <c r="K273" s="11">
        <f t="shared" si="115"/>
        <v>1.4465346016117524E-2</v>
      </c>
      <c r="L273" s="11">
        <f t="shared" si="115"/>
        <v>2.3028494754542005E-2</v>
      </c>
      <c r="M273" s="11">
        <f t="shared" si="115"/>
        <v>2.2573694129360309E-2</v>
      </c>
      <c r="N273" s="11">
        <f t="shared" si="115"/>
        <v>2.3307610717168362E-2</v>
      </c>
      <c r="O273" s="11">
        <f t="shared" si="115"/>
        <v>2.9326161834650782E-2</v>
      </c>
      <c r="P273" s="11">
        <f t="shared" si="115"/>
        <v>3.6204127489198712E-2</v>
      </c>
      <c r="Q273" s="11">
        <f t="shared" si="115"/>
        <v>3.9805042509527995E-2</v>
      </c>
      <c r="R273" s="11">
        <f t="shared" si="115"/>
        <v>4.2888176118967773E-2</v>
      </c>
      <c r="S273" s="11">
        <f t="shared" si="115"/>
        <v>5.0571734224767288E-2</v>
      </c>
      <c r="T273" s="11">
        <f t="shared" si="115"/>
        <v>0.10742809366174248</v>
      </c>
      <c r="U273" s="11">
        <f t="shared" si="115"/>
        <v>0.12473685559888675</v>
      </c>
      <c r="V273" s="11">
        <f t="shared" si="115"/>
        <v>0.14754074415968732</v>
      </c>
      <c r="W273" s="11">
        <f t="shared" si="115"/>
        <v>0.15753338862840024</v>
      </c>
    </row>
    <row r="274" spans="1:28" outlineLevel="1" x14ac:dyDescent="0.2">
      <c r="B274" s="4" t="s">
        <v>0</v>
      </c>
      <c r="C274" s="11">
        <f t="shared" ref="C274:W274" si="116">IFERROR(C261/C266,0)</f>
        <v>0</v>
      </c>
      <c r="D274" s="11">
        <f t="shared" si="116"/>
        <v>0</v>
      </c>
      <c r="E274" s="11">
        <f t="shared" si="116"/>
        <v>0</v>
      </c>
      <c r="F274" s="11">
        <f t="shared" si="116"/>
        <v>0</v>
      </c>
      <c r="G274" s="11">
        <f t="shared" si="116"/>
        <v>0</v>
      </c>
      <c r="H274" s="11">
        <f t="shared" si="116"/>
        <v>0</v>
      </c>
      <c r="I274" s="11">
        <f t="shared" si="116"/>
        <v>0</v>
      </c>
      <c r="J274" s="11">
        <f t="shared" si="116"/>
        <v>0</v>
      </c>
      <c r="K274" s="11">
        <f t="shared" si="116"/>
        <v>0</v>
      </c>
      <c r="L274" s="11">
        <f t="shared" si="116"/>
        <v>0</v>
      </c>
      <c r="M274" s="11">
        <f t="shared" si="116"/>
        <v>8.0361270134765128E-4</v>
      </c>
      <c r="N274" s="11">
        <f t="shared" si="116"/>
        <v>9.9167665564268829E-4</v>
      </c>
      <c r="O274" s="11">
        <f t="shared" si="116"/>
        <v>1.1608431290595189E-3</v>
      </c>
      <c r="P274" s="11">
        <f t="shared" si="116"/>
        <v>1.2931391990831152E-3</v>
      </c>
      <c r="Q274" s="11">
        <f t="shared" si="116"/>
        <v>1.4560734877357567E-3</v>
      </c>
      <c r="R274" s="11">
        <f t="shared" si="116"/>
        <v>0</v>
      </c>
      <c r="S274" s="11">
        <f t="shared" si="116"/>
        <v>0</v>
      </c>
      <c r="T274" s="11">
        <f t="shared" si="116"/>
        <v>0</v>
      </c>
      <c r="U274" s="11">
        <f t="shared" si="116"/>
        <v>0</v>
      </c>
      <c r="V274" s="11">
        <f t="shared" si="116"/>
        <v>0</v>
      </c>
      <c r="W274" s="11">
        <f t="shared" si="116"/>
        <v>0</v>
      </c>
    </row>
    <row r="275" spans="1:28" outlineLevel="1" x14ac:dyDescent="0.2">
      <c r="B275" s="4" t="s">
        <v>22</v>
      </c>
      <c r="C275" s="11">
        <f t="shared" ref="C275:W275" si="117">IFERROR(C262/C266,0)</f>
        <v>0</v>
      </c>
      <c r="D275" s="11">
        <f t="shared" si="117"/>
        <v>0</v>
      </c>
      <c r="E275" s="11">
        <f t="shared" si="117"/>
        <v>0</v>
      </c>
      <c r="F275" s="11">
        <f t="shared" si="117"/>
        <v>0</v>
      </c>
      <c r="G275" s="11">
        <f t="shared" si="117"/>
        <v>0</v>
      </c>
      <c r="H275" s="11">
        <f t="shared" si="117"/>
        <v>0</v>
      </c>
      <c r="I275" s="11">
        <f t="shared" si="117"/>
        <v>0</v>
      </c>
      <c r="J275" s="11">
        <f t="shared" si="117"/>
        <v>0</v>
      </c>
      <c r="K275" s="11">
        <f t="shared" si="117"/>
        <v>0</v>
      </c>
      <c r="L275" s="11">
        <f t="shared" si="117"/>
        <v>0</v>
      </c>
      <c r="M275" s="11">
        <f t="shared" si="117"/>
        <v>0</v>
      </c>
      <c r="N275" s="11">
        <f t="shared" si="117"/>
        <v>0</v>
      </c>
      <c r="O275" s="11">
        <f t="shared" si="117"/>
        <v>0</v>
      </c>
      <c r="P275" s="11">
        <f t="shared" si="117"/>
        <v>0</v>
      </c>
      <c r="Q275" s="11">
        <f t="shared" si="117"/>
        <v>0</v>
      </c>
      <c r="R275" s="11">
        <f t="shared" si="117"/>
        <v>0</v>
      </c>
      <c r="S275" s="11">
        <f t="shared" si="117"/>
        <v>0</v>
      </c>
      <c r="T275" s="11">
        <f t="shared" si="117"/>
        <v>0</v>
      </c>
      <c r="U275" s="11">
        <f t="shared" si="117"/>
        <v>0</v>
      </c>
      <c r="V275" s="11">
        <f t="shared" si="117"/>
        <v>0</v>
      </c>
      <c r="W275" s="11">
        <f t="shared" si="117"/>
        <v>0</v>
      </c>
    </row>
    <row r="276" spans="1:28" outlineLevel="1" x14ac:dyDescent="0.2">
      <c r="B276" s="4" t="s">
        <v>23</v>
      </c>
      <c r="C276" s="11">
        <f t="shared" ref="C276:W276" si="118">IFERROR(C263/C266,0)</f>
        <v>0</v>
      </c>
      <c r="D276" s="11">
        <f t="shared" si="118"/>
        <v>0</v>
      </c>
      <c r="E276" s="11">
        <f t="shared" si="118"/>
        <v>0</v>
      </c>
      <c r="F276" s="11">
        <f t="shared" si="118"/>
        <v>0</v>
      </c>
      <c r="G276" s="11">
        <f t="shared" si="118"/>
        <v>0</v>
      </c>
      <c r="H276" s="11">
        <f t="shared" si="118"/>
        <v>0</v>
      </c>
      <c r="I276" s="11">
        <f t="shared" si="118"/>
        <v>0</v>
      </c>
      <c r="J276" s="11">
        <f t="shared" si="118"/>
        <v>0</v>
      </c>
      <c r="K276" s="11">
        <f t="shared" si="118"/>
        <v>0</v>
      </c>
      <c r="L276" s="11">
        <f t="shared" si="118"/>
        <v>0</v>
      </c>
      <c r="M276" s="11">
        <f t="shared" si="118"/>
        <v>0</v>
      </c>
      <c r="N276" s="11">
        <f t="shared" si="118"/>
        <v>0</v>
      </c>
      <c r="O276" s="11">
        <f t="shared" si="118"/>
        <v>0</v>
      </c>
      <c r="P276" s="11">
        <f t="shared" si="118"/>
        <v>0</v>
      </c>
      <c r="Q276" s="11">
        <f t="shared" si="118"/>
        <v>0</v>
      </c>
      <c r="R276" s="11">
        <f t="shared" si="118"/>
        <v>0</v>
      </c>
      <c r="S276" s="11">
        <f t="shared" si="118"/>
        <v>0</v>
      </c>
      <c r="T276" s="11">
        <f t="shared" si="118"/>
        <v>0</v>
      </c>
      <c r="U276" s="11">
        <f t="shared" si="118"/>
        <v>0</v>
      </c>
      <c r="V276" s="11">
        <f t="shared" si="118"/>
        <v>0</v>
      </c>
      <c r="W276" s="11">
        <f t="shared" si="118"/>
        <v>0</v>
      </c>
    </row>
    <row r="277" spans="1:28" outlineLevel="1" x14ac:dyDescent="0.2">
      <c r="B277" s="4" t="s">
        <v>17</v>
      </c>
      <c r="C277" s="11">
        <f t="shared" ref="C277:W277" si="119">IFERROR(C264/C266,0)</f>
        <v>0</v>
      </c>
      <c r="D277" s="11">
        <f t="shared" si="119"/>
        <v>0</v>
      </c>
      <c r="E277" s="11">
        <f t="shared" si="119"/>
        <v>0</v>
      </c>
      <c r="F277" s="11">
        <f t="shared" si="119"/>
        <v>0</v>
      </c>
      <c r="G277" s="11">
        <f t="shared" si="119"/>
        <v>0</v>
      </c>
      <c r="H277" s="11">
        <f t="shared" si="119"/>
        <v>0</v>
      </c>
      <c r="I277" s="11">
        <f t="shared" si="119"/>
        <v>0</v>
      </c>
      <c r="J277" s="11">
        <f t="shared" si="119"/>
        <v>0</v>
      </c>
      <c r="K277" s="11">
        <f t="shared" si="119"/>
        <v>0</v>
      </c>
      <c r="L277" s="11">
        <f t="shared" si="119"/>
        <v>0</v>
      </c>
      <c r="M277" s="11">
        <f t="shared" si="119"/>
        <v>0</v>
      </c>
      <c r="N277" s="11">
        <f t="shared" si="119"/>
        <v>0</v>
      </c>
      <c r="O277" s="11">
        <f t="shared" si="119"/>
        <v>0</v>
      </c>
      <c r="P277" s="11">
        <f t="shared" si="119"/>
        <v>0</v>
      </c>
      <c r="Q277" s="11">
        <f t="shared" si="119"/>
        <v>0</v>
      </c>
      <c r="R277" s="11">
        <f t="shared" si="119"/>
        <v>0</v>
      </c>
      <c r="S277" s="11">
        <f t="shared" si="119"/>
        <v>0</v>
      </c>
      <c r="T277" s="11">
        <f t="shared" si="119"/>
        <v>0</v>
      </c>
      <c r="U277" s="11">
        <f t="shared" si="119"/>
        <v>0</v>
      </c>
      <c r="V277" s="11">
        <f t="shared" si="119"/>
        <v>0</v>
      </c>
      <c r="W277" s="11">
        <f t="shared" si="119"/>
        <v>0</v>
      </c>
    </row>
    <row r="278" spans="1:28" outlineLevel="1" x14ac:dyDescent="0.2">
      <c r="B278" s="4" t="s">
        <v>1</v>
      </c>
      <c r="C278" s="11">
        <f t="shared" ref="C278:W278" si="120">IFERROR(C265/C266,0)</f>
        <v>0</v>
      </c>
      <c r="D278" s="11">
        <f t="shared" si="120"/>
        <v>0</v>
      </c>
      <c r="E278" s="11">
        <f t="shared" si="120"/>
        <v>0</v>
      </c>
      <c r="F278" s="11">
        <f t="shared" si="120"/>
        <v>0</v>
      </c>
      <c r="G278" s="11">
        <f t="shared" si="120"/>
        <v>0</v>
      </c>
      <c r="H278" s="11">
        <f t="shared" si="120"/>
        <v>0</v>
      </c>
      <c r="I278" s="11">
        <f t="shared" si="120"/>
        <v>0</v>
      </c>
      <c r="J278" s="11">
        <f t="shared" si="120"/>
        <v>0</v>
      </c>
      <c r="K278" s="11">
        <f t="shared" si="120"/>
        <v>0</v>
      </c>
      <c r="L278" s="11">
        <f t="shared" si="120"/>
        <v>0</v>
      </c>
      <c r="M278" s="11">
        <f t="shared" si="120"/>
        <v>0</v>
      </c>
      <c r="N278" s="11">
        <f t="shared" si="120"/>
        <v>0</v>
      </c>
      <c r="O278" s="11">
        <f t="shared" si="120"/>
        <v>0</v>
      </c>
      <c r="P278" s="11">
        <f t="shared" si="120"/>
        <v>0</v>
      </c>
      <c r="Q278" s="11">
        <f t="shared" si="120"/>
        <v>0</v>
      </c>
      <c r="R278" s="11">
        <f t="shared" si="120"/>
        <v>0</v>
      </c>
      <c r="S278" s="11">
        <f t="shared" si="120"/>
        <v>0</v>
      </c>
      <c r="T278" s="11">
        <f t="shared" si="120"/>
        <v>0</v>
      </c>
      <c r="U278" s="11">
        <f t="shared" si="120"/>
        <v>0</v>
      </c>
      <c r="V278" s="11">
        <f t="shared" si="120"/>
        <v>0</v>
      </c>
      <c r="W278" s="11">
        <f t="shared" si="120"/>
        <v>0</v>
      </c>
    </row>
    <row r="279" spans="1:28" outlineLevel="1" x14ac:dyDescent="0.2"/>
    <row r="281" spans="1:28" x14ac:dyDescent="0.2">
      <c r="A281" s="30" t="s">
        <v>36</v>
      </c>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row>
    <row r="282" spans="1:28" s="31" customFormat="1" x14ac:dyDescent="0.2">
      <c r="A282" s="1"/>
      <c r="B282" s="8" t="s">
        <v>2</v>
      </c>
      <c r="C282" s="13"/>
      <c r="D282" s="1"/>
      <c r="E282" s="1"/>
      <c r="F282" s="1"/>
      <c r="G282" s="1"/>
      <c r="H282" s="1"/>
      <c r="I282" s="1"/>
      <c r="J282" s="1"/>
      <c r="K282" s="1"/>
      <c r="L282" s="1"/>
      <c r="M282" s="1"/>
      <c r="N282" s="1"/>
      <c r="O282" s="1"/>
      <c r="P282" s="1"/>
      <c r="Q282" s="1"/>
      <c r="R282" s="1"/>
      <c r="S282" s="1"/>
      <c r="T282" s="1"/>
      <c r="U282" s="1"/>
      <c r="V282" s="1"/>
      <c r="W282" s="1"/>
      <c r="X282" s="1"/>
      <c r="Y282" s="1"/>
      <c r="Z282"/>
      <c r="AA282" s="1"/>
      <c r="AB282" s="1"/>
    </row>
    <row r="283" spans="1:28" outlineLevel="1" x14ac:dyDescent="0.2">
      <c r="B283" s="15" t="s">
        <v>5</v>
      </c>
    </row>
    <row r="284" spans="1:28" outlineLevel="1" x14ac:dyDescent="0.2">
      <c r="B284" s="9" t="s">
        <v>7</v>
      </c>
      <c r="C284" s="5">
        <f>C285*Inputs!D$7</f>
        <v>62547.556330301268</v>
      </c>
      <c r="D284" s="5">
        <f>D285*Inputs!E$7</f>
        <v>52442.324552876285</v>
      </c>
      <c r="E284" s="5">
        <f>E285*Inputs!F$7</f>
        <v>46230.630864424122</v>
      </c>
      <c r="F284" s="5">
        <f>F285*Inputs!G$7</f>
        <v>30333.055451592023</v>
      </c>
      <c r="G284" s="5">
        <f>G285*Inputs!H$7</f>
        <v>22139.596560253387</v>
      </c>
      <c r="H284" s="5">
        <f>H285*Inputs!I$7</f>
        <v>23103.766780039146</v>
      </c>
      <c r="I284" s="5">
        <f>I285*Inputs!J$7</f>
        <v>21621.571799273341</v>
      </c>
      <c r="J284" s="5">
        <f>J285*Inputs!K$7</f>
        <v>20535.198193343997</v>
      </c>
      <c r="K284" s="5">
        <f>K285*Inputs!L$7</f>
        <v>28562.109372947973</v>
      </c>
      <c r="L284" s="5">
        <f>L285*Inputs!M$7</f>
        <v>19842.310509252595</v>
      </c>
      <c r="M284" s="5">
        <f>M285*Inputs!N$7</f>
        <v>26667.087956967585</v>
      </c>
      <c r="N284" s="5">
        <f>N285*Inputs!O$7</f>
        <v>31954.591672988056</v>
      </c>
      <c r="O284" s="5">
        <f>O285*Inputs!P$7</f>
        <v>33653.848896130592</v>
      </c>
      <c r="P284" s="5">
        <f>P285*Inputs!Q$7</f>
        <v>28278.774293137489</v>
      </c>
      <c r="Q284" s="5">
        <f>Q285*Inputs!R$7</f>
        <v>36933.139591365871</v>
      </c>
      <c r="R284" s="5">
        <f>R285*Inputs!S$7</f>
        <v>38494.563801442622</v>
      </c>
      <c r="S284" s="5">
        <f>S285*Inputs!T$7</f>
        <v>47742.845944104622</v>
      </c>
      <c r="T284" s="5">
        <f>T285*Inputs!U$7</f>
        <v>62195.249782659397</v>
      </c>
      <c r="U284" s="5">
        <f>U285*Inputs!V$7</f>
        <v>58914.517023792519</v>
      </c>
      <c r="V284" s="5">
        <f>V285*Inputs!W$7</f>
        <v>57699.807208223501</v>
      </c>
      <c r="W284" s="5">
        <f>W285*Inputs!X$7</f>
        <v>54421.874712030825</v>
      </c>
      <c r="Z284" s="21" t="s">
        <v>26</v>
      </c>
    </row>
    <row r="285" spans="1:28" outlineLevel="1" x14ac:dyDescent="0.2">
      <c r="B285" s="9" t="s">
        <v>8</v>
      </c>
      <c r="C285" s="5">
        <f>C289*CAN!C290</f>
        <v>625475.56330301263</v>
      </c>
      <c r="D285" s="5">
        <f>D289*CAN!D290</f>
        <v>524423.24552876281</v>
      </c>
      <c r="E285" s="5">
        <f>E289*CAN!E290</f>
        <v>462306.30864424119</v>
      </c>
      <c r="F285" s="5">
        <f>F289*CAN!F290</f>
        <v>303330.55451592023</v>
      </c>
      <c r="G285" s="5">
        <f>G289*CAN!G290</f>
        <v>221395.96560253386</v>
      </c>
      <c r="H285" s="5">
        <f>H289*CAN!H290</f>
        <v>231037.66780039144</v>
      </c>
      <c r="I285" s="5">
        <f>I289*CAN!I290</f>
        <v>216215.71799273338</v>
      </c>
      <c r="J285" s="5">
        <f>J289*CAN!J290</f>
        <v>205351.98193343997</v>
      </c>
      <c r="K285" s="5">
        <f>K289*CAN!K290</f>
        <v>285621.0937294797</v>
      </c>
      <c r="L285" s="5">
        <f>L289*CAN!L290</f>
        <v>198423.10509252592</v>
      </c>
      <c r="M285" s="5">
        <f>M289*CAN!M290</f>
        <v>266670.87956967583</v>
      </c>
      <c r="N285" s="5">
        <f>N289*CAN!N290</f>
        <v>319545.91672988056</v>
      </c>
      <c r="O285" s="5">
        <f>O289*CAN!O290</f>
        <v>336538.48896130588</v>
      </c>
      <c r="P285" s="5">
        <f>P289*CAN!P290</f>
        <v>282787.74293137487</v>
      </c>
      <c r="Q285" s="5">
        <f>Q289*CAN!Q290</f>
        <v>369331.39591365866</v>
      </c>
      <c r="R285" s="5">
        <f>R289*CAN!R290</f>
        <v>384945.63801442622</v>
      </c>
      <c r="S285" s="5">
        <f>S289*CAN!S290</f>
        <v>477428.45944104617</v>
      </c>
      <c r="T285" s="5">
        <f>T289*CAN!T290</f>
        <v>621952.49782659393</v>
      </c>
      <c r="U285" s="5">
        <f>U289*CAN!U290</f>
        <v>589145.17023792514</v>
      </c>
      <c r="V285" s="5">
        <f>V289*CAN!V290</f>
        <v>576998.07208223501</v>
      </c>
      <c r="W285" s="5">
        <f>W289*CAN!W290</f>
        <v>544218.74712030822</v>
      </c>
      <c r="Z285" s="21" t="s">
        <v>26</v>
      </c>
      <c r="AB285"/>
    </row>
    <row r="286" spans="1:28" outlineLevel="1" x14ac:dyDescent="0.2">
      <c r="B286" s="16" t="s">
        <v>6</v>
      </c>
      <c r="C286" s="5"/>
      <c r="D286" s="5"/>
      <c r="E286" s="5"/>
      <c r="F286" s="5"/>
      <c r="G286" s="5"/>
      <c r="H286" s="5"/>
      <c r="I286" s="5"/>
      <c r="J286" s="5"/>
      <c r="K286" s="5"/>
      <c r="L286" s="5"/>
      <c r="M286" s="5"/>
      <c r="N286" s="5"/>
      <c r="O286" s="5"/>
      <c r="P286" s="5"/>
      <c r="Q286" s="5"/>
      <c r="R286" s="5"/>
      <c r="S286" s="5"/>
      <c r="T286" s="5"/>
      <c r="U286" s="5"/>
      <c r="V286" s="5"/>
      <c r="W286" s="5"/>
    </row>
    <row r="287" spans="1:28" outlineLevel="1" x14ac:dyDescent="0.2">
      <c r="B287" s="9" t="s">
        <v>8</v>
      </c>
      <c r="C287" s="5">
        <f>C289*CAN!C291</f>
        <v>300.31635761374287</v>
      </c>
      <c r="D287" s="5">
        <f>D289*CAN!D291</f>
        <v>251.99026062778026</v>
      </c>
      <c r="E287" s="5">
        <f>E289*CAN!E291</f>
        <v>232.30409420512922</v>
      </c>
      <c r="F287" s="5">
        <f>F289*CAN!F291</f>
        <v>136.63785176657905</v>
      </c>
      <c r="G287" s="5">
        <f>G289*CAN!G291</f>
        <v>92.81856886495126</v>
      </c>
      <c r="H287" s="5">
        <f>H289*CAN!H291</f>
        <v>97.000784946373571</v>
      </c>
      <c r="I287" s="5">
        <f>I289*CAN!I291</f>
        <v>88.975107836771727</v>
      </c>
      <c r="J287" s="5">
        <f>J289*CAN!J291</f>
        <v>83.152410183372155</v>
      </c>
      <c r="K287" s="5">
        <f>K289*CAN!K291</f>
        <v>132.21460325754904</v>
      </c>
      <c r="L287" s="5">
        <f>L289*CAN!L291</f>
        <v>93.533878453629143</v>
      </c>
      <c r="M287" s="5">
        <f>M289*CAN!M291</f>
        <v>109.68042607383818</v>
      </c>
      <c r="N287" s="5">
        <f>N289*CAN!N291</f>
        <v>127.45769985494573</v>
      </c>
      <c r="O287" s="5">
        <f>O289*CAN!O291</f>
        <v>124.59426224244517</v>
      </c>
      <c r="P287" s="5">
        <f>P289*CAN!P291</f>
        <v>99.997499100540836</v>
      </c>
      <c r="Q287" s="5">
        <f>Q289*CAN!Q291</f>
        <v>117.98501602802142</v>
      </c>
      <c r="R287" s="5">
        <f>R289*CAN!R291</f>
        <v>126.13358017186547</v>
      </c>
      <c r="S287" s="5">
        <f>S289*CAN!S291</f>
        <v>169.81742307051016</v>
      </c>
      <c r="T287" s="5">
        <f>T289*CAN!T291</f>
        <v>224.40769685415054</v>
      </c>
      <c r="U287" s="5">
        <f>U289*CAN!U291</f>
        <v>200.99879803871437</v>
      </c>
      <c r="V287" s="5">
        <f>V289*CAN!V291</f>
        <v>221.10202184451813</v>
      </c>
      <c r="W287" s="5">
        <f>W289*CAN!W291</f>
        <v>30.485252960172229</v>
      </c>
      <c r="Z287" s="21" t="s">
        <v>26</v>
      </c>
      <c r="AB287"/>
    </row>
    <row r="288" spans="1:28" outlineLevel="1" x14ac:dyDescent="0.2">
      <c r="B288" s="15" t="s">
        <v>9</v>
      </c>
    </row>
    <row r="289" spans="2:28" outlineLevel="1" x14ac:dyDescent="0.2">
      <c r="B289" s="9" t="s">
        <v>8</v>
      </c>
      <c r="C289" s="5">
        <f>C304/CAN!C305/1000</f>
        <v>625775.87966062641</v>
      </c>
      <c r="D289" s="5">
        <f>D304/CAN!D305/1000</f>
        <v>524675.23578939063</v>
      </c>
      <c r="E289" s="5">
        <f>E304/CAN!E305/1000</f>
        <v>462538.61273844633</v>
      </c>
      <c r="F289" s="5">
        <f>F304/CAN!F305/1000</f>
        <v>303467.19236768683</v>
      </c>
      <c r="G289" s="5">
        <f>G304/CAN!G305/1000</f>
        <v>221488.78417139882</v>
      </c>
      <c r="H289" s="5">
        <f>H304/CAN!H305/1000</f>
        <v>231134.66858533781</v>
      </c>
      <c r="I289" s="5">
        <f>I304/CAN!I305/1000</f>
        <v>216304.69310057015</v>
      </c>
      <c r="J289" s="5">
        <f>J304/CAN!J305/1000</f>
        <v>205435.13434362333</v>
      </c>
      <c r="K289" s="5">
        <f>K304/CAN!K305/1000</f>
        <v>285753.30833273724</v>
      </c>
      <c r="L289" s="5">
        <f>L304/CAN!L305/1000</f>
        <v>198516.63897097955</v>
      </c>
      <c r="M289" s="5">
        <f>M304/CAN!M305/1000</f>
        <v>266780.55999574967</v>
      </c>
      <c r="N289" s="5">
        <f>N304/CAN!N305/1000</f>
        <v>319673.37442973553</v>
      </c>
      <c r="O289" s="5">
        <f>O304/CAN!O305/1000</f>
        <v>336663.08322354831</v>
      </c>
      <c r="P289" s="5">
        <f>P304/CAN!P305/1000</f>
        <v>282887.74043047545</v>
      </c>
      <c r="Q289" s="5">
        <f>Q304/CAN!Q305/1000</f>
        <v>369449.38092968671</v>
      </c>
      <c r="R289" s="5">
        <f>R304/CAN!R305/1000</f>
        <v>385071.77159459807</v>
      </c>
      <c r="S289" s="5">
        <f>S304/CAN!S305/1000</f>
        <v>477598.27686411666</v>
      </c>
      <c r="T289" s="5">
        <f>T304/CAN!T305/1000</f>
        <v>622176.90552344802</v>
      </c>
      <c r="U289" s="5">
        <f>U304/CAN!U305/1000</f>
        <v>589346.16903596395</v>
      </c>
      <c r="V289" s="5">
        <f>V304/CAN!V305/1000</f>
        <v>577219.17410407949</v>
      </c>
      <c r="W289" s="5">
        <f>W304/CAN!W305/1000</f>
        <v>544249.23237326846</v>
      </c>
    </row>
    <row r="290" spans="2:28" outlineLevel="1" x14ac:dyDescent="0.2">
      <c r="B290" s="17" t="s">
        <v>10</v>
      </c>
      <c r="C290" s="12">
        <f>IFERROR(C285/C289,0)</f>
        <v>0.99952008959217697</v>
      </c>
      <c r="D290" s="12">
        <f t="shared" ref="D290:W290" si="121">IFERROR(D285/D289,0)</f>
        <v>0.99951972145159718</v>
      </c>
      <c r="E290" s="12">
        <f t="shared" si="121"/>
        <v>0.99949776280767177</v>
      </c>
      <c r="F290" s="12">
        <f t="shared" si="121"/>
        <v>0.99954974423857634</v>
      </c>
      <c r="G290" s="12">
        <f t="shared" si="121"/>
        <v>0.99958093332259601</v>
      </c>
      <c r="H290" s="12">
        <f t="shared" si="121"/>
        <v>0.99958032784289752</v>
      </c>
      <c r="I290" s="12">
        <f t="shared" si="121"/>
        <v>0.99958865844951683</v>
      </c>
      <c r="J290" s="12">
        <f t="shared" si="121"/>
        <v>0.99959523763815261</v>
      </c>
      <c r="K290" s="12">
        <f t="shared" si="121"/>
        <v>0.99953731208212793</v>
      </c>
      <c r="L290" s="12">
        <f t="shared" si="121"/>
        <v>0.99952883607672149</v>
      </c>
      <c r="M290" s="12">
        <f t="shared" si="121"/>
        <v>0.99958887399413365</v>
      </c>
      <c r="N290" s="12">
        <f t="shared" si="121"/>
        <v>0.99960128772037282</v>
      </c>
      <c r="O290" s="12">
        <f t="shared" si="121"/>
        <v>0.99962991409378943</v>
      </c>
      <c r="P290" s="12">
        <f t="shared" si="121"/>
        <v>0.99964651172599983</v>
      </c>
      <c r="Q290" s="12">
        <f t="shared" si="121"/>
        <v>0.99968064632905551</v>
      </c>
      <c r="R290" s="12">
        <f t="shared" si="121"/>
        <v>0.99967244137463118</v>
      </c>
      <c r="S290" s="12">
        <f t="shared" si="121"/>
        <v>0.99964443459849661</v>
      </c>
      <c r="T290" s="12">
        <f t="shared" si="121"/>
        <v>0.9996393185043323</v>
      </c>
      <c r="U290" s="12">
        <f t="shared" si="121"/>
        <v>0.99965894611927719</v>
      </c>
      <c r="V290" s="12">
        <f t="shared" si="121"/>
        <v>0.99961695308859477</v>
      </c>
      <c r="W290" s="12">
        <f t="shared" si="121"/>
        <v>0.99994398659447381</v>
      </c>
    </row>
    <row r="291" spans="2:28" outlineLevel="1" x14ac:dyDescent="0.2">
      <c r="B291" s="17" t="s">
        <v>11</v>
      </c>
      <c r="C291" s="12">
        <f t="shared" ref="C291:W291" si="122">IFERROR(C287/C289,0)</f>
        <v>4.7991040782302411E-4</v>
      </c>
      <c r="D291" s="12">
        <f t="shared" si="122"/>
        <v>4.8027854840271408E-4</v>
      </c>
      <c r="E291" s="12">
        <f t="shared" si="122"/>
        <v>5.0223719232818126E-4</v>
      </c>
      <c r="F291" s="12">
        <f t="shared" si="122"/>
        <v>4.5025576142354768E-4</v>
      </c>
      <c r="G291" s="12">
        <f t="shared" si="122"/>
        <v>4.1906667740396159E-4</v>
      </c>
      <c r="H291" s="12">
        <f t="shared" si="122"/>
        <v>4.196721571024715E-4</v>
      </c>
      <c r="I291" s="12">
        <f t="shared" si="122"/>
        <v>4.1134155048315593E-4</v>
      </c>
      <c r="J291" s="12">
        <f t="shared" si="122"/>
        <v>4.0476236184744504E-4</v>
      </c>
      <c r="K291" s="12">
        <f t="shared" si="122"/>
        <v>4.6268791787213727E-4</v>
      </c>
      <c r="L291" s="12">
        <f t="shared" si="122"/>
        <v>4.711639232785043E-4</v>
      </c>
      <c r="M291" s="12">
        <f t="shared" si="122"/>
        <v>4.1112600586634045E-4</v>
      </c>
      <c r="N291" s="12">
        <f t="shared" si="122"/>
        <v>3.9871227962703237E-4</v>
      </c>
      <c r="O291" s="12">
        <f t="shared" si="122"/>
        <v>3.7008590621061082E-4</v>
      </c>
      <c r="P291" s="12">
        <f t="shared" si="122"/>
        <v>3.534882740000426E-4</v>
      </c>
      <c r="Q291" s="12">
        <f t="shared" si="122"/>
        <v>3.1935367094437284E-4</v>
      </c>
      <c r="R291" s="12">
        <f t="shared" si="122"/>
        <v>3.2755862536882702E-4</v>
      </c>
      <c r="S291" s="12">
        <f t="shared" si="122"/>
        <v>3.5556540150337597E-4</v>
      </c>
      <c r="T291" s="12">
        <f t="shared" si="122"/>
        <v>3.6068149566778363E-4</v>
      </c>
      <c r="U291" s="12">
        <f t="shared" si="122"/>
        <v>3.410538807226025E-4</v>
      </c>
      <c r="V291" s="12">
        <f t="shared" si="122"/>
        <v>3.8304691140535608E-4</v>
      </c>
      <c r="W291" s="12">
        <f t="shared" si="122"/>
        <v>5.6013405526062722E-5</v>
      </c>
    </row>
    <row r="292" spans="2:28" outlineLevel="1" x14ac:dyDescent="0.2"/>
    <row r="293" spans="2:28" outlineLevel="1" x14ac:dyDescent="0.2">
      <c r="B293" s="8" t="s">
        <v>14</v>
      </c>
      <c r="C293" s="13"/>
    </row>
    <row r="294" spans="2:28" outlineLevel="1" x14ac:dyDescent="0.2">
      <c r="B294" s="4" t="s">
        <v>18</v>
      </c>
      <c r="C294" s="5"/>
      <c r="D294" s="5"/>
      <c r="E294" s="5"/>
      <c r="F294" s="5"/>
      <c r="G294" s="5"/>
      <c r="H294" s="5"/>
      <c r="I294" s="5"/>
      <c r="J294" s="5"/>
      <c r="K294" s="5"/>
      <c r="L294" s="5"/>
      <c r="M294" s="5"/>
      <c r="N294" s="5"/>
      <c r="O294" s="5"/>
      <c r="P294" s="5"/>
      <c r="Q294" s="5"/>
      <c r="R294" s="5"/>
      <c r="S294" s="5"/>
      <c r="T294" s="5"/>
      <c r="U294" s="5"/>
      <c r="V294" s="5"/>
      <c r="W294" s="5"/>
      <c r="Z294" s="21"/>
      <c r="AB294"/>
    </row>
    <row r="295" spans="2:28" outlineLevel="1" x14ac:dyDescent="0.2">
      <c r="B295" s="4" t="s">
        <v>19</v>
      </c>
      <c r="C295" s="5"/>
      <c r="D295" s="5"/>
      <c r="E295" s="5"/>
      <c r="F295" s="5"/>
      <c r="G295" s="5"/>
      <c r="H295" s="5"/>
      <c r="I295" s="5"/>
      <c r="J295" s="5"/>
      <c r="K295" s="5"/>
      <c r="L295" s="5"/>
      <c r="M295" s="5"/>
      <c r="N295" s="5"/>
      <c r="O295" s="5"/>
      <c r="P295" s="5"/>
      <c r="Q295" s="5"/>
      <c r="R295" s="5"/>
      <c r="S295" s="5"/>
      <c r="T295" s="5"/>
      <c r="U295" s="5"/>
      <c r="V295" s="5"/>
      <c r="W295" s="5"/>
      <c r="Z295" s="21"/>
      <c r="AB295"/>
    </row>
    <row r="296" spans="2:28" outlineLevel="1" x14ac:dyDescent="0.2">
      <c r="B296" s="4" t="s">
        <v>16</v>
      </c>
      <c r="C296" s="5">
        <f>'[2]Table 17'!C$12*1000</f>
        <v>576.75200000000007</v>
      </c>
      <c r="D296" s="5">
        <f>'[2]Table 17'!D$12*1000</f>
        <v>480.36799999999999</v>
      </c>
      <c r="E296" s="5">
        <f>'[2]Table 17'!E$12*1000</f>
        <v>400.25200000000001</v>
      </c>
      <c r="F296" s="5">
        <f>'[2]Table 17'!F$12*1000</f>
        <v>248.54000000000002</v>
      </c>
      <c r="G296" s="5">
        <f>'[2]Table 17'!G$12*1000</f>
        <v>166.07499999999999</v>
      </c>
      <c r="H296" s="5">
        <f>'[2]Table 17'!H$12*1000</f>
        <v>175.04</v>
      </c>
      <c r="I296" s="5">
        <f>'[2]Table 17'!I$12*1000</f>
        <v>165.52199999999999</v>
      </c>
      <c r="J296" s="5">
        <f>'[2]Table 17'!J$12*1000</f>
        <v>160.48399999999998</v>
      </c>
      <c r="K296" s="5">
        <f>'[2]Table 17'!K$12*1000</f>
        <v>264.74700000000001</v>
      </c>
      <c r="L296" s="5">
        <f>'[2]Table 17'!L$12*1000</f>
        <v>198.148</v>
      </c>
      <c r="M296" s="5">
        <f>'[2]Table 17'!M$12*1000</f>
        <v>193.11800000000002</v>
      </c>
      <c r="N296" s="5">
        <f>'[2]Table 17'!N$12*1000</f>
        <v>250.76999999999998</v>
      </c>
      <c r="O296" s="5">
        <f>'[2]Table 17'!O$12*1000</f>
        <v>215.74199999999999</v>
      </c>
      <c r="P296" s="5">
        <f>'[2]Table 17'!P$12*1000</f>
        <v>153.76600000000002</v>
      </c>
      <c r="Q296" s="5">
        <f>'[2]Table 17'!Q$12*1000</f>
        <v>176.31199999999998</v>
      </c>
      <c r="R296" s="5">
        <f>'[2]Table 17'!R$12*1000</f>
        <v>186.92400000000001</v>
      </c>
      <c r="S296" s="5">
        <f>'[2]Table 17'!S$12*1000</f>
        <v>243.74599999999998</v>
      </c>
      <c r="T296" s="5">
        <f>'[2]Table 17'!T$12*1000</f>
        <v>335.53100000000001</v>
      </c>
      <c r="U296" s="5">
        <f>'[2]Table 17'!U$12*1000</f>
        <v>293.5</v>
      </c>
      <c r="V296" s="5">
        <f>'[2]Table 17'!V$12*1000</f>
        <v>292.65100000000001</v>
      </c>
      <c r="W296" s="5">
        <f>'[2]Table 17'!W$12*1000</f>
        <v>141.60400000000001</v>
      </c>
      <c r="Z296" s="21" t="s">
        <v>26</v>
      </c>
      <c r="AB296"/>
    </row>
    <row r="297" spans="2:28" outlineLevel="1" x14ac:dyDescent="0.2">
      <c r="B297" s="4" t="s">
        <v>21</v>
      </c>
      <c r="C297" s="5"/>
      <c r="D297" s="5"/>
      <c r="E297" s="5"/>
      <c r="F297" s="5"/>
      <c r="G297" s="5"/>
      <c r="H297" s="5"/>
      <c r="I297" s="5"/>
      <c r="J297" s="5"/>
      <c r="K297" s="5"/>
      <c r="L297" s="5"/>
      <c r="M297" s="5"/>
      <c r="N297" s="5"/>
      <c r="O297" s="5"/>
      <c r="P297" s="5"/>
      <c r="Q297" s="5"/>
      <c r="R297" s="5"/>
      <c r="S297" s="5"/>
      <c r="T297" s="5"/>
      <c r="U297" s="5"/>
      <c r="V297" s="5"/>
      <c r="W297" s="5"/>
      <c r="Z297" s="21"/>
      <c r="AB297"/>
    </row>
    <row r="298" spans="2:28" outlineLevel="1" x14ac:dyDescent="0.2">
      <c r="B298" s="4" t="s">
        <v>20</v>
      </c>
      <c r="C298" s="5"/>
      <c r="D298" s="5"/>
      <c r="E298" s="5"/>
      <c r="F298" s="5"/>
      <c r="G298" s="5"/>
      <c r="H298" s="5"/>
      <c r="I298" s="5"/>
      <c r="J298" s="5"/>
      <c r="K298" s="5"/>
      <c r="L298" s="5"/>
      <c r="M298" s="5"/>
      <c r="N298" s="5"/>
      <c r="O298" s="5"/>
      <c r="P298" s="5"/>
      <c r="Q298" s="5"/>
      <c r="R298" s="5"/>
      <c r="S298" s="5"/>
      <c r="T298" s="5"/>
      <c r="U298" s="5"/>
      <c r="V298" s="5"/>
      <c r="W298" s="5"/>
      <c r="Z298" s="21"/>
      <c r="AB298"/>
    </row>
    <row r="299" spans="2:28" outlineLevel="1" x14ac:dyDescent="0.2">
      <c r="B299" s="4" t="s">
        <v>0</v>
      </c>
      <c r="C299" s="5"/>
      <c r="D299" s="5"/>
      <c r="E299" s="5"/>
      <c r="F299" s="5"/>
      <c r="G299" s="5"/>
      <c r="H299" s="5"/>
      <c r="I299" s="5"/>
      <c r="J299" s="5"/>
      <c r="K299" s="5"/>
      <c r="L299" s="5"/>
      <c r="M299" s="5"/>
      <c r="N299" s="5"/>
      <c r="O299" s="5"/>
      <c r="P299" s="5"/>
      <c r="Q299" s="5"/>
      <c r="R299" s="5"/>
      <c r="S299" s="5"/>
      <c r="T299" s="5"/>
      <c r="U299" s="5"/>
      <c r="V299" s="5"/>
      <c r="W299" s="5"/>
      <c r="Z299" s="21"/>
      <c r="AB299"/>
    </row>
    <row r="300" spans="2:28" outlineLevel="1" x14ac:dyDescent="0.2">
      <c r="B300" s="4" t="s">
        <v>22</v>
      </c>
      <c r="C300" s="5"/>
      <c r="D300" s="5"/>
      <c r="E300" s="5"/>
      <c r="F300" s="5"/>
      <c r="G300" s="5"/>
      <c r="H300" s="5"/>
      <c r="I300" s="5"/>
      <c r="J300" s="5"/>
      <c r="K300" s="5"/>
      <c r="L300" s="5"/>
      <c r="M300" s="5"/>
      <c r="N300" s="5"/>
      <c r="O300" s="5"/>
      <c r="P300" s="5"/>
      <c r="Q300" s="5"/>
      <c r="R300" s="5"/>
      <c r="S300" s="5"/>
      <c r="T300" s="5"/>
      <c r="U300" s="5"/>
      <c r="V300" s="5"/>
      <c r="W300" s="5"/>
      <c r="Z300" s="21"/>
      <c r="AB300"/>
    </row>
    <row r="301" spans="2:28" outlineLevel="1" x14ac:dyDescent="0.2">
      <c r="B301" s="4" t="s">
        <v>23</v>
      </c>
      <c r="C301" s="5"/>
      <c r="D301" s="5"/>
      <c r="E301" s="5"/>
      <c r="F301" s="5"/>
      <c r="G301" s="5"/>
      <c r="H301" s="5"/>
      <c r="I301" s="5"/>
      <c r="J301" s="5"/>
      <c r="K301" s="5"/>
      <c r="L301" s="5"/>
      <c r="M301" s="5"/>
      <c r="N301" s="5"/>
      <c r="O301" s="5"/>
      <c r="P301" s="5"/>
      <c r="Q301" s="5"/>
      <c r="R301" s="5"/>
      <c r="S301" s="5"/>
      <c r="T301" s="5"/>
      <c r="U301" s="5"/>
      <c r="V301" s="5"/>
      <c r="W301" s="5"/>
      <c r="Z301" s="21"/>
      <c r="AB301"/>
    </row>
    <row r="302" spans="2:28" outlineLevel="1" x14ac:dyDescent="0.2">
      <c r="B302" s="4" t="s">
        <v>17</v>
      </c>
      <c r="C302" s="5"/>
      <c r="D302" s="5"/>
      <c r="E302" s="5"/>
      <c r="F302" s="5"/>
      <c r="G302" s="5"/>
      <c r="H302" s="5"/>
      <c r="I302" s="5"/>
      <c r="J302" s="5"/>
      <c r="K302" s="5"/>
      <c r="L302" s="5"/>
      <c r="M302" s="5"/>
      <c r="N302" s="5"/>
      <c r="O302" s="5"/>
      <c r="P302" s="5"/>
      <c r="Q302" s="5"/>
      <c r="R302" s="5"/>
      <c r="S302" s="5"/>
      <c r="T302" s="5"/>
      <c r="U302" s="5"/>
      <c r="V302" s="5"/>
      <c r="W302" s="5"/>
      <c r="Z302" s="21"/>
      <c r="AB302"/>
    </row>
    <row r="303" spans="2:28" outlineLevel="1" x14ac:dyDescent="0.2">
      <c r="B303" s="4" t="s">
        <v>1</v>
      </c>
      <c r="C303" s="5"/>
      <c r="D303" s="5"/>
      <c r="E303" s="5"/>
      <c r="F303" s="5"/>
      <c r="G303" s="5"/>
      <c r="H303" s="5"/>
      <c r="I303" s="5"/>
      <c r="J303" s="5"/>
      <c r="K303" s="5"/>
      <c r="L303" s="5"/>
      <c r="M303" s="5"/>
      <c r="N303" s="5"/>
      <c r="O303" s="5"/>
      <c r="P303" s="5"/>
      <c r="Q303" s="5"/>
      <c r="R303" s="5"/>
      <c r="S303" s="5"/>
      <c r="T303" s="5"/>
      <c r="U303" s="5"/>
      <c r="V303" s="5"/>
      <c r="W303" s="5"/>
      <c r="Z303" s="21"/>
      <c r="AB303"/>
    </row>
    <row r="304" spans="2:28" outlineLevel="1" x14ac:dyDescent="0.2">
      <c r="B304" s="15" t="s">
        <v>9</v>
      </c>
      <c r="C304" s="19">
        <f t="shared" ref="C304:W304" si="123">SUM(C294:C303)</f>
        <v>576.75200000000007</v>
      </c>
      <c r="D304" s="19">
        <f t="shared" si="123"/>
        <v>480.36799999999999</v>
      </c>
      <c r="E304" s="19">
        <f t="shared" si="123"/>
        <v>400.25200000000001</v>
      </c>
      <c r="F304" s="19">
        <f t="shared" si="123"/>
        <v>248.54000000000002</v>
      </c>
      <c r="G304" s="19">
        <f t="shared" si="123"/>
        <v>166.07499999999999</v>
      </c>
      <c r="H304" s="19">
        <f t="shared" si="123"/>
        <v>175.04</v>
      </c>
      <c r="I304" s="19">
        <f t="shared" si="123"/>
        <v>165.52199999999999</v>
      </c>
      <c r="J304" s="19">
        <f t="shared" si="123"/>
        <v>160.48399999999998</v>
      </c>
      <c r="K304" s="19">
        <f t="shared" si="123"/>
        <v>264.74700000000001</v>
      </c>
      <c r="L304" s="19">
        <f t="shared" si="123"/>
        <v>198.148</v>
      </c>
      <c r="M304" s="19">
        <f t="shared" si="123"/>
        <v>193.11800000000002</v>
      </c>
      <c r="N304" s="19">
        <f t="shared" si="123"/>
        <v>250.76999999999998</v>
      </c>
      <c r="O304" s="19">
        <f t="shared" si="123"/>
        <v>215.74199999999999</v>
      </c>
      <c r="P304" s="19">
        <f t="shared" si="123"/>
        <v>153.76600000000002</v>
      </c>
      <c r="Q304" s="19">
        <f t="shared" si="123"/>
        <v>176.31199999999998</v>
      </c>
      <c r="R304" s="19">
        <f t="shared" si="123"/>
        <v>186.92400000000001</v>
      </c>
      <c r="S304" s="19">
        <f t="shared" si="123"/>
        <v>243.74599999999998</v>
      </c>
      <c r="T304" s="19">
        <f t="shared" si="123"/>
        <v>335.53100000000001</v>
      </c>
      <c r="U304" s="19">
        <f t="shared" si="123"/>
        <v>293.5</v>
      </c>
      <c r="V304" s="19">
        <f t="shared" si="123"/>
        <v>292.65100000000001</v>
      </c>
      <c r="W304" s="19">
        <f t="shared" si="123"/>
        <v>141.60400000000001</v>
      </c>
    </row>
    <row r="305" spans="1:28" outlineLevel="1" x14ac:dyDescent="0.2">
      <c r="A305" s="3" t="s">
        <v>80</v>
      </c>
      <c r="B305" s="26" t="s">
        <v>91</v>
      </c>
      <c r="C305" s="25">
        <f>IFERROR(C304/C287/1000,0)</f>
        <v>1.9204814702161504E-3</v>
      </c>
      <c r="D305" s="25">
        <f t="shared" ref="D305:W305" si="124">IFERROR(D304/D287/1000,0)</f>
        <v>1.9062958973226388E-3</v>
      </c>
      <c r="E305" s="25">
        <f t="shared" si="124"/>
        <v>1.7229657590389664E-3</v>
      </c>
      <c r="F305" s="25">
        <f t="shared" si="124"/>
        <v>1.8189688785841384E-3</v>
      </c>
      <c r="G305" s="25">
        <f t="shared" si="124"/>
        <v>1.7892432735268202E-3</v>
      </c>
      <c r="H305" s="25">
        <f t="shared" si="124"/>
        <v>1.8045214798701891E-3</v>
      </c>
      <c r="I305" s="25">
        <f t="shared" si="124"/>
        <v>1.860318060009059E-3</v>
      </c>
      <c r="J305" s="25">
        <f t="shared" si="124"/>
        <v>1.9299981761934748E-3</v>
      </c>
      <c r="K305" s="25">
        <f t="shared" si="124"/>
        <v>2.0024036186402409E-3</v>
      </c>
      <c r="L305" s="25">
        <f t="shared" si="124"/>
        <v>2.1184623504972573E-3</v>
      </c>
      <c r="M305" s="25">
        <f t="shared" si="124"/>
        <v>1.7607334956010353E-3</v>
      </c>
      <c r="N305" s="25">
        <f t="shared" si="124"/>
        <v>1.9674762708364484E-3</v>
      </c>
      <c r="O305" s="25">
        <f t="shared" si="124"/>
        <v>1.7315564626900113E-3</v>
      </c>
      <c r="P305" s="25">
        <f t="shared" si="124"/>
        <v>1.5376984562923772E-3</v>
      </c>
      <c r="Q305" s="25">
        <f t="shared" si="124"/>
        <v>1.494359249467118E-3</v>
      </c>
      <c r="R305" s="25">
        <f t="shared" si="124"/>
        <v>1.4819527024072694E-3</v>
      </c>
      <c r="S305" s="25">
        <f t="shared" si="124"/>
        <v>1.4353415308792773E-3</v>
      </c>
      <c r="T305" s="25">
        <f t="shared" si="124"/>
        <v>1.4951849009798978E-3</v>
      </c>
      <c r="U305" s="25">
        <f t="shared" si="124"/>
        <v>1.4602077368814363E-3</v>
      </c>
      <c r="V305" s="25">
        <f t="shared" si="124"/>
        <v>1.3236016457859262E-3</v>
      </c>
      <c r="W305" s="25">
        <f t="shared" si="124"/>
        <v>4.6450000000000007E-3</v>
      </c>
    </row>
    <row r="306" spans="1:28" outlineLevel="1" x14ac:dyDescent="0.2"/>
    <row r="307" spans="1:28" outlineLevel="1" x14ac:dyDescent="0.2">
      <c r="B307" s="4" t="s">
        <v>18</v>
      </c>
      <c r="C307" s="11">
        <f t="shared" ref="C307:W307" si="125">IFERROR(C294/C304,0)</f>
        <v>0</v>
      </c>
      <c r="D307" s="11">
        <f t="shared" si="125"/>
        <v>0</v>
      </c>
      <c r="E307" s="11">
        <f t="shared" si="125"/>
        <v>0</v>
      </c>
      <c r="F307" s="11">
        <f t="shared" si="125"/>
        <v>0</v>
      </c>
      <c r="G307" s="11">
        <f t="shared" si="125"/>
        <v>0</v>
      </c>
      <c r="H307" s="11">
        <f t="shared" si="125"/>
        <v>0</v>
      </c>
      <c r="I307" s="11">
        <f t="shared" si="125"/>
        <v>0</v>
      </c>
      <c r="J307" s="11">
        <f t="shared" si="125"/>
        <v>0</v>
      </c>
      <c r="K307" s="11">
        <f t="shared" si="125"/>
        <v>0</v>
      </c>
      <c r="L307" s="11">
        <f t="shared" si="125"/>
        <v>0</v>
      </c>
      <c r="M307" s="11">
        <f t="shared" si="125"/>
        <v>0</v>
      </c>
      <c r="N307" s="11">
        <f t="shared" si="125"/>
        <v>0</v>
      </c>
      <c r="O307" s="11">
        <f t="shared" si="125"/>
        <v>0</v>
      </c>
      <c r="P307" s="11">
        <f t="shared" si="125"/>
        <v>0</v>
      </c>
      <c r="Q307" s="11">
        <f t="shared" si="125"/>
        <v>0</v>
      </c>
      <c r="R307" s="11">
        <f t="shared" si="125"/>
        <v>0</v>
      </c>
      <c r="S307" s="11">
        <f t="shared" si="125"/>
        <v>0</v>
      </c>
      <c r="T307" s="11">
        <f t="shared" si="125"/>
        <v>0</v>
      </c>
      <c r="U307" s="11">
        <f t="shared" si="125"/>
        <v>0</v>
      </c>
      <c r="V307" s="11">
        <f t="shared" si="125"/>
        <v>0</v>
      </c>
      <c r="W307" s="11">
        <f t="shared" si="125"/>
        <v>0</v>
      </c>
    </row>
    <row r="308" spans="1:28" outlineLevel="1" x14ac:dyDescent="0.2">
      <c r="B308" s="4" t="s">
        <v>19</v>
      </c>
      <c r="C308" s="11">
        <f t="shared" ref="C308:W308" si="126">IFERROR(C295/C304,0)</f>
        <v>0</v>
      </c>
      <c r="D308" s="11">
        <f t="shared" si="126"/>
        <v>0</v>
      </c>
      <c r="E308" s="11">
        <f t="shared" si="126"/>
        <v>0</v>
      </c>
      <c r="F308" s="11">
        <f t="shared" si="126"/>
        <v>0</v>
      </c>
      <c r="G308" s="11">
        <f t="shared" si="126"/>
        <v>0</v>
      </c>
      <c r="H308" s="11">
        <f t="shared" si="126"/>
        <v>0</v>
      </c>
      <c r="I308" s="11">
        <f t="shared" si="126"/>
        <v>0</v>
      </c>
      <c r="J308" s="11">
        <f t="shared" si="126"/>
        <v>0</v>
      </c>
      <c r="K308" s="11">
        <f t="shared" si="126"/>
        <v>0</v>
      </c>
      <c r="L308" s="11">
        <f t="shared" si="126"/>
        <v>0</v>
      </c>
      <c r="M308" s="11">
        <f t="shared" si="126"/>
        <v>0</v>
      </c>
      <c r="N308" s="11">
        <f t="shared" si="126"/>
        <v>0</v>
      </c>
      <c r="O308" s="11">
        <f t="shared" si="126"/>
        <v>0</v>
      </c>
      <c r="P308" s="11">
        <f t="shared" si="126"/>
        <v>0</v>
      </c>
      <c r="Q308" s="11">
        <f t="shared" si="126"/>
        <v>0</v>
      </c>
      <c r="R308" s="11">
        <f t="shared" si="126"/>
        <v>0</v>
      </c>
      <c r="S308" s="11">
        <f t="shared" si="126"/>
        <v>0</v>
      </c>
      <c r="T308" s="11">
        <f t="shared" si="126"/>
        <v>0</v>
      </c>
      <c r="U308" s="11">
        <f t="shared" si="126"/>
        <v>0</v>
      </c>
      <c r="V308" s="11">
        <f t="shared" si="126"/>
        <v>0</v>
      </c>
      <c r="W308" s="11">
        <f t="shared" si="126"/>
        <v>0</v>
      </c>
    </row>
    <row r="309" spans="1:28" outlineLevel="1" x14ac:dyDescent="0.2">
      <c r="B309" s="4" t="s">
        <v>16</v>
      </c>
      <c r="C309" s="11">
        <f t="shared" ref="C309:W309" si="127">IFERROR(C296/C304,0)</f>
        <v>1</v>
      </c>
      <c r="D309" s="11">
        <f t="shared" si="127"/>
        <v>1</v>
      </c>
      <c r="E309" s="11">
        <f t="shared" si="127"/>
        <v>1</v>
      </c>
      <c r="F309" s="11">
        <f t="shared" si="127"/>
        <v>1</v>
      </c>
      <c r="G309" s="11">
        <f t="shared" si="127"/>
        <v>1</v>
      </c>
      <c r="H309" s="11">
        <f t="shared" si="127"/>
        <v>1</v>
      </c>
      <c r="I309" s="11">
        <f t="shared" si="127"/>
        <v>1</v>
      </c>
      <c r="J309" s="11">
        <f t="shared" si="127"/>
        <v>1</v>
      </c>
      <c r="K309" s="11">
        <f t="shared" si="127"/>
        <v>1</v>
      </c>
      <c r="L309" s="11">
        <f t="shared" si="127"/>
        <v>1</v>
      </c>
      <c r="M309" s="11">
        <f t="shared" si="127"/>
        <v>1</v>
      </c>
      <c r="N309" s="11">
        <f t="shared" si="127"/>
        <v>1</v>
      </c>
      <c r="O309" s="11">
        <f t="shared" si="127"/>
        <v>1</v>
      </c>
      <c r="P309" s="11">
        <f t="shared" si="127"/>
        <v>1</v>
      </c>
      <c r="Q309" s="11">
        <f t="shared" si="127"/>
        <v>1</v>
      </c>
      <c r="R309" s="11">
        <f t="shared" si="127"/>
        <v>1</v>
      </c>
      <c r="S309" s="11">
        <f t="shared" si="127"/>
        <v>1</v>
      </c>
      <c r="T309" s="11">
        <f t="shared" si="127"/>
        <v>1</v>
      </c>
      <c r="U309" s="11">
        <f t="shared" si="127"/>
        <v>1</v>
      </c>
      <c r="V309" s="11">
        <f t="shared" si="127"/>
        <v>1</v>
      </c>
      <c r="W309" s="11">
        <f t="shared" si="127"/>
        <v>1</v>
      </c>
    </row>
    <row r="310" spans="1:28" outlineLevel="1" x14ac:dyDescent="0.2">
      <c r="B310" s="4" t="s">
        <v>21</v>
      </c>
      <c r="C310" s="11">
        <f t="shared" ref="C310:W310" si="128">IFERROR(C297/C304,0)</f>
        <v>0</v>
      </c>
      <c r="D310" s="11">
        <f t="shared" si="128"/>
        <v>0</v>
      </c>
      <c r="E310" s="11">
        <f t="shared" si="128"/>
        <v>0</v>
      </c>
      <c r="F310" s="11">
        <f t="shared" si="128"/>
        <v>0</v>
      </c>
      <c r="G310" s="11">
        <f t="shared" si="128"/>
        <v>0</v>
      </c>
      <c r="H310" s="11">
        <f t="shared" si="128"/>
        <v>0</v>
      </c>
      <c r="I310" s="11">
        <f t="shared" si="128"/>
        <v>0</v>
      </c>
      <c r="J310" s="11">
        <f t="shared" si="128"/>
        <v>0</v>
      </c>
      <c r="K310" s="11">
        <f t="shared" si="128"/>
        <v>0</v>
      </c>
      <c r="L310" s="11">
        <f t="shared" si="128"/>
        <v>0</v>
      </c>
      <c r="M310" s="11">
        <f t="shared" si="128"/>
        <v>0</v>
      </c>
      <c r="N310" s="11">
        <f t="shared" si="128"/>
        <v>0</v>
      </c>
      <c r="O310" s="11">
        <f t="shared" si="128"/>
        <v>0</v>
      </c>
      <c r="P310" s="11">
        <f t="shared" si="128"/>
        <v>0</v>
      </c>
      <c r="Q310" s="11">
        <f t="shared" si="128"/>
        <v>0</v>
      </c>
      <c r="R310" s="11">
        <f t="shared" si="128"/>
        <v>0</v>
      </c>
      <c r="S310" s="11">
        <f t="shared" si="128"/>
        <v>0</v>
      </c>
      <c r="T310" s="11">
        <f t="shared" si="128"/>
        <v>0</v>
      </c>
      <c r="U310" s="11">
        <f t="shared" si="128"/>
        <v>0</v>
      </c>
      <c r="V310" s="11">
        <f t="shared" si="128"/>
        <v>0</v>
      </c>
      <c r="W310" s="11">
        <f t="shared" si="128"/>
        <v>0</v>
      </c>
    </row>
    <row r="311" spans="1:28" outlineLevel="1" x14ac:dyDescent="0.2">
      <c r="B311" s="4" t="s">
        <v>20</v>
      </c>
      <c r="C311" s="11">
        <f t="shared" ref="C311:W311" si="129">IFERROR(C298/C304,0)</f>
        <v>0</v>
      </c>
      <c r="D311" s="11">
        <f t="shared" si="129"/>
        <v>0</v>
      </c>
      <c r="E311" s="11">
        <f t="shared" si="129"/>
        <v>0</v>
      </c>
      <c r="F311" s="11">
        <f t="shared" si="129"/>
        <v>0</v>
      </c>
      <c r="G311" s="11">
        <f t="shared" si="129"/>
        <v>0</v>
      </c>
      <c r="H311" s="11">
        <f t="shared" si="129"/>
        <v>0</v>
      </c>
      <c r="I311" s="11">
        <f t="shared" si="129"/>
        <v>0</v>
      </c>
      <c r="J311" s="11">
        <f t="shared" si="129"/>
        <v>0</v>
      </c>
      <c r="K311" s="11">
        <f t="shared" si="129"/>
        <v>0</v>
      </c>
      <c r="L311" s="11">
        <f t="shared" si="129"/>
        <v>0</v>
      </c>
      <c r="M311" s="11">
        <f t="shared" si="129"/>
        <v>0</v>
      </c>
      <c r="N311" s="11">
        <f t="shared" si="129"/>
        <v>0</v>
      </c>
      <c r="O311" s="11">
        <f t="shared" si="129"/>
        <v>0</v>
      </c>
      <c r="P311" s="11">
        <f t="shared" si="129"/>
        <v>0</v>
      </c>
      <c r="Q311" s="11">
        <f t="shared" si="129"/>
        <v>0</v>
      </c>
      <c r="R311" s="11">
        <f t="shared" si="129"/>
        <v>0</v>
      </c>
      <c r="S311" s="11">
        <f t="shared" si="129"/>
        <v>0</v>
      </c>
      <c r="T311" s="11">
        <f t="shared" si="129"/>
        <v>0</v>
      </c>
      <c r="U311" s="11">
        <f t="shared" si="129"/>
        <v>0</v>
      </c>
      <c r="V311" s="11">
        <f t="shared" si="129"/>
        <v>0</v>
      </c>
      <c r="W311" s="11">
        <f t="shared" si="129"/>
        <v>0</v>
      </c>
    </row>
    <row r="312" spans="1:28" outlineLevel="1" x14ac:dyDescent="0.2">
      <c r="B312" s="4" t="s">
        <v>0</v>
      </c>
      <c r="C312" s="11">
        <f t="shared" ref="C312:W312" si="130">IFERROR(C299/C304,0)</f>
        <v>0</v>
      </c>
      <c r="D312" s="11">
        <f t="shared" si="130"/>
        <v>0</v>
      </c>
      <c r="E312" s="11">
        <f t="shared" si="130"/>
        <v>0</v>
      </c>
      <c r="F312" s="11">
        <f t="shared" si="130"/>
        <v>0</v>
      </c>
      <c r="G312" s="11">
        <f t="shared" si="130"/>
        <v>0</v>
      </c>
      <c r="H312" s="11">
        <f t="shared" si="130"/>
        <v>0</v>
      </c>
      <c r="I312" s="11">
        <f t="shared" si="130"/>
        <v>0</v>
      </c>
      <c r="J312" s="11">
        <f t="shared" si="130"/>
        <v>0</v>
      </c>
      <c r="K312" s="11">
        <f t="shared" si="130"/>
        <v>0</v>
      </c>
      <c r="L312" s="11">
        <f t="shared" si="130"/>
        <v>0</v>
      </c>
      <c r="M312" s="11">
        <f t="shared" si="130"/>
        <v>0</v>
      </c>
      <c r="N312" s="11">
        <f t="shared" si="130"/>
        <v>0</v>
      </c>
      <c r="O312" s="11">
        <f t="shared" si="130"/>
        <v>0</v>
      </c>
      <c r="P312" s="11">
        <f t="shared" si="130"/>
        <v>0</v>
      </c>
      <c r="Q312" s="11">
        <f t="shared" si="130"/>
        <v>0</v>
      </c>
      <c r="R312" s="11">
        <f t="shared" si="130"/>
        <v>0</v>
      </c>
      <c r="S312" s="11">
        <f t="shared" si="130"/>
        <v>0</v>
      </c>
      <c r="T312" s="11">
        <f t="shared" si="130"/>
        <v>0</v>
      </c>
      <c r="U312" s="11">
        <f t="shared" si="130"/>
        <v>0</v>
      </c>
      <c r="V312" s="11">
        <f t="shared" si="130"/>
        <v>0</v>
      </c>
      <c r="W312" s="11">
        <f t="shared" si="130"/>
        <v>0</v>
      </c>
    </row>
    <row r="313" spans="1:28" outlineLevel="1" x14ac:dyDescent="0.2">
      <c r="B313" s="4" t="s">
        <v>22</v>
      </c>
      <c r="C313" s="11">
        <f t="shared" ref="C313:W313" si="131">IFERROR(C300/C304,0)</f>
        <v>0</v>
      </c>
      <c r="D313" s="11">
        <f t="shared" si="131"/>
        <v>0</v>
      </c>
      <c r="E313" s="11">
        <f t="shared" si="131"/>
        <v>0</v>
      </c>
      <c r="F313" s="11">
        <f t="shared" si="131"/>
        <v>0</v>
      </c>
      <c r="G313" s="11">
        <f t="shared" si="131"/>
        <v>0</v>
      </c>
      <c r="H313" s="11">
        <f t="shared" si="131"/>
        <v>0</v>
      </c>
      <c r="I313" s="11">
        <f t="shared" si="131"/>
        <v>0</v>
      </c>
      <c r="J313" s="11">
        <f t="shared" si="131"/>
        <v>0</v>
      </c>
      <c r="K313" s="11">
        <f t="shared" si="131"/>
        <v>0</v>
      </c>
      <c r="L313" s="11">
        <f t="shared" si="131"/>
        <v>0</v>
      </c>
      <c r="M313" s="11">
        <f t="shared" si="131"/>
        <v>0</v>
      </c>
      <c r="N313" s="11">
        <f t="shared" si="131"/>
        <v>0</v>
      </c>
      <c r="O313" s="11">
        <f t="shared" si="131"/>
        <v>0</v>
      </c>
      <c r="P313" s="11">
        <f t="shared" si="131"/>
        <v>0</v>
      </c>
      <c r="Q313" s="11">
        <f t="shared" si="131"/>
        <v>0</v>
      </c>
      <c r="R313" s="11">
        <f t="shared" si="131"/>
        <v>0</v>
      </c>
      <c r="S313" s="11">
        <f t="shared" si="131"/>
        <v>0</v>
      </c>
      <c r="T313" s="11">
        <f t="shared" si="131"/>
        <v>0</v>
      </c>
      <c r="U313" s="11">
        <f t="shared" si="131"/>
        <v>0</v>
      </c>
      <c r="V313" s="11">
        <f t="shared" si="131"/>
        <v>0</v>
      </c>
      <c r="W313" s="11">
        <f t="shared" si="131"/>
        <v>0</v>
      </c>
    </row>
    <row r="314" spans="1:28" outlineLevel="1" x14ac:dyDescent="0.2">
      <c r="B314" s="4" t="s">
        <v>23</v>
      </c>
      <c r="C314" s="11">
        <f t="shared" ref="C314:W314" si="132">IFERROR(C301/C304,0)</f>
        <v>0</v>
      </c>
      <c r="D314" s="11">
        <f t="shared" si="132"/>
        <v>0</v>
      </c>
      <c r="E314" s="11">
        <f t="shared" si="132"/>
        <v>0</v>
      </c>
      <c r="F314" s="11">
        <f t="shared" si="132"/>
        <v>0</v>
      </c>
      <c r="G314" s="11">
        <f t="shared" si="132"/>
        <v>0</v>
      </c>
      <c r="H314" s="11">
        <f t="shared" si="132"/>
        <v>0</v>
      </c>
      <c r="I314" s="11">
        <f t="shared" si="132"/>
        <v>0</v>
      </c>
      <c r="J314" s="11">
        <f t="shared" si="132"/>
        <v>0</v>
      </c>
      <c r="K314" s="11">
        <f t="shared" si="132"/>
        <v>0</v>
      </c>
      <c r="L314" s="11">
        <f t="shared" si="132"/>
        <v>0</v>
      </c>
      <c r="M314" s="11">
        <f t="shared" si="132"/>
        <v>0</v>
      </c>
      <c r="N314" s="11">
        <f t="shared" si="132"/>
        <v>0</v>
      </c>
      <c r="O314" s="11">
        <f t="shared" si="132"/>
        <v>0</v>
      </c>
      <c r="P314" s="11">
        <f t="shared" si="132"/>
        <v>0</v>
      </c>
      <c r="Q314" s="11">
        <f t="shared" si="132"/>
        <v>0</v>
      </c>
      <c r="R314" s="11">
        <f t="shared" si="132"/>
        <v>0</v>
      </c>
      <c r="S314" s="11">
        <f t="shared" si="132"/>
        <v>0</v>
      </c>
      <c r="T314" s="11">
        <f t="shared" si="132"/>
        <v>0</v>
      </c>
      <c r="U314" s="11">
        <f t="shared" si="132"/>
        <v>0</v>
      </c>
      <c r="V314" s="11">
        <f t="shared" si="132"/>
        <v>0</v>
      </c>
      <c r="W314" s="11">
        <f t="shared" si="132"/>
        <v>0</v>
      </c>
    </row>
    <row r="315" spans="1:28" outlineLevel="1" x14ac:dyDescent="0.2">
      <c r="B315" s="4" t="s">
        <v>17</v>
      </c>
      <c r="C315" s="11">
        <f t="shared" ref="C315:W315" si="133">IFERROR(C302/C304,0)</f>
        <v>0</v>
      </c>
      <c r="D315" s="11">
        <f t="shared" si="133"/>
        <v>0</v>
      </c>
      <c r="E315" s="11">
        <f t="shared" si="133"/>
        <v>0</v>
      </c>
      <c r="F315" s="11">
        <f t="shared" si="133"/>
        <v>0</v>
      </c>
      <c r="G315" s="11">
        <f t="shared" si="133"/>
        <v>0</v>
      </c>
      <c r="H315" s="11">
        <f t="shared" si="133"/>
        <v>0</v>
      </c>
      <c r="I315" s="11">
        <f t="shared" si="133"/>
        <v>0</v>
      </c>
      <c r="J315" s="11">
        <f t="shared" si="133"/>
        <v>0</v>
      </c>
      <c r="K315" s="11">
        <f t="shared" si="133"/>
        <v>0</v>
      </c>
      <c r="L315" s="11">
        <f t="shared" si="133"/>
        <v>0</v>
      </c>
      <c r="M315" s="11">
        <f t="shared" si="133"/>
        <v>0</v>
      </c>
      <c r="N315" s="11">
        <f t="shared" si="133"/>
        <v>0</v>
      </c>
      <c r="O315" s="11">
        <f t="shared" si="133"/>
        <v>0</v>
      </c>
      <c r="P315" s="11">
        <f t="shared" si="133"/>
        <v>0</v>
      </c>
      <c r="Q315" s="11">
        <f t="shared" si="133"/>
        <v>0</v>
      </c>
      <c r="R315" s="11">
        <f t="shared" si="133"/>
        <v>0</v>
      </c>
      <c r="S315" s="11">
        <f t="shared" si="133"/>
        <v>0</v>
      </c>
      <c r="T315" s="11">
        <f t="shared" si="133"/>
        <v>0</v>
      </c>
      <c r="U315" s="11">
        <f t="shared" si="133"/>
        <v>0</v>
      </c>
      <c r="V315" s="11">
        <f t="shared" si="133"/>
        <v>0</v>
      </c>
      <c r="W315" s="11">
        <f t="shared" si="133"/>
        <v>0</v>
      </c>
    </row>
    <row r="316" spans="1:28" outlineLevel="1" x14ac:dyDescent="0.2">
      <c r="B316" s="4" t="s">
        <v>24</v>
      </c>
      <c r="C316" s="11">
        <f t="shared" ref="C316:W316" si="134">IFERROR(C303/C304,0)</f>
        <v>0</v>
      </c>
      <c r="D316" s="11">
        <f t="shared" si="134"/>
        <v>0</v>
      </c>
      <c r="E316" s="11">
        <f t="shared" si="134"/>
        <v>0</v>
      </c>
      <c r="F316" s="11">
        <f t="shared" si="134"/>
        <v>0</v>
      </c>
      <c r="G316" s="11">
        <f t="shared" si="134"/>
        <v>0</v>
      </c>
      <c r="H316" s="11">
        <f t="shared" si="134"/>
        <v>0</v>
      </c>
      <c r="I316" s="11">
        <f t="shared" si="134"/>
        <v>0</v>
      </c>
      <c r="J316" s="11">
        <f t="shared" si="134"/>
        <v>0</v>
      </c>
      <c r="K316" s="11">
        <f t="shared" si="134"/>
        <v>0</v>
      </c>
      <c r="L316" s="11">
        <f t="shared" si="134"/>
        <v>0</v>
      </c>
      <c r="M316" s="11">
        <f t="shared" si="134"/>
        <v>0</v>
      </c>
      <c r="N316" s="11">
        <f t="shared" si="134"/>
        <v>0</v>
      </c>
      <c r="O316" s="11">
        <f t="shared" si="134"/>
        <v>0</v>
      </c>
      <c r="P316" s="11">
        <f t="shared" si="134"/>
        <v>0</v>
      </c>
      <c r="Q316" s="11">
        <f t="shared" si="134"/>
        <v>0</v>
      </c>
      <c r="R316" s="11">
        <f t="shared" si="134"/>
        <v>0</v>
      </c>
      <c r="S316" s="11">
        <f t="shared" si="134"/>
        <v>0</v>
      </c>
      <c r="T316" s="11">
        <f t="shared" si="134"/>
        <v>0</v>
      </c>
      <c r="U316" s="11">
        <f t="shared" si="134"/>
        <v>0</v>
      </c>
      <c r="V316" s="11">
        <f t="shared" si="134"/>
        <v>0</v>
      </c>
      <c r="W316" s="11">
        <f t="shared" si="134"/>
        <v>0</v>
      </c>
    </row>
    <row r="317" spans="1:28" outlineLevel="1" x14ac:dyDescent="0.2"/>
    <row r="319" spans="1:28" x14ac:dyDescent="0.2">
      <c r="A319" s="30" t="s">
        <v>32</v>
      </c>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row>
    <row r="320" spans="1:28" x14ac:dyDescent="0.2">
      <c r="B320" s="8" t="s">
        <v>2</v>
      </c>
      <c r="C320" s="13"/>
    </row>
    <row r="321" spans="2:26" x14ac:dyDescent="0.2">
      <c r="B321" s="15" t="s">
        <v>5</v>
      </c>
    </row>
    <row r="322" spans="2:26" x14ac:dyDescent="0.2">
      <c r="B322" s="9" t="s">
        <v>7</v>
      </c>
      <c r="C322" s="5">
        <f>C323*Inputs!D$7</f>
        <v>131.99568503774501</v>
      </c>
      <c r="D322" s="5">
        <f>D323*Inputs!E$7</f>
        <v>110.30631605591975</v>
      </c>
      <c r="E322" s="5">
        <f>E323*Inputs!F$7</f>
        <v>126.49114870245015</v>
      </c>
      <c r="F322" s="5">
        <f>F323*Inputs!G$7</f>
        <v>101.06712157968447</v>
      </c>
      <c r="G322" s="5">
        <f>G323*Inputs!H$7</f>
        <v>104.83873771798727</v>
      </c>
      <c r="H322" s="5">
        <f>H323*Inputs!I$7</f>
        <v>110.05972221988986</v>
      </c>
      <c r="I322" s="5">
        <f>I323*Inputs!J$7</f>
        <v>113.00829573682077</v>
      </c>
      <c r="J322" s="5">
        <f>J323*Inputs!K$7</f>
        <v>99.681424335862133</v>
      </c>
      <c r="K322" s="5">
        <f>K323*Inputs!L$7</f>
        <v>99.862598698288494</v>
      </c>
      <c r="L322" s="5">
        <f>L323*Inputs!M$7</f>
        <v>90.992032305451914</v>
      </c>
      <c r="M322" s="5">
        <f>M323*Inputs!N$7</f>
        <v>126.48613527069529</v>
      </c>
      <c r="N322" s="5">
        <f>N323*Inputs!O$7</f>
        <v>138.77737011442281</v>
      </c>
      <c r="O322" s="5">
        <f>O323*Inputs!P$7</f>
        <v>112.2838708316163</v>
      </c>
      <c r="P322" s="5">
        <f>P323*Inputs!Q$7</f>
        <v>110.62783467106604</v>
      </c>
      <c r="Q322" s="5">
        <f>Q323*Inputs!R$7</f>
        <v>108.92679221669135</v>
      </c>
      <c r="R322" s="5">
        <f>R323*Inputs!S$7</f>
        <v>87.623430516709789</v>
      </c>
      <c r="S322" s="5">
        <f>S323*Inputs!T$7</f>
        <v>93.002110168184103</v>
      </c>
      <c r="T322" s="5">
        <f>T323*Inputs!U$7</f>
        <v>128.39373398045612</v>
      </c>
      <c r="U322" s="5">
        <f>U323*Inputs!V$7</f>
        <v>168.06941712660617</v>
      </c>
      <c r="V322" s="5">
        <f>V323*Inputs!W$7</f>
        <v>163.10847496862726</v>
      </c>
      <c r="W322" s="5">
        <f>W323*Inputs!X$7</f>
        <v>136.1215478579397</v>
      </c>
      <c r="Z322" s="21" t="s">
        <v>26</v>
      </c>
    </row>
    <row r="323" spans="2:26" x14ac:dyDescent="0.2">
      <c r="B323" s="9" t="s">
        <v>8</v>
      </c>
      <c r="C323" s="5">
        <f>C327*CAN!C328</f>
        <v>1319.9568503774499</v>
      </c>
      <c r="D323" s="5">
        <f>D327*CAN!D328</f>
        <v>1103.0631605591975</v>
      </c>
      <c r="E323" s="5">
        <f>E327*CAN!E328</f>
        <v>1264.9114870245014</v>
      </c>
      <c r="F323" s="5">
        <f>F327*CAN!F328</f>
        <v>1010.6712157968446</v>
      </c>
      <c r="G323" s="5">
        <f>G327*CAN!G328</f>
        <v>1048.3873771798726</v>
      </c>
      <c r="H323" s="5">
        <f>H327*CAN!H328</f>
        <v>1100.5972221988986</v>
      </c>
      <c r="I323" s="5">
        <f>I327*CAN!I328</f>
        <v>1130.0829573682076</v>
      </c>
      <c r="J323" s="5">
        <f>J327*CAN!J328</f>
        <v>996.8142433586213</v>
      </c>
      <c r="K323" s="5">
        <f>K327*CAN!K328</f>
        <v>998.62598698288491</v>
      </c>
      <c r="L323" s="5">
        <f>L327*CAN!L328</f>
        <v>909.92032305451914</v>
      </c>
      <c r="M323" s="5">
        <f>M327*CAN!M328</f>
        <v>1264.8613527069529</v>
      </c>
      <c r="N323" s="5">
        <f>N327*CAN!N328</f>
        <v>1387.773701144228</v>
      </c>
      <c r="O323" s="5">
        <f>O327*CAN!O328</f>
        <v>1122.8387083161629</v>
      </c>
      <c r="P323" s="5">
        <f>P327*CAN!P328</f>
        <v>1106.2783467106603</v>
      </c>
      <c r="Q323" s="5">
        <f>Q327*CAN!Q328</f>
        <v>1089.2679221669134</v>
      </c>
      <c r="R323" s="5">
        <f>R327*CAN!R328</f>
        <v>876.23430516709789</v>
      </c>
      <c r="S323" s="5">
        <f>S327*CAN!S328</f>
        <v>930.02110168184095</v>
      </c>
      <c r="T323" s="5">
        <f>T327*CAN!T328</f>
        <v>1283.9373398045611</v>
      </c>
      <c r="U323" s="5">
        <f>U327*CAN!U328</f>
        <v>1680.6941712660616</v>
      </c>
      <c r="V323" s="5">
        <f>V327*CAN!V328</f>
        <v>1631.0847496862725</v>
      </c>
      <c r="W323" s="5">
        <f>W327*CAN!W328</f>
        <v>1361.2154785793969</v>
      </c>
      <c r="Z323" s="21" t="s">
        <v>26</v>
      </c>
    </row>
    <row r="324" spans="2:26" x14ac:dyDescent="0.2">
      <c r="B324" s="16" t="s">
        <v>6</v>
      </c>
      <c r="C324" s="5"/>
      <c r="D324" s="5"/>
      <c r="E324" s="5"/>
      <c r="F324" s="5"/>
      <c r="G324" s="5"/>
      <c r="H324" s="5"/>
      <c r="I324" s="5"/>
      <c r="J324" s="5"/>
      <c r="K324" s="5"/>
      <c r="L324" s="5"/>
      <c r="M324" s="5"/>
      <c r="N324" s="5"/>
      <c r="O324" s="5"/>
      <c r="P324" s="5"/>
      <c r="Q324" s="5"/>
      <c r="R324" s="5"/>
      <c r="S324" s="5"/>
      <c r="T324" s="5"/>
      <c r="U324" s="5"/>
      <c r="V324" s="5"/>
      <c r="W324" s="5"/>
    </row>
    <row r="325" spans="2:26" x14ac:dyDescent="0.2">
      <c r="B325" s="9" t="s">
        <v>8</v>
      </c>
      <c r="C325" s="5">
        <f>C327*CAN!C329</f>
        <v>5948.487996636617</v>
      </c>
      <c r="D325" s="5">
        <f>D327*CAN!D329</f>
        <v>5206.273152175193</v>
      </c>
      <c r="E325" s="5">
        <f>E327*CAN!E329</f>
        <v>5592.3231778340305</v>
      </c>
      <c r="F325" s="5">
        <f>F327*CAN!F329</f>
        <v>4921.1082932659392</v>
      </c>
      <c r="G325" s="5">
        <f>G327*CAN!G329</f>
        <v>5310.5941215566963</v>
      </c>
      <c r="H325" s="5">
        <f>H327*CAN!H329</f>
        <v>5414.2541218649194</v>
      </c>
      <c r="I325" s="5">
        <f>I327*CAN!I329</f>
        <v>6024.8596225855372</v>
      </c>
      <c r="J325" s="5">
        <f>J327*CAN!J329</f>
        <v>6305.4769366295077</v>
      </c>
      <c r="K325" s="5">
        <f>K327*CAN!K329</f>
        <v>7152.4000756393953</v>
      </c>
      <c r="L325" s="5">
        <f>L327*CAN!L329</f>
        <v>6856.5294973644586</v>
      </c>
      <c r="M325" s="5">
        <f>M327*CAN!M329</f>
        <v>8266.9061725435695</v>
      </c>
      <c r="N325" s="5">
        <f>N327*CAN!N329</f>
        <v>9229.8551288522194</v>
      </c>
      <c r="O325" s="5">
        <f>O327*CAN!O329</f>
        <v>7674.1993859393724</v>
      </c>
      <c r="P325" s="5">
        <f>P327*CAN!P329</f>
        <v>7588.8307072948119</v>
      </c>
      <c r="Q325" s="5">
        <f>Q327*CAN!Q329</f>
        <v>7642.228585093495</v>
      </c>
      <c r="R325" s="5">
        <f>R327*CAN!R329</f>
        <v>6739.5859008263842</v>
      </c>
      <c r="S325" s="5">
        <f>S327*CAN!S329</f>
        <v>7034.9759563526286</v>
      </c>
      <c r="T325" s="5">
        <f>T327*CAN!T329</f>
        <v>8746.8811352339471</v>
      </c>
      <c r="U325" s="5">
        <f>U327*CAN!U329</f>
        <v>11439.994975527547</v>
      </c>
      <c r="V325" s="5">
        <f>V327*CAN!V329</f>
        <v>11679.420705621431</v>
      </c>
      <c r="W325" s="5">
        <f>W327*CAN!W329</f>
        <v>3425.328713648893</v>
      </c>
      <c r="Z325" s="21" t="s">
        <v>26</v>
      </c>
    </row>
    <row r="326" spans="2:26" x14ac:dyDescent="0.2">
      <c r="B326" s="15" t="s">
        <v>9</v>
      </c>
    </row>
    <row r="327" spans="2:26" x14ac:dyDescent="0.2">
      <c r="B327" s="9" t="s">
        <v>8</v>
      </c>
      <c r="C327" s="5">
        <f>C342/CAN!C343/1000</f>
        <v>7268.4448470140678</v>
      </c>
      <c r="D327" s="5">
        <f>D342/CAN!D343/1000</f>
        <v>6309.336312734391</v>
      </c>
      <c r="E327" s="5">
        <f>E342/CAN!E343/1000</f>
        <v>6857.2346648585317</v>
      </c>
      <c r="F327" s="5">
        <f>F342/CAN!F343/1000</f>
        <v>5931.7795090627842</v>
      </c>
      <c r="G327" s="5">
        <f>G342/CAN!G343/1000</f>
        <v>6358.981498736568</v>
      </c>
      <c r="H327" s="5">
        <f>H342/CAN!H343/1000</f>
        <v>6514.851344063818</v>
      </c>
      <c r="I327" s="5">
        <f>I342/CAN!I343/1000</f>
        <v>7154.9425799537448</v>
      </c>
      <c r="J327" s="5">
        <f>J342/CAN!J343/1000</f>
        <v>7302.2911799881294</v>
      </c>
      <c r="K327" s="5">
        <f>K342/CAN!K343/1000</f>
        <v>8151.0260626222798</v>
      </c>
      <c r="L327" s="5">
        <f>L342/CAN!L343/1000</f>
        <v>7766.4498204189786</v>
      </c>
      <c r="M327" s="5">
        <f>M342/CAN!M343/1000</f>
        <v>9531.7675252505232</v>
      </c>
      <c r="N327" s="5">
        <f>N342/CAN!N343/1000</f>
        <v>10617.628829996447</v>
      </c>
      <c r="O327" s="5">
        <f>O342/CAN!O343/1000</f>
        <v>8797.0380942555348</v>
      </c>
      <c r="P327" s="5">
        <f>P342/CAN!P343/1000</f>
        <v>8695.109054005472</v>
      </c>
      <c r="Q327" s="5">
        <f>Q342/CAN!Q343/1000</f>
        <v>8731.4965072604082</v>
      </c>
      <c r="R327" s="5">
        <f>R342/CAN!R343/1000</f>
        <v>7615.820205993482</v>
      </c>
      <c r="S327" s="5">
        <f>S342/CAN!S343/1000</f>
        <v>7964.9970580344698</v>
      </c>
      <c r="T327" s="5">
        <f>T342/CAN!T343/1000</f>
        <v>10030.81847503851</v>
      </c>
      <c r="U327" s="5">
        <f>U342/CAN!U343/1000</f>
        <v>13120.689146793608</v>
      </c>
      <c r="V327" s="5">
        <f>V342/CAN!V343/1000</f>
        <v>13310.505455307704</v>
      </c>
      <c r="W327" s="5">
        <f>W342/CAN!W343/1000</f>
        <v>4786.5441922282898</v>
      </c>
    </row>
    <row r="328" spans="2:26" x14ac:dyDescent="0.2">
      <c r="B328" s="17" t="s">
        <v>10</v>
      </c>
      <c r="C328" s="12">
        <f t="shared" ref="C328:W328" si="135">C323/C327</f>
        <v>0.1816009996856065</v>
      </c>
      <c r="D328" s="12">
        <f t="shared" si="135"/>
        <v>0.17483030003216662</v>
      </c>
      <c r="E328" s="12">
        <f t="shared" si="135"/>
        <v>0.18446378880787467</v>
      </c>
      <c r="F328" s="12">
        <f t="shared" si="135"/>
        <v>0.17038246520335174</v>
      </c>
      <c r="G328" s="12">
        <f t="shared" si="135"/>
        <v>0.16486718468801506</v>
      </c>
      <c r="H328" s="12">
        <f t="shared" si="135"/>
        <v>0.16893665934553326</v>
      </c>
      <c r="I328" s="12">
        <f t="shared" si="135"/>
        <v>0.15794437827277621</v>
      </c>
      <c r="J328" s="12">
        <f t="shared" si="135"/>
        <v>0.13650705220991224</v>
      </c>
      <c r="K328" s="12">
        <f t="shared" si="135"/>
        <v>0.12251537159993024</v>
      </c>
      <c r="L328" s="12">
        <f t="shared" si="135"/>
        <v>0.11716039427206799</v>
      </c>
      <c r="M328" s="12">
        <f t="shared" si="135"/>
        <v>0.13269955958915486</v>
      </c>
      <c r="N328" s="12">
        <f t="shared" si="135"/>
        <v>0.13070467270654179</v>
      </c>
      <c r="O328" s="12">
        <f t="shared" si="135"/>
        <v>0.12763826827683927</v>
      </c>
      <c r="P328" s="12">
        <f t="shared" si="135"/>
        <v>0.12722995650078067</v>
      </c>
      <c r="Q328" s="12">
        <f t="shared" si="135"/>
        <v>0.1247515727986796</v>
      </c>
      <c r="R328" s="12">
        <f t="shared" si="135"/>
        <v>0.11505448940056659</v>
      </c>
      <c r="S328" s="12">
        <f t="shared" si="135"/>
        <v>0.11676352105412367</v>
      </c>
      <c r="T328" s="12">
        <f t="shared" si="135"/>
        <v>0.12799925978120463</v>
      </c>
      <c r="U328" s="12">
        <f t="shared" si="135"/>
        <v>0.12809496151174227</v>
      </c>
      <c r="V328" s="12">
        <f t="shared" si="135"/>
        <v>0.12254115782176103</v>
      </c>
      <c r="W328" s="12">
        <f t="shared" si="135"/>
        <v>0.28438376914800978</v>
      </c>
    </row>
    <row r="329" spans="2:26" x14ac:dyDescent="0.2">
      <c r="B329" s="17" t="s">
        <v>11</v>
      </c>
      <c r="C329" s="12">
        <f t="shared" ref="C329:W329" si="136">C325/C327</f>
        <v>0.81839900031439339</v>
      </c>
      <c r="D329" s="12">
        <f t="shared" si="136"/>
        <v>0.82516969996783329</v>
      </c>
      <c r="E329" s="12">
        <f t="shared" si="136"/>
        <v>0.81553621119212538</v>
      </c>
      <c r="F329" s="12">
        <f t="shared" si="136"/>
        <v>0.82961753479664824</v>
      </c>
      <c r="G329" s="12">
        <f t="shared" si="136"/>
        <v>0.83513281531198513</v>
      </c>
      <c r="H329" s="12">
        <f t="shared" si="136"/>
        <v>0.83106334065446674</v>
      </c>
      <c r="I329" s="12">
        <f t="shared" si="136"/>
        <v>0.84205562172722381</v>
      </c>
      <c r="J329" s="12">
        <f t="shared" si="136"/>
        <v>0.86349294779008767</v>
      </c>
      <c r="K329" s="12">
        <f t="shared" si="136"/>
        <v>0.8774846284000698</v>
      </c>
      <c r="L329" s="12">
        <f t="shared" si="136"/>
        <v>0.88283960572793196</v>
      </c>
      <c r="M329" s="12">
        <f t="shared" si="136"/>
        <v>0.86730044041084509</v>
      </c>
      <c r="N329" s="12">
        <f t="shared" si="136"/>
        <v>0.86929532729345826</v>
      </c>
      <c r="O329" s="12">
        <f t="shared" si="136"/>
        <v>0.87236173172316078</v>
      </c>
      <c r="P329" s="12">
        <f t="shared" si="136"/>
        <v>0.87277004349921938</v>
      </c>
      <c r="Q329" s="12">
        <f t="shared" si="136"/>
        <v>0.87524842720132046</v>
      </c>
      <c r="R329" s="12">
        <f t="shared" si="136"/>
        <v>0.88494551059943338</v>
      </c>
      <c r="S329" s="12">
        <f t="shared" si="136"/>
        <v>0.88323647894587631</v>
      </c>
      <c r="T329" s="12">
        <f t="shared" si="136"/>
        <v>0.87200074021879526</v>
      </c>
      <c r="U329" s="12">
        <f t="shared" si="136"/>
        <v>0.87190503848825773</v>
      </c>
      <c r="V329" s="12">
        <f t="shared" si="136"/>
        <v>0.87745884217823888</v>
      </c>
      <c r="W329" s="12">
        <f t="shared" si="136"/>
        <v>0.71561623085199022</v>
      </c>
    </row>
    <row r="331" spans="2:26" x14ac:dyDescent="0.2">
      <c r="B331" s="8" t="s">
        <v>14</v>
      </c>
      <c r="C331" s="13"/>
    </row>
    <row r="332" spans="2:26" x14ac:dyDescent="0.2">
      <c r="B332" s="4" t="s">
        <v>18</v>
      </c>
      <c r="C332" s="5">
        <f>'[2]Table 14'!C$15*INDEX(Inputs!$D$30:$T$30,MATCH($A$1,Inputs!$D$27:$T$27,0))*1000</f>
        <v>18558.386999999999</v>
      </c>
      <c r="D332" s="5">
        <f>'[2]Table 14'!D$15*INDEX(Inputs!$D$30:$T$30,MATCH($A$1,Inputs!$D$27:$T$27,0))*1000</f>
        <v>15143.761200000001</v>
      </c>
      <c r="E332" s="5">
        <f>'[2]Table 14'!E$15*INDEX(Inputs!$D$30:$T$30,MATCH($A$1,Inputs!$D$27:$T$27,0))*1000</f>
        <v>17652.653399999999</v>
      </c>
      <c r="F332" s="5">
        <f>'[2]Table 14'!F$15*INDEX(Inputs!$D$30:$T$30,MATCH($A$1,Inputs!$D$27:$T$27,0))*1000</f>
        <v>16234.375499999998</v>
      </c>
      <c r="G332" s="5">
        <f>'[2]Table 14'!G$15*INDEX(Inputs!$D$30:$T$30,MATCH($A$1,Inputs!$D$27:$T$27,0))*1000</f>
        <v>17318.706599999998</v>
      </c>
      <c r="H332" s="5">
        <f>'[2]Table 14'!H$15*INDEX(Inputs!$D$30:$T$30,MATCH($A$1,Inputs!$D$27:$T$27,0))*1000</f>
        <v>17384.919000000002</v>
      </c>
      <c r="I332" s="5">
        <f>'[2]Table 14'!I$15*INDEX(Inputs!$D$30:$T$30,MATCH($A$1,Inputs!$D$27:$T$27,0))*1000</f>
        <v>17899.257599999997</v>
      </c>
      <c r="J332" s="5">
        <f>'[2]Table 14'!J$15*INDEX(Inputs!$D$30:$T$30,MATCH($A$1,Inputs!$D$27:$T$27,0))*1000</f>
        <v>17933.384400000003</v>
      </c>
      <c r="K332" s="5">
        <f>'[2]Table 14'!K$15*INDEX(Inputs!$D$30:$T$30,MATCH($A$1,Inputs!$D$27:$T$27,0))*1000</f>
        <v>18730.6368</v>
      </c>
      <c r="L332" s="5">
        <f>'[2]Table 14'!L$15*INDEX(Inputs!$D$30:$T$30,MATCH($A$1,Inputs!$D$27:$T$27,0))*1000</f>
        <v>17144.229299999999</v>
      </c>
      <c r="M332" s="5">
        <f>'[2]Table 14'!M$15*INDEX(Inputs!$D$30:$T$30,MATCH($A$1,Inputs!$D$27:$T$27,0))*1000</f>
        <v>19276.875599999999</v>
      </c>
      <c r="N332" s="5">
        <f>'[2]Table 14'!N$15*INDEX(Inputs!$D$30:$T$30,MATCH($A$1,Inputs!$D$27:$T$27,0))*1000</f>
        <v>20215.123199999998</v>
      </c>
      <c r="O332" s="5">
        <f>'[2]Table 14'!O$15*INDEX(Inputs!$D$30:$T$30,MATCH($A$1,Inputs!$D$27:$T$27,0))*1000</f>
        <v>18034.0275</v>
      </c>
      <c r="P332" s="5">
        <f>'[2]Table 14'!P$15*INDEX(Inputs!$D$30:$T$30,MATCH($A$1,Inputs!$D$27:$T$27,0))*1000</f>
        <v>18598.7775</v>
      </c>
      <c r="Q332" s="5">
        <f>'[2]Table 14'!Q$15*INDEX(Inputs!$D$30:$T$30,MATCH($A$1,Inputs!$D$27:$T$27,0))*1000</f>
        <v>17165.219999999998</v>
      </c>
      <c r="R332" s="5">
        <f>'[2]Table 14'!R$15*INDEX(Inputs!$D$30:$T$30,MATCH($A$1,Inputs!$D$27:$T$27,0))*1000</f>
        <v>14683.4238</v>
      </c>
      <c r="S332" s="5">
        <f>'[2]Table 14'!S$15*INDEX(Inputs!$D$30:$T$30,MATCH($A$1,Inputs!$D$27:$T$27,0))*1000</f>
        <v>14342.596500000001</v>
      </c>
      <c r="T332" s="5">
        <f>'[2]Table 14'!T$15*INDEX(Inputs!$D$30:$T$30,MATCH($A$1,Inputs!$D$27:$T$27,0))*1000</f>
        <v>17625.502499999999</v>
      </c>
      <c r="U332" s="5">
        <f>'[2]Table 14'!U$15*INDEX(Inputs!$D$30:$T$30,MATCH($A$1,Inputs!$D$27:$T$27,0))*1000</f>
        <v>23866.14</v>
      </c>
      <c r="V332" s="5">
        <f>'[2]Table 14'!V$15*INDEX(Inputs!$D$30:$T$30,MATCH($A$1,Inputs!$D$27:$T$27,0))*1000</f>
        <v>23963.280000000002</v>
      </c>
      <c r="W332" s="5">
        <f>'[2]Table 14'!W$15*INDEX(Inputs!$D$30:$T$30,MATCH($A$1,Inputs!$D$27:$T$27,0))*1000</f>
        <v>12288.158399999998</v>
      </c>
      <c r="Z332" s="21" t="s">
        <v>26</v>
      </c>
    </row>
    <row r="333" spans="2:26" x14ac:dyDescent="0.2">
      <c r="B333" s="4" t="s">
        <v>19</v>
      </c>
      <c r="C333" s="5">
        <f>'[2]Table 14'!C$14*INDEX(Inputs!$D$30:$T$30,MATCH($A$1,Inputs!$D$27:$T$27,0))*1000</f>
        <v>236.55359999999999</v>
      </c>
      <c r="D333" s="5">
        <f>'[2]Table 14'!D$14*INDEX(Inputs!$D$30:$T$30,MATCH($A$1,Inputs!$D$27:$T$27,0))*1000</f>
        <v>228.9084</v>
      </c>
      <c r="E333" s="5">
        <f>'[2]Table 14'!E$14*INDEX(Inputs!$D$30:$T$30,MATCH($A$1,Inputs!$D$27:$T$27,0))*1000</f>
        <v>223.87799999999999</v>
      </c>
      <c r="F333" s="5">
        <f>'[2]Table 14'!F$14*INDEX(Inputs!$D$30:$T$30,MATCH($A$1,Inputs!$D$27:$T$27,0))*1000</f>
        <v>197.364</v>
      </c>
      <c r="G333" s="5">
        <f>'[2]Table 14'!G$14*INDEX(Inputs!$D$30:$T$30,MATCH($A$1,Inputs!$D$27:$T$27,0))*1000</f>
        <v>211.82760000000002</v>
      </c>
      <c r="H333" s="5">
        <f>'[2]Table 14'!H$14*INDEX(Inputs!$D$30:$T$30,MATCH($A$1,Inputs!$D$27:$T$27,0))*1000</f>
        <v>210.92849999999999</v>
      </c>
      <c r="I333" s="5">
        <f>'[2]Table 14'!I$14*INDEX(Inputs!$D$30:$T$30,MATCH($A$1,Inputs!$D$27:$T$27,0))*1000</f>
        <v>169.11359999999999</v>
      </c>
      <c r="J333" s="5">
        <f>'[2]Table 14'!J$14*INDEX(Inputs!$D$30:$T$30,MATCH($A$1,Inputs!$D$27:$T$27,0))*1000</f>
        <v>171.99180000000001</v>
      </c>
      <c r="K333" s="5">
        <f>'[2]Table 14'!K$14*INDEX(Inputs!$D$30:$T$30,MATCH($A$1,Inputs!$D$27:$T$27,0))*1000</f>
        <v>143.376</v>
      </c>
      <c r="L333" s="5">
        <f>'[2]Table 14'!L$14*INDEX(Inputs!$D$30:$T$30,MATCH($A$1,Inputs!$D$27:$T$27,0))*1000</f>
        <v>131.14409999999998</v>
      </c>
      <c r="M333" s="5">
        <f>'[2]Table 14'!M$14*INDEX(Inputs!$D$30:$T$30,MATCH($A$1,Inputs!$D$27:$T$27,0))*1000</f>
        <v>104.1648</v>
      </c>
      <c r="N333" s="5">
        <f>'[2]Table 14'!N$14*INDEX(Inputs!$D$30:$T$30,MATCH($A$1,Inputs!$D$27:$T$27,0))*1000</f>
        <v>108.0102</v>
      </c>
      <c r="O333" s="5">
        <f>'[2]Table 14'!O$14*INDEX(Inputs!$D$30:$T$30,MATCH($A$1,Inputs!$D$27:$T$27,0))*1000</f>
        <v>120.38249999999999</v>
      </c>
      <c r="P333" s="5">
        <f>'[2]Table 14'!P$14*INDEX(Inputs!$D$30:$T$30,MATCH($A$1,Inputs!$D$27:$T$27,0))*1000</f>
        <v>103.08750000000001</v>
      </c>
      <c r="Q333" s="5">
        <f>'[2]Table 14'!Q$14*INDEX(Inputs!$D$30:$T$30,MATCH($A$1,Inputs!$D$27:$T$27,0))*1000</f>
        <v>95.144999999999996</v>
      </c>
      <c r="R333" s="5">
        <f>'[2]Table 14'!R$14*INDEX(Inputs!$D$30:$T$30,MATCH($A$1,Inputs!$D$27:$T$27,0))*1000</f>
        <v>105.08459999999998</v>
      </c>
      <c r="S333" s="5">
        <f>'[2]Table 14'!S$14*INDEX(Inputs!$D$30:$T$30,MATCH($A$1,Inputs!$D$27:$T$27,0))*1000</f>
        <v>114.91319999999999</v>
      </c>
      <c r="T333" s="5">
        <f>'[2]Table 14'!T$14*INDEX(Inputs!$D$30:$T$30,MATCH($A$1,Inputs!$D$27:$T$27,0))*1000</f>
        <v>92.594999999999999</v>
      </c>
      <c r="U333" s="5">
        <f>'[2]Table 14'!U$14*INDEX(Inputs!$D$30:$T$30,MATCH($A$1,Inputs!$D$27:$T$27,0))*1000</f>
        <v>93.059999999999988</v>
      </c>
      <c r="V333" s="5">
        <f>'[2]Table 14'!V$14*INDEX(Inputs!$D$30:$T$30,MATCH($A$1,Inputs!$D$27:$T$27,0))*1000</f>
        <v>112.91279999999999</v>
      </c>
      <c r="W333" s="5">
        <f>'[2]Table 14'!W$14*INDEX(Inputs!$D$30:$T$30,MATCH($A$1,Inputs!$D$27:$T$27,0))*1000</f>
        <v>72.412199999999999</v>
      </c>
      <c r="Z333" s="21" t="s">
        <v>26</v>
      </c>
    </row>
    <row r="334" spans="2:26" x14ac:dyDescent="0.2">
      <c r="B334" s="4" t="s">
        <v>16</v>
      </c>
      <c r="C334" s="5"/>
      <c r="D334" s="5"/>
      <c r="E334" s="5"/>
      <c r="F334" s="5"/>
      <c r="G334" s="5"/>
      <c r="H334" s="5"/>
      <c r="I334" s="5"/>
      <c r="J334" s="5"/>
      <c r="K334" s="5"/>
      <c r="L334" s="5"/>
      <c r="M334" s="5"/>
      <c r="N334" s="5"/>
      <c r="O334" s="5"/>
      <c r="P334" s="5"/>
      <c r="Q334" s="5"/>
      <c r="R334" s="5"/>
      <c r="S334" s="5"/>
      <c r="T334" s="5"/>
      <c r="U334" s="5"/>
      <c r="V334" s="5"/>
      <c r="W334" s="5"/>
    </row>
    <row r="335" spans="2:26" x14ac:dyDescent="0.2">
      <c r="B335" s="4" t="s">
        <v>21</v>
      </c>
      <c r="C335" s="5"/>
      <c r="D335" s="5"/>
      <c r="E335" s="5"/>
      <c r="F335" s="5"/>
      <c r="G335" s="5"/>
      <c r="H335" s="5"/>
      <c r="I335" s="5"/>
      <c r="J335" s="5"/>
      <c r="K335" s="5"/>
      <c r="L335" s="5"/>
      <c r="M335" s="5"/>
      <c r="N335" s="5"/>
      <c r="O335" s="5"/>
      <c r="P335" s="5"/>
      <c r="Q335" s="5"/>
      <c r="R335" s="5"/>
      <c r="S335" s="5"/>
      <c r="T335" s="5"/>
      <c r="U335" s="5"/>
      <c r="V335" s="5"/>
      <c r="W335" s="5"/>
    </row>
    <row r="336" spans="2:26" x14ac:dyDescent="0.2">
      <c r="B336" s="4" t="s">
        <v>20</v>
      </c>
      <c r="C336" s="5"/>
      <c r="D336" s="5"/>
      <c r="E336" s="5"/>
      <c r="F336" s="5"/>
      <c r="G336" s="5"/>
      <c r="H336" s="5"/>
      <c r="I336" s="5"/>
      <c r="J336" s="5"/>
      <c r="K336" s="5"/>
      <c r="L336" s="5"/>
      <c r="M336" s="5"/>
      <c r="N336" s="5"/>
      <c r="O336" s="5"/>
      <c r="P336" s="5"/>
      <c r="Q336" s="5"/>
      <c r="R336" s="5"/>
      <c r="S336" s="5"/>
      <c r="T336" s="5"/>
      <c r="U336" s="5"/>
      <c r="V336" s="5"/>
      <c r="W336" s="5"/>
    </row>
    <row r="337" spans="1:23" x14ac:dyDescent="0.2">
      <c r="B337" s="4" t="s">
        <v>0</v>
      </c>
      <c r="C337" s="5"/>
      <c r="D337" s="5"/>
      <c r="E337" s="5"/>
      <c r="F337" s="5"/>
      <c r="G337" s="5"/>
      <c r="H337" s="5"/>
      <c r="I337" s="5"/>
      <c r="J337" s="5"/>
      <c r="K337" s="5"/>
      <c r="L337" s="5"/>
      <c r="M337" s="5"/>
      <c r="N337" s="5"/>
      <c r="O337" s="5"/>
      <c r="P337" s="5"/>
      <c r="Q337" s="5"/>
      <c r="R337" s="5"/>
      <c r="S337" s="5"/>
      <c r="T337" s="5"/>
      <c r="U337" s="5"/>
      <c r="V337" s="5"/>
      <c r="W337" s="5"/>
    </row>
    <row r="338" spans="1:23" x14ac:dyDescent="0.2">
      <c r="B338" s="4" t="s">
        <v>22</v>
      </c>
      <c r="C338" s="5"/>
      <c r="D338" s="5"/>
      <c r="E338" s="5"/>
      <c r="F338" s="5"/>
      <c r="G338" s="5"/>
      <c r="H338" s="5"/>
      <c r="I338" s="5"/>
      <c r="J338" s="5"/>
      <c r="K338" s="5"/>
      <c r="L338" s="5"/>
      <c r="M338" s="5"/>
      <c r="N338" s="5"/>
      <c r="O338" s="5"/>
      <c r="P338" s="5"/>
      <c r="Q338" s="5"/>
      <c r="R338" s="5"/>
      <c r="S338" s="5"/>
      <c r="T338" s="5"/>
      <c r="U338" s="5"/>
      <c r="V338" s="5"/>
      <c r="W338" s="5"/>
    </row>
    <row r="339" spans="1:23" x14ac:dyDescent="0.2">
      <c r="B339" s="4" t="s">
        <v>23</v>
      </c>
      <c r="C339" s="5"/>
      <c r="D339" s="5"/>
      <c r="E339" s="5"/>
      <c r="F339" s="5"/>
      <c r="G339" s="5"/>
      <c r="H339" s="5"/>
      <c r="I339" s="5"/>
      <c r="J339" s="5"/>
      <c r="K339" s="5"/>
      <c r="L339" s="5"/>
      <c r="M339" s="5"/>
      <c r="N339" s="5"/>
      <c r="O339" s="5"/>
      <c r="P339" s="5"/>
      <c r="Q339" s="5"/>
      <c r="R339" s="5"/>
      <c r="S339" s="5"/>
      <c r="T339" s="5"/>
      <c r="U339" s="5"/>
      <c r="V339" s="5"/>
      <c r="W339" s="5"/>
    </row>
    <row r="340" spans="1:23" x14ac:dyDescent="0.2">
      <c r="B340" s="4" t="s">
        <v>17</v>
      </c>
      <c r="C340" s="5"/>
      <c r="D340" s="5"/>
      <c r="E340" s="5"/>
      <c r="F340" s="5"/>
      <c r="G340" s="5"/>
      <c r="H340" s="5"/>
      <c r="I340" s="5"/>
      <c r="J340" s="5"/>
      <c r="K340" s="5"/>
      <c r="L340" s="5"/>
      <c r="M340" s="5"/>
      <c r="N340" s="5"/>
      <c r="O340" s="5"/>
      <c r="P340" s="5"/>
      <c r="Q340" s="5"/>
      <c r="R340" s="5"/>
      <c r="S340" s="5"/>
      <c r="T340" s="5"/>
      <c r="U340" s="5"/>
      <c r="V340" s="5"/>
      <c r="W340" s="5"/>
    </row>
    <row r="341" spans="1:23" x14ac:dyDescent="0.2">
      <c r="B341" s="4" t="s">
        <v>1</v>
      </c>
      <c r="C341" s="5"/>
      <c r="D341" s="5"/>
      <c r="E341" s="5"/>
      <c r="F341" s="5"/>
      <c r="G341" s="5"/>
      <c r="H341" s="5"/>
      <c r="I341" s="5"/>
      <c r="J341" s="5"/>
      <c r="K341" s="5"/>
      <c r="L341" s="5"/>
      <c r="M341" s="5"/>
      <c r="N341" s="5"/>
      <c r="O341" s="5"/>
      <c r="P341" s="5"/>
      <c r="Q341" s="5"/>
      <c r="R341" s="5"/>
      <c r="S341" s="5"/>
      <c r="T341" s="5"/>
      <c r="U341" s="5"/>
      <c r="V341" s="5"/>
      <c r="W341" s="5"/>
    </row>
    <row r="342" spans="1:23" x14ac:dyDescent="0.2">
      <c r="B342" s="15" t="s">
        <v>9</v>
      </c>
      <c r="C342" s="19">
        <f t="shared" ref="C342:W342" si="137">SUM(C332:C341)</f>
        <v>18794.940599999998</v>
      </c>
      <c r="D342" s="19">
        <f t="shared" si="137"/>
        <v>15372.669600000001</v>
      </c>
      <c r="E342" s="19">
        <f t="shared" si="137"/>
        <v>17876.5314</v>
      </c>
      <c r="F342" s="19">
        <f t="shared" si="137"/>
        <v>16431.7395</v>
      </c>
      <c r="G342" s="19">
        <f t="shared" si="137"/>
        <v>17530.534199999998</v>
      </c>
      <c r="H342" s="19">
        <f t="shared" si="137"/>
        <v>17595.847500000003</v>
      </c>
      <c r="I342" s="19">
        <f t="shared" si="137"/>
        <v>18068.371199999998</v>
      </c>
      <c r="J342" s="19">
        <f t="shared" si="137"/>
        <v>18105.376200000002</v>
      </c>
      <c r="K342" s="19">
        <f t="shared" si="137"/>
        <v>18874.0128</v>
      </c>
      <c r="L342" s="19">
        <f t="shared" si="137"/>
        <v>17275.3734</v>
      </c>
      <c r="M342" s="19">
        <f t="shared" si="137"/>
        <v>19381.040399999998</v>
      </c>
      <c r="N342" s="19">
        <f t="shared" si="137"/>
        <v>20323.133399999999</v>
      </c>
      <c r="O342" s="19">
        <f t="shared" si="137"/>
        <v>18154.41</v>
      </c>
      <c r="P342" s="19">
        <f t="shared" si="137"/>
        <v>18701.865000000002</v>
      </c>
      <c r="Q342" s="19">
        <f t="shared" si="137"/>
        <v>17260.364999999998</v>
      </c>
      <c r="R342" s="19">
        <f t="shared" si="137"/>
        <v>14788.508400000001</v>
      </c>
      <c r="S342" s="19">
        <f t="shared" si="137"/>
        <v>14457.509700000002</v>
      </c>
      <c r="T342" s="19">
        <f t="shared" si="137"/>
        <v>17718.0975</v>
      </c>
      <c r="U342" s="19">
        <f t="shared" si="137"/>
        <v>23959.200000000001</v>
      </c>
      <c r="V342" s="19">
        <f t="shared" si="137"/>
        <v>24076.192800000001</v>
      </c>
      <c r="W342" s="19">
        <f t="shared" si="137"/>
        <v>12360.570599999999</v>
      </c>
    </row>
    <row r="343" spans="1:23" x14ac:dyDescent="0.2">
      <c r="A343" s="3" t="s">
        <v>80</v>
      </c>
      <c r="B343" s="26" t="s">
        <v>91</v>
      </c>
      <c r="C343" s="25">
        <f>C342/C325/1000</f>
        <v>3.1596164623055468E-3</v>
      </c>
      <c r="D343" s="25">
        <f t="shared" ref="D343:W343" si="138">D342/D325/1000</f>
        <v>2.9527205259250108E-3</v>
      </c>
      <c r="E343" s="25">
        <f t="shared" si="138"/>
        <v>3.1966198718371961E-3</v>
      </c>
      <c r="F343" s="25">
        <f t="shared" si="138"/>
        <v>3.3390322912595209E-3</v>
      </c>
      <c r="G343" s="25">
        <f t="shared" si="138"/>
        <v>3.3010495245419484E-3</v>
      </c>
      <c r="H343" s="25">
        <f t="shared" si="138"/>
        <v>3.2499116413728987E-3</v>
      </c>
      <c r="I343" s="25">
        <f t="shared" si="138"/>
        <v>2.9989696576940414E-3</v>
      </c>
      <c r="J343" s="25">
        <f t="shared" si="138"/>
        <v>2.8713729955656521E-3</v>
      </c>
      <c r="K343" s="25">
        <f t="shared" si="138"/>
        <v>2.6388362787875428E-3</v>
      </c>
      <c r="L343" s="25">
        <f t="shared" si="138"/>
        <v>2.519550657025596E-3</v>
      </c>
      <c r="M343" s="25">
        <f t="shared" si="138"/>
        <v>2.3444127700843155E-3</v>
      </c>
      <c r="N343" s="25">
        <f t="shared" si="138"/>
        <v>2.2018908332017651E-3</v>
      </c>
      <c r="O343" s="25">
        <f t="shared" si="138"/>
        <v>2.3656422106079775E-3</v>
      </c>
      <c r="P343" s="25">
        <f t="shared" si="138"/>
        <v>2.4643934910845641E-3</v>
      </c>
      <c r="Q343" s="25">
        <f t="shared" si="138"/>
        <v>2.2585512599907183E-3</v>
      </c>
      <c r="R343" s="25">
        <f t="shared" si="138"/>
        <v>2.1942755263623368E-3</v>
      </c>
      <c r="S343" s="25">
        <f t="shared" si="138"/>
        <v>2.0550901367253115E-3</v>
      </c>
      <c r="T343" s="25">
        <f t="shared" si="138"/>
        <v>2.0256474537682289E-3</v>
      </c>
      <c r="U343" s="25">
        <f t="shared" si="138"/>
        <v>2.0943365841727692E-3</v>
      </c>
      <c r="V343" s="25">
        <f t="shared" si="138"/>
        <v>2.061420117216248E-3</v>
      </c>
      <c r="W343" s="25">
        <f t="shared" si="138"/>
        <v>3.6085793899858091E-3</v>
      </c>
    </row>
    <row r="345" spans="1:23" x14ac:dyDescent="0.2">
      <c r="B345" s="4" t="s">
        <v>18</v>
      </c>
      <c r="C345" s="11">
        <f t="shared" ref="C345:W345" si="139">IFERROR(C332/C342,0)</f>
        <v>0.98741397458845925</v>
      </c>
      <c r="D345" s="11">
        <f t="shared" si="139"/>
        <v>0.98510939180010737</v>
      </c>
      <c r="E345" s="11">
        <f t="shared" si="139"/>
        <v>0.98747642957179038</v>
      </c>
      <c r="F345" s="11">
        <f t="shared" si="139"/>
        <v>0.98798885534912473</v>
      </c>
      <c r="G345" s="11">
        <f t="shared" si="139"/>
        <v>0.98791664888340935</v>
      </c>
      <c r="H345" s="11">
        <f t="shared" si="139"/>
        <v>0.98801259785867079</v>
      </c>
      <c r="I345" s="11">
        <f t="shared" si="139"/>
        <v>0.99064035168814768</v>
      </c>
      <c r="J345" s="11">
        <f t="shared" si="139"/>
        <v>0.99050051221802282</v>
      </c>
      <c r="K345" s="11">
        <f t="shared" si="139"/>
        <v>0.99240352321897329</v>
      </c>
      <c r="L345" s="11">
        <f t="shared" si="139"/>
        <v>0.99240860981910806</v>
      </c>
      <c r="M345" s="11">
        <f t="shared" si="139"/>
        <v>0.99462542784854835</v>
      </c>
      <c r="N345" s="11">
        <f t="shared" si="139"/>
        <v>0.99468535693418214</v>
      </c>
      <c r="O345" s="11">
        <f t="shared" si="139"/>
        <v>0.99336896654862372</v>
      </c>
      <c r="P345" s="11">
        <f t="shared" si="139"/>
        <v>0.99448784920648281</v>
      </c>
      <c r="Q345" s="11">
        <f t="shared" si="139"/>
        <v>0.99448766002341205</v>
      </c>
      <c r="R345" s="11">
        <f t="shared" si="139"/>
        <v>0.99289417180166728</v>
      </c>
      <c r="S345" s="11">
        <f t="shared" si="139"/>
        <v>0.99205166018321944</v>
      </c>
      <c r="T345" s="11">
        <f t="shared" si="139"/>
        <v>0.99477398744419365</v>
      </c>
      <c r="U345" s="11">
        <f t="shared" si="139"/>
        <v>0.9961158970249423</v>
      </c>
      <c r="V345" s="11">
        <f t="shared" si="139"/>
        <v>0.99531018874379518</v>
      </c>
      <c r="W345" s="11">
        <f t="shared" si="139"/>
        <v>0.99414167821669974</v>
      </c>
    </row>
    <row r="346" spans="1:23" x14ac:dyDescent="0.2">
      <c r="B346" s="4" t="s">
        <v>19</v>
      </c>
      <c r="C346" s="11">
        <f t="shared" ref="C346:W346" si="140">IFERROR(C333/C342,0)</f>
        <v>1.2586025411540807E-2</v>
      </c>
      <c r="D346" s="11">
        <f t="shared" si="140"/>
        <v>1.4890608199892619E-2</v>
      </c>
      <c r="E346" s="11">
        <f t="shared" si="140"/>
        <v>1.2523570428209578E-2</v>
      </c>
      <c r="F346" s="11">
        <f t="shared" si="140"/>
        <v>1.2011144650875216E-2</v>
      </c>
      <c r="G346" s="11">
        <f t="shared" si="140"/>
        <v>1.208335111659062E-2</v>
      </c>
      <c r="H346" s="11">
        <f t="shared" si="140"/>
        <v>1.198740214132908E-2</v>
      </c>
      <c r="I346" s="11">
        <f t="shared" si="140"/>
        <v>9.359648311852261E-3</v>
      </c>
      <c r="J346" s="11">
        <f t="shared" si="140"/>
        <v>9.4994877819771558E-3</v>
      </c>
      <c r="K346" s="11">
        <f t="shared" si="140"/>
        <v>7.5964767810266613E-3</v>
      </c>
      <c r="L346" s="11">
        <f t="shared" si="140"/>
        <v>7.5913901808918336E-3</v>
      </c>
      <c r="M346" s="11">
        <f t="shared" si="140"/>
        <v>5.3745721514516839E-3</v>
      </c>
      <c r="N346" s="11">
        <f t="shared" si="140"/>
        <v>5.3146430658177939E-3</v>
      </c>
      <c r="O346" s="11">
        <f t="shared" si="140"/>
        <v>6.6310334513762772E-3</v>
      </c>
      <c r="P346" s="11">
        <f t="shared" si="140"/>
        <v>5.512150793517117E-3</v>
      </c>
      <c r="Q346" s="11">
        <f t="shared" si="140"/>
        <v>5.5123399765879813E-3</v>
      </c>
      <c r="R346" s="11">
        <f t="shared" si="140"/>
        <v>7.1058281983326982E-3</v>
      </c>
      <c r="S346" s="11">
        <f t="shared" si="140"/>
        <v>7.948339816780477E-3</v>
      </c>
      <c r="T346" s="11">
        <f t="shared" si="140"/>
        <v>5.2260125558062876E-3</v>
      </c>
      <c r="U346" s="11">
        <f t="shared" si="140"/>
        <v>3.8841029750575971E-3</v>
      </c>
      <c r="V346" s="11">
        <f t="shared" si="140"/>
        <v>4.6898112562049257E-3</v>
      </c>
      <c r="W346" s="11">
        <f t="shared" si="140"/>
        <v>5.8583217833001987E-3</v>
      </c>
    </row>
    <row r="347" spans="1:23" x14ac:dyDescent="0.2">
      <c r="B347" s="4" t="s">
        <v>16</v>
      </c>
      <c r="C347" s="11">
        <f t="shared" ref="C347:W347" si="141">IFERROR(C334/C342,0)</f>
        <v>0</v>
      </c>
      <c r="D347" s="11">
        <f t="shared" si="141"/>
        <v>0</v>
      </c>
      <c r="E347" s="11">
        <f t="shared" si="141"/>
        <v>0</v>
      </c>
      <c r="F347" s="11">
        <f t="shared" si="141"/>
        <v>0</v>
      </c>
      <c r="G347" s="11">
        <f t="shared" si="141"/>
        <v>0</v>
      </c>
      <c r="H347" s="11">
        <f t="shared" si="141"/>
        <v>0</v>
      </c>
      <c r="I347" s="11">
        <f t="shared" si="141"/>
        <v>0</v>
      </c>
      <c r="J347" s="11">
        <f t="shared" si="141"/>
        <v>0</v>
      </c>
      <c r="K347" s="11">
        <f t="shared" si="141"/>
        <v>0</v>
      </c>
      <c r="L347" s="11">
        <f t="shared" si="141"/>
        <v>0</v>
      </c>
      <c r="M347" s="11">
        <f t="shared" si="141"/>
        <v>0</v>
      </c>
      <c r="N347" s="11">
        <f t="shared" si="141"/>
        <v>0</v>
      </c>
      <c r="O347" s="11">
        <f t="shared" si="141"/>
        <v>0</v>
      </c>
      <c r="P347" s="11">
        <f t="shared" si="141"/>
        <v>0</v>
      </c>
      <c r="Q347" s="11">
        <f t="shared" si="141"/>
        <v>0</v>
      </c>
      <c r="R347" s="11">
        <f t="shared" si="141"/>
        <v>0</v>
      </c>
      <c r="S347" s="11">
        <f t="shared" si="141"/>
        <v>0</v>
      </c>
      <c r="T347" s="11">
        <f t="shared" si="141"/>
        <v>0</v>
      </c>
      <c r="U347" s="11">
        <f t="shared" si="141"/>
        <v>0</v>
      </c>
      <c r="V347" s="11">
        <f t="shared" si="141"/>
        <v>0</v>
      </c>
      <c r="W347" s="11">
        <f t="shared" si="141"/>
        <v>0</v>
      </c>
    </row>
    <row r="348" spans="1:23" x14ac:dyDescent="0.2">
      <c r="B348" s="4" t="s">
        <v>21</v>
      </c>
      <c r="C348" s="11">
        <f t="shared" ref="C348:W348" si="142">IFERROR(C335/C342,0)</f>
        <v>0</v>
      </c>
      <c r="D348" s="11">
        <f t="shared" si="142"/>
        <v>0</v>
      </c>
      <c r="E348" s="11">
        <f t="shared" si="142"/>
        <v>0</v>
      </c>
      <c r="F348" s="11">
        <f t="shared" si="142"/>
        <v>0</v>
      </c>
      <c r="G348" s="11">
        <f t="shared" si="142"/>
        <v>0</v>
      </c>
      <c r="H348" s="11">
        <f t="shared" si="142"/>
        <v>0</v>
      </c>
      <c r="I348" s="11">
        <f t="shared" si="142"/>
        <v>0</v>
      </c>
      <c r="J348" s="11">
        <f t="shared" si="142"/>
        <v>0</v>
      </c>
      <c r="K348" s="11">
        <f t="shared" si="142"/>
        <v>0</v>
      </c>
      <c r="L348" s="11">
        <f t="shared" si="142"/>
        <v>0</v>
      </c>
      <c r="M348" s="11">
        <f t="shared" si="142"/>
        <v>0</v>
      </c>
      <c r="N348" s="11">
        <f t="shared" si="142"/>
        <v>0</v>
      </c>
      <c r="O348" s="11">
        <f t="shared" si="142"/>
        <v>0</v>
      </c>
      <c r="P348" s="11">
        <f t="shared" si="142"/>
        <v>0</v>
      </c>
      <c r="Q348" s="11">
        <f t="shared" si="142"/>
        <v>0</v>
      </c>
      <c r="R348" s="11">
        <f t="shared" si="142"/>
        <v>0</v>
      </c>
      <c r="S348" s="11">
        <f t="shared" si="142"/>
        <v>0</v>
      </c>
      <c r="T348" s="11">
        <f t="shared" si="142"/>
        <v>0</v>
      </c>
      <c r="U348" s="11">
        <f t="shared" si="142"/>
        <v>0</v>
      </c>
      <c r="V348" s="11">
        <f t="shared" si="142"/>
        <v>0</v>
      </c>
      <c r="W348" s="11">
        <f t="shared" si="142"/>
        <v>0</v>
      </c>
    </row>
    <row r="349" spans="1:23" x14ac:dyDescent="0.2">
      <c r="B349" s="4" t="s">
        <v>20</v>
      </c>
      <c r="C349" s="11">
        <f t="shared" ref="C349:W349" si="143">IFERROR(C336/C342,0)</f>
        <v>0</v>
      </c>
      <c r="D349" s="11">
        <f t="shared" si="143"/>
        <v>0</v>
      </c>
      <c r="E349" s="11">
        <f t="shared" si="143"/>
        <v>0</v>
      </c>
      <c r="F349" s="11">
        <f t="shared" si="143"/>
        <v>0</v>
      </c>
      <c r="G349" s="11">
        <f t="shared" si="143"/>
        <v>0</v>
      </c>
      <c r="H349" s="11">
        <f t="shared" si="143"/>
        <v>0</v>
      </c>
      <c r="I349" s="11">
        <f t="shared" si="143"/>
        <v>0</v>
      </c>
      <c r="J349" s="11">
        <f t="shared" si="143"/>
        <v>0</v>
      </c>
      <c r="K349" s="11">
        <f t="shared" si="143"/>
        <v>0</v>
      </c>
      <c r="L349" s="11">
        <f t="shared" si="143"/>
        <v>0</v>
      </c>
      <c r="M349" s="11">
        <f t="shared" si="143"/>
        <v>0</v>
      </c>
      <c r="N349" s="11">
        <f t="shared" si="143"/>
        <v>0</v>
      </c>
      <c r="O349" s="11">
        <f t="shared" si="143"/>
        <v>0</v>
      </c>
      <c r="P349" s="11">
        <f t="shared" si="143"/>
        <v>0</v>
      </c>
      <c r="Q349" s="11">
        <f t="shared" si="143"/>
        <v>0</v>
      </c>
      <c r="R349" s="11">
        <f t="shared" si="143"/>
        <v>0</v>
      </c>
      <c r="S349" s="11">
        <f t="shared" si="143"/>
        <v>0</v>
      </c>
      <c r="T349" s="11">
        <f t="shared" si="143"/>
        <v>0</v>
      </c>
      <c r="U349" s="11">
        <f t="shared" si="143"/>
        <v>0</v>
      </c>
      <c r="V349" s="11">
        <f t="shared" si="143"/>
        <v>0</v>
      </c>
      <c r="W349" s="11">
        <f t="shared" si="143"/>
        <v>0</v>
      </c>
    </row>
    <row r="350" spans="1:23" x14ac:dyDescent="0.2">
      <c r="B350" s="4" t="s">
        <v>0</v>
      </c>
      <c r="C350" s="11">
        <f t="shared" ref="C350:W350" si="144">IFERROR(C337/C342,0)</f>
        <v>0</v>
      </c>
      <c r="D350" s="11">
        <f t="shared" si="144"/>
        <v>0</v>
      </c>
      <c r="E350" s="11">
        <f t="shared" si="144"/>
        <v>0</v>
      </c>
      <c r="F350" s="11">
        <f t="shared" si="144"/>
        <v>0</v>
      </c>
      <c r="G350" s="11">
        <f t="shared" si="144"/>
        <v>0</v>
      </c>
      <c r="H350" s="11">
        <f t="shared" si="144"/>
        <v>0</v>
      </c>
      <c r="I350" s="11">
        <f t="shared" si="144"/>
        <v>0</v>
      </c>
      <c r="J350" s="11">
        <f t="shared" si="144"/>
        <v>0</v>
      </c>
      <c r="K350" s="11">
        <f t="shared" si="144"/>
        <v>0</v>
      </c>
      <c r="L350" s="11">
        <f t="shared" si="144"/>
        <v>0</v>
      </c>
      <c r="M350" s="11">
        <f t="shared" si="144"/>
        <v>0</v>
      </c>
      <c r="N350" s="11">
        <f t="shared" si="144"/>
        <v>0</v>
      </c>
      <c r="O350" s="11">
        <f t="shared" si="144"/>
        <v>0</v>
      </c>
      <c r="P350" s="11">
        <f t="shared" si="144"/>
        <v>0</v>
      </c>
      <c r="Q350" s="11">
        <f t="shared" si="144"/>
        <v>0</v>
      </c>
      <c r="R350" s="11">
        <f t="shared" si="144"/>
        <v>0</v>
      </c>
      <c r="S350" s="11">
        <f t="shared" si="144"/>
        <v>0</v>
      </c>
      <c r="T350" s="11">
        <f t="shared" si="144"/>
        <v>0</v>
      </c>
      <c r="U350" s="11">
        <f t="shared" si="144"/>
        <v>0</v>
      </c>
      <c r="V350" s="11">
        <f t="shared" si="144"/>
        <v>0</v>
      </c>
      <c r="W350" s="11">
        <f t="shared" si="144"/>
        <v>0</v>
      </c>
    </row>
    <row r="351" spans="1:23" x14ac:dyDescent="0.2">
      <c r="B351" s="4" t="s">
        <v>22</v>
      </c>
      <c r="C351" s="11">
        <f t="shared" ref="C351:W351" si="145">IFERROR(C338/C342,0)</f>
        <v>0</v>
      </c>
      <c r="D351" s="11">
        <f t="shared" si="145"/>
        <v>0</v>
      </c>
      <c r="E351" s="11">
        <f t="shared" si="145"/>
        <v>0</v>
      </c>
      <c r="F351" s="11">
        <f t="shared" si="145"/>
        <v>0</v>
      </c>
      <c r="G351" s="11">
        <f t="shared" si="145"/>
        <v>0</v>
      </c>
      <c r="H351" s="11">
        <f t="shared" si="145"/>
        <v>0</v>
      </c>
      <c r="I351" s="11">
        <f t="shared" si="145"/>
        <v>0</v>
      </c>
      <c r="J351" s="11">
        <f t="shared" si="145"/>
        <v>0</v>
      </c>
      <c r="K351" s="11">
        <f t="shared" si="145"/>
        <v>0</v>
      </c>
      <c r="L351" s="11">
        <f t="shared" si="145"/>
        <v>0</v>
      </c>
      <c r="M351" s="11">
        <f t="shared" si="145"/>
        <v>0</v>
      </c>
      <c r="N351" s="11">
        <f t="shared" si="145"/>
        <v>0</v>
      </c>
      <c r="O351" s="11">
        <f t="shared" si="145"/>
        <v>0</v>
      </c>
      <c r="P351" s="11">
        <f t="shared" si="145"/>
        <v>0</v>
      </c>
      <c r="Q351" s="11">
        <f t="shared" si="145"/>
        <v>0</v>
      </c>
      <c r="R351" s="11">
        <f t="shared" si="145"/>
        <v>0</v>
      </c>
      <c r="S351" s="11">
        <f t="shared" si="145"/>
        <v>0</v>
      </c>
      <c r="T351" s="11">
        <f t="shared" si="145"/>
        <v>0</v>
      </c>
      <c r="U351" s="11">
        <f t="shared" si="145"/>
        <v>0</v>
      </c>
      <c r="V351" s="11">
        <f t="shared" si="145"/>
        <v>0</v>
      </c>
      <c r="W351" s="11">
        <f t="shared" si="145"/>
        <v>0</v>
      </c>
    </row>
    <row r="352" spans="1:23" x14ac:dyDescent="0.2">
      <c r="B352" s="4" t="s">
        <v>23</v>
      </c>
      <c r="C352" s="11">
        <f t="shared" ref="C352:W352" si="146">IFERROR(C339/C342,0)</f>
        <v>0</v>
      </c>
      <c r="D352" s="11">
        <f t="shared" si="146"/>
        <v>0</v>
      </c>
      <c r="E352" s="11">
        <f t="shared" si="146"/>
        <v>0</v>
      </c>
      <c r="F352" s="11">
        <f t="shared" si="146"/>
        <v>0</v>
      </c>
      <c r="G352" s="11">
        <f t="shared" si="146"/>
        <v>0</v>
      </c>
      <c r="H352" s="11">
        <f t="shared" si="146"/>
        <v>0</v>
      </c>
      <c r="I352" s="11">
        <f t="shared" si="146"/>
        <v>0</v>
      </c>
      <c r="J352" s="11">
        <f t="shared" si="146"/>
        <v>0</v>
      </c>
      <c r="K352" s="11">
        <f t="shared" si="146"/>
        <v>0</v>
      </c>
      <c r="L352" s="11">
        <f t="shared" si="146"/>
        <v>0</v>
      </c>
      <c r="M352" s="11">
        <f t="shared" si="146"/>
        <v>0</v>
      </c>
      <c r="N352" s="11">
        <f t="shared" si="146"/>
        <v>0</v>
      </c>
      <c r="O352" s="11">
        <f t="shared" si="146"/>
        <v>0</v>
      </c>
      <c r="P352" s="11">
        <f t="shared" si="146"/>
        <v>0</v>
      </c>
      <c r="Q352" s="11">
        <f t="shared" si="146"/>
        <v>0</v>
      </c>
      <c r="R352" s="11">
        <f t="shared" si="146"/>
        <v>0</v>
      </c>
      <c r="S352" s="11">
        <f t="shared" si="146"/>
        <v>0</v>
      </c>
      <c r="T352" s="11">
        <f t="shared" si="146"/>
        <v>0</v>
      </c>
      <c r="U352" s="11">
        <f t="shared" si="146"/>
        <v>0</v>
      </c>
      <c r="V352" s="11">
        <f t="shared" si="146"/>
        <v>0</v>
      </c>
      <c r="W352" s="11">
        <f t="shared" si="146"/>
        <v>0</v>
      </c>
    </row>
    <row r="353" spans="2:23" x14ac:dyDescent="0.2">
      <c r="B353" s="4" t="s">
        <v>17</v>
      </c>
      <c r="C353" s="11">
        <f t="shared" ref="C353:W353" si="147">IFERROR(C340/C342,0)</f>
        <v>0</v>
      </c>
      <c r="D353" s="11">
        <f t="shared" si="147"/>
        <v>0</v>
      </c>
      <c r="E353" s="11">
        <f t="shared" si="147"/>
        <v>0</v>
      </c>
      <c r="F353" s="11">
        <f t="shared" si="147"/>
        <v>0</v>
      </c>
      <c r="G353" s="11">
        <f t="shared" si="147"/>
        <v>0</v>
      </c>
      <c r="H353" s="11">
        <f t="shared" si="147"/>
        <v>0</v>
      </c>
      <c r="I353" s="11">
        <f t="shared" si="147"/>
        <v>0</v>
      </c>
      <c r="J353" s="11">
        <f t="shared" si="147"/>
        <v>0</v>
      </c>
      <c r="K353" s="11">
        <f t="shared" si="147"/>
        <v>0</v>
      </c>
      <c r="L353" s="11">
        <f t="shared" si="147"/>
        <v>0</v>
      </c>
      <c r="M353" s="11">
        <f t="shared" si="147"/>
        <v>0</v>
      </c>
      <c r="N353" s="11">
        <f t="shared" si="147"/>
        <v>0</v>
      </c>
      <c r="O353" s="11">
        <f t="shared" si="147"/>
        <v>0</v>
      </c>
      <c r="P353" s="11">
        <f t="shared" si="147"/>
        <v>0</v>
      </c>
      <c r="Q353" s="11">
        <f t="shared" si="147"/>
        <v>0</v>
      </c>
      <c r="R353" s="11">
        <f t="shared" si="147"/>
        <v>0</v>
      </c>
      <c r="S353" s="11">
        <f t="shared" si="147"/>
        <v>0</v>
      </c>
      <c r="T353" s="11">
        <f t="shared" si="147"/>
        <v>0</v>
      </c>
      <c r="U353" s="11">
        <f t="shared" si="147"/>
        <v>0</v>
      </c>
      <c r="V353" s="11">
        <f t="shared" si="147"/>
        <v>0</v>
      </c>
      <c r="W353" s="11">
        <f t="shared" si="147"/>
        <v>0</v>
      </c>
    </row>
    <row r="354" spans="2:23" x14ac:dyDescent="0.2">
      <c r="B354" s="4" t="s">
        <v>24</v>
      </c>
      <c r="C354" s="11">
        <f t="shared" ref="C354:W354" si="148">IFERROR(C341/C342,0)</f>
        <v>0</v>
      </c>
      <c r="D354" s="11">
        <f t="shared" si="148"/>
        <v>0</v>
      </c>
      <c r="E354" s="11">
        <f t="shared" si="148"/>
        <v>0</v>
      </c>
      <c r="F354" s="11">
        <f t="shared" si="148"/>
        <v>0</v>
      </c>
      <c r="G354" s="11">
        <f t="shared" si="148"/>
        <v>0</v>
      </c>
      <c r="H354" s="11">
        <f t="shared" si="148"/>
        <v>0</v>
      </c>
      <c r="I354" s="11">
        <f t="shared" si="148"/>
        <v>0</v>
      </c>
      <c r="J354" s="11">
        <f t="shared" si="148"/>
        <v>0</v>
      </c>
      <c r="K354" s="11">
        <f t="shared" si="148"/>
        <v>0</v>
      </c>
      <c r="L354" s="11">
        <f t="shared" si="148"/>
        <v>0</v>
      </c>
      <c r="M354" s="11">
        <f t="shared" si="148"/>
        <v>0</v>
      </c>
      <c r="N354" s="11">
        <f t="shared" si="148"/>
        <v>0</v>
      </c>
      <c r="O354" s="11">
        <f t="shared" si="148"/>
        <v>0</v>
      </c>
      <c r="P354" s="11">
        <f t="shared" si="148"/>
        <v>0</v>
      </c>
      <c r="Q354" s="11">
        <f t="shared" si="148"/>
        <v>0</v>
      </c>
      <c r="R354" s="11">
        <f t="shared" si="148"/>
        <v>0</v>
      </c>
      <c r="S354" s="11">
        <f t="shared" si="148"/>
        <v>0</v>
      </c>
      <c r="T354" s="11">
        <f t="shared" si="148"/>
        <v>0</v>
      </c>
      <c r="U354" s="11">
        <f t="shared" si="148"/>
        <v>0</v>
      </c>
      <c r="V354" s="11">
        <f t="shared" si="148"/>
        <v>0</v>
      </c>
      <c r="W354" s="11">
        <f t="shared" si="148"/>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0BADC-053B-4628-9B15-21221041C383}">
  <sheetPr codeName="Sheet20">
    <tabColor theme="8" tint="0.59999389629810485"/>
    <outlinePr summaryBelow="0"/>
  </sheetPr>
  <dimension ref="A1:AB354"/>
  <sheetViews>
    <sheetView zoomScale="85" zoomScaleNormal="85" workbookViewId="0">
      <pane xSplit="2" ySplit="1" topLeftCell="C2" activePane="bottomRight" state="frozen"/>
      <selection activeCell="C11" sqref="C11:W20"/>
      <selection pane="topRight" activeCell="C11" sqref="C11:W20"/>
      <selection pane="bottomLeft" activeCell="C11" sqref="C11:W20"/>
      <selection pane="bottomRight" activeCell="C11" sqref="C11:W20"/>
    </sheetView>
  </sheetViews>
  <sheetFormatPr defaultColWidth="9.140625" defaultRowHeight="12.75" outlineLevelRow="1" x14ac:dyDescent="0.2"/>
  <cols>
    <col min="1" max="1" width="11.7109375" style="1" customWidth="1"/>
    <col min="2" max="2" width="37.28515625" style="1" bestFit="1" customWidth="1"/>
    <col min="3" max="23" width="9.7109375" style="1" customWidth="1"/>
    <col min="24" max="24" width="4.7109375" style="1" customWidth="1"/>
    <col min="25" max="25" width="39.85546875" style="1" customWidth="1"/>
    <col min="26" max="26" width="46.42578125" bestFit="1" customWidth="1"/>
    <col min="27" max="27" width="4.7109375" style="1" customWidth="1"/>
    <col min="28" max="28" width="8.7109375" style="1" customWidth="1"/>
    <col min="29" max="16384" width="9.140625" style="1"/>
  </cols>
  <sheetData>
    <row r="1" spans="1:28" ht="46.9" customHeight="1" thickBot="1" x14ac:dyDescent="0.25">
      <c r="A1" s="27" t="s">
        <v>219</v>
      </c>
      <c r="B1" s="27" t="s">
        <v>49</v>
      </c>
      <c r="C1" s="2">
        <v>2000</v>
      </c>
      <c r="D1" s="2">
        <v>2001</v>
      </c>
      <c r="E1" s="2">
        <v>2002</v>
      </c>
      <c r="F1" s="2">
        <v>2003</v>
      </c>
      <c r="G1" s="2">
        <v>2004</v>
      </c>
      <c r="H1" s="2">
        <v>2005</v>
      </c>
      <c r="I1" s="2">
        <v>2006</v>
      </c>
      <c r="J1" s="2">
        <v>2007</v>
      </c>
      <c r="K1" s="2">
        <v>2008</v>
      </c>
      <c r="L1" s="2">
        <v>2009</v>
      </c>
      <c r="M1" s="2">
        <v>2010</v>
      </c>
      <c r="N1" s="2">
        <v>2011</v>
      </c>
      <c r="O1" s="2">
        <v>2012</v>
      </c>
      <c r="P1" s="2">
        <v>2013</v>
      </c>
      <c r="Q1" s="2">
        <v>2014</v>
      </c>
      <c r="R1" s="2">
        <v>2015</v>
      </c>
      <c r="S1" s="2">
        <v>2016</v>
      </c>
      <c r="T1" s="2">
        <v>2017</v>
      </c>
      <c r="U1" s="2">
        <v>2018</v>
      </c>
      <c r="V1" s="2">
        <v>2019</v>
      </c>
      <c r="W1" s="2">
        <v>2020</v>
      </c>
      <c r="X1" s="2"/>
      <c r="Y1" s="2" t="s">
        <v>34</v>
      </c>
      <c r="Z1" s="2" t="s">
        <v>33</v>
      </c>
      <c r="AA1" s="2"/>
      <c r="AB1" s="2" t="s">
        <v>35</v>
      </c>
    </row>
    <row r="2" spans="1:28" s="29" customFormat="1" ht="13.5" thickTop="1" x14ac:dyDescent="0.2">
      <c r="A2" s="28" t="s">
        <v>80</v>
      </c>
      <c r="C2" s="28"/>
      <c r="D2" s="28"/>
      <c r="E2" s="28"/>
      <c r="F2" s="28"/>
      <c r="G2" s="28"/>
      <c r="H2" s="28"/>
      <c r="I2" s="28"/>
      <c r="J2" s="28"/>
      <c r="K2" s="28"/>
      <c r="L2" s="28"/>
      <c r="M2" s="28"/>
      <c r="N2" s="28"/>
      <c r="O2" s="28"/>
      <c r="P2" s="28"/>
      <c r="Q2" s="28"/>
      <c r="R2" s="28"/>
      <c r="S2" s="28"/>
      <c r="T2" s="28"/>
      <c r="U2" s="28"/>
      <c r="V2" s="28"/>
      <c r="W2" s="28"/>
      <c r="X2" s="28"/>
      <c r="Y2" s="28"/>
      <c r="AA2" s="28"/>
      <c r="AB2" s="28"/>
    </row>
    <row r="3" spans="1:28" outlineLevel="1" x14ac:dyDescent="0.2">
      <c r="A3" s="6"/>
      <c r="B3" s="20" t="s">
        <v>88</v>
      </c>
      <c r="C3" s="5">
        <f>C37+C177+C212+C247+C287+C325</f>
        <v>48225.964637629761</v>
      </c>
      <c r="D3" s="5">
        <f t="shared" ref="D3:W3" si="0">D37+D177+D212+D247+D287+D325</f>
        <v>47203.097507633116</v>
      </c>
      <c r="E3" s="5">
        <f t="shared" si="0"/>
        <v>50083.968842018054</v>
      </c>
      <c r="F3" s="5">
        <f t="shared" si="0"/>
        <v>52753.915027261508</v>
      </c>
      <c r="G3" s="5">
        <f t="shared" si="0"/>
        <v>51619.14303950961</v>
      </c>
      <c r="H3" s="5">
        <f t="shared" si="0"/>
        <v>51888.963236272983</v>
      </c>
      <c r="I3" s="5">
        <f t="shared" si="0"/>
        <v>52105.431562111444</v>
      </c>
      <c r="J3" s="5">
        <f t="shared" si="0"/>
        <v>51605.544564655618</v>
      </c>
      <c r="K3" s="5">
        <f t="shared" si="0"/>
        <v>54162.602085865561</v>
      </c>
      <c r="L3" s="5">
        <f t="shared" si="0"/>
        <v>50435.519861298802</v>
      </c>
      <c r="M3" s="5">
        <f t="shared" si="0"/>
        <v>52298.508123260348</v>
      </c>
      <c r="N3" s="5">
        <f t="shared" si="0"/>
        <v>61208.282283427652</v>
      </c>
      <c r="O3" s="5">
        <f t="shared" si="0"/>
        <v>58814.237674671051</v>
      </c>
      <c r="P3" s="5">
        <f t="shared" si="0"/>
        <v>50723.315114856981</v>
      </c>
      <c r="Q3" s="5">
        <f t="shared" si="0"/>
        <v>49433.702562985949</v>
      </c>
      <c r="R3" s="5">
        <f t="shared" si="0"/>
        <v>57412.762982955624</v>
      </c>
      <c r="S3" s="5">
        <f t="shared" si="0"/>
        <v>60862.177866579725</v>
      </c>
      <c r="T3" s="5">
        <f t="shared" si="0"/>
        <v>59446.933525275737</v>
      </c>
      <c r="U3" s="5">
        <f t="shared" si="0"/>
        <v>58855.392882848304</v>
      </c>
      <c r="V3" s="5">
        <f t="shared" si="0"/>
        <v>57565.888413204259</v>
      </c>
      <c r="W3" s="5">
        <f t="shared" si="0"/>
        <v>49866.582224369791</v>
      </c>
      <c r="Z3" s="21"/>
    </row>
    <row r="4" spans="1:28" outlineLevel="1" x14ac:dyDescent="0.2">
      <c r="A4" s="6"/>
      <c r="B4" s="7" t="s">
        <v>25</v>
      </c>
      <c r="C4" s="5"/>
      <c r="D4" s="5"/>
      <c r="E4" s="5"/>
      <c r="F4" s="5"/>
      <c r="G4" s="5"/>
      <c r="H4" s="5"/>
      <c r="I4" s="5"/>
      <c r="J4" s="5"/>
      <c r="K4" s="5"/>
      <c r="L4" s="5"/>
      <c r="M4" s="5"/>
      <c r="N4" s="5"/>
      <c r="O4" s="5"/>
      <c r="P4" s="5"/>
      <c r="Q4" s="5"/>
      <c r="R4" s="5"/>
      <c r="S4" s="5"/>
      <c r="T4" s="5"/>
      <c r="U4" s="5"/>
      <c r="V4" s="5"/>
      <c r="W4" s="5"/>
    </row>
    <row r="5" spans="1:28" outlineLevel="1" x14ac:dyDescent="0.2">
      <c r="A5" s="6"/>
      <c r="B5" s="7" t="s">
        <v>30</v>
      </c>
      <c r="C5" s="5"/>
      <c r="D5" s="5"/>
      <c r="E5" s="5"/>
      <c r="F5" s="5"/>
      <c r="G5" s="5"/>
      <c r="H5" s="5"/>
      <c r="I5" s="5"/>
      <c r="J5" s="5"/>
      <c r="K5" s="5"/>
      <c r="L5" s="5"/>
      <c r="M5" s="5"/>
      <c r="N5" s="5"/>
      <c r="O5" s="5"/>
      <c r="P5" s="5"/>
      <c r="Q5" s="5"/>
      <c r="R5" s="5"/>
      <c r="S5" s="5"/>
      <c r="T5" s="5"/>
      <c r="U5" s="5"/>
      <c r="V5" s="5"/>
      <c r="W5" s="5"/>
    </row>
    <row r="6" spans="1:28" outlineLevel="1" x14ac:dyDescent="0.2">
      <c r="A6" s="6"/>
      <c r="B6" s="7" t="s">
        <v>31</v>
      </c>
      <c r="C6" s="5"/>
      <c r="D6" s="5"/>
      <c r="E6" s="5"/>
      <c r="F6" s="5"/>
      <c r="G6" s="5"/>
      <c r="H6" s="5"/>
      <c r="I6" s="5"/>
      <c r="J6" s="5"/>
      <c r="K6" s="5"/>
      <c r="L6" s="5"/>
      <c r="M6" s="5"/>
      <c r="N6" s="5"/>
      <c r="O6" s="5"/>
      <c r="P6" s="5"/>
      <c r="Q6" s="5"/>
      <c r="R6" s="5"/>
      <c r="S6" s="5"/>
      <c r="T6" s="5"/>
      <c r="U6" s="5"/>
      <c r="V6" s="5"/>
      <c r="W6" s="5"/>
    </row>
    <row r="7" spans="1:28" outlineLevel="1" x14ac:dyDescent="0.2">
      <c r="A7" s="6"/>
      <c r="B7" s="7" t="s">
        <v>140</v>
      </c>
      <c r="C7" s="14"/>
      <c r="D7" s="14"/>
      <c r="E7" s="14"/>
      <c r="F7" s="14"/>
      <c r="G7" s="14"/>
      <c r="H7" s="14"/>
      <c r="I7" s="14"/>
      <c r="J7" s="14"/>
      <c r="K7" s="14"/>
      <c r="L7" s="14"/>
      <c r="M7" s="14"/>
      <c r="N7" s="14"/>
      <c r="O7" s="14"/>
      <c r="P7" s="14"/>
      <c r="Q7" s="14"/>
      <c r="R7" s="14"/>
      <c r="S7" s="14"/>
      <c r="T7" s="14"/>
      <c r="U7" s="14"/>
      <c r="V7" s="14"/>
      <c r="W7" s="14"/>
    </row>
    <row r="8" spans="1:28" outlineLevel="1" x14ac:dyDescent="0.2">
      <c r="A8" s="6"/>
      <c r="B8" s="7" t="s">
        <v>90</v>
      </c>
      <c r="C8" s="5"/>
      <c r="D8" s="5"/>
      <c r="E8" s="5"/>
      <c r="F8" s="5"/>
      <c r="G8" s="5"/>
      <c r="H8" s="5"/>
      <c r="I8" s="5"/>
      <c r="J8" s="5"/>
      <c r="K8" s="5"/>
      <c r="L8" s="5"/>
      <c r="M8" s="5"/>
      <c r="N8" s="5"/>
      <c r="O8" s="5"/>
      <c r="P8" s="5"/>
      <c r="Q8" s="5"/>
      <c r="R8" s="5"/>
      <c r="S8" s="5"/>
      <c r="T8" s="5"/>
      <c r="U8" s="5"/>
      <c r="V8" s="5"/>
      <c r="W8" s="5"/>
    </row>
    <row r="9" spans="1:28" outlineLevel="1" x14ac:dyDescent="0.2"/>
    <row r="10" spans="1:28" outlineLevel="1" x14ac:dyDescent="0.2">
      <c r="B10" s="8" t="s">
        <v>14</v>
      </c>
      <c r="C10" s="13"/>
    </row>
    <row r="11" spans="1:28" outlineLevel="1" x14ac:dyDescent="0.2">
      <c r="B11" s="4" t="s">
        <v>18</v>
      </c>
      <c r="C11" s="5">
        <f>C46+C186+C221+C256+C294+C332</f>
        <v>5778.8436000000002</v>
      </c>
      <c r="D11" s="5">
        <f t="shared" ref="D11:W11" si="1">D46+D186+D221+D256+D294+D332</f>
        <v>5266.3128000000006</v>
      </c>
      <c r="E11" s="5">
        <f t="shared" si="1"/>
        <v>4661.0526</v>
      </c>
      <c r="F11" s="5">
        <f t="shared" si="1"/>
        <v>5259.2879999999996</v>
      </c>
      <c r="G11" s="5">
        <f t="shared" si="1"/>
        <v>6780.8795999999993</v>
      </c>
      <c r="H11" s="5">
        <f t="shared" si="1"/>
        <v>7354.7834999999986</v>
      </c>
      <c r="I11" s="5">
        <f t="shared" si="1"/>
        <v>5709.4008000000003</v>
      </c>
      <c r="J11" s="5">
        <f t="shared" si="1"/>
        <v>6005.3780999999999</v>
      </c>
      <c r="K11" s="5">
        <f t="shared" si="1"/>
        <v>6510.0936000000002</v>
      </c>
      <c r="L11" s="5">
        <f t="shared" si="1"/>
        <v>6579.1088999999993</v>
      </c>
      <c r="M11" s="5">
        <f t="shared" si="1"/>
        <v>5752.9998000000005</v>
      </c>
      <c r="N11" s="5">
        <f t="shared" si="1"/>
        <v>5714.0435999999991</v>
      </c>
      <c r="O11" s="5">
        <f t="shared" si="1"/>
        <v>2558.4675000000002</v>
      </c>
      <c r="P11" s="5">
        <f t="shared" si="1"/>
        <v>3327.9974999999999</v>
      </c>
      <c r="Q11" s="5">
        <f t="shared" si="1"/>
        <v>5121.3</v>
      </c>
      <c r="R11" s="5">
        <f t="shared" si="1"/>
        <v>5652.7121999999999</v>
      </c>
      <c r="S11" s="5">
        <f t="shared" si="1"/>
        <v>6985.0994999999994</v>
      </c>
      <c r="T11" s="5">
        <f t="shared" si="1"/>
        <v>6088.4549999999999</v>
      </c>
      <c r="U11" s="5">
        <f t="shared" si="1"/>
        <v>6816.03</v>
      </c>
      <c r="V11" s="5">
        <f t="shared" si="1"/>
        <v>6721.9967999999999</v>
      </c>
      <c r="W11" s="5">
        <f t="shared" si="1"/>
        <v>3898.2029999999995</v>
      </c>
    </row>
    <row r="12" spans="1:28" outlineLevel="1" x14ac:dyDescent="0.2">
      <c r="B12" s="4" t="s">
        <v>19</v>
      </c>
      <c r="C12" s="5">
        <f t="shared" ref="C12:W20" si="2">C47+C187+C222+C257+C295+C333</f>
        <v>48.044999999999995</v>
      </c>
      <c r="D12" s="5">
        <f t="shared" si="2"/>
        <v>47.200800000000001</v>
      </c>
      <c r="E12" s="5">
        <f t="shared" si="2"/>
        <v>43.187999999999995</v>
      </c>
      <c r="F12" s="5">
        <f t="shared" si="2"/>
        <v>39.765000000000001</v>
      </c>
      <c r="G12" s="5">
        <f t="shared" si="2"/>
        <v>34.7166</v>
      </c>
      <c r="H12" s="5">
        <f t="shared" si="2"/>
        <v>37.728000000000002</v>
      </c>
      <c r="I12" s="5">
        <f t="shared" si="2"/>
        <v>36.847199999999994</v>
      </c>
      <c r="J12" s="5">
        <f t="shared" si="2"/>
        <v>40.687199999999997</v>
      </c>
      <c r="K12" s="5">
        <f t="shared" si="2"/>
        <v>40.416000000000004</v>
      </c>
      <c r="L12" s="5">
        <f t="shared" si="2"/>
        <v>42.4617</v>
      </c>
      <c r="M12" s="5">
        <f t="shared" si="2"/>
        <v>36.797999999999995</v>
      </c>
      <c r="N12" s="5">
        <f t="shared" si="2"/>
        <v>27.724199999999996</v>
      </c>
      <c r="O12" s="5">
        <f t="shared" si="2"/>
        <v>24.795000000000002</v>
      </c>
      <c r="P12" s="5">
        <f t="shared" si="2"/>
        <v>22.942500000000003</v>
      </c>
      <c r="Q12" s="5">
        <f t="shared" si="2"/>
        <v>5.6025</v>
      </c>
      <c r="R12" s="5">
        <f t="shared" si="2"/>
        <v>0</v>
      </c>
      <c r="S12" s="5">
        <f t="shared" si="2"/>
        <v>0</v>
      </c>
      <c r="T12" s="5">
        <f t="shared" si="2"/>
        <v>0</v>
      </c>
      <c r="U12" s="5">
        <f t="shared" si="2"/>
        <v>0.29249999999999993</v>
      </c>
      <c r="V12" s="5">
        <f t="shared" si="2"/>
        <v>0</v>
      </c>
      <c r="W12" s="5">
        <f t="shared" si="2"/>
        <v>0</v>
      </c>
    </row>
    <row r="13" spans="1:28" outlineLevel="1" x14ac:dyDescent="0.2">
      <c r="B13" s="4" t="s">
        <v>16</v>
      </c>
      <c r="C13" s="5">
        <f t="shared" si="2"/>
        <v>7640.3019999999997</v>
      </c>
      <c r="D13" s="5">
        <f t="shared" si="2"/>
        <v>6987.7150000000001</v>
      </c>
      <c r="E13" s="5">
        <f t="shared" si="2"/>
        <v>8110.5910000000003</v>
      </c>
      <c r="F13" s="5">
        <f t="shared" si="2"/>
        <v>10036.290000000001</v>
      </c>
      <c r="G13" s="5">
        <f t="shared" si="2"/>
        <v>8679.4390000000003</v>
      </c>
      <c r="H13" s="5">
        <f t="shared" si="2"/>
        <v>8150.2929999999997</v>
      </c>
      <c r="I13" s="5">
        <f t="shared" si="2"/>
        <v>7324.8369999999995</v>
      </c>
      <c r="J13" s="5">
        <f t="shared" si="2"/>
        <v>7019.3769999999995</v>
      </c>
      <c r="K13" s="5">
        <f t="shared" si="2"/>
        <v>6823.1090000000004</v>
      </c>
      <c r="L13" s="5">
        <f t="shared" si="2"/>
        <v>6653.24</v>
      </c>
      <c r="M13" s="5">
        <f t="shared" si="2"/>
        <v>6796.9280000000008</v>
      </c>
      <c r="N13" s="5">
        <f t="shared" si="2"/>
        <v>8728.7160000000003</v>
      </c>
      <c r="O13" s="5">
        <f t="shared" si="2"/>
        <v>6325.7139999999999</v>
      </c>
      <c r="P13" s="5">
        <f t="shared" si="2"/>
        <v>6106.6410000000005</v>
      </c>
      <c r="Q13" s="5">
        <f t="shared" si="2"/>
        <v>6032.6619999999994</v>
      </c>
      <c r="R13" s="5">
        <f t="shared" si="2"/>
        <v>6129.2869999999994</v>
      </c>
      <c r="S13" s="5">
        <f t="shared" si="2"/>
        <v>5847.5599999999995</v>
      </c>
      <c r="T13" s="5">
        <f t="shared" si="2"/>
        <v>4766.97</v>
      </c>
      <c r="U13" s="5">
        <f t="shared" si="2"/>
        <v>4962.8409999999994</v>
      </c>
      <c r="V13" s="5">
        <f t="shared" si="2"/>
        <v>5006.1540000000005</v>
      </c>
      <c r="W13" s="5">
        <f t="shared" si="2"/>
        <v>3874.2940000000003</v>
      </c>
    </row>
    <row r="14" spans="1:28" outlineLevel="1" x14ac:dyDescent="0.2">
      <c r="B14" s="4" t="s">
        <v>21</v>
      </c>
      <c r="C14" s="5">
        <f t="shared" si="2"/>
        <v>0</v>
      </c>
      <c r="D14" s="5">
        <f t="shared" si="2"/>
        <v>0</v>
      </c>
      <c r="E14" s="5">
        <f t="shared" si="2"/>
        <v>0</v>
      </c>
      <c r="F14" s="5">
        <f t="shared" si="2"/>
        <v>0</v>
      </c>
      <c r="G14" s="5">
        <f t="shared" si="2"/>
        <v>0</v>
      </c>
      <c r="H14" s="5">
        <f t="shared" si="2"/>
        <v>0</v>
      </c>
      <c r="I14" s="5">
        <f t="shared" si="2"/>
        <v>0</v>
      </c>
      <c r="J14" s="5">
        <f t="shared" si="2"/>
        <v>0</v>
      </c>
      <c r="K14" s="5">
        <f t="shared" si="2"/>
        <v>0</v>
      </c>
      <c r="L14" s="5">
        <f t="shared" si="2"/>
        <v>0</v>
      </c>
      <c r="M14" s="5">
        <f t="shared" si="2"/>
        <v>0</v>
      </c>
      <c r="N14" s="5">
        <f t="shared" si="2"/>
        <v>0</v>
      </c>
      <c r="O14" s="5">
        <f t="shared" si="2"/>
        <v>0</v>
      </c>
      <c r="P14" s="5">
        <f t="shared" si="2"/>
        <v>0</v>
      </c>
      <c r="Q14" s="5">
        <f t="shared" si="2"/>
        <v>0</v>
      </c>
      <c r="R14" s="5">
        <f t="shared" si="2"/>
        <v>0</v>
      </c>
      <c r="S14" s="5">
        <f t="shared" si="2"/>
        <v>0</v>
      </c>
      <c r="T14" s="5">
        <f t="shared" si="2"/>
        <v>0</v>
      </c>
      <c r="U14" s="5">
        <f t="shared" si="2"/>
        <v>0</v>
      </c>
      <c r="V14" s="5">
        <f t="shared" si="2"/>
        <v>0</v>
      </c>
      <c r="W14" s="5">
        <f t="shared" si="2"/>
        <v>0</v>
      </c>
    </row>
    <row r="15" spans="1:28" outlineLevel="1" x14ac:dyDescent="0.2">
      <c r="B15" s="4" t="s">
        <v>20</v>
      </c>
      <c r="C15" s="5">
        <f t="shared" si="2"/>
        <v>81044.460999999996</v>
      </c>
      <c r="D15" s="5">
        <f t="shared" si="2"/>
        <v>79249.612999999998</v>
      </c>
      <c r="E15" s="5">
        <f t="shared" si="2"/>
        <v>83107.716</v>
      </c>
      <c r="F15" s="5">
        <f t="shared" si="2"/>
        <v>83983.195999999996</v>
      </c>
      <c r="G15" s="5">
        <f t="shared" si="2"/>
        <v>82740.357000000004</v>
      </c>
      <c r="H15" s="5">
        <f t="shared" si="2"/>
        <v>82882.017999999996</v>
      </c>
      <c r="I15" s="5">
        <f t="shared" si="2"/>
        <v>82442.536000000007</v>
      </c>
      <c r="J15" s="5">
        <f t="shared" si="2"/>
        <v>83789.91</v>
      </c>
      <c r="K15" s="5">
        <f t="shared" si="2"/>
        <v>87269.915000000008</v>
      </c>
      <c r="L15" s="5">
        <f t="shared" si="2"/>
        <v>78381.635999999984</v>
      </c>
      <c r="M15" s="5">
        <f t="shared" si="2"/>
        <v>81359.981</v>
      </c>
      <c r="N15" s="5">
        <f t="shared" si="2"/>
        <v>90313.094000000012</v>
      </c>
      <c r="O15" s="5">
        <f t="shared" si="2"/>
        <v>92613.23000000001</v>
      </c>
      <c r="P15" s="5">
        <f t="shared" si="2"/>
        <v>79652.433999999994</v>
      </c>
      <c r="Q15" s="5">
        <f t="shared" si="2"/>
        <v>75642.252000000008</v>
      </c>
      <c r="R15" s="5">
        <f t="shared" si="2"/>
        <v>90395.451000000001</v>
      </c>
      <c r="S15" s="5">
        <f t="shared" si="2"/>
        <v>95050.684999999998</v>
      </c>
      <c r="T15" s="5">
        <f t="shared" si="2"/>
        <v>93067.695999999982</v>
      </c>
      <c r="U15" s="5">
        <f t="shared" si="2"/>
        <v>91643.138000000006</v>
      </c>
      <c r="V15" s="5">
        <f t="shared" si="2"/>
        <v>89187.600999999995</v>
      </c>
      <c r="W15" s="5">
        <f t="shared" si="2"/>
        <v>79784.299999999988</v>
      </c>
    </row>
    <row r="16" spans="1:28" outlineLevel="1" x14ac:dyDescent="0.2">
      <c r="B16" s="4" t="s">
        <v>0</v>
      </c>
      <c r="C16" s="5">
        <f t="shared" si="2"/>
        <v>0</v>
      </c>
      <c r="D16" s="5">
        <f t="shared" si="2"/>
        <v>0</v>
      </c>
      <c r="E16" s="5">
        <f t="shared" si="2"/>
        <v>0</v>
      </c>
      <c r="F16" s="5">
        <f t="shared" si="2"/>
        <v>0</v>
      </c>
      <c r="G16" s="5">
        <f t="shared" si="2"/>
        <v>0</v>
      </c>
      <c r="H16" s="5">
        <f t="shared" si="2"/>
        <v>0</v>
      </c>
      <c r="I16" s="5">
        <f t="shared" si="2"/>
        <v>0</v>
      </c>
      <c r="J16" s="5">
        <f t="shared" si="2"/>
        <v>0</v>
      </c>
      <c r="K16" s="5">
        <f t="shared" si="2"/>
        <v>0</v>
      </c>
      <c r="L16" s="5">
        <f t="shared" si="2"/>
        <v>0</v>
      </c>
      <c r="M16" s="5">
        <f t="shared" si="2"/>
        <v>0</v>
      </c>
      <c r="N16" s="5">
        <f t="shared" si="2"/>
        <v>3276.9120000000003</v>
      </c>
      <c r="O16" s="5">
        <f t="shared" si="2"/>
        <v>3315.684999999999</v>
      </c>
      <c r="P16" s="5">
        <f t="shared" si="2"/>
        <v>1204.5129999999997</v>
      </c>
      <c r="Q16" s="5">
        <f t="shared" si="2"/>
        <v>1597.7550000000001</v>
      </c>
      <c r="R16" s="5">
        <f t="shared" si="2"/>
        <v>0</v>
      </c>
      <c r="S16" s="5">
        <f t="shared" si="2"/>
        <v>0</v>
      </c>
      <c r="T16" s="5">
        <f t="shared" si="2"/>
        <v>0</v>
      </c>
      <c r="U16" s="5">
        <f t="shared" si="2"/>
        <v>0</v>
      </c>
      <c r="V16" s="5">
        <f t="shared" si="2"/>
        <v>0</v>
      </c>
      <c r="W16" s="5">
        <f t="shared" si="2"/>
        <v>0</v>
      </c>
    </row>
    <row r="17" spans="2:23" outlineLevel="1" x14ac:dyDescent="0.2">
      <c r="B17" s="4" t="s">
        <v>22</v>
      </c>
      <c r="C17" s="5">
        <f t="shared" si="2"/>
        <v>0</v>
      </c>
      <c r="D17" s="5">
        <f t="shared" si="2"/>
        <v>14</v>
      </c>
      <c r="E17" s="5">
        <f t="shared" si="2"/>
        <v>14</v>
      </c>
      <c r="F17" s="5">
        <f t="shared" si="2"/>
        <v>21</v>
      </c>
      <c r="G17" s="5">
        <f t="shared" si="2"/>
        <v>22</v>
      </c>
      <c r="H17" s="5">
        <f t="shared" si="2"/>
        <v>21</v>
      </c>
      <c r="I17" s="5">
        <f t="shared" si="2"/>
        <v>23</v>
      </c>
      <c r="J17" s="5">
        <f t="shared" si="2"/>
        <v>0</v>
      </c>
      <c r="K17" s="5">
        <f t="shared" si="2"/>
        <v>0</v>
      </c>
      <c r="L17" s="5">
        <f t="shared" si="2"/>
        <v>0</v>
      </c>
      <c r="M17" s="5">
        <f t="shared" si="2"/>
        <v>0</v>
      </c>
      <c r="N17" s="5">
        <f t="shared" si="2"/>
        <v>0</v>
      </c>
      <c r="O17" s="5">
        <f t="shared" si="2"/>
        <v>0</v>
      </c>
      <c r="P17" s="5">
        <f t="shared" si="2"/>
        <v>0</v>
      </c>
      <c r="Q17" s="5">
        <f t="shared" si="2"/>
        <v>0</v>
      </c>
      <c r="R17" s="5">
        <f t="shared" si="2"/>
        <v>2</v>
      </c>
      <c r="S17" s="5">
        <f t="shared" si="2"/>
        <v>2</v>
      </c>
      <c r="T17" s="5">
        <f t="shared" si="2"/>
        <v>2</v>
      </c>
      <c r="U17" s="5">
        <f t="shared" si="2"/>
        <v>2</v>
      </c>
      <c r="V17" s="5">
        <f t="shared" si="2"/>
        <v>2</v>
      </c>
      <c r="W17" s="5">
        <f t="shared" si="2"/>
        <v>2</v>
      </c>
    </row>
    <row r="18" spans="2:23" outlineLevel="1" x14ac:dyDescent="0.2">
      <c r="B18" s="4" t="s">
        <v>23</v>
      </c>
      <c r="C18" s="5">
        <f t="shared" si="2"/>
        <v>0</v>
      </c>
      <c r="D18" s="5">
        <f t="shared" si="2"/>
        <v>0</v>
      </c>
      <c r="E18" s="5">
        <f t="shared" si="2"/>
        <v>0</v>
      </c>
      <c r="F18" s="5">
        <f t="shared" si="2"/>
        <v>0</v>
      </c>
      <c r="G18" s="5">
        <f t="shared" si="2"/>
        <v>0</v>
      </c>
      <c r="H18" s="5">
        <f t="shared" si="2"/>
        <v>0</v>
      </c>
      <c r="I18" s="5">
        <f t="shared" si="2"/>
        <v>0</v>
      </c>
      <c r="J18" s="5">
        <f t="shared" si="2"/>
        <v>0</v>
      </c>
      <c r="K18" s="5">
        <f t="shared" si="2"/>
        <v>0</v>
      </c>
      <c r="L18" s="5">
        <f t="shared" si="2"/>
        <v>0</v>
      </c>
      <c r="M18" s="5">
        <f t="shared" si="2"/>
        <v>0</v>
      </c>
      <c r="N18" s="5">
        <f t="shared" si="2"/>
        <v>0</v>
      </c>
      <c r="O18" s="5">
        <f t="shared" si="2"/>
        <v>0</v>
      </c>
      <c r="P18" s="5">
        <f t="shared" si="2"/>
        <v>0</v>
      </c>
      <c r="Q18" s="5">
        <f t="shared" si="2"/>
        <v>166.46800000000002</v>
      </c>
      <c r="R18" s="5">
        <f t="shared" si="2"/>
        <v>195.28899999999999</v>
      </c>
      <c r="S18" s="5">
        <f t="shared" si="2"/>
        <v>230.74400000000003</v>
      </c>
      <c r="T18" s="5">
        <f t="shared" si="2"/>
        <v>291.18799999999999</v>
      </c>
      <c r="U18" s="5">
        <f t="shared" si="2"/>
        <v>285.59500000000003</v>
      </c>
      <c r="V18" s="5">
        <f t="shared" si="2"/>
        <v>243.30899999999997</v>
      </c>
      <c r="W18" s="5">
        <f t="shared" si="2"/>
        <v>247.49099999999999</v>
      </c>
    </row>
    <row r="19" spans="2:23" outlineLevel="1" x14ac:dyDescent="0.2">
      <c r="B19" s="4" t="s">
        <v>17</v>
      </c>
      <c r="C19" s="5">
        <f t="shared" si="2"/>
        <v>0</v>
      </c>
      <c r="D19" s="5">
        <f t="shared" si="2"/>
        <v>0</v>
      </c>
      <c r="E19" s="5">
        <f t="shared" si="2"/>
        <v>0</v>
      </c>
      <c r="F19" s="5">
        <f t="shared" si="2"/>
        <v>0</v>
      </c>
      <c r="G19" s="5">
        <f t="shared" si="2"/>
        <v>0</v>
      </c>
      <c r="H19" s="5">
        <f t="shared" si="2"/>
        <v>0</v>
      </c>
      <c r="I19" s="5">
        <f t="shared" si="2"/>
        <v>0</v>
      </c>
      <c r="J19" s="5">
        <f t="shared" si="2"/>
        <v>0</v>
      </c>
      <c r="K19" s="5">
        <f t="shared" si="2"/>
        <v>0</v>
      </c>
      <c r="L19" s="5">
        <f t="shared" si="2"/>
        <v>0</v>
      </c>
      <c r="M19" s="5">
        <f t="shared" si="2"/>
        <v>0</v>
      </c>
      <c r="N19" s="5">
        <f t="shared" si="2"/>
        <v>0</v>
      </c>
      <c r="O19" s="5">
        <f t="shared" si="2"/>
        <v>0</v>
      </c>
      <c r="P19" s="5">
        <f t="shared" si="2"/>
        <v>0</v>
      </c>
      <c r="Q19" s="5">
        <f t="shared" si="2"/>
        <v>0</v>
      </c>
      <c r="R19" s="5">
        <f t="shared" si="2"/>
        <v>0</v>
      </c>
      <c r="S19" s="5">
        <f t="shared" si="2"/>
        <v>0</v>
      </c>
      <c r="T19" s="5">
        <f t="shared" si="2"/>
        <v>0</v>
      </c>
      <c r="U19" s="5">
        <f t="shared" si="2"/>
        <v>0</v>
      </c>
      <c r="V19" s="5">
        <f t="shared" si="2"/>
        <v>0</v>
      </c>
      <c r="W19" s="5">
        <f t="shared" si="2"/>
        <v>0</v>
      </c>
    </row>
    <row r="20" spans="2:23" outlineLevel="1" x14ac:dyDescent="0.2">
      <c r="B20" s="4" t="s">
        <v>1</v>
      </c>
      <c r="C20" s="5">
        <f t="shared" si="2"/>
        <v>101.19</v>
      </c>
      <c r="D20" s="5">
        <f t="shared" si="2"/>
        <v>121.765</v>
      </c>
      <c r="E20" s="5">
        <f t="shared" si="2"/>
        <v>45.111999999999995</v>
      </c>
      <c r="F20" s="5">
        <f t="shared" si="2"/>
        <v>43.451000000000008</v>
      </c>
      <c r="G20" s="5">
        <f t="shared" si="2"/>
        <v>40.848999999999997</v>
      </c>
      <c r="H20" s="5">
        <f t="shared" si="2"/>
        <v>32.533999999999999</v>
      </c>
      <c r="I20" s="5">
        <f t="shared" si="2"/>
        <v>55.552999999999997</v>
      </c>
      <c r="J20" s="5">
        <f t="shared" si="2"/>
        <v>54.425000000000004</v>
      </c>
      <c r="K20" s="5">
        <f t="shared" si="2"/>
        <v>64.213999999999999</v>
      </c>
      <c r="L20" s="5">
        <f t="shared" si="2"/>
        <v>57.387999999999998</v>
      </c>
      <c r="M20" s="5">
        <f t="shared" si="2"/>
        <v>55.667000000000002</v>
      </c>
      <c r="N20" s="5">
        <f t="shared" si="2"/>
        <v>46.914999999999999</v>
      </c>
      <c r="O20" s="5">
        <f t="shared" si="2"/>
        <v>36.969000000000001</v>
      </c>
      <c r="P20" s="5">
        <f t="shared" si="2"/>
        <v>33.514000000000003</v>
      </c>
      <c r="Q20" s="5">
        <f t="shared" si="2"/>
        <v>25.190999999999999</v>
      </c>
      <c r="R20" s="5">
        <f t="shared" si="2"/>
        <v>41.317</v>
      </c>
      <c r="S20" s="5">
        <f t="shared" si="2"/>
        <v>35.542000000000002</v>
      </c>
      <c r="T20" s="5">
        <f t="shared" si="2"/>
        <v>30.933</v>
      </c>
      <c r="U20" s="5">
        <f t="shared" si="2"/>
        <v>15.648</v>
      </c>
      <c r="V20" s="5">
        <f t="shared" si="2"/>
        <v>18.844999999999999</v>
      </c>
      <c r="W20" s="5">
        <f t="shared" si="2"/>
        <v>13.112000000000002</v>
      </c>
    </row>
    <row r="21" spans="2:23" outlineLevel="1" x14ac:dyDescent="0.2">
      <c r="B21" s="15" t="s">
        <v>9</v>
      </c>
      <c r="C21" s="19">
        <f t="shared" ref="C21:W21" si="3">SUM(C11:C20)</f>
        <v>94612.8416</v>
      </c>
      <c r="D21" s="19">
        <f t="shared" si="3"/>
        <v>91686.606599999999</v>
      </c>
      <c r="E21" s="19">
        <f t="shared" si="3"/>
        <v>95981.659599999999</v>
      </c>
      <c r="F21" s="19">
        <f t="shared" si="3"/>
        <v>99382.989999999991</v>
      </c>
      <c r="G21" s="19">
        <f t="shared" si="3"/>
        <v>98298.241200000004</v>
      </c>
      <c r="H21" s="19">
        <f t="shared" si="3"/>
        <v>98478.356499999994</v>
      </c>
      <c r="I21" s="19">
        <f t="shared" si="3"/>
        <v>95592.174000000014</v>
      </c>
      <c r="J21" s="19">
        <f t="shared" si="3"/>
        <v>96909.777300000002</v>
      </c>
      <c r="K21" s="19">
        <f t="shared" si="3"/>
        <v>100707.74760000002</v>
      </c>
      <c r="L21" s="19">
        <f t="shared" si="3"/>
        <v>91713.834599999987</v>
      </c>
      <c r="M21" s="19">
        <f t="shared" si="3"/>
        <v>94002.373800000001</v>
      </c>
      <c r="N21" s="19">
        <f t="shared" si="3"/>
        <v>108107.4048</v>
      </c>
      <c r="O21" s="19">
        <f t="shared" si="3"/>
        <v>104874.86050000001</v>
      </c>
      <c r="P21" s="19">
        <f t="shared" si="3"/>
        <v>90348.042000000001</v>
      </c>
      <c r="Q21" s="19">
        <f t="shared" si="3"/>
        <v>88591.23050000002</v>
      </c>
      <c r="R21" s="19">
        <f t="shared" si="3"/>
        <v>102416.05619999999</v>
      </c>
      <c r="S21" s="19">
        <f t="shared" si="3"/>
        <v>108151.6305</v>
      </c>
      <c r="T21" s="19">
        <f t="shared" si="3"/>
        <v>104247.24199999998</v>
      </c>
      <c r="U21" s="19">
        <f t="shared" si="3"/>
        <v>103725.5445</v>
      </c>
      <c r="V21" s="19">
        <f t="shared" si="3"/>
        <v>101179.90579999999</v>
      </c>
      <c r="W21" s="19">
        <f t="shared" si="3"/>
        <v>87819.39999999998</v>
      </c>
    </row>
    <row r="22" spans="2:23" outlineLevel="1" x14ac:dyDescent="0.2">
      <c r="B22" s="26" t="s">
        <v>91</v>
      </c>
      <c r="C22" s="25">
        <f t="shared" ref="C22:W22" si="4">C21/C3/1000</f>
        <v>1.9618651967030945E-3</v>
      </c>
      <c r="D22" s="25">
        <f t="shared" si="4"/>
        <v>1.9423853823400793E-3</v>
      </c>
      <c r="E22" s="25">
        <f t="shared" si="4"/>
        <v>1.916414809352648E-3</v>
      </c>
      <c r="F22" s="25">
        <f t="shared" si="4"/>
        <v>1.8838979049923042E-3</v>
      </c>
      <c r="G22" s="25">
        <f t="shared" si="4"/>
        <v>1.9042982004711299E-3</v>
      </c>
      <c r="H22" s="25">
        <f t="shared" si="4"/>
        <v>1.897867106181815E-3</v>
      </c>
      <c r="I22" s="25">
        <f t="shared" si="4"/>
        <v>1.8345913493884203E-3</v>
      </c>
      <c r="J22" s="25">
        <f t="shared" si="4"/>
        <v>1.8778946742550803E-3</v>
      </c>
      <c r="K22" s="25">
        <f t="shared" si="4"/>
        <v>1.8593594790801422E-3</v>
      </c>
      <c r="L22" s="25">
        <f t="shared" si="4"/>
        <v>1.8184373800888625E-3</v>
      </c>
      <c r="M22" s="25">
        <f t="shared" si="4"/>
        <v>1.7974197959614721E-3</v>
      </c>
      <c r="N22" s="25">
        <f t="shared" si="4"/>
        <v>1.7662218374206924E-3</v>
      </c>
      <c r="O22" s="25">
        <f t="shared" si="4"/>
        <v>1.7831542947153666E-3</v>
      </c>
      <c r="P22" s="25">
        <f t="shared" si="4"/>
        <v>1.7811935555753305E-3</v>
      </c>
      <c r="Q22" s="25">
        <f t="shared" si="4"/>
        <v>1.792122092961204E-3</v>
      </c>
      <c r="R22" s="25">
        <f t="shared" si="4"/>
        <v>1.7838552070800825E-3</v>
      </c>
      <c r="S22" s="25">
        <f t="shared" si="4"/>
        <v>1.7769924490228862E-3</v>
      </c>
      <c r="T22" s="25">
        <f t="shared" si="4"/>
        <v>1.7536184933016937E-3</v>
      </c>
      <c r="U22" s="25">
        <f t="shared" si="4"/>
        <v>1.7623796124590617E-3</v>
      </c>
      <c r="V22" s="25">
        <f t="shared" si="4"/>
        <v>1.7576364855821751E-3</v>
      </c>
      <c r="W22" s="25">
        <f t="shared" si="4"/>
        <v>1.7610872067563247E-3</v>
      </c>
    </row>
    <row r="23" spans="2:23" outlineLevel="1" x14ac:dyDescent="0.2"/>
    <row r="24" spans="2:23" outlineLevel="1" x14ac:dyDescent="0.2">
      <c r="B24" s="4" t="s">
        <v>18</v>
      </c>
      <c r="C24" s="11">
        <f t="shared" ref="C24:W24" si="5">IFERROR(C11/C21,0)</f>
        <v>6.1078850421082798E-2</v>
      </c>
      <c r="D24" s="11">
        <f t="shared" si="5"/>
        <v>5.743819075969598E-2</v>
      </c>
      <c r="E24" s="11">
        <f t="shared" si="5"/>
        <v>4.8561908800335014E-2</v>
      </c>
      <c r="F24" s="11">
        <f t="shared" si="5"/>
        <v>5.291939797746073E-2</v>
      </c>
      <c r="G24" s="11">
        <f t="shared" si="5"/>
        <v>6.8982715430314326E-2</v>
      </c>
      <c r="H24" s="11">
        <f t="shared" si="5"/>
        <v>7.4684263237069753E-2</v>
      </c>
      <c r="I24" s="11">
        <f t="shared" si="5"/>
        <v>5.9726655029312334E-2</v>
      </c>
      <c r="J24" s="11">
        <f t="shared" si="5"/>
        <v>6.1968753487167488E-2</v>
      </c>
      <c r="K24" s="11">
        <f t="shared" si="5"/>
        <v>6.4643423720063417E-2</v>
      </c>
      <c r="L24" s="11">
        <f t="shared" si="5"/>
        <v>7.1735185086242159E-2</v>
      </c>
      <c r="M24" s="11">
        <f t="shared" si="5"/>
        <v>6.1200580021948343E-2</v>
      </c>
      <c r="N24" s="11">
        <f t="shared" si="5"/>
        <v>5.2855247155095882E-2</v>
      </c>
      <c r="O24" s="11">
        <f t="shared" si="5"/>
        <v>2.4395431734567121E-2</v>
      </c>
      <c r="P24" s="11">
        <f t="shared" si="5"/>
        <v>3.6835302972033419E-2</v>
      </c>
      <c r="Q24" s="11">
        <f t="shared" si="5"/>
        <v>5.7808204842577496E-2</v>
      </c>
      <c r="R24" s="11">
        <f t="shared" si="5"/>
        <v>5.5193613284242049E-2</v>
      </c>
      <c r="S24" s="11">
        <f t="shared" si="5"/>
        <v>6.4586169137782895E-2</v>
      </c>
      <c r="T24" s="11">
        <f t="shared" si="5"/>
        <v>5.8403991157866805E-2</v>
      </c>
      <c r="U24" s="11">
        <f t="shared" si="5"/>
        <v>6.5712164085096697E-2</v>
      </c>
      <c r="V24" s="11">
        <f t="shared" si="5"/>
        <v>6.6436084782360016E-2</v>
      </c>
      <c r="W24" s="11">
        <f t="shared" si="5"/>
        <v>4.4388859409196603E-2</v>
      </c>
    </row>
    <row r="25" spans="2:23" outlineLevel="1" x14ac:dyDescent="0.2">
      <c r="B25" s="4" t="s">
        <v>19</v>
      </c>
      <c r="C25" s="11">
        <f t="shared" ref="C25:W25" si="6">IFERROR(C12/C21,0)</f>
        <v>5.0780633143989611E-4</v>
      </c>
      <c r="D25" s="11">
        <f t="shared" si="6"/>
        <v>5.1480583424711455E-4</v>
      </c>
      <c r="E25" s="11">
        <f t="shared" si="6"/>
        <v>4.4996096316717569E-4</v>
      </c>
      <c r="F25" s="11">
        <f t="shared" si="6"/>
        <v>4.0011877284030199E-4</v>
      </c>
      <c r="G25" s="11">
        <f t="shared" si="6"/>
        <v>3.5317620718528176E-4</v>
      </c>
      <c r="H25" s="11">
        <f t="shared" si="6"/>
        <v>3.8310956174415853E-4</v>
      </c>
      <c r="I25" s="11">
        <f t="shared" si="6"/>
        <v>3.8546251704663591E-4</v>
      </c>
      <c r="J25" s="11">
        <f t="shared" si="6"/>
        <v>4.198461820219248E-4</v>
      </c>
      <c r="K25" s="11">
        <f t="shared" si="6"/>
        <v>4.0131966966958554E-4</v>
      </c>
      <c r="L25" s="11">
        <f t="shared" si="6"/>
        <v>4.6298031464055703E-4</v>
      </c>
      <c r="M25" s="11">
        <f t="shared" si="6"/>
        <v>3.9145819953750991E-4</v>
      </c>
      <c r="N25" s="11">
        <f t="shared" si="6"/>
        <v>2.5645051836449225E-4</v>
      </c>
      <c r="O25" s="11">
        <f t="shared" si="6"/>
        <v>2.3642462914169978E-4</v>
      </c>
      <c r="P25" s="11">
        <f t="shared" si="6"/>
        <v>2.5393466744968313E-4</v>
      </c>
      <c r="Q25" s="11">
        <f t="shared" si="6"/>
        <v>6.3239893704828928E-5</v>
      </c>
      <c r="R25" s="11">
        <f t="shared" si="6"/>
        <v>0</v>
      </c>
      <c r="S25" s="11">
        <f t="shared" si="6"/>
        <v>0</v>
      </c>
      <c r="T25" s="11">
        <f t="shared" si="6"/>
        <v>0</v>
      </c>
      <c r="U25" s="11">
        <f t="shared" si="6"/>
        <v>2.8199418128867947E-6</v>
      </c>
      <c r="V25" s="11">
        <f t="shared" si="6"/>
        <v>0</v>
      </c>
      <c r="W25" s="11">
        <f t="shared" si="6"/>
        <v>0</v>
      </c>
    </row>
    <row r="26" spans="2:23" outlineLevel="1" x14ac:dyDescent="0.2">
      <c r="B26" s="4" t="s">
        <v>16</v>
      </c>
      <c r="C26" s="11">
        <f t="shared" ref="C26:W26" si="7">IFERROR(C13/C21,0)</f>
        <v>8.075332978900826E-2</v>
      </c>
      <c r="D26" s="11">
        <f t="shared" si="7"/>
        <v>7.6213039822546999E-2</v>
      </c>
      <c r="E26" s="11">
        <f t="shared" si="7"/>
        <v>8.4501466569765385E-2</v>
      </c>
      <c r="F26" s="11">
        <f t="shared" si="7"/>
        <v>0.10098599367960254</v>
      </c>
      <c r="G26" s="11">
        <f t="shared" si="7"/>
        <v>8.8296991828578114E-2</v>
      </c>
      <c r="H26" s="11">
        <f t="shared" si="7"/>
        <v>8.2762276805462331E-2</v>
      </c>
      <c r="I26" s="11">
        <f t="shared" si="7"/>
        <v>7.662590663541137E-2</v>
      </c>
      <c r="J26" s="11">
        <f t="shared" si="7"/>
        <v>7.2432082660456171E-2</v>
      </c>
      <c r="K26" s="11">
        <f t="shared" si="7"/>
        <v>6.7751579819862823E-2</v>
      </c>
      <c r="L26" s="11">
        <f t="shared" si="7"/>
        <v>7.254347208376348E-2</v>
      </c>
      <c r="M26" s="11">
        <f t="shared" si="7"/>
        <v>7.2305918725639684E-2</v>
      </c>
      <c r="N26" s="11">
        <f t="shared" si="7"/>
        <v>8.0741148269614177E-2</v>
      </c>
      <c r="O26" s="11">
        <f t="shared" si="7"/>
        <v>6.0316781064991255E-2</v>
      </c>
      <c r="P26" s="11">
        <f t="shared" si="7"/>
        <v>6.7590186403818253E-2</v>
      </c>
      <c r="Q26" s="11">
        <f t="shared" si="7"/>
        <v>6.8095475883473575E-2</v>
      </c>
      <c r="R26" s="11">
        <f t="shared" si="7"/>
        <v>5.9846934430189472E-2</v>
      </c>
      <c r="S26" s="11">
        <f t="shared" si="7"/>
        <v>5.4068163123994692E-2</v>
      </c>
      <c r="T26" s="11">
        <f t="shared" si="7"/>
        <v>4.5727540686400135E-2</v>
      </c>
      <c r="U26" s="11">
        <f t="shared" si="7"/>
        <v>4.7845890073876636E-2</v>
      </c>
      <c r="V26" s="11">
        <f t="shared" si="7"/>
        <v>4.9477749167858985E-2</v>
      </c>
      <c r="W26" s="11">
        <f t="shared" si="7"/>
        <v>4.4116607492194225E-2</v>
      </c>
    </row>
    <row r="27" spans="2:23" outlineLevel="1" x14ac:dyDescent="0.2">
      <c r="B27" s="4" t="s">
        <v>21</v>
      </c>
      <c r="C27" s="11">
        <f t="shared" ref="C27:W27" si="8">IFERROR(C14/C21,0)</f>
        <v>0</v>
      </c>
      <c r="D27" s="11">
        <f t="shared" si="8"/>
        <v>0</v>
      </c>
      <c r="E27" s="11">
        <f t="shared" si="8"/>
        <v>0</v>
      </c>
      <c r="F27" s="11">
        <f t="shared" si="8"/>
        <v>0</v>
      </c>
      <c r="G27" s="11">
        <f t="shared" si="8"/>
        <v>0</v>
      </c>
      <c r="H27" s="11">
        <f t="shared" si="8"/>
        <v>0</v>
      </c>
      <c r="I27" s="11">
        <f t="shared" si="8"/>
        <v>0</v>
      </c>
      <c r="J27" s="11">
        <f t="shared" si="8"/>
        <v>0</v>
      </c>
      <c r="K27" s="11">
        <f t="shared" si="8"/>
        <v>0</v>
      </c>
      <c r="L27" s="11">
        <f t="shared" si="8"/>
        <v>0</v>
      </c>
      <c r="M27" s="11">
        <f t="shared" si="8"/>
        <v>0</v>
      </c>
      <c r="N27" s="11">
        <f t="shared" si="8"/>
        <v>0</v>
      </c>
      <c r="O27" s="11">
        <f t="shared" si="8"/>
        <v>0</v>
      </c>
      <c r="P27" s="11">
        <f t="shared" si="8"/>
        <v>0</v>
      </c>
      <c r="Q27" s="11">
        <f t="shared" si="8"/>
        <v>0</v>
      </c>
      <c r="R27" s="11">
        <f t="shared" si="8"/>
        <v>0</v>
      </c>
      <c r="S27" s="11">
        <f t="shared" si="8"/>
        <v>0</v>
      </c>
      <c r="T27" s="11">
        <f t="shared" si="8"/>
        <v>0</v>
      </c>
      <c r="U27" s="11">
        <f t="shared" si="8"/>
        <v>0</v>
      </c>
      <c r="V27" s="11">
        <f t="shared" si="8"/>
        <v>0</v>
      </c>
      <c r="W27" s="11">
        <f t="shared" si="8"/>
        <v>0</v>
      </c>
    </row>
    <row r="28" spans="2:23" outlineLevel="1" x14ac:dyDescent="0.2">
      <c r="B28" s="4" t="s">
        <v>20</v>
      </c>
      <c r="C28" s="11">
        <f t="shared" ref="C28:W28" si="9">IFERROR(C15/C21,0)</f>
        <v>0.85659049690776856</v>
      </c>
      <c r="D28" s="11">
        <f t="shared" si="9"/>
        <v>0.86435321295880529</v>
      </c>
      <c r="E28" s="11">
        <f t="shared" si="9"/>
        <v>0.86587079600778227</v>
      </c>
      <c r="F28" s="11">
        <f t="shared" si="9"/>
        <v>0.84504597819003036</v>
      </c>
      <c r="G28" s="11">
        <f t="shared" si="9"/>
        <v>0.84172774598941658</v>
      </c>
      <c r="H28" s="11">
        <f t="shared" si="9"/>
        <v>0.84162673856158432</v>
      </c>
      <c r="I28" s="11">
        <f t="shared" si="9"/>
        <v>0.86244022444766233</v>
      </c>
      <c r="J28" s="11">
        <f t="shared" si="9"/>
        <v>0.86461771283009647</v>
      </c>
      <c r="K28" s="11">
        <f t="shared" si="9"/>
        <v>0.86656604958167083</v>
      </c>
      <c r="L28" s="11">
        <f t="shared" si="9"/>
        <v>0.85463263358088826</v>
      </c>
      <c r="M28" s="11">
        <f t="shared" si="9"/>
        <v>0.86550985587983098</v>
      </c>
      <c r="N28" s="11">
        <f t="shared" si="9"/>
        <v>0.83540155428835161</v>
      </c>
      <c r="O28" s="11">
        <f t="shared" si="9"/>
        <v>0.8830832246971142</v>
      </c>
      <c r="P28" s="11">
        <f t="shared" si="9"/>
        <v>0.88161771120618193</v>
      </c>
      <c r="Q28" s="11">
        <f t="shared" si="9"/>
        <v>0.85383453388199626</v>
      </c>
      <c r="R28" s="11">
        <f t="shared" si="9"/>
        <v>0.88262968087224591</v>
      </c>
      <c r="S28" s="11">
        <f t="shared" si="9"/>
        <v>0.87886502090229701</v>
      </c>
      <c r="T28" s="11">
        <f t="shared" si="9"/>
        <v>0.89275931156049193</v>
      </c>
      <c r="U28" s="11">
        <f t="shared" si="9"/>
        <v>0.88351561268497369</v>
      </c>
      <c r="V28" s="11">
        <f t="shared" si="9"/>
        <v>0.88147543027263819</v>
      </c>
      <c r="W28" s="11">
        <f t="shared" si="9"/>
        <v>0.90850427126580235</v>
      </c>
    </row>
    <row r="29" spans="2:23" outlineLevel="1" x14ac:dyDescent="0.2">
      <c r="B29" s="4" t="s">
        <v>0</v>
      </c>
      <c r="C29" s="11">
        <f t="shared" ref="C29:W29" si="10">IFERROR(C16/C21,0)</f>
        <v>0</v>
      </c>
      <c r="D29" s="11">
        <f t="shared" si="10"/>
        <v>0</v>
      </c>
      <c r="E29" s="11">
        <f t="shared" si="10"/>
        <v>0</v>
      </c>
      <c r="F29" s="11">
        <f t="shared" si="10"/>
        <v>0</v>
      </c>
      <c r="G29" s="11">
        <f t="shared" si="10"/>
        <v>0</v>
      </c>
      <c r="H29" s="11">
        <f t="shared" si="10"/>
        <v>0</v>
      </c>
      <c r="I29" s="11">
        <f t="shared" si="10"/>
        <v>0</v>
      </c>
      <c r="J29" s="11">
        <f t="shared" si="10"/>
        <v>0</v>
      </c>
      <c r="K29" s="11">
        <f t="shared" si="10"/>
        <v>0</v>
      </c>
      <c r="L29" s="11">
        <f t="shared" si="10"/>
        <v>0</v>
      </c>
      <c r="M29" s="11">
        <f t="shared" si="10"/>
        <v>0</v>
      </c>
      <c r="N29" s="11">
        <f t="shared" si="10"/>
        <v>3.0311633195360916E-2</v>
      </c>
      <c r="O29" s="11">
        <f t="shared" si="10"/>
        <v>3.1615632041770377E-2</v>
      </c>
      <c r="P29" s="11">
        <f t="shared" si="10"/>
        <v>1.3331921459902802E-2</v>
      </c>
      <c r="Q29" s="11">
        <f t="shared" si="10"/>
        <v>1.8035137236297894E-2</v>
      </c>
      <c r="R29" s="11">
        <f t="shared" si="10"/>
        <v>0</v>
      </c>
      <c r="S29" s="11">
        <f t="shared" si="10"/>
        <v>0</v>
      </c>
      <c r="T29" s="11">
        <f t="shared" si="10"/>
        <v>0</v>
      </c>
      <c r="U29" s="11">
        <f t="shared" si="10"/>
        <v>0</v>
      </c>
      <c r="V29" s="11">
        <f t="shared" si="10"/>
        <v>0</v>
      </c>
      <c r="W29" s="11">
        <f t="shared" si="10"/>
        <v>0</v>
      </c>
    </row>
    <row r="30" spans="2:23" outlineLevel="1" x14ac:dyDescent="0.2">
      <c r="B30" s="4" t="s">
        <v>22</v>
      </c>
      <c r="C30" s="11">
        <f t="shared" ref="C30:W30" si="11">IFERROR(C17/C21,0)</f>
        <v>0</v>
      </c>
      <c r="D30" s="11">
        <f t="shared" si="11"/>
        <v>1.5269405771638623E-4</v>
      </c>
      <c r="E30" s="11">
        <f t="shared" si="11"/>
        <v>1.4586119950774429E-4</v>
      </c>
      <c r="F30" s="11">
        <f t="shared" si="11"/>
        <v>2.113037653626642E-4</v>
      </c>
      <c r="G30" s="11">
        <f t="shared" si="11"/>
        <v>2.2380868397470371E-4</v>
      </c>
      <c r="H30" s="11">
        <f t="shared" si="11"/>
        <v>2.1324482603443936E-4</v>
      </c>
      <c r="I30" s="11">
        <f t="shared" si="11"/>
        <v>2.4060547048548135E-4</v>
      </c>
      <c r="J30" s="11">
        <f t="shared" si="11"/>
        <v>0</v>
      </c>
      <c r="K30" s="11">
        <f t="shared" si="11"/>
        <v>0</v>
      </c>
      <c r="L30" s="11">
        <f t="shared" si="11"/>
        <v>0</v>
      </c>
      <c r="M30" s="11">
        <f t="shared" si="11"/>
        <v>0</v>
      </c>
      <c r="N30" s="11">
        <f t="shared" si="11"/>
        <v>0</v>
      </c>
      <c r="O30" s="11">
        <f t="shared" si="11"/>
        <v>0</v>
      </c>
      <c r="P30" s="11">
        <f t="shared" si="11"/>
        <v>0</v>
      </c>
      <c r="Q30" s="11">
        <f t="shared" si="11"/>
        <v>0</v>
      </c>
      <c r="R30" s="11">
        <f t="shared" si="11"/>
        <v>1.9528188003005725E-5</v>
      </c>
      <c r="S30" s="11">
        <f t="shared" si="11"/>
        <v>1.8492555227819706E-5</v>
      </c>
      <c r="T30" s="11">
        <f t="shared" si="11"/>
        <v>1.9185159833772872E-5</v>
      </c>
      <c r="U30" s="11">
        <f t="shared" si="11"/>
        <v>1.9281653421448175E-5</v>
      </c>
      <c r="V30" s="11">
        <f t="shared" si="11"/>
        <v>1.976677072573436E-5</v>
      </c>
      <c r="W30" s="11">
        <f t="shared" si="11"/>
        <v>2.2774011209368322E-5</v>
      </c>
    </row>
    <row r="31" spans="2:23" outlineLevel="1" x14ac:dyDescent="0.2">
      <c r="B31" s="4" t="s">
        <v>23</v>
      </c>
      <c r="C31" s="11">
        <f t="shared" ref="C31:W31" si="12">IFERROR(C18/C21,0)</f>
        <v>0</v>
      </c>
      <c r="D31" s="11">
        <f t="shared" si="12"/>
        <v>0</v>
      </c>
      <c r="E31" s="11">
        <f t="shared" si="12"/>
        <v>0</v>
      </c>
      <c r="F31" s="11">
        <f t="shared" si="12"/>
        <v>0</v>
      </c>
      <c r="G31" s="11">
        <f t="shared" si="12"/>
        <v>0</v>
      </c>
      <c r="H31" s="11">
        <f t="shared" si="12"/>
        <v>0</v>
      </c>
      <c r="I31" s="11">
        <f t="shared" si="12"/>
        <v>0</v>
      </c>
      <c r="J31" s="11">
        <f t="shared" si="12"/>
        <v>0</v>
      </c>
      <c r="K31" s="11">
        <f t="shared" si="12"/>
        <v>0</v>
      </c>
      <c r="L31" s="11">
        <f t="shared" si="12"/>
        <v>0</v>
      </c>
      <c r="M31" s="11">
        <f t="shared" si="12"/>
        <v>0</v>
      </c>
      <c r="N31" s="11">
        <f t="shared" si="12"/>
        <v>0</v>
      </c>
      <c r="O31" s="11">
        <f t="shared" si="12"/>
        <v>0</v>
      </c>
      <c r="P31" s="11">
        <f t="shared" si="12"/>
        <v>0</v>
      </c>
      <c r="Q31" s="11">
        <f t="shared" si="12"/>
        <v>1.8790573182071331E-3</v>
      </c>
      <c r="R31" s="11">
        <f t="shared" si="12"/>
        <v>1.9068201534594926E-3</v>
      </c>
      <c r="S31" s="11">
        <f t="shared" si="12"/>
        <v>2.1335230817440152E-3</v>
      </c>
      <c r="T31" s="11">
        <f t="shared" si="12"/>
        <v>2.7932441608383273E-3</v>
      </c>
      <c r="U31" s="11">
        <f t="shared" si="12"/>
        <v>2.7533719044492461E-3</v>
      </c>
      <c r="V31" s="11">
        <f t="shared" si="12"/>
        <v>2.4047166092538504E-3</v>
      </c>
      <c r="W31" s="11">
        <f t="shared" si="12"/>
        <v>2.8181814041088877E-3</v>
      </c>
    </row>
    <row r="32" spans="2:23" outlineLevel="1" x14ac:dyDescent="0.2">
      <c r="B32" s="4" t="s">
        <v>17</v>
      </c>
      <c r="C32" s="11">
        <f t="shared" ref="C32:W32" si="13">IFERROR(C19/C21,0)</f>
        <v>0</v>
      </c>
      <c r="D32" s="11">
        <f t="shared" si="13"/>
        <v>0</v>
      </c>
      <c r="E32" s="11">
        <f t="shared" si="13"/>
        <v>0</v>
      </c>
      <c r="F32" s="11">
        <f t="shared" si="13"/>
        <v>0</v>
      </c>
      <c r="G32" s="11">
        <f t="shared" si="13"/>
        <v>0</v>
      </c>
      <c r="H32" s="11">
        <f t="shared" si="13"/>
        <v>0</v>
      </c>
      <c r="I32" s="11">
        <f t="shared" si="13"/>
        <v>0</v>
      </c>
      <c r="J32" s="11">
        <f t="shared" si="13"/>
        <v>0</v>
      </c>
      <c r="K32" s="11">
        <f t="shared" si="13"/>
        <v>0</v>
      </c>
      <c r="L32" s="11">
        <f t="shared" si="13"/>
        <v>0</v>
      </c>
      <c r="M32" s="11">
        <f t="shared" si="13"/>
        <v>0</v>
      </c>
      <c r="N32" s="11">
        <f t="shared" si="13"/>
        <v>0</v>
      </c>
      <c r="O32" s="11">
        <f t="shared" si="13"/>
        <v>0</v>
      </c>
      <c r="P32" s="11">
        <f t="shared" si="13"/>
        <v>0</v>
      </c>
      <c r="Q32" s="11">
        <f t="shared" si="13"/>
        <v>0</v>
      </c>
      <c r="R32" s="11">
        <f t="shared" si="13"/>
        <v>0</v>
      </c>
      <c r="S32" s="11">
        <f t="shared" si="13"/>
        <v>0</v>
      </c>
      <c r="T32" s="11">
        <f t="shared" si="13"/>
        <v>0</v>
      </c>
      <c r="U32" s="11">
        <f t="shared" si="13"/>
        <v>0</v>
      </c>
      <c r="V32" s="11">
        <f t="shared" si="13"/>
        <v>0</v>
      </c>
      <c r="W32" s="11">
        <f t="shared" si="13"/>
        <v>0</v>
      </c>
    </row>
    <row r="33" spans="1:28" outlineLevel="1" x14ac:dyDescent="0.2">
      <c r="B33" s="4" t="s">
        <v>1</v>
      </c>
      <c r="C33" s="11">
        <f t="shared" ref="C33:W33" si="14">IFERROR(C20/C21,0)</f>
        <v>1.0695165507004496E-3</v>
      </c>
      <c r="D33" s="11">
        <f t="shared" si="14"/>
        <v>1.3280565669882695E-3</v>
      </c>
      <c r="E33" s="11">
        <f t="shared" si="14"/>
        <v>4.7000645944238282E-4</v>
      </c>
      <c r="F33" s="11">
        <f t="shared" si="14"/>
        <v>4.3720761470348208E-4</v>
      </c>
      <c r="G33" s="11">
        <f t="shared" si="14"/>
        <v>4.1556186053103049E-4</v>
      </c>
      <c r="H33" s="11">
        <f t="shared" si="14"/>
        <v>3.3036700810497381E-4</v>
      </c>
      <c r="I33" s="11">
        <f t="shared" si="14"/>
        <v>5.8114590008173672E-4</v>
      </c>
      <c r="J33" s="11">
        <f t="shared" si="14"/>
        <v>5.6160484025794997E-4</v>
      </c>
      <c r="K33" s="11">
        <f t="shared" si="14"/>
        <v>6.3762720873324335E-4</v>
      </c>
      <c r="L33" s="11">
        <f t="shared" si="14"/>
        <v>6.2572893446546614E-4</v>
      </c>
      <c r="M33" s="11">
        <f t="shared" si="14"/>
        <v>5.9218717304349608E-4</v>
      </c>
      <c r="N33" s="11">
        <f t="shared" si="14"/>
        <v>4.3396657321293869E-4</v>
      </c>
      <c r="O33" s="11">
        <f t="shared" si="14"/>
        <v>3.5250583241538611E-4</v>
      </c>
      <c r="P33" s="11">
        <f t="shared" si="14"/>
        <v>3.7094329061386857E-4</v>
      </c>
      <c r="Q33" s="11">
        <f t="shared" si="14"/>
        <v>2.8435094374267656E-4</v>
      </c>
      <c r="R33" s="11">
        <f t="shared" si="14"/>
        <v>4.0342307186009381E-4</v>
      </c>
      <c r="S33" s="11">
        <f t="shared" si="14"/>
        <v>3.2863119895358399E-4</v>
      </c>
      <c r="T33" s="11">
        <f t="shared" si="14"/>
        <v>2.967272745690481E-4</v>
      </c>
      <c r="U33" s="11">
        <f t="shared" si="14"/>
        <v>1.5085965636941052E-4</v>
      </c>
      <c r="V33" s="11">
        <f t="shared" si="14"/>
        <v>1.8625239716323199E-4</v>
      </c>
      <c r="W33" s="11">
        <f t="shared" si="14"/>
        <v>1.4930641748861875E-4</v>
      </c>
    </row>
    <row r="34" spans="1:28" x14ac:dyDescent="0.2">
      <c r="B34" s="15"/>
      <c r="C34" s="10"/>
      <c r="D34" s="10"/>
      <c r="E34" s="10"/>
      <c r="F34" s="10"/>
      <c r="G34" s="10"/>
      <c r="H34" s="10"/>
      <c r="I34" s="10"/>
      <c r="J34" s="10"/>
      <c r="K34" s="10"/>
      <c r="L34" s="10"/>
      <c r="M34" s="10"/>
      <c r="N34" s="10"/>
      <c r="O34" s="10"/>
      <c r="P34" s="10"/>
      <c r="Q34" s="10"/>
      <c r="R34" s="10"/>
      <c r="S34" s="10"/>
      <c r="T34" s="10"/>
      <c r="U34" s="10"/>
      <c r="V34" s="10"/>
      <c r="W34" s="10"/>
    </row>
    <row r="36" spans="1:28" s="29" customFormat="1" x14ac:dyDescent="0.2">
      <c r="A36" s="28" t="s">
        <v>165</v>
      </c>
      <c r="C36" s="28"/>
      <c r="D36" s="28"/>
      <c r="E36" s="28"/>
      <c r="F36" s="28"/>
      <c r="G36" s="28"/>
      <c r="H36" s="28"/>
      <c r="I36" s="28"/>
      <c r="J36" s="28"/>
      <c r="K36" s="28"/>
      <c r="L36" s="28"/>
      <c r="M36" s="28"/>
      <c r="N36" s="28"/>
      <c r="O36" s="28"/>
      <c r="P36" s="28"/>
      <c r="Q36" s="28"/>
      <c r="R36" s="28"/>
      <c r="S36" s="28"/>
      <c r="T36" s="28"/>
      <c r="U36" s="28"/>
      <c r="V36" s="28"/>
      <c r="W36" s="28"/>
      <c r="X36" s="28"/>
      <c r="Y36" s="28"/>
      <c r="AA36" s="28"/>
      <c r="AB36" s="28"/>
    </row>
    <row r="37" spans="1:28" outlineLevel="1" x14ac:dyDescent="0.2">
      <c r="A37" s="6"/>
      <c r="B37" s="20" t="s">
        <v>88</v>
      </c>
      <c r="C37" s="5">
        <f>C72+C107+C142</f>
        <v>40214.939240549516</v>
      </c>
      <c r="D37" s="5">
        <f t="shared" ref="D37:W37" si="15">D72+D107+D142</f>
        <v>39774.035852345907</v>
      </c>
      <c r="E37" s="5">
        <f t="shared" si="15"/>
        <v>41993.021538701774</v>
      </c>
      <c r="F37" s="5">
        <f t="shared" si="15"/>
        <v>42807.035279856616</v>
      </c>
      <c r="G37" s="5">
        <f t="shared" si="15"/>
        <v>42377.857726436152</v>
      </c>
      <c r="H37" s="5">
        <f t="shared" si="15"/>
        <v>42556.462866629226</v>
      </c>
      <c r="I37" s="5">
        <f t="shared" si="15"/>
        <v>42493.529819471012</v>
      </c>
      <c r="J37" s="5">
        <f t="shared" si="15"/>
        <v>43347.103011712243</v>
      </c>
      <c r="K37" s="5">
        <f t="shared" si="15"/>
        <v>45666.283080226116</v>
      </c>
      <c r="L37" s="5">
        <f t="shared" si="15"/>
        <v>41353.630579872079</v>
      </c>
      <c r="M37" s="5">
        <f t="shared" si="15"/>
        <v>43099.963170896888</v>
      </c>
      <c r="N37" s="5">
        <f t="shared" si="15"/>
        <v>49787.192217300515</v>
      </c>
      <c r="O37" s="5">
        <f t="shared" si="15"/>
        <v>51188.535898434027</v>
      </c>
      <c r="P37" s="5">
        <f t="shared" si="15"/>
        <v>43455.700681557886</v>
      </c>
      <c r="Q37" s="5">
        <f t="shared" si="15"/>
        <v>41492.34361249354</v>
      </c>
      <c r="R37" s="5">
        <f t="shared" si="15"/>
        <v>49122.2032649627</v>
      </c>
      <c r="S37" s="5">
        <f t="shared" si="15"/>
        <v>51807.969969606973</v>
      </c>
      <c r="T37" s="5">
        <f t="shared" si="15"/>
        <v>50828.424290542658</v>
      </c>
      <c r="U37" s="5">
        <f t="shared" si="15"/>
        <v>50200.490952803848</v>
      </c>
      <c r="V37" s="5">
        <f t="shared" si="15"/>
        <v>49031.620218891447</v>
      </c>
      <c r="W37" s="5">
        <f t="shared" si="15"/>
        <v>43762.980410719494</v>
      </c>
      <c r="Z37" s="21"/>
    </row>
    <row r="38" spans="1:28" outlineLevel="1" x14ac:dyDescent="0.2">
      <c r="A38" s="6"/>
      <c r="B38" s="7" t="s">
        <v>89</v>
      </c>
      <c r="C38" s="5">
        <f>C73+C108</f>
        <v>96.938000000000002</v>
      </c>
      <c r="D38" s="5">
        <f t="shared" ref="D38:W41" si="16">D73+D108</f>
        <v>94.981999999999999</v>
      </c>
      <c r="E38" s="5">
        <f t="shared" si="16"/>
        <v>99.292000000000002</v>
      </c>
      <c r="F38" s="5">
        <f t="shared" si="16"/>
        <v>97.391999999999996</v>
      </c>
      <c r="G38" s="5">
        <f t="shared" si="16"/>
        <v>94.126000000000005</v>
      </c>
      <c r="H38" s="5">
        <f t="shared" si="16"/>
        <v>96.35</v>
      </c>
      <c r="I38" s="5">
        <f t="shared" si="16"/>
        <v>98.683999999999997</v>
      </c>
      <c r="J38" s="5">
        <f t="shared" si="16"/>
        <v>106.94200000000001</v>
      </c>
      <c r="K38" s="5">
        <f t="shared" si="16"/>
        <v>113.947</v>
      </c>
      <c r="L38" s="5">
        <f t="shared" si="16"/>
        <v>102.586</v>
      </c>
      <c r="M38" s="5">
        <f t="shared" si="16"/>
        <v>110.52199999999999</v>
      </c>
      <c r="N38" s="5">
        <f t="shared" si="16"/>
        <v>109.33500000000001</v>
      </c>
      <c r="O38" s="5">
        <f t="shared" si="16"/>
        <v>113.58699999999999</v>
      </c>
      <c r="P38" s="5">
        <f t="shared" si="16"/>
        <v>120.26</v>
      </c>
      <c r="Q38" s="5">
        <f t="shared" si="16"/>
        <v>121.108</v>
      </c>
      <c r="R38" s="5">
        <f t="shared" si="16"/>
        <v>121.61099999999999</v>
      </c>
      <c r="S38" s="5">
        <f t="shared" si="16"/>
        <v>118.65700000000001</v>
      </c>
      <c r="T38" s="5">
        <f t="shared" si="16"/>
        <v>121.03400000000001</v>
      </c>
      <c r="U38" s="5">
        <f t="shared" si="16"/>
        <v>111.495</v>
      </c>
      <c r="V38" s="5">
        <f t="shared" si="16"/>
        <v>109.09399999999999</v>
      </c>
      <c r="W38" s="5">
        <f t="shared" si="16"/>
        <v>88.954000000000008</v>
      </c>
      <c r="Z38" s="21"/>
    </row>
    <row r="39" spans="1:28" outlineLevel="1" x14ac:dyDescent="0.2">
      <c r="A39" s="6"/>
      <c r="B39" s="7" t="s">
        <v>25</v>
      </c>
      <c r="C39" s="5">
        <f>C74+C109</f>
        <v>1203.877</v>
      </c>
      <c r="D39" s="5">
        <f t="shared" si="16"/>
        <v>1234.307</v>
      </c>
      <c r="E39" s="5">
        <f t="shared" si="16"/>
        <v>1250.0909999999999</v>
      </c>
      <c r="F39" s="5">
        <f t="shared" si="16"/>
        <v>1261.018</v>
      </c>
      <c r="G39" s="5">
        <f t="shared" si="16"/>
        <v>1265.6469999999999</v>
      </c>
      <c r="H39" s="5">
        <f t="shared" si="16"/>
        <v>1270.6190000000001</v>
      </c>
      <c r="I39" s="5">
        <f t="shared" si="16"/>
        <v>1283.1959999999999</v>
      </c>
      <c r="J39" s="5">
        <f t="shared" si="16"/>
        <v>1306.0360000000001</v>
      </c>
      <c r="K39" s="5">
        <f t="shared" si="16"/>
        <v>1351.569</v>
      </c>
      <c r="L39" s="5">
        <f t="shared" si="16"/>
        <v>1392.546</v>
      </c>
      <c r="M39" s="5">
        <f t="shared" si="16"/>
        <v>1441.723</v>
      </c>
      <c r="N39" s="5">
        <f t="shared" si="16"/>
        <v>1464.55</v>
      </c>
      <c r="O39" s="5">
        <f t="shared" si="16"/>
        <v>1492.2269999999999</v>
      </c>
      <c r="P39" s="5">
        <f t="shared" si="16"/>
        <v>1507.3140000000001</v>
      </c>
      <c r="Q39" s="5">
        <f t="shared" si="16"/>
        <v>1524.0639999999999</v>
      </c>
      <c r="R39" s="5">
        <f t="shared" si="16"/>
        <v>1558.393</v>
      </c>
      <c r="S39" s="5">
        <f t="shared" si="16"/>
        <v>1571.826</v>
      </c>
      <c r="T39" s="5">
        <f t="shared" si="16"/>
        <v>1579.152</v>
      </c>
      <c r="U39" s="5">
        <f t="shared" si="16"/>
        <v>1590.9069999999999</v>
      </c>
      <c r="V39" s="5">
        <f t="shared" si="16"/>
        <v>1585.1280000000002</v>
      </c>
      <c r="W39" s="5">
        <f t="shared" si="16"/>
        <v>1618.3530000000001</v>
      </c>
    </row>
    <row r="40" spans="1:28" outlineLevel="1" x14ac:dyDescent="0.2">
      <c r="A40" s="6"/>
      <c r="B40" s="7" t="s">
        <v>30</v>
      </c>
      <c r="C40" s="5">
        <f>C41*1000/C39</f>
        <v>20547.240692295487</v>
      </c>
      <c r="D40" s="5">
        <f t="shared" ref="D40:W40" si="17">D41*1000/D39</f>
        <v>19827.43016848564</v>
      </c>
      <c r="E40" s="5">
        <f t="shared" si="17"/>
        <v>20651.737795895664</v>
      </c>
      <c r="F40" s="5">
        <f t="shared" si="17"/>
        <v>20856.539335622896</v>
      </c>
      <c r="G40" s="5">
        <f t="shared" si="17"/>
        <v>20545.893788064848</v>
      </c>
      <c r="H40" s="5">
        <f t="shared" si="17"/>
        <v>20529.173371319295</v>
      </c>
      <c r="I40" s="5">
        <f t="shared" si="17"/>
        <v>20283.700033909885</v>
      </c>
      <c r="J40" s="5">
        <f t="shared" si="17"/>
        <v>20309.474413197859</v>
      </c>
      <c r="K40" s="5">
        <f t="shared" si="17"/>
        <v>20653.862564428167</v>
      </c>
      <c r="L40" s="5">
        <f t="shared" si="17"/>
        <v>18152.078043845861</v>
      </c>
      <c r="M40" s="5">
        <f t="shared" si="17"/>
        <v>18245.464711193858</v>
      </c>
      <c r="N40" s="5">
        <f t="shared" si="17"/>
        <v>20722.384796142567</v>
      </c>
      <c r="O40" s="5">
        <f t="shared" si="17"/>
        <v>20886.365705267563</v>
      </c>
      <c r="P40" s="5">
        <f t="shared" si="17"/>
        <v>17541.17763948127</v>
      </c>
      <c r="Q40" s="5">
        <f t="shared" si="17"/>
        <v>16542.339837086118</v>
      </c>
      <c r="R40" s="5">
        <f t="shared" si="17"/>
        <v>19136.115968287042</v>
      </c>
      <c r="S40" s="5">
        <f t="shared" si="17"/>
        <v>19968.967970012804</v>
      </c>
      <c r="T40" s="5">
        <f t="shared" si="17"/>
        <v>19468.372229128126</v>
      </c>
      <c r="U40" s="5">
        <f t="shared" si="17"/>
        <v>19052.226763922426</v>
      </c>
      <c r="V40" s="5">
        <f t="shared" si="17"/>
        <v>18648.816480128546</v>
      </c>
      <c r="W40" s="5">
        <f t="shared" si="17"/>
        <v>16275.820303502524</v>
      </c>
    </row>
    <row r="41" spans="1:28" outlineLevel="1" x14ac:dyDescent="0.2">
      <c r="A41" s="6"/>
      <c r="B41" s="7" t="s">
        <v>31</v>
      </c>
      <c r="C41" s="5">
        <f>C76+C111</f>
        <v>24736.350482918613</v>
      </c>
      <c r="D41" s="5">
        <f t="shared" si="16"/>
        <v>24473.135848973005</v>
      </c>
      <c r="E41" s="5">
        <f t="shared" si="16"/>
        <v>25816.551553009005</v>
      </c>
      <c r="F41" s="5">
        <f t="shared" si="16"/>
        <v>26300.471519928516</v>
      </c>
      <c r="G41" s="5">
        <f t="shared" si="16"/>
        <v>26003.848835182907</v>
      </c>
      <c r="H41" s="5">
        <f t="shared" si="16"/>
        <v>26084.757739892353</v>
      </c>
      <c r="I41" s="5">
        <f t="shared" si="16"/>
        <v>26027.962748713027</v>
      </c>
      <c r="J41" s="5">
        <f t="shared" si="16"/>
        <v>26524.904724715278</v>
      </c>
      <c r="K41" s="5">
        <f t="shared" si="16"/>
        <v>27915.120372341615</v>
      </c>
      <c r="L41" s="5">
        <f t="shared" si="16"/>
        <v>25277.603671645378</v>
      </c>
      <c r="M41" s="5">
        <f t="shared" si="16"/>
        <v>26304.90611981654</v>
      </c>
      <c r="N41" s="5">
        <f t="shared" si="16"/>
        <v>30348.968653190594</v>
      </c>
      <c r="O41" s="5">
        <f t="shared" si="16"/>
        <v>31167.1988372743</v>
      </c>
      <c r="P41" s="5">
        <f t="shared" si="16"/>
        <v>26440.062632477071</v>
      </c>
      <c r="Q41" s="5">
        <f t="shared" si="16"/>
        <v>25211.584621468814</v>
      </c>
      <c r="R41" s="5">
        <f t="shared" si="16"/>
        <v>29821.58917216675</v>
      </c>
      <c r="S41" s="5">
        <f t="shared" si="16"/>
        <v>31387.743048433345</v>
      </c>
      <c r="T41" s="5">
        <f t="shared" si="16"/>
        <v>30743.518942372139</v>
      </c>
      <c r="U41" s="5">
        <f t="shared" si="16"/>
        <v>30310.320924311534</v>
      </c>
      <c r="V41" s="5">
        <f t="shared" si="16"/>
        <v>29560.761169513207</v>
      </c>
      <c r="W41" s="5">
        <f t="shared" si="16"/>
        <v>26340.022615634221</v>
      </c>
    </row>
    <row r="42" spans="1:28" outlineLevel="1" x14ac:dyDescent="0.2">
      <c r="A42" s="6"/>
      <c r="B42" s="7" t="s">
        <v>140</v>
      </c>
      <c r="C42" s="14"/>
      <c r="D42" s="14"/>
      <c r="E42" s="14"/>
      <c r="F42" s="14"/>
      <c r="G42" s="14"/>
      <c r="H42" s="14"/>
      <c r="I42" s="14"/>
      <c r="J42" s="14"/>
      <c r="K42" s="14"/>
      <c r="L42" s="14"/>
      <c r="M42" s="14"/>
      <c r="N42" s="14"/>
      <c r="O42" s="14"/>
      <c r="P42" s="14"/>
      <c r="Q42" s="14"/>
      <c r="R42" s="14"/>
      <c r="S42" s="14"/>
      <c r="T42" s="14"/>
      <c r="U42" s="14"/>
      <c r="V42" s="14"/>
      <c r="W42" s="14"/>
    </row>
    <row r="43" spans="1:28" outlineLevel="1" x14ac:dyDescent="0.2">
      <c r="A43" s="6"/>
      <c r="B43" s="7" t="s">
        <v>90</v>
      </c>
      <c r="C43" s="5"/>
      <c r="D43" s="5"/>
      <c r="E43" s="5"/>
      <c r="F43" s="5"/>
      <c r="G43" s="5"/>
      <c r="H43" s="5"/>
      <c r="I43" s="5"/>
      <c r="J43" s="5"/>
      <c r="K43" s="5"/>
      <c r="L43" s="5"/>
      <c r="M43" s="5"/>
      <c r="N43" s="5"/>
      <c r="O43" s="5"/>
      <c r="P43" s="5"/>
      <c r="Q43" s="5"/>
      <c r="R43" s="5"/>
      <c r="S43" s="5"/>
      <c r="T43" s="5"/>
      <c r="U43" s="5"/>
      <c r="V43" s="5"/>
      <c r="W43" s="5"/>
    </row>
    <row r="44" spans="1:28" outlineLevel="1" x14ac:dyDescent="0.2"/>
    <row r="45" spans="1:28" outlineLevel="1" x14ac:dyDescent="0.2">
      <c r="B45" s="8" t="s">
        <v>14</v>
      </c>
      <c r="C45" s="13"/>
    </row>
    <row r="46" spans="1:28" outlineLevel="1" x14ac:dyDescent="0.2">
      <c r="B46" s="4" t="s">
        <v>18</v>
      </c>
      <c r="C46" s="5">
        <f t="shared" ref="C46:W55" si="18">C81+C116</f>
        <v>0</v>
      </c>
      <c r="D46" s="5">
        <f t="shared" si="18"/>
        <v>0</v>
      </c>
      <c r="E46" s="5">
        <f t="shared" si="18"/>
        <v>0</v>
      </c>
      <c r="F46" s="5">
        <f t="shared" si="18"/>
        <v>0</v>
      </c>
      <c r="G46" s="5">
        <f t="shared" si="18"/>
        <v>0</v>
      </c>
      <c r="H46" s="5">
        <f t="shared" si="18"/>
        <v>0</v>
      </c>
      <c r="I46" s="5">
        <f t="shared" si="18"/>
        <v>0</v>
      </c>
      <c r="J46" s="5">
        <f t="shared" si="18"/>
        <v>0</v>
      </c>
      <c r="K46" s="5">
        <f t="shared" si="18"/>
        <v>0</v>
      </c>
      <c r="L46" s="5">
        <f t="shared" si="18"/>
        <v>0</v>
      </c>
      <c r="M46" s="5">
        <f t="shared" si="18"/>
        <v>0</v>
      </c>
      <c r="N46" s="5">
        <f t="shared" si="18"/>
        <v>0</v>
      </c>
      <c r="O46" s="5">
        <f t="shared" si="18"/>
        <v>0</v>
      </c>
      <c r="P46" s="5">
        <f t="shared" si="18"/>
        <v>0</v>
      </c>
      <c r="Q46" s="5">
        <f t="shared" si="18"/>
        <v>0</v>
      </c>
      <c r="R46" s="5">
        <f t="shared" si="18"/>
        <v>0</v>
      </c>
      <c r="S46" s="5">
        <f t="shared" si="18"/>
        <v>0</v>
      </c>
      <c r="T46" s="5">
        <f t="shared" si="18"/>
        <v>0</v>
      </c>
      <c r="U46" s="5">
        <f t="shared" si="18"/>
        <v>0</v>
      </c>
      <c r="V46" s="5">
        <f t="shared" si="18"/>
        <v>0</v>
      </c>
      <c r="W46" s="5">
        <f t="shared" si="18"/>
        <v>0</v>
      </c>
    </row>
    <row r="47" spans="1:28" outlineLevel="1" x14ac:dyDescent="0.2">
      <c r="B47" s="4" t="s">
        <v>19</v>
      </c>
      <c r="C47" s="5">
        <f t="shared" si="18"/>
        <v>0</v>
      </c>
      <c r="D47" s="5">
        <f t="shared" si="18"/>
        <v>0</v>
      </c>
      <c r="E47" s="5">
        <f t="shared" si="18"/>
        <v>0</v>
      </c>
      <c r="F47" s="5">
        <f t="shared" si="18"/>
        <v>0</v>
      </c>
      <c r="G47" s="5">
        <f t="shared" si="18"/>
        <v>0</v>
      </c>
      <c r="H47" s="5">
        <f t="shared" si="18"/>
        <v>0</v>
      </c>
      <c r="I47" s="5">
        <f t="shared" si="18"/>
        <v>0</v>
      </c>
      <c r="J47" s="5">
        <f t="shared" si="18"/>
        <v>0</v>
      </c>
      <c r="K47" s="5">
        <f t="shared" si="18"/>
        <v>0</v>
      </c>
      <c r="L47" s="5">
        <f t="shared" si="18"/>
        <v>0</v>
      </c>
      <c r="M47" s="5">
        <f t="shared" si="18"/>
        <v>0</v>
      </c>
      <c r="N47" s="5">
        <f t="shared" si="18"/>
        <v>0</v>
      </c>
      <c r="O47" s="5">
        <f t="shared" si="18"/>
        <v>0</v>
      </c>
      <c r="P47" s="5">
        <f t="shared" si="18"/>
        <v>0</v>
      </c>
      <c r="Q47" s="5">
        <f t="shared" si="18"/>
        <v>0</v>
      </c>
      <c r="R47" s="5">
        <f t="shared" si="18"/>
        <v>0</v>
      </c>
      <c r="S47" s="5">
        <f t="shared" si="18"/>
        <v>0</v>
      </c>
      <c r="T47" s="5">
        <f t="shared" si="18"/>
        <v>0</v>
      </c>
      <c r="U47" s="5">
        <f t="shared" si="18"/>
        <v>0</v>
      </c>
      <c r="V47" s="5">
        <f t="shared" si="18"/>
        <v>0</v>
      </c>
      <c r="W47" s="5">
        <f t="shared" si="18"/>
        <v>0</v>
      </c>
    </row>
    <row r="48" spans="1:28" outlineLevel="1" x14ac:dyDescent="0.2">
      <c r="B48" s="4" t="s">
        <v>16</v>
      </c>
      <c r="C48" s="5">
        <f t="shared" si="18"/>
        <v>1379.5840000000001</v>
      </c>
      <c r="D48" s="5">
        <f t="shared" si="18"/>
        <v>1303.8520000000001</v>
      </c>
      <c r="E48" s="5">
        <f t="shared" si="18"/>
        <v>1504.701</v>
      </c>
      <c r="F48" s="5">
        <f t="shared" si="18"/>
        <v>1913.664</v>
      </c>
      <c r="G48" s="5">
        <f t="shared" si="18"/>
        <v>1715.134</v>
      </c>
      <c r="H48" s="5">
        <f t="shared" si="18"/>
        <v>1674.9880000000001</v>
      </c>
      <c r="I48" s="5">
        <f t="shared" si="18"/>
        <v>1095.258</v>
      </c>
      <c r="J48" s="5">
        <f t="shared" si="18"/>
        <v>983.78599999999994</v>
      </c>
      <c r="K48" s="5">
        <f t="shared" si="18"/>
        <v>871.34500000000003</v>
      </c>
      <c r="L48" s="5">
        <f t="shared" si="18"/>
        <v>922.94500000000005</v>
      </c>
      <c r="M48" s="5">
        <f t="shared" si="18"/>
        <v>901.50299999999993</v>
      </c>
      <c r="N48" s="5">
        <f t="shared" si="18"/>
        <v>1121.2360000000001</v>
      </c>
      <c r="O48" s="5">
        <f t="shared" si="18"/>
        <v>887.94599999999991</v>
      </c>
      <c r="P48" s="5">
        <f t="shared" si="18"/>
        <v>851.899</v>
      </c>
      <c r="Q48" s="5">
        <f t="shared" si="18"/>
        <v>888.19500000000005</v>
      </c>
      <c r="R48" s="5">
        <f t="shared" si="18"/>
        <v>958.077</v>
      </c>
      <c r="S48" s="5">
        <f t="shared" si="18"/>
        <v>919.56999999999994</v>
      </c>
      <c r="T48" s="5">
        <f t="shared" si="18"/>
        <v>861.83899999999994</v>
      </c>
      <c r="U48" s="5">
        <f t="shared" si="18"/>
        <v>772.19699999999989</v>
      </c>
      <c r="V48" s="5">
        <f t="shared" si="18"/>
        <v>701.40699999999993</v>
      </c>
      <c r="W48" s="5">
        <f t="shared" si="18"/>
        <v>703.62300000000005</v>
      </c>
    </row>
    <row r="49" spans="2:23" outlineLevel="1" x14ac:dyDescent="0.2">
      <c r="B49" s="4" t="s">
        <v>21</v>
      </c>
      <c r="C49" s="5">
        <f t="shared" si="18"/>
        <v>0</v>
      </c>
      <c r="D49" s="5">
        <f t="shared" si="18"/>
        <v>0</v>
      </c>
      <c r="E49" s="5">
        <f t="shared" si="18"/>
        <v>0</v>
      </c>
      <c r="F49" s="5">
        <f t="shared" si="18"/>
        <v>0</v>
      </c>
      <c r="G49" s="5">
        <f t="shared" si="18"/>
        <v>0</v>
      </c>
      <c r="H49" s="5">
        <f t="shared" si="18"/>
        <v>0</v>
      </c>
      <c r="I49" s="5">
        <f t="shared" si="18"/>
        <v>0</v>
      </c>
      <c r="J49" s="5">
        <f t="shared" si="18"/>
        <v>0</v>
      </c>
      <c r="K49" s="5">
        <f t="shared" si="18"/>
        <v>0</v>
      </c>
      <c r="L49" s="5">
        <f t="shared" si="18"/>
        <v>0</v>
      </c>
      <c r="M49" s="5">
        <f t="shared" si="18"/>
        <v>0</v>
      </c>
      <c r="N49" s="5">
        <f t="shared" si="18"/>
        <v>0</v>
      </c>
      <c r="O49" s="5">
        <f t="shared" si="18"/>
        <v>0</v>
      </c>
      <c r="P49" s="5">
        <f t="shared" si="18"/>
        <v>0</v>
      </c>
      <c r="Q49" s="5">
        <f t="shared" si="18"/>
        <v>0</v>
      </c>
      <c r="R49" s="5">
        <f t="shared" si="18"/>
        <v>0</v>
      </c>
      <c r="S49" s="5">
        <f t="shared" si="18"/>
        <v>0</v>
      </c>
      <c r="T49" s="5">
        <f t="shared" si="18"/>
        <v>0</v>
      </c>
      <c r="U49" s="5">
        <f t="shared" si="18"/>
        <v>0</v>
      </c>
      <c r="V49" s="5">
        <f t="shared" si="18"/>
        <v>0</v>
      </c>
      <c r="W49" s="5">
        <f t="shared" si="18"/>
        <v>0</v>
      </c>
    </row>
    <row r="50" spans="2:23" outlineLevel="1" x14ac:dyDescent="0.2">
      <c r="B50" s="4" t="s">
        <v>20</v>
      </c>
      <c r="C50" s="5">
        <f t="shared" si="18"/>
        <v>80849.612999999998</v>
      </c>
      <c r="D50" s="5">
        <f t="shared" si="18"/>
        <v>79199.615000000005</v>
      </c>
      <c r="E50" s="5">
        <f t="shared" si="18"/>
        <v>83060.350999999995</v>
      </c>
      <c r="F50" s="5">
        <f t="shared" si="18"/>
        <v>83907.738000000012</v>
      </c>
      <c r="G50" s="5">
        <f t="shared" si="18"/>
        <v>82665.754000000001</v>
      </c>
      <c r="H50" s="5">
        <f t="shared" si="18"/>
        <v>82842.937999999995</v>
      </c>
      <c r="I50" s="5">
        <f t="shared" si="18"/>
        <v>82388.391000000003</v>
      </c>
      <c r="J50" s="5">
        <f t="shared" si="18"/>
        <v>83713.89</v>
      </c>
      <c r="K50" s="5">
        <f t="shared" si="18"/>
        <v>87222.451000000001</v>
      </c>
      <c r="L50" s="5">
        <f t="shared" si="18"/>
        <v>78330.698999999993</v>
      </c>
      <c r="M50" s="5">
        <f t="shared" si="18"/>
        <v>81311.376000000004</v>
      </c>
      <c r="N50" s="5">
        <f t="shared" si="18"/>
        <v>90248.178000000014</v>
      </c>
      <c r="O50" s="5">
        <f t="shared" si="18"/>
        <v>92532.608000000007</v>
      </c>
      <c r="P50" s="5">
        <f t="shared" si="18"/>
        <v>79565.277000000002</v>
      </c>
      <c r="Q50" s="5">
        <f t="shared" si="18"/>
        <v>75534.656000000003</v>
      </c>
      <c r="R50" s="5">
        <f t="shared" si="18"/>
        <v>90271.551000000007</v>
      </c>
      <c r="S50" s="5">
        <f t="shared" si="18"/>
        <v>94894.562999999995</v>
      </c>
      <c r="T50" s="5">
        <f t="shared" si="18"/>
        <v>92900.53</v>
      </c>
      <c r="U50" s="5">
        <f t="shared" si="18"/>
        <v>91487.410999999993</v>
      </c>
      <c r="V50" s="5">
        <f t="shared" si="18"/>
        <v>88999.066999999995</v>
      </c>
      <c r="W50" s="5">
        <f t="shared" si="18"/>
        <v>79599.370999999999</v>
      </c>
    </row>
    <row r="51" spans="2:23" outlineLevel="1" x14ac:dyDescent="0.2">
      <c r="B51" s="4" t="s">
        <v>0</v>
      </c>
      <c r="C51" s="5">
        <f t="shared" si="18"/>
        <v>0</v>
      </c>
      <c r="D51" s="5">
        <f t="shared" si="18"/>
        <v>0</v>
      </c>
      <c r="E51" s="5">
        <f t="shared" si="18"/>
        <v>0</v>
      </c>
      <c r="F51" s="5">
        <f t="shared" si="18"/>
        <v>0</v>
      </c>
      <c r="G51" s="5">
        <f t="shared" si="18"/>
        <v>0</v>
      </c>
      <c r="H51" s="5">
        <f t="shared" si="18"/>
        <v>0</v>
      </c>
      <c r="I51" s="5">
        <f t="shared" si="18"/>
        <v>0</v>
      </c>
      <c r="J51" s="5">
        <f t="shared" si="18"/>
        <v>0</v>
      </c>
      <c r="K51" s="5">
        <f t="shared" si="18"/>
        <v>0</v>
      </c>
      <c r="L51" s="5">
        <f t="shared" si="18"/>
        <v>0</v>
      </c>
      <c r="M51" s="5">
        <f t="shared" si="18"/>
        <v>0</v>
      </c>
      <c r="N51" s="5">
        <f t="shared" si="18"/>
        <v>3274.5519999999997</v>
      </c>
      <c r="O51" s="5">
        <f t="shared" si="18"/>
        <v>3312.7879999999996</v>
      </c>
      <c r="P51" s="5">
        <f t="shared" si="18"/>
        <v>1203.1619999999998</v>
      </c>
      <c r="Q51" s="5">
        <f t="shared" si="18"/>
        <v>1595.79</v>
      </c>
      <c r="R51" s="5">
        <f t="shared" si="18"/>
        <v>0</v>
      </c>
      <c r="S51" s="5">
        <f t="shared" si="18"/>
        <v>0</v>
      </c>
      <c r="T51" s="5">
        <f t="shared" si="18"/>
        <v>0</v>
      </c>
      <c r="U51" s="5">
        <f t="shared" si="18"/>
        <v>0</v>
      </c>
      <c r="V51" s="5">
        <f t="shared" si="18"/>
        <v>0</v>
      </c>
      <c r="W51" s="5">
        <f t="shared" si="18"/>
        <v>0</v>
      </c>
    </row>
    <row r="52" spans="2:23" outlineLevel="1" x14ac:dyDescent="0.2">
      <c r="B52" s="4" t="s">
        <v>22</v>
      </c>
      <c r="C52" s="5">
        <f t="shared" si="18"/>
        <v>0</v>
      </c>
      <c r="D52" s="5">
        <f t="shared" si="18"/>
        <v>0</v>
      </c>
      <c r="E52" s="5">
        <f t="shared" si="18"/>
        <v>0</v>
      </c>
      <c r="F52" s="5">
        <f t="shared" si="18"/>
        <v>0</v>
      </c>
      <c r="G52" s="5">
        <f t="shared" si="18"/>
        <v>0</v>
      </c>
      <c r="H52" s="5">
        <f t="shared" si="18"/>
        <v>0</v>
      </c>
      <c r="I52" s="5">
        <f t="shared" si="18"/>
        <v>0</v>
      </c>
      <c r="J52" s="5">
        <f t="shared" si="18"/>
        <v>0</v>
      </c>
      <c r="K52" s="5">
        <f t="shared" si="18"/>
        <v>0</v>
      </c>
      <c r="L52" s="5">
        <f t="shared" si="18"/>
        <v>0</v>
      </c>
      <c r="M52" s="5">
        <f t="shared" si="18"/>
        <v>0</v>
      </c>
      <c r="N52" s="5">
        <f t="shared" si="18"/>
        <v>0</v>
      </c>
      <c r="O52" s="5">
        <f t="shared" si="18"/>
        <v>0</v>
      </c>
      <c r="P52" s="5">
        <f t="shared" si="18"/>
        <v>0</v>
      </c>
      <c r="Q52" s="5">
        <f t="shared" si="18"/>
        <v>0</v>
      </c>
      <c r="R52" s="5">
        <f t="shared" si="18"/>
        <v>0</v>
      </c>
      <c r="S52" s="5">
        <f t="shared" si="18"/>
        <v>0</v>
      </c>
      <c r="T52" s="5">
        <f t="shared" si="18"/>
        <v>0</v>
      </c>
      <c r="U52" s="5">
        <f t="shared" si="18"/>
        <v>0</v>
      </c>
      <c r="V52" s="5">
        <f t="shared" si="18"/>
        <v>0</v>
      </c>
      <c r="W52" s="5">
        <f t="shared" si="18"/>
        <v>0</v>
      </c>
    </row>
    <row r="53" spans="2:23" outlineLevel="1" x14ac:dyDescent="0.2">
      <c r="B53" s="4" t="s">
        <v>23</v>
      </c>
      <c r="C53" s="5">
        <f t="shared" si="18"/>
        <v>0</v>
      </c>
      <c r="D53" s="5">
        <f t="shared" si="18"/>
        <v>0</v>
      </c>
      <c r="E53" s="5">
        <f t="shared" si="18"/>
        <v>0</v>
      </c>
      <c r="F53" s="5">
        <f t="shared" si="18"/>
        <v>0</v>
      </c>
      <c r="G53" s="5">
        <f t="shared" si="18"/>
        <v>0</v>
      </c>
      <c r="H53" s="5">
        <f t="shared" si="18"/>
        <v>0</v>
      </c>
      <c r="I53" s="5">
        <f t="shared" si="18"/>
        <v>0</v>
      </c>
      <c r="J53" s="5">
        <f t="shared" si="18"/>
        <v>0</v>
      </c>
      <c r="K53" s="5">
        <f t="shared" si="18"/>
        <v>0</v>
      </c>
      <c r="L53" s="5">
        <f t="shared" si="18"/>
        <v>0</v>
      </c>
      <c r="M53" s="5">
        <f t="shared" si="18"/>
        <v>0</v>
      </c>
      <c r="N53" s="5">
        <f t="shared" si="18"/>
        <v>0</v>
      </c>
      <c r="O53" s="5">
        <f t="shared" si="18"/>
        <v>0</v>
      </c>
      <c r="P53" s="5">
        <f t="shared" si="18"/>
        <v>0</v>
      </c>
      <c r="Q53" s="5">
        <f t="shared" si="18"/>
        <v>66.917000000000002</v>
      </c>
      <c r="R53" s="5">
        <f t="shared" si="18"/>
        <v>45.396000000000008</v>
      </c>
      <c r="S53" s="5">
        <f t="shared" si="18"/>
        <v>32.605999999999995</v>
      </c>
      <c r="T53" s="5">
        <f t="shared" si="18"/>
        <v>23.566000000000003</v>
      </c>
      <c r="U53" s="5">
        <f t="shared" si="18"/>
        <v>16.155999999999999</v>
      </c>
      <c r="V53" s="5">
        <f t="shared" si="18"/>
        <v>8.282</v>
      </c>
      <c r="W53" s="5">
        <f t="shared" si="18"/>
        <v>4.2409999999999997</v>
      </c>
    </row>
    <row r="54" spans="2:23" outlineLevel="1" x14ac:dyDescent="0.2">
      <c r="B54" s="4" t="s">
        <v>17</v>
      </c>
      <c r="C54" s="5">
        <f t="shared" si="18"/>
        <v>0</v>
      </c>
      <c r="D54" s="5">
        <f t="shared" si="18"/>
        <v>0</v>
      </c>
      <c r="E54" s="5">
        <f t="shared" si="18"/>
        <v>0</v>
      </c>
      <c r="F54" s="5">
        <f t="shared" si="18"/>
        <v>0</v>
      </c>
      <c r="G54" s="5">
        <f t="shared" si="18"/>
        <v>0</v>
      </c>
      <c r="H54" s="5">
        <f t="shared" si="18"/>
        <v>0</v>
      </c>
      <c r="I54" s="5">
        <f t="shared" si="18"/>
        <v>0</v>
      </c>
      <c r="J54" s="5">
        <f t="shared" si="18"/>
        <v>0</v>
      </c>
      <c r="K54" s="5">
        <f t="shared" si="18"/>
        <v>0</v>
      </c>
      <c r="L54" s="5">
        <f t="shared" si="18"/>
        <v>0</v>
      </c>
      <c r="M54" s="5">
        <f t="shared" si="18"/>
        <v>0</v>
      </c>
      <c r="N54" s="5">
        <f t="shared" si="18"/>
        <v>0</v>
      </c>
      <c r="O54" s="5">
        <f t="shared" si="18"/>
        <v>0</v>
      </c>
      <c r="P54" s="5">
        <f t="shared" si="18"/>
        <v>0</v>
      </c>
      <c r="Q54" s="5">
        <f t="shared" si="18"/>
        <v>0</v>
      </c>
      <c r="R54" s="5">
        <f t="shared" si="18"/>
        <v>0</v>
      </c>
      <c r="S54" s="5">
        <f t="shared" si="18"/>
        <v>0</v>
      </c>
      <c r="T54" s="5">
        <f t="shared" si="18"/>
        <v>0</v>
      </c>
      <c r="U54" s="5">
        <f t="shared" si="18"/>
        <v>0</v>
      </c>
      <c r="V54" s="5">
        <f t="shared" si="18"/>
        <v>0</v>
      </c>
      <c r="W54" s="5">
        <f t="shared" si="18"/>
        <v>0</v>
      </c>
    </row>
    <row r="55" spans="2:23" outlineLevel="1" x14ac:dyDescent="0.2">
      <c r="B55" s="4" t="s">
        <v>1</v>
      </c>
      <c r="C55" s="5">
        <f t="shared" si="18"/>
        <v>101.19</v>
      </c>
      <c r="D55" s="5">
        <f t="shared" si="18"/>
        <v>121.765</v>
      </c>
      <c r="E55" s="5">
        <f t="shared" si="18"/>
        <v>45.111999999999995</v>
      </c>
      <c r="F55" s="5">
        <f t="shared" si="18"/>
        <v>43.451000000000008</v>
      </c>
      <c r="G55" s="5">
        <f t="shared" si="18"/>
        <v>40.848999999999997</v>
      </c>
      <c r="H55" s="5">
        <f t="shared" si="18"/>
        <v>32.533999999999999</v>
      </c>
      <c r="I55" s="5">
        <f t="shared" si="18"/>
        <v>55.552999999999997</v>
      </c>
      <c r="J55" s="5">
        <f t="shared" si="18"/>
        <v>54.425000000000004</v>
      </c>
      <c r="K55" s="5">
        <f t="shared" si="18"/>
        <v>64.213999999999999</v>
      </c>
      <c r="L55" s="5">
        <f t="shared" si="18"/>
        <v>57.387999999999998</v>
      </c>
      <c r="M55" s="5">
        <f t="shared" si="18"/>
        <v>55.667000000000002</v>
      </c>
      <c r="N55" s="5">
        <f t="shared" si="18"/>
        <v>46.914999999999999</v>
      </c>
      <c r="O55" s="5">
        <f t="shared" si="18"/>
        <v>36.969000000000001</v>
      </c>
      <c r="P55" s="5">
        <f t="shared" si="18"/>
        <v>33.514000000000003</v>
      </c>
      <c r="Q55" s="5">
        <f t="shared" si="18"/>
        <v>25.190999999999999</v>
      </c>
      <c r="R55" s="5">
        <f t="shared" si="18"/>
        <v>41.317</v>
      </c>
      <c r="S55" s="5">
        <f t="shared" si="18"/>
        <v>35.542000000000002</v>
      </c>
      <c r="T55" s="5">
        <f t="shared" si="18"/>
        <v>30.933</v>
      </c>
      <c r="U55" s="5">
        <f t="shared" si="18"/>
        <v>15.648</v>
      </c>
      <c r="V55" s="5">
        <f t="shared" si="18"/>
        <v>18.844999999999999</v>
      </c>
      <c r="W55" s="5">
        <f t="shared" si="18"/>
        <v>13.112000000000002</v>
      </c>
    </row>
    <row r="56" spans="2:23" outlineLevel="1" x14ac:dyDescent="0.2">
      <c r="B56" s="15" t="s">
        <v>9</v>
      </c>
      <c r="C56" s="19">
        <f t="shared" ref="C56:W56" si="19">SUM(C46:C55)</f>
        <v>82330.387000000002</v>
      </c>
      <c r="D56" s="19">
        <f t="shared" si="19"/>
        <v>80625.232000000004</v>
      </c>
      <c r="E56" s="19">
        <f t="shared" si="19"/>
        <v>84610.16399999999</v>
      </c>
      <c r="F56" s="19">
        <f t="shared" si="19"/>
        <v>85864.853000000017</v>
      </c>
      <c r="G56" s="19">
        <f t="shared" si="19"/>
        <v>84421.737000000008</v>
      </c>
      <c r="H56" s="19">
        <f t="shared" si="19"/>
        <v>84550.459999999992</v>
      </c>
      <c r="I56" s="19">
        <f t="shared" si="19"/>
        <v>83539.202000000005</v>
      </c>
      <c r="J56" s="19">
        <f t="shared" si="19"/>
        <v>84752.100999999995</v>
      </c>
      <c r="K56" s="19">
        <f t="shared" si="19"/>
        <v>88158.010000000009</v>
      </c>
      <c r="L56" s="19">
        <f t="shared" si="19"/>
        <v>79311.032000000007</v>
      </c>
      <c r="M56" s="19">
        <f t="shared" si="19"/>
        <v>82268.546000000002</v>
      </c>
      <c r="N56" s="19">
        <f t="shared" si="19"/>
        <v>94690.881000000008</v>
      </c>
      <c r="O56" s="19">
        <f t="shared" si="19"/>
        <v>96770.311000000002</v>
      </c>
      <c r="P56" s="19">
        <f t="shared" si="19"/>
        <v>81653.851999999999</v>
      </c>
      <c r="Q56" s="19">
        <f t="shared" si="19"/>
        <v>78110.749000000011</v>
      </c>
      <c r="R56" s="19">
        <f t="shared" si="19"/>
        <v>91316.341</v>
      </c>
      <c r="S56" s="19">
        <f t="shared" si="19"/>
        <v>95882.281000000003</v>
      </c>
      <c r="T56" s="19">
        <f t="shared" si="19"/>
        <v>93816.868000000017</v>
      </c>
      <c r="U56" s="19">
        <f t="shared" si="19"/>
        <v>92291.411999999997</v>
      </c>
      <c r="V56" s="19">
        <f t="shared" si="19"/>
        <v>89727.60100000001</v>
      </c>
      <c r="W56" s="19">
        <f t="shared" si="19"/>
        <v>80320.346999999994</v>
      </c>
    </row>
    <row r="57" spans="2:23" outlineLevel="1" x14ac:dyDescent="0.2">
      <c r="B57" s="26" t="s">
        <v>91</v>
      </c>
      <c r="C57" s="25">
        <f t="shared" ref="C57:W57" si="20">C56/C37/1000</f>
        <v>2.0472587688752405E-3</v>
      </c>
      <c r="D57" s="25">
        <f t="shared" si="20"/>
        <v>2.0270819963884722E-3</v>
      </c>
      <c r="E57" s="25">
        <f t="shared" si="20"/>
        <v>2.0148624914266109E-3</v>
      </c>
      <c r="F57" s="25">
        <f t="shared" si="20"/>
        <v>2.0058584398253061E-3</v>
      </c>
      <c r="G57" s="25">
        <f t="shared" si="20"/>
        <v>1.9921190340713244E-3</v>
      </c>
      <c r="H57" s="25">
        <f t="shared" si="20"/>
        <v>1.9867830713510845E-3</v>
      </c>
      <c r="I57" s="25">
        <f t="shared" si="20"/>
        <v>1.9659275742661747E-3</v>
      </c>
      <c r="J57" s="25">
        <f t="shared" si="20"/>
        <v>1.9551964286310037E-3</v>
      </c>
      <c r="K57" s="25">
        <f t="shared" si="20"/>
        <v>1.9304835877517075E-3</v>
      </c>
      <c r="L57" s="25">
        <f t="shared" si="20"/>
        <v>1.9178734947301777E-3</v>
      </c>
      <c r="M57" s="25">
        <f t="shared" si="20"/>
        <v>1.9087846009008093E-3</v>
      </c>
      <c r="N57" s="25">
        <f t="shared" si="20"/>
        <v>1.90191245545066E-3</v>
      </c>
      <c r="O57" s="25">
        <f t="shared" si="20"/>
        <v>1.8904684281653859E-3</v>
      </c>
      <c r="P57" s="25">
        <f t="shared" si="20"/>
        <v>1.879013586695036E-3</v>
      </c>
      <c r="Q57" s="25">
        <f t="shared" si="20"/>
        <v>1.882534033977307E-3</v>
      </c>
      <c r="R57" s="25">
        <f t="shared" si="20"/>
        <v>1.8589626468390318E-3</v>
      </c>
      <c r="S57" s="25">
        <f t="shared" si="20"/>
        <v>1.850724532465741E-3</v>
      </c>
      <c r="T57" s="25">
        <f t="shared" si="20"/>
        <v>1.8457559782638386E-3</v>
      </c>
      <c r="U57" s="25">
        <f t="shared" si="20"/>
        <v>1.8384563626433069E-3</v>
      </c>
      <c r="V57" s="25">
        <f t="shared" si="20"/>
        <v>1.829994615707779E-3</v>
      </c>
      <c r="W57" s="25">
        <f t="shared" si="20"/>
        <v>1.8353491066235969E-3</v>
      </c>
    </row>
    <row r="58" spans="2:23" outlineLevel="1" x14ac:dyDescent="0.2"/>
    <row r="59" spans="2:23" outlineLevel="1" x14ac:dyDescent="0.2">
      <c r="B59" s="4" t="s">
        <v>18</v>
      </c>
      <c r="C59" s="11">
        <f t="shared" ref="C59:W59" si="21">IFERROR(C46/C56,0)</f>
        <v>0</v>
      </c>
      <c r="D59" s="11">
        <f t="shared" si="21"/>
        <v>0</v>
      </c>
      <c r="E59" s="11">
        <f t="shared" si="21"/>
        <v>0</v>
      </c>
      <c r="F59" s="11">
        <f t="shared" si="21"/>
        <v>0</v>
      </c>
      <c r="G59" s="11">
        <f t="shared" si="21"/>
        <v>0</v>
      </c>
      <c r="H59" s="11">
        <f t="shared" si="21"/>
        <v>0</v>
      </c>
      <c r="I59" s="11">
        <f t="shared" si="21"/>
        <v>0</v>
      </c>
      <c r="J59" s="11">
        <f t="shared" si="21"/>
        <v>0</v>
      </c>
      <c r="K59" s="11">
        <f t="shared" si="21"/>
        <v>0</v>
      </c>
      <c r="L59" s="11">
        <f t="shared" si="21"/>
        <v>0</v>
      </c>
      <c r="M59" s="11">
        <f t="shared" si="21"/>
        <v>0</v>
      </c>
      <c r="N59" s="11">
        <f t="shared" si="21"/>
        <v>0</v>
      </c>
      <c r="O59" s="11">
        <f t="shared" si="21"/>
        <v>0</v>
      </c>
      <c r="P59" s="11">
        <f t="shared" si="21"/>
        <v>0</v>
      </c>
      <c r="Q59" s="11">
        <f t="shared" si="21"/>
        <v>0</v>
      </c>
      <c r="R59" s="11">
        <f t="shared" si="21"/>
        <v>0</v>
      </c>
      <c r="S59" s="11">
        <f t="shared" si="21"/>
        <v>0</v>
      </c>
      <c r="T59" s="11">
        <f t="shared" si="21"/>
        <v>0</v>
      </c>
      <c r="U59" s="11">
        <f t="shared" si="21"/>
        <v>0</v>
      </c>
      <c r="V59" s="11">
        <f t="shared" si="21"/>
        <v>0</v>
      </c>
      <c r="W59" s="11">
        <f t="shared" si="21"/>
        <v>0</v>
      </c>
    </row>
    <row r="60" spans="2:23" outlineLevel="1" x14ac:dyDescent="0.2">
      <c r="B60" s="4" t="s">
        <v>19</v>
      </c>
      <c r="C60" s="11">
        <f t="shared" ref="C60:W60" si="22">IFERROR(C47/C56,0)</f>
        <v>0</v>
      </c>
      <c r="D60" s="11">
        <f t="shared" si="22"/>
        <v>0</v>
      </c>
      <c r="E60" s="11">
        <f t="shared" si="22"/>
        <v>0</v>
      </c>
      <c r="F60" s="11">
        <f t="shared" si="22"/>
        <v>0</v>
      </c>
      <c r="G60" s="11">
        <f t="shared" si="22"/>
        <v>0</v>
      </c>
      <c r="H60" s="11">
        <f t="shared" si="22"/>
        <v>0</v>
      </c>
      <c r="I60" s="11">
        <f t="shared" si="22"/>
        <v>0</v>
      </c>
      <c r="J60" s="11">
        <f t="shared" si="22"/>
        <v>0</v>
      </c>
      <c r="K60" s="11">
        <f t="shared" si="22"/>
        <v>0</v>
      </c>
      <c r="L60" s="11">
        <f t="shared" si="22"/>
        <v>0</v>
      </c>
      <c r="M60" s="11">
        <f t="shared" si="22"/>
        <v>0</v>
      </c>
      <c r="N60" s="11">
        <f t="shared" si="22"/>
        <v>0</v>
      </c>
      <c r="O60" s="11">
        <f t="shared" si="22"/>
        <v>0</v>
      </c>
      <c r="P60" s="11">
        <f t="shared" si="22"/>
        <v>0</v>
      </c>
      <c r="Q60" s="11">
        <f t="shared" si="22"/>
        <v>0</v>
      </c>
      <c r="R60" s="11">
        <f t="shared" si="22"/>
        <v>0</v>
      </c>
      <c r="S60" s="11">
        <f t="shared" si="22"/>
        <v>0</v>
      </c>
      <c r="T60" s="11">
        <f t="shared" si="22"/>
        <v>0</v>
      </c>
      <c r="U60" s="11">
        <f t="shared" si="22"/>
        <v>0</v>
      </c>
      <c r="V60" s="11">
        <f t="shared" si="22"/>
        <v>0</v>
      </c>
      <c r="W60" s="11">
        <f t="shared" si="22"/>
        <v>0</v>
      </c>
    </row>
    <row r="61" spans="2:23" outlineLevel="1" x14ac:dyDescent="0.2">
      <c r="B61" s="4" t="s">
        <v>16</v>
      </c>
      <c r="C61" s="11">
        <f t="shared" ref="C61:W61" si="23">IFERROR(C48/C56,0)</f>
        <v>1.675668061659907E-2</v>
      </c>
      <c r="D61" s="11">
        <f t="shared" si="23"/>
        <v>1.6171761217381675E-2</v>
      </c>
      <c r="E61" s="11">
        <f t="shared" si="23"/>
        <v>1.7783927235976049E-2</v>
      </c>
      <c r="F61" s="11">
        <f t="shared" si="23"/>
        <v>2.2286930369519176E-2</v>
      </c>
      <c r="G61" s="11">
        <f t="shared" si="23"/>
        <v>2.0316260491062863E-2</v>
      </c>
      <c r="H61" s="11">
        <f t="shared" si="23"/>
        <v>1.981051315392016E-2</v>
      </c>
      <c r="I61" s="11">
        <f t="shared" si="23"/>
        <v>1.311070699478312E-2</v>
      </c>
      <c r="J61" s="11">
        <f t="shared" si="23"/>
        <v>1.1607806631247997E-2</v>
      </c>
      <c r="K61" s="11">
        <f t="shared" si="23"/>
        <v>9.8839005100047062E-3</v>
      </c>
      <c r="L61" s="11">
        <f t="shared" si="23"/>
        <v>1.1637031781404635E-2</v>
      </c>
      <c r="M61" s="11">
        <f t="shared" si="23"/>
        <v>1.0958051938829694E-2</v>
      </c>
      <c r="N61" s="11">
        <f t="shared" si="23"/>
        <v>1.1841013497382076E-2</v>
      </c>
      <c r="O61" s="11">
        <f t="shared" si="23"/>
        <v>9.1758101304438289E-3</v>
      </c>
      <c r="P61" s="11">
        <f t="shared" si="23"/>
        <v>1.043305342165609E-2</v>
      </c>
      <c r="Q61" s="11">
        <f t="shared" si="23"/>
        <v>1.1370970210514815E-2</v>
      </c>
      <c r="R61" s="11">
        <f t="shared" si="23"/>
        <v>1.0491846141754628E-2</v>
      </c>
      <c r="S61" s="11">
        <f t="shared" si="23"/>
        <v>9.5906145578660146E-3</v>
      </c>
      <c r="T61" s="11">
        <f t="shared" si="23"/>
        <v>9.1863970560176859E-3</v>
      </c>
      <c r="U61" s="11">
        <f t="shared" si="23"/>
        <v>8.3669431777682619E-3</v>
      </c>
      <c r="V61" s="11">
        <f t="shared" si="23"/>
        <v>7.8170706915478526E-3</v>
      </c>
      <c r="W61" s="11">
        <f t="shared" si="23"/>
        <v>8.7602086679232118E-3</v>
      </c>
    </row>
    <row r="62" spans="2:23" outlineLevel="1" x14ac:dyDescent="0.2">
      <c r="B62" s="4" t="s">
        <v>21</v>
      </c>
      <c r="C62" s="11">
        <f t="shared" ref="C62:W62" si="24">IFERROR(C49/C56,0)</f>
        <v>0</v>
      </c>
      <c r="D62" s="11">
        <f t="shared" si="24"/>
        <v>0</v>
      </c>
      <c r="E62" s="11">
        <f t="shared" si="24"/>
        <v>0</v>
      </c>
      <c r="F62" s="11">
        <f t="shared" si="24"/>
        <v>0</v>
      </c>
      <c r="G62" s="11">
        <f t="shared" si="24"/>
        <v>0</v>
      </c>
      <c r="H62" s="11">
        <f t="shared" si="24"/>
        <v>0</v>
      </c>
      <c r="I62" s="11">
        <f t="shared" si="24"/>
        <v>0</v>
      </c>
      <c r="J62" s="11">
        <f t="shared" si="24"/>
        <v>0</v>
      </c>
      <c r="K62" s="11">
        <f t="shared" si="24"/>
        <v>0</v>
      </c>
      <c r="L62" s="11">
        <f t="shared" si="24"/>
        <v>0</v>
      </c>
      <c r="M62" s="11">
        <f t="shared" si="24"/>
        <v>0</v>
      </c>
      <c r="N62" s="11">
        <f t="shared" si="24"/>
        <v>0</v>
      </c>
      <c r="O62" s="11">
        <f t="shared" si="24"/>
        <v>0</v>
      </c>
      <c r="P62" s="11">
        <f t="shared" si="24"/>
        <v>0</v>
      </c>
      <c r="Q62" s="11">
        <f t="shared" si="24"/>
        <v>0</v>
      </c>
      <c r="R62" s="11">
        <f t="shared" si="24"/>
        <v>0</v>
      </c>
      <c r="S62" s="11">
        <f t="shared" si="24"/>
        <v>0</v>
      </c>
      <c r="T62" s="11">
        <f t="shared" si="24"/>
        <v>0</v>
      </c>
      <c r="U62" s="11">
        <f t="shared" si="24"/>
        <v>0</v>
      </c>
      <c r="V62" s="11">
        <f t="shared" si="24"/>
        <v>0</v>
      </c>
      <c r="W62" s="11">
        <f t="shared" si="24"/>
        <v>0</v>
      </c>
    </row>
    <row r="63" spans="2:23" outlineLevel="1" x14ac:dyDescent="0.2">
      <c r="B63" s="4" t="s">
        <v>20</v>
      </c>
      <c r="C63" s="11">
        <f t="shared" ref="C63:W63" si="25">IFERROR(C50/C56,0)</f>
        <v>0.98201424706044438</v>
      </c>
      <c r="D63" s="11">
        <f t="shared" si="25"/>
        <v>0.98231797956252709</v>
      </c>
      <c r="E63" s="11">
        <f t="shared" si="25"/>
        <v>0.9816828980499317</v>
      </c>
      <c r="F63" s="11">
        <f t="shared" si="25"/>
        <v>0.97720703021526156</v>
      </c>
      <c r="G63" s="11">
        <f t="shared" si="25"/>
        <v>0.97919987123695396</v>
      </c>
      <c r="H63" s="11">
        <f t="shared" si="25"/>
        <v>0.97980469887449462</v>
      </c>
      <c r="I63" s="11">
        <f t="shared" si="25"/>
        <v>0.98622429982034066</v>
      </c>
      <c r="J63" s="11">
        <f t="shared" si="25"/>
        <v>0.9877500263975757</v>
      </c>
      <c r="K63" s="11">
        <f t="shared" si="25"/>
        <v>0.98938770283040633</v>
      </c>
      <c r="L63" s="11">
        <f t="shared" si="25"/>
        <v>0.98763938666187057</v>
      </c>
      <c r="M63" s="11">
        <f t="shared" si="25"/>
        <v>0.98836529820279062</v>
      </c>
      <c r="N63" s="11">
        <f t="shared" si="25"/>
        <v>0.95308203965279403</v>
      </c>
      <c r="O63" s="11">
        <f t="shared" si="25"/>
        <v>0.95620864543878548</v>
      </c>
      <c r="P63" s="11">
        <f t="shared" si="25"/>
        <v>0.97442159862831701</v>
      </c>
      <c r="Q63" s="11">
        <f t="shared" si="25"/>
        <v>0.96701999362469293</v>
      </c>
      <c r="R63" s="11">
        <f t="shared" si="25"/>
        <v>0.98855856478086446</v>
      </c>
      <c r="S63" s="11">
        <f t="shared" si="25"/>
        <v>0.98969863889658605</v>
      </c>
      <c r="T63" s="11">
        <f t="shared" si="25"/>
        <v>0.99023269461521546</v>
      </c>
      <c r="U63" s="11">
        <f t="shared" si="25"/>
        <v>0.99128845271107124</v>
      </c>
      <c r="V63" s="11">
        <f t="shared" si="25"/>
        <v>0.99188060316022475</v>
      </c>
      <c r="W63" s="11">
        <f t="shared" si="25"/>
        <v>0.99102374395867598</v>
      </c>
    </row>
    <row r="64" spans="2:23" outlineLevel="1" x14ac:dyDescent="0.2">
      <c r="B64" s="4" t="s">
        <v>0</v>
      </c>
      <c r="C64" s="11">
        <f t="shared" ref="C64:W64" si="26">IFERROR(C51/C56,0)</f>
        <v>0</v>
      </c>
      <c r="D64" s="11">
        <f t="shared" si="26"/>
        <v>0</v>
      </c>
      <c r="E64" s="11">
        <f t="shared" si="26"/>
        <v>0</v>
      </c>
      <c r="F64" s="11">
        <f t="shared" si="26"/>
        <v>0</v>
      </c>
      <c r="G64" s="11">
        <f t="shared" si="26"/>
        <v>0</v>
      </c>
      <c r="H64" s="11">
        <f t="shared" si="26"/>
        <v>0</v>
      </c>
      <c r="I64" s="11">
        <f t="shared" si="26"/>
        <v>0</v>
      </c>
      <c r="J64" s="11">
        <f t="shared" si="26"/>
        <v>0</v>
      </c>
      <c r="K64" s="11">
        <f t="shared" si="26"/>
        <v>0</v>
      </c>
      <c r="L64" s="11">
        <f t="shared" si="26"/>
        <v>0</v>
      </c>
      <c r="M64" s="11">
        <f t="shared" si="26"/>
        <v>0</v>
      </c>
      <c r="N64" s="11">
        <f t="shared" si="26"/>
        <v>3.4581492593779961E-2</v>
      </c>
      <c r="O64" s="11">
        <f t="shared" si="26"/>
        <v>3.4233516103921578E-2</v>
      </c>
      <c r="P64" s="11">
        <f t="shared" si="26"/>
        <v>1.4734908035936869E-2</v>
      </c>
      <c r="Q64" s="11">
        <f t="shared" si="26"/>
        <v>2.042983866407426E-2</v>
      </c>
      <c r="R64" s="11">
        <f t="shared" si="26"/>
        <v>0</v>
      </c>
      <c r="S64" s="11">
        <f t="shared" si="26"/>
        <v>0</v>
      </c>
      <c r="T64" s="11">
        <f t="shared" si="26"/>
        <v>0</v>
      </c>
      <c r="U64" s="11">
        <f t="shared" si="26"/>
        <v>0</v>
      </c>
      <c r="V64" s="11">
        <f t="shared" si="26"/>
        <v>0</v>
      </c>
      <c r="W64" s="11">
        <f t="shared" si="26"/>
        <v>0</v>
      </c>
    </row>
    <row r="65" spans="1:28" outlineLevel="1" x14ac:dyDescent="0.2">
      <c r="B65" s="4" t="s">
        <v>22</v>
      </c>
      <c r="C65" s="11">
        <f t="shared" ref="C65:W65" si="27">IFERROR(C52/C56,0)</f>
        <v>0</v>
      </c>
      <c r="D65" s="11">
        <f t="shared" si="27"/>
        <v>0</v>
      </c>
      <c r="E65" s="11">
        <f t="shared" si="27"/>
        <v>0</v>
      </c>
      <c r="F65" s="11">
        <f t="shared" si="27"/>
        <v>0</v>
      </c>
      <c r="G65" s="11">
        <f t="shared" si="27"/>
        <v>0</v>
      </c>
      <c r="H65" s="11">
        <f t="shared" si="27"/>
        <v>0</v>
      </c>
      <c r="I65" s="11">
        <f t="shared" si="27"/>
        <v>0</v>
      </c>
      <c r="J65" s="11">
        <f t="shared" si="27"/>
        <v>0</v>
      </c>
      <c r="K65" s="11">
        <f t="shared" si="27"/>
        <v>0</v>
      </c>
      <c r="L65" s="11">
        <f t="shared" si="27"/>
        <v>0</v>
      </c>
      <c r="M65" s="11">
        <f t="shared" si="27"/>
        <v>0</v>
      </c>
      <c r="N65" s="11">
        <f t="shared" si="27"/>
        <v>0</v>
      </c>
      <c r="O65" s="11">
        <f t="shared" si="27"/>
        <v>0</v>
      </c>
      <c r="P65" s="11">
        <f t="shared" si="27"/>
        <v>0</v>
      </c>
      <c r="Q65" s="11">
        <f t="shared" si="27"/>
        <v>0</v>
      </c>
      <c r="R65" s="11">
        <f t="shared" si="27"/>
        <v>0</v>
      </c>
      <c r="S65" s="11">
        <f t="shared" si="27"/>
        <v>0</v>
      </c>
      <c r="T65" s="11">
        <f t="shared" si="27"/>
        <v>0</v>
      </c>
      <c r="U65" s="11">
        <f t="shared" si="27"/>
        <v>0</v>
      </c>
      <c r="V65" s="11">
        <f t="shared" si="27"/>
        <v>0</v>
      </c>
      <c r="W65" s="11">
        <f t="shared" si="27"/>
        <v>0</v>
      </c>
    </row>
    <row r="66" spans="1:28" outlineLevel="1" x14ac:dyDescent="0.2">
      <c r="B66" s="4" t="s">
        <v>23</v>
      </c>
      <c r="C66" s="11">
        <f t="shared" ref="C66:W66" si="28">IFERROR(C53/C56,0)</f>
        <v>0</v>
      </c>
      <c r="D66" s="11">
        <f t="shared" si="28"/>
        <v>0</v>
      </c>
      <c r="E66" s="11">
        <f t="shared" si="28"/>
        <v>0</v>
      </c>
      <c r="F66" s="11">
        <f t="shared" si="28"/>
        <v>0</v>
      </c>
      <c r="G66" s="11">
        <f t="shared" si="28"/>
        <v>0</v>
      </c>
      <c r="H66" s="11">
        <f t="shared" si="28"/>
        <v>0</v>
      </c>
      <c r="I66" s="11">
        <f t="shared" si="28"/>
        <v>0</v>
      </c>
      <c r="J66" s="11">
        <f t="shared" si="28"/>
        <v>0</v>
      </c>
      <c r="K66" s="11">
        <f t="shared" si="28"/>
        <v>0</v>
      </c>
      <c r="L66" s="11">
        <f t="shared" si="28"/>
        <v>0</v>
      </c>
      <c r="M66" s="11">
        <f t="shared" si="28"/>
        <v>0</v>
      </c>
      <c r="N66" s="11">
        <f t="shared" si="28"/>
        <v>0</v>
      </c>
      <c r="O66" s="11">
        <f t="shared" si="28"/>
        <v>0</v>
      </c>
      <c r="P66" s="11">
        <f t="shared" si="28"/>
        <v>0</v>
      </c>
      <c r="Q66" s="11">
        <f t="shared" si="28"/>
        <v>8.5669387192792109E-4</v>
      </c>
      <c r="R66" s="11">
        <f t="shared" si="28"/>
        <v>4.9712898592815943E-4</v>
      </c>
      <c r="S66" s="11">
        <f t="shared" si="28"/>
        <v>3.4006283183855412E-4</v>
      </c>
      <c r="T66" s="11">
        <f t="shared" si="28"/>
        <v>2.511915021507646E-4</v>
      </c>
      <c r="U66" s="11">
        <f t="shared" si="28"/>
        <v>1.7505420764393547E-4</v>
      </c>
      <c r="V66" s="11">
        <f t="shared" si="28"/>
        <v>9.2301587334314209E-5</v>
      </c>
      <c r="W66" s="11">
        <f t="shared" si="28"/>
        <v>5.2801066708538993E-5</v>
      </c>
    </row>
    <row r="67" spans="1:28" outlineLevel="1" x14ac:dyDescent="0.2">
      <c r="B67" s="4" t="s">
        <v>17</v>
      </c>
      <c r="C67" s="11">
        <f t="shared" ref="C67:W67" si="29">IFERROR(C54/C56,0)</f>
        <v>0</v>
      </c>
      <c r="D67" s="11">
        <f t="shared" si="29"/>
        <v>0</v>
      </c>
      <c r="E67" s="11">
        <f t="shared" si="29"/>
        <v>0</v>
      </c>
      <c r="F67" s="11">
        <f t="shared" si="29"/>
        <v>0</v>
      </c>
      <c r="G67" s="11">
        <f t="shared" si="29"/>
        <v>0</v>
      </c>
      <c r="H67" s="11">
        <f t="shared" si="29"/>
        <v>0</v>
      </c>
      <c r="I67" s="11">
        <f t="shared" si="29"/>
        <v>0</v>
      </c>
      <c r="J67" s="11">
        <f t="shared" si="29"/>
        <v>0</v>
      </c>
      <c r="K67" s="11">
        <f t="shared" si="29"/>
        <v>0</v>
      </c>
      <c r="L67" s="11">
        <f t="shared" si="29"/>
        <v>0</v>
      </c>
      <c r="M67" s="11">
        <f t="shared" si="29"/>
        <v>0</v>
      </c>
      <c r="N67" s="11">
        <f t="shared" si="29"/>
        <v>0</v>
      </c>
      <c r="O67" s="11">
        <f t="shared" si="29"/>
        <v>0</v>
      </c>
      <c r="P67" s="11">
        <f t="shared" si="29"/>
        <v>0</v>
      </c>
      <c r="Q67" s="11">
        <f t="shared" si="29"/>
        <v>0</v>
      </c>
      <c r="R67" s="11">
        <f t="shared" si="29"/>
        <v>0</v>
      </c>
      <c r="S67" s="11">
        <f t="shared" si="29"/>
        <v>0</v>
      </c>
      <c r="T67" s="11">
        <f t="shared" si="29"/>
        <v>0</v>
      </c>
      <c r="U67" s="11">
        <f t="shared" si="29"/>
        <v>0</v>
      </c>
      <c r="V67" s="11">
        <f t="shared" si="29"/>
        <v>0</v>
      </c>
      <c r="W67" s="11">
        <f t="shared" si="29"/>
        <v>0</v>
      </c>
    </row>
    <row r="68" spans="1:28" x14ac:dyDescent="0.2">
      <c r="B68" s="4" t="s">
        <v>1</v>
      </c>
      <c r="C68" s="11">
        <f t="shared" ref="C68:W68" si="30">IFERROR(C55/C56,0)</f>
        <v>1.2290723229565288E-3</v>
      </c>
      <c r="D68" s="11">
        <f t="shared" si="30"/>
        <v>1.5102592200912984E-3</v>
      </c>
      <c r="E68" s="11">
        <f t="shared" si="30"/>
        <v>5.3317471409226912E-4</v>
      </c>
      <c r="F68" s="11">
        <f t="shared" si="30"/>
        <v>5.0603941521917004E-4</v>
      </c>
      <c r="G68" s="11">
        <f t="shared" si="30"/>
        <v>4.8386827198307932E-4</v>
      </c>
      <c r="H68" s="11">
        <f t="shared" si="30"/>
        <v>3.8478797158525218E-4</v>
      </c>
      <c r="I68" s="11">
        <f t="shared" si="30"/>
        <v>6.6499318487624518E-4</v>
      </c>
      <c r="J68" s="11">
        <f t="shared" si="30"/>
        <v>6.4216697117632524E-4</v>
      </c>
      <c r="K68" s="11">
        <f t="shared" si="30"/>
        <v>7.2839665958884499E-4</v>
      </c>
      <c r="L68" s="11">
        <f t="shared" si="30"/>
        <v>7.2358155672466848E-4</v>
      </c>
      <c r="M68" s="11">
        <f t="shared" si="30"/>
        <v>6.7664985837965336E-4</v>
      </c>
      <c r="N68" s="11">
        <f t="shared" si="30"/>
        <v>4.9545425604393724E-4</v>
      </c>
      <c r="O68" s="11">
        <f t="shared" si="30"/>
        <v>3.8202832684913041E-4</v>
      </c>
      <c r="P68" s="11">
        <f t="shared" si="30"/>
        <v>4.1043991409002976E-4</v>
      </c>
      <c r="Q68" s="11">
        <f t="shared" si="30"/>
        <v>3.2250362878993768E-4</v>
      </c>
      <c r="R68" s="11">
        <f t="shared" si="30"/>
        <v>4.5246009145285399E-4</v>
      </c>
      <c r="S68" s="11">
        <f t="shared" si="30"/>
        <v>3.7068371370931405E-4</v>
      </c>
      <c r="T68" s="11">
        <f t="shared" si="30"/>
        <v>3.2971682661587034E-4</v>
      </c>
      <c r="U68" s="11">
        <f t="shared" si="30"/>
        <v>1.6954990351648321E-4</v>
      </c>
      <c r="V68" s="11">
        <f t="shared" si="30"/>
        <v>2.1002456089291852E-4</v>
      </c>
      <c r="W68" s="11">
        <f t="shared" si="30"/>
        <v>1.6324630669237525E-4</v>
      </c>
    </row>
    <row r="69" spans="1:28" x14ac:dyDescent="0.2">
      <c r="B69" s="15"/>
      <c r="C69" s="10"/>
      <c r="D69" s="10"/>
      <c r="E69" s="10"/>
      <c r="F69" s="10"/>
      <c r="G69" s="10"/>
      <c r="H69" s="10"/>
      <c r="I69" s="10"/>
      <c r="J69" s="10"/>
      <c r="K69" s="10"/>
      <c r="L69" s="10"/>
      <c r="M69" s="10"/>
      <c r="N69" s="10"/>
      <c r="O69" s="10"/>
      <c r="P69" s="10"/>
      <c r="Q69" s="10"/>
      <c r="R69" s="10"/>
      <c r="S69" s="10"/>
      <c r="T69" s="10"/>
      <c r="U69" s="10"/>
      <c r="V69" s="10"/>
      <c r="W69" s="10"/>
    </row>
    <row r="70" spans="1:28" s="33" customFormat="1" x14ac:dyDescent="0.2">
      <c r="A70" s="1"/>
      <c r="B70" s="1"/>
      <c r="C70" s="1"/>
      <c r="D70" s="1"/>
      <c r="E70" s="1"/>
      <c r="F70" s="1"/>
      <c r="G70" s="1"/>
      <c r="H70" s="1"/>
      <c r="I70" s="1"/>
      <c r="J70" s="1"/>
      <c r="K70" s="1"/>
      <c r="L70" s="1"/>
      <c r="M70" s="1"/>
      <c r="N70" s="1"/>
      <c r="O70" s="1"/>
      <c r="P70" s="1"/>
      <c r="Q70" s="1"/>
      <c r="R70" s="1"/>
      <c r="S70" s="1"/>
      <c r="T70" s="1"/>
      <c r="U70" s="1"/>
      <c r="V70" s="1"/>
      <c r="W70" s="1"/>
      <c r="X70" s="1"/>
      <c r="Y70" s="1"/>
      <c r="Z70"/>
      <c r="AA70" s="1"/>
      <c r="AB70" s="1"/>
    </row>
    <row r="71" spans="1:28" outlineLevel="1" x14ac:dyDescent="0.2">
      <c r="A71" s="32" t="s">
        <v>84</v>
      </c>
      <c r="B71" s="33"/>
      <c r="C71" s="33"/>
      <c r="D71" s="33"/>
      <c r="E71" s="33"/>
      <c r="F71" s="33"/>
      <c r="G71" s="33"/>
      <c r="H71" s="33"/>
      <c r="I71" s="33"/>
      <c r="J71" s="33"/>
      <c r="K71" s="33"/>
      <c r="L71" s="33"/>
      <c r="M71" s="33"/>
      <c r="N71" s="33"/>
      <c r="O71" s="33"/>
      <c r="P71" s="33"/>
      <c r="Q71" s="33"/>
      <c r="R71" s="33"/>
      <c r="S71" s="33"/>
      <c r="T71" s="33"/>
      <c r="U71" s="33"/>
      <c r="V71" s="33"/>
      <c r="W71" s="33"/>
      <c r="X71" s="33"/>
      <c r="Y71" s="33"/>
      <c r="Z71" s="34"/>
      <c r="AA71" s="33"/>
      <c r="AB71" s="33"/>
    </row>
    <row r="72" spans="1:28" outlineLevel="1" x14ac:dyDescent="0.2">
      <c r="B72" s="20" t="s">
        <v>88</v>
      </c>
      <c r="C72" s="5">
        <f>C76*CAN!C77</f>
        <v>26774.914845291605</v>
      </c>
      <c r="D72" s="5">
        <f>D76*CAN!D77</f>
        <v>26788.666872239599</v>
      </c>
      <c r="E72" s="5">
        <f>E76*CAN!E77</f>
        <v>28144.817669219756</v>
      </c>
      <c r="F72" s="5">
        <f>F76*CAN!F77</f>
        <v>28387.869049918114</v>
      </c>
      <c r="G72" s="5">
        <f>G76*CAN!G77</f>
        <v>27797.471601360226</v>
      </c>
      <c r="H72" s="5">
        <f>H76*CAN!H77</f>
        <v>27665.881565724558</v>
      </c>
      <c r="I72" s="5">
        <f>I76*CAN!I77</f>
        <v>27703.761215741313</v>
      </c>
      <c r="J72" s="5">
        <f>J76*CAN!J77</f>
        <v>27996.258635646042</v>
      </c>
      <c r="K72" s="5">
        <f>K76*CAN!K77</f>
        <v>29308.673054952327</v>
      </c>
      <c r="L72" s="5">
        <f>L76*CAN!L77</f>
        <v>26210.419110528845</v>
      </c>
      <c r="M72" s="5">
        <f>M76*CAN!M77</f>
        <v>26769.668694556603</v>
      </c>
      <c r="N72" s="5">
        <f>N76*CAN!N77</f>
        <v>30201.424311666837</v>
      </c>
      <c r="O72" s="5">
        <f>O76*CAN!O77</f>
        <v>30634.543676796005</v>
      </c>
      <c r="P72" s="5">
        <f>P76*CAN!P77</f>
        <v>25558.265747604102</v>
      </c>
      <c r="Q72" s="5">
        <f>Q76*CAN!Q77</f>
        <v>23777.326653706408</v>
      </c>
      <c r="R72" s="5">
        <f>R76*CAN!R77</f>
        <v>27602.197016011589</v>
      </c>
      <c r="S72" s="5">
        <f>S76*CAN!S77</f>
        <v>28073.77632038479</v>
      </c>
      <c r="T72" s="5">
        <f>T76*CAN!T77</f>
        <v>26537.93414520608</v>
      </c>
      <c r="U72" s="5">
        <f>U76*CAN!U77</f>
        <v>25165.226209890301</v>
      </c>
      <c r="V72" s="5">
        <f>V76*CAN!V77</f>
        <v>23887.096831733572</v>
      </c>
      <c r="W72" s="5">
        <f>W76*CAN!W77</f>
        <v>20520.085283713561</v>
      </c>
      <c r="Z72" s="21"/>
      <c r="AB72"/>
    </row>
    <row r="73" spans="1:28" outlineLevel="1" x14ac:dyDescent="0.2">
      <c r="B73" s="7" t="s">
        <v>89</v>
      </c>
      <c r="C73" s="5">
        <f>'[12]Table 21'!C$13</f>
        <v>62.575000000000003</v>
      </c>
      <c r="D73" s="5">
        <f>'[12]Table 21'!D$13</f>
        <v>62.253</v>
      </c>
      <c r="E73" s="5">
        <f>'[12]Table 21'!E$13</f>
        <v>63.63</v>
      </c>
      <c r="F73" s="5">
        <f>'[12]Table 21'!F$13</f>
        <v>61.73</v>
      </c>
      <c r="G73" s="5">
        <f>'[12]Table 21'!G$13</f>
        <v>59.424999999999997</v>
      </c>
      <c r="H73" s="5">
        <f>'[12]Table 21'!H$13</f>
        <v>61.457000000000001</v>
      </c>
      <c r="I73" s="5">
        <f>'[12]Table 21'!I$13</f>
        <v>63.920999999999999</v>
      </c>
      <c r="J73" s="5">
        <f>'[12]Table 21'!J$13</f>
        <v>68.423000000000002</v>
      </c>
      <c r="K73" s="5">
        <f>'[12]Table 21'!K$13</f>
        <v>75.591999999999999</v>
      </c>
      <c r="L73" s="5">
        <f>'[12]Table 21'!L$13</f>
        <v>62.92</v>
      </c>
      <c r="M73" s="5">
        <f>'[12]Table 21'!M$13</f>
        <v>59.908000000000001</v>
      </c>
      <c r="N73" s="5">
        <f>'[12]Table 21'!N$13</f>
        <v>58.180999999999997</v>
      </c>
      <c r="O73" s="5">
        <f>'[12]Table 21'!O$13</f>
        <v>64.317999999999998</v>
      </c>
      <c r="P73" s="5">
        <f>'[12]Table 21'!P$13</f>
        <v>67.307000000000002</v>
      </c>
      <c r="Q73" s="5">
        <f>'[12]Table 21'!Q$13</f>
        <v>63.326000000000001</v>
      </c>
      <c r="R73" s="5">
        <f>'[12]Table 21'!R$13</f>
        <v>57.048999999999999</v>
      </c>
      <c r="S73" s="5">
        <f>'[12]Table 21'!S$13</f>
        <v>49.122999999999998</v>
      </c>
      <c r="T73" s="5">
        <f>'[12]Table 21'!T$13</f>
        <v>47.718000000000004</v>
      </c>
      <c r="U73" s="5">
        <f>'[12]Table 21'!U$13</f>
        <v>42.158999999999999</v>
      </c>
      <c r="V73" s="5">
        <f>'[12]Table 21'!V$13</f>
        <v>37.411999999999999</v>
      </c>
      <c r="W73" s="5">
        <f>'[12]Table 21'!W$13</f>
        <v>26.332000000000001</v>
      </c>
      <c r="Z73" s="21" t="s">
        <v>94</v>
      </c>
      <c r="AB73"/>
    </row>
    <row r="74" spans="1:28" outlineLevel="1" x14ac:dyDescent="0.2">
      <c r="B74" s="7" t="s">
        <v>25</v>
      </c>
      <c r="C74" s="5">
        <f>'[12]Table 21'!C$16</f>
        <v>816.85400000000004</v>
      </c>
      <c r="D74" s="5">
        <f>'[12]Table 21'!D$16</f>
        <v>844.995</v>
      </c>
      <c r="E74" s="5">
        <f>'[12]Table 21'!E$16</f>
        <v>851.03800000000001</v>
      </c>
      <c r="F74" s="5">
        <f>'[12]Table 21'!F$16</f>
        <v>849.10500000000002</v>
      </c>
      <c r="G74" s="5">
        <f>'[12]Table 21'!G$16</f>
        <v>842.54</v>
      </c>
      <c r="H74" s="5">
        <f>'[12]Table 21'!H$16</f>
        <v>839.07500000000005</v>
      </c>
      <c r="I74" s="5">
        <f>'[12]Table 21'!I$16</f>
        <v>847.53700000000003</v>
      </c>
      <c r="J74" s="5">
        <f>'[12]Table 21'!J$16</f>
        <v>856.15700000000004</v>
      </c>
      <c r="K74" s="5">
        <f>'[12]Table 21'!K$16</f>
        <v>880.99</v>
      </c>
      <c r="L74" s="5">
        <f>'[12]Table 21'!L$16</f>
        <v>895.32600000000002</v>
      </c>
      <c r="M74" s="5">
        <f>'[12]Table 21'!M$16</f>
        <v>912.72</v>
      </c>
      <c r="N74" s="5">
        <f>'[12]Table 21'!N$16</f>
        <v>909.80499999999995</v>
      </c>
      <c r="O74" s="5">
        <f>'[12]Table 21'!O$16</f>
        <v>918.67700000000002</v>
      </c>
      <c r="P74" s="5">
        <f>'[12]Table 21'!P$16</f>
        <v>913.76800000000003</v>
      </c>
      <c r="Q74" s="5">
        <f>'[12]Table 21'!Q$16</f>
        <v>908.649</v>
      </c>
      <c r="R74" s="5">
        <f>'[12]Table 21'!R$16</f>
        <v>911.64400000000001</v>
      </c>
      <c r="S74" s="5">
        <f>'[12]Table 21'!S$16</f>
        <v>893.91</v>
      </c>
      <c r="T74" s="5">
        <f>'[12]Table 21'!T$16</f>
        <v>872.35799999999995</v>
      </c>
      <c r="U74" s="5">
        <f>'[12]Table 21'!U$16</f>
        <v>850.17399999999998</v>
      </c>
      <c r="V74" s="5">
        <f>'[12]Table 21'!V$16</f>
        <v>826.87400000000002</v>
      </c>
      <c r="W74" s="5">
        <f>'[12]Table 21'!W$16</f>
        <v>823.74900000000002</v>
      </c>
      <c r="Z74" s="21" t="s">
        <v>94</v>
      </c>
      <c r="AB74"/>
    </row>
    <row r="75" spans="1:28" outlineLevel="1" x14ac:dyDescent="0.2">
      <c r="B75" s="7" t="s">
        <v>30</v>
      </c>
      <c r="C75" s="5">
        <f>'[12]Table 21'!C$19</f>
        <v>20719.400000000001</v>
      </c>
      <c r="D75" s="5">
        <f>'[12]Table 21'!D$19</f>
        <v>20037.133999999998</v>
      </c>
      <c r="E75" s="5">
        <f>'[12]Table 21'!E$19</f>
        <v>20899.37</v>
      </c>
      <c r="F75" s="5">
        <f>'[12]Table 21'!F$19</f>
        <v>21125.171999999999</v>
      </c>
      <c r="G75" s="5">
        <f>'[12]Table 21'!G$19</f>
        <v>20844.367999999999</v>
      </c>
      <c r="H75" s="5">
        <f>'[12]Table 21'!H$19</f>
        <v>20828.73</v>
      </c>
      <c r="I75" s="5">
        <f>'[12]Table 21'!I$19</f>
        <v>20646.398000000001</v>
      </c>
      <c r="J75" s="5">
        <f>'[12]Table 21'!J$19</f>
        <v>20651.704000000002</v>
      </c>
      <c r="K75" s="5">
        <f>'[12]Table 21'!K$19</f>
        <v>21007.758000000002</v>
      </c>
      <c r="L75" s="5">
        <f>'[12]Table 21'!L$19</f>
        <v>18483.849999999999</v>
      </c>
      <c r="M75" s="5">
        <f>'[12]Table 21'!M$19</f>
        <v>18516.132000000001</v>
      </c>
      <c r="N75" s="5">
        <f>'[12]Table 21'!N$19</f>
        <v>20954.106</v>
      </c>
      <c r="O75" s="5">
        <f>'[12]Table 21'!O$19</f>
        <v>21046.687999999998</v>
      </c>
      <c r="P75" s="5">
        <f>'[12]Table 21'!P$19</f>
        <v>17651.263999999999</v>
      </c>
      <c r="Q75" s="5">
        <f>'[12]Table 21'!Q$19</f>
        <v>16511.723999999998</v>
      </c>
      <c r="R75" s="5">
        <f>'[12]Table 21'!R$19</f>
        <v>19102.452000000001</v>
      </c>
      <c r="S75" s="5">
        <f>'[12]Table 21'!S$19</f>
        <v>19811.756000000001</v>
      </c>
      <c r="T75" s="5">
        <f>'[12]Table 21'!T$19</f>
        <v>19188.168000000001</v>
      </c>
      <c r="U75" s="5">
        <f>'[12]Table 21'!U$19</f>
        <v>18668.067999999999</v>
      </c>
      <c r="V75" s="5">
        <f>'[12]Table 21'!V$19</f>
        <v>18216.948</v>
      </c>
      <c r="W75" s="5">
        <f>'[12]Table 21'!W$19</f>
        <v>15706.56</v>
      </c>
      <c r="Z75" s="21" t="s">
        <v>94</v>
      </c>
      <c r="AB75"/>
    </row>
    <row r="76" spans="1:28" outlineLevel="1" x14ac:dyDescent="0.2">
      <c r="B76" s="7" t="s">
        <v>31</v>
      </c>
      <c r="C76" s="5">
        <f t="shared" ref="C76:W76" si="31">C74*C75/1000</f>
        <v>16924.724767600004</v>
      </c>
      <c r="D76" s="5">
        <f t="shared" si="31"/>
        <v>16931.278044329996</v>
      </c>
      <c r="E76" s="5">
        <f t="shared" si="31"/>
        <v>17786.158046059998</v>
      </c>
      <c r="F76" s="5">
        <f t="shared" si="31"/>
        <v>17937.489171059999</v>
      </c>
      <c r="G76" s="5">
        <f t="shared" si="31"/>
        <v>17562.213814719998</v>
      </c>
      <c r="H76" s="5">
        <f t="shared" si="31"/>
        <v>17476.86662475</v>
      </c>
      <c r="I76" s="5">
        <f t="shared" si="31"/>
        <v>17498.586221726</v>
      </c>
      <c r="J76" s="5">
        <f t="shared" si="31"/>
        <v>17681.100941528002</v>
      </c>
      <c r="K76" s="5">
        <f t="shared" si="31"/>
        <v>18507.624720420004</v>
      </c>
      <c r="L76" s="5">
        <f t="shared" si="31"/>
        <v>16549.071485099998</v>
      </c>
      <c r="M76" s="5">
        <f t="shared" si="31"/>
        <v>16900.043999040001</v>
      </c>
      <c r="N76" s="5">
        <f t="shared" si="31"/>
        <v>19064.150409329999</v>
      </c>
      <c r="O76" s="5">
        <f t="shared" si="31"/>
        <v>19335.108191775998</v>
      </c>
      <c r="P76" s="5">
        <f t="shared" si="31"/>
        <v>16129.160202752</v>
      </c>
      <c r="Q76" s="5">
        <f t="shared" si="31"/>
        <v>15003.361500875999</v>
      </c>
      <c r="R76" s="5">
        <f t="shared" si="31"/>
        <v>17414.635751088001</v>
      </c>
      <c r="S76" s="5">
        <f t="shared" si="31"/>
        <v>17709.92680596</v>
      </c>
      <c r="T76" s="5">
        <f t="shared" si="31"/>
        <v>16738.951860144</v>
      </c>
      <c r="U76" s="5">
        <f t="shared" si="31"/>
        <v>15871.106043831998</v>
      </c>
      <c r="V76" s="5">
        <f t="shared" si="31"/>
        <v>15063.120660552</v>
      </c>
      <c r="W76" s="5">
        <f t="shared" si="31"/>
        <v>12938.26309344</v>
      </c>
    </row>
    <row r="77" spans="1:28" outlineLevel="1" x14ac:dyDescent="0.2">
      <c r="B77" s="7" t="s">
        <v>140</v>
      </c>
      <c r="C77" s="14">
        <f t="shared" ref="C77:W77" si="32">C72/C76</f>
        <v>1.5820000155363472</v>
      </c>
      <c r="D77" s="14">
        <f t="shared" si="32"/>
        <v>1.5821999262017128</v>
      </c>
      <c r="E77" s="14">
        <f t="shared" si="32"/>
        <v>1.582400066182613</v>
      </c>
      <c r="F77" s="14">
        <f t="shared" si="32"/>
        <v>1.5825999268458686</v>
      </c>
      <c r="G77" s="14">
        <f t="shared" si="32"/>
        <v>1.5827999758243128</v>
      </c>
      <c r="H77" s="14">
        <f t="shared" si="32"/>
        <v>1.5830000971996494</v>
      </c>
      <c r="I77" s="14">
        <f t="shared" si="32"/>
        <v>1.5831999719694332</v>
      </c>
      <c r="J77" s="14">
        <f t="shared" si="32"/>
        <v>1.5834001925689252</v>
      </c>
      <c r="K77" s="14">
        <f t="shared" si="32"/>
        <v>1.5835999215293797</v>
      </c>
      <c r="L77" s="14">
        <f t="shared" si="32"/>
        <v>1.5837999814145143</v>
      </c>
      <c r="M77" s="14">
        <f t="shared" si="32"/>
        <v>1.5839999408331269</v>
      </c>
      <c r="N77" s="14">
        <f t="shared" si="32"/>
        <v>1.5841998548692866</v>
      </c>
      <c r="O77" s="14">
        <f t="shared" si="32"/>
        <v>1.5843999098916919</v>
      </c>
      <c r="P77" s="14">
        <f t="shared" si="32"/>
        <v>1.5845999064007861</v>
      </c>
      <c r="Q77" s="14">
        <f t="shared" si="32"/>
        <v>1.5847999564842936</v>
      </c>
      <c r="R77" s="14">
        <f t="shared" si="32"/>
        <v>1.5849999627059157</v>
      </c>
      <c r="S77" s="14">
        <f t="shared" si="32"/>
        <v>1.5852000196261116</v>
      </c>
      <c r="T77" s="14">
        <f t="shared" si="32"/>
        <v>1.5853999920027122</v>
      </c>
      <c r="U77" s="14">
        <f t="shared" si="32"/>
        <v>1.5856000294113266</v>
      </c>
      <c r="V77" s="14">
        <f t="shared" si="32"/>
        <v>1.585800005857366</v>
      </c>
      <c r="W77" s="14">
        <f t="shared" si="32"/>
        <v>1.5860000013539468</v>
      </c>
    </row>
    <row r="78" spans="1:28" outlineLevel="1" x14ac:dyDescent="0.2">
      <c r="B78" s="7" t="s">
        <v>90</v>
      </c>
      <c r="C78" s="5">
        <f t="shared" ref="C78:W78" si="33">C75*C77</f>
        <v>32778.091121903795</v>
      </c>
      <c r="D78" s="5">
        <f t="shared" si="33"/>
        <v>31702.751936093828</v>
      </c>
      <c r="E78" s="5">
        <f t="shared" si="33"/>
        <v>33071.164471174918</v>
      </c>
      <c r="F78" s="5">
        <f t="shared" si="33"/>
        <v>33432.695661806392</v>
      </c>
      <c r="G78" s="5">
        <f t="shared" si="33"/>
        <v>32992.465166473077</v>
      </c>
      <c r="H78" s="5">
        <f t="shared" si="33"/>
        <v>32971.881614545251</v>
      </c>
      <c r="I78" s="5">
        <f t="shared" si="33"/>
        <v>32687.376734869762</v>
      </c>
      <c r="J78" s="5">
        <f t="shared" si="33"/>
        <v>32699.912090476446</v>
      </c>
      <c r="K78" s="5">
        <f t="shared" si="33"/>
        <v>33267.883920308203</v>
      </c>
      <c r="L78" s="5">
        <f t="shared" si="33"/>
        <v>29274.721286468666</v>
      </c>
      <c r="M78" s="5">
        <f t="shared" si="33"/>
        <v>29329.551992458371</v>
      </c>
      <c r="N78" s="5">
        <f t="shared" si="33"/>
        <v>33195.491684115645</v>
      </c>
      <c r="O78" s="5">
        <f t="shared" si="33"/>
        <v>33346.370570718551</v>
      </c>
      <c r="P78" s="5">
        <f t="shared" si="33"/>
        <v>27970.191282255564</v>
      </c>
      <c r="Q78" s="5">
        <f t="shared" si="33"/>
        <v>26167.779476680666</v>
      </c>
      <c r="R78" s="5">
        <f t="shared" si="33"/>
        <v>30277.385707591548</v>
      </c>
      <c r="S78" s="5">
        <f t="shared" si="33"/>
        <v>31405.596000027737</v>
      </c>
      <c r="T78" s="5">
        <f t="shared" si="33"/>
        <v>30420.921393746699</v>
      </c>
      <c r="U78" s="5">
        <f t="shared" si="33"/>
        <v>29600.089169852643</v>
      </c>
      <c r="V78" s="5">
        <f t="shared" si="33"/>
        <v>28888.436245103334</v>
      </c>
      <c r="W78" s="5">
        <f t="shared" si="33"/>
        <v>24910.604181265848</v>
      </c>
    </row>
    <row r="79" spans="1:28" outlineLevel="1" x14ac:dyDescent="0.2"/>
    <row r="80" spans="1:28" outlineLevel="1" x14ac:dyDescent="0.2">
      <c r="B80" s="8" t="s">
        <v>14</v>
      </c>
      <c r="C80" s="13"/>
    </row>
    <row r="81" spans="2:26" outlineLevel="1" x14ac:dyDescent="0.2">
      <c r="B81" s="4" t="s">
        <v>18</v>
      </c>
      <c r="C81" s="5">
        <f>IFERROR(INDEX('[12]Table 20'!C$14:C$19,MATCH($B81,'[12]Table 20'!$B$14:$B$19,0))*1000,0)</f>
        <v>0</v>
      </c>
      <c r="D81" s="5">
        <f>IFERROR(INDEX('[12]Table 20'!D$14:D$19,MATCH($B81,'[12]Table 20'!$B$14:$B$19,0))*1000,0)</f>
        <v>0</v>
      </c>
      <c r="E81" s="5">
        <f>IFERROR(INDEX('[12]Table 20'!E$14:E$19,MATCH($B81,'[12]Table 20'!$B$14:$B$19,0))*1000,0)</f>
        <v>0</v>
      </c>
      <c r="F81" s="5">
        <f>IFERROR(INDEX('[12]Table 20'!F$14:F$19,MATCH($B81,'[12]Table 20'!$B$14:$B$19,0))*1000,0)</f>
        <v>0</v>
      </c>
      <c r="G81" s="5">
        <f>IFERROR(INDEX('[12]Table 20'!G$14:G$19,MATCH($B81,'[12]Table 20'!$B$14:$B$19,0))*1000,0)</f>
        <v>0</v>
      </c>
      <c r="H81" s="5">
        <f>IFERROR(INDEX('[12]Table 20'!H$14:H$19,MATCH($B81,'[12]Table 20'!$B$14:$B$19,0))*1000,0)</f>
        <v>0</v>
      </c>
      <c r="I81" s="5">
        <f>IFERROR(INDEX('[12]Table 20'!I$14:I$19,MATCH($B81,'[12]Table 20'!$B$14:$B$19,0))*1000,0)</f>
        <v>0</v>
      </c>
      <c r="J81" s="5">
        <f>IFERROR(INDEX('[12]Table 20'!J$14:J$19,MATCH($B81,'[12]Table 20'!$B$14:$B$19,0))*1000,0)</f>
        <v>0</v>
      </c>
      <c r="K81" s="5">
        <f>IFERROR(INDEX('[12]Table 20'!K$14:K$19,MATCH($B81,'[12]Table 20'!$B$14:$B$19,0))*1000,0)</f>
        <v>0</v>
      </c>
      <c r="L81" s="5">
        <f>IFERROR(INDEX('[12]Table 20'!L$14:L$19,MATCH($B81,'[12]Table 20'!$B$14:$B$19,0))*1000,0)</f>
        <v>0</v>
      </c>
      <c r="M81" s="5">
        <f>IFERROR(INDEX('[12]Table 20'!M$14:M$19,MATCH($B81,'[12]Table 20'!$B$14:$B$19,0))*1000,0)</f>
        <v>0</v>
      </c>
      <c r="N81" s="5">
        <f>IFERROR(INDEX('[12]Table 20'!N$14:N$19,MATCH($B81,'[12]Table 20'!$B$14:$B$19,0))*1000,0)</f>
        <v>0</v>
      </c>
      <c r="O81" s="5">
        <f>IFERROR(INDEX('[12]Table 20'!O$14:O$19,MATCH($B81,'[12]Table 20'!$B$14:$B$19,0))*1000,0)</f>
        <v>0</v>
      </c>
      <c r="P81" s="5">
        <f>IFERROR(INDEX('[12]Table 20'!P$14:P$19,MATCH($B81,'[12]Table 20'!$B$14:$B$19,0))*1000,0)</f>
        <v>0</v>
      </c>
      <c r="Q81" s="5">
        <f>IFERROR(INDEX('[12]Table 20'!Q$14:Q$19,MATCH($B81,'[12]Table 20'!$B$14:$B$19,0))*1000,0)</f>
        <v>0</v>
      </c>
      <c r="R81" s="5">
        <f>IFERROR(INDEX('[12]Table 20'!R$14:R$19,MATCH($B81,'[12]Table 20'!$B$14:$B$19,0))*1000,0)</f>
        <v>0</v>
      </c>
      <c r="S81" s="5">
        <f>IFERROR(INDEX('[12]Table 20'!S$14:S$19,MATCH($B81,'[12]Table 20'!$B$14:$B$19,0))*1000,0)</f>
        <v>0</v>
      </c>
      <c r="T81" s="5">
        <f>IFERROR(INDEX('[12]Table 20'!T$14:T$19,MATCH($B81,'[12]Table 20'!$B$14:$B$19,0))*1000,0)</f>
        <v>0</v>
      </c>
      <c r="U81" s="5">
        <f>IFERROR(INDEX('[12]Table 20'!U$14:U$19,MATCH($B81,'[12]Table 20'!$B$14:$B$19,0))*1000,0)</f>
        <v>0</v>
      </c>
      <c r="V81" s="5">
        <f>IFERROR(INDEX('[12]Table 20'!V$14:V$19,MATCH($B81,'[12]Table 20'!$B$14:$B$19,0))*1000,0)</f>
        <v>0</v>
      </c>
      <c r="W81" s="5">
        <f>IFERROR(INDEX('[12]Table 20'!W$14:W$19,MATCH($B81,'[12]Table 20'!$B$14:$B$19,0))*1000,0)</f>
        <v>0</v>
      </c>
      <c r="Z81" s="21" t="s">
        <v>94</v>
      </c>
    </row>
    <row r="82" spans="2:26" outlineLevel="1" x14ac:dyDescent="0.2">
      <c r="B82" s="4" t="s">
        <v>19</v>
      </c>
      <c r="C82" s="5">
        <f>IFERROR(INDEX('[12]Table 20'!C$14:C$19,MATCH($B82,'[12]Table 20'!$B$14:$B$19,0))*1000,0)</f>
        <v>0</v>
      </c>
      <c r="D82" s="5">
        <f>IFERROR(INDEX('[12]Table 20'!D$14:D$19,MATCH($B82,'[12]Table 20'!$B$14:$B$19,0))*1000,0)</f>
        <v>0</v>
      </c>
      <c r="E82" s="5">
        <f>IFERROR(INDEX('[12]Table 20'!E$14:E$19,MATCH($B82,'[12]Table 20'!$B$14:$B$19,0))*1000,0)</f>
        <v>0</v>
      </c>
      <c r="F82" s="5">
        <f>IFERROR(INDEX('[12]Table 20'!F$14:F$19,MATCH($B82,'[12]Table 20'!$B$14:$B$19,0))*1000,0)</f>
        <v>0</v>
      </c>
      <c r="G82" s="5">
        <f>IFERROR(INDEX('[12]Table 20'!G$14:G$19,MATCH($B82,'[12]Table 20'!$B$14:$B$19,0))*1000,0)</f>
        <v>0</v>
      </c>
      <c r="H82" s="5">
        <f>IFERROR(INDEX('[12]Table 20'!H$14:H$19,MATCH($B82,'[12]Table 20'!$B$14:$B$19,0))*1000,0)</f>
        <v>0</v>
      </c>
      <c r="I82" s="5">
        <f>IFERROR(INDEX('[12]Table 20'!I$14:I$19,MATCH($B82,'[12]Table 20'!$B$14:$B$19,0))*1000,0)</f>
        <v>0</v>
      </c>
      <c r="J82" s="5">
        <f>IFERROR(INDEX('[12]Table 20'!J$14:J$19,MATCH($B82,'[12]Table 20'!$B$14:$B$19,0))*1000,0)</f>
        <v>0</v>
      </c>
      <c r="K82" s="5">
        <f>IFERROR(INDEX('[12]Table 20'!K$14:K$19,MATCH($B82,'[12]Table 20'!$B$14:$B$19,0))*1000,0)</f>
        <v>0</v>
      </c>
      <c r="L82" s="5">
        <f>IFERROR(INDEX('[12]Table 20'!L$14:L$19,MATCH($B82,'[12]Table 20'!$B$14:$B$19,0))*1000,0)</f>
        <v>0</v>
      </c>
      <c r="M82" s="5">
        <f>IFERROR(INDEX('[12]Table 20'!M$14:M$19,MATCH($B82,'[12]Table 20'!$B$14:$B$19,0))*1000,0)</f>
        <v>0</v>
      </c>
      <c r="N82" s="5">
        <f>IFERROR(INDEX('[12]Table 20'!N$14:N$19,MATCH($B82,'[12]Table 20'!$B$14:$B$19,0))*1000,0)</f>
        <v>0</v>
      </c>
      <c r="O82" s="5">
        <f>IFERROR(INDEX('[12]Table 20'!O$14:O$19,MATCH($B82,'[12]Table 20'!$B$14:$B$19,0))*1000,0)</f>
        <v>0</v>
      </c>
      <c r="P82" s="5">
        <f>IFERROR(INDEX('[12]Table 20'!P$14:P$19,MATCH($B82,'[12]Table 20'!$B$14:$B$19,0))*1000,0)</f>
        <v>0</v>
      </c>
      <c r="Q82" s="5">
        <f>IFERROR(INDEX('[12]Table 20'!Q$14:Q$19,MATCH($B82,'[12]Table 20'!$B$14:$B$19,0))*1000,0)</f>
        <v>0</v>
      </c>
      <c r="R82" s="5">
        <f>IFERROR(INDEX('[12]Table 20'!R$14:R$19,MATCH($B82,'[12]Table 20'!$B$14:$B$19,0))*1000,0)</f>
        <v>0</v>
      </c>
      <c r="S82" s="5">
        <f>IFERROR(INDEX('[12]Table 20'!S$14:S$19,MATCH($B82,'[12]Table 20'!$B$14:$B$19,0))*1000,0)</f>
        <v>0</v>
      </c>
      <c r="T82" s="5">
        <f>IFERROR(INDEX('[12]Table 20'!T$14:T$19,MATCH($B82,'[12]Table 20'!$B$14:$B$19,0))*1000,0)</f>
        <v>0</v>
      </c>
      <c r="U82" s="5">
        <f>IFERROR(INDEX('[12]Table 20'!U$14:U$19,MATCH($B82,'[12]Table 20'!$B$14:$B$19,0))*1000,0)</f>
        <v>0</v>
      </c>
      <c r="V82" s="5">
        <f>IFERROR(INDEX('[12]Table 20'!V$14:V$19,MATCH($B82,'[12]Table 20'!$B$14:$B$19,0))*1000,0)</f>
        <v>0</v>
      </c>
      <c r="W82" s="5">
        <f>IFERROR(INDEX('[12]Table 20'!W$14:W$19,MATCH($B82,'[12]Table 20'!$B$14:$B$19,0))*1000,0)</f>
        <v>0</v>
      </c>
      <c r="Z82" s="21" t="s">
        <v>94</v>
      </c>
    </row>
    <row r="83" spans="2:26" outlineLevel="1" x14ac:dyDescent="0.2">
      <c r="B83" s="4" t="s">
        <v>16</v>
      </c>
      <c r="C83" s="5">
        <f>IFERROR(INDEX('[12]Table 20'!C$14:C$19,MATCH($B83,'[12]Table 20'!$B$14:$B$19,0))*1000,0)</f>
        <v>498.45099999999996</v>
      </c>
      <c r="D83" s="5">
        <f>IFERROR(INDEX('[12]Table 20'!D$14:D$19,MATCH($B83,'[12]Table 20'!$B$14:$B$19,0))*1000,0)</f>
        <v>514.98</v>
      </c>
      <c r="E83" s="5">
        <f>IFERROR(INDEX('[12]Table 20'!E$14:E$19,MATCH($B83,'[12]Table 20'!$B$14:$B$19,0))*1000,0)</f>
        <v>627.98799999999994</v>
      </c>
      <c r="F83" s="5">
        <f>IFERROR(INDEX('[12]Table 20'!F$14:F$19,MATCH($B83,'[12]Table 20'!$B$14:$B$19,0))*1000,0)</f>
        <v>852.09400000000005</v>
      </c>
      <c r="G83" s="5">
        <f>IFERROR(INDEX('[12]Table 20'!G$14:G$19,MATCH($B83,'[12]Table 20'!$B$14:$B$19,0))*1000,0)</f>
        <v>794.65099999999995</v>
      </c>
      <c r="H83" s="5">
        <f>IFERROR(INDEX('[12]Table 20'!H$14:H$19,MATCH($B83,'[12]Table 20'!$B$14:$B$19,0))*1000,0)</f>
        <v>758.51700000000005</v>
      </c>
      <c r="I83" s="5">
        <f>IFERROR(INDEX('[12]Table 20'!I$14:I$19,MATCH($B83,'[12]Table 20'!$B$14:$B$19,0))*1000,0)</f>
        <v>833.44799999999998</v>
      </c>
      <c r="J83" s="5">
        <f>IFERROR(INDEX('[12]Table 20'!J$14:J$19,MATCH($B83,'[12]Table 20'!$B$14:$B$19,0))*1000,0)</f>
        <v>762.73199999999997</v>
      </c>
      <c r="K83" s="5">
        <f>IFERROR(INDEX('[12]Table 20'!K$14:K$19,MATCH($B83,'[12]Table 20'!$B$14:$B$19,0))*1000,0)</f>
        <v>648.87599999999998</v>
      </c>
      <c r="L83" s="5">
        <f>IFERROR(INDEX('[12]Table 20'!L$14:L$19,MATCH($B83,'[12]Table 20'!$B$14:$B$19,0))*1000,0)</f>
        <v>700.721</v>
      </c>
      <c r="M83" s="5">
        <f>IFERROR(INDEX('[12]Table 20'!M$14:M$19,MATCH($B83,'[12]Table 20'!$B$14:$B$19,0))*1000,0)</f>
        <v>691.63099999999997</v>
      </c>
      <c r="N83" s="5">
        <f>IFERROR(INDEX('[12]Table 20'!N$14:N$19,MATCH($B83,'[12]Table 20'!$B$14:$B$19,0))*1000,0)</f>
        <v>870.048</v>
      </c>
      <c r="O83" s="5">
        <f>IFERROR(INDEX('[12]Table 20'!O$14:O$19,MATCH($B83,'[12]Table 20'!$B$14:$B$19,0))*1000,0)</f>
        <v>712.77</v>
      </c>
      <c r="P83" s="5">
        <f>IFERROR(INDEX('[12]Table 20'!P$14:P$19,MATCH($B83,'[12]Table 20'!$B$14:$B$19,0))*1000,0)</f>
        <v>694.31799999999998</v>
      </c>
      <c r="Q83" s="5">
        <f>IFERROR(INDEX('[12]Table 20'!Q$14:Q$19,MATCH($B83,'[12]Table 20'!$B$14:$B$19,0))*1000,0)</f>
        <v>716.85500000000002</v>
      </c>
      <c r="R83" s="5">
        <f>IFERROR(INDEX('[12]Table 20'!R$14:R$19,MATCH($B83,'[12]Table 20'!$B$14:$B$19,0))*1000,0)</f>
        <v>714.36800000000005</v>
      </c>
      <c r="S83" s="5">
        <f>IFERROR(INDEX('[12]Table 20'!S$14:S$19,MATCH($B83,'[12]Table 20'!$B$14:$B$19,0))*1000,0)</f>
        <v>628.91</v>
      </c>
      <c r="T83" s="5">
        <f>IFERROR(INDEX('[12]Table 20'!T$14:T$19,MATCH($B83,'[12]Table 20'!$B$14:$B$19,0))*1000,0)</f>
        <v>564.72500000000002</v>
      </c>
      <c r="U83" s="5">
        <f>IFERROR(INDEX('[12]Table 20'!U$14:U$19,MATCH($B83,'[12]Table 20'!$B$14:$B$19,0))*1000,0)</f>
        <v>430.81399999999996</v>
      </c>
      <c r="V83" s="5">
        <f>IFERROR(INDEX('[12]Table 20'!V$14:V$19,MATCH($B83,'[12]Table 20'!$B$14:$B$19,0))*1000,0)</f>
        <v>365.18</v>
      </c>
      <c r="W83" s="5">
        <f>IFERROR(INDEX('[12]Table 20'!W$14:W$19,MATCH($B83,'[12]Table 20'!$B$14:$B$19,0))*1000,0)</f>
        <v>353.68799999999999</v>
      </c>
      <c r="Z83" s="21" t="s">
        <v>94</v>
      </c>
    </row>
    <row r="84" spans="2:26" outlineLevel="1" x14ac:dyDescent="0.2">
      <c r="B84" s="4" t="s">
        <v>21</v>
      </c>
      <c r="C84" s="5">
        <f>IFERROR(INDEX('[12]Table 20'!C$14:C$19,MATCH($B84,'[12]Table 20'!$B$14:$B$19,0))*1000,0)</f>
        <v>0</v>
      </c>
      <c r="D84" s="5">
        <f>IFERROR(INDEX('[12]Table 20'!D$14:D$19,MATCH($B84,'[12]Table 20'!$B$14:$B$19,0))*1000,0)</f>
        <v>0</v>
      </c>
      <c r="E84" s="5">
        <f>IFERROR(INDEX('[12]Table 20'!E$14:E$19,MATCH($B84,'[12]Table 20'!$B$14:$B$19,0))*1000,0)</f>
        <v>0</v>
      </c>
      <c r="F84" s="5">
        <f>IFERROR(INDEX('[12]Table 20'!F$14:F$19,MATCH($B84,'[12]Table 20'!$B$14:$B$19,0))*1000,0)</f>
        <v>0</v>
      </c>
      <c r="G84" s="5">
        <f>IFERROR(INDEX('[12]Table 20'!G$14:G$19,MATCH($B84,'[12]Table 20'!$B$14:$B$19,0))*1000,0)</f>
        <v>0</v>
      </c>
      <c r="H84" s="5">
        <f>IFERROR(INDEX('[12]Table 20'!H$14:H$19,MATCH($B84,'[12]Table 20'!$B$14:$B$19,0))*1000,0)</f>
        <v>0</v>
      </c>
      <c r="I84" s="5">
        <f>IFERROR(INDEX('[12]Table 20'!I$14:I$19,MATCH($B84,'[12]Table 20'!$B$14:$B$19,0))*1000,0)</f>
        <v>0</v>
      </c>
      <c r="J84" s="5">
        <f>IFERROR(INDEX('[12]Table 20'!J$14:J$19,MATCH($B84,'[12]Table 20'!$B$14:$B$19,0))*1000,0)</f>
        <v>0</v>
      </c>
      <c r="K84" s="5">
        <f>IFERROR(INDEX('[12]Table 20'!K$14:K$19,MATCH($B84,'[12]Table 20'!$B$14:$B$19,0))*1000,0)</f>
        <v>0</v>
      </c>
      <c r="L84" s="5">
        <f>IFERROR(INDEX('[12]Table 20'!L$14:L$19,MATCH($B84,'[12]Table 20'!$B$14:$B$19,0))*1000,0)</f>
        <v>0</v>
      </c>
      <c r="M84" s="5">
        <f>IFERROR(INDEX('[12]Table 20'!M$14:M$19,MATCH($B84,'[12]Table 20'!$B$14:$B$19,0))*1000,0)</f>
        <v>0</v>
      </c>
      <c r="N84" s="5">
        <f>IFERROR(INDEX('[12]Table 20'!N$14:N$19,MATCH($B84,'[12]Table 20'!$B$14:$B$19,0))*1000,0)</f>
        <v>0</v>
      </c>
      <c r="O84" s="5">
        <f>IFERROR(INDEX('[12]Table 20'!O$14:O$19,MATCH($B84,'[12]Table 20'!$B$14:$B$19,0))*1000,0)</f>
        <v>0</v>
      </c>
      <c r="P84" s="5">
        <f>IFERROR(INDEX('[12]Table 20'!P$14:P$19,MATCH($B84,'[12]Table 20'!$B$14:$B$19,0))*1000,0)</f>
        <v>0</v>
      </c>
      <c r="Q84" s="5">
        <f>IFERROR(INDEX('[12]Table 20'!Q$14:Q$19,MATCH($B84,'[12]Table 20'!$B$14:$B$19,0))*1000,0)</f>
        <v>0</v>
      </c>
      <c r="R84" s="5">
        <f>IFERROR(INDEX('[12]Table 20'!R$14:R$19,MATCH($B84,'[12]Table 20'!$B$14:$B$19,0))*1000,0)</f>
        <v>0</v>
      </c>
      <c r="S84" s="5">
        <f>IFERROR(INDEX('[12]Table 20'!S$14:S$19,MATCH($B84,'[12]Table 20'!$B$14:$B$19,0))*1000,0)</f>
        <v>0</v>
      </c>
      <c r="T84" s="5">
        <f>IFERROR(INDEX('[12]Table 20'!T$14:T$19,MATCH($B84,'[12]Table 20'!$B$14:$B$19,0))*1000,0)</f>
        <v>0</v>
      </c>
      <c r="U84" s="5">
        <f>IFERROR(INDEX('[12]Table 20'!U$14:U$19,MATCH($B84,'[12]Table 20'!$B$14:$B$19,0))*1000,0)</f>
        <v>0</v>
      </c>
      <c r="V84" s="5">
        <f>IFERROR(INDEX('[12]Table 20'!V$14:V$19,MATCH($B84,'[12]Table 20'!$B$14:$B$19,0))*1000,0)</f>
        <v>0</v>
      </c>
      <c r="W84" s="5">
        <f>IFERROR(INDEX('[12]Table 20'!W$14:W$19,MATCH($B84,'[12]Table 20'!$B$14:$B$19,0))*1000,0)</f>
        <v>0</v>
      </c>
      <c r="Z84" s="21" t="s">
        <v>94</v>
      </c>
    </row>
    <row r="85" spans="2:26" outlineLevel="1" x14ac:dyDescent="0.2">
      <c r="B85" s="4" t="s">
        <v>20</v>
      </c>
      <c r="C85" s="5">
        <f>IFERROR(INDEX('[12]Table 20'!C$14:C$19,MATCH($B85,'[12]Table 20'!$B$14:$B$19,0))*1000,0)</f>
        <v>47407.919000000002</v>
      </c>
      <c r="D85" s="5">
        <f>IFERROR(INDEX('[12]Table 20'!D$14:D$19,MATCH($B85,'[12]Table 20'!$B$14:$B$19,0))*1000,0)</f>
        <v>47000.462</v>
      </c>
      <c r="E85" s="5">
        <f>IFERROR(INDEX('[12]Table 20'!E$14:E$19,MATCH($B85,'[12]Table 20'!$B$14:$B$19,0))*1000,0)</f>
        <v>48922.857000000004</v>
      </c>
      <c r="F85" s="5">
        <f>IFERROR(INDEX('[12]Table 20'!F$14:F$19,MATCH($B85,'[12]Table 20'!$B$14:$B$19,0))*1000,0)</f>
        <v>48618.580999999998</v>
      </c>
      <c r="G85" s="5">
        <f>IFERROR(INDEX('[12]Table 20'!G$14:G$19,MATCH($B85,'[12]Table 20'!$B$14:$B$19,0))*1000,0)</f>
        <v>47155.827000000005</v>
      </c>
      <c r="H85" s="5">
        <f>IFERROR(INDEX('[12]Table 20'!H$14:H$19,MATCH($B85,'[12]Table 20'!$B$14:$B$19,0))*1000,0)</f>
        <v>46769.633000000002</v>
      </c>
      <c r="I85" s="5">
        <f>IFERROR(INDEX('[12]Table 20'!I$14:I$19,MATCH($B85,'[12]Table 20'!$B$14:$B$19,0))*1000,0)</f>
        <v>46260.125</v>
      </c>
      <c r="J85" s="5">
        <f>IFERROR(INDEX('[12]Table 20'!J$14:J$19,MATCH($B85,'[12]Table 20'!$B$14:$B$19,0))*1000,0)</f>
        <v>46416.758999999998</v>
      </c>
      <c r="K85" s="5">
        <f>IFERROR(INDEX('[12]Table 20'!K$14:K$19,MATCH($B85,'[12]Table 20'!$B$14:$B$19,0))*1000,0)</f>
        <v>47999.777999999998</v>
      </c>
      <c r="L85" s="5">
        <f>IFERROR(INDEX('[12]Table 20'!L$14:L$19,MATCH($B85,'[12]Table 20'!$B$14:$B$19,0))*1000,0)</f>
        <v>42306.587999999996</v>
      </c>
      <c r="M85" s="5">
        <f>IFERROR(INDEX('[12]Table 20'!M$14:M$19,MATCH($B85,'[12]Table 20'!$B$14:$B$19,0))*1000,0)</f>
        <v>42893.512000000002</v>
      </c>
      <c r="N85" s="5">
        <f>IFERROR(INDEX('[12]Table 20'!N$14:N$19,MATCH($B85,'[12]Table 20'!$B$14:$B$19,0))*1000,0)</f>
        <v>46235.272000000004</v>
      </c>
      <c r="O85" s="5">
        <f>IFERROR(INDEX('[12]Table 20'!O$14:O$19,MATCH($B85,'[12]Table 20'!$B$14:$B$19,0))*1000,0)</f>
        <v>46624.591</v>
      </c>
      <c r="P85" s="5">
        <f>IFERROR(INDEX('[12]Table 20'!P$14:P$19,MATCH($B85,'[12]Table 20'!$B$14:$B$19,0))*1000,0)</f>
        <v>39193.148000000001</v>
      </c>
      <c r="Q85" s="5">
        <f>IFERROR(INDEX('[12]Table 20'!Q$14:Q$19,MATCH($B85,'[12]Table 20'!$B$14:$B$19,0))*1000,0)</f>
        <v>36049.769</v>
      </c>
      <c r="R85" s="5">
        <f>IFERROR(INDEX('[12]Table 20'!R$14:R$19,MATCH($B85,'[12]Table 20'!$B$14:$B$19,0))*1000,0)</f>
        <v>42138.578999999998</v>
      </c>
      <c r="S85" s="5">
        <f>IFERROR(INDEX('[12]Table 20'!S$14:S$19,MATCH($B85,'[12]Table 20'!$B$14:$B$19,0))*1000,0)</f>
        <v>42598.449000000001</v>
      </c>
      <c r="T85" s="5">
        <f>IFERROR(INDEX('[12]Table 20'!T$14:T$19,MATCH($B85,'[12]Table 20'!$B$14:$B$19,0))*1000,0)</f>
        <v>39954.538999999997</v>
      </c>
      <c r="U85" s="5">
        <f>IFERROR(INDEX('[12]Table 20'!U$14:U$19,MATCH($B85,'[12]Table 20'!$B$14:$B$19,0))*1000,0)</f>
        <v>37671.366999999998</v>
      </c>
      <c r="V85" s="5">
        <f>IFERROR(INDEX('[12]Table 20'!V$14:V$19,MATCH($B85,'[12]Table 20'!$B$14:$B$19,0))*1000,0)</f>
        <v>35567.577999999994</v>
      </c>
      <c r="W85" s="5">
        <f>IFERROR(INDEX('[12]Table 20'!W$14:W$19,MATCH($B85,'[12]Table 20'!$B$14:$B$19,0))*1000,0)</f>
        <v>30571.32</v>
      </c>
      <c r="Z85" s="21" t="s">
        <v>94</v>
      </c>
    </row>
    <row r="86" spans="2:26" outlineLevel="1" x14ac:dyDescent="0.2">
      <c r="B86" s="4" t="s">
        <v>0</v>
      </c>
      <c r="C86" s="5">
        <f>IFERROR(INDEX('[12]Table 20'!C$14:C$19,MATCH($B86,'[12]Table 20'!$B$14:$B$19,0))*1000,0)</f>
        <v>0</v>
      </c>
      <c r="D86" s="5">
        <f>IFERROR(INDEX('[12]Table 20'!D$14:D$19,MATCH($B86,'[12]Table 20'!$B$14:$B$19,0))*1000,0)</f>
        <v>0</v>
      </c>
      <c r="E86" s="5">
        <f>IFERROR(INDEX('[12]Table 20'!E$14:E$19,MATCH($B86,'[12]Table 20'!$B$14:$B$19,0))*1000,0)</f>
        <v>0</v>
      </c>
      <c r="F86" s="5">
        <f>IFERROR(INDEX('[12]Table 20'!F$14:F$19,MATCH($B86,'[12]Table 20'!$B$14:$B$19,0))*1000,0)</f>
        <v>0</v>
      </c>
      <c r="G86" s="5">
        <f>IFERROR(INDEX('[12]Table 20'!G$14:G$19,MATCH($B86,'[12]Table 20'!$B$14:$B$19,0))*1000,0)</f>
        <v>0</v>
      </c>
      <c r="H86" s="5">
        <f>IFERROR(INDEX('[12]Table 20'!H$14:H$19,MATCH($B86,'[12]Table 20'!$B$14:$B$19,0))*1000,0)</f>
        <v>0</v>
      </c>
      <c r="I86" s="5">
        <f>IFERROR(INDEX('[12]Table 20'!I$14:I$19,MATCH($B86,'[12]Table 20'!$B$14:$B$19,0))*1000,0)</f>
        <v>0</v>
      </c>
      <c r="J86" s="5">
        <f>IFERROR(INDEX('[12]Table 20'!J$14:J$19,MATCH($B86,'[12]Table 20'!$B$14:$B$19,0))*1000,0)</f>
        <v>0</v>
      </c>
      <c r="K86" s="5">
        <f>IFERROR(INDEX('[12]Table 20'!K$14:K$19,MATCH($B86,'[12]Table 20'!$B$14:$B$19,0))*1000,0)</f>
        <v>0</v>
      </c>
      <c r="L86" s="5">
        <f>IFERROR(INDEX('[12]Table 20'!L$14:L$19,MATCH($B86,'[12]Table 20'!$B$14:$B$19,0))*1000,0)</f>
        <v>0</v>
      </c>
      <c r="M86" s="5">
        <f>IFERROR(INDEX('[12]Table 20'!M$14:M$19,MATCH($B86,'[12]Table 20'!$B$14:$B$19,0))*1000,0)</f>
        <v>0</v>
      </c>
      <c r="N86" s="5">
        <f>IFERROR(INDEX('[12]Table 20'!N$14:N$19,MATCH($B86,'[12]Table 20'!$B$14:$B$19,0))*1000,0)</f>
        <v>1678.021</v>
      </c>
      <c r="O86" s="5">
        <f>IFERROR(INDEX('[12]Table 20'!O$14:O$19,MATCH($B86,'[12]Table 20'!$B$14:$B$19,0))*1000,0)</f>
        <v>1671.4059999999999</v>
      </c>
      <c r="P86" s="5">
        <f>IFERROR(INDEX('[12]Table 20'!P$14:P$19,MATCH($B86,'[12]Table 20'!$B$14:$B$19,0))*1000,0)</f>
        <v>584.02</v>
      </c>
      <c r="Q86" s="5">
        <f>IFERROR(INDEX('[12]Table 20'!Q$14:Q$19,MATCH($B86,'[12]Table 20'!$B$14:$B$19,0))*1000,0)</f>
        <v>759.78100000000006</v>
      </c>
      <c r="R86" s="5">
        <f>IFERROR(INDEX('[12]Table 20'!R$14:R$19,MATCH($B86,'[12]Table 20'!$B$14:$B$19,0))*1000,0)</f>
        <v>0</v>
      </c>
      <c r="S86" s="5">
        <f>IFERROR(INDEX('[12]Table 20'!S$14:S$19,MATCH($B86,'[12]Table 20'!$B$14:$B$19,0))*1000,0)</f>
        <v>0</v>
      </c>
      <c r="T86" s="5">
        <f>IFERROR(INDEX('[12]Table 20'!T$14:T$19,MATCH($B86,'[12]Table 20'!$B$14:$B$19,0))*1000,0)</f>
        <v>0</v>
      </c>
      <c r="U86" s="5">
        <f>IFERROR(INDEX('[12]Table 20'!U$14:U$19,MATCH($B86,'[12]Table 20'!$B$14:$B$19,0))*1000,0)</f>
        <v>0</v>
      </c>
      <c r="V86" s="5">
        <f>IFERROR(INDEX('[12]Table 20'!V$14:V$19,MATCH($B86,'[12]Table 20'!$B$14:$B$19,0))*1000,0)</f>
        <v>0</v>
      </c>
      <c r="W86" s="5">
        <f>IFERROR(INDEX('[12]Table 20'!W$14:W$19,MATCH($B86,'[12]Table 20'!$B$14:$B$19,0))*1000,0)</f>
        <v>0</v>
      </c>
      <c r="Z86" s="21" t="s">
        <v>94</v>
      </c>
    </row>
    <row r="87" spans="2:26" outlineLevel="1" x14ac:dyDescent="0.2">
      <c r="B87" s="4" t="s">
        <v>22</v>
      </c>
      <c r="C87" s="5">
        <f>IFERROR(INDEX('[12]Table 20'!C$14:C$19,MATCH($B87,'[12]Table 20'!$B$14:$B$19,0))*1000,0)</f>
        <v>0</v>
      </c>
      <c r="D87" s="5">
        <f>IFERROR(INDEX('[12]Table 20'!D$14:D$19,MATCH($B87,'[12]Table 20'!$B$14:$B$19,0))*1000,0)</f>
        <v>0</v>
      </c>
      <c r="E87" s="5">
        <f>IFERROR(INDEX('[12]Table 20'!E$14:E$19,MATCH($B87,'[12]Table 20'!$B$14:$B$19,0))*1000,0)</f>
        <v>0</v>
      </c>
      <c r="F87" s="5">
        <f>IFERROR(INDEX('[12]Table 20'!F$14:F$19,MATCH($B87,'[12]Table 20'!$B$14:$B$19,0))*1000,0)</f>
        <v>0</v>
      </c>
      <c r="G87" s="5">
        <f>IFERROR(INDEX('[12]Table 20'!G$14:G$19,MATCH($B87,'[12]Table 20'!$B$14:$B$19,0))*1000,0)</f>
        <v>0</v>
      </c>
      <c r="H87" s="5">
        <f>IFERROR(INDEX('[12]Table 20'!H$14:H$19,MATCH($B87,'[12]Table 20'!$B$14:$B$19,0))*1000,0)</f>
        <v>0</v>
      </c>
      <c r="I87" s="5">
        <f>IFERROR(INDEX('[12]Table 20'!I$14:I$19,MATCH($B87,'[12]Table 20'!$B$14:$B$19,0))*1000,0)</f>
        <v>0</v>
      </c>
      <c r="J87" s="5">
        <f>IFERROR(INDEX('[12]Table 20'!J$14:J$19,MATCH($B87,'[12]Table 20'!$B$14:$B$19,0))*1000,0)</f>
        <v>0</v>
      </c>
      <c r="K87" s="5">
        <f>IFERROR(INDEX('[12]Table 20'!K$14:K$19,MATCH($B87,'[12]Table 20'!$B$14:$B$19,0))*1000,0)</f>
        <v>0</v>
      </c>
      <c r="L87" s="5">
        <f>IFERROR(INDEX('[12]Table 20'!L$14:L$19,MATCH($B87,'[12]Table 20'!$B$14:$B$19,0))*1000,0)</f>
        <v>0</v>
      </c>
      <c r="M87" s="5">
        <f>IFERROR(INDEX('[12]Table 20'!M$14:M$19,MATCH($B87,'[12]Table 20'!$B$14:$B$19,0))*1000,0)</f>
        <v>0</v>
      </c>
      <c r="N87" s="5">
        <f>IFERROR(INDEX('[12]Table 20'!N$14:N$19,MATCH($B87,'[12]Table 20'!$B$14:$B$19,0))*1000,0)</f>
        <v>0</v>
      </c>
      <c r="O87" s="5">
        <f>IFERROR(INDEX('[12]Table 20'!O$14:O$19,MATCH($B87,'[12]Table 20'!$B$14:$B$19,0))*1000,0)</f>
        <v>0</v>
      </c>
      <c r="P87" s="5">
        <f>IFERROR(INDEX('[12]Table 20'!P$14:P$19,MATCH($B87,'[12]Table 20'!$B$14:$B$19,0))*1000,0)</f>
        <v>0</v>
      </c>
      <c r="Q87" s="5">
        <f>IFERROR(INDEX('[12]Table 20'!Q$14:Q$19,MATCH($B87,'[12]Table 20'!$B$14:$B$19,0))*1000,0)</f>
        <v>0</v>
      </c>
      <c r="R87" s="5">
        <f>IFERROR(INDEX('[12]Table 20'!R$14:R$19,MATCH($B87,'[12]Table 20'!$B$14:$B$19,0))*1000,0)</f>
        <v>0</v>
      </c>
      <c r="S87" s="5">
        <f>IFERROR(INDEX('[12]Table 20'!S$14:S$19,MATCH($B87,'[12]Table 20'!$B$14:$B$19,0))*1000,0)</f>
        <v>0</v>
      </c>
      <c r="T87" s="5">
        <f>IFERROR(INDEX('[12]Table 20'!T$14:T$19,MATCH($B87,'[12]Table 20'!$B$14:$B$19,0))*1000,0)</f>
        <v>0</v>
      </c>
      <c r="U87" s="5">
        <f>IFERROR(INDEX('[12]Table 20'!U$14:U$19,MATCH($B87,'[12]Table 20'!$B$14:$B$19,0))*1000,0)</f>
        <v>0</v>
      </c>
      <c r="V87" s="5">
        <f>IFERROR(INDEX('[12]Table 20'!V$14:V$19,MATCH($B87,'[12]Table 20'!$B$14:$B$19,0))*1000,0)</f>
        <v>0</v>
      </c>
      <c r="W87" s="5">
        <f>IFERROR(INDEX('[12]Table 20'!W$14:W$19,MATCH($B87,'[12]Table 20'!$B$14:$B$19,0))*1000,0)</f>
        <v>0</v>
      </c>
      <c r="Z87" s="21" t="s">
        <v>94</v>
      </c>
    </row>
    <row r="88" spans="2:26" outlineLevel="1" x14ac:dyDescent="0.2">
      <c r="B88" s="4" t="s">
        <v>23</v>
      </c>
      <c r="C88" s="5">
        <f>IFERROR(INDEX('[12]Table 20'!C$14:C$19,MATCH($B88,'[12]Table 20'!$B$14:$B$19,0))*1000,0)</f>
        <v>0</v>
      </c>
      <c r="D88" s="5">
        <f>IFERROR(INDEX('[12]Table 20'!D$14:D$19,MATCH($B88,'[12]Table 20'!$B$14:$B$19,0))*1000,0)</f>
        <v>0</v>
      </c>
      <c r="E88" s="5">
        <f>IFERROR(INDEX('[12]Table 20'!E$14:E$19,MATCH($B88,'[12]Table 20'!$B$14:$B$19,0))*1000,0)</f>
        <v>0</v>
      </c>
      <c r="F88" s="5">
        <f>IFERROR(INDEX('[12]Table 20'!F$14:F$19,MATCH($B88,'[12]Table 20'!$B$14:$B$19,0))*1000,0)</f>
        <v>0</v>
      </c>
      <c r="G88" s="5">
        <f>IFERROR(INDEX('[12]Table 20'!G$14:G$19,MATCH($B88,'[12]Table 20'!$B$14:$B$19,0))*1000,0)</f>
        <v>0</v>
      </c>
      <c r="H88" s="5">
        <f>IFERROR(INDEX('[12]Table 20'!H$14:H$19,MATCH($B88,'[12]Table 20'!$B$14:$B$19,0))*1000,0)</f>
        <v>0</v>
      </c>
      <c r="I88" s="5">
        <f>IFERROR(INDEX('[12]Table 20'!I$14:I$19,MATCH($B88,'[12]Table 20'!$B$14:$B$19,0))*1000,0)</f>
        <v>0</v>
      </c>
      <c r="J88" s="5">
        <f>IFERROR(INDEX('[12]Table 20'!J$14:J$19,MATCH($B88,'[12]Table 20'!$B$14:$B$19,0))*1000,0)</f>
        <v>0</v>
      </c>
      <c r="K88" s="5">
        <f>IFERROR(INDEX('[12]Table 20'!K$14:K$19,MATCH($B88,'[12]Table 20'!$B$14:$B$19,0))*1000,0)</f>
        <v>0</v>
      </c>
      <c r="L88" s="5">
        <f>IFERROR(INDEX('[12]Table 20'!L$14:L$19,MATCH($B88,'[12]Table 20'!$B$14:$B$19,0))*1000,0)</f>
        <v>0</v>
      </c>
      <c r="M88" s="5">
        <f>IFERROR(INDEX('[12]Table 20'!M$14:M$19,MATCH($B88,'[12]Table 20'!$B$14:$B$19,0))*1000,0)</f>
        <v>0</v>
      </c>
      <c r="N88" s="5">
        <f>IFERROR(INDEX('[12]Table 20'!N$14:N$19,MATCH($B88,'[12]Table 20'!$B$14:$B$19,0))*1000,0)</f>
        <v>0</v>
      </c>
      <c r="O88" s="5">
        <f>IFERROR(INDEX('[12]Table 20'!O$14:O$19,MATCH($B88,'[12]Table 20'!$B$14:$B$19,0))*1000,0)</f>
        <v>0</v>
      </c>
      <c r="P88" s="5">
        <f>IFERROR(INDEX('[12]Table 20'!P$14:P$19,MATCH($B88,'[12]Table 20'!$B$14:$B$19,0))*1000,0)</f>
        <v>0</v>
      </c>
      <c r="Q88" s="5">
        <f>IFERROR(INDEX('[12]Table 20'!Q$14:Q$19,MATCH($B88,'[12]Table 20'!$B$14:$B$19,0))*1000,0)</f>
        <v>66.787999999999997</v>
      </c>
      <c r="R88" s="5">
        <f>IFERROR(INDEX('[12]Table 20'!R$14:R$19,MATCH($B88,'[12]Table 20'!$B$14:$B$19,0))*1000,0)</f>
        <v>45.309000000000005</v>
      </c>
      <c r="S88" s="5">
        <f>IFERROR(INDEX('[12]Table 20'!S$14:S$19,MATCH($B88,'[12]Table 20'!$B$14:$B$19,0))*1000,0)</f>
        <v>32.543999999999997</v>
      </c>
      <c r="T88" s="5">
        <f>IFERROR(INDEX('[12]Table 20'!T$14:T$19,MATCH($B88,'[12]Table 20'!$B$14:$B$19,0))*1000,0)</f>
        <v>23.521000000000001</v>
      </c>
      <c r="U88" s="5">
        <f>IFERROR(INDEX('[12]Table 20'!U$14:U$19,MATCH($B88,'[12]Table 20'!$B$14:$B$19,0))*1000,0)</f>
        <v>16.125</v>
      </c>
      <c r="V88" s="5">
        <f>IFERROR(INDEX('[12]Table 20'!V$14:V$19,MATCH($B88,'[12]Table 20'!$B$14:$B$19,0))*1000,0)</f>
        <v>8.266</v>
      </c>
      <c r="W88" s="5">
        <f>IFERROR(INDEX('[12]Table 20'!W$14:W$19,MATCH($B88,'[12]Table 20'!$B$14:$B$19,0))*1000,0)</f>
        <v>4.2329999999999997</v>
      </c>
      <c r="Z88" s="21" t="s">
        <v>94</v>
      </c>
    </row>
    <row r="89" spans="2:26" outlineLevel="1" x14ac:dyDescent="0.2">
      <c r="B89" s="4" t="s">
        <v>17</v>
      </c>
      <c r="C89" s="5">
        <f>IFERROR(INDEX('[12]Table 20'!C$14:C$19,MATCH($B89,'[12]Table 20'!$B$14:$B$19,0))*1000,0)</f>
        <v>0</v>
      </c>
      <c r="D89" s="5">
        <f>IFERROR(INDEX('[12]Table 20'!D$14:D$19,MATCH($B89,'[12]Table 20'!$B$14:$B$19,0))*1000,0)</f>
        <v>0</v>
      </c>
      <c r="E89" s="5">
        <f>IFERROR(INDEX('[12]Table 20'!E$14:E$19,MATCH($B89,'[12]Table 20'!$B$14:$B$19,0))*1000,0)</f>
        <v>0</v>
      </c>
      <c r="F89" s="5">
        <f>IFERROR(INDEX('[12]Table 20'!F$14:F$19,MATCH($B89,'[12]Table 20'!$B$14:$B$19,0))*1000,0)</f>
        <v>0</v>
      </c>
      <c r="G89" s="5">
        <f>IFERROR(INDEX('[12]Table 20'!G$14:G$19,MATCH($B89,'[12]Table 20'!$B$14:$B$19,0))*1000,0)</f>
        <v>0</v>
      </c>
      <c r="H89" s="5">
        <f>IFERROR(INDEX('[12]Table 20'!H$14:H$19,MATCH($B89,'[12]Table 20'!$B$14:$B$19,0))*1000,0)</f>
        <v>0</v>
      </c>
      <c r="I89" s="5">
        <f>IFERROR(INDEX('[12]Table 20'!I$14:I$19,MATCH($B89,'[12]Table 20'!$B$14:$B$19,0))*1000,0)</f>
        <v>0</v>
      </c>
      <c r="J89" s="5">
        <f>IFERROR(INDEX('[12]Table 20'!J$14:J$19,MATCH($B89,'[12]Table 20'!$B$14:$B$19,0))*1000,0)</f>
        <v>0</v>
      </c>
      <c r="K89" s="5">
        <f>IFERROR(INDEX('[12]Table 20'!K$14:K$19,MATCH($B89,'[12]Table 20'!$B$14:$B$19,0))*1000,0)</f>
        <v>0</v>
      </c>
      <c r="L89" s="5">
        <f>IFERROR(INDEX('[12]Table 20'!L$14:L$19,MATCH($B89,'[12]Table 20'!$B$14:$B$19,0))*1000,0)</f>
        <v>0</v>
      </c>
      <c r="M89" s="5">
        <f>IFERROR(INDEX('[12]Table 20'!M$14:M$19,MATCH($B89,'[12]Table 20'!$B$14:$B$19,0))*1000,0)</f>
        <v>0</v>
      </c>
      <c r="N89" s="5">
        <f>IFERROR(INDEX('[12]Table 20'!N$14:N$19,MATCH($B89,'[12]Table 20'!$B$14:$B$19,0))*1000,0)</f>
        <v>0</v>
      </c>
      <c r="O89" s="5">
        <f>IFERROR(INDEX('[12]Table 20'!O$14:O$19,MATCH($B89,'[12]Table 20'!$B$14:$B$19,0))*1000,0)</f>
        <v>0</v>
      </c>
      <c r="P89" s="5">
        <f>IFERROR(INDEX('[12]Table 20'!P$14:P$19,MATCH($B89,'[12]Table 20'!$B$14:$B$19,0))*1000,0)</f>
        <v>0</v>
      </c>
      <c r="Q89" s="5">
        <f>IFERROR(INDEX('[12]Table 20'!Q$14:Q$19,MATCH($B89,'[12]Table 20'!$B$14:$B$19,0))*1000,0)</f>
        <v>0</v>
      </c>
      <c r="R89" s="5">
        <f>IFERROR(INDEX('[12]Table 20'!R$14:R$19,MATCH($B89,'[12]Table 20'!$B$14:$B$19,0))*1000,0)</f>
        <v>0</v>
      </c>
      <c r="S89" s="5">
        <f>IFERROR(INDEX('[12]Table 20'!S$14:S$19,MATCH($B89,'[12]Table 20'!$B$14:$B$19,0))*1000,0)</f>
        <v>0</v>
      </c>
      <c r="T89" s="5">
        <f>IFERROR(INDEX('[12]Table 20'!T$14:T$19,MATCH($B89,'[12]Table 20'!$B$14:$B$19,0))*1000,0)</f>
        <v>0</v>
      </c>
      <c r="U89" s="5">
        <f>IFERROR(INDEX('[12]Table 20'!U$14:U$19,MATCH($B89,'[12]Table 20'!$B$14:$B$19,0))*1000,0)</f>
        <v>0</v>
      </c>
      <c r="V89" s="5">
        <f>IFERROR(INDEX('[12]Table 20'!V$14:V$19,MATCH($B89,'[12]Table 20'!$B$14:$B$19,0))*1000,0)</f>
        <v>0</v>
      </c>
      <c r="W89" s="5">
        <f>IFERROR(INDEX('[12]Table 20'!W$14:W$19,MATCH($B89,'[12]Table 20'!$B$14:$B$19,0))*1000,0)</f>
        <v>0</v>
      </c>
      <c r="Z89" s="21" t="s">
        <v>94</v>
      </c>
    </row>
    <row r="90" spans="2:26" outlineLevel="1" x14ac:dyDescent="0.2">
      <c r="B90" s="4" t="s">
        <v>1</v>
      </c>
      <c r="C90" s="5">
        <f>IFERROR(INDEX('[12]Table 20'!C$14:C$19,MATCH($B90,'[12]Table 20'!$B$14:$B$19,0))*1000,0)</f>
        <v>77.430999999999997</v>
      </c>
      <c r="D90" s="5">
        <f>IFERROR(INDEX('[12]Table 20'!D$14:D$19,MATCH($B90,'[12]Table 20'!$B$14:$B$19,0))*1000,0)</f>
        <v>94.162999999999997</v>
      </c>
      <c r="E90" s="5">
        <f>IFERROR(INDEX('[12]Table 20'!E$14:E$19,MATCH($B90,'[12]Table 20'!$B$14:$B$19,0))*1000,0)</f>
        <v>35.250999999999998</v>
      </c>
      <c r="F90" s="5">
        <f>IFERROR(INDEX('[12]Table 20'!F$14:F$19,MATCH($B90,'[12]Table 20'!$B$14:$B$19,0))*1000,0)</f>
        <v>33.903000000000006</v>
      </c>
      <c r="G90" s="5">
        <f>IFERROR(INDEX('[12]Table 20'!G$14:G$19,MATCH($B90,'[12]Table 20'!$B$14:$B$19,0))*1000,0)</f>
        <v>31.818999999999999</v>
      </c>
      <c r="H90" s="5">
        <f>IFERROR(INDEX('[12]Table 20'!H$14:H$19,MATCH($B90,'[12]Table 20'!$B$14:$B$19,0))*1000,0)</f>
        <v>25.527000000000001</v>
      </c>
      <c r="I90" s="5">
        <f>IFERROR(INDEX('[12]Table 20'!I$14:I$19,MATCH($B90,'[12]Table 20'!$B$14:$B$19,0))*1000,0)</f>
        <v>43.353999999999999</v>
      </c>
      <c r="J90" s="5">
        <f>IFERROR(INDEX('[12]Table 20'!J$14:J$19,MATCH($B90,'[12]Table 20'!$B$14:$B$19,0))*1000,0)</f>
        <v>42.437000000000005</v>
      </c>
      <c r="K90" s="5">
        <f>IFERROR(INDEX('[12]Table 20'!K$14:K$19,MATCH($B90,'[12]Table 20'!$B$14:$B$19,0))*1000,0)</f>
        <v>50.24</v>
      </c>
      <c r="L90" s="5">
        <f>IFERROR(INDEX('[12]Table 20'!L$14:L$19,MATCH($B90,'[12]Table 20'!$B$14:$B$19,0))*1000,0)</f>
        <v>45.326999999999998</v>
      </c>
      <c r="M90" s="5">
        <f>IFERROR(INDEX('[12]Table 20'!M$14:M$19,MATCH($B90,'[12]Table 20'!$B$14:$B$19,0))*1000,0)</f>
        <v>44.253</v>
      </c>
      <c r="N90" s="5">
        <f>IFERROR(INDEX('[12]Table 20'!N$14:N$19,MATCH($B90,'[12]Table 20'!$B$14:$B$19,0))*1000,0)</f>
        <v>37.201999999999998</v>
      </c>
      <c r="O90" s="5">
        <f>IFERROR(INDEX('[12]Table 20'!O$14:O$19,MATCH($B90,'[12]Table 20'!$B$14:$B$19,0))*1000,0)</f>
        <v>29.28</v>
      </c>
      <c r="P90" s="5">
        <f>IFERROR(INDEX('[12]Table 20'!P$14:P$19,MATCH($B90,'[12]Table 20'!$B$14:$B$19,0))*1000,0)</f>
        <v>26.486000000000001</v>
      </c>
      <c r="Q90" s="5">
        <f>IFERROR(INDEX('[12]Table 20'!Q$14:Q$19,MATCH($B90,'[12]Table 20'!$B$14:$B$19,0))*1000,0)</f>
        <v>19.942999999999998</v>
      </c>
      <c r="R90" s="5">
        <f>IFERROR(INDEX('[12]Table 20'!R$14:R$19,MATCH($B90,'[12]Table 20'!$B$14:$B$19,0))*1000,0)</f>
        <v>32.5</v>
      </c>
      <c r="S90" s="5">
        <f>IFERROR(INDEX('[12]Table 20'!S$14:S$19,MATCH($B90,'[12]Table 20'!$B$14:$B$19,0))*1000,0)</f>
        <v>27.97</v>
      </c>
      <c r="T90" s="5">
        <f>IFERROR(INDEX('[12]Table 20'!T$14:T$19,MATCH($B90,'[12]Table 20'!$B$14:$B$19,0))*1000,0)</f>
        <v>24.17</v>
      </c>
      <c r="U90" s="5">
        <f>IFERROR(INDEX('[12]Table 20'!U$14:U$19,MATCH($B90,'[12]Table 20'!$B$14:$B$19,0))*1000,0)</f>
        <v>11.846</v>
      </c>
      <c r="V90" s="5">
        <f>IFERROR(INDEX('[12]Table 20'!V$14:V$19,MATCH($B90,'[12]Table 20'!$B$14:$B$19,0))*1000,0)</f>
        <v>14.361000000000001</v>
      </c>
      <c r="W90" s="5">
        <f>IFERROR(INDEX('[12]Table 20'!W$14:W$19,MATCH($B90,'[12]Table 20'!$B$14:$B$19,0))*1000,0)</f>
        <v>10.085000000000001</v>
      </c>
      <c r="Z90" s="21" t="s">
        <v>94</v>
      </c>
    </row>
    <row r="91" spans="2:26" outlineLevel="1" x14ac:dyDescent="0.2">
      <c r="B91" s="15" t="s">
        <v>9</v>
      </c>
      <c r="C91" s="19">
        <f t="shared" ref="C91:W91" si="34">SUM(C81:C90)</f>
        <v>47983.800999999999</v>
      </c>
      <c r="D91" s="19">
        <f t="shared" si="34"/>
        <v>47609.605000000003</v>
      </c>
      <c r="E91" s="19">
        <f t="shared" si="34"/>
        <v>49586.095999999998</v>
      </c>
      <c r="F91" s="19">
        <f t="shared" si="34"/>
        <v>49504.577999999994</v>
      </c>
      <c r="G91" s="19">
        <f t="shared" si="34"/>
        <v>47982.297000000006</v>
      </c>
      <c r="H91" s="19">
        <f t="shared" si="34"/>
        <v>47553.677000000003</v>
      </c>
      <c r="I91" s="19">
        <f t="shared" si="34"/>
        <v>47136.926999999996</v>
      </c>
      <c r="J91" s="19">
        <f t="shared" si="34"/>
        <v>47221.927999999993</v>
      </c>
      <c r="K91" s="19">
        <f t="shared" si="34"/>
        <v>48698.893999999993</v>
      </c>
      <c r="L91" s="19">
        <f t="shared" si="34"/>
        <v>43052.635999999991</v>
      </c>
      <c r="M91" s="19">
        <f t="shared" si="34"/>
        <v>43629.396000000001</v>
      </c>
      <c r="N91" s="19">
        <f t="shared" si="34"/>
        <v>48820.543000000005</v>
      </c>
      <c r="O91" s="19">
        <f t="shared" si="34"/>
        <v>49038.046999999999</v>
      </c>
      <c r="P91" s="19">
        <f t="shared" si="34"/>
        <v>40497.971999999994</v>
      </c>
      <c r="Q91" s="19">
        <f t="shared" si="34"/>
        <v>37613.136000000006</v>
      </c>
      <c r="R91" s="19">
        <f t="shared" si="34"/>
        <v>42930.756000000001</v>
      </c>
      <c r="S91" s="19">
        <f t="shared" si="34"/>
        <v>43287.873000000007</v>
      </c>
      <c r="T91" s="19">
        <f t="shared" si="34"/>
        <v>40566.954999999994</v>
      </c>
      <c r="U91" s="19">
        <f t="shared" si="34"/>
        <v>38130.151999999995</v>
      </c>
      <c r="V91" s="19">
        <f t="shared" si="34"/>
        <v>35955.384999999995</v>
      </c>
      <c r="W91" s="19">
        <f t="shared" si="34"/>
        <v>30939.325999999997</v>
      </c>
    </row>
    <row r="92" spans="2:26" outlineLevel="1" x14ac:dyDescent="0.2">
      <c r="B92" s="26" t="s">
        <v>91</v>
      </c>
      <c r="C92" s="25">
        <f t="shared" ref="C92:W92" si="35">C91/C72/1000</f>
        <v>1.7921177817840192E-3</v>
      </c>
      <c r="D92" s="25">
        <f t="shared" si="35"/>
        <v>1.7772293495252876E-3</v>
      </c>
      <c r="E92" s="25">
        <f t="shared" si="35"/>
        <v>1.761819763154097E-3</v>
      </c>
      <c r="F92" s="25">
        <f t="shared" si="35"/>
        <v>1.7438638283468759E-3</v>
      </c>
      <c r="G92" s="25">
        <f t="shared" si="35"/>
        <v>1.7261388981022311E-3</v>
      </c>
      <c r="H92" s="25">
        <f t="shared" si="35"/>
        <v>1.7188563786420081E-3</v>
      </c>
      <c r="I92" s="25">
        <f t="shared" si="35"/>
        <v>1.7014630841250802E-3</v>
      </c>
      <c r="J92" s="25">
        <f t="shared" si="35"/>
        <v>1.6867228087354144E-3</v>
      </c>
      <c r="K92" s="25">
        <f t="shared" si="35"/>
        <v>1.6615864494681132E-3</v>
      </c>
      <c r="L92" s="25">
        <f t="shared" si="35"/>
        <v>1.6425771682035237E-3</v>
      </c>
      <c r="M92" s="25">
        <f t="shared" si="35"/>
        <v>1.6298070961510138E-3</v>
      </c>
      <c r="N92" s="25">
        <f t="shared" si="35"/>
        <v>1.6164980332116518E-3</v>
      </c>
      <c r="O92" s="25">
        <f t="shared" si="35"/>
        <v>1.6007435108995485E-3</v>
      </c>
      <c r="P92" s="25">
        <f t="shared" si="35"/>
        <v>1.5845352106410577E-3</v>
      </c>
      <c r="Q92" s="25">
        <f t="shared" si="35"/>
        <v>1.5818908722497983E-3</v>
      </c>
      <c r="R92" s="25">
        <f t="shared" si="35"/>
        <v>1.555338365822712E-3</v>
      </c>
      <c r="S92" s="25">
        <f t="shared" si="35"/>
        <v>1.5419326743216955E-3</v>
      </c>
      <c r="T92" s="25">
        <f t="shared" si="35"/>
        <v>1.5286402768969179E-3</v>
      </c>
      <c r="U92" s="25">
        <f t="shared" si="35"/>
        <v>1.5151921020687782E-3</v>
      </c>
      <c r="V92" s="25">
        <f t="shared" si="35"/>
        <v>1.5052220557934828E-3</v>
      </c>
      <c r="W92" s="25">
        <f t="shared" si="35"/>
        <v>1.5077581585177917E-3</v>
      </c>
    </row>
    <row r="93" spans="2:26" outlineLevel="1" x14ac:dyDescent="0.2"/>
    <row r="94" spans="2:26" outlineLevel="1" x14ac:dyDescent="0.2">
      <c r="B94" s="4" t="s">
        <v>18</v>
      </c>
      <c r="C94" s="11">
        <f t="shared" ref="C94:W94" si="36">IFERROR(C81/C91,0)</f>
        <v>0</v>
      </c>
      <c r="D94" s="11">
        <f t="shared" si="36"/>
        <v>0</v>
      </c>
      <c r="E94" s="11">
        <f t="shared" si="36"/>
        <v>0</v>
      </c>
      <c r="F94" s="11">
        <f t="shared" si="36"/>
        <v>0</v>
      </c>
      <c r="G94" s="11">
        <f t="shared" si="36"/>
        <v>0</v>
      </c>
      <c r="H94" s="11">
        <f t="shared" si="36"/>
        <v>0</v>
      </c>
      <c r="I94" s="11">
        <f t="shared" si="36"/>
        <v>0</v>
      </c>
      <c r="J94" s="11">
        <f t="shared" si="36"/>
        <v>0</v>
      </c>
      <c r="K94" s="11">
        <f t="shared" si="36"/>
        <v>0</v>
      </c>
      <c r="L94" s="11">
        <f t="shared" si="36"/>
        <v>0</v>
      </c>
      <c r="M94" s="11">
        <f t="shared" si="36"/>
        <v>0</v>
      </c>
      <c r="N94" s="11">
        <f t="shared" si="36"/>
        <v>0</v>
      </c>
      <c r="O94" s="11">
        <f t="shared" si="36"/>
        <v>0</v>
      </c>
      <c r="P94" s="11">
        <f t="shared" si="36"/>
        <v>0</v>
      </c>
      <c r="Q94" s="11">
        <f t="shared" si="36"/>
        <v>0</v>
      </c>
      <c r="R94" s="11">
        <f t="shared" si="36"/>
        <v>0</v>
      </c>
      <c r="S94" s="11">
        <f t="shared" si="36"/>
        <v>0</v>
      </c>
      <c r="T94" s="11">
        <f t="shared" si="36"/>
        <v>0</v>
      </c>
      <c r="U94" s="11">
        <f t="shared" si="36"/>
        <v>0</v>
      </c>
      <c r="V94" s="11">
        <f t="shared" si="36"/>
        <v>0</v>
      </c>
      <c r="W94" s="11">
        <f t="shared" si="36"/>
        <v>0</v>
      </c>
    </row>
    <row r="95" spans="2:26" outlineLevel="1" x14ac:dyDescent="0.2">
      <c r="B95" s="4" t="s">
        <v>19</v>
      </c>
      <c r="C95" s="11">
        <f t="shared" ref="C95:W95" si="37">IFERROR(C82/C91,0)</f>
        <v>0</v>
      </c>
      <c r="D95" s="11">
        <f t="shared" si="37"/>
        <v>0</v>
      </c>
      <c r="E95" s="11">
        <f t="shared" si="37"/>
        <v>0</v>
      </c>
      <c r="F95" s="11">
        <f t="shared" si="37"/>
        <v>0</v>
      </c>
      <c r="G95" s="11">
        <f t="shared" si="37"/>
        <v>0</v>
      </c>
      <c r="H95" s="11">
        <f t="shared" si="37"/>
        <v>0</v>
      </c>
      <c r="I95" s="11">
        <f t="shared" si="37"/>
        <v>0</v>
      </c>
      <c r="J95" s="11">
        <f t="shared" si="37"/>
        <v>0</v>
      </c>
      <c r="K95" s="11">
        <f t="shared" si="37"/>
        <v>0</v>
      </c>
      <c r="L95" s="11">
        <f t="shared" si="37"/>
        <v>0</v>
      </c>
      <c r="M95" s="11">
        <f t="shared" si="37"/>
        <v>0</v>
      </c>
      <c r="N95" s="11">
        <f t="shared" si="37"/>
        <v>0</v>
      </c>
      <c r="O95" s="11">
        <f t="shared" si="37"/>
        <v>0</v>
      </c>
      <c r="P95" s="11">
        <f t="shared" si="37"/>
        <v>0</v>
      </c>
      <c r="Q95" s="11">
        <f t="shared" si="37"/>
        <v>0</v>
      </c>
      <c r="R95" s="11">
        <f t="shared" si="37"/>
        <v>0</v>
      </c>
      <c r="S95" s="11">
        <f t="shared" si="37"/>
        <v>0</v>
      </c>
      <c r="T95" s="11">
        <f t="shared" si="37"/>
        <v>0</v>
      </c>
      <c r="U95" s="11">
        <f t="shared" si="37"/>
        <v>0</v>
      </c>
      <c r="V95" s="11">
        <f t="shared" si="37"/>
        <v>0</v>
      </c>
      <c r="W95" s="11">
        <f t="shared" si="37"/>
        <v>0</v>
      </c>
    </row>
    <row r="96" spans="2:26" outlineLevel="1" x14ac:dyDescent="0.2">
      <c r="B96" s="4" t="s">
        <v>16</v>
      </c>
      <c r="C96" s="11">
        <f t="shared" ref="C96:W96" si="38">IFERROR(C83/C91,0)</f>
        <v>1.0387901533686336E-2</v>
      </c>
      <c r="D96" s="11">
        <f t="shared" si="38"/>
        <v>1.0816724902464533E-2</v>
      </c>
      <c r="E96" s="11">
        <f t="shared" si="38"/>
        <v>1.2664598560047962E-2</v>
      </c>
      <c r="F96" s="11">
        <f t="shared" si="38"/>
        <v>1.7212428313195603E-2</v>
      </c>
      <c r="G96" s="11">
        <f t="shared" si="38"/>
        <v>1.6561337194840837E-2</v>
      </c>
      <c r="H96" s="11">
        <f t="shared" si="38"/>
        <v>1.5950753923823807E-2</v>
      </c>
      <c r="I96" s="11">
        <f t="shared" si="38"/>
        <v>1.7681424162419412E-2</v>
      </c>
      <c r="J96" s="11">
        <f t="shared" si="38"/>
        <v>1.6152072401618166E-2</v>
      </c>
      <c r="K96" s="11">
        <f t="shared" si="38"/>
        <v>1.3324245105032571E-2</v>
      </c>
      <c r="L96" s="11">
        <f t="shared" si="38"/>
        <v>1.6275913976556516E-2</v>
      </c>
      <c r="M96" s="11">
        <f t="shared" si="38"/>
        <v>1.5852408316631289E-2</v>
      </c>
      <c r="N96" s="11">
        <f t="shared" si="38"/>
        <v>1.7821350327873246E-2</v>
      </c>
      <c r="O96" s="11">
        <f t="shared" si="38"/>
        <v>1.4535040516601323E-2</v>
      </c>
      <c r="P96" s="11">
        <f t="shared" si="38"/>
        <v>1.7144512816592399E-2</v>
      </c>
      <c r="Q96" s="11">
        <f t="shared" si="38"/>
        <v>1.9058634196308436E-2</v>
      </c>
      <c r="R96" s="11">
        <f t="shared" si="38"/>
        <v>1.6640005128258167E-2</v>
      </c>
      <c r="S96" s="11">
        <f t="shared" si="38"/>
        <v>1.4528549369935544E-2</v>
      </c>
      <c r="T96" s="11">
        <f t="shared" si="38"/>
        <v>1.3920813134729981E-2</v>
      </c>
      <c r="U96" s="11">
        <f t="shared" si="38"/>
        <v>1.1298512526254814E-2</v>
      </c>
      <c r="V96" s="11">
        <f t="shared" si="38"/>
        <v>1.015647586585431E-2</v>
      </c>
      <c r="W96" s="11">
        <f t="shared" si="38"/>
        <v>1.1431664671686772E-2</v>
      </c>
    </row>
    <row r="97" spans="1:28" outlineLevel="1" x14ac:dyDescent="0.2">
      <c r="B97" s="4" t="s">
        <v>21</v>
      </c>
      <c r="C97" s="11">
        <f t="shared" ref="C97:W97" si="39">IFERROR(C84/C91,0)</f>
        <v>0</v>
      </c>
      <c r="D97" s="11">
        <f t="shared" si="39"/>
        <v>0</v>
      </c>
      <c r="E97" s="11">
        <f t="shared" si="39"/>
        <v>0</v>
      </c>
      <c r="F97" s="11">
        <f t="shared" si="39"/>
        <v>0</v>
      </c>
      <c r="G97" s="11">
        <f t="shared" si="39"/>
        <v>0</v>
      </c>
      <c r="H97" s="11">
        <f t="shared" si="39"/>
        <v>0</v>
      </c>
      <c r="I97" s="11">
        <f t="shared" si="39"/>
        <v>0</v>
      </c>
      <c r="J97" s="11">
        <f t="shared" si="39"/>
        <v>0</v>
      </c>
      <c r="K97" s="11">
        <f t="shared" si="39"/>
        <v>0</v>
      </c>
      <c r="L97" s="11">
        <f t="shared" si="39"/>
        <v>0</v>
      </c>
      <c r="M97" s="11">
        <f t="shared" si="39"/>
        <v>0</v>
      </c>
      <c r="N97" s="11">
        <f t="shared" si="39"/>
        <v>0</v>
      </c>
      <c r="O97" s="11">
        <f t="shared" si="39"/>
        <v>0</v>
      </c>
      <c r="P97" s="11">
        <f t="shared" si="39"/>
        <v>0</v>
      </c>
      <c r="Q97" s="11">
        <f t="shared" si="39"/>
        <v>0</v>
      </c>
      <c r="R97" s="11">
        <f t="shared" si="39"/>
        <v>0</v>
      </c>
      <c r="S97" s="11">
        <f t="shared" si="39"/>
        <v>0</v>
      </c>
      <c r="T97" s="11">
        <f t="shared" si="39"/>
        <v>0</v>
      </c>
      <c r="U97" s="11">
        <f t="shared" si="39"/>
        <v>0</v>
      </c>
      <c r="V97" s="11">
        <f t="shared" si="39"/>
        <v>0</v>
      </c>
      <c r="W97" s="11">
        <f t="shared" si="39"/>
        <v>0</v>
      </c>
    </row>
    <row r="98" spans="1:28" outlineLevel="1" x14ac:dyDescent="0.2">
      <c r="B98" s="4" t="s">
        <v>20</v>
      </c>
      <c r="C98" s="11">
        <f t="shared" ref="C98:W98" si="40">IFERROR(C85/C91,0)</f>
        <v>0.98799840804608208</v>
      </c>
      <c r="D98" s="11">
        <f t="shared" si="40"/>
        <v>0.98720545990667208</v>
      </c>
      <c r="E98" s="11">
        <f t="shared" si="40"/>
        <v>0.98662449651208695</v>
      </c>
      <c r="F98" s="11">
        <f t="shared" si="40"/>
        <v>0.98210272593375114</v>
      </c>
      <c r="G98" s="11">
        <f t="shared" si="40"/>
        <v>0.98277552239735411</v>
      </c>
      <c r="H98" s="11">
        <f t="shared" si="40"/>
        <v>0.98351244216088696</v>
      </c>
      <c r="I98" s="11">
        <f t="shared" si="40"/>
        <v>0.98139882983886506</v>
      </c>
      <c r="J98" s="11">
        <f t="shared" si="40"/>
        <v>0.98294925611677708</v>
      </c>
      <c r="K98" s="11">
        <f t="shared" si="40"/>
        <v>0.9856441092892172</v>
      </c>
      <c r="L98" s="11">
        <f t="shared" si="40"/>
        <v>0.98267125850319603</v>
      </c>
      <c r="M98" s="11">
        <f t="shared" si="40"/>
        <v>0.98313329847610087</v>
      </c>
      <c r="N98" s="11">
        <f t="shared" si="40"/>
        <v>0.94704542716782159</v>
      </c>
      <c r="O98" s="11">
        <f t="shared" si="40"/>
        <v>0.95078401062750317</v>
      </c>
      <c r="P98" s="11">
        <f t="shared" si="40"/>
        <v>0.96778051009566624</v>
      </c>
      <c r="Q98" s="11">
        <f t="shared" si="40"/>
        <v>0.95843561143107014</v>
      </c>
      <c r="R98" s="11">
        <f t="shared" si="40"/>
        <v>0.98154756464106985</v>
      </c>
      <c r="S98" s="11">
        <f t="shared" si="40"/>
        <v>0.98407350714598507</v>
      </c>
      <c r="T98" s="11">
        <f t="shared" si="40"/>
        <v>0.98490357484312052</v>
      </c>
      <c r="U98" s="11">
        <f t="shared" si="40"/>
        <v>0.98796792103005526</v>
      </c>
      <c r="V98" s="11">
        <f t="shared" si="40"/>
        <v>0.98921421645186114</v>
      </c>
      <c r="W98" s="11">
        <f t="shared" si="40"/>
        <v>0.9881055586020201</v>
      </c>
    </row>
    <row r="99" spans="1:28" outlineLevel="1" x14ac:dyDescent="0.2">
      <c r="B99" s="4" t="s">
        <v>0</v>
      </c>
      <c r="C99" s="11">
        <f t="shared" ref="C99:W99" si="41">IFERROR(C86/C91,0)</f>
        <v>0</v>
      </c>
      <c r="D99" s="11">
        <f t="shared" si="41"/>
        <v>0</v>
      </c>
      <c r="E99" s="11">
        <f t="shared" si="41"/>
        <v>0</v>
      </c>
      <c r="F99" s="11">
        <f t="shared" si="41"/>
        <v>0</v>
      </c>
      <c r="G99" s="11">
        <f t="shared" si="41"/>
        <v>0</v>
      </c>
      <c r="H99" s="11">
        <f t="shared" si="41"/>
        <v>0</v>
      </c>
      <c r="I99" s="11">
        <f t="shared" si="41"/>
        <v>0</v>
      </c>
      <c r="J99" s="11">
        <f t="shared" si="41"/>
        <v>0</v>
      </c>
      <c r="K99" s="11">
        <f t="shared" si="41"/>
        <v>0</v>
      </c>
      <c r="L99" s="11">
        <f t="shared" si="41"/>
        <v>0</v>
      </c>
      <c r="M99" s="11">
        <f t="shared" si="41"/>
        <v>0</v>
      </c>
      <c r="N99" s="11">
        <f t="shared" si="41"/>
        <v>3.4371207219059396E-2</v>
      </c>
      <c r="O99" s="11">
        <f t="shared" si="41"/>
        <v>3.4083861455575501E-2</v>
      </c>
      <c r="P99" s="11">
        <f t="shared" si="41"/>
        <v>1.4420969030251689E-2</v>
      </c>
      <c r="Q99" s="11">
        <f t="shared" si="41"/>
        <v>2.0199884423356775E-2</v>
      </c>
      <c r="R99" s="11">
        <f t="shared" si="41"/>
        <v>0</v>
      </c>
      <c r="S99" s="11">
        <f t="shared" si="41"/>
        <v>0</v>
      </c>
      <c r="T99" s="11">
        <f t="shared" si="41"/>
        <v>0</v>
      </c>
      <c r="U99" s="11">
        <f t="shared" si="41"/>
        <v>0</v>
      </c>
      <c r="V99" s="11">
        <f t="shared" si="41"/>
        <v>0</v>
      </c>
      <c r="W99" s="11">
        <f t="shared" si="41"/>
        <v>0</v>
      </c>
    </row>
    <row r="100" spans="1:28" outlineLevel="1" x14ac:dyDescent="0.2">
      <c r="B100" s="4" t="s">
        <v>22</v>
      </c>
      <c r="C100" s="11">
        <f t="shared" ref="C100:W100" si="42">IFERROR(C87/C91,0)</f>
        <v>0</v>
      </c>
      <c r="D100" s="11">
        <f t="shared" si="42"/>
        <v>0</v>
      </c>
      <c r="E100" s="11">
        <f t="shared" si="42"/>
        <v>0</v>
      </c>
      <c r="F100" s="11">
        <f t="shared" si="42"/>
        <v>0</v>
      </c>
      <c r="G100" s="11">
        <f t="shared" si="42"/>
        <v>0</v>
      </c>
      <c r="H100" s="11">
        <f t="shared" si="42"/>
        <v>0</v>
      </c>
      <c r="I100" s="11">
        <f t="shared" si="42"/>
        <v>0</v>
      </c>
      <c r="J100" s="11">
        <f t="shared" si="42"/>
        <v>0</v>
      </c>
      <c r="K100" s="11">
        <f t="shared" si="42"/>
        <v>0</v>
      </c>
      <c r="L100" s="11">
        <f t="shared" si="42"/>
        <v>0</v>
      </c>
      <c r="M100" s="11">
        <f t="shared" si="42"/>
        <v>0</v>
      </c>
      <c r="N100" s="11">
        <f t="shared" si="42"/>
        <v>0</v>
      </c>
      <c r="O100" s="11">
        <f t="shared" si="42"/>
        <v>0</v>
      </c>
      <c r="P100" s="11">
        <f t="shared" si="42"/>
        <v>0</v>
      </c>
      <c r="Q100" s="11">
        <f t="shared" si="42"/>
        <v>0</v>
      </c>
      <c r="R100" s="11">
        <f t="shared" si="42"/>
        <v>0</v>
      </c>
      <c r="S100" s="11">
        <f t="shared" si="42"/>
        <v>0</v>
      </c>
      <c r="T100" s="11">
        <f t="shared" si="42"/>
        <v>0</v>
      </c>
      <c r="U100" s="11">
        <f t="shared" si="42"/>
        <v>0</v>
      </c>
      <c r="V100" s="11">
        <f t="shared" si="42"/>
        <v>0</v>
      </c>
      <c r="W100" s="11">
        <f t="shared" si="42"/>
        <v>0</v>
      </c>
    </row>
    <row r="101" spans="1:28" outlineLevel="1" x14ac:dyDescent="0.2">
      <c r="B101" s="4" t="s">
        <v>23</v>
      </c>
      <c r="C101" s="11">
        <f t="shared" ref="C101:W101" si="43">IFERROR(C88/C91,0)</f>
        <v>0</v>
      </c>
      <c r="D101" s="11">
        <f t="shared" si="43"/>
        <v>0</v>
      </c>
      <c r="E101" s="11">
        <f t="shared" si="43"/>
        <v>0</v>
      </c>
      <c r="F101" s="11">
        <f t="shared" si="43"/>
        <v>0</v>
      </c>
      <c r="G101" s="11">
        <f t="shared" si="43"/>
        <v>0</v>
      </c>
      <c r="H101" s="11">
        <f t="shared" si="43"/>
        <v>0</v>
      </c>
      <c r="I101" s="11">
        <f t="shared" si="43"/>
        <v>0</v>
      </c>
      <c r="J101" s="11">
        <f t="shared" si="43"/>
        <v>0</v>
      </c>
      <c r="K101" s="11">
        <f t="shared" si="43"/>
        <v>0</v>
      </c>
      <c r="L101" s="11">
        <f t="shared" si="43"/>
        <v>0</v>
      </c>
      <c r="M101" s="11">
        <f t="shared" si="43"/>
        <v>0</v>
      </c>
      <c r="N101" s="11">
        <f t="shared" si="43"/>
        <v>0</v>
      </c>
      <c r="O101" s="11">
        <f t="shared" si="43"/>
        <v>0</v>
      </c>
      <c r="P101" s="11">
        <f t="shared" si="43"/>
        <v>0</v>
      </c>
      <c r="Q101" s="11">
        <f t="shared" si="43"/>
        <v>1.7756562494549773E-3</v>
      </c>
      <c r="R101" s="11">
        <f t="shared" si="43"/>
        <v>1.0553972075404404E-3</v>
      </c>
      <c r="S101" s="11">
        <f t="shared" si="43"/>
        <v>7.5180409072074278E-4</v>
      </c>
      <c r="T101" s="11">
        <f t="shared" si="43"/>
        <v>5.7980688962235407E-4</v>
      </c>
      <c r="U101" s="11">
        <f t="shared" si="43"/>
        <v>4.228936721783853E-4</v>
      </c>
      <c r="V101" s="11">
        <f t="shared" si="43"/>
        <v>2.2989602252903151E-4</v>
      </c>
      <c r="W101" s="11">
        <f t="shared" si="43"/>
        <v>1.3681616723001659E-4</v>
      </c>
    </row>
    <row r="102" spans="1:28" x14ac:dyDescent="0.2">
      <c r="B102" s="4" t="s">
        <v>17</v>
      </c>
      <c r="C102" s="11">
        <f t="shared" ref="C102:W102" si="44">IFERROR(C89/C91,0)</f>
        <v>0</v>
      </c>
      <c r="D102" s="11">
        <f t="shared" si="44"/>
        <v>0</v>
      </c>
      <c r="E102" s="11">
        <f t="shared" si="44"/>
        <v>0</v>
      </c>
      <c r="F102" s="11">
        <f t="shared" si="44"/>
        <v>0</v>
      </c>
      <c r="G102" s="11">
        <f t="shared" si="44"/>
        <v>0</v>
      </c>
      <c r="H102" s="11">
        <f t="shared" si="44"/>
        <v>0</v>
      </c>
      <c r="I102" s="11">
        <f t="shared" si="44"/>
        <v>0</v>
      </c>
      <c r="J102" s="11">
        <f t="shared" si="44"/>
        <v>0</v>
      </c>
      <c r="K102" s="11">
        <f t="shared" si="44"/>
        <v>0</v>
      </c>
      <c r="L102" s="11">
        <f t="shared" si="44"/>
        <v>0</v>
      </c>
      <c r="M102" s="11">
        <f t="shared" si="44"/>
        <v>0</v>
      </c>
      <c r="N102" s="11">
        <f t="shared" si="44"/>
        <v>0</v>
      </c>
      <c r="O102" s="11">
        <f t="shared" si="44"/>
        <v>0</v>
      </c>
      <c r="P102" s="11">
        <f t="shared" si="44"/>
        <v>0</v>
      </c>
      <c r="Q102" s="11">
        <f t="shared" si="44"/>
        <v>0</v>
      </c>
      <c r="R102" s="11">
        <f t="shared" si="44"/>
        <v>0</v>
      </c>
      <c r="S102" s="11">
        <f t="shared" si="44"/>
        <v>0</v>
      </c>
      <c r="T102" s="11">
        <f t="shared" si="44"/>
        <v>0</v>
      </c>
      <c r="U102" s="11">
        <f t="shared" si="44"/>
        <v>0</v>
      </c>
      <c r="V102" s="11">
        <f t="shared" si="44"/>
        <v>0</v>
      </c>
      <c r="W102" s="11">
        <f t="shared" si="44"/>
        <v>0</v>
      </c>
    </row>
    <row r="103" spans="1:28" x14ac:dyDescent="0.2">
      <c r="B103" s="4" t="s">
        <v>1</v>
      </c>
      <c r="C103" s="11">
        <f t="shared" ref="C103:W103" si="45">IFERROR(C90/C91,0)</f>
        <v>1.6136904202316111E-3</v>
      </c>
      <c r="D103" s="11">
        <f t="shared" si="45"/>
        <v>1.9778151908632722E-3</v>
      </c>
      <c r="E103" s="11">
        <f t="shared" si="45"/>
        <v>7.1090492786526286E-4</v>
      </c>
      <c r="F103" s="11">
        <f t="shared" si="45"/>
        <v>6.8484575305338452E-4</v>
      </c>
      <c r="G103" s="11">
        <f t="shared" si="45"/>
        <v>6.6314040780498682E-4</v>
      </c>
      <c r="H103" s="11">
        <f t="shared" si="45"/>
        <v>5.3680391528924249E-4</v>
      </c>
      <c r="I103" s="11">
        <f t="shared" si="45"/>
        <v>9.1974599871561425E-4</v>
      </c>
      <c r="J103" s="11">
        <f t="shared" si="45"/>
        <v>8.9867148160490209E-4</v>
      </c>
      <c r="K103" s="11">
        <f t="shared" si="45"/>
        <v>1.0316456057503074E-3</v>
      </c>
      <c r="L103" s="11">
        <f t="shared" si="45"/>
        <v>1.0528275202475409E-3</v>
      </c>
      <c r="M103" s="11">
        <f t="shared" si="45"/>
        <v>1.0142932072678705E-3</v>
      </c>
      <c r="N103" s="11">
        <f t="shared" si="45"/>
        <v>7.6201528524580311E-4</v>
      </c>
      <c r="O103" s="11">
        <f t="shared" si="45"/>
        <v>5.9708740032000051E-4</v>
      </c>
      <c r="P103" s="11">
        <f t="shared" si="45"/>
        <v>6.5400805748989119E-4</v>
      </c>
      <c r="Q103" s="11">
        <f t="shared" si="45"/>
        <v>5.3021369980955576E-4</v>
      </c>
      <c r="R103" s="11">
        <f t="shared" si="45"/>
        <v>7.570330231314817E-4</v>
      </c>
      <c r="S103" s="11">
        <f t="shared" si="45"/>
        <v>6.4613939335850473E-4</v>
      </c>
      <c r="T103" s="11">
        <f t="shared" si="45"/>
        <v>5.9580513252720116E-4</v>
      </c>
      <c r="U103" s="11">
        <f t="shared" si="45"/>
        <v>3.1067277151163736E-4</v>
      </c>
      <c r="V103" s="11">
        <f t="shared" si="45"/>
        <v>3.9941165975555549E-4</v>
      </c>
      <c r="W103" s="11">
        <f t="shared" si="45"/>
        <v>3.2596055906324533E-4</v>
      </c>
    </row>
    <row r="104" spans="1:28" s="33" customForma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c r="AA104" s="1"/>
      <c r="AB104" s="1"/>
    </row>
    <row r="105" spans="1:28" outlineLevel="1" x14ac:dyDescent="0.2"/>
    <row r="106" spans="1:28" outlineLevel="1" x14ac:dyDescent="0.2">
      <c r="A106" s="32" t="s">
        <v>83</v>
      </c>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4"/>
      <c r="AA106" s="33"/>
      <c r="AB106" s="33"/>
    </row>
    <row r="107" spans="1:28" outlineLevel="1" x14ac:dyDescent="0.2">
      <c r="B107" s="20" t="s">
        <v>88</v>
      </c>
      <c r="C107" s="5">
        <f>C111*CAN!C112</f>
        <v>13316.479430257912</v>
      </c>
      <c r="D107" s="5">
        <f>D111*CAN!D112</f>
        <v>12859.620603106303</v>
      </c>
      <c r="E107" s="5">
        <f>E111*CAN!E112</f>
        <v>13695.835303482023</v>
      </c>
      <c r="F107" s="5">
        <f>F111*CAN!F112</f>
        <v>14266.411726938504</v>
      </c>
      <c r="G107" s="5">
        <f>G111*CAN!G112</f>
        <v>14403.961829075932</v>
      </c>
      <c r="H107" s="5">
        <f>H111*CAN!H112</f>
        <v>14691.087127904668</v>
      </c>
      <c r="I107" s="5">
        <f>I111*CAN!I112</f>
        <v>14560.498914729698</v>
      </c>
      <c r="J107" s="5">
        <f>J111*CAN!J112</f>
        <v>15100.794595066198</v>
      </c>
      <c r="K107" s="5">
        <f>K111*CAN!K112</f>
        <v>16067.061923273792</v>
      </c>
      <c r="L107" s="5">
        <f>L111*CAN!L112</f>
        <v>14910.950492343236</v>
      </c>
      <c r="M107" s="5">
        <f>M111*CAN!M112</f>
        <v>16070.08716534029</v>
      </c>
      <c r="N107" s="5">
        <f>N111*CAN!N112</f>
        <v>19286.883617633677</v>
      </c>
      <c r="O107" s="5">
        <f>O111*CAN!O112</f>
        <v>20226.957575638018</v>
      </c>
      <c r="P107" s="5">
        <f>P111*CAN!P112</f>
        <v>17630.611799953789</v>
      </c>
      <c r="Q107" s="5">
        <f>Q111*CAN!Q112</f>
        <v>17459.123240787132</v>
      </c>
      <c r="R107" s="5">
        <f>R111*CAN!R112</f>
        <v>21224.574996951113</v>
      </c>
      <c r="S107" s="5">
        <f>S111*CAN!S112</f>
        <v>23404.112031222183</v>
      </c>
      <c r="T107" s="5">
        <f>T111*CAN!T112</f>
        <v>23968.816752336585</v>
      </c>
      <c r="U107" s="5">
        <f>U111*CAN!U112</f>
        <v>24718.492248913546</v>
      </c>
      <c r="V107" s="5">
        <f>V111*CAN!V112</f>
        <v>24824.309667157875</v>
      </c>
      <c r="W107" s="5">
        <f>W111*CAN!W112</f>
        <v>22953.193921005932</v>
      </c>
      <c r="Z107" s="21"/>
      <c r="AB107"/>
    </row>
    <row r="108" spans="1:28" outlineLevel="1" x14ac:dyDescent="0.2">
      <c r="B108" s="7" t="s">
        <v>89</v>
      </c>
      <c r="C108" s="5">
        <f>'[12]Table 37'!C$13</f>
        <v>34.363</v>
      </c>
      <c r="D108" s="5">
        <f>'[12]Table 37'!D$13</f>
        <v>32.728999999999999</v>
      </c>
      <c r="E108" s="5">
        <f>'[12]Table 37'!E$13</f>
        <v>35.661999999999999</v>
      </c>
      <c r="F108" s="5">
        <f>'[12]Table 37'!F$13</f>
        <v>35.661999999999999</v>
      </c>
      <c r="G108" s="5">
        <f>'[12]Table 37'!G$13</f>
        <v>34.701000000000001</v>
      </c>
      <c r="H108" s="5">
        <f>'[12]Table 37'!H$13</f>
        <v>34.893000000000001</v>
      </c>
      <c r="I108" s="5">
        <f>'[12]Table 37'!I$13</f>
        <v>34.762999999999998</v>
      </c>
      <c r="J108" s="5">
        <f>'[12]Table 37'!J$13</f>
        <v>38.518999999999998</v>
      </c>
      <c r="K108" s="5">
        <f>'[12]Table 37'!K$13</f>
        <v>38.354999999999997</v>
      </c>
      <c r="L108" s="5">
        <f>'[12]Table 37'!L$13</f>
        <v>39.665999999999997</v>
      </c>
      <c r="M108" s="5">
        <f>'[12]Table 37'!M$13</f>
        <v>50.613999999999997</v>
      </c>
      <c r="N108" s="5">
        <f>'[12]Table 37'!N$13</f>
        <v>51.154000000000003</v>
      </c>
      <c r="O108" s="5">
        <f>'[12]Table 37'!O$13</f>
        <v>49.268999999999998</v>
      </c>
      <c r="P108" s="5">
        <f>'[12]Table 37'!P$13</f>
        <v>52.953000000000003</v>
      </c>
      <c r="Q108" s="5">
        <f>'[12]Table 37'!Q$13</f>
        <v>57.781999999999996</v>
      </c>
      <c r="R108" s="5">
        <f>'[12]Table 37'!R$13</f>
        <v>64.561999999999998</v>
      </c>
      <c r="S108" s="5">
        <f>'[12]Table 37'!S$13</f>
        <v>69.534000000000006</v>
      </c>
      <c r="T108" s="5">
        <f>'[12]Table 37'!T$13</f>
        <v>73.316000000000003</v>
      </c>
      <c r="U108" s="5">
        <f>'[12]Table 37'!U$13</f>
        <v>69.335999999999999</v>
      </c>
      <c r="V108" s="5">
        <f>'[12]Table 37'!V$13</f>
        <v>71.682000000000002</v>
      </c>
      <c r="W108" s="5">
        <f>'[12]Table 37'!W$13</f>
        <v>62.622</v>
      </c>
      <c r="Z108" s="21" t="s">
        <v>94</v>
      </c>
      <c r="AB108"/>
    </row>
    <row r="109" spans="1:28" outlineLevel="1" x14ac:dyDescent="0.2">
      <c r="B109" s="7" t="s">
        <v>25</v>
      </c>
      <c r="C109" s="5">
        <f>'[12]Table 37'!C$25</f>
        <v>387.02300000000002</v>
      </c>
      <c r="D109" s="5">
        <f>'[12]Table 37'!D$25</f>
        <v>389.31200000000001</v>
      </c>
      <c r="E109" s="5">
        <f>'[12]Table 37'!E$25</f>
        <v>399.053</v>
      </c>
      <c r="F109" s="5">
        <f>'[12]Table 37'!F$25</f>
        <v>411.91300000000001</v>
      </c>
      <c r="G109" s="5">
        <f>'[12]Table 37'!G$25</f>
        <v>423.10700000000003</v>
      </c>
      <c r="H109" s="5">
        <f>'[12]Table 37'!H$25</f>
        <v>431.54399999999998</v>
      </c>
      <c r="I109" s="5">
        <f>'[12]Table 37'!I$25</f>
        <v>435.65899999999999</v>
      </c>
      <c r="J109" s="5">
        <f>'[12]Table 37'!J$25</f>
        <v>449.87900000000002</v>
      </c>
      <c r="K109" s="5">
        <f>'[12]Table 37'!K$25</f>
        <v>470.57900000000001</v>
      </c>
      <c r="L109" s="5">
        <f>'[12]Table 37'!L$25</f>
        <v>497.22</v>
      </c>
      <c r="M109" s="5">
        <f>'[12]Table 37'!M$25</f>
        <v>529.00300000000004</v>
      </c>
      <c r="N109" s="5">
        <f>'[12]Table 37'!N$25</f>
        <v>554.745</v>
      </c>
      <c r="O109" s="5">
        <f>'[12]Table 37'!O$25</f>
        <v>573.54999999999995</v>
      </c>
      <c r="P109" s="5">
        <f>'[12]Table 37'!P$25</f>
        <v>593.54600000000005</v>
      </c>
      <c r="Q109" s="5">
        <f>'[12]Table 37'!Q$25</f>
        <v>615.41499999999996</v>
      </c>
      <c r="R109" s="5">
        <f>'[12]Table 37'!R$25</f>
        <v>646.74900000000002</v>
      </c>
      <c r="S109" s="5">
        <f>'[12]Table 37'!S$25</f>
        <v>677.91600000000005</v>
      </c>
      <c r="T109" s="5">
        <f>'[12]Table 37'!T$25</f>
        <v>706.79399999999998</v>
      </c>
      <c r="U109" s="5">
        <f>'[12]Table 37'!U$25</f>
        <v>740.73299999999995</v>
      </c>
      <c r="V109" s="5">
        <f>'[12]Table 37'!V$25</f>
        <v>758.25400000000002</v>
      </c>
      <c r="W109" s="5">
        <f>'[12]Table 37'!W$25</f>
        <v>794.60400000000004</v>
      </c>
      <c r="Z109" s="21" t="s">
        <v>94</v>
      </c>
      <c r="AB109"/>
    </row>
    <row r="110" spans="1:28" outlineLevel="1" x14ac:dyDescent="0.2">
      <c r="B110" s="7" t="s">
        <v>30</v>
      </c>
      <c r="C110" s="5">
        <f>'[12]Table 37'!C$37</f>
        <v>20183.879808999998</v>
      </c>
      <c r="D110" s="5">
        <f>'[12]Table 37'!D$37</f>
        <v>19372.271608999999</v>
      </c>
      <c r="E110" s="5">
        <f>'[12]Table 37'!E$37</f>
        <v>20123.626453000001</v>
      </c>
      <c r="F110" s="5">
        <f>'[12]Table 37'!F$37</f>
        <v>20302.788086</v>
      </c>
      <c r="G110" s="5">
        <f>'[12]Table 37'!G$37</f>
        <v>19951.537130000001</v>
      </c>
      <c r="H110" s="5">
        <f>'[12]Table 37'!H$37</f>
        <v>19946.728758000001</v>
      </c>
      <c r="I110" s="5">
        <f>'[12]Table 37'!I$37</f>
        <v>19578.102430999999</v>
      </c>
      <c r="J110" s="5">
        <f>'[12]Table 37'!J$37</f>
        <v>19658.183163000002</v>
      </c>
      <c r="K110" s="5">
        <f>'[12]Table 37'!K$37</f>
        <v>19991.320589999999</v>
      </c>
      <c r="L110" s="5">
        <f>'[12]Table 37'!L$37</f>
        <v>17554.668329</v>
      </c>
      <c r="M110" s="5">
        <f>'[12]Table 37'!M$37</f>
        <v>17778.466512999999</v>
      </c>
      <c r="N110" s="5">
        <f>'[12]Table 37'!N$37</f>
        <v>20342.352330999998</v>
      </c>
      <c r="O110" s="5">
        <f>'[12]Table 37'!O$37</f>
        <v>20629.571346000001</v>
      </c>
      <c r="P110" s="5">
        <f>'[12]Table 37'!P$37</f>
        <v>17371.698958000001</v>
      </c>
      <c r="Q110" s="5">
        <f>'[12]Table 37'!Q$37</f>
        <v>16587.543560999999</v>
      </c>
      <c r="R110" s="5">
        <f>'[12]Table 37'!R$37</f>
        <v>19183.568001</v>
      </c>
      <c r="S110" s="5">
        <f>'[12]Table 37'!S$37</f>
        <v>20176.269983999999</v>
      </c>
      <c r="T110" s="5">
        <f>'[12]Table 37'!T$37</f>
        <v>19814.213309999999</v>
      </c>
      <c r="U110" s="5">
        <f>'[12]Table 37'!U$37</f>
        <v>19493.143791999999</v>
      </c>
      <c r="V110" s="5">
        <f>'[12]Table 37'!V$37</f>
        <v>19119.767926</v>
      </c>
      <c r="W110" s="5">
        <f>'[12]Table 37'!W$37</f>
        <v>16865.960305000001</v>
      </c>
      <c r="Z110" s="21" t="s">
        <v>94</v>
      </c>
      <c r="AB110"/>
    </row>
    <row r="111" spans="1:28" outlineLevel="1" x14ac:dyDescent="0.2">
      <c r="B111" s="7" t="s">
        <v>31</v>
      </c>
      <c r="C111" s="5">
        <f t="shared" ref="C111:W111" si="46">C109*C110/1000</f>
        <v>7811.625715318607</v>
      </c>
      <c r="D111" s="5">
        <f t="shared" si="46"/>
        <v>7541.8578046430075</v>
      </c>
      <c r="E111" s="5">
        <f t="shared" si="46"/>
        <v>8030.393506949009</v>
      </c>
      <c r="F111" s="5">
        <f t="shared" si="46"/>
        <v>8362.9823488685179</v>
      </c>
      <c r="G111" s="5">
        <f t="shared" si="46"/>
        <v>8441.6350204629107</v>
      </c>
      <c r="H111" s="5">
        <f t="shared" si="46"/>
        <v>8607.8911151423526</v>
      </c>
      <c r="I111" s="5">
        <f t="shared" si="46"/>
        <v>8529.3765269870291</v>
      </c>
      <c r="J111" s="5">
        <f t="shared" si="46"/>
        <v>8843.8037831872771</v>
      </c>
      <c r="K111" s="5">
        <f t="shared" si="46"/>
        <v>9407.4956519216103</v>
      </c>
      <c r="L111" s="5">
        <f t="shared" si="46"/>
        <v>8728.5321865453807</v>
      </c>
      <c r="M111" s="5">
        <f t="shared" si="46"/>
        <v>9404.8621207765391</v>
      </c>
      <c r="N111" s="5">
        <f t="shared" si="46"/>
        <v>11284.818243860595</v>
      </c>
      <c r="O111" s="5">
        <f t="shared" si="46"/>
        <v>11832.0906454983</v>
      </c>
      <c r="P111" s="5">
        <f t="shared" si="46"/>
        <v>10310.902429725069</v>
      </c>
      <c r="Q111" s="5">
        <f t="shared" si="46"/>
        <v>10208.223120592815</v>
      </c>
      <c r="R111" s="5">
        <f t="shared" si="46"/>
        <v>12406.95342107875</v>
      </c>
      <c r="S111" s="5">
        <f t="shared" si="46"/>
        <v>13677.816242473344</v>
      </c>
      <c r="T111" s="5">
        <f t="shared" si="46"/>
        <v>14004.567082228139</v>
      </c>
      <c r="U111" s="5">
        <f t="shared" si="46"/>
        <v>14439.214880479534</v>
      </c>
      <c r="V111" s="5">
        <f t="shared" si="46"/>
        <v>14497.640508961205</v>
      </c>
      <c r="W111" s="5">
        <f t="shared" si="46"/>
        <v>13401.759522194221</v>
      </c>
    </row>
    <row r="112" spans="1:28" outlineLevel="1" x14ac:dyDescent="0.2">
      <c r="B112" s="7" t="s">
        <v>140</v>
      </c>
      <c r="C112" s="14">
        <f t="shared" ref="C112:W112" si="47">C107/C111</f>
        <v>1.704700137404725</v>
      </c>
      <c r="D112" s="14">
        <f t="shared" si="47"/>
        <v>1.7050998488979083</v>
      </c>
      <c r="E112" s="14">
        <f t="shared" si="47"/>
        <v>1.7054998975617432</v>
      </c>
      <c r="F112" s="14">
        <f t="shared" si="47"/>
        <v>1.7059000165017328</v>
      </c>
      <c r="G112" s="14">
        <f t="shared" si="47"/>
        <v>1.7062999992489687</v>
      </c>
      <c r="H112" s="14">
        <f t="shared" si="47"/>
        <v>1.7066999258460898</v>
      </c>
      <c r="I112" s="14">
        <f t="shared" si="47"/>
        <v>1.7071000287840665</v>
      </c>
      <c r="J112" s="14">
        <f t="shared" si="47"/>
        <v>1.7074999587591395</v>
      </c>
      <c r="K112" s="14">
        <f t="shared" si="47"/>
        <v>1.7079000105614583</v>
      </c>
      <c r="L112" s="14">
        <f t="shared" si="47"/>
        <v>1.7082998806291578</v>
      </c>
      <c r="M112" s="14">
        <f t="shared" si="47"/>
        <v>1.7086999212715113</v>
      </c>
      <c r="N112" s="14">
        <f t="shared" si="47"/>
        <v>1.7091000670858421</v>
      </c>
      <c r="O112" s="14">
        <f t="shared" si="47"/>
        <v>1.7094998831278962</v>
      </c>
      <c r="P112" s="14">
        <f t="shared" si="47"/>
        <v>1.7098999743346319</v>
      </c>
      <c r="Q112" s="14">
        <f t="shared" si="47"/>
        <v>1.7102999253187603</v>
      </c>
      <c r="R112" s="14">
        <f t="shared" si="47"/>
        <v>1.7106999822286506</v>
      </c>
      <c r="S112" s="14">
        <f t="shared" si="47"/>
        <v>1.7111000481601766</v>
      </c>
      <c r="T112" s="14">
        <f t="shared" si="47"/>
        <v>1.7115000136457716</v>
      </c>
      <c r="U112" s="14">
        <f t="shared" si="47"/>
        <v>1.7119000204319026</v>
      </c>
      <c r="V112" s="14">
        <f t="shared" si="47"/>
        <v>1.7122999878368899</v>
      </c>
      <c r="W112" s="14">
        <f t="shared" si="47"/>
        <v>1.7127000289024652</v>
      </c>
    </row>
    <row r="113" spans="2:26" outlineLevel="1" x14ac:dyDescent="0.2">
      <c r="B113" s="7" t="s">
        <v>90</v>
      </c>
      <c r="C113" s="5">
        <f t="shared" ref="C113:W113" si="48">C110*C112</f>
        <v>34407.462683762751</v>
      </c>
      <c r="D113" s="5">
        <f t="shared" si="48"/>
        <v>33031.657393315138</v>
      </c>
      <c r="E113" s="5">
        <f t="shared" si="48"/>
        <v>34320.842854162285</v>
      </c>
      <c r="F113" s="5">
        <f t="shared" si="48"/>
        <v>34634.526530938587</v>
      </c>
      <c r="G113" s="5">
        <f t="shared" si="48"/>
        <v>34043.30778993477</v>
      </c>
      <c r="H113" s="5">
        <f t="shared" si="48"/>
        <v>34043.080492150671</v>
      </c>
      <c r="I113" s="5">
        <f t="shared" si="48"/>
        <v>33421.779223497499</v>
      </c>
      <c r="J113" s="5">
        <f t="shared" si="48"/>
        <v>33566.346940102114</v>
      </c>
      <c r="K113" s="5">
        <f t="shared" si="48"/>
        <v>34143.1766467985</v>
      </c>
      <c r="L113" s="5">
        <f t="shared" si="48"/>
        <v>29988.637810915159</v>
      </c>
      <c r="M113" s="5">
        <f t="shared" si="48"/>
        <v>30378.0643310913</v>
      </c>
      <c r="N113" s="5">
        <f t="shared" si="48"/>
        <v>34767.115733595936</v>
      </c>
      <c r="O113" s="5">
        <f t="shared" si="48"/>
        <v>35266.249804965599</v>
      </c>
      <c r="P113" s="5">
        <f t="shared" si="48"/>
        <v>29703.867602433154</v>
      </c>
      <c r="Q113" s="5">
        <f t="shared" si="48"/>
        <v>28369.674513599981</v>
      </c>
      <c r="R113" s="5">
        <f t="shared" si="48"/>
        <v>32817.329438392808</v>
      </c>
      <c r="S113" s="5">
        <f t="shared" si="48"/>
        <v>34523.616541315125</v>
      </c>
      <c r="T113" s="5">
        <f t="shared" si="48"/>
        <v>33912.02635044523</v>
      </c>
      <c r="U113" s="5">
        <f t="shared" si="48"/>
        <v>33370.31325580681</v>
      </c>
      <c r="V113" s="5">
        <f t="shared" si="48"/>
        <v>32738.778387133956</v>
      </c>
      <c r="W113" s="5">
        <f t="shared" si="48"/>
        <v>28886.330701841332</v>
      </c>
    </row>
    <row r="114" spans="2:26" outlineLevel="1" x14ac:dyDescent="0.2"/>
    <row r="115" spans="2:26" outlineLevel="1" x14ac:dyDescent="0.2">
      <c r="B115" s="8" t="s">
        <v>14</v>
      </c>
      <c r="C115" s="13"/>
    </row>
    <row r="116" spans="2:26" outlineLevel="1" x14ac:dyDescent="0.2">
      <c r="B116" s="4" t="s">
        <v>18</v>
      </c>
      <c r="C116" s="5">
        <f>IFERROR(INDEX('[12]Table 25'!C$14:C$19,MATCH($B116,'[12]Table 25'!$B$14:$B$19,0))*1000,0)</f>
        <v>0</v>
      </c>
      <c r="D116" s="5">
        <f>IFERROR(INDEX('[12]Table 25'!D$14:D$19,MATCH($B116,'[12]Table 25'!$B$14:$B$19,0))*1000,0)</f>
        <v>0</v>
      </c>
      <c r="E116" s="5">
        <f>IFERROR(INDEX('[12]Table 25'!E$14:E$19,MATCH($B116,'[12]Table 25'!$B$14:$B$19,0))*1000,0)</f>
        <v>0</v>
      </c>
      <c r="F116" s="5">
        <f>IFERROR(INDEX('[12]Table 25'!F$14:F$19,MATCH($B116,'[12]Table 25'!$B$14:$B$19,0))*1000,0)</f>
        <v>0</v>
      </c>
      <c r="G116" s="5">
        <f>IFERROR(INDEX('[12]Table 25'!G$14:G$19,MATCH($B116,'[12]Table 25'!$B$14:$B$19,0))*1000,0)</f>
        <v>0</v>
      </c>
      <c r="H116" s="5">
        <f>IFERROR(INDEX('[12]Table 25'!H$14:H$19,MATCH($B116,'[12]Table 25'!$B$14:$B$19,0))*1000,0)</f>
        <v>0</v>
      </c>
      <c r="I116" s="5">
        <f>IFERROR(INDEX('[12]Table 25'!I$14:I$19,MATCH($B116,'[12]Table 25'!$B$14:$B$19,0))*1000,0)</f>
        <v>0</v>
      </c>
      <c r="J116" s="5">
        <f>IFERROR(INDEX('[12]Table 25'!J$14:J$19,MATCH($B116,'[12]Table 25'!$B$14:$B$19,0))*1000,0)</f>
        <v>0</v>
      </c>
      <c r="K116" s="5">
        <f>IFERROR(INDEX('[12]Table 25'!K$14:K$19,MATCH($B116,'[12]Table 25'!$B$14:$B$19,0))*1000,0)</f>
        <v>0</v>
      </c>
      <c r="L116" s="5">
        <f>IFERROR(INDEX('[12]Table 25'!L$14:L$19,MATCH($B116,'[12]Table 25'!$B$14:$B$19,0))*1000,0)</f>
        <v>0</v>
      </c>
      <c r="M116" s="5">
        <f>IFERROR(INDEX('[12]Table 25'!M$14:M$19,MATCH($B116,'[12]Table 25'!$B$14:$B$19,0))*1000,0)</f>
        <v>0</v>
      </c>
      <c r="N116" s="5">
        <f>IFERROR(INDEX('[12]Table 25'!N$14:N$19,MATCH($B116,'[12]Table 25'!$B$14:$B$19,0))*1000,0)</f>
        <v>0</v>
      </c>
      <c r="O116" s="5">
        <f>IFERROR(INDEX('[12]Table 25'!O$14:O$19,MATCH($B116,'[12]Table 25'!$B$14:$B$19,0))*1000,0)</f>
        <v>0</v>
      </c>
      <c r="P116" s="5">
        <f>IFERROR(INDEX('[12]Table 25'!P$14:P$19,MATCH($B116,'[12]Table 25'!$B$14:$B$19,0))*1000,0)</f>
        <v>0</v>
      </c>
      <c r="Q116" s="5">
        <f>IFERROR(INDEX('[12]Table 25'!Q$14:Q$19,MATCH($B116,'[12]Table 25'!$B$14:$B$19,0))*1000,0)</f>
        <v>0</v>
      </c>
      <c r="R116" s="5">
        <f>IFERROR(INDEX('[12]Table 25'!R$14:R$19,MATCH($B116,'[12]Table 25'!$B$14:$B$19,0))*1000,0)</f>
        <v>0</v>
      </c>
      <c r="S116" s="5">
        <f>IFERROR(INDEX('[12]Table 25'!S$14:S$19,MATCH($B116,'[12]Table 25'!$B$14:$B$19,0))*1000,0)</f>
        <v>0</v>
      </c>
      <c r="T116" s="5">
        <f>IFERROR(INDEX('[12]Table 25'!T$14:T$19,MATCH($B116,'[12]Table 25'!$B$14:$B$19,0))*1000,0)</f>
        <v>0</v>
      </c>
      <c r="U116" s="5">
        <f>IFERROR(INDEX('[12]Table 25'!U$14:U$19,MATCH($B116,'[12]Table 25'!$B$14:$B$19,0))*1000,0)</f>
        <v>0</v>
      </c>
      <c r="V116" s="5">
        <f>IFERROR(INDEX('[12]Table 25'!V$14:V$19,MATCH($B116,'[12]Table 25'!$B$14:$B$19,0))*1000,0)</f>
        <v>0</v>
      </c>
      <c r="W116" s="5">
        <f>IFERROR(INDEX('[12]Table 25'!W$14:W$19,MATCH($B116,'[12]Table 25'!$B$14:$B$19,0))*1000,0)</f>
        <v>0</v>
      </c>
      <c r="Z116" s="21" t="s">
        <v>26</v>
      </c>
    </row>
    <row r="117" spans="2:26" outlineLevel="1" x14ac:dyDescent="0.2">
      <c r="B117" s="4" t="s">
        <v>19</v>
      </c>
      <c r="C117" s="5">
        <f>IFERROR(INDEX('[12]Table 25'!C$14:C$19,MATCH($B117,'[12]Table 25'!$B$14:$B$19,0))*1000,0)</f>
        <v>0</v>
      </c>
      <c r="D117" s="5">
        <f>IFERROR(INDEX('[12]Table 25'!D$14:D$19,MATCH($B117,'[12]Table 25'!$B$14:$B$19,0))*1000,0)</f>
        <v>0</v>
      </c>
      <c r="E117" s="5">
        <f>IFERROR(INDEX('[12]Table 25'!E$14:E$19,MATCH($B117,'[12]Table 25'!$B$14:$B$19,0))*1000,0)</f>
        <v>0</v>
      </c>
      <c r="F117" s="5">
        <f>IFERROR(INDEX('[12]Table 25'!F$14:F$19,MATCH($B117,'[12]Table 25'!$B$14:$B$19,0))*1000,0)</f>
        <v>0</v>
      </c>
      <c r="G117" s="5">
        <f>IFERROR(INDEX('[12]Table 25'!G$14:G$19,MATCH($B117,'[12]Table 25'!$B$14:$B$19,0))*1000,0)</f>
        <v>0</v>
      </c>
      <c r="H117" s="5">
        <f>IFERROR(INDEX('[12]Table 25'!H$14:H$19,MATCH($B117,'[12]Table 25'!$B$14:$B$19,0))*1000,0)</f>
        <v>0</v>
      </c>
      <c r="I117" s="5">
        <f>IFERROR(INDEX('[12]Table 25'!I$14:I$19,MATCH($B117,'[12]Table 25'!$B$14:$B$19,0))*1000,0)</f>
        <v>0</v>
      </c>
      <c r="J117" s="5">
        <f>IFERROR(INDEX('[12]Table 25'!J$14:J$19,MATCH($B117,'[12]Table 25'!$B$14:$B$19,0))*1000,0)</f>
        <v>0</v>
      </c>
      <c r="K117" s="5">
        <f>IFERROR(INDEX('[12]Table 25'!K$14:K$19,MATCH($B117,'[12]Table 25'!$B$14:$B$19,0))*1000,0)</f>
        <v>0</v>
      </c>
      <c r="L117" s="5">
        <f>IFERROR(INDEX('[12]Table 25'!L$14:L$19,MATCH($B117,'[12]Table 25'!$B$14:$B$19,0))*1000,0)</f>
        <v>0</v>
      </c>
      <c r="M117" s="5">
        <f>IFERROR(INDEX('[12]Table 25'!M$14:M$19,MATCH($B117,'[12]Table 25'!$B$14:$B$19,0))*1000,0)</f>
        <v>0</v>
      </c>
      <c r="N117" s="5">
        <f>IFERROR(INDEX('[12]Table 25'!N$14:N$19,MATCH($B117,'[12]Table 25'!$B$14:$B$19,0))*1000,0)</f>
        <v>0</v>
      </c>
      <c r="O117" s="5">
        <f>IFERROR(INDEX('[12]Table 25'!O$14:O$19,MATCH($B117,'[12]Table 25'!$B$14:$B$19,0))*1000,0)</f>
        <v>0</v>
      </c>
      <c r="P117" s="5">
        <f>IFERROR(INDEX('[12]Table 25'!P$14:P$19,MATCH($B117,'[12]Table 25'!$B$14:$B$19,0))*1000,0)</f>
        <v>0</v>
      </c>
      <c r="Q117" s="5">
        <f>IFERROR(INDEX('[12]Table 25'!Q$14:Q$19,MATCH($B117,'[12]Table 25'!$B$14:$B$19,0))*1000,0)</f>
        <v>0</v>
      </c>
      <c r="R117" s="5">
        <f>IFERROR(INDEX('[12]Table 25'!R$14:R$19,MATCH($B117,'[12]Table 25'!$B$14:$B$19,0))*1000,0)</f>
        <v>0</v>
      </c>
      <c r="S117" s="5">
        <f>IFERROR(INDEX('[12]Table 25'!S$14:S$19,MATCH($B117,'[12]Table 25'!$B$14:$B$19,0))*1000,0)</f>
        <v>0</v>
      </c>
      <c r="T117" s="5">
        <f>IFERROR(INDEX('[12]Table 25'!T$14:T$19,MATCH($B117,'[12]Table 25'!$B$14:$B$19,0))*1000,0)</f>
        <v>0</v>
      </c>
      <c r="U117" s="5">
        <f>IFERROR(INDEX('[12]Table 25'!U$14:U$19,MATCH($B117,'[12]Table 25'!$B$14:$B$19,0))*1000,0)</f>
        <v>0</v>
      </c>
      <c r="V117" s="5">
        <f>IFERROR(INDEX('[12]Table 25'!V$14:V$19,MATCH($B117,'[12]Table 25'!$B$14:$B$19,0))*1000,0)</f>
        <v>0</v>
      </c>
      <c r="W117" s="5">
        <f>IFERROR(INDEX('[12]Table 25'!W$14:W$19,MATCH($B117,'[12]Table 25'!$B$14:$B$19,0))*1000,0)</f>
        <v>0</v>
      </c>
      <c r="Z117" s="21" t="s">
        <v>26</v>
      </c>
    </row>
    <row r="118" spans="2:26" outlineLevel="1" x14ac:dyDescent="0.2">
      <c r="B118" s="4" t="s">
        <v>16</v>
      </c>
      <c r="C118" s="5">
        <f>IFERROR(INDEX('[12]Table 25'!C$14:C$19,MATCH($B118,'[12]Table 25'!$B$14:$B$19,0))*1000,0)</f>
        <v>881.13300000000004</v>
      </c>
      <c r="D118" s="5">
        <f>IFERROR(INDEX('[12]Table 25'!D$14:D$19,MATCH($B118,'[12]Table 25'!$B$14:$B$19,0))*1000,0)</f>
        <v>788.87200000000007</v>
      </c>
      <c r="E118" s="5">
        <f>IFERROR(INDEX('[12]Table 25'!E$14:E$19,MATCH($B118,'[12]Table 25'!$B$14:$B$19,0))*1000,0)</f>
        <v>876.71299999999997</v>
      </c>
      <c r="F118" s="5">
        <f>IFERROR(INDEX('[12]Table 25'!F$14:F$19,MATCH($B118,'[12]Table 25'!$B$14:$B$19,0))*1000,0)</f>
        <v>1061.57</v>
      </c>
      <c r="G118" s="5">
        <f>IFERROR(INDEX('[12]Table 25'!G$14:G$19,MATCH($B118,'[12]Table 25'!$B$14:$B$19,0))*1000,0)</f>
        <v>920.48300000000006</v>
      </c>
      <c r="H118" s="5">
        <f>IFERROR(INDEX('[12]Table 25'!H$14:H$19,MATCH($B118,'[12]Table 25'!$B$14:$B$19,0))*1000,0)</f>
        <v>916.471</v>
      </c>
      <c r="I118" s="5">
        <f>IFERROR(INDEX('[12]Table 25'!I$14:I$19,MATCH($B118,'[12]Table 25'!$B$14:$B$19,0))*1000,0)</f>
        <v>261.81</v>
      </c>
      <c r="J118" s="5">
        <f>IFERROR(INDEX('[12]Table 25'!J$14:J$19,MATCH($B118,'[12]Table 25'!$B$14:$B$19,0))*1000,0)</f>
        <v>221.054</v>
      </c>
      <c r="K118" s="5">
        <f>IFERROR(INDEX('[12]Table 25'!K$14:K$19,MATCH($B118,'[12]Table 25'!$B$14:$B$19,0))*1000,0)</f>
        <v>222.46899999999999</v>
      </c>
      <c r="L118" s="5">
        <f>IFERROR(INDEX('[12]Table 25'!L$14:L$19,MATCH($B118,'[12]Table 25'!$B$14:$B$19,0))*1000,0)</f>
        <v>222.22400000000002</v>
      </c>
      <c r="M118" s="5">
        <f>IFERROR(INDEX('[12]Table 25'!M$14:M$19,MATCH($B118,'[12]Table 25'!$B$14:$B$19,0))*1000,0)</f>
        <v>209.87200000000001</v>
      </c>
      <c r="N118" s="5">
        <f>IFERROR(INDEX('[12]Table 25'!N$14:N$19,MATCH($B118,'[12]Table 25'!$B$14:$B$19,0))*1000,0)</f>
        <v>251.18800000000002</v>
      </c>
      <c r="O118" s="5">
        <f>IFERROR(INDEX('[12]Table 25'!O$14:O$19,MATCH($B118,'[12]Table 25'!$B$14:$B$19,0))*1000,0)</f>
        <v>175.17599999999999</v>
      </c>
      <c r="P118" s="5">
        <f>IFERROR(INDEX('[12]Table 25'!P$14:P$19,MATCH($B118,'[12]Table 25'!$B$14:$B$19,0))*1000,0)</f>
        <v>157.58099999999999</v>
      </c>
      <c r="Q118" s="5">
        <f>IFERROR(INDEX('[12]Table 25'!Q$14:Q$19,MATCH($B118,'[12]Table 25'!$B$14:$B$19,0))*1000,0)</f>
        <v>171.34</v>
      </c>
      <c r="R118" s="5">
        <f>IFERROR(INDEX('[12]Table 25'!R$14:R$19,MATCH($B118,'[12]Table 25'!$B$14:$B$19,0))*1000,0)</f>
        <v>243.709</v>
      </c>
      <c r="S118" s="5">
        <f>IFERROR(INDEX('[12]Table 25'!S$14:S$19,MATCH($B118,'[12]Table 25'!$B$14:$B$19,0))*1000,0)</f>
        <v>290.65999999999997</v>
      </c>
      <c r="T118" s="5">
        <f>IFERROR(INDEX('[12]Table 25'!T$14:T$19,MATCH($B118,'[12]Table 25'!$B$14:$B$19,0))*1000,0)</f>
        <v>297.11399999999998</v>
      </c>
      <c r="U118" s="5">
        <f>IFERROR(INDEX('[12]Table 25'!U$14:U$19,MATCH($B118,'[12]Table 25'!$B$14:$B$19,0))*1000,0)</f>
        <v>341.38299999999998</v>
      </c>
      <c r="V118" s="5">
        <f>IFERROR(INDEX('[12]Table 25'!V$14:V$19,MATCH($B118,'[12]Table 25'!$B$14:$B$19,0))*1000,0)</f>
        <v>336.22699999999998</v>
      </c>
      <c r="W118" s="5">
        <f>IFERROR(INDEX('[12]Table 25'!W$14:W$19,MATCH($B118,'[12]Table 25'!$B$14:$B$19,0))*1000,0)</f>
        <v>349.935</v>
      </c>
      <c r="Z118" s="21" t="s">
        <v>26</v>
      </c>
    </row>
    <row r="119" spans="2:26" outlineLevel="1" x14ac:dyDescent="0.2">
      <c r="B119" s="4" t="s">
        <v>21</v>
      </c>
      <c r="C119" s="5">
        <f>IFERROR(INDEX('[12]Table 25'!C$14:C$19,MATCH($B119,'[12]Table 25'!$B$14:$B$19,0))*1000,0)</f>
        <v>0</v>
      </c>
      <c r="D119" s="5">
        <f>IFERROR(INDEX('[12]Table 25'!D$14:D$19,MATCH($B119,'[12]Table 25'!$B$14:$B$19,0))*1000,0)</f>
        <v>0</v>
      </c>
      <c r="E119" s="5">
        <f>IFERROR(INDEX('[12]Table 25'!E$14:E$19,MATCH($B119,'[12]Table 25'!$B$14:$B$19,0))*1000,0)</f>
        <v>0</v>
      </c>
      <c r="F119" s="5">
        <f>IFERROR(INDEX('[12]Table 25'!F$14:F$19,MATCH($B119,'[12]Table 25'!$B$14:$B$19,0))*1000,0)</f>
        <v>0</v>
      </c>
      <c r="G119" s="5">
        <f>IFERROR(INDEX('[12]Table 25'!G$14:G$19,MATCH($B119,'[12]Table 25'!$B$14:$B$19,0))*1000,0)</f>
        <v>0</v>
      </c>
      <c r="H119" s="5">
        <f>IFERROR(INDEX('[12]Table 25'!H$14:H$19,MATCH($B119,'[12]Table 25'!$B$14:$B$19,0))*1000,0)</f>
        <v>0</v>
      </c>
      <c r="I119" s="5">
        <f>IFERROR(INDEX('[12]Table 25'!I$14:I$19,MATCH($B119,'[12]Table 25'!$B$14:$B$19,0))*1000,0)</f>
        <v>0</v>
      </c>
      <c r="J119" s="5">
        <f>IFERROR(INDEX('[12]Table 25'!J$14:J$19,MATCH($B119,'[12]Table 25'!$B$14:$B$19,0))*1000,0)</f>
        <v>0</v>
      </c>
      <c r="K119" s="5">
        <f>IFERROR(INDEX('[12]Table 25'!K$14:K$19,MATCH($B119,'[12]Table 25'!$B$14:$B$19,0))*1000,0)</f>
        <v>0</v>
      </c>
      <c r="L119" s="5">
        <f>IFERROR(INDEX('[12]Table 25'!L$14:L$19,MATCH($B119,'[12]Table 25'!$B$14:$B$19,0))*1000,0)</f>
        <v>0</v>
      </c>
      <c r="M119" s="5">
        <f>IFERROR(INDEX('[12]Table 25'!M$14:M$19,MATCH($B119,'[12]Table 25'!$B$14:$B$19,0))*1000,0)</f>
        <v>0</v>
      </c>
      <c r="N119" s="5">
        <f>IFERROR(INDEX('[12]Table 25'!N$14:N$19,MATCH($B119,'[12]Table 25'!$B$14:$B$19,0))*1000,0)</f>
        <v>0</v>
      </c>
      <c r="O119" s="5">
        <f>IFERROR(INDEX('[12]Table 25'!O$14:O$19,MATCH($B119,'[12]Table 25'!$B$14:$B$19,0))*1000,0)</f>
        <v>0</v>
      </c>
      <c r="P119" s="5">
        <f>IFERROR(INDEX('[12]Table 25'!P$14:P$19,MATCH($B119,'[12]Table 25'!$B$14:$B$19,0))*1000,0)</f>
        <v>0</v>
      </c>
      <c r="Q119" s="5">
        <f>IFERROR(INDEX('[12]Table 25'!Q$14:Q$19,MATCH($B119,'[12]Table 25'!$B$14:$B$19,0))*1000,0)</f>
        <v>0</v>
      </c>
      <c r="R119" s="5">
        <f>IFERROR(INDEX('[12]Table 25'!R$14:R$19,MATCH($B119,'[12]Table 25'!$B$14:$B$19,0))*1000,0)</f>
        <v>0</v>
      </c>
      <c r="S119" s="5">
        <f>IFERROR(INDEX('[12]Table 25'!S$14:S$19,MATCH($B119,'[12]Table 25'!$B$14:$B$19,0))*1000,0)</f>
        <v>0</v>
      </c>
      <c r="T119" s="5">
        <f>IFERROR(INDEX('[12]Table 25'!T$14:T$19,MATCH($B119,'[12]Table 25'!$B$14:$B$19,0))*1000,0)</f>
        <v>0</v>
      </c>
      <c r="U119" s="5">
        <f>IFERROR(INDEX('[12]Table 25'!U$14:U$19,MATCH($B119,'[12]Table 25'!$B$14:$B$19,0))*1000,0)</f>
        <v>0</v>
      </c>
      <c r="V119" s="5">
        <f>IFERROR(INDEX('[12]Table 25'!V$14:V$19,MATCH($B119,'[12]Table 25'!$B$14:$B$19,0))*1000,0)</f>
        <v>0</v>
      </c>
      <c r="W119" s="5">
        <f>IFERROR(INDEX('[12]Table 25'!W$14:W$19,MATCH($B119,'[12]Table 25'!$B$14:$B$19,0))*1000,0)</f>
        <v>0</v>
      </c>
      <c r="Z119" s="21" t="s">
        <v>26</v>
      </c>
    </row>
    <row r="120" spans="2:26" outlineLevel="1" x14ac:dyDescent="0.2">
      <c r="B120" s="4" t="s">
        <v>20</v>
      </c>
      <c r="C120" s="5">
        <f>IFERROR(INDEX('[12]Table 25'!C$14:C$19,MATCH($B120,'[12]Table 25'!$B$14:$B$19,0))*1000,0)</f>
        <v>33441.693999999996</v>
      </c>
      <c r="D120" s="5">
        <f>IFERROR(INDEX('[12]Table 25'!D$14:D$19,MATCH($B120,'[12]Table 25'!$B$14:$B$19,0))*1000,0)</f>
        <v>32199.153000000002</v>
      </c>
      <c r="E120" s="5">
        <f>IFERROR(INDEX('[12]Table 25'!E$14:E$19,MATCH($B120,'[12]Table 25'!$B$14:$B$19,0))*1000,0)</f>
        <v>34137.493999999999</v>
      </c>
      <c r="F120" s="5">
        <f>IFERROR(INDEX('[12]Table 25'!F$14:F$19,MATCH($B120,'[12]Table 25'!$B$14:$B$19,0))*1000,0)</f>
        <v>35289.157000000007</v>
      </c>
      <c r="G120" s="5">
        <f>IFERROR(INDEX('[12]Table 25'!G$14:G$19,MATCH($B120,'[12]Table 25'!$B$14:$B$19,0))*1000,0)</f>
        <v>35509.926999999996</v>
      </c>
      <c r="H120" s="5">
        <f>IFERROR(INDEX('[12]Table 25'!H$14:H$19,MATCH($B120,'[12]Table 25'!$B$14:$B$19,0))*1000,0)</f>
        <v>36073.305</v>
      </c>
      <c r="I120" s="5">
        <f>IFERROR(INDEX('[12]Table 25'!I$14:I$19,MATCH($B120,'[12]Table 25'!$B$14:$B$19,0))*1000,0)</f>
        <v>36128.266000000003</v>
      </c>
      <c r="J120" s="5">
        <f>IFERROR(INDEX('[12]Table 25'!J$14:J$19,MATCH($B120,'[12]Table 25'!$B$14:$B$19,0))*1000,0)</f>
        <v>37297.131000000001</v>
      </c>
      <c r="K120" s="5">
        <f>IFERROR(INDEX('[12]Table 25'!K$14:K$19,MATCH($B120,'[12]Table 25'!$B$14:$B$19,0))*1000,0)</f>
        <v>39222.673000000003</v>
      </c>
      <c r="L120" s="5">
        <f>IFERROR(INDEX('[12]Table 25'!L$14:L$19,MATCH($B120,'[12]Table 25'!$B$14:$B$19,0))*1000,0)</f>
        <v>36024.110999999997</v>
      </c>
      <c r="M120" s="5">
        <f>IFERROR(INDEX('[12]Table 25'!M$14:M$19,MATCH($B120,'[12]Table 25'!$B$14:$B$19,0))*1000,0)</f>
        <v>38417.864000000001</v>
      </c>
      <c r="N120" s="5">
        <f>IFERROR(INDEX('[12]Table 25'!N$14:N$19,MATCH($B120,'[12]Table 25'!$B$14:$B$19,0))*1000,0)</f>
        <v>44012.906000000003</v>
      </c>
      <c r="O120" s="5">
        <f>IFERROR(INDEX('[12]Table 25'!O$14:O$19,MATCH($B120,'[12]Table 25'!$B$14:$B$19,0))*1000,0)</f>
        <v>45908.017</v>
      </c>
      <c r="P120" s="5">
        <f>IFERROR(INDEX('[12]Table 25'!P$14:P$19,MATCH($B120,'[12]Table 25'!$B$14:$B$19,0))*1000,0)</f>
        <v>40372.129000000001</v>
      </c>
      <c r="Q120" s="5">
        <f>IFERROR(INDEX('[12]Table 25'!Q$14:Q$19,MATCH($B120,'[12]Table 25'!$B$14:$B$19,0))*1000,0)</f>
        <v>39484.887000000002</v>
      </c>
      <c r="R120" s="5">
        <f>IFERROR(INDEX('[12]Table 25'!R$14:R$19,MATCH($B120,'[12]Table 25'!$B$14:$B$19,0))*1000,0)</f>
        <v>48132.972000000002</v>
      </c>
      <c r="S120" s="5">
        <f>IFERROR(INDEX('[12]Table 25'!S$14:S$19,MATCH($B120,'[12]Table 25'!$B$14:$B$19,0))*1000,0)</f>
        <v>52296.114000000001</v>
      </c>
      <c r="T120" s="5">
        <f>IFERROR(INDEX('[12]Table 25'!T$14:T$19,MATCH($B120,'[12]Table 25'!$B$14:$B$19,0))*1000,0)</f>
        <v>52945.991000000002</v>
      </c>
      <c r="U120" s="5">
        <f>IFERROR(INDEX('[12]Table 25'!U$14:U$19,MATCH($B120,'[12]Table 25'!$B$14:$B$19,0))*1000,0)</f>
        <v>53816.043999999994</v>
      </c>
      <c r="V120" s="5">
        <f>IFERROR(INDEX('[12]Table 25'!V$14:V$19,MATCH($B120,'[12]Table 25'!$B$14:$B$19,0))*1000,0)</f>
        <v>53431.489000000001</v>
      </c>
      <c r="W120" s="5">
        <f>IFERROR(INDEX('[12]Table 25'!W$14:W$19,MATCH($B120,'[12]Table 25'!$B$14:$B$19,0))*1000,0)</f>
        <v>49028.050999999999</v>
      </c>
      <c r="Z120" s="21" t="s">
        <v>26</v>
      </c>
    </row>
    <row r="121" spans="2:26" outlineLevel="1" x14ac:dyDescent="0.2">
      <c r="B121" s="4" t="s">
        <v>0</v>
      </c>
      <c r="C121" s="5">
        <f>IFERROR(INDEX('[12]Table 25'!C$14:C$19,MATCH($B121,'[12]Table 25'!$B$14:$B$19,0))*1000,0)</f>
        <v>0</v>
      </c>
      <c r="D121" s="5">
        <f>IFERROR(INDEX('[12]Table 25'!D$14:D$19,MATCH($B121,'[12]Table 25'!$B$14:$B$19,0))*1000,0)</f>
        <v>0</v>
      </c>
      <c r="E121" s="5">
        <f>IFERROR(INDEX('[12]Table 25'!E$14:E$19,MATCH($B121,'[12]Table 25'!$B$14:$B$19,0))*1000,0)</f>
        <v>0</v>
      </c>
      <c r="F121" s="5">
        <f>IFERROR(INDEX('[12]Table 25'!F$14:F$19,MATCH($B121,'[12]Table 25'!$B$14:$B$19,0))*1000,0)</f>
        <v>0</v>
      </c>
      <c r="G121" s="5">
        <f>IFERROR(INDEX('[12]Table 25'!G$14:G$19,MATCH($B121,'[12]Table 25'!$B$14:$B$19,0))*1000,0)</f>
        <v>0</v>
      </c>
      <c r="H121" s="5">
        <f>IFERROR(INDEX('[12]Table 25'!H$14:H$19,MATCH($B121,'[12]Table 25'!$B$14:$B$19,0))*1000,0)</f>
        <v>0</v>
      </c>
      <c r="I121" s="5">
        <f>IFERROR(INDEX('[12]Table 25'!I$14:I$19,MATCH($B121,'[12]Table 25'!$B$14:$B$19,0))*1000,0)</f>
        <v>0</v>
      </c>
      <c r="J121" s="5">
        <f>IFERROR(INDEX('[12]Table 25'!J$14:J$19,MATCH($B121,'[12]Table 25'!$B$14:$B$19,0))*1000,0)</f>
        <v>0</v>
      </c>
      <c r="K121" s="5">
        <f>IFERROR(INDEX('[12]Table 25'!K$14:K$19,MATCH($B121,'[12]Table 25'!$B$14:$B$19,0))*1000,0)</f>
        <v>0</v>
      </c>
      <c r="L121" s="5">
        <f>IFERROR(INDEX('[12]Table 25'!L$14:L$19,MATCH($B121,'[12]Table 25'!$B$14:$B$19,0))*1000,0)</f>
        <v>0</v>
      </c>
      <c r="M121" s="5">
        <f>IFERROR(INDEX('[12]Table 25'!M$14:M$19,MATCH($B121,'[12]Table 25'!$B$14:$B$19,0))*1000,0)</f>
        <v>0</v>
      </c>
      <c r="N121" s="5">
        <f>IFERROR(INDEX('[12]Table 25'!N$14:N$19,MATCH($B121,'[12]Table 25'!$B$14:$B$19,0))*1000,0)</f>
        <v>1596.5309999999999</v>
      </c>
      <c r="O121" s="5">
        <f>IFERROR(INDEX('[12]Table 25'!O$14:O$19,MATCH($B121,'[12]Table 25'!$B$14:$B$19,0))*1000,0)</f>
        <v>1641.3819999999998</v>
      </c>
      <c r="P121" s="5">
        <f>IFERROR(INDEX('[12]Table 25'!P$14:P$19,MATCH($B121,'[12]Table 25'!$B$14:$B$19,0))*1000,0)</f>
        <v>619.14199999999994</v>
      </c>
      <c r="Q121" s="5">
        <f>IFERROR(INDEX('[12]Table 25'!Q$14:Q$19,MATCH($B121,'[12]Table 25'!$B$14:$B$19,0))*1000,0)</f>
        <v>836.00900000000001</v>
      </c>
      <c r="R121" s="5">
        <f>IFERROR(INDEX('[12]Table 25'!R$14:R$19,MATCH($B121,'[12]Table 25'!$B$14:$B$19,0))*1000,0)</f>
        <v>0</v>
      </c>
      <c r="S121" s="5">
        <f>IFERROR(INDEX('[12]Table 25'!S$14:S$19,MATCH($B121,'[12]Table 25'!$B$14:$B$19,0))*1000,0)</f>
        <v>0</v>
      </c>
      <c r="T121" s="5">
        <f>IFERROR(INDEX('[12]Table 25'!T$14:T$19,MATCH($B121,'[12]Table 25'!$B$14:$B$19,0))*1000,0)</f>
        <v>0</v>
      </c>
      <c r="U121" s="5">
        <f>IFERROR(INDEX('[12]Table 25'!U$14:U$19,MATCH($B121,'[12]Table 25'!$B$14:$B$19,0))*1000,0)</f>
        <v>0</v>
      </c>
      <c r="V121" s="5">
        <f>IFERROR(INDEX('[12]Table 25'!V$14:V$19,MATCH($B121,'[12]Table 25'!$B$14:$B$19,0))*1000,0)</f>
        <v>0</v>
      </c>
      <c r="W121" s="5">
        <f>IFERROR(INDEX('[12]Table 25'!W$14:W$19,MATCH($B121,'[12]Table 25'!$B$14:$B$19,0))*1000,0)</f>
        <v>0</v>
      </c>
      <c r="Z121" s="21" t="s">
        <v>26</v>
      </c>
    </row>
    <row r="122" spans="2:26" outlineLevel="1" x14ac:dyDescent="0.2">
      <c r="B122" s="4" t="s">
        <v>22</v>
      </c>
      <c r="C122" s="5">
        <f>IFERROR(INDEX('[12]Table 25'!C$14:C$19,MATCH($B122,'[12]Table 25'!$B$14:$B$19,0))*1000,0)</f>
        <v>0</v>
      </c>
      <c r="D122" s="5">
        <f>IFERROR(INDEX('[12]Table 25'!D$14:D$19,MATCH($B122,'[12]Table 25'!$B$14:$B$19,0))*1000,0)</f>
        <v>0</v>
      </c>
      <c r="E122" s="5">
        <f>IFERROR(INDEX('[12]Table 25'!E$14:E$19,MATCH($B122,'[12]Table 25'!$B$14:$B$19,0))*1000,0)</f>
        <v>0</v>
      </c>
      <c r="F122" s="5">
        <f>IFERROR(INDEX('[12]Table 25'!F$14:F$19,MATCH($B122,'[12]Table 25'!$B$14:$B$19,0))*1000,0)</f>
        <v>0</v>
      </c>
      <c r="G122" s="5">
        <f>IFERROR(INDEX('[12]Table 25'!G$14:G$19,MATCH($B122,'[12]Table 25'!$B$14:$B$19,0))*1000,0)</f>
        <v>0</v>
      </c>
      <c r="H122" s="5">
        <f>IFERROR(INDEX('[12]Table 25'!H$14:H$19,MATCH($B122,'[12]Table 25'!$B$14:$B$19,0))*1000,0)</f>
        <v>0</v>
      </c>
      <c r="I122" s="5">
        <f>IFERROR(INDEX('[12]Table 25'!I$14:I$19,MATCH($B122,'[12]Table 25'!$B$14:$B$19,0))*1000,0)</f>
        <v>0</v>
      </c>
      <c r="J122" s="5">
        <f>IFERROR(INDEX('[12]Table 25'!J$14:J$19,MATCH($B122,'[12]Table 25'!$B$14:$B$19,0))*1000,0)</f>
        <v>0</v>
      </c>
      <c r="K122" s="5">
        <f>IFERROR(INDEX('[12]Table 25'!K$14:K$19,MATCH($B122,'[12]Table 25'!$B$14:$B$19,0))*1000,0)</f>
        <v>0</v>
      </c>
      <c r="L122" s="5">
        <f>IFERROR(INDEX('[12]Table 25'!L$14:L$19,MATCH($B122,'[12]Table 25'!$B$14:$B$19,0))*1000,0)</f>
        <v>0</v>
      </c>
      <c r="M122" s="5">
        <f>IFERROR(INDEX('[12]Table 25'!M$14:M$19,MATCH($B122,'[12]Table 25'!$B$14:$B$19,0))*1000,0)</f>
        <v>0</v>
      </c>
      <c r="N122" s="5">
        <f>IFERROR(INDEX('[12]Table 25'!N$14:N$19,MATCH($B122,'[12]Table 25'!$B$14:$B$19,0))*1000,0)</f>
        <v>0</v>
      </c>
      <c r="O122" s="5">
        <f>IFERROR(INDEX('[12]Table 25'!O$14:O$19,MATCH($B122,'[12]Table 25'!$B$14:$B$19,0))*1000,0)</f>
        <v>0</v>
      </c>
      <c r="P122" s="5">
        <f>IFERROR(INDEX('[12]Table 25'!P$14:P$19,MATCH($B122,'[12]Table 25'!$B$14:$B$19,0))*1000,0)</f>
        <v>0</v>
      </c>
      <c r="Q122" s="5">
        <f>IFERROR(INDEX('[12]Table 25'!Q$14:Q$19,MATCH($B122,'[12]Table 25'!$B$14:$B$19,0))*1000,0)</f>
        <v>0</v>
      </c>
      <c r="R122" s="5">
        <f>IFERROR(INDEX('[12]Table 25'!R$14:R$19,MATCH($B122,'[12]Table 25'!$B$14:$B$19,0))*1000,0)</f>
        <v>0</v>
      </c>
      <c r="S122" s="5">
        <f>IFERROR(INDEX('[12]Table 25'!S$14:S$19,MATCH($B122,'[12]Table 25'!$B$14:$B$19,0))*1000,0)</f>
        <v>0</v>
      </c>
      <c r="T122" s="5">
        <f>IFERROR(INDEX('[12]Table 25'!T$14:T$19,MATCH($B122,'[12]Table 25'!$B$14:$B$19,0))*1000,0)</f>
        <v>0</v>
      </c>
      <c r="U122" s="5">
        <f>IFERROR(INDEX('[12]Table 25'!U$14:U$19,MATCH($B122,'[12]Table 25'!$B$14:$B$19,0))*1000,0)</f>
        <v>0</v>
      </c>
      <c r="V122" s="5">
        <f>IFERROR(INDEX('[12]Table 25'!V$14:V$19,MATCH($B122,'[12]Table 25'!$B$14:$B$19,0))*1000,0)</f>
        <v>0</v>
      </c>
      <c r="W122" s="5">
        <f>IFERROR(INDEX('[12]Table 25'!W$14:W$19,MATCH($B122,'[12]Table 25'!$B$14:$B$19,0))*1000,0)</f>
        <v>0</v>
      </c>
      <c r="Z122" s="21" t="s">
        <v>26</v>
      </c>
    </row>
    <row r="123" spans="2:26" outlineLevel="1" x14ac:dyDescent="0.2">
      <c r="B123" s="4" t="s">
        <v>23</v>
      </c>
      <c r="C123" s="5">
        <f>IFERROR(INDEX('[12]Table 25'!C$14:C$19,MATCH($B123,'[12]Table 25'!$B$14:$B$19,0))*1000,0)</f>
        <v>0</v>
      </c>
      <c r="D123" s="5">
        <f>IFERROR(INDEX('[12]Table 25'!D$14:D$19,MATCH($B123,'[12]Table 25'!$B$14:$B$19,0))*1000,0)</f>
        <v>0</v>
      </c>
      <c r="E123" s="5">
        <f>IFERROR(INDEX('[12]Table 25'!E$14:E$19,MATCH($B123,'[12]Table 25'!$B$14:$B$19,0))*1000,0)</f>
        <v>0</v>
      </c>
      <c r="F123" s="5">
        <f>IFERROR(INDEX('[12]Table 25'!F$14:F$19,MATCH($B123,'[12]Table 25'!$B$14:$B$19,0))*1000,0)</f>
        <v>0</v>
      </c>
      <c r="G123" s="5">
        <f>IFERROR(INDEX('[12]Table 25'!G$14:G$19,MATCH($B123,'[12]Table 25'!$B$14:$B$19,0))*1000,0)</f>
        <v>0</v>
      </c>
      <c r="H123" s="5">
        <f>IFERROR(INDEX('[12]Table 25'!H$14:H$19,MATCH($B123,'[12]Table 25'!$B$14:$B$19,0))*1000,0)</f>
        <v>0</v>
      </c>
      <c r="I123" s="5">
        <f>IFERROR(INDEX('[12]Table 25'!I$14:I$19,MATCH($B123,'[12]Table 25'!$B$14:$B$19,0))*1000,0)</f>
        <v>0</v>
      </c>
      <c r="J123" s="5">
        <f>IFERROR(INDEX('[12]Table 25'!J$14:J$19,MATCH($B123,'[12]Table 25'!$B$14:$B$19,0))*1000,0)</f>
        <v>0</v>
      </c>
      <c r="K123" s="5">
        <f>IFERROR(INDEX('[12]Table 25'!K$14:K$19,MATCH($B123,'[12]Table 25'!$B$14:$B$19,0))*1000,0)</f>
        <v>0</v>
      </c>
      <c r="L123" s="5">
        <f>IFERROR(INDEX('[12]Table 25'!L$14:L$19,MATCH($B123,'[12]Table 25'!$B$14:$B$19,0))*1000,0)</f>
        <v>0</v>
      </c>
      <c r="M123" s="5">
        <f>IFERROR(INDEX('[12]Table 25'!M$14:M$19,MATCH($B123,'[12]Table 25'!$B$14:$B$19,0))*1000,0)</f>
        <v>0</v>
      </c>
      <c r="N123" s="5">
        <f>IFERROR(INDEX('[12]Table 25'!N$14:N$19,MATCH($B123,'[12]Table 25'!$B$14:$B$19,0))*1000,0)</f>
        <v>0</v>
      </c>
      <c r="O123" s="5">
        <f>IFERROR(INDEX('[12]Table 25'!O$14:O$19,MATCH($B123,'[12]Table 25'!$B$14:$B$19,0))*1000,0)</f>
        <v>0</v>
      </c>
      <c r="P123" s="5">
        <f>IFERROR(INDEX('[12]Table 25'!P$14:P$19,MATCH($B123,'[12]Table 25'!$B$14:$B$19,0))*1000,0)</f>
        <v>0</v>
      </c>
      <c r="Q123" s="5">
        <f>IFERROR(INDEX('[12]Table 25'!Q$14:Q$19,MATCH($B123,'[12]Table 25'!$B$14:$B$19,0))*1000,0)</f>
        <v>0.129</v>
      </c>
      <c r="R123" s="5">
        <f>IFERROR(INDEX('[12]Table 25'!R$14:R$19,MATCH($B123,'[12]Table 25'!$B$14:$B$19,0))*1000,0)</f>
        <v>8.6999999999999994E-2</v>
      </c>
      <c r="S123" s="5">
        <f>IFERROR(INDEX('[12]Table 25'!S$14:S$19,MATCH($B123,'[12]Table 25'!$B$14:$B$19,0))*1000,0)</f>
        <v>6.2E-2</v>
      </c>
      <c r="T123" s="5">
        <f>IFERROR(INDEX('[12]Table 25'!T$14:T$19,MATCH($B123,'[12]Table 25'!$B$14:$B$19,0))*1000,0)</f>
        <v>4.5000000000000005E-2</v>
      </c>
      <c r="U123" s="5">
        <f>IFERROR(INDEX('[12]Table 25'!U$14:U$19,MATCH($B123,'[12]Table 25'!$B$14:$B$19,0))*1000,0)</f>
        <v>3.1E-2</v>
      </c>
      <c r="V123" s="5">
        <f>IFERROR(INDEX('[12]Table 25'!V$14:V$19,MATCH($B123,'[12]Table 25'!$B$14:$B$19,0))*1000,0)</f>
        <v>1.6E-2</v>
      </c>
      <c r="W123" s="5">
        <f>IFERROR(INDEX('[12]Table 25'!W$14:W$19,MATCH($B123,'[12]Table 25'!$B$14:$B$19,0))*1000,0)</f>
        <v>8.0000000000000002E-3</v>
      </c>
      <c r="Z123" s="21" t="s">
        <v>26</v>
      </c>
    </row>
    <row r="124" spans="2:26" outlineLevel="1" x14ac:dyDescent="0.2">
      <c r="B124" s="4" t="s">
        <v>17</v>
      </c>
      <c r="C124" s="5">
        <f>IFERROR(INDEX('[12]Table 25'!C$14:C$19,MATCH($B124,'[12]Table 25'!$B$14:$B$19,0))*1000,0)</f>
        <v>0</v>
      </c>
      <c r="D124" s="5">
        <f>IFERROR(INDEX('[12]Table 25'!D$14:D$19,MATCH($B124,'[12]Table 25'!$B$14:$B$19,0))*1000,0)</f>
        <v>0</v>
      </c>
      <c r="E124" s="5">
        <f>IFERROR(INDEX('[12]Table 25'!E$14:E$19,MATCH($B124,'[12]Table 25'!$B$14:$B$19,0))*1000,0)</f>
        <v>0</v>
      </c>
      <c r="F124" s="5">
        <f>IFERROR(INDEX('[12]Table 25'!F$14:F$19,MATCH($B124,'[12]Table 25'!$B$14:$B$19,0))*1000,0)</f>
        <v>0</v>
      </c>
      <c r="G124" s="5">
        <f>IFERROR(INDEX('[12]Table 25'!G$14:G$19,MATCH($B124,'[12]Table 25'!$B$14:$B$19,0))*1000,0)</f>
        <v>0</v>
      </c>
      <c r="H124" s="5">
        <f>IFERROR(INDEX('[12]Table 25'!H$14:H$19,MATCH($B124,'[12]Table 25'!$B$14:$B$19,0))*1000,0)</f>
        <v>0</v>
      </c>
      <c r="I124" s="5">
        <f>IFERROR(INDEX('[12]Table 25'!I$14:I$19,MATCH($B124,'[12]Table 25'!$B$14:$B$19,0))*1000,0)</f>
        <v>0</v>
      </c>
      <c r="J124" s="5">
        <f>IFERROR(INDEX('[12]Table 25'!J$14:J$19,MATCH($B124,'[12]Table 25'!$B$14:$B$19,0))*1000,0)</f>
        <v>0</v>
      </c>
      <c r="K124" s="5">
        <f>IFERROR(INDEX('[12]Table 25'!K$14:K$19,MATCH($B124,'[12]Table 25'!$B$14:$B$19,0))*1000,0)</f>
        <v>0</v>
      </c>
      <c r="L124" s="5">
        <f>IFERROR(INDEX('[12]Table 25'!L$14:L$19,MATCH($B124,'[12]Table 25'!$B$14:$B$19,0))*1000,0)</f>
        <v>0</v>
      </c>
      <c r="M124" s="5">
        <f>IFERROR(INDEX('[12]Table 25'!M$14:M$19,MATCH($B124,'[12]Table 25'!$B$14:$B$19,0))*1000,0)</f>
        <v>0</v>
      </c>
      <c r="N124" s="5">
        <f>IFERROR(INDEX('[12]Table 25'!N$14:N$19,MATCH($B124,'[12]Table 25'!$B$14:$B$19,0))*1000,0)</f>
        <v>0</v>
      </c>
      <c r="O124" s="5">
        <f>IFERROR(INDEX('[12]Table 25'!O$14:O$19,MATCH($B124,'[12]Table 25'!$B$14:$B$19,0))*1000,0)</f>
        <v>0</v>
      </c>
      <c r="P124" s="5">
        <f>IFERROR(INDEX('[12]Table 25'!P$14:P$19,MATCH($B124,'[12]Table 25'!$B$14:$B$19,0))*1000,0)</f>
        <v>0</v>
      </c>
      <c r="Q124" s="5">
        <f>IFERROR(INDEX('[12]Table 25'!Q$14:Q$19,MATCH($B124,'[12]Table 25'!$B$14:$B$19,0))*1000,0)</f>
        <v>0</v>
      </c>
      <c r="R124" s="5">
        <f>IFERROR(INDEX('[12]Table 25'!R$14:R$19,MATCH($B124,'[12]Table 25'!$B$14:$B$19,0))*1000,0)</f>
        <v>0</v>
      </c>
      <c r="S124" s="5">
        <f>IFERROR(INDEX('[12]Table 25'!S$14:S$19,MATCH($B124,'[12]Table 25'!$B$14:$B$19,0))*1000,0)</f>
        <v>0</v>
      </c>
      <c r="T124" s="5">
        <f>IFERROR(INDEX('[12]Table 25'!T$14:T$19,MATCH($B124,'[12]Table 25'!$B$14:$B$19,0))*1000,0)</f>
        <v>0</v>
      </c>
      <c r="U124" s="5">
        <f>IFERROR(INDEX('[12]Table 25'!U$14:U$19,MATCH($B124,'[12]Table 25'!$B$14:$B$19,0))*1000,0)</f>
        <v>0</v>
      </c>
      <c r="V124" s="5">
        <f>IFERROR(INDEX('[12]Table 25'!V$14:V$19,MATCH($B124,'[12]Table 25'!$B$14:$B$19,0))*1000,0)</f>
        <v>0</v>
      </c>
      <c r="W124" s="5">
        <f>IFERROR(INDEX('[12]Table 25'!W$14:W$19,MATCH($B124,'[12]Table 25'!$B$14:$B$19,0))*1000,0)</f>
        <v>0</v>
      </c>
      <c r="Z124" s="21" t="s">
        <v>26</v>
      </c>
    </row>
    <row r="125" spans="2:26" outlineLevel="1" x14ac:dyDescent="0.2">
      <c r="B125" s="4" t="s">
        <v>1</v>
      </c>
      <c r="C125" s="5">
        <f>IFERROR(INDEX('[12]Table 25'!C$14:C$19,MATCH($B125,'[12]Table 25'!$B$14:$B$19,0))*1000,0)</f>
        <v>23.759</v>
      </c>
      <c r="D125" s="5">
        <f>IFERROR(INDEX('[12]Table 25'!D$14:D$19,MATCH($B125,'[12]Table 25'!$B$14:$B$19,0))*1000,0)</f>
        <v>27.602</v>
      </c>
      <c r="E125" s="5">
        <f>IFERROR(INDEX('[12]Table 25'!E$14:E$19,MATCH($B125,'[12]Table 25'!$B$14:$B$19,0))*1000,0)</f>
        <v>9.8610000000000007</v>
      </c>
      <c r="F125" s="5">
        <f>IFERROR(INDEX('[12]Table 25'!F$14:F$19,MATCH($B125,'[12]Table 25'!$B$14:$B$19,0))*1000,0)</f>
        <v>9.548</v>
      </c>
      <c r="G125" s="5">
        <f>IFERROR(INDEX('[12]Table 25'!G$14:G$19,MATCH($B125,'[12]Table 25'!$B$14:$B$19,0))*1000,0)</f>
        <v>9.0299999999999994</v>
      </c>
      <c r="H125" s="5">
        <f>IFERROR(INDEX('[12]Table 25'!H$14:H$19,MATCH($B125,'[12]Table 25'!$B$14:$B$19,0))*1000,0)</f>
        <v>7.0070000000000006</v>
      </c>
      <c r="I125" s="5">
        <f>IFERROR(INDEX('[12]Table 25'!I$14:I$19,MATCH($B125,'[12]Table 25'!$B$14:$B$19,0))*1000,0)</f>
        <v>12.199</v>
      </c>
      <c r="J125" s="5">
        <f>IFERROR(INDEX('[12]Table 25'!J$14:J$19,MATCH($B125,'[12]Table 25'!$B$14:$B$19,0))*1000,0)</f>
        <v>11.988</v>
      </c>
      <c r="K125" s="5">
        <f>IFERROR(INDEX('[12]Table 25'!K$14:K$19,MATCH($B125,'[12]Table 25'!$B$14:$B$19,0))*1000,0)</f>
        <v>13.974</v>
      </c>
      <c r="L125" s="5">
        <f>IFERROR(INDEX('[12]Table 25'!L$14:L$19,MATCH($B125,'[12]Table 25'!$B$14:$B$19,0))*1000,0)</f>
        <v>12.061</v>
      </c>
      <c r="M125" s="5">
        <f>IFERROR(INDEX('[12]Table 25'!M$14:M$19,MATCH($B125,'[12]Table 25'!$B$14:$B$19,0))*1000,0)</f>
        <v>11.414</v>
      </c>
      <c r="N125" s="5">
        <f>IFERROR(INDEX('[12]Table 25'!N$14:N$19,MATCH($B125,'[12]Table 25'!$B$14:$B$19,0))*1000,0)</f>
        <v>9.7129999999999992</v>
      </c>
      <c r="O125" s="5">
        <f>IFERROR(INDEX('[12]Table 25'!O$14:O$19,MATCH($B125,'[12]Table 25'!$B$14:$B$19,0))*1000,0)</f>
        <v>7.6890000000000001</v>
      </c>
      <c r="P125" s="5">
        <f>IFERROR(INDEX('[12]Table 25'!P$14:P$19,MATCH($B125,'[12]Table 25'!$B$14:$B$19,0))*1000,0)</f>
        <v>7.0280000000000005</v>
      </c>
      <c r="Q125" s="5">
        <f>IFERROR(INDEX('[12]Table 25'!Q$14:Q$19,MATCH($B125,'[12]Table 25'!$B$14:$B$19,0))*1000,0)</f>
        <v>5.2480000000000002</v>
      </c>
      <c r="R125" s="5">
        <f>IFERROR(INDEX('[12]Table 25'!R$14:R$19,MATCH($B125,'[12]Table 25'!$B$14:$B$19,0))*1000,0)</f>
        <v>8.8170000000000002</v>
      </c>
      <c r="S125" s="5">
        <f>IFERROR(INDEX('[12]Table 25'!S$14:S$19,MATCH($B125,'[12]Table 25'!$B$14:$B$19,0))*1000,0)</f>
        <v>7.5720000000000001</v>
      </c>
      <c r="T125" s="5">
        <f>IFERROR(INDEX('[12]Table 25'!T$14:T$19,MATCH($B125,'[12]Table 25'!$B$14:$B$19,0))*1000,0)</f>
        <v>6.7629999999999999</v>
      </c>
      <c r="U125" s="5">
        <f>IFERROR(INDEX('[12]Table 25'!U$14:U$19,MATCH($B125,'[12]Table 25'!$B$14:$B$19,0))*1000,0)</f>
        <v>3.8019999999999996</v>
      </c>
      <c r="V125" s="5">
        <f>IFERROR(INDEX('[12]Table 25'!V$14:V$19,MATCH($B125,'[12]Table 25'!$B$14:$B$19,0))*1000,0)</f>
        <v>4.484</v>
      </c>
      <c r="W125" s="5">
        <f>IFERROR(INDEX('[12]Table 25'!W$14:W$19,MATCH($B125,'[12]Table 25'!$B$14:$B$19,0))*1000,0)</f>
        <v>3.0270000000000001</v>
      </c>
      <c r="Z125" s="21" t="s">
        <v>26</v>
      </c>
    </row>
    <row r="126" spans="2:26" outlineLevel="1" x14ac:dyDescent="0.2">
      <c r="B126" s="15" t="s">
        <v>9</v>
      </c>
      <c r="C126" s="19">
        <f t="shared" ref="C126:W126" si="49">SUM(C116:C125)</f>
        <v>34346.585999999996</v>
      </c>
      <c r="D126" s="19">
        <f t="shared" si="49"/>
        <v>33015.627</v>
      </c>
      <c r="E126" s="19">
        <f t="shared" si="49"/>
        <v>35024.067999999999</v>
      </c>
      <c r="F126" s="19">
        <f t="shared" si="49"/>
        <v>36360.275000000009</v>
      </c>
      <c r="G126" s="19">
        <f t="shared" si="49"/>
        <v>36439.439999999995</v>
      </c>
      <c r="H126" s="19">
        <f t="shared" si="49"/>
        <v>36996.782999999996</v>
      </c>
      <c r="I126" s="19">
        <f t="shared" si="49"/>
        <v>36402.275000000001</v>
      </c>
      <c r="J126" s="19">
        <f t="shared" si="49"/>
        <v>37530.172999999995</v>
      </c>
      <c r="K126" s="19">
        <f t="shared" si="49"/>
        <v>39459.116000000002</v>
      </c>
      <c r="L126" s="19">
        <f t="shared" si="49"/>
        <v>36258.396000000001</v>
      </c>
      <c r="M126" s="19">
        <f t="shared" si="49"/>
        <v>38639.15</v>
      </c>
      <c r="N126" s="19">
        <f t="shared" si="49"/>
        <v>45870.338000000011</v>
      </c>
      <c r="O126" s="19">
        <f t="shared" si="49"/>
        <v>47732.263999999996</v>
      </c>
      <c r="P126" s="19">
        <f t="shared" si="49"/>
        <v>41155.879999999997</v>
      </c>
      <c r="Q126" s="19">
        <f t="shared" si="49"/>
        <v>40497.612999999998</v>
      </c>
      <c r="R126" s="19">
        <f t="shared" si="49"/>
        <v>48385.585000000006</v>
      </c>
      <c r="S126" s="19">
        <f t="shared" si="49"/>
        <v>52594.408000000003</v>
      </c>
      <c r="T126" s="19">
        <f t="shared" si="49"/>
        <v>53249.913</v>
      </c>
      <c r="U126" s="19">
        <f t="shared" si="49"/>
        <v>54161.26</v>
      </c>
      <c r="V126" s="19">
        <f t="shared" si="49"/>
        <v>53772.216</v>
      </c>
      <c r="W126" s="19">
        <f t="shared" si="49"/>
        <v>49381.021000000001</v>
      </c>
    </row>
    <row r="127" spans="2:26" outlineLevel="1" x14ac:dyDescent="0.2">
      <c r="B127" s="26" t="s">
        <v>91</v>
      </c>
      <c r="C127" s="25">
        <f t="shared" ref="C127:W127" si="50">C126/C107/1000</f>
        <v>2.5792542375695144E-3</v>
      </c>
      <c r="D127" s="25">
        <f t="shared" si="50"/>
        <v>2.567387329609469E-3</v>
      </c>
      <c r="E127" s="25">
        <f t="shared" si="50"/>
        <v>2.5572787072793944E-3</v>
      </c>
      <c r="F127" s="25">
        <f t="shared" si="50"/>
        <v>2.5486629501476421E-3</v>
      </c>
      <c r="G127" s="25">
        <f t="shared" si="50"/>
        <v>2.5298206446536884E-3</v>
      </c>
      <c r="H127" s="25">
        <f t="shared" si="50"/>
        <v>2.5183148583828936E-3</v>
      </c>
      <c r="I127" s="25">
        <f t="shared" si="50"/>
        <v>2.5000705822775561E-3</v>
      </c>
      <c r="J127" s="25">
        <f t="shared" si="50"/>
        <v>2.4853111380153483E-3</v>
      </c>
      <c r="K127" s="25">
        <f t="shared" si="50"/>
        <v>2.4559011590564589E-3</v>
      </c>
      <c r="L127" s="25">
        <f t="shared" si="50"/>
        <v>2.4316622886393904E-3</v>
      </c>
      <c r="M127" s="25">
        <f t="shared" si="50"/>
        <v>2.4044144628746198E-3</v>
      </c>
      <c r="N127" s="25">
        <f t="shared" si="50"/>
        <v>2.3783177681469246E-3</v>
      </c>
      <c r="O127" s="25">
        <f t="shared" si="50"/>
        <v>2.3598340888147328E-3</v>
      </c>
      <c r="P127" s="25">
        <f t="shared" si="50"/>
        <v>2.3343421355410858E-3</v>
      </c>
      <c r="Q127" s="25">
        <f t="shared" si="50"/>
        <v>2.319567394162812E-3</v>
      </c>
      <c r="R127" s="25">
        <f t="shared" si="50"/>
        <v>2.2796962957774437E-3</v>
      </c>
      <c r="S127" s="25">
        <f t="shared" si="50"/>
        <v>2.2472293727630681E-3</v>
      </c>
      <c r="T127" s="25">
        <f t="shared" si="50"/>
        <v>2.2216329471002765E-3</v>
      </c>
      <c r="U127" s="25">
        <f t="shared" si="50"/>
        <v>2.1911231257392147E-3</v>
      </c>
      <c r="V127" s="25">
        <f t="shared" si="50"/>
        <v>2.1661112321338669E-3</v>
      </c>
      <c r="W127" s="25">
        <f t="shared" si="50"/>
        <v>2.1513790703788843E-3</v>
      </c>
    </row>
    <row r="128" spans="2:26" outlineLevel="1" x14ac:dyDescent="0.2"/>
    <row r="129" spans="1:28" outlineLevel="1" x14ac:dyDescent="0.2">
      <c r="B129" s="4" t="s">
        <v>18</v>
      </c>
      <c r="C129" s="11">
        <f t="shared" ref="C129:W129" si="51">IFERROR(C116/C126,0)</f>
        <v>0</v>
      </c>
      <c r="D129" s="11">
        <f t="shared" si="51"/>
        <v>0</v>
      </c>
      <c r="E129" s="11">
        <f t="shared" si="51"/>
        <v>0</v>
      </c>
      <c r="F129" s="11">
        <f t="shared" si="51"/>
        <v>0</v>
      </c>
      <c r="G129" s="11">
        <f t="shared" si="51"/>
        <v>0</v>
      </c>
      <c r="H129" s="11">
        <f t="shared" si="51"/>
        <v>0</v>
      </c>
      <c r="I129" s="11">
        <f t="shared" si="51"/>
        <v>0</v>
      </c>
      <c r="J129" s="11">
        <f t="shared" si="51"/>
        <v>0</v>
      </c>
      <c r="K129" s="11">
        <f t="shared" si="51"/>
        <v>0</v>
      </c>
      <c r="L129" s="11">
        <f t="shared" si="51"/>
        <v>0</v>
      </c>
      <c r="M129" s="11">
        <f t="shared" si="51"/>
        <v>0</v>
      </c>
      <c r="N129" s="11">
        <f t="shared" si="51"/>
        <v>0</v>
      </c>
      <c r="O129" s="11">
        <f t="shared" si="51"/>
        <v>0</v>
      </c>
      <c r="P129" s="11">
        <f t="shared" si="51"/>
        <v>0</v>
      </c>
      <c r="Q129" s="11">
        <f t="shared" si="51"/>
        <v>0</v>
      </c>
      <c r="R129" s="11">
        <f t="shared" si="51"/>
        <v>0</v>
      </c>
      <c r="S129" s="11">
        <f t="shared" si="51"/>
        <v>0</v>
      </c>
      <c r="T129" s="11">
        <f t="shared" si="51"/>
        <v>0</v>
      </c>
      <c r="U129" s="11">
        <f t="shared" si="51"/>
        <v>0</v>
      </c>
      <c r="V129" s="11">
        <f t="shared" si="51"/>
        <v>0</v>
      </c>
      <c r="W129" s="11">
        <f t="shared" si="51"/>
        <v>0</v>
      </c>
    </row>
    <row r="130" spans="1:28" outlineLevel="1" x14ac:dyDescent="0.2">
      <c r="B130" s="4" t="s">
        <v>19</v>
      </c>
      <c r="C130" s="11">
        <f t="shared" ref="C130:W130" si="52">IFERROR(C117/C126,0)</f>
        <v>0</v>
      </c>
      <c r="D130" s="11">
        <f t="shared" si="52"/>
        <v>0</v>
      </c>
      <c r="E130" s="11">
        <f t="shared" si="52"/>
        <v>0</v>
      </c>
      <c r="F130" s="11">
        <f t="shared" si="52"/>
        <v>0</v>
      </c>
      <c r="G130" s="11">
        <f t="shared" si="52"/>
        <v>0</v>
      </c>
      <c r="H130" s="11">
        <f t="shared" si="52"/>
        <v>0</v>
      </c>
      <c r="I130" s="11">
        <f t="shared" si="52"/>
        <v>0</v>
      </c>
      <c r="J130" s="11">
        <f t="shared" si="52"/>
        <v>0</v>
      </c>
      <c r="K130" s="11">
        <f t="shared" si="52"/>
        <v>0</v>
      </c>
      <c r="L130" s="11">
        <f t="shared" si="52"/>
        <v>0</v>
      </c>
      <c r="M130" s="11">
        <f t="shared" si="52"/>
        <v>0</v>
      </c>
      <c r="N130" s="11">
        <f t="shared" si="52"/>
        <v>0</v>
      </c>
      <c r="O130" s="11">
        <f t="shared" si="52"/>
        <v>0</v>
      </c>
      <c r="P130" s="11">
        <f t="shared" si="52"/>
        <v>0</v>
      </c>
      <c r="Q130" s="11">
        <f t="shared" si="52"/>
        <v>0</v>
      </c>
      <c r="R130" s="11">
        <f t="shared" si="52"/>
        <v>0</v>
      </c>
      <c r="S130" s="11">
        <f t="shared" si="52"/>
        <v>0</v>
      </c>
      <c r="T130" s="11">
        <f t="shared" si="52"/>
        <v>0</v>
      </c>
      <c r="U130" s="11">
        <f t="shared" si="52"/>
        <v>0</v>
      </c>
      <c r="V130" s="11">
        <f t="shared" si="52"/>
        <v>0</v>
      </c>
      <c r="W130" s="11">
        <f t="shared" si="52"/>
        <v>0</v>
      </c>
    </row>
    <row r="131" spans="1:28" outlineLevel="1" x14ac:dyDescent="0.2">
      <c r="B131" s="4" t="s">
        <v>16</v>
      </c>
      <c r="C131" s="11">
        <f t="shared" ref="C131:W131" si="53">IFERROR(C118/C126,0)</f>
        <v>2.5654165453300078E-2</v>
      </c>
      <c r="D131" s="11">
        <f t="shared" si="53"/>
        <v>2.389389727476628E-2</v>
      </c>
      <c r="E131" s="11">
        <f t="shared" si="53"/>
        <v>2.5031729609478831E-2</v>
      </c>
      <c r="F131" s="11">
        <f t="shared" si="53"/>
        <v>2.9195873793583786E-2</v>
      </c>
      <c r="G131" s="11">
        <f t="shared" si="53"/>
        <v>2.5260624202786876E-2</v>
      </c>
      <c r="H131" s="11">
        <f t="shared" si="53"/>
        <v>2.4771640280183284E-2</v>
      </c>
      <c r="I131" s="11">
        <f t="shared" si="53"/>
        <v>7.1921329092755875E-3</v>
      </c>
      <c r="J131" s="11">
        <f t="shared" si="53"/>
        <v>5.8900341333358638E-3</v>
      </c>
      <c r="K131" s="11">
        <f t="shared" si="53"/>
        <v>5.637962087138495E-3</v>
      </c>
      <c r="L131" s="11">
        <f t="shared" si="53"/>
        <v>6.1288977041345132E-3</v>
      </c>
      <c r="M131" s="11">
        <f t="shared" si="53"/>
        <v>5.4315894630187263E-3</v>
      </c>
      <c r="N131" s="11">
        <f t="shared" si="53"/>
        <v>5.4760442358196696E-3</v>
      </c>
      <c r="O131" s="11">
        <f t="shared" si="53"/>
        <v>3.6699704836963107E-3</v>
      </c>
      <c r="P131" s="11">
        <f t="shared" si="53"/>
        <v>3.8288818025516646E-3</v>
      </c>
      <c r="Q131" s="11">
        <f t="shared" si="53"/>
        <v>4.2308666439180012E-3</v>
      </c>
      <c r="R131" s="11">
        <f t="shared" si="53"/>
        <v>5.0368100334014761E-3</v>
      </c>
      <c r="S131" s="11">
        <f t="shared" si="53"/>
        <v>5.5264430393436497E-3</v>
      </c>
      <c r="T131" s="11">
        <f t="shared" si="53"/>
        <v>5.5796147497931122E-3</v>
      </c>
      <c r="U131" s="11">
        <f t="shared" si="53"/>
        <v>6.3030845294219512E-3</v>
      </c>
      <c r="V131" s="11">
        <f t="shared" si="53"/>
        <v>6.2528016327242303E-3</v>
      </c>
      <c r="W131" s="11">
        <f t="shared" si="53"/>
        <v>7.086426989834819E-3</v>
      </c>
    </row>
    <row r="132" spans="1:28" outlineLevel="1" x14ac:dyDescent="0.2">
      <c r="B132" s="4" t="s">
        <v>21</v>
      </c>
      <c r="C132" s="11">
        <f t="shared" ref="C132:W132" si="54">IFERROR(C119/C126,0)</f>
        <v>0</v>
      </c>
      <c r="D132" s="11">
        <f t="shared" si="54"/>
        <v>0</v>
      </c>
      <c r="E132" s="11">
        <f t="shared" si="54"/>
        <v>0</v>
      </c>
      <c r="F132" s="11">
        <f t="shared" si="54"/>
        <v>0</v>
      </c>
      <c r="G132" s="11">
        <f t="shared" si="54"/>
        <v>0</v>
      </c>
      <c r="H132" s="11">
        <f t="shared" si="54"/>
        <v>0</v>
      </c>
      <c r="I132" s="11">
        <f t="shared" si="54"/>
        <v>0</v>
      </c>
      <c r="J132" s="11">
        <f t="shared" si="54"/>
        <v>0</v>
      </c>
      <c r="K132" s="11">
        <f t="shared" si="54"/>
        <v>0</v>
      </c>
      <c r="L132" s="11">
        <f t="shared" si="54"/>
        <v>0</v>
      </c>
      <c r="M132" s="11">
        <f t="shared" si="54"/>
        <v>0</v>
      </c>
      <c r="N132" s="11">
        <f t="shared" si="54"/>
        <v>0</v>
      </c>
      <c r="O132" s="11">
        <f t="shared" si="54"/>
        <v>0</v>
      </c>
      <c r="P132" s="11">
        <f t="shared" si="54"/>
        <v>0</v>
      </c>
      <c r="Q132" s="11">
        <f t="shared" si="54"/>
        <v>0</v>
      </c>
      <c r="R132" s="11">
        <f t="shared" si="54"/>
        <v>0</v>
      </c>
      <c r="S132" s="11">
        <f t="shared" si="54"/>
        <v>0</v>
      </c>
      <c r="T132" s="11">
        <f t="shared" si="54"/>
        <v>0</v>
      </c>
      <c r="U132" s="11">
        <f t="shared" si="54"/>
        <v>0</v>
      </c>
      <c r="V132" s="11">
        <f t="shared" si="54"/>
        <v>0</v>
      </c>
      <c r="W132" s="11">
        <f t="shared" si="54"/>
        <v>0</v>
      </c>
    </row>
    <row r="133" spans="1:28" outlineLevel="1" x14ac:dyDescent="0.2">
      <c r="B133" s="4" t="s">
        <v>20</v>
      </c>
      <c r="C133" s="11">
        <f t="shared" ref="C133:W133" si="55">IFERROR(C120/C126,0)</f>
        <v>0.97365409185064278</v>
      </c>
      <c r="D133" s="11">
        <f t="shared" si="55"/>
        <v>0.97527007438023217</v>
      </c>
      <c r="E133" s="11">
        <f t="shared" si="55"/>
        <v>0.97468672114272958</v>
      </c>
      <c r="F133" s="11">
        <f t="shared" si="55"/>
        <v>0.97054153193285797</v>
      </c>
      <c r="G133" s="11">
        <f t="shared" si="55"/>
        <v>0.97449156737864251</v>
      </c>
      <c r="H133" s="11">
        <f t="shared" si="55"/>
        <v>0.97503896487432451</v>
      </c>
      <c r="I133" s="11">
        <f t="shared" si="55"/>
        <v>0.99247275067286322</v>
      </c>
      <c r="J133" s="11">
        <f t="shared" si="55"/>
        <v>0.99379054287865942</v>
      </c>
      <c r="K133" s="11">
        <f t="shared" si="55"/>
        <v>0.99400789921396115</v>
      </c>
      <c r="L133" s="11">
        <f t="shared" si="55"/>
        <v>0.99353846209854391</v>
      </c>
      <c r="M133" s="11">
        <f t="shared" si="55"/>
        <v>0.99427301066405449</v>
      </c>
      <c r="N133" s="11">
        <f t="shared" si="55"/>
        <v>0.95950690400406446</v>
      </c>
      <c r="O133" s="11">
        <f t="shared" si="55"/>
        <v>0.96178167874040088</v>
      </c>
      <c r="P133" s="11">
        <f t="shared" si="55"/>
        <v>0.98095652431681701</v>
      </c>
      <c r="Q133" s="11">
        <f t="shared" si="55"/>
        <v>0.97499294588053875</v>
      </c>
      <c r="R133" s="11">
        <f t="shared" si="55"/>
        <v>0.99477916821714552</v>
      </c>
      <c r="S133" s="11">
        <f t="shared" si="55"/>
        <v>0.99432840844981085</v>
      </c>
      <c r="T133" s="11">
        <f t="shared" si="55"/>
        <v>0.99429253527606709</v>
      </c>
      <c r="U133" s="11">
        <f t="shared" si="55"/>
        <v>0.99362614532970595</v>
      </c>
      <c r="V133" s="11">
        <f t="shared" si="55"/>
        <v>0.9936635120263595</v>
      </c>
      <c r="W133" s="11">
        <f t="shared" si="55"/>
        <v>0.99285211215053648</v>
      </c>
    </row>
    <row r="134" spans="1:28" outlineLevel="1" x14ac:dyDescent="0.2">
      <c r="B134" s="4" t="s">
        <v>0</v>
      </c>
      <c r="C134" s="11">
        <f t="shared" ref="C134:W134" si="56">IFERROR(C121/C126,0)</f>
        <v>0</v>
      </c>
      <c r="D134" s="11">
        <f t="shared" si="56"/>
        <v>0</v>
      </c>
      <c r="E134" s="11">
        <f t="shared" si="56"/>
        <v>0</v>
      </c>
      <c r="F134" s="11">
        <f t="shared" si="56"/>
        <v>0</v>
      </c>
      <c r="G134" s="11">
        <f t="shared" si="56"/>
        <v>0</v>
      </c>
      <c r="H134" s="11">
        <f t="shared" si="56"/>
        <v>0</v>
      </c>
      <c r="I134" s="11">
        <f t="shared" si="56"/>
        <v>0</v>
      </c>
      <c r="J134" s="11">
        <f t="shared" si="56"/>
        <v>0</v>
      </c>
      <c r="K134" s="11">
        <f t="shared" si="56"/>
        <v>0</v>
      </c>
      <c r="L134" s="11">
        <f t="shared" si="56"/>
        <v>0</v>
      </c>
      <c r="M134" s="11">
        <f t="shared" si="56"/>
        <v>0</v>
      </c>
      <c r="N134" s="11">
        <f t="shared" si="56"/>
        <v>3.4805302720899933E-2</v>
      </c>
      <c r="O134" s="11">
        <f t="shared" si="56"/>
        <v>3.4387264764981607E-2</v>
      </c>
      <c r="P134" s="11">
        <f t="shared" si="56"/>
        <v>1.5043828488177145E-2</v>
      </c>
      <c r="Q134" s="11">
        <f t="shared" si="56"/>
        <v>2.0643414218018234E-2</v>
      </c>
      <c r="R134" s="11">
        <f t="shared" si="56"/>
        <v>0</v>
      </c>
      <c r="S134" s="11">
        <f t="shared" si="56"/>
        <v>0</v>
      </c>
      <c r="T134" s="11">
        <f t="shared" si="56"/>
        <v>0</v>
      </c>
      <c r="U134" s="11">
        <f t="shared" si="56"/>
        <v>0</v>
      </c>
      <c r="V134" s="11">
        <f t="shared" si="56"/>
        <v>0</v>
      </c>
      <c r="W134" s="11">
        <f t="shared" si="56"/>
        <v>0</v>
      </c>
    </row>
    <row r="135" spans="1:28" outlineLevel="1" x14ac:dyDescent="0.2">
      <c r="B135" s="4" t="s">
        <v>22</v>
      </c>
      <c r="C135" s="11">
        <f t="shared" ref="C135:W135" si="57">IFERROR(C122/C126,0)</f>
        <v>0</v>
      </c>
      <c r="D135" s="11">
        <f t="shared" si="57"/>
        <v>0</v>
      </c>
      <c r="E135" s="11">
        <f t="shared" si="57"/>
        <v>0</v>
      </c>
      <c r="F135" s="11">
        <f t="shared" si="57"/>
        <v>0</v>
      </c>
      <c r="G135" s="11">
        <f t="shared" si="57"/>
        <v>0</v>
      </c>
      <c r="H135" s="11">
        <f t="shared" si="57"/>
        <v>0</v>
      </c>
      <c r="I135" s="11">
        <f t="shared" si="57"/>
        <v>0</v>
      </c>
      <c r="J135" s="11">
        <f t="shared" si="57"/>
        <v>0</v>
      </c>
      <c r="K135" s="11">
        <f t="shared" si="57"/>
        <v>0</v>
      </c>
      <c r="L135" s="11">
        <f t="shared" si="57"/>
        <v>0</v>
      </c>
      <c r="M135" s="11">
        <f t="shared" si="57"/>
        <v>0</v>
      </c>
      <c r="N135" s="11">
        <f t="shared" si="57"/>
        <v>0</v>
      </c>
      <c r="O135" s="11">
        <f t="shared" si="57"/>
        <v>0</v>
      </c>
      <c r="P135" s="11">
        <f t="shared" si="57"/>
        <v>0</v>
      </c>
      <c r="Q135" s="11">
        <f t="shared" si="57"/>
        <v>0</v>
      </c>
      <c r="R135" s="11">
        <f t="shared" si="57"/>
        <v>0</v>
      </c>
      <c r="S135" s="11">
        <f t="shared" si="57"/>
        <v>0</v>
      </c>
      <c r="T135" s="11">
        <f t="shared" si="57"/>
        <v>0</v>
      </c>
      <c r="U135" s="11">
        <f t="shared" si="57"/>
        <v>0</v>
      </c>
      <c r="V135" s="11">
        <f t="shared" si="57"/>
        <v>0</v>
      </c>
      <c r="W135" s="11">
        <f t="shared" si="57"/>
        <v>0</v>
      </c>
    </row>
    <row r="136" spans="1:28" x14ac:dyDescent="0.2">
      <c r="B136" s="4" t="s">
        <v>23</v>
      </c>
      <c r="C136" s="11">
        <f t="shared" ref="C136:W136" si="58">IFERROR(C123/C126,0)</f>
        <v>0</v>
      </c>
      <c r="D136" s="11">
        <f t="shared" si="58"/>
        <v>0</v>
      </c>
      <c r="E136" s="11">
        <f t="shared" si="58"/>
        <v>0</v>
      </c>
      <c r="F136" s="11">
        <f t="shared" si="58"/>
        <v>0</v>
      </c>
      <c r="G136" s="11">
        <f t="shared" si="58"/>
        <v>0</v>
      </c>
      <c r="H136" s="11">
        <f t="shared" si="58"/>
        <v>0</v>
      </c>
      <c r="I136" s="11">
        <f t="shared" si="58"/>
        <v>0</v>
      </c>
      <c r="J136" s="11">
        <f t="shared" si="58"/>
        <v>0</v>
      </c>
      <c r="K136" s="11">
        <f t="shared" si="58"/>
        <v>0</v>
      </c>
      <c r="L136" s="11">
        <f t="shared" si="58"/>
        <v>0</v>
      </c>
      <c r="M136" s="11">
        <f t="shared" si="58"/>
        <v>0</v>
      </c>
      <c r="N136" s="11">
        <f t="shared" si="58"/>
        <v>0</v>
      </c>
      <c r="O136" s="11">
        <f t="shared" si="58"/>
        <v>0</v>
      </c>
      <c r="P136" s="11">
        <f t="shared" si="58"/>
        <v>0</v>
      </c>
      <c r="Q136" s="11">
        <f t="shared" si="58"/>
        <v>3.185372925559835E-6</v>
      </c>
      <c r="R136" s="11">
        <f t="shared" si="58"/>
        <v>1.7980561772684982E-6</v>
      </c>
      <c r="S136" s="11">
        <f t="shared" si="58"/>
        <v>1.1788325481294512E-6</v>
      </c>
      <c r="T136" s="11">
        <f t="shared" si="58"/>
        <v>8.4507180321590389E-7</v>
      </c>
      <c r="U136" s="11">
        <f t="shared" si="58"/>
        <v>5.7236482312265259E-7</v>
      </c>
      <c r="V136" s="11">
        <f t="shared" si="58"/>
        <v>2.9755143436900575E-7</v>
      </c>
      <c r="W136" s="11">
        <f t="shared" si="58"/>
        <v>1.6200556080037307E-7</v>
      </c>
    </row>
    <row r="137" spans="1:28" x14ac:dyDescent="0.2">
      <c r="B137" s="4" t="s">
        <v>17</v>
      </c>
      <c r="C137" s="11">
        <f t="shared" ref="C137:W137" si="59">IFERROR(C124/C126,0)</f>
        <v>0</v>
      </c>
      <c r="D137" s="11">
        <f t="shared" si="59"/>
        <v>0</v>
      </c>
      <c r="E137" s="11">
        <f t="shared" si="59"/>
        <v>0</v>
      </c>
      <c r="F137" s="11">
        <f t="shared" si="59"/>
        <v>0</v>
      </c>
      <c r="G137" s="11">
        <f t="shared" si="59"/>
        <v>0</v>
      </c>
      <c r="H137" s="11">
        <f t="shared" si="59"/>
        <v>0</v>
      </c>
      <c r="I137" s="11">
        <f t="shared" si="59"/>
        <v>0</v>
      </c>
      <c r="J137" s="11">
        <f t="shared" si="59"/>
        <v>0</v>
      </c>
      <c r="K137" s="11">
        <f t="shared" si="59"/>
        <v>0</v>
      </c>
      <c r="L137" s="11">
        <f t="shared" si="59"/>
        <v>0</v>
      </c>
      <c r="M137" s="11">
        <f t="shared" si="59"/>
        <v>0</v>
      </c>
      <c r="N137" s="11">
        <f t="shared" si="59"/>
        <v>0</v>
      </c>
      <c r="O137" s="11">
        <f t="shared" si="59"/>
        <v>0</v>
      </c>
      <c r="P137" s="11">
        <f t="shared" si="59"/>
        <v>0</v>
      </c>
      <c r="Q137" s="11">
        <f t="shared" si="59"/>
        <v>0</v>
      </c>
      <c r="R137" s="11">
        <f t="shared" si="59"/>
        <v>0</v>
      </c>
      <c r="S137" s="11">
        <f t="shared" si="59"/>
        <v>0</v>
      </c>
      <c r="T137" s="11">
        <f t="shared" si="59"/>
        <v>0</v>
      </c>
      <c r="U137" s="11">
        <f t="shared" si="59"/>
        <v>0</v>
      </c>
      <c r="V137" s="11">
        <f t="shared" si="59"/>
        <v>0</v>
      </c>
      <c r="W137" s="11">
        <f t="shared" si="59"/>
        <v>0</v>
      </c>
    </row>
    <row r="138" spans="1:28" s="31" customFormat="1" x14ac:dyDescent="0.2">
      <c r="A138" s="1"/>
      <c r="B138" s="4" t="s">
        <v>1</v>
      </c>
      <c r="C138" s="11">
        <f t="shared" ref="C138:W138" si="60">IFERROR(C125/C126,0)</f>
        <v>6.9174269605718614E-4</v>
      </c>
      <c r="D138" s="11">
        <f t="shared" si="60"/>
        <v>8.360283450015957E-4</v>
      </c>
      <c r="E138" s="11">
        <f t="shared" si="60"/>
        <v>2.8154924779154723E-4</v>
      </c>
      <c r="F138" s="11">
        <f t="shared" si="60"/>
        <v>2.6259427355816196E-4</v>
      </c>
      <c r="G138" s="11">
        <f t="shared" si="60"/>
        <v>2.4780841857064762E-4</v>
      </c>
      <c r="H138" s="11">
        <f t="shared" si="60"/>
        <v>1.8939484549237705E-4</v>
      </c>
      <c r="I138" s="11">
        <f t="shared" si="60"/>
        <v>3.351164178612463E-4</v>
      </c>
      <c r="J138" s="11">
        <f t="shared" si="60"/>
        <v>3.1942298800487814E-4</v>
      </c>
      <c r="K138" s="11">
        <f t="shared" si="60"/>
        <v>3.5413869890040108E-4</v>
      </c>
      <c r="L138" s="11">
        <f t="shared" si="60"/>
        <v>3.3264019732147002E-4</v>
      </c>
      <c r="M138" s="11">
        <f t="shared" si="60"/>
        <v>2.9539987292681125E-4</v>
      </c>
      <c r="N138" s="11">
        <f t="shared" si="60"/>
        <v>2.1174903921571272E-4</v>
      </c>
      <c r="O138" s="11">
        <f t="shared" si="60"/>
        <v>1.6108601092125027E-4</v>
      </c>
      <c r="P138" s="11">
        <f t="shared" si="60"/>
        <v>1.7076539245424957E-4</v>
      </c>
      <c r="Q138" s="11">
        <f t="shared" si="60"/>
        <v>1.2958788459951949E-4</v>
      </c>
      <c r="R138" s="11">
        <f t="shared" si="60"/>
        <v>1.8222369327559022E-4</v>
      </c>
      <c r="S138" s="11">
        <f t="shared" si="60"/>
        <v>1.4396967829735814E-4</v>
      </c>
      <c r="T138" s="11">
        <f t="shared" si="60"/>
        <v>1.2700490233664795E-4</v>
      </c>
      <c r="U138" s="11">
        <f t="shared" si="60"/>
        <v>7.0197776048784675E-5</v>
      </c>
      <c r="V138" s="11">
        <f t="shared" si="60"/>
        <v>8.3388789481913853E-5</v>
      </c>
      <c r="W138" s="11">
        <f t="shared" si="60"/>
        <v>6.129885406784117E-5</v>
      </c>
      <c r="X138" s="1"/>
      <c r="Y138" s="1"/>
      <c r="Z138"/>
      <c r="AA138" s="1"/>
      <c r="AB138" s="1"/>
    </row>
    <row r="139" spans="1:28" outlineLevel="1" x14ac:dyDescent="0.2"/>
    <row r="140" spans="1:28" outlineLevel="1" x14ac:dyDescent="0.2"/>
    <row r="141" spans="1:28" outlineLevel="1" x14ac:dyDescent="0.2">
      <c r="A141" s="32" t="s">
        <v>87</v>
      </c>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4"/>
      <c r="AA141" s="33"/>
      <c r="AB141" s="33"/>
    </row>
    <row r="142" spans="1:28" outlineLevel="1" x14ac:dyDescent="0.2">
      <c r="B142" s="20" t="s">
        <v>88</v>
      </c>
      <c r="C142" s="5">
        <f>'[12]Table 32'!C$15</f>
        <v>123.544965</v>
      </c>
      <c r="D142" s="5">
        <f>'[12]Table 32'!D$15</f>
        <v>125.748377</v>
      </c>
      <c r="E142" s="5">
        <f>'[12]Table 32'!E$15</f>
        <v>152.36856599999999</v>
      </c>
      <c r="F142" s="5">
        <f>'[12]Table 32'!F$15</f>
        <v>152.754503</v>
      </c>
      <c r="G142" s="5">
        <f>'[12]Table 32'!G$15</f>
        <v>176.424296</v>
      </c>
      <c r="H142" s="5">
        <f>'[12]Table 32'!H$15</f>
        <v>199.49417299999999</v>
      </c>
      <c r="I142" s="5">
        <f>'[12]Table 32'!I$15</f>
        <v>229.269689</v>
      </c>
      <c r="J142" s="5">
        <f>'[12]Table 32'!J$15</f>
        <v>250.049781</v>
      </c>
      <c r="K142" s="5">
        <f>'[12]Table 32'!K$15</f>
        <v>290.54810199999997</v>
      </c>
      <c r="L142" s="5">
        <f>'[12]Table 32'!L$15</f>
        <v>232.260977</v>
      </c>
      <c r="M142" s="5">
        <f>'[12]Table 32'!M$15</f>
        <v>260.207311</v>
      </c>
      <c r="N142" s="5">
        <f>'[12]Table 32'!N$15</f>
        <v>298.88428800000003</v>
      </c>
      <c r="O142" s="5">
        <f>'[12]Table 32'!O$15</f>
        <v>327.03464600000001</v>
      </c>
      <c r="P142" s="5">
        <f>'[12]Table 32'!P$15</f>
        <v>266.82313399999998</v>
      </c>
      <c r="Q142" s="5">
        <f>'[12]Table 32'!Q$15</f>
        <v>255.89371800000001</v>
      </c>
      <c r="R142" s="5">
        <f>'[12]Table 32'!R$15</f>
        <v>295.43125199999997</v>
      </c>
      <c r="S142" s="5">
        <f>'[12]Table 32'!S$15</f>
        <v>330.08161799999999</v>
      </c>
      <c r="T142" s="5">
        <f>'[12]Table 32'!T$15</f>
        <v>321.67339299999998</v>
      </c>
      <c r="U142" s="5">
        <f>'[12]Table 32'!U$15</f>
        <v>316.77249399999999</v>
      </c>
      <c r="V142" s="5">
        <f>'[12]Table 32'!V$15</f>
        <v>320.21372000000002</v>
      </c>
      <c r="W142" s="5">
        <f>'[12]Table 32'!W$15</f>
        <v>289.70120600000001</v>
      </c>
      <c r="Z142" s="21"/>
      <c r="AB142"/>
    </row>
    <row r="143" spans="1:28" outlineLevel="1" x14ac:dyDescent="0.2">
      <c r="B143" s="7" t="s">
        <v>89</v>
      </c>
      <c r="C143" s="5"/>
      <c r="D143" s="5"/>
      <c r="E143" s="5"/>
      <c r="F143" s="5"/>
      <c r="G143" s="5"/>
      <c r="H143" s="5"/>
      <c r="I143" s="5"/>
      <c r="J143" s="5"/>
      <c r="K143" s="5"/>
      <c r="L143" s="5"/>
      <c r="M143" s="5"/>
      <c r="N143" s="5"/>
      <c r="O143" s="5"/>
      <c r="P143" s="5"/>
      <c r="Q143" s="5"/>
      <c r="R143" s="5"/>
      <c r="S143" s="5"/>
      <c r="T143" s="5"/>
      <c r="U143" s="5"/>
      <c r="V143" s="5"/>
      <c r="W143" s="5"/>
      <c r="Z143" s="21"/>
      <c r="AB143"/>
    </row>
    <row r="144" spans="1:28" outlineLevel="1" x14ac:dyDescent="0.2">
      <c r="B144" s="7" t="s">
        <v>25</v>
      </c>
      <c r="C144" s="5">
        <f>'[12]Table 32'!C$26</f>
        <v>23.213000000000001</v>
      </c>
      <c r="D144" s="5">
        <f>'[12]Table 32'!D$26</f>
        <v>21.896999999999998</v>
      </c>
      <c r="E144" s="5">
        <f>'[12]Table 32'!E$26</f>
        <v>24.076000000000001</v>
      </c>
      <c r="F144" s="5">
        <f>'[12]Table 32'!F$26</f>
        <v>23.890999999999998</v>
      </c>
      <c r="G144" s="5">
        <f>'[12]Table 32'!G$26</f>
        <v>27.443999999999999</v>
      </c>
      <c r="H144" s="5">
        <f>'[12]Table 32'!H$26</f>
        <v>30.956</v>
      </c>
      <c r="I144" s="5">
        <f>'[12]Table 32'!I$26</f>
        <v>36.131</v>
      </c>
      <c r="J144" s="5">
        <f>'[12]Table 32'!J$26</f>
        <v>39.670999999999999</v>
      </c>
      <c r="K144" s="5">
        <f>'[12]Table 32'!K$26</f>
        <v>45.61</v>
      </c>
      <c r="L144" s="5">
        <f>'[12]Table 32'!L$26</f>
        <v>49.281999999999996</v>
      </c>
      <c r="M144" s="5">
        <f>'[12]Table 32'!M$26</f>
        <v>54.65</v>
      </c>
      <c r="N144" s="5">
        <f>'[12]Table 32'!N$26</f>
        <v>55.201999999999998</v>
      </c>
      <c r="O144" s="5">
        <f>'[12]Table 32'!O$26</f>
        <v>59.715000000000003</v>
      </c>
      <c r="P144" s="5">
        <f>'[12]Table 32'!P$26</f>
        <v>58.017000000000003</v>
      </c>
      <c r="Q144" s="5">
        <f>'[12]Table 32'!Q$26</f>
        <v>58.317</v>
      </c>
      <c r="R144" s="5">
        <f>'[12]Table 32'!R$26</f>
        <v>58.545999999999999</v>
      </c>
      <c r="S144" s="5">
        <f>'[12]Table 32'!S$26</f>
        <v>58.48</v>
      </c>
      <c r="T144" s="5">
        <f>'[12]Table 32'!T$26</f>
        <v>57.825000000000003</v>
      </c>
      <c r="U144" s="5">
        <f>'[12]Table 32'!U$26</f>
        <v>58.197000000000003</v>
      </c>
      <c r="V144" s="5">
        <f>'[12]Table 32'!V$26</f>
        <v>59.594999999999999</v>
      </c>
      <c r="W144" s="5">
        <f>'[12]Table 32'!W$26</f>
        <v>58.962000000000003</v>
      </c>
      <c r="Z144" s="21" t="s">
        <v>94</v>
      </c>
      <c r="AB144"/>
    </row>
    <row r="145" spans="2:28" outlineLevel="1" x14ac:dyDescent="0.2">
      <c r="B145" s="7" t="s">
        <v>30</v>
      </c>
      <c r="C145" s="5">
        <f>'[12]Table 32'!C$27</f>
        <v>4838.3484779999999</v>
      </c>
      <c r="D145" s="5">
        <f>'[12]Table 32'!D$27</f>
        <v>4706.9791619999996</v>
      </c>
      <c r="E145" s="5">
        <f>'[12]Table 32'!E$27</f>
        <v>4983.2042940000001</v>
      </c>
      <c r="F145" s="5">
        <f>'[12]Table 32'!F$27</f>
        <v>5034.4084709999997</v>
      </c>
      <c r="G145" s="5">
        <f>'[12]Table 32'!G$27</f>
        <v>5061.8026659999996</v>
      </c>
      <c r="H145" s="5">
        <f>'[12]Table 32'!H$27</f>
        <v>5074.2046259999997</v>
      </c>
      <c r="I145" s="5">
        <f>'[12]Table 32'!I$27</f>
        <v>4996.2142569999996</v>
      </c>
      <c r="J145" s="5">
        <f>'[12]Table 32'!J$27</f>
        <v>4963.2524469999998</v>
      </c>
      <c r="K145" s="5">
        <f>'[12]Table 32'!K$27</f>
        <v>5015.8752560000003</v>
      </c>
      <c r="L145" s="5">
        <f>'[12]Table 32'!L$27</f>
        <v>4375.4205579999998</v>
      </c>
      <c r="M145" s="5">
        <f>'[12]Table 32'!M$27</f>
        <v>4420.3757759999999</v>
      </c>
      <c r="N145" s="5">
        <f>'[12]Table 32'!N$27</f>
        <v>5026.7047380000004</v>
      </c>
      <c r="O145" s="5">
        <f>'[12]Table 32'!O$27</f>
        <v>5084.5236320000004</v>
      </c>
      <c r="P145" s="5">
        <f>'[12]Table 32'!P$27</f>
        <v>4269.6951259999996</v>
      </c>
      <c r="Q145" s="5">
        <f>'[12]Table 32'!Q$27</f>
        <v>4073.8212899999999</v>
      </c>
      <c r="R145" s="5">
        <f>'[12]Table 32'!R$27</f>
        <v>4684.8481670000001</v>
      </c>
      <c r="S145" s="5">
        <f>'[12]Table 32'!S$27</f>
        <v>4926.3068080000003</v>
      </c>
      <c r="T145" s="5">
        <f>'[12]Table 32'!T$27</f>
        <v>4793.7037890000001</v>
      </c>
      <c r="U145" s="5">
        <f>'[12]Table 32'!U$27</f>
        <v>4690.554384</v>
      </c>
      <c r="V145" s="5">
        <f>'[12]Table 32'!V$27</f>
        <v>4622.3391579999998</v>
      </c>
      <c r="W145" s="5">
        <f>'[12]Table 32'!W$27</f>
        <v>4079.3074280000001</v>
      </c>
      <c r="Z145" s="21" t="s">
        <v>94</v>
      </c>
      <c r="AB145"/>
    </row>
    <row r="146" spans="2:28" outlineLevel="1" x14ac:dyDescent="0.2">
      <c r="B146" s="7" t="s">
        <v>31</v>
      </c>
      <c r="C146" s="5">
        <f t="shared" ref="C146:W146" si="61">C144*C145/1000</f>
        <v>112.312583219814</v>
      </c>
      <c r="D146" s="5">
        <f t="shared" si="61"/>
        <v>103.06872271031399</v>
      </c>
      <c r="E146" s="5">
        <f t="shared" si="61"/>
        <v>119.97562658234401</v>
      </c>
      <c r="F146" s="5">
        <f t="shared" si="61"/>
        <v>120.27705278066099</v>
      </c>
      <c r="G146" s="5">
        <f t="shared" si="61"/>
        <v>138.91611236570398</v>
      </c>
      <c r="H146" s="5">
        <f t="shared" si="61"/>
        <v>157.07707840245598</v>
      </c>
      <c r="I146" s="5">
        <f t="shared" si="61"/>
        <v>180.518217319667</v>
      </c>
      <c r="J146" s="5">
        <f t="shared" si="61"/>
        <v>196.89718782493699</v>
      </c>
      <c r="K146" s="5">
        <f t="shared" si="61"/>
        <v>228.77407042615999</v>
      </c>
      <c r="L146" s="5">
        <f t="shared" si="61"/>
        <v>215.62947593935596</v>
      </c>
      <c r="M146" s="5">
        <f t="shared" si="61"/>
        <v>241.57353615839997</v>
      </c>
      <c r="N146" s="5">
        <f t="shared" si="61"/>
        <v>277.48415494707598</v>
      </c>
      <c r="O146" s="5">
        <f t="shared" si="61"/>
        <v>303.62232868488007</v>
      </c>
      <c r="P146" s="5">
        <f t="shared" si="61"/>
        <v>247.714902125142</v>
      </c>
      <c r="Q146" s="5">
        <f t="shared" si="61"/>
        <v>237.57303616893</v>
      </c>
      <c r="R146" s="5">
        <f t="shared" si="61"/>
        <v>274.27912078518199</v>
      </c>
      <c r="S146" s="5">
        <f t="shared" si="61"/>
        <v>288.09042213184</v>
      </c>
      <c r="T146" s="5">
        <f t="shared" si="61"/>
        <v>277.195921598925</v>
      </c>
      <c r="U146" s="5">
        <f t="shared" si="61"/>
        <v>272.97619348564803</v>
      </c>
      <c r="V146" s="5">
        <f t="shared" si="61"/>
        <v>275.46830212100997</v>
      </c>
      <c r="W146" s="5">
        <f t="shared" si="61"/>
        <v>240.52412456973602</v>
      </c>
    </row>
    <row r="147" spans="2:28" outlineLevel="1" x14ac:dyDescent="0.2">
      <c r="B147" s="7" t="s">
        <v>140</v>
      </c>
      <c r="C147" s="14">
        <f t="shared" ref="C147:W147" si="62">C142/C146</f>
        <v>1.1000100029593514</v>
      </c>
      <c r="D147" s="14">
        <f t="shared" si="62"/>
        <v>1.2200440026159021</v>
      </c>
      <c r="E147" s="14">
        <f t="shared" si="62"/>
        <v>1.2699960011913205</v>
      </c>
      <c r="F147" s="14">
        <f t="shared" si="62"/>
        <v>1.2700219989474248</v>
      </c>
      <c r="G147" s="14">
        <f t="shared" si="62"/>
        <v>1.2700059985522323</v>
      </c>
      <c r="H147" s="14">
        <f t="shared" si="62"/>
        <v>1.2700400022011156</v>
      </c>
      <c r="I147" s="14">
        <f t="shared" si="62"/>
        <v>1.2700639991032177</v>
      </c>
      <c r="J147" s="14">
        <f t="shared" si="62"/>
        <v>1.2699510021561173</v>
      </c>
      <c r="K147" s="14">
        <f t="shared" si="62"/>
        <v>1.2700219979421943</v>
      </c>
      <c r="L147" s="14">
        <f t="shared" si="62"/>
        <v>1.0771299980588995</v>
      </c>
      <c r="M147" s="14">
        <f t="shared" si="62"/>
        <v>1.0771350005382287</v>
      </c>
      <c r="N147" s="14">
        <f t="shared" si="62"/>
        <v>1.0771220001985542</v>
      </c>
      <c r="O147" s="14">
        <f t="shared" si="62"/>
        <v>1.0771099985186492</v>
      </c>
      <c r="P147" s="14">
        <f t="shared" si="62"/>
        <v>1.0771379990098648</v>
      </c>
      <c r="Q147" s="14">
        <f t="shared" si="62"/>
        <v>1.0771159982063065</v>
      </c>
      <c r="R147" s="14">
        <f t="shared" si="62"/>
        <v>1.0771189989025249</v>
      </c>
      <c r="S147" s="14">
        <f t="shared" si="62"/>
        <v>1.1457570007271654</v>
      </c>
      <c r="T147" s="14">
        <f t="shared" si="62"/>
        <v>1.1604549992818056</v>
      </c>
      <c r="U147" s="14">
        <f t="shared" si="62"/>
        <v>1.1604400001154482</v>
      </c>
      <c r="V147" s="14">
        <f t="shared" si="62"/>
        <v>1.1624339988828694</v>
      </c>
      <c r="W147" s="14">
        <f t="shared" si="62"/>
        <v>1.2044579998710521</v>
      </c>
    </row>
    <row r="148" spans="2:28" outlineLevel="1" x14ac:dyDescent="0.2">
      <c r="B148" s="7" t="s">
        <v>90</v>
      </c>
      <c r="C148" s="5">
        <f t="shared" ref="C148:W148" si="63">C145*C147</f>
        <v>5322.2317236031531</v>
      </c>
      <c r="D148" s="5">
        <f t="shared" si="63"/>
        <v>5742.7216970361242</v>
      </c>
      <c r="E148" s="5">
        <f t="shared" si="63"/>
        <v>6328.6495264994173</v>
      </c>
      <c r="F148" s="5">
        <f t="shared" si="63"/>
        <v>6393.8095098572685</v>
      </c>
      <c r="G148" s="5">
        <f t="shared" si="63"/>
        <v>6428.5197493076812</v>
      </c>
      <c r="H148" s="5">
        <f t="shared" si="63"/>
        <v>6444.4428543739505</v>
      </c>
      <c r="I148" s="5">
        <f t="shared" si="63"/>
        <v>6345.5118596219309</v>
      </c>
      <c r="J148" s="5">
        <f t="shared" si="63"/>
        <v>6303.0874190214518</v>
      </c>
      <c r="K148" s="5">
        <f t="shared" si="63"/>
        <v>6370.2719140539357</v>
      </c>
      <c r="L148" s="5">
        <f t="shared" si="63"/>
        <v>4712.8967371454091</v>
      </c>
      <c r="M148" s="5">
        <f t="shared" si="63"/>
        <v>4761.3414638609329</v>
      </c>
      <c r="N148" s="5">
        <f t="shared" si="63"/>
        <v>5414.3742618021097</v>
      </c>
      <c r="O148" s="5">
        <f t="shared" si="63"/>
        <v>5476.5912417315576</v>
      </c>
      <c r="P148" s="5">
        <f t="shared" si="63"/>
        <v>4599.0508644018128</v>
      </c>
      <c r="Q148" s="5">
        <f t="shared" si="63"/>
        <v>4387.9780852924532</v>
      </c>
      <c r="R148" s="5">
        <f t="shared" si="63"/>
        <v>5046.1389676493691</v>
      </c>
      <c r="S148" s="5">
        <f t="shared" si="63"/>
        <v>5644.3505129958958</v>
      </c>
      <c r="T148" s="5">
        <f t="shared" si="63"/>
        <v>5562.8775270211845</v>
      </c>
      <c r="U148" s="5">
        <f t="shared" si="63"/>
        <v>5443.1069299104765</v>
      </c>
      <c r="V148" s="5">
        <f t="shared" si="63"/>
        <v>5373.1641916268154</v>
      </c>
      <c r="W148" s="5">
        <f t="shared" si="63"/>
        <v>4913.354465588006</v>
      </c>
    </row>
    <row r="149" spans="2:28" outlineLevel="1" x14ac:dyDescent="0.2"/>
    <row r="150" spans="2:28" outlineLevel="1" x14ac:dyDescent="0.2">
      <c r="B150" s="8" t="s">
        <v>14</v>
      </c>
      <c r="C150" s="13"/>
    </row>
    <row r="151" spans="2:28" outlineLevel="1" x14ac:dyDescent="0.2">
      <c r="B151" s="4" t="s">
        <v>18</v>
      </c>
      <c r="C151" s="5"/>
      <c r="D151" s="5"/>
      <c r="E151" s="5"/>
      <c r="F151" s="5"/>
      <c r="G151" s="5"/>
      <c r="H151" s="5"/>
      <c r="I151" s="5"/>
      <c r="J151" s="5"/>
      <c r="K151" s="5"/>
      <c r="L151" s="5"/>
      <c r="M151" s="5"/>
      <c r="N151" s="5"/>
      <c r="O151" s="5"/>
      <c r="P151" s="5"/>
      <c r="Q151" s="5"/>
      <c r="R151" s="5"/>
      <c r="S151" s="5"/>
      <c r="T151" s="5"/>
      <c r="U151" s="5"/>
      <c r="V151" s="5"/>
      <c r="W151" s="5"/>
      <c r="Z151" s="21"/>
    </row>
    <row r="152" spans="2:28" outlineLevel="1" x14ac:dyDescent="0.2">
      <c r="B152" s="4" t="s">
        <v>19</v>
      </c>
      <c r="C152" s="5"/>
      <c r="D152" s="5"/>
      <c r="E152" s="5"/>
      <c r="F152" s="5"/>
      <c r="G152" s="5"/>
      <c r="H152" s="5"/>
      <c r="I152" s="5"/>
      <c r="J152" s="5"/>
      <c r="K152" s="5"/>
      <c r="L152" s="5"/>
      <c r="M152" s="5"/>
      <c r="N152" s="5"/>
      <c r="O152" s="5"/>
      <c r="P152" s="5"/>
      <c r="Q152" s="5"/>
      <c r="R152" s="5"/>
      <c r="S152" s="5"/>
      <c r="T152" s="5"/>
      <c r="U152" s="5"/>
      <c r="V152" s="5"/>
      <c r="W152" s="5"/>
      <c r="Z152" s="21"/>
    </row>
    <row r="153" spans="2:28" outlineLevel="1" x14ac:dyDescent="0.2">
      <c r="B153" s="4" t="s">
        <v>16</v>
      </c>
      <c r="C153" s="5"/>
      <c r="D153" s="5"/>
      <c r="E153" s="5"/>
      <c r="F153" s="5"/>
      <c r="G153" s="5"/>
      <c r="H153" s="5"/>
      <c r="I153" s="5"/>
      <c r="J153" s="5"/>
      <c r="K153" s="5"/>
      <c r="L153" s="5"/>
      <c r="M153" s="5"/>
      <c r="N153" s="5"/>
      <c r="O153" s="5"/>
      <c r="P153" s="5"/>
      <c r="Q153" s="5"/>
      <c r="R153" s="5"/>
      <c r="S153" s="5"/>
      <c r="T153" s="5"/>
      <c r="U153" s="5"/>
      <c r="V153" s="5"/>
      <c r="W153" s="5"/>
      <c r="Z153" s="21"/>
    </row>
    <row r="154" spans="2:28" outlineLevel="1" x14ac:dyDescent="0.2">
      <c r="B154" s="4" t="s">
        <v>21</v>
      </c>
      <c r="C154" s="5"/>
      <c r="D154" s="5"/>
      <c r="E154" s="5"/>
      <c r="F154" s="5"/>
      <c r="G154" s="5"/>
      <c r="H154" s="5"/>
      <c r="I154" s="5"/>
      <c r="J154" s="5"/>
      <c r="K154" s="5"/>
      <c r="L154" s="5"/>
      <c r="M154" s="5"/>
      <c r="N154" s="5"/>
      <c r="O154" s="5"/>
      <c r="P154" s="5"/>
      <c r="Q154" s="5"/>
      <c r="R154" s="5"/>
      <c r="S154" s="5"/>
      <c r="T154" s="5"/>
      <c r="U154" s="5"/>
      <c r="V154" s="5"/>
      <c r="W154" s="5"/>
      <c r="Z154" s="21"/>
    </row>
    <row r="155" spans="2:28" outlineLevel="1" x14ac:dyDescent="0.2">
      <c r="B155" s="4" t="s">
        <v>20</v>
      </c>
      <c r="C155" s="5">
        <f>'[12]Table 32'!C$12*1000</f>
        <v>184.75399999999999</v>
      </c>
      <c r="D155" s="5">
        <f>'[12]Table 32'!D$12*1000</f>
        <v>169.548</v>
      </c>
      <c r="E155" s="5">
        <f>'[12]Table 32'!E$12*1000</f>
        <v>197.36</v>
      </c>
      <c r="F155" s="5">
        <f>'[12]Table 32'!F$12*1000</f>
        <v>197.85599999999999</v>
      </c>
      <c r="G155" s="5">
        <f>'[12]Table 32'!G$12*1000</f>
        <v>228.517</v>
      </c>
      <c r="H155" s="5">
        <f>'[12]Table 32'!H$12*1000</f>
        <v>236.40100000000001</v>
      </c>
      <c r="I155" s="5">
        <f>'[12]Table 32'!I$12*1000</f>
        <v>271.67999999999995</v>
      </c>
      <c r="J155" s="5">
        <f>'[12]Table 32'!J$12*1000</f>
        <v>289.43900000000002</v>
      </c>
      <c r="K155" s="5">
        <f>'[12]Table 32'!K$12*1000</f>
        <v>336.298</v>
      </c>
      <c r="L155" s="5">
        <f>'[12]Table 32'!L$12*1000</f>
        <v>407.54</v>
      </c>
      <c r="M155" s="5">
        <f>'[12]Table 32'!M$12*1000</f>
        <v>456.57399999999996</v>
      </c>
      <c r="N155" s="5">
        <f>'[12]Table 32'!N$12*1000</f>
        <v>524.44500000000005</v>
      </c>
      <c r="O155" s="5">
        <f>'[12]Table 32'!O$12*1000</f>
        <v>573.846</v>
      </c>
      <c r="P155" s="5">
        <f>'[12]Table 32'!P$12*1000</f>
        <v>468.18100000000004</v>
      </c>
      <c r="Q155" s="5">
        <f>'[12]Table 32'!Q$12*1000</f>
        <v>449.01299999999998</v>
      </c>
      <c r="R155" s="5">
        <f>'[12]Table 32'!R$12*1000</f>
        <v>518.38799999999992</v>
      </c>
      <c r="S155" s="5">
        <f>'[12]Table 32'!S$12*1000</f>
        <v>544.49099999999999</v>
      </c>
      <c r="T155" s="5">
        <f>'[12]Table 32'!T$12*1000</f>
        <v>514.19800000000009</v>
      </c>
      <c r="U155" s="5">
        <f>'[12]Table 32'!U$12*1000</f>
        <v>506.37100000000004</v>
      </c>
      <c r="V155" s="5">
        <f>'[12]Table 32'!V$12*1000</f>
        <v>510.99399999999997</v>
      </c>
      <c r="W155" s="5">
        <f>'[12]Table 32'!W$12*1000</f>
        <v>446.17200000000003</v>
      </c>
      <c r="Z155" s="21" t="s">
        <v>26</v>
      </c>
    </row>
    <row r="156" spans="2:28" outlineLevel="1" x14ac:dyDescent="0.2">
      <c r="B156" s="4" t="s">
        <v>0</v>
      </c>
      <c r="C156" s="5"/>
      <c r="D156" s="5"/>
      <c r="E156" s="5"/>
      <c r="F156" s="5"/>
      <c r="G156" s="5"/>
      <c r="H156" s="5"/>
      <c r="I156" s="5"/>
      <c r="J156" s="5"/>
      <c r="K156" s="5"/>
      <c r="L156" s="5"/>
      <c r="M156" s="5"/>
      <c r="N156" s="5"/>
      <c r="O156" s="5"/>
      <c r="P156" s="5"/>
      <c r="Q156" s="5"/>
      <c r="R156" s="5"/>
      <c r="S156" s="5"/>
      <c r="T156" s="5"/>
      <c r="U156" s="5"/>
      <c r="V156" s="5"/>
      <c r="W156" s="5"/>
      <c r="Z156" s="21"/>
    </row>
    <row r="157" spans="2:28" outlineLevel="1" x14ac:dyDescent="0.2">
      <c r="B157" s="4" t="s">
        <v>22</v>
      </c>
      <c r="C157" s="5"/>
      <c r="D157" s="5"/>
      <c r="E157" s="5"/>
      <c r="F157" s="5"/>
      <c r="G157" s="5"/>
      <c r="H157" s="5"/>
      <c r="I157" s="5"/>
      <c r="J157" s="5"/>
      <c r="K157" s="5"/>
      <c r="L157" s="5"/>
      <c r="M157" s="5"/>
      <c r="N157" s="5"/>
      <c r="O157" s="5"/>
      <c r="P157" s="5"/>
      <c r="Q157" s="5"/>
      <c r="R157" s="5"/>
      <c r="S157" s="5"/>
      <c r="T157" s="5"/>
      <c r="U157" s="5"/>
      <c r="V157" s="5"/>
      <c r="W157" s="5"/>
      <c r="Z157" s="21"/>
    </row>
    <row r="158" spans="2:28" outlineLevel="1" x14ac:dyDescent="0.2">
      <c r="B158" s="4" t="s">
        <v>23</v>
      </c>
      <c r="C158" s="5"/>
      <c r="D158" s="5"/>
      <c r="E158" s="5"/>
      <c r="F158" s="5"/>
      <c r="G158" s="5"/>
      <c r="H158" s="5"/>
      <c r="I158" s="5"/>
      <c r="J158" s="5"/>
      <c r="K158" s="5"/>
      <c r="L158" s="5"/>
      <c r="M158" s="5"/>
      <c r="N158" s="5"/>
      <c r="O158" s="5"/>
      <c r="P158" s="5"/>
      <c r="Q158" s="5"/>
      <c r="R158" s="5"/>
      <c r="S158" s="5"/>
      <c r="T158" s="5"/>
      <c r="U158" s="5"/>
      <c r="V158" s="5"/>
      <c r="W158" s="5"/>
      <c r="Z158" s="21"/>
    </row>
    <row r="159" spans="2:28" outlineLevel="1" x14ac:dyDescent="0.2">
      <c r="B159" s="4" t="s">
        <v>17</v>
      </c>
      <c r="C159" s="5"/>
      <c r="D159" s="5"/>
      <c r="E159" s="5"/>
      <c r="F159" s="5"/>
      <c r="G159" s="5"/>
      <c r="H159" s="5"/>
      <c r="I159" s="5"/>
      <c r="J159" s="5"/>
      <c r="K159" s="5"/>
      <c r="L159" s="5"/>
      <c r="M159" s="5"/>
      <c r="N159" s="5"/>
      <c r="O159" s="5"/>
      <c r="P159" s="5"/>
      <c r="Q159" s="5"/>
      <c r="R159" s="5"/>
      <c r="S159" s="5"/>
      <c r="T159" s="5"/>
      <c r="U159" s="5"/>
      <c r="V159" s="5"/>
      <c r="W159" s="5"/>
      <c r="Z159" s="21"/>
    </row>
    <row r="160" spans="2:28" outlineLevel="1" x14ac:dyDescent="0.2">
      <c r="B160" s="4" t="s">
        <v>1</v>
      </c>
      <c r="C160" s="5"/>
      <c r="D160" s="5"/>
      <c r="E160" s="5"/>
      <c r="F160" s="5"/>
      <c r="G160" s="5"/>
      <c r="H160" s="5"/>
      <c r="I160" s="5"/>
      <c r="J160" s="5"/>
      <c r="K160" s="5"/>
      <c r="L160" s="5"/>
      <c r="M160" s="5"/>
      <c r="N160" s="5"/>
      <c r="O160" s="5"/>
      <c r="P160" s="5"/>
      <c r="Q160" s="5"/>
      <c r="R160" s="5"/>
      <c r="S160" s="5"/>
      <c r="T160" s="5"/>
      <c r="U160" s="5"/>
      <c r="V160" s="5"/>
      <c r="W160" s="5"/>
      <c r="Z160" s="21"/>
    </row>
    <row r="161" spans="1:28" outlineLevel="1" x14ac:dyDescent="0.2">
      <c r="B161" s="15" t="s">
        <v>9</v>
      </c>
      <c r="C161" s="19">
        <f t="shared" ref="C161:W161" si="64">SUM(C151:C160)</f>
        <v>184.75399999999999</v>
      </c>
      <c r="D161" s="19">
        <f t="shared" si="64"/>
        <v>169.548</v>
      </c>
      <c r="E161" s="19">
        <f t="shared" si="64"/>
        <v>197.36</v>
      </c>
      <c r="F161" s="19">
        <f t="shared" si="64"/>
        <v>197.85599999999999</v>
      </c>
      <c r="G161" s="19">
        <f t="shared" si="64"/>
        <v>228.517</v>
      </c>
      <c r="H161" s="19">
        <f t="shared" si="64"/>
        <v>236.40100000000001</v>
      </c>
      <c r="I161" s="19">
        <f t="shared" si="64"/>
        <v>271.67999999999995</v>
      </c>
      <c r="J161" s="19">
        <f t="shared" si="64"/>
        <v>289.43900000000002</v>
      </c>
      <c r="K161" s="19">
        <f t="shared" si="64"/>
        <v>336.298</v>
      </c>
      <c r="L161" s="19">
        <f t="shared" si="64"/>
        <v>407.54</v>
      </c>
      <c r="M161" s="19">
        <f t="shared" si="64"/>
        <v>456.57399999999996</v>
      </c>
      <c r="N161" s="19">
        <f t="shared" si="64"/>
        <v>524.44500000000005</v>
      </c>
      <c r="O161" s="19">
        <f t="shared" si="64"/>
        <v>573.846</v>
      </c>
      <c r="P161" s="19">
        <f t="shared" si="64"/>
        <v>468.18100000000004</v>
      </c>
      <c r="Q161" s="19">
        <f t="shared" si="64"/>
        <v>449.01299999999998</v>
      </c>
      <c r="R161" s="19">
        <f t="shared" si="64"/>
        <v>518.38799999999992</v>
      </c>
      <c r="S161" s="19">
        <f t="shared" si="64"/>
        <v>544.49099999999999</v>
      </c>
      <c r="T161" s="19">
        <f t="shared" si="64"/>
        <v>514.19800000000009</v>
      </c>
      <c r="U161" s="19">
        <f t="shared" si="64"/>
        <v>506.37100000000004</v>
      </c>
      <c r="V161" s="19">
        <f t="shared" si="64"/>
        <v>510.99399999999997</v>
      </c>
      <c r="W161" s="19">
        <f t="shared" si="64"/>
        <v>446.17200000000003</v>
      </c>
    </row>
    <row r="162" spans="1:28" outlineLevel="1" x14ac:dyDescent="0.2">
      <c r="B162" s="26" t="s">
        <v>91</v>
      </c>
      <c r="C162" s="25">
        <f t="shared" ref="C162:W162" si="65">C161/C142/1000</f>
        <v>1.4954393325539409E-3</v>
      </c>
      <c r="D162" s="25">
        <f t="shared" si="65"/>
        <v>1.3483116366583402E-3</v>
      </c>
      <c r="E162" s="25">
        <f t="shared" si="65"/>
        <v>1.2952802876677334E-3</v>
      </c>
      <c r="F162" s="25">
        <f t="shared" si="65"/>
        <v>1.2952547788394819E-3</v>
      </c>
      <c r="G162" s="25">
        <f t="shared" si="65"/>
        <v>1.2952694452015839E-3</v>
      </c>
      <c r="H162" s="25">
        <f t="shared" si="65"/>
        <v>1.1850020301094209E-3</v>
      </c>
      <c r="I162" s="25">
        <f t="shared" si="65"/>
        <v>1.1849800171360636E-3</v>
      </c>
      <c r="J162" s="25">
        <f t="shared" si="65"/>
        <v>1.1575255088905679E-3</v>
      </c>
      <c r="K162" s="25">
        <f t="shared" si="65"/>
        <v>1.1574606672185388E-3</v>
      </c>
      <c r="L162" s="25">
        <f t="shared" si="65"/>
        <v>1.7546641078669018E-3</v>
      </c>
      <c r="M162" s="25">
        <f t="shared" si="65"/>
        <v>1.7546547721712551E-3</v>
      </c>
      <c r="N162" s="25">
        <f t="shared" si="65"/>
        <v>1.7546757091493547E-3</v>
      </c>
      <c r="O162" s="25">
        <f t="shared" si="65"/>
        <v>1.7546948221504335E-3</v>
      </c>
      <c r="P162" s="25">
        <f t="shared" si="65"/>
        <v>1.7546492051922307E-3</v>
      </c>
      <c r="Q162" s="25">
        <f t="shared" si="65"/>
        <v>1.7546855136162426E-3</v>
      </c>
      <c r="R162" s="25">
        <f t="shared" si="65"/>
        <v>1.7546823380757293E-3</v>
      </c>
      <c r="S162" s="25">
        <f t="shared" si="65"/>
        <v>1.6495647449231783E-3</v>
      </c>
      <c r="T162" s="25">
        <f t="shared" si="65"/>
        <v>1.5985095789380383E-3</v>
      </c>
      <c r="U162" s="25">
        <f t="shared" si="65"/>
        <v>1.5985320998230359E-3</v>
      </c>
      <c r="V162" s="25">
        <f t="shared" si="65"/>
        <v>1.5957904614455618E-3</v>
      </c>
      <c r="W162" s="25">
        <f t="shared" si="65"/>
        <v>1.5401109514193738E-3</v>
      </c>
    </row>
    <row r="163" spans="1:28" outlineLevel="1" x14ac:dyDescent="0.2"/>
    <row r="164" spans="1:28" outlineLevel="1" x14ac:dyDescent="0.2">
      <c r="B164" s="4" t="s">
        <v>18</v>
      </c>
      <c r="C164" s="11">
        <f t="shared" ref="C164:W164" si="66">IFERROR(C151/C161,0)</f>
        <v>0</v>
      </c>
      <c r="D164" s="11">
        <f t="shared" si="66"/>
        <v>0</v>
      </c>
      <c r="E164" s="11">
        <f t="shared" si="66"/>
        <v>0</v>
      </c>
      <c r="F164" s="11">
        <f t="shared" si="66"/>
        <v>0</v>
      </c>
      <c r="G164" s="11">
        <f t="shared" si="66"/>
        <v>0</v>
      </c>
      <c r="H164" s="11">
        <f t="shared" si="66"/>
        <v>0</v>
      </c>
      <c r="I164" s="11">
        <f t="shared" si="66"/>
        <v>0</v>
      </c>
      <c r="J164" s="11">
        <f t="shared" si="66"/>
        <v>0</v>
      </c>
      <c r="K164" s="11">
        <f t="shared" si="66"/>
        <v>0</v>
      </c>
      <c r="L164" s="11">
        <f t="shared" si="66"/>
        <v>0</v>
      </c>
      <c r="M164" s="11">
        <f t="shared" si="66"/>
        <v>0</v>
      </c>
      <c r="N164" s="11">
        <f t="shared" si="66"/>
        <v>0</v>
      </c>
      <c r="O164" s="11">
        <f t="shared" si="66"/>
        <v>0</v>
      </c>
      <c r="P164" s="11">
        <f t="shared" si="66"/>
        <v>0</v>
      </c>
      <c r="Q164" s="11">
        <f t="shared" si="66"/>
        <v>0</v>
      </c>
      <c r="R164" s="11">
        <f t="shared" si="66"/>
        <v>0</v>
      </c>
      <c r="S164" s="11">
        <f t="shared" si="66"/>
        <v>0</v>
      </c>
      <c r="T164" s="11">
        <f t="shared" si="66"/>
        <v>0</v>
      </c>
      <c r="U164" s="11">
        <f t="shared" si="66"/>
        <v>0</v>
      </c>
      <c r="V164" s="11">
        <f t="shared" si="66"/>
        <v>0</v>
      </c>
      <c r="W164" s="11">
        <f t="shared" si="66"/>
        <v>0</v>
      </c>
    </row>
    <row r="165" spans="1:28" outlineLevel="1" x14ac:dyDescent="0.2">
      <c r="B165" s="4" t="s">
        <v>19</v>
      </c>
      <c r="C165" s="11">
        <f t="shared" ref="C165:W165" si="67">IFERROR(C152/C161,0)</f>
        <v>0</v>
      </c>
      <c r="D165" s="11">
        <f t="shared" si="67"/>
        <v>0</v>
      </c>
      <c r="E165" s="11">
        <f t="shared" si="67"/>
        <v>0</v>
      </c>
      <c r="F165" s="11">
        <f t="shared" si="67"/>
        <v>0</v>
      </c>
      <c r="G165" s="11">
        <f t="shared" si="67"/>
        <v>0</v>
      </c>
      <c r="H165" s="11">
        <f t="shared" si="67"/>
        <v>0</v>
      </c>
      <c r="I165" s="11">
        <f t="shared" si="67"/>
        <v>0</v>
      </c>
      <c r="J165" s="11">
        <f t="shared" si="67"/>
        <v>0</v>
      </c>
      <c r="K165" s="11">
        <f t="shared" si="67"/>
        <v>0</v>
      </c>
      <c r="L165" s="11">
        <f t="shared" si="67"/>
        <v>0</v>
      </c>
      <c r="M165" s="11">
        <f t="shared" si="67"/>
        <v>0</v>
      </c>
      <c r="N165" s="11">
        <f t="shared" si="67"/>
        <v>0</v>
      </c>
      <c r="O165" s="11">
        <f t="shared" si="67"/>
        <v>0</v>
      </c>
      <c r="P165" s="11">
        <f t="shared" si="67"/>
        <v>0</v>
      </c>
      <c r="Q165" s="11">
        <f t="shared" si="67"/>
        <v>0</v>
      </c>
      <c r="R165" s="11">
        <f t="shared" si="67"/>
        <v>0</v>
      </c>
      <c r="S165" s="11">
        <f t="shared" si="67"/>
        <v>0</v>
      </c>
      <c r="T165" s="11">
        <f t="shared" si="67"/>
        <v>0</v>
      </c>
      <c r="U165" s="11">
        <f t="shared" si="67"/>
        <v>0</v>
      </c>
      <c r="V165" s="11">
        <f t="shared" si="67"/>
        <v>0</v>
      </c>
      <c r="W165" s="11">
        <f t="shared" si="67"/>
        <v>0</v>
      </c>
    </row>
    <row r="166" spans="1:28" outlineLevel="1" x14ac:dyDescent="0.2">
      <c r="B166" s="4" t="s">
        <v>16</v>
      </c>
      <c r="C166" s="11">
        <f t="shared" ref="C166:W166" si="68">IFERROR(C153/C161,0)</f>
        <v>0</v>
      </c>
      <c r="D166" s="11">
        <f t="shared" si="68"/>
        <v>0</v>
      </c>
      <c r="E166" s="11">
        <f t="shared" si="68"/>
        <v>0</v>
      </c>
      <c r="F166" s="11">
        <f t="shared" si="68"/>
        <v>0</v>
      </c>
      <c r="G166" s="11">
        <f t="shared" si="68"/>
        <v>0</v>
      </c>
      <c r="H166" s="11">
        <f t="shared" si="68"/>
        <v>0</v>
      </c>
      <c r="I166" s="11">
        <f t="shared" si="68"/>
        <v>0</v>
      </c>
      <c r="J166" s="11">
        <f t="shared" si="68"/>
        <v>0</v>
      </c>
      <c r="K166" s="11">
        <f t="shared" si="68"/>
        <v>0</v>
      </c>
      <c r="L166" s="11">
        <f t="shared" si="68"/>
        <v>0</v>
      </c>
      <c r="M166" s="11">
        <f t="shared" si="68"/>
        <v>0</v>
      </c>
      <c r="N166" s="11">
        <f t="shared" si="68"/>
        <v>0</v>
      </c>
      <c r="O166" s="11">
        <f t="shared" si="68"/>
        <v>0</v>
      </c>
      <c r="P166" s="11">
        <f t="shared" si="68"/>
        <v>0</v>
      </c>
      <c r="Q166" s="11">
        <f t="shared" si="68"/>
        <v>0</v>
      </c>
      <c r="R166" s="11">
        <f t="shared" si="68"/>
        <v>0</v>
      </c>
      <c r="S166" s="11">
        <f t="shared" si="68"/>
        <v>0</v>
      </c>
      <c r="T166" s="11">
        <f t="shared" si="68"/>
        <v>0</v>
      </c>
      <c r="U166" s="11">
        <f t="shared" si="68"/>
        <v>0</v>
      </c>
      <c r="V166" s="11">
        <f t="shared" si="68"/>
        <v>0</v>
      </c>
      <c r="W166" s="11">
        <f t="shared" si="68"/>
        <v>0</v>
      </c>
    </row>
    <row r="167" spans="1:28" outlineLevel="1" x14ac:dyDescent="0.2">
      <c r="B167" s="4" t="s">
        <v>21</v>
      </c>
      <c r="C167" s="11">
        <f t="shared" ref="C167:W167" si="69">IFERROR(C154/C161,0)</f>
        <v>0</v>
      </c>
      <c r="D167" s="11">
        <f t="shared" si="69"/>
        <v>0</v>
      </c>
      <c r="E167" s="11">
        <f t="shared" si="69"/>
        <v>0</v>
      </c>
      <c r="F167" s="11">
        <f t="shared" si="69"/>
        <v>0</v>
      </c>
      <c r="G167" s="11">
        <f t="shared" si="69"/>
        <v>0</v>
      </c>
      <c r="H167" s="11">
        <f t="shared" si="69"/>
        <v>0</v>
      </c>
      <c r="I167" s="11">
        <f t="shared" si="69"/>
        <v>0</v>
      </c>
      <c r="J167" s="11">
        <f t="shared" si="69"/>
        <v>0</v>
      </c>
      <c r="K167" s="11">
        <f t="shared" si="69"/>
        <v>0</v>
      </c>
      <c r="L167" s="11">
        <f t="shared" si="69"/>
        <v>0</v>
      </c>
      <c r="M167" s="11">
        <f t="shared" si="69"/>
        <v>0</v>
      </c>
      <c r="N167" s="11">
        <f t="shared" si="69"/>
        <v>0</v>
      </c>
      <c r="O167" s="11">
        <f t="shared" si="69"/>
        <v>0</v>
      </c>
      <c r="P167" s="11">
        <f t="shared" si="69"/>
        <v>0</v>
      </c>
      <c r="Q167" s="11">
        <f t="shared" si="69"/>
        <v>0</v>
      </c>
      <c r="R167" s="11">
        <f t="shared" si="69"/>
        <v>0</v>
      </c>
      <c r="S167" s="11">
        <f t="shared" si="69"/>
        <v>0</v>
      </c>
      <c r="T167" s="11">
        <f t="shared" si="69"/>
        <v>0</v>
      </c>
      <c r="U167" s="11">
        <f t="shared" si="69"/>
        <v>0</v>
      </c>
      <c r="V167" s="11">
        <f t="shared" si="69"/>
        <v>0</v>
      </c>
      <c r="W167" s="11">
        <f t="shared" si="69"/>
        <v>0</v>
      </c>
    </row>
    <row r="168" spans="1:28" outlineLevel="1" x14ac:dyDescent="0.2">
      <c r="B168" s="4" t="s">
        <v>20</v>
      </c>
      <c r="C168" s="11">
        <f t="shared" ref="C168:W168" si="70">IFERROR(C155/C161,0)</f>
        <v>1</v>
      </c>
      <c r="D168" s="11">
        <f t="shared" si="70"/>
        <v>1</v>
      </c>
      <c r="E168" s="11">
        <f t="shared" si="70"/>
        <v>1</v>
      </c>
      <c r="F168" s="11">
        <f t="shared" si="70"/>
        <v>1</v>
      </c>
      <c r="G168" s="11">
        <f t="shared" si="70"/>
        <v>1</v>
      </c>
      <c r="H168" s="11">
        <f t="shared" si="70"/>
        <v>1</v>
      </c>
      <c r="I168" s="11">
        <f t="shared" si="70"/>
        <v>1</v>
      </c>
      <c r="J168" s="11">
        <f t="shared" si="70"/>
        <v>1</v>
      </c>
      <c r="K168" s="11">
        <f t="shared" si="70"/>
        <v>1</v>
      </c>
      <c r="L168" s="11">
        <f t="shared" si="70"/>
        <v>1</v>
      </c>
      <c r="M168" s="11">
        <f t="shared" si="70"/>
        <v>1</v>
      </c>
      <c r="N168" s="11">
        <f t="shared" si="70"/>
        <v>1</v>
      </c>
      <c r="O168" s="11">
        <f t="shared" si="70"/>
        <v>1</v>
      </c>
      <c r="P168" s="11">
        <f t="shared" si="70"/>
        <v>1</v>
      </c>
      <c r="Q168" s="11">
        <f t="shared" si="70"/>
        <v>1</v>
      </c>
      <c r="R168" s="11">
        <f t="shared" si="70"/>
        <v>1</v>
      </c>
      <c r="S168" s="11">
        <f t="shared" si="70"/>
        <v>1</v>
      </c>
      <c r="T168" s="11">
        <f t="shared" si="70"/>
        <v>1</v>
      </c>
      <c r="U168" s="11">
        <f t="shared" si="70"/>
        <v>1</v>
      </c>
      <c r="V168" s="11">
        <f t="shared" si="70"/>
        <v>1</v>
      </c>
      <c r="W168" s="11">
        <f t="shared" si="70"/>
        <v>1</v>
      </c>
    </row>
    <row r="169" spans="1:28" outlineLevel="1" x14ac:dyDescent="0.2">
      <c r="B169" s="4" t="s">
        <v>0</v>
      </c>
      <c r="C169" s="11">
        <f t="shared" ref="C169:W169" si="71">IFERROR(C156/C161,0)</f>
        <v>0</v>
      </c>
      <c r="D169" s="11">
        <f t="shared" si="71"/>
        <v>0</v>
      </c>
      <c r="E169" s="11">
        <f t="shared" si="71"/>
        <v>0</v>
      </c>
      <c r="F169" s="11">
        <f t="shared" si="71"/>
        <v>0</v>
      </c>
      <c r="G169" s="11">
        <f t="shared" si="71"/>
        <v>0</v>
      </c>
      <c r="H169" s="11">
        <f t="shared" si="71"/>
        <v>0</v>
      </c>
      <c r="I169" s="11">
        <f t="shared" si="71"/>
        <v>0</v>
      </c>
      <c r="J169" s="11">
        <f t="shared" si="71"/>
        <v>0</v>
      </c>
      <c r="K169" s="11">
        <f t="shared" si="71"/>
        <v>0</v>
      </c>
      <c r="L169" s="11">
        <f t="shared" si="71"/>
        <v>0</v>
      </c>
      <c r="M169" s="11">
        <f t="shared" si="71"/>
        <v>0</v>
      </c>
      <c r="N169" s="11">
        <f t="shared" si="71"/>
        <v>0</v>
      </c>
      <c r="O169" s="11">
        <f t="shared" si="71"/>
        <v>0</v>
      </c>
      <c r="P169" s="11">
        <f t="shared" si="71"/>
        <v>0</v>
      </c>
      <c r="Q169" s="11">
        <f t="shared" si="71"/>
        <v>0</v>
      </c>
      <c r="R169" s="11">
        <f t="shared" si="71"/>
        <v>0</v>
      </c>
      <c r="S169" s="11">
        <f t="shared" si="71"/>
        <v>0</v>
      </c>
      <c r="T169" s="11">
        <f t="shared" si="71"/>
        <v>0</v>
      </c>
      <c r="U169" s="11">
        <f t="shared" si="71"/>
        <v>0</v>
      </c>
      <c r="V169" s="11">
        <f t="shared" si="71"/>
        <v>0</v>
      </c>
      <c r="W169" s="11">
        <f t="shared" si="71"/>
        <v>0</v>
      </c>
    </row>
    <row r="170" spans="1:28" x14ac:dyDescent="0.2">
      <c r="B170" s="4" t="s">
        <v>22</v>
      </c>
      <c r="C170" s="11">
        <f t="shared" ref="C170:W170" si="72">IFERROR(C157/C161,0)</f>
        <v>0</v>
      </c>
      <c r="D170" s="11">
        <f t="shared" si="72"/>
        <v>0</v>
      </c>
      <c r="E170" s="11">
        <f t="shared" si="72"/>
        <v>0</v>
      </c>
      <c r="F170" s="11">
        <f t="shared" si="72"/>
        <v>0</v>
      </c>
      <c r="G170" s="11">
        <f t="shared" si="72"/>
        <v>0</v>
      </c>
      <c r="H170" s="11">
        <f t="shared" si="72"/>
        <v>0</v>
      </c>
      <c r="I170" s="11">
        <f t="shared" si="72"/>
        <v>0</v>
      </c>
      <c r="J170" s="11">
        <f t="shared" si="72"/>
        <v>0</v>
      </c>
      <c r="K170" s="11">
        <f t="shared" si="72"/>
        <v>0</v>
      </c>
      <c r="L170" s="11">
        <f t="shared" si="72"/>
        <v>0</v>
      </c>
      <c r="M170" s="11">
        <f t="shared" si="72"/>
        <v>0</v>
      </c>
      <c r="N170" s="11">
        <f t="shared" si="72"/>
        <v>0</v>
      </c>
      <c r="O170" s="11">
        <f t="shared" si="72"/>
        <v>0</v>
      </c>
      <c r="P170" s="11">
        <f t="shared" si="72"/>
        <v>0</v>
      </c>
      <c r="Q170" s="11">
        <f t="shared" si="72"/>
        <v>0</v>
      </c>
      <c r="R170" s="11">
        <f t="shared" si="72"/>
        <v>0</v>
      </c>
      <c r="S170" s="11">
        <f t="shared" si="72"/>
        <v>0</v>
      </c>
      <c r="T170" s="11">
        <f t="shared" si="72"/>
        <v>0</v>
      </c>
      <c r="U170" s="11">
        <f t="shared" si="72"/>
        <v>0</v>
      </c>
      <c r="V170" s="11">
        <f t="shared" si="72"/>
        <v>0</v>
      </c>
      <c r="W170" s="11">
        <f t="shared" si="72"/>
        <v>0</v>
      </c>
    </row>
    <row r="171" spans="1:28" x14ac:dyDescent="0.2">
      <c r="B171" s="4" t="s">
        <v>23</v>
      </c>
      <c r="C171" s="11">
        <f t="shared" ref="C171:W171" si="73">IFERROR(C158/C161,0)</f>
        <v>0</v>
      </c>
      <c r="D171" s="11">
        <f t="shared" si="73"/>
        <v>0</v>
      </c>
      <c r="E171" s="11">
        <f t="shared" si="73"/>
        <v>0</v>
      </c>
      <c r="F171" s="11">
        <f t="shared" si="73"/>
        <v>0</v>
      </c>
      <c r="G171" s="11">
        <f t="shared" si="73"/>
        <v>0</v>
      </c>
      <c r="H171" s="11">
        <f t="shared" si="73"/>
        <v>0</v>
      </c>
      <c r="I171" s="11">
        <f t="shared" si="73"/>
        <v>0</v>
      </c>
      <c r="J171" s="11">
        <f t="shared" si="73"/>
        <v>0</v>
      </c>
      <c r="K171" s="11">
        <f t="shared" si="73"/>
        <v>0</v>
      </c>
      <c r="L171" s="11">
        <f t="shared" si="73"/>
        <v>0</v>
      </c>
      <c r="M171" s="11">
        <f t="shared" si="73"/>
        <v>0</v>
      </c>
      <c r="N171" s="11">
        <f t="shared" si="73"/>
        <v>0</v>
      </c>
      <c r="O171" s="11">
        <f t="shared" si="73"/>
        <v>0</v>
      </c>
      <c r="P171" s="11">
        <f t="shared" si="73"/>
        <v>0</v>
      </c>
      <c r="Q171" s="11">
        <f t="shared" si="73"/>
        <v>0</v>
      </c>
      <c r="R171" s="11">
        <f t="shared" si="73"/>
        <v>0</v>
      </c>
      <c r="S171" s="11">
        <f t="shared" si="73"/>
        <v>0</v>
      </c>
      <c r="T171" s="11">
        <f t="shared" si="73"/>
        <v>0</v>
      </c>
      <c r="U171" s="11">
        <f t="shared" si="73"/>
        <v>0</v>
      </c>
      <c r="V171" s="11">
        <f t="shared" si="73"/>
        <v>0</v>
      </c>
      <c r="W171" s="11">
        <f t="shared" si="73"/>
        <v>0</v>
      </c>
    </row>
    <row r="172" spans="1:28" s="33" customFormat="1" x14ac:dyDescent="0.2">
      <c r="A172" s="1"/>
      <c r="B172" s="4" t="s">
        <v>17</v>
      </c>
      <c r="C172" s="11">
        <f t="shared" ref="C172:W172" si="74">IFERROR(C159/C161,0)</f>
        <v>0</v>
      </c>
      <c r="D172" s="11">
        <f t="shared" si="74"/>
        <v>0</v>
      </c>
      <c r="E172" s="11">
        <f t="shared" si="74"/>
        <v>0</v>
      </c>
      <c r="F172" s="11">
        <f t="shared" si="74"/>
        <v>0</v>
      </c>
      <c r="G172" s="11">
        <f t="shared" si="74"/>
        <v>0</v>
      </c>
      <c r="H172" s="11">
        <f t="shared" si="74"/>
        <v>0</v>
      </c>
      <c r="I172" s="11">
        <f t="shared" si="74"/>
        <v>0</v>
      </c>
      <c r="J172" s="11">
        <f t="shared" si="74"/>
        <v>0</v>
      </c>
      <c r="K172" s="11">
        <f t="shared" si="74"/>
        <v>0</v>
      </c>
      <c r="L172" s="11">
        <f t="shared" si="74"/>
        <v>0</v>
      </c>
      <c r="M172" s="11">
        <f t="shared" si="74"/>
        <v>0</v>
      </c>
      <c r="N172" s="11">
        <f t="shared" si="74"/>
        <v>0</v>
      </c>
      <c r="O172" s="11">
        <f t="shared" si="74"/>
        <v>0</v>
      </c>
      <c r="P172" s="11">
        <f t="shared" si="74"/>
        <v>0</v>
      </c>
      <c r="Q172" s="11">
        <f t="shared" si="74"/>
        <v>0</v>
      </c>
      <c r="R172" s="11">
        <f t="shared" si="74"/>
        <v>0</v>
      </c>
      <c r="S172" s="11">
        <f t="shared" si="74"/>
        <v>0</v>
      </c>
      <c r="T172" s="11">
        <f t="shared" si="74"/>
        <v>0</v>
      </c>
      <c r="U172" s="11">
        <f t="shared" si="74"/>
        <v>0</v>
      </c>
      <c r="V172" s="11">
        <f t="shared" si="74"/>
        <v>0</v>
      </c>
      <c r="W172" s="11">
        <f t="shared" si="74"/>
        <v>0</v>
      </c>
      <c r="X172" s="1"/>
      <c r="Y172" s="1"/>
      <c r="Z172"/>
      <c r="AA172" s="1"/>
      <c r="AB172" s="1"/>
    </row>
    <row r="173" spans="1:28" outlineLevel="1" x14ac:dyDescent="0.2">
      <c r="B173" s="4" t="s">
        <v>1</v>
      </c>
      <c r="C173" s="11">
        <f t="shared" ref="C173:W173" si="75">IFERROR(C160/C161,0)</f>
        <v>0</v>
      </c>
      <c r="D173" s="11">
        <f t="shared" si="75"/>
        <v>0</v>
      </c>
      <c r="E173" s="11">
        <f t="shared" si="75"/>
        <v>0</v>
      </c>
      <c r="F173" s="11">
        <f t="shared" si="75"/>
        <v>0</v>
      </c>
      <c r="G173" s="11">
        <f t="shared" si="75"/>
        <v>0</v>
      </c>
      <c r="H173" s="11">
        <f t="shared" si="75"/>
        <v>0</v>
      </c>
      <c r="I173" s="11">
        <f t="shared" si="75"/>
        <v>0</v>
      </c>
      <c r="J173" s="11">
        <f t="shared" si="75"/>
        <v>0</v>
      </c>
      <c r="K173" s="11">
        <f t="shared" si="75"/>
        <v>0</v>
      </c>
      <c r="L173" s="11">
        <f t="shared" si="75"/>
        <v>0</v>
      </c>
      <c r="M173" s="11">
        <f t="shared" si="75"/>
        <v>0</v>
      </c>
      <c r="N173" s="11">
        <f t="shared" si="75"/>
        <v>0</v>
      </c>
      <c r="O173" s="11">
        <f t="shared" si="75"/>
        <v>0</v>
      </c>
      <c r="P173" s="11">
        <f t="shared" si="75"/>
        <v>0</v>
      </c>
      <c r="Q173" s="11">
        <f t="shared" si="75"/>
        <v>0</v>
      </c>
      <c r="R173" s="11">
        <f t="shared" si="75"/>
        <v>0</v>
      </c>
      <c r="S173" s="11">
        <f t="shared" si="75"/>
        <v>0</v>
      </c>
      <c r="T173" s="11">
        <f t="shared" si="75"/>
        <v>0</v>
      </c>
      <c r="U173" s="11">
        <f t="shared" si="75"/>
        <v>0</v>
      </c>
      <c r="V173" s="11">
        <f t="shared" si="75"/>
        <v>0</v>
      </c>
      <c r="W173" s="11">
        <f t="shared" si="75"/>
        <v>0</v>
      </c>
    </row>
    <row r="174" spans="1:28" outlineLevel="1" x14ac:dyDescent="0.2"/>
    <row r="175" spans="1:28" outlineLevel="1" x14ac:dyDescent="0.2"/>
    <row r="176" spans="1:28" outlineLevel="1" x14ac:dyDescent="0.2">
      <c r="A176" s="32" t="s">
        <v>82</v>
      </c>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4"/>
      <c r="AA176" s="33"/>
      <c r="AB176" s="33"/>
    </row>
    <row r="177" spans="2:28" outlineLevel="1" x14ac:dyDescent="0.2">
      <c r="B177" s="20" t="s">
        <v>88</v>
      </c>
      <c r="C177" s="5">
        <f>'[12]Table 28'!C$30</f>
        <v>3132.5218759999998</v>
      </c>
      <c r="D177" s="5">
        <f>'[12]Table 28'!D$30</f>
        <v>2662.3744040000001</v>
      </c>
      <c r="E177" s="5">
        <f>'[12]Table 28'!E$30</f>
        <v>3085.0345349999998</v>
      </c>
      <c r="F177" s="5">
        <f>'[12]Table 28'!F$30</f>
        <v>4217.7042270000002</v>
      </c>
      <c r="G177" s="5">
        <f>'[12]Table 28'!G$30</f>
        <v>3458.7815599999999</v>
      </c>
      <c r="H177" s="5">
        <f>'[12]Table 28'!H$30</f>
        <v>3527.3378429999998</v>
      </c>
      <c r="I177" s="5">
        <f>'[12]Table 28'!I$30</f>
        <v>4156.1522779999996</v>
      </c>
      <c r="J177" s="5">
        <f>'[12]Table 28'!J$30</f>
        <v>3054.617776</v>
      </c>
      <c r="K177" s="5">
        <f>'[12]Table 28'!K$30</f>
        <v>3071.8834120000001</v>
      </c>
      <c r="L177" s="5">
        <f>'[12]Table 28'!L$30</f>
        <v>3466.9826539999999</v>
      </c>
      <c r="M177" s="5">
        <f>'[12]Table 28'!M$30</f>
        <v>3714.5626229999998</v>
      </c>
      <c r="N177" s="5">
        <f>'[12]Table 28'!N$30</f>
        <v>4661.4170480000002</v>
      </c>
      <c r="O177" s="5">
        <f>'[12]Table 28'!O$30</f>
        <v>3506.094047</v>
      </c>
      <c r="P177" s="5">
        <f>'[12]Table 28'!P$30</f>
        <v>3006.2101149999999</v>
      </c>
      <c r="Q177" s="5">
        <f>'[12]Table 28'!Q$30</f>
        <v>2884.3739919999998</v>
      </c>
      <c r="R177" s="5">
        <f>'[12]Table 28'!R$30</f>
        <v>2842.333592</v>
      </c>
      <c r="S177" s="5">
        <f>'[12]Table 28'!S$30</f>
        <v>3166.5522580000002</v>
      </c>
      <c r="T177" s="5">
        <f>'[12]Table 28'!T$30</f>
        <v>3055.0431840000001</v>
      </c>
      <c r="U177" s="5">
        <f>'[12]Table 28'!U$30</f>
        <v>2921.029016</v>
      </c>
      <c r="V177" s="5">
        <f>'[12]Table 28'!V$30</f>
        <v>2807.4903260000001</v>
      </c>
      <c r="W177" s="5">
        <f>'[12]Table 28'!W$30</f>
        <v>2779.6875319999999</v>
      </c>
      <c r="Z177" s="21" t="s">
        <v>26</v>
      </c>
      <c r="AB177"/>
    </row>
    <row r="178" spans="2:28" outlineLevel="1" x14ac:dyDescent="0.2">
      <c r="B178" s="7" t="s">
        <v>89</v>
      </c>
      <c r="C178" s="5"/>
      <c r="D178" s="5"/>
      <c r="E178" s="5"/>
      <c r="F178" s="5"/>
      <c r="G178" s="5"/>
      <c r="H178" s="5"/>
      <c r="I178" s="5"/>
      <c r="J178" s="5"/>
      <c r="K178" s="5"/>
      <c r="L178" s="5"/>
      <c r="M178" s="5"/>
      <c r="N178" s="5"/>
      <c r="O178" s="5"/>
      <c r="P178" s="5"/>
      <c r="Q178" s="5"/>
      <c r="R178" s="5"/>
      <c r="S178" s="5"/>
      <c r="T178" s="5"/>
      <c r="U178" s="5"/>
      <c r="V178" s="5"/>
      <c r="W178" s="5"/>
      <c r="Z178" s="21" t="s">
        <v>26</v>
      </c>
      <c r="AB178"/>
    </row>
    <row r="179" spans="2:28" outlineLevel="1" x14ac:dyDescent="0.2">
      <c r="B179" s="7" t="s">
        <v>25</v>
      </c>
      <c r="C179" s="5">
        <f>'[12]Table 31'!C$13</f>
        <v>3.5489999999999999</v>
      </c>
      <c r="D179" s="5">
        <f>'[12]Table 31'!D$13</f>
        <v>3.4380000000000002</v>
      </c>
      <c r="E179" s="5">
        <f>'[12]Table 31'!E$13</f>
        <v>3.496</v>
      </c>
      <c r="F179" s="5">
        <f>'[12]Table 31'!F$13</f>
        <v>3.4969999999999999</v>
      </c>
      <c r="G179" s="5">
        <f>'[12]Table 31'!G$13</f>
        <v>3.589</v>
      </c>
      <c r="H179" s="5">
        <f>'[12]Table 31'!H$13</f>
        <v>3.5670000000000002</v>
      </c>
      <c r="I179" s="5">
        <f>'[12]Table 31'!I$13</f>
        <v>3.641</v>
      </c>
      <c r="J179" s="5">
        <f>'[12]Table 31'!J$13</f>
        <v>3.5489999999999999</v>
      </c>
      <c r="K179" s="5">
        <f>'[12]Table 31'!K$13</f>
        <v>3.6110000000000002</v>
      </c>
      <c r="L179" s="5">
        <f>'[12]Table 31'!L$13</f>
        <v>3.7120000000000002</v>
      </c>
      <c r="M179" s="5">
        <f>'[12]Table 31'!M$13</f>
        <v>3.7370000000000001</v>
      </c>
      <c r="N179" s="5">
        <f>'[12]Table 31'!N$13</f>
        <v>3.7970000000000002</v>
      </c>
      <c r="O179" s="5">
        <f>'[12]Table 31'!O$13</f>
        <v>3.78</v>
      </c>
      <c r="P179" s="5">
        <f>'[12]Table 31'!P$13</f>
        <v>3.976</v>
      </c>
      <c r="Q179" s="5">
        <f>'[12]Table 31'!Q$13</f>
        <v>4.1189999999999998</v>
      </c>
      <c r="R179" s="5">
        <f>'[12]Table 31'!R$13</f>
        <v>3.9260000000000002</v>
      </c>
      <c r="S179" s="5">
        <f>'[12]Table 31'!S$13</f>
        <v>4.0579999999999998</v>
      </c>
      <c r="T179" s="5">
        <f>'[12]Table 31'!T$13</f>
        <v>4.359</v>
      </c>
      <c r="U179" s="5">
        <f>'[12]Table 31'!U$13</f>
        <v>4.1740000000000004</v>
      </c>
      <c r="V179" s="5">
        <f>'[12]Table 31'!V$13</f>
        <v>4.24</v>
      </c>
      <c r="W179" s="5">
        <f>'[12]Table 31'!W$13</f>
        <v>4.4180000000000001</v>
      </c>
      <c r="Z179" s="21" t="s">
        <v>26</v>
      </c>
      <c r="AB179"/>
    </row>
    <row r="180" spans="2:28" outlineLevel="1" x14ac:dyDescent="0.2">
      <c r="B180" s="7" t="s">
        <v>30</v>
      </c>
      <c r="C180" s="5">
        <f>'[12]Table 31'!C$23</f>
        <v>45217.682481999997</v>
      </c>
      <c r="D180" s="5">
        <f>'[12]Table 31'!D$23</f>
        <v>39209.938130000002</v>
      </c>
      <c r="E180" s="5">
        <f>'[12]Table 31'!E$23</f>
        <v>44166.513984999998</v>
      </c>
      <c r="F180" s="5">
        <f>'[12]Table 31'!F$23</f>
        <v>59677.988317000003</v>
      </c>
      <c r="G180" s="5">
        <f>'[12]Table 31'!G$23</f>
        <v>47148.598214999998</v>
      </c>
      <c r="H180" s="5">
        <f>'[12]Table 31'!H$23</f>
        <v>47841.355016000001</v>
      </c>
      <c r="I180" s="5">
        <f>'[12]Table 31'!I$23</f>
        <v>54616.578044000002</v>
      </c>
      <c r="J180" s="5">
        <f>'[12]Table 31'!J$23</f>
        <v>40733.467193999997</v>
      </c>
      <c r="K180" s="5">
        <f>'[12]Table 31'!K$23</f>
        <v>39826.853078</v>
      </c>
      <c r="L180" s="5">
        <f>'[12]Table 31'!L$23</f>
        <v>43260.452608</v>
      </c>
      <c r="M180" s="5">
        <f>'[12]Table 31'!M$23</f>
        <v>45554.348537999998</v>
      </c>
      <c r="N180" s="5">
        <f>'[12]Table 31'!N$23</f>
        <v>55676.095263000003</v>
      </c>
      <c r="O180" s="5">
        <f>'[12]Table 31'!O$23</f>
        <v>41630.974312999999</v>
      </c>
      <c r="P180" s="5">
        <f>'[12]Table 31'!P$23</f>
        <v>33935.774825</v>
      </c>
      <c r="Q180" s="5">
        <f>'[12]Table 31'!Q$23</f>
        <v>31430.015306000001</v>
      </c>
      <c r="R180" s="5">
        <f>'[12]Table 31'!R$23</f>
        <v>32494.478099</v>
      </c>
      <c r="S180" s="5">
        <f>'[12]Table 31'!S$23</f>
        <v>35023.490819999999</v>
      </c>
      <c r="T180" s="5">
        <f>'[12]Table 31'!T$23</f>
        <v>31456.854822000001</v>
      </c>
      <c r="U180" s="5">
        <f>'[12]Table 31'!U$23</f>
        <v>31410.021940999999</v>
      </c>
      <c r="V180" s="5">
        <f>'[12]Table 31'!V$23</f>
        <v>29719.207573</v>
      </c>
      <c r="W180" s="5">
        <f>'[12]Table 31'!W$23</f>
        <v>28239.375034000001</v>
      </c>
      <c r="Z180" s="21" t="s">
        <v>26</v>
      </c>
      <c r="AB180"/>
    </row>
    <row r="181" spans="2:28" outlineLevel="1" x14ac:dyDescent="0.2">
      <c r="B181" s="7" t="s">
        <v>31</v>
      </c>
      <c r="C181" s="5">
        <f t="shared" ref="C181:W181" si="76">C179*C180/1000</f>
        <v>160.47755512861801</v>
      </c>
      <c r="D181" s="5">
        <f t="shared" si="76"/>
        <v>134.80376729094002</v>
      </c>
      <c r="E181" s="5">
        <f t="shared" si="76"/>
        <v>154.40613289155999</v>
      </c>
      <c r="F181" s="5">
        <f t="shared" si="76"/>
        <v>208.69392514454898</v>
      </c>
      <c r="G181" s="5">
        <f t="shared" si="76"/>
        <v>169.21631899363499</v>
      </c>
      <c r="H181" s="5">
        <f t="shared" si="76"/>
        <v>170.65011334207199</v>
      </c>
      <c r="I181" s="5">
        <f t="shared" si="76"/>
        <v>198.85896065820401</v>
      </c>
      <c r="J181" s="5">
        <f t="shared" si="76"/>
        <v>144.56307507150601</v>
      </c>
      <c r="K181" s="5">
        <f t="shared" si="76"/>
        <v>143.81476646465799</v>
      </c>
      <c r="L181" s="5">
        <f t="shared" si="76"/>
        <v>160.58280008089599</v>
      </c>
      <c r="M181" s="5">
        <f t="shared" si="76"/>
        <v>170.23660048650601</v>
      </c>
      <c r="N181" s="5">
        <f t="shared" si="76"/>
        <v>211.40213371361102</v>
      </c>
      <c r="O181" s="5">
        <f t="shared" si="76"/>
        <v>157.36508290313998</v>
      </c>
      <c r="P181" s="5">
        <f t="shared" si="76"/>
        <v>134.92864070419998</v>
      </c>
      <c r="Q181" s="5">
        <f t="shared" si="76"/>
        <v>129.46023304541401</v>
      </c>
      <c r="R181" s="5">
        <f t="shared" si="76"/>
        <v>127.573321016674</v>
      </c>
      <c r="S181" s="5">
        <f t="shared" si="76"/>
        <v>142.12532574755997</v>
      </c>
      <c r="T181" s="5">
        <f t="shared" si="76"/>
        <v>137.120430169098</v>
      </c>
      <c r="U181" s="5">
        <f t="shared" si="76"/>
        <v>131.10543158173402</v>
      </c>
      <c r="V181" s="5">
        <f t="shared" si="76"/>
        <v>126.00944010952</v>
      </c>
      <c r="W181" s="5">
        <f t="shared" si="76"/>
        <v>124.76155890021201</v>
      </c>
    </row>
    <row r="182" spans="2:28" outlineLevel="1" x14ac:dyDescent="0.2">
      <c r="B182" s="7" t="s">
        <v>140</v>
      </c>
      <c r="C182" s="14">
        <f t="shared" ref="C182:W182" si="77">C177/C181</f>
        <v>19.519999999310659</v>
      </c>
      <c r="D182" s="14">
        <f t="shared" si="77"/>
        <v>19.750000000029189</v>
      </c>
      <c r="E182" s="14">
        <f t="shared" si="77"/>
        <v>19.97999999887719</v>
      </c>
      <c r="F182" s="14">
        <f t="shared" si="77"/>
        <v>20.209999999179015</v>
      </c>
      <c r="G182" s="14">
        <f t="shared" si="77"/>
        <v>20.43999999864139</v>
      </c>
      <c r="H182" s="14">
        <f t="shared" si="77"/>
        <v>20.670000001285505</v>
      </c>
      <c r="I182" s="14">
        <f t="shared" si="77"/>
        <v>20.900000001224665</v>
      </c>
      <c r="J182" s="14">
        <f t="shared" si="77"/>
        <v>21.1299999981951</v>
      </c>
      <c r="K182" s="14">
        <f t="shared" si="77"/>
        <v>21.360000002189661</v>
      </c>
      <c r="L182" s="14">
        <f t="shared" si="77"/>
        <v>21.590000001578346</v>
      </c>
      <c r="M182" s="14">
        <f t="shared" si="77"/>
        <v>21.820000002258261</v>
      </c>
      <c r="N182" s="14">
        <f t="shared" si="77"/>
        <v>22.049999998178247</v>
      </c>
      <c r="O182" s="14">
        <f t="shared" si="77"/>
        <v>22.27999999947918</v>
      </c>
      <c r="P182" s="14">
        <f t="shared" si="77"/>
        <v>22.28000000081839</v>
      </c>
      <c r="Q182" s="14">
        <f t="shared" si="77"/>
        <v>22.279999998054812</v>
      </c>
      <c r="R182" s="14">
        <f t="shared" si="77"/>
        <v>22.279999998028611</v>
      </c>
      <c r="S182" s="14">
        <f t="shared" si="77"/>
        <v>22.280000002422959</v>
      </c>
      <c r="T182" s="14">
        <f t="shared" si="77"/>
        <v>22.279999998778422</v>
      </c>
      <c r="U182" s="14">
        <f t="shared" si="77"/>
        <v>22.280000002737996</v>
      </c>
      <c r="V182" s="14">
        <f t="shared" si="77"/>
        <v>22.280000002856092</v>
      </c>
      <c r="W182" s="14">
        <f t="shared" si="77"/>
        <v>22.279999997621672</v>
      </c>
    </row>
    <row r="183" spans="2:28" outlineLevel="1" x14ac:dyDescent="0.2">
      <c r="B183" s="7" t="s">
        <v>90</v>
      </c>
      <c r="C183" s="5">
        <f t="shared" ref="C183:W183" si="78">C180*C182</f>
        <v>882649.16201746953</v>
      </c>
      <c r="D183" s="5">
        <f t="shared" si="78"/>
        <v>774396.27806864458</v>
      </c>
      <c r="E183" s="5">
        <f t="shared" si="78"/>
        <v>882446.94937070936</v>
      </c>
      <c r="F183" s="5">
        <f t="shared" si="78"/>
        <v>1206092.1438375753</v>
      </c>
      <c r="G183" s="5">
        <f t="shared" si="78"/>
        <v>963717.34745054343</v>
      </c>
      <c r="H183" s="5">
        <f t="shared" si="78"/>
        <v>988880.80824222032</v>
      </c>
      <c r="I183" s="5">
        <f t="shared" si="78"/>
        <v>1141486.481186487</v>
      </c>
      <c r="J183" s="5">
        <f t="shared" si="78"/>
        <v>860698.16173570009</v>
      </c>
      <c r="K183" s="5">
        <f t="shared" si="78"/>
        <v>850701.58183328738</v>
      </c>
      <c r="L183" s="5">
        <f t="shared" si="78"/>
        <v>933993.171875</v>
      </c>
      <c r="M183" s="5">
        <f t="shared" si="78"/>
        <v>993995.88520203356</v>
      </c>
      <c r="N183" s="5">
        <f t="shared" si="78"/>
        <v>1227657.9004477221</v>
      </c>
      <c r="O183" s="5">
        <f t="shared" si="78"/>
        <v>927538.1076719577</v>
      </c>
      <c r="P183" s="5">
        <f t="shared" si="78"/>
        <v>756089.06312877266</v>
      </c>
      <c r="Q183" s="5">
        <f t="shared" si="78"/>
        <v>700260.74095654278</v>
      </c>
      <c r="R183" s="5">
        <f t="shared" si="78"/>
        <v>723976.9719816607</v>
      </c>
      <c r="S183" s="5">
        <f t="shared" si="78"/>
        <v>780323.37555446045</v>
      </c>
      <c r="T183" s="5">
        <f t="shared" si="78"/>
        <v>700858.72539573302</v>
      </c>
      <c r="U183" s="5">
        <f t="shared" si="78"/>
        <v>699815.28893148049</v>
      </c>
      <c r="V183" s="5">
        <f t="shared" si="78"/>
        <v>662143.94481132075</v>
      </c>
      <c r="W183" s="5">
        <f t="shared" si="78"/>
        <v>629173.27569035755</v>
      </c>
    </row>
    <row r="184" spans="2:28" outlineLevel="1" x14ac:dyDescent="0.2"/>
    <row r="185" spans="2:28" outlineLevel="1" x14ac:dyDescent="0.2">
      <c r="B185" s="8" t="s">
        <v>14</v>
      </c>
      <c r="C185" s="13"/>
      <c r="H185" s="5"/>
    </row>
    <row r="186" spans="2:28" outlineLevel="1" x14ac:dyDescent="0.2">
      <c r="B186" s="4" t="s">
        <v>18</v>
      </c>
      <c r="C186" s="5">
        <f>IFERROR(INDEX('[12]Table 28'!C$14:C$19,MATCH($B186,'[12]Table 28'!$B$14:$B$19,0))*1000,0)</f>
        <v>0</v>
      </c>
      <c r="D186" s="5">
        <f>IFERROR(INDEX('[12]Table 28'!D$14:D$19,MATCH($B186,'[12]Table 28'!$B$14:$B$19,0))*1000,0)</f>
        <v>0</v>
      </c>
      <c r="E186" s="5">
        <f>IFERROR(INDEX('[12]Table 28'!E$14:E$19,MATCH($B186,'[12]Table 28'!$B$14:$B$19,0))*1000,0)</f>
        <v>0</v>
      </c>
      <c r="F186" s="5">
        <f>IFERROR(INDEX('[12]Table 28'!F$14:F$19,MATCH($B186,'[12]Table 28'!$B$14:$B$19,0))*1000,0)</f>
        <v>0</v>
      </c>
      <c r="G186" s="5">
        <f>IFERROR(INDEX('[12]Table 28'!G$14:G$19,MATCH($B186,'[12]Table 28'!$B$14:$B$19,0))*1000,0)</f>
        <v>0</v>
      </c>
      <c r="H186" s="5">
        <f>IFERROR(INDEX('[12]Table 28'!H$14:H$19,MATCH($B186,'[12]Table 28'!$B$14:$B$19,0))*1000,0)</f>
        <v>0</v>
      </c>
      <c r="I186" s="5">
        <f>IFERROR(INDEX('[12]Table 28'!I$14:I$19,MATCH($B186,'[12]Table 28'!$B$14:$B$19,0))*1000,0)</f>
        <v>0</v>
      </c>
      <c r="J186" s="5">
        <f>IFERROR(INDEX('[12]Table 28'!J$14:J$19,MATCH($B186,'[12]Table 28'!$B$14:$B$19,0))*1000,0)</f>
        <v>0</v>
      </c>
      <c r="K186" s="5">
        <f>IFERROR(INDEX('[12]Table 28'!K$14:K$19,MATCH($B186,'[12]Table 28'!$B$14:$B$19,0))*1000,0)</f>
        <v>0</v>
      </c>
      <c r="L186" s="5">
        <f>IFERROR(INDEX('[12]Table 28'!L$14:L$19,MATCH($B186,'[12]Table 28'!$B$14:$B$19,0))*1000,0)</f>
        <v>0</v>
      </c>
      <c r="M186" s="5">
        <f>IFERROR(INDEX('[12]Table 28'!M$14:M$19,MATCH($B186,'[12]Table 28'!$B$14:$B$19,0))*1000,0)</f>
        <v>0</v>
      </c>
      <c r="N186" s="5">
        <f>IFERROR(INDEX('[12]Table 28'!N$14:N$19,MATCH($B186,'[12]Table 28'!$B$14:$B$19,0))*1000,0)</f>
        <v>0</v>
      </c>
      <c r="O186" s="5">
        <f>IFERROR(INDEX('[12]Table 28'!O$14:O$19,MATCH($B186,'[12]Table 28'!$B$14:$B$19,0))*1000,0)</f>
        <v>0</v>
      </c>
      <c r="P186" s="5">
        <f>IFERROR(INDEX('[12]Table 28'!P$14:P$19,MATCH($B186,'[12]Table 28'!$B$14:$B$19,0))*1000,0)</f>
        <v>0</v>
      </c>
      <c r="Q186" s="5">
        <f>IFERROR(INDEX('[12]Table 28'!Q$14:Q$19,MATCH($B186,'[12]Table 28'!$B$14:$B$19,0))*1000,0)</f>
        <v>0</v>
      </c>
      <c r="R186" s="5">
        <f>IFERROR(INDEX('[12]Table 28'!R$14:R$19,MATCH($B186,'[12]Table 28'!$B$14:$B$19,0))*1000,0)</f>
        <v>0</v>
      </c>
      <c r="S186" s="5">
        <f>IFERROR(INDEX('[12]Table 28'!S$14:S$19,MATCH($B186,'[12]Table 28'!$B$14:$B$19,0))*1000,0)</f>
        <v>0</v>
      </c>
      <c r="T186" s="5">
        <f>IFERROR(INDEX('[12]Table 28'!T$14:T$19,MATCH($B186,'[12]Table 28'!$B$14:$B$19,0))*1000,0)</f>
        <v>0</v>
      </c>
      <c r="U186" s="5">
        <f>IFERROR(INDEX('[12]Table 28'!U$14:U$19,MATCH($B186,'[12]Table 28'!$B$14:$B$19,0))*1000,0)</f>
        <v>0</v>
      </c>
      <c r="V186" s="5">
        <f>IFERROR(INDEX('[12]Table 28'!V$14:V$19,MATCH($B186,'[12]Table 28'!$B$14:$B$19,0))*1000,0)</f>
        <v>0</v>
      </c>
      <c r="W186" s="5">
        <f>IFERROR(INDEX('[12]Table 28'!W$14:W$19,MATCH($B186,'[12]Table 28'!$B$14:$B$19,0))*1000,0)</f>
        <v>0</v>
      </c>
      <c r="Z186" s="21" t="s">
        <v>26</v>
      </c>
    </row>
    <row r="187" spans="2:28" outlineLevel="1" x14ac:dyDescent="0.2">
      <c r="B187" s="4" t="s">
        <v>19</v>
      </c>
      <c r="C187" s="5">
        <f>IFERROR(INDEX('[12]Table 28'!C$14:C$19,MATCH($B187,'[12]Table 28'!$B$14:$B$19,0))*1000,0)</f>
        <v>0</v>
      </c>
      <c r="D187" s="5">
        <f>IFERROR(INDEX('[12]Table 28'!D$14:D$19,MATCH($B187,'[12]Table 28'!$B$14:$B$19,0))*1000,0)</f>
        <v>0</v>
      </c>
      <c r="E187" s="5">
        <f>IFERROR(INDEX('[12]Table 28'!E$14:E$19,MATCH($B187,'[12]Table 28'!$B$14:$B$19,0))*1000,0)</f>
        <v>0</v>
      </c>
      <c r="F187" s="5">
        <f>IFERROR(INDEX('[12]Table 28'!F$14:F$19,MATCH($B187,'[12]Table 28'!$B$14:$B$19,0))*1000,0)</f>
        <v>0</v>
      </c>
      <c r="G187" s="5">
        <f>IFERROR(INDEX('[12]Table 28'!G$14:G$19,MATCH($B187,'[12]Table 28'!$B$14:$B$19,0))*1000,0)</f>
        <v>0</v>
      </c>
      <c r="H187" s="5">
        <f>IFERROR(INDEX('[12]Table 28'!H$14:H$19,MATCH($B187,'[12]Table 28'!$B$14:$B$19,0))*1000,0)</f>
        <v>0</v>
      </c>
      <c r="I187" s="5">
        <f>IFERROR(INDEX('[12]Table 28'!I$14:I$19,MATCH($B187,'[12]Table 28'!$B$14:$B$19,0))*1000,0)</f>
        <v>0</v>
      </c>
      <c r="J187" s="5">
        <f>IFERROR(INDEX('[12]Table 28'!J$14:J$19,MATCH($B187,'[12]Table 28'!$B$14:$B$19,0))*1000,0)</f>
        <v>0</v>
      </c>
      <c r="K187" s="5">
        <f>IFERROR(INDEX('[12]Table 28'!K$14:K$19,MATCH($B187,'[12]Table 28'!$B$14:$B$19,0))*1000,0)</f>
        <v>0</v>
      </c>
      <c r="L187" s="5">
        <f>IFERROR(INDEX('[12]Table 28'!L$14:L$19,MATCH($B187,'[12]Table 28'!$B$14:$B$19,0))*1000,0)</f>
        <v>0</v>
      </c>
      <c r="M187" s="5">
        <f>IFERROR(INDEX('[12]Table 28'!M$14:M$19,MATCH($B187,'[12]Table 28'!$B$14:$B$19,0))*1000,0)</f>
        <v>0</v>
      </c>
      <c r="N187" s="5">
        <f>IFERROR(INDEX('[12]Table 28'!N$14:N$19,MATCH($B187,'[12]Table 28'!$B$14:$B$19,0))*1000,0)</f>
        <v>0</v>
      </c>
      <c r="O187" s="5">
        <f>IFERROR(INDEX('[12]Table 28'!O$14:O$19,MATCH($B187,'[12]Table 28'!$B$14:$B$19,0))*1000,0)</f>
        <v>0</v>
      </c>
      <c r="P187" s="5">
        <f>IFERROR(INDEX('[12]Table 28'!P$14:P$19,MATCH($B187,'[12]Table 28'!$B$14:$B$19,0))*1000,0)</f>
        <v>0</v>
      </c>
      <c r="Q187" s="5">
        <f>IFERROR(INDEX('[12]Table 28'!Q$14:Q$19,MATCH($B187,'[12]Table 28'!$B$14:$B$19,0))*1000,0)</f>
        <v>0</v>
      </c>
      <c r="R187" s="5">
        <f>IFERROR(INDEX('[12]Table 28'!R$14:R$19,MATCH($B187,'[12]Table 28'!$B$14:$B$19,0))*1000,0)</f>
        <v>0</v>
      </c>
      <c r="S187" s="5">
        <f>IFERROR(INDEX('[12]Table 28'!S$14:S$19,MATCH($B187,'[12]Table 28'!$B$14:$B$19,0))*1000,0)</f>
        <v>0</v>
      </c>
      <c r="T187" s="5">
        <f>IFERROR(INDEX('[12]Table 28'!T$14:T$19,MATCH($B187,'[12]Table 28'!$B$14:$B$19,0))*1000,0)</f>
        <v>0</v>
      </c>
      <c r="U187" s="5">
        <f>IFERROR(INDEX('[12]Table 28'!U$14:U$19,MATCH($B187,'[12]Table 28'!$B$14:$B$19,0))*1000,0)</f>
        <v>0</v>
      </c>
      <c r="V187" s="5">
        <f>IFERROR(INDEX('[12]Table 28'!V$14:V$19,MATCH($B187,'[12]Table 28'!$B$14:$B$19,0))*1000,0)</f>
        <v>0</v>
      </c>
      <c r="W187" s="5">
        <f>IFERROR(INDEX('[12]Table 28'!W$14:W$19,MATCH($B187,'[12]Table 28'!$B$14:$B$19,0))*1000,0)</f>
        <v>0</v>
      </c>
      <c r="Z187" s="21" t="s">
        <v>26</v>
      </c>
    </row>
    <row r="188" spans="2:28" outlineLevel="1" x14ac:dyDescent="0.2">
      <c r="B188" s="4" t="s">
        <v>16</v>
      </c>
      <c r="C188" s="5">
        <f>IFERROR(INDEX('[12]Table 28'!C$14:C$19,MATCH($B188,'[12]Table 28'!$B$14:$B$19,0))*1000,0)</f>
        <v>1793.4390000000001</v>
      </c>
      <c r="D188" s="5">
        <f>IFERROR(INDEX('[12]Table 28'!D$14:D$19,MATCH($B188,'[12]Table 28'!$B$14:$B$19,0))*1000,0)</f>
        <v>1539.232</v>
      </c>
      <c r="E188" s="5">
        <f>IFERROR(INDEX('[12]Table 28'!E$14:E$19,MATCH($B188,'[12]Table 28'!$B$14:$B$19,0))*1000,0)</f>
        <v>1712.9390000000001</v>
      </c>
      <c r="F188" s="5">
        <f>IFERROR(INDEX('[12]Table 28'!F$14:F$19,MATCH($B188,'[12]Table 28'!$B$14:$B$19,0))*1000,0)</f>
        <v>2285.7850000000003</v>
      </c>
      <c r="G188" s="5">
        <f>IFERROR(INDEX('[12]Table 28'!G$14:G$19,MATCH($B188,'[12]Table 28'!$B$14:$B$19,0))*1000,0)</f>
        <v>1746.816</v>
      </c>
      <c r="H188" s="5">
        <f>IFERROR(INDEX('[12]Table 28'!H$14:H$19,MATCH($B188,'[12]Table 28'!$B$14:$B$19,0))*1000,0)</f>
        <v>1716.6610000000001</v>
      </c>
      <c r="I188" s="5">
        <f>IFERROR(INDEX('[12]Table 28'!I$14:I$19,MATCH($B188,'[12]Table 28'!$B$14:$B$19,0))*1000,0)</f>
        <v>1736.0359999999998</v>
      </c>
      <c r="J188" s="5">
        <f>IFERROR(INDEX('[12]Table 28'!J$14:J$19,MATCH($B188,'[12]Table 28'!$B$14:$B$19,0))*1000,0)</f>
        <v>1509.9380000000001</v>
      </c>
      <c r="K188" s="5">
        <f>IFERROR(INDEX('[12]Table 28'!K$14:K$19,MATCH($B188,'[12]Table 28'!$B$14:$B$19,0))*1000,0)</f>
        <v>1606.624</v>
      </c>
      <c r="L188" s="5">
        <f>IFERROR(INDEX('[12]Table 28'!L$14:L$19,MATCH($B188,'[12]Table 28'!$B$14:$B$19,0))*1000,0)</f>
        <v>1514.173</v>
      </c>
      <c r="M188" s="5">
        <f>IFERROR(INDEX('[12]Table 28'!M$14:M$19,MATCH($B188,'[12]Table 28'!$B$14:$B$19,0))*1000,0)</f>
        <v>1553.454</v>
      </c>
      <c r="N188" s="5">
        <f>IFERROR(INDEX('[12]Table 28'!N$14:N$19,MATCH($B188,'[12]Table 28'!$B$14:$B$19,0))*1000,0)</f>
        <v>2019.2899999999997</v>
      </c>
      <c r="O188" s="5">
        <f>IFERROR(INDEX('[12]Table 28'!O$14:O$19,MATCH($B188,'[12]Table 28'!$B$14:$B$19,0))*1000,0)</f>
        <v>1393.748</v>
      </c>
      <c r="P188" s="5">
        <f>IFERROR(INDEX('[12]Table 28'!P$14:P$19,MATCH($B188,'[12]Table 28'!$B$14:$B$19,0))*1000,0)</f>
        <v>1167.1110000000001</v>
      </c>
      <c r="Q188" s="5">
        <f>IFERROR(INDEX('[12]Table 28'!Q$14:Q$19,MATCH($B188,'[12]Table 28'!$B$14:$B$19,0))*1000,0)</f>
        <v>1134.7809999999999</v>
      </c>
      <c r="R188" s="5">
        <f>IFERROR(INDEX('[12]Table 28'!R$14:R$19,MATCH($B188,'[12]Table 28'!$B$14:$B$19,0))*1000,0)</f>
        <v>1094.3700000000001</v>
      </c>
      <c r="S188" s="5">
        <f>IFERROR(INDEX('[12]Table 28'!S$14:S$19,MATCH($B188,'[12]Table 28'!$B$14:$B$19,0))*1000,0)</f>
        <v>1228.885</v>
      </c>
      <c r="T188" s="5">
        <f>IFERROR(INDEX('[12]Table 28'!T$14:T$19,MATCH($B188,'[12]Table 28'!$B$14:$B$19,0))*1000,0)</f>
        <v>513.76800000000003</v>
      </c>
      <c r="U188" s="5">
        <f>IFERROR(INDEX('[12]Table 28'!U$14:U$19,MATCH($B188,'[12]Table 28'!$B$14:$B$19,0))*1000,0)</f>
        <v>807.23400000000004</v>
      </c>
      <c r="V188" s="5">
        <f>IFERROR(INDEX('[12]Table 28'!V$14:V$19,MATCH($B188,'[12]Table 28'!$B$14:$B$19,0))*1000,0)</f>
        <v>921.77299999999991</v>
      </c>
      <c r="W188" s="5">
        <f>IFERROR(INDEX('[12]Table 28'!W$14:W$19,MATCH($B188,'[12]Table 28'!$B$14:$B$19,0))*1000,0)</f>
        <v>692.14200000000005</v>
      </c>
      <c r="Z188" s="21" t="s">
        <v>26</v>
      </c>
    </row>
    <row r="189" spans="2:28" outlineLevel="1" x14ac:dyDescent="0.2">
      <c r="B189" s="4" t="s">
        <v>21</v>
      </c>
      <c r="C189" s="5">
        <f>IFERROR(INDEX('[12]Table 28'!C$14:C$19,MATCH($B189,'[12]Table 28'!$B$14:$B$19,0))*1000,0)</f>
        <v>0</v>
      </c>
      <c r="D189" s="5">
        <f>IFERROR(INDEX('[12]Table 28'!D$14:D$19,MATCH($B189,'[12]Table 28'!$B$14:$B$19,0))*1000,0)</f>
        <v>0</v>
      </c>
      <c r="E189" s="5">
        <f>IFERROR(INDEX('[12]Table 28'!E$14:E$19,MATCH($B189,'[12]Table 28'!$B$14:$B$19,0))*1000,0)</f>
        <v>0</v>
      </c>
      <c r="F189" s="5">
        <f>IFERROR(INDEX('[12]Table 28'!F$14:F$19,MATCH($B189,'[12]Table 28'!$B$14:$B$19,0))*1000,0)</f>
        <v>0</v>
      </c>
      <c r="G189" s="5">
        <f>IFERROR(INDEX('[12]Table 28'!G$14:G$19,MATCH($B189,'[12]Table 28'!$B$14:$B$19,0))*1000,0)</f>
        <v>0</v>
      </c>
      <c r="H189" s="5">
        <f>IFERROR(INDEX('[12]Table 28'!H$14:H$19,MATCH($B189,'[12]Table 28'!$B$14:$B$19,0))*1000,0)</f>
        <v>0</v>
      </c>
      <c r="I189" s="5">
        <f>IFERROR(INDEX('[12]Table 28'!I$14:I$19,MATCH($B189,'[12]Table 28'!$B$14:$B$19,0))*1000,0)</f>
        <v>0</v>
      </c>
      <c r="J189" s="5">
        <f>IFERROR(INDEX('[12]Table 28'!J$14:J$19,MATCH($B189,'[12]Table 28'!$B$14:$B$19,0))*1000,0)</f>
        <v>0</v>
      </c>
      <c r="K189" s="5">
        <f>IFERROR(INDEX('[12]Table 28'!K$14:K$19,MATCH($B189,'[12]Table 28'!$B$14:$B$19,0))*1000,0)</f>
        <v>0</v>
      </c>
      <c r="L189" s="5">
        <f>IFERROR(INDEX('[12]Table 28'!L$14:L$19,MATCH($B189,'[12]Table 28'!$B$14:$B$19,0))*1000,0)</f>
        <v>0</v>
      </c>
      <c r="M189" s="5">
        <f>IFERROR(INDEX('[12]Table 28'!M$14:M$19,MATCH($B189,'[12]Table 28'!$B$14:$B$19,0))*1000,0)</f>
        <v>0</v>
      </c>
      <c r="N189" s="5">
        <f>IFERROR(INDEX('[12]Table 28'!N$14:N$19,MATCH($B189,'[12]Table 28'!$B$14:$B$19,0))*1000,0)</f>
        <v>0</v>
      </c>
      <c r="O189" s="5">
        <f>IFERROR(INDEX('[12]Table 28'!O$14:O$19,MATCH($B189,'[12]Table 28'!$B$14:$B$19,0))*1000,0)</f>
        <v>0</v>
      </c>
      <c r="P189" s="5">
        <f>IFERROR(INDEX('[12]Table 28'!P$14:P$19,MATCH($B189,'[12]Table 28'!$B$14:$B$19,0))*1000,0)</f>
        <v>0</v>
      </c>
      <c r="Q189" s="5">
        <f>IFERROR(INDEX('[12]Table 28'!Q$14:Q$19,MATCH($B189,'[12]Table 28'!$B$14:$B$19,0))*1000,0)</f>
        <v>0</v>
      </c>
      <c r="R189" s="5">
        <f>IFERROR(INDEX('[12]Table 28'!R$14:R$19,MATCH($B189,'[12]Table 28'!$B$14:$B$19,0))*1000,0)</f>
        <v>0</v>
      </c>
      <c r="S189" s="5">
        <f>IFERROR(INDEX('[12]Table 28'!S$14:S$19,MATCH($B189,'[12]Table 28'!$B$14:$B$19,0))*1000,0)</f>
        <v>0</v>
      </c>
      <c r="T189" s="5">
        <f>IFERROR(INDEX('[12]Table 28'!T$14:T$19,MATCH($B189,'[12]Table 28'!$B$14:$B$19,0))*1000,0)</f>
        <v>0</v>
      </c>
      <c r="U189" s="5">
        <f>IFERROR(INDEX('[12]Table 28'!U$14:U$19,MATCH($B189,'[12]Table 28'!$B$14:$B$19,0))*1000,0)</f>
        <v>0</v>
      </c>
      <c r="V189" s="5">
        <f>IFERROR(INDEX('[12]Table 28'!V$14:V$19,MATCH($B189,'[12]Table 28'!$B$14:$B$19,0))*1000,0)</f>
        <v>0</v>
      </c>
      <c r="W189" s="5">
        <f>IFERROR(INDEX('[12]Table 28'!W$14:W$19,MATCH($B189,'[12]Table 28'!$B$14:$B$19,0))*1000,0)</f>
        <v>0</v>
      </c>
      <c r="Z189" s="21" t="s">
        <v>26</v>
      </c>
    </row>
    <row r="190" spans="2:28" outlineLevel="1" x14ac:dyDescent="0.2">
      <c r="B190" s="4" t="s">
        <v>20</v>
      </c>
      <c r="C190" s="5">
        <f>IFERROR(INDEX('[12]Table 28'!C$14:C$19,MATCH($B190,'[12]Table 28'!$B$14:$B$19,0))*1000,0)</f>
        <v>132.09399999999999</v>
      </c>
      <c r="D190" s="5">
        <f>IFERROR(INDEX('[12]Table 28'!D$14:D$19,MATCH($B190,'[12]Table 28'!$B$14:$B$19,0))*1000,0)</f>
        <v>37.453000000000003</v>
      </c>
      <c r="E190" s="5">
        <f>IFERROR(INDEX('[12]Table 28'!E$14:E$19,MATCH($B190,'[12]Table 28'!$B$14:$B$19,0))*1000,0)</f>
        <v>25.238</v>
      </c>
      <c r="F190" s="5">
        <f>IFERROR(INDEX('[12]Table 28'!F$14:F$19,MATCH($B190,'[12]Table 28'!$B$14:$B$19,0))*1000,0)</f>
        <v>56.683999999999997</v>
      </c>
      <c r="G190" s="5">
        <f>IFERROR(INDEX('[12]Table 28'!G$14:G$19,MATCH($B190,'[12]Table 28'!$B$14:$B$19,0))*1000,0)</f>
        <v>60.359000000000002</v>
      </c>
      <c r="H190" s="5">
        <f>IFERROR(INDEX('[12]Table 28'!H$14:H$19,MATCH($B190,'[12]Table 28'!$B$14:$B$19,0))*1000,0)</f>
        <v>20.683</v>
      </c>
      <c r="I190" s="5">
        <f>IFERROR(INDEX('[12]Table 28'!I$14:I$19,MATCH($B190,'[12]Table 28'!$B$14:$B$19,0))*1000,0)</f>
        <v>40.731999999999999</v>
      </c>
      <c r="J190" s="5">
        <f>IFERROR(INDEX('[12]Table 28'!J$14:J$19,MATCH($B190,'[12]Table 28'!$B$14:$B$19,0))*1000,0)</f>
        <v>62.183</v>
      </c>
      <c r="K190" s="5">
        <f>IFERROR(INDEX('[12]Table 28'!K$14:K$19,MATCH($B190,'[12]Table 28'!$B$14:$B$19,0))*1000,0)</f>
        <v>29.780999999999999</v>
      </c>
      <c r="L190" s="5">
        <f>IFERROR(INDEX('[12]Table 28'!L$14:L$19,MATCH($B190,'[12]Table 28'!$B$14:$B$19,0))*1000,0)</f>
        <v>36.78</v>
      </c>
      <c r="M190" s="5">
        <f>IFERROR(INDEX('[12]Table 28'!M$14:M$19,MATCH($B190,'[12]Table 28'!$B$14:$B$19,0))*1000,0)</f>
        <v>33.848999999999997</v>
      </c>
      <c r="N190" s="5">
        <f>IFERROR(INDEX('[12]Table 28'!N$14:N$19,MATCH($B190,'[12]Table 28'!$B$14:$B$19,0))*1000,0)</f>
        <v>47.375</v>
      </c>
      <c r="O190" s="5">
        <f>IFERROR(INDEX('[12]Table 28'!O$14:O$19,MATCH($B190,'[12]Table 28'!$B$14:$B$19,0))*1000,0)</f>
        <v>60.373999999999995</v>
      </c>
      <c r="P190" s="5">
        <f>IFERROR(INDEX('[12]Table 28'!P$14:P$19,MATCH($B190,'[12]Table 28'!$B$14:$B$19,0))*1000,0)</f>
        <v>52.790999999999997</v>
      </c>
      <c r="Q190" s="5">
        <f>IFERROR(INDEX('[12]Table 28'!Q$14:Q$19,MATCH($B190,'[12]Table 28'!$B$14:$B$19,0))*1000,0)</f>
        <v>71.068999999999988</v>
      </c>
      <c r="R190" s="5">
        <f>IFERROR(INDEX('[12]Table 28'!R$14:R$19,MATCH($B190,'[12]Table 28'!$B$14:$B$19,0))*1000,0)</f>
        <v>81.259</v>
      </c>
      <c r="S190" s="5">
        <f>IFERROR(INDEX('[12]Table 28'!S$14:S$19,MATCH($B190,'[12]Table 28'!$B$14:$B$19,0))*1000,0)</f>
        <v>103.79900000000001</v>
      </c>
      <c r="T190" s="5">
        <f>IFERROR(INDEX('[12]Table 28'!T$14:T$19,MATCH($B190,'[12]Table 28'!$B$14:$B$19,0))*1000,0)</f>
        <v>91.467999999999989</v>
      </c>
      <c r="U190" s="5">
        <f>IFERROR(INDEX('[12]Table 28'!U$14:U$19,MATCH($B190,'[12]Table 28'!$B$14:$B$19,0))*1000,0)</f>
        <v>73.634</v>
      </c>
      <c r="V190" s="5">
        <f>IFERROR(INDEX('[12]Table 28'!V$14:V$19,MATCH($B190,'[12]Table 28'!$B$14:$B$19,0))*1000,0)</f>
        <v>94.997</v>
      </c>
      <c r="W190" s="5">
        <f>IFERROR(INDEX('[12]Table 28'!W$14:W$19,MATCH($B190,'[12]Table 28'!$B$14:$B$19,0))*1000,0)</f>
        <v>94.933999999999997</v>
      </c>
      <c r="Z190" s="21" t="s">
        <v>26</v>
      </c>
    </row>
    <row r="191" spans="2:28" outlineLevel="1" x14ac:dyDescent="0.2">
      <c r="B191" s="4" t="s">
        <v>0</v>
      </c>
      <c r="C191" s="5">
        <f>IFERROR(INDEX('[12]Table 28'!C$14:C$19,MATCH($B191,'[12]Table 28'!$B$14:$B$19,0))*1000,0)</f>
        <v>0</v>
      </c>
      <c r="D191" s="5">
        <f>IFERROR(INDEX('[12]Table 28'!D$14:D$19,MATCH($B191,'[12]Table 28'!$B$14:$B$19,0))*1000,0)</f>
        <v>0</v>
      </c>
      <c r="E191" s="5">
        <f>IFERROR(INDEX('[12]Table 28'!E$14:E$19,MATCH($B191,'[12]Table 28'!$B$14:$B$19,0))*1000,0)</f>
        <v>0</v>
      </c>
      <c r="F191" s="5">
        <f>IFERROR(INDEX('[12]Table 28'!F$14:F$19,MATCH($B191,'[12]Table 28'!$B$14:$B$19,0))*1000,0)</f>
        <v>0</v>
      </c>
      <c r="G191" s="5">
        <f>IFERROR(INDEX('[12]Table 28'!G$14:G$19,MATCH($B191,'[12]Table 28'!$B$14:$B$19,0))*1000,0)</f>
        <v>0</v>
      </c>
      <c r="H191" s="5">
        <f>IFERROR(INDEX('[12]Table 28'!H$14:H$19,MATCH($B191,'[12]Table 28'!$B$14:$B$19,0))*1000,0)</f>
        <v>0</v>
      </c>
      <c r="I191" s="5">
        <f>IFERROR(INDEX('[12]Table 28'!I$14:I$19,MATCH($B191,'[12]Table 28'!$B$14:$B$19,0))*1000,0)</f>
        <v>0</v>
      </c>
      <c r="J191" s="5">
        <f>IFERROR(INDEX('[12]Table 28'!J$14:J$19,MATCH($B191,'[12]Table 28'!$B$14:$B$19,0))*1000,0)</f>
        <v>0</v>
      </c>
      <c r="K191" s="5">
        <f>IFERROR(INDEX('[12]Table 28'!K$14:K$19,MATCH($B191,'[12]Table 28'!$B$14:$B$19,0))*1000,0)</f>
        <v>0</v>
      </c>
      <c r="L191" s="5">
        <f>IFERROR(INDEX('[12]Table 28'!L$14:L$19,MATCH($B191,'[12]Table 28'!$B$14:$B$19,0))*1000,0)</f>
        <v>0</v>
      </c>
      <c r="M191" s="5">
        <f>IFERROR(INDEX('[12]Table 28'!M$14:M$19,MATCH($B191,'[12]Table 28'!$B$14:$B$19,0))*1000,0)</f>
        <v>0</v>
      </c>
      <c r="N191" s="5">
        <f>IFERROR(INDEX('[12]Table 28'!N$14:N$19,MATCH($B191,'[12]Table 28'!$B$14:$B$19,0))*1000,0)</f>
        <v>1.722</v>
      </c>
      <c r="O191" s="5">
        <f>IFERROR(INDEX('[12]Table 28'!O$14:O$19,MATCH($B191,'[12]Table 28'!$B$14:$B$19,0))*1000,0)</f>
        <v>2.169</v>
      </c>
      <c r="P191" s="5">
        <f>IFERROR(INDEX('[12]Table 28'!P$14:P$19,MATCH($B191,'[12]Table 28'!$B$14:$B$19,0))*1000,0)</f>
        <v>0.81800000000000006</v>
      </c>
      <c r="Q191" s="5">
        <f>IFERROR(INDEX('[12]Table 28'!Q$14:Q$19,MATCH($B191,'[12]Table 28'!$B$14:$B$19,0))*1000,0)</f>
        <v>1.2969999999999999</v>
      </c>
      <c r="R191" s="5">
        <f>IFERROR(INDEX('[12]Table 28'!R$14:R$19,MATCH($B191,'[12]Table 28'!$B$14:$B$19,0))*1000,0)</f>
        <v>0</v>
      </c>
      <c r="S191" s="5">
        <f>IFERROR(INDEX('[12]Table 28'!S$14:S$19,MATCH($B191,'[12]Table 28'!$B$14:$B$19,0))*1000,0)</f>
        <v>0</v>
      </c>
      <c r="T191" s="5">
        <f>IFERROR(INDEX('[12]Table 28'!T$14:T$19,MATCH($B191,'[12]Table 28'!$B$14:$B$19,0))*1000,0)</f>
        <v>0</v>
      </c>
      <c r="U191" s="5">
        <f>IFERROR(INDEX('[12]Table 28'!U$14:U$19,MATCH($B191,'[12]Table 28'!$B$14:$B$19,0))*1000,0)</f>
        <v>0</v>
      </c>
      <c r="V191" s="5">
        <f>IFERROR(INDEX('[12]Table 28'!V$14:V$19,MATCH($B191,'[12]Table 28'!$B$14:$B$19,0))*1000,0)</f>
        <v>0</v>
      </c>
      <c r="W191" s="5">
        <f>IFERROR(INDEX('[12]Table 28'!W$14:W$19,MATCH($B191,'[12]Table 28'!$B$14:$B$19,0))*1000,0)</f>
        <v>0</v>
      </c>
      <c r="Z191" s="21" t="s">
        <v>26</v>
      </c>
    </row>
    <row r="192" spans="2:28" outlineLevel="1" x14ac:dyDescent="0.2">
      <c r="B192" s="4" t="s">
        <v>22</v>
      </c>
      <c r="C192" s="5">
        <f>IFERROR(INDEX('[12]Table 28'!C$14:C$19,MATCH($B192,'[12]Table 28'!$B$14:$B$19,0))*1000,0)</f>
        <v>0</v>
      </c>
      <c r="D192" s="5">
        <f>IFERROR(INDEX('[12]Table 28'!D$14:D$19,MATCH($B192,'[12]Table 28'!$B$14:$B$19,0))*1000,0)</f>
        <v>0</v>
      </c>
      <c r="E192" s="5">
        <f>IFERROR(INDEX('[12]Table 28'!E$14:E$19,MATCH($B192,'[12]Table 28'!$B$14:$B$19,0))*1000,0)</f>
        <v>0</v>
      </c>
      <c r="F192" s="5">
        <f>IFERROR(INDEX('[12]Table 28'!F$14:F$19,MATCH($B192,'[12]Table 28'!$B$14:$B$19,0))*1000,0)</f>
        <v>0</v>
      </c>
      <c r="G192" s="5">
        <f>IFERROR(INDEX('[12]Table 28'!G$14:G$19,MATCH($B192,'[12]Table 28'!$B$14:$B$19,0))*1000,0)</f>
        <v>0</v>
      </c>
      <c r="H192" s="5">
        <f>IFERROR(INDEX('[12]Table 28'!H$14:H$19,MATCH($B192,'[12]Table 28'!$B$14:$B$19,0))*1000,0)</f>
        <v>0</v>
      </c>
      <c r="I192" s="5">
        <f>IFERROR(INDEX('[12]Table 28'!I$14:I$19,MATCH($B192,'[12]Table 28'!$B$14:$B$19,0))*1000,0)</f>
        <v>0</v>
      </c>
      <c r="J192" s="5">
        <f>IFERROR(INDEX('[12]Table 28'!J$14:J$19,MATCH($B192,'[12]Table 28'!$B$14:$B$19,0))*1000,0)</f>
        <v>0</v>
      </c>
      <c r="K192" s="5">
        <f>IFERROR(INDEX('[12]Table 28'!K$14:K$19,MATCH($B192,'[12]Table 28'!$B$14:$B$19,0))*1000,0)</f>
        <v>0</v>
      </c>
      <c r="L192" s="5">
        <f>IFERROR(INDEX('[12]Table 28'!L$14:L$19,MATCH($B192,'[12]Table 28'!$B$14:$B$19,0))*1000,0)</f>
        <v>0</v>
      </c>
      <c r="M192" s="5">
        <f>IFERROR(INDEX('[12]Table 28'!M$14:M$19,MATCH($B192,'[12]Table 28'!$B$14:$B$19,0))*1000,0)</f>
        <v>0</v>
      </c>
      <c r="N192" s="5">
        <f>IFERROR(INDEX('[12]Table 28'!N$14:N$19,MATCH($B192,'[12]Table 28'!$B$14:$B$19,0))*1000,0)</f>
        <v>0</v>
      </c>
      <c r="O192" s="5">
        <f>IFERROR(INDEX('[12]Table 28'!O$14:O$19,MATCH($B192,'[12]Table 28'!$B$14:$B$19,0))*1000,0)</f>
        <v>0</v>
      </c>
      <c r="P192" s="5">
        <f>IFERROR(INDEX('[12]Table 28'!P$14:P$19,MATCH($B192,'[12]Table 28'!$B$14:$B$19,0))*1000,0)</f>
        <v>0</v>
      </c>
      <c r="Q192" s="5">
        <f>IFERROR(INDEX('[12]Table 28'!Q$14:Q$19,MATCH($B192,'[12]Table 28'!$B$14:$B$19,0))*1000,0)</f>
        <v>0</v>
      </c>
      <c r="R192" s="5">
        <f>IFERROR(INDEX('[12]Table 28'!R$14:R$19,MATCH($B192,'[12]Table 28'!$B$14:$B$19,0))*1000,0)</f>
        <v>0</v>
      </c>
      <c r="S192" s="5">
        <f>IFERROR(INDEX('[12]Table 28'!S$14:S$19,MATCH($B192,'[12]Table 28'!$B$14:$B$19,0))*1000,0)</f>
        <v>0</v>
      </c>
      <c r="T192" s="5">
        <f>IFERROR(INDEX('[12]Table 28'!T$14:T$19,MATCH($B192,'[12]Table 28'!$B$14:$B$19,0))*1000,0)</f>
        <v>0</v>
      </c>
      <c r="U192" s="5">
        <f>IFERROR(INDEX('[12]Table 28'!U$14:U$19,MATCH($B192,'[12]Table 28'!$B$14:$B$19,0))*1000,0)</f>
        <v>0</v>
      </c>
      <c r="V192" s="5">
        <f>IFERROR(INDEX('[12]Table 28'!V$14:V$19,MATCH($B192,'[12]Table 28'!$B$14:$B$19,0))*1000,0)</f>
        <v>0</v>
      </c>
      <c r="W192" s="5">
        <f>IFERROR(INDEX('[12]Table 28'!W$14:W$19,MATCH($B192,'[12]Table 28'!$B$14:$B$19,0))*1000,0)</f>
        <v>0</v>
      </c>
      <c r="Z192" s="21" t="s">
        <v>26</v>
      </c>
    </row>
    <row r="193" spans="1:28" outlineLevel="1" x14ac:dyDescent="0.2">
      <c r="B193" s="4" t="s">
        <v>23</v>
      </c>
      <c r="C193" s="5">
        <f>IFERROR(INDEX('[12]Table 28'!C$14:C$19,MATCH($B193,'[12]Table 28'!$B$14:$B$19,0))*1000,0)</f>
        <v>0</v>
      </c>
      <c r="D193" s="5">
        <f>IFERROR(INDEX('[12]Table 28'!D$14:D$19,MATCH($B193,'[12]Table 28'!$B$14:$B$19,0))*1000,0)</f>
        <v>0</v>
      </c>
      <c r="E193" s="5">
        <f>IFERROR(INDEX('[12]Table 28'!E$14:E$19,MATCH($B193,'[12]Table 28'!$B$14:$B$19,0))*1000,0)</f>
        <v>0</v>
      </c>
      <c r="F193" s="5">
        <f>IFERROR(INDEX('[12]Table 28'!F$14:F$19,MATCH($B193,'[12]Table 28'!$B$14:$B$19,0))*1000,0)</f>
        <v>0</v>
      </c>
      <c r="G193" s="5">
        <f>IFERROR(INDEX('[12]Table 28'!G$14:G$19,MATCH($B193,'[12]Table 28'!$B$14:$B$19,0))*1000,0)</f>
        <v>0</v>
      </c>
      <c r="H193" s="5">
        <f>IFERROR(INDEX('[12]Table 28'!H$14:H$19,MATCH($B193,'[12]Table 28'!$B$14:$B$19,0))*1000,0)</f>
        <v>0</v>
      </c>
      <c r="I193" s="5">
        <f>IFERROR(INDEX('[12]Table 28'!I$14:I$19,MATCH($B193,'[12]Table 28'!$B$14:$B$19,0))*1000,0)</f>
        <v>0</v>
      </c>
      <c r="J193" s="5">
        <f>IFERROR(INDEX('[12]Table 28'!J$14:J$19,MATCH($B193,'[12]Table 28'!$B$14:$B$19,0))*1000,0)</f>
        <v>0</v>
      </c>
      <c r="K193" s="5">
        <f>IFERROR(INDEX('[12]Table 28'!K$14:K$19,MATCH($B193,'[12]Table 28'!$B$14:$B$19,0))*1000,0)</f>
        <v>0</v>
      </c>
      <c r="L193" s="5">
        <f>IFERROR(INDEX('[12]Table 28'!L$14:L$19,MATCH($B193,'[12]Table 28'!$B$14:$B$19,0))*1000,0)</f>
        <v>0</v>
      </c>
      <c r="M193" s="5">
        <f>IFERROR(INDEX('[12]Table 28'!M$14:M$19,MATCH($B193,'[12]Table 28'!$B$14:$B$19,0))*1000,0)</f>
        <v>0</v>
      </c>
      <c r="N193" s="5">
        <f>IFERROR(INDEX('[12]Table 28'!N$14:N$19,MATCH($B193,'[12]Table 28'!$B$14:$B$19,0))*1000,0)</f>
        <v>0</v>
      </c>
      <c r="O193" s="5">
        <f>IFERROR(INDEX('[12]Table 28'!O$14:O$19,MATCH($B193,'[12]Table 28'!$B$14:$B$19,0))*1000,0)</f>
        <v>0</v>
      </c>
      <c r="P193" s="5">
        <f>IFERROR(INDEX('[12]Table 28'!P$14:P$19,MATCH($B193,'[12]Table 28'!$B$14:$B$19,0))*1000,0)</f>
        <v>0</v>
      </c>
      <c r="Q193" s="5">
        <f>IFERROR(INDEX('[12]Table 28'!Q$14:Q$19,MATCH($B193,'[12]Table 28'!$B$14:$B$19,0))*1000,0)</f>
        <v>9.8740000000000006</v>
      </c>
      <c r="R193" s="5">
        <f>IFERROR(INDEX('[12]Table 28'!R$14:R$19,MATCH($B193,'[12]Table 28'!$B$14:$B$19,0))*1000,0)</f>
        <v>49.313000000000002</v>
      </c>
      <c r="S193" s="5">
        <f>IFERROR(INDEX('[12]Table 28'!S$14:S$19,MATCH($B193,'[12]Table 28'!$B$14:$B$19,0))*1000,0)</f>
        <v>84.13900000000001</v>
      </c>
      <c r="T193" s="5">
        <f>IFERROR(INDEX('[12]Table 28'!T$14:T$19,MATCH($B193,'[12]Table 28'!$B$14:$B$19,0))*1000,0)</f>
        <v>133.43299999999999</v>
      </c>
      <c r="U193" s="5">
        <f>IFERROR(INDEX('[12]Table 28'!U$14:U$19,MATCH($B193,'[12]Table 28'!$B$14:$B$19,0))*1000,0)</f>
        <v>135.01</v>
      </c>
      <c r="V193" s="5">
        <f>IFERROR(INDEX('[12]Table 28'!V$14:V$19,MATCH($B193,'[12]Table 28'!$B$14:$B$19,0))*1000,0)</f>
        <v>122.81599999999999</v>
      </c>
      <c r="W193" s="5">
        <f>IFERROR(INDEX('[12]Table 28'!W$14:W$19,MATCH($B193,'[12]Table 28'!$B$14:$B$19,0))*1000,0)</f>
        <v>164.25</v>
      </c>
      <c r="Z193" s="21" t="s">
        <v>26</v>
      </c>
    </row>
    <row r="194" spans="1:28" outlineLevel="1" x14ac:dyDescent="0.2">
      <c r="B194" s="4" t="s">
        <v>17</v>
      </c>
      <c r="C194" s="5">
        <f>IFERROR(INDEX('[12]Table 28'!C$14:C$19,MATCH($B194,'[12]Table 28'!$B$14:$B$19,0))*1000,0)</f>
        <v>0</v>
      </c>
      <c r="D194" s="5">
        <f>IFERROR(INDEX('[12]Table 28'!D$14:D$19,MATCH($B194,'[12]Table 28'!$B$14:$B$19,0))*1000,0)</f>
        <v>0</v>
      </c>
      <c r="E194" s="5">
        <f>IFERROR(INDEX('[12]Table 28'!E$14:E$19,MATCH($B194,'[12]Table 28'!$B$14:$B$19,0))*1000,0)</f>
        <v>0</v>
      </c>
      <c r="F194" s="5">
        <f>IFERROR(INDEX('[12]Table 28'!F$14:F$19,MATCH($B194,'[12]Table 28'!$B$14:$B$19,0))*1000,0)</f>
        <v>0</v>
      </c>
      <c r="G194" s="5">
        <f>IFERROR(INDEX('[12]Table 28'!G$14:G$19,MATCH($B194,'[12]Table 28'!$B$14:$B$19,0))*1000,0)</f>
        <v>0</v>
      </c>
      <c r="H194" s="5">
        <f>IFERROR(INDEX('[12]Table 28'!H$14:H$19,MATCH($B194,'[12]Table 28'!$B$14:$B$19,0))*1000,0)</f>
        <v>0</v>
      </c>
      <c r="I194" s="5">
        <f>IFERROR(INDEX('[12]Table 28'!I$14:I$19,MATCH($B194,'[12]Table 28'!$B$14:$B$19,0))*1000,0)</f>
        <v>0</v>
      </c>
      <c r="J194" s="5">
        <f>IFERROR(INDEX('[12]Table 28'!J$14:J$19,MATCH($B194,'[12]Table 28'!$B$14:$B$19,0))*1000,0)</f>
        <v>0</v>
      </c>
      <c r="K194" s="5">
        <f>IFERROR(INDEX('[12]Table 28'!K$14:K$19,MATCH($B194,'[12]Table 28'!$B$14:$B$19,0))*1000,0)</f>
        <v>0</v>
      </c>
      <c r="L194" s="5">
        <f>IFERROR(INDEX('[12]Table 28'!L$14:L$19,MATCH($B194,'[12]Table 28'!$B$14:$B$19,0))*1000,0)</f>
        <v>0</v>
      </c>
      <c r="M194" s="5">
        <f>IFERROR(INDEX('[12]Table 28'!M$14:M$19,MATCH($B194,'[12]Table 28'!$B$14:$B$19,0))*1000,0)</f>
        <v>0</v>
      </c>
      <c r="N194" s="5">
        <f>IFERROR(INDEX('[12]Table 28'!N$14:N$19,MATCH($B194,'[12]Table 28'!$B$14:$B$19,0))*1000,0)</f>
        <v>0</v>
      </c>
      <c r="O194" s="5">
        <f>IFERROR(INDEX('[12]Table 28'!O$14:O$19,MATCH($B194,'[12]Table 28'!$B$14:$B$19,0))*1000,0)</f>
        <v>0</v>
      </c>
      <c r="P194" s="5">
        <f>IFERROR(INDEX('[12]Table 28'!P$14:P$19,MATCH($B194,'[12]Table 28'!$B$14:$B$19,0))*1000,0)</f>
        <v>0</v>
      </c>
      <c r="Q194" s="5">
        <f>IFERROR(INDEX('[12]Table 28'!Q$14:Q$19,MATCH($B194,'[12]Table 28'!$B$14:$B$19,0))*1000,0)</f>
        <v>0</v>
      </c>
      <c r="R194" s="5">
        <f>IFERROR(INDEX('[12]Table 28'!R$14:R$19,MATCH($B194,'[12]Table 28'!$B$14:$B$19,0))*1000,0)</f>
        <v>0</v>
      </c>
      <c r="S194" s="5">
        <f>IFERROR(INDEX('[12]Table 28'!S$14:S$19,MATCH($B194,'[12]Table 28'!$B$14:$B$19,0))*1000,0)</f>
        <v>0</v>
      </c>
      <c r="T194" s="5">
        <f>IFERROR(INDEX('[12]Table 28'!T$14:T$19,MATCH($B194,'[12]Table 28'!$B$14:$B$19,0))*1000,0)</f>
        <v>0</v>
      </c>
      <c r="U194" s="5">
        <f>IFERROR(INDEX('[12]Table 28'!U$14:U$19,MATCH($B194,'[12]Table 28'!$B$14:$B$19,0))*1000,0)</f>
        <v>0</v>
      </c>
      <c r="V194" s="5">
        <f>IFERROR(INDEX('[12]Table 28'!V$14:V$19,MATCH($B194,'[12]Table 28'!$B$14:$B$19,0))*1000,0)</f>
        <v>0</v>
      </c>
      <c r="W194" s="5">
        <f>IFERROR(INDEX('[12]Table 28'!W$14:W$19,MATCH($B194,'[12]Table 28'!$B$14:$B$19,0))*1000,0)</f>
        <v>0</v>
      </c>
      <c r="Z194" s="21" t="s">
        <v>26</v>
      </c>
    </row>
    <row r="195" spans="1:28" outlineLevel="1" x14ac:dyDescent="0.2">
      <c r="B195" s="4" t="s">
        <v>1</v>
      </c>
      <c r="C195" s="5">
        <f>IFERROR(INDEX('[12]Table 28'!C$14:C$19,MATCH($B195,'[12]Table 28'!$B$14:$B$19,0))*1000,0)</f>
        <v>0</v>
      </c>
      <c r="D195" s="5">
        <f>IFERROR(INDEX('[12]Table 28'!D$14:D$19,MATCH($B195,'[12]Table 28'!$B$14:$B$19,0))*1000,0)</f>
        <v>0</v>
      </c>
      <c r="E195" s="5">
        <f>IFERROR(INDEX('[12]Table 28'!E$14:E$19,MATCH($B195,'[12]Table 28'!$B$14:$B$19,0))*1000,0)</f>
        <v>0</v>
      </c>
      <c r="F195" s="5">
        <f>IFERROR(INDEX('[12]Table 28'!F$14:F$19,MATCH($B195,'[12]Table 28'!$B$14:$B$19,0))*1000,0)</f>
        <v>0</v>
      </c>
      <c r="G195" s="5">
        <f>IFERROR(INDEX('[12]Table 28'!G$14:G$19,MATCH($B195,'[12]Table 28'!$B$14:$B$19,0))*1000,0)</f>
        <v>0</v>
      </c>
      <c r="H195" s="5">
        <f>IFERROR(INDEX('[12]Table 28'!H$14:H$19,MATCH($B195,'[12]Table 28'!$B$14:$B$19,0))*1000,0)</f>
        <v>0</v>
      </c>
      <c r="I195" s="5">
        <f>IFERROR(INDEX('[12]Table 28'!I$14:I$19,MATCH($B195,'[12]Table 28'!$B$14:$B$19,0))*1000,0)</f>
        <v>0</v>
      </c>
      <c r="J195" s="5">
        <f>IFERROR(INDEX('[12]Table 28'!J$14:J$19,MATCH($B195,'[12]Table 28'!$B$14:$B$19,0))*1000,0)</f>
        <v>0</v>
      </c>
      <c r="K195" s="5">
        <f>IFERROR(INDEX('[12]Table 28'!K$14:K$19,MATCH($B195,'[12]Table 28'!$B$14:$B$19,0))*1000,0)</f>
        <v>0</v>
      </c>
      <c r="L195" s="5">
        <f>IFERROR(INDEX('[12]Table 28'!L$14:L$19,MATCH($B195,'[12]Table 28'!$B$14:$B$19,0))*1000,0)</f>
        <v>0</v>
      </c>
      <c r="M195" s="5">
        <f>IFERROR(INDEX('[12]Table 28'!M$14:M$19,MATCH($B195,'[12]Table 28'!$B$14:$B$19,0))*1000,0)</f>
        <v>0</v>
      </c>
      <c r="N195" s="5">
        <f>IFERROR(INDEX('[12]Table 28'!N$14:N$19,MATCH($B195,'[12]Table 28'!$B$14:$B$19,0))*1000,0)</f>
        <v>0</v>
      </c>
      <c r="O195" s="5">
        <f>IFERROR(INDEX('[12]Table 28'!O$14:O$19,MATCH($B195,'[12]Table 28'!$B$14:$B$19,0))*1000,0)</f>
        <v>0</v>
      </c>
      <c r="P195" s="5">
        <f>IFERROR(INDEX('[12]Table 28'!P$14:P$19,MATCH($B195,'[12]Table 28'!$B$14:$B$19,0))*1000,0)</f>
        <v>0</v>
      </c>
      <c r="Q195" s="5">
        <f>IFERROR(INDEX('[12]Table 28'!Q$14:Q$19,MATCH($B195,'[12]Table 28'!$B$14:$B$19,0))*1000,0)</f>
        <v>0</v>
      </c>
      <c r="R195" s="5">
        <f>IFERROR(INDEX('[12]Table 28'!R$14:R$19,MATCH($B195,'[12]Table 28'!$B$14:$B$19,0))*1000,0)</f>
        <v>0</v>
      </c>
      <c r="S195" s="5">
        <f>IFERROR(INDEX('[12]Table 28'!S$14:S$19,MATCH($B195,'[12]Table 28'!$B$14:$B$19,0))*1000,0)</f>
        <v>0</v>
      </c>
      <c r="T195" s="5">
        <f>IFERROR(INDEX('[12]Table 28'!T$14:T$19,MATCH($B195,'[12]Table 28'!$B$14:$B$19,0))*1000,0)</f>
        <v>0</v>
      </c>
      <c r="U195" s="5">
        <f>IFERROR(INDEX('[12]Table 28'!U$14:U$19,MATCH($B195,'[12]Table 28'!$B$14:$B$19,0))*1000,0)</f>
        <v>0</v>
      </c>
      <c r="V195" s="5">
        <f>IFERROR(INDEX('[12]Table 28'!V$14:V$19,MATCH($B195,'[12]Table 28'!$B$14:$B$19,0))*1000,0)</f>
        <v>0</v>
      </c>
      <c r="W195" s="5">
        <f>IFERROR(INDEX('[12]Table 28'!W$14:W$19,MATCH($B195,'[12]Table 28'!$B$14:$B$19,0))*1000,0)</f>
        <v>0</v>
      </c>
      <c r="Z195" s="21" t="s">
        <v>26</v>
      </c>
    </row>
    <row r="196" spans="1:28" outlineLevel="1" x14ac:dyDescent="0.2">
      <c r="B196" s="15" t="s">
        <v>9</v>
      </c>
      <c r="C196" s="19">
        <f t="shared" ref="C196:W196" si="79">SUM(C186:C195)</f>
        <v>1925.5330000000001</v>
      </c>
      <c r="D196" s="19">
        <f t="shared" si="79"/>
        <v>1576.6849999999999</v>
      </c>
      <c r="E196" s="19">
        <f t="shared" si="79"/>
        <v>1738.1770000000001</v>
      </c>
      <c r="F196" s="19">
        <f t="shared" si="79"/>
        <v>2342.4690000000005</v>
      </c>
      <c r="G196" s="19">
        <f t="shared" si="79"/>
        <v>1807.175</v>
      </c>
      <c r="H196" s="19">
        <f t="shared" si="79"/>
        <v>1737.3440000000001</v>
      </c>
      <c r="I196" s="19">
        <f t="shared" si="79"/>
        <v>1776.7679999999998</v>
      </c>
      <c r="J196" s="19">
        <f t="shared" si="79"/>
        <v>1572.1210000000001</v>
      </c>
      <c r="K196" s="19">
        <f t="shared" si="79"/>
        <v>1636.405</v>
      </c>
      <c r="L196" s="19">
        <f t="shared" si="79"/>
        <v>1550.953</v>
      </c>
      <c r="M196" s="19">
        <f t="shared" si="79"/>
        <v>1587.3029999999999</v>
      </c>
      <c r="N196" s="19">
        <f t="shared" si="79"/>
        <v>2068.3870000000002</v>
      </c>
      <c r="O196" s="19">
        <f t="shared" si="79"/>
        <v>1456.2910000000002</v>
      </c>
      <c r="P196" s="19">
        <f t="shared" si="79"/>
        <v>1220.72</v>
      </c>
      <c r="Q196" s="19">
        <f t="shared" si="79"/>
        <v>1217.021</v>
      </c>
      <c r="R196" s="19">
        <f t="shared" si="79"/>
        <v>1224.9420000000002</v>
      </c>
      <c r="S196" s="19">
        <f t="shared" si="79"/>
        <v>1416.8229999999999</v>
      </c>
      <c r="T196" s="19">
        <f t="shared" si="79"/>
        <v>738.66899999999998</v>
      </c>
      <c r="U196" s="19">
        <f t="shared" si="79"/>
        <v>1015.878</v>
      </c>
      <c r="V196" s="19">
        <f t="shared" si="79"/>
        <v>1139.5859999999998</v>
      </c>
      <c r="W196" s="19">
        <f t="shared" si="79"/>
        <v>951.32600000000002</v>
      </c>
    </row>
    <row r="197" spans="1:28" outlineLevel="1" x14ac:dyDescent="0.2">
      <c r="B197" s="26" t="s">
        <v>91</v>
      </c>
      <c r="C197" s="25">
        <f t="shared" ref="C197:W197" si="80">C196/C177/1000</f>
        <v>6.1469099856974164E-4</v>
      </c>
      <c r="D197" s="25">
        <f t="shared" si="80"/>
        <v>5.9221009548137164E-4</v>
      </c>
      <c r="E197" s="25">
        <f t="shared" si="80"/>
        <v>5.6342221789747323E-4</v>
      </c>
      <c r="F197" s="25">
        <f t="shared" si="80"/>
        <v>5.553895849321253E-4</v>
      </c>
      <c r="G197" s="25">
        <f t="shared" si="80"/>
        <v>5.224889079147282E-4</v>
      </c>
      <c r="H197" s="25">
        <f t="shared" si="80"/>
        <v>4.9253688683315619E-4</v>
      </c>
      <c r="I197" s="25">
        <f t="shared" si="80"/>
        <v>4.2750310411027723E-4</v>
      </c>
      <c r="J197" s="25">
        <f t="shared" si="80"/>
        <v>5.1467028456132443E-4</v>
      </c>
      <c r="K197" s="25">
        <f t="shared" si="80"/>
        <v>5.3270413636388356E-4</v>
      </c>
      <c r="L197" s="25">
        <f t="shared" si="80"/>
        <v>4.4734951246744829E-4</v>
      </c>
      <c r="M197" s="25">
        <f t="shared" si="80"/>
        <v>4.2731895006202459E-4</v>
      </c>
      <c r="N197" s="25">
        <f t="shared" si="80"/>
        <v>4.4372494001313395E-4</v>
      </c>
      <c r="O197" s="25">
        <f t="shared" si="80"/>
        <v>4.1535993629323204E-4</v>
      </c>
      <c r="P197" s="25">
        <f t="shared" si="80"/>
        <v>4.0606609428562852E-4</v>
      </c>
      <c r="Q197" s="25">
        <f t="shared" si="80"/>
        <v>4.2193592210146373E-4</v>
      </c>
      <c r="R197" s="25">
        <f t="shared" si="80"/>
        <v>4.3096348839830344E-4</v>
      </c>
      <c r="S197" s="25">
        <f t="shared" si="80"/>
        <v>4.4743395483858766E-4</v>
      </c>
      <c r="T197" s="25">
        <f t="shared" si="80"/>
        <v>2.4178676225219603E-4</v>
      </c>
      <c r="U197" s="25">
        <f t="shared" si="80"/>
        <v>3.4778086572762756E-4</v>
      </c>
      <c r="V197" s="25">
        <f t="shared" si="80"/>
        <v>4.0590914577562815E-4</v>
      </c>
      <c r="W197" s="25">
        <f t="shared" si="80"/>
        <v>3.4224206463793284E-4</v>
      </c>
    </row>
    <row r="198" spans="1:28" outlineLevel="1" x14ac:dyDescent="0.2"/>
    <row r="199" spans="1:28" outlineLevel="1" x14ac:dyDescent="0.2">
      <c r="B199" s="4" t="s">
        <v>18</v>
      </c>
      <c r="C199" s="11">
        <f t="shared" ref="C199:W199" si="81">IFERROR(C186/C196,0)</f>
        <v>0</v>
      </c>
      <c r="D199" s="11">
        <f t="shared" si="81"/>
        <v>0</v>
      </c>
      <c r="E199" s="11">
        <f t="shared" si="81"/>
        <v>0</v>
      </c>
      <c r="F199" s="11">
        <f t="shared" si="81"/>
        <v>0</v>
      </c>
      <c r="G199" s="11">
        <f t="shared" si="81"/>
        <v>0</v>
      </c>
      <c r="H199" s="11">
        <f t="shared" si="81"/>
        <v>0</v>
      </c>
      <c r="I199" s="11">
        <f t="shared" si="81"/>
        <v>0</v>
      </c>
      <c r="J199" s="11">
        <f t="shared" si="81"/>
        <v>0</v>
      </c>
      <c r="K199" s="11">
        <f t="shared" si="81"/>
        <v>0</v>
      </c>
      <c r="L199" s="11">
        <f t="shared" si="81"/>
        <v>0</v>
      </c>
      <c r="M199" s="11">
        <f t="shared" si="81"/>
        <v>0</v>
      </c>
      <c r="N199" s="11">
        <f t="shared" si="81"/>
        <v>0</v>
      </c>
      <c r="O199" s="11">
        <f t="shared" si="81"/>
        <v>0</v>
      </c>
      <c r="P199" s="11">
        <f t="shared" si="81"/>
        <v>0</v>
      </c>
      <c r="Q199" s="11">
        <f t="shared" si="81"/>
        <v>0</v>
      </c>
      <c r="R199" s="11">
        <f t="shared" si="81"/>
        <v>0</v>
      </c>
      <c r="S199" s="11">
        <f t="shared" si="81"/>
        <v>0</v>
      </c>
      <c r="T199" s="11">
        <f t="shared" si="81"/>
        <v>0</v>
      </c>
      <c r="U199" s="11">
        <f t="shared" si="81"/>
        <v>0</v>
      </c>
      <c r="V199" s="11">
        <f t="shared" si="81"/>
        <v>0</v>
      </c>
      <c r="W199" s="11">
        <f t="shared" si="81"/>
        <v>0</v>
      </c>
    </row>
    <row r="200" spans="1:28" outlineLevel="1" x14ac:dyDescent="0.2">
      <c r="B200" s="4" t="s">
        <v>19</v>
      </c>
      <c r="C200" s="11">
        <f t="shared" ref="C200:W200" si="82">IFERROR(C187/C196,0)</f>
        <v>0</v>
      </c>
      <c r="D200" s="11">
        <f t="shared" si="82"/>
        <v>0</v>
      </c>
      <c r="E200" s="11">
        <f t="shared" si="82"/>
        <v>0</v>
      </c>
      <c r="F200" s="11">
        <f t="shared" si="82"/>
        <v>0</v>
      </c>
      <c r="G200" s="11">
        <f t="shared" si="82"/>
        <v>0</v>
      </c>
      <c r="H200" s="11">
        <f t="shared" si="82"/>
        <v>0</v>
      </c>
      <c r="I200" s="11">
        <f t="shared" si="82"/>
        <v>0</v>
      </c>
      <c r="J200" s="11">
        <f t="shared" si="82"/>
        <v>0</v>
      </c>
      <c r="K200" s="11">
        <f t="shared" si="82"/>
        <v>0</v>
      </c>
      <c r="L200" s="11">
        <f t="shared" si="82"/>
        <v>0</v>
      </c>
      <c r="M200" s="11">
        <f t="shared" si="82"/>
        <v>0</v>
      </c>
      <c r="N200" s="11">
        <f t="shared" si="82"/>
        <v>0</v>
      </c>
      <c r="O200" s="11">
        <f t="shared" si="82"/>
        <v>0</v>
      </c>
      <c r="P200" s="11">
        <f t="shared" si="82"/>
        <v>0</v>
      </c>
      <c r="Q200" s="11">
        <f t="shared" si="82"/>
        <v>0</v>
      </c>
      <c r="R200" s="11">
        <f t="shared" si="82"/>
        <v>0</v>
      </c>
      <c r="S200" s="11">
        <f t="shared" si="82"/>
        <v>0</v>
      </c>
      <c r="T200" s="11">
        <f t="shared" si="82"/>
        <v>0</v>
      </c>
      <c r="U200" s="11">
        <f t="shared" si="82"/>
        <v>0</v>
      </c>
      <c r="V200" s="11">
        <f t="shared" si="82"/>
        <v>0</v>
      </c>
      <c r="W200" s="11">
        <f t="shared" si="82"/>
        <v>0</v>
      </c>
    </row>
    <row r="201" spans="1:28" outlineLevel="1" x14ac:dyDescent="0.2">
      <c r="B201" s="4" t="s">
        <v>16</v>
      </c>
      <c r="C201" s="11">
        <f t="shared" ref="C201:W201" si="83">IFERROR(C188/C196,0)</f>
        <v>0.93139873479187318</v>
      </c>
      <c r="D201" s="11">
        <f t="shared" si="83"/>
        <v>0.97624573075788756</v>
      </c>
      <c r="E201" s="11">
        <f t="shared" si="83"/>
        <v>0.98548018987709529</v>
      </c>
      <c r="F201" s="11">
        <f t="shared" si="83"/>
        <v>0.9758016007895941</v>
      </c>
      <c r="G201" s="11">
        <f t="shared" si="83"/>
        <v>0.96660035691064783</v>
      </c>
      <c r="H201" s="11">
        <f t="shared" si="83"/>
        <v>0.98809504623148903</v>
      </c>
      <c r="I201" s="11">
        <f t="shared" si="83"/>
        <v>0.97707522872991859</v>
      </c>
      <c r="J201" s="11">
        <f t="shared" si="83"/>
        <v>0.96044642874180808</v>
      </c>
      <c r="K201" s="11">
        <f t="shared" si="83"/>
        <v>0.98180096003128814</v>
      </c>
      <c r="L201" s="11">
        <f t="shared" si="83"/>
        <v>0.97628554830481651</v>
      </c>
      <c r="M201" s="11">
        <f t="shared" si="83"/>
        <v>0.97867514897911745</v>
      </c>
      <c r="N201" s="11">
        <f t="shared" si="83"/>
        <v>0.97626314611337217</v>
      </c>
      <c r="O201" s="11">
        <f t="shared" si="83"/>
        <v>0.95705322631259815</v>
      </c>
      <c r="P201" s="11">
        <f t="shared" si="83"/>
        <v>0.95608411429320406</v>
      </c>
      <c r="Q201" s="11">
        <f t="shared" si="83"/>
        <v>0.93242515946725646</v>
      </c>
      <c r="R201" s="11">
        <f t="shared" si="83"/>
        <v>0.89340556532472548</v>
      </c>
      <c r="S201" s="11">
        <f t="shared" si="83"/>
        <v>0.86735252039245558</v>
      </c>
      <c r="T201" s="11">
        <f t="shared" si="83"/>
        <v>0.69553209895095103</v>
      </c>
      <c r="U201" s="11">
        <f t="shared" si="83"/>
        <v>0.79461707015999949</v>
      </c>
      <c r="V201" s="11">
        <f t="shared" si="83"/>
        <v>0.80886655329216051</v>
      </c>
      <c r="W201" s="11">
        <f t="shared" si="83"/>
        <v>0.72755501268755407</v>
      </c>
    </row>
    <row r="202" spans="1:28" outlineLevel="1" x14ac:dyDescent="0.2">
      <c r="B202" s="4" t="s">
        <v>21</v>
      </c>
      <c r="C202" s="11">
        <f t="shared" ref="C202:W202" si="84">IFERROR(C189/C196,0)</f>
        <v>0</v>
      </c>
      <c r="D202" s="11">
        <f t="shared" si="84"/>
        <v>0</v>
      </c>
      <c r="E202" s="11">
        <f t="shared" si="84"/>
        <v>0</v>
      </c>
      <c r="F202" s="11">
        <f t="shared" si="84"/>
        <v>0</v>
      </c>
      <c r="G202" s="11">
        <f t="shared" si="84"/>
        <v>0</v>
      </c>
      <c r="H202" s="11">
        <f t="shared" si="84"/>
        <v>0</v>
      </c>
      <c r="I202" s="11">
        <f t="shared" si="84"/>
        <v>0</v>
      </c>
      <c r="J202" s="11">
        <f t="shared" si="84"/>
        <v>0</v>
      </c>
      <c r="K202" s="11">
        <f t="shared" si="84"/>
        <v>0</v>
      </c>
      <c r="L202" s="11">
        <f t="shared" si="84"/>
        <v>0</v>
      </c>
      <c r="M202" s="11">
        <f t="shared" si="84"/>
        <v>0</v>
      </c>
      <c r="N202" s="11">
        <f t="shared" si="84"/>
        <v>0</v>
      </c>
      <c r="O202" s="11">
        <f t="shared" si="84"/>
        <v>0</v>
      </c>
      <c r="P202" s="11">
        <f t="shared" si="84"/>
        <v>0</v>
      </c>
      <c r="Q202" s="11">
        <f t="shared" si="84"/>
        <v>0</v>
      </c>
      <c r="R202" s="11">
        <f t="shared" si="84"/>
        <v>0</v>
      </c>
      <c r="S202" s="11">
        <f t="shared" si="84"/>
        <v>0</v>
      </c>
      <c r="T202" s="11">
        <f t="shared" si="84"/>
        <v>0</v>
      </c>
      <c r="U202" s="11">
        <f t="shared" si="84"/>
        <v>0</v>
      </c>
      <c r="V202" s="11">
        <f t="shared" si="84"/>
        <v>0</v>
      </c>
      <c r="W202" s="11">
        <f t="shared" si="84"/>
        <v>0</v>
      </c>
    </row>
    <row r="203" spans="1:28" outlineLevel="1" x14ac:dyDescent="0.2">
      <c r="B203" s="4" t="s">
        <v>20</v>
      </c>
      <c r="C203" s="11">
        <f t="shared" ref="C203:W203" si="85">IFERROR(C190/C196,0)</f>
        <v>6.8601265208126774E-2</v>
      </c>
      <c r="D203" s="11">
        <f t="shared" si="85"/>
        <v>2.3754269242112408E-2</v>
      </c>
      <c r="E203" s="11">
        <f t="shared" si="85"/>
        <v>1.4519810122904628E-2</v>
      </c>
      <c r="F203" s="11">
        <f t="shared" si="85"/>
        <v>2.4198399210405768E-2</v>
      </c>
      <c r="G203" s="11">
        <f t="shared" si="85"/>
        <v>3.3399643089352164E-2</v>
      </c>
      <c r="H203" s="11">
        <f t="shared" si="85"/>
        <v>1.1904953768511015E-2</v>
      </c>
      <c r="I203" s="11">
        <f t="shared" si="85"/>
        <v>2.2924771270081409E-2</v>
      </c>
      <c r="J203" s="11">
        <f t="shared" si="85"/>
        <v>3.9553571258191957E-2</v>
      </c>
      <c r="K203" s="11">
        <f t="shared" si="85"/>
        <v>1.8199039968711903E-2</v>
      </c>
      <c r="L203" s="11">
        <f t="shared" si="85"/>
        <v>2.3714451695183544E-2</v>
      </c>
      <c r="M203" s="11">
        <f t="shared" si="85"/>
        <v>2.132485102088259E-2</v>
      </c>
      <c r="N203" s="11">
        <f t="shared" si="85"/>
        <v>2.2904321096583954E-2</v>
      </c>
      <c r="O203" s="11">
        <f t="shared" si="85"/>
        <v>4.1457373560641372E-2</v>
      </c>
      <c r="P203" s="11">
        <f t="shared" si="85"/>
        <v>4.3245789370207739E-2</v>
      </c>
      <c r="Q203" s="11">
        <f t="shared" si="85"/>
        <v>5.8395869915145254E-2</v>
      </c>
      <c r="R203" s="11">
        <f t="shared" si="85"/>
        <v>6.6337018405769402E-2</v>
      </c>
      <c r="S203" s="11">
        <f t="shared" si="85"/>
        <v>7.3261797698089326E-2</v>
      </c>
      <c r="T203" s="11">
        <f t="shared" si="85"/>
        <v>0.12382812870175951</v>
      </c>
      <c r="U203" s="11">
        <f t="shared" si="85"/>
        <v>7.2483113129726204E-2</v>
      </c>
      <c r="V203" s="11">
        <f t="shared" si="85"/>
        <v>8.3360974950552238E-2</v>
      </c>
      <c r="W203" s="11">
        <f t="shared" si="85"/>
        <v>9.9791238755169098E-2</v>
      </c>
    </row>
    <row r="204" spans="1:28" x14ac:dyDescent="0.2">
      <c r="B204" s="4" t="s">
        <v>0</v>
      </c>
      <c r="C204" s="11">
        <f t="shared" ref="C204:W204" si="86">IFERROR(C191/C196,0)</f>
        <v>0</v>
      </c>
      <c r="D204" s="11">
        <f t="shared" si="86"/>
        <v>0</v>
      </c>
      <c r="E204" s="11">
        <f t="shared" si="86"/>
        <v>0</v>
      </c>
      <c r="F204" s="11">
        <f t="shared" si="86"/>
        <v>0</v>
      </c>
      <c r="G204" s="11">
        <f t="shared" si="86"/>
        <v>0</v>
      </c>
      <c r="H204" s="11">
        <f t="shared" si="86"/>
        <v>0</v>
      </c>
      <c r="I204" s="11">
        <f t="shared" si="86"/>
        <v>0</v>
      </c>
      <c r="J204" s="11">
        <f t="shared" si="86"/>
        <v>0</v>
      </c>
      <c r="K204" s="11">
        <f t="shared" si="86"/>
        <v>0</v>
      </c>
      <c r="L204" s="11">
        <f t="shared" si="86"/>
        <v>0</v>
      </c>
      <c r="M204" s="11">
        <f t="shared" si="86"/>
        <v>0</v>
      </c>
      <c r="N204" s="11">
        <f t="shared" si="86"/>
        <v>8.3253279004364257E-4</v>
      </c>
      <c r="O204" s="11">
        <f t="shared" si="86"/>
        <v>1.4894001267603794E-3</v>
      </c>
      <c r="P204" s="11">
        <f t="shared" si="86"/>
        <v>6.7009633658824308E-4</v>
      </c>
      <c r="Q204" s="11">
        <f t="shared" si="86"/>
        <v>1.0657170254251981E-3</v>
      </c>
      <c r="R204" s="11">
        <f t="shared" si="86"/>
        <v>0</v>
      </c>
      <c r="S204" s="11">
        <f t="shared" si="86"/>
        <v>0</v>
      </c>
      <c r="T204" s="11">
        <f t="shared" si="86"/>
        <v>0</v>
      </c>
      <c r="U204" s="11">
        <f t="shared" si="86"/>
        <v>0</v>
      </c>
      <c r="V204" s="11">
        <f t="shared" si="86"/>
        <v>0</v>
      </c>
      <c r="W204" s="11">
        <f t="shared" si="86"/>
        <v>0</v>
      </c>
    </row>
    <row r="205" spans="1:28" x14ac:dyDescent="0.2">
      <c r="B205" s="4" t="s">
        <v>22</v>
      </c>
      <c r="C205" s="11">
        <f t="shared" ref="C205:W205" si="87">IFERROR(C192/C196,0)</f>
        <v>0</v>
      </c>
      <c r="D205" s="11">
        <f t="shared" si="87"/>
        <v>0</v>
      </c>
      <c r="E205" s="11">
        <f t="shared" si="87"/>
        <v>0</v>
      </c>
      <c r="F205" s="11">
        <f t="shared" si="87"/>
        <v>0</v>
      </c>
      <c r="G205" s="11">
        <f t="shared" si="87"/>
        <v>0</v>
      </c>
      <c r="H205" s="11">
        <f t="shared" si="87"/>
        <v>0</v>
      </c>
      <c r="I205" s="11">
        <f t="shared" si="87"/>
        <v>0</v>
      </c>
      <c r="J205" s="11">
        <f t="shared" si="87"/>
        <v>0</v>
      </c>
      <c r="K205" s="11">
        <f t="shared" si="87"/>
        <v>0</v>
      </c>
      <c r="L205" s="11">
        <f t="shared" si="87"/>
        <v>0</v>
      </c>
      <c r="M205" s="11">
        <f t="shared" si="87"/>
        <v>0</v>
      </c>
      <c r="N205" s="11">
        <f t="shared" si="87"/>
        <v>0</v>
      </c>
      <c r="O205" s="11">
        <f t="shared" si="87"/>
        <v>0</v>
      </c>
      <c r="P205" s="11">
        <f t="shared" si="87"/>
        <v>0</v>
      </c>
      <c r="Q205" s="11">
        <f t="shared" si="87"/>
        <v>0</v>
      </c>
      <c r="R205" s="11">
        <f t="shared" si="87"/>
        <v>0</v>
      </c>
      <c r="S205" s="11">
        <f t="shared" si="87"/>
        <v>0</v>
      </c>
      <c r="T205" s="11">
        <f t="shared" si="87"/>
        <v>0</v>
      </c>
      <c r="U205" s="11">
        <f t="shared" si="87"/>
        <v>0</v>
      </c>
      <c r="V205" s="11">
        <f t="shared" si="87"/>
        <v>0</v>
      </c>
      <c r="W205" s="11">
        <f t="shared" si="87"/>
        <v>0</v>
      </c>
    </row>
    <row r="206" spans="1:28" s="33" customFormat="1" x14ac:dyDescent="0.2">
      <c r="A206" s="1"/>
      <c r="B206" s="4" t="s">
        <v>23</v>
      </c>
      <c r="C206" s="11">
        <f t="shared" ref="C206:W206" si="88">IFERROR(C193/C196,0)</f>
        <v>0</v>
      </c>
      <c r="D206" s="11">
        <f t="shared" si="88"/>
        <v>0</v>
      </c>
      <c r="E206" s="11">
        <f t="shared" si="88"/>
        <v>0</v>
      </c>
      <c r="F206" s="11">
        <f t="shared" si="88"/>
        <v>0</v>
      </c>
      <c r="G206" s="11">
        <f t="shared" si="88"/>
        <v>0</v>
      </c>
      <c r="H206" s="11">
        <f t="shared" si="88"/>
        <v>0</v>
      </c>
      <c r="I206" s="11">
        <f t="shared" si="88"/>
        <v>0</v>
      </c>
      <c r="J206" s="11">
        <f t="shared" si="88"/>
        <v>0</v>
      </c>
      <c r="K206" s="11">
        <f t="shared" si="88"/>
        <v>0</v>
      </c>
      <c r="L206" s="11">
        <f t="shared" si="88"/>
        <v>0</v>
      </c>
      <c r="M206" s="11">
        <f t="shared" si="88"/>
        <v>0</v>
      </c>
      <c r="N206" s="11">
        <f t="shared" si="88"/>
        <v>0</v>
      </c>
      <c r="O206" s="11">
        <f t="shared" si="88"/>
        <v>0</v>
      </c>
      <c r="P206" s="11">
        <f t="shared" si="88"/>
        <v>0</v>
      </c>
      <c r="Q206" s="11">
        <f t="shared" si="88"/>
        <v>8.1132535921730198E-3</v>
      </c>
      <c r="R206" s="11">
        <f t="shared" si="88"/>
        <v>4.0257416269504999E-2</v>
      </c>
      <c r="S206" s="11">
        <f t="shared" si="88"/>
        <v>5.938568190945518E-2</v>
      </c>
      <c r="T206" s="11">
        <f t="shared" si="88"/>
        <v>0.18063977234728951</v>
      </c>
      <c r="U206" s="11">
        <f t="shared" si="88"/>
        <v>0.13289981671027426</v>
      </c>
      <c r="V206" s="11">
        <f t="shared" si="88"/>
        <v>0.10777247175728731</v>
      </c>
      <c r="W206" s="11">
        <f t="shared" si="88"/>
        <v>0.17265374855727689</v>
      </c>
      <c r="X206" s="1"/>
      <c r="Y206" s="1"/>
      <c r="Z206"/>
      <c r="AA206" s="1"/>
      <c r="AB206" s="1"/>
    </row>
    <row r="207" spans="1:28" outlineLevel="1" x14ac:dyDescent="0.2">
      <c r="B207" s="4" t="s">
        <v>17</v>
      </c>
      <c r="C207" s="11">
        <f t="shared" ref="C207:W207" si="89">IFERROR(C194/C196,0)</f>
        <v>0</v>
      </c>
      <c r="D207" s="11">
        <f t="shared" si="89"/>
        <v>0</v>
      </c>
      <c r="E207" s="11">
        <f t="shared" si="89"/>
        <v>0</v>
      </c>
      <c r="F207" s="11">
        <f t="shared" si="89"/>
        <v>0</v>
      </c>
      <c r="G207" s="11">
        <f t="shared" si="89"/>
        <v>0</v>
      </c>
      <c r="H207" s="11">
        <f t="shared" si="89"/>
        <v>0</v>
      </c>
      <c r="I207" s="11">
        <f t="shared" si="89"/>
        <v>0</v>
      </c>
      <c r="J207" s="11">
        <f t="shared" si="89"/>
        <v>0</v>
      </c>
      <c r="K207" s="11">
        <f t="shared" si="89"/>
        <v>0</v>
      </c>
      <c r="L207" s="11">
        <f t="shared" si="89"/>
        <v>0</v>
      </c>
      <c r="M207" s="11">
        <f t="shared" si="89"/>
        <v>0</v>
      </c>
      <c r="N207" s="11">
        <f t="shared" si="89"/>
        <v>0</v>
      </c>
      <c r="O207" s="11">
        <f t="shared" si="89"/>
        <v>0</v>
      </c>
      <c r="P207" s="11">
        <f t="shared" si="89"/>
        <v>0</v>
      </c>
      <c r="Q207" s="11">
        <f t="shared" si="89"/>
        <v>0</v>
      </c>
      <c r="R207" s="11">
        <f t="shared" si="89"/>
        <v>0</v>
      </c>
      <c r="S207" s="11">
        <f t="shared" si="89"/>
        <v>0</v>
      </c>
      <c r="T207" s="11">
        <f t="shared" si="89"/>
        <v>0</v>
      </c>
      <c r="U207" s="11">
        <f t="shared" si="89"/>
        <v>0</v>
      </c>
      <c r="V207" s="11">
        <f t="shared" si="89"/>
        <v>0</v>
      </c>
      <c r="W207" s="11">
        <f t="shared" si="89"/>
        <v>0</v>
      </c>
    </row>
    <row r="208" spans="1:28" outlineLevel="1" x14ac:dyDescent="0.2">
      <c r="B208" s="4" t="s">
        <v>1</v>
      </c>
      <c r="C208" s="11">
        <f t="shared" ref="C208:W208" si="90">IFERROR(C195/C196,0)</f>
        <v>0</v>
      </c>
      <c r="D208" s="11">
        <f t="shared" si="90"/>
        <v>0</v>
      </c>
      <c r="E208" s="11">
        <f t="shared" si="90"/>
        <v>0</v>
      </c>
      <c r="F208" s="11">
        <f t="shared" si="90"/>
        <v>0</v>
      </c>
      <c r="G208" s="11">
        <f t="shared" si="90"/>
        <v>0</v>
      </c>
      <c r="H208" s="11">
        <f t="shared" si="90"/>
        <v>0</v>
      </c>
      <c r="I208" s="11">
        <f t="shared" si="90"/>
        <v>0</v>
      </c>
      <c r="J208" s="11">
        <f t="shared" si="90"/>
        <v>0</v>
      </c>
      <c r="K208" s="11">
        <f t="shared" si="90"/>
        <v>0</v>
      </c>
      <c r="L208" s="11">
        <f t="shared" si="90"/>
        <v>0</v>
      </c>
      <c r="M208" s="11">
        <f t="shared" si="90"/>
        <v>0</v>
      </c>
      <c r="N208" s="11">
        <f t="shared" si="90"/>
        <v>0</v>
      </c>
      <c r="O208" s="11">
        <f t="shared" si="90"/>
        <v>0</v>
      </c>
      <c r="P208" s="11">
        <f t="shared" si="90"/>
        <v>0</v>
      </c>
      <c r="Q208" s="11">
        <f t="shared" si="90"/>
        <v>0</v>
      </c>
      <c r="R208" s="11">
        <f t="shared" si="90"/>
        <v>0</v>
      </c>
      <c r="S208" s="11">
        <f t="shared" si="90"/>
        <v>0</v>
      </c>
      <c r="T208" s="11">
        <f t="shared" si="90"/>
        <v>0</v>
      </c>
      <c r="U208" s="11">
        <f t="shared" si="90"/>
        <v>0</v>
      </c>
      <c r="V208" s="11">
        <f t="shared" si="90"/>
        <v>0</v>
      </c>
      <c r="W208" s="11">
        <f t="shared" si="90"/>
        <v>0</v>
      </c>
    </row>
    <row r="209" spans="1:28" outlineLevel="1" x14ac:dyDescent="0.2"/>
    <row r="210" spans="1:28" outlineLevel="1" x14ac:dyDescent="0.2"/>
    <row r="211" spans="1:28" outlineLevel="1" x14ac:dyDescent="0.2">
      <c r="A211" s="32" t="s">
        <v>85</v>
      </c>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4"/>
      <c r="AA211" s="33"/>
      <c r="AB211" s="33"/>
    </row>
    <row r="212" spans="1:28" outlineLevel="1" x14ac:dyDescent="0.2">
      <c r="B212" s="20" t="s">
        <v>88</v>
      </c>
      <c r="C212" s="5">
        <f>'[12]Table 29'!C$32</f>
        <v>1763.4484440000001</v>
      </c>
      <c r="D212" s="5">
        <f>'[12]Table 29'!D$32</f>
        <v>1761.7350180000001</v>
      </c>
      <c r="E212" s="5">
        <f>'[12]Table 29'!E$32</f>
        <v>2077.6162399999998</v>
      </c>
      <c r="F212" s="5">
        <f>'[12]Table 29'!F$32</f>
        <v>2539.3292419999998</v>
      </c>
      <c r="G212" s="5">
        <f>'[12]Table 29'!G$32</f>
        <v>2373.4271520000002</v>
      </c>
      <c r="H212" s="5">
        <f>'[12]Table 29'!H$32</f>
        <v>2190.5647359999998</v>
      </c>
      <c r="I212" s="5">
        <f>'[12]Table 29'!I$32</f>
        <v>2441.8587189999998</v>
      </c>
      <c r="J212" s="5">
        <f>'[12]Table 29'!J$32</f>
        <v>1940.7060550000001</v>
      </c>
      <c r="K212" s="5">
        <f>'[12]Table 29'!K$32</f>
        <v>1916.3203980000001</v>
      </c>
      <c r="L212" s="5">
        <f>'[12]Table 29'!L$32</f>
        <v>2076.6511049999999</v>
      </c>
      <c r="M212" s="5">
        <f>'[12]Table 29'!M$32</f>
        <v>2179.666663</v>
      </c>
      <c r="N212" s="5">
        <f>'[12]Table 29'!N$32</f>
        <v>3085.5520660000002</v>
      </c>
      <c r="O212" s="5">
        <f>'[12]Table 29'!O$32</f>
        <v>2274.8844130000002</v>
      </c>
      <c r="P212" s="5">
        <f>'[12]Table 29'!P$32</f>
        <v>2082.5907510000002</v>
      </c>
      <c r="Q212" s="5">
        <f>'[12]Table 29'!Q$32</f>
        <v>2061.442509</v>
      </c>
      <c r="R212" s="5">
        <f>'[12]Table 29'!R$32</f>
        <v>2154.227969</v>
      </c>
      <c r="S212" s="5">
        <f>'[12]Table 29'!S$32</f>
        <v>1786.447817</v>
      </c>
      <c r="T212" s="5">
        <f>'[12]Table 29'!T$32</f>
        <v>1953.708183</v>
      </c>
      <c r="U212" s="5">
        <f>'[12]Table 29'!U$32</f>
        <v>1888.9441939999999</v>
      </c>
      <c r="V212" s="5">
        <f>'[12]Table 29'!V$32</f>
        <v>1895.703835</v>
      </c>
      <c r="W212" s="5">
        <f>'[12]Table 29'!W$32</f>
        <v>1802.15813</v>
      </c>
      <c r="Z212" s="21" t="s">
        <v>26</v>
      </c>
      <c r="AB212"/>
    </row>
    <row r="213" spans="1:28" outlineLevel="1" x14ac:dyDescent="0.2">
      <c r="B213" s="7" t="s">
        <v>89</v>
      </c>
      <c r="C213" s="5"/>
      <c r="D213" s="5"/>
      <c r="E213" s="5"/>
      <c r="F213" s="5"/>
      <c r="G213" s="5"/>
      <c r="H213" s="5"/>
      <c r="I213" s="5"/>
      <c r="J213" s="5"/>
      <c r="K213" s="5"/>
      <c r="L213" s="5"/>
      <c r="M213" s="5"/>
      <c r="N213" s="5"/>
      <c r="O213" s="5"/>
      <c r="P213" s="5"/>
      <c r="Q213" s="5"/>
      <c r="R213" s="5"/>
      <c r="S213" s="5"/>
      <c r="T213" s="5"/>
      <c r="U213" s="5"/>
      <c r="V213" s="5"/>
      <c r="W213" s="5"/>
      <c r="Z213" s="21" t="s">
        <v>26</v>
      </c>
      <c r="AB213"/>
    </row>
    <row r="214" spans="1:28" outlineLevel="1" x14ac:dyDescent="0.2">
      <c r="B214" s="7" t="s">
        <v>25</v>
      </c>
      <c r="C214" s="5">
        <f>'[12]Table 31'!C$14</f>
        <v>1.77</v>
      </c>
      <c r="D214" s="5">
        <f>'[12]Table 31'!D$14</f>
        <v>1.8560000000000001</v>
      </c>
      <c r="E214" s="5">
        <f>'[12]Table 31'!E$14</f>
        <v>1.873</v>
      </c>
      <c r="F214" s="5">
        <f>'[12]Table 31'!F$14</f>
        <v>1.772</v>
      </c>
      <c r="G214" s="5">
        <f>'[12]Table 31'!G$14</f>
        <v>1.7989999999999999</v>
      </c>
      <c r="H214" s="5">
        <f>'[12]Table 31'!H$14</f>
        <v>1.825</v>
      </c>
      <c r="I214" s="5">
        <f>'[12]Table 31'!I$14</f>
        <v>1.7</v>
      </c>
      <c r="J214" s="5">
        <f>'[12]Table 31'!J$14</f>
        <v>1.915</v>
      </c>
      <c r="K214" s="5">
        <f>'[12]Table 31'!K$14</f>
        <v>2.0169999999999999</v>
      </c>
      <c r="L214" s="5">
        <f>'[12]Table 31'!L$14</f>
        <v>2.1059999999999999</v>
      </c>
      <c r="M214" s="5">
        <f>'[12]Table 31'!M$14</f>
        <v>2.1059999999999999</v>
      </c>
      <c r="N214" s="5">
        <f>'[12]Table 31'!N$14</f>
        <v>2.194</v>
      </c>
      <c r="O214" s="5">
        <f>'[12]Table 31'!O$14</f>
        <v>2.2410000000000001</v>
      </c>
      <c r="P214" s="5">
        <f>'[12]Table 31'!P$14</f>
        <v>2.3039999999999998</v>
      </c>
      <c r="Q214" s="5">
        <f>'[12]Table 31'!Q$14</f>
        <v>2.1829999999999998</v>
      </c>
      <c r="R214" s="5">
        <f>'[12]Table 31'!R$14</f>
        <v>2.4079999999999999</v>
      </c>
      <c r="S214" s="5">
        <f>'[12]Table 31'!S$14</f>
        <v>2.3250000000000002</v>
      </c>
      <c r="T214" s="5">
        <f>'[12]Table 31'!T$14</f>
        <v>2.3410000000000002</v>
      </c>
      <c r="U214" s="5">
        <f>'[12]Table 31'!U$14</f>
        <v>2.4849999999999999</v>
      </c>
      <c r="V214" s="5">
        <f>'[12]Table 31'!V$14</f>
        <v>2.5569999999999999</v>
      </c>
      <c r="W214" s="5">
        <f>'[12]Table 31'!W$14</f>
        <v>2.5009999999999999</v>
      </c>
      <c r="Z214" s="21" t="s">
        <v>26</v>
      </c>
      <c r="AB214"/>
    </row>
    <row r="215" spans="1:28" outlineLevel="1" x14ac:dyDescent="0.2">
      <c r="B215" s="7" t="s">
        <v>30</v>
      </c>
      <c r="C215" s="5">
        <f>'[12]Table 31'!C$24</f>
        <v>89034.723499</v>
      </c>
      <c r="D215" s="5">
        <f>'[12]Table 31'!D$24</f>
        <v>84075.347899</v>
      </c>
      <c r="E215" s="5">
        <f>'[12]Table 31'!E$24</f>
        <v>97387.637344999996</v>
      </c>
      <c r="F215" s="5">
        <f>'[12]Table 31'!F$24</f>
        <v>124828.40122099999</v>
      </c>
      <c r="G215" s="5">
        <f>'[12]Table 31'!G$24</f>
        <v>113929.49796399999</v>
      </c>
      <c r="H215" s="5">
        <f>'[12]Table 31'!H$24</f>
        <v>102766.219531</v>
      </c>
      <c r="I215" s="5">
        <f>'[12]Table 31'!I$24</f>
        <v>121934.421183</v>
      </c>
      <c r="J215" s="5">
        <f>'[12]Table 31'!J$24</f>
        <v>85305.010718000005</v>
      </c>
      <c r="K215" s="5">
        <f>'[12]Table 31'!K$24</f>
        <v>79305.883220999996</v>
      </c>
      <c r="L215" s="5">
        <f>'[12]Table 31'!L$24</f>
        <v>81627.827195999998</v>
      </c>
      <c r="M215" s="5">
        <f>'[12]Table 31'!M$24</f>
        <v>84973.679971999998</v>
      </c>
      <c r="N215" s="5">
        <f>'[12]Table 31'!N$24</f>
        <v>114431.17911899999</v>
      </c>
      <c r="O215" s="5">
        <f>'[12]Table 31'!O$24</f>
        <v>81930.606929999994</v>
      </c>
      <c r="P215" s="5">
        <f>'[12]Table 31'!P$24</f>
        <v>72954.175604000004</v>
      </c>
      <c r="Q215" s="5">
        <f>'[12]Table 31'!Q$24</f>
        <v>76216.005793999997</v>
      </c>
      <c r="R215" s="5">
        <f>'[12]Table 31'!R$24</f>
        <v>72204.434554000007</v>
      </c>
      <c r="S215" s="5">
        <f>'[12]Table 31'!S$24</f>
        <v>62014.903331000001</v>
      </c>
      <c r="T215" s="5">
        <f>'[12]Table 31'!T$24</f>
        <v>67357.657512999998</v>
      </c>
      <c r="U215" s="5">
        <f>'[12]Table 31'!U$24</f>
        <v>61350.969236999998</v>
      </c>
      <c r="V215" s="5">
        <f>'[12]Table 31'!V$24</f>
        <v>59836.812984999997</v>
      </c>
      <c r="W215" s="5">
        <f>'[12]Table 31'!W$24</f>
        <v>58157.790315999999</v>
      </c>
      <c r="Z215" s="21" t="s">
        <v>26</v>
      </c>
      <c r="AB215"/>
    </row>
    <row r="216" spans="1:28" outlineLevel="1" x14ac:dyDescent="0.2">
      <c r="B216" s="7" t="s">
        <v>31</v>
      </c>
      <c r="C216" s="5">
        <f t="shared" ref="C216:W216" si="91">C214*C215/1000</f>
        <v>157.59146059323001</v>
      </c>
      <c r="D216" s="5">
        <f t="shared" si="91"/>
        <v>156.04384570054401</v>
      </c>
      <c r="E216" s="5">
        <f t="shared" si="91"/>
        <v>182.40704474718498</v>
      </c>
      <c r="F216" s="5">
        <f t="shared" si="91"/>
        <v>221.19592696361201</v>
      </c>
      <c r="G216" s="5">
        <f t="shared" si="91"/>
        <v>204.95916683723598</v>
      </c>
      <c r="H216" s="5">
        <f t="shared" si="91"/>
        <v>187.54835064407499</v>
      </c>
      <c r="I216" s="5">
        <f t="shared" si="91"/>
        <v>207.2885160111</v>
      </c>
      <c r="J216" s="5">
        <f t="shared" si="91"/>
        <v>163.35909552497</v>
      </c>
      <c r="K216" s="5">
        <f t="shared" si="91"/>
        <v>159.95996645675697</v>
      </c>
      <c r="L216" s="5">
        <f t="shared" si="91"/>
        <v>171.90820407477597</v>
      </c>
      <c r="M216" s="5">
        <f t="shared" si="91"/>
        <v>178.95457002103197</v>
      </c>
      <c r="N216" s="5">
        <f t="shared" si="91"/>
        <v>251.06200698708597</v>
      </c>
      <c r="O216" s="5">
        <f t="shared" si="91"/>
        <v>183.60649013013</v>
      </c>
      <c r="P216" s="5">
        <f t="shared" si="91"/>
        <v>168.08642059161599</v>
      </c>
      <c r="Q216" s="5">
        <f t="shared" si="91"/>
        <v>166.37954064830197</v>
      </c>
      <c r="R216" s="5">
        <f t="shared" si="91"/>
        <v>173.868278406032</v>
      </c>
      <c r="S216" s="5">
        <f t="shared" si="91"/>
        <v>144.18465024457501</v>
      </c>
      <c r="T216" s="5">
        <f t="shared" si="91"/>
        <v>157.68427623793303</v>
      </c>
      <c r="U216" s="5">
        <f t="shared" si="91"/>
        <v>152.45715855394499</v>
      </c>
      <c r="V216" s="5">
        <f t="shared" si="91"/>
        <v>153.00273080264498</v>
      </c>
      <c r="W216" s="5">
        <f t="shared" si="91"/>
        <v>145.45263358031599</v>
      </c>
    </row>
    <row r="217" spans="1:28" outlineLevel="1" x14ac:dyDescent="0.2">
      <c r="B217" s="7" t="s">
        <v>140</v>
      </c>
      <c r="C217" s="14">
        <f t="shared" ref="C217:W217" si="92">C212/C216</f>
        <v>11.189999999757324</v>
      </c>
      <c r="D217" s="14">
        <f t="shared" si="92"/>
        <v>11.290000000261838</v>
      </c>
      <c r="E217" s="14">
        <f t="shared" si="92"/>
        <v>11.390000001806744</v>
      </c>
      <c r="F217" s="14">
        <f t="shared" si="92"/>
        <v>11.48000000206936</v>
      </c>
      <c r="G217" s="14">
        <f t="shared" si="92"/>
        <v>11.580000000121036</v>
      </c>
      <c r="H217" s="14">
        <f t="shared" si="92"/>
        <v>11.680000002544432</v>
      </c>
      <c r="I217" s="14">
        <f t="shared" si="92"/>
        <v>11.780000001877777</v>
      </c>
      <c r="J217" s="14">
        <f t="shared" si="92"/>
        <v>11.880000000999985</v>
      </c>
      <c r="K217" s="14">
        <f t="shared" si="92"/>
        <v>11.979999999050085</v>
      </c>
      <c r="L217" s="14">
        <f t="shared" si="92"/>
        <v>12.079999998701087</v>
      </c>
      <c r="M217" s="14">
        <f t="shared" si="92"/>
        <v>12.180000000803727</v>
      </c>
      <c r="N217" s="14">
        <f t="shared" si="92"/>
        <v>12.290000000512677</v>
      </c>
      <c r="O217" s="14">
        <f t="shared" si="92"/>
        <v>12.390000001566881</v>
      </c>
      <c r="P217" s="14">
        <f t="shared" si="92"/>
        <v>12.389999999225862</v>
      </c>
      <c r="Q217" s="14">
        <f t="shared" si="92"/>
        <v>12.390000002209037</v>
      </c>
      <c r="R217" s="14">
        <f t="shared" si="92"/>
        <v>12.389999997407598</v>
      </c>
      <c r="S217" s="14">
        <f t="shared" si="92"/>
        <v>12.390000003257736</v>
      </c>
      <c r="T217" s="14">
        <f t="shared" si="92"/>
        <v>12.390000002612878</v>
      </c>
      <c r="U217" s="14">
        <f t="shared" si="92"/>
        <v>12.389999996829413</v>
      </c>
      <c r="V217" s="14">
        <f t="shared" si="92"/>
        <v>12.390000002321715</v>
      </c>
      <c r="W217" s="14">
        <f t="shared" si="92"/>
        <v>12.389999999586703</v>
      </c>
    </row>
    <row r="218" spans="1:28" outlineLevel="1" x14ac:dyDescent="0.2">
      <c r="B218" s="7" t="s">
        <v>90</v>
      </c>
      <c r="C218" s="5">
        <f t="shared" ref="C218:W218" si="93">C215*C217</f>
        <v>996298.55593220342</v>
      </c>
      <c r="D218" s="5">
        <f t="shared" si="93"/>
        <v>949210.67780172406</v>
      </c>
      <c r="E218" s="5">
        <f t="shared" si="93"/>
        <v>1109245.1895355044</v>
      </c>
      <c r="F218" s="5">
        <f t="shared" si="93"/>
        <v>1433030.0462753947</v>
      </c>
      <c r="G218" s="5">
        <f t="shared" si="93"/>
        <v>1319303.5864369094</v>
      </c>
      <c r="H218" s="5">
        <f t="shared" si="93"/>
        <v>1200309.4443835616</v>
      </c>
      <c r="I218" s="5">
        <f t="shared" si="93"/>
        <v>1436387.4817647056</v>
      </c>
      <c r="J218" s="5">
        <f t="shared" si="93"/>
        <v>1013423.5274151438</v>
      </c>
      <c r="K218" s="5">
        <f t="shared" si="93"/>
        <v>950084.48091224604</v>
      </c>
      <c r="L218" s="5">
        <f t="shared" si="93"/>
        <v>986064.15242165257</v>
      </c>
      <c r="M218" s="5">
        <f t="shared" si="93"/>
        <v>1034979.4221272556</v>
      </c>
      <c r="N218" s="5">
        <f t="shared" si="93"/>
        <v>1406359.1914311762</v>
      </c>
      <c r="O218" s="5">
        <f t="shared" si="93"/>
        <v>1015120.2199910755</v>
      </c>
      <c r="P218" s="5">
        <f t="shared" si="93"/>
        <v>903902.23567708349</v>
      </c>
      <c r="Q218" s="5">
        <f t="shared" si="93"/>
        <v>944316.31195602391</v>
      </c>
      <c r="R218" s="5">
        <f t="shared" si="93"/>
        <v>894612.94393687719</v>
      </c>
      <c r="S218" s="5">
        <f t="shared" si="93"/>
        <v>768364.65247311816</v>
      </c>
      <c r="T218" s="5">
        <f t="shared" si="93"/>
        <v>834561.37676206732</v>
      </c>
      <c r="U218" s="5">
        <f t="shared" si="93"/>
        <v>760138.5086519114</v>
      </c>
      <c r="V218" s="5">
        <f t="shared" si="93"/>
        <v>741378.11302307399</v>
      </c>
      <c r="W218" s="5">
        <f t="shared" si="93"/>
        <v>720575.02199120354</v>
      </c>
    </row>
    <row r="219" spans="1:28" outlineLevel="1" x14ac:dyDescent="0.2"/>
    <row r="220" spans="1:28" outlineLevel="1" x14ac:dyDescent="0.2">
      <c r="B220" s="8" t="s">
        <v>14</v>
      </c>
      <c r="C220" s="13"/>
      <c r="H220" s="5"/>
    </row>
    <row r="221" spans="1:28" outlineLevel="1" x14ac:dyDescent="0.2">
      <c r="B221" s="4" t="s">
        <v>18</v>
      </c>
      <c r="C221" s="5">
        <f>IFERROR(INDEX('[12]Table 29'!C$14:C$19,MATCH($B221,'[12]Table 29'!$B$14:$B$19,0))*1000,0)</f>
        <v>0</v>
      </c>
      <c r="D221" s="5">
        <f>IFERROR(INDEX('[12]Table 29'!D$14:D$19,MATCH($B221,'[12]Table 29'!$B$14:$B$19,0))*1000,0)</f>
        <v>0</v>
      </c>
      <c r="E221" s="5">
        <f>IFERROR(INDEX('[12]Table 29'!E$14:E$19,MATCH($B221,'[12]Table 29'!$B$14:$B$19,0))*1000,0)</f>
        <v>0</v>
      </c>
      <c r="F221" s="5">
        <f>IFERROR(INDEX('[12]Table 29'!F$14:F$19,MATCH($B221,'[12]Table 29'!$B$14:$B$19,0))*1000,0)</f>
        <v>0</v>
      </c>
      <c r="G221" s="5">
        <f>IFERROR(INDEX('[12]Table 29'!G$14:G$19,MATCH($B221,'[12]Table 29'!$B$14:$B$19,0))*1000,0)</f>
        <v>0</v>
      </c>
      <c r="H221" s="5">
        <f>IFERROR(INDEX('[12]Table 29'!H$14:H$19,MATCH($B221,'[12]Table 29'!$B$14:$B$19,0))*1000,0)</f>
        <v>0</v>
      </c>
      <c r="I221" s="5">
        <f>IFERROR(INDEX('[12]Table 29'!I$14:I$19,MATCH($B221,'[12]Table 29'!$B$14:$B$19,0))*1000,0)</f>
        <v>0</v>
      </c>
      <c r="J221" s="5">
        <f>IFERROR(INDEX('[12]Table 29'!J$14:J$19,MATCH($B221,'[12]Table 29'!$B$14:$B$19,0))*1000,0)</f>
        <v>0</v>
      </c>
      <c r="K221" s="5">
        <f>IFERROR(INDEX('[12]Table 29'!K$14:K$19,MATCH($B221,'[12]Table 29'!$B$14:$B$19,0))*1000,0)</f>
        <v>0</v>
      </c>
      <c r="L221" s="5">
        <f>IFERROR(INDEX('[12]Table 29'!L$14:L$19,MATCH($B221,'[12]Table 29'!$B$14:$B$19,0))*1000,0)</f>
        <v>0</v>
      </c>
      <c r="M221" s="5">
        <f>IFERROR(INDEX('[12]Table 29'!M$14:M$19,MATCH($B221,'[12]Table 29'!$B$14:$B$19,0))*1000,0)</f>
        <v>0</v>
      </c>
      <c r="N221" s="5">
        <f>IFERROR(INDEX('[12]Table 29'!N$14:N$19,MATCH($B221,'[12]Table 29'!$B$14:$B$19,0))*1000,0)</f>
        <v>0</v>
      </c>
      <c r="O221" s="5">
        <f>IFERROR(INDEX('[12]Table 29'!O$14:O$19,MATCH($B221,'[12]Table 29'!$B$14:$B$19,0))*1000,0)</f>
        <v>0</v>
      </c>
      <c r="P221" s="5">
        <f>IFERROR(INDEX('[12]Table 29'!P$14:P$19,MATCH($B221,'[12]Table 29'!$B$14:$B$19,0))*1000,0)</f>
        <v>0</v>
      </c>
      <c r="Q221" s="5">
        <f>IFERROR(INDEX('[12]Table 29'!Q$14:Q$19,MATCH($B221,'[12]Table 29'!$B$14:$B$19,0))*1000,0)</f>
        <v>0</v>
      </c>
      <c r="R221" s="5">
        <f>IFERROR(INDEX('[12]Table 29'!R$14:R$19,MATCH($B221,'[12]Table 29'!$B$14:$B$19,0))*1000,0)</f>
        <v>0</v>
      </c>
      <c r="S221" s="5">
        <f>IFERROR(INDEX('[12]Table 29'!S$14:S$19,MATCH($B221,'[12]Table 29'!$B$14:$B$19,0))*1000,0)</f>
        <v>0</v>
      </c>
      <c r="T221" s="5">
        <f>IFERROR(INDEX('[12]Table 29'!T$14:T$19,MATCH($B221,'[12]Table 29'!$B$14:$B$19,0))*1000,0)</f>
        <v>0</v>
      </c>
      <c r="U221" s="5">
        <f>IFERROR(INDEX('[12]Table 29'!U$14:U$19,MATCH($B221,'[12]Table 29'!$B$14:$B$19,0))*1000,0)</f>
        <v>0</v>
      </c>
      <c r="V221" s="5">
        <f>IFERROR(INDEX('[12]Table 29'!V$14:V$19,MATCH($B221,'[12]Table 29'!$B$14:$B$19,0))*1000,0)</f>
        <v>0</v>
      </c>
      <c r="W221" s="5">
        <f>IFERROR(INDEX('[12]Table 29'!W$14:W$19,MATCH($B221,'[12]Table 29'!$B$14:$B$19,0))*1000,0)</f>
        <v>0</v>
      </c>
      <c r="Z221" s="21" t="s">
        <v>26</v>
      </c>
    </row>
    <row r="222" spans="1:28" outlineLevel="1" x14ac:dyDescent="0.2">
      <c r="B222" s="4" t="s">
        <v>19</v>
      </c>
      <c r="C222" s="5">
        <f>IFERROR(INDEX('[12]Table 29'!C$14:C$19,MATCH($B222,'[12]Table 29'!$B$14:$B$19,0))*1000,0)</f>
        <v>0</v>
      </c>
      <c r="D222" s="5">
        <f>IFERROR(INDEX('[12]Table 29'!D$14:D$19,MATCH($B222,'[12]Table 29'!$B$14:$B$19,0))*1000,0)</f>
        <v>0</v>
      </c>
      <c r="E222" s="5">
        <f>IFERROR(INDEX('[12]Table 29'!E$14:E$19,MATCH($B222,'[12]Table 29'!$B$14:$B$19,0))*1000,0)</f>
        <v>0</v>
      </c>
      <c r="F222" s="5">
        <f>IFERROR(INDEX('[12]Table 29'!F$14:F$19,MATCH($B222,'[12]Table 29'!$B$14:$B$19,0))*1000,0)</f>
        <v>0</v>
      </c>
      <c r="G222" s="5">
        <f>IFERROR(INDEX('[12]Table 29'!G$14:G$19,MATCH($B222,'[12]Table 29'!$B$14:$B$19,0))*1000,0)</f>
        <v>0</v>
      </c>
      <c r="H222" s="5">
        <f>IFERROR(INDEX('[12]Table 29'!H$14:H$19,MATCH($B222,'[12]Table 29'!$B$14:$B$19,0))*1000,0)</f>
        <v>0</v>
      </c>
      <c r="I222" s="5">
        <f>IFERROR(INDEX('[12]Table 29'!I$14:I$19,MATCH($B222,'[12]Table 29'!$B$14:$B$19,0))*1000,0)</f>
        <v>0</v>
      </c>
      <c r="J222" s="5">
        <f>IFERROR(INDEX('[12]Table 29'!J$14:J$19,MATCH($B222,'[12]Table 29'!$B$14:$B$19,0))*1000,0)</f>
        <v>0</v>
      </c>
      <c r="K222" s="5">
        <f>IFERROR(INDEX('[12]Table 29'!K$14:K$19,MATCH($B222,'[12]Table 29'!$B$14:$B$19,0))*1000,0)</f>
        <v>0</v>
      </c>
      <c r="L222" s="5">
        <f>IFERROR(INDEX('[12]Table 29'!L$14:L$19,MATCH($B222,'[12]Table 29'!$B$14:$B$19,0))*1000,0)</f>
        <v>0</v>
      </c>
      <c r="M222" s="5">
        <f>IFERROR(INDEX('[12]Table 29'!M$14:M$19,MATCH($B222,'[12]Table 29'!$B$14:$B$19,0))*1000,0)</f>
        <v>0</v>
      </c>
      <c r="N222" s="5">
        <f>IFERROR(INDEX('[12]Table 29'!N$14:N$19,MATCH($B222,'[12]Table 29'!$B$14:$B$19,0))*1000,0)</f>
        <v>0</v>
      </c>
      <c r="O222" s="5">
        <f>IFERROR(INDEX('[12]Table 29'!O$14:O$19,MATCH($B222,'[12]Table 29'!$B$14:$B$19,0))*1000,0)</f>
        <v>0</v>
      </c>
      <c r="P222" s="5">
        <f>IFERROR(INDEX('[12]Table 29'!P$14:P$19,MATCH($B222,'[12]Table 29'!$B$14:$B$19,0))*1000,0)</f>
        <v>0</v>
      </c>
      <c r="Q222" s="5">
        <f>IFERROR(INDEX('[12]Table 29'!Q$14:Q$19,MATCH($B222,'[12]Table 29'!$B$14:$B$19,0))*1000,0)</f>
        <v>0</v>
      </c>
      <c r="R222" s="5">
        <f>IFERROR(INDEX('[12]Table 29'!R$14:R$19,MATCH($B222,'[12]Table 29'!$B$14:$B$19,0))*1000,0)</f>
        <v>0</v>
      </c>
      <c r="S222" s="5">
        <f>IFERROR(INDEX('[12]Table 29'!S$14:S$19,MATCH($B222,'[12]Table 29'!$B$14:$B$19,0))*1000,0)</f>
        <v>0</v>
      </c>
      <c r="T222" s="5">
        <f>IFERROR(INDEX('[12]Table 29'!T$14:T$19,MATCH($B222,'[12]Table 29'!$B$14:$B$19,0))*1000,0)</f>
        <v>0</v>
      </c>
      <c r="U222" s="5">
        <f>IFERROR(INDEX('[12]Table 29'!U$14:U$19,MATCH($B222,'[12]Table 29'!$B$14:$B$19,0))*1000,0)</f>
        <v>0</v>
      </c>
      <c r="V222" s="5">
        <f>IFERROR(INDEX('[12]Table 29'!V$14:V$19,MATCH($B222,'[12]Table 29'!$B$14:$B$19,0))*1000,0)</f>
        <v>0</v>
      </c>
      <c r="W222" s="5">
        <f>IFERROR(INDEX('[12]Table 29'!W$14:W$19,MATCH($B222,'[12]Table 29'!$B$14:$B$19,0))*1000,0)</f>
        <v>0</v>
      </c>
      <c r="Z222" s="21" t="s">
        <v>26</v>
      </c>
    </row>
    <row r="223" spans="1:28" outlineLevel="1" x14ac:dyDescent="0.2">
      <c r="B223" s="4" t="s">
        <v>16</v>
      </c>
      <c r="C223" s="5">
        <f>IFERROR(INDEX('[12]Table 29'!C$14:C$19,MATCH($B223,'[12]Table 29'!$B$14:$B$19,0))*1000,0)</f>
        <v>3435.2239999999997</v>
      </c>
      <c r="D223" s="5">
        <f>IFERROR(INDEX('[12]Table 29'!D$14:D$19,MATCH($B223,'[12]Table 29'!$B$14:$B$19,0))*1000,0)</f>
        <v>3090.471</v>
      </c>
      <c r="E223" s="5">
        <f>IFERROR(INDEX('[12]Table 29'!E$14:E$19,MATCH($B223,'[12]Table 29'!$B$14:$B$19,0))*1000,0)</f>
        <v>3689.527</v>
      </c>
      <c r="F223" s="5">
        <f>IFERROR(INDEX('[12]Table 29'!F$14:F$19,MATCH($B223,'[12]Table 29'!$B$14:$B$19,0))*1000,0)</f>
        <v>4494.0030000000006</v>
      </c>
      <c r="G223" s="5">
        <f>IFERROR(INDEX('[12]Table 29'!G$14:G$19,MATCH($B223,'[12]Table 29'!$B$14:$B$19,0))*1000,0)</f>
        <v>4108.7060000000001</v>
      </c>
      <c r="H223" s="5">
        <f>IFERROR(INDEX('[12]Table 29'!H$14:H$19,MATCH($B223,'[12]Table 29'!$B$14:$B$19,0))*1000,0)</f>
        <v>3679.9559999999997</v>
      </c>
      <c r="I223" s="5">
        <f>IFERROR(INDEX('[12]Table 29'!I$14:I$19,MATCH($B223,'[12]Table 29'!$B$14:$B$19,0))*1000,0)</f>
        <v>3493.201</v>
      </c>
      <c r="J223" s="5">
        <f>IFERROR(INDEX('[12]Table 29'!J$14:J$19,MATCH($B223,'[12]Table 29'!$B$14:$B$19,0))*1000,0)</f>
        <v>3548.415</v>
      </c>
      <c r="K223" s="5">
        <f>IFERROR(INDEX('[12]Table 29'!K$14:K$19,MATCH($B223,'[12]Table 29'!$B$14:$B$19,0))*1000,0)</f>
        <v>3425.866</v>
      </c>
      <c r="L223" s="5">
        <f>IFERROR(INDEX('[12]Table 29'!L$14:L$19,MATCH($B223,'[12]Table 29'!$B$14:$B$19,0))*1000,0)</f>
        <v>3490.2069999999999</v>
      </c>
      <c r="M223" s="5">
        <f>IFERROR(INDEX('[12]Table 29'!M$14:M$19,MATCH($B223,'[12]Table 29'!$B$14:$B$19,0))*1000,0)</f>
        <v>3620.018</v>
      </c>
      <c r="N223" s="5">
        <f>IFERROR(INDEX('[12]Table 29'!N$14:N$19,MATCH($B223,'[12]Table 29'!$B$14:$B$19,0))*1000,0)</f>
        <v>4741.5700000000006</v>
      </c>
      <c r="O223" s="5">
        <f>IFERROR(INDEX('[12]Table 29'!O$14:O$19,MATCH($B223,'[12]Table 29'!$B$14:$B$19,0))*1000,0)</f>
        <v>3403.0529999999999</v>
      </c>
      <c r="P223" s="5">
        <f>IFERROR(INDEX('[12]Table 29'!P$14:P$19,MATCH($B223,'[12]Table 29'!$B$14:$B$19,0))*1000,0)</f>
        <v>3462.91</v>
      </c>
      <c r="Q223" s="5">
        <f>IFERROR(INDEX('[12]Table 29'!Q$14:Q$19,MATCH($B223,'[12]Table 29'!$B$14:$B$19,0))*1000,0)</f>
        <v>3339.442</v>
      </c>
      <c r="R223" s="5">
        <f>IFERROR(INDEX('[12]Table 29'!R$14:R$19,MATCH($B223,'[12]Table 29'!$B$14:$B$19,0))*1000,0)</f>
        <v>3483.5450000000001</v>
      </c>
      <c r="S223" s="5">
        <f>IFERROR(INDEX('[12]Table 29'!S$14:S$19,MATCH($B223,'[12]Table 29'!$B$14:$B$19,0))*1000,0)</f>
        <v>3166.0910000000003</v>
      </c>
      <c r="T223" s="5">
        <f>IFERROR(INDEX('[12]Table 29'!T$14:T$19,MATCH($B223,'[12]Table 29'!$B$14:$B$19,0))*1000,0)</f>
        <v>3052.3150000000001</v>
      </c>
      <c r="U223" s="5">
        <f>IFERROR(INDEX('[12]Table 29'!U$14:U$19,MATCH($B223,'[12]Table 29'!$B$14:$B$19,0))*1000,0)</f>
        <v>3089.3989999999999</v>
      </c>
      <c r="V223" s="5">
        <f>IFERROR(INDEX('[12]Table 29'!V$14:V$19,MATCH($B223,'[12]Table 29'!$B$14:$B$19,0))*1000,0)</f>
        <v>3104.99</v>
      </c>
      <c r="W223" s="5">
        <f>IFERROR(INDEX('[12]Table 29'!W$14:W$19,MATCH($B223,'[12]Table 29'!$B$14:$B$19,0))*1000,0)</f>
        <v>2278.7730000000001</v>
      </c>
      <c r="Z223" s="21" t="s">
        <v>26</v>
      </c>
    </row>
    <row r="224" spans="1:28" outlineLevel="1" x14ac:dyDescent="0.2">
      <c r="B224" s="4" t="s">
        <v>21</v>
      </c>
      <c r="C224" s="5">
        <f>IFERROR(INDEX('[12]Table 29'!C$14:C$19,MATCH($B224,'[12]Table 29'!$B$14:$B$19,0))*1000,0)</f>
        <v>0</v>
      </c>
      <c r="D224" s="5">
        <f>IFERROR(INDEX('[12]Table 29'!D$14:D$19,MATCH($B224,'[12]Table 29'!$B$14:$B$19,0))*1000,0)</f>
        <v>0</v>
      </c>
      <c r="E224" s="5">
        <f>IFERROR(INDEX('[12]Table 29'!E$14:E$19,MATCH($B224,'[12]Table 29'!$B$14:$B$19,0))*1000,0)</f>
        <v>0</v>
      </c>
      <c r="F224" s="5">
        <f>IFERROR(INDEX('[12]Table 29'!F$14:F$19,MATCH($B224,'[12]Table 29'!$B$14:$B$19,0))*1000,0)</f>
        <v>0</v>
      </c>
      <c r="G224" s="5">
        <f>IFERROR(INDEX('[12]Table 29'!G$14:G$19,MATCH($B224,'[12]Table 29'!$B$14:$B$19,0))*1000,0)</f>
        <v>0</v>
      </c>
      <c r="H224" s="5">
        <f>IFERROR(INDEX('[12]Table 29'!H$14:H$19,MATCH($B224,'[12]Table 29'!$B$14:$B$19,0))*1000,0)</f>
        <v>0</v>
      </c>
      <c r="I224" s="5">
        <f>IFERROR(INDEX('[12]Table 29'!I$14:I$19,MATCH($B224,'[12]Table 29'!$B$14:$B$19,0))*1000,0)</f>
        <v>0</v>
      </c>
      <c r="J224" s="5">
        <f>IFERROR(INDEX('[12]Table 29'!J$14:J$19,MATCH($B224,'[12]Table 29'!$B$14:$B$19,0))*1000,0)</f>
        <v>0</v>
      </c>
      <c r="K224" s="5">
        <f>IFERROR(INDEX('[12]Table 29'!K$14:K$19,MATCH($B224,'[12]Table 29'!$B$14:$B$19,0))*1000,0)</f>
        <v>0</v>
      </c>
      <c r="L224" s="5">
        <f>IFERROR(INDEX('[12]Table 29'!L$14:L$19,MATCH($B224,'[12]Table 29'!$B$14:$B$19,0))*1000,0)</f>
        <v>0</v>
      </c>
      <c r="M224" s="5">
        <f>IFERROR(INDEX('[12]Table 29'!M$14:M$19,MATCH($B224,'[12]Table 29'!$B$14:$B$19,0))*1000,0)</f>
        <v>0</v>
      </c>
      <c r="N224" s="5">
        <f>IFERROR(INDEX('[12]Table 29'!N$14:N$19,MATCH($B224,'[12]Table 29'!$B$14:$B$19,0))*1000,0)</f>
        <v>0</v>
      </c>
      <c r="O224" s="5">
        <f>IFERROR(INDEX('[12]Table 29'!O$14:O$19,MATCH($B224,'[12]Table 29'!$B$14:$B$19,0))*1000,0)</f>
        <v>0</v>
      </c>
      <c r="P224" s="5">
        <f>IFERROR(INDEX('[12]Table 29'!P$14:P$19,MATCH($B224,'[12]Table 29'!$B$14:$B$19,0))*1000,0)</f>
        <v>0</v>
      </c>
      <c r="Q224" s="5">
        <f>IFERROR(INDEX('[12]Table 29'!Q$14:Q$19,MATCH($B224,'[12]Table 29'!$B$14:$B$19,0))*1000,0)</f>
        <v>0</v>
      </c>
      <c r="R224" s="5">
        <f>IFERROR(INDEX('[12]Table 29'!R$14:R$19,MATCH($B224,'[12]Table 29'!$B$14:$B$19,0))*1000,0)</f>
        <v>0</v>
      </c>
      <c r="S224" s="5">
        <f>IFERROR(INDEX('[12]Table 29'!S$14:S$19,MATCH($B224,'[12]Table 29'!$B$14:$B$19,0))*1000,0)</f>
        <v>0</v>
      </c>
      <c r="T224" s="5">
        <f>IFERROR(INDEX('[12]Table 29'!T$14:T$19,MATCH($B224,'[12]Table 29'!$B$14:$B$19,0))*1000,0)</f>
        <v>0</v>
      </c>
      <c r="U224" s="5">
        <f>IFERROR(INDEX('[12]Table 29'!U$14:U$19,MATCH($B224,'[12]Table 29'!$B$14:$B$19,0))*1000,0)</f>
        <v>0</v>
      </c>
      <c r="V224" s="5">
        <f>IFERROR(INDEX('[12]Table 29'!V$14:V$19,MATCH($B224,'[12]Table 29'!$B$14:$B$19,0))*1000,0)</f>
        <v>0</v>
      </c>
      <c r="W224" s="5">
        <f>IFERROR(INDEX('[12]Table 29'!W$14:W$19,MATCH($B224,'[12]Table 29'!$B$14:$B$19,0))*1000,0)</f>
        <v>0</v>
      </c>
      <c r="Z224" s="21" t="s">
        <v>26</v>
      </c>
    </row>
    <row r="225" spans="2:26" outlineLevel="1" x14ac:dyDescent="0.2">
      <c r="B225" s="4" t="s">
        <v>20</v>
      </c>
      <c r="C225" s="5">
        <f>IFERROR(INDEX('[12]Table 29'!C$14:C$19,MATCH($B225,'[12]Table 29'!$B$14:$B$19,0))*1000,0)</f>
        <v>3.3379999999999996</v>
      </c>
      <c r="D225" s="5">
        <f>IFERROR(INDEX('[12]Table 29'!D$14:D$19,MATCH($B225,'[12]Table 29'!$B$14:$B$19,0))*1000,0)</f>
        <v>6.5919999999999996</v>
      </c>
      <c r="E225" s="5">
        <f>IFERROR(INDEX('[12]Table 29'!E$14:E$19,MATCH($B225,'[12]Table 29'!$B$14:$B$19,0))*1000,0)</f>
        <v>8.5089999999999986</v>
      </c>
      <c r="F225" s="5">
        <f>IFERROR(INDEX('[12]Table 29'!F$14:F$19,MATCH($B225,'[12]Table 29'!$B$14:$B$19,0))*1000,0)</f>
        <v>9.3699999999999992</v>
      </c>
      <c r="G225" s="5">
        <f>IFERROR(INDEX('[12]Table 29'!G$14:G$19,MATCH($B225,'[12]Table 29'!$B$14:$B$19,0))*1000,0)</f>
        <v>5.3179999999999996</v>
      </c>
      <c r="H225" s="5">
        <f>IFERROR(INDEX('[12]Table 29'!H$14:H$19,MATCH($B225,'[12]Table 29'!$B$14:$B$19,0))*1000,0)</f>
        <v>3.552</v>
      </c>
      <c r="I225" s="5">
        <f>IFERROR(INDEX('[12]Table 29'!I$14:I$19,MATCH($B225,'[12]Table 29'!$B$14:$B$19,0))*1000,0)</f>
        <v>1.645</v>
      </c>
      <c r="J225" s="5">
        <f>IFERROR(INDEX('[12]Table 29'!J$14:J$19,MATCH($B225,'[12]Table 29'!$B$14:$B$19,0))*1000,0)</f>
        <v>2.5720000000000001</v>
      </c>
      <c r="K225" s="5">
        <f>IFERROR(INDEX('[12]Table 29'!K$14:K$19,MATCH($B225,'[12]Table 29'!$B$14:$B$19,0))*1000,0)</f>
        <v>4.2700000000000005</v>
      </c>
      <c r="L225" s="5">
        <f>IFERROR(INDEX('[12]Table 29'!L$14:L$19,MATCH($B225,'[12]Table 29'!$B$14:$B$19,0))*1000,0)</f>
        <v>3.246</v>
      </c>
      <c r="M225" s="5">
        <f>IFERROR(INDEX('[12]Table 29'!M$14:M$19,MATCH($B225,'[12]Table 29'!$B$14:$B$19,0))*1000,0)</f>
        <v>3.78</v>
      </c>
      <c r="N225" s="5">
        <f>IFERROR(INDEX('[12]Table 29'!N$14:N$19,MATCH($B225,'[12]Table 29'!$B$14:$B$19,0))*1000,0)</f>
        <v>5.2989999999999995</v>
      </c>
      <c r="O225" s="5">
        <f>IFERROR(INDEX('[12]Table 29'!O$14:O$19,MATCH($B225,'[12]Table 29'!$B$14:$B$19,0))*1000,0)</f>
        <v>4.4980000000000002</v>
      </c>
      <c r="P225" s="5">
        <f>IFERROR(INDEX('[12]Table 29'!P$14:P$19,MATCH($B225,'[12]Table 29'!$B$14:$B$19,0))*1000,0)</f>
        <v>13.105</v>
      </c>
      <c r="Q225" s="5">
        <f>IFERROR(INDEX('[12]Table 29'!Q$14:Q$19,MATCH($B225,'[12]Table 29'!$B$14:$B$19,0))*1000,0)</f>
        <v>14.557</v>
      </c>
      <c r="R225" s="5">
        <f>IFERROR(INDEX('[12]Table 29'!R$14:R$19,MATCH($B225,'[12]Table 29'!$B$14:$B$19,0))*1000,0)</f>
        <v>20.067</v>
      </c>
      <c r="S225" s="5">
        <f>IFERROR(INDEX('[12]Table 29'!S$14:S$19,MATCH($B225,'[12]Table 29'!$B$14:$B$19,0))*1000,0)</f>
        <v>27.632000000000001</v>
      </c>
      <c r="T225" s="5">
        <f>IFERROR(INDEX('[12]Table 29'!T$14:T$19,MATCH($B225,'[12]Table 29'!$B$14:$B$19,0))*1000,0)</f>
        <v>42.567</v>
      </c>
      <c r="U225" s="5">
        <f>IFERROR(INDEX('[12]Table 29'!U$14:U$19,MATCH($B225,'[12]Table 29'!$B$14:$B$19,0))*1000,0)</f>
        <v>51.402000000000001</v>
      </c>
      <c r="V225" s="5">
        <f>IFERROR(INDEX('[12]Table 29'!V$14:V$19,MATCH($B225,'[12]Table 29'!$B$14:$B$19,0))*1000,0)</f>
        <v>55.338000000000001</v>
      </c>
      <c r="W225" s="5">
        <f>IFERROR(INDEX('[12]Table 29'!W$14:W$19,MATCH($B225,'[12]Table 29'!$B$14:$B$19,0))*1000,0)</f>
        <v>56.336999999999996</v>
      </c>
      <c r="Z225" s="21" t="s">
        <v>26</v>
      </c>
    </row>
    <row r="226" spans="2:26" outlineLevel="1" x14ac:dyDescent="0.2">
      <c r="B226" s="4" t="s">
        <v>0</v>
      </c>
      <c r="C226" s="5">
        <f>IFERROR(INDEX('[12]Table 29'!C$14:C$19,MATCH($B226,'[12]Table 29'!$B$14:$B$19,0))*1000,0)</f>
        <v>0</v>
      </c>
      <c r="D226" s="5">
        <f>IFERROR(INDEX('[12]Table 29'!D$14:D$19,MATCH($B226,'[12]Table 29'!$B$14:$B$19,0))*1000,0)</f>
        <v>0</v>
      </c>
      <c r="E226" s="5">
        <f>IFERROR(INDEX('[12]Table 29'!E$14:E$19,MATCH($B226,'[12]Table 29'!$B$14:$B$19,0))*1000,0)</f>
        <v>0</v>
      </c>
      <c r="F226" s="5">
        <f>IFERROR(INDEX('[12]Table 29'!F$14:F$19,MATCH($B226,'[12]Table 29'!$B$14:$B$19,0))*1000,0)</f>
        <v>0</v>
      </c>
      <c r="G226" s="5">
        <f>IFERROR(INDEX('[12]Table 29'!G$14:G$19,MATCH($B226,'[12]Table 29'!$B$14:$B$19,0))*1000,0)</f>
        <v>0</v>
      </c>
      <c r="H226" s="5">
        <f>IFERROR(INDEX('[12]Table 29'!H$14:H$19,MATCH($B226,'[12]Table 29'!$B$14:$B$19,0))*1000,0)</f>
        <v>0</v>
      </c>
      <c r="I226" s="5">
        <f>IFERROR(INDEX('[12]Table 29'!I$14:I$19,MATCH($B226,'[12]Table 29'!$B$14:$B$19,0))*1000,0)</f>
        <v>0</v>
      </c>
      <c r="J226" s="5">
        <f>IFERROR(INDEX('[12]Table 29'!J$14:J$19,MATCH($B226,'[12]Table 29'!$B$14:$B$19,0))*1000,0)</f>
        <v>0</v>
      </c>
      <c r="K226" s="5">
        <f>IFERROR(INDEX('[12]Table 29'!K$14:K$19,MATCH($B226,'[12]Table 29'!$B$14:$B$19,0))*1000,0)</f>
        <v>0</v>
      </c>
      <c r="L226" s="5">
        <f>IFERROR(INDEX('[12]Table 29'!L$14:L$19,MATCH($B226,'[12]Table 29'!$B$14:$B$19,0))*1000,0)</f>
        <v>0</v>
      </c>
      <c r="M226" s="5">
        <f>IFERROR(INDEX('[12]Table 29'!M$14:M$19,MATCH($B226,'[12]Table 29'!$B$14:$B$19,0))*1000,0)</f>
        <v>0</v>
      </c>
      <c r="N226" s="5">
        <f>IFERROR(INDEX('[12]Table 29'!N$14:N$19,MATCH($B226,'[12]Table 29'!$B$14:$B$19,0))*1000,0)</f>
        <v>0.193</v>
      </c>
      <c r="O226" s="5">
        <f>IFERROR(INDEX('[12]Table 29'!O$14:O$19,MATCH($B226,'[12]Table 29'!$B$14:$B$19,0))*1000,0)</f>
        <v>0.16200000000000001</v>
      </c>
      <c r="P226" s="5">
        <f>IFERROR(INDEX('[12]Table 29'!P$14:P$19,MATCH($B226,'[12]Table 29'!$B$14:$B$19,0))*1000,0)</f>
        <v>0.20300000000000001</v>
      </c>
      <c r="Q226" s="5">
        <f>IFERROR(INDEX('[12]Table 29'!Q$14:Q$19,MATCH($B226,'[12]Table 29'!$B$14:$B$19,0))*1000,0)</f>
        <v>0.26500000000000001</v>
      </c>
      <c r="R226" s="5">
        <f>IFERROR(INDEX('[12]Table 29'!R$14:R$19,MATCH($B226,'[12]Table 29'!$B$14:$B$19,0))*1000,0)</f>
        <v>0</v>
      </c>
      <c r="S226" s="5">
        <f>IFERROR(INDEX('[12]Table 29'!S$14:S$19,MATCH($B226,'[12]Table 29'!$B$14:$B$19,0))*1000,0)</f>
        <v>0</v>
      </c>
      <c r="T226" s="5">
        <f>IFERROR(INDEX('[12]Table 29'!T$14:T$19,MATCH($B226,'[12]Table 29'!$B$14:$B$19,0))*1000,0)</f>
        <v>0</v>
      </c>
      <c r="U226" s="5">
        <f>IFERROR(INDEX('[12]Table 29'!U$14:U$19,MATCH($B226,'[12]Table 29'!$B$14:$B$19,0))*1000,0)</f>
        <v>0</v>
      </c>
      <c r="V226" s="5">
        <f>IFERROR(INDEX('[12]Table 29'!V$14:V$19,MATCH($B226,'[12]Table 29'!$B$14:$B$19,0))*1000,0)</f>
        <v>0</v>
      </c>
      <c r="W226" s="5">
        <f>IFERROR(INDEX('[12]Table 29'!W$14:W$19,MATCH($B226,'[12]Table 29'!$B$14:$B$19,0))*1000,0)</f>
        <v>0</v>
      </c>
      <c r="Z226" s="21" t="s">
        <v>26</v>
      </c>
    </row>
    <row r="227" spans="2:26" outlineLevel="1" x14ac:dyDescent="0.2">
      <c r="B227" s="4" t="s">
        <v>22</v>
      </c>
      <c r="C227" s="5">
        <f>IFERROR(INDEX('[12]Table 29'!C$14:C$19,MATCH($B227,'[12]Table 29'!$B$14:$B$19,0))*1000,0)</f>
        <v>0</v>
      </c>
      <c r="D227" s="5">
        <f>IFERROR(INDEX('[12]Table 29'!D$14:D$19,MATCH($B227,'[12]Table 29'!$B$14:$B$19,0))*1000,0)</f>
        <v>14</v>
      </c>
      <c r="E227" s="5">
        <f>IFERROR(INDEX('[12]Table 29'!E$14:E$19,MATCH($B227,'[12]Table 29'!$B$14:$B$19,0))*1000,0)</f>
        <v>14</v>
      </c>
      <c r="F227" s="5">
        <f>IFERROR(INDEX('[12]Table 29'!F$14:F$19,MATCH($B227,'[12]Table 29'!$B$14:$B$19,0))*1000,0)</f>
        <v>21</v>
      </c>
      <c r="G227" s="5">
        <f>IFERROR(INDEX('[12]Table 29'!G$14:G$19,MATCH($B227,'[12]Table 29'!$B$14:$B$19,0))*1000,0)</f>
        <v>22</v>
      </c>
      <c r="H227" s="5">
        <f>IFERROR(INDEX('[12]Table 29'!H$14:H$19,MATCH($B227,'[12]Table 29'!$B$14:$B$19,0))*1000,0)</f>
        <v>21</v>
      </c>
      <c r="I227" s="5">
        <f>IFERROR(INDEX('[12]Table 29'!I$14:I$19,MATCH($B227,'[12]Table 29'!$B$14:$B$19,0))*1000,0)</f>
        <v>23</v>
      </c>
      <c r="J227" s="5">
        <f>IFERROR(INDEX('[12]Table 29'!J$14:J$19,MATCH($B227,'[12]Table 29'!$B$14:$B$19,0))*1000,0)</f>
        <v>0</v>
      </c>
      <c r="K227" s="5">
        <f>IFERROR(INDEX('[12]Table 29'!K$14:K$19,MATCH($B227,'[12]Table 29'!$B$14:$B$19,0))*1000,0)</f>
        <v>0</v>
      </c>
      <c r="L227" s="5">
        <f>IFERROR(INDEX('[12]Table 29'!L$14:L$19,MATCH($B227,'[12]Table 29'!$B$14:$B$19,0))*1000,0)</f>
        <v>0</v>
      </c>
      <c r="M227" s="5">
        <f>IFERROR(INDEX('[12]Table 29'!M$14:M$19,MATCH($B227,'[12]Table 29'!$B$14:$B$19,0))*1000,0)</f>
        <v>0</v>
      </c>
      <c r="N227" s="5">
        <f>IFERROR(INDEX('[12]Table 29'!N$14:N$19,MATCH($B227,'[12]Table 29'!$B$14:$B$19,0))*1000,0)</f>
        <v>0</v>
      </c>
      <c r="O227" s="5">
        <f>IFERROR(INDEX('[12]Table 29'!O$14:O$19,MATCH($B227,'[12]Table 29'!$B$14:$B$19,0))*1000,0)</f>
        <v>0</v>
      </c>
      <c r="P227" s="5">
        <f>IFERROR(INDEX('[12]Table 29'!P$14:P$19,MATCH($B227,'[12]Table 29'!$B$14:$B$19,0))*1000,0)</f>
        <v>0</v>
      </c>
      <c r="Q227" s="5">
        <f>IFERROR(INDEX('[12]Table 29'!Q$14:Q$19,MATCH($B227,'[12]Table 29'!$B$14:$B$19,0))*1000,0)</f>
        <v>0</v>
      </c>
      <c r="R227" s="5">
        <f>IFERROR(INDEX('[12]Table 29'!R$14:R$19,MATCH($B227,'[12]Table 29'!$B$14:$B$19,0))*1000,0)</f>
        <v>2</v>
      </c>
      <c r="S227" s="5">
        <f>IFERROR(INDEX('[12]Table 29'!S$14:S$19,MATCH($B227,'[12]Table 29'!$B$14:$B$19,0))*1000,0)</f>
        <v>2</v>
      </c>
      <c r="T227" s="5">
        <f>IFERROR(INDEX('[12]Table 29'!T$14:T$19,MATCH($B227,'[12]Table 29'!$B$14:$B$19,0))*1000,0)</f>
        <v>2</v>
      </c>
      <c r="U227" s="5">
        <f>IFERROR(INDEX('[12]Table 29'!U$14:U$19,MATCH($B227,'[12]Table 29'!$B$14:$B$19,0))*1000,0)</f>
        <v>2</v>
      </c>
      <c r="V227" s="5">
        <f>IFERROR(INDEX('[12]Table 29'!V$14:V$19,MATCH($B227,'[12]Table 29'!$B$14:$B$19,0))*1000,0)</f>
        <v>2</v>
      </c>
      <c r="W227" s="5">
        <f>IFERROR(INDEX('[12]Table 29'!W$14:W$19,MATCH($B227,'[12]Table 29'!$B$14:$B$19,0))*1000,0)</f>
        <v>2</v>
      </c>
      <c r="Z227" s="21" t="s">
        <v>26</v>
      </c>
    </row>
    <row r="228" spans="2:26" outlineLevel="1" x14ac:dyDescent="0.2">
      <c r="B228" s="4" t="s">
        <v>23</v>
      </c>
      <c r="C228" s="5">
        <f>IFERROR(INDEX('[12]Table 29'!C$14:C$19,MATCH($B228,'[12]Table 29'!$B$14:$B$19,0))*1000,0)</f>
        <v>0</v>
      </c>
      <c r="D228" s="5">
        <f>IFERROR(INDEX('[12]Table 29'!D$14:D$19,MATCH($B228,'[12]Table 29'!$B$14:$B$19,0))*1000,0)</f>
        <v>0</v>
      </c>
      <c r="E228" s="5">
        <f>IFERROR(INDEX('[12]Table 29'!E$14:E$19,MATCH($B228,'[12]Table 29'!$B$14:$B$19,0))*1000,0)</f>
        <v>0</v>
      </c>
      <c r="F228" s="5">
        <f>IFERROR(INDEX('[12]Table 29'!F$14:F$19,MATCH($B228,'[12]Table 29'!$B$14:$B$19,0))*1000,0)</f>
        <v>0</v>
      </c>
      <c r="G228" s="5">
        <f>IFERROR(INDEX('[12]Table 29'!G$14:G$19,MATCH($B228,'[12]Table 29'!$B$14:$B$19,0))*1000,0)</f>
        <v>0</v>
      </c>
      <c r="H228" s="5">
        <f>IFERROR(INDEX('[12]Table 29'!H$14:H$19,MATCH($B228,'[12]Table 29'!$B$14:$B$19,0))*1000,0)</f>
        <v>0</v>
      </c>
      <c r="I228" s="5">
        <f>IFERROR(INDEX('[12]Table 29'!I$14:I$19,MATCH($B228,'[12]Table 29'!$B$14:$B$19,0))*1000,0)</f>
        <v>0</v>
      </c>
      <c r="J228" s="5">
        <f>IFERROR(INDEX('[12]Table 29'!J$14:J$19,MATCH($B228,'[12]Table 29'!$B$14:$B$19,0))*1000,0)</f>
        <v>0</v>
      </c>
      <c r="K228" s="5">
        <f>IFERROR(INDEX('[12]Table 29'!K$14:K$19,MATCH($B228,'[12]Table 29'!$B$14:$B$19,0))*1000,0)</f>
        <v>0</v>
      </c>
      <c r="L228" s="5">
        <f>IFERROR(INDEX('[12]Table 29'!L$14:L$19,MATCH($B228,'[12]Table 29'!$B$14:$B$19,0))*1000,0)</f>
        <v>0</v>
      </c>
      <c r="M228" s="5">
        <f>IFERROR(INDEX('[12]Table 29'!M$14:M$19,MATCH($B228,'[12]Table 29'!$B$14:$B$19,0))*1000,0)</f>
        <v>0</v>
      </c>
      <c r="N228" s="5">
        <f>IFERROR(INDEX('[12]Table 29'!N$14:N$19,MATCH($B228,'[12]Table 29'!$B$14:$B$19,0))*1000,0)</f>
        <v>0</v>
      </c>
      <c r="O228" s="5">
        <f>IFERROR(INDEX('[12]Table 29'!O$14:O$19,MATCH($B228,'[12]Table 29'!$B$14:$B$19,0))*1000,0)</f>
        <v>0</v>
      </c>
      <c r="P228" s="5">
        <f>IFERROR(INDEX('[12]Table 29'!P$14:P$19,MATCH($B228,'[12]Table 29'!$B$14:$B$19,0))*1000,0)</f>
        <v>0</v>
      </c>
      <c r="Q228" s="5">
        <f>IFERROR(INDEX('[12]Table 29'!Q$14:Q$19,MATCH($B228,'[12]Table 29'!$B$14:$B$19,0))*1000,0)</f>
        <v>89.677000000000007</v>
      </c>
      <c r="R228" s="5">
        <f>IFERROR(INDEX('[12]Table 29'!R$14:R$19,MATCH($B228,'[12]Table 29'!$B$14:$B$19,0))*1000,0)</f>
        <v>100.58</v>
      </c>
      <c r="S228" s="5">
        <f>IFERROR(INDEX('[12]Table 29'!S$14:S$19,MATCH($B228,'[12]Table 29'!$B$14:$B$19,0))*1000,0)</f>
        <v>113.99900000000001</v>
      </c>
      <c r="T228" s="5">
        <f>IFERROR(INDEX('[12]Table 29'!T$14:T$19,MATCH($B228,'[12]Table 29'!$B$14:$B$19,0))*1000,0)</f>
        <v>134.18899999999999</v>
      </c>
      <c r="U228" s="5">
        <f>IFERROR(INDEX('[12]Table 29'!U$14:U$19,MATCH($B228,'[12]Table 29'!$B$14:$B$19,0))*1000,0)</f>
        <v>134.429</v>
      </c>
      <c r="V228" s="5">
        <f>IFERROR(INDEX('[12]Table 29'!V$14:V$19,MATCH($B228,'[12]Table 29'!$B$14:$B$19,0))*1000,0)</f>
        <v>112.211</v>
      </c>
      <c r="W228" s="5">
        <f>IFERROR(INDEX('[12]Table 29'!W$14:W$19,MATCH($B228,'[12]Table 29'!$B$14:$B$19,0))*1000,0)</f>
        <v>79</v>
      </c>
      <c r="Z228" s="21" t="s">
        <v>26</v>
      </c>
    </row>
    <row r="229" spans="2:26" outlineLevel="1" x14ac:dyDescent="0.2">
      <c r="B229" s="4" t="s">
        <v>17</v>
      </c>
      <c r="C229" s="5">
        <f>IFERROR(INDEX('[12]Table 29'!C$14:C$19,MATCH($B229,'[12]Table 29'!$B$14:$B$19,0))*1000,0)</f>
        <v>0</v>
      </c>
      <c r="D229" s="5">
        <f>IFERROR(INDEX('[12]Table 29'!D$14:D$19,MATCH($B229,'[12]Table 29'!$B$14:$B$19,0))*1000,0)</f>
        <v>0</v>
      </c>
      <c r="E229" s="5">
        <f>IFERROR(INDEX('[12]Table 29'!E$14:E$19,MATCH($B229,'[12]Table 29'!$B$14:$B$19,0))*1000,0)</f>
        <v>0</v>
      </c>
      <c r="F229" s="5">
        <f>IFERROR(INDEX('[12]Table 29'!F$14:F$19,MATCH($B229,'[12]Table 29'!$B$14:$B$19,0))*1000,0)</f>
        <v>0</v>
      </c>
      <c r="G229" s="5">
        <f>IFERROR(INDEX('[12]Table 29'!G$14:G$19,MATCH($B229,'[12]Table 29'!$B$14:$B$19,0))*1000,0)</f>
        <v>0</v>
      </c>
      <c r="H229" s="5">
        <f>IFERROR(INDEX('[12]Table 29'!H$14:H$19,MATCH($B229,'[12]Table 29'!$B$14:$B$19,0))*1000,0)</f>
        <v>0</v>
      </c>
      <c r="I229" s="5">
        <f>IFERROR(INDEX('[12]Table 29'!I$14:I$19,MATCH($B229,'[12]Table 29'!$B$14:$B$19,0))*1000,0)</f>
        <v>0</v>
      </c>
      <c r="J229" s="5">
        <f>IFERROR(INDEX('[12]Table 29'!J$14:J$19,MATCH($B229,'[12]Table 29'!$B$14:$B$19,0))*1000,0)</f>
        <v>0</v>
      </c>
      <c r="K229" s="5">
        <f>IFERROR(INDEX('[12]Table 29'!K$14:K$19,MATCH($B229,'[12]Table 29'!$B$14:$B$19,0))*1000,0)</f>
        <v>0</v>
      </c>
      <c r="L229" s="5">
        <f>IFERROR(INDEX('[12]Table 29'!L$14:L$19,MATCH($B229,'[12]Table 29'!$B$14:$B$19,0))*1000,0)</f>
        <v>0</v>
      </c>
      <c r="M229" s="5">
        <f>IFERROR(INDEX('[12]Table 29'!M$14:M$19,MATCH($B229,'[12]Table 29'!$B$14:$B$19,0))*1000,0)</f>
        <v>0</v>
      </c>
      <c r="N229" s="5">
        <f>IFERROR(INDEX('[12]Table 29'!N$14:N$19,MATCH($B229,'[12]Table 29'!$B$14:$B$19,0))*1000,0)</f>
        <v>0</v>
      </c>
      <c r="O229" s="5">
        <f>IFERROR(INDEX('[12]Table 29'!O$14:O$19,MATCH($B229,'[12]Table 29'!$B$14:$B$19,0))*1000,0)</f>
        <v>0</v>
      </c>
      <c r="P229" s="5">
        <f>IFERROR(INDEX('[12]Table 29'!P$14:P$19,MATCH($B229,'[12]Table 29'!$B$14:$B$19,0))*1000,0)</f>
        <v>0</v>
      </c>
      <c r="Q229" s="5">
        <f>IFERROR(INDEX('[12]Table 29'!Q$14:Q$19,MATCH($B229,'[12]Table 29'!$B$14:$B$19,0))*1000,0)</f>
        <v>0</v>
      </c>
      <c r="R229" s="5">
        <f>IFERROR(INDEX('[12]Table 29'!R$14:R$19,MATCH($B229,'[12]Table 29'!$B$14:$B$19,0))*1000,0)</f>
        <v>0</v>
      </c>
      <c r="S229" s="5">
        <f>IFERROR(INDEX('[12]Table 29'!S$14:S$19,MATCH($B229,'[12]Table 29'!$B$14:$B$19,0))*1000,0)</f>
        <v>0</v>
      </c>
      <c r="T229" s="5">
        <f>IFERROR(INDEX('[12]Table 29'!T$14:T$19,MATCH($B229,'[12]Table 29'!$B$14:$B$19,0))*1000,0)</f>
        <v>0</v>
      </c>
      <c r="U229" s="5">
        <f>IFERROR(INDEX('[12]Table 29'!U$14:U$19,MATCH($B229,'[12]Table 29'!$B$14:$B$19,0))*1000,0)</f>
        <v>0</v>
      </c>
      <c r="V229" s="5">
        <f>IFERROR(INDEX('[12]Table 29'!V$14:V$19,MATCH($B229,'[12]Table 29'!$B$14:$B$19,0))*1000,0)</f>
        <v>0</v>
      </c>
      <c r="W229" s="5">
        <f>IFERROR(INDEX('[12]Table 29'!W$14:W$19,MATCH($B229,'[12]Table 29'!$B$14:$B$19,0))*1000,0)</f>
        <v>0</v>
      </c>
      <c r="Z229" s="21" t="s">
        <v>26</v>
      </c>
    </row>
    <row r="230" spans="2:26" outlineLevel="1" x14ac:dyDescent="0.2">
      <c r="B230" s="4" t="s">
        <v>1</v>
      </c>
      <c r="C230" s="5">
        <f>IFERROR(INDEX('[12]Table 29'!C$14:C$19,MATCH($B230,'[12]Table 29'!$B$14:$B$19,0))*1000,0)</f>
        <v>0</v>
      </c>
      <c r="D230" s="5">
        <f>IFERROR(INDEX('[12]Table 29'!D$14:D$19,MATCH($B230,'[12]Table 29'!$B$14:$B$19,0))*1000,0)</f>
        <v>0</v>
      </c>
      <c r="E230" s="5">
        <f>IFERROR(INDEX('[12]Table 29'!E$14:E$19,MATCH($B230,'[12]Table 29'!$B$14:$B$19,0))*1000,0)</f>
        <v>0</v>
      </c>
      <c r="F230" s="5">
        <f>IFERROR(INDEX('[12]Table 29'!F$14:F$19,MATCH($B230,'[12]Table 29'!$B$14:$B$19,0))*1000,0)</f>
        <v>0</v>
      </c>
      <c r="G230" s="5">
        <f>IFERROR(INDEX('[12]Table 29'!G$14:G$19,MATCH($B230,'[12]Table 29'!$B$14:$B$19,0))*1000,0)</f>
        <v>0</v>
      </c>
      <c r="H230" s="5">
        <f>IFERROR(INDEX('[12]Table 29'!H$14:H$19,MATCH($B230,'[12]Table 29'!$B$14:$B$19,0))*1000,0)</f>
        <v>0</v>
      </c>
      <c r="I230" s="5">
        <f>IFERROR(INDEX('[12]Table 29'!I$14:I$19,MATCH($B230,'[12]Table 29'!$B$14:$B$19,0))*1000,0)</f>
        <v>0</v>
      </c>
      <c r="J230" s="5">
        <f>IFERROR(INDEX('[12]Table 29'!J$14:J$19,MATCH($B230,'[12]Table 29'!$B$14:$B$19,0))*1000,0)</f>
        <v>0</v>
      </c>
      <c r="K230" s="5">
        <f>IFERROR(INDEX('[12]Table 29'!K$14:K$19,MATCH($B230,'[12]Table 29'!$B$14:$B$19,0))*1000,0)</f>
        <v>0</v>
      </c>
      <c r="L230" s="5">
        <f>IFERROR(INDEX('[12]Table 29'!L$14:L$19,MATCH($B230,'[12]Table 29'!$B$14:$B$19,0))*1000,0)</f>
        <v>0</v>
      </c>
      <c r="M230" s="5">
        <f>IFERROR(INDEX('[12]Table 29'!M$14:M$19,MATCH($B230,'[12]Table 29'!$B$14:$B$19,0))*1000,0)</f>
        <v>0</v>
      </c>
      <c r="N230" s="5">
        <f>IFERROR(INDEX('[12]Table 29'!N$14:N$19,MATCH($B230,'[12]Table 29'!$B$14:$B$19,0))*1000,0)</f>
        <v>0</v>
      </c>
      <c r="O230" s="5">
        <f>IFERROR(INDEX('[12]Table 29'!O$14:O$19,MATCH($B230,'[12]Table 29'!$B$14:$B$19,0))*1000,0)</f>
        <v>0</v>
      </c>
      <c r="P230" s="5">
        <f>IFERROR(INDEX('[12]Table 29'!P$14:P$19,MATCH($B230,'[12]Table 29'!$B$14:$B$19,0))*1000,0)</f>
        <v>0</v>
      </c>
      <c r="Q230" s="5">
        <f>IFERROR(INDEX('[12]Table 29'!Q$14:Q$19,MATCH($B230,'[12]Table 29'!$B$14:$B$19,0))*1000,0)</f>
        <v>0</v>
      </c>
      <c r="R230" s="5">
        <f>IFERROR(INDEX('[12]Table 29'!R$14:R$19,MATCH($B230,'[12]Table 29'!$B$14:$B$19,0))*1000,0)</f>
        <v>0</v>
      </c>
      <c r="S230" s="5">
        <f>IFERROR(INDEX('[12]Table 29'!S$14:S$19,MATCH($B230,'[12]Table 29'!$B$14:$B$19,0))*1000,0)</f>
        <v>0</v>
      </c>
      <c r="T230" s="5">
        <f>IFERROR(INDEX('[12]Table 29'!T$14:T$19,MATCH($B230,'[12]Table 29'!$B$14:$B$19,0))*1000,0)</f>
        <v>0</v>
      </c>
      <c r="U230" s="5">
        <f>IFERROR(INDEX('[12]Table 29'!U$14:U$19,MATCH($B230,'[12]Table 29'!$B$14:$B$19,0))*1000,0)</f>
        <v>0</v>
      </c>
      <c r="V230" s="5">
        <f>IFERROR(INDEX('[12]Table 29'!V$14:V$19,MATCH($B230,'[12]Table 29'!$B$14:$B$19,0))*1000,0)</f>
        <v>0</v>
      </c>
      <c r="W230" s="5">
        <f>IFERROR(INDEX('[12]Table 29'!W$14:W$19,MATCH($B230,'[12]Table 29'!$B$14:$B$19,0))*1000,0)</f>
        <v>0</v>
      </c>
      <c r="Z230" s="21" t="s">
        <v>26</v>
      </c>
    </row>
    <row r="231" spans="2:26" outlineLevel="1" x14ac:dyDescent="0.2">
      <c r="B231" s="15" t="s">
        <v>9</v>
      </c>
      <c r="C231" s="19">
        <f t="shared" ref="C231:W231" si="94">SUM(C221:C230)</f>
        <v>3438.5619999999999</v>
      </c>
      <c r="D231" s="19">
        <f t="shared" si="94"/>
        <v>3111.0630000000001</v>
      </c>
      <c r="E231" s="19">
        <f t="shared" si="94"/>
        <v>3712.0360000000001</v>
      </c>
      <c r="F231" s="19">
        <f t="shared" si="94"/>
        <v>4524.3730000000005</v>
      </c>
      <c r="G231" s="19">
        <f t="shared" si="94"/>
        <v>4136.0240000000003</v>
      </c>
      <c r="H231" s="19">
        <f t="shared" si="94"/>
        <v>3704.5079999999998</v>
      </c>
      <c r="I231" s="19">
        <f t="shared" si="94"/>
        <v>3517.846</v>
      </c>
      <c r="J231" s="19">
        <f t="shared" si="94"/>
        <v>3550.9870000000001</v>
      </c>
      <c r="K231" s="19">
        <f t="shared" si="94"/>
        <v>3430.136</v>
      </c>
      <c r="L231" s="19">
        <f t="shared" si="94"/>
        <v>3493.453</v>
      </c>
      <c r="M231" s="19">
        <f t="shared" si="94"/>
        <v>3623.7980000000002</v>
      </c>
      <c r="N231" s="19">
        <f t="shared" si="94"/>
        <v>4747.0620000000008</v>
      </c>
      <c r="O231" s="19">
        <f t="shared" si="94"/>
        <v>3407.7129999999997</v>
      </c>
      <c r="P231" s="19">
        <f t="shared" si="94"/>
        <v>3476.2179999999998</v>
      </c>
      <c r="Q231" s="19">
        <f t="shared" si="94"/>
        <v>3443.9409999999998</v>
      </c>
      <c r="R231" s="19">
        <f t="shared" si="94"/>
        <v>3606.192</v>
      </c>
      <c r="S231" s="19">
        <f t="shared" si="94"/>
        <v>3309.7220000000002</v>
      </c>
      <c r="T231" s="19">
        <f t="shared" si="94"/>
        <v>3231.0709999999999</v>
      </c>
      <c r="U231" s="19">
        <f t="shared" si="94"/>
        <v>3277.23</v>
      </c>
      <c r="V231" s="19">
        <f t="shared" si="94"/>
        <v>3274.5389999999998</v>
      </c>
      <c r="W231" s="19">
        <f t="shared" si="94"/>
        <v>2416.11</v>
      </c>
    </row>
    <row r="232" spans="2:26" outlineLevel="1" x14ac:dyDescent="0.2">
      <c r="B232" s="26" t="s">
        <v>91</v>
      </c>
      <c r="C232" s="25">
        <f t="shared" ref="C232:W232" si="95">C231/C212/1000</f>
        <v>1.9499078703998673E-3</v>
      </c>
      <c r="D232" s="25">
        <f t="shared" si="95"/>
        <v>1.7659085890974779E-3</v>
      </c>
      <c r="E232" s="25">
        <f t="shared" si="95"/>
        <v>1.7866802966461219E-3</v>
      </c>
      <c r="F232" s="25">
        <f t="shared" si="95"/>
        <v>1.7817197254959194E-3</v>
      </c>
      <c r="G232" s="25">
        <f t="shared" si="95"/>
        <v>1.7426378545112389E-3</v>
      </c>
      <c r="H232" s="25">
        <f t="shared" si="95"/>
        <v>1.6911200747093558E-3</v>
      </c>
      <c r="I232" s="25">
        <f t="shared" si="95"/>
        <v>1.4406427254074073E-3</v>
      </c>
      <c r="J232" s="25">
        <f t="shared" si="95"/>
        <v>1.8297397438686303E-3</v>
      </c>
      <c r="K232" s="25">
        <f t="shared" si="95"/>
        <v>1.7899595514298751E-3</v>
      </c>
      <c r="L232" s="25">
        <f t="shared" si="95"/>
        <v>1.6822532160499825E-3</v>
      </c>
      <c r="M232" s="25">
        <f t="shared" si="95"/>
        <v>1.6625468754072515E-3</v>
      </c>
      <c r="N232" s="25">
        <f t="shared" si="95"/>
        <v>1.5384806019993443E-3</v>
      </c>
      <c r="O232" s="25">
        <f t="shared" si="95"/>
        <v>1.4979719323436234E-3</v>
      </c>
      <c r="P232" s="25">
        <f t="shared" si="95"/>
        <v>1.6691796015759792E-3</v>
      </c>
      <c r="Q232" s="25">
        <f t="shared" si="95"/>
        <v>1.670646154313877E-3</v>
      </c>
      <c r="R232" s="25">
        <f t="shared" si="95"/>
        <v>1.6740066751960363E-3</v>
      </c>
      <c r="S232" s="25">
        <f t="shared" si="95"/>
        <v>1.8526832793571604E-3</v>
      </c>
      <c r="T232" s="25">
        <f t="shared" si="95"/>
        <v>1.6538145400192552E-3</v>
      </c>
      <c r="U232" s="25">
        <f t="shared" si="95"/>
        <v>1.7349533196426448E-3</v>
      </c>
      <c r="V232" s="25">
        <f t="shared" si="95"/>
        <v>1.7273473522302601E-3</v>
      </c>
      <c r="W232" s="25">
        <f t="shared" si="95"/>
        <v>1.3406759150485868E-3</v>
      </c>
    </row>
    <row r="233" spans="2:26" outlineLevel="1" x14ac:dyDescent="0.2"/>
    <row r="234" spans="2:26" outlineLevel="1" x14ac:dyDescent="0.2">
      <c r="B234" s="4" t="s">
        <v>18</v>
      </c>
      <c r="C234" s="11">
        <f t="shared" ref="C234:W234" si="96">IFERROR(C221/C231,0)</f>
        <v>0</v>
      </c>
      <c r="D234" s="11">
        <f t="shared" si="96"/>
        <v>0</v>
      </c>
      <c r="E234" s="11">
        <f t="shared" si="96"/>
        <v>0</v>
      </c>
      <c r="F234" s="11">
        <f t="shared" si="96"/>
        <v>0</v>
      </c>
      <c r="G234" s="11">
        <f t="shared" si="96"/>
        <v>0</v>
      </c>
      <c r="H234" s="11">
        <f t="shared" si="96"/>
        <v>0</v>
      </c>
      <c r="I234" s="11">
        <f t="shared" si="96"/>
        <v>0</v>
      </c>
      <c r="J234" s="11">
        <f t="shared" si="96"/>
        <v>0</v>
      </c>
      <c r="K234" s="11">
        <f t="shared" si="96"/>
        <v>0</v>
      </c>
      <c r="L234" s="11">
        <f t="shared" si="96"/>
        <v>0</v>
      </c>
      <c r="M234" s="11">
        <f t="shared" si="96"/>
        <v>0</v>
      </c>
      <c r="N234" s="11">
        <f t="shared" si="96"/>
        <v>0</v>
      </c>
      <c r="O234" s="11">
        <f t="shared" si="96"/>
        <v>0</v>
      </c>
      <c r="P234" s="11">
        <f t="shared" si="96"/>
        <v>0</v>
      </c>
      <c r="Q234" s="11">
        <f t="shared" si="96"/>
        <v>0</v>
      </c>
      <c r="R234" s="11">
        <f t="shared" si="96"/>
        <v>0</v>
      </c>
      <c r="S234" s="11">
        <f t="shared" si="96"/>
        <v>0</v>
      </c>
      <c r="T234" s="11">
        <f t="shared" si="96"/>
        <v>0</v>
      </c>
      <c r="U234" s="11">
        <f t="shared" si="96"/>
        <v>0</v>
      </c>
      <c r="V234" s="11">
        <f t="shared" si="96"/>
        <v>0</v>
      </c>
      <c r="W234" s="11">
        <f t="shared" si="96"/>
        <v>0</v>
      </c>
    </row>
    <row r="235" spans="2:26" outlineLevel="1" x14ac:dyDescent="0.2">
      <c r="B235" s="4" t="s">
        <v>19</v>
      </c>
      <c r="C235" s="11">
        <f t="shared" ref="C235:W235" si="97">IFERROR(C222/C231,0)</f>
        <v>0</v>
      </c>
      <c r="D235" s="11">
        <f t="shared" si="97"/>
        <v>0</v>
      </c>
      <c r="E235" s="11">
        <f t="shared" si="97"/>
        <v>0</v>
      </c>
      <c r="F235" s="11">
        <f t="shared" si="97"/>
        <v>0</v>
      </c>
      <c r="G235" s="11">
        <f t="shared" si="97"/>
        <v>0</v>
      </c>
      <c r="H235" s="11">
        <f t="shared" si="97"/>
        <v>0</v>
      </c>
      <c r="I235" s="11">
        <f t="shared" si="97"/>
        <v>0</v>
      </c>
      <c r="J235" s="11">
        <f t="shared" si="97"/>
        <v>0</v>
      </c>
      <c r="K235" s="11">
        <f t="shared" si="97"/>
        <v>0</v>
      </c>
      <c r="L235" s="11">
        <f t="shared" si="97"/>
        <v>0</v>
      </c>
      <c r="M235" s="11">
        <f t="shared" si="97"/>
        <v>0</v>
      </c>
      <c r="N235" s="11">
        <f t="shared" si="97"/>
        <v>0</v>
      </c>
      <c r="O235" s="11">
        <f t="shared" si="97"/>
        <v>0</v>
      </c>
      <c r="P235" s="11">
        <f t="shared" si="97"/>
        <v>0</v>
      </c>
      <c r="Q235" s="11">
        <f t="shared" si="97"/>
        <v>0</v>
      </c>
      <c r="R235" s="11">
        <f t="shared" si="97"/>
        <v>0</v>
      </c>
      <c r="S235" s="11">
        <f t="shared" si="97"/>
        <v>0</v>
      </c>
      <c r="T235" s="11">
        <f t="shared" si="97"/>
        <v>0</v>
      </c>
      <c r="U235" s="11">
        <f t="shared" si="97"/>
        <v>0</v>
      </c>
      <c r="V235" s="11">
        <f t="shared" si="97"/>
        <v>0</v>
      </c>
      <c r="W235" s="11">
        <f t="shared" si="97"/>
        <v>0</v>
      </c>
    </row>
    <row r="236" spans="2:26" outlineLevel="1" x14ac:dyDescent="0.2">
      <c r="B236" s="4" t="s">
        <v>16</v>
      </c>
      <c r="C236" s="11">
        <f t="shared" ref="C236:W236" si="98">IFERROR(C223/C231,0)</f>
        <v>0.99902924536477744</v>
      </c>
      <c r="D236" s="11">
        <f t="shared" si="98"/>
        <v>0.99338104049966203</v>
      </c>
      <c r="E236" s="11">
        <f t="shared" si="98"/>
        <v>0.99393621182553182</v>
      </c>
      <c r="F236" s="11">
        <f t="shared" si="98"/>
        <v>0.99328746767784182</v>
      </c>
      <c r="G236" s="11">
        <f t="shared" si="98"/>
        <v>0.99339510602452974</v>
      </c>
      <c r="H236" s="11">
        <f t="shared" si="98"/>
        <v>0.99337239924977894</v>
      </c>
      <c r="I236" s="11">
        <f t="shared" si="98"/>
        <v>0.99299429253014482</v>
      </c>
      <c r="J236" s="11">
        <f t="shared" si="98"/>
        <v>0.99927569433512431</v>
      </c>
      <c r="K236" s="11">
        <f t="shared" si="98"/>
        <v>0.99875515139924487</v>
      </c>
      <c r="L236" s="11">
        <f t="shared" si="98"/>
        <v>0.99907083335599478</v>
      </c>
      <c r="M236" s="11">
        <f t="shared" si="98"/>
        <v>0.9989568955002458</v>
      </c>
      <c r="N236" s="11">
        <f t="shared" si="98"/>
        <v>0.99884307388443627</v>
      </c>
      <c r="O236" s="11">
        <f t="shared" si="98"/>
        <v>0.99863251394703723</v>
      </c>
      <c r="P236" s="11">
        <f t="shared" si="98"/>
        <v>0.99617170154460966</v>
      </c>
      <c r="Q236" s="11">
        <f t="shared" si="98"/>
        <v>0.96965714569442396</v>
      </c>
      <c r="R236" s="11">
        <f t="shared" si="98"/>
        <v>0.96598988628447957</v>
      </c>
      <c r="S236" s="11">
        <f t="shared" si="98"/>
        <v>0.95660330384243752</v>
      </c>
      <c r="T236" s="11">
        <f t="shared" si="98"/>
        <v>0.94467592943640055</v>
      </c>
      <c r="U236" s="11">
        <f t="shared" si="98"/>
        <v>0.94268604888884822</v>
      </c>
      <c r="V236" s="11">
        <f t="shared" si="98"/>
        <v>0.94822202453536208</v>
      </c>
      <c r="W236" s="11">
        <f t="shared" si="98"/>
        <v>0.94315780324571319</v>
      </c>
    </row>
    <row r="237" spans="2:26" outlineLevel="1" x14ac:dyDescent="0.2">
      <c r="B237" s="4" t="s">
        <v>21</v>
      </c>
      <c r="C237" s="11">
        <f t="shared" ref="C237:W237" si="99">IFERROR(C224/C231,0)</f>
        <v>0</v>
      </c>
      <c r="D237" s="11">
        <f t="shared" si="99"/>
        <v>0</v>
      </c>
      <c r="E237" s="11">
        <f t="shared" si="99"/>
        <v>0</v>
      </c>
      <c r="F237" s="11">
        <f t="shared" si="99"/>
        <v>0</v>
      </c>
      <c r="G237" s="11">
        <f t="shared" si="99"/>
        <v>0</v>
      </c>
      <c r="H237" s="11">
        <f t="shared" si="99"/>
        <v>0</v>
      </c>
      <c r="I237" s="11">
        <f t="shared" si="99"/>
        <v>0</v>
      </c>
      <c r="J237" s="11">
        <f t="shared" si="99"/>
        <v>0</v>
      </c>
      <c r="K237" s="11">
        <f t="shared" si="99"/>
        <v>0</v>
      </c>
      <c r="L237" s="11">
        <f t="shared" si="99"/>
        <v>0</v>
      </c>
      <c r="M237" s="11">
        <f t="shared" si="99"/>
        <v>0</v>
      </c>
      <c r="N237" s="11">
        <f t="shared" si="99"/>
        <v>0</v>
      </c>
      <c r="O237" s="11">
        <f t="shared" si="99"/>
        <v>0</v>
      </c>
      <c r="P237" s="11">
        <f t="shared" si="99"/>
        <v>0</v>
      </c>
      <c r="Q237" s="11">
        <f t="shared" si="99"/>
        <v>0</v>
      </c>
      <c r="R237" s="11">
        <f t="shared" si="99"/>
        <v>0</v>
      </c>
      <c r="S237" s="11">
        <f t="shared" si="99"/>
        <v>0</v>
      </c>
      <c r="T237" s="11">
        <f t="shared" si="99"/>
        <v>0</v>
      </c>
      <c r="U237" s="11">
        <f t="shared" si="99"/>
        <v>0</v>
      </c>
      <c r="V237" s="11">
        <f t="shared" si="99"/>
        <v>0</v>
      </c>
      <c r="W237" s="11">
        <f t="shared" si="99"/>
        <v>0</v>
      </c>
    </row>
    <row r="238" spans="2:26" outlineLevel="1" x14ac:dyDescent="0.2">
      <c r="B238" s="4" t="s">
        <v>20</v>
      </c>
      <c r="C238" s="11">
        <f t="shared" ref="C238:W238" si="100">IFERROR(C225/C231,0)</f>
        <v>9.7075463522251445E-4</v>
      </c>
      <c r="D238" s="11">
        <f t="shared" si="100"/>
        <v>2.1188899099761076E-3</v>
      </c>
      <c r="E238" s="11">
        <f t="shared" si="100"/>
        <v>2.292273027524517E-3</v>
      </c>
      <c r="F238" s="11">
        <f t="shared" si="100"/>
        <v>2.0710051978473035E-3</v>
      </c>
      <c r="G238" s="11">
        <f t="shared" si="100"/>
        <v>1.2857759045885612E-3</v>
      </c>
      <c r="H238" s="11">
        <f t="shared" si="100"/>
        <v>9.5883178009063558E-4</v>
      </c>
      <c r="I238" s="11">
        <f t="shared" si="100"/>
        <v>4.6761569437661567E-4</v>
      </c>
      <c r="J238" s="11">
        <f t="shared" si="100"/>
        <v>7.2430566487570924E-4</v>
      </c>
      <c r="K238" s="11">
        <f t="shared" si="100"/>
        <v>1.2448486007551889E-3</v>
      </c>
      <c r="L238" s="11">
        <f t="shared" si="100"/>
        <v>9.2916664400522918E-4</v>
      </c>
      <c r="M238" s="11">
        <f t="shared" si="100"/>
        <v>1.0431044997541252E-3</v>
      </c>
      <c r="N238" s="11">
        <f t="shared" si="100"/>
        <v>1.116269389361251E-3</v>
      </c>
      <c r="O238" s="11">
        <f t="shared" si="100"/>
        <v>1.3199468382460613E-3</v>
      </c>
      <c r="P238" s="11">
        <f t="shared" si="100"/>
        <v>3.7699016574909861E-3</v>
      </c>
      <c r="Q238" s="11">
        <f t="shared" si="100"/>
        <v>4.2268436073672581E-3</v>
      </c>
      <c r="R238" s="11">
        <f t="shared" si="100"/>
        <v>5.5645955622995119E-3</v>
      </c>
      <c r="S238" s="11">
        <f t="shared" si="100"/>
        <v>8.3487374468308815E-3</v>
      </c>
      <c r="T238" s="11">
        <f t="shared" si="100"/>
        <v>1.3174269460497774E-2</v>
      </c>
      <c r="U238" s="11">
        <f t="shared" si="100"/>
        <v>1.568458728865536E-2</v>
      </c>
      <c r="V238" s="11">
        <f t="shared" si="100"/>
        <v>1.689947806393511E-2</v>
      </c>
      <c r="W238" s="11">
        <f t="shared" si="100"/>
        <v>2.33172330729975E-2</v>
      </c>
    </row>
    <row r="239" spans="2:26" outlineLevel="1" x14ac:dyDescent="0.2">
      <c r="B239" s="4" t="s">
        <v>0</v>
      </c>
      <c r="C239" s="11">
        <f t="shared" ref="C239:W239" si="101">IFERROR(C226/C231,0)</f>
        <v>0</v>
      </c>
      <c r="D239" s="11">
        <f t="shared" si="101"/>
        <v>0</v>
      </c>
      <c r="E239" s="11">
        <f t="shared" si="101"/>
        <v>0</v>
      </c>
      <c r="F239" s="11">
        <f t="shared" si="101"/>
        <v>0</v>
      </c>
      <c r="G239" s="11">
        <f t="shared" si="101"/>
        <v>0</v>
      </c>
      <c r="H239" s="11">
        <f t="shared" si="101"/>
        <v>0</v>
      </c>
      <c r="I239" s="11">
        <f t="shared" si="101"/>
        <v>0</v>
      </c>
      <c r="J239" s="11">
        <f t="shared" si="101"/>
        <v>0</v>
      </c>
      <c r="K239" s="11">
        <f t="shared" si="101"/>
        <v>0</v>
      </c>
      <c r="L239" s="11">
        <f t="shared" si="101"/>
        <v>0</v>
      </c>
      <c r="M239" s="11">
        <f t="shared" si="101"/>
        <v>0</v>
      </c>
      <c r="N239" s="11">
        <f t="shared" si="101"/>
        <v>4.0656726202438473E-5</v>
      </c>
      <c r="O239" s="11">
        <f t="shared" si="101"/>
        <v>4.7539214716732309E-5</v>
      </c>
      <c r="P239" s="11">
        <f t="shared" si="101"/>
        <v>5.8396797899326229E-5</v>
      </c>
      <c r="Q239" s="11">
        <f t="shared" si="101"/>
        <v>7.6946730504384378E-5</v>
      </c>
      <c r="R239" s="11">
        <f t="shared" si="101"/>
        <v>0</v>
      </c>
      <c r="S239" s="11">
        <f t="shared" si="101"/>
        <v>0</v>
      </c>
      <c r="T239" s="11">
        <f t="shared" si="101"/>
        <v>0</v>
      </c>
      <c r="U239" s="11">
        <f t="shared" si="101"/>
        <v>0</v>
      </c>
      <c r="V239" s="11">
        <f t="shared" si="101"/>
        <v>0</v>
      </c>
      <c r="W239" s="11">
        <f t="shared" si="101"/>
        <v>0</v>
      </c>
    </row>
    <row r="240" spans="2:26" outlineLevel="1" x14ac:dyDescent="0.2">
      <c r="B240" s="4" t="s">
        <v>22</v>
      </c>
      <c r="C240" s="11">
        <f t="shared" ref="C240:W240" si="102">IFERROR(C227/C231,0)</f>
        <v>0</v>
      </c>
      <c r="D240" s="11">
        <f t="shared" si="102"/>
        <v>4.5000695903618789E-3</v>
      </c>
      <c r="E240" s="11">
        <f t="shared" si="102"/>
        <v>3.7715151469436179E-3</v>
      </c>
      <c r="F240" s="11">
        <f t="shared" si="102"/>
        <v>4.6415271243109265E-3</v>
      </c>
      <c r="G240" s="11">
        <f t="shared" si="102"/>
        <v>5.3191180708815995E-3</v>
      </c>
      <c r="H240" s="11">
        <f t="shared" si="102"/>
        <v>5.6687689701304467E-3</v>
      </c>
      <c r="I240" s="11">
        <f t="shared" si="102"/>
        <v>6.5380917754785176E-3</v>
      </c>
      <c r="J240" s="11">
        <f t="shared" si="102"/>
        <v>0</v>
      </c>
      <c r="K240" s="11">
        <f t="shared" si="102"/>
        <v>0</v>
      </c>
      <c r="L240" s="11">
        <f t="shared" si="102"/>
        <v>0</v>
      </c>
      <c r="M240" s="11">
        <f t="shared" si="102"/>
        <v>0</v>
      </c>
      <c r="N240" s="11">
        <f t="shared" si="102"/>
        <v>0</v>
      </c>
      <c r="O240" s="11">
        <f t="shared" si="102"/>
        <v>0</v>
      </c>
      <c r="P240" s="11">
        <f t="shared" si="102"/>
        <v>0</v>
      </c>
      <c r="Q240" s="11">
        <f t="shared" si="102"/>
        <v>0</v>
      </c>
      <c r="R240" s="11">
        <f t="shared" si="102"/>
        <v>5.5460164073349398E-4</v>
      </c>
      <c r="S240" s="11">
        <f t="shared" si="102"/>
        <v>6.0428035949847147E-4</v>
      </c>
      <c r="T240" s="11">
        <f t="shared" si="102"/>
        <v>6.1898980245249954E-4</v>
      </c>
      <c r="U240" s="11">
        <f t="shared" si="102"/>
        <v>6.102714792675522E-4</v>
      </c>
      <c r="V240" s="11">
        <f t="shared" si="102"/>
        <v>6.1077299735932294E-4</v>
      </c>
      <c r="W240" s="11">
        <f t="shared" si="102"/>
        <v>8.2777688101949001E-4</v>
      </c>
    </row>
    <row r="241" spans="1:28" outlineLevel="1" x14ac:dyDescent="0.2">
      <c r="B241" s="4" t="s">
        <v>23</v>
      </c>
      <c r="C241" s="11">
        <f t="shared" ref="C241:W241" si="103">IFERROR(C228/C231,0)</f>
        <v>0</v>
      </c>
      <c r="D241" s="11">
        <f t="shared" si="103"/>
        <v>0</v>
      </c>
      <c r="E241" s="11">
        <f t="shared" si="103"/>
        <v>0</v>
      </c>
      <c r="F241" s="11">
        <f t="shared" si="103"/>
        <v>0</v>
      </c>
      <c r="G241" s="11">
        <f t="shared" si="103"/>
        <v>0</v>
      </c>
      <c r="H241" s="11">
        <f t="shared" si="103"/>
        <v>0</v>
      </c>
      <c r="I241" s="11">
        <f t="shared" si="103"/>
        <v>0</v>
      </c>
      <c r="J241" s="11">
        <f t="shared" si="103"/>
        <v>0</v>
      </c>
      <c r="K241" s="11">
        <f t="shared" si="103"/>
        <v>0</v>
      </c>
      <c r="L241" s="11">
        <f t="shared" si="103"/>
        <v>0</v>
      </c>
      <c r="M241" s="11">
        <f t="shared" si="103"/>
        <v>0</v>
      </c>
      <c r="N241" s="11">
        <f t="shared" si="103"/>
        <v>0</v>
      </c>
      <c r="O241" s="11">
        <f t="shared" si="103"/>
        <v>0</v>
      </c>
      <c r="P241" s="11">
        <f t="shared" si="103"/>
        <v>0</v>
      </c>
      <c r="Q241" s="11">
        <f t="shared" si="103"/>
        <v>2.6039063967704446E-2</v>
      </c>
      <c r="R241" s="11">
        <f t="shared" si="103"/>
        <v>2.7890916512487408E-2</v>
      </c>
      <c r="S241" s="11">
        <f t="shared" si="103"/>
        <v>3.4443678351233124E-2</v>
      </c>
      <c r="T241" s="11">
        <f t="shared" si="103"/>
        <v>4.1530811300649229E-2</v>
      </c>
      <c r="U241" s="11">
        <f t="shared" si="103"/>
        <v>4.1019092343228883E-2</v>
      </c>
      <c r="V241" s="11">
        <f t="shared" si="103"/>
        <v>3.4267724403343497E-2</v>
      </c>
      <c r="W241" s="11">
        <f t="shared" si="103"/>
        <v>3.2697186800269853E-2</v>
      </c>
    </row>
    <row r="242" spans="1:28" x14ac:dyDescent="0.2">
      <c r="B242" s="4" t="s">
        <v>17</v>
      </c>
      <c r="C242" s="11">
        <f t="shared" ref="C242:W242" si="104">IFERROR(C229/C231,0)</f>
        <v>0</v>
      </c>
      <c r="D242" s="11">
        <f t="shared" si="104"/>
        <v>0</v>
      </c>
      <c r="E242" s="11">
        <f t="shared" si="104"/>
        <v>0</v>
      </c>
      <c r="F242" s="11">
        <f t="shared" si="104"/>
        <v>0</v>
      </c>
      <c r="G242" s="11">
        <f t="shared" si="104"/>
        <v>0</v>
      </c>
      <c r="H242" s="11">
        <f t="shared" si="104"/>
        <v>0</v>
      </c>
      <c r="I242" s="11">
        <f t="shared" si="104"/>
        <v>0</v>
      </c>
      <c r="J242" s="11">
        <f t="shared" si="104"/>
        <v>0</v>
      </c>
      <c r="K242" s="11">
        <f t="shared" si="104"/>
        <v>0</v>
      </c>
      <c r="L242" s="11">
        <f t="shared" si="104"/>
        <v>0</v>
      </c>
      <c r="M242" s="11">
        <f t="shared" si="104"/>
        <v>0</v>
      </c>
      <c r="N242" s="11">
        <f t="shared" si="104"/>
        <v>0</v>
      </c>
      <c r="O242" s="11">
        <f t="shared" si="104"/>
        <v>0</v>
      </c>
      <c r="P242" s="11">
        <f t="shared" si="104"/>
        <v>0</v>
      </c>
      <c r="Q242" s="11">
        <f t="shared" si="104"/>
        <v>0</v>
      </c>
      <c r="R242" s="11">
        <f t="shared" si="104"/>
        <v>0</v>
      </c>
      <c r="S242" s="11">
        <f t="shared" si="104"/>
        <v>0</v>
      </c>
      <c r="T242" s="11">
        <f t="shared" si="104"/>
        <v>0</v>
      </c>
      <c r="U242" s="11">
        <f t="shared" si="104"/>
        <v>0</v>
      </c>
      <c r="V242" s="11">
        <f t="shared" si="104"/>
        <v>0</v>
      </c>
      <c r="W242" s="11">
        <f t="shared" si="104"/>
        <v>0</v>
      </c>
    </row>
    <row r="243" spans="1:28" x14ac:dyDescent="0.2">
      <c r="B243" s="4" t="s">
        <v>1</v>
      </c>
      <c r="C243" s="11">
        <f t="shared" ref="C243:W243" si="105">IFERROR(C230/C231,0)</f>
        <v>0</v>
      </c>
      <c r="D243" s="11">
        <f t="shared" si="105"/>
        <v>0</v>
      </c>
      <c r="E243" s="11">
        <f t="shared" si="105"/>
        <v>0</v>
      </c>
      <c r="F243" s="11">
        <f t="shared" si="105"/>
        <v>0</v>
      </c>
      <c r="G243" s="11">
        <f t="shared" si="105"/>
        <v>0</v>
      </c>
      <c r="H243" s="11">
        <f t="shared" si="105"/>
        <v>0</v>
      </c>
      <c r="I243" s="11">
        <f t="shared" si="105"/>
        <v>0</v>
      </c>
      <c r="J243" s="11">
        <f t="shared" si="105"/>
        <v>0</v>
      </c>
      <c r="K243" s="11">
        <f t="shared" si="105"/>
        <v>0</v>
      </c>
      <c r="L243" s="11">
        <f t="shared" si="105"/>
        <v>0</v>
      </c>
      <c r="M243" s="11">
        <f t="shared" si="105"/>
        <v>0</v>
      </c>
      <c r="N243" s="11">
        <f t="shared" si="105"/>
        <v>0</v>
      </c>
      <c r="O243" s="11">
        <f t="shared" si="105"/>
        <v>0</v>
      </c>
      <c r="P243" s="11">
        <f t="shared" si="105"/>
        <v>0</v>
      </c>
      <c r="Q243" s="11">
        <f t="shared" si="105"/>
        <v>0</v>
      </c>
      <c r="R243" s="11">
        <f t="shared" si="105"/>
        <v>0</v>
      </c>
      <c r="S243" s="11">
        <f t="shared" si="105"/>
        <v>0</v>
      </c>
      <c r="T243" s="11">
        <f t="shared" si="105"/>
        <v>0</v>
      </c>
      <c r="U243" s="11">
        <f t="shared" si="105"/>
        <v>0</v>
      </c>
      <c r="V243" s="11">
        <f t="shared" si="105"/>
        <v>0</v>
      </c>
      <c r="W243" s="11">
        <f t="shared" si="105"/>
        <v>0</v>
      </c>
    </row>
    <row r="244" spans="1:28" s="31" customForma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c r="AA244" s="1"/>
      <c r="AB244" s="1"/>
    </row>
    <row r="245" spans="1:28" outlineLevel="1" x14ac:dyDescent="0.2"/>
    <row r="246" spans="1:28" outlineLevel="1" x14ac:dyDescent="0.2">
      <c r="A246" s="32" t="s">
        <v>86</v>
      </c>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4"/>
      <c r="AA246" s="33"/>
      <c r="AB246" s="33"/>
    </row>
    <row r="247" spans="1:28" outlineLevel="1" x14ac:dyDescent="0.2">
      <c r="B247" s="20" t="s">
        <v>88</v>
      </c>
      <c r="C247" s="5">
        <f>'[12]Table 30'!C$26</f>
        <v>1198.8612780000001</v>
      </c>
      <c r="D247" s="5">
        <f>'[12]Table 30'!D$26</f>
        <v>1127.3242519999999</v>
      </c>
      <c r="E247" s="5">
        <f>'[12]Table 30'!E$26</f>
        <v>1366.607045</v>
      </c>
      <c r="F247" s="5">
        <f>'[12]Table 30'!F$26</f>
        <v>1496.514185</v>
      </c>
      <c r="G247" s="5">
        <f>'[12]Table 30'!G$26</f>
        <v>1250.4334060000001</v>
      </c>
      <c r="H247" s="5">
        <f>'[12]Table 30'!H$26</f>
        <v>1250.2145740000001</v>
      </c>
      <c r="I247" s="5">
        <f>'[12]Table 30'!I$26</f>
        <v>1016.3365219999999</v>
      </c>
      <c r="J247" s="5">
        <f>'[12]Table 30'!J$26</f>
        <v>1070.715684</v>
      </c>
      <c r="K247" s="5">
        <f>'[12]Table 30'!K$26</f>
        <v>948.07420400000001</v>
      </c>
      <c r="L247" s="5">
        <f>'[12]Table 30'!L$26</f>
        <v>832.12952099999995</v>
      </c>
      <c r="M247" s="5">
        <f>'[12]Table 30'!M$26</f>
        <v>739.55870200000004</v>
      </c>
      <c r="N247" s="5">
        <f>'[12]Table 30'!N$26</f>
        <v>978.81327199999998</v>
      </c>
      <c r="O247" s="5">
        <f>'[12]Table 30'!O$26</f>
        <v>679.10501599999998</v>
      </c>
      <c r="P247" s="5">
        <f>'[12]Table 30'!P$26</f>
        <v>762.18823299999997</v>
      </c>
      <c r="Q247" s="5">
        <f>'[12]Table 30'!Q$26</f>
        <v>669.76795100000004</v>
      </c>
      <c r="R247" s="5">
        <f>'[12]Table 30'!R$26</f>
        <v>662.73893999999996</v>
      </c>
      <c r="S247" s="5">
        <f>'[12]Table 30'!S$26</f>
        <v>641.90654600000005</v>
      </c>
      <c r="T247" s="5">
        <f>'[12]Table 30'!T$26</f>
        <v>540.73443899999995</v>
      </c>
      <c r="U247" s="5">
        <f>'[12]Table 30'!U$26</f>
        <v>525.47219900000005</v>
      </c>
      <c r="V247" s="5">
        <f>'[12]Table 30'!V$26</f>
        <v>500.47597999999999</v>
      </c>
      <c r="W247" s="5">
        <f>'[12]Table 30'!W$26</f>
        <v>431.81116800000001</v>
      </c>
      <c r="Z247" s="21" t="s">
        <v>26</v>
      </c>
      <c r="AB247"/>
    </row>
    <row r="248" spans="1:28" outlineLevel="1" x14ac:dyDescent="0.2">
      <c r="B248" s="7" t="s">
        <v>89</v>
      </c>
      <c r="C248" s="5"/>
      <c r="D248" s="5"/>
      <c r="E248" s="5"/>
      <c r="F248" s="5"/>
      <c r="G248" s="5"/>
      <c r="H248" s="5"/>
      <c r="I248" s="5"/>
      <c r="J248" s="5"/>
      <c r="K248" s="5"/>
      <c r="L248" s="5"/>
      <c r="M248" s="5"/>
      <c r="N248" s="5"/>
      <c r="O248" s="5"/>
      <c r="P248" s="5"/>
      <c r="Q248" s="5"/>
      <c r="R248" s="5"/>
      <c r="S248" s="5"/>
      <c r="T248" s="5"/>
      <c r="U248" s="5"/>
      <c r="V248" s="5"/>
      <c r="W248" s="5"/>
      <c r="Z248" s="21" t="s">
        <v>26</v>
      </c>
      <c r="AB248"/>
    </row>
    <row r="249" spans="1:28" outlineLevel="1" x14ac:dyDescent="0.2">
      <c r="B249" s="7" t="s">
        <v>25</v>
      </c>
      <c r="C249" s="5">
        <f>'[12]Table 31'!C$15</f>
        <v>0.52300000000000002</v>
      </c>
      <c r="D249" s="5">
        <f>'[12]Table 31'!D$15</f>
        <v>0.627</v>
      </c>
      <c r="E249" s="5">
        <f>'[12]Table 31'!E$15</f>
        <v>0.627</v>
      </c>
      <c r="F249" s="5">
        <f>'[12]Table 31'!F$15</f>
        <v>0.61</v>
      </c>
      <c r="G249" s="5">
        <f>'[12]Table 31'!G$15</f>
        <v>0.56999999999999995</v>
      </c>
      <c r="H249" s="5">
        <f>'[12]Table 31'!H$15</f>
        <v>0.60899999999999999</v>
      </c>
      <c r="I249" s="5">
        <f>'[12]Table 31'!I$15</f>
        <v>0.60899999999999999</v>
      </c>
      <c r="J249" s="5">
        <f>'[12]Table 31'!J$15</f>
        <v>0.64600000000000002</v>
      </c>
      <c r="K249" s="5">
        <f>'[12]Table 31'!K$15</f>
        <v>0.64400000000000002</v>
      </c>
      <c r="L249" s="5">
        <f>'[12]Table 31'!L$15</f>
        <v>0.60199999999999998</v>
      </c>
      <c r="M249" s="5">
        <f>'[12]Table 31'!M$15</f>
        <v>0.60399999999999998</v>
      </c>
      <c r="N249" s="5">
        <f>'[12]Table 31'!N$15</f>
        <v>0.60699999999999998</v>
      </c>
      <c r="O249" s="5">
        <f>'[12]Table 31'!O$15</f>
        <v>0.627</v>
      </c>
      <c r="P249" s="5">
        <f>'[12]Table 31'!P$15</f>
        <v>0.77800000000000002</v>
      </c>
      <c r="Q249" s="5">
        <f>'[12]Table 31'!Q$15</f>
        <v>0.71299999999999997</v>
      </c>
      <c r="R249" s="5">
        <f>'[12]Table 31'!R$15</f>
        <v>0.71</v>
      </c>
      <c r="S249" s="5">
        <f>'[12]Table 31'!S$15</f>
        <v>0.85899999999999999</v>
      </c>
      <c r="T249" s="5">
        <f>'[12]Table 31'!T$15</f>
        <v>0.50700000000000001</v>
      </c>
      <c r="U249" s="5">
        <f>'[12]Table 31'!U$15</f>
        <v>0.505</v>
      </c>
      <c r="V249" s="5">
        <f>'[12]Table 31'!V$15</f>
        <v>0.52100000000000002</v>
      </c>
      <c r="W249" s="5">
        <f>'[12]Table 31'!W$15</f>
        <v>0.43099999999999999</v>
      </c>
      <c r="Z249" s="21" t="s">
        <v>26</v>
      </c>
      <c r="AB249"/>
    </row>
    <row r="250" spans="1:28" outlineLevel="1" x14ac:dyDescent="0.2">
      <c r="B250" s="7" t="s">
        <v>30</v>
      </c>
      <c r="C250" s="5">
        <f>'[12]Table 31'!C$25</f>
        <v>135798.446528</v>
      </c>
      <c r="D250" s="5">
        <f>'[12]Table 31'!D$25</f>
        <v>106514.532798</v>
      </c>
      <c r="E250" s="5">
        <f>'[12]Table 31'!E$25</f>
        <v>129123.01916700001</v>
      </c>
      <c r="F250" s="5">
        <f>'[12]Table 31'!F$25</f>
        <v>145337.79278300001</v>
      </c>
      <c r="G250" s="5">
        <f>'[12]Table 31'!G$25</f>
        <v>129961.067375</v>
      </c>
      <c r="H250" s="5">
        <f>'[12]Table 31'!H$25</f>
        <v>121617.150133</v>
      </c>
      <c r="I250" s="5">
        <f>'[12]Table 31'!I$25</f>
        <v>98866.189767000003</v>
      </c>
      <c r="J250" s="5">
        <f>'[12]Table 31'!J$25</f>
        <v>98190.439534999998</v>
      </c>
      <c r="K250" s="5">
        <f>'[12]Table 31'!K$25</f>
        <v>87213.561184000006</v>
      </c>
      <c r="L250" s="5">
        <f>'[12]Table 31'!L$25</f>
        <v>81888.326491</v>
      </c>
      <c r="M250" s="5">
        <f>'[12]Table 31'!M$25</f>
        <v>72537.614713999996</v>
      </c>
      <c r="N250" s="5">
        <f>'[12]Table 31'!N$25</f>
        <v>95529.766516999996</v>
      </c>
      <c r="O250" s="5">
        <f>'[12]Table 31'!O$25</f>
        <v>64164.816248000003</v>
      </c>
      <c r="P250" s="5">
        <f>'[12]Table 31'!P$25</f>
        <v>58037.700970999998</v>
      </c>
      <c r="Q250" s="5">
        <f>'[12]Table 31'!Q$25</f>
        <v>55649.643965000003</v>
      </c>
      <c r="R250" s="5">
        <f>'[12]Table 31'!R$25</f>
        <v>55298.289497999998</v>
      </c>
      <c r="S250" s="5">
        <f>'[12]Table 31'!S$25</f>
        <v>44269.661244000003</v>
      </c>
      <c r="T250" s="5">
        <f>'[12]Table 31'!T$25</f>
        <v>63183.492593000003</v>
      </c>
      <c r="U250" s="5">
        <f>'[12]Table 31'!U$25</f>
        <v>61643.30618</v>
      </c>
      <c r="V250" s="5">
        <f>'[12]Table 31'!V$25</f>
        <v>56907.967326999998</v>
      </c>
      <c r="W250" s="5">
        <f>'[12]Table 31'!W$25</f>
        <v>59353.202563999999</v>
      </c>
      <c r="Z250" s="21" t="s">
        <v>26</v>
      </c>
      <c r="AB250"/>
    </row>
    <row r="251" spans="1:28" outlineLevel="1" x14ac:dyDescent="0.2">
      <c r="B251" s="7" t="s">
        <v>31</v>
      </c>
      <c r="C251" s="5">
        <f t="shared" ref="C251:W251" si="106">C249*C250/1000</f>
        <v>71.022587534143995</v>
      </c>
      <c r="D251" s="5">
        <f t="shared" si="106"/>
        <v>66.784612064346007</v>
      </c>
      <c r="E251" s="5">
        <f t="shared" si="106"/>
        <v>80.960133017708998</v>
      </c>
      <c r="F251" s="5">
        <f t="shared" si="106"/>
        <v>88.656053597630006</v>
      </c>
      <c r="G251" s="5">
        <f t="shared" si="106"/>
        <v>74.077808403749998</v>
      </c>
      <c r="H251" s="5">
        <f t="shared" si="106"/>
        <v>74.064844430996999</v>
      </c>
      <c r="I251" s="5">
        <f t="shared" si="106"/>
        <v>60.209509568103002</v>
      </c>
      <c r="J251" s="5">
        <f t="shared" si="106"/>
        <v>63.43102393961</v>
      </c>
      <c r="K251" s="5">
        <f t="shared" si="106"/>
        <v>56.165533402496003</v>
      </c>
      <c r="L251" s="5">
        <f t="shared" si="106"/>
        <v>49.296772547581995</v>
      </c>
      <c r="M251" s="5">
        <f t="shared" si="106"/>
        <v>43.812719287255995</v>
      </c>
      <c r="N251" s="5">
        <f t="shared" si="106"/>
        <v>57.986568275818996</v>
      </c>
      <c r="O251" s="5">
        <f t="shared" si="106"/>
        <v>40.231339787495997</v>
      </c>
      <c r="P251" s="5">
        <f t="shared" si="106"/>
        <v>45.153331355437999</v>
      </c>
      <c r="Q251" s="5">
        <f t="shared" si="106"/>
        <v>39.678196147045</v>
      </c>
      <c r="R251" s="5">
        <f t="shared" si="106"/>
        <v>39.261785543579997</v>
      </c>
      <c r="S251" s="5">
        <f t="shared" si="106"/>
        <v>38.027639008596005</v>
      </c>
      <c r="T251" s="5">
        <f t="shared" si="106"/>
        <v>32.034030744650998</v>
      </c>
      <c r="U251" s="5">
        <f t="shared" si="106"/>
        <v>31.129869620899999</v>
      </c>
      <c r="V251" s="5">
        <f t="shared" si="106"/>
        <v>29.649050977367001</v>
      </c>
      <c r="W251" s="5">
        <f t="shared" si="106"/>
        <v>25.581230305083999</v>
      </c>
    </row>
    <row r="252" spans="1:28" outlineLevel="1" x14ac:dyDescent="0.2">
      <c r="B252" s="7" t="s">
        <v>140</v>
      </c>
      <c r="C252" s="14">
        <f t="shared" ref="C252:W252" si="107">C247/C251</f>
        <v>16.880000005964995</v>
      </c>
      <c r="D252" s="14">
        <f t="shared" si="107"/>
        <v>16.880000005298214</v>
      </c>
      <c r="E252" s="14">
        <f t="shared" si="107"/>
        <v>16.879999995813645</v>
      </c>
      <c r="F252" s="14">
        <f t="shared" si="107"/>
        <v>16.880000003068098</v>
      </c>
      <c r="G252" s="14">
        <f t="shared" si="107"/>
        <v>16.880000001953352</v>
      </c>
      <c r="H252" s="14">
        <f t="shared" si="107"/>
        <v>16.880000000064413</v>
      </c>
      <c r="I252" s="14">
        <f t="shared" si="107"/>
        <v>16.880000008145245</v>
      </c>
      <c r="J252" s="14">
        <f t="shared" si="107"/>
        <v>16.879999998413762</v>
      </c>
      <c r="K252" s="14">
        <f t="shared" si="107"/>
        <v>16.880000002953189</v>
      </c>
      <c r="L252" s="14">
        <f t="shared" si="107"/>
        <v>16.880000008049532</v>
      </c>
      <c r="M252" s="14">
        <f t="shared" si="107"/>
        <v>16.880000009840039</v>
      </c>
      <c r="N252" s="14">
        <f t="shared" si="107"/>
        <v>16.879999991449317</v>
      </c>
      <c r="O252" s="14">
        <f t="shared" si="107"/>
        <v>16.880000009621046</v>
      </c>
      <c r="P252" s="14">
        <f t="shared" si="107"/>
        <v>16.87999999380348</v>
      </c>
      <c r="Q252" s="14">
        <f t="shared" si="107"/>
        <v>16.880000000954691</v>
      </c>
      <c r="R252" s="14">
        <f t="shared" si="107"/>
        <v>16.880000000620697</v>
      </c>
      <c r="S252" s="14">
        <f t="shared" si="107"/>
        <v>16.879999987769409</v>
      </c>
      <c r="T252" s="14">
        <f t="shared" si="107"/>
        <v>16.880000000945593</v>
      </c>
      <c r="U252" s="14">
        <f t="shared" si="107"/>
        <v>16.879999993549863</v>
      </c>
      <c r="V252" s="14">
        <f t="shared" si="107"/>
        <v>16.879999983205028</v>
      </c>
      <c r="W252" s="14">
        <f t="shared" si="107"/>
        <v>16.880000017598142</v>
      </c>
    </row>
    <row r="253" spans="1:28" outlineLevel="1" x14ac:dyDescent="0.2">
      <c r="B253" s="7" t="s">
        <v>90</v>
      </c>
      <c r="C253" s="5">
        <f t="shared" ref="C253:W253" si="108">C250*C252</f>
        <v>2292277.7782026771</v>
      </c>
      <c r="D253" s="5">
        <f t="shared" si="108"/>
        <v>1797965.3141945768</v>
      </c>
      <c r="E253" s="5">
        <f t="shared" si="108"/>
        <v>2179596.5629984052</v>
      </c>
      <c r="F253" s="5">
        <f t="shared" si="108"/>
        <v>2453301.9426229508</v>
      </c>
      <c r="G253" s="5">
        <f t="shared" si="108"/>
        <v>2193742.8175438596</v>
      </c>
      <c r="H253" s="5">
        <f t="shared" si="108"/>
        <v>2052897.4942528738</v>
      </c>
      <c r="I253" s="5">
        <f t="shared" si="108"/>
        <v>1668861.2840722494</v>
      </c>
      <c r="J253" s="5">
        <f t="shared" si="108"/>
        <v>1657454.6191950466</v>
      </c>
      <c r="K253" s="5">
        <f t="shared" si="108"/>
        <v>1472164.9130434783</v>
      </c>
      <c r="L253" s="5">
        <f t="shared" si="108"/>
        <v>1382274.9518272427</v>
      </c>
      <c r="M253" s="5">
        <f t="shared" si="108"/>
        <v>1224434.9370860928</v>
      </c>
      <c r="N253" s="5">
        <f t="shared" si="108"/>
        <v>1612542.4579901153</v>
      </c>
      <c r="O253" s="5">
        <f t="shared" si="108"/>
        <v>1083102.0988835727</v>
      </c>
      <c r="P253" s="5">
        <f t="shared" si="108"/>
        <v>979676.39203084819</v>
      </c>
      <c r="Q253" s="5">
        <f t="shared" si="108"/>
        <v>939365.99018232827</v>
      </c>
      <c r="R253" s="5">
        <f t="shared" si="108"/>
        <v>933435.12676056346</v>
      </c>
      <c r="S253" s="5">
        <f t="shared" si="108"/>
        <v>747271.88125727593</v>
      </c>
      <c r="T253" s="5">
        <f t="shared" si="108"/>
        <v>1066537.355029586</v>
      </c>
      <c r="U253" s="5">
        <f t="shared" si="108"/>
        <v>1040539.0079207922</v>
      </c>
      <c r="V253" s="5">
        <f t="shared" si="108"/>
        <v>960606.48752399231</v>
      </c>
      <c r="W253" s="5">
        <f t="shared" si="108"/>
        <v>1001882.060324826</v>
      </c>
    </row>
    <row r="254" spans="1:28" outlineLevel="1" x14ac:dyDescent="0.2"/>
    <row r="255" spans="1:28" outlineLevel="1" x14ac:dyDescent="0.2">
      <c r="B255" s="8" t="s">
        <v>14</v>
      </c>
      <c r="C255" s="13"/>
      <c r="H255" s="5"/>
    </row>
    <row r="256" spans="1:28" outlineLevel="1" x14ac:dyDescent="0.2">
      <c r="B256" s="4" t="s">
        <v>18</v>
      </c>
      <c r="C256" s="5">
        <f>IFERROR(INDEX('[12]Table 30'!C$14:C$19,MATCH($B256,'[12]Table 30'!$B$14:$B$19,0))*1000,0)</f>
        <v>0</v>
      </c>
      <c r="D256" s="5">
        <f>IFERROR(INDEX('[12]Table 30'!D$14:D$19,MATCH($B256,'[12]Table 30'!$B$14:$B$19,0))*1000,0)</f>
        <v>0</v>
      </c>
      <c r="E256" s="5">
        <f>IFERROR(INDEX('[12]Table 30'!E$14:E$19,MATCH($B256,'[12]Table 30'!$B$14:$B$19,0))*1000,0)</f>
        <v>0</v>
      </c>
      <c r="F256" s="5">
        <f>IFERROR(INDEX('[12]Table 30'!F$14:F$19,MATCH($B256,'[12]Table 30'!$B$14:$B$19,0))*1000,0)</f>
        <v>0</v>
      </c>
      <c r="G256" s="5">
        <f>IFERROR(INDEX('[12]Table 30'!G$14:G$19,MATCH($B256,'[12]Table 30'!$B$14:$B$19,0))*1000,0)</f>
        <v>0</v>
      </c>
      <c r="H256" s="5">
        <f>IFERROR(INDEX('[12]Table 30'!H$14:H$19,MATCH($B256,'[12]Table 30'!$B$14:$B$19,0))*1000,0)</f>
        <v>0</v>
      </c>
      <c r="I256" s="5">
        <f>IFERROR(INDEX('[12]Table 30'!I$14:I$19,MATCH($B256,'[12]Table 30'!$B$14:$B$19,0))*1000,0)</f>
        <v>0</v>
      </c>
      <c r="J256" s="5">
        <f>IFERROR(INDEX('[12]Table 30'!J$14:J$19,MATCH($B256,'[12]Table 30'!$B$14:$B$19,0))*1000,0)</f>
        <v>0</v>
      </c>
      <c r="K256" s="5">
        <f>IFERROR(INDEX('[12]Table 30'!K$14:K$19,MATCH($B256,'[12]Table 30'!$B$14:$B$19,0))*1000,0)</f>
        <v>0</v>
      </c>
      <c r="L256" s="5">
        <f>IFERROR(INDEX('[12]Table 30'!L$14:L$19,MATCH($B256,'[12]Table 30'!$B$14:$B$19,0))*1000,0)</f>
        <v>0</v>
      </c>
      <c r="M256" s="5">
        <f>IFERROR(INDEX('[12]Table 30'!M$14:M$19,MATCH($B256,'[12]Table 30'!$B$14:$B$19,0))*1000,0)</f>
        <v>0</v>
      </c>
      <c r="N256" s="5">
        <f>IFERROR(INDEX('[12]Table 30'!N$14:N$19,MATCH($B256,'[12]Table 30'!$B$14:$B$19,0))*1000,0)</f>
        <v>0</v>
      </c>
      <c r="O256" s="5">
        <f>IFERROR(INDEX('[12]Table 30'!O$14:O$19,MATCH($B256,'[12]Table 30'!$B$14:$B$19,0))*1000,0)</f>
        <v>0</v>
      </c>
      <c r="P256" s="5">
        <f>IFERROR(INDEX('[12]Table 30'!P$14:P$19,MATCH($B256,'[12]Table 30'!$B$14:$B$19,0))*1000,0)</f>
        <v>0</v>
      </c>
      <c r="Q256" s="5">
        <f>IFERROR(INDEX('[12]Table 30'!Q$14:Q$19,MATCH($B256,'[12]Table 30'!$B$14:$B$19,0))*1000,0)</f>
        <v>0</v>
      </c>
      <c r="R256" s="5">
        <f>IFERROR(INDEX('[12]Table 30'!R$14:R$19,MATCH($B256,'[12]Table 30'!$B$14:$B$19,0))*1000,0)</f>
        <v>0</v>
      </c>
      <c r="S256" s="5">
        <f>IFERROR(INDEX('[12]Table 30'!S$14:S$19,MATCH($B256,'[12]Table 30'!$B$14:$B$19,0))*1000,0)</f>
        <v>0</v>
      </c>
      <c r="T256" s="5">
        <f>IFERROR(INDEX('[12]Table 30'!T$14:T$19,MATCH($B256,'[12]Table 30'!$B$14:$B$19,0))*1000,0)</f>
        <v>0</v>
      </c>
      <c r="U256" s="5">
        <f>IFERROR(INDEX('[12]Table 30'!U$14:U$19,MATCH($B256,'[12]Table 30'!$B$14:$B$19,0))*1000,0)</f>
        <v>0</v>
      </c>
      <c r="V256" s="5">
        <f>IFERROR(INDEX('[12]Table 30'!V$14:V$19,MATCH($B256,'[12]Table 30'!$B$14:$B$19,0))*1000,0)</f>
        <v>0</v>
      </c>
      <c r="W256" s="5">
        <f>IFERROR(INDEX('[12]Table 30'!W$14:W$19,MATCH($B256,'[12]Table 30'!$B$14:$B$19,0))*1000,0)</f>
        <v>0</v>
      </c>
      <c r="Z256" s="21" t="s">
        <v>26</v>
      </c>
    </row>
    <row r="257" spans="2:26" outlineLevel="1" x14ac:dyDescent="0.2">
      <c r="B257" s="4" t="s">
        <v>19</v>
      </c>
      <c r="C257" s="5">
        <f>IFERROR(INDEX('[12]Table 30'!C$14:C$19,MATCH($B257,'[12]Table 30'!$B$14:$B$19,0))*1000,0)</f>
        <v>0</v>
      </c>
      <c r="D257" s="5">
        <f>IFERROR(INDEX('[12]Table 30'!D$14:D$19,MATCH($B257,'[12]Table 30'!$B$14:$B$19,0))*1000,0)</f>
        <v>0</v>
      </c>
      <c r="E257" s="5">
        <f>IFERROR(INDEX('[12]Table 30'!E$14:E$19,MATCH($B257,'[12]Table 30'!$B$14:$B$19,0))*1000,0)</f>
        <v>0</v>
      </c>
      <c r="F257" s="5">
        <f>IFERROR(INDEX('[12]Table 30'!F$14:F$19,MATCH($B257,'[12]Table 30'!$B$14:$B$19,0))*1000,0)</f>
        <v>0</v>
      </c>
      <c r="G257" s="5">
        <f>IFERROR(INDEX('[12]Table 30'!G$14:G$19,MATCH($B257,'[12]Table 30'!$B$14:$B$19,0))*1000,0)</f>
        <v>0</v>
      </c>
      <c r="H257" s="5">
        <f>IFERROR(INDEX('[12]Table 30'!H$14:H$19,MATCH($B257,'[12]Table 30'!$B$14:$B$19,0))*1000,0)</f>
        <v>0</v>
      </c>
      <c r="I257" s="5">
        <f>IFERROR(INDEX('[12]Table 30'!I$14:I$19,MATCH($B257,'[12]Table 30'!$B$14:$B$19,0))*1000,0)</f>
        <v>0</v>
      </c>
      <c r="J257" s="5">
        <f>IFERROR(INDEX('[12]Table 30'!J$14:J$19,MATCH($B257,'[12]Table 30'!$B$14:$B$19,0))*1000,0)</f>
        <v>0</v>
      </c>
      <c r="K257" s="5">
        <f>IFERROR(INDEX('[12]Table 30'!K$14:K$19,MATCH($B257,'[12]Table 30'!$B$14:$B$19,0))*1000,0)</f>
        <v>0</v>
      </c>
      <c r="L257" s="5">
        <f>IFERROR(INDEX('[12]Table 30'!L$14:L$19,MATCH($B257,'[12]Table 30'!$B$14:$B$19,0))*1000,0)</f>
        <v>0</v>
      </c>
      <c r="M257" s="5">
        <f>IFERROR(INDEX('[12]Table 30'!M$14:M$19,MATCH($B257,'[12]Table 30'!$B$14:$B$19,0))*1000,0)</f>
        <v>0</v>
      </c>
      <c r="N257" s="5">
        <f>IFERROR(INDEX('[12]Table 30'!N$14:N$19,MATCH($B257,'[12]Table 30'!$B$14:$B$19,0))*1000,0)</f>
        <v>0</v>
      </c>
      <c r="O257" s="5">
        <f>IFERROR(INDEX('[12]Table 30'!O$14:O$19,MATCH($B257,'[12]Table 30'!$B$14:$B$19,0))*1000,0)</f>
        <v>0</v>
      </c>
      <c r="P257" s="5">
        <f>IFERROR(INDEX('[12]Table 30'!P$14:P$19,MATCH($B257,'[12]Table 30'!$B$14:$B$19,0))*1000,0)</f>
        <v>0</v>
      </c>
      <c r="Q257" s="5">
        <f>IFERROR(INDEX('[12]Table 30'!Q$14:Q$19,MATCH($B257,'[12]Table 30'!$B$14:$B$19,0))*1000,0)</f>
        <v>0</v>
      </c>
      <c r="R257" s="5">
        <f>IFERROR(INDEX('[12]Table 30'!R$14:R$19,MATCH($B257,'[12]Table 30'!$B$14:$B$19,0))*1000,0)</f>
        <v>0</v>
      </c>
      <c r="S257" s="5">
        <f>IFERROR(INDEX('[12]Table 30'!S$14:S$19,MATCH($B257,'[12]Table 30'!$B$14:$B$19,0))*1000,0)</f>
        <v>0</v>
      </c>
      <c r="T257" s="5">
        <f>IFERROR(INDEX('[12]Table 30'!T$14:T$19,MATCH($B257,'[12]Table 30'!$B$14:$B$19,0))*1000,0)</f>
        <v>0</v>
      </c>
      <c r="U257" s="5">
        <f>IFERROR(INDEX('[12]Table 30'!U$14:U$19,MATCH($B257,'[12]Table 30'!$B$14:$B$19,0))*1000,0)</f>
        <v>0</v>
      </c>
      <c r="V257" s="5">
        <f>IFERROR(INDEX('[12]Table 30'!V$14:V$19,MATCH($B257,'[12]Table 30'!$B$14:$B$19,0))*1000,0)</f>
        <v>0</v>
      </c>
      <c r="W257" s="5">
        <f>IFERROR(INDEX('[12]Table 30'!W$14:W$19,MATCH($B257,'[12]Table 30'!$B$14:$B$19,0))*1000,0)</f>
        <v>0</v>
      </c>
      <c r="Z257" s="21" t="s">
        <v>26</v>
      </c>
    </row>
    <row r="258" spans="2:26" outlineLevel="1" x14ac:dyDescent="0.2">
      <c r="B258" s="4" t="s">
        <v>16</v>
      </c>
      <c r="C258" s="5">
        <f>IFERROR(INDEX('[12]Table 30'!C$14:C$19,MATCH($B258,'[12]Table 30'!$B$14:$B$19,0))*1000,0)</f>
        <v>893.74600000000009</v>
      </c>
      <c r="D258" s="5">
        <f>IFERROR(INDEX('[12]Table 30'!D$14:D$19,MATCH($B258,'[12]Table 30'!$B$14:$B$19,0))*1000,0)</f>
        <v>905.28499999999997</v>
      </c>
      <c r="E258" s="5">
        <f>IFERROR(INDEX('[12]Table 30'!E$14:E$19,MATCH($B258,'[12]Table 30'!$B$14:$B$19,0))*1000,0)</f>
        <v>1048.2539999999999</v>
      </c>
      <c r="F258" s="5">
        <f>IFERROR(INDEX('[12]Table 30'!F$14:F$19,MATCH($B258,'[12]Table 30'!$B$14:$B$19,0))*1000,0)</f>
        <v>1149.4279999999999</v>
      </c>
      <c r="G258" s="5">
        <f>IFERROR(INDEX('[12]Table 30'!G$14:G$19,MATCH($B258,'[12]Table 30'!$B$14:$B$19,0))*1000,0)</f>
        <v>940.65200000000004</v>
      </c>
      <c r="H258" s="5">
        <f>IFERROR(INDEX('[12]Table 30'!H$14:H$19,MATCH($B258,'[12]Table 30'!$B$14:$B$19,0))*1000,0)</f>
        <v>916.81799999999998</v>
      </c>
      <c r="I258" s="5">
        <f>IFERROR(INDEX('[12]Table 30'!I$14:I$19,MATCH($B258,'[12]Table 30'!$B$14:$B$19,0))*1000,0)</f>
        <v>848.76300000000003</v>
      </c>
      <c r="J258" s="5">
        <f>IFERROR(INDEX('[12]Table 30'!J$14:J$19,MATCH($B258,'[12]Table 30'!$B$14:$B$19,0))*1000,0)</f>
        <v>809.779</v>
      </c>
      <c r="K258" s="5">
        <f>IFERROR(INDEX('[12]Table 30'!K$14:K$19,MATCH($B258,'[12]Table 30'!$B$14:$B$19,0))*1000,0)</f>
        <v>763.70099999999991</v>
      </c>
      <c r="L258" s="5">
        <f>IFERROR(INDEX('[12]Table 30'!L$14:L$19,MATCH($B258,'[12]Table 30'!$B$14:$B$19,0))*1000,0)</f>
        <v>560.56899999999996</v>
      </c>
      <c r="M258" s="5">
        <f>IFERROR(INDEX('[12]Table 30'!M$14:M$19,MATCH($B258,'[12]Table 30'!$B$14:$B$19,0))*1000,0)</f>
        <v>554.43399999999997</v>
      </c>
      <c r="N258" s="5">
        <f>IFERROR(INDEX('[12]Table 30'!N$14:N$19,MATCH($B258,'[12]Table 30'!$B$14:$B$19,0))*1000,0)</f>
        <v>674.16200000000003</v>
      </c>
      <c r="O258" s="5">
        <f>IFERROR(INDEX('[12]Table 30'!O$14:O$19,MATCH($B258,'[12]Table 30'!$B$14:$B$19,0))*1000,0)</f>
        <v>513.47900000000004</v>
      </c>
      <c r="P258" s="5">
        <f>IFERROR(INDEX('[12]Table 30'!P$14:P$19,MATCH($B258,'[12]Table 30'!$B$14:$B$19,0))*1000,0)</f>
        <v>537.25199999999995</v>
      </c>
      <c r="Q258" s="5">
        <f>IFERROR(INDEX('[12]Table 30'!Q$14:Q$19,MATCH($B258,'[12]Table 30'!$B$14:$B$19,0))*1000,0)</f>
        <v>586.89100000000008</v>
      </c>
      <c r="R258" s="5">
        <f>IFERROR(INDEX('[12]Table 30'!R$14:R$19,MATCH($B258,'[12]Table 30'!$B$14:$B$19,0))*1000,0)</f>
        <v>511.57799999999997</v>
      </c>
      <c r="S258" s="5">
        <f>IFERROR(INDEX('[12]Table 30'!S$14:S$19,MATCH($B258,'[12]Table 30'!$B$14:$B$19,0))*1000,0)</f>
        <v>446.35500000000002</v>
      </c>
      <c r="T258" s="5">
        <f>IFERROR(INDEX('[12]Table 30'!T$14:T$19,MATCH($B258,'[12]Table 30'!$B$14:$B$19,0))*1000,0)</f>
        <v>244.34300000000002</v>
      </c>
      <c r="U258" s="5">
        <f>IFERROR(INDEX('[12]Table 30'!U$14:U$19,MATCH($B258,'[12]Table 30'!$B$14:$B$19,0))*1000,0)</f>
        <v>199.37299999999999</v>
      </c>
      <c r="V258" s="5">
        <f>IFERROR(INDEX('[12]Table 30'!V$14:V$19,MATCH($B258,'[12]Table 30'!$B$14:$B$19,0))*1000,0)</f>
        <v>185.67500000000001</v>
      </c>
      <c r="W258" s="5">
        <f>IFERROR(INDEX('[12]Table 30'!W$14:W$19,MATCH($B258,'[12]Table 30'!$B$14:$B$19,0))*1000,0)</f>
        <v>154.768</v>
      </c>
      <c r="Z258" s="21" t="s">
        <v>26</v>
      </c>
    </row>
    <row r="259" spans="2:26" outlineLevel="1" x14ac:dyDescent="0.2">
      <c r="B259" s="4" t="s">
        <v>21</v>
      </c>
      <c r="C259" s="5">
        <f>IFERROR(INDEX('[12]Table 30'!C$14:C$19,MATCH($B259,'[12]Table 30'!$B$14:$B$19,0))*1000,0)</f>
        <v>0</v>
      </c>
      <c r="D259" s="5">
        <f>IFERROR(INDEX('[12]Table 30'!D$14:D$19,MATCH($B259,'[12]Table 30'!$B$14:$B$19,0))*1000,0)</f>
        <v>0</v>
      </c>
      <c r="E259" s="5">
        <f>IFERROR(INDEX('[12]Table 30'!E$14:E$19,MATCH($B259,'[12]Table 30'!$B$14:$B$19,0))*1000,0)</f>
        <v>0</v>
      </c>
      <c r="F259" s="5">
        <f>IFERROR(INDEX('[12]Table 30'!F$14:F$19,MATCH($B259,'[12]Table 30'!$B$14:$B$19,0))*1000,0)</f>
        <v>0</v>
      </c>
      <c r="G259" s="5">
        <f>IFERROR(INDEX('[12]Table 30'!G$14:G$19,MATCH($B259,'[12]Table 30'!$B$14:$B$19,0))*1000,0)</f>
        <v>0</v>
      </c>
      <c r="H259" s="5">
        <f>IFERROR(INDEX('[12]Table 30'!H$14:H$19,MATCH($B259,'[12]Table 30'!$B$14:$B$19,0))*1000,0)</f>
        <v>0</v>
      </c>
      <c r="I259" s="5">
        <f>IFERROR(INDEX('[12]Table 30'!I$14:I$19,MATCH($B259,'[12]Table 30'!$B$14:$B$19,0))*1000,0)</f>
        <v>0</v>
      </c>
      <c r="J259" s="5">
        <f>IFERROR(INDEX('[12]Table 30'!J$14:J$19,MATCH($B259,'[12]Table 30'!$B$14:$B$19,0))*1000,0)</f>
        <v>0</v>
      </c>
      <c r="K259" s="5">
        <f>IFERROR(INDEX('[12]Table 30'!K$14:K$19,MATCH($B259,'[12]Table 30'!$B$14:$B$19,0))*1000,0)</f>
        <v>0</v>
      </c>
      <c r="L259" s="5">
        <f>IFERROR(INDEX('[12]Table 30'!L$14:L$19,MATCH($B259,'[12]Table 30'!$B$14:$B$19,0))*1000,0)</f>
        <v>0</v>
      </c>
      <c r="M259" s="5">
        <f>IFERROR(INDEX('[12]Table 30'!M$14:M$19,MATCH($B259,'[12]Table 30'!$B$14:$B$19,0))*1000,0)</f>
        <v>0</v>
      </c>
      <c r="N259" s="5">
        <f>IFERROR(INDEX('[12]Table 30'!N$14:N$19,MATCH($B259,'[12]Table 30'!$B$14:$B$19,0))*1000,0)</f>
        <v>0</v>
      </c>
      <c r="O259" s="5">
        <f>IFERROR(INDEX('[12]Table 30'!O$14:O$19,MATCH($B259,'[12]Table 30'!$B$14:$B$19,0))*1000,0)</f>
        <v>0</v>
      </c>
      <c r="P259" s="5">
        <f>IFERROR(INDEX('[12]Table 30'!P$14:P$19,MATCH($B259,'[12]Table 30'!$B$14:$B$19,0))*1000,0)</f>
        <v>0</v>
      </c>
      <c r="Q259" s="5">
        <f>IFERROR(INDEX('[12]Table 30'!Q$14:Q$19,MATCH($B259,'[12]Table 30'!$B$14:$B$19,0))*1000,0)</f>
        <v>0</v>
      </c>
      <c r="R259" s="5">
        <f>IFERROR(INDEX('[12]Table 30'!R$14:R$19,MATCH($B259,'[12]Table 30'!$B$14:$B$19,0))*1000,0)</f>
        <v>0</v>
      </c>
      <c r="S259" s="5">
        <f>IFERROR(INDEX('[12]Table 30'!S$14:S$19,MATCH($B259,'[12]Table 30'!$B$14:$B$19,0))*1000,0)</f>
        <v>0</v>
      </c>
      <c r="T259" s="5">
        <f>IFERROR(INDEX('[12]Table 30'!T$14:T$19,MATCH($B259,'[12]Table 30'!$B$14:$B$19,0))*1000,0)</f>
        <v>0</v>
      </c>
      <c r="U259" s="5">
        <f>IFERROR(INDEX('[12]Table 30'!U$14:U$19,MATCH($B259,'[12]Table 30'!$B$14:$B$19,0))*1000,0)</f>
        <v>0</v>
      </c>
      <c r="V259" s="5">
        <f>IFERROR(INDEX('[12]Table 30'!V$14:V$19,MATCH($B259,'[12]Table 30'!$B$14:$B$19,0))*1000,0)</f>
        <v>0</v>
      </c>
      <c r="W259" s="5">
        <f>IFERROR(INDEX('[12]Table 30'!W$14:W$19,MATCH($B259,'[12]Table 30'!$B$14:$B$19,0))*1000,0)</f>
        <v>0</v>
      </c>
      <c r="Z259" s="21" t="s">
        <v>26</v>
      </c>
    </row>
    <row r="260" spans="2:26" outlineLevel="1" x14ac:dyDescent="0.2">
      <c r="B260" s="4" t="s">
        <v>20</v>
      </c>
      <c r="C260" s="5">
        <f>IFERROR(INDEX('[12]Table 30'!C$14:C$19,MATCH($B260,'[12]Table 30'!$B$14:$B$19,0))*1000,0)</f>
        <v>59.415999999999997</v>
      </c>
      <c r="D260" s="5">
        <f>IFERROR(INDEX('[12]Table 30'!D$14:D$19,MATCH($B260,'[12]Table 30'!$B$14:$B$19,0))*1000,0)</f>
        <v>5.9530000000000003</v>
      </c>
      <c r="E260" s="5">
        <f>IFERROR(INDEX('[12]Table 30'!E$14:E$19,MATCH($B260,'[12]Table 30'!$B$14:$B$19,0))*1000,0)</f>
        <v>13.618</v>
      </c>
      <c r="F260" s="5">
        <f>IFERROR(INDEX('[12]Table 30'!F$14:F$19,MATCH($B260,'[12]Table 30'!$B$14:$B$19,0))*1000,0)</f>
        <v>9.4039999999999999</v>
      </c>
      <c r="G260" s="5">
        <f>IFERROR(INDEX('[12]Table 30'!G$14:G$19,MATCH($B260,'[12]Table 30'!$B$14:$B$19,0))*1000,0)</f>
        <v>8.9260000000000002</v>
      </c>
      <c r="H260" s="5">
        <f>IFERROR(INDEX('[12]Table 30'!H$14:H$19,MATCH($B260,'[12]Table 30'!$B$14:$B$19,0))*1000,0)</f>
        <v>14.845000000000001</v>
      </c>
      <c r="I260" s="5">
        <f>IFERROR(INDEX('[12]Table 30'!I$14:I$19,MATCH($B260,'[12]Table 30'!$B$14:$B$19,0))*1000,0)</f>
        <v>11.768000000000001</v>
      </c>
      <c r="J260" s="5">
        <f>IFERROR(INDEX('[12]Table 30'!J$14:J$19,MATCH($B260,'[12]Table 30'!$B$14:$B$19,0))*1000,0)</f>
        <v>11.265000000000001</v>
      </c>
      <c r="K260" s="5">
        <f>IFERROR(INDEX('[12]Table 30'!K$14:K$19,MATCH($B260,'[12]Table 30'!$B$14:$B$19,0))*1000,0)</f>
        <v>13.413</v>
      </c>
      <c r="L260" s="5">
        <f>IFERROR(INDEX('[12]Table 30'!L$14:L$19,MATCH($B260,'[12]Table 30'!$B$14:$B$19,0))*1000,0)</f>
        <v>10.911000000000001</v>
      </c>
      <c r="M260" s="5">
        <f>IFERROR(INDEX('[12]Table 30'!M$14:M$19,MATCH($B260,'[12]Table 30'!$B$14:$B$19,0))*1000,0)</f>
        <v>10.975999999999999</v>
      </c>
      <c r="N260" s="5">
        <f>IFERROR(INDEX('[12]Table 30'!N$14:N$19,MATCH($B260,'[12]Table 30'!$B$14:$B$19,0))*1000,0)</f>
        <v>12.241999999999999</v>
      </c>
      <c r="O260" s="5">
        <f>IFERROR(INDEX('[12]Table 30'!O$14:O$19,MATCH($B260,'[12]Table 30'!$B$14:$B$19,0))*1000,0)</f>
        <v>15.75</v>
      </c>
      <c r="P260" s="5">
        <f>IFERROR(INDEX('[12]Table 30'!P$14:P$19,MATCH($B260,'[12]Table 30'!$B$14:$B$19,0))*1000,0)</f>
        <v>21.260999999999999</v>
      </c>
      <c r="Q260" s="5">
        <f>IFERROR(INDEX('[12]Table 30'!Q$14:Q$19,MATCH($B260,'[12]Table 30'!$B$14:$B$19,0))*1000,0)</f>
        <v>21.97</v>
      </c>
      <c r="R260" s="5">
        <f>IFERROR(INDEX('[12]Table 30'!R$14:R$19,MATCH($B260,'[12]Table 30'!$B$14:$B$19,0))*1000,0)</f>
        <v>22.574000000000002</v>
      </c>
      <c r="S260" s="5">
        <f>IFERROR(INDEX('[12]Table 30'!S$14:S$19,MATCH($B260,'[12]Table 30'!$B$14:$B$19,0))*1000,0)</f>
        <v>24.691000000000003</v>
      </c>
      <c r="T260" s="5">
        <f>IFERROR(INDEX('[12]Table 30'!T$14:T$19,MATCH($B260,'[12]Table 30'!$B$14:$B$19,0))*1000,0)</f>
        <v>33.131</v>
      </c>
      <c r="U260" s="5">
        <f>IFERROR(INDEX('[12]Table 30'!U$14:U$19,MATCH($B260,'[12]Table 30'!$B$14:$B$19,0))*1000,0)</f>
        <v>30.690999999999999</v>
      </c>
      <c r="V260" s="5">
        <f>IFERROR(INDEX('[12]Table 30'!V$14:V$19,MATCH($B260,'[12]Table 30'!$B$14:$B$19,0))*1000,0)</f>
        <v>38.198999999999998</v>
      </c>
      <c r="W260" s="5">
        <f>IFERROR(INDEX('[12]Table 30'!W$14:W$19,MATCH($B260,'[12]Table 30'!$B$14:$B$19,0))*1000,0)</f>
        <v>33.658000000000001</v>
      </c>
      <c r="Z260" s="21" t="s">
        <v>26</v>
      </c>
    </row>
    <row r="261" spans="2:26" outlineLevel="1" x14ac:dyDescent="0.2">
      <c r="B261" s="4" t="s">
        <v>0</v>
      </c>
      <c r="C261" s="5">
        <f>IFERROR(INDEX('[12]Table 30'!C$14:C$19,MATCH($B261,'[12]Table 30'!$B$14:$B$19,0))*1000,0)</f>
        <v>0</v>
      </c>
      <c r="D261" s="5">
        <f>IFERROR(INDEX('[12]Table 30'!D$14:D$19,MATCH($B261,'[12]Table 30'!$B$14:$B$19,0))*1000,0)</f>
        <v>0</v>
      </c>
      <c r="E261" s="5">
        <f>IFERROR(INDEX('[12]Table 30'!E$14:E$19,MATCH($B261,'[12]Table 30'!$B$14:$B$19,0))*1000,0)</f>
        <v>0</v>
      </c>
      <c r="F261" s="5">
        <f>IFERROR(INDEX('[12]Table 30'!F$14:F$19,MATCH($B261,'[12]Table 30'!$B$14:$B$19,0))*1000,0)</f>
        <v>0</v>
      </c>
      <c r="G261" s="5">
        <f>IFERROR(INDEX('[12]Table 30'!G$14:G$19,MATCH($B261,'[12]Table 30'!$B$14:$B$19,0))*1000,0)</f>
        <v>0</v>
      </c>
      <c r="H261" s="5">
        <f>IFERROR(INDEX('[12]Table 30'!H$14:H$19,MATCH($B261,'[12]Table 30'!$B$14:$B$19,0))*1000,0)</f>
        <v>0</v>
      </c>
      <c r="I261" s="5">
        <f>IFERROR(INDEX('[12]Table 30'!I$14:I$19,MATCH($B261,'[12]Table 30'!$B$14:$B$19,0))*1000,0)</f>
        <v>0</v>
      </c>
      <c r="J261" s="5">
        <f>IFERROR(INDEX('[12]Table 30'!J$14:J$19,MATCH($B261,'[12]Table 30'!$B$14:$B$19,0))*1000,0)</f>
        <v>0</v>
      </c>
      <c r="K261" s="5">
        <f>IFERROR(INDEX('[12]Table 30'!K$14:K$19,MATCH($B261,'[12]Table 30'!$B$14:$B$19,0))*1000,0)</f>
        <v>0</v>
      </c>
      <c r="L261" s="5">
        <f>IFERROR(INDEX('[12]Table 30'!L$14:L$19,MATCH($B261,'[12]Table 30'!$B$14:$B$19,0))*1000,0)</f>
        <v>0</v>
      </c>
      <c r="M261" s="5">
        <f>IFERROR(INDEX('[12]Table 30'!M$14:M$19,MATCH($B261,'[12]Table 30'!$B$14:$B$19,0))*1000,0)</f>
        <v>0</v>
      </c>
      <c r="N261" s="5">
        <f>IFERROR(INDEX('[12]Table 30'!N$14:N$19,MATCH($B261,'[12]Table 30'!$B$14:$B$19,0))*1000,0)</f>
        <v>0.44499999999999995</v>
      </c>
      <c r="O261" s="5">
        <f>IFERROR(INDEX('[12]Table 30'!O$14:O$19,MATCH($B261,'[12]Table 30'!$B$14:$B$19,0))*1000,0)</f>
        <v>0.56599999999999995</v>
      </c>
      <c r="P261" s="5">
        <f>IFERROR(INDEX('[12]Table 30'!P$14:P$19,MATCH($B261,'[12]Table 30'!$B$14:$B$19,0))*1000,0)</f>
        <v>0.33</v>
      </c>
      <c r="Q261" s="5">
        <f>IFERROR(INDEX('[12]Table 30'!Q$14:Q$19,MATCH($B261,'[12]Table 30'!$B$14:$B$19,0))*1000,0)</f>
        <v>0.40299999999999997</v>
      </c>
      <c r="R261" s="5">
        <f>IFERROR(INDEX('[12]Table 30'!R$14:R$19,MATCH($B261,'[12]Table 30'!$B$14:$B$19,0))*1000,0)</f>
        <v>0</v>
      </c>
      <c r="S261" s="5">
        <f>IFERROR(INDEX('[12]Table 30'!S$14:S$19,MATCH($B261,'[12]Table 30'!$B$14:$B$19,0))*1000,0)</f>
        <v>0</v>
      </c>
      <c r="T261" s="5">
        <f>IFERROR(INDEX('[12]Table 30'!T$14:T$19,MATCH($B261,'[12]Table 30'!$B$14:$B$19,0))*1000,0)</f>
        <v>0</v>
      </c>
      <c r="U261" s="5">
        <f>IFERROR(INDEX('[12]Table 30'!U$14:U$19,MATCH($B261,'[12]Table 30'!$B$14:$B$19,0))*1000,0)</f>
        <v>0</v>
      </c>
      <c r="V261" s="5">
        <f>IFERROR(INDEX('[12]Table 30'!V$14:V$19,MATCH($B261,'[12]Table 30'!$B$14:$B$19,0))*1000,0)</f>
        <v>0</v>
      </c>
      <c r="W261" s="5">
        <f>IFERROR(INDEX('[12]Table 30'!W$14:W$19,MATCH($B261,'[12]Table 30'!$B$14:$B$19,0))*1000,0)</f>
        <v>0</v>
      </c>
      <c r="Z261" s="21" t="s">
        <v>26</v>
      </c>
    </row>
    <row r="262" spans="2:26" outlineLevel="1" x14ac:dyDescent="0.2">
      <c r="B262" s="4" t="s">
        <v>22</v>
      </c>
      <c r="C262" s="5">
        <f>IFERROR(INDEX('[12]Table 30'!C$14:C$19,MATCH($B262,'[12]Table 30'!$B$14:$B$19,0))*1000,0)</f>
        <v>0</v>
      </c>
      <c r="D262" s="5">
        <f>IFERROR(INDEX('[12]Table 30'!D$14:D$19,MATCH($B262,'[12]Table 30'!$B$14:$B$19,0))*1000,0)</f>
        <v>0</v>
      </c>
      <c r="E262" s="5">
        <f>IFERROR(INDEX('[12]Table 30'!E$14:E$19,MATCH($B262,'[12]Table 30'!$B$14:$B$19,0))*1000,0)</f>
        <v>0</v>
      </c>
      <c r="F262" s="5">
        <f>IFERROR(INDEX('[12]Table 30'!F$14:F$19,MATCH($B262,'[12]Table 30'!$B$14:$B$19,0))*1000,0)</f>
        <v>0</v>
      </c>
      <c r="G262" s="5">
        <f>IFERROR(INDEX('[12]Table 30'!G$14:G$19,MATCH($B262,'[12]Table 30'!$B$14:$B$19,0))*1000,0)</f>
        <v>0</v>
      </c>
      <c r="H262" s="5">
        <f>IFERROR(INDEX('[12]Table 30'!H$14:H$19,MATCH($B262,'[12]Table 30'!$B$14:$B$19,0))*1000,0)</f>
        <v>0</v>
      </c>
      <c r="I262" s="5">
        <f>IFERROR(INDEX('[12]Table 30'!I$14:I$19,MATCH($B262,'[12]Table 30'!$B$14:$B$19,0))*1000,0)</f>
        <v>0</v>
      </c>
      <c r="J262" s="5">
        <f>IFERROR(INDEX('[12]Table 30'!J$14:J$19,MATCH($B262,'[12]Table 30'!$B$14:$B$19,0))*1000,0)</f>
        <v>0</v>
      </c>
      <c r="K262" s="5">
        <f>IFERROR(INDEX('[12]Table 30'!K$14:K$19,MATCH($B262,'[12]Table 30'!$B$14:$B$19,0))*1000,0)</f>
        <v>0</v>
      </c>
      <c r="L262" s="5">
        <f>IFERROR(INDEX('[12]Table 30'!L$14:L$19,MATCH($B262,'[12]Table 30'!$B$14:$B$19,0))*1000,0)</f>
        <v>0</v>
      </c>
      <c r="M262" s="5">
        <f>IFERROR(INDEX('[12]Table 30'!M$14:M$19,MATCH($B262,'[12]Table 30'!$B$14:$B$19,0))*1000,0)</f>
        <v>0</v>
      </c>
      <c r="N262" s="5">
        <f>IFERROR(INDEX('[12]Table 30'!N$14:N$19,MATCH($B262,'[12]Table 30'!$B$14:$B$19,0))*1000,0)</f>
        <v>0</v>
      </c>
      <c r="O262" s="5">
        <f>IFERROR(INDEX('[12]Table 30'!O$14:O$19,MATCH($B262,'[12]Table 30'!$B$14:$B$19,0))*1000,0)</f>
        <v>0</v>
      </c>
      <c r="P262" s="5">
        <f>IFERROR(INDEX('[12]Table 30'!P$14:P$19,MATCH($B262,'[12]Table 30'!$B$14:$B$19,0))*1000,0)</f>
        <v>0</v>
      </c>
      <c r="Q262" s="5">
        <f>IFERROR(INDEX('[12]Table 30'!Q$14:Q$19,MATCH($B262,'[12]Table 30'!$B$14:$B$19,0))*1000,0)</f>
        <v>0</v>
      </c>
      <c r="R262" s="5">
        <f>IFERROR(INDEX('[12]Table 30'!R$14:R$19,MATCH($B262,'[12]Table 30'!$B$14:$B$19,0))*1000,0)</f>
        <v>0</v>
      </c>
      <c r="S262" s="5">
        <f>IFERROR(INDEX('[12]Table 30'!S$14:S$19,MATCH($B262,'[12]Table 30'!$B$14:$B$19,0))*1000,0)</f>
        <v>0</v>
      </c>
      <c r="T262" s="5">
        <f>IFERROR(INDEX('[12]Table 30'!T$14:T$19,MATCH($B262,'[12]Table 30'!$B$14:$B$19,0))*1000,0)</f>
        <v>0</v>
      </c>
      <c r="U262" s="5">
        <f>IFERROR(INDEX('[12]Table 30'!U$14:U$19,MATCH($B262,'[12]Table 30'!$B$14:$B$19,0))*1000,0)</f>
        <v>0</v>
      </c>
      <c r="V262" s="5">
        <f>IFERROR(INDEX('[12]Table 30'!V$14:V$19,MATCH($B262,'[12]Table 30'!$B$14:$B$19,0))*1000,0)</f>
        <v>0</v>
      </c>
      <c r="W262" s="5">
        <f>IFERROR(INDEX('[12]Table 30'!W$14:W$19,MATCH($B262,'[12]Table 30'!$B$14:$B$19,0))*1000,0)</f>
        <v>0</v>
      </c>
      <c r="Z262" s="21" t="s">
        <v>26</v>
      </c>
    </row>
    <row r="263" spans="2:26" outlineLevel="1" x14ac:dyDescent="0.2">
      <c r="B263" s="4" t="s">
        <v>23</v>
      </c>
      <c r="C263" s="5">
        <f>IFERROR(INDEX('[12]Table 30'!C$14:C$19,MATCH($B263,'[12]Table 30'!$B$14:$B$19,0))*1000,0)</f>
        <v>0</v>
      </c>
      <c r="D263" s="5">
        <f>IFERROR(INDEX('[12]Table 30'!D$14:D$19,MATCH($B263,'[12]Table 30'!$B$14:$B$19,0))*1000,0)</f>
        <v>0</v>
      </c>
      <c r="E263" s="5">
        <f>IFERROR(INDEX('[12]Table 30'!E$14:E$19,MATCH($B263,'[12]Table 30'!$B$14:$B$19,0))*1000,0)</f>
        <v>0</v>
      </c>
      <c r="F263" s="5">
        <f>IFERROR(INDEX('[12]Table 30'!F$14:F$19,MATCH($B263,'[12]Table 30'!$B$14:$B$19,0))*1000,0)</f>
        <v>0</v>
      </c>
      <c r="G263" s="5">
        <f>IFERROR(INDEX('[12]Table 30'!G$14:G$19,MATCH($B263,'[12]Table 30'!$B$14:$B$19,0))*1000,0)</f>
        <v>0</v>
      </c>
      <c r="H263" s="5">
        <f>IFERROR(INDEX('[12]Table 30'!H$14:H$19,MATCH($B263,'[12]Table 30'!$B$14:$B$19,0))*1000,0)</f>
        <v>0</v>
      </c>
      <c r="I263" s="5">
        <f>IFERROR(INDEX('[12]Table 30'!I$14:I$19,MATCH($B263,'[12]Table 30'!$B$14:$B$19,0))*1000,0)</f>
        <v>0</v>
      </c>
      <c r="J263" s="5">
        <f>IFERROR(INDEX('[12]Table 30'!J$14:J$19,MATCH($B263,'[12]Table 30'!$B$14:$B$19,0))*1000,0)</f>
        <v>0</v>
      </c>
      <c r="K263" s="5">
        <f>IFERROR(INDEX('[12]Table 30'!K$14:K$19,MATCH($B263,'[12]Table 30'!$B$14:$B$19,0))*1000,0)</f>
        <v>0</v>
      </c>
      <c r="L263" s="5">
        <f>IFERROR(INDEX('[12]Table 30'!L$14:L$19,MATCH($B263,'[12]Table 30'!$B$14:$B$19,0))*1000,0)</f>
        <v>0</v>
      </c>
      <c r="M263" s="5">
        <f>IFERROR(INDEX('[12]Table 30'!M$14:M$19,MATCH($B263,'[12]Table 30'!$B$14:$B$19,0))*1000,0)</f>
        <v>0</v>
      </c>
      <c r="N263" s="5">
        <f>IFERROR(INDEX('[12]Table 30'!N$14:N$19,MATCH($B263,'[12]Table 30'!$B$14:$B$19,0))*1000,0)</f>
        <v>0</v>
      </c>
      <c r="O263" s="5">
        <f>IFERROR(INDEX('[12]Table 30'!O$14:O$19,MATCH($B263,'[12]Table 30'!$B$14:$B$19,0))*1000,0)</f>
        <v>0</v>
      </c>
      <c r="P263" s="5">
        <f>IFERROR(INDEX('[12]Table 30'!P$14:P$19,MATCH($B263,'[12]Table 30'!$B$14:$B$19,0))*1000,0)</f>
        <v>0</v>
      </c>
      <c r="Q263" s="5">
        <f>IFERROR(INDEX('[12]Table 30'!Q$14:Q$19,MATCH($B263,'[12]Table 30'!$B$14:$B$19,0))*1000,0)</f>
        <v>0</v>
      </c>
      <c r="R263" s="5">
        <f>IFERROR(INDEX('[12]Table 30'!R$14:R$19,MATCH($B263,'[12]Table 30'!$B$14:$B$19,0))*1000,0)</f>
        <v>0</v>
      </c>
      <c r="S263" s="5">
        <f>IFERROR(INDEX('[12]Table 30'!S$14:S$19,MATCH($B263,'[12]Table 30'!$B$14:$B$19,0))*1000,0)</f>
        <v>0</v>
      </c>
      <c r="T263" s="5">
        <f>IFERROR(INDEX('[12]Table 30'!T$14:T$19,MATCH($B263,'[12]Table 30'!$B$14:$B$19,0))*1000,0)</f>
        <v>0</v>
      </c>
      <c r="U263" s="5">
        <f>IFERROR(INDEX('[12]Table 30'!U$14:U$19,MATCH($B263,'[12]Table 30'!$B$14:$B$19,0))*1000,0)</f>
        <v>0</v>
      </c>
      <c r="V263" s="5">
        <f>IFERROR(INDEX('[12]Table 30'!V$14:V$19,MATCH($B263,'[12]Table 30'!$B$14:$B$19,0))*1000,0)</f>
        <v>0</v>
      </c>
      <c r="W263" s="5">
        <f>IFERROR(INDEX('[12]Table 30'!W$14:W$19,MATCH($B263,'[12]Table 30'!$B$14:$B$19,0))*1000,0)</f>
        <v>0</v>
      </c>
      <c r="Z263" s="21" t="s">
        <v>26</v>
      </c>
    </row>
    <row r="264" spans="2:26" outlineLevel="1" x14ac:dyDescent="0.2">
      <c r="B264" s="4" t="s">
        <v>17</v>
      </c>
      <c r="C264" s="5">
        <f>IFERROR(INDEX('[12]Table 30'!C$14:C$19,MATCH($B264,'[12]Table 30'!$B$14:$B$19,0))*1000,0)</f>
        <v>0</v>
      </c>
      <c r="D264" s="5">
        <f>IFERROR(INDEX('[12]Table 30'!D$14:D$19,MATCH($B264,'[12]Table 30'!$B$14:$B$19,0))*1000,0)</f>
        <v>0</v>
      </c>
      <c r="E264" s="5">
        <f>IFERROR(INDEX('[12]Table 30'!E$14:E$19,MATCH($B264,'[12]Table 30'!$B$14:$B$19,0))*1000,0)</f>
        <v>0</v>
      </c>
      <c r="F264" s="5">
        <f>IFERROR(INDEX('[12]Table 30'!F$14:F$19,MATCH($B264,'[12]Table 30'!$B$14:$B$19,0))*1000,0)</f>
        <v>0</v>
      </c>
      <c r="G264" s="5">
        <f>IFERROR(INDEX('[12]Table 30'!G$14:G$19,MATCH($B264,'[12]Table 30'!$B$14:$B$19,0))*1000,0)</f>
        <v>0</v>
      </c>
      <c r="H264" s="5">
        <f>IFERROR(INDEX('[12]Table 30'!H$14:H$19,MATCH($B264,'[12]Table 30'!$B$14:$B$19,0))*1000,0)</f>
        <v>0</v>
      </c>
      <c r="I264" s="5">
        <f>IFERROR(INDEX('[12]Table 30'!I$14:I$19,MATCH($B264,'[12]Table 30'!$B$14:$B$19,0))*1000,0)</f>
        <v>0</v>
      </c>
      <c r="J264" s="5">
        <f>IFERROR(INDEX('[12]Table 30'!J$14:J$19,MATCH($B264,'[12]Table 30'!$B$14:$B$19,0))*1000,0)</f>
        <v>0</v>
      </c>
      <c r="K264" s="5">
        <f>IFERROR(INDEX('[12]Table 30'!K$14:K$19,MATCH($B264,'[12]Table 30'!$B$14:$B$19,0))*1000,0)</f>
        <v>0</v>
      </c>
      <c r="L264" s="5">
        <f>IFERROR(INDEX('[12]Table 30'!L$14:L$19,MATCH($B264,'[12]Table 30'!$B$14:$B$19,0))*1000,0)</f>
        <v>0</v>
      </c>
      <c r="M264" s="5">
        <f>IFERROR(INDEX('[12]Table 30'!M$14:M$19,MATCH($B264,'[12]Table 30'!$B$14:$B$19,0))*1000,0)</f>
        <v>0</v>
      </c>
      <c r="N264" s="5">
        <f>IFERROR(INDEX('[12]Table 30'!N$14:N$19,MATCH($B264,'[12]Table 30'!$B$14:$B$19,0))*1000,0)</f>
        <v>0</v>
      </c>
      <c r="O264" s="5">
        <f>IFERROR(INDEX('[12]Table 30'!O$14:O$19,MATCH($B264,'[12]Table 30'!$B$14:$B$19,0))*1000,0)</f>
        <v>0</v>
      </c>
      <c r="P264" s="5">
        <f>IFERROR(INDEX('[12]Table 30'!P$14:P$19,MATCH($B264,'[12]Table 30'!$B$14:$B$19,0))*1000,0)</f>
        <v>0</v>
      </c>
      <c r="Q264" s="5">
        <f>IFERROR(INDEX('[12]Table 30'!Q$14:Q$19,MATCH($B264,'[12]Table 30'!$B$14:$B$19,0))*1000,0)</f>
        <v>0</v>
      </c>
      <c r="R264" s="5">
        <f>IFERROR(INDEX('[12]Table 30'!R$14:R$19,MATCH($B264,'[12]Table 30'!$B$14:$B$19,0))*1000,0)</f>
        <v>0</v>
      </c>
      <c r="S264" s="5">
        <f>IFERROR(INDEX('[12]Table 30'!S$14:S$19,MATCH($B264,'[12]Table 30'!$B$14:$B$19,0))*1000,0)</f>
        <v>0</v>
      </c>
      <c r="T264" s="5">
        <f>IFERROR(INDEX('[12]Table 30'!T$14:T$19,MATCH($B264,'[12]Table 30'!$B$14:$B$19,0))*1000,0)</f>
        <v>0</v>
      </c>
      <c r="U264" s="5">
        <f>IFERROR(INDEX('[12]Table 30'!U$14:U$19,MATCH($B264,'[12]Table 30'!$B$14:$B$19,0))*1000,0)</f>
        <v>0</v>
      </c>
      <c r="V264" s="5">
        <f>IFERROR(INDEX('[12]Table 30'!V$14:V$19,MATCH($B264,'[12]Table 30'!$B$14:$B$19,0))*1000,0)</f>
        <v>0</v>
      </c>
      <c r="W264" s="5">
        <f>IFERROR(INDEX('[12]Table 30'!W$14:W$19,MATCH($B264,'[12]Table 30'!$B$14:$B$19,0))*1000,0)</f>
        <v>0</v>
      </c>
      <c r="Z264" s="21" t="s">
        <v>26</v>
      </c>
    </row>
    <row r="265" spans="2:26" outlineLevel="1" x14ac:dyDescent="0.2">
      <c r="B265" s="4" t="s">
        <v>1</v>
      </c>
      <c r="C265" s="5">
        <f>IFERROR(INDEX('[12]Table 30'!C$14:C$19,MATCH($B265,'[12]Table 30'!$B$14:$B$19,0))*1000,0)</f>
        <v>0</v>
      </c>
      <c r="D265" s="5">
        <f>IFERROR(INDEX('[12]Table 30'!D$14:D$19,MATCH($B265,'[12]Table 30'!$B$14:$B$19,0))*1000,0)</f>
        <v>0</v>
      </c>
      <c r="E265" s="5">
        <f>IFERROR(INDEX('[12]Table 30'!E$14:E$19,MATCH($B265,'[12]Table 30'!$B$14:$B$19,0))*1000,0)</f>
        <v>0</v>
      </c>
      <c r="F265" s="5">
        <f>IFERROR(INDEX('[12]Table 30'!F$14:F$19,MATCH($B265,'[12]Table 30'!$B$14:$B$19,0))*1000,0)</f>
        <v>0</v>
      </c>
      <c r="G265" s="5">
        <f>IFERROR(INDEX('[12]Table 30'!G$14:G$19,MATCH($B265,'[12]Table 30'!$B$14:$B$19,0))*1000,0)</f>
        <v>0</v>
      </c>
      <c r="H265" s="5">
        <f>IFERROR(INDEX('[12]Table 30'!H$14:H$19,MATCH($B265,'[12]Table 30'!$B$14:$B$19,0))*1000,0)</f>
        <v>0</v>
      </c>
      <c r="I265" s="5">
        <f>IFERROR(INDEX('[12]Table 30'!I$14:I$19,MATCH($B265,'[12]Table 30'!$B$14:$B$19,0))*1000,0)</f>
        <v>0</v>
      </c>
      <c r="J265" s="5">
        <f>IFERROR(INDEX('[12]Table 30'!J$14:J$19,MATCH($B265,'[12]Table 30'!$B$14:$B$19,0))*1000,0)</f>
        <v>0</v>
      </c>
      <c r="K265" s="5">
        <f>IFERROR(INDEX('[12]Table 30'!K$14:K$19,MATCH($B265,'[12]Table 30'!$B$14:$B$19,0))*1000,0)</f>
        <v>0</v>
      </c>
      <c r="L265" s="5">
        <f>IFERROR(INDEX('[12]Table 30'!L$14:L$19,MATCH($B265,'[12]Table 30'!$B$14:$B$19,0))*1000,0)</f>
        <v>0</v>
      </c>
      <c r="M265" s="5">
        <f>IFERROR(INDEX('[12]Table 30'!M$14:M$19,MATCH($B265,'[12]Table 30'!$B$14:$B$19,0))*1000,0)</f>
        <v>0</v>
      </c>
      <c r="N265" s="5">
        <f>IFERROR(INDEX('[12]Table 30'!N$14:N$19,MATCH($B265,'[12]Table 30'!$B$14:$B$19,0))*1000,0)</f>
        <v>0</v>
      </c>
      <c r="O265" s="5">
        <f>IFERROR(INDEX('[12]Table 30'!O$14:O$19,MATCH($B265,'[12]Table 30'!$B$14:$B$19,0))*1000,0)</f>
        <v>0</v>
      </c>
      <c r="P265" s="5">
        <f>IFERROR(INDEX('[12]Table 30'!P$14:P$19,MATCH($B265,'[12]Table 30'!$B$14:$B$19,0))*1000,0)</f>
        <v>0</v>
      </c>
      <c r="Q265" s="5">
        <f>IFERROR(INDEX('[12]Table 30'!Q$14:Q$19,MATCH($B265,'[12]Table 30'!$B$14:$B$19,0))*1000,0)</f>
        <v>0</v>
      </c>
      <c r="R265" s="5">
        <f>IFERROR(INDEX('[12]Table 30'!R$14:R$19,MATCH($B265,'[12]Table 30'!$B$14:$B$19,0))*1000,0)</f>
        <v>0</v>
      </c>
      <c r="S265" s="5">
        <f>IFERROR(INDEX('[12]Table 30'!S$14:S$19,MATCH($B265,'[12]Table 30'!$B$14:$B$19,0))*1000,0)</f>
        <v>0</v>
      </c>
      <c r="T265" s="5">
        <f>IFERROR(INDEX('[12]Table 30'!T$14:T$19,MATCH($B265,'[12]Table 30'!$B$14:$B$19,0))*1000,0)</f>
        <v>0</v>
      </c>
      <c r="U265" s="5">
        <f>IFERROR(INDEX('[12]Table 30'!U$14:U$19,MATCH($B265,'[12]Table 30'!$B$14:$B$19,0))*1000,0)</f>
        <v>0</v>
      </c>
      <c r="V265" s="5">
        <f>IFERROR(INDEX('[12]Table 30'!V$14:V$19,MATCH($B265,'[12]Table 30'!$B$14:$B$19,0))*1000,0)</f>
        <v>0</v>
      </c>
      <c r="W265" s="5">
        <f>IFERROR(INDEX('[12]Table 30'!W$14:W$19,MATCH($B265,'[12]Table 30'!$B$14:$B$19,0))*1000,0)</f>
        <v>0</v>
      </c>
      <c r="Z265" s="21" t="s">
        <v>26</v>
      </c>
    </row>
    <row r="266" spans="2:26" outlineLevel="1" x14ac:dyDescent="0.2">
      <c r="B266" s="15" t="s">
        <v>9</v>
      </c>
      <c r="C266" s="19">
        <f t="shared" ref="C266:W266" si="109">SUM(C256:C265)</f>
        <v>953.16200000000003</v>
      </c>
      <c r="D266" s="19">
        <f t="shared" si="109"/>
        <v>911.23799999999994</v>
      </c>
      <c r="E266" s="19">
        <f t="shared" si="109"/>
        <v>1061.8719999999998</v>
      </c>
      <c r="F266" s="19">
        <f t="shared" si="109"/>
        <v>1158.8319999999999</v>
      </c>
      <c r="G266" s="19">
        <f t="shared" si="109"/>
        <v>949.57800000000009</v>
      </c>
      <c r="H266" s="19">
        <f t="shared" si="109"/>
        <v>931.66300000000001</v>
      </c>
      <c r="I266" s="19">
        <f t="shared" si="109"/>
        <v>860.53100000000006</v>
      </c>
      <c r="J266" s="19">
        <f t="shared" si="109"/>
        <v>821.04399999999998</v>
      </c>
      <c r="K266" s="19">
        <f t="shared" si="109"/>
        <v>777.11399999999992</v>
      </c>
      <c r="L266" s="19">
        <f t="shared" si="109"/>
        <v>571.48</v>
      </c>
      <c r="M266" s="19">
        <f t="shared" si="109"/>
        <v>565.41</v>
      </c>
      <c r="N266" s="19">
        <f t="shared" si="109"/>
        <v>686.84900000000005</v>
      </c>
      <c r="O266" s="19">
        <f t="shared" si="109"/>
        <v>529.79500000000007</v>
      </c>
      <c r="P266" s="19">
        <f t="shared" si="109"/>
        <v>558.84299999999996</v>
      </c>
      <c r="Q266" s="19">
        <f t="shared" si="109"/>
        <v>609.26400000000012</v>
      </c>
      <c r="R266" s="19">
        <f t="shared" si="109"/>
        <v>534.15199999999993</v>
      </c>
      <c r="S266" s="19">
        <f t="shared" si="109"/>
        <v>471.04600000000005</v>
      </c>
      <c r="T266" s="19">
        <f t="shared" si="109"/>
        <v>277.47400000000005</v>
      </c>
      <c r="U266" s="19">
        <f t="shared" si="109"/>
        <v>230.06399999999999</v>
      </c>
      <c r="V266" s="19">
        <f t="shared" si="109"/>
        <v>223.87400000000002</v>
      </c>
      <c r="W266" s="19">
        <f t="shared" si="109"/>
        <v>188.42599999999999</v>
      </c>
    </row>
    <row r="267" spans="2:26" outlineLevel="1" x14ac:dyDescent="0.2">
      <c r="B267" s="26" t="s">
        <v>91</v>
      </c>
      <c r="C267" s="25">
        <f t="shared" ref="C267:W267" si="110">C266/C247/1000</f>
        <v>7.9505612324898191E-4</v>
      </c>
      <c r="D267" s="25">
        <f t="shared" si="110"/>
        <v>8.0831934413134587E-4</v>
      </c>
      <c r="E267" s="25">
        <f t="shared" si="110"/>
        <v>7.7701340987891652E-4</v>
      </c>
      <c r="F267" s="25">
        <f t="shared" si="110"/>
        <v>7.7435417025465737E-4</v>
      </c>
      <c r="G267" s="25">
        <f t="shared" si="110"/>
        <v>7.5939909749979915E-4</v>
      </c>
      <c r="H267" s="25">
        <f t="shared" si="110"/>
        <v>7.452024791385931E-4</v>
      </c>
      <c r="I267" s="25">
        <f t="shared" si="110"/>
        <v>8.466988850372142E-4</v>
      </c>
      <c r="J267" s="25">
        <f t="shared" si="110"/>
        <v>7.6681794454782639E-4</v>
      </c>
      <c r="K267" s="25">
        <f t="shared" si="110"/>
        <v>8.1967634676831684E-4</v>
      </c>
      <c r="L267" s="25">
        <f t="shared" si="110"/>
        <v>6.8676808787318587E-4</v>
      </c>
      <c r="M267" s="25">
        <f t="shared" si="110"/>
        <v>7.6452349011775934E-4</v>
      </c>
      <c r="N267" s="25">
        <f t="shared" si="110"/>
        <v>7.0171606745438573E-4</v>
      </c>
      <c r="O267" s="25">
        <f t="shared" si="110"/>
        <v>7.8013707382187871E-4</v>
      </c>
      <c r="P267" s="25">
        <f t="shared" si="110"/>
        <v>7.332086429626104E-4</v>
      </c>
      <c r="Q267" s="25">
        <f t="shared" si="110"/>
        <v>9.0966430849719786E-4</v>
      </c>
      <c r="R267" s="25">
        <f t="shared" si="110"/>
        <v>8.0597648298740368E-4</v>
      </c>
      <c r="S267" s="25">
        <f t="shared" si="110"/>
        <v>7.3382333134829883E-4</v>
      </c>
      <c r="T267" s="25">
        <f t="shared" si="110"/>
        <v>5.1314282943239729E-4</v>
      </c>
      <c r="U267" s="25">
        <f t="shared" si="110"/>
        <v>4.3782335285829266E-4</v>
      </c>
      <c r="V267" s="25">
        <f t="shared" si="110"/>
        <v>4.4732216718972213E-4</v>
      </c>
      <c r="W267" s="25">
        <f t="shared" si="110"/>
        <v>4.3636203499025758E-4</v>
      </c>
    </row>
    <row r="268" spans="2:26" outlineLevel="1" x14ac:dyDescent="0.2"/>
    <row r="269" spans="2:26" outlineLevel="1" x14ac:dyDescent="0.2">
      <c r="B269" s="4" t="s">
        <v>18</v>
      </c>
      <c r="C269" s="11">
        <f t="shared" ref="C269:W269" si="111">IFERROR(C256/C266,0)</f>
        <v>0</v>
      </c>
      <c r="D269" s="11">
        <f t="shared" si="111"/>
        <v>0</v>
      </c>
      <c r="E269" s="11">
        <f t="shared" si="111"/>
        <v>0</v>
      </c>
      <c r="F269" s="11">
        <f t="shared" si="111"/>
        <v>0</v>
      </c>
      <c r="G269" s="11">
        <f t="shared" si="111"/>
        <v>0</v>
      </c>
      <c r="H269" s="11">
        <f t="shared" si="111"/>
        <v>0</v>
      </c>
      <c r="I269" s="11">
        <f t="shared" si="111"/>
        <v>0</v>
      </c>
      <c r="J269" s="11">
        <f t="shared" si="111"/>
        <v>0</v>
      </c>
      <c r="K269" s="11">
        <f t="shared" si="111"/>
        <v>0</v>
      </c>
      <c r="L269" s="11">
        <f t="shared" si="111"/>
        <v>0</v>
      </c>
      <c r="M269" s="11">
        <f t="shared" si="111"/>
        <v>0</v>
      </c>
      <c r="N269" s="11">
        <f t="shared" si="111"/>
        <v>0</v>
      </c>
      <c r="O269" s="11">
        <f t="shared" si="111"/>
        <v>0</v>
      </c>
      <c r="P269" s="11">
        <f t="shared" si="111"/>
        <v>0</v>
      </c>
      <c r="Q269" s="11">
        <f t="shared" si="111"/>
        <v>0</v>
      </c>
      <c r="R269" s="11">
        <f t="shared" si="111"/>
        <v>0</v>
      </c>
      <c r="S269" s="11">
        <f t="shared" si="111"/>
        <v>0</v>
      </c>
      <c r="T269" s="11">
        <f t="shared" si="111"/>
        <v>0</v>
      </c>
      <c r="U269" s="11">
        <f t="shared" si="111"/>
        <v>0</v>
      </c>
      <c r="V269" s="11">
        <f t="shared" si="111"/>
        <v>0</v>
      </c>
      <c r="W269" s="11">
        <f t="shared" si="111"/>
        <v>0</v>
      </c>
    </row>
    <row r="270" spans="2:26" outlineLevel="1" x14ac:dyDescent="0.2">
      <c r="B270" s="4" t="s">
        <v>19</v>
      </c>
      <c r="C270" s="11">
        <f t="shared" ref="C270:W270" si="112">IFERROR(C257/C266,0)</f>
        <v>0</v>
      </c>
      <c r="D270" s="11">
        <f t="shared" si="112"/>
        <v>0</v>
      </c>
      <c r="E270" s="11">
        <f t="shared" si="112"/>
        <v>0</v>
      </c>
      <c r="F270" s="11">
        <f t="shared" si="112"/>
        <v>0</v>
      </c>
      <c r="G270" s="11">
        <f t="shared" si="112"/>
        <v>0</v>
      </c>
      <c r="H270" s="11">
        <f t="shared" si="112"/>
        <v>0</v>
      </c>
      <c r="I270" s="11">
        <f t="shared" si="112"/>
        <v>0</v>
      </c>
      <c r="J270" s="11">
        <f t="shared" si="112"/>
        <v>0</v>
      </c>
      <c r="K270" s="11">
        <f t="shared" si="112"/>
        <v>0</v>
      </c>
      <c r="L270" s="11">
        <f t="shared" si="112"/>
        <v>0</v>
      </c>
      <c r="M270" s="11">
        <f t="shared" si="112"/>
        <v>0</v>
      </c>
      <c r="N270" s="11">
        <f t="shared" si="112"/>
        <v>0</v>
      </c>
      <c r="O270" s="11">
        <f t="shared" si="112"/>
        <v>0</v>
      </c>
      <c r="P270" s="11">
        <f t="shared" si="112"/>
        <v>0</v>
      </c>
      <c r="Q270" s="11">
        <f t="shared" si="112"/>
        <v>0</v>
      </c>
      <c r="R270" s="11">
        <f t="shared" si="112"/>
        <v>0</v>
      </c>
      <c r="S270" s="11">
        <f t="shared" si="112"/>
        <v>0</v>
      </c>
      <c r="T270" s="11">
        <f t="shared" si="112"/>
        <v>0</v>
      </c>
      <c r="U270" s="11">
        <f t="shared" si="112"/>
        <v>0</v>
      </c>
      <c r="V270" s="11">
        <f t="shared" si="112"/>
        <v>0</v>
      </c>
      <c r="W270" s="11">
        <f t="shared" si="112"/>
        <v>0</v>
      </c>
    </row>
    <row r="271" spans="2:26" outlineLevel="1" x14ac:dyDescent="0.2">
      <c r="B271" s="4" t="s">
        <v>16</v>
      </c>
      <c r="C271" s="11">
        <f t="shared" ref="C271:W271" si="113">IFERROR(C258/C266,0)</f>
        <v>0.93766432148994616</v>
      </c>
      <c r="D271" s="11">
        <f t="shared" si="113"/>
        <v>0.9934671293339391</v>
      </c>
      <c r="E271" s="11">
        <f t="shared" si="113"/>
        <v>0.9871754787771031</v>
      </c>
      <c r="F271" s="11">
        <f t="shared" si="113"/>
        <v>0.99188493241470721</v>
      </c>
      <c r="G271" s="11">
        <f t="shared" si="113"/>
        <v>0.99060003496289928</v>
      </c>
      <c r="H271" s="11">
        <f t="shared" si="113"/>
        <v>0.98406612691498963</v>
      </c>
      <c r="I271" s="11">
        <f t="shared" si="113"/>
        <v>0.98632472275838989</v>
      </c>
      <c r="J271" s="11">
        <f t="shared" si="113"/>
        <v>0.98627966345287221</v>
      </c>
      <c r="K271" s="11">
        <f t="shared" si="113"/>
        <v>0.98273998409499763</v>
      </c>
      <c r="L271" s="11">
        <f t="shared" si="113"/>
        <v>0.98090746832785036</v>
      </c>
      <c r="M271" s="11">
        <f t="shared" si="113"/>
        <v>0.98058753824658218</v>
      </c>
      <c r="N271" s="11">
        <f t="shared" si="113"/>
        <v>0.98152869116792774</v>
      </c>
      <c r="O271" s="11">
        <f t="shared" si="113"/>
        <v>0.96920318236298941</v>
      </c>
      <c r="P271" s="11">
        <f t="shared" si="113"/>
        <v>0.96136481981522537</v>
      </c>
      <c r="Q271" s="11">
        <f t="shared" si="113"/>
        <v>0.96327864439717426</v>
      </c>
      <c r="R271" s="11">
        <f t="shared" si="113"/>
        <v>0.95773862121643283</v>
      </c>
      <c r="S271" s="11">
        <f t="shared" si="113"/>
        <v>0.94758261401221955</v>
      </c>
      <c r="T271" s="11">
        <f t="shared" si="113"/>
        <v>0.88059782177789625</v>
      </c>
      <c r="U271" s="11">
        <f t="shared" si="113"/>
        <v>0.86659799012448713</v>
      </c>
      <c r="V271" s="11">
        <f t="shared" si="113"/>
        <v>0.82937277218435368</v>
      </c>
      <c r="W271" s="11">
        <f t="shared" si="113"/>
        <v>0.82137284663475318</v>
      </c>
    </row>
    <row r="272" spans="2:26" outlineLevel="1" x14ac:dyDescent="0.2">
      <c r="B272" s="4" t="s">
        <v>21</v>
      </c>
      <c r="C272" s="11">
        <f t="shared" ref="C272:W272" si="114">IFERROR(C259/C266,0)</f>
        <v>0</v>
      </c>
      <c r="D272" s="11">
        <f t="shared" si="114"/>
        <v>0</v>
      </c>
      <c r="E272" s="11">
        <f t="shared" si="114"/>
        <v>0</v>
      </c>
      <c r="F272" s="11">
        <f t="shared" si="114"/>
        <v>0</v>
      </c>
      <c r="G272" s="11">
        <f t="shared" si="114"/>
        <v>0</v>
      </c>
      <c r="H272" s="11">
        <f t="shared" si="114"/>
        <v>0</v>
      </c>
      <c r="I272" s="11">
        <f t="shared" si="114"/>
        <v>0</v>
      </c>
      <c r="J272" s="11">
        <f t="shared" si="114"/>
        <v>0</v>
      </c>
      <c r="K272" s="11">
        <f t="shared" si="114"/>
        <v>0</v>
      </c>
      <c r="L272" s="11">
        <f t="shared" si="114"/>
        <v>0</v>
      </c>
      <c r="M272" s="11">
        <f t="shared" si="114"/>
        <v>0</v>
      </c>
      <c r="N272" s="11">
        <f t="shared" si="114"/>
        <v>0</v>
      </c>
      <c r="O272" s="11">
        <f t="shared" si="114"/>
        <v>0</v>
      </c>
      <c r="P272" s="11">
        <f t="shared" si="114"/>
        <v>0</v>
      </c>
      <c r="Q272" s="11">
        <f t="shared" si="114"/>
        <v>0</v>
      </c>
      <c r="R272" s="11">
        <f t="shared" si="114"/>
        <v>0</v>
      </c>
      <c r="S272" s="11">
        <f t="shared" si="114"/>
        <v>0</v>
      </c>
      <c r="T272" s="11">
        <f t="shared" si="114"/>
        <v>0</v>
      </c>
      <c r="U272" s="11">
        <f t="shared" si="114"/>
        <v>0</v>
      </c>
      <c r="V272" s="11">
        <f t="shared" si="114"/>
        <v>0</v>
      </c>
      <c r="W272" s="11">
        <f t="shared" si="114"/>
        <v>0</v>
      </c>
    </row>
    <row r="273" spans="1:28" outlineLevel="1" x14ac:dyDescent="0.2">
      <c r="B273" s="4" t="s">
        <v>20</v>
      </c>
      <c r="C273" s="11">
        <f t="shared" ref="C273:W273" si="115">IFERROR(C260/C266,0)</f>
        <v>6.23356785100539E-2</v>
      </c>
      <c r="D273" s="11">
        <f t="shared" si="115"/>
        <v>6.5328706660608979E-3</v>
      </c>
      <c r="E273" s="11">
        <f t="shared" si="115"/>
        <v>1.2824521222896923E-2</v>
      </c>
      <c r="F273" s="11">
        <f t="shared" si="115"/>
        <v>8.1150675852927779E-3</v>
      </c>
      <c r="G273" s="11">
        <f t="shared" si="115"/>
        <v>9.3999650371006903E-3</v>
      </c>
      <c r="H273" s="11">
        <f t="shared" si="115"/>
        <v>1.5933873085010354E-2</v>
      </c>
      <c r="I273" s="11">
        <f t="shared" si="115"/>
        <v>1.3675277241610122E-2</v>
      </c>
      <c r="J273" s="11">
        <f t="shared" si="115"/>
        <v>1.3720336547127805E-2</v>
      </c>
      <c r="K273" s="11">
        <f t="shared" si="115"/>
        <v>1.7260015905002358E-2</v>
      </c>
      <c r="L273" s="11">
        <f t="shared" si="115"/>
        <v>1.9092531672149509E-2</v>
      </c>
      <c r="M273" s="11">
        <f t="shared" si="115"/>
        <v>1.9412461753417872E-2</v>
      </c>
      <c r="N273" s="11">
        <f t="shared" si="115"/>
        <v>1.7823422615451136E-2</v>
      </c>
      <c r="O273" s="11">
        <f t="shared" si="115"/>
        <v>2.9728479883728606E-2</v>
      </c>
      <c r="P273" s="11">
        <f t="shared" si="115"/>
        <v>3.8044674443448341E-2</v>
      </c>
      <c r="Q273" s="11">
        <f t="shared" si="115"/>
        <v>3.6059901783135055E-2</v>
      </c>
      <c r="R273" s="11">
        <f t="shared" si="115"/>
        <v>4.2261378783567234E-2</v>
      </c>
      <c r="S273" s="11">
        <f t="shared" si="115"/>
        <v>5.2417385987780389E-2</v>
      </c>
      <c r="T273" s="11">
        <f t="shared" si="115"/>
        <v>0.11940217822210368</v>
      </c>
      <c r="U273" s="11">
        <f t="shared" si="115"/>
        <v>0.1334020098755129</v>
      </c>
      <c r="V273" s="11">
        <f t="shared" si="115"/>
        <v>0.17062722781564627</v>
      </c>
      <c r="W273" s="11">
        <f t="shared" si="115"/>
        <v>0.17862715336524684</v>
      </c>
    </row>
    <row r="274" spans="1:28" outlineLevel="1" x14ac:dyDescent="0.2">
      <c r="B274" s="4" t="s">
        <v>0</v>
      </c>
      <c r="C274" s="11">
        <f t="shared" ref="C274:W274" si="116">IFERROR(C261/C266,0)</f>
        <v>0</v>
      </c>
      <c r="D274" s="11">
        <f t="shared" si="116"/>
        <v>0</v>
      </c>
      <c r="E274" s="11">
        <f t="shared" si="116"/>
        <v>0</v>
      </c>
      <c r="F274" s="11">
        <f t="shared" si="116"/>
        <v>0</v>
      </c>
      <c r="G274" s="11">
        <f t="shared" si="116"/>
        <v>0</v>
      </c>
      <c r="H274" s="11">
        <f t="shared" si="116"/>
        <v>0</v>
      </c>
      <c r="I274" s="11">
        <f t="shared" si="116"/>
        <v>0</v>
      </c>
      <c r="J274" s="11">
        <f t="shared" si="116"/>
        <v>0</v>
      </c>
      <c r="K274" s="11">
        <f t="shared" si="116"/>
        <v>0</v>
      </c>
      <c r="L274" s="11">
        <f t="shared" si="116"/>
        <v>0</v>
      </c>
      <c r="M274" s="11">
        <f t="shared" si="116"/>
        <v>0</v>
      </c>
      <c r="N274" s="11">
        <f t="shared" si="116"/>
        <v>6.4788621662112043E-4</v>
      </c>
      <c r="O274" s="11">
        <f t="shared" si="116"/>
        <v>1.0683377532819296E-3</v>
      </c>
      <c r="P274" s="11">
        <f t="shared" si="116"/>
        <v>5.9050574132627593E-4</v>
      </c>
      <c r="Q274" s="11">
        <f t="shared" si="116"/>
        <v>6.6145381969064294E-4</v>
      </c>
      <c r="R274" s="11">
        <f t="shared" si="116"/>
        <v>0</v>
      </c>
      <c r="S274" s="11">
        <f t="shared" si="116"/>
        <v>0</v>
      </c>
      <c r="T274" s="11">
        <f t="shared" si="116"/>
        <v>0</v>
      </c>
      <c r="U274" s="11">
        <f t="shared" si="116"/>
        <v>0</v>
      </c>
      <c r="V274" s="11">
        <f t="shared" si="116"/>
        <v>0</v>
      </c>
      <c r="W274" s="11">
        <f t="shared" si="116"/>
        <v>0</v>
      </c>
    </row>
    <row r="275" spans="1:28" outlineLevel="1" x14ac:dyDescent="0.2">
      <c r="B275" s="4" t="s">
        <v>22</v>
      </c>
      <c r="C275" s="11">
        <f t="shared" ref="C275:W275" si="117">IFERROR(C262/C266,0)</f>
        <v>0</v>
      </c>
      <c r="D275" s="11">
        <f t="shared" si="117"/>
        <v>0</v>
      </c>
      <c r="E275" s="11">
        <f t="shared" si="117"/>
        <v>0</v>
      </c>
      <c r="F275" s="11">
        <f t="shared" si="117"/>
        <v>0</v>
      </c>
      <c r="G275" s="11">
        <f t="shared" si="117"/>
        <v>0</v>
      </c>
      <c r="H275" s="11">
        <f t="shared" si="117"/>
        <v>0</v>
      </c>
      <c r="I275" s="11">
        <f t="shared" si="117"/>
        <v>0</v>
      </c>
      <c r="J275" s="11">
        <f t="shared" si="117"/>
        <v>0</v>
      </c>
      <c r="K275" s="11">
        <f t="shared" si="117"/>
        <v>0</v>
      </c>
      <c r="L275" s="11">
        <f t="shared" si="117"/>
        <v>0</v>
      </c>
      <c r="M275" s="11">
        <f t="shared" si="117"/>
        <v>0</v>
      </c>
      <c r="N275" s="11">
        <f t="shared" si="117"/>
        <v>0</v>
      </c>
      <c r="O275" s="11">
        <f t="shared" si="117"/>
        <v>0</v>
      </c>
      <c r="P275" s="11">
        <f t="shared" si="117"/>
        <v>0</v>
      </c>
      <c r="Q275" s="11">
        <f t="shared" si="117"/>
        <v>0</v>
      </c>
      <c r="R275" s="11">
        <f t="shared" si="117"/>
        <v>0</v>
      </c>
      <c r="S275" s="11">
        <f t="shared" si="117"/>
        <v>0</v>
      </c>
      <c r="T275" s="11">
        <f t="shared" si="117"/>
        <v>0</v>
      </c>
      <c r="U275" s="11">
        <f t="shared" si="117"/>
        <v>0</v>
      </c>
      <c r="V275" s="11">
        <f t="shared" si="117"/>
        <v>0</v>
      </c>
      <c r="W275" s="11">
        <f t="shared" si="117"/>
        <v>0</v>
      </c>
    </row>
    <row r="276" spans="1:28" outlineLevel="1" x14ac:dyDescent="0.2">
      <c r="B276" s="4" t="s">
        <v>23</v>
      </c>
      <c r="C276" s="11">
        <f t="shared" ref="C276:W276" si="118">IFERROR(C263/C266,0)</f>
        <v>0</v>
      </c>
      <c r="D276" s="11">
        <f t="shared" si="118"/>
        <v>0</v>
      </c>
      <c r="E276" s="11">
        <f t="shared" si="118"/>
        <v>0</v>
      </c>
      <c r="F276" s="11">
        <f t="shared" si="118"/>
        <v>0</v>
      </c>
      <c r="G276" s="11">
        <f t="shared" si="118"/>
        <v>0</v>
      </c>
      <c r="H276" s="11">
        <f t="shared" si="118"/>
        <v>0</v>
      </c>
      <c r="I276" s="11">
        <f t="shared" si="118"/>
        <v>0</v>
      </c>
      <c r="J276" s="11">
        <f t="shared" si="118"/>
        <v>0</v>
      </c>
      <c r="K276" s="11">
        <f t="shared" si="118"/>
        <v>0</v>
      </c>
      <c r="L276" s="11">
        <f t="shared" si="118"/>
        <v>0</v>
      </c>
      <c r="M276" s="11">
        <f t="shared" si="118"/>
        <v>0</v>
      </c>
      <c r="N276" s="11">
        <f t="shared" si="118"/>
        <v>0</v>
      </c>
      <c r="O276" s="11">
        <f t="shared" si="118"/>
        <v>0</v>
      </c>
      <c r="P276" s="11">
        <f t="shared" si="118"/>
        <v>0</v>
      </c>
      <c r="Q276" s="11">
        <f t="shared" si="118"/>
        <v>0</v>
      </c>
      <c r="R276" s="11">
        <f t="shared" si="118"/>
        <v>0</v>
      </c>
      <c r="S276" s="11">
        <f t="shared" si="118"/>
        <v>0</v>
      </c>
      <c r="T276" s="11">
        <f t="shared" si="118"/>
        <v>0</v>
      </c>
      <c r="U276" s="11">
        <f t="shared" si="118"/>
        <v>0</v>
      </c>
      <c r="V276" s="11">
        <f t="shared" si="118"/>
        <v>0</v>
      </c>
      <c r="W276" s="11">
        <f t="shared" si="118"/>
        <v>0</v>
      </c>
    </row>
    <row r="277" spans="1:28" outlineLevel="1" x14ac:dyDescent="0.2">
      <c r="B277" s="4" t="s">
        <v>17</v>
      </c>
      <c r="C277" s="11">
        <f t="shared" ref="C277:W277" si="119">IFERROR(C264/C266,0)</f>
        <v>0</v>
      </c>
      <c r="D277" s="11">
        <f t="shared" si="119"/>
        <v>0</v>
      </c>
      <c r="E277" s="11">
        <f t="shared" si="119"/>
        <v>0</v>
      </c>
      <c r="F277" s="11">
        <f t="shared" si="119"/>
        <v>0</v>
      </c>
      <c r="G277" s="11">
        <f t="shared" si="119"/>
        <v>0</v>
      </c>
      <c r="H277" s="11">
        <f t="shared" si="119"/>
        <v>0</v>
      </c>
      <c r="I277" s="11">
        <f t="shared" si="119"/>
        <v>0</v>
      </c>
      <c r="J277" s="11">
        <f t="shared" si="119"/>
        <v>0</v>
      </c>
      <c r="K277" s="11">
        <f t="shared" si="119"/>
        <v>0</v>
      </c>
      <c r="L277" s="11">
        <f t="shared" si="119"/>
        <v>0</v>
      </c>
      <c r="M277" s="11">
        <f t="shared" si="119"/>
        <v>0</v>
      </c>
      <c r="N277" s="11">
        <f t="shared" si="119"/>
        <v>0</v>
      </c>
      <c r="O277" s="11">
        <f t="shared" si="119"/>
        <v>0</v>
      </c>
      <c r="P277" s="11">
        <f t="shared" si="119"/>
        <v>0</v>
      </c>
      <c r="Q277" s="11">
        <f t="shared" si="119"/>
        <v>0</v>
      </c>
      <c r="R277" s="11">
        <f t="shared" si="119"/>
        <v>0</v>
      </c>
      <c r="S277" s="11">
        <f t="shared" si="119"/>
        <v>0</v>
      </c>
      <c r="T277" s="11">
        <f t="shared" si="119"/>
        <v>0</v>
      </c>
      <c r="U277" s="11">
        <f t="shared" si="119"/>
        <v>0</v>
      </c>
      <c r="V277" s="11">
        <f t="shared" si="119"/>
        <v>0</v>
      </c>
      <c r="W277" s="11">
        <f t="shared" si="119"/>
        <v>0</v>
      </c>
    </row>
    <row r="278" spans="1:28" outlineLevel="1" x14ac:dyDescent="0.2">
      <c r="B278" s="4" t="s">
        <v>1</v>
      </c>
      <c r="C278" s="11">
        <f t="shared" ref="C278:W278" si="120">IFERROR(C265/C266,0)</f>
        <v>0</v>
      </c>
      <c r="D278" s="11">
        <f t="shared" si="120"/>
        <v>0</v>
      </c>
      <c r="E278" s="11">
        <f t="shared" si="120"/>
        <v>0</v>
      </c>
      <c r="F278" s="11">
        <f t="shared" si="120"/>
        <v>0</v>
      </c>
      <c r="G278" s="11">
        <f t="shared" si="120"/>
        <v>0</v>
      </c>
      <c r="H278" s="11">
        <f t="shared" si="120"/>
        <v>0</v>
      </c>
      <c r="I278" s="11">
        <f t="shared" si="120"/>
        <v>0</v>
      </c>
      <c r="J278" s="11">
        <f t="shared" si="120"/>
        <v>0</v>
      </c>
      <c r="K278" s="11">
        <f t="shared" si="120"/>
        <v>0</v>
      </c>
      <c r="L278" s="11">
        <f t="shared" si="120"/>
        <v>0</v>
      </c>
      <c r="M278" s="11">
        <f t="shared" si="120"/>
        <v>0</v>
      </c>
      <c r="N278" s="11">
        <f t="shared" si="120"/>
        <v>0</v>
      </c>
      <c r="O278" s="11">
        <f t="shared" si="120"/>
        <v>0</v>
      </c>
      <c r="P278" s="11">
        <f t="shared" si="120"/>
        <v>0</v>
      </c>
      <c r="Q278" s="11">
        <f t="shared" si="120"/>
        <v>0</v>
      </c>
      <c r="R278" s="11">
        <f t="shared" si="120"/>
        <v>0</v>
      </c>
      <c r="S278" s="11">
        <f t="shared" si="120"/>
        <v>0</v>
      </c>
      <c r="T278" s="11">
        <f t="shared" si="120"/>
        <v>0</v>
      </c>
      <c r="U278" s="11">
        <f t="shared" si="120"/>
        <v>0</v>
      </c>
      <c r="V278" s="11">
        <f t="shared" si="120"/>
        <v>0</v>
      </c>
      <c r="W278" s="11">
        <f t="shared" si="120"/>
        <v>0</v>
      </c>
    </row>
    <row r="279" spans="1:28" outlineLevel="1" x14ac:dyDescent="0.2"/>
    <row r="281" spans="1:28" x14ac:dyDescent="0.2">
      <c r="A281" s="30" t="s">
        <v>36</v>
      </c>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row>
    <row r="282" spans="1:28" s="31" customFormat="1" x14ac:dyDescent="0.2">
      <c r="A282" s="1"/>
      <c r="B282" s="8" t="s">
        <v>2</v>
      </c>
      <c r="C282" s="13"/>
      <c r="D282" s="1"/>
      <c r="E282" s="1"/>
      <c r="F282" s="1"/>
      <c r="G282" s="1"/>
      <c r="H282" s="1"/>
      <c r="I282" s="1"/>
      <c r="J282" s="1"/>
      <c r="K282" s="1"/>
      <c r="L282" s="1"/>
      <c r="M282" s="1"/>
      <c r="N282" s="1"/>
      <c r="O282" s="1"/>
      <c r="P282" s="1"/>
      <c r="Q282" s="1"/>
      <c r="R282" s="1"/>
      <c r="S282" s="1"/>
      <c r="T282" s="1"/>
      <c r="U282" s="1"/>
      <c r="V282" s="1"/>
      <c r="W282" s="1"/>
      <c r="X282" s="1"/>
      <c r="Y282" s="1"/>
      <c r="Z282"/>
      <c r="AA282" s="1"/>
      <c r="AB282" s="1"/>
    </row>
    <row r="283" spans="1:28" outlineLevel="1" x14ac:dyDescent="0.2">
      <c r="B283" s="15" t="s">
        <v>5</v>
      </c>
    </row>
    <row r="284" spans="1:28" outlineLevel="1" x14ac:dyDescent="0.2">
      <c r="B284" s="9" t="s">
        <v>7</v>
      </c>
      <c r="C284" s="5">
        <f>C285*Inputs!D$7</f>
        <v>14999.323744846377</v>
      </c>
      <c r="D284" s="5">
        <f>D285*Inputs!E$7</f>
        <v>16252.854203047369</v>
      </c>
      <c r="E284" s="5">
        <f>E285*Inputs!F$7</f>
        <v>17922.726160600549</v>
      </c>
      <c r="F284" s="5">
        <f>F285*Inputs!G$7</f>
        <v>23604.716564305199</v>
      </c>
      <c r="G284" s="5">
        <f>G285*Inputs!H$7</f>
        <v>22413.683632527249</v>
      </c>
      <c r="H284" s="5">
        <f>H285*Inputs!I$7</f>
        <v>21365.440634626008</v>
      </c>
      <c r="I284" s="5">
        <f>I285*Inputs!J$7</f>
        <v>19800.245476504952</v>
      </c>
      <c r="J284" s="5">
        <f>J285*Inputs!K$7</f>
        <v>21427.704657530925</v>
      </c>
      <c r="K284" s="5">
        <f>K285*Inputs!L$7</f>
        <v>16783.922165228065</v>
      </c>
      <c r="L284" s="5">
        <f>L285*Inputs!M$7</f>
        <v>16557.556339013663</v>
      </c>
      <c r="M284" s="5">
        <f>M285*Inputs!N$7</f>
        <v>23132.198487262984</v>
      </c>
      <c r="N284" s="5">
        <f>N285*Inputs!O$7</f>
        <v>21975.614988795209</v>
      </c>
      <c r="O284" s="5">
        <f>O285*Inputs!P$7</f>
        <v>19887.003402535884</v>
      </c>
      <c r="P284" s="5">
        <f>P285*Inputs!Q$7</f>
        <v>16086.235634967699</v>
      </c>
      <c r="Q284" s="5">
        <f>Q285*Inputs!R$7</f>
        <v>17460.456374830526</v>
      </c>
      <c r="R284" s="5">
        <f>R285*Inputs!S$7</f>
        <v>16828.552086208761</v>
      </c>
      <c r="S284" s="5">
        <f>S285*Inputs!T$7</f>
        <v>16974.011006006924</v>
      </c>
      <c r="T284" s="5">
        <f>T285*Inputs!U$7</f>
        <v>17554.864172510905</v>
      </c>
      <c r="U284" s="5">
        <f>U285*Inputs!V$7</f>
        <v>18996.770228612182</v>
      </c>
      <c r="V284" s="5">
        <f>V285*Inputs!W$7</f>
        <v>18199.874606900037</v>
      </c>
      <c r="W284" s="5">
        <f>W285*Inputs!X$7</f>
        <v>17289.986861563535</v>
      </c>
      <c r="Z284" s="21" t="s">
        <v>26</v>
      </c>
    </row>
    <row r="285" spans="1:28" outlineLevel="1" x14ac:dyDescent="0.2">
      <c r="B285" s="9" t="s">
        <v>8</v>
      </c>
      <c r="C285" s="5">
        <f>C289*CAN!C290</f>
        <v>149993.23744846377</v>
      </c>
      <c r="D285" s="5">
        <f>D289*CAN!D290</f>
        <v>162528.54203047368</v>
      </c>
      <c r="E285" s="5">
        <f>E289*CAN!E290</f>
        <v>179227.26160600549</v>
      </c>
      <c r="F285" s="5">
        <f>F289*CAN!F290</f>
        <v>236047.16564305197</v>
      </c>
      <c r="G285" s="5">
        <f>G289*CAN!G290</f>
        <v>224136.83632527248</v>
      </c>
      <c r="H285" s="5">
        <f>H289*CAN!H290</f>
        <v>213654.40634626008</v>
      </c>
      <c r="I285" s="5">
        <f>I289*CAN!I290</f>
        <v>198002.45476504951</v>
      </c>
      <c r="J285" s="5">
        <f>J289*CAN!J290</f>
        <v>214277.04657530924</v>
      </c>
      <c r="K285" s="5">
        <f>K289*CAN!K290</f>
        <v>167839.22165228063</v>
      </c>
      <c r="L285" s="5">
        <f>L289*CAN!L290</f>
        <v>165575.56339013664</v>
      </c>
      <c r="M285" s="5">
        <f>M289*CAN!M290</f>
        <v>231321.98487262984</v>
      </c>
      <c r="N285" s="5">
        <f>N289*CAN!N290</f>
        <v>219756.14988795208</v>
      </c>
      <c r="O285" s="5">
        <f>O289*CAN!O290</f>
        <v>198870.03402535882</v>
      </c>
      <c r="P285" s="5">
        <f>P289*CAN!P290</f>
        <v>160862.35634967699</v>
      </c>
      <c r="Q285" s="5">
        <f>Q289*CAN!Q290</f>
        <v>174604.56374830526</v>
      </c>
      <c r="R285" s="5">
        <f>R289*CAN!R290</f>
        <v>168285.52086208761</v>
      </c>
      <c r="S285" s="5">
        <f>S289*CAN!S290</f>
        <v>169740.11006006922</v>
      </c>
      <c r="T285" s="5">
        <f>T289*CAN!T290</f>
        <v>175548.64172510905</v>
      </c>
      <c r="U285" s="5">
        <f>U289*CAN!U290</f>
        <v>189967.70228612181</v>
      </c>
      <c r="V285" s="5">
        <f>V289*CAN!V290</f>
        <v>181998.74606900036</v>
      </c>
      <c r="W285" s="5">
        <f>W289*CAN!W290</f>
        <v>172899.86861563535</v>
      </c>
      <c r="Z285" s="21" t="s">
        <v>26</v>
      </c>
      <c r="AB285"/>
    </row>
    <row r="286" spans="1:28" outlineLevel="1" x14ac:dyDescent="0.2">
      <c r="B286" s="16" t="s">
        <v>6</v>
      </c>
      <c r="C286" s="5"/>
      <c r="D286" s="5"/>
      <c r="E286" s="5"/>
      <c r="F286" s="5"/>
      <c r="G286" s="5"/>
      <c r="H286" s="5"/>
      <c r="I286" s="5"/>
      <c r="J286" s="5"/>
      <c r="K286" s="5"/>
      <c r="L286" s="5"/>
      <c r="M286" s="5"/>
      <c r="N286" s="5"/>
      <c r="O286" s="5"/>
      <c r="P286" s="5"/>
      <c r="Q286" s="5"/>
      <c r="R286" s="5"/>
      <c r="S286" s="5"/>
      <c r="T286" s="5"/>
      <c r="U286" s="5"/>
      <c r="V286" s="5"/>
      <c r="W286" s="5"/>
    </row>
    <row r="287" spans="1:28" outlineLevel="1" x14ac:dyDescent="0.2">
      <c r="B287" s="9" t="s">
        <v>8</v>
      </c>
      <c r="C287" s="5">
        <f>C289*CAN!C291</f>
        <v>72.017877883733661</v>
      </c>
      <c r="D287" s="5">
        <f>D289*CAN!D291</f>
        <v>78.096480304601457</v>
      </c>
      <c r="E287" s="5">
        <f>E289*CAN!E291</f>
        <v>90.059828052851458</v>
      </c>
      <c r="F287" s="5">
        <f>F289*CAN!F291</f>
        <v>106.32947175574978</v>
      </c>
      <c r="G287" s="5">
        <f>G289*CAN!G291</f>
        <v>93.967657996887695</v>
      </c>
      <c r="H287" s="5">
        <f>H289*CAN!H291</f>
        <v>89.702451206978353</v>
      </c>
      <c r="I287" s="5">
        <f>I289*CAN!I291</f>
        <v>81.480152914960058</v>
      </c>
      <c r="J287" s="5">
        <f>J289*CAN!J291</f>
        <v>86.766403235819894</v>
      </c>
      <c r="K287" s="5">
        <f>K289*CAN!K291</f>
        <v>77.693127675050818</v>
      </c>
      <c r="L287" s="5">
        <f>L289*CAN!L291</f>
        <v>78.050006393169582</v>
      </c>
      <c r="M287" s="5">
        <f>M289*CAN!M291</f>
        <v>95.1415988953039</v>
      </c>
      <c r="N287" s="5">
        <f>N289*CAN!N291</f>
        <v>87.654424379248837</v>
      </c>
      <c r="O287" s="5">
        <f>O289*CAN!O291</f>
        <v>73.626244795936103</v>
      </c>
      <c r="P287" s="5">
        <f>P289*CAN!P291</f>
        <v>56.883064193808821</v>
      </c>
      <c r="Q287" s="5">
        <f>Q289*CAN!Q291</f>
        <v>55.778421440308492</v>
      </c>
      <c r="R287" s="5">
        <f>R289*CAN!R291</f>
        <v>55.141435936018539</v>
      </c>
      <c r="S287" s="5">
        <f>S289*CAN!S291</f>
        <v>60.375177709038688</v>
      </c>
      <c r="T287" s="5">
        <f>T289*CAN!T291</f>
        <v>63.339992222990794</v>
      </c>
      <c r="U287" s="5">
        <f>U289*CAN!U291</f>
        <v>64.811326230963715</v>
      </c>
      <c r="V287" s="5">
        <f>V289*CAN!V291</f>
        <v>69.740771548518964</v>
      </c>
      <c r="W287" s="5">
        <f>W289*CAN!W291</f>
        <v>9.6852529601722299</v>
      </c>
      <c r="Z287" s="21" t="s">
        <v>26</v>
      </c>
      <c r="AB287"/>
    </row>
    <row r="288" spans="1:28" outlineLevel="1" x14ac:dyDescent="0.2">
      <c r="B288" s="15" t="s">
        <v>9</v>
      </c>
    </row>
    <row r="289" spans="2:28" outlineLevel="1" x14ac:dyDescent="0.2">
      <c r="B289" s="9" t="s">
        <v>8</v>
      </c>
      <c r="C289" s="5">
        <f>C304/CAN!C305/1000</f>
        <v>150065.25532634751</v>
      </c>
      <c r="D289" s="5">
        <f>D304/CAN!D305/1000</f>
        <v>162606.63851077828</v>
      </c>
      <c r="E289" s="5">
        <f>E304/CAN!E305/1000</f>
        <v>179317.32143405834</v>
      </c>
      <c r="F289" s="5">
        <f>F304/CAN!F305/1000</f>
        <v>236153.49511480771</v>
      </c>
      <c r="G289" s="5">
        <f>G304/CAN!G305/1000</f>
        <v>224230.80398326938</v>
      </c>
      <c r="H289" s="5">
        <f>H304/CAN!H305/1000</f>
        <v>213744.10879746705</v>
      </c>
      <c r="I289" s="5">
        <f>I304/CAN!I305/1000</f>
        <v>198083.93491796448</v>
      </c>
      <c r="J289" s="5">
        <f>J304/CAN!J305/1000</f>
        <v>214363.81297854506</v>
      </c>
      <c r="K289" s="5">
        <f>K304/CAN!K305/1000</f>
        <v>167916.9147799557</v>
      </c>
      <c r="L289" s="5">
        <f>L304/CAN!L305/1000</f>
        <v>165653.61339652981</v>
      </c>
      <c r="M289" s="5">
        <f>M304/CAN!M305/1000</f>
        <v>231417.12647152515</v>
      </c>
      <c r="N289" s="5">
        <f>N304/CAN!N305/1000</f>
        <v>219843.80431233134</v>
      </c>
      <c r="O289" s="5">
        <f>O304/CAN!O305/1000</f>
        <v>198943.66027015474</v>
      </c>
      <c r="P289" s="5">
        <f>P304/CAN!P305/1000</f>
        <v>160919.23941387082</v>
      </c>
      <c r="Q289" s="5">
        <f>Q304/CAN!Q305/1000</f>
        <v>174660.34216974556</v>
      </c>
      <c r="R289" s="5">
        <f>R304/CAN!R305/1000</f>
        <v>168340.66229802361</v>
      </c>
      <c r="S289" s="5">
        <f>S304/CAN!S305/1000</f>
        <v>169800.48523777825</v>
      </c>
      <c r="T289" s="5">
        <f>T304/CAN!T305/1000</f>
        <v>175611.98171733203</v>
      </c>
      <c r="U289" s="5">
        <f>U304/CAN!U305/1000</f>
        <v>190032.51361235281</v>
      </c>
      <c r="V289" s="5">
        <f>V304/CAN!V305/1000</f>
        <v>182068.48684054887</v>
      </c>
      <c r="W289" s="5">
        <f>W304/CAN!W305/1000</f>
        <v>172909.55386859554</v>
      </c>
    </row>
    <row r="290" spans="2:28" outlineLevel="1" x14ac:dyDescent="0.2">
      <c r="B290" s="17" t="s">
        <v>10</v>
      </c>
      <c r="C290" s="12">
        <f>IFERROR(C285/C289,0)</f>
        <v>0.99952008959217686</v>
      </c>
      <c r="D290" s="12">
        <f t="shared" ref="D290:W290" si="121">IFERROR(D285/D289,0)</f>
        <v>0.99951972145159729</v>
      </c>
      <c r="E290" s="12">
        <f t="shared" si="121"/>
        <v>0.99949776280767177</v>
      </c>
      <c r="F290" s="12">
        <f t="shared" si="121"/>
        <v>0.99954974423857645</v>
      </c>
      <c r="G290" s="12">
        <f t="shared" si="121"/>
        <v>0.99958093332259601</v>
      </c>
      <c r="H290" s="12">
        <f t="shared" si="121"/>
        <v>0.99958032784289752</v>
      </c>
      <c r="I290" s="12">
        <f t="shared" si="121"/>
        <v>0.99958865844951683</v>
      </c>
      <c r="J290" s="12">
        <f t="shared" si="121"/>
        <v>0.99959523763815261</v>
      </c>
      <c r="K290" s="12">
        <f t="shared" si="121"/>
        <v>0.9995373120821277</v>
      </c>
      <c r="L290" s="12">
        <f t="shared" si="121"/>
        <v>0.99952883607672149</v>
      </c>
      <c r="M290" s="12">
        <f t="shared" si="121"/>
        <v>0.99958887399413365</v>
      </c>
      <c r="N290" s="12">
        <f t="shared" si="121"/>
        <v>0.99960128772037293</v>
      </c>
      <c r="O290" s="12">
        <f t="shared" si="121"/>
        <v>0.99962991409378954</v>
      </c>
      <c r="P290" s="12">
        <f t="shared" si="121"/>
        <v>0.99964651172599983</v>
      </c>
      <c r="Q290" s="12">
        <f t="shared" si="121"/>
        <v>0.99968064632905562</v>
      </c>
      <c r="R290" s="12">
        <f t="shared" si="121"/>
        <v>0.99967244137463129</v>
      </c>
      <c r="S290" s="12">
        <f t="shared" si="121"/>
        <v>0.99964443459849661</v>
      </c>
      <c r="T290" s="12">
        <f t="shared" si="121"/>
        <v>0.99963931850433219</v>
      </c>
      <c r="U290" s="12">
        <f t="shared" si="121"/>
        <v>0.99965894611927719</v>
      </c>
      <c r="V290" s="12">
        <f t="shared" si="121"/>
        <v>0.99961695308859477</v>
      </c>
      <c r="W290" s="12">
        <f t="shared" si="121"/>
        <v>0.99994398659447381</v>
      </c>
    </row>
    <row r="291" spans="2:28" outlineLevel="1" x14ac:dyDescent="0.2">
      <c r="B291" s="17" t="s">
        <v>11</v>
      </c>
      <c r="C291" s="12">
        <f t="shared" ref="C291:W291" si="122">IFERROR(C287/C289,0)</f>
        <v>4.79910407823024E-4</v>
      </c>
      <c r="D291" s="12">
        <f t="shared" si="122"/>
        <v>4.8027854840271408E-4</v>
      </c>
      <c r="E291" s="12">
        <f t="shared" si="122"/>
        <v>5.0223719232818126E-4</v>
      </c>
      <c r="F291" s="12">
        <f t="shared" si="122"/>
        <v>4.5025576142354763E-4</v>
      </c>
      <c r="G291" s="12">
        <f t="shared" si="122"/>
        <v>4.1906667740396159E-4</v>
      </c>
      <c r="H291" s="12">
        <f t="shared" si="122"/>
        <v>4.196721571024715E-4</v>
      </c>
      <c r="I291" s="12">
        <f t="shared" si="122"/>
        <v>4.1134155048315593E-4</v>
      </c>
      <c r="J291" s="12">
        <f t="shared" si="122"/>
        <v>4.0476236184744504E-4</v>
      </c>
      <c r="K291" s="12">
        <f t="shared" si="122"/>
        <v>4.6268791787213727E-4</v>
      </c>
      <c r="L291" s="12">
        <f t="shared" si="122"/>
        <v>4.711639232785043E-4</v>
      </c>
      <c r="M291" s="12">
        <f t="shared" si="122"/>
        <v>4.1112600586634045E-4</v>
      </c>
      <c r="N291" s="12">
        <f t="shared" si="122"/>
        <v>3.9871227962703237E-4</v>
      </c>
      <c r="O291" s="12">
        <f t="shared" si="122"/>
        <v>3.7008590621061082E-4</v>
      </c>
      <c r="P291" s="12">
        <f t="shared" si="122"/>
        <v>3.534882740000426E-4</v>
      </c>
      <c r="Q291" s="12">
        <f t="shared" si="122"/>
        <v>3.1935367094437284E-4</v>
      </c>
      <c r="R291" s="12">
        <f t="shared" si="122"/>
        <v>3.2755862536882702E-4</v>
      </c>
      <c r="S291" s="12">
        <f t="shared" si="122"/>
        <v>3.5556540150337597E-4</v>
      </c>
      <c r="T291" s="12">
        <f t="shared" si="122"/>
        <v>3.6068149566778363E-4</v>
      </c>
      <c r="U291" s="12">
        <f t="shared" si="122"/>
        <v>3.410538807226025E-4</v>
      </c>
      <c r="V291" s="12">
        <f t="shared" si="122"/>
        <v>3.8304691140535608E-4</v>
      </c>
      <c r="W291" s="12">
        <f t="shared" si="122"/>
        <v>5.6013405526062722E-5</v>
      </c>
    </row>
    <row r="292" spans="2:28" outlineLevel="1" x14ac:dyDescent="0.2"/>
    <row r="293" spans="2:28" outlineLevel="1" x14ac:dyDescent="0.2">
      <c r="B293" s="8" t="s">
        <v>14</v>
      </c>
      <c r="C293" s="13"/>
    </row>
    <row r="294" spans="2:28" outlineLevel="1" x14ac:dyDescent="0.2">
      <c r="B294" s="4" t="s">
        <v>18</v>
      </c>
      <c r="C294" s="5"/>
      <c r="D294" s="5"/>
      <c r="E294" s="5"/>
      <c r="F294" s="5"/>
      <c r="G294" s="5"/>
      <c r="H294" s="5"/>
      <c r="I294" s="5"/>
      <c r="J294" s="5"/>
      <c r="K294" s="5"/>
      <c r="L294" s="5"/>
      <c r="M294" s="5"/>
      <c r="N294" s="5"/>
      <c r="O294" s="5"/>
      <c r="P294" s="5"/>
      <c r="Q294" s="5"/>
      <c r="R294" s="5"/>
      <c r="S294" s="5"/>
      <c r="T294" s="5"/>
      <c r="U294" s="5"/>
      <c r="V294" s="5"/>
      <c r="W294" s="5"/>
      <c r="Z294" s="21"/>
      <c r="AB294"/>
    </row>
    <row r="295" spans="2:28" outlineLevel="1" x14ac:dyDescent="0.2">
      <c r="B295" s="4" t="s">
        <v>19</v>
      </c>
      <c r="C295" s="5"/>
      <c r="D295" s="5"/>
      <c r="E295" s="5"/>
      <c r="F295" s="5"/>
      <c r="G295" s="5"/>
      <c r="H295" s="5"/>
      <c r="I295" s="5"/>
      <c r="J295" s="5"/>
      <c r="K295" s="5"/>
      <c r="L295" s="5"/>
      <c r="M295" s="5"/>
      <c r="N295" s="5"/>
      <c r="O295" s="5"/>
      <c r="P295" s="5"/>
      <c r="Q295" s="5"/>
      <c r="R295" s="5"/>
      <c r="S295" s="5"/>
      <c r="T295" s="5"/>
      <c r="U295" s="5"/>
      <c r="V295" s="5"/>
      <c r="W295" s="5"/>
      <c r="Z295" s="21"/>
      <c r="AB295"/>
    </row>
    <row r="296" spans="2:28" outlineLevel="1" x14ac:dyDescent="0.2">
      <c r="B296" s="4" t="s">
        <v>16</v>
      </c>
      <c r="C296" s="5">
        <f>'[12]Table 17'!C$12*1000</f>
        <v>138.309</v>
      </c>
      <c r="D296" s="5">
        <f>'[12]Table 17'!D$12*1000</f>
        <v>148.875</v>
      </c>
      <c r="E296" s="5">
        <f>'[12]Table 17'!E$12*1000</f>
        <v>155.17000000000002</v>
      </c>
      <c r="F296" s="5">
        <f>'[12]Table 17'!F$12*1000</f>
        <v>193.41</v>
      </c>
      <c r="G296" s="5">
        <f>'[12]Table 17'!G$12*1000</f>
        <v>168.131</v>
      </c>
      <c r="H296" s="5">
        <f>'[12]Table 17'!H$12*1000</f>
        <v>161.87</v>
      </c>
      <c r="I296" s="5">
        <f>'[12]Table 17'!I$12*1000</f>
        <v>151.57899999999998</v>
      </c>
      <c r="J296" s="5">
        <f>'[12]Table 17'!J$12*1000</f>
        <v>167.459</v>
      </c>
      <c r="K296" s="5">
        <f>'[12]Table 17'!K$12*1000</f>
        <v>155.57299999999998</v>
      </c>
      <c r="L296" s="5">
        <f>'[12]Table 17'!L$12*1000</f>
        <v>165.346</v>
      </c>
      <c r="M296" s="5">
        <f>'[12]Table 17'!M$12*1000</f>
        <v>167.51900000000001</v>
      </c>
      <c r="N296" s="5">
        <f>'[12]Table 17'!N$12*1000</f>
        <v>172.458</v>
      </c>
      <c r="O296" s="5">
        <f>'[12]Table 17'!O$12*1000</f>
        <v>127.48799999999999</v>
      </c>
      <c r="P296" s="5">
        <f>'[12]Table 17'!P$12*1000</f>
        <v>87.469000000000008</v>
      </c>
      <c r="Q296" s="5">
        <f>'[12]Table 17'!Q$12*1000</f>
        <v>83.352999999999994</v>
      </c>
      <c r="R296" s="5">
        <f>'[12]Table 17'!R$12*1000</f>
        <v>81.716999999999999</v>
      </c>
      <c r="S296" s="5">
        <f>'[12]Table 17'!S$12*1000</f>
        <v>86.659000000000006</v>
      </c>
      <c r="T296" s="5">
        <f>'[12]Table 17'!T$12*1000</f>
        <v>94.704999999999998</v>
      </c>
      <c r="U296" s="5">
        <f>'[12]Table 17'!U$12*1000</f>
        <v>94.638000000000005</v>
      </c>
      <c r="V296" s="5">
        <f>'[12]Table 17'!V$12*1000</f>
        <v>92.308999999999997</v>
      </c>
      <c r="W296" s="5">
        <f>'[12]Table 17'!W$12*1000</f>
        <v>44.988</v>
      </c>
      <c r="Z296" s="21" t="s">
        <v>26</v>
      </c>
      <c r="AB296"/>
    </row>
    <row r="297" spans="2:28" outlineLevel="1" x14ac:dyDescent="0.2">
      <c r="B297" s="4" t="s">
        <v>21</v>
      </c>
      <c r="C297" s="5"/>
      <c r="D297" s="5"/>
      <c r="E297" s="5"/>
      <c r="F297" s="5"/>
      <c r="G297" s="5"/>
      <c r="H297" s="5"/>
      <c r="I297" s="5"/>
      <c r="J297" s="5"/>
      <c r="K297" s="5"/>
      <c r="L297" s="5"/>
      <c r="M297" s="5"/>
      <c r="N297" s="5"/>
      <c r="O297" s="5"/>
      <c r="P297" s="5"/>
      <c r="Q297" s="5"/>
      <c r="R297" s="5"/>
      <c r="S297" s="5"/>
      <c r="T297" s="5"/>
      <c r="U297" s="5"/>
      <c r="V297" s="5"/>
      <c r="W297" s="5"/>
      <c r="Z297" s="21"/>
      <c r="AB297"/>
    </row>
    <row r="298" spans="2:28" outlineLevel="1" x14ac:dyDescent="0.2">
      <c r="B298" s="4" t="s">
        <v>20</v>
      </c>
      <c r="C298" s="5"/>
      <c r="D298" s="5"/>
      <c r="E298" s="5"/>
      <c r="F298" s="5"/>
      <c r="G298" s="5"/>
      <c r="H298" s="5"/>
      <c r="I298" s="5"/>
      <c r="J298" s="5"/>
      <c r="K298" s="5"/>
      <c r="L298" s="5"/>
      <c r="M298" s="5"/>
      <c r="N298" s="5"/>
      <c r="O298" s="5"/>
      <c r="P298" s="5"/>
      <c r="Q298" s="5"/>
      <c r="R298" s="5"/>
      <c r="S298" s="5"/>
      <c r="T298" s="5"/>
      <c r="U298" s="5"/>
      <c r="V298" s="5"/>
      <c r="W298" s="5"/>
      <c r="Z298" s="21"/>
      <c r="AB298"/>
    </row>
    <row r="299" spans="2:28" outlineLevel="1" x14ac:dyDescent="0.2">
      <c r="B299" s="4" t="s">
        <v>0</v>
      </c>
      <c r="C299" s="5"/>
      <c r="D299" s="5"/>
      <c r="E299" s="5"/>
      <c r="F299" s="5"/>
      <c r="G299" s="5"/>
      <c r="H299" s="5"/>
      <c r="I299" s="5"/>
      <c r="J299" s="5"/>
      <c r="K299" s="5"/>
      <c r="L299" s="5"/>
      <c r="M299" s="5"/>
      <c r="N299" s="5"/>
      <c r="O299" s="5"/>
      <c r="P299" s="5"/>
      <c r="Q299" s="5"/>
      <c r="R299" s="5"/>
      <c r="S299" s="5"/>
      <c r="T299" s="5"/>
      <c r="U299" s="5"/>
      <c r="V299" s="5"/>
      <c r="W299" s="5"/>
      <c r="Z299" s="21"/>
      <c r="AB299"/>
    </row>
    <row r="300" spans="2:28" outlineLevel="1" x14ac:dyDescent="0.2">
      <c r="B300" s="4" t="s">
        <v>22</v>
      </c>
      <c r="C300" s="5"/>
      <c r="D300" s="5"/>
      <c r="E300" s="5"/>
      <c r="F300" s="5"/>
      <c r="G300" s="5"/>
      <c r="H300" s="5"/>
      <c r="I300" s="5"/>
      <c r="J300" s="5"/>
      <c r="K300" s="5"/>
      <c r="L300" s="5"/>
      <c r="M300" s="5"/>
      <c r="N300" s="5"/>
      <c r="O300" s="5"/>
      <c r="P300" s="5"/>
      <c r="Q300" s="5"/>
      <c r="R300" s="5"/>
      <c r="S300" s="5"/>
      <c r="T300" s="5"/>
      <c r="U300" s="5"/>
      <c r="V300" s="5"/>
      <c r="W300" s="5"/>
      <c r="Z300" s="21"/>
      <c r="AB300"/>
    </row>
    <row r="301" spans="2:28" outlineLevel="1" x14ac:dyDescent="0.2">
      <c r="B301" s="4" t="s">
        <v>23</v>
      </c>
      <c r="C301" s="5"/>
      <c r="D301" s="5"/>
      <c r="E301" s="5"/>
      <c r="F301" s="5"/>
      <c r="G301" s="5"/>
      <c r="H301" s="5"/>
      <c r="I301" s="5"/>
      <c r="J301" s="5"/>
      <c r="K301" s="5"/>
      <c r="L301" s="5"/>
      <c r="M301" s="5"/>
      <c r="N301" s="5"/>
      <c r="O301" s="5"/>
      <c r="P301" s="5"/>
      <c r="Q301" s="5"/>
      <c r="R301" s="5"/>
      <c r="S301" s="5"/>
      <c r="T301" s="5"/>
      <c r="U301" s="5"/>
      <c r="V301" s="5"/>
      <c r="W301" s="5"/>
      <c r="Z301" s="21"/>
      <c r="AB301"/>
    </row>
    <row r="302" spans="2:28" outlineLevel="1" x14ac:dyDescent="0.2">
      <c r="B302" s="4" t="s">
        <v>17</v>
      </c>
      <c r="C302" s="5"/>
      <c r="D302" s="5"/>
      <c r="E302" s="5"/>
      <c r="F302" s="5"/>
      <c r="G302" s="5"/>
      <c r="H302" s="5"/>
      <c r="I302" s="5"/>
      <c r="J302" s="5"/>
      <c r="K302" s="5"/>
      <c r="L302" s="5"/>
      <c r="M302" s="5"/>
      <c r="N302" s="5"/>
      <c r="O302" s="5"/>
      <c r="P302" s="5"/>
      <c r="Q302" s="5"/>
      <c r="R302" s="5"/>
      <c r="S302" s="5"/>
      <c r="T302" s="5"/>
      <c r="U302" s="5"/>
      <c r="V302" s="5"/>
      <c r="W302" s="5"/>
      <c r="Z302" s="21"/>
      <c r="AB302"/>
    </row>
    <row r="303" spans="2:28" outlineLevel="1" x14ac:dyDescent="0.2">
      <c r="B303" s="4" t="s">
        <v>1</v>
      </c>
      <c r="C303" s="5"/>
      <c r="D303" s="5"/>
      <c r="E303" s="5"/>
      <c r="F303" s="5"/>
      <c r="G303" s="5"/>
      <c r="H303" s="5"/>
      <c r="I303" s="5"/>
      <c r="J303" s="5"/>
      <c r="K303" s="5"/>
      <c r="L303" s="5"/>
      <c r="M303" s="5"/>
      <c r="N303" s="5"/>
      <c r="O303" s="5"/>
      <c r="P303" s="5"/>
      <c r="Q303" s="5"/>
      <c r="R303" s="5"/>
      <c r="S303" s="5"/>
      <c r="T303" s="5"/>
      <c r="U303" s="5"/>
      <c r="V303" s="5"/>
      <c r="W303" s="5"/>
      <c r="Z303" s="21"/>
      <c r="AB303"/>
    </row>
    <row r="304" spans="2:28" outlineLevel="1" x14ac:dyDescent="0.2">
      <c r="B304" s="15" t="s">
        <v>9</v>
      </c>
      <c r="C304" s="19">
        <f t="shared" ref="C304:W304" si="123">SUM(C294:C303)</f>
        <v>138.309</v>
      </c>
      <c r="D304" s="19">
        <f t="shared" si="123"/>
        <v>148.875</v>
      </c>
      <c r="E304" s="19">
        <f t="shared" si="123"/>
        <v>155.17000000000002</v>
      </c>
      <c r="F304" s="19">
        <f t="shared" si="123"/>
        <v>193.41</v>
      </c>
      <c r="G304" s="19">
        <f t="shared" si="123"/>
        <v>168.131</v>
      </c>
      <c r="H304" s="19">
        <f t="shared" si="123"/>
        <v>161.87</v>
      </c>
      <c r="I304" s="19">
        <f t="shared" si="123"/>
        <v>151.57899999999998</v>
      </c>
      <c r="J304" s="19">
        <f t="shared" si="123"/>
        <v>167.459</v>
      </c>
      <c r="K304" s="19">
        <f t="shared" si="123"/>
        <v>155.57299999999998</v>
      </c>
      <c r="L304" s="19">
        <f t="shared" si="123"/>
        <v>165.346</v>
      </c>
      <c r="M304" s="19">
        <f t="shared" si="123"/>
        <v>167.51900000000001</v>
      </c>
      <c r="N304" s="19">
        <f t="shared" si="123"/>
        <v>172.458</v>
      </c>
      <c r="O304" s="19">
        <f t="shared" si="123"/>
        <v>127.48799999999999</v>
      </c>
      <c r="P304" s="19">
        <f t="shared" si="123"/>
        <v>87.469000000000008</v>
      </c>
      <c r="Q304" s="19">
        <f t="shared" si="123"/>
        <v>83.352999999999994</v>
      </c>
      <c r="R304" s="19">
        <f t="shared" si="123"/>
        <v>81.716999999999999</v>
      </c>
      <c r="S304" s="19">
        <f t="shared" si="123"/>
        <v>86.659000000000006</v>
      </c>
      <c r="T304" s="19">
        <f t="shared" si="123"/>
        <v>94.704999999999998</v>
      </c>
      <c r="U304" s="19">
        <f t="shared" si="123"/>
        <v>94.638000000000005</v>
      </c>
      <c r="V304" s="19">
        <f t="shared" si="123"/>
        <v>92.308999999999997</v>
      </c>
      <c r="W304" s="19">
        <f t="shared" si="123"/>
        <v>44.988</v>
      </c>
    </row>
    <row r="305" spans="1:28" outlineLevel="1" x14ac:dyDescent="0.2">
      <c r="A305" s="3" t="s">
        <v>80</v>
      </c>
      <c r="B305" s="26" t="s">
        <v>91</v>
      </c>
      <c r="C305" s="25">
        <f>IFERROR(C304/C287/1000,0)</f>
        <v>1.9204814702161504E-3</v>
      </c>
      <c r="D305" s="25">
        <f t="shared" ref="D305:W305" si="124">IFERROR(D304/D287/1000,0)</f>
        <v>1.9062958973226384E-3</v>
      </c>
      <c r="E305" s="25">
        <f t="shared" si="124"/>
        <v>1.7229657590389664E-3</v>
      </c>
      <c r="F305" s="25">
        <f t="shared" si="124"/>
        <v>1.8189688785841384E-3</v>
      </c>
      <c r="G305" s="25">
        <f t="shared" si="124"/>
        <v>1.7892432735268199E-3</v>
      </c>
      <c r="H305" s="25">
        <f t="shared" si="124"/>
        <v>1.8045214798701891E-3</v>
      </c>
      <c r="I305" s="25">
        <f t="shared" si="124"/>
        <v>1.8603180600090593E-3</v>
      </c>
      <c r="J305" s="25">
        <f t="shared" si="124"/>
        <v>1.9299981761934748E-3</v>
      </c>
      <c r="K305" s="25">
        <f t="shared" si="124"/>
        <v>2.0024036186402404E-3</v>
      </c>
      <c r="L305" s="25">
        <f t="shared" si="124"/>
        <v>2.1184623504972573E-3</v>
      </c>
      <c r="M305" s="25">
        <f t="shared" si="124"/>
        <v>1.760733495601035E-3</v>
      </c>
      <c r="N305" s="25">
        <f t="shared" si="124"/>
        <v>1.9674762708364484E-3</v>
      </c>
      <c r="O305" s="25">
        <f t="shared" si="124"/>
        <v>1.7315564626900115E-3</v>
      </c>
      <c r="P305" s="25">
        <f t="shared" si="124"/>
        <v>1.537698456292377E-3</v>
      </c>
      <c r="Q305" s="25">
        <f t="shared" si="124"/>
        <v>1.4943592494671178E-3</v>
      </c>
      <c r="R305" s="25">
        <f t="shared" si="124"/>
        <v>1.4819527024072696E-3</v>
      </c>
      <c r="S305" s="25">
        <f t="shared" si="124"/>
        <v>1.4353415308792771E-3</v>
      </c>
      <c r="T305" s="25">
        <f t="shared" si="124"/>
        <v>1.4951849009798978E-3</v>
      </c>
      <c r="U305" s="25">
        <f t="shared" si="124"/>
        <v>1.4602077368814363E-3</v>
      </c>
      <c r="V305" s="25">
        <f t="shared" si="124"/>
        <v>1.323601645785926E-3</v>
      </c>
      <c r="W305" s="25">
        <f t="shared" si="124"/>
        <v>4.6449999999999998E-3</v>
      </c>
    </row>
    <row r="306" spans="1:28" outlineLevel="1" x14ac:dyDescent="0.2"/>
    <row r="307" spans="1:28" outlineLevel="1" x14ac:dyDescent="0.2">
      <c r="B307" s="4" t="s">
        <v>18</v>
      </c>
      <c r="C307" s="11">
        <f t="shared" ref="C307:W307" si="125">IFERROR(C294/C304,0)</f>
        <v>0</v>
      </c>
      <c r="D307" s="11">
        <f t="shared" si="125"/>
        <v>0</v>
      </c>
      <c r="E307" s="11">
        <f t="shared" si="125"/>
        <v>0</v>
      </c>
      <c r="F307" s="11">
        <f t="shared" si="125"/>
        <v>0</v>
      </c>
      <c r="G307" s="11">
        <f t="shared" si="125"/>
        <v>0</v>
      </c>
      <c r="H307" s="11">
        <f t="shared" si="125"/>
        <v>0</v>
      </c>
      <c r="I307" s="11">
        <f t="shared" si="125"/>
        <v>0</v>
      </c>
      <c r="J307" s="11">
        <f t="shared" si="125"/>
        <v>0</v>
      </c>
      <c r="K307" s="11">
        <f t="shared" si="125"/>
        <v>0</v>
      </c>
      <c r="L307" s="11">
        <f t="shared" si="125"/>
        <v>0</v>
      </c>
      <c r="M307" s="11">
        <f t="shared" si="125"/>
        <v>0</v>
      </c>
      <c r="N307" s="11">
        <f t="shared" si="125"/>
        <v>0</v>
      </c>
      <c r="O307" s="11">
        <f t="shared" si="125"/>
        <v>0</v>
      </c>
      <c r="P307" s="11">
        <f t="shared" si="125"/>
        <v>0</v>
      </c>
      <c r="Q307" s="11">
        <f t="shared" si="125"/>
        <v>0</v>
      </c>
      <c r="R307" s="11">
        <f t="shared" si="125"/>
        <v>0</v>
      </c>
      <c r="S307" s="11">
        <f t="shared" si="125"/>
        <v>0</v>
      </c>
      <c r="T307" s="11">
        <f t="shared" si="125"/>
        <v>0</v>
      </c>
      <c r="U307" s="11">
        <f t="shared" si="125"/>
        <v>0</v>
      </c>
      <c r="V307" s="11">
        <f t="shared" si="125"/>
        <v>0</v>
      </c>
      <c r="W307" s="11">
        <f t="shared" si="125"/>
        <v>0</v>
      </c>
    </row>
    <row r="308" spans="1:28" outlineLevel="1" x14ac:dyDescent="0.2">
      <c r="B308" s="4" t="s">
        <v>19</v>
      </c>
      <c r="C308" s="11">
        <f t="shared" ref="C308:W308" si="126">IFERROR(C295/C304,0)</f>
        <v>0</v>
      </c>
      <c r="D308" s="11">
        <f t="shared" si="126"/>
        <v>0</v>
      </c>
      <c r="E308" s="11">
        <f t="shared" si="126"/>
        <v>0</v>
      </c>
      <c r="F308" s="11">
        <f t="shared" si="126"/>
        <v>0</v>
      </c>
      <c r="G308" s="11">
        <f t="shared" si="126"/>
        <v>0</v>
      </c>
      <c r="H308" s="11">
        <f t="shared" si="126"/>
        <v>0</v>
      </c>
      <c r="I308" s="11">
        <f t="shared" si="126"/>
        <v>0</v>
      </c>
      <c r="J308" s="11">
        <f t="shared" si="126"/>
        <v>0</v>
      </c>
      <c r="K308" s="11">
        <f t="shared" si="126"/>
        <v>0</v>
      </c>
      <c r="L308" s="11">
        <f t="shared" si="126"/>
        <v>0</v>
      </c>
      <c r="M308" s="11">
        <f t="shared" si="126"/>
        <v>0</v>
      </c>
      <c r="N308" s="11">
        <f t="shared" si="126"/>
        <v>0</v>
      </c>
      <c r="O308" s="11">
        <f t="shared" si="126"/>
        <v>0</v>
      </c>
      <c r="P308" s="11">
        <f t="shared" si="126"/>
        <v>0</v>
      </c>
      <c r="Q308" s="11">
        <f t="shared" si="126"/>
        <v>0</v>
      </c>
      <c r="R308" s="11">
        <f t="shared" si="126"/>
        <v>0</v>
      </c>
      <c r="S308" s="11">
        <f t="shared" si="126"/>
        <v>0</v>
      </c>
      <c r="T308" s="11">
        <f t="shared" si="126"/>
        <v>0</v>
      </c>
      <c r="U308" s="11">
        <f t="shared" si="126"/>
        <v>0</v>
      </c>
      <c r="V308" s="11">
        <f t="shared" si="126"/>
        <v>0</v>
      </c>
      <c r="W308" s="11">
        <f t="shared" si="126"/>
        <v>0</v>
      </c>
    </row>
    <row r="309" spans="1:28" outlineLevel="1" x14ac:dyDescent="0.2">
      <c r="B309" s="4" t="s">
        <v>16</v>
      </c>
      <c r="C309" s="11">
        <f t="shared" ref="C309:W309" si="127">IFERROR(C296/C304,0)</f>
        <v>1</v>
      </c>
      <c r="D309" s="11">
        <f t="shared" si="127"/>
        <v>1</v>
      </c>
      <c r="E309" s="11">
        <f t="shared" si="127"/>
        <v>1</v>
      </c>
      <c r="F309" s="11">
        <f t="shared" si="127"/>
        <v>1</v>
      </c>
      <c r="G309" s="11">
        <f t="shared" si="127"/>
        <v>1</v>
      </c>
      <c r="H309" s="11">
        <f t="shared" si="127"/>
        <v>1</v>
      </c>
      <c r="I309" s="11">
        <f t="shared" si="127"/>
        <v>1</v>
      </c>
      <c r="J309" s="11">
        <f t="shared" si="127"/>
        <v>1</v>
      </c>
      <c r="K309" s="11">
        <f t="shared" si="127"/>
        <v>1</v>
      </c>
      <c r="L309" s="11">
        <f t="shared" si="127"/>
        <v>1</v>
      </c>
      <c r="M309" s="11">
        <f t="shared" si="127"/>
        <v>1</v>
      </c>
      <c r="N309" s="11">
        <f t="shared" si="127"/>
        <v>1</v>
      </c>
      <c r="O309" s="11">
        <f t="shared" si="127"/>
        <v>1</v>
      </c>
      <c r="P309" s="11">
        <f t="shared" si="127"/>
        <v>1</v>
      </c>
      <c r="Q309" s="11">
        <f t="shared" si="127"/>
        <v>1</v>
      </c>
      <c r="R309" s="11">
        <f t="shared" si="127"/>
        <v>1</v>
      </c>
      <c r="S309" s="11">
        <f t="shared" si="127"/>
        <v>1</v>
      </c>
      <c r="T309" s="11">
        <f t="shared" si="127"/>
        <v>1</v>
      </c>
      <c r="U309" s="11">
        <f t="shared" si="127"/>
        <v>1</v>
      </c>
      <c r="V309" s="11">
        <f t="shared" si="127"/>
        <v>1</v>
      </c>
      <c r="W309" s="11">
        <f t="shared" si="127"/>
        <v>1</v>
      </c>
    </row>
    <row r="310" spans="1:28" outlineLevel="1" x14ac:dyDescent="0.2">
      <c r="B310" s="4" t="s">
        <v>21</v>
      </c>
      <c r="C310" s="11">
        <f t="shared" ref="C310:W310" si="128">IFERROR(C297/C304,0)</f>
        <v>0</v>
      </c>
      <c r="D310" s="11">
        <f t="shared" si="128"/>
        <v>0</v>
      </c>
      <c r="E310" s="11">
        <f t="shared" si="128"/>
        <v>0</v>
      </c>
      <c r="F310" s="11">
        <f t="shared" si="128"/>
        <v>0</v>
      </c>
      <c r="G310" s="11">
        <f t="shared" si="128"/>
        <v>0</v>
      </c>
      <c r="H310" s="11">
        <f t="shared" si="128"/>
        <v>0</v>
      </c>
      <c r="I310" s="11">
        <f t="shared" si="128"/>
        <v>0</v>
      </c>
      <c r="J310" s="11">
        <f t="shared" si="128"/>
        <v>0</v>
      </c>
      <c r="K310" s="11">
        <f t="shared" si="128"/>
        <v>0</v>
      </c>
      <c r="L310" s="11">
        <f t="shared" si="128"/>
        <v>0</v>
      </c>
      <c r="M310" s="11">
        <f t="shared" si="128"/>
        <v>0</v>
      </c>
      <c r="N310" s="11">
        <f t="shared" si="128"/>
        <v>0</v>
      </c>
      <c r="O310" s="11">
        <f t="shared" si="128"/>
        <v>0</v>
      </c>
      <c r="P310" s="11">
        <f t="shared" si="128"/>
        <v>0</v>
      </c>
      <c r="Q310" s="11">
        <f t="shared" si="128"/>
        <v>0</v>
      </c>
      <c r="R310" s="11">
        <f t="shared" si="128"/>
        <v>0</v>
      </c>
      <c r="S310" s="11">
        <f t="shared" si="128"/>
        <v>0</v>
      </c>
      <c r="T310" s="11">
        <f t="shared" si="128"/>
        <v>0</v>
      </c>
      <c r="U310" s="11">
        <f t="shared" si="128"/>
        <v>0</v>
      </c>
      <c r="V310" s="11">
        <f t="shared" si="128"/>
        <v>0</v>
      </c>
      <c r="W310" s="11">
        <f t="shared" si="128"/>
        <v>0</v>
      </c>
    </row>
    <row r="311" spans="1:28" outlineLevel="1" x14ac:dyDescent="0.2">
      <c r="B311" s="4" t="s">
        <v>20</v>
      </c>
      <c r="C311" s="11">
        <f t="shared" ref="C311:W311" si="129">IFERROR(C298/C304,0)</f>
        <v>0</v>
      </c>
      <c r="D311" s="11">
        <f t="shared" si="129"/>
        <v>0</v>
      </c>
      <c r="E311" s="11">
        <f t="shared" si="129"/>
        <v>0</v>
      </c>
      <c r="F311" s="11">
        <f t="shared" si="129"/>
        <v>0</v>
      </c>
      <c r="G311" s="11">
        <f t="shared" si="129"/>
        <v>0</v>
      </c>
      <c r="H311" s="11">
        <f t="shared" si="129"/>
        <v>0</v>
      </c>
      <c r="I311" s="11">
        <f t="shared" si="129"/>
        <v>0</v>
      </c>
      <c r="J311" s="11">
        <f t="shared" si="129"/>
        <v>0</v>
      </c>
      <c r="K311" s="11">
        <f t="shared" si="129"/>
        <v>0</v>
      </c>
      <c r="L311" s="11">
        <f t="shared" si="129"/>
        <v>0</v>
      </c>
      <c r="M311" s="11">
        <f t="shared" si="129"/>
        <v>0</v>
      </c>
      <c r="N311" s="11">
        <f t="shared" si="129"/>
        <v>0</v>
      </c>
      <c r="O311" s="11">
        <f t="shared" si="129"/>
        <v>0</v>
      </c>
      <c r="P311" s="11">
        <f t="shared" si="129"/>
        <v>0</v>
      </c>
      <c r="Q311" s="11">
        <f t="shared" si="129"/>
        <v>0</v>
      </c>
      <c r="R311" s="11">
        <f t="shared" si="129"/>
        <v>0</v>
      </c>
      <c r="S311" s="11">
        <f t="shared" si="129"/>
        <v>0</v>
      </c>
      <c r="T311" s="11">
        <f t="shared" si="129"/>
        <v>0</v>
      </c>
      <c r="U311" s="11">
        <f t="shared" si="129"/>
        <v>0</v>
      </c>
      <c r="V311" s="11">
        <f t="shared" si="129"/>
        <v>0</v>
      </c>
      <c r="W311" s="11">
        <f t="shared" si="129"/>
        <v>0</v>
      </c>
    </row>
    <row r="312" spans="1:28" outlineLevel="1" x14ac:dyDescent="0.2">
      <c r="B312" s="4" t="s">
        <v>0</v>
      </c>
      <c r="C312" s="11">
        <f t="shared" ref="C312:W312" si="130">IFERROR(C299/C304,0)</f>
        <v>0</v>
      </c>
      <c r="D312" s="11">
        <f t="shared" si="130"/>
        <v>0</v>
      </c>
      <c r="E312" s="11">
        <f t="shared" si="130"/>
        <v>0</v>
      </c>
      <c r="F312" s="11">
        <f t="shared" si="130"/>
        <v>0</v>
      </c>
      <c r="G312" s="11">
        <f t="shared" si="130"/>
        <v>0</v>
      </c>
      <c r="H312" s="11">
        <f t="shared" si="130"/>
        <v>0</v>
      </c>
      <c r="I312" s="11">
        <f t="shared" si="130"/>
        <v>0</v>
      </c>
      <c r="J312" s="11">
        <f t="shared" si="130"/>
        <v>0</v>
      </c>
      <c r="K312" s="11">
        <f t="shared" si="130"/>
        <v>0</v>
      </c>
      <c r="L312" s="11">
        <f t="shared" si="130"/>
        <v>0</v>
      </c>
      <c r="M312" s="11">
        <f t="shared" si="130"/>
        <v>0</v>
      </c>
      <c r="N312" s="11">
        <f t="shared" si="130"/>
        <v>0</v>
      </c>
      <c r="O312" s="11">
        <f t="shared" si="130"/>
        <v>0</v>
      </c>
      <c r="P312" s="11">
        <f t="shared" si="130"/>
        <v>0</v>
      </c>
      <c r="Q312" s="11">
        <f t="shared" si="130"/>
        <v>0</v>
      </c>
      <c r="R312" s="11">
        <f t="shared" si="130"/>
        <v>0</v>
      </c>
      <c r="S312" s="11">
        <f t="shared" si="130"/>
        <v>0</v>
      </c>
      <c r="T312" s="11">
        <f t="shared" si="130"/>
        <v>0</v>
      </c>
      <c r="U312" s="11">
        <f t="shared" si="130"/>
        <v>0</v>
      </c>
      <c r="V312" s="11">
        <f t="shared" si="130"/>
        <v>0</v>
      </c>
      <c r="W312" s="11">
        <f t="shared" si="130"/>
        <v>0</v>
      </c>
    </row>
    <row r="313" spans="1:28" outlineLevel="1" x14ac:dyDescent="0.2">
      <c r="B313" s="4" t="s">
        <v>22</v>
      </c>
      <c r="C313" s="11">
        <f t="shared" ref="C313:W313" si="131">IFERROR(C300/C304,0)</f>
        <v>0</v>
      </c>
      <c r="D313" s="11">
        <f t="shared" si="131"/>
        <v>0</v>
      </c>
      <c r="E313" s="11">
        <f t="shared" si="131"/>
        <v>0</v>
      </c>
      <c r="F313" s="11">
        <f t="shared" si="131"/>
        <v>0</v>
      </c>
      <c r="G313" s="11">
        <f t="shared" si="131"/>
        <v>0</v>
      </c>
      <c r="H313" s="11">
        <f t="shared" si="131"/>
        <v>0</v>
      </c>
      <c r="I313" s="11">
        <f t="shared" si="131"/>
        <v>0</v>
      </c>
      <c r="J313" s="11">
        <f t="shared" si="131"/>
        <v>0</v>
      </c>
      <c r="K313" s="11">
        <f t="shared" si="131"/>
        <v>0</v>
      </c>
      <c r="L313" s="11">
        <f t="shared" si="131"/>
        <v>0</v>
      </c>
      <c r="M313" s="11">
        <f t="shared" si="131"/>
        <v>0</v>
      </c>
      <c r="N313" s="11">
        <f t="shared" si="131"/>
        <v>0</v>
      </c>
      <c r="O313" s="11">
        <f t="shared" si="131"/>
        <v>0</v>
      </c>
      <c r="P313" s="11">
        <f t="shared" si="131"/>
        <v>0</v>
      </c>
      <c r="Q313" s="11">
        <f t="shared" si="131"/>
        <v>0</v>
      </c>
      <c r="R313" s="11">
        <f t="shared" si="131"/>
        <v>0</v>
      </c>
      <c r="S313" s="11">
        <f t="shared" si="131"/>
        <v>0</v>
      </c>
      <c r="T313" s="11">
        <f t="shared" si="131"/>
        <v>0</v>
      </c>
      <c r="U313" s="11">
        <f t="shared" si="131"/>
        <v>0</v>
      </c>
      <c r="V313" s="11">
        <f t="shared" si="131"/>
        <v>0</v>
      </c>
      <c r="W313" s="11">
        <f t="shared" si="131"/>
        <v>0</v>
      </c>
    </row>
    <row r="314" spans="1:28" outlineLevel="1" x14ac:dyDescent="0.2">
      <c r="B314" s="4" t="s">
        <v>23</v>
      </c>
      <c r="C314" s="11">
        <f t="shared" ref="C314:W314" si="132">IFERROR(C301/C304,0)</f>
        <v>0</v>
      </c>
      <c r="D314" s="11">
        <f t="shared" si="132"/>
        <v>0</v>
      </c>
      <c r="E314" s="11">
        <f t="shared" si="132"/>
        <v>0</v>
      </c>
      <c r="F314" s="11">
        <f t="shared" si="132"/>
        <v>0</v>
      </c>
      <c r="G314" s="11">
        <f t="shared" si="132"/>
        <v>0</v>
      </c>
      <c r="H314" s="11">
        <f t="shared" si="132"/>
        <v>0</v>
      </c>
      <c r="I314" s="11">
        <f t="shared" si="132"/>
        <v>0</v>
      </c>
      <c r="J314" s="11">
        <f t="shared" si="132"/>
        <v>0</v>
      </c>
      <c r="K314" s="11">
        <f t="shared" si="132"/>
        <v>0</v>
      </c>
      <c r="L314" s="11">
        <f t="shared" si="132"/>
        <v>0</v>
      </c>
      <c r="M314" s="11">
        <f t="shared" si="132"/>
        <v>0</v>
      </c>
      <c r="N314" s="11">
        <f t="shared" si="132"/>
        <v>0</v>
      </c>
      <c r="O314" s="11">
        <f t="shared" si="132"/>
        <v>0</v>
      </c>
      <c r="P314" s="11">
        <f t="shared" si="132"/>
        <v>0</v>
      </c>
      <c r="Q314" s="11">
        <f t="shared" si="132"/>
        <v>0</v>
      </c>
      <c r="R314" s="11">
        <f t="shared" si="132"/>
        <v>0</v>
      </c>
      <c r="S314" s="11">
        <f t="shared" si="132"/>
        <v>0</v>
      </c>
      <c r="T314" s="11">
        <f t="shared" si="132"/>
        <v>0</v>
      </c>
      <c r="U314" s="11">
        <f t="shared" si="132"/>
        <v>0</v>
      </c>
      <c r="V314" s="11">
        <f t="shared" si="132"/>
        <v>0</v>
      </c>
      <c r="W314" s="11">
        <f t="shared" si="132"/>
        <v>0</v>
      </c>
    </row>
    <row r="315" spans="1:28" outlineLevel="1" x14ac:dyDescent="0.2">
      <c r="B315" s="4" t="s">
        <v>17</v>
      </c>
      <c r="C315" s="11">
        <f t="shared" ref="C315:W315" si="133">IFERROR(C302/C304,0)</f>
        <v>0</v>
      </c>
      <c r="D315" s="11">
        <f t="shared" si="133"/>
        <v>0</v>
      </c>
      <c r="E315" s="11">
        <f t="shared" si="133"/>
        <v>0</v>
      </c>
      <c r="F315" s="11">
        <f t="shared" si="133"/>
        <v>0</v>
      </c>
      <c r="G315" s="11">
        <f t="shared" si="133"/>
        <v>0</v>
      </c>
      <c r="H315" s="11">
        <f t="shared" si="133"/>
        <v>0</v>
      </c>
      <c r="I315" s="11">
        <f t="shared" si="133"/>
        <v>0</v>
      </c>
      <c r="J315" s="11">
        <f t="shared" si="133"/>
        <v>0</v>
      </c>
      <c r="K315" s="11">
        <f t="shared" si="133"/>
        <v>0</v>
      </c>
      <c r="L315" s="11">
        <f t="shared" si="133"/>
        <v>0</v>
      </c>
      <c r="M315" s="11">
        <f t="shared" si="133"/>
        <v>0</v>
      </c>
      <c r="N315" s="11">
        <f t="shared" si="133"/>
        <v>0</v>
      </c>
      <c r="O315" s="11">
        <f t="shared" si="133"/>
        <v>0</v>
      </c>
      <c r="P315" s="11">
        <f t="shared" si="133"/>
        <v>0</v>
      </c>
      <c r="Q315" s="11">
        <f t="shared" si="133"/>
        <v>0</v>
      </c>
      <c r="R315" s="11">
        <f t="shared" si="133"/>
        <v>0</v>
      </c>
      <c r="S315" s="11">
        <f t="shared" si="133"/>
        <v>0</v>
      </c>
      <c r="T315" s="11">
        <f t="shared" si="133"/>
        <v>0</v>
      </c>
      <c r="U315" s="11">
        <f t="shared" si="133"/>
        <v>0</v>
      </c>
      <c r="V315" s="11">
        <f t="shared" si="133"/>
        <v>0</v>
      </c>
      <c r="W315" s="11">
        <f t="shared" si="133"/>
        <v>0</v>
      </c>
    </row>
    <row r="316" spans="1:28" outlineLevel="1" x14ac:dyDescent="0.2">
      <c r="B316" s="4" t="s">
        <v>24</v>
      </c>
      <c r="C316" s="11">
        <f t="shared" ref="C316:W316" si="134">IFERROR(C303/C304,0)</f>
        <v>0</v>
      </c>
      <c r="D316" s="11">
        <f t="shared" si="134"/>
        <v>0</v>
      </c>
      <c r="E316" s="11">
        <f t="shared" si="134"/>
        <v>0</v>
      </c>
      <c r="F316" s="11">
        <f t="shared" si="134"/>
        <v>0</v>
      </c>
      <c r="G316" s="11">
        <f t="shared" si="134"/>
        <v>0</v>
      </c>
      <c r="H316" s="11">
        <f t="shared" si="134"/>
        <v>0</v>
      </c>
      <c r="I316" s="11">
        <f t="shared" si="134"/>
        <v>0</v>
      </c>
      <c r="J316" s="11">
        <f t="shared" si="134"/>
        <v>0</v>
      </c>
      <c r="K316" s="11">
        <f t="shared" si="134"/>
        <v>0</v>
      </c>
      <c r="L316" s="11">
        <f t="shared" si="134"/>
        <v>0</v>
      </c>
      <c r="M316" s="11">
        <f t="shared" si="134"/>
        <v>0</v>
      </c>
      <c r="N316" s="11">
        <f t="shared" si="134"/>
        <v>0</v>
      </c>
      <c r="O316" s="11">
        <f t="shared" si="134"/>
        <v>0</v>
      </c>
      <c r="P316" s="11">
        <f t="shared" si="134"/>
        <v>0</v>
      </c>
      <c r="Q316" s="11">
        <f t="shared" si="134"/>
        <v>0</v>
      </c>
      <c r="R316" s="11">
        <f t="shared" si="134"/>
        <v>0</v>
      </c>
      <c r="S316" s="11">
        <f t="shared" si="134"/>
        <v>0</v>
      </c>
      <c r="T316" s="11">
        <f t="shared" si="134"/>
        <v>0</v>
      </c>
      <c r="U316" s="11">
        <f t="shared" si="134"/>
        <v>0</v>
      </c>
      <c r="V316" s="11">
        <f t="shared" si="134"/>
        <v>0</v>
      </c>
      <c r="W316" s="11">
        <f t="shared" si="134"/>
        <v>0</v>
      </c>
    </row>
    <row r="317" spans="1:28" outlineLevel="1" x14ac:dyDescent="0.2"/>
    <row r="319" spans="1:28" x14ac:dyDescent="0.2">
      <c r="A319" s="30" t="s">
        <v>32</v>
      </c>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row>
    <row r="320" spans="1:28" x14ac:dyDescent="0.2">
      <c r="B320" s="8" t="s">
        <v>2</v>
      </c>
      <c r="C320" s="13"/>
    </row>
    <row r="321" spans="2:26" x14ac:dyDescent="0.2">
      <c r="B321" s="15" t="s">
        <v>5</v>
      </c>
    </row>
    <row r="322" spans="2:26" x14ac:dyDescent="0.2">
      <c r="B322" s="9" t="s">
        <v>7</v>
      </c>
      <c r="C322" s="5">
        <f>C323*Inputs!D$7</f>
        <v>40.921871942262328</v>
      </c>
      <c r="D322" s="5">
        <f>D323*Inputs!E$7</f>
        <v>38.127021901845076</v>
      </c>
      <c r="E322" s="5">
        <f>E323*Inputs!F$7</f>
        <v>33.286367693606564</v>
      </c>
      <c r="F322" s="5">
        <f>F323*Inputs!G$7</f>
        <v>32.593021195850362</v>
      </c>
      <c r="G322" s="5">
        <f>G323*Inputs!H$7</f>
        <v>40.759653656390604</v>
      </c>
      <c r="H322" s="5">
        <f>H323*Inputs!I$7</f>
        <v>46.239191502275816</v>
      </c>
      <c r="I322" s="5">
        <f>I323*Inputs!J$7</f>
        <v>35.939802551826858</v>
      </c>
      <c r="J322" s="5">
        <f>J323*Inputs!K$7</f>
        <v>33.287372439774629</v>
      </c>
      <c r="K322" s="5">
        <f>K323*Inputs!L$7</f>
        <v>34.658814656207419</v>
      </c>
      <c r="L322" s="5">
        <f>L323*Inputs!M$7</f>
        <v>34.876824482880963</v>
      </c>
      <c r="M322" s="5">
        <f>M323*Inputs!N$7</f>
        <v>37.785853215639243</v>
      </c>
      <c r="N322" s="5">
        <f>N323*Inputs!O$7</f>
        <v>39.207902610710363</v>
      </c>
      <c r="O322" s="5">
        <f>O323*Inputs!P$7</f>
        <v>15.977314210385149</v>
      </c>
      <c r="P322" s="5">
        <f>P323*Inputs!Q$7</f>
        <v>19.821939486391443</v>
      </c>
      <c r="Q322" s="5">
        <f>Q323*Inputs!R$7</f>
        <v>32.35488028976998</v>
      </c>
      <c r="R322" s="5">
        <f>R323*Inputs!S$7</f>
        <v>33.492900114771395</v>
      </c>
      <c r="S322" s="5">
        <f>S323*Inputs!T$7</f>
        <v>44.933671615293981</v>
      </c>
      <c r="T322" s="5">
        <f>T323*Inputs!U$7</f>
        <v>44.119831241586624</v>
      </c>
      <c r="U322" s="5">
        <f>U323*Inputs!V$7</f>
        <v>47.815258836771299</v>
      </c>
      <c r="V322" s="5">
        <f>V323*Inputs!W$7</f>
        <v>45.539369779095324</v>
      </c>
      <c r="W322" s="5">
        <f>W323*Inputs!X$7</f>
        <v>42.929201522821614</v>
      </c>
      <c r="Z322" s="21" t="s">
        <v>26</v>
      </c>
    </row>
    <row r="323" spans="2:26" x14ac:dyDescent="0.2">
      <c r="B323" s="9" t="s">
        <v>8</v>
      </c>
      <c r="C323" s="5">
        <f>C327*CAN!C328</f>
        <v>409.21871942262322</v>
      </c>
      <c r="D323" s="5">
        <f>D327*CAN!D328</f>
        <v>381.27021901845075</v>
      </c>
      <c r="E323" s="5">
        <f>E327*CAN!E328</f>
        <v>332.86367693606564</v>
      </c>
      <c r="F323" s="5">
        <f>F327*CAN!F328</f>
        <v>325.93021195850361</v>
      </c>
      <c r="G323" s="5">
        <f>G327*CAN!G328</f>
        <v>407.596536563906</v>
      </c>
      <c r="H323" s="5">
        <f>H327*CAN!H328</f>
        <v>462.3919150227581</v>
      </c>
      <c r="I323" s="5">
        <f>I327*CAN!I328</f>
        <v>359.39802551826858</v>
      </c>
      <c r="J323" s="5">
        <f>J327*CAN!J328</f>
        <v>332.87372439774629</v>
      </c>
      <c r="K323" s="5">
        <f>K327*CAN!K328</f>
        <v>346.58814656207414</v>
      </c>
      <c r="L323" s="5">
        <f>L327*CAN!L328</f>
        <v>348.7682448288096</v>
      </c>
      <c r="M323" s="5">
        <f>M327*CAN!M328</f>
        <v>377.85853215639241</v>
      </c>
      <c r="N323" s="5">
        <f>N327*CAN!N328</f>
        <v>392.07902610710357</v>
      </c>
      <c r="O323" s="5">
        <f>O327*CAN!O328</f>
        <v>159.77314210385148</v>
      </c>
      <c r="P323" s="5">
        <f>P327*CAN!P328</f>
        <v>198.2193948639144</v>
      </c>
      <c r="Q323" s="5">
        <f>Q327*CAN!Q328</f>
        <v>323.54880289769977</v>
      </c>
      <c r="R323" s="5">
        <f>R327*CAN!R328</f>
        <v>334.9290011477139</v>
      </c>
      <c r="S323" s="5">
        <f>S327*CAN!S328</f>
        <v>449.3367161529398</v>
      </c>
      <c r="T323" s="5">
        <f>T327*CAN!T328</f>
        <v>441.19831241586621</v>
      </c>
      <c r="U323" s="5">
        <f>U327*CAN!U328</f>
        <v>478.15258836771295</v>
      </c>
      <c r="V323" s="5">
        <f>V327*CAN!V328</f>
        <v>455.39369779095324</v>
      </c>
      <c r="W323" s="5">
        <f>W327*CAN!W328</f>
        <v>429.29201522821614</v>
      </c>
      <c r="Z323" s="21" t="s">
        <v>26</v>
      </c>
    </row>
    <row r="324" spans="2:26" x14ac:dyDescent="0.2">
      <c r="B324" s="16" t="s">
        <v>6</v>
      </c>
      <c r="C324" s="5"/>
      <c r="D324" s="5"/>
      <c r="E324" s="5"/>
      <c r="F324" s="5"/>
      <c r="G324" s="5"/>
      <c r="H324" s="5"/>
      <c r="I324" s="5"/>
      <c r="J324" s="5"/>
      <c r="K324" s="5"/>
      <c r="L324" s="5"/>
      <c r="M324" s="5"/>
      <c r="N324" s="5"/>
      <c r="O324" s="5"/>
      <c r="P324" s="5"/>
      <c r="Q324" s="5"/>
      <c r="R324" s="5"/>
      <c r="S324" s="5"/>
      <c r="T324" s="5"/>
      <c r="U324" s="5"/>
      <c r="V324" s="5"/>
      <c r="W324" s="5"/>
    </row>
    <row r="325" spans="2:26" x14ac:dyDescent="0.2">
      <c r="B325" s="9" t="s">
        <v>8</v>
      </c>
      <c r="C325" s="5">
        <f>C327*CAN!C329</f>
        <v>1844.1759211965132</v>
      </c>
      <c r="D325" s="5">
        <f>D327*CAN!D329</f>
        <v>1799.5315009826109</v>
      </c>
      <c r="E325" s="5">
        <f>E327*CAN!E329</f>
        <v>1471.6296552634294</v>
      </c>
      <c r="F325" s="5">
        <f>F327*CAN!F329</f>
        <v>1587.0026216491415</v>
      </c>
      <c r="G325" s="5">
        <f>G327*CAN!G329</f>
        <v>2064.6755370765682</v>
      </c>
      <c r="H325" s="5">
        <f>H327*CAN!H329</f>
        <v>2274.6807654367772</v>
      </c>
      <c r="I325" s="5">
        <f>I327*CAN!I329</f>
        <v>1916.0740707254733</v>
      </c>
      <c r="J325" s="5">
        <f>J327*CAN!J329</f>
        <v>2105.6356347075493</v>
      </c>
      <c r="K325" s="5">
        <f>K327*CAN!K329</f>
        <v>2482.3478639643918</v>
      </c>
      <c r="L325" s="5">
        <f>L327*CAN!L329</f>
        <v>2628.0759950335587</v>
      </c>
      <c r="M325" s="5">
        <f>M327*CAN!M329</f>
        <v>2469.6153654681607</v>
      </c>
      <c r="N325" s="5">
        <f>N327*CAN!N329</f>
        <v>2607.6532557478818</v>
      </c>
      <c r="O325" s="5">
        <f>O327*CAN!O329</f>
        <v>1091.9920554410864</v>
      </c>
      <c r="P325" s="5">
        <f>P327*CAN!P329</f>
        <v>1359.7422701052799</v>
      </c>
      <c r="Q325" s="5">
        <f>Q327*CAN!Q329</f>
        <v>2269.9960770520966</v>
      </c>
      <c r="R325" s="5">
        <f>R327*CAN!R329</f>
        <v>2576.117781056897</v>
      </c>
      <c r="S325" s="5">
        <f>S327*CAN!S329</f>
        <v>3398.9260982637106</v>
      </c>
      <c r="T325" s="5">
        <f>T327*CAN!T329</f>
        <v>3005.6834365100881</v>
      </c>
      <c r="U325" s="5">
        <f>U327*CAN!U329</f>
        <v>3254.6451948134891</v>
      </c>
      <c r="V325" s="5">
        <f>V327*CAN!V329</f>
        <v>3260.8572817642912</v>
      </c>
      <c r="W325" s="5">
        <f>W327*CAN!W329</f>
        <v>1080.2597306901232</v>
      </c>
      <c r="Z325" s="21" t="s">
        <v>26</v>
      </c>
    </row>
    <row r="326" spans="2:26" x14ac:dyDescent="0.2">
      <c r="B326" s="15" t="s">
        <v>9</v>
      </c>
    </row>
    <row r="327" spans="2:26" x14ac:dyDescent="0.2">
      <c r="B327" s="9" t="s">
        <v>8</v>
      </c>
      <c r="C327" s="5">
        <f>C342/CAN!C343/1000</f>
        <v>2253.3946406191367</v>
      </c>
      <c r="D327" s="5">
        <f>D342/CAN!D343/1000</f>
        <v>2180.8017200010618</v>
      </c>
      <c r="E327" s="5">
        <f>E342/CAN!E343/1000</f>
        <v>1804.4933321994949</v>
      </c>
      <c r="F327" s="5">
        <f>F342/CAN!F343/1000</f>
        <v>1912.9328336076451</v>
      </c>
      <c r="G327" s="5">
        <f>G342/CAN!G343/1000</f>
        <v>2472.272073640474</v>
      </c>
      <c r="H327" s="5">
        <f>H342/CAN!H343/1000</f>
        <v>2737.0726804595351</v>
      </c>
      <c r="I327" s="5">
        <f>I342/CAN!I343/1000</f>
        <v>2275.4720962437418</v>
      </c>
      <c r="J327" s="5">
        <f>J342/CAN!J343/1000</f>
        <v>2438.509359105296</v>
      </c>
      <c r="K327" s="5">
        <f>K342/CAN!K343/1000</f>
        <v>2828.9360105264659</v>
      </c>
      <c r="L327" s="5">
        <f>L342/CAN!L343/1000</f>
        <v>2976.8442398623683</v>
      </c>
      <c r="M327" s="5">
        <f>M342/CAN!M343/1000</f>
        <v>2847.473897624553</v>
      </c>
      <c r="N327" s="5">
        <f>N342/CAN!N343/1000</f>
        <v>2999.7322818549851</v>
      </c>
      <c r="O327" s="5">
        <f>O342/CAN!O343/1000</f>
        <v>1251.7651975449378</v>
      </c>
      <c r="P327" s="5">
        <f>P342/CAN!P343/1000</f>
        <v>1557.9616649691941</v>
      </c>
      <c r="Q327" s="5">
        <f>Q342/CAN!Q343/1000</f>
        <v>2593.5448799497963</v>
      </c>
      <c r="R327" s="5">
        <f>R342/CAN!R343/1000</f>
        <v>2911.0467822046112</v>
      </c>
      <c r="S327" s="5">
        <f>S342/CAN!S343/1000</f>
        <v>3848.2628144166506</v>
      </c>
      <c r="T327" s="5">
        <f>T342/CAN!T343/1000</f>
        <v>3446.8817489259545</v>
      </c>
      <c r="U327" s="5">
        <f>U342/CAN!U343/1000</f>
        <v>3732.7977831812022</v>
      </c>
      <c r="V327" s="5">
        <f>V342/CAN!V343/1000</f>
        <v>3716.2509795552446</v>
      </c>
      <c r="W327" s="5">
        <f>W342/CAN!W343/1000</f>
        <v>1509.5517459183393</v>
      </c>
    </row>
    <row r="328" spans="2:26" x14ac:dyDescent="0.2">
      <c r="B328" s="17" t="s">
        <v>10</v>
      </c>
      <c r="C328" s="12">
        <f t="shared" ref="C328:W328" si="135">C323/C327</f>
        <v>0.1816009996856065</v>
      </c>
      <c r="D328" s="12">
        <f t="shared" si="135"/>
        <v>0.17483030003216665</v>
      </c>
      <c r="E328" s="12">
        <f t="shared" si="135"/>
        <v>0.18446378880787465</v>
      </c>
      <c r="F328" s="12">
        <f t="shared" si="135"/>
        <v>0.17038246520335174</v>
      </c>
      <c r="G328" s="12">
        <f t="shared" si="135"/>
        <v>0.16486718468801506</v>
      </c>
      <c r="H328" s="12">
        <f t="shared" si="135"/>
        <v>0.16893665934553326</v>
      </c>
      <c r="I328" s="12">
        <f t="shared" si="135"/>
        <v>0.15794437827277621</v>
      </c>
      <c r="J328" s="12">
        <f t="shared" si="135"/>
        <v>0.13650705220991224</v>
      </c>
      <c r="K328" s="12">
        <f t="shared" si="135"/>
        <v>0.12251537159993024</v>
      </c>
      <c r="L328" s="12">
        <f t="shared" si="135"/>
        <v>0.11716039427206798</v>
      </c>
      <c r="M328" s="12">
        <f t="shared" si="135"/>
        <v>0.13269955958915486</v>
      </c>
      <c r="N328" s="12">
        <f t="shared" si="135"/>
        <v>0.13070467270654179</v>
      </c>
      <c r="O328" s="12">
        <f t="shared" si="135"/>
        <v>0.12763826827683927</v>
      </c>
      <c r="P328" s="12">
        <f t="shared" si="135"/>
        <v>0.12722995650078067</v>
      </c>
      <c r="Q328" s="12">
        <f t="shared" si="135"/>
        <v>0.12475157279867961</v>
      </c>
      <c r="R328" s="12">
        <f t="shared" si="135"/>
        <v>0.11505448940056659</v>
      </c>
      <c r="S328" s="12">
        <f t="shared" si="135"/>
        <v>0.11676352105412367</v>
      </c>
      <c r="T328" s="12">
        <f t="shared" si="135"/>
        <v>0.12799925978120463</v>
      </c>
      <c r="U328" s="12">
        <f t="shared" si="135"/>
        <v>0.12809496151174227</v>
      </c>
      <c r="V328" s="12">
        <f t="shared" si="135"/>
        <v>0.12254115782176103</v>
      </c>
      <c r="W328" s="12">
        <f t="shared" si="135"/>
        <v>0.28438376914800978</v>
      </c>
    </row>
    <row r="329" spans="2:26" x14ac:dyDescent="0.2">
      <c r="B329" s="17" t="s">
        <v>11</v>
      </c>
      <c r="C329" s="12">
        <f t="shared" ref="C329:W329" si="136">C325/C327</f>
        <v>0.81839900031439339</v>
      </c>
      <c r="D329" s="12">
        <f t="shared" si="136"/>
        <v>0.82516969996783329</v>
      </c>
      <c r="E329" s="12">
        <f t="shared" si="136"/>
        <v>0.81553621119212538</v>
      </c>
      <c r="F329" s="12">
        <f t="shared" si="136"/>
        <v>0.82961753479664824</v>
      </c>
      <c r="G329" s="12">
        <f t="shared" si="136"/>
        <v>0.83513281531198502</v>
      </c>
      <c r="H329" s="12">
        <f t="shared" si="136"/>
        <v>0.83106334065446674</v>
      </c>
      <c r="I329" s="12">
        <f t="shared" si="136"/>
        <v>0.84205562172722381</v>
      </c>
      <c r="J329" s="12">
        <f t="shared" si="136"/>
        <v>0.86349294779008756</v>
      </c>
      <c r="K329" s="12">
        <f t="shared" si="136"/>
        <v>0.8774846284000698</v>
      </c>
      <c r="L329" s="12">
        <f t="shared" si="136"/>
        <v>0.88283960572793196</v>
      </c>
      <c r="M329" s="12">
        <f t="shared" si="136"/>
        <v>0.8673004404108452</v>
      </c>
      <c r="N329" s="12">
        <f t="shared" si="136"/>
        <v>0.86929532729345826</v>
      </c>
      <c r="O329" s="12">
        <f t="shared" si="136"/>
        <v>0.87236173172316078</v>
      </c>
      <c r="P329" s="12">
        <f t="shared" si="136"/>
        <v>0.87277004349921949</v>
      </c>
      <c r="Q329" s="12">
        <f t="shared" si="136"/>
        <v>0.87524842720132046</v>
      </c>
      <c r="R329" s="12">
        <f t="shared" si="136"/>
        <v>0.88494551059943327</v>
      </c>
      <c r="S329" s="12">
        <f t="shared" si="136"/>
        <v>0.88323647894587631</v>
      </c>
      <c r="T329" s="12">
        <f t="shared" si="136"/>
        <v>0.87200074021879526</v>
      </c>
      <c r="U329" s="12">
        <f t="shared" si="136"/>
        <v>0.87190503848825762</v>
      </c>
      <c r="V329" s="12">
        <f t="shared" si="136"/>
        <v>0.87745884217823888</v>
      </c>
      <c r="W329" s="12">
        <f t="shared" si="136"/>
        <v>0.71561623085199022</v>
      </c>
    </row>
    <row r="331" spans="2:26" x14ac:dyDescent="0.2">
      <c r="B331" s="8" t="s">
        <v>14</v>
      </c>
      <c r="C331" s="13"/>
    </row>
    <row r="332" spans="2:26" x14ac:dyDescent="0.2">
      <c r="B332" s="4" t="s">
        <v>18</v>
      </c>
      <c r="C332" s="5">
        <f>'[12]Table 14'!C$15*INDEX(Inputs!$D$30:$T$30,MATCH($A$1,Inputs!$D$27:$T$27,0))*1000</f>
        <v>5778.8436000000002</v>
      </c>
      <c r="D332" s="5">
        <f>'[12]Table 14'!D$15*INDEX(Inputs!$D$30:$T$30,MATCH($A$1,Inputs!$D$27:$T$27,0))*1000</f>
        <v>5266.3128000000006</v>
      </c>
      <c r="E332" s="5">
        <f>'[12]Table 14'!E$15*INDEX(Inputs!$D$30:$T$30,MATCH($A$1,Inputs!$D$27:$T$27,0))*1000</f>
        <v>4661.0526</v>
      </c>
      <c r="F332" s="5">
        <f>'[12]Table 14'!F$15*INDEX(Inputs!$D$30:$T$30,MATCH($A$1,Inputs!$D$27:$T$27,0))*1000</f>
        <v>5259.2879999999996</v>
      </c>
      <c r="G332" s="5">
        <f>'[12]Table 14'!G$15*INDEX(Inputs!$D$30:$T$30,MATCH($A$1,Inputs!$D$27:$T$27,0))*1000</f>
        <v>6780.8795999999993</v>
      </c>
      <c r="H332" s="5">
        <f>'[12]Table 14'!H$15*INDEX(Inputs!$D$30:$T$30,MATCH($A$1,Inputs!$D$27:$T$27,0))*1000</f>
        <v>7354.7834999999986</v>
      </c>
      <c r="I332" s="5">
        <f>'[12]Table 14'!I$15*INDEX(Inputs!$D$30:$T$30,MATCH($A$1,Inputs!$D$27:$T$27,0))*1000</f>
        <v>5709.4008000000003</v>
      </c>
      <c r="J332" s="5">
        <f>'[12]Table 14'!J$15*INDEX(Inputs!$D$30:$T$30,MATCH($A$1,Inputs!$D$27:$T$27,0))*1000</f>
        <v>6005.3780999999999</v>
      </c>
      <c r="K332" s="5">
        <f>'[12]Table 14'!K$15*INDEX(Inputs!$D$30:$T$30,MATCH($A$1,Inputs!$D$27:$T$27,0))*1000</f>
        <v>6510.0936000000002</v>
      </c>
      <c r="L332" s="5">
        <f>'[12]Table 14'!L$15*INDEX(Inputs!$D$30:$T$30,MATCH($A$1,Inputs!$D$27:$T$27,0))*1000</f>
        <v>6579.1088999999993</v>
      </c>
      <c r="M332" s="5">
        <f>'[12]Table 14'!M$15*INDEX(Inputs!$D$30:$T$30,MATCH($A$1,Inputs!$D$27:$T$27,0))*1000</f>
        <v>5752.9998000000005</v>
      </c>
      <c r="N332" s="5">
        <f>'[12]Table 14'!N$15*INDEX(Inputs!$D$30:$T$30,MATCH($A$1,Inputs!$D$27:$T$27,0))*1000</f>
        <v>5714.0435999999991</v>
      </c>
      <c r="O332" s="5">
        <f>'[12]Table 14'!O$15*INDEX(Inputs!$D$30:$T$30,MATCH($A$1,Inputs!$D$27:$T$27,0))*1000</f>
        <v>2558.4675000000002</v>
      </c>
      <c r="P332" s="5">
        <f>'[12]Table 14'!P$15*INDEX(Inputs!$D$30:$T$30,MATCH($A$1,Inputs!$D$27:$T$27,0))*1000</f>
        <v>3327.9974999999999</v>
      </c>
      <c r="Q332" s="5">
        <f>'[12]Table 14'!Q$15*INDEX(Inputs!$D$30:$T$30,MATCH($A$1,Inputs!$D$27:$T$27,0))*1000</f>
        <v>5121.3</v>
      </c>
      <c r="R332" s="5">
        <f>'[12]Table 14'!R$15*INDEX(Inputs!$D$30:$T$30,MATCH($A$1,Inputs!$D$27:$T$27,0))*1000</f>
        <v>5652.7121999999999</v>
      </c>
      <c r="S332" s="5">
        <f>'[12]Table 14'!S$15*INDEX(Inputs!$D$30:$T$30,MATCH($A$1,Inputs!$D$27:$T$27,0))*1000</f>
        <v>6985.0994999999994</v>
      </c>
      <c r="T332" s="5">
        <f>'[12]Table 14'!T$15*INDEX(Inputs!$D$30:$T$30,MATCH($A$1,Inputs!$D$27:$T$27,0))*1000</f>
        <v>6088.4549999999999</v>
      </c>
      <c r="U332" s="5">
        <f>'[12]Table 14'!U$15*INDEX(Inputs!$D$30:$T$30,MATCH($A$1,Inputs!$D$27:$T$27,0))*1000</f>
        <v>6816.03</v>
      </c>
      <c r="V332" s="5">
        <f>'[12]Table 14'!V$15*INDEX(Inputs!$D$30:$T$30,MATCH($A$1,Inputs!$D$27:$T$27,0))*1000</f>
        <v>6721.9967999999999</v>
      </c>
      <c r="W332" s="5">
        <f>'[12]Table 14'!W$15*INDEX(Inputs!$D$30:$T$30,MATCH($A$1,Inputs!$D$27:$T$27,0))*1000</f>
        <v>3898.2029999999995</v>
      </c>
      <c r="Z332" s="21" t="s">
        <v>26</v>
      </c>
    </row>
    <row r="333" spans="2:26" x14ac:dyDescent="0.2">
      <c r="B333" s="4" t="s">
        <v>19</v>
      </c>
      <c r="C333" s="5">
        <f>'[12]Table 14'!C$14*INDEX(Inputs!$D$30:$T$30,MATCH($A$1,Inputs!$D$27:$T$27,0))*1000</f>
        <v>48.044999999999995</v>
      </c>
      <c r="D333" s="5">
        <f>'[12]Table 14'!D$14*INDEX(Inputs!$D$30:$T$30,MATCH($A$1,Inputs!$D$27:$T$27,0))*1000</f>
        <v>47.200800000000001</v>
      </c>
      <c r="E333" s="5">
        <f>'[12]Table 14'!E$14*INDEX(Inputs!$D$30:$T$30,MATCH($A$1,Inputs!$D$27:$T$27,0))*1000</f>
        <v>43.187999999999995</v>
      </c>
      <c r="F333" s="5">
        <f>'[12]Table 14'!F$14*INDEX(Inputs!$D$30:$T$30,MATCH($A$1,Inputs!$D$27:$T$27,0))*1000</f>
        <v>39.765000000000001</v>
      </c>
      <c r="G333" s="5">
        <f>'[12]Table 14'!G$14*INDEX(Inputs!$D$30:$T$30,MATCH($A$1,Inputs!$D$27:$T$27,0))*1000</f>
        <v>34.7166</v>
      </c>
      <c r="H333" s="5">
        <f>'[12]Table 14'!H$14*INDEX(Inputs!$D$30:$T$30,MATCH($A$1,Inputs!$D$27:$T$27,0))*1000</f>
        <v>37.728000000000002</v>
      </c>
      <c r="I333" s="5">
        <f>'[12]Table 14'!I$14*INDEX(Inputs!$D$30:$T$30,MATCH($A$1,Inputs!$D$27:$T$27,0))*1000</f>
        <v>36.847199999999994</v>
      </c>
      <c r="J333" s="5">
        <f>'[12]Table 14'!J$14*INDEX(Inputs!$D$30:$T$30,MATCH($A$1,Inputs!$D$27:$T$27,0))*1000</f>
        <v>40.687199999999997</v>
      </c>
      <c r="K333" s="5">
        <f>'[12]Table 14'!K$14*INDEX(Inputs!$D$30:$T$30,MATCH($A$1,Inputs!$D$27:$T$27,0))*1000</f>
        <v>40.416000000000004</v>
      </c>
      <c r="L333" s="5">
        <f>'[12]Table 14'!L$14*INDEX(Inputs!$D$30:$T$30,MATCH($A$1,Inputs!$D$27:$T$27,0))*1000</f>
        <v>42.4617</v>
      </c>
      <c r="M333" s="5">
        <f>'[12]Table 14'!M$14*INDEX(Inputs!$D$30:$T$30,MATCH($A$1,Inputs!$D$27:$T$27,0))*1000</f>
        <v>36.797999999999995</v>
      </c>
      <c r="N333" s="5">
        <f>'[12]Table 14'!N$14*INDEX(Inputs!$D$30:$T$30,MATCH($A$1,Inputs!$D$27:$T$27,0))*1000</f>
        <v>27.724199999999996</v>
      </c>
      <c r="O333" s="5">
        <f>'[12]Table 14'!O$14*INDEX(Inputs!$D$30:$T$30,MATCH($A$1,Inputs!$D$27:$T$27,0))*1000</f>
        <v>24.795000000000002</v>
      </c>
      <c r="P333" s="5">
        <f>'[12]Table 14'!P$14*INDEX(Inputs!$D$30:$T$30,MATCH($A$1,Inputs!$D$27:$T$27,0))*1000</f>
        <v>22.942500000000003</v>
      </c>
      <c r="Q333" s="5">
        <f>'[12]Table 14'!Q$14*INDEX(Inputs!$D$30:$T$30,MATCH($A$1,Inputs!$D$27:$T$27,0))*1000</f>
        <v>5.6025</v>
      </c>
      <c r="R333" s="5">
        <f>'[12]Table 14'!R$14*INDEX(Inputs!$D$30:$T$30,MATCH($A$1,Inputs!$D$27:$T$27,0))*1000</f>
        <v>0</v>
      </c>
      <c r="S333" s="5">
        <f>'[12]Table 14'!S$14*INDEX(Inputs!$D$30:$T$30,MATCH($A$1,Inputs!$D$27:$T$27,0))*1000</f>
        <v>0</v>
      </c>
      <c r="T333" s="5">
        <f>'[12]Table 14'!T$14*INDEX(Inputs!$D$30:$T$30,MATCH($A$1,Inputs!$D$27:$T$27,0))*1000</f>
        <v>0</v>
      </c>
      <c r="U333" s="5">
        <f>'[12]Table 14'!U$14*INDEX(Inputs!$D$30:$T$30,MATCH($A$1,Inputs!$D$27:$T$27,0))*1000</f>
        <v>0.29249999999999993</v>
      </c>
      <c r="V333" s="5">
        <f>'[12]Table 14'!V$14*INDEX(Inputs!$D$30:$T$30,MATCH($A$1,Inputs!$D$27:$T$27,0))*1000</f>
        <v>0</v>
      </c>
      <c r="W333" s="5">
        <f>'[12]Table 14'!W$14*INDEX(Inputs!$D$30:$T$30,MATCH($A$1,Inputs!$D$27:$T$27,0))*1000</f>
        <v>0</v>
      </c>
      <c r="Z333" s="21" t="s">
        <v>26</v>
      </c>
    </row>
    <row r="334" spans="2:26" x14ac:dyDescent="0.2">
      <c r="B334" s="4" t="s">
        <v>16</v>
      </c>
      <c r="C334" s="5"/>
      <c r="D334" s="5"/>
      <c r="E334" s="5"/>
      <c r="F334" s="5"/>
      <c r="G334" s="5"/>
      <c r="H334" s="5"/>
      <c r="I334" s="5"/>
      <c r="J334" s="5"/>
      <c r="K334" s="5"/>
      <c r="L334" s="5"/>
      <c r="M334" s="5"/>
      <c r="N334" s="5"/>
      <c r="O334" s="5"/>
      <c r="P334" s="5"/>
      <c r="Q334" s="5"/>
      <c r="R334" s="5"/>
      <c r="S334" s="5"/>
      <c r="T334" s="5"/>
      <c r="U334" s="5"/>
      <c r="V334" s="5"/>
      <c r="W334" s="5"/>
    </row>
    <row r="335" spans="2:26" x14ac:dyDescent="0.2">
      <c r="B335" s="4" t="s">
        <v>21</v>
      </c>
      <c r="C335" s="5"/>
      <c r="D335" s="5"/>
      <c r="E335" s="5"/>
      <c r="F335" s="5"/>
      <c r="G335" s="5"/>
      <c r="H335" s="5"/>
      <c r="I335" s="5"/>
      <c r="J335" s="5"/>
      <c r="K335" s="5"/>
      <c r="L335" s="5"/>
      <c r="M335" s="5"/>
      <c r="N335" s="5"/>
      <c r="O335" s="5"/>
      <c r="P335" s="5"/>
      <c r="Q335" s="5"/>
      <c r="R335" s="5"/>
      <c r="S335" s="5"/>
      <c r="T335" s="5"/>
      <c r="U335" s="5"/>
      <c r="V335" s="5"/>
      <c r="W335" s="5"/>
    </row>
    <row r="336" spans="2:26" x14ac:dyDescent="0.2">
      <c r="B336" s="4" t="s">
        <v>20</v>
      </c>
      <c r="C336" s="5"/>
      <c r="D336" s="5"/>
      <c r="E336" s="5"/>
      <c r="F336" s="5"/>
      <c r="G336" s="5"/>
      <c r="H336" s="5"/>
      <c r="I336" s="5"/>
      <c r="J336" s="5"/>
      <c r="K336" s="5"/>
      <c r="L336" s="5"/>
      <c r="M336" s="5"/>
      <c r="N336" s="5"/>
      <c r="O336" s="5"/>
      <c r="P336" s="5"/>
      <c r="Q336" s="5"/>
      <c r="R336" s="5"/>
      <c r="S336" s="5"/>
      <c r="T336" s="5"/>
      <c r="U336" s="5"/>
      <c r="V336" s="5"/>
      <c r="W336" s="5"/>
    </row>
    <row r="337" spans="1:23" x14ac:dyDescent="0.2">
      <c r="B337" s="4" t="s">
        <v>0</v>
      </c>
      <c r="C337" s="5"/>
      <c r="D337" s="5"/>
      <c r="E337" s="5"/>
      <c r="F337" s="5"/>
      <c r="G337" s="5"/>
      <c r="H337" s="5"/>
      <c r="I337" s="5"/>
      <c r="J337" s="5"/>
      <c r="K337" s="5"/>
      <c r="L337" s="5"/>
      <c r="M337" s="5"/>
      <c r="N337" s="5"/>
      <c r="O337" s="5"/>
      <c r="P337" s="5"/>
      <c r="Q337" s="5"/>
      <c r="R337" s="5"/>
      <c r="S337" s="5"/>
      <c r="T337" s="5"/>
      <c r="U337" s="5"/>
      <c r="V337" s="5"/>
      <c r="W337" s="5"/>
    </row>
    <row r="338" spans="1:23" x14ac:dyDescent="0.2">
      <c r="B338" s="4" t="s">
        <v>22</v>
      </c>
      <c r="C338" s="5"/>
      <c r="D338" s="5"/>
      <c r="E338" s="5"/>
      <c r="F338" s="5"/>
      <c r="G338" s="5"/>
      <c r="H338" s="5"/>
      <c r="I338" s="5"/>
      <c r="J338" s="5"/>
      <c r="K338" s="5"/>
      <c r="L338" s="5"/>
      <c r="M338" s="5"/>
      <c r="N338" s="5"/>
      <c r="O338" s="5"/>
      <c r="P338" s="5"/>
      <c r="Q338" s="5"/>
      <c r="R338" s="5"/>
      <c r="S338" s="5"/>
      <c r="T338" s="5"/>
      <c r="U338" s="5"/>
      <c r="V338" s="5"/>
      <c r="W338" s="5"/>
    </row>
    <row r="339" spans="1:23" x14ac:dyDescent="0.2">
      <c r="B339" s="4" t="s">
        <v>23</v>
      </c>
      <c r="C339" s="5"/>
      <c r="D339" s="5"/>
      <c r="E339" s="5"/>
      <c r="F339" s="5"/>
      <c r="G339" s="5"/>
      <c r="H339" s="5"/>
      <c r="I339" s="5"/>
      <c r="J339" s="5"/>
      <c r="K339" s="5"/>
      <c r="L339" s="5"/>
      <c r="M339" s="5"/>
      <c r="N339" s="5"/>
      <c r="O339" s="5"/>
      <c r="P339" s="5"/>
      <c r="Q339" s="5"/>
      <c r="R339" s="5"/>
      <c r="S339" s="5"/>
      <c r="T339" s="5"/>
      <c r="U339" s="5"/>
      <c r="V339" s="5"/>
      <c r="W339" s="5"/>
    </row>
    <row r="340" spans="1:23" x14ac:dyDescent="0.2">
      <c r="B340" s="4" t="s">
        <v>17</v>
      </c>
      <c r="C340" s="5"/>
      <c r="D340" s="5"/>
      <c r="E340" s="5"/>
      <c r="F340" s="5"/>
      <c r="G340" s="5"/>
      <c r="H340" s="5"/>
      <c r="I340" s="5"/>
      <c r="J340" s="5"/>
      <c r="K340" s="5"/>
      <c r="L340" s="5"/>
      <c r="M340" s="5"/>
      <c r="N340" s="5"/>
      <c r="O340" s="5"/>
      <c r="P340" s="5"/>
      <c r="Q340" s="5"/>
      <c r="R340" s="5"/>
      <c r="S340" s="5"/>
      <c r="T340" s="5"/>
      <c r="U340" s="5"/>
      <c r="V340" s="5"/>
      <c r="W340" s="5"/>
    </row>
    <row r="341" spans="1:23" x14ac:dyDescent="0.2">
      <c r="B341" s="4" t="s">
        <v>1</v>
      </c>
      <c r="C341" s="5"/>
      <c r="D341" s="5"/>
      <c r="E341" s="5"/>
      <c r="F341" s="5"/>
      <c r="G341" s="5"/>
      <c r="H341" s="5"/>
      <c r="I341" s="5"/>
      <c r="J341" s="5"/>
      <c r="K341" s="5"/>
      <c r="L341" s="5"/>
      <c r="M341" s="5"/>
      <c r="N341" s="5"/>
      <c r="O341" s="5"/>
      <c r="P341" s="5"/>
      <c r="Q341" s="5"/>
      <c r="R341" s="5"/>
      <c r="S341" s="5"/>
      <c r="T341" s="5"/>
      <c r="U341" s="5"/>
      <c r="V341" s="5"/>
      <c r="W341" s="5"/>
    </row>
    <row r="342" spans="1:23" x14ac:dyDescent="0.2">
      <c r="B342" s="15" t="s">
        <v>9</v>
      </c>
      <c r="C342" s="19">
        <f t="shared" ref="C342:W342" si="137">SUM(C332:C341)</f>
        <v>5826.8886000000002</v>
      </c>
      <c r="D342" s="19">
        <f t="shared" si="137"/>
        <v>5313.5136000000002</v>
      </c>
      <c r="E342" s="19">
        <f t="shared" si="137"/>
        <v>4704.2406000000001</v>
      </c>
      <c r="F342" s="19">
        <f t="shared" si="137"/>
        <v>5299.0529999999999</v>
      </c>
      <c r="G342" s="19">
        <f t="shared" si="137"/>
        <v>6815.596199999999</v>
      </c>
      <c r="H342" s="19">
        <f t="shared" si="137"/>
        <v>7392.5114999999987</v>
      </c>
      <c r="I342" s="19">
        <f t="shared" si="137"/>
        <v>5746.2480000000005</v>
      </c>
      <c r="J342" s="19">
        <f t="shared" si="137"/>
        <v>6046.0653000000002</v>
      </c>
      <c r="K342" s="19">
        <f t="shared" si="137"/>
        <v>6550.5096000000003</v>
      </c>
      <c r="L342" s="19">
        <f t="shared" si="137"/>
        <v>6621.5705999999991</v>
      </c>
      <c r="M342" s="19">
        <f t="shared" si="137"/>
        <v>5789.7978000000003</v>
      </c>
      <c r="N342" s="19">
        <f t="shared" si="137"/>
        <v>5741.7677999999987</v>
      </c>
      <c r="O342" s="19">
        <f t="shared" si="137"/>
        <v>2583.2625000000003</v>
      </c>
      <c r="P342" s="19">
        <f t="shared" si="137"/>
        <v>3350.94</v>
      </c>
      <c r="Q342" s="19">
        <f t="shared" si="137"/>
        <v>5126.9025000000001</v>
      </c>
      <c r="R342" s="19">
        <f t="shared" si="137"/>
        <v>5652.7121999999999</v>
      </c>
      <c r="S342" s="19">
        <f t="shared" si="137"/>
        <v>6985.0994999999994</v>
      </c>
      <c r="T342" s="19">
        <f t="shared" si="137"/>
        <v>6088.4549999999999</v>
      </c>
      <c r="U342" s="19">
        <f t="shared" si="137"/>
        <v>6816.3224999999993</v>
      </c>
      <c r="V342" s="19">
        <f t="shared" si="137"/>
        <v>6721.9967999999999</v>
      </c>
      <c r="W342" s="19">
        <f t="shared" si="137"/>
        <v>3898.2029999999995</v>
      </c>
    </row>
    <row r="343" spans="1:23" x14ac:dyDescent="0.2">
      <c r="A343" s="3" t="s">
        <v>80</v>
      </c>
      <c r="B343" s="26" t="s">
        <v>91</v>
      </c>
      <c r="C343" s="25">
        <f>C342/C325/1000</f>
        <v>3.1596164623055468E-3</v>
      </c>
      <c r="D343" s="25">
        <f t="shared" ref="D343:W343" si="138">D342/D325/1000</f>
        <v>2.9527205259250117E-3</v>
      </c>
      <c r="E343" s="25">
        <f t="shared" si="138"/>
        <v>3.1966198718371953E-3</v>
      </c>
      <c r="F343" s="25">
        <f t="shared" si="138"/>
        <v>3.3390322912595213E-3</v>
      </c>
      <c r="G343" s="25">
        <f t="shared" si="138"/>
        <v>3.3010495245419493E-3</v>
      </c>
      <c r="H343" s="25">
        <f t="shared" si="138"/>
        <v>3.2499116413728987E-3</v>
      </c>
      <c r="I343" s="25">
        <f t="shared" si="138"/>
        <v>2.9989696576940409E-3</v>
      </c>
      <c r="J343" s="25">
        <f t="shared" si="138"/>
        <v>2.8713729955656526E-3</v>
      </c>
      <c r="K343" s="25">
        <f t="shared" si="138"/>
        <v>2.6388362787875424E-3</v>
      </c>
      <c r="L343" s="25">
        <f t="shared" si="138"/>
        <v>2.519550657025596E-3</v>
      </c>
      <c r="M343" s="25">
        <f t="shared" si="138"/>
        <v>2.3444127700843155E-3</v>
      </c>
      <c r="N343" s="25">
        <f t="shared" si="138"/>
        <v>2.2018908332017651E-3</v>
      </c>
      <c r="O343" s="25">
        <f t="shared" si="138"/>
        <v>2.3656422106079771E-3</v>
      </c>
      <c r="P343" s="25">
        <f t="shared" si="138"/>
        <v>2.4643934910845637E-3</v>
      </c>
      <c r="Q343" s="25">
        <f t="shared" si="138"/>
        <v>2.2585512599907179E-3</v>
      </c>
      <c r="R343" s="25">
        <f t="shared" si="138"/>
        <v>2.1942755263623373E-3</v>
      </c>
      <c r="S343" s="25">
        <f t="shared" si="138"/>
        <v>2.0550901367253119E-3</v>
      </c>
      <c r="T343" s="25">
        <f t="shared" si="138"/>
        <v>2.0256474537682289E-3</v>
      </c>
      <c r="U343" s="25">
        <f t="shared" si="138"/>
        <v>2.0943365841727692E-3</v>
      </c>
      <c r="V343" s="25">
        <f t="shared" si="138"/>
        <v>2.061420117216248E-3</v>
      </c>
      <c r="W343" s="25">
        <f t="shared" si="138"/>
        <v>3.6085793899858091E-3</v>
      </c>
    </row>
    <row r="345" spans="1:23" x14ac:dyDescent="0.2">
      <c r="B345" s="4" t="s">
        <v>18</v>
      </c>
      <c r="C345" s="11">
        <f t="shared" ref="C345:W345" si="139">IFERROR(C332/C342,0)</f>
        <v>0.99175460467873022</v>
      </c>
      <c r="D345" s="11">
        <f t="shared" si="139"/>
        <v>0.99111683839484299</v>
      </c>
      <c r="E345" s="11">
        <f t="shared" si="139"/>
        <v>0.99081934712267905</v>
      </c>
      <c r="F345" s="11">
        <f t="shared" si="139"/>
        <v>0.99249582897170485</v>
      </c>
      <c r="G345" s="11">
        <f t="shared" si="139"/>
        <v>0.9949063003468428</v>
      </c>
      <c r="H345" s="11">
        <f t="shared" si="139"/>
        <v>0.99489645704304952</v>
      </c>
      <c r="I345" s="11">
        <f t="shared" si="139"/>
        <v>0.99358760707856675</v>
      </c>
      <c r="J345" s="11">
        <f t="shared" si="139"/>
        <v>0.99327046633121874</v>
      </c>
      <c r="K345" s="11">
        <f t="shared" si="139"/>
        <v>0.99383009834837888</v>
      </c>
      <c r="L345" s="11">
        <f t="shared" si="139"/>
        <v>0.99358736732339603</v>
      </c>
      <c r="M345" s="11">
        <f t="shared" si="139"/>
        <v>0.9936443376312728</v>
      </c>
      <c r="N345" s="11">
        <f t="shared" si="139"/>
        <v>0.99517148708103453</v>
      </c>
      <c r="O345" s="11">
        <f t="shared" si="139"/>
        <v>0.99040167230391796</v>
      </c>
      <c r="P345" s="11">
        <f t="shared" si="139"/>
        <v>0.99315341366900034</v>
      </c>
      <c r="Q345" s="11">
        <f t="shared" si="139"/>
        <v>0.99890723492401112</v>
      </c>
      <c r="R345" s="11">
        <f t="shared" si="139"/>
        <v>1</v>
      </c>
      <c r="S345" s="11">
        <f t="shared" si="139"/>
        <v>1</v>
      </c>
      <c r="T345" s="11">
        <f t="shared" si="139"/>
        <v>1</v>
      </c>
      <c r="U345" s="11">
        <f t="shared" si="139"/>
        <v>0.99995708829797891</v>
      </c>
      <c r="V345" s="11">
        <f t="shared" si="139"/>
        <v>1</v>
      </c>
      <c r="W345" s="11">
        <f t="shared" si="139"/>
        <v>1</v>
      </c>
    </row>
    <row r="346" spans="1:23" x14ac:dyDescent="0.2">
      <c r="B346" s="4" t="s">
        <v>19</v>
      </c>
      <c r="C346" s="11">
        <f t="shared" ref="C346:W346" si="140">IFERROR(C333/C342,0)</f>
        <v>8.2453953212697408E-3</v>
      </c>
      <c r="D346" s="11">
        <f t="shared" si="140"/>
        <v>8.8831616051570847E-3</v>
      </c>
      <c r="E346" s="11">
        <f t="shared" si="140"/>
        <v>9.1806528773209425E-3</v>
      </c>
      <c r="F346" s="11">
        <f t="shared" si="140"/>
        <v>7.504171028295056E-3</v>
      </c>
      <c r="G346" s="11">
        <f t="shared" si="140"/>
        <v>5.0936996531572697E-3</v>
      </c>
      <c r="H346" s="11">
        <f t="shared" si="140"/>
        <v>5.1035429569504234E-3</v>
      </c>
      <c r="I346" s="11">
        <f t="shared" si="140"/>
        <v>6.4123929214332537E-3</v>
      </c>
      <c r="J346" s="11">
        <f t="shared" si="140"/>
        <v>6.7295336687812476E-3</v>
      </c>
      <c r="K346" s="11">
        <f t="shared" si="140"/>
        <v>6.1699016516211201E-3</v>
      </c>
      <c r="L346" s="11">
        <f t="shared" si="140"/>
        <v>6.4126326766039471E-3</v>
      </c>
      <c r="M346" s="11">
        <f t="shared" si="140"/>
        <v>6.3556623687272794E-3</v>
      </c>
      <c r="N346" s="11">
        <f t="shared" si="140"/>
        <v>4.8285129189654802E-3</v>
      </c>
      <c r="O346" s="11">
        <f t="shared" si="140"/>
        <v>9.5983276960819892E-3</v>
      </c>
      <c r="P346" s="11">
        <f t="shared" si="140"/>
        <v>6.8465863309996608E-3</v>
      </c>
      <c r="Q346" s="11">
        <f t="shared" si="140"/>
        <v>1.0927650759888646E-3</v>
      </c>
      <c r="R346" s="11">
        <f t="shared" si="140"/>
        <v>0</v>
      </c>
      <c r="S346" s="11">
        <f t="shared" si="140"/>
        <v>0</v>
      </c>
      <c r="T346" s="11">
        <f t="shared" si="140"/>
        <v>0</v>
      </c>
      <c r="U346" s="11">
        <f t="shared" si="140"/>
        <v>4.291170202114116E-5</v>
      </c>
      <c r="V346" s="11">
        <f t="shared" si="140"/>
        <v>0</v>
      </c>
      <c r="W346" s="11">
        <f t="shared" si="140"/>
        <v>0</v>
      </c>
    </row>
    <row r="347" spans="1:23" x14ac:dyDescent="0.2">
      <c r="B347" s="4" t="s">
        <v>16</v>
      </c>
      <c r="C347" s="11">
        <f t="shared" ref="C347:W347" si="141">IFERROR(C334/C342,0)</f>
        <v>0</v>
      </c>
      <c r="D347" s="11">
        <f t="shared" si="141"/>
        <v>0</v>
      </c>
      <c r="E347" s="11">
        <f t="shared" si="141"/>
        <v>0</v>
      </c>
      <c r="F347" s="11">
        <f t="shared" si="141"/>
        <v>0</v>
      </c>
      <c r="G347" s="11">
        <f t="shared" si="141"/>
        <v>0</v>
      </c>
      <c r="H347" s="11">
        <f t="shared" si="141"/>
        <v>0</v>
      </c>
      <c r="I347" s="11">
        <f t="shared" si="141"/>
        <v>0</v>
      </c>
      <c r="J347" s="11">
        <f t="shared" si="141"/>
        <v>0</v>
      </c>
      <c r="K347" s="11">
        <f t="shared" si="141"/>
        <v>0</v>
      </c>
      <c r="L347" s="11">
        <f t="shared" si="141"/>
        <v>0</v>
      </c>
      <c r="M347" s="11">
        <f t="shared" si="141"/>
        <v>0</v>
      </c>
      <c r="N347" s="11">
        <f t="shared" si="141"/>
        <v>0</v>
      </c>
      <c r="O347" s="11">
        <f t="shared" si="141"/>
        <v>0</v>
      </c>
      <c r="P347" s="11">
        <f t="shared" si="141"/>
        <v>0</v>
      </c>
      <c r="Q347" s="11">
        <f t="shared" si="141"/>
        <v>0</v>
      </c>
      <c r="R347" s="11">
        <f t="shared" si="141"/>
        <v>0</v>
      </c>
      <c r="S347" s="11">
        <f t="shared" si="141"/>
        <v>0</v>
      </c>
      <c r="T347" s="11">
        <f t="shared" si="141"/>
        <v>0</v>
      </c>
      <c r="U347" s="11">
        <f t="shared" si="141"/>
        <v>0</v>
      </c>
      <c r="V347" s="11">
        <f t="shared" si="141"/>
        <v>0</v>
      </c>
      <c r="W347" s="11">
        <f t="shared" si="141"/>
        <v>0</v>
      </c>
    </row>
    <row r="348" spans="1:23" x14ac:dyDescent="0.2">
      <c r="B348" s="4" t="s">
        <v>21</v>
      </c>
      <c r="C348" s="11">
        <f t="shared" ref="C348:W348" si="142">IFERROR(C335/C342,0)</f>
        <v>0</v>
      </c>
      <c r="D348" s="11">
        <f t="shared" si="142"/>
        <v>0</v>
      </c>
      <c r="E348" s="11">
        <f t="shared" si="142"/>
        <v>0</v>
      </c>
      <c r="F348" s="11">
        <f t="shared" si="142"/>
        <v>0</v>
      </c>
      <c r="G348" s="11">
        <f t="shared" si="142"/>
        <v>0</v>
      </c>
      <c r="H348" s="11">
        <f t="shared" si="142"/>
        <v>0</v>
      </c>
      <c r="I348" s="11">
        <f t="shared" si="142"/>
        <v>0</v>
      </c>
      <c r="J348" s="11">
        <f t="shared" si="142"/>
        <v>0</v>
      </c>
      <c r="K348" s="11">
        <f t="shared" si="142"/>
        <v>0</v>
      </c>
      <c r="L348" s="11">
        <f t="shared" si="142"/>
        <v>0</v>
      </c>
      <c r="M348" s="11">
        <f t="shared" si="142"/>
        <v>0</v>
      </c>
      <c r="N348" s="11">
        <f t="shared" si="142"/>
        <v>0</v>
      </c>
      <c r="O348" s="11">
        <f t="shared" si="142"/>
        <v>0</v>
      </c>
      <c r="P348" s="11">
        <f t="shared" si="142"/>
        <v>0</v>
      </c>
      <c r="Q348" s="11">
        <f t="shared" si="142"/>
        <v>0</v>
      </c>
      <c r="R348" s="11">
        <f t="shared" si="142"/>
        <v>0</v>
      </c>
      <c r="S348" s="11">
        <f t="shared" si="142"/>
        <v>0</v>
      </c>
      <c r="T348" s="11">
        <f t="shared" si="142"/>
        <v>0</v>
      </c>
      <c r="U348" s="11">
        <f t="shared" si="142"/>
        <v>0</v>
      </c>
      <c r="V348" s="11">
        <f t="shared" si="142"/>
        <v>0</v>
      </c>
      <c r="W348" s="11">
        <f t="shared" si="142"/>
        <v>0</v>
      </c>
    </row>
    <row r="349" spans="1:23" x14ac:dyDescent="0.2">
      <c r="B349" s="4" t="s">
        <v>20</v>
      </c>
      <c r="C349" s="11">
        <f t="shared" ref="C349:W349" si="143">IFERROR(C336/C342,0)</f>
        <v>0</v>
      </c>
      <c r="D349" s="11">
        <f t="shared" si="143"/>
        <v>0</v>
      </c>
      <c r="E349" s="11">
        <f t="shared" si="143"/>
        <v>0</v>
      </c>
      <c r="F349" s="11">
        <f t="shared" si="143"/>
        <v>0</v>
      </c>
      <c r="G349" s="11">
        <f t="shared" si="143"/>
        <v>0</v>
      </c>
      <c r="H349" s="11">
        <f t="shared" si="143"/>
        <v>0</v>
      </c>
      <c r="I349" s="11">
        <f t="shared" si="143"/>
        <v>0</v>
      </c>
      <c r="J349" s="11">
        <f t="shared" si="143"/>
        <v>0</v>
      </c>
      <c r="K349" s="11">
        <f t="shared" si="143"/>
        <v>0</v>
      </c>
      <c r="L349" s="11">
        <f t="shared" si="143"/>
        <v>0</v>
      </c>
      <c r="M349" s="11">
        <f t="shared" si="143"/>
        <v>0</v>
      </c>
      <c r="N349" s="11">
        <f t="shared" si="143"/>
        <v>0</v>
      </c>
      <c r="O349" s="11">
        <f t="shared" si="143"/>
        <v>0</v>
      </c>
      <c r="P349" s="11">
        <f t="shared" si="143"/>
        <v>0</v>
      </c>
      <c r="Q349" s="11">
        <f t="shared" si="143"/>
        <v>0</v>
      </c>
      <c r="R349" s="11">
        <f t="shared" si="143"/>
        <v>0</v>
      </c>
      <c r="S349" s="11">
        <f t="shared" si="143"/>
        <v>0</v>
      </c>
      <c r="T349" s="11">
        <f t="shared" si="143"/>
        <v>0</v>
      </c>
      <c r="U349" s="11">
        <f t="shared" si="143"/>
        <v>0</v>
      </c>
      <c r="V349" s="11">
        <f t="shared" si="143"/>
        <v>0</v>
      </c>
      <c r="W349" s="11">
        <f t="shared" si="143"/>
        <v>0</v>
      </c>
    </row>
    <row r="350" spans="1:23" x14ac:dyDescent="0.2">
      <c r="B350" s="4" t="s">
        <v>0</v>
      </c>
      <c r="C350" s="11">
        <f t="shared" ref="C350:W350" si="144">IFERROR(C337/C342,0)</f>
        <v>0</v>
      </c>
      <c r="D350" s="11">
        <f t="shared" si="144"/>
        <v>0</v>
      </c>
      <c r="E350" s="11">
        <f t="shared" si="144"/>
        <v>0</v>
      </c>
      <c r="F350" s="11">
        <f t="shared" si="144"/>
        <v>0</v>
      </c>
      <c r="G350" s="11">
        <f t="shared" si="144"/>
        <v>0</v>
      </c>
      <c r="H350" s="11">
        <f t="shared" si="144"/>
        <v>0</v>
      </c>
      <c r="I350" s="11">
        <f t="shared" si="144"/>
        <v>0</v>
      </c>
      <c r="J350" s="11">
        <f t="shared" si="144"/>
        <v>0</v>
      </c>
      <c r="K350" s="11">
        <f t="shared" si="144"/>
        <v>0</v>
      </c>
      <c r="L350" s="11">
        <f t="shared" si="144"/>
        <v>0</v>
      </c>
      <c r="M350" s="11">
        <f t="shared" si="144"/>
        <v>0</v>
      </c>
      <c r="N350" s="11">
        <f t="shared" si="144"/>
        <v>0</v>
      </c>
      <c r="O350" s="11">
        <f t="shared" si="144"/>
        <v>0</v>
      </c>
      <c r="P350" s="11">
        <f t="shared" si="144"/>
        <v>0</v>
      </c>
      <c r="Q350" s="11">
        <f t="shared" si="144"/>
        <v>0</v>
      </c>
      <c r="R350" s="11">
        <f t="shared" si="144"/>
        <v>0</v>
      </c>
      <c r="S350" s="11">
        <f t="shared" si="144"/>
        <v>0</v>
      </c>
      <c r="T350" s="11">
        <f t="shared" si="144"/>
        <v>0</v>
      </c>
      <c r="U350" s="11">
        <f t="shared" si="144"/>
        <v>0</v>
      </c>
      <c r="V350" s="11">
        <f t="shared" si="144"/>
        <v>0</v>
      </c>
      <c r="W350" s="11">
        <f t="shared" si="144"/>
        <v>0</v>
      </c>
    </row>
    <row r="351" spans="1:23" x14ac:dyDescent="0.2">
      <c r="B351" s="4" t="s">
        <v>22</v>
      </c>
      <c r="C351" s="11">
        <f t="shared" ref="C351:W351" si="145">IFERROR(C338/C342,0)</f>
        <v>0</v>
      </c>
      <c r="D351" s="11">
        <f t="shared" si="145"/>
        <v>0</v>
      </c>
      <c r="E351" s="11">
        <f t="shared" si="145"/>
        <v>0</v>
      </c>
      <c r="F351" s="11">
        <f t="shared" si="145"/>
        <v>0</v>
      </c>
      <c r="G351" s="11">
        <f t="shared" si="145"/>
        <v>0</v>
      </c>
      <c r="H351" s="11">
        <f t="shared" si="145"/>
        <v>0</v>
      </c>
      <c r="I351" s="11">
        <f t="shared" si="145"/>
        <v>0</v>
      </c>
      <c r="J351" s="11">
        <f t="shared" si="145"/>
        <v>0</v>
      </c>
      <c r="K351" s="11">
        <f t="shared" si="145"/>
        <v>0</v>
      </c>
      <c r="L351" s="11">
        <f t="shared" si="145"/>
        <v>0</v>
      </c>
      <c r="M351" s="11">
        <f t="shared" si="145"/>
        <v>0</v>
      </c>
      <c r="N351" s="11">
        <f t="shared" si="145"/>
        <v>0</v>
      </c>
      <c r="O351" s="11">
        <f t="shared" si="145"/>
        <v>0</v>
      </c>
      <c r="P351" s="11">
        <f t="shared" si="145"/>
        <v>0</v>
      </c>
      <c r="Q351" s="11">
        <f t="shared" si="145"/>
        <v>0</v>
      </c>
      <c r="R351" s="11">
        <f t="shared" si="145"/>
        <v>0</v>
      </c>
      <c r="S351" s="11">
        <f t="shared" si="145"/>
        <v>0</v>
      </c>
      <c r="T351" s="11">
        <f t="shared" si="145"/>
        <v>0</v>
      </c>
      <c r="U351" s="11">
        <f t="shared" si="145"/>
        <v>0</v>
      </c>
      <c r="V351" s="11">
        <f t="shared" si="145"/>
        <v>0</v>
      </c>
      <c r="W351" s="11">
        <f t="shared" si="145"/>
        <v>0</v>
      </c>
    </row>
    <row r="352" spans="1:23" x14ac:dyDescent="0.2">
      <c r="B352" s="4" t="s">
        <v>23</v>
      </c>
      <c r="C352" s="11">
        <f t="shared" ref="C352:W352" si="146">IFERROR(C339/C342,0)</f>
        <v>0</v>
      </c>
      <c r="D352" s="11">
        <f t="shared" si="146"/>
        <v>0</v>
      </c>
      <c r="E352" s="11">
        <f t="shared" si="146"/>
        <v>0</v>
      </c>
      <c r="F352" s="11">
        <f t="shared" si="146"/>
        <v>0</v>
      </c>
      <c r="G352" s="11">
        <f t="shared" si="146"/>
        <v>0</v>
      </c>
      <c r="H352" s="11">
        <f t="shared" si="146"/>
        <v>0</v>
      </c>
      <c r="I352" s="11">
        <f t="shared" si="146"/>
        <v>0</v>
      </c>
      <c r="J352" s="11">
        <f t="shared" si="146"/>
        <v>0</v>
      </c>
      <c r="K352" s="11">
        <f t="shared" si="146"/>
        <v>0</v>
      </c>
      <c r="L352" s="11">
        <f t="shared" si="146"/>
        <v>0</v>
      </c>
      <c r="M352" s="11">
        <f t="shared" si="146"/>
        <v>0</v>
      </c>
      <c r="N352" s="11">
        <f t="shared" si="146"/>
        <v>0</v>
      </c>
      <c r="O352" s="11">
        <f t="shared" si="146"/>
        <v>0</v>
      </c>
      <c r="P352" s="11">
        <f t="shared" si="146"/>
        <v>0</v>
      </c>
      <c r="Q352" s="11">
        <f t="shared" si="146"/>
        <v>0</v>
      </c>
      <c r="R352" s="11">
        <f t="shared" si="146"/>
        <v>0</v>
      </c>
      <c r="S352" s="11">
        <f t="shared" si="146"/>
        <v>0</v>
      </c>
      <c r="T352" s="11">
        <f t="shared" si="146"/>
        <v>0</v>
      </c>
      <c r="U352" s="11">
        <f t="shared" si="146"/>
        <v>0</v>
      </c>
      <c r="V352" s="11">
        <f t="shared" si="146"/>
        <v>0</v>
      </c>
      <c r="W352" s="11">
        <f t="shared" si="146"/>
        <v>0</v>
      </c>
    </row>
    <row r="353" spans="2:23" x14ac:dyDescent="0.2">
      <c r="B353" s="4" t="s">
        <v>17</v>
      </c>
      <c r="C353" s="11">
        <f t="shared" ref="C353:W353" si="147">IFERROR(C340/C342,0)</f>
        <v>0</v>
      </c>
      <c r="D353" s="11">
        <f t="shared" si="147"/>
        <v>0</v>
      </c>
      <c r="E353" s="11">
        <f t="shared" si="147"/>
        <v>0</v>
      </c>
      <c r="F353" s="11">
        <f t="shared" si="147"/>
        <v>0</v>
      </c>
      <c r="G353" s="11">
        <f t="shared" si="147"/>
        <v>0</v>
      </c>
      <c r="H353" s="11">
        <f t="shared" si="147"/>
        <v>0</v>
      </c>
      <c r="I353" s="11">
        <f t="shared" si="147"/>
        <v>0</v>
      </c>
      <c r="J353" s="11">
        <f t="shared" si="147"/>
        <v>0</v>
      </c>
      <c r="K353" s="11">
        <f t="shared" si="147"/>
        <v>0</v>
      </c>
      <c r="L353" s="11">
        <f t="shared" si="147"/>
        <v>0</v>
      </c>
      <c r="M353" s="11">
        <f t="shared" si="147"/>
        <v>0</v>
      </c>
      <c r="N353" s="11">
        <f t="shared" si="147"/>
        <v>0</v>
      </c>
      <c r="O353" s="11">
        <f t="shared" si="147"/>
        <v>0</v>
      </c>
      <c r="P353" s="11">
        <f t="shared" si="147"/>
        <v>0</v>
      </c>
      <c r="Q353" s="11">
        <f t="shared" si="147"/>
        <v>0</v>
      </c>
      <c r="R353" s="11">
        <f t="shared" si="147"/>
        <v>0</v>
      </c>
      <c r="S353" s="11">
        <f t="shared" si="147"/>
        <v>0</v>
      </c>
      <c r="T353" s="11">
        <f t="shared" si="147"/>
        <v>0</v>
      </c>
      <c r="U353" s="11">
        <f t="shared" si="147"/>
        <v>0</v>
      </c>
      <c r="V353" s="11">
        <f t="shared" si="147"/>
        <v>0</v>
      </c>
      <c r="W353" s="11">
        <f t="shared" si="147"/>
        <v>0</v>
      </c>
    </row>
    <row r="354" spans="2:23" x14ac:dyDescent="0.2">
      <c r="B354" s="4" t="s">
        <v>24</v>
      </c>
      <c r="C354" s="11">
        <f t="shared" ref="C354:W354" si="148">IFERROR(C341/C342,0)</f>
        <v>0</v>
      </c>
      <c r="D354" s="11">
        <f t="shared" si="148"/>
        <v>0</v>
      </c>
      <c r="E354" s="11">
        <f t="shared" si="148"/>
        <v>0</v>
      </c>
      <c r="F354" s="11">
        <f t="shared" si="148"/>
        <v>0</v>
      </c>
      <c r="G354" s="11">
        <f t="shared" si="148"/>
        <v>0</v>
      </c>
      <c r="H354" s="11">
        <f t="shared" si="148"/>
        <v>0</v>
      </c>
      <c r="I354" s="11">
        <f t="shared" si="148"/>
        <v>0</v>
      </c>
      <c r="J354" s="11">
        <f t="shared" si="148"/>
        <v>0</v>
      </c>
      <c r="K354" s="11">
        <f t="shared" si="148"/>
        <v>0</v>
      </c>
      <c r="L354" s="11">
        <f t="shared" si="148"/>
        <v>0</v>
      </c>
      <c r="M354" s="11">
        <f t="shared" si="148"/>
        <v>0</v>
      </c>
      <c r="N354" s="11">
        <f t="shared" si="148"/>
        <v>0</v>
      </c>
      <c r="O354" s="11">
        <f t="shared" si="148"/>
        <v>0</v>
      </c>
      <c r="P354" s="11">
        <f t="shared" si="148"/>
        <v>0</v>
      </c>
      <c r="Q354" s="11">
        <f t="shared" si="148"/>
        <v>0</v>
      </c>
      <c r="R354" s="11">
        <f t="shared" si="148"/>
        <v>0</v>
      </c>
      <c r="S354" s="11">
        <f t="shared" si="148"/>
        <v>0</v>
      </c>
      <c r="T354" s="11">
        <f t="shared" si="148"/>
        <v>0</v>
      </c>
      <c r="U354" s="11">
        <f t="shared" si="148"/>
        <v>0</v>
      </c>
      <c r="V354" s="11">
        <f t="shared" si="148"/>
        <v>0</v>
      </c>
      <c r="W354" s="11">
        <f t="shared" si="148"/>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4CB3-81C1-4EC9-89F7-BE25A6332454}">
  <sheetPr codeName="Sheet21">
    <tabColor rgb="FFFF0000"/>
    <outlinePr summaryBelow="0"/>
  </sheetPr>
  <dimension ref="A1:AB354"/>
  <sheetViews>
    <sheetView zoomScale="85" zoomScaleNormal="85" workbookViewId="0">
      <pane xSplit="2" ySplit="1" topLeftCell="C2" activePane="bottomRight" state="frozen"/>
      <selection activeCell="C11" sqref="C11:W20"/>
      <selection pane="topRight" activeCell="C11" sqref="C11:W20"/>
      <selection pane="bottomLeft" activeCell="C11" sqref="C11:W20"/>
      <selection pane="bottomRight" activeCell="C11" sqref="C11:W20"/>
    </sheetView>
  </sheetViews>
  <sheetFormatPr defaultColWidth="9.140625" defaultRowHeight="12.75" outlineLevelRow="1" x14ac:dyDescent="0.2"/>
  <cols>
    <col min="1" max="1" width="11.7109375" style="1" customWidth="1"/>
    <col min="2" max="2" width="37.28515625" style="1" bestFit="1" customWidth="1"/>
    <col min="3" max="23" width="9.7109375" style="1" customWidth="1"/>
    <col min="24" max="24" width="4.7109375" style="1" customWidth="1"/>
    <col min="25" max="25" width="39.85546875" style="1" customWidth="1"/>
    <col min="26" max="26" width="46.42578125" bestFit="1" customWidth="1"/>
    <col min="27" max="27" width="4.7109375" style="1" customWidth="1"/>
    <col min="28" max="28" width="8.7109375" style="1" customWidth="1"/>
    <col min="29" max="16384" width="9.140625" style="1"/>
  </cols>
  <sheetData>
    <row r="1" spans="1:28" ht="46.9" customHeight="1" thickBot="1" x14ac:dyDescent="0.25">
      <c r="A1" s="27" t="s">
        <v>220</v>
      </c>
      <c r="B1" s="27" t="s">
        <v>50</v>
      </c>
      <c r="C1" s="2">
        <v>2000</v>
      </c>
      <c r="D1" s="2">
        <v>2001</v>
      </c>
      <c r="E1" s="2">
        <v>2002</v>
      </c>
      <c r="F1" s="2">
        <v>2003</v>
      </c>
      <c r="G1" s="2">
        <v>2004</v>
      </c>
      <c r="H1" s="2">
        <v>2005</v>
      </c>
      <c r="I1" s="2">
        <v>2006</v>
      </c>
      <c r="J1" s="2">
        <v>2007</v>
      </c>
      <c r="K1" s="2">
        <v>2008</v>
      </c>
      <c r="L1" s="2">
        <v>2009</v>
      </c>
      <c r="M1" s="2">
        <v>2010</v>
      </c>
      <c r="N1" s="2">
        <v>2011</v>
      </c>
      <c r="O1" s="2">
        <v>2012</v>
      </c>
      <c r="P1" s="2">
        <v>2013</v>
      </c>
      <c r="Q1" s="2">
        <v>2014</v>
      </c>
      <c r="R1" s="2">
        <v>2015</v>
      </c>
      <c r="S1" s="2">
        <v>2016</v>
      </c>
      <c r="T1" s="2">
        <v>2017</v>
      </c>
      <c r="U1" s="2">
        <v>2018</v>
      </c>
      <c r="V1" s="2">
        <v>2019</v>
      </c>
      <c r="W1" s="2">
        <v>2020</v>
      </c>
      <c r="X1" s="2"/>
      <c r="Y1" s="2" t="s">
        <v>34</v>
      </c>
      <c r="Z1" s="2" t="s">
        <v>33</v>
      </c>
      <c r="AA1" s="2"/>
      <c r="AB1" s="2" t="s">
        <v>35</v>
      </c>
    </row>
    <row r="2" spans="1:28" s="29" customFormat="1" ht="13.5" thickTop="1" x14ac:dyDescent="0.2">
      <c r="A2" s="28" t="s">
        <v>80</v>
      </c>
      <c r="C2" s="28"/>
      <c r="D2" s="28"/>
      <c r="E2" s="28"/>
      <c r="F2" s="28"/>
      <c r="G2" s="28"/>
      <c r="H2" s="28"/>
      <c r="I2" s="28"/>
      <c r="J2" s="28"/>
      <c r="K2" s="28"/>
      <c r="L2" s="28"/>
      <c r="M2" s="28"/>
      <c r="N2" s="28"/>
      <c r="O2" s="28"/>
      <c r="P2" s="28"/>
      <c r="Q2" s="28"/>
      <c r="R2" s="28"/>
      <c r="S2" s="28"/>
      <c r="T2" s="28"/>
      <c r="U2" s="28"/>
      <c r="V2" s="28"/>
      <c r="W2" s="28"/>
      <c r="X2" s="28"/>
      <c r="Y2" s="28"/>
      <c r="AA2" s="28"/>
      <c r="AB2" s="28"/>
    </row>
    <row r="3" spans="1:28" outlineLevel="1" x14ac:dyDescent="0.2">
      <c r="A3" s="6"/>
      <c r="B3" s="20" t="s">
        <v>88</v>
      </c>
      <c r="C3" s="5">
        <f>C37+C177+C212+C247+C287+C325</f>
        <v>81031.981439482479</v>
      </c>
      <c r="D3" s="5">
        <f t="shared" ref="D3:W3" si="0">D37+D177+D212+D247+D287+D325</f>
        <v>78595.898865527881</v>
      </c>
      <c r="E3" s="5">
        <f t="shared" si="0"/>
        <v>81379.679771563635</v>
      </c>
      <c r="F3" s="5">
        <f t="shared" si="0"/>
        <v>78679.025694208496</v>
      </c>
      <c r="G3" s="5">
        <f t="shared" si="0"/>
        <v>80821.119925876847</v>
      </c>
      <c r="H3" s="5">
        <f t="shared" si="0"/>
        <v>79280.785043421871</v>
      </c>
      <c r="I3" s="5">
        <f t="shared" si="0"/>
        <v>77639.573200938612</v>
      </c>
      <c r="J3" s="5">
        <f t="shared" si="0"/>
        <v>81771.854357867036</v>
      </c>
      <c r="K3" s="5">
        <f t="shared" si="0"/>
        <v>82510.847038599037</v>
      </c>
      <c r="L3" s="5">
        <f t="shared" si="0"/>
        <v>80502.322058301535</v>
      </c>
      <c r="M3" s="5">
        <f t="shared" si="0"/>
        <v>86002.465977918866</v>
      </c>
      <c r="N3" s="5">
        <f t="shared" si="0"/>
        <v>85289.930902670894</v>
      </c>
      <c r="O3" s="5">
        <f t="shared" si="0"/>
        <v>82754.079315489827</v>
      </c>
      <c r="P3" s="5">
        <f t="shared" si="0"/>
        <v>84262.488033540663</v>
      </c>
      <c r="Q3" s="5">
        <f t="shared" si="0"/>
        <v>85109.60948893147</v>
      </c>
      <c r="R3" s="5">
        <f t="shared" si="0"/>
        <v>84518.514946065727</v>
      </c>
      <c r="S3" s="5">
        <f t="shared" si="0"/>
        <v>91125.437304205436</v>
      </c>
      <c r="T3" s="5">
        <f t="shared" si="0"/>
        <v>98178.933891816298</v>
      </c>
      <c r="U3" s="5">
        <f t="shared" si="0"/>
        <v>107287.86376693787</v>
      </c>
      <c r="V3" s="5">
        <f t="shared" si="0"/>
        <v>107858.71446903078</v>
      </c>
      <c r="W3" s="5">
        <f t="shared" si="0"/>
        <v>77026.071170171315</v>
      </c>
      <c r="Z3" s="21"/>
    </row>
    <row r="4" spans="1:28" outlineLevel="1" x14ac:dyDescent="0.2">
      <c r="A4" s="6"/>
      <c r="B4" s="7" t="s">
        <v>25</v>
      </c>
      <c r="C4" s="5"/>
      <c r="D4" s="5"/>
      <c r="E4" s="5"/>
      <c r="F4" s="5"/>
      <c r="G4" s="5"/>
      <c r="H4" s="5"/>
      <c r="I4" s="5"/>
      <c r="J4" s="5"/>
      <c r="K4" s="5"/>
      <c r="L4" s="5"/>
      <c r="M4" s="5"/>
      <c r="N4" s="5"/>
      <c r="O4" s="5"/>
      <c r="P4" s="5"/>
      <c r="Q4" s="5"/>
      <c r="R4" s="5"/>
      <c r="S4" s="5"/>
      <c r="T4" s="5"/>
      <c r="U4" s="5"/>
      <c r="V4" s="5"/>
      <c r="W4" s="5"/>
    </row>
    <row r="5" spans="1:28" outlineLevel="1" x14ac:dyDescent="0.2">
      <c r="A5" s="6"/>
      <c r="B5" s="7" t="s">
        <v>30</v>
      </c>
      <c r="C5" s="5"/>
      <c r="D5" s="5"/>
      <c r="E5" s="5"/>
      <c r="F5" s="5"/>
      <c r="G5" s="5"/>
      <c r="H5" s="5"/>
      <c r="I5" s="5"/>
      <c r="J5" s="5"/>
      <c r="K5" s="5"/>
      <c r="L5" s="5"/>
      <c r="M5" s="5"/>
      <c r="N5" s="5"/>
      <c r="O5" s="5"/>
      <c r="P5" s="5"/>
      <c r="Q5" s="5"/>
      <c r="R5" s="5"/>
      <c r="S5" s="5"/>
      <c r="T5" s="5"/>
      <c r="U5" s="5"/>
      <c r="V5" s="5"/>
      <c r="W5" s="5"/>
    </row>
    <row r="6" spans="1:28" outlineLevel="1" x14ac:dyDescent="0.2">
      <c r="A6" s="6"/>
      <c r="B6" s="7" t="s">
        <v>31</v>
      </c>
      <c r="C6" s="5"/>
      <c r="D6" s="5"/>
      <c r="E6" s="5"/>
      <c r="F6" s="5"/>
      <c r="G6" s="5"/>
      <c r="H6" s="5"/>
      <c r="I6" s="5"/>
      <c r="J6" s="5"/>
      <c r="K6" s="5"/>
      <c r="L6" s="5"/>
      <c r="M6" s="5"/>
      <c r="N6" s="5"/>
      <c r="O6" s="5"/>
      <c r="P6" s="5"/>
      <c r="Q6" s="5"/>
      <c r="R6" s="5"/>
      <c r="S6" s="5"/>
      <c r="T6" s="5"/>
      <c r="U6" s="5"/>
      <c r="V6" s="5"/>
      <c r="W6" s="5"/>
    </row>
    <row r="7" spans="1:28" outlineLevel="1" x14ac:dyDescent="0.2">
      <c r="A7" s="6"/>
      <c r="B7" s="7" t="s">
        <v>140</v>
      </c>
      <c r="C7" s="14"/>
      <c r="D7" s="14"/>
      <c r="E7" s="14"/>
      <c r="F7" s="14"/>
      <c r="G7" s="14"/>
      <c r="H7" s="14"/>
      <c r="I7" s="14"/>
      <c r="J7" s="14"/>
      <c r="K7" s="14"/>
      <c r="L7" s="14"/>
      <c r="M7" s="14"/>
      <c r="N7" s="14"/>
      <c r="O7" s="14"/>
      <c r="P7" s="14"/>
      <c r="Q7" s="14"/>
      <c r="R7" s="14"/>
      <c r="S7" s="14"/>
      <c r="T7" s="14"/>
      <c r="U7" s="14"/>
      <c r="V7" s="14"/>
      <c r="W7" s="14"/>
    </row>
    <row r="8" spans="1:28" outlineLevel="1" x14ac:dyDescent="0.2">
      <c r="A8" s="6"/>
      <c r="B8" s="7" t="s">
        <v>90</v>
      </c>
      <c r="C8" s="5"/>
      <c r="D8" s="5"/>
      <c r="E8" s="5"/>
      <c r="F8" s="5"/>
      <c r="G8" s="5"/>
      <c r="H8" s="5"/>
      <c r="I8" s="5"/>
      <c r="J8" s="5"/>
      <c r="K8" s="5"/>
      <c r="L8" s="5"/>
      <c r="M8" s="5"/>
      <c r="N8" s="5"/>
      <c r="O8" s="5"/>
      <c r="P8" s="5"/>
      <c r="Q8" s="5"/>
      <c r="R8" s="5"/>
      <c r="S8" s="5"/>
      <c r="T8" s="5"/>
      <c r="U8" s="5"/>
      <c r="V8" s="5"/>
      <c r="W8" s="5"/>
    </row>
    <row r="9" spans="1:28" outlineLevel="1" x14ac:dyDescent="0.2"/>
    <row r="10" spans="1:28" outlineLevel="1" x14ac:dyDescent="0.2">
      <c r="B10" s="8" t="s">
        <v>14</v>
      </c>
      <c r="C10" s="13"/>
    </row>
    <row r="11" spans="1:28" outlineLevel="1" x14ac:dyDescent="0.2">
      <c r="B11" s="4" t="s">
        <v>18</v>
      </c>
      <c r="C11" s="5">
        <f>C46+C186+C221+C256+C294+C332</f>
        <v>55675.160999999993</v>
      </c>
      <c r="D11" s="5">
        <f t="shared" ref="D11:W11" si="1">D46+D186+D221+D256+D294+D332</f>
        <v>45431.283600000002</v>
      </c>
      <c r="E11" s="5">
        <f t="shared" si="1"/>
        <v>52957.960199999994</v>
      </c>
      <c r="F11" s="5">
        <f t="shared" si="1"/>
        <v>48703.126499999998</v>
      </c>
      <c r="G11" s="5">
        <f t="shared" si="1"/>
        <v>51956.1198</v>
      </c>
      <c r="H11" s="5">
        <f t="shared" si="1"/>
        <v>52154.757000000005</v>
      </c>
      <c r="I11" s="5">
        <f t="shared" si="1"/>
        <v>53697.772800000006</v>
      </c>
      <c r="J11" s="5">
        <f t="shared" si="1"/>
        <v>53800.153200000001</v>
      </c>
      <c r="K11" s="5">
        <f t="shared" si="1"/>
        <v>56191.910400000008</v>
      </c>
      <c r="L11" s="5">
        <f t="shared" si="1"/>
        <v>51432.687899999997</v>
      </c>
      <c r="M11" s="5">
        <f t="shared" si="1"/>
        <v>57830.626800000005</v>
      </c>
      <c r="N11" s="5">
        <f t="shared" si="1"/>
        <v>60645.369599999998</v>
      </c>
      <c r="O11" s="5">
        <f t="shared" si="1"/>
        <v>54102.082500000004</v>
      </c>
      <c r="P11" s="5">
        <f t="shared" si="1"/>
        <v>55796.332499999997</v>
      </c>
      <c r="Q11" s="5">
        <f t="shared" si="1"/>
        <v>51495.66</v>
      </c>
      <c r="R11" s="5">
        <f t="shared" si="1"/>
        <v>44050.271399999998</v>
      </c>
      <c r="S11" s="5">
        <f t="shared" si="1"/>
        <v>43027.789500000006</v>
      </c>
      <c r="T11" s="5">
        <f t="shared" si="1"/>
        <v>52876.5075</v>
      </c>
      <c r="U11" s="5">
        <f t="shared" si="1"/>
        <v>71598.42</v>
      </c>
      <c r="V11" s="5">
        <f t="shared" si="1"/>
        <v>71889.840000000011</v>
      </c>
      <c r="W11" s="5">
        <f t="shared" si="1"/>
        <v>36864.475200000001</v>
      </c>
    </row>
    <row r="12" spans="1:28" outlineLevel="1" x14ac:dyDescent="0.2">
      <c r="B12" s="4" t="s">
        <v>19</v>
      </c>
      <c r="C12" s="5">
        <f t="shared" ref="C12:W20" si="2">C47+C187+C222+C257+C295+C333</f>
        <v>709.66079999999999</v>
      </c>
      <c r="D12" s="5">
        <f t="shared" si="2"/>
        <v>686.72520000000009</v>
      </c>
      <c r="E12" s="5">
        <f t="shared" si="2"/>
        <v>671.63400000000001</v>
      </c>
      <c r="F12" s="5">
        <f t="shared" si="2"/>
        <v>592.0920000000001</v>
      </c>
      <c r="G12" s="5">
        <f t="shared" si="2"/>
        <v>635.4828</v>
      </c>
      <c r="H12" s="5">
        <f t="shared" si="2"/>
        <v>632.78549999999996</v>
      </c>
      <c r="I12" s="5">
        <f t="shared" si="2"/>
        <v>507.34080000000006</v>
      </c>
      <c r="J12" s="5">
        <f t="shared" si="2"/>
        <v>515.97539999999992</v>
      </c>
      <c r="K12" s="5">
        <f t="shared" si="2"/>
        <v>430.12799999999999</v>
      </c>
      <c r="L12" s="5">
        <f t="shared" si="2"/>
        <v>393.4323</v>
      </c>
      <c r="M12" s="5">
        <f t="shared" si="2"/>
        <v>312.49439999999998</v>
      </c>
      <c r="N12" s="5">
        <f t="shared" si="2"/>
        <v>324.03059999999999</v>
      </c>
      <c r="O12" s="5">
        <f t="shared" si="2"/>
        <v>361.14750000000004</v>
      </c>
      <c r="P12" s="5">
        <f t="shared" si="2"/>
        <v>309.26249999999999</v>
      </c>
      <c r="Q12" s="5">
        <f t="shared" si="2"/>
        <v>285.435</v>
      </c>
      <c r="R12" s="5">
        <f t="shared" si="2"/>
        <v>315.25379999999996</v>
      </c>
      <c r="S12" s="5">
        <f t="shared" si="2"/>
        <v>344.7396</v>
      </c>
      <c r="T12" s="5">
        <f t="shared" si="2"/>
        <v>277.78500000000003</v>
      </c>
      <c r="U12" s="5">
        <f t="shared" si="2"/>
        <v>279.18</v>
      </c>
      <c r="V12" s="5">
        <f t="shared" si="2"/>
        <v>338.73840000000001</v>
      </c>
      <c r="W12" s="5">
        <f t="shared" si="2"/>
        <v>217.23660000000001</v>
      </c>
    </row>
    <row r="13" spans="1:28" outlineLevel="1" x14ac:dyDescent="0.2">
      <c r="B13" s="4" t="s">
        <v>16</v>
      </c>
      <c r="C13" s="5">
        <f t="shared" si="2"/>
        <v>11475.65</v>
      </c>
      <c r="D13" s="5">
        <f t="shared" si="2"/>
        <v>13343.876000000002</v>
      </c>
      <c r="E13" s="5">
        <f t="shared" si="2"/>
        <v>14108.338000000002</v>
      </c>
      <c r="F13" s="5">
        <f t="shared" si="2"/>
        <v>13566.646000000002</v>
      </c>
      <c r="G13" s="5">
        <f t="shared" si="2"/>
        <v>11506.788999999999</v>
      </c>
      <c r="H13" s="5">
        <f t="shared" si="2"/>
        <v>11414.305</v>
      </c>
      <c r="I13" s="5">
        <f t="shared" si="2"/>
        <v>8983.9180000000015</v>
      </c>
      <c r="J13" s="5">
        <f t="shared" si="2"/>
        <v>10813.956000000002</v>
      </c>
      <c r="K13" s="5">
        <f t="shared" si="2"/>
        <v>11295.501999999999</v>
      </c>
      <c r="L13" s="5">
        <f t="shared" si="2"/>
        <v>8635.7819999999992</v>
      </c>
      <c r="M13" s="5">
        <f t="shared" si="2"/>
        <v>8956.4169999999995</v>
      </c>
      <c r="N13" s="5">
        <f t="shared" si="2"/>
        <v>8597.5360000000001</v>
      </c>
      <c r="O13" s="5">
        <f t="shared" si="2"/>
        <v>8585.3709999999992</v>
      </c>
      <c r="P13" s="5">
        <f t="shared" si="2"/>
        <v>9620.9799999999977</v>
      </c>
      <c r="Q13" s="5">
        <f t="shared" si="2"/>
        <v>9178.744999999999</v>
      </c>
      <c r="R13" s="5">
        <f t="shared" si="2"/>
        <v>9109.4520000000011</v>
      </c>
      <c r="S13" s="5">
        <f t="shared" si="2"/>
        <v>9122.8419999999987</v>
      </c>
      <c r="T13" s="5">
        <f t="shared" si="2"/>
        <v>8846.9519999999993</v>
      </c>
      <c r="U13" s="5">
        <f t="shared" si="2"/>
        <v>9681.9639999999981</v>
      </c>
      <c r="V13" s="5">
        <f t="shared" si="2"/>
        <v>9931.8709999999992</v>
      </c>
      <c r="W13" s="5">
        <f t="shared" si="2"/>
        <v>8176.3940000000002</v>
      </c>
    </row>
    <row r="14" spans="1:28" outlineLevel="1" x14ac:dyDescent="0.2">
      <c r="B14" s="4" t="s">
        <v>21</v>
      </c>
      <c r="C14" s="5">
        <f t="shared" si="2"/>
        <v>0</v>
      </c>
      <c r="D14" s="5">
        <f t="shared" si="2"/>
        <v>0</v>
      </c>
      <c r="E14" s="5">
        <f t="shared" si="2"/>
        <v>0</v>
      </c>
      <c r="F14" s="5">
        <f t="shared" si="2"/>
        <v>0</v>
      </c>
      <c r="G14" s="5">
        <f t="shared" si="2"/>
        <v>0</v>
      </c>
      <c r="H14" s="5">
        <f t="shared" si="2"/>
        <v>0</v>
      </c>
      <c r="I14" s="5">
        <f t="shared" si="2"/>
        <v>0</v>
      </c>
      <c r="J14" s="5">
        <f t="shared" si="2"/>
        <v>0</v>
      </c>
      <c r="K14" s="5">
        <f t="shared" si="2"/>
        <v>0</v>
      </c>
      <c r="L14" s="5">
        <f t="shared" si="2"/>
        <v>0</v>
      </c>
      <c r="M14" s="5">
        <f t="shared" si="2"/>
        <v>0</v>
      </c>
      <c r="N14" s="5">
        <f t="shared" si="2"/>
        <v>0</v>
      </c>
      <c r="O14" s="5">
        <f t="shared" si="2"/>
        <v>0</v>
      </c>
      <c r="P14" s="5">
        <f t="shared" si="2"/>
        <v>0</v>
      </c>
      <c r="Q14" s="5">
        <f t="shared" si="2"/>
        <v>0</v>
      </c>
      <c r="R14" s="5">
        <f t="shared" si="2"/>
        <v>0</v>
      </c>
      <c r="S14" s="5">
        <f t="shared" si="2"/>
        <v>0</v>
      </c>
      <c r="T14" s="5">
        <f t="shared" si="2"/>
        <v>0</v>
      </c>
      <c r="U14" s="5">
        <f t="shared" si="2"/>
        <v>0</v>
      </c>
      <c r="V14" s="5">
        <f t="shared" si="2"/>
        <v>0</v>
      </c>
      <c r="W14" s="5">
        <f t="shared" si="2"/>
        <v>0</v>
      </c>
    </row>
    <row r="15" spans="1:28" outlineLevel="1" x14ac:dyDescent="0.2">
      <c r="B15" s="4" t="s">
        <v>20</v>
      </c>
      <c r="C15" s="5">
        <f t="shared" si="2"/>
        <v>116058.21800000001</v>
      </c>
      <c r="D15" s="5">
        <f t="shared" si="2"/>
        <v>111930.211</v>
      </c>
      <c r="E15" s="5">
        <f t="shared" si="2"/>
        <v>113053.602</v>
      </c>
      <c r="F15" s="5">
        <f t="shared" si="2"/>
        <v>111536.871</v>
      </c>
      <c r="G15" s="5">
        <f t="shared" si="2"/>
        <v>116696.65399999999</v>
      </c>
      <c r="H15" s="5">
        <f t="shared" si="2"/>
        <v>110514.72799999999</v>
      </c>
      <c r="I15" s="5">
        <f t="shared" si="2"/>
        <v>103403.52100000002</v>
      </c>
      <c r="J15" s="5">
        <f t="shared" si="2"/>
        <v>108986.43400000001</v>
      </c>
      <c r="K15" s="5">
        <f t="shared" si="2"/>
        <v>103850.49600000001</v>
      </c>
      <c r="L15" s="5">
        <f t="shared" si="2"/>
        <v>104871.658</v>
      </c>
      <c r="M15" s="5">
        <f t="shared" si="2"/>
        <v>102044.802</v>
      </c>
      <c r="N15" s="5">
        <f t="shared" si="2"/>
        <v>94663.888999999996</v>
      </c>
      <c r="O15" s="5">
        <f t="shared" si="2"/>
        <v>97589.467000000004</v>
      </c>
      <c r="P15" s="5">
        <f t="shared" si="2"/>
        <v>100475.851</v>
      </c>
      <c r="Q15" s="5">
        <f t="shared" si="2"/>
        <v>103166.24199999998</v>
      </c>
      <c r="R15" s="5">
        <f t="shared" si="2"/>
        <v>111007.15299999999</v>
      </c>
      <c r="S15" s="5">
        <f t="shared" si="2"/>
        <v>122247.019</v>
      </c>
      <c r="T15" s="5">
        <f t="shared" si="2"/>
        <v>122759.85799999999</v>
      </c>
      <c r="U15" s="5">
        <f t="shared" si="2"/>
        <v>123782.255</v>
      </c>
      <c r="V15" s="5">
        <f t="shared" si="2"/>
        <v>121838.18500000001</v>
      </c>
      <c r="W15" s="5">
        <f t="shared" si="2"/>
        <v>109525.10799999999</v>
      </c>
    </row>
    <row r="16" spans="1:28" outlineLevel="1" x14ac:dyDescent="0.2">
      <c r="B16" s="4" t="s">
        <v>0</v>
      </c>
      <c r="C16" s="5">
        <f t="shared" si="2"/>
        <v>0</v>
      </c>
      <c r="D16" s="5">
        <f t="shared" si="2"/>
        <v>0</v>
      </c>
      <c r="E16" s="5">
        <f t="shared" si="2"/>
        <v>0</v>
      </c>
      <c r="F16" s="5">
        <f t="shared" si="2"/>
        <v>0</v>
      </c>
      <c r="G16" s="5">
        <f t="shared" si="2"/>
        <v>0</v>
      </c>
      <c r="H16" s="5">
        <f t="shared" si="2"/>
        <v>0</v>
      </c>
      <c r="I16" s="5">
        <f t="shared" si="2"/>
        <v>0</v>
      </c>
      <c r="J16" s="5">
        <f t="shared" si="2"/>
        <v>0</v>
      </c>
      <c r="K16" s="5">
        <f t="shared" si="2"/>
        <v>0</v>
      </c>
      <c r="L16" s="5">
        <f t="shared" si="2"/>
        <v>0</v>
      </c>
      <c r="M16" s="5">
        <f t="shared" si="2"/>
        <v>3632.201</v>
      </c>
      <c r="N16" s="5">
        <f t="shared" si="2"/>
        <v>4026.6889999999994</v>
      </c>
      <c r="O16" s="5">
        <f t="shared" si="2"/>
        <v>3863.84</v>
      </c>
      <c r="P16" s="5">
        <f t="shared" si="2"/>
        <v>3587.9340000000002</v>
      </c>
      <c r="Q16" s="5">
        <f t="shared" si="2"/>
        <v>3773.8319999999999</v>
      </c>
      <c r="R16" s="5">
        <f t="shared" si="2"/>
        <v>0</v>
      </c>
      <c r="S16" s="5">
        <f t="shared" si="2"/>
        <v>0</v>
      </c>
      <c r="T16" s="5">
        <f t="shared" si="2"/>
        <v>0</v>
      </c>
      <c r="U16" s="5">
        <f t="shared" si="2"/>
        <v>0</v>
      </c>
      <c r="V16" s="5">
        <f t="shared" si="2"/>
        <v>0</v>
      </c>
      <c r="W16" s="5">
        <f t="shared" si="2"/>
        <v>0</v>
      </c>
    </row>
    <row r="17" spans="2:23" outlineLevel="1" x14ac:dyDescent="0.2">
      <c r="B17" s="4" t="s">
        <v>22</v>
      </c>
      <c r="C17" s="5">
        <f t="shared" si="2"/>
        <v>424</v>
      </c>
      <c r="D17" s="5">
        <f t="shared" si="2"/>
        <v>416</v>
      </c>
      <c r="E17" s="5">
        <f t="shared" si="2"/>
        <v>520</v>
      </c>
      <c r="F17" s="5">
        <f t="shared" si="2"/>
        <v>536</v>
      </c>
      <c r="G17" s="5">
        <f t="shared" si="2"/>
        <v>497</v>
      </c>
      <c r="H17" s="5">
        <f t="shared" si="2"/>
        <v>507</v>
      </c>
      <c r="I17" s="5">
        <f t="shared" si="2"/>
        <v>424</v>
      </c>
      <c r="J17" s="5">
        <f t="shared" si="2"/>
        <v>514</v>
      </c>
      <c r="K17" s="5">
        <f t="shared" si="2"/>
        <v>611</v>
      </c>
      <c r="L17" s="5">
        <f t="shared" si="2"/>
        <v>674</v>
      </c>
      <c r="M17" s="5">
        <f t="shared" si="2"/>
        <v>774</v>
      </c>
      <c r="N17" s="5">
        <f t="shared" si="2"/>
        <v>734</v>
      </c>
      <c r="O17" s="5">
        <f t="shared" si="2"/>
        <v>797</v>
      </c>
      <c r="P17" s="5">
        <f t="shared" si="2"/>
        <v>756</v>
      </c>
      <c r="Q17" s="5">
        <f t="shared" si="2"/>
        <v>820</v>
      </c>
      <c r="R17" s="5">
        <f t="shared" si="2"/>
        <v>733</v>
      </c>
      <c r="S17" s="5">
        <f t="shared" si="2"/>
        <v>743</v>
      </c>
      <c r="T17" s="5">
        <f t="shared" si="2"/>
        <v>762</v>
      </c>
      <c r="U17" s="5">
        <f t="shared" si="2"/>
        <v>763</v>
      </c>
      <c r="V17" s="5">
        <f t="shared" si="2"/>
        <v>779</v>
      </c>
      <c r="W17" s="5">
        <f t="shared" si="2"/>
        <v>730</v>
      </c>
    </row>
    <row r="18" spans="2:23" outlineLevel="1" x14ac:dyDescent="0.2">
      <c r="B18" s="4" t="s">
        <v>23</v>
      </c>
      <c r="C18" s="5">
        <f t="shared" si="2"/>
        <v>539.07500000000005</v>
      </c>
      <c r="D18" s="5">
        <f t="shared" si="2"/>
        <v>243.86900000000003</v>
      </c>
      <c r="E18" s="5">
        <f t="shared" si="2"/>
        <v>138.80599999999998</v>
      </c>
      <c r="F18" s="5">
        <f t="shared" si="2"/>
        <v>135.08099999999999</v>
      </c>
      <c r="G18" s="5">
        <f t="shared" si="2"/>
        <v>131.86699999999999</v>
      </c>
      <c r="H18" s="5">
        <f t="shared" si="2"/>
        <v>128.38800000000001</v>
      </c>
      <c r="I18" s="5">
        <f t="shared" si="2"/>
        <v>140.92700000000002</v>
      </c>
      <c r="J18" s="5">
        <f t="shared" si="2"/>
        <v>141.41199999999998</v>
      </c>
      <c r="K18" s="5">
        <f t="shared" si="2"/>
        <v>139.57499999999999</v>
      </c>
      <c r="L18" s="5">
        <f t="shared" si="2"/>
        <v>224.7</v>
      </c>
      <c r="M18" s="5">
        <f t="shared" si="2"/>
        <v>297.73699999999997</v>
      </c>
      <c r="N18" s="5">
        <f t="shared" si="2"/>
        <v>380.91399999999999</v>
      </c>
      <c r="O18" s="5">
        <f t="shared" si="2"/>
        <v>468.43299999999999</v>
      </c>
      <c r="P18" s="5">
        <f t="shared" si="2"/>
        <v>350.137</v>
      </c>
      <c r="Q18" s="5">
        <f t="shared" si="2"/>
        <v>341.86500000000001</v>
      </c>
      <c r="R18" s="5">
        <f t="shared" si="2"/>
        <v>398.13199999999995</v>
      </c>
      <c r="S18" s="5">
        <f t="shared" si="2"/>
        <v>413.89700000000005</v>
      </c>
      <c r="T18" s="5">
        <f t="shared" si="2"/>
        <v>514.81600000000003</v>
      </c>
      <c r="U18" s="5">
        <f t="shared" si="2"/>
        <v>488.87300000000005</v>
      </c>
      <c r="V18" s="5">
        <f t="shared" si="2"/>
        <v>530.22399999999993</v>
      </c>
      <c r="W18" s="5">
        <f t="shared" si="2"/>
        <v>592.67999999999995</v>
      </c>
    </row>
    <row r="19" spans="2:23" outlineLevel="1" x14ac:dyDescent="0.2">
      <c r="B19" s="4" t="s">
        <v>17</v>
      </c>
      <c r="C19" s="5">
        <f t="shared" si="2"/>
        <v>0</v>
      </c>
      <c r="D19" s="5">
        <f t="shared" si="2"/>
        <v>0</v>
      </c>
      <c r="E19" s="5">
        <f t="shared" si="2"/>
        <v>0</v>
      </c>
      <c r="F19" s="5">
        <f t="shared" si="2"/>
        <v>0</v>
      </c>
      <c r="G19" s="5">
        <f t="shared" si="2"/>
        <v>0</v>
      </c>
      <c r="H19" s="5">
        <f t="shared" si="2"/>
        <v>0</v>
      </c>
      <c r="I19" s="5">
        <f t="shared" si="2"/>
        <v>0</v>
      </c>
      <c r="J19" s="5">
        <f t="shared" si="2"/>
        <v>0</v>
      </c>
      <c r="K19" s="5">
        <f t="shared" si="2"/>
        <v>0</v>
      </c>
      <c r="L19" s="5">
        <f t="shared" si="2"/>
        <v>0</v>
      </c>
      <c r="M19" s="5">
        <f t="shared" si="2"/>
        <v>0</v>
      </c>
      <c r="N19" s="5">
        <f t="shared" si="2"/>
        <v>0</v>
      </c>
      <c r="O19" s="5">
        <f t="shared" si="2"/>
        <v>0</v>
      </c>
      <c r="P19" s="5">
        <f t="shared" si="2"/>
        <v>0</v>
      </c>
      <c r="Q19" s="5">
        <f t="shared" si="2"/>
        <v>0</v>
      </c>
      <c r="R19" s="5">
        <f t="shared" si="2"/>
        <v>0</v>
      </c>
      <c r="S19" s="5">
        <f t="shared" si="2"/>
        <v>0</v>
      </c>
      <c r="T19" s="5">
        <f t="shared" si="2"/>
        <v>0</v>
      </c>
      <c r="U19" s="5">
        <f t="shared" si="2"/>
        <v>0</v>
      </c>
      <c r="V19" s="5">
        <f t="shared" si="2"/>
        <v>0</v>
      </c>
      <c r="W19" s="5">
        <f t="shared" si="2"/>
        <v>0</v>
      </c>
    </row>
    <row r="20" spans="2:23" outlineLevel="1" x14ac:dyDescent="0.2">
      <c r="B20" s="4" t="s">
        <v>1</v>
      </c>
      <c r="C20" s="5">
        <f t="shared" si="2"/>
        <v>2512.9349999999999</v>
      </c>
      <c r="D20" s="5">
        <f t="shared" si="2"/>
        <v>2432.1039999999998</v>
      </c>
      <c r="E20" s="5">
        <f t="shared" si="2"/>
        <v>2214.6040000000003</v>
      </c>
      <c r="F20" s="5">
        <f t="shared" si="2"/>
        <v>1915.6800000000003</v>
      </c>
      <c r="G20" s="5">
        <f t="shared" si="2"/>
        <v>1680.5150000000001</v>
      </c>
      <c r="H20" s="5">
        <f t="shared" si="2"/>
        <v>1335.2</v>
      </c>
      <c r="I20" s="5">
        <f t="shared" si="2"/>
        <v>1523.8149999999998</v>
      </c>
      <c r="J20" s="5">
        <f t="shared" si="2"/>
        <v>2138.2389999999996</v>
      </c>
      <c r="K20" s="5">
        <f t="shared" si="2"/>
        <v>2578.9490000000001</v>
      </c>
      <c r="L20" s="5">
        <f t="shared" si="2"/>
        <v>1777.0529999999999</v>
      </c>
      <c r="M20" s="5">
        <f t="shared" si="2"/>
        <v>1925.019</v>
      </c>
      <c r="N20" s="5">
        <f t="shared" si="2"/>
        <v>1807.0650000000001</v>
      </c>
      <c r="O20" s="5">
        <f t="shared" si="2"/>
        <v>1720.2740000000001</v>
      </c>
      <c r="P20" s="5">
        <f t="shared" si="2"/>
        <v>1537.5230000000001</v>
      </c>
      <c r="Q20" s="5">
        <f t="shared" si="2"/>
        <v>1306.1680000000001</v>
      </c>
      <c r="R20" s="5">
        <f t="shared" si="2"/>
        <v>1368.8319999999999</v>
      </c>
      <c r="S20" s="5">
        <f t="shared" si="2"/>
        <v>1163.904</v>
      </c>
      <c r="T20" s="5">
        <f t="shared" si="2"/>
        <v>1262.1969999999999</v>
      </c>
      <c r="U20" s="5">
        <f t="shared" si="2"/>
        <v>2075.1709999999998</v>
      </c>
      <c r="V20" s="5">
        <f t="shared" si="2"/>
        <v>1971.8249999999998</v>
      </c>
      <c r="W20" s="5">
        <f t="shared" si="2"/>
        <v>1538.2640000000001</v>
      </c>
    </row>
    <row r="21" spans="2:23" outlineLevel="1" x14ac:dyDescent="0.2">
      <c r="B21" s="15" t="s">
        <v>9</v>
      </c>
      <c r="C21" s="19">
        <f t="shared" ref="C21:W21" si="3">SUM(C11:C20)</f>
        <v>187394.6998</v>
      </c>
      <c r="D21" s="19">
        <f t="shared" si="3"/>
        <v>174484.06880000001</v>
      </c>
      <c r="E21" s="19">
        <f t="shared" si="3"/>
        <v>183664.9442</v>
      </c>
      <c r="F21" s="19">
        <f t="shared" si="3"/>
        <v>176985.49650000001</v>
      </c>
      <c r="G21" s="19">
        <f t="shared" si="3"/>
        <v>183104.4276</v>
      </c>
      <c r="H21" s="19">
        <f t="shared" si="3"/>
        <v>176687.1635</v>
      </c>
      <c r="I21" s="19">
        <f t="shared" si="3"/>
        <v>168681.29460000002</v>
      </c>
      <c r="J21" s="19">
        <f t="shared" si="3"/>
        <v>176910.16960000002</v>
      </c>
      <c r="K21" s="19">
        <f t="shared" si="3"/>
        <v>175097.56040000002</v>
      </c>
      <c r="L21" s="19">
        <f t="shared" si="3"/>
        <v>168009.31320000003</v>
      </c>
      <c r="M21" s="19">
        <f t="shared" si="3"/>
        <v>175773.2972</v>
      </c>
      <c r="N21" s="19">
        <f t="shared" si="3"/>
        <v>171179.4932</v>
      </c>
      <c r="O21" s="19">
        <f t="shared" si="3"/>
        <v>167487.61499999999</v>
      </c>
      <c r="P21" s="19">
        <f t="shared" si="3"/>
        <v>172434.01999999996</v>
      </c>
      <c r="Q21" s="19">
        <f t="shared" si="3"/>
        <v>170367.94699999999</v>
      </c>
      <c r="R21" s="19">
        <f t="shared" si="3"/>
        <v>166982.09419999999</v>
      </c>
      <c r="S21" s="19">
        <f t="shared" si="3"/>
        <v>177063.19110000003</v>
      </c>
      <c r="T21" s="19">
        <f t="shared" si="3"/>
        <v>187300.11549999996</v>
      </c>
      <c r="U21" s="19">
        <f t="shared" si="3"/>
        <v>208668.86299999998</v>
      </c>
      <c r="V21" s="19">
        <f t="shared" si="3"/>
        <v>207279.68340000004</v>
      </c>
      <c r="W21" s="19">
        <f t="shared" si="3"/>
        <v>157644.15779999999</v>
      </c>
    </row>
    <row r="22" spans="2:23" outlineLevel="1" x14ac:dyDescent="0.2">
      <c r="B22" s="26" t="s">
        <v>91</v>
      </c>
      <c r="C22" s="25">
        <f t="shared" ref="C22:W22" si="4">C21/C3/1000</f>
        <v>2.3126017218269915E-3</v>
      </c>
      <c r="D22" s="25">
        <f t="shared" si="4"/>
        <v>2.220014928495571E-3</v>
      </c>
      <c r="E22" s="25">
        <f t="shared" si="4"/>
        <v>2.2568894927524367E-3</v>
      </c>
      <c r="F22" s="25">
        <f t="shared" si="4"/>
        <v>2.2494622288266055E-3</v>
      </c>
      <c r="G22" s="25">
        <f t="shared" si="4"/>
        <v>2.2655517242019143E-3</v>
      </c>
      <c r="H22" s="25">
        <f t="shared" si="4"/>
        <v>2.2286253018714299E-3</v>
      </c>
      <c r="I22" s="25">
        <f t="shared" si="4"/>
        <v>2.1726200653297873E-3</v>
      </c>
      <c r="J22" s="25">
        <f t="shared" si="4"/>
        <v>2.1634604105438145E-3</v>
      </c>
      <c r="K22" s="25">
        <f t="shared" si="4"/>
        <v>2.1221156573279195E-3</v>
      </c>
      <c r="L22" s="25">
        <f t="shared" si="4"/>
        <v>2.0870120128749082E-3</v>
      </c>
      <c r="M22" s="25">
        <f t="shared" si="4"/>
        <v>2.0438169440993681E-3</v>
      </c>
      <c r="N22" s="25">
        <f t="shared" si="4"/>
        <v>2.0070305062779626E-3</v>
      </c>
      <c r="O22" s="25">
        <f t="shared" si="4"/>
        <v>2.0239197437201119E-3</v>
      </c>
      <c r="P22" s="25">
        <f t="shared" si="4"/>
        <v>2.0463912711830043E-3</v>
      </c>
      <c r="Q22" s="25">
        <f t="shared" si="4"/>
        <v>2.0017474880102272E-3</v>
      </c>
      <c r="R22" s="25">
        <f t="shared" si="4"/>
        <v>1.9756865617735616E-3</v>
      </c>
      <c r="S22" s="25">
        <f t="shared" si="4"/>
        <v>1.9430709617217778E-3</v>
      </c>
      <c r="T22" s="25">
        <f t="shared" si="4"/>
        <v>1.9077424053757458E-3</v>
      </c>
      <c r="U22" s="25">
        <f t="shared" si="4"/>
        <v>1.9449437771758857E-3</v>
      </c>
      <c r="V22" s="25">
        <f t="shared" si="4"/>
        <v>1.9217703865691425E-3</v>
      </c>
      <c r="W22" s="25">
        <f t="shared" si="4"/>
        <v>2.0466337618560556E-3</v>
      </c>
    </row>
    <row r="23" spans="2:23" outlineLevel="1" x14ac:dyDescent="0.2"/>
    <row r="24" spans="2:23" outlineLevel="1" x14ac:dyDescent="0.2">
      <c r="B24" s="4" t="s">
        <v>18</v>
      </c>
      <c r="C24" s="11">
        <f t="shared" ref="C24:W24" si="5">IFERROR(C11/C21,0)</f>
        <v>0.29710104426336603</v>
      </c>
      <c r="D24" s="11">
        <f t="shared" si="5"/>
        <v>0.26037496668005256</v>
      </c>
      <c r="E24" s="11">
        <f t="shared" si="5"/>
        <v>0.28834005547804475</v>
      </c>
      <c r="F24" s="11">
        <f t="shared" si="5"/>
        <v>0.27518145533467481</v>
      </c>
      <c r="G24" s="11">
        <f t="shared" si="5"/>
        <v>0.28375130236337331</v>
      </c>
      <c r="H24" s="11">
        <f t="shared" si="5"/>
        <v>0.29518135877482693</v>
      </c>
      <c r="I24" s="11">
        <f t="shared" si="5"/>
        <v>0.3183386333815818</v>
      </c>
      <c r="J24" s="11">
        <f t="shared" si="5"/>
        <v>0.30411000860857235</v>
      </c>
      <c r="K24" s="11">
        <f t="shared" si="5"/>
        <v>0.3209177230775398</v>
      </c>
      <c r="L24" s="11">
        <f t="shared" si="5"/>
        <v>0.30612998125153923</v>
      </c>
      <c r="M24" s="11">
        <f t="shared" si="5"/>
        <v>0.32900689536590205</v>
      </c>
      <c r="N24" s="11">
        <f t="shared" si="5"/>
        <v>0.35427940851036471</v>
      </c>
      <c r="O24" s="11">
        <f t="shared" si="5"/>
        <v>0.32302139176081768</v>
      </c>
      <c r="P24" s="11">
        <f t="shared" si="5"/>
        <v>0.32358076729870366</v>
      </c>
      <c r="Q24" s="11">
        <f t="shared" si="5"/>
        <v>0.30226143418867407</v>
      </c>
      <c r="R24" s="11">
        <f t="shared" si="5"/>
        <v>0.26380236522389955</v>
      </c>
      <c r="S24" s="11">
        <f t="shared" si="5"/>
        <v>0.24300809915765717</v>
      </c>
      <c r="T24" s="11">
        <f t="shared" si="5"/>
        <v>0.28230899569306467</v>
      </c>
      <c r="U24" s="11">
        <f t="shared" si="5"/>
        <v>0.34311980700254263</v>
      </c>
      <c r="V24" s="11">
        <f t="shared" si="5"/>
        <v>0.34682530781982079</v>
      </c>
      <c r="W24" s="11">
        <f t="shared" si="5"/>
        <v>0.23384612353836309</v>
      </c>
    </row>
    <row r="25" spans="2:23" outlineLevel="1" x14ac:dyDescent="0.2">
      <c r="B25" s="4" t="s">
        <v>19</v>
      </c>
      <c r="C25" s="11">
        <f t="shared" ref="C25:W25" si="6">IFERROR(C12/C21,0)</f>
        <v>3.7869843744641491E-3</v>
      </c>
      <c r="D25" s="11">
        <f t="shared" si="6"/>
        <v>3.9357472846827607E-3</v>
      </c>
      <c r="E25" s="11">
        <f t="shared" si="6"/>
        <v>3.6568437320767715E-3</v>
      </c>
      <c r="F25" s="11">
        <f t="shared" si="6"/>
        <v>3.3454266689022173E-3</v>
      </c>
      <c r="G25" s="11">
        <f t="shared" si="6"/>
        <v>3.470603132482636E-3</v>
      </c>
      <c r="H25" s="11">
        <f t="shared" si="6"/>
        <v>3.5813892048813154E-3</v>
      </c>
      <c r="I25" s="11">
        <f t="shared" si="6"/>
        <v>3.0076885596774404E-3</v>
      </c>
      <c r="J25" s="11">
        <f t="shared" si="6"/>
        <v>2.9165954742264846E-3</v>
      </c>
      <c r="K25" s="11">
        <f t="shared" si="6"/>
        <v>2.4565048137586728E-3</v>
      </c>
      <c r="L25" s="11">
        <f t="shared" si="6"/>
        <v>2.341729113145377E-3</v>
      </c>
      <c r="M25" s="11">
        <f t="shared" si="6"/>
        <v>1.7778263534786783E-3</v>
      </c>
      <c r="N25" s="11">
        <f t="shared" si="6"/>
        <v>1.8929288429509149E-3</v>
      </c>
      <c r="O25" s="11">
        <f t="shared" si="6"/>
        <v>2.1562639124092851E-3</v>
      </c>
      <c r="P25" s="11">
        <f t="shared" si="6"/>
        <v>1.793512092335376E-3</v>
      </c>
      <c r="Q25" s="11">
        <f t="shared" si="6"/>
        <v>1.6754031789794357E-3</v>
      </c>
      <c r="R25" s="11">
        <f t="shared" si="6"/>
        <v>1.8879497320377957E-3</v>
      </c>
      <c r="S25" s="11">
        <f t="shared" si="6"/>
        <v>1.9469862587379967E-3</v>
      </c>
      <c r="T25" s="11">
        <f t="shared" si="6"/>
        <v>1.48310106087468E-3</v>
      </c>
      <c r="U25" s="11">
        <f t="shared" si="6"/>
        <v>1.3379092404409182E-3</v>
      </c>
      <c r="V25" s="11">
        <f t="shared" si="6"/>
        <v>1.6342093660299366E-3</v>
      </c>
      <c r="W25" s="11">
        <f t="shared" si="6"/>
        <v>1.3780187165299445E-3</v>
      </c>
    </row>
    <row r="26" spans="2:23" outlineLevel="1" x14ac:dyDescent="0.2">
      <c r="B26" s="4" t="s">
        <v>16</v>
      </c>
      <c r="C26" s="11">
        <f t="shared" ref="C26:W26" si="7">IFERROR(C13/C21,0)</f>
        <v>6.1237857912990981E-2</v>
      </c>
      <c r="D26" s="11">
        <f t="shared" si="7"/>
        <v>7.6476185429256799E-2</v>
      </c>
      <c r="E26" s="11">
        <f t="shared" si="7"/>
        <v>7.6815627834982358E-2</v>
      </c>
      <c r="F26" s="11">
        <f t="shared" si="7"/>
        <v>7.6653998594737968E-2</v>
      </c>
      <c r="G26" s="11">
        <f t="shared" si="7"/>
        <v>6.2842767653533235E-2</v>
      </c>
      <c r="H26" s="11">
        <f t="shared" si="7"/>
        <v>6.460177849875326E-2</v>
      </c>
      <c r="I26" s="11">
        <f t="shared" si="7"/>
        <v>5.3259716919436068E-2</v>
      </c>
      <c r="J26" s="11">
        <f t="shared" si="7"/>
        <v>6.1126819472564681E-2</v>
      </c>
      <c r="K26" s="11">
        <f t="shared" si="7"/>
        <v>6.4509762295922868E-2</v>
      </c>
      <c r="L26" s="11">
        <f t="shared" si="7"/>
        <v>5.140061485591501E-2</v>
      </c>
      <c r="M26" s="11">
        <f t="shared" si="7"/>
        <v>5.0954366463349242E-2</v>
      </c>
      <c r="N26" s="11">
        <f t="shared" si="7"/>
        <v>5.0225268455228726E-2</v>
      </c>
      <c r="O26" s="11">
        <f t="shared" si="7"/>
        <v>5.1259736428869676E-2</v>
      </c>
      <c r="P26" s="11">
        <f t="shared" si="7"/>
        <v>5.5795138337550794E-2</v>
      </c>
      <c r="Q26" s="11">
        <f t="shared" si="7"/>
        <v>5.3876008730679839E-2</v>
      </c>
      <c r="R26" s="11">
        <f t="shared" si="7"/>
        <v>5.4553466008692576E-2</v>
      </c>
      <c r="S26" s="11">
        <f t="shared" si="7"/>
        <v>5.1523085873041163E-2</v>
      </c>
      <c r="T26" s="11">
        <f t="shared" si="7"/>
        <v>4.7234097941600051E-2</v>
      </c>
      <c r="U26" s="11">
        <f t="shared" si="7"/>
        <v>4.6398700126141959E-2</v>
      </c>
      <c r="V26" s="11">
        <f t="shared" si="7"/>
        <v>4.7915313440699693E-2</v>
      </c>
      <c r="W26" s="11">
        <f t="shared" si="7"/>
        <v>5.1866140262382759E-2</v>
      </c>
    </row>
    <row r="27" spans="2:23" outlineLevel="1" x14ac:dyDescent="0.2">
      <c r="B27" s="4" t="s">
        <v>21</v>
      </c>
      <c r="C27" s="11">
        <f t="shared" ref="C27:W27" si="8">IFERROR(C14/C21,0)</f>
        <v>0</v>
      </c>
      <c r="D27" s="11">
        <f t="shared" si="8"/>
        <v>0</v>
      </c>
      <c r="E27" s="11">
        <f t="shared" si="8"/>
        <v>0</v>
      </c>
      <c r="F27" s="11">
        <f t="shared" si="8"/>
        <v>0</v>
      </c>
      <c r="G27" s="11">
        <f t="shared" si="8"/>
        <v>0</v>
      </c>
      <c r="H27" s="11">
        <f t="shared" si="8"/>
        <v>0</v>
      </c>
      <c r="I27" s="11">
        <f t="shared" si="8"/>
        <v>0</v>
      </c>
      <c r="J27" s="11">
        <f t="shared" si="8"/>
        <v>0</v>
      </c>
      <c r="K27" s="11">
        <f t="shared" si="8"/>
        <v>0</v>
      </c>
      <c r="L27" s="11">
        <f t="shared" si="8"/>
        <v>0</v>
      </c>
      <c r="M27" s="11">
        <f t="shared" si="8"/>
        <v>0</v>
      </c>
      <c r="N27" s="11">
        <f t="shared" si="8"/>
        <v>0</v>
      </c>
      <c r="O27" s="11">
        <f t="shared" si="8"/>
        <v>0</v>
      </c>
      <c r="P27" s="11">
        <f t="shared" si="8"/>
        <v>0</v>
      </c>
      <c r="Q27" s="11">
        <f t="shared" si="8"/>
        <v>0</v>
      </c>
      <c r="R27" s="11">
        <f t="shared" si="8"/>
        <v>0</v>
      </c>
      <c r="S27" s="11">
        <f t="shared" si="8"/>
        <v>0</v>
      </c>
      <c r="T27" s="11">
        <f t="shared" si="8"/>
        <v>0</v>
      </c>
      <c r="U27" s="11">
        <f t="shared" si="8"/>
        <v>0</v>
      </c>
      <c r="V27" s="11">
        <f t="shared" si="8"/>
        <v>0</v>
      </c>
      <c r="W27" s="11">
        <f t="shared" si="8"/>
        <v>0</v>
      </c>
    </row>
    <row r="28" spans="2:23" outlineLevel="1" x14ac:dyDescent="0.2">
      <c r="B28" s="4" t="s">
        <v>20</v>
      </c>
      <c r="C28" s="11">
        <f t="shared" ref="C28:W28" si="9">IFERROR(C15/C21,0)</f>
        <v>0.61932497623393301</v>
      </c>
      <c r="D28" s="11">
        <f t="shared" si="9"/>
        <v>0.64149243979574133</v>
      </c>
      <c r="E28" s="11">
        <f t="shared" si="9"/>
        <v>0.61554262568958984</v>
      </c>
      <c r="F28" s="11">
        <f t="shared" si="9"/>
        <v>0.63020345285750567</v>
      </c>
      <c r="G28" s="11">
        <f t="shared" si="9"/>
        <v>0.6373229502397898</v>
      </c>
      <c r="H28" s="11">
        <f t="shared" si="9"/>
        <v>0.62548249578979742</v>
      </c>
      <c r="I28" s="11">
        <f t="shared" si="9"/>
        <v>0.61301118920864628</v>
      </c>
      <c r="J28" s="11">
        <f t="shared" si="9"/>
        <v>0.61605522309103022</v>
      </c>
      <c r="K28" s="11">
        <f t="shared" si="9"/>
        <v>0.5931007591582641</v>
      </c>
      <c r="L28" s="11">
        <f t="shared" si="9"/>
        <v>0.62420145647021175</v>
      </c>
      <c r="M28" s="11">
        <f t="shared" si="9"/>
        <v>0.5805478057562431</v>
      </c>
      <c r="N28" s="11">
        <f t="shared" si="9"/>
        <v>0.55300951784801755</v>
      </c>
      <c r="O28" s="11">
        <f t="shared" si="9"/>
        <v>0.58266676613670809</v>
      </c>
      <c r="P28" s="11">
        <f t="shared" si="9"/>
        <v>0.58269157675498151</v>
      </c>
      <c r="Q28" s="11">
        <f t="shared" si="9"/>
        <v>0.6055495990686558</v>
      </c>
      <c r="R28" s="11">
        <f t="shared" si="9"/>
        <v>0.66478476947979248</v>
      </c>
      <c r="S28" s="11">
        <f t="shared" si="9"/>
        <v>0.69041463807663173</v>
      </c>
      <c r="T28" s="11">
        <f t="shared" si="9"/>
        <v>0.65541795141071346</v>
      </c>
      <c r="U28" s="11">
        <f t="shared" si="9"/>
        <v>0.59319945113229477</v>
      </c>
      <c r="V28" s="11">
        <f t="shared" si="9"/>
        <v>0.58779607823349267</v>
      </c>
      <c r="W28" s="11">
        <f t="shared" si="9"/>
        <v>0.69476160441639911</v>
      </c>
    </row>
    <row r="29" spans="2:23" outlineLevel="1" x14ac:dyDescent="0.2">
      <c r="B29" s="4" t="s">
        <v>0</v>
      </c>
      <c r="C29" s="11">
        <f t="shared" ref="C29:W29" si="10">IFERROR(C16/C21,0)</f>
        <v>0</v>
      </c>
      <c r="D29" s="11">
        <f t="shared" si="10"/>
        <v>0</v>
      </c>
      <c r="E29" s="11">
        <f t="shared" si="10"/>
        <v>0</v>
      </c>
      <c r="F29" s="11">
        <f t="shared" si="10"/>
        <v>0</v>
      </c>
      <c r="G29" s="11">
        <f t="shared" si="10"/>
        <v>0</v>
      </c>
      <c r="H29" s="11">
        <f t="shared" si="10"/>
        <v>0</v>
      </c>
      <c r="I29" s="11">
        <f t="shared" si="10"/>
        <v>0</v>
      </c>
      <c r="J29" s="11">
        <f t="shared" si="10"/>
        <v>0</v>
      </c>
      <c r="K29" s="11">
        <f t="shared" si="10"/>
        <v>0</v>
      </c>
      <c r="L29" s="11">
        <f t="shared" si="10"/>
        <v>0</v>
      </c>
      <c r="M29" s="11">
        <f t="shared" si="10"/>
        <v>2.06641228096619E-2</v>
      </c>
      <c r="N29" s="11">
        <f t="shared" si="10"/>
        <v>2.3523197345229663E-2</v>
      </c>
      <c r="O29" s="11">
        <f t="shared" si="10"/>
        <v>2.3069407251395873E-2</v>
      </c>
      <c r="P29" s="11">
        <f t="shared" si="10"/>
        <v>2.0807576138397753E-2</v>
      </c>
      <c r="Q29" s="11">
        <f t="shared" si="10"/>
        <v>2.2151068123160516E-2</v>
      </c>
      <c r="R29" s="11">
        <f t="shared" si="10"/>
        <v>0</v>
      </c>
      <c r="S29" s="11">
        <f t="shared" si="10"/>
        <v>0</v>
      </c>
      <c r="T29" s="11">
        <f t="shared" si="10"/>
        <v>0</v>
      </c>
      <c r="U29" s="11">
        <f t="shared" si="10"/>
        <v>0</v>
      </c>
      <c r="V29" s="11">
        <f t="shared" si="10"/>
        <v>0</v>
      </c>
      <c r="W29" s="11">
        <f t="shared" si="10"/>
        <v>0</v>
      </c>
    </row>
    <row r="30" spans="2:23" outlineLevel="1" x14ac:dyDescent="0.2">
      <c r="B30" s="4" t="s">
        <v>22</v>
      </c>
      <c r="C30" s="11">
        <f t="shared" ref="C30:W30" si="11">IFERROR(C17/C21,0)</f>
        <v>2.2626040141611307E-3</v>
      </c>
      <c r="D30" s="11">
        <f t="shared" si="11"/>
        <v>2.3841718207341573E-3</v>
      </c>
      <c r="E30" s="11">
        <f t="shared" si="11"/>
        <v>2.8312425229811491E-3</v>
      </c>
      <c r="F30" s="11">
        <f t="shared" si="11"/>
        <v>3.028496744647096E-3</v>
      </c>
      <c r="G30" s="11">
        <f t="shared" si="11"/>
        <v>2.7142981003480662E-3</v>
      </c>
      <c r="H30" s="11">
        <f t="shared" si="11"/>
        <v>2.8694784044116482E-3</v>
      </c>
      <c r="I30" s="11">
        <f t="shared" si="11"/>
        <v>2.5136159940285399E-3</v>
      </c>
      <c r="J30" s="11">
        <f t="shared" si="11"/>
        <v>2.9054293552607611E-3</v>
      </c>
      <c r="K30" s="11">
        <f t="shared" si="11"/>
        <v>3.48948322640365E-3</v>
      </c>
      <c r="L30" s="11">
        <f t="shared" si="11"/>
        <v>4.0116823714270141E-3</v>
      </c>
      <c r="M30" s="11">
        <f t="shared" si="11"/>
        <v>4.4033992212100352E-3</v>
      </c>
      <c r="N30" s="11">
        <f t="shared" si="11"/>
        <v>4.287896793469418E-3</v>
      </c>
      <c r="O30" s="11">
        <f t="shared" si="11"/>
        <v>4.7585608046302411E-3</v>
      </c>
      <c r="P30" s="11">
        <f t="shared" si="11"/>
        <v>4.3842856531443163E-3</v>
      </c>
      <c r="Q30" s="11">
        <f t="shared" si="11"/>
        <v>4.8131119405929101E-3</v>
      </c>
      <c r="R30" s="11">
        <f t="shared" si="11"/>
        <v>4.3896922212633268E-3</v>
      </c>
      <c r="S30" s="11">
        <f t="shared" si="11"/>
        <v>4.1962420048127095E-3</v>
      </c>
      <c r="T30" s="11">
        <f t="shared" si="11"/>
        <v>4.0683370534280328E-3</v>
      </c>
      <c r="U30" s="11">
        <f t="shared" si="11"/>
        <v>3.6565110339437661E-3</v>
      </c>
      <c r="V30" s="11">
        <f t="shared" si="11"/>
        <v>3.758207206910467E-3</v>
      </c>
      <c r="W30" s="11">
        <f t="shared" si="11"/>
        <v>4.630682228808863E-3</v>
      </c>
    </row>
    <row r="31" spans="2:23" outlineLevel="1" x14ac:dyDescent="0.2">
      <c r="B31" s="4" t="s">
        <v>23</v>
      </c>
      <c r="C31" s="11">
        <f t="shared" ref="C31:W31" si="12">IFERROR(C18/C21,0)</f>
        <v>2.8766822144667722E-3</v>
      </c>
      <c r="D31" s="11">
        <f t="shared" si="12"/>
        <v>1.3976576869005248E-3</v>
      </c>
      <c r="E31" s="11">
        <f t="shared" si="12"/>
        <v>7.5575663393254112E-4</v>
      </c>
      <c r="F31" s="11">
        <f t="shared" si="12"/>
        <v>7.6323203127551178E-4</v>
      </c>
      <c r="G31" s="11">
        <f t="shared" si="12"/>
        <v>7.2017373762293447E-4</v>
      </c>
      <c r="H31" s="11">
        <f t="shared" si="12"/>
        <v>7.2664022364024204E-4</v>
      </c>
      <c r="I31" s="11">
        <f t="shared" si="12"/>
        <v>8.3546311601523599E-4</v>
      </c>
      <c r="J31" s="11">
        <f t="shared" si="12"/>
        <v>7.9934353304695466E-4</v>
      </c>
      <c r="K31" s="11">
        <f t="shared" si="12"/>
        <v>7.9712703981225756E-4</v>
      </c>
      <c r="L31" s="11">
        <f t="shared" si="12"/>
        <v>1.3374258588422106E-3</v>
      </c>
      <c r="M31" s="11">
        <f t="shared" si="12"/>
        <v>1.6938693461568631E-3</v>
      </c>
      <c r="N31" s="11">
        <f t="shared" si="12"/>
        <v>2.2252314975308037E-3</v>
      </c>
      <c r="O31" s="11">
        <f t="shared" si="12"/>
        <v>2.7968217232062203E-3</v>
      </c>
      <c r="P31" s="11">
        <f t="shared" si="12"/>
        <v>2.0305563832473434E-3</v>
      </c>
      <c r="Q31" s="11">
        <f t="shared" si="12"/>
        <v>2.0066274555741405E-3</v>
      </c>
      <c r="R31" s="11">
        <f t="shared" si="12"/>
        <v>2.3842795954106557E-3</v>
      </c>
      <c r="S31" s="11">
        <f t="shared" si="12"/>
        <v>2.3375665909366973E-3</v>
      </c>
      <c r="T31" s="11">
        <f t="shared" si="12"/>
        <v>2.7486154967160184E-3</v>
      </c>
      <c r="U31" s="11">
        <f t="shared" si="12"/>
        <v>2.3428171935742999E-3</v>
      </c>
      <c r="V31" s="11">
        <f t="shared" si="12"/>
        <v>2.5580123980447947E-3</v>
      </c>
      <c r="W31" s="11">
        <f t="shared" si="12"/>
        <v>3.7596064977677211E-3</v>
      </c>
    </row>
    <row r="32" spans="2:23" outlineLevel="1" x14ac:dyDescent="0.2">
      <c r="B32" s="4" t="s">
        <v>17</v>
      </c>
      <c r="C32" s="11">
        <f t="shared" ref="C32:W32" si="13">IFERROR(C19/C21,0)</f>
        <v>0</v>
      </c>
      <c r="D32" s="11">
        <f t="shared" si="13"/>
        <v>0</v>
      </c>
      <c r="E32" s="11">
        <f t="shared" si="13"/>
        <v>0</v>
      </c>
      <c r="F32" s="11">
        <f t="shared" si="13"/>
        <v>0</v>
      </c>
      <c r="G32" s="11">
        <f t="shared" si="13"/>
        <v>0</v>
      </c>
      <c r="H32" s="11">
        <f t="shared" si="13"/>
        <v>0</v>
      </c>
      <c r="I32" s="11">
        <f t="shared" si="13"/>
        <v>0</v>
      </c>
      <c r="J32" s="11">
        <f t="shared" si="13"/>
        <v>0</v>
      </c>
      <c r="K32" s="11">
        <f t="shared" si="13"/>
        <v>0</v>
      </c>
      <c r="L32" s="11">
        <f t="shared" si="13"/>
        <v>0</v>
      </c>
      <c r="M32" s="11">
        <f t="shared" si="13"/>
        <v>0</v>
      </c>
      <c r="N32" s="11">
        <f t="shared" si="13"/>
        <v>0</v>
      </c>
      <c r="O32" s="11">
        <f t="shared" si="13"/>
        <v>0</v>
      </c>
      <c r="P32" s="11">
        <f t="shared" si="13"/>
        <v>0</v>
      </c>
      <c r="Q32" s="11">
        <f t="shared" si="13"/>
        <v>0</v>
      </c>
      <c r="R32" s="11">
        <f t="shared" si="13"/>
        <v>0</v>
      </c>
      <c r="S32" s="11">
        <f t="shared" si="13"/>
        <v>0</v>
      </c>
      <c r="T32" s="11">
        <f t="shared" si="13"/>
        <v>0</v>
      </c>
      <c r="U32" s="11">
        <f t="shared" si="13"/>
        <v>0</v>
      </c>
      <c r="V32" s="11">
        <f t="shared" si="13"/>
        <v>0</v>
      </c>
      <c r="W32" s="11">
        <f t="shared" si="13"/>
        <v>0</v>
      </c>
    </row>
    <row r="33" spans="1:28" outlineLevel="1" x14ac:dyDescent="0.2">
      <c r="B33" s="4" t="s">
        <v>1</v>
      </c>
      <c r="C33" s="11">
        <f t="shared" ref="C33:W33" si="14">IFERROR(C20/C21,0)</f>
        <v>1.3409850986617925E-2</v>
      </c>
      <c r="D33" s="11">
        <f t="shared" si="14"/>
        <v>1.3938831302631795E-2</v>
      </c>
      <c r="E33" s="11">
        <f t="shared" si="14"/>
        <v>1.2057848108392588E-2</v>
      </c>
      <c r="F33" s="11">
        <f t="shared" si="14"/>
        <v>1.0823937768256622E-2</v>
      </c>
      <c r="G33" s="11">
        <f t="shared" si="14"/>
        <v>9.1779047728499617E-3</v>
      </c>
      <c r="H33" s="11">
        <f t="shared" si="14"/>
        <v>7.5568591036892169E-3</v>
      </c>
      <c r="I33" s="11">
        <f t="shared" si="14"/>
        <v>9.0336928206146191E-3</v>
      </c>
      <c r="J33" s="11">
        <f t="shared" si="14"/>
        <v>1.2086580465298471E-2</v>
      </c>
      <c r="K33" s="11">
        <f t="shared" si="14"/>
        <v>1.4728640388298636E-2</v>
      </c>
      <c r="L33" s="11">
        <f t="shared" si="14"/>
        <v>1.0577110078919122E-2</v>
      </c>
      <c r="M33" s="11">
        <f t="shared" si="14"/>
        <v>1.0951714683998089E-2</v>
      </c>
      <c r="N33" s="11">
        <f t="shared" si="14"/>
        <v>1.0556550707208193E-2</v>
      </c>
      <c r="O33" s="11">
        <f t="shared" si="14"/>
        <v>1.0271051981962966E-2</v>
      </c>
      <c r="P33" s="11">
        <f t="shared" si="14"/>
        <v>8.9165873416394304E-3</v>
      </c>
      <c r="Q33" s="11">
        <f t="shared" si="14"/>
        <v>7.6667473136833673E-3</v>
      </c>
      <c r="R33" s="11">
        <f t="shared" si="14"/>
        <v>8.1974777389035754E-3</v>
      </c>
      <c r="S33" s="11">
        <f t="shared" si="14"/>
        <v>6.5733820381824112E-3</v>
      </c>
      <c r="T33" s="11">
        <f t="shared" si="14"/>
        <v>6.7389013436032832E-3</v>
      </c>
      <c r="U33" s="11">
        <f t="shared" si="14"/>
        <v>9.9448042710617544E-3</v>
      </c>
      <c r="V33" s="11">
        <f t="shared" si="14"/>
        <v>9.5128715350015804E-3</v>
      </c>
      <c r="W33" s="11">
        <f t="shared" si="14"/>
        <v>9.7578243397485435E-3</v>
      </c>
    </row>
    <row r="34" spans="1:28" x14ac:dyDescent="0.2">
      <c r="B34" s="15"/>
      <c r="C34" s="10"/>
      <c r="D34" s="10"/>
      <c r="E34" s="10"/>
      <c r="F34" s="10"/>
      <c r="G34" s="10"/>
      <c r="H34" s="10"/>
      <c r="I34" s="10"/>
      <c r="J34" s="10"/>
      <c r="K34" s="10"/>
      <c r="L34" s="10"/>
      <c r="M34" s="10"/>
      <c r="N34" s="10"/>
      <c r="O34" s="10"/>
      <c r="P34" s="10"/>
      <c r="Q34" s="10"/>
      <c r="R34" s="10"/>
      <c r="S34" s="10"/>
      <c r="T34" s="10"/>
      <c r="U34" s="10"/>
      <c r="V34" s="10"/>
      <c r="W34" s="10"/>
    </row>
    <row r="36" spans="1:28" s="29" customFormat="1" x14ac:dyDescent="0.2">
      <c r="A36" s="28" t="s">
        <v>165</v>
      </c>
      <c r="C36" s="28"/>
      <c r="D36" s="28"/>
      <c r="E36" s="28"/>
      <c r="F36" s="28"/>
      <c r="G36" s="28"/>
      <c r="H36" s="28"/>
      <c r="I36" s="28"/>
      <c r="J36" s="28"/>
      <c r="K36" s="28"/>
      <c r="L36" s="28"/>
      <c r="M36" s="28"/>
      <c r="N36" s="28"/>
      <c r="O36" s="28"/>
      <c r="P36" s="28"/>
      <c r="Q36" s="28"/>
      <c r="R36" s="28"/>
      <c r="S36" s="28"/>
      <c r="T36" s="28"/>
      <c r="U36" s="28"/>
      <c r="V36" s="28"/>
      <c r="W36" s="28"/>
      <c r="X36" s="28"/>
      <c r="Y36" s="28"/>
      <c r="AA36" s="28"/>
      <c r="AB36" s="28"/>
    </row>
    <row r="37" spans="1:28" outlineLevel="1" x14ac:dyDescent="0.2">
      <c r="A37" s="6"/>
      <c r="B37" s="20" t="s">
        <v>88</v>
      </c>
      <c r="C37" s="5">
        <f>C72+C107+C142</f>
        <v>54544.073497958881</v>
      </c>
      <c r="D37" s="5">
        <f t="shared" ref="D37:W37" si="15">D72+D107+D142</f>
        <v>53304.725829374518</v>
      </c>
      <c r="E37" s="5">
        <f t="shared" si="15"/>
        <v>54118.107610856408</v>
      </c>
      <c r="F37" s="5">
        <f t="shared" si="15"/>
        <v>53534.285968644101</v>
      </c>
      <c r="G37" s="5">
        <f t="shared" si="15"/>
        <v>55919.037184341796</v>
      </c>
      <c r="H37" s="5">
        <f t="shared" si="15"/>
        <v>53336.700162880748</v>
      </c>
      <c r="I37" s="5">
        <f t="shared" si="15"/>
        <v>50067.321544345235</v>
      </c>
      <c r="J37" s="5">
        <f t="shared" si="15"/>
        <v>53356.906212795155</v>
      </c>
      <c r="K37" s="5">
        <f t="shared" si="15"/>
        <v>51206.910800423298</v>
      </c>
      <c r="L37" s="5">
        <f t="shared" si="15"/>
        <v>51447.615458754539</v>
      </c>
      <c r="M37" s="5">
        <f t="shared" si="15"/>
        <v>52290.523821214323</v>
      </c>
      <c r="N37" s="5">
        <f t="shared" si="15"/>
        <v>49030.67073925928</v>
      </c>
      <c r="O37" s="5">
        <f t="shared" si="15"/>
        <v>50910.265397429255</v>
      </c>
      <c r="P37" s="5">
        <f t="shared" si="15"/>
        <v>52469.840503555693</v>
      </c>
      <c r="Q37" s="5">
        <f t="shared" si="15"/>
        <v>53955.349095622958</v>
      </c>
      <c r="R37" s="5">
        <f t="shared" si="15"/>
        <v>56330.853634414714</v>
      </c>
      <c r="S37" s="5">
        <f t="shared" si="15"/>
        <v>62127.429743077024</v>
      </c>
      <c r="T37" s="5">
        <f t="shared" si="15"/>
        <v>62840.399429260317</v>
      </c>
      <c r="U37" s="5">
        <f t="shared" si="15"/>
        <v>64054.091569316537</v>
      </c>
      <c r="V37" s="5">
        <f t="shared" si="15"/>
        <v>63844.642713321969</v>
      </c>
      <c r="W37" s="5">
        <f t="shared" si="15"/>
        <v>57776.660072264458</v>
      </c>
      <c r="Z37" s="21"/>
    </row>
    <row r="38" spans="1:28" outlineLevel="1" x14ac:dyDescent="0.2">
      <c r="A38" s="6"/>
      <c r="B38" s="7" t="s">
        <v>89</v>
      </c>
      <c r="C38" s="5">
        <f>C73+C108</f>
        <v>130.40100000000001</v>
      </c>
      <c r="D38" s="5">
        <f t="shared" ref="D38:W41" si="16">D73+D108</f>
        <v>138.95099999999999</v>
      </c>
      <c r="E38" s="5">
        <f t="shared" si="16"/>
        <v>151.98400000000001</v>
      </c>
      <c r="F38" s="5">
        <f t="shared" si="16"/>
        <v>144.80799999999999</v>
      </c>
      <c r="G38" s="5">
        <f t="shared" si="16"/>
        <v>149.446</v>
      </c>
      <c r="H38" s="5">
        <f t="shared" si="16"/>
        <v>145.90700000000001</v>
      </c>
      <c r="I38" s="5">
        <f t="shared" si="16"/>
        <v>156.80599999999998</v>
      </c>
      <c r="J38" s="5">
        <f t="shared" si="16"/>
        <v>167.21799999999999</v>
      </c>
      <c r="K38" s="5">
        <f t="shared" si="16"/>
        <v>154.96699999999998</v>
      </c>
      <c r="L38" s="5">
        <f t="shared" si="16"/>
        <v>130.11700000000002</v>
      </c>
      <c r="M38" s="5">
        <f t="shared" si="16"/>
        <v>126.08199999999999</v>
      </c>
      <c r="N38" s="5">
        <f t="shared" si="16"/>
        <v>125.81399999999999</v>
      </c>
      <c r="O38" s="5">
        <f t="shared" si="16"/>
        <v>133.178</v>
      </c>
      <c r="P38" s="5">
        <f t="shared" si="16"/>
        <v>143.56399999999999</v>
      </c>
      <c r="Q38" s="5">
        <f t="shared" si="16"/>
        <v>148.78</v>
      </c>
      <c r="R38" s="5">
        <f t="shared" si="16"/>
        <v>152.89400000000001</v>
      </c>
      <c r="S38" s="5">
        <f t="shared" si="16"/>
        <v>163.803</v>
      </c>
      <c r="T38" s="5">
        <f t="shared" si="16"/>
        <v>177.245</v>
      </c>
      <c r="U38" s="5">
        <f t="shared" si="16"/>
        <v>163.80000000000001</v>
      </c>
      <c r="V38" s="5">
        <f t="shared" si="16"/>
        <v>160.08699999999999</v>
      </c>
      <c r="W38" s="5">
        <f t="shared" si="16"/>
        <v>128.75900000000001</v>
      </c>
      <c r="Z38" s="21"/>
    </row>
    <row r="39" spans="1:28" outlineLevel="1" x14ac:dyDescent="0.2">
      <c r="A39" s="6"/>
      <c r="B39" s="7" t="s">
        <v>25</v>
      </c>
      <c r="C39" s="5">
        <f>C74+C109</f>
        <v>1810.1979999999999</v>
      </c>
      <c r="D39" s="5">
        <f t="shared" si="16"/>
        <v>1922.9569999999999</v>
      </c>
      <c r="E39" s="5">
        <f t="shared" si="16"/>
        <v>1936.5610000000001</v>
      </c>
      <c r="F39" s="5">
        <f t="shared" si="16"/>
        <v>1971.15</v>
      </c>
      <c r="G39" s="5">
        <f t="shared" si="16"/>
        <v>2006.232</v>
      </c>
      <c r="H39" s="5">
        <f t="shared" si="16"/>
        <v>1985.6260000000002</v>
      </c>
      <c r="I39" s="5">
        <f t="shared" si="16"/>
        <v>2067.355</v>
      </c>
      <c r="J39" s="5">
        <f t="shared" si="16"/>
        <v>2209.7849999999999</v>
      </c>
      <c r="K39" s="5">
        <f t="shared" si="16"/>
        <v>2414.3940000000002</v>
      </c>
      <c r="L39" s="5">
        <f t="shared" si="16"/>
        <v>2464.0439999999999</v>
      </c>
      <c r="M39" s="5">
        <f t="shared" si="16"/>
        <v>2467.0080000000003</v>
      </c>
      <c r="N39" s="5">
        <f t="shared" si="16"/>
        <v>2479.2420000000002</v>
      </c>
      <c r="O39" s="5">
        <f t="shared" si="16"/>
        <v>2461.2110000000002</v>
      </c>
      <c r="P39" s="5">
        <f t="shared" si="16"/>
        <v>2590.241</v>
      </c>
      <c r="Q39" s="5">
        <f t="shared" si="16"/>
        <v>2666.9490000000001</v>
      </c>
      <c r="R39" s="5">
        <f t="shared" si="16"/>
        <v>2792.5789999999997</v>
      </c>
      <c r="S39" s="5">
        <f t="shared" si="16"/>
        <v>2911.1529999999998</v>
      </c>
      <c r="T39" s="5">
        <f t="shared" si="16"/>
        <v>2979.049</v>
      </c>
      <c r="U39" s="5">
        <f t="shared" si="16"/>
        <v>2979.6490000000003</v>
      </c>
      <c r="V39" s="5">
        <f t="shared" si="16"/>
        <v>3090.855</v>
      </c>
      <c r="W39" s="5">
        <f t="shared" si="16"/>
        <v>3049.5479999999998</v>
      </c>
    </row>
    <row r="40" spans="1:28" outlineLevel="1" x14ac:dyDescent="0.2">
      <c r="A40" s="6"/>
      <c r="B40" s="7" t="s">
        <v>30</v>
      </c>
      <c r="C40" s="5">
        <f>C41*1000/C39</f>
        <v>18433.963897237754</v>
      </c>
      <c r="D40" s="5">
        <f t="shared" ref="D40:W40" si="17">D41*1000/D39</f>
        <v>16980.745531467655</v>
      </c>
      <c r="E40" s="5">
        <f t="shared" si="17"/>
        <v>17105.667290419053</v>
      </c>
      <c r="F40" s="5">
        <f t="shared" si="17"/>
        <v>16609.615423724877</v>
      </c>
      <c r="G40" s="5">
        <f t="shared" si="17"/>
        <v>17030.714226403921</v>
      </c>
      <c r="H40" s="5">
        <f t="shared" si="17"/>
        <v>16394.548550828982</v>
      </c>
      <c r="I40" s="5">
        <f t="shared" si="17"/>
        <v>14784.853587308931</v>
      </c>
      <c r="J40" s="5">
        <f t="shared" si="17"/>
        <v>14733.343724443048</v>
      </c>
      <c r="K40" s="5">
        <f t="shared" si="17"/>
        <v>12932.066180607062</v>
      </c>
      <c r="L40" s="5">
        <f t="shared" si="17"/>
        <v>12730.198494703352</v>
      </c>
      <c r="M40" s="5">
        <f t="shared" si="17"/>
        <v>12907.834792066336</v>
      </c>
      <c r="N40" s="5">
        <f t="shared" si="17"/>
        <v>12032.640434728437</v>
      </c>
      <c r="O40" s="5">
        <f t="shared" si="17"/>
        <v>12576.836470430791</v>
      </c>
      <c r="P40" s="5">
        <f t="shared" si="17"/>
        <v>12305.486609091311</v>
      </c>
      <c r="Q40" s="5">
        <f t="shared" si="17"/>
        <v>12277.17566324821</v>
      </c>
      <c r="R40" s="5">
        <f t="shared" si="17"/>
        <v>12226.946714558429</v>
      </c>
      <c r="S40" s="5">
        <f t="shared" si="17"/>
        <v>12920.365898675806</v>
      </c>
      <c r="T40" s="5">
        <f t="shared" si="17"/>
        <v>12749.557596587219</v>
      </c>
      <c r="U40" s="5">
        <f t="shared" si="17"/>
        <v>12974.800207498572</v>
      </c>
      <c r="V40" s="5">
        <f t="shared" si="17"/>
        <v>12453.609838185235</v>
      </c>
      <c r="W40" s="5">
        <f t="shared" si="17"/>
        <v>11399.952667956795</v>
      </c>
    </row>
    <row r="41" spans="1:28" outlineLevel="1" x14ac:dyDescent="0.2">
      <c r="A41" s="6"/>
      <c r="B41" s="7" t="s">
        <v>31</v>
      </c>
      <c r="C41" s="5">
        <f>C76+C111</f>
        <v>33369.124578851988</v>
      </c>
      <c r="D41" s="5">
        <f t="shared" si="16"/>
        <v>32653.243484954444</v>
      </c>
      <c r="E41" s="5">
        <f t="shared" si="16"/>
        <v>33126.168153601211</v>
      </c>
      <c r="F41" s="5">
        <f t="shared" si="16"/>
        <v>32740.043442475297</v>
      </c>
      <c r="G41" s="5">
        <f t="shared" si="16"/>
        <v>34167.563863866788</v>
      </c>
      <c r="H41" s="5">
        <f t="shared" si="16"/>
        <v>32553.441860788353</v>
      </c>
      <c r="I41" s="5">
        <f t="shared" si="16"/>
        <v>30565.540987991059</v>
      </c>
      <c r="J41" s="5">
        <f t="shared" si="16"/>
        <v>32557.521962118379</v>
      </c>
      <c r="K41" s="5">
        <f t="shared" si="16"/>
        <v>31223.102994060609</v>
      </c>
      <c r="L41" s="5">
        <f t="shared" si="16"/>
        <v>31367.769219682828</v>
      </c>
      <c r="M41" s="5">
        <f t="shared" si="16"/>
        <v>31843.731694705992</v>
      </c>
      <c r="N41" s="5">
        <f t="shared" si="16"/>
        <v>29831.827536677003</v>
      </c>
      <c r="O41" s="5">
        <f t="shared" si="16"/>
        <v>30954.248266225441</v>
      </c>
      <c r="P41" s="5">
        <f t="shared" si="16"/>
        <v>31874.175939819288</v>
      </c>
      <c r="Q41" s="5">
        <f t="shared" si="16"/>
        <v>32742.601357924152</v>
      </c>
      <c r="R41" s="5">
        <f t="shared" si="16"/>
        <v>34144.714629194867</v>
      </c>
      <c r="S41" s="5">
        <f t="shared" si="16"/>
        <v>37613.161947027766</v>
      </c>
      <c r="T41" s="5">
        <f t="shared" si="16"/>
        <v>37981.556808555557</v>
      </c>
      <c r="U41" s="5">
        <f t="shared" si="16"/>
        <v>38660.350463472918</v>
      </c>
      <c r="V41" s="5">
        <f t="shared" si="16"/>
        <v>38492.302236404023</v>
      </c>
      <c r="W41" s="5">
        <f t="shared" si="16"/>
        <v>34764.702858662306</v>
      </c>
    </row>
    <row r="42" spans="1:28" outlineLevel="1" x14ac:dyDescent="0.2">
      <c r="A42" s="6"/>
      <c r="B42" s="7" t="s">
        <v>140</v>
      </c>
      <c r="C42" s="14"/>
      <c r="D42" s="14"/>
      <c r="E42" s="14"/>
      <c r="F42" s="14"/>
      <c r="G42" s="14"/>
      <c r="H42" s="14"/>
      <c r="I42" s="14"/>
      <c r="J42" s="14"/>
      <c r="K42" s="14"/>
      <c r="L42" s="14"/>
      <c r="M42" s="14"/>
      <c r="N42" s="14"/>
      <c r="O42" s="14"/>
      <c r="P42" s="14"/>
      <c r="Q42" s="14"/>
      <c r="R42" s="14"/>
      <c r="S42" s="14"/>
      <c r="T42" s="14"/>
      <c r="U42" s="14"/>
      <c r="V42" s="14"/>
      <c r="W42" s="14"/>
    </row>
    <row r="43" spans="1:28" outlineLevel="1" x14ac:dyDescent="0.2">
      <c r="A43" s="6"/>
      <c r="B43" s="7" t="s">
        <v>90</v>
      </c>
      <c r="C43" s="5"/>
      <c r="D43" s="5"/>
      <c r="E43" s="5"/>
      <c r="F43" s="5"/>
      <c r="G43" s="5"/>
      <c r="H43" s="5"/>
      <c r="I43" s="5"/>
      <c r="J43" s="5"/>
      <c r="K43" s="5"/>
      <c r="L43" s="5"/>
      <c r="M43" s="5"/>
      <c r="N43" s="5"/>
      <c r="O43" s="5"/>
      <c r="P43" s="5"/>
      <c r="Q43" s="5"/>
      <c r="R43" s="5"/>
      <c r="S43" s="5"/>
      <c r="T43" s="5"/>
      <c r="U43" s="5"/>
      <c r="V43" s="5"/>
      <c r="W43" s="5"/>
    </row>
    <row r="44" spans="1:28" outlineLevel="1" x14ac:dyDescent="0.2"/>
    <row r="45" spans="1:28" outlineLevel="1" x14ac:dyDescent="0.2">
      <c r="B45" s="8" t="s">
        <v>14</v>
      </c>
      <c r="C45" s="13"/>
    </row>
    <row r="46" spans="1:28" outlineLevel="1" x14ac:dyDescent="0.2">
      <c r="B46" s="4" t="s">
        <v>18</v>
      </c>
      <c r="C46" s="5">
        <f t="shared" ref="C46:W55" si="18">C81+C116</f>
        <v>0</v>
      </c>
      <c r="D46" s="5">
        <f t="shared" si="18"/>
        <v>0</v>
      </c>
      <c r="E46" s="5">
        <f t="shared" si="18"/>
        <v>0</v>
      </c>
      <c r="F46" s="5">
        <f t="shared" si="18"/>
        <v>0</v>
      </c>
      <c r="G46" s="5">
        <f t="shared" si="18"/>
        <v>0</v>
      </c>
      <c r="H46" s="5">
        <f t="shared" si="18"/>
        <v>0</v>
      </c>
      <c r="I46" s="5">
        <f t="shared" si="18"/>
        <v>0</v>
      </c>
      <c r="J46" s="5">
        <f t="shared" si="18"/>
        <v>0</v>
      </c>
      <c r="K46" s="5">
        <f t="shared" si="18"/>
        <v>0</v>
      </c>
      <c r="L46" s="5">
        <f t="shared" si="18"/>
        <v>0</v>
      </c>
      <c r="M46" s="5">
        <f t="shared" si="18"/>
        <v>0</v>
      </c>
      <c r="N46" s="5">
        <f t="shared" si="18"/>
        <v>0</v>
      </c>
      <c r="O46" s="5">
        <f t="shared" si="18"/>
        <v>0</v>
      </c>
      <c r="P46" s="5">
        <f t="shared" si="18"/>
        <v>0</v>
      </c>
      <c r="Q46" s="5">
        <f t="shared" si="18"/>
        <v>0</v>
      </c>
      <c r="R46" s="5">
        <f t="shared" si="18"/>
        <v>0</v>
      </c>
      <c r="S46" s="5">
        <f t="shared" si="18"/>
        <v>0</v>
      </c>
      <c r="T46" s="5">
        <f t="shared" si="18"/>
        <v>0</v>
      </c>
      <c r="U46" s="5">
        <f t="shared" si="18"/>
        <v>0</v>
      </c>
      <c r="V46" s="5">
        <f t="shared" si="18"/>
        <v>0</v>
      </c>
      <c r="W46" s="5">
        <f t="shared" si="18"/>
        <v>0</v>
      </c>
    </row>
    <row r="47" spans="1:28" outlineLevel="1" x14ac:dyDescent="0.2">
      <c r="B47" s="4" t="s">
        <v>19</v>
      </c>
      <c r="C47" s="5">
        <f t="shared" si="18"/>
        <v>0</v>
      </c>
      <c r="D47" s="5">
        <f t="shared" si="18"/>
        <v>0</v>
      </c>
      <c r="E47" s="5">
        <f t="shared" si="18"/>
        <v>0</v>
      </c>
      <c r="F47" s="5">
        <f t="shared" si="18"/>
        <v>0</v>
      </c>
      <c r="G47" s="5">
        <f t="shared" si="18"/>
        <v>0</v>
      </c>
      <c r="H47" s="5">
        <f t="shared" si="18"/>
        <v>0</v>
      </c>
      <c r="I47" s="5">
        <f t="shared" si="18"/>
        <v>0</v>
      </c>
      <c r="J47" s="5">
        <f t="shared" si="18"/>
        <v>0</v>
      </c>
      <c r="K47" s="5">
        <f t="shared" si="18"/>
        <v>0</v>
      </c>
      <c r="L47" s="5">
        <f t="shared" si="18"/>
        <v>0</v>
      </c>
      <c r="M47" s="5">
        <f t="shared" si="18"/>
        <v>0</v>
      </c>
      <c r="N47" s="5">
        <f t="shared" si="18"/>
        <v>0</v>
      </c>
      <c r="O47" s="5">
        <f t="shared" si="18"/>
        <v>0</v>
      </c>
      <c r="P47" s="5">
        <f t="shared" si="18"/>
        <v>0</v>
      </c>
      <c r="Q47" s="5">
        <f t="shared" si="18"/>
        <v>0</v>
      </c>
      <c r="R47" s="5">
        <f t="shared" si="18"/>
        <v>0</v>
      </c>
      <c r="S47" s="5">
        <f t="shared" si="18"/>
        <v>0</v>
      </c>
      <c r="T47" s="5">
        <f t="shared" si="18"/>
        <v>0</v>
      </c>
      <c r="U47" s="5">
        <f t="shared" si="18"/>
        <v>0</v>
      </c>
      <c r="V47" s="5">
        <f t="shared" si="18"/>
        <v>0</v>
      </c>
      <c r="W47" s="5">
        <f t="shared" si="18"/>
        <v>0</v>
      </c>
    </row>
    <row r="48" spans="1:28" outlineLevel="1" x14ac:dyDescent="0.2">
      <c r="B48" s="4" t="s">
        <v>16</v>
      </c>
      <c r="C48" s="5">
        <f t="shared" si="18"/>
        <v>3128.2560000000003</v>
      </c>
      <c r="D48" s="5">
        <f t="shared" si="18"/>
        <v>3842.6459999999997</v>
      </c>
      <c r="E48" s="5">
        <f t="shared" si="18"/>
        <v>4008.7830000000004</v>
      </c>
      <c r="F48" s="5">
        <f t="shared" si="18"/>
        <v>3911.27</v>
      </c>
      <c r="G48" s="5">
        <f t="shared" si="18"/>
        <v>3349.3599999999997</v>
      </c>
      <c r="H48" s="5">
        <f t="shared" si="18"/>
        <v>3298.1489999999999</v>
      </c>
      <c r="I48" s="5">
        <f t="shared" si="18"/>
        <v>1581.567</v>
      </c>
      <c r="J48" s="5">
        <f t="shared" si="18"/>
        <v>1849.5650000000001</v>
      </c>
      <c r="K48" s="5">
        <f t="shared" si="18"/>
        <v>1889.232</v>
      </c>
      <c r="L48" s="5">
        <f t="shared" si="18"/>
        <v>1587.1109999999999</v>
      </c>
      <c r="M48" s="5">
        <f t="shared" si="18"/>
        <v>1673.174</v>
      </c>
      <c r="N48" s="5">
        <f t="shared" si="18"/>
        <v>1649.1100000000001</v>
      </c>
      <c r="O48" s="5">
        <f t="shared" si="18"/>
        <v>1795.422</v>
      </c>
      <c r="P48" s="5">
        <f t="shared" si="18"/>
        <v>2097.4520000000002</v>
      </c>
      <c r="Q48" s="5">
        <f t="shared" si="18"/>
        <v>2229.5749999999998</v>
      </c>
      <c r="R48" s="5">
        <f t="shared" si="18"/>
        <v>2396.9429999999998</v>
      </c>
      <c r="S48" s="5">
        <f t="shared" si="18"/>
        <v>2638.5889999999999</v>
      </c>
      <c r="T48" s="5">
        <f t="shared" si="18"/>
        <v>2793.23</v>
      </c>
      <c r="U48" s="5">
        <f t="shared" si="18"/>
        <v>3060.373</v>
      </c>
      <c r="V48" s="5">
        <f t="shared" si="18"/>
        <v>3018.1860000000001</v>
      </c>
      <c r="W48" s="5">
        <f t="shared" si="18"/>
        <v>2998.0610000000001</v>
      </c>
    </row>
    <row r="49" spans="2:23" outlineLevel="1" x14ac:dyDescent="0.2">
      <c r="B49" s="4" t="s">
        <v>21</v>
      </c>
      <c r="C49" s="5">
        <f t="shared" si="18"/>
        <v>0</v>
      </c>
      <c r="D49" s="5">
        <f t="shared" si="18"/>
        <v>0</v>
      </c>
      <c r="E49" s="5">
        <f t="shared" si="18"/>
        <v>0</v>
      </c>
      <c r="F49" s="5">
        <f t="shared" si="18"/>
        <v>0</v>
      </c>
      <c r="G49" s="5">
        <f t="shared" si="18"/>
        <v>0</v>
      </c>
      <c r="H49" s="5">
        <f t="shared" si="18"/>
        <v>0</v>
      </c>
      <c r="I49" s="5">
        <f t="shared" si="18"/>
        <v>0</v>
      </c>
      <c r="J49" s="5">
        <f t="shared" si="18"/>
        <v>0</v>
      </c>
      <c r="K49" s="5">
        <f t="shared" si="18"/>
        <v>0</v>
      </c>
      <c r="L49" s="5">
        <f t="shared" si="18"/>
        <v>0</v>
      </c>
      <c r="M49" s="5">
        <f t="shared" si="18"/>
        <v>0</v>
      </c>
      <c r="N49" s="5">
        <f t="shared" si="18"/>
        <v>0</v>
      </c>
      <c r="O49" s="5">
        <f t="shared" si="18"/>
        <v>0</v>
      </c>
      <c r="P49" s="5">
        <f t="shared" si="18"/>
        <v>0</v>
      </c>
      <c r="Q49" s="5">
        <f t="shared" si="18"/>
        <v>0</v>
      </c>
      <c r="R49" s="5">
        <f t="shared" si="18"/>
        <v>0</v>
      </c>
      <c r="S49" s="5">
        <f t="shared" si="18"/>
        <v>0</v>
      </c>
      <c r="T49" s="5">
        <f t="shared" si="18"/>
        <v>0</v>
      </c>
      <c r="U49" s="5">
        <f t="shared" si="18"/>
        <v>0</v>
      </c>
      <c r="V49" s="5">
        <f t="shared" si="18"/>
        <v>0</v>
      </c>
      <c r="W49" s="5">
        <f t="shared" si="18"/>
        <v>0</v>
      </c>
    </row>
    <row r="50" spans="2:23" outlineLevel="1" x14ac:dyDescent="0.2">
      <c r="B50" s="4" t="s">
        <v>20</v>
      </c>
      <c r="C50" s="5">
        <f t="shared" si="18"/>
        <v>115710.15300000001</v>
      </c>
      <c r="D50" s="5">
        <f t="shared" si="18"/>
        <v>111848.916</v>
      </c>
      <c r="E50" s="5">
        <f t="shared" si="18"/>
        <v>112979.23999999999</v>
      </c>
      <c r="F50" s="5">
        <f t="shared" si="18"/>
        <v>111420.51199999999</v>
      </c>
      <c r="G50" s="5">
        <f t="shared" si="18"/>
        <v>116574.569</v>
      </c>
      <c r="H50" s="5">
        <f t="shared" si="18"/>
        <v>110452.163</v>
      </c>
      <c r="I50" s="5">
        <f t="shared" si="18"/>
        <v>103322.77000000002</v>
      </c>
      <c r="J50" s="5">
        <f t="shared" si="18"/>
        <v>108871.80500000001</v>
      </c>
      <c r="K50" s="5">
        <f t="shared" si="18"/>
        <v>103787.96400000001</v>
      </c>
      <c r="L50" s="5">
        <f t="shared" si="18"/>
        <v>104795.757</v>
      </c>
      <c r="M50" s="5">
        <f t="shared" si="18"/>
        <v>101974.557</v>
      </c>
      <c r="N50" s="5">
        <f t="shared" si="18"/>
        <v>94586.962</v>
      </c>
      <c r="O50" s="5">
        <f t="shared" si="18"/>
        <v>97491.01</v>
      </c>
      <c r="P50" s="5">
        <f t="shared" si="18"/>
        <v>100357.698</v>
      </c>
      <c r="Q50" s="5">
        <f t="shared" si="18"/>
        <v>103006.567</v>
      </c>
      <c r="R50" s="5">
        <f t="shared" si="18"/>
        <v>110845.80499999999</v>
      </c>
      <c r="S50" s="5">
        <f t="shared" si="18"/>
        <v>122053.22600000001</v>
      </c>
      <c r="T50" s="5">
        <f t="shared" si="18"/>
        <v>122537.02499999999</v>
      </c>
      <c r="U50" s="5">
        <f t="shared" si="18"/>
        <v>123559.69899999999</v>
      </c>
      <c r="V50" s="5">
        <f t="shared" si="18"/>
        <v>121588.83100000001</v>
      </c>
      <c r="W50" s="5">
        <f t="shared" si="18"/>
        <v>109269.00599999999</v>
      </c>
    </row>
    <row r="51" spans="2:23" outlineLevel="1" x14ac:dyDescent="0.2">
      <c r="B51" s="4" t="s">
        <v>0</v>
      </c>
      <c r="C51" s="5">
        <f t="shared" si="18"/>
        <v>0</v>
      </c>
      <c r="D51" s="5">
        <f t="shared" si="18"/>
        <v>0</v>
      </c>
      <c r="E51" s="5">
        <f t="shared" si="18"/>
        <v>0</v>
      </c>
      <c r="F51" s="5">
        <f t="shared" si="18"/>
        <v>0</v>
      </c>
      <c r="G51" s="5">
        <f t="shared" si="18"/>
        <v>0</v>
      </c>
      <c r="H51" s="5">
        <f t="shared" si="18"/>
        <v>0</v>
      </c>
      <c r="I51" s="5">
        <f t="shared" si="18"/>
        <v>0</v>
      </c>
      <c r="J51" s="5">
        <f t="shared" si="18"/>
        <v>0</v>
      </c>
      <c r="K51" s="5">
        <f t="shared" si="18"/>
        <v>0</v>
      </c>
      <c r="L51" s="5">
        <f t="shared" si="18"/>
        <v>0</v>
      </c>
      <c r="M51" s="5">
        <f t="shared" si="18"/>
        <v>3629.701</v>
      </c>
      <c r="N51" s="5">
        <f t="shared" si="18"/>
        <v>4023.4169999999995</v>
      </c>
      <c r="O51" s="5">
        <f t="shared" si="18"/>
        <v>3859.942</v>
      </c>
      <c r="P51" s="5">
        <f t="shared" si="18"/>
        <v>3583.7150000000001</v>
      </c>
      <c r="Q51" s="5">
        <f t="shared" si="18"/>
        <v>3767.991</v>
      </c>
      <c r="R51" s="5">
        <f t="shared" si="18"/>
        <v>0</v>
      </c>
      <c r="S51" s="5">
        <f t="shared" si="18"/>
        <v>0</v>
      </c>
      <c r="T51" s="5">
        <f t="shared" si="18"/>
        <v>0</v>
      </c>
      <c r="U51" s="5">
        <f t="shared" si="18"/>
        <v>0</v>
      </c>
      <c r="V51" s="5">
        <f t="shared" si="18"/>
        <v>0</v>
      </c>
      <c r="W51" s="5">
        <f t="shared" si="18"/>
        <v>0</v>
      </c>
    </row>
    <row r="52" spans="2:23" outlineLevel="1" x14ac:dyDescent="0.2">
      <c r="B52" s="4" t="s">
        <v>22</v>
      </c>
      <c r="C52" s="5">
        <f t="shared" si="18"/>
        <v>0</v>
      </c>
      <c r="D52" s="5">
        <f t="shared" si="18"/>
        <v>0</v>
      </c>
      <c r="E52" s="5">
        <f t="shared" si="18"/>
        <v>0</v>
      </c>
      <c r="F52" s="5">
        <f t="shared" si="18"/>
        <v>0</v>
      </c>
      <c r="G52" s="5">
        <f t="shared" si="18"/>
        <v>0</v>
      </c>
      <c r="H52" s="5">
        <f t="shared" si="18"/>
        <v>0</v>
      </c>
      <c r="I52" s="5">
        <f t="shared" si="18"/>
        <v>0</v>
      </c>
      <c r="J52" s="5">
        <f t="shared" si="18"/>
        <v>0</v>
      </c>
      <c r="K52" s="5">
        <f t="shared" si="18"/>
        <v>0</v>
      </c>
      <c r="L52" s="5">
        <f t="shared" si="18"/>
        <v>0</v>
      </c>
      <c r="M52" s="5">
        <f t="shared" si="18"/>
        <v>0</v>
      </c>
      <c r="N52" s="5">
        <f t="shared" si="18"/>
        <v>0</v>
      </c>
      <c r="O52" s="5">
        <f t="shared" si="18"/>
        <v>0</v>
      </c>
      <c r="P52" s="5">
        <f t="shared" si="18"/>
        <v>0</v>
      </c>
      <c r="Q52" s="5">
        <f t="shared" si="18"/>
        <v>0</v>
      </c>
      <c r="R52" s="5">
        <f t="shared" si="18"/>
        <v>0</v>
      </c>
      <c r="S52" s="5">
        <f t="shared" si="18"/>
        <v>0</v>
      </c>
      <c r="T52" s="5">
        <f t="shared" si="18"/>
        <v>0</v>
      </c>
      <c r="U52" s="5">
        <f t="shared" si="18"/>
        <v>0</v>
      </c>
      <c r="V52" s="5">
        <f t="shared" si="18"/>
        <v>0</v>
      </c>
      <c r="W52" s="5">
        <f t="shared" si="18"/>
        <v>0</v>
      </c>
    </row>
    <row r="53" spans="2:23" outlineLevel="1" x14ac:dyDescent="0.2">
      <c r="B53" s="4" t="s">
        <v>23</v>
      </c>
      <c r="C53" s="5">
        <f t="shared" si="18"/>
        <v>206.57300000000001</v>
      </c>
      <c r="D53" s="5">
        <f t="shared" si="18"/>
        <v>119.423</v>
      </c>
      <c r="E53" s="5">
        <f t="shared" si="18"/>
        <v>68.930999999999997</v>
      </c>
      <c r="F53" s="5">
        <f t="shared" si="18"/>
        <v>70.507000000000005</v>
      </c>
      <c r="G53" s="5">
        <f t="shared" si="18"/>
        <v>70.766000000000005</v>
      </c>
      <c r="H53" s="5">
        <f t="shared" si="18"/>
        <v>73.605000000000004</v>
      </c>
      <c r="I53" s="5">
        <f t="shared" si="18"/>
        <v>90.022000000000006</v>
      </c>
      <c r="J53" s="5">
        <f t="shared" si="18"/>
        <v>81.639999999999986</v>
      </c>
      <c r="K53" s="5">
        <f t="shared" si="18"/>
        <v>83.691999999999993</v>
      </c>
      <c r="L53" s="5">
        <f t="shared" si="18"/>
        <v>117.253</v>
      </c>
      <c r="M53" s="5">
        <f t="shared" si="18"/>
        <v>172.422</v>
      </c>
      <c r="N53" s="5">
        <f t="shared" si="18"/>
        <v>279.084</v>
      </c>
      <c r="O53" s="5">
        <f t="shared" si="18"/>
        <v>244.774</v>
      </c>
      <c r="P53" s="5">
        <f t="shared" si="18"/>
        <v>156.459</v>
      </c>
      <c r="Q53" s="5">
        <f t="shared" si="18"/>
        <v>120.24399999999999</v>
      </c>
      <c r="R53" s="5">
        <f t="shared" si="18"/>
        <v>81.128999999999991</v>
      </c>
      <c r="S53" s="5">
        <f t="shared" si="18"/>
        <v>59.149000000000001</v>
      </c>
      <c r="T53" s="5">
        <f t="shared" si="18"/>
        <v>44.19</v>
      </c>
      <c r="U53" s="5">
        <f t="shared" si="18"/>
        <v>31.742000000000001</v>
      </c>
      <c r="V53" s="5">
        <f t="shared" si="18"/>
        <v>24.34</v>
      </c>
      <c r="W53" s="5">
        <f t="shared" si="18"/>
        <v>14.646000000000001</v>
      </c>
    </row>
    <row r="54" spans="2:23" outlineLevel="1" x14ac:dyDescent="0.2">
      <c r="B54" s="4" t="s">
        <v>17</v>
      </c>
      <c r="C54" s="5">
        <f t="shared" si="18"/>
        <v>0</v>
      </c>
      <c r="D54" s="5">
        <f t="shared" si="18"/>
        <v>0</v>
      </c>
      <c r="E54" s="5">
        <f t="shared" si="18"/>
        <v>0</v>
      </c>
      <c r="F54" s="5">
        <f t="shared" si="18"/>
        <v>0</v>
      </c>
      <c r="G54" s="5">
        <f t="shared" si="18"/>
        <v>0</v>
      </c>
      <c r="H54" s="5">
        <f t="shared" si="18"/>
        <v>0</v>
      </c>
      <c r="I54" s="5">
        <f t="shared" si="18"/>
        <v>0</v>
      </c>
      <c r="J54" s="5">
        <f t="shared" si="18"/>
        <v>0</v>
      </c>
      <c r="K54" s="5">
        <f t="shared" si="18"/>
        <v>0</v>
      </c>
      <c r="L54" s="5">
        <f t="shared" si="18"/>
        <v>0</v>
      </c>
      <c r="M54" s="5">
        <f t="shared" si="18"/>
        <v>0</v>
      </c>
      <c r="N54" s="5">
        <f t="shared" si="18"/>
        <v>0</v>
      </c>
      <c r="O54" s="5">
        <f t="shared" si="18"/>
        <v>0</v>
      </c>
      <c r="P54" s="5">
        <f t="shared" si="18"/>
        <v>0</v>
      </c>
      <c r="Q54" s="5">
        <f t="shared" si="18"/>
        <v>0</v>
      </c>
      <c r="R54" s="5">
        <f t="shared" si="18"/>
        <v>0</v>
      </c>
      <c r="S54" s="5">
        <f t="shared" si="18"/>
        <v>0</v>
      </c>
      <c r="T54" s="5">
        <f t="shared" si="18"/>
        <v>0</v>
      </c>
      <c r="U54" s="5">
        <f t="shared" si="18"/>
        <v>0</v>
      </c>
      <c r="V54" s="5">
        <f t="shared" si="18"/>
        <v>0</v>
      </c>
      <c r="W54" s="5">
        <f t="shared" si="18"/>
        <v>0</v>
      </c>
    </row>
    <row r="55" spans="2:23" outlineLevel="1" x14ac:dyDescent="0.2">
      <c r="B55" s="4" t="s">
        <v>1</v>
      </c>
      <c r="C55" s="5">
        <f t="shared" si="18"/>
        <v>2512.9349999999999</v>
      </c>
      <c r="D55" s="5">
        <f t="shared" si="18"/>
        <v>2432.1039999999998</v>
      </c>
      <c r="E55" s="5">
        <f t="shared" si="18"/>
        <v>2214.6040000000003</v>
      </c>
      <c r="F55" s="5">
        <f t="shared" si="18"/>
        <v>1915.6800000000003</v>
      </c>
      <c r="G55" s="5">
        <f t="shared" si="18"/>
        <v>1680.5150000000001</v>
      </c>
      <c r="H55" s="5">
        <f t="shared" si="18"/>
        <v>1335.2</v>
      </c>
      <c r="I55" s="5">
        <f t="shared" si="18"/>
        <v>1523.8149999999998</v>
      </c>
      <c r="J55" s="5">
        <f t="shared" si="18"/>
        <v>2138.2389999999996</v>
      </c>
      <c r="K55" s="5">
        <f t="shared" si="18"/>
        <v>2578.9490000000001</v>
      </c>
      <c r="L55" s="5">
        <f t="shared" si="18"/>
        <v>1777.0529999999999</v>
      </c>
      <c r="M55" s="5">
        <f t="shared" si="18"/>
        <v>1925.019</v>
      </c>
      <c r="N55" s="5">
        <f t="shared" si="18"/>
        <v>1807.0650000000001</v>
      </c>
      <c r="O55" s="5">
        <f t="shared" si="18"/>
        <v>1720.2740000000001</v>
      </c>
      <c r="P55" s="5">
        <f t="shared" si="18"/>
        <v>1537.5230000000001</v>
      </c>
      <c r="Q55" s="5">
        <f t="shared" si="18"/>
        <v>1306.1680000000001</v>
      </c>
      <c r="R55" s="5">
        <f t="shared" si="18"/>
        <v>1368.8319999999999</v>
      </c>
      <c r="S55" s="5">
        <f t="shared" si="18"/>
        <v>1163.904</v>
      </c>
      <c r="T55" s="5">
        <f t="shared" si="18"/>
        <v>1262.1969999999999</v>
      </c>
      <c r="U55" s="5">
        <f t="shared" si="18"/>
        <v>2075.1709999999998</v>
      </c>
      <c r="V55" s="5">
        <f t="shared" si="18"/>
        <v>1971.8249999999998</v>
      </c>
      <c r="W55" s="5">
        <f t="shared" si="18"/>
        <v>1538.2640000000001</v>
      </c>
    </row>
    <row r="56" spans="2:23" outlineLevel="1" x14ac:dyDescent="0.2">
      <c r="B56" s="15" t="s">
        <v>9</v>
      </c>
      <c r="C56" s="19">
        <f t="shared" ref="C56:W56" si="19">SUM(C46:C55)</f>
        <v>121557.917</v>
      </c>
      <c r="D56" s="19">
        <f t="shared" si="19"/>
        <v>118243.08899999999</v>
      </c>
      <c r="E56" s="19">
        <f t="shared" si="19"/>
        <v>119271.55799999999</v>
      </c>
      <c r="F56" s="19">
        <f t="shared" si="19"/>
        <v>117317.96899999998</v>
      </c>
      <c r="G56" s="19">
        <f t="shared" si="19"/>
        <v>121675.21</v>
      </c>
      <c r="H56" s="19">
        <f t="shared" si="19"/>
        <v>115159.117</v>
      </c>
      <c r="I56" s="19">
        <f t="shared" si="19"/>
        <v>106518.17400000001</v>
      </c>
      <c r="J56" s="19">
        <f t="shared" si="19"/>
        <v>112941.24900000001</v>
      </c>
      <c r="K56" s="19">
        <f t="shared" si="19"/>
        <v>108339.837</v>
      </c>
      <c r="L56" s="19">
        <f t="shared" si="19"/>
        <v>108277.174</v>
      </c>
      <c r="M56" s="19">
        <f t="shared" si="19"/>
        <v>109374.87300000001</v>
      </c>
      <c r="N56" s="19">
        <f t="shared" si="19"/>
        <v>102345.63800000001</v>
      </c>
      <c r="O56" s="19">
        <f t="shared" si="19"/>
        <v>105111.42200000001</v>
      </c>
      <c r="P56" s="19">
        <f t="shared" si="19"/>
        <v>107732.84700000001</v>
      </c>
      <c r="Q56" s="19">
        <f t="shared" si="19"/>
        <v>110430.545</v>
      </c>
      <c r="R56" s="19">
        <f t="shared" si="19"/>
        <v>114692.70899999999</v>
      </c>
      <c r="S56" s="19">
        <f t="shared" si="19"/>
        <v>125914.868</v>
      </c>
      <c r="T56" s="19">
        <f t="shared" si="19"/>
        <v>126636.64199999999</v>
      </c>
      <c r="U56" s="19">
        <f t="shared" si="19"/>
        <v>128726.985</v>
      </c>
      <c r="V56" s="19">
        <f t="shared" si="19"/>
        <v>126603.182</v>
      </c>
      <c r="W56" s="19">
        <f t="shared" si="19"/>
        <v>113819.97699999998</v>
      </c>
    </row>
    <row r="57" spans="2:23" outlineLevel="1" x14ac:dyDescent="0.2">
      <c r="B57" s="26" t="s">
        <v>91</v>
      </c>
      <c r="C57" s="25">
        <f t="shared" ref="C57:W57" si="20">C56/C37/1000</f>
        <v>2.2286182385066796E-3</v>
      </c>
      <c r="D57" s="25">
        <f t="shared" si="20"/>
        <v>2.2182477662203836E-3</v>
      </c>
      <c r="E57" s="25">
        <f t="shared" si="20"/>
        <v>2.2039122073084726E-3</v>
      </c>
      <c r="F57" s="25">
        <f t="shared" si="20"/>
        <v>2.1914548196031794E-3</v>
      </c>
      <c r="G57" s="25">
        <f t="shared" si="20"/>
        <v>2.1759174715202533E-3</v>
      </c>
      <c r="H57" s="25">
        <f t="shared" si="20"/>
        <v>2.1590971441488626E-3</v>
      </c>
      <c r="I57" s="25">
        <f t="shared" si="20"/>
        <v>2.1274989497022637E-3</v>
      </c>
      <c r="J57" s="25">
        <f t="shared" si="20"/>
        <v>2.1167128496838586E-3</v>
      </c>
      <c r="K57" s="25">
        <f t="shared" si="20"/>
        <v>2.1157268678489469E-3</v>
      </c>
      <c r="L57" s="25">
        <f t="shared" si="20"/>
        <v>2.1046101560684696E-3</v>
      </c>
      <c r="M57" s="25">
        <f t="shared" si="20"/>
        <v>2.0916767514886987E-3</v>
      </c>
      <c r="N57" s="25">
        <f t="shared" si="20"/>
        <v>2.0873799288666671E-3</v>
      </c>
      <c r="O57" s="25">
        <f t="shared" si="20"/>
        <v>2.0646410145272521E-3</v>
      </c>
      <c r="P57" s="25">
        <f t="shared" si="20"/>
        <v>2.053233742776469E-3</v>
      </c>
      <c r="Q57" s="25">
        <f t="shared" si="20"/>
        <v>2.0467024465783412E-3</v>
      </c>
      <c r="R57" s="25">
        <f t="shared" si="20"/>
        <v>2.0360548722437562E-3</v>
      </c>
      <c r="S57" s="25">
        <f t="shared" si="20"/>
        <v>2.0267194139643434E-3</v>
      </c>
      <c r="T57" s="25">
        <f t="shared" si="20"/>
        <v>2.0152106471340203E-3</v>
      </c>
      <c r="U57" s="25">
        <f t="shared" si="20"/>
        <v>2.0096606141185732E-3</v>
      </c>
      <c r="V57" s="25">
        <f t="shared" si="20"/>
        <v>1.9829883388725218E-3</v>
      </c>
      <c r="W57" s="25">
        <f t="shared" si="20"/>
        <v>1.9699992498292398E-3</v>
      </c>
    </row>
    <row r="58" spans="2:23" outlineLevel="1" x14ac:dyDescent="0.2"/>
    <row r="59" spans="2:23" outlineLevel="1" x14ac:dyDescent="0.2">
      <c r="B59" s="4" t="s">
        <v>18</v>
      </c>
      <c r="C59" s="11">
        <f t="shared" ref="C59:W59" si="21">IFERROR(C46/C56,0)</f>
        <v>0</v>
      </c>
      <c r="D59" s="11">
        <f t="shared" si="21"/>
        <v>0</v>
      </c>
      <c r="E59" s="11">
        <f t="shared" si="21"/>
        <v>0</v>
      </c>
      <c r="F59" s="11">
        <f t="shared" si="21"/>
        <v>0</v>
      </c>
      <c r="G59" s="11">
        <f t="shared" si="21"/>
        <v>0</v>
      </c>
      <c r="H59" s="11">
        <f t="shared" si="21"/>
        <v>0</v>
      </c>
      <c r="I59" s="11">
        <f t="shared" si="21"/>
        <v>0</v>
      </c>
      <c r="J59" s="11">
        <f t="shared" si="21"/>
        <v>0</v>
      </c>
      <c r="K59" s="11">
        <f t="shared" si="21"/>
        <v>0</v>
      </c>
      <c r="L59" s="11">
        <f t="shared" si="21"/>
        <v>0</v>
      </c>
      <c r="M59" s="11">
        <f t="shared" si="21"/>
        <v>0</v>
      </c>
      <c r="N59" s="11">
        <f t="shared" si="21"/>
        <v>0</v>
      </c>
      <c r="O59" s="11">
        <f t="shared" si="21"/>
        <v>0</v>
      </c>
      <c r="P59" s="11">
        <f t="shared" si="21"/>
        <v>0</v>
      </c>
      <c r="Q59" s="11">
        <f t="shared" si="21"/>
        <v>0</v>
      </c>
      <c r="R59" s="11">
        <f t="shared" si="21"/>
        <v>0</v>
      </c>
      <c r="S59" s="11">
        <f t="shared" si="21"/>
        <v>0</v>
      </c>
      <c r="T59" s="11">
        <f t="shared" si="21"/>
        <v>0</v>
      </c>
      <c r="U59" s="11">
        <f t="shared" si="21"/>
        <v>0</v>
      </c>
      <c r="V59" s="11">
        <f t="shared" si="21"/>
        <v>0</v>
      </c>
      <c r="W59" s="11">
        <f t="shared" si="21"/>
        <v>0</v>
      </c>
    </row>
    <row r="60" spans="2:23" outlineLevel="1" x14ac:dyDescent="0.2">
      <c r="B60" s="4" t="s">
        <v>19</v>
      </c>
      <c r="C60" s="11">
        <f t="shared" ref="C60:W60" si="22">IFERROR(C47/C56,0)</f>
        <v>0</v>
      </c>
      <c r="D60" s="11">
        <f t="shared" si="22"/>
        <v>0</v>
      </c>
      <c r="E60" s="11">
        <f t="shared" si="22"/>
        <v>0</v>
      </c>
      <c r="F60" s="11">
        <f t="shared" si="22"/>
        <v>0</v>
      </c>
      <c r="G60" s="11">
        <f t="shared" si="22"/>
        <v>0</v>
      </c>
      <c r="H60" s="11">
        <f t="shared" si="22"/>
        <v>0</v>
      </c>
      <c r="I60" s="11">
        <f t="shared" si="22"/>
        <v>0</v>
      </c>
      <c r="J60" s="11">
        <f t="shared" si="22"/>
        <v>0</v>
      </c>
      <c r="K60" s="11">
        <f t="shared" si="22"/>
        <v>0</v>
      </c>
      <c r="L60" s="11">
        <f t="shared" si="22"/>
        <v>0</v>
      </c>
      <c r="M60" s="11">
        <f t="shared" si="22"/>
        <v>0</v>
      </c>
      <c r="N60" s="11">
        <f t="shared" si="22"/>
        <v>0</v>
      </c>
      <c r="O60" s="11">
        <f t="shared" si="22"/>
        <v>0</v>
      </c>
      <c r="P60" s="11">
        <f t="shared" si="22"/>
        <v>0</v>
      </c>
      <c r="Q60" s="11">
        <f t="shared" si="22"/>
        <v>0</v>
      </c>
      <c r="R60" s="11">
        <f t="shared" si="22"/>
        <v>0</v>
      </c>
      <c r="S60" s="11">
        <f t="shared" si="22"/>
        <v>0</v>
      </c>
      <c r="T60" s="11">
        <f t="shared" si="22"/>
        <v>0</v>
      </c>
      <c r="U60" s="11">
        <f t="shared" si="22"/>
        <v>0</v>
      </c>
      <c r="V60" s="11">
        <f t="shared" si="22"/>
        <v>0</v>
      </c>
      <c r="W60" s="11">
        <f t="shared" si="22"/>
        <v>0</v>
      </c>
    </row>
    <row r="61" spans="2:23" outlineLevel="1" x14ac:dyDescent="0.2">
      <c r="B61" s="4" t="s">
        <v>16</v>
      </c>
      <c r="C61" s="11">
        <f t="shared" ref="C61:W61" si="23">IFERROR(C48/C56,0)</f>
        <v>2.5734695667744951E-2</v>
      </c>
      <c r="D61" s="11">
        <f t="shared" si="23"/>
        <v>3.2497848563479259E-2</v>
      </c>
      <c r="E61" s="11">
        <f t="shared" si="23"/>
        <v>3.3610552819306687E-2</v>
      </c>
      <c r="F61" s="11">
        <f t="shared" si="23"/>
        <v>3.3339053116407093E-2</v>
      </c>
      <c r="G61" s="11">
        <f t="shared" si="23"/>
        <v>2.752705337430689E-2</v>
      </c>
      <c r="H61" s="11">
        <f t="shared" si="23"/>
        <v>2.8639929568060163E-2</v>
      </c>
      <c r="I61" s="11">
        <f t="shared" si="23"/>
        <v>1.4847860610152778E-2</v>
      </c>
      <c r="J61" s="11">
        <f t="shared" si="23"/>
        <v>1.6376346254148473E-2</v>
      </c>
      <c r="K61" s="11">
        <f t="shared" si="23"/>
        <v>1.7438017744110138E-2</v>
      </c>
      <c r="L61" s="11">
        <f t="shared" si="23"/>
        <v>1.4657853925888387E-2</v>
      </c>
      <c r="M61" s="11">
        <f t="shared" si="23"/>
        <v>1.5297608619851836E-2</v>
      </c>
      <c r="N61" s="11">
        <f t="shared" si="23"/>
        <v>1.6113143971998103E-2</v>
      </c>
      <c r="O61" s="11">
        <f t="shared" si="23"/>
        <v>1.7081131297034494E-2</v>
      </c>
      <c r="P61" s="11">
        <f t="shared" si="23"/>
        <v>1.9469011154973005E-2</v>
      </c>
      <c r="Q61" s="11">
        <f t="shared" si="23"/>
        <v>2.0189839686112206E-2</v>
      </c>
      <c r="R61" s="11">
        <f t="shared" si="23"/>
        <v>2.0898826271511295E-2</v>
      </c>
      <c r="S61" s="11">
        <f t="shared" si="23"/>
        <v>2.0955341032482359E-2</v>
      </c>
      <c r="T61" s="11">
        <f t="shared" si="23"/>
        <v>2.2057044121558435E-2</v>
      </c>
      <c r="U61" s="11">
        <f t="shared" si="23"/>
        <v>2.3774137178774132E-2</v>
      </c>
      <c r="V61" s="11">
        <f t="shared" si="23"/>
        <v>2.3839732559012616E-2</v>
      </c>
      <c r="W61" s="11">
        <f t="shared" si="23"/>
        <v>2.6340376083541121E-2</v>
      </c>
    </row>
    <row r="62" spans="2:23" outlineLevel="1" x14ac:dyDescent="0.2">
      <c r="B62" s="4" t="s">
        <v>21</v>
      </c>
      <c r="C62" s="11">
        <f t="shared" ref="C62:W62" si="24">IFERROR(C49/C56,0)</f>
        <v>0</v>
      </c>
      <c r="D62" s="11">
        <f t="shared" si="24"/>
        <v>0</v>
      </c>
      <c r="E62" s="11">
        <f t="shared" si="24"/>
        <v>0</v>
      </c>
      <c r="F62" s="11">
        <f t="shared" si="24"/>
        <v>0</v>
      </c>
      <c r="G62" s="11">
        <f t="shared" si="24"/>
        <v>0</v>
      </c>
      <c r="H62" s="11">
        <f t="shared" si="24"/>
        <v>0</v>
      </c>
      <c r="I62" s="11">
        <f t="shared" si="24"/>
        <v>0</v>
      </c>
      <c r="J62" s="11">
        <f t="shared" si="24"/>
        <v>0</v>
      </c>
      <c r="K62" s="11">
        <f t="shared" si="24"/>
        <v>0</v>
      </c>
      <c r="L62" s="11">
        <f t="shared" si="24"/>
        <v>0</v>
      </c>
      <c r="M62" s="11">
        <f t="shared" si="24"/>
        <v>0</v>
      </c>
      <c r="N62" s="11">
        <f t="shared" si="24"/>
        <v>0</v>
      </c>
      <c r="O62" s="11">
        <f t="shared" si="24"/>
        <v>0</v>
      </c>
      <c r="P62" s="11">
        <f t="shared" si="24"/>
        <v>0</v>
      </c>
      <c r="Q62" s="11">
        <f t="shared" si="24"/>
        <v>0</v>
      </c>
      <c r="R62" s="11">
        <f t="shared" si="24"/>
        <v>0</v>
      </c>
      <c r="S62" s="11">
        <f t="shared" si="24"/>
        <v>0</v>
      </c>
      <c r="T62" s="11">
        <f t="shared" si="24"/>
        <v>0</v>
      </c>
      <c r="U62" s="11">
        <f t="shared" si="24"/>
        <v>0</v>
      </c>
      <c r="V62" s="11">
        <f t="shared" si="24"/>
        <v>0</v>
      </c>
      <c r="W62" s="11">
        <f t="shared" si="24"/>
        <v>0</v>
      </c>
    </row>
    <row r="63" spans="2:23" outlineLevel="1" x14ac:dyDescent="0.2">
      <c r="B63" s="4" t="s">
        <v>20</v>
      </c>
      <c r="C63" s="11">
        <f t="shared" ref="C63:W63" si="25">IFERROR(C50/C56,0)</f>
        <v>0.95189318685018276</v>
      </c>
      <c r="D63" s="11">
        <f t="shared" si="25"/>
        <v>0.94592349494523109</v>
      </c>
      <c r="E63" s="11">
        <f t="shared" si="25"/>
        <v>0.94724376787297437</v>
      </c>
      <c r="F63" s="11">
        <f t="shared" si="25"/>
        <v>0.94973099986072895</v>
      </c>
      <c r="G63" s="11">
        <f t="shared" si="25"/>
        <v>0.9580798668849636</v>
      </c>
      <c r="H63" s="11">
        <f t="shared" si="25"/>
        <v>0.95912651883219979</v>
      </c>
      <c r="I63" s="11">
        <f t="shared" si="25"/>
        <v>0.97000132578314768</v>
      </c>
      <c r="J63" s="11">
        <f t="shared" si="25"/>
        <v>0.96396848772232013</v>
      </c>
      <c r="K63" s="11">
        <f t="shared" si="25"/>
        <v>0.95798523307728445</v>
      </c>
      <c r="L63" s="11">
        <f t="shared" si="25"/>
        <v>0.9678471752504364</v>
      </c>
      <c r="M63" s="11">
        <f t="shared" si="25"/>
        <v>0.9323398894369459</v>
      </c>
      <c r="N63" s="11">
        <f t="shared" si="25"/>
        <v>0.92419143451917307</v>
      </c>
      <c r="O63" s="11">
        <f t="shared" si="25"/>
        <v>0.92750158018031559</v>
      </c>
      <c r="P63" s="11">
        <f t="shared" si="25"/>
        <v>0.931542243564769</v>
      </c>
      <c r="Q63" s="11">
        <f t="shared" si="25"/>
        <v>0.93277242270243255</v>
      </c>
      <c r="R63" s="11">
        <f t="shared" si="25"/>
        <v>0.96645903620604168</v>
      </c>
      <c r="S63" s="11">
        <f t="shared" si="25"/>
        <v>0.9693313263053257</v>
      </c>
      <c r="T63" s="11">
        <f t="shared" si="25"/>
        <v>0.96762692902106484</v>
      </c>
      <c r="U63" s="11">
        <f t="shared" si="25"/>
        <v>0.95985856423188964</v>
      </c>
      <c r="V63" s="11">
        <f t="shared" si="25"/>
        <v>0.96039316768515348</v>
      </c>
      <c r="W63" s="11">
        <f t="shared" si="25"/>
        <v>0.96001606115242855</v>
      </c>
    </row>
    <row r="64" spans="2:23" outlineLevel="1" x14ac:dyDescent="0.2">
      <c r="B64" s="4" t="s">
        <v>0</v>
      </c>
      <c r="C64" s="11">
        <f t="shared" ref="C64:W64" si="26">IFERROR(C51/C56,0)</f>
        <v>0</v>
      </c>
      <c r="D64" s="11">
        <f t="shared" si="26"/>
        <v>0</v>
      </c>
      <c r="E64" s="11">
        <f t="shared" si="26"/>
        <v>0</v>
      </c>
      <c r="F64" s="11">
        <f t="shared" si="26"/>
        <v>0</v>
      </c>
      <c r="G64" s="11">
        <f t="shared" si="26"/>
        <v>0</v>
      </c>
      <c r="H64" s="11">
        <f t="shared" si="26"/>
        <v>0</v>
      </c>
      <c r="I64" s="11">
        <f t="shared" si="26"/>
        <v>0</v>
      </c>
      <c r="J64" s="11">
        <f t="shared" si="26"/>
        <v>0</v>
      </c>
      <c r="K64" s="11">
        <f t="shared" si="26"/>
        <v>0</v>
      </c>
      <c r="L64" s="11">
        <f t="shared" si="26"/>
        <v>0</v>
      </c>
      <c r="M64" s="11">
        <f t="shared" si="26"/>
        <v>3.3185876247828879E-2</v>
      </c>
      <c r="N64" s="11">
        <f t="shared" si="26"/>
        <v>3.9312051579569997E-2</v>
      </c>
      <c r="O64" s="11">
        <f t="shared" si="26"/>
        <v>3.6722383986014379E-2</v>
      </c>
      <c r="P64" s="11">
        <f t="shared" si="26"/>
        <v>3.3264831477070309E-2</v>
      </c>
      <c r="Q64" s="11">
        <f t="shared" si="26"/>
        <v>3.4120912832586309E-2</v>
      </c>
      <c r="R64" s="11">
        <f t="shared" si="26"/>
        <v>0</v>
      </c>
      <c r="S64" s="11">
        <f t="shared" si="26"/>
        <v>0</v>
      </c>
      <c r="T64" s="11">
        <f t="shared" si="26"/>
        <v>0</v>
      </c>
      <c r="U64" s="11">
        <f t="shared" si="26"/>
        <v>0</v>
      </c>
      <c r="V64" s="11">
        <f t="shared" si="26"/>
        <v>0</v>
      </c>
      <c r="W64" s="11">
        <f t="shared" si="26"/>
        <v>0</v>
      </c>
    </row>
    <row r="65" spans="1:28" outlineLevel="1" x14ac:dyDescent="0.2">
      <c r="B65" s="4" t="s">
        <v>22</v>
      </c>
      <c r="C65" s="11">
        <f t="shared" ref="C65:W65" si="27">IFERROR(C52/C56,0)</f>
        <v>0</v>
      </c>
      <c r="D65" s="11">
        <f t="shared" si="27"/>
        <v>0</v>
      </c>
      <c r="E65" s="11">
        <f t="shared" si="27"/>
        <v>0</v>
      </c>
      <c r="F65" s="11">
        <f t="shared" si="27"/>
        <v>0</v>
      </c>
      <c r="G65" s="11">
        <f t="shared" si="27"/>
        <v>0</v>
      </c>
      <c r="H65" s="11">
        <f t="shared" si="27"/>
        <v>0</v>
      </c>
      <c r="I65" s="11">
        <f t="shared" si="27"/>
        <v>0</v>
      </c>
      <c r="J65" s="11">
        <f t="shared" si="27"/>
        <v>0</v>
      </c>
      <c r="K65" s="11">
        <f t="shared" si="27"/>
        <v>0</v>
      </c>
      <c r="L65" s="11">
        <f t="shared" si="27"/>
        <v>0</v>
      </c>
      <c r="M65" s="11">
        <f t="shared" si="27"/>
        <v>0</v>
      </c>
      <c r="N65" s="11">
        <f t="shared" si="27"/>
        <v>0</v>
      </c>
      <c r="O65" s="11">
        <f t="shared" si="27"/>
        <v>0</v>
      </c>
      <c r="P65" s="11">
        <f t="shared" si="27"/>
        <v>0</v>
      </c>
      <c r="Q65" s="11">
        <f t="shared" si="27"/>
        <v>0</v>
      </c>
      <c r="R65" s="11">
        <f t="shared" si="27"/>
        <v>0</v>
      </c>
      <c r="S65" s="11">
        <f t="shared" si="27"/>
        <v>0</v>
      </c>
      <c r="T65" s="11">
        <f t="shared" si="27"/>
        <v>0</v>
      </c>
      <c r="U65" s="11">
        <f t="shared" si="27"/>
        <v>0</v>
      </c>
      <c r="V65" s="11">
        <f t="shared" si="27"/>
        <v>0</v>
      </c>
      <c r="W65" s="11">
        <f t="shared" si="27"/>
        <v>0</v>
      </c>
    </row>
    <row r="66" spans="1:28" outlineLevel="1" x14ac:dyDescent="0.2">
      <c r="B66" s="4" t="s">
        <v>23</v>
      </c>
      <c r="C66" s="11">
        <f t="shared" ref="C66:W66" si="28">IFERROR(C53/C56,0)</f>
        <v>1.6993792350028505E-3</v>
      </c>
      <c r="D66" s="11">
        <f t="shared" si="28"/>
        <v>1.0099786889024864E-3</v>
      </c>
      <c r="E66" s="11">
        <f t="shared" si="28"/>
        <v>5.7793325714752548E-4</v>
      </c>
      <c r="F66" s="11">
        <f t="shared" si="28"/>
        <v>6.0099062915076559E-4</v>
      </c>
      <c r="G66" s="11">
        <f t="shared" si="28"/>
        <v>5.8159751686477472E-4</v>
      </c>
      <c r="H66" s="11">
        <f t="shared" si="28"/>
        <v>6.3915912102729998E-4</v>
      </c>
      <c r="I66" s="11">
        <f t="shared" si="28"/>
        <v>8.4513277518257109E-4</v>
      </c>
      <c r="J66" s="11">
        <f t="shared" si="28"/>
        <v>7.2285370245905444E-4</v>
      </c>
      <c r="K66" s="11">
        <f t="shared" si="28"/>
        <v>7.7249516260579189E-4</v>
      </c>
      <c r="L66" s="11">
        <f t="shared" si="28"/>
        <v>1.0828967516274483E-3</v>
      </c>
      <c r="M66" s="11">
        <f t="shared" si="28"/>
        <v>1.5764315447479422E-3</v>
      </c>
      <c r="N66" s="11">
        <f t="shared" si="28"/>
        <v>2.7268773291539792E-3</v>
      </c>
      <c r="O66" s="11">
        <f t="shared" si="28"/>
        <v>2.3287098142388369E-3</v>
      </c>
      <c r="P66" s="11">
        <f t="shared" si="28"/>
        <v>1.4522868777430526E-3</v>
      </c>
      <c r="Q66" s="11">
        <f t="shared" si="28"/>
        <v>1.0888654040419703E-3</v>
      </c>
      <c r="R66" s="11">
        <f t="shared" si="28"/>
        <v>7.0735969799091589E-4</v>
      </c>
      <c r="S66" s="11">
        <f t="shared" si="28"/>
        <v>4.6975389753019475E-4</v>
      </c>
      <c r="T66" s="11">
        <f t="shared" si="28"/>
        <v>3.4895113532779873E-4</v>
      </c>
      <c r="U66" s="11">
        <f t="shared" si="28"/>
        <v>2.4658388449010906E-4</v>
      </c>
      <c r="V66" s="11">
        <f t="shared" si="28"/>
        <v>1.9225425155585741E-4</v>
      </c>
      <c r="W66" s="11">
        <f t="shared" si="28"/>
        <v>1.2867688419933526E-4</v>
      </c>
    </row>
    <row r="67" spans="1:28" outlineLevel="1" x14ac:dyDescent="0.2">
      <c r="B67" s="4" t="s">
        <v>17</v>
      </c>
      <c r="C67" s="11">
        <f t="shared" ref="C67:W67" si="29">IFERROR(C54/C56,0)</f>
        <v>0</v>
      </c>
      <c r="D67" s="11">
        <f t="shared" si="29"/>
        <v>0</v>
      </c>
      <c r="E67" s="11">
        <f t="shared" si="29"/>
        <v>0</v>
      </c>
      <c r="F67" s="11">
        <f t="shared" si="29"/>
        <v>0</v>
      </c>
      <c r="G67" s="11">
        <f t="shared" si="29"/>
        <v>0</v>
      </c>
      <c r="H67" s="11">
        <f t="shared" si="29"/>
        <v>0</v>
      </c>
      <c r="I67" s="11">
        <f t="shared" si="29"/>
        <v>0</v>
      </c>
      <c r="J67" s="11">
        <f t="shared" si="29"/>
        <v>0</v>
      </c>
      <c r="K67" s="11">
        <f t="shared" si="29"/>
        <v>0</v>
      </c>
      <c r="L67" s="11">
        <f t="shared" si="29"/>
        <v>0</v>
      </c>
      <c r="M67" s="11">
        <f t="shared" si="29"/>
        <v>0</v>
      </c>
      <c r="N67" s="11">
        <f t="shared" si="29"/>
        <v>0</v>
      </c>
      <c r="O67" s="11">
        <f t="shared" si="29"/>
        <v>0</v>
      </c>
      <c r="P67" s="11">
        <f t="shared" si="29"/>
        <v>0</v>
      </c>
      <c r="Q67" s="11">
        <f t="shared" si="29"/>
        <v>0</v>
      </c>
      <c r="R67" s="11">
        <f t="shared" si="29"/>
        <v>0</v>
      </c>
      <c r="S67" s="11">
        <f t="shared" si="29"/>
        <v>0</v>
      </c>
      <c r="T67" s="11">
        <f t="shared" si="29"/>
        <v>0</v>
      </c>
      <c r="U67" s="11">
        <f t="shared" si="29"/>
        <v>0</v>
      </c>
      <c r="V67" s="11">
        <f t="shared" si="29"/>
        <v>0</v>
      </c>
      <c r="W67" s="11">
        <f t="shared" si="29"/>
        <v>0</v>
      </c>
    </row>
    <row r="68" spans="1:28" x14ac:dyDescent="0.2">
      <c r="B68" s="4" t="s">
        <v>1</v>
      </c>
      <c r="C68" s="11">
        <f t="shared" ref="C68:W68" si="30">IFERROR(C55/C56,0)</f>
        <v>2.06727382470695E-2</v>
      </c>
      <c r="D68" s="11">
        <f t="shared" si="30"/>
        <v>2.0568677802387251E-2</v>
      </c>
      <c r="E68" s="11">
        <f t="shared" si="30"/>
        <v>1.8567746050571425E-2</v>
      </c>
      <c r="F68" s="11">
        <f t="shared" si="30"/>
        <v>1.6328956393713231E-2</v>
      </c>
      <c r="G68" s="11">
        <f t="shared" si="30"/>
        <v>1.3811482223864665E-2</v>
      </c>
      <c r="H68" s="11">
        <f t="shared" si="30"/>
        <v>1.1594392478712736E-2</v>
      </c>
      <c r="I68" s="11">
        <f t="shared" si="30"/>
        <v>1.4305680831517066E-2</v>
      </c>
      <c r="J68" s="11">
        <f t="shared" si="30"/>
        <v>1.8932312321072342E-2</v>
      </c>
      <c r="K68" s="11">
        <f t="shared" si="30"/>
        <v>2.3804254015999674E-2</v>
      </c>
      <c r="L68" s="11">
        <f t="shared" si="30"/>
        <v>1.6412074072047724E-2</v>
      </c>
      <c r="M68" s="11">
        <f t="shared" si="30"/>
        <v>1.7600194150625435E-2</v>
      </c>
      <c r="N68" s="11">
        <f t="shared" si="30"/>
        <v>1.7656492600104753E-2</v>
      </c>
      <c r="O68" s="11">
        <f t="shared" si="30"/>
        <v>1.6366194722396581E-2</v>
      </c>
      <c r="P68" s="11">
        <f t="shared" si="30"/>
        <v>1.4271626925444567E-2</v>
      </c>
      <c r="Q68" s="11">
        <f t="shared" si="30"/>
        <v>1.1827959374826957E-2</v>
      </c>
      <c r="R68" s="11">
        <f t="shared" si="30"/>
        <v>1.1934777824456131E-2</v>
      </c>
      <c r="S68" s="11">
        <f t="shared" si="30"/>
        <v>9.24357876466185E-3</v>
      </c>
      <c r="T68" s="11">
        <f t="shared" si="30"/>
        <v>9.9670757220489143E-3</v>
      </c>
      <c r="U68" s="11">
        <f t="shared" si="30"/>
        <v>1.6120714704846072E-2</v>
      </c>
      <c r="V68" s="11">
        <f t="shared" si="30"/>
        <v>1.5574845504278081E-2</v>
      </c>
      <c r="W68" s="11">
        <f t="shared" si="30"/>
        <v>1.3514885879831098E-2</v>
      </c>
    </row>
    <row r="69" spans="1:28" x14ac:dyDescent="0.2">
      <c r="B69" s="15"/>
      <c r="C69" s="10"/>
      <c r="D69" s="10"/>
      <c r="E69" s="10"/>
      <c r="F69" s="10"/>
      <c r="G69" s="10"/>
      <c r="H69" s="10"/>
      <c r="I69" s="10"/>
      <c r="J69" s="10"/>
      <c r="K69" s="10"/>
      <c r="L69" s="10"/>
      <c r="M69" s="10"/>
      <c r="N69" s="10"/>
      <c r="O69" s="10"/>
      <c r="P69" s="10"/>
      <c r="Q69" s="10"/>
      <c r="R69" s="10"/>
      <c r="S69" s="10"/>
      <c r="T69" s="10"/>
      <c r="U69" s="10"/>
      <c r="V69" s="10"/>
      <c r="W69" s="10"/>
    </row>
    <row r="70" spans="1:28" s="33" customFormat="1" x14ac:dyDescent="0.2">
      <c r="A70" s="1"/>
      <c r="B70" s="1"/>
      <c r="C70" s="1"/>
      <c r="D70" s="1"/>
      <c r="E70" s="1"/>
      <c r="F70" s="1"/>
      <c r="G70" s="1"/>
      <c r="H70" s="1"/>
      <c r="I70" s="1"/>
      <c r="J70" s="1"/>
      <c r="K70" s="1"/>
      <c r="L70" s="1"/>
      <c r="M70" s="1"/>
      <c r="N70" s="1"/>
      <c r="O70" s="1"/>
      <c r="P70" s="1"/>
      <c r="Q70" s="1"/>
      <c r="R70" s="1"/>
      <c r="S70" s="1"/>
      <c r="T70" s="1"/>
      <c r="U70" s="1"/>
      <c r="V70" s="1"/>
      <c r="W70" s="1"/>
      <c r="X70" s="1"/>
      <c r="Y70" s="1"/>
      <c r="Z70"/>
      <c r="AA70" s="1"/>
      <c r="AB70" s="1"/>
    </row>
    <row r="71" spans="1:28" outlineLevel="1" x14ac:dyDescent="0.2">
      <c r="A71" s="32" t="s">
        <v>84</v>
      </c>
      <c r="B71" s="33"/>
      <c r="C71" s="33"/>
      <c r="D71" s="33"/>
      <c r="E71" s="33"/>
      <c r="F71" s="33"/>
      <c r="G71" s="33"/>
      <c r="H71" s="33"/>
      <c r="I71" s="33"/>
      <c r="J71" s="33"/>
      <c r="K71" s="33"/>
      <c r="L71" s="33"/>
      <c r="M71" s="33"/>
      <c r="N71" s="33"/>
      <c r="O71" s="33"/>
      <c r="P71" s="33"/>
      <c r="Q71" s="33"/>
      <c r="R71" s="33"/>
      <c r="S71" s="33"/>
      <c r="T71" s="33"/>
      <c r="U71" s="33"/>
      <c r="V71" s="33"/>
      <c r="W71" s="33"/>
      <c r="X71" s="33"/>
      <c r="Y71" s="33"/>
      <c r="Z71" s="34"/>
      <c r="AA71" s="33"/>
      <c r="AB71" s="33"/>
    </row>
    <row r="72" spans="1:28" outlineLevel="1" x14ac:dyDescent="0.2">
      <c r="B72" s="20" t="s">
        <v>88</v>
      </c>
      <c r="C72" s="5">
        <f>C76*CAN!C77</f>
        <v>33891.854355198469</v>
      </c>
      <c r="D72" s="5">
        <f>D76*CAN!D77</f>
        <v>32919.233051882002</v>
      </c>
      <c r="E72" s="5">
        <f>E76*CAN!E77</f>
        <v>33196.43267402293</v>
      </c>
      <c r="F72" s="5">
        <f>F76*CAN!F77</f>
        <v>32511.183416344982</v>
      </c>
      <c r="G72" s="5">
        <f>G76*CAN!G77</f>
        <v>33766.780785442825</v>
      </c>
      <c r="H72" s="5">
        <f>H76*CAN!H77</f>
        <v>31915.163319368825</v>
      </c>
      <c r="I72" s="5">
        <f>I76*CAN!I77</f>
        <v>30412.993381284072</v>
      </c>
      <c r="J72" s="5">
        <f>J76*CAN!J77</f>
        <v>32175.680051466479</v>
      </c>
      <c r="K72" s="5">
        <f>K76*CAN!K77</f>
        <v>30614.851316572796</v>
      </c>
      <c r="L72" s="5">
        <f>L76*CAN!L77</f>
        <v>30402.396547694276</v>
      </c>
      <c r="M72" s="5">
        <f>M76*CAN!M77</f>
        <v>30320.788448032647</v>
      </c>
      <c r="N72" s="5">
        <f>N76*CAN!N77</f>
        <v>27942.423515657807</v>
      </c>
      <c r="O72" s="5">
        <f>O76*CAN!O77</f>
        <v>28779.206953899247</v>
      </c>
      <c r="P72" s="5">
        <f>P76*CAN!P77</f>
        <v>29159.557618821615</v>
      </c>
      <c r="Q72" s="5">
        <f>Q76*CAN!Q77</f>
        <v>29352.893581214463</v>
      </c>
      <c r="R72" s="5">
        <f>R76*CAN!R77</f>
        <v>30087.005056925242</v>
      </c>
      <c r="S72" s="5">
        <f>S76*CAN!S77</f>
        <v>32141.722320842695</v>
      </c>
      <c r="T72" s="5">
        <f>T76*CAN!T77</f>
        <v>31565.042901580007</v>
      </c>
      <c r="U72" s="5">
        <f>U76*CAN!U77</f>
        <v>31318.032190348826</v>
      </c>
      <c r="V72" s="5">
        <f>V76*CAN!V77</f>
        <v>30359.175389740816</v>
      </c>
      <c r="W72" s="5">
        <f>W76*CAN!W77</f>
        <v>26390.140373234048</v>
      </c>
      <c r="Z72" s="21"/>
      <c r="AB72"/>
    </row>
    <row r="73" spans="1:28" outlineLevel="1" x14ac:dyDescent="0.2">
      <c r="B73" s="7" t="s">
        <v>89</v>
      </c>
      <c r="C73" s="5">
        <f>'[2]Table 21'!C$13</f>
        <v>77.040000000000006</v>
      </c>
      <c r="D73" s="5">
        <f>'[2]Table 21'!D$13</f>
        <v>84.284999999999997</v>
      </c>
      <c r="E73" s="5">
        <f>'[2]Table 21'!E$13</f>
        <v>92.061000000000007</v>
      </c>
      <c r="F73" s="5">
        <f>'[2]Table 21'!F$13</f>
        <v>89.388000000000005</v>
      </c>
      <c r="G73" s="5">
        <f>'[2]Table 21'!G$13</f>
        <v>94.078999999999994</v>
      </c>
      <c r="H73" s="5">
        <f>'[2]Table 21'!H$13</f>
        <v>90.822000000000003</v>
      </c>
      <c r="I73" s="5">
        <f>'[2]Table 21'!I$13</f>
        <v>98.766999999999996</v>
      </c>
      <c r="J73" s="5">
        <f>'[2]Table 21'!J$13</f>
        <v>101.97199999999999</v>
      </c>
      <c r="K73" s="5">
        <f>'[2]Table 21'!K$13</f>
        <v>96.99</v>
      </c>
      <c r="L73" s="5">
        <f>'[2]Table 21'!L$13</f>
        <v>76.206000000000003</v>
      </c>
      <c r="M73" s="5">
        <f>'[2]Table 21'!M$13</f>
        <v>68.668999999999997</v>
      </c>
      <c r="N73" s="5">
        <f>'[2]Table 21'!N$13</f>
        <v>67.188000000000002</v>
      </c>
      <c r="O73" s="5">
        <f>'[2]Table 21'!O$13</f>
        <v>72.909000000000006</v>
      </c>
      <c r="P73" s="5">
        <f>'[2]Table 21'!P$13</f>
        <v>77.400999999999996</v>
      </c>
      <c r="Q73" s="5">
        <f>'[2]Table 21'!Q$13</f>
        <v>77.213999999999999</v>
      </c>
      <c r="R73" s="5">
        <f>'[2]Table 21'!R$13</f>
        <v>75.010999999999996</v>
      </c>
      <c r="S73" s="5">
        <f>'[2]Table 21'!S$13</f>
        <v>74.965000000000003</v>
      </c>
      <c r="T73" s="5">
        <f>'[2]Table 21'!T$13</f>
        <v>74.775000000000006</v>
      </c>
      <c r="U73" s="5">
        <f>'[2]Table 21'!U$13</f>
        <v>67.203999999999994</v>
      </c>
      <c r="V73" s="5">
        <f>'[2]Table 21'!V$13</f>
        <v>65.549000000000007</v>
      </c>
      <c r="W73" s="5">
        <f>'[2]Table 21'!W$13</f>
        <v>44.865000000000002</v>
      </c>
      <c r="Z73" s="21" t="s">
        <v>93</v>
      </c>
      <c r="AB73"/>
    </row>
    <row r="74" spans="1:28" outlineLevel="1" x14ac:dyDescent="0.2">
      <c r="B74" s="7" t="s">
        <v>25</v>
      </c>
      <c r="C74" s="5">
        <f>'[2]Table 21'!C$16</f>
        <v>1207.576</v>
      </c>
      <c r="D74" s="5">
        <f>'[2]Table 21'!D$16</f>
        <v>1278.239</v>
      </c>
      <c r="E74" s="5">
        <f>'[2]Table 21'!E$16</f>
        <v>1276.354</v>
      </c>
      <c r="F74" s="5">
        <f>'[2]Table 21'!F$16</f>
        <v>1284.3150000000001</v>
      </c>
      <c r="G74" s="5">
        <f>'[2]Table 21'!G$16</f>
        <v>1295.1869999999999</v>
      </c>
      <c r="H74" s="5">
        <f>'[2]Table 21'!H$16</f>
        <v>1270.5450000000001</v>
      </c>
      <c r="I74" s="5">
        <f>'[2]Table 21'!I$16</f>
        <v>1335.7750000000001</v>
      </c>
      <c r="J74" s="5">
        <f>'[2]Table 21'!J$16</f>
        <v>1415.2380000000001</v>
      </c>
      <c r="K74" s="5">
        <f>'[2]Table 21'!K$16</f>
        <v>1534.0650000000001</v>
      </c>
      <c r="L74" s="5">
        <f>'[2]Table 21'!L$16</f>
        <v>1551.422</v>
      </c>
      <c r="M74" s="5">
        <f>'[2]Table 21'!M$16</f>
        <v>1529.5050000000001</v>
      </c>
      <c r="N74" s="5">
        <f>'[2]Table 21'!N$16</f>
        <v>1515.538</v>
      </c>
      <c r="O74" s="5">
        <f>'[2]Table 21'!O$16</f>
        <v>1498.857</v>
      </c>
      <c r="P74" s="5">
        <f>'[2]Table 21'!P$16</f>
        <v>1557.2139999999999</v>
      </c>
      <c r="Q74" s="5">
        <f>'[2]Table 21'!Q$16</f>
        <v>1577.15</v>
      </c>
      <c r="R74" s="5">
        <f>'[2]Table 21'!R$16</f>
        <v>1630.846</v>
      </c>
      <c r="S74" s="5">
        <f>'[2]Table 21'!S$16</f>
        <v>1664.2159999999999</v>
      </c>
      <c r="T74" s="5">
        <f>'[2]Table 21'!T$16</f>
        <v>1666.383</v>
      </c>
      <c r="U74" s="5">
        <f>'[2]Table 21'!U$16</f>
        <v>1630.2570000000001</v>
      </c>
      <c r="V74" s="5">
        <f>'[2]Table 21'!V$16</f>
        <v>1651.345</v>
      </c>
      <c r="W74" s="5">
        <f>'[2]Table 21'!W$16</f>
        <v>1574.203</v>
      </c>
      <c r="Z74" s="21" t="s">
        <v>93</v>
      </c>
      <c r="AB74"/>
    </row>
    <row r="75" spans="1:28" outlineLevel="1" x14ac:dyDescent="0.2">
      <c r="B75" s="7" t="s">
        <v>30</v>
      </c>
      <c r="C75" s="5">
        <f>'[2]Table 21'!C$19</f>
        <v>17740.848000000002</v>
      </c>
      <c r="D75" s="5">
        <f>'[2]Table 21'!D$19</f>
        <v>16277.072</v>
      </c>
      <c r="E75" s="5">
        <f>'[2]Table 21'!E$19</f>
        <v>16436.296999999999</v>
      </c>
      <c r="F75" s="5">
        <f>'[2]Table 21'!F$19</f>
        <v>15995.215</v>
      </c>
      <c r="G75" s="5">
        <f>'[2]Table 21'!G$19</f>
        <v>16471.423999999999</v>
      </c>
      <c r="H75" s="5">
        <f>'[2]Table 21'!H$19</f>
        <v>15868.142</v>
      </c>
      <c r="I75" s="5">
        <f>'[2]Table 21'!I$19</f>
        <v>14381.032999999999</v>
      </c>
      <c r="J75" s="5">
        <f>'[2]Table 21'!J$19</f>
        <v>14358.45</v>
      </c>
      <c r="K75" s="5">
        <f>'[2]Table 21'!K$19</f>
        <v>12602.1</v>
      </c>
      <c r="L75" s="5">
        <f>'[2]Table 21'!L$19</f>
        <v>12373.072</v>
      </c>
      <c r="M75" s="5">
        <f>'[2]Table 21'!M$19</f>
        <v>12515.102999999999</v>
      </c>
      <c r="N75" s="5">
        <f>'[2]Table 21'!N$19</f>
        <v>11638.239</v>
      </c>
      <c r="O75" s="5">
        <f>'[2]Table 21'!O$19</f>
        <v>12118.638000000001</v>
      </c>
      <c r="P75" s="5">
        <f>'[2]Table 21'!P$19</f>
        <v>11817.156999999999</v>
      </c>
      <c r="Q75" s="5">
        <f>'[2]Table 21'!Q$19</f>
        <v>11743.66</v>
      </c>
      <c r="R75" s="5">
        <f>'[2]Table 21'!R$19</f>
        <v>11639.565000000001</v>
      </c>
      <c r="S75" s="5">
        <f>'[2]Table 21'!S$19</f>
        <v>12183.593000000001</v>
      </c>
      <c r="T75" s="5">
        <f>'[2]Table 21'!T$19</f>
        <v>11947.931</v>
      </c>
      <c r="U75" s="5">
        <f>'[2]Table 21'!U$19</f>
        <v>12115.594999999999</v>
      </c>
      <c r="V75" s="5">
        <f>'[2]Table 21'!V$19</f>
        <v>11593.210999999999</v>
      </c>
      <c r="W75" s="5">
        <f>'[2]Table 21'!W$19</f>
        <v>10570.067999999999</v>
      </c>
      <c r="Z75" s="21" t="s">
        <v>93</v>
      </c>
      <c r="AB75"/>
    </row>
    <row r="76" spans="1:28" outlineLevel="1" x14ac:dyDescent="0.2">
      <c r="B76" s="7" t="s">
        <v>31</v>
      </c>
      <c r="C76" s="5">
        <f t="shared" ref="C76:W76" si="31">C74*C75/1000</f>
        <v>21423.422264448003</v>
      </c>
      <c r="D76" s="5">
        <f t="shared" si="31"/>
        <v>20805.988236207999</v>
      </c>
      <c r="E76" s="5">
        <f t="shared" si="31"/>
        <v>20978.533421138</v>
      </c>
      <c r="F76" s="5">
        <f t="shared" si="31"/>
        <v>20542.894552725003</v>
      </c>
      <c r="G76" s="5">
        <f t="shared" si="31"/>
        <v>21333.574236287997</v>
      </c>
      <c r="H76" s="5">
        <f t="shared" si="31"/>
        <v>20161.188477390002</v>
      </c>
      <c r="I76" s="5">
        <f t="shared" si="31"/>
        <v>19209.824355574998</v>
      </c>
      <c r="J76" s="5">
        <f t="shared" si="31"/>
        <v>20320.624061100003</v>
      </c>
      <c r="K76" s="5">
        <f t="shared" si="31"/>
        <v>19332.440536499998</v>
      </c>
      <c r="L76" s="5">
        <f t="shared" si="31"/>
        <v>19195.856108384003</v>
      </c>
      <c r="M76" s="5">
        <f t="shared" si="31"/>
        <v>19141.912614015</v>
      </c>
      <c r="N76" s="5">
        <f t="shared" si="31"/>
        <v>17638.193457582001</v>
      </c>
      <c r="O76" s="5">
        <f t="shared" si="31"/>
        <v>18164.105396766001</v>
      </c>
      <c r="P76" s="5">
        <f t="shared" si="31"/>
        <v>18401.842320598</v>
      </c>
      <c r="Q76" s="5">
        <f t="shared" si="31"/>
        <v>18521.513369</v>
      </c>
      <c r="R76" s="5">
        <f t="shared" si="31"/>
        <v>18982.338021990003</v>
      </c>
      <c r="S76" s="5">
        <f t="shared" si="31"/>
        <v>20276.130408088</v>
      </c>
      <c r="T76" s="5">
        <f t="shared" si="31"/>
        <v>19909.829103573004</v>
      </c>
      <c r="U76" s="5">
        <f t="shared" si="31"/>
        <v>19751.533557914998</v>
      </c>
      <c r="V76" s="5">
        <f t="shared" si="31"/>
        <v>19144.391018794999</v>
      </c>
      <c r="W76" s="5">
        <f t="shared" si="31"/>
        <v>16639.432755803999</v>
      </c>
    </row>
    <row r="77" spans="1:28" outlineLevel="1" x14ac:dyDescent="0.2">
      <c r="B77" s="7" t="s">
        <v>140</v>
      </c>
      <c r="C77" s="14">
        <f t="shared" ref="C77:W77" si="32">C72/C76</f>
        <v>1.5820000155363472</v>
      </c>
      <c r="D77" s="14">
        <f t="shared" si="32"/>
        <v>1.5821999262017128</v>
      </c>
      <c r="E77" s="14">
        <f t="shared" si="32"/>
        <v>1.582400066182613</v>
      </c>
      <c r="F77" s="14">
        <f t="shared" si="32"/>
        <v>1.5825999268458686</v>
      </c>
      <c r="G77" s="14">
        <f t="shared" si="32"/>
        <v>1.5827999758243128</v>
      </c>
      <c r="H77" s="14">
        <f t="shared" si="32"/>
        <v>1.5830000971996494</v>
      </c>
      <c r="I77" s="14">
        <f t="shared" si="32"/>
        <v>1.5831999719694332</v>
      </c>
      <c r="J77" s="14">
        <f t="shared" si="32"/>
        <v>1.5834001925689252</v>
      </c>
      <c r="K77" s="14">
        <f t="shared" si="32"/>
        <v>1.5835999215293797</v>
      </c>
      <c r="L77" s="14">
        <f t="shared" si="32"/>
        <v>1.5837999814145143</v>
      </c>
      <c r="M77" s="14">
        <f t="shared" si="32"/>
        <v>1.5839999408331269</v>
      </c>
      <c r="N77" s="14">
        <f t="shared" si="32"/>
        <v>1.5841998548692866</v>
      </c>
      <c r="O77" s="14">
        <f t="shared" si="32"/>
        <v>1.5843999098916919</v>
      </c>
      <c r="P77" s="14">
        <f t="shared" si="32"/>
        <v>1.5845999064007861</v>
      </c>
      <c r="Q77" s="14">
        <f t="shared" si="32"/>
        <v>1.5847999564842936</v>
      </c>
      <c r="R77" s="14">
        <f t="shared" si="32"/>
        <v>1.5849999627059157</v>
      </c>
      <c r="S77" s="14">
        <f t="shared" si="32"/>
        <v>1.5852000196261116</v>
      </c>
      <c r="T77" s="14">
        <f t="shared" si="32"/>
        <v>1.5853999920027122</v>
      </c>
      <c r="U77" s="14">
        <f t="shared" si="32"/>
        <v>1.5856000294113266</v>
      </c>
      <c r="V77" s="14">
        <f t="shared" si="32"/>
        <v>1.585800005857366</v>
      </c>
      <c r="W77" s="14">
        <f t="shared" si="32"/>
        <v>1.5860000013539468</v>
      </c>
    </row>
    <row r="78" spans="1:28" outlineLevel="1" x14ac:dyDescent="0.2">
      <c r="B78" s="7" t="s">
        <v>90</v>
      </c>
      <c r="C78" s="5">
        <f t="shared" ref="C78:W78" si="33">C75*C77</f>
        <v>28066.021811627976</v>
      </c>
      <c r="D78" s="5">
        <f t="shared" si="33"/>
        <v>25753.582117179965</v>
      </c>
      <c r="E78" s="5">
        <f t="shared" si="33"/>
        <v>26008.797460597081</v>
      </c>
      <c r="F78" s="5">
        <f t="shared" si="33"/>
        <v>25314.02608888394</v>
      </c>
      <c r="G78" s="5">
        <f t="shared" si="33"/>
        <v>26070.969508992002</v>
      </c>
      <c r="H78" s="5">
        <f t="shared" si="33"/>
        <v>25119.270328377839</v>
      </c>
      <c r="I78" s="5">
        <f t="shared" si="33"/>
        <v>22768.051042491494</v>
      </c>
      <c r="J78" s="5">
        <f t="shared" si="33"/>
        <v>22735.172494991286</v>
      </c>
      <c r="K78" s="5">
        <f t="shared" si="33"/>
        <v>19956.684571105397</v>
      </c>
      <c r="L78" s="5">
        <f t="shared" si="33"/>
        <v>19596.471203640449</v>
      </c>
      <c r="M78" s="5">
        <f t="shared" si="33"/>
        <v>19823.922411520489</v>
      </c>
      <c r="N78" s="5">
        <f t="shared" si="33"/>
        <v>18437.296534734072</v>
      </c>
      <c r="O78" s="5">
        <f t="shared" si="33"/>
        <v>19200.768955210035</v>
      </c>
      <c r="P78" s="5">
        <f t="shared" si="33"/>
        <v>18725.465876123391</v>
      </c>
      <c r="Q78" s="5">
        <f t="shared" si="33"/>
        <v>18611.351856966339</v>
      </c>
      <c r="R78" s="5">
        <f t="shared" si="33"/>
        <v>18448.710090913082</v>
      </c>
      <c r="S78" s="5">
        <f t="shared" si="33"/>
        <v>19313.431862716556</v>
      </c>
      <c r="T78" s="5">
        <f t="shared" si="33"/>
        <v>18942.249711848959</v>
      </c>
      <c r="U78" s="5">
        <f t="shared" si="33"/>
        <v>19210.487788335722</v>
      </c>
      <c r="V78" s="5">
        <f t="shared" si="33"/>
        <v>18384.514071705678</v>
      </c>
      <c r="W78" s="5">
        <f t="shared" si="33"/>
        <v>16764.12786231131</v>
      </c>
    </row>
    <row r="79" spans="1:28" outlineLevel="1" x14ac:dyDescent="0.2"/>
    <row r="80" spans="1:28" outlineLevel="1" x14ac:dyDescent="0.2">
      <c r="B80" s="8" t="s">
        <v>14</v>
      </c>
      <c r="C80" s="13"/>
    </row>
    <row r="81" spans="2:26" outlineLevel="1" x14ac:dyDescent="0.2">
      <c r="B81" s="4" t="s">
        <v>18</v>
      </c>
      <c r="C81" s="5">
        <f>IFERROR(INDEX('[2]Table 20'!C$14:C$19,MATCH($B81,'[2]Table 20'!$B$14:$B$19,0))*1000,0)</f>
        <v>0</v>
      </c>
      <c r="D81" s="5">
        <f>IFERROR(INDEX('[2]Table 20'!D$14:D$19,MATCH($B81,'[2]Table 20'!$B$14:$B$19,0))*1000,0)</f>
        <v>0</v>
      </c>
      <c r="E81" s="5">
        <f>IFERROR(INDEX('[2]Table 20'!E$14:E$19,MATCH($B81,'[2]Table 20'!$B$14:$B$19,0))*1000,0)</f>
        <v>0</v>
      </c>
      <c r="F81" s="5">
        <f>IFERROR(INDEX('[2]Table 20'!F$14:F$19,MATCH($B81,'[2]Table 20'!$B$14:$B$19,0))*1000,0)</f>
        <v>0</v>
      </c>
      <c r="G81" s="5">
        <f>IFERROR(INDEX('[2]Table 20'!G$14:G$19,MATCH($B81,'[2]Table 20'!$B$14:$B$19,0))*1000,0)</f>
        <v>0</v>
      </c>
      <c r="H81" s="5">
        <f>IFERROR(INDEX('[2]Table 20'!H$14:H$19,MATCH($B81,'[2]Table 20'!$B$14:$B$19,0))*1000,0)</f>
        <v>0</v>
      </c>
      <c r="I81" s="5">
        <f>IFERROR(INDEX('[2]Table 20'!I$14:I$19,MATCH($B81,'[2]Table 20'!$B$14:$B$19,0))*1000,0)</f>
        <v>0</v>
      </c>
      <c r="J81" s="5">
        <f>IFERROR(INDEX('[2]Table 20'!J$14:J$19,MATCH($B81,'[2]Table 20'!$B$14:$B$19,0))*1000,0)</f>
        <v>0</v>
      </c>
      <c r="K81" s="5">
        <f>IFERROR(INDEX('[2]Table 20'!K$14:K$19,MATCH($B81,'[2]Table 20'!$B$14:$B$19,0))*1000,0)</f>
        <v>0</v>
      </c>
      <c r="L81" s="5">
        <f>IFERROR(INDEX('[2]Table 20'!L$14:L$19,MATCH($B81,'[2]Table 20'!$B$14:$B$19,0))*1000,0)</f>
        <v>0</v>
      </c>
      <c r="M81" s="5">
        <f>IFERROR(INDEX('[2]Table 20'!M$14:M$19,MATCH($B81,'[2]Table 20'!$B$14:$B$19,0))*1000,0)</f>
        <v>0</v>
      </c>
      <c r="N81" s="5">
        <f>IFERROR(INDEX('[2]Table 20'!N$14:N$19,MATCH($B81,'[2]Table 20'!$B$14:$B$19,0))*1000,0)</f>
        <v>0</v>
      </c>
      <c r="O81" s="5">
        <f>IFERROR(INDEX('[2]Table 20'!O$14:O$19,MATCH($B81,'[2]Table 20'!$B$14:$B$19,0))*1000,0)</f>
        <v>0</v>
      </c>
      <c r="P81" s="5">
        <f>IFERROR(INDEX('[2]Table 20'!P$14:P$19,MATCH($B81,'[2]Table 20'!$B$14:$B$19,0))*1000,0)</f>
        <v>0</v>
      </c>
      <c r="Q81" s="5">
        <f>IFERROR(INDEX('[2]Table 20'!Q$14:Q$19,MATCH($B81,'[2]Table 20'!$B$14:$B$19,0))*1000,0)</f>
        <v>0</v>
      </c>
      <c r="R81" s="5">
        <f>IFERROR(INDEX('[2]Table 20'!R$14:R$19,MATCH($B81,'[2]Table 20'!$B$14:$B$19,0))*1000,0)</f>
        <v>0</v>
      </c>
      <c r="S81" s="5">
        <f>IFERROR(INDEX('[2]Table 20'!S$14:S$19,MATCH($B81,'[2]Table 20'!$B$14:$B$19,0))*1000,0)</f>
        <v>0</v>
      </c>
      <c r="T81" s="5">
        <f>IFERROR(INDEX('[2]Table 20'!T$14:T$19,MATCH($B81,'[2]Table 20'!$B$14:$B$19,0))*1000,0)</f>
        <v>0</v>
      </c>
      <c r="U81" s="5">
        <f>IFERROR(INDEX('[2]Table 20'!U$14:U$19,MATCH($B81,'[2]Table 20'!$B$14:$B$19,0))*1000,0)</f>
        <v>0</v>
      </c>
      <c r="V81" s="5">
        <f>IFERROR(INDEX('[2]Table 20'!V$14:V$19,MATCH($B81,'[2]Table 20'!$B$14:$B$19,0))*1000,0)</f>
        <v>0</v>
      </c>
      <c r="W81" s="5">
        <f>IFERROR(INDEX('[2]Table 20'!W$14:W$19,MATCH($B81,'[2]Table 20'!$B$14:$B$19,0))*1000,0)</f>
        <v>0</v>
      </c>
      <c r="Z81" s="21" t="s">
        <v>93</v>
      </c>
    </row>
    <row r="82" spans="2:26" outlineLevel="1" x14ac:dyDescent="0.2">
      <c r="B82" s="4" t="s">
        <v>19</v>
      </c>
      <c r="C82" s="5">
        <f>IFERROR(INDEX('[2]Table 20'!C$14:C$19,MATCH($B82,'[2]Table 20'!$B$14:$B$19,0))*1000,0)</f>
        <v>0</v>
      </c>
      <c r="D82" s="5">
        <f>IFERROR(INDEX('[2]Table 20'!D$14:D$19,MATCH($B82,'[2]Table 20'!$B$14:$B$19,0))*1000,0)</f>
        <v>0</v>
      </c>
      <c r="E82" s="5">
        <f>IFERROR(INDEX('[2]Table 20'!E$14:E$19,MATCH($B82,'[2]Table 20'!$B$14:$B$19,0))*1000,0)</f>
        <v>0</v>
      </c>
      <c r="F82" s="5">
        <f>IFERROR(INDEX('[2]Table 20'!F$14:F$19,MATCH($B82,'[2]Table 20'!$B$14:$B$19,0))*1000,0)</f>
        <v>0</v>
      </c>
      <c r="G82" s="5">
        <f>IFERROR(INDEX('[2]Table 20'!G$14:G$19,MATCH($B82,'[2]Table 20'!$B$14:$B$19,0))*1000,0)</f>
        <v>0</v>
      </c>
      <c r="H82" s="5">
        <f>IFERROR(INDEX('[2]Table 20'!H$14:H$19,MATCH($B82,'[2]Table 20'!$B$14:$B$19,0))*1000,0)</f>
        <v>0</v>
      </c>
      <c r="I82" s="5">
        <f>IFERROR(INDEX('[2]Table 20'!I$14:I$19,MATCH($B82,'[2]Table 20'!$B$14:$B$19,0))*1000,0)</f>
        <v>0</v>
      </c>
      <c r="J82" s="5">
        <f>IFERROR(INDEX('[2]Table 20'!J$14:J$19,MATCH($B82,'[2]Table 20'!$B$14:$B$19,0))*1000,0)</f>
        <v>0</v>
      </c>
      <c r="K82" s="5">
        <f>IFERROR(INDEX('[2]Table 20'!K$14:K$19,MATCH($B82,'[2]Table 20'!$B$14:$B$19,0))*1000,0)</f>
        <v>0</v>
      </c>
      <c r="L82" s="5">
        <f>IFERROR(INDEX('[2]Table 20'!L$14:L$19,MATCH($B82,'[2]Table 20'!$B$14:$B$19,0))*1000,0)</f>
        <v>0</v>
      </c>
      <c r="M82" s="5">
        <f>IFERROR(INDEX('[2]Table 20'!M$14:M$19,MATCH($B82,'[2]Table 20'!$B$14:$B$19,0))*1000,0)</f>
        <v>0</v>
      </c>
      <c r="N82" s="5">
        <f>IFERROR(INDEX('[2]Table 20'!N$14:N$19,MATCH($B82,'[2]Table 20'!$B$14:$B$19,0))*1000,0)</f>
        <v>0</v>
      </c>
      <c r="O82" s="5">
        <f>IFERROR(INDEX('[2]Table 20'!O$14:O$19,MATCH($B82,'[2]Table 20'!$B$14:$B$19,0))*1000,0)</f>
        <v>0</v>
      </c>
      <c r="P82" s="5">
        <f>IFERROR(INDEX('[2]Table 20'!P$14:P$19,MATCH($B82,'[2]Table 20'!$B$14:$B$19,0))*1000,0)</f>
        <v>0</v>
      </c>
      <c r="Q82" s="5">
        <f>IFERROR(INDEX('[2]Table 20'!Q$14:Q$19,MATCH($B82,'[2]Table 20'!$B$14:$B$19,0))*1000,0)</f>
        <v>0</v>
      </c>
      <c r="R82" s="5">
        <f>IFERROR(INDEX('[2]Table 20'!R$14:R$19,MATCH($B82,'[2]Table 20'!$B$14:$B$19,0))*1000,0)</f>
        <v>0</v>
      </c>
      <c r="S82" s="5">
        <f>IFERROR(INDEX('[2]Table 20'!S$14:S$19,MATCH($B82,'[2]Table 20'!$B$14:$B$19,0))*1000,0)</f>
        <v>0</v>
      </c>
      <c r="T82" s="5">
        <f>IFERROR(INDEX('[2]Table 20'!T$14:T$19,MATCH($B82,'[2]Table 20'!$B$14:$B$19,0))*1000,0)</f>
        <v>0</v>
      </c>
      <c r="U82" s="5">
        <f>IFERROR(INDEX('[2]Table 20'!U$14:U$19,MATCH($B82,'[2]Table 20'!$B$14:$B$19,0))*1000,0)</f>
        <v>0</v>
      </c>
      <c r="V82" s="5">
        <f>IFERROR(INDEX('[2]Table 20'!V$14:V$19,MATCH($B82,'[2]Table 20'!$B$14:$B$19,0))*1000,0)</f>
        <v>0</v>
      </c>
      <c r="W82" s="5">
        <f>IFERROR(INDEX('[2]Table 20'!W$14:W$19,MATCH($B82,'[2]Table 20'!$B$14:$B$19,0))*1000,0)</f>
        <v>0</v>
      </c>
      <c r="Z82" s="21" t="s">
        <v>93</v>
      </c>
    </row>
    <row r="83" spans="2:26" outlineLevel="1" x14ac:dyDescent="0.2">
      <c r="B83" s="4" t="s">
        <v>16</v>
      </c>
      <c r="C83" s="5">
        <f>IFERROR(INDEX('[2]Table 20'!C$14:C$19,MATCH($B83,'[2]Table 20'!$B$14:$B$19,0))*1000,0)</f>
        <v>600.42499999999995</v>
      </c>
      <c r="D83" s="5">
        <f>IFERROR(INDEX('[2]Table 20'!D$14:D$19,MATCH($B83,'[2]Table 20'!$B$14:$B$19,0))*1000,0)</f>
        <v>806.85399999999993</v>
      </c>
      <c r="E83" s="5">
        <f>IFERROR(INDEX('[2]Table 20'!E$14:E$19,MATCH($B83,'[2]Table 20'!$B$14:$B$19,0))*1000,0)</f>
        <v>897.822</v>
      </c>
      <c r="F83" s="5">
        <f>IFERROR(INDEX('[2]Table 20'!F$14:F$19,MATCH($B83,'[2]Table 20'!$B$14:$B$19,0))*1000,0)</f>
        <v>958.5</v>
      </c>
      <c r="G83" s="5">
        <f>IFERROR(INDEX('[2]Table 20'!G$14:G$19,MATCH($B83,'[2]Table 20'!$B$14:$B$19,0))*1000,0)</f>
        <v>898.21199999999999</v>
      </c>
      <c r="H83" s="5">
        <f>IFERROR(INDEX('[2]Table 20'!H$14:H$19,MATCH($B83,'[2]Table 20'!$B$14:$B$19,0))*1000,0)</f>
        <v>950.88099999999997</v>
      </c>
      <c r="I83" s="5">
        <f>IFERROR(INDEX('[2]Table 20'!I$14:I$19,MATCH($B83,'[2]Table 20'!$B$14:$B$19,0))*1000,0)</f>
        <v>1109.2329999999999</v>
      </c>
      <c r="J83" s="5">
        <f>IFERROR(INDEX('[2]Table 20'!J$14:J$19,MATCH($B83,'[2]Table 20'!$B$14:$B$19,0))*1000,0)</f>
        <v>1313.8789999999999</v>
      </c>
      <c r="K83" s="5">
        <f>IFERROR(INDEX('[2]Table 20'!K$14:K$19,MATCH($B83,'[2]Table 20'!$B$14:$B$19,0))*1000,0)</f>
        <v>1251.9940000000001</v>
      </c>
      <c r="L83" s="5">
        <f>IFERROR(INDEX('[2]Table 20'!L$14:L$19,MATCH($B83,'[2]Table 20'!$B$14:$B$19,0))*1000,0)</f>
        <v>1027.4849999999999</v>
      </c>
      <c r="M83" s="5">
        <f>IFERROR(INDEX('[2]Table 20'!M$14:M$19,MATCH($B83,'[2]Table 20'!$B$14:$B$19,0))*1000,0)</f>
        <v>1087.086</v>
      </c>
      <c r="N83" s="5">
        <f>IFERROR(INDEX('[2]Table 20'!N$14:N$19,MATCH($B83,'[2]Table 20'!$B$14:$B$19,0))*1000,0)</f>
        <v>1070.2570000000001</v>
      </c>
      <c r="O83" s="5">
        <f>IFERROR(INDEX('[2]Table 20'!O$14:O$19,MATCH($B83,'[2]Table 20'!$B$14:$B$19,0))*1000,0)</f>
        <v>1180.5740000000001</v>
      </c>
      <c r="P83" s="5">
        <f>IFERROR(INDEX('[2]Table 20'!P$14:P$19,MATCH($B83,'[2]Table 20'!$B$14:$B$19,0))*1000,0)</f>
        <v>1339.2250000000001</v>
      </c>
      <c r="Q83" s="5">
        <f>IFERROR(INDEX('[2]Table 20'!Q$14:Q$19,MATCH($B83,'[2]Table 20'!$B$14:$B$19,0))*1000,0)</f>
        <v>1347.981</v>
      </c>
      <c r="R83" s="5">
        <f>IFERROR(INDEX('[2]Table 20'!R$14:R$19,MATCH($B83,'[2]Table 20'!$B$14:$B$19,0))*1000,0)</f>
        <v>1332.9949999999999</v>
      </c>
      <c r="S83" s="5">
        <f>IFERROR(INDEX('[2]Table 20'!S$14:S$19,MATCH($B83,'[2]Table 20'!$B$14:$B$19,0))*1000,0)</f>
        <v>1326.451</v>
      </c>
      <c r="T83" s="5">
        <f>IFERROR(INDEX('[2]Table 20'!T$14:T$19,MATCH($B83,'[2]Table 20'!$B$14:$B$19,0))*1000,0)</f>
        <v>1335.498</v>
      </c>
      <c r="U83" s="5">
        <f>IFERROR(INDEX('[2]Table 20'!U$14:U$19,MATCH($B83,'[2]Table 20'!$B$14:$B$19,0))*1000,0)</f>
        <v>1357.0640000000001</v>
      </c>
      <c r="V83" s="5">
        <f>IFERROR(INDEX('[2]Table 20'!V$14:V$19,MATCH($B83,'[2]Table 20'!$B$14:$B$19,0))*1000,0)</f>
        <v>1189.808</v>
      </c>
      <c r="W83" s="5">
        <f>IFERROR(INDEX('[2]Table 20'!W$14:W$19,MATCH($B83,'[2]Table 20'!$B$14:$B$19,0))*1000,0)</f>
        <v>1017.446</v>
      </c>
      <c r="Z83" s="21" t="s">
        <v>93</v>
      </c>
    </row>
    <row r="84" spans="2:26" outlineLevel="1" x14ac:dyDescent="0.2">
      <c r="B84" s="4" t="s">
        <v>21</v>
      </c>
      <c r="C84" s="5">
        <f>IFERROR(INDEX('[2]Table 20'!C$14:C$19,MATCH($B84,'[2]Table 20'!$B$14:$B$19,0))*1000,0)</f>
        <v>0</v>
      </c>
      <c r="D84" s="5">
        <f>IFERROR(INDEX('[2]Table 20'!D$14:D$19,MATCH($B84,'[2]Table 20'!$B$14:$B$19,0))*1000,0)</f>
        <v>0</v>
      </c>
      <c r="E84" s="5">
        <f>IFERROR(INDEX('[2]Table 20'!E$14:E$19,MATCH($B84,'[2]Table 20'!$B$14:$B$19,0))*1000,0)</f>
        <v>0</v>
      </c>
      <c r="F84" s="5">
        <f>IFERROR(INDEX('[2]Table 20'!F$14:F$19,MATCH($B84,'[2]Table 20'!$B$14:$B$19,0))*1000,0)</f>
        <v>0</v>
      </c>
      <c r="G84" s="5">
        <f>IFERROR(INDEX('[2]Table 20'!G$14:G$19,MATCH($B84,'[2]Table 20'!$B$14:$B$19,0))*1000,0)</f>
        <v>0</v>
      </c>
      <c r="H84" s="5">
        <f>IFERROR(INDEX('[2]Table 20'!H$14:H$19,MATCH($B84,'[2]Table 20'!$B$14:$B$19,0))*1000,0)</f>
        <v>0</v>
      </c>
      <c r="I84" s="5">
        <f>IFERROR(INDEX('[2]Table 20'!I$14:I$19,MATCH($B84,'[2]Table 20'!$B$14:$B$19,0))*1000,0)</f>
        <v>0</v>
      </c>
      <c r="J84" s="5">
        <f>IFERROR(INDEX('[2]Table 20'!J$14:J$19,MATCH($B84,'[2]Table 20'!$B$14:$B$19,0))*1000,0)</f>
        <v>0</v>
      </c>
      <c r="K84" s="5">
        <f>IFERROR(INDEX('[2]Table 20'!K$14:K$19,MATCH($B84,'[2]Table 20'!$B$14:$B$19,0))*1000,0)</f>
        <v>0</v>
      </c>
      <c r="L84" s="5">
        <f>IFERROR(INDEX('[2]Table 20'!L$14:L$19,MATCH($B84,'[2]Table 20'!$B$14:$B$19,0))*1000,0)</f>
        <v>0</v>
      </c>
      <c r="M84" s="5">
        <f>IFERROR(INDEX('[2]Table 20'!M$14:M$19,MATCH($B84,'[2]Table 20'!$B$14:$B$19,0))*1000,0)</f>
        <v>0</v>
      </c>
      <c r="N84" s="5">
        <f>IFERROR(INDEX('[2]Table 20'!N$14:N$19,MATCH($B84,'[2]Table 20'!$B$14:$B$19,0))*1000,0)</f>
        <v>0</v>
      </c>
      <c r="O84" s="5">
        <f>IFERROR(INDEX('[2]Table 20'!O$14:O$19,MATCH($B84,'[2]Table 20'!$B$14:$B$19,0))*1000,0)</f>
        <v>0</v>
      </c>
      <c r="P84" s="5">
        <f>IFERROR(INDEX('[2]Table 20'!P$14:P$19,MATCH($B84,'[2]Table 20'!$B$14:$B$19,0))*1000,0)</f>
        <v>0</v>
      </c>
      <c r="Q84" s="5">
        <f>IFERROR(INDEX('[2]Table 20'!Q$14:Q$19,MATCH($B84,'[2]Table 20'!$B$14:$B$19,0))*1000,0)</f>
        <v>0</v>
      </c>
      <c r="R84" s="5">
        <f>IFERROR(INDEX('[2]Table 20'!R$14:R$19,MATCH($B84,'[2]Table 20'!$B$14:$B$19,0))*1000,0)</f>
        <v>0</v>
      </c>
      <c r="S84" s="5">
        <f>IFERROR(INDEX('[2]Table 20'!S$14:S$19,MATCH($B84,'[2]Table 20'!$B$14:$B$19,0))*1000,0)</f>
        <v>0</v>
      </c>
      <c r="T84" s="5">
        <f>IFERROR(INDEX('[2]Table 20'!T$14:T$19,MATCH($B84,'[2]Table 20'!$B$14:$B$19,0))*1000,0)</f>
        <v>0</v>
      </c>
      <c r="U84" s="5">
        <f>IFERROR(INDEX('[2]Table 20'!U$14:U$19,MATCH($B84,'[2]Table 20'!$B$14:$B$19,0))*1000,0)</f>
        <v>0</v>
      </c>
      <c r="V84" s="5">
        <f>IFERROR(INDEX('[2]Table 20'!V$14:V$19,MATCH($B84,'[2]Table 20'!$B$14:$B$19,0))*1000,0)</f>
        <v>0</v>
      </c>
      <c r="W84" s="5">
        <f>IFERROR(INDEX('[2]Table 20'!W$14:W$19,MATCH($B84,'[2]Table 20'!$B$14:$B$19,0))*1000,0)</f>
        <v>0</v>
      </c>
      <c r="Z84" s="21" t="s">
        <v>93</v>
      </c>
    </row>
    <row r="85" spans="2:26" outlineLevel="1" x14ac:dyDescent="0.2">
      <c r="B85" s="4" t="s">
        <v>20</v>
      </c>
      <c r="C85" s="5">
        <f>IFERROR(INDEX('[2]Table 20'!C$14:C$19,MATCH($B85,'[2]Table 20'!$B$14:$B$19,0))*1000,0)</f>
        <v>66726.464000000007</v>
      </c>
      <c r="D85" s="5">
        <f>IFERROR(INDEX('[2]Table 20'!D$14:D$19,MATCH($B85,'[2]Table 20'!$B$14:$B$19,0))*1000,0)</f>
        <v>64335.402999999998</v>
      </c>
      <c r="E85" s="5">
        <f>IFERROR(INDEX('[2]Table 20'!E$14:E$19,MATCH($B85,'[2]Table 20'!$B$14:$B$19,0))*1000,0)</f>
        <v>64256.551999999996</v>
      </c>
      <c r="F85" s="5">
        <f>IFERROR(INDEX('[2]Table 20'!F$14:F$19,MATCH($B85,'[2]Table 20'!$B$14:$B$19,0))*1000,0)</f>
        <v>62336.315999999999</v>
      </c>
      <c r="G85" s="5">
        <f>IFERROR(INDEX('[2]Table 20'!G$14:G$19,MATCH($B85,'[2]Table 20'!$B$14:$B$19,0))*1000,0)</f>
        <v>64374.83</v>
      </c>
      <c r="H85" s="5">
        <f>IFERROR(INDEX('[2]Table 20'!H$14:H$19,MATCH($B85,'[2]Table 20'!$B$14:$B$19,0))*1000,0)</f>
        <v>60278.320999999996</v>
      </c>
      <c r="I85" s="5">
        <f>IFERROR(INDEX('[2]Table 20'!I$14:I$19,MATCH($B85,'[2]Table 20'!$B$14:$B$19,0))*1000,0)</f>
        <v>56287.941000000006</v>
      </c>
      <c r="J85" s="5">
        <f>IFERROR(INDEX('[2]Table 20'!J$14:J$19,MATCH($B85,'[2]Table 20'!$B$14:$B$19,0))*1000,0)</f>
        <v>58666.317000000003</v>
      </c>
      <c r="K85" s="5">
        <f>IFERROR(INDEX('[2]Table 20'!K$14:K$19,MATCH($B85,'[2]Table 20'!$B$14:$B$19,0))*1000,0)</f>
        <v>55444.645000000004</v>
      </c>
      <c r="L85" s="5">
        <f>IFERROR(INDEX('[2]Table 20'!L$14:L$19,MATCH($B85,'[2]Table 20'!$B$14:$B$19,0))*1000,0)</f>
        <v>55384.78</v>
      </c>
      <c r="M85" s="5">
        <f>IFERROR(INDEX('[2]Table 20'!M$14:M$19,MATCH($B85,'[2]Table 20'!$B$14:$B$19,0))*1000,0)</f>
        <v>52710.698000000004</v>
      </c>
      <c r="N85" s="5">
        <f>IFERROR(INDEX('[2]Table 20'!N$14:N$19,MATCH($B85,'[2]Table 20'!$B$14:$B$19,0))*1000,0)</f>
        <v>47900.959000000003</v>
      </c>
      <c r="O85" s="5">
        <f>IFERROR(INDEX('[2]Table 20'!O$14:O$19,MATCH($B85,'[2]Table 20'!$B$14:$B$19,0))*1000,0)</f>
        <v>48976.028999999995</v>
      </c>
      <c r="P85" s="5">
        <f>IFERROR(INDEX('[2]Table 20'!P$14:P$19,MATCH($B85,'[2]Table 20'!$B$14:$B$19,0))*1000,0)</f>
        <v>49464.016000000003</v>
      </c>
      <c r="Q85" s="5">
        <f>IFERROR(INDEX('[2]Table 20'!Q$14:Q$19,MATCH($B85,'[2]Table 20'!$B$14:$B$19,0))*1000,0)</f>
        <v>49704.932999999997</v>
      </c>
      <c r="R85" s="5">
        <f>IFERROR(INDEX('[2]Table 20'!R$14:R$19,MATCH($B85,'[2]Table 20'!$B$14:$B$19,0))*1000,0)</f>
        <v>52592.724999999999</v>
      </c>
      <c r="S85" s="5">
        <f>IFERROR(INDEX('[2]Table 20'!S$14:S$19,MATCH($B85,'[2]Table 20'!$B$14:$B$19,0))*1000,0)</f>
        <v>56186.179000000004</v>
      </c>
      <c r="T85" s="5">
        <f>IFERROR(INDEX('[2]Table 20'!T$14:T$19,MATCH($B85,'[2]Table 20'!$B$14:$B$19,0))*1000,0)</f>
        <v>54706.457000000002</v>
      </c>
      <c r="U85" s="5">
        <f>IFERROR(INDEX('[2]Table 20'!U$14:U$19,MATCH($B85,'[2]Table 20'!$B$14:$B$19,0))*1000,0)</f>
        <v>53479.720999999998</v>
      </c>
      <c r="V85" s="5">
        <f>IFERROR(INDEX('[2]Table 20'!V$14:V$19,MATCH($B85,'[2]Table 20'!$B$14:$B$19,0))*1000,0)</f>
        <v>51197.102999999996</v>
      </c>
      <c r="W85" s="5">
        <f>IFERROR(INDEX('[2]Table 20'!W$14:W$19,MATCH($B85,'[2]Table 20'!$B$14:$B$19,0))*1000,0)</f>
        <v>44169.147000000004</v>
      </c>
      <c r="Z85" s="21" t="s">
        <v>93</v>
      </c>
    </row>
    <row r="86" spans="2:26" outlineLevel="1" x14ac:dyDescent="0.2">
      <c r="B86" s="4" t="s">
        <v>0</v>
      </c>
      <c r="C86" s="5">
        <f>IFERROR(INDEX('[2]Table 20'!C$14:C$19,MATCH($B86,'[2]Table 20'!$B$14:$B$19,0))*1000,0)</f>
        <v>0</v>
      </c>
      <c r="D86" s="5">
        <f>IFERROR(INDEX('[2]Table 20'!D$14:D$19,MATCH($B86,'[2]Table 20'!$B$14:$B$19,0))*1000,0)</f>
        <v>0</v>
      </c>
      <c r="E86" s="5">
        <f>IFERROR(INDEX('[2]Table 20'!E$14:E$19,MATCH($B86,'[2]Table 20'!$B$14:$B$19,0))*1000,0)</f>
        <v>0</v>
      </c>
      <c r="F86" s="5">
        <f>IFERROR(INDEX('[2]Table 20'!F$14:F$19,MATCH($B86,'[2]Table 20'!$B$14:$B$19,0))*1000,0)</f>
        <v>0</v>
      </c>
      <c r="G86" s="5">
        <f>IFERROR(INDEX('[2]Table 20'!G$14:G$19,MATCH($B86,'[2]Table 20'!$B$14:$B$19,0))*1000,0)</f>
        <v>0</v>
      </c>
      <c r="H86" s="5">
        <f>IFERROR(INDEX('[2]Table 20'!H$14:H$19,MATCH($B86,'[2]Table 20'!$B$14:$B$19,0))*1000,0)</f>
        <v>0</v>
      </c>
      <c r="I86" s="5">
        <f>IFERROR(INDEX('[2]Table 20'!I$14:I$19,MATCH($B86,'[2]Table 20'!$B$14:$B$19,0))*1000,0)</f>
        <v>0</v>
      </c>
      <c r="J86" s="5">
        <f>IFERROR(INDEX('[2]Table 20'!J$14:J$19,MATCH($B86,'[2]Table 20'!$B$14:$B$19,0))*1000,0)</f>
        <v>0</v>
      </c>
      <c r="K86" s="5">
        <f>IFERROR(INDEX('[2]Table 20'!K$14:K$19,MATCH($B86,'[2]Table 20'!$B$14:$B$19,0))*1000,0)</f>
        <v>0</v>
      </c>
      <c r="L86" s="5">
        <f>IFERROR(INDEX('[2]Table 20'!L$14:L$19,MATCH($B86,'[2]Table 20'!$B$14:$B$19,0))*1000,0)</f>
        <v>0</v>
      </c>
      <c r="M86" s="5">
        <f>IFERROR(INDEX('[2]Table 20'!M$14:M$19,MATCH($B86,'[2]Table 20'!$B$14:$B$19,0))*1000,0)</f>
        <v>1876.194</v>
      </c>
      <c r="N86" s="5">
        <f>IFERROR(INDEX('[2]Table 20'!N$14:N$19,MATCH($B86,'[2]Table 20'!$B$14:$B$19,0))*1000,0)</f>
        <v>2037.5489999999998</v>
      </c>
      <c r="O86" s="5">
        <f>IFERROR(INDEX('[2]Table 20'!O$14:O$19,MATCH($B86,'[2]Table 20'!$B$14:$B$19,0))*1000,0)</f>
        <v>1939.098</v>
      </c>
      <c r="P86" s="5">
        <f>IFERROR(INDEX('[2]Table 20'!P$14:P$19,MATCH($B86,'[2]Table 20'!$B$14:$B$19,0))*1000,0)</f>
        <v>1766.3310000000001</v>
      </c>
      <c r="Q86" s="5">
        <f>IFERROR(INDEX('[2]Table 20'!Q$14:Q$19,MATCH($B86,'[2]Table 20'!$B$14:$B$19,0))*1000,0)</f>
        <v>1818.212</v>
      </c>
      <c r="R86" s="5">
        <f>IFERROR(INDEX('[2]Table 20'!R$14:R$19,MATCH($B86,'[2]Table 20'!$B$14:$B$19,0))*1000,0)</f>
        <v>0</v>
      </c>
      <c r="S86" s="5">
        <f>IFERROR(INDEX('[2]Table 20'!S$14:S$19,MATCH($B86,'[2]Table 20'!$B$14:$B$19,0))*1000,0)</f>
        <v>0</v>
      </c>
      <c r="T86" s="5">
        <f>IFERROR(INDEX('[2]Table 20'!T$14:T$19,MATCH($B86,'[2]Table 20'!$B$14:$B$19,0))*1000,0)</f>
        <v>0</v>
      </c>
      <c r="U86" s="5">
        <f>IFERROR(INDEX('[2]Table 20'!U$14:U$19,MATCH($B86,'[2]Table 20'!$B$14:$B$19,0))*1000,0)</f>
        <v>0</v>
      </c>
      <c r="V86" s="5">
        <f>IFERROR(INDEX('[2]Table 20'!V$14:V$19,MATCH($B86,'[2]Table 20'!$B$14:$B$19,0))*1000,0)</f>
        <v>0</v>
      </c>
      <c r="W86" s="5">
        <f>IFERROR(INDEX('[2]Table 20'!W$14:W$19,MATCH($B86,'[2]Table 20'!$B$14:$B$19,0))*1000,0)</f>
        <v>0</v>
      </c>
      <c r="Z86" s="21" t="s">
        <v>93</v>
      </c>
    </row>
    <row r="87" spans="2:26" outlineLevel="1" x14ac:dyDescent="0.2">
      <c r="B87" s="4" t="s">
        <v>22</v>
      </c>
      <c r="C87" s="5">
        <f>IFERROR(INDEX('[2]Table 20'!C$14:C$19,MATCH($B87,'[2]Table 20'!$B$14:$B$19,0))*1000,0)</f>
        <v>0</v>
      </c>
      <c r="D87" s="5">
        <f>IFERROR(INDEX('[2]Table 20'!D$14:D$19,MATCH($B87,'[2]Table 20'!$B$14:$B$19,0))*1000,0)</f>
        <v>0</v>
      </c>
      <c r="E87" s="5">
        <f>IFERROR(INDEX('[2]Table 20'!E$14:E$19,MATCH($B87,'[2]Table 20'!$B$14:$B$19,0))*1000,0)</f>
        <v>0</v>
      </c>
      <c r="F87" s="5">
        <f>IFERROR(INDEX('[2]Table 20'!F$14:F$19,MATCH($B87,'[2]Table 20'!$B$14:$B$19,0))*1000,0)</f>
        <v>0</v>
      </c>
      <c r="G87" s="5">
        <f>IFERROR(INDEX('[2]Table 20'!G$14:G$19,MATCH($B87,'[2]Table 20'!$B$14:$B$19,0))*1000,0)</f>
        <v>0</v>
      </c>
      <c r="H87" s="5">
        <f>IFERROR(INDEX('[2]Table 20'!H$14:H$19,MATCH($B87,'[2]Table 20'!$B$14:$B$19,0))*1000,0)</f>
        <v>0</v>
      </c>
      <c r="I87" s="5">
        <f>IFERROR(INDEX('[2]Table 20'!I$14:I$19,MATCH($B87,'[2]Table 20'!$B$14:$B$19,0))*1000,0)</f>
        <v>0</v>
      </c>
      <c r="J87" s="5">
        <f>IFERROR(INDEX('[2]Table 20'!J$14:J$19,MATCH($B87,'[2]Table 20'!$B$14:$B$19,0))*1000,0)</f>
        <v>0</v>
      </c>
      <c r="K87" s="5">
        <f>IFERROR(INDEX('[2]Table 20'!K$14:K$19,MATCH($B87,'[2]Table 20'!$B$14:$B$19,0))*1000,0)</f>
        <v>0</v>
      </c>
      <c r="L87" s="5">
        <f>IFERROR(INDEX('[2]Table 20'!L$14:L$19,MATCH($B87,'[2]Table 20'!$B$14:$B$19,0))*1000,0)</f>
        <v>0</v>
      </c>
      <c r="M87" s="5">
        <f>IFERROR(INDEX('[2]Table 20'!M$14:M$19,MATCH($B87,'[2]Table 20'!$B$14:$B$19,0))*1000,0)</f>
        <v>0</v>
      </c>
      <c r="N87" s="5">
        <f>IFERROR(INDEX('[2]Table 20'!N$14:N$19,MATCH($B87,'[2]Table 20'!$B$14:$B$19,0))*1000,0)</f>
        <v>0</v>
      </c>
      <c r="O87" s="5">
        <f>IFERROR(INDEX('[2]Table 20'!O$14:O$19,MATCH($B87,'[2]Table 20'!$B$14:$B$19,0))*1000,0)</f>
        <v>0</v>
      </c>
      <c r="P87" s="5">
        <f>IFERROR(INDEX('[2]Table 20'!P$14:P$19,MATCH($B87,'[2]Table 20'!$B$14:$B$19,0))*1000,0)</f>
        <v>0</v>
      </c>
      <c r="Q87" s="5">
        <f>IFERROR(INDEX('[2]Table 20'!Q$14:Q$19,MATCH($B87,'[2]Table 20'!$B$14:$B$19,0))*1000,0)</f>
        <v>0</v>
      </c>
      <c r="R87" s="5">
        <f>IFERROR(INDEX('[2]Table 20'!R$14:R$19,MATCH($B87,'[2]Table 20'!$B$14:$B$19,0))*1000,0)</f>
        <v>0</v>
      </c>
      <c r="S87" s="5">
        <f>IFERROR(INDEX('[2]Table 20'!S$14:S$19,MATCH($B87,'[2]Table 20'!$B$14:$B$19,0))*1000,0)</f>
        <v>0</v>
      </c>
      <c r="T87" s="5">
        <f>IFERROR(INDEX('[2]Table 20'!T$14:T$19,MATCH($B87,'[2]Table 20'!$B$14:$B$19,0))*1000,0)</f>
        <v>0</v>
      </c>
      <c r="U87" s="5">
        <f>IFERROR(INDEX('[2]Table 20'!U$14:U$19,MATCH($B87,'[2]Table 20'!$B$14:$B$19,0))*1000,0)</f>
        <v>0</v>
      </c>
      <c r="V87" s="5">
        <f>IFERROR(INDEX('[2]Table 20'!V$14:V$19,MATCH($B87,'[2]Table 20'!$B$14:$B$19,0))*1000,0)</f>
        <v>0</v>
      </c>
      <c r="W87" s="5">
        <f>IFERROR(INDEX('[2]Table 20'!W$14:W$19,MATCH($B87,'[2]Table 20'!$B$14:$B$19,0))*1000,0)</f>
        <v>0</v>
      </c>
      <c r="Z87" s="21" t="s">
        <v>93</v>
      </c>
    </row>
    <row r="88" spans="2:26" outlineLevel="1" x14ac:dyDescent="0.2">
      <c r="B88" s="4" t="s">
        <v>23</v>
      </c>
      <c r="C88" s="5">
        <f>IFERROR(INDEX('[2]Table 20'!C$14:C$19,MATCH($B88,'[2]Table 20'!$B$14:$B$19,0))*1000,0)</f>
        <v>205.65</v>
      </c>
      <c r="D88" s="5">
        <f>IFERROR(INDEX('[2]Table 20'!D$14:D$19,MATCH($B88,'[2]Table 20'!$B$14:$B$19,0))*1000,0)</f>
        <v>118.858</v>
      </c>
      <c r="E88" s="5">
        <f>IFERROR(INDEX('[2]Table 20'!E$14:E$19,MATCH($B88,'[2]Table 20'!$B$14:$B$19,0))*1000,0)</f>
        <v>68.567999999999998</v>
      </c>
      <c r="F88" s="5">
        <f>IFERROR(INDEX('[2]Table 20'!F$14:F$19,MATCH($B88,'[2]Table 20'!$B$14:$B$19,0))*1000,0)</f>
        <v>70.128</v>
      </c>
      <c r="G88" s="5">
        <f>IFERROR(INDEX('[2]Table 20'!G$14:G$19,MATCH($B88,'[2]Table 20'!$B$14:$B$19,0))*1000,0)</f>
        <v>70.374000000000009</v>
      </c>
      <c r="H88" s="5">
        <f>IFERROR(INDEX('[2]Table 20'!H$14:H$19,MATCH($B88,'[2]Table 20'!$B$14:$B$19,0))*1000,0)</f>
        <v>73.163000000000011</v>
      </c>
      <c r="I88" s="5">
        <f>IFERROR(INDEX('[2]Table 20'!I$14:I$19,MATCH($B88,'[2]Table 20'!$B$14:$B$19,0))*1000,0)</f>
        <v>88.960999999999999</v>
      </c>
      <c r="J88" s="5">
        <f>IFERROR(INDEX('[2]Table 20'!J$14:J$19,MATCH($B88,'[2]Table 20'!$B$14:$B$19,0))*1000,0)</f>
        <v>80.60499999999999</v>
      </c>
      <c r="K88" s="5">
        <f>IFERROR(INDEX('[2]Table 20'!K$14:K$19,MATCH($B88,'[2]Table 20'!$B$14:$B$19,0))*1000,0)</f>
        <v>82.559999999999988</v>
      </c>
      <c r="L88" s="5">
        <f>IFERROR(INDEX('[2]Table 20'!L$14:L$19,MATCH($B88,'[2]Table 20'!$B$14:$B$19,0))*1000,0)</f>
        <v>115.961</v>
      </c>
      <c r="M88" s="5">
        <f>IFERROR(INDEX('[2]Table 20'!M$14:M$19,MATCH($B88,'[2]Table 20'!$B$14:$B$19,0))*1000,0)</f>
        <v>170.28700000000001</v>
      </c>
      <c r="N88" s="5">
        <f>IFERROR(INDEX('[2]Table 20'!N$14:N$19,MATCH($B88,'[2]Table 20'!$B$14:$B$19,0))*1000,0)</f>
        <v>275.05900000000003</v>
      </c>
      <c r="O88" s="5">
        <f>IFERROR(INDEX('[2]Table 20'!O$14:O$19,MATCH($B88,'[2]Table 20'!$B$14:$B$19,0))*1000,0)</f>
        <v>240.40100000000001</v>
      </c>
      <c r="P88" s="5">
        <f>IFERROR(INDEX('[2]Table 20'!P$14:P$19,MATCH($B88,'[2]Table 20'!$B$14:$B$19,0))*1000,0)</f>
        <v>152.863</v>
      </c>
      <c r="Q88" s="5">
        <f>IFERROR(INDEX('[2]Table 20'!Q$14:Q$19,MATCH($B88,'[2]Table 20'!$B$14:$B$19,0))*1000,0)</f>
        <v>116.62599999999999</v>
      </c>
      <c r="R88" s="5">
        <f>IFERROR(INDEX('[2]Table 20'!R$14:R$19,MATCH($B88,'[2]Table 20'!$B$14:$B$19,0))*1000,0)</f>
        <v>78.131999999999991</v>
      </c>
      <c r="S88" s="5">
        <f>IFERROR(INDEX('[2]Table 20'!S$14:S$19,MATCH($B88,'[2]Table 20'!$B$14:$B$19,0))*1000,0)</f>
        <v>56.488999999999997</v>
      </c>
      <c r="T88" s="5">
        <f>IFERROR(INDEX('[2]Table 20'!T$14:T$19,MATCH($B88,'[2]Table 20'!$B$14:$B$19,0))*1000,0)</f>
        <v>42.04</v>
      </c>
      <c r="U88" s="5">
        <f>IFERROR(INDEX('[2]Table 20'!U$14:U$19,MATCH($B88,'[2]Table 20'!$B$14:$B$19,0))*1000,0)</f>
        <v>30.057000000000002</v>
      </c>
      <c r="V88" s="5">
        <f>IFERROR(INDEX('[2]Table 20'!V$14:V$19,MATCH($B88,'[2]Table 20'!$B$14:$B$19,0))*1000,0)</f>
        <v>22.956</v>
      </c>
      <c r="W88" s="5">
        <f>IFERROR(INDEX('[2]Table 20'!W$14:W$19,MATCH($B88,'[2]Table 20'!$B$14:$B$19,0))*1000,0)</f>
        <v>13.851000000000001</v>
      </c>
      <c r="Z88" s="21" t="s">
        <v>93</v>
      </c>
    </row>
    <row r="89" spans="2:26" outlineLevel="1" x14ac:dyDescent="0.2">
      <c r="B89" s="4" t="s">
        <v>17</v>
      </c>
      <c r="C89" s="5">
        <f>IFERROR(INDEX('[2]Table 20'!C$14:C$19,MATCH($B89,'[2]Table 20'!$B$14:$B$19,0))*1000,0)</f>
        <v>0</v>
      </c>
      <c r="D89" s="5">
        <f>IFERROR(INDEX('[2]Table 20'!D$14:D$19,MATCH($B89,'[2]Table 20'!$B$14:$B$19,0))*1000,0)</f>
        <v>0</v>
      </c>
      <c r="E89" s="5">
        <f>IFERROR(INDEX('[2]Table 20'!E$14:E$19,MATCH($B89,'[2]Table 20'!$B$14:$B$19,0))*1000,0)</f>
        <v>0</v>
      </c>
      <c r="F89" s="5">
        <f>IFERROR(INDEX('[2]Table 20'!F$14:F$19,MATCH($B89,'[2]Table 20'!$B$14:$B$19,0))*1000,0)</f>
        <v>0</v>
      </c>
      <c r="G89" s="5">
        <f>IFERROR(INDEX('[2]Table 20'!G$14:G$19,MATCH($B89,'[2]Table 20'!$B$14:$B$19,0))*1000,0)</f>
        <v>0</v>
      </c>
      <c r="H89" s="5">
        <f>IFERROR(INDEX('[2]Table 20'!H$14:H$19,MATCH($B89,'[2]Table 20'!$B$14:$B$19,0))*1000,0)</f>
        <v>0</v>
      </c>
      <c r="I89" s="5">
        <f>IFERROR(INDEX('[2]Table 20'!I$14:I$19,MATCH($B89,'[2]Table 20'!$B$14:$B$19,0))*1000,0)</f>
        <v>0</v>
      </c>
      <c r="J89" s="5">
        <f>IFERROR(INDEX('[2]Table 20'!J$14:J$19,MATCH($B89,'[2]Table 20'!$B$14:$B$19,0))*1000,0)</f>
        <v>0</v>
      </c>
      <c r="K89" s="5">
        <f>IFERROR(INDEX('[2]Table 20'!K$14:K$19,MATCH($B89,'[2]Table 20'!$B$14:$B$19,0))*1000,0)</f>
        <v>0</v>
      </c>
      <c r="L89" s="5">
        <f>IFERROR(INDEX('[2]Table 20'!L$14:L$19,MATCH($B89,'[2]Table 20'!$B$14:$B$19,0))*1000,0)</f>
        <v>0</v>
      </c>
      <c r="M89" s="5">
        <f>IFERROR(INDEX('[2]Table 20'!M$14:M$19,MATCH($B89,'[2]Table 20'!$B$14:$B$19,0))*1000,0)</f>
        <v>0</v>
      </c>
      <c r="N89" s="5">
        <f>IFERROR(INDEX('[2]Table 20'!N$14:N$19,MATCH($B89,'[2]Table 20'!$B$14:$B$19,0))*1000,0)</f>
        <v>0</v>
      </c>
      <c r="O89" s="5">
        <f>IFERROR(INDEX('[2]Table 20'!O$14:O$19,MATCH($B89,'[2]Table 20'!$B$14:$B$19,0))*1000,0)</f>
        <v>0</v>
      </c>
      <c r="P89" s="5">
        <f>IFERROR(INDEX('[2]Table 20'!P$14:P$19,MATCH($B89,'[2]Table 20'!$B$14:$B$19,0))*1000,0)</f>
        <v>0</v>
      </c>
      <c r="Q89" s="5">
        <f>IFERROR(INDEX('[2]Table 20'!Q$14:Q$19,MATCH($B89,'[2]Table 20'!$B$14:$B$19,0))*1000,0)</f>
        <v>0</v>
      </c>
      <c r="R89" s="5">
        <f>IFERROR(INDEX('[2]Table 20'!R$14:R$19,MATCH($B89,'[2]Table 20'!$B$14:$B$19,0))*1000,0)</f>
        <v>0</v>
      </c>
      <c r="S89" s="5">
        <f>IFERROR(INDEX('[2]Table 20'!S$14:S$19,MATCH($B89,'[2]Table 20'!$B$14:$B$19,0))*1000,0)</f>
        <v>0</v>
      </c>
      <c r="T89" s="5">
        <f>IFERROR(INDEX('[2]Table 20'!T$14:T$19,MATCH($B89,'[2]Table 20'!$B$14:$B$19,0))*1000,0)</f>
        <v>0</v>
      </c>
      <c r="U89" s="5">
        <f>IFERROR(INDEX('[2]Table 20'!U$14:U$19,MATCH($B89,'[2]Table 20'!$B$14:$B$19,0))*1000,0)</f>
        <v>0</v>
      </c>
      <c r="V89" s="5">
        <f>IFERROR(INDEX('[2]Table 20'!V$14:V$19,MATCH($B89,'[2]Table 20'!$B$14:$B$19,0))*1000,0)</f>
        <v>0</v>
      </c>
      <c r="W89" s="5">
        <f>IFERROR(INDEX('[2]Table 20'!W$14:W$19,MATCH($B89,'[2]Table 20'!$B$14:$B$19,0))*1000,0)</f>
        <v>0</v>
      </c>
      <c r="Z89" s="21" t="s">
        <v>93</v>
      </c>
    </row>
    <row r="90" spans="2:26" outlineLevel="1" x14ac:dyDescent="0.2">
      <c r="B90" s="4" t="s">
        <v>1</v>
      </c>
      <c r="C90" s="5">
        <f>IFERROR(INDEX('[2]Table 20'!C$14:C$19,MATCH($B90,'[2]Table 20'!$B$14:$B$19,0))*1000,0)</f>
        <v>1936.809</v>
      </c>
      <c r="D90" s="5">
        <f>IFERROR(INDEX('[2]Table 20'!D$14:D$19,MATCH($B90,'[2]Table 20'!$B$14:$B$19,0))*1000,0)</f>
        <v>1848.548</v>
      </c>
      <c r="E90" s="5">
        <f>IFERROR(INDEX('[2]Table 20'!E$14:E$19,MATCH($B90,'[2]Table 20'!$B$14:$B$19,0))*1000,0)</f>
        <v>1698.202</v>
      </c>
      <c r="F90" s="5">
        <f>IFERROR(INDEX('[2]Table 20'!F$14:F$19,MATCH($B90,'[2]Table 20'!$B$14:$B$19,0))*1000,0)</f>
        <v>1470.4250000000002</v>
      </c>
      <c r="G90" s="5">
        <f>IFERROR(INDEX('[2]Table 20'!G$14:G$19,MATCH($B90,'[2]Table 20'!$B$14:$B$19,0))*1000,0)</f>
        <v>1269.2360000000001</v>
      </c>
      <c r="H90" s="5">
        <f>IFERROR(INDEX('[2]Table 20'!H$14:H$19,MATCH($B90,'[2]Table 20'!$B$14:$B$19,0))*1000,0)</f>
        <v>1000.9570000000001</v>
      </c>
      <c r="I90" s="5">
        <f>IFERROR(INDEX('[2]Table 20'!I$14:I$19,MATCH($B90,'[2]Table 20'!$B$14:$B$19,0))*1000,0)</f>
        <v>1130.5149999999999</v>
      </c>
      <c r="J90" s="5">
        <f>IFERROR(INDEX('[2]Table 20'!J$14:J$19,MATCH($B90,'[2]Table 20'!$B$14:$B$19,0))*1000,0)</f>
        <v>1571.6319999999998</v>
      </c>
      <c r="K90" s="5">
        <f>IFERROR(INDEX('[2]Table 20'!K$14:K$19,MATCH($B90,'[2]Table 20'!$B$14:$B$19,0))*1000,0)</f>
        <v>1885.7860000000001</v>
      </c>
      <c r="L90" s="5">
        <f>IFERROR(INDEX('[2]Table 20'!L$14:L$19,MATCH($B90,'[2]Table 20'!$B$14:$B$19,0))*1000,0)</f>
        <v>1316.1659999999999</v>
      </c>
      <c r="M90" s="5">
        <f>IFERROR(INDEX('[2]Table 20'!M$14:M$19,MATCH($B90,'[2]Table 20'!$B$14:$B$19,0))*1000,0)</f>
        <v>1437.578</v>
      </c>
      <c r="N90" s="5">
        <f>IFERROR(INDEX('[2]Table 20'!N$14:N$19,MATCH($B90,'[2]Table 20'!$B$14:$B$19,0))*1000,0)</f>
        <v>1357.5609999999999</v>
      </c>
      <c r="O90" s="5">
        <f>IFERROR(INDEX('[2]Table 20'!O$14:O$19,MATCH($B90,'[2]Table 20'!$B$14:$B$19,0))*1000,0)</f>
        <v>1305.8590000000002</v>
      </c>
      <c r="P90" s="5">
        <f>IFERROR(INDEX('[2]Table 20'!P$14:P$19,MATCH($B90,'[2]Table 20'!$B$14:$B$19,0))*1000,0)</f>
        <v>1169.22</v>
      </c>
      <c r="Q90" s="5">
        <f>IFERROR(INDEX('[2]Table 20'!Q$14:Q$19,MATCH($B90,'[2]Table 20'!$B$14:$B$19,0))*1000,0)</f>
        <v>999.11300000000006</v>
      </c>
      <c r="R90" s="5">
        <f>IFERROR(INDEX('[2]Table 20'!R$14:R$19,MATCH($B90,'[2]Table 20'!$B$14:$B$19,0))*1000,0)</f>
        <v>1050.636</v>
      </c>
      <c r="S90" s="5">
        <f>IFERROR(INDEX('[2]Table 20'!S$14:S$19,MATCH($B90,'[2]Table 20'!$B$14:$B$19,0))*1000,0)</f>
        <v>898.78800000000001</v>
      </c>
      <c r="T90" s="5">
        <f>IFERROR(INDEX('[2]Table 20'!T$14:T$19,MATCH($B90,'[2]Table 20'!$B$14:$B$19,0))*1000,0)</f>
        <v>978.51099999999997</v>
      </c>
      <c r="U90" s="5">
        <f>IFERROR(INDEX('[2]Table 20'!U$14:U$19,MATCH($B90,'[2]Table 20'!$B$14:$B$19,0))*1000,0)</f>
        <v>1616.175</v>
      </c>
      <c r="V90" s="5">
        <f>IFERROR(INDEX('[2]Table 20'!V$14:V$19,MATCH($B90,'[2]Table 20'!$B$14:$B$19,0))*1000,0)</f>
        <v>1535.0919999999999</v>
      </c>
      <c r="W90" s="5">
        <f>IFERROR(INDEX('[2]Table 20'!W$14:W$19,MATCH($B90,'[2]Table 20'!$B$14:$B$19,0))*1000,0)</f>
        <v>1202.721</v>
      </c>
      <c r="Z90" s="21" t="s">
        <v>93</v>
      </c>
    </row>
    <row r="91" spans="2:26" outlineLevel="1" x14ac:dyDescent="0.2">
      <c r="B91" s="15" t="s">
        <v>9</v>
      </c>
      <c r="C91" s="19">
        <f t="shared" ref="C91:W91" si="34">SUM(C81:C90)</f>
        <v>69469.347999999998</v>
      </c>
      <c r="D91" s="19">
        <f t="shared" si="34"/>
        <v>67109.663</v>
      </c>
      <c r="E91" s="19">
        <f t="shared" si="34"/>
        <v>66921.144</v>
      </c>
      <c r="F91" s="19">
        <f t="shared" si="34"/>
        <v>64835.368999999999</v>
      </c>
      <c r="G91" s="19">
        <f t="shared" si="34"/>
        <v>66612.652000000002</v>
      </c>
      <c r="H91" s="19">
        <f t="shared" si="34"/>
        <v>62303.322</v>
      </c>
      <c r="I91" s="19">
        <f t="shared" si="34"/>
        <v>58616.650000000009</v>
      </c>
      <c r="J91" s="19">
        <f t="shared" si="34"/>
        <v>61632.433000000005</v>
      </c>
      <c r="K91" s="19">
        <f t="shared" si="34"/>
        <v>58664.985000000001</v>
      </c>
      <c r="L91" s="19">
        <f t="shared" si="34"/>
        <v>57844.392</v>
      </c>
      <c r="M91" s="19">
        <f t="shared" si="34"/>
        <v>57281.843000000008</v>
      </c>
      <c r="N91" s="19">
        <f t="shared" si="34"/>
        <v>52641.385000000002</v>
      </c>
      <c r="O91" s="19">
        <f t="shared" si="34"/>
        <v>53641.960999999988</v>
      </c>
      <c r="P91" s="19">
        <f t="shared" si="34"/>
        <v>53891.654999999999</v>
      </c>
      <c r="Q91" s="19">
        <f t="shared" si="34"/>
        <v>53986.864999999991</v>
      </c>
      <c r="R91" s="19">
        <f t="shared" si="34"/>
        <v>55054.487999999998</v>
      </c>
      <c r="S91" s="19">
        <f t="shared" si="34"/>
        <v>58467.907000000007</v>
      </c>
      <c r="T91" s="19">
        <f t="shared" si="34"/>
        <v>57062.506000000001</v>
      </c>
      <c r="U91" s="19">
        <f t="shared" si="34"/>
        <v>56483.017</v>
      </c>
      <c r="V91" s="19">
        <f t="shared" si="34"/>
        <v>53944.958999999988</v>
      </c>
      <c r="W91" s="19">
        <f t="shared" si="34"/>
        <v>46403.165000000008</v>
      </c>
    </row>
    <row r="92" spans="2:26" outlineLevel="1" x14ac:dyDescent="0.2">
      <c r="B92" s="26" t="s">
        <v>91</v>
      </c>
      <c r="C92" s="25">
        <f t="shared" ref="C92:W92" si="35">C91/C72/1000</f>
        <v>2.0497358235975218E-3</v>
      </c>
      <c r="D92" s="25">
        <f t="shared" si="35"/>
        <v>2.0386156291743655E-3</v>
      </c>
      <c r="E92" s="25">
        <f t="shared" si="35"/>
        <v>2.0159137175112048E-3</v>
      </c>
      <c r="F92" s="25">
        <f t="shared" si="35"/>
        <v>1.9942481997565196E-3</v>
      </c>
      <c r="G92" s="25">
        <f t="shared" si="35"/>
        <v>1.9727273506841771E-3</v>
      </c>
      <c r="H92" s="25">
        <f t="shared" si="35"/>
        <v>1.9521542589816254E-3</v>
      </c>
      <c r="I92" s="25">
        <f t="shared" si="35"/>
        <v>1.9273554978666539E-3</v>
      </c>
      <c r="J92" s="25">
        <f t="shared" si="35"/>
        <v>1.9154974471842117E-3</v>
      </c>
      <c r="K92" s="25">
        <f t="shared" si="35"/>
        <v>1.916226356723894E-3</v>
      </c>
      <c r="L92" s="25">
        <f t="shared" si="35"/>
        <v>1.9026260613782741E-3</v>
      </c>
      <c r="M92" s="25">
        <f t="shared" si="35"/>
        <v>1.8891937159937779E-3</v>
      </c>
      <c r="N92" s="25">
        <f t="shared" si="35"/>
        <v>1.8839233816101131E-3</v>
      </c>
      <c r="O92" s="25">
        <f t="shared" si="35"/>
        <v>1.8639138001935848E-3</v>
      </c>
      <c r="P92" s="25">
        <f t="shared" si="35"/>
        <v>1.848164355045447E-3</v>
      </c>
      <c r="Q92" s="25">
        <f t="shared" si="35"/>
        <v>1.8392348560331035E-3</v>
      </c>
      <c r="R92" s="25">
        <f t="shared" si="35"/>
        <v>1.8298427475860676E-3</v>
      </c>
      <c r="S92" s="25">
        <f t="shared" si="35"/>
        <v>1.8190657742720205E-3</v>
      </c>
      <c r="T92" s="25">
        <f t="shared" si="35"/>
        <v>1.8077753348196368E-3</v>
      </c>
      <c r="U92" s="25">
        <f t="shared" si="35"/>
        <v>1.8035302044745387E-3</v>
      </c>
      <c r="V92" s="25">
        <f t="shared" si="35"/>
        <v>1.77689144410126E-3</v>
      </c>
      <c r="W92" s="25">
        <f t="shared" si="35"/>
        <v>1.7583523370365997E-3</v>
      </c>
    </row>
    <row r="93" spans="2:26" outlineLevel="1" x14ac:dyDescent="0.2"/>
    <row r="94" spans="2:26" outlineLevel="1" x14ac:dyDescent="0.2">
      <c r="B94" s="4" t="s">
        <v>18</v>
      </c>
      <c r="C94" s="11">
        <f t="shared" ref="C94:W94" si="36">IFERROR(C81/C91,0)</f>
        <v>0</v>
      </c>
      <c r="D94" s="11">
        <f t="shared" si="36"/>
        <v>0</v>
      </c>
      <c r="E94" s="11">
        <f t="shared" si="36"/>
        <v>0</v>
      </c>
      <c r="F94" s="11">
        <f t="shared" si="36"/>
        <v>0</v>
      </c>
      <c r="G94" s="11">
        <f t="shared" si="36"/>
        <v>0</v>
      </c>
      <c r="H94" s="11">
        <f t="shared" si="36"/>
        <v>0</v>
      </c>
      <c r="I94" s="11">
        <f t="shared" si="36"/>
        <v>0</v>
      </c>
      <c r="J94" s="11">
        <f t="shared" si="36"/>
        <v>0</v>
      </c>
      <c r="K94" s="11">
        <f t="shared" si="36"/>
        <v>0</v>
      </c>
      <c r="L94" s="11">
        <f t="shared" si="36"/>
        <v>0</v>
      </c>
      <c r="M94" s="11">
        <f t="shared" si="36"/>
        <v>0</v>
      </c>
      <c r="N94" s="11">
        <f t="shared" si="36"/>
        <v>0</v>
      </c>
      <c r="O94" s="11">
        <f t="shared" si="36"/>
        <v>0</v>
      </c>
      <c r="P94" s="11">
        <f t="shared" si="36"/>
        <v>0</v>
      </c>
      <c r="Q94" s="11">
        <f t="shared" si="36"/>
        <v>0</v>
      </c>
      <c r="R94" s="11">
        <f t="shared" si="36"/>
        <v>0</v>
      </c>
      <c r="S94" s="11">
        <f t="shared" si="36"/>
        <v>0</v>
      </c>
      <c r="T94" s="11">
        <f t="shared" si="36"/>
        <v>0</v>
      </c>
      <c r="U94" s="11">
        <f t="shared" si="36"/>
        <v>0</v>
      </c>
      <c r="V94" s="11">
        <f t="shared" si="36"/>
        <v>0</v>
      </c>
      <c r="W94" s="11">
        <f t="shared" si="36"/>
        <v>0</v>
      </c>
    </row>
    <row r="95" spans="2:26" outlineLevel="1" x14ac:dyDescent="0.2">
      <c r="B95" s="4" t="s">
        <v>19</v>
      </c>
      <c r="C95" s="11">
        <f t="shared" ref="C95:W95" si="37">IFERROR(C82/C91,0)</f>
        <v>0</v>
      </c>
      <c r="D95" s="11">
        <f t="shared" si="37"/>
        <v>0</v>
      </c>
      <c r="E95" s="11">
        <f t="shared" si="37"/>
        <v>0</v>
      </c>
      <c r="F95" s="11">
        <f t="shared" si="37"/>
        <v>0</v>
      </c>
      <c r="G95" s="11">
        <f t="shared" si="37"/>
        <v>0</v>
      </c>
      <c r="H95" s="11">
        <f t="shared" si="37"/>
        <v>0</v>
      </c>
      <c r="I95" s="11">
        <f t="shared" si="37"/>
        <v>0</v>
      </c>
      <c r="J95" s="11">
        <f t="shared" si="37"/>
        <v>0</v>
      </c>
      <c r="K95" s="11">
        <f t="shared" si="37"/>
        <v>0</v>
      </c>
      <c r="L95" s="11">
        <f t="shared" si="37"/>
        <v>0</v>
      </c>
      <c r="M95" s="11">
        <f t="shared" si="37"/>
        <v>0</v>
      </c>
      <c r="N95" s="11">
        <f t="shared" si="37"/>
        <v>0</v>
      </c>
      <c r="O95" s="11">
        <f t="shared" si="37"/>
        <v>0</v>
      </c>
      <c r="P95" s="11">
        <f t="shared" si="37"/>
        <v>0</v>
      </c>
      <c r="Q95" s="11">
        <f t="shared" si="37"/>
        <v>0</v>
      </c>
      <c r="R95" s="11">
        <f t="shared" si="37"/>
        <v>0</v>
      </c>
      <c r="S95" s="11">
        <f t="shared" si="37"/>
        <v>0</v>
      </c>
      <c r="T95" s="11">
        <f t="shared" si="37"/>
        <v>0</v>
      </c>
      <c r="U95" s="11">
        <f t="shared" si="37"/>
        <v>0</v>
      </c>
      <c r="V95" s="11">
        <f t="shared" si="37"/>
        <v>0</v>
      </c>
      <c r="W95" s="11">
        <f t="shared" si="37"/>
        <v>0</v>
      </c>
    </row>
    <row r="96" spans="2:26" outlineLevel="1" x14ac:dyDescent="0.2">
      <c r="B96" s="4" t="s">
        <v>16</v>
      </c>
      <c r="C96" s="11">
        <f t="shared" ref="C96:W96" si="38">IFERROR(C83/C91,0)</f>
        <v>8.6430205160411173E-3</v>
      </c>
      <c r="D96" s="11">
        <f t="shared" si="38"/>
        <v>1.2022918368700494E-2</v>
      </c>
      <c r="E96" s="11">
        <f t="shared" si="38"/>
        <v>1.3416118528995859E-2</v>
      </c>
      <c r="F96" s="11">
        <f t="shared" si="38"/>
        <v>1.4783597514498606E-2</v>
      </c>
      <c r="G96" s="11">
        <f t="shared" si="38"/>
        <v>1.3484105091627337E-2</v>
      </c>
      <c r="H96" s="11">
        <f t="shared" si="38"/>
        <v>1.5262123583073146E-2</v>
      </c>
      <c r="I96" s="11">
        <f t="shared" si="38"/>
        <v>1.8923514052747809E-2</v>
      </c>
      <c r="J96" s="11">
        <f t="shared" si="38"/>
        <v>2.1317980421120156E-2</v>
      </c>
      <c r="K96" s="11">
        <f t="shared" si="38"/>
        <v>2.1341418565094666E-2</v>
      </c>
      <c r="L96" s="11">
        <f t="shared" si="38"/>
        <v>1.7762914683241895E-2</v>
      </c>
      <c r="M96" s="11">
        <f t="shared" si="38"/>
        <v>1.8977846086411707E-2</v>
      </c>
      <c r="N96" s="11">
        <f t="shared" si="38"/>
        <v>2.0331095012032833E-2</v>
      </c>
      <c r="O96" s="11">
        <f t="shared" si="38"/>
        <v>2.2008404949998013E-2</v>
      </c>
      <c r="P96" s="11">
        <f t="shared" si="38"/>
        <v>2.4850322373658782E-2</v>
      </c>
      <c r="Q96" s="11">
        <f t="shared" si="38"/>
        <v>2.4968684512427241E-2</v>
      </c>
      <c r="R96" s="11">
        <f t="shared" si="38"/>
        <v>2.4212285835806882E-2</v>
      </c>
      <c r="S96" s="11">
        <f t="shared" si="38"/>
        <v>2.2686822020155432E-2</v>
      </c>
      <c r="T96" s="11">
        <f t="shared" si="38"/>
        <v>2.3404124592775508E-2</v>
      </c>
      <c r="U96" s="11">
        <f t="shared" si="38"/>
        <v>2.4026053707435636E-2</v>
      </c>
      <c r="V96" s="11">
        <f t="shared" si="38"/>
        <v>2.2055962634061881E-2</v>
      </c>
      <c r="W96" s="11">
        <f t="shared" si="38"/>
        <v>2.192621990331909E-2</v>
      </c>
    </row>
    <row r="97" spans="1:28" outlineLevel="1" x14ac:dyDescent="0.2">
      <c r="B97" s="4" t="s">
        <v>21</v>
      </c>
      <c r="C97" s="11">
        <f t="shared" ref="C97:W97" si="39">IFERROR(C84/C91,0)</f>
        <v>0</v>
      </c>
      <c r="D97" s="11">
        <f t="shared" si="39"/>
        <v>0</v>
      </c>
      <c r="E97" s="11">
        <f t="shared" si="39"/>
        <v>0</v>
      </c>
      <c r="F97" s="11">
        <f t="shared" si="39"/>
        <v>0</v>
      </c>
      <c r="G97" s="11">
        <f t="shared" si="39"/>
        <v>0</v>
      </c>
      <c r="H97" s="11">
        <f t="shared" si="39"/>
        <v>0</v>
      </c>
      <c r="I97" s="11">
        <f t="shared" si="39"/>
        <v>0</v>
      </c>
      <c r="J97" s="11">
        <f t="shared" si="39"/>
        <v>0</v>
      </c>
      <c r="K97" s="11">
        <f t="shared" si="39"/>
        <v>0</v>
      </c>
      <c r="L97" s="11">
        <f t="shared" si="39"/>
        <v>0</v>
      </c>
      <c r="M97" s="11">
        <f t="shared" si="39"/>
        <v>0</v>
      </c>
      <c r="N97" s="11">
        <f t="shared" si="39"/>
        <v>0</v>
      </c>
      <c r="O97" s="11">
        <f t="shared" si="39"/>
        <v>0</v>
      </c>
      <c r="P97" s="11">
        <f t="shared" si="39"/>
        <v>0</v>
      </c>
      <c r="Q97" s="11">
        <f t="shared" si="39"/>
        <v>0</v>
      </c>
      <c r="R97" s="11">
        <f t="shared" si="39"/>
        <v>0</v>
      </c>
      <c r="S97" s="11">
        <f t="shared" si="39"/>
        <v>0</v>
      </c>
      <c r="T97" s="11">
        <f t="shared" si="39"/>
        <v>0</v>
      </c>
      <c r="U97" s="11">
        <f t="shared" si="39"/>
        <v>0</v>
      </c>
      <c r="V97" s="11">
        <f t="shared" si="39"/>
        <v>0</v>
      </c>
      <c r="W97" s="11">
        <f t="shared" si="39"/>
        <v>0</v>
      </c>
    </row>
    <row r="98" spans="1:28" outlineLevel="1" x14ac:dyDescent="0.2">
      <c r="B98" s="4" t="s">
        <v>20</v>
      </c>
      <c r="C98" s="11">
        <f t="shared" ref="C98:W98" si="40">IFERROR(C85/C91,0)</f>
        <v>0.96051662957884687</v>
      </c>
      <c r="D98" s="11">
        <f t="shared" si="40"/>
        <v>0.95866079673205928</v>
      </c>
      <c r="E98" s="11">
        <f t="shared" si="40"/>
        <v>0.9601831074495677</v>
      </c>
      <c r="F98" s="11">
        <f t="shared" si="40"/>
        <v>0.96145540561356257</v>
      </c>
      <c r="G98" s="11">
        <f t="shared" si="40"/>
        <v>0.96640545102452913</v>
      </c>
      <c r="H98" s="11">
        <f t="shared" si="40"/>
        <v>0.96749770421551518</v>
      </c>
      <c r="I98" s="11">
        <f t="shared" si="40"/>
        <v>0.96027222640666088</v>
      </c>
      <c r="J98" s="11">
        <f t="shared" si="40"/>
        <v>0.95187410498624969</v>
      </c>
      <c r="K98" s="11">
        <f t="shared" si="40"/>
        <v>0.94510626739272163</v>
      </c>
      <c r="L98" s="11">
        <f t="shared" si="40"/>
        <v>0.95747881661544643</v>
      </c>
      <c r="M98" s="11">
        <f t="shared" si="40"/>
        <v>0.9201990585393699</v>
      </c>
      <c r="N98" s="11">
        <f t="shared" si="40"/>
        <v>0.90994868391095718</v>
      </c>
      <c r="O98" s="11">
        <f t="shared" si="40"/>
        <v>0.9130171247840847</v>
      </c>
      <c r="P98" s="11">
        <f t="shared" si="40"/>
        <v>0.91784184397380275</v>
      </c>
      <c r="Q98" s="11">
        <f t="shared" si="40"/>
        <v>0.92068567048670091</v>
      </c>
      <c r="R98" s="11">
        <f t="shared" si="40"/>
        <v>0.95528497149950797</v>
      </c>
      <c r="S98" s="11">
        <f t="shared" si="40"/>
        <v>0.9609746933475829</v>
      </c>
      <c r="T98" s="11">
        <f t="shared" si="40"/>
        <v>0.95871108429762975</v>
      </c>
      <c r="U98" s="11">
        <f t="shared" si="40"/>
        <v>0.94682833602886329</v>
      </c>
      <c r="V98" s="11">
        <f t="shared" si="40"/>
        <v>0.94906185766125073</v>
      </c>
      <c r="W98" s="11">
        <f t="shared" si="40"/>
        <v>0.95185634428168853</v>
      </c>
    </row>
    <row r="99" spans="1:28" outlineLevel="1" x14ac:dyDescent="0.2">
      <c r="B99" s="4" t="s">
        <v>0</v>
      </c>
      <c r="C99" s="11">
        <f t="shared" ref="C99:W99" si="41">IFERROR(C86/C91,0)</f>
        <v>0</v>
      </c>
      <c r="D99" s="11">
        <f t="shared" si="41"/>
        <v>0</v>
      </c>
      <c r="E99" s="11">
        <f t="shared" si="41"/>
        <v>0</v>
      </c>
      <c r="F99" s="11">
        <f t="shared" si="41"/>
        <v>0</v>
      </c>
      <c r="G99" s="11">
        <f t="shared" si="41"/>
        <v>0</v>
      </c>
      <c r="H99" s="11">
        <f t="shared" si="41"/>
        <v>0</v>
      </c>
      <c r="I99" s="11">
        <f t="shared" si="41"/>
        <v>0</v>
      </c>
      <c r="J99" s="11">
        <f t="shared" si="41"/>
        <v>0</v>
      </c>
      <c r="K99" s="11">
        <f t="shared" si="41"/>
        <v>0</v>
      </c>
      <c r="L99" s="11">
        <f t="shared" si="41"/>
        <v>0</v>
      </c>
      <c r="M99" s="11">
        <f t="shared" si="41"/>
        <v>3.27537296591522E-2</v>
      </c>
      <c r="N99" s="11">
        <f t="shared" si="41"/>
        <v>3.8706219450723035E-2</v>
      </c>
      <c r="O99" s="11">
        <f t="shared" si="41"/>
        <v>3.6148902162618561E-2</v>
      </c>
      <c r="P99" s="11">
        <f t="shared" si="41"/>
        <v>3.2775593920802766E-2</v>
      </c>
      <c r="Q99" s="11">
        <f t="shared" si="41"/>
        <v>3.3678784645116921E-2</v>
      </c>
      <c r="R99" s="11">
        <f t="shared" si="41"/>
        <v>0</v>
      </c>
      <c r="S99" s="11">
        <f t="shared" si="41"/>
        <v>0</v>
      </c>
      <c r="T99" s="11">
        <f t="shared" si="41"/>
        <v>0</v>
      </c>
      <c r="U99" s="11">
        <f t="shared" si="41"/>
        <v>0</v>
      </c>
      <c r="V99" s="11">
        <f t="shared" si="41"/>
        <v>0</v>
      </c>
      <c r="W99" s="11">
        <f t="shared" si="41"/>
        <v>0</v>
      </c>
    </row>
    <row r="100" spans="1:28" outlineLevel="1" x14ac:dyDescent="0.2">
      <c r="B100" s="4" t="s">
        <v>22</v>
      </c>
      <c r="C100" s="11">
        <f t="shared" ref="C100:W100" si="42">IFERROR(C87/C91,0)</f>
        <v>0</v>
      </c>
      <c r="D100" s="11">
        <f t="shared" si="42"/>
        <v>0</v>
      </c>
      <c r="E100" s="11">
        <f t="shared" si="42"/>
        <v>0</v>
      </c>
      <c r="F100" s="11">
        <f t="shared" si="42"/>
        <v>0</v>
      </c>
      <c r="G100" s="11">
        <f t="shared" si="42"/>
        <v>0</v>
      </c>
      <c r="H100" s="11">
        <f t="shared" si="42"/>
        <v>0</v>
      </c>
      <c r="I100" s="11">
        <f t="shared" si="42"/>
        <v>0</v>
      </c>
      <c r="J100" s="11">
        <f t="shared" si="42"/>
        <v>0</v>
      </c>
      <c r="K100" s="11">
        <f t="shared" si="42"/>
        <v>0</v>
      </c>
      <c r="L100" s="11">
        <f t="shared" si="42"/>
        <v>0</v>
      </c>
      <c r="M100" s="11">
        <f t="shared" si="42"/>
        <v>0</v>
      </c>
      <c r="N100" s="11">
        <f t="shared" si="42"/>
        <v>0</v>
      </c>
      <c r="O100" s="11">
        <f t="shared" si="42"/>
        <v>0</v>
      </c>
      <c r="P100" s="11">
        <f t="shared" si="42"/>
        <v>0</v>
      </c>
      <c r="Q100" s="11">
        <f t="shared" si="42"/>
        <v>0</v>
      </c>
      <c r="R100" s="11">
        <f t="shared" si="42"/>
        <v>0</v>
      </c>
      <c r="S100" s="11">
        <f t="shared" si="42"/>
        <v>0</v>
      </c>
      <c r="T100" s="11">
        <f t="shared" si="42"/>
        <v>0</v>
      </c>
      <c r="U100" s="11">
        <f t="shared" si="42"/>
        <v>0</v>
      </c>
      <c r="V100" s="11">
        <f t="shared" si="42"/>
        <v>0</v>
      </c>
      <c r="W100" s="11">
        <f t="shared" si="42"/>
        <v>0</v>
      </c>
    </row>
    <row r="101" spans="1:28" outlineLevel="1" x14ac:dyDescent="0.2">
      <c r="B101" s="4" t="s">
        <v>23</v>
      </c>
      <c r="C101" s="11">
        <f t="shared" ref="C101:W101" si="43">IFERROR(C88/C91,0)</f>
        <v>2.960298403837042E-3</v>
      </c>
      <c r="D101" s="11">
        <f t="shared" si="43"/>
        <v>1.7711011303990604E-3</v>
      </c>
      <c r="E101" s="11">
        <f t="shared" si="43"/>
        <v>1.0246089038764789E-3</v>
      </c>
      <c r="F101" s="11">
        <f t="shared" si="43"/>
        <v>1.0816318481969309E-3</v>
      </c>
      <c r="G101" s="11">
        <f t="shared" si="43"/>
        <v>1.0564659698580985E-3</v>
      </c>
      <c r="H101" s="11">
        <f t="shared" si="43"/>
        <v>1.1743033541614363E-3</v>
      </c>
      <c r="I101" s="11">
        <f t="shared" si="43"/>
        <v>1.5176745856339451E-3</v>
      </c>
      <c r="J101" s="11">
        <f t="shared" si="43"/>
        <v>1.3078341398594468E-3</v>
      </c>
      <c r="K101" s="11">
        <f t="shared" si="43"/>
        <v>1.4073130675819655E-3</v>
      </c>
      <c r="L101" s="11">
        <f t="shared" si="43"/>
        <v>2.0047060050350255E-3</v>
      </c>
      <c r="M101" s="11">
        <f t="shared" si="43"/>
        <v>2.9727919194220058E-3</v>
      </c>
      <c r="N101" s="11">
        <f t="shared" si="43"/>
        <v>5.225147476647889E-3</v>
      </c>
      <c r="O101" s="11">
        <f t="shared" si="43"/>
        <v>4.4815848548117035E-3</v>
      </c>
      <c r="P101" s="11">
        <f t="shared" si="43"/>
        <v>2.8364873930852561E-3</v>
      </c>
      <c r="Q101" s="11">
        <f t="shared" si="43"/>
        <v>2.1602662054927622E-3</v>
      </c>
      <c r="R101" s="11">
        <f t="shared" si="43"/>
        <v>1.4191758535652896E-3</v>
      </c>
      <c r="S101" s="11">
        <f t="shared" si="43"/>
        <v>9.6615396203595912E-4</v>
      </c>
      <c r="T101" s="11">
        <f t="shared" si="43"/>
        <v>7.3673595758307563E-4</v>
      </c>
      <c r="U101" s="11">
        <f t="shared" si="43"/>
        <v>5.3214225437001712E-4</v>
      </c>
      <c r="V101" s="11">
        <f t="shared" si="43"/>
        <v>4.2554485952987759E-4</v>
      </c>
      <c r="W101" s="11">
        <f t="shared" si="43"/>
        <v>2.9849257049599954E-4</v>
      </c>
    </row>
    <row r="102" spans="1:28" x14ac:dyDescent="0.2">
      <c r="B102" s="4" t="s">
        <v>17</v>
      </c>
      <c r="C102" s="11">
        <f t="shared" ref="C102:W102" si="44">IFERROR(C89/C91,0)</f>
        <v>0</v>
      </c>
      <c r="D102" s="11">
        <f t="shared" si="44"/>
        <v>0</v>
      </c>
      <c r="E102" s="11">
        <f t="shared" si="44"/>
        <v>0</v>
      </c>
      <c r="F102" s="11">
        <f t="shared" si="44"/>
        <v>0</v>
      </c>
      <c r="G102" s="11">
        <f t="shared" si="44"/>
        <v>0</v>
      </c>
      <c r="H102" s="11">
        <f t="shared" si="44"/>
        <v>0</v>
      </c>
      <c r="I102" s="11">
        <f t="shared" si="44"/>
        <v>0</v>
      </c>
      <c r="J102" s="11">
        <f t="shared" si="44"/>
        <v>0</v>
      </c>
      <c r="K102" s="11">
        <f t="shared" si="44"/>
        <v>0</v>
      </c>
      <c r="L102" s="11">
        <f t="shared" si="44"/>
        <v>0</v>
      </c>
      <c r="M102" s="11">
        <f t="shared" si="44"/>
        <v>0</v>
      </c>
      <c r="N102" s="11">
        <f t="shared" si="44"/>
        <v>0</v>
      </c>
      <c r="O102" s="11">
        <f t="shared" si="44"/>
        <v>0</v>
      </c>
      <c r="P102" s="11">
        <f t="shared" si="44"/>
        <v>0</v>
      </c>
      <c r="Q102" s="11">
        <f t="shared" si="44"/>
        <v>0</v>
      </c>
      <c r="R102" s="11">
        <f t="shared" si="44"/>
        <v>0</v>
      </c>
      <c r="S102" s="11">
        <f t="shared" si="44"/>
        <v>0</v>
      </c>
      <c r="T102" s="11">
        <f t="shared" si="44"/>
        <v>0</v>
      </c>
      <c r="U102" s="11">
        <f t="shared" si="44"/>
        <v>0</v>
      </c>
      <c r="V102" s="11">
        <f t="shared" si="44"/>
        <v>0</v>
      </c>
      <c r="W102" s="11">
        <f t="shared" si="44"/>
        <v>0</v>
      </c>
    </row>
    <row r="103" spans="1:28" x14ac:dyDescent="0.2">
      <c r="B103" s="4" t="s">
        <v>1</v>
      </c>
      <c r="C103" s="11">
        <f t="shared" ref="C103:W103" si="45">IFERROR(C90/C91,0)</f>
        <v>2.7880051501275066E-2</v>
      </c>
      <c r="D103" s="11">
        <f t="shared" si="45"/>
        <v>2.7545183768841158E-2</v>
      </c>
      <c r="E103" s="11">
        <f t="shared" si="45"/>
        <v>2.5376165117559857E-2</v>
      </c>
      <c r="F103" s="11">
        <f t="shared" si="45"/>
        <v>2.2679365023741904E-2</v>
      </c>
      <c r="G103" s="11">
        <f t="shared" si="45"/>
        <v>1.905397791398547E-2</v>
      </c>
      <c r="H103" s="11">
        <f t="shared" si="45"/>
        <v>1.6065868847250232E-2</v>
      </c>
      <c r="I103" s="11">
        <f t="shared" si="45"/>
        <v>1.9286584954957331E-2</v>
      </c>
      <c r="J103" s="11">
        <f t="shared" si="45"/>
        <v>2.5500080452770697E-2</v>
      </c>
      <c r="K103" s="11">
        <f t="shared" si="45"/>
        <v>3.2145000974601802E-2</v>
      </c>
      <c r="L103" s="11">
        <f t="shared" si="45"/>
        <v>2.275356269627659E-2</v>
      </c>
      <c r="M103" s="11">
        <f t="shared" si="45"/>
        <v>2.5096573795644107E-2</v>
      </c>
      <c r="N103" s="11">
        <f t="shared" si="45"/>
        <v>2.5788854149639107E-2</v>
      </c>
      <c r="O103" s="11">
        <f t="shared" si="45"/>
        <v>2.434398324848714E-2</v>
      </c>
      <c r="P103" s="11">
        <f t="shared" si="45"/>
        <v>2.1695752338650579E-2</v>
      </c>
      <c r="Q103" s="11">
        <f t="shared" si="45"/>
        <v>1.8506594150262293E-2</v>
      </c>
      <c r="R103" s="11">
        <f t="shared" si="45"/>
        <v>1.9083566811119921E-2</v>
      </c>
      <c r="S103" s="11">
        <f t="shared" si="45"/>
        <v>1.5372330670225632E-2</v>
      </c>
      <c r="T103" s="11">
        <f t="shared" si="45"/>
        <v>1.7148055152011725E-2</v>
      </c>
      <c r="U103" s="11">
        <f t="shared" si="45"/>
        <v>2.8613468009331018E-2</v>
      </c>
      <c r="V103" s="11">
        <f t="shared" si="45"/>
        <v>2.845663484515764E-2</v>
      </c>
      <c r="W103" s="11">
        <f t="shared" si="45"/>
        <v>2.5918943244496357E-2</v>
      </c>
    </row>
    <row r="104" spans="1:28" s="33" customForma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c r="AA104" s="1"/>
      <c r="AB104" s="1"/>
    </row>
    <row r="105" spans="1:28" outlineLevel="1" x14ac:dyDescent="0.2"/>
    <row r="106" spans="1:28" outlineLevel="1" x14ac:dyDescent="0.2">
      <c r="A106" s="32" t="s">
        <v>83</v>
      </c>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4"/>
      <c r="AA106" s="33"/>
      <c r="AB106" s="33"/>
    </row>
    <row r="107" spans="1:28" outlineLevel="1" x14ac:dyDescent="0.2">
      <c r="B107" s="20" t="s">
        <v>88</v>
      </c>
      <c r="C107" s="5">
        <f>C111*CAN!C112</f>
        <v>20363.84037676041</v>
      </c>
      <c r="D107" s="5">
        <f>D111*CAN!D112</f>
        <v>20200.753134492512</v>
      </c>
      <c r="E107" s="5">
        <f>E111*CAN!E112</f>
        <v>20717.789791833478</v>
      </c>
      <c r="F107" s="5">
        <f>F111*CAN!F112</f>
        <v>20807.116492299116</v>
      </c>
      <c r="G107" s="5">
        <f>G111*CAN!G112</f>
        <v>21898.636491898968</v>
      </c>
      <c r="H107" s="5">
        <f>H111*CAN!H112</f>
        <v>21149.85793051192</v>
      </c>
      <c r="I107" s="5">
        <f>I111*CAN!I112</f>
        <v>19385.344190061161</v>
      </c>
      <c r="J107" s="5">
        <f>J111*CAN!J112</f>
        <v>20894.502661328679</v>
      </c>
      <c r="K107" s="5">
        <f>K111*CAN!K112</f>
        <v>20308.062536850503</v>
      </c>
      <c r="L107" s="5">
        <f>L111*CAN!L112</f>
        <v>20793.277715060263</v>
      </c>
      <c r="M107" s="5">
        <f>M111*CAN!M112</f>
        <v>21703.597263181677</v>
      </c>
      <c r="N107" s="5">
        <f>N111*CAN!N112</f>
        <v>20840.140822601476</v>
      </c>
      <c r="O107" s="5">
        <f>O111*CAN!O112</f>
        <v>21864.747740530005</v>
      </c>
      <c r="P107" s="5">
        <f>P111*CAN!P112</f>
        <v>23036.342909734078</v>
      </c>
      <c r="Q107" s="5">
        <f>Q111*CAN!Q112</f>
        <v>24322.325725408497</v>
      </c>
      <c r="R107" s="5">
        <f>R111*CAN!R112</f>
        <v>25938.277392489472</v>
      </c>
      <c r="S107" s="5">
        <f>S111*CAN!S112</f>
        <v>29665.395501234329</v>
      </c>
      <c r="T107" s="5">
        <f>T111*CAN!T112</f>
        <v>30929.762213680304</v>
      </c>
      <c r="U107" s="5">
        <f>U111*CAN!U112</f>
        <v>32370.004046967708</v>
      </c>
      <c r="V107" s="5">
        <f>V111*CAN!V112</f>
        <v>33129.42814258115</v>
      </c>
      <c r="W107" s="5">
        <f>W111*CAN!W112</f>
        <v>31043.15062903041</v>
      </c>
      <c r="Z107" s="21"/>
      <c r="AB107"/>
    </row>
    <row r="108" spans="1:28" outlineLevel="1" x14ac:dyDescent="0.2">
      <c r="B108" s="7" t="s">
        <v>89</v>
      </c>
      <c r="C108" s="5">
        <f>'[2]Table 37'!C$13</f>
        <v>53.360999999999997</v>
      </c>
      <c r="D108" s="5">
        <f>'[2]Table 37'!D$13</f>
        <v>54.665999999999997</v>
      </c>
      <c r="E108" s="5">
        <f>'[2]Table 37'!E$13</f>
        <v>59.923000000000002</v>
      </c>
      <c r="F108" s="5">
        <f>'[2]Table 37'!F$13</f>
        <v>55.42</v>
      </c>
      <c r="G108" s="5">
        <f>'[2]Table 37'!G$13</f>
        <v>55.366999999999997</v>
      </c>
      <c r="H108" s="5">
        <f>'[2]Table 37'!H$13</f>
        <v>55.085000000000001</v>
      </c>
      <c r="I108" s="5">
        <f>'[2]Table 37'!I$13</f>
        <v>58.039000000000001</v>
      </c>
      <c r="J108" s="5">
        <f>'[2]Table 37'!J$13</f>
        <v>65.245999999999995</v>
      </c>
      <c r="K108" s="5">
        <f>'[2]Table 37'!K$13</f>
        <v>57.976999999999997</v>
      </c>
      <c r="L108" s="5">
        <f>'[2]Table 37'!L$13</f>
        <v>53.911000000000001</v>
      </c>
      <c r="M108" s="5">
        <f>'[2]Table 37'!M$13</f>
        <v>57.412999999999997</v>
      </c>
      <c r="N108" s="5">
        <f>'[2]Table 37'!N$13</f>
        <v>58.625999999999998</v>
      </c>
      <c r="O108" s="5">
        <f>'[2]Table 37'!O$13</f>
        <v>60.268999999999998</v>
      </c>
      <c r="P108" s="5">
        <f>'[2]Table 37'!P$13</f>
        <v>66.162999999999997</v>
      </c>
      <c r="Q108" s="5">
        <f>'[2]Table 37'!Q$13</f>
        <v>71.566000000000003</v>
      </c>
      <c r="R108" s="5">
        <f>'[2]Table 37'!R$13</f>
        <v>77.882999999999996</v>
      </c>
      <c r="S108" s="5">
        <f>'[2]Table 37'!S$13</f>
        <v>88.837999999999994</v>
      </c>
      <c r="T108" s="5">
        <f>'[2]Table 37'!T$13</f>
        <v>102.47</v>
      </c>
      <c r="U108" s="5">
        <f>'[2]Table 37'!U$13</f>
        <v>96.596000000000004</v>
      </c>
      <c r="V108" s="5">
        <f>'[2]Table 37'!V$13</f>
        <v>94.537999999999997</v>
      </c>
      <c r="W108" s="5">
        <f>'[2]Table 37'!W$13</f>
        <v>83.894000000000005</v>
      </c>
      <c r="Z108" s="21" t="s">
        <v>93</v>
      </c>
      <c r="AB108"/>
    </row>
    <row r="109" spans="1:28" outlineLevel="1" x14ac:dyDescent="0.2">
      <c r="B109" s="7" t="s">
        <v>25</v>
      </c>
      <c r="C109" s="5">
        <f>'[2]Table 37'!C$25</f>
        <v>602.62199999999996</v>
      </c>
      <c r="D109" s="5">
        <f>'[2]Table 37'!D$25</f>
        <v>644.71799999999996</v>
      </c>
      <c r="E109" s="5">
        <f>'[2]Table 37'!E$25</f>
        <v>660.20699999999999</v>
      </c>
      <c r="F109" s="5">
        <f>'[2]Table 37'!F$25</f>
        <v>686.83500000000004</v>
      </c>
      <c r="G109" s="5">
        <f>'[2]Table 37'!G$25</f>
        <v>711.04499999999996</v>
      </c>
      <c r="H109" s="5">
        <f>'[2]Table 37'!H$25</f>
        <v>715.08100000000002</v>
      </c>
      <c r="I109" s="5">
        <f>'[2]Table 37'!I$25</f>
        <v>731.58</v>
      </c>
      <c r="J109" s="5">
        <f>'[2]Table 37'!J$25</f>
        <v>794.54700000000003</v>
      </c>
      <c r="K109" s="5">
        <f>'[2]Table 37'!K$25</f>
        <v>880.32899999999995</v>
      </c>
      <c r="L109" s="5">
        <f>'[2]Table 37'!L$25</f>
        <v>912.62199999999996</v>
      </c>
      <c r="M109" s="5">
        <f>'[2]Table 37'!M$25</f>
        <v>937.50300000000004</v>
      </c>
      <c r="N109" s="5">
        <f>'[2]Table 37'!N$25</f>
        <v>963.70399999999995</v>
      </c>
      <c r="O109" s="5">
        <f>'[2]Table 37'!O$25</f>
        <v>962.35400000000004</v>
      </c>
      <c r="P109" s="5">
        <f>'[2]Table 37'!P$25</f>
        <v>1033.027</v>
      </c>
      <c r="Q109" s="5">
        <f>'[2]Table 37'!Q$25</f>
        <v>1089.799</v>
      </c>
      <c r="R109" s="5">
        <f>'[2]Table 37'!R$25</f>
        <v>1161.7329999999999</v>
      </c>
      <c r="S109" s="5">
        <f>'[2]Table 37'!S$25</f>
        <v>1246.9369999999999</v>
      </c>
      <c r="T109" s="5">
        <f>'[2]Table 37'!T$25</f>
        <v>1312.6659999999999</v>
      </c>
      <c r="U109" s="5">
        <f>'[2]Table 37'!U$25</f>
        <v>1349.3920000000001</v>
      </c>
      <c r="V109" s="5">
        <f>'[2]Table 37'!V$25</f>
        <v>1439.51</v>
      </c>
      <c r="W109" s="5">
        <f>'[2]Table 37'!W$25</f>
        <v>1475.345</v>
      </c>
      <c r="Z109" s="21" t="s">
        <v>93</v>
      </c>
      <c r="AB109"/>
    </row>
    <row r="110" spans="1:28" outlineLevel="1" x14ac:dyDescent="0.2">
      <c r="B110" s="7" t="s">
        <v>30</v>
      </c>
      <c r="C110" s="5">
        <f>'[2]Table 37'!C$37</f>
        <v>19822.877881</v>
      </c>
      <c r="D110" s="5">
        <f>'[2]Table 37'!D$37</f>
        <v>18375.871696999999</v>
      </c>
      <c r="E110" s="5">
        <f>'[2]Table 37'!E$37</f>
        <v>18399.736344000001</v>
      </c>
      <c r="F110" s="5">
        <f>'[2]Table 37'!F$37</f>
        <v>17758.484774</v>
      </c>
      <c r="G110" s="5">
        <f>'[2]Table 37'!G$37</f>
        <v>18049.475951</v>
      </c>
      <c r="H110" s="5">
        <f>'[2]Table 37'!H$37</f>
        <v>17329.859670999998</v>
      </c>
      <c r="I110" s="5">
        <f>'[2]Table 37'!I$37</f>
        <v>15522.180257</v>
      </c>
      <c r="J110" s="5">
        <f>'[2]Table 37'!J$37</f>
        <v>15401.100125000001</v>
      </c>
      <c r="K110" s="5">
        <f>'[2]Table 37'!K$37</f>
        <v>13507.066628</v>
      </c>
      <c r="L110" s="5">
        <f>'[2]Table 37'!L$37</f>
        <v>13337.299682999999</v>
      </c>
      <c r="M110" s="5">
        <f>'[2]Table 37'!M$37</f>
        <v>13548.563663999999</v>
      </c>
      <c r="N110" s="5">
        <f>'[2]Table 37'!N$37</f>
        <v>12652.883125</v>
      </c>
      <c r="O110" s="5">
        <f>'[2]Table 37'!O$37</f>
        <v>13290.476134</v>
      </c>
      <c r="P110" s="5">
        <f>'[2]Table 37'!P$37</f>
        <v>13041.608418</v>
      </c>
      <c r="Q110" s="5">
        <f>'[2]Table 37'!Q$37</f>
        <v>13049.276049</v>
      </c>
      <c r="R110" s="5">
        <f>'[2]Table 37'!R$37</f>
        <v>13051.515802</v>
      </c>
      <c r="S110" s="5">
        <f>'[2]Table 37'!S$37</f>
        <v>13903.694845</v>
      </c>
      <c r="T110" s="5">
        <f>'[2]Table 37'!T$37</f>
        <v>13767.194172</v>
      </c>
      <c r="U110" s="5">
        <f>'[2]Table 37'!U$37</f>
        <v>14012.84201</v>
      </c>
      <c r="V110" s="5">
        <f>'[2]Table 37'!V$37</f>
        <v>13440.623002</v>
      </c>
      <c r="W110" s="5">
        <f>'[2]Table 37'!W$37</f>
        <v>12285.445169000001</v>
      </c>
      <c r="Z110" s="21" t="s">
        <v>93</v>
      </c>
      <c r="AB110"/>
    </row>
    <row r="111" spans="1:28" outlineLevel="1" x14ac:dyDescent="0.2">
      <c r="B111" s="7" t="s">
        <v>31</v>
      </c>
      <c r="C111" s="5">
        <f t="shared" ref="C111:W111" si="46">C109*C110/1000</f>
        <v>11945.702314403981</v>
      </c>
      <c r="D111" s="5">
        <f t="shared" si="46"/>
        <v>11847.255248746444</v>
      </c>
      <c r="E111" s="5">
        <f t="shared" si="46"/>
        <v>12147.63473246321</v>
      </c>
      <c r="F111" s="5">
        <f t="shared" si="46"/>
        <v>12197.148889750291</v>
      </c>
      <c r="G111" s="5">
        <f t="shared" si="46"/>
        <v>12833.989627578794</v>
      </c>
      <c r="H111" s="5">
        <f t="shared" si="46"/>
        <v>12392.253383398351</v>
      </c>
      <c r="I111" s="5">
        <f t="shared" si="46"/>
        <v>11355.716632416061</v>
      </c>
      <c r="J111" s="5">
        <f t="shared" si="46"/>
        <v>12236.897901018376</v>
      </c>
      <c r="K111" s="5">
        <f t="shared" si="46"/>
        <v>11890.662457560611</v>
      </c>
      <c r="L111" s="5">
        <f t="shared" si="46"/>
        <v>12171.913111298825</v>
      </c>
      <c r="M111" s="5">
        <f t="shared" si="46"/>
        <v>12701.819080690992</v>
      </c>
      <c r="N111" s="5">
        <f t="shared" si="46"/>
        <v>12193.634079095</v>
      </c>
      <c r="O111" s="5">
        <f t="shared" si="46"/>
        <v>12790.142869459438</v>
      </c>
      <c r="P111" s="5">
        <f t="shared" si="46"/>
        <v>13472.333619221286</v>
      </c>
      <c r="Q111" s="5">
        <f t="shared" si="46"/>
        <v>14221.087988924151</v>
      </c>
      <c r="R111" s="5">
        <f t="shared" si="46"/>
        <v>15162.376607204866</v>
      </c>
      <c r="S111" s="5">
        <f t="shared" si="46"/>
        <v>17337.031538939762</v>
      </c>
      <c r="T111" s="5">
        <f t="shared" si="46"/>
        <v>18071.72770498255</v>
      </c>
      <c r="U111" s="5">
        <f t="shared" si="46"/>
        <v>18908.81690555792</v>
      </c>
      <c r="V111" s="5">
        <f t="shared" si="46"/>
        <v>19347.91121760902</v>
      </c>
      <c r="W111" s="5">
        <f t="shared" si="46"/>
        <v>18125.270102858303</v>
      </c>
    </row>
    <row r="112" spans="1:28" outlineLevel="1" x14ac:dyDescent="0.2">
      <c r="B112" s="7" t="s">
        <v>140</v>
      </c>
      <c r="C112" s="14">
        <f t="shared" ref="C112:W112" si="47">C107/C111</f>
        <v>1.7047001374047253</v>
      </c>
      <c r="D112" s="14">
        <f t="shared" si="47"/>
        <v>1.7050998488979083</v>
      </c>
      <c r="E112" s="14">
        <f t="shared" si="47"/>
        <v>1.7054998975617432</v>
      </c>
      <c r="F112" s="14">
        <f t="shared" si="47"/>
        <v>1.7059000165017328</v>
      </c>
      <c r="G112" s="14">
        <f t="shared" si="47"/>
        <v>1.7062999992489687</v>
      </c>
      <c r="H112" s="14">
        <f t="shared" si="47"/>
        <v>1.7066999258460898</v>
      </c>
      <c r="I112" s="14">
        <f t="shared" si="47"/>
        <v>1.7071000287840665</v>
      </c>
      <c r="J112" s="14">
        <f t="shared" si="47"/>
        <v>1.7074999587591397</v>
      </c>
      <c r="K112" s="14">
        <f t="shared" si="47"/>
        <v>1.7079000105614581</v>
      </c>
      <c r="L112" s="14">
        <f t="shared" si="47"/>
        <v>1.7082998806291578</v>
      </c>
      <c r="M112" s="14">
        <f t="shared" si="47"/>
        <v>1.7086999212715113</v>
      </c>
      <c r="N112" s="14">
        <f t="shared" si="47"/>
        <v>1.7091000670858423</v>
      </c>
      <c r="O112" s="14">
        <f t="shared" si="47"/>
        <v>1.7094998831278962</v>
      </c>
      <c r="P112" s="14">
        <f t="shared" si="47"/>
        <v>1.7098999743346319</v>
      </c>
      <c r="Q112" s="14">
        <f t="shared" si="47"/>
        <v>1.7102999253187603</v>
      </c>
      <c r="R112" s="14">
        <f t="shared" si="47"/>
        <v>1.7106999822286506</v>
      </c>
      <c r="S112" s="14">
        <f t="shared" si="47"/>
        <v>1.7111000481601766</v>
      </c>
      <c r="T112" s="14">
        <f t="shared" si="47"/>
        <v>1.7115000136457716</v>
      </c>
      <c r="U112" s="14">
        <f t="shared" si="47"/>
        <v>1.7119000204319026</v>
      </c>
      <c r="V112" s="14">
        <f t="shared" si="47"/>
        <v>1.7122999878368899</v>
      </c>
      <c r="W112" s="14">
        <f t="shared" si="47"/>
        <v>1.7127000289024654</v>
      </c>
    </row>
    <row r="113" spans="2:26" outlineLevel="1" x14ac:dyDescent="0.2">
      <c r="B113" s="7" t="s">
        <v>90</v>
      </c>
      <c r="C113" s="5">
        <f t="shared" ref="C113:W113" si="48">C110*C112</f>
        <v>33792.062647497791</v>
      </c>
      <c r="D113" s="5">
        <f t="shared" si="48"/>
        <v>31332.696053922049</v>
      </c>
      <c r="E113" s="5">
        <f t="shared" si="48"/>
        <v>31380.748449855084</v>
      </c>
      <c r="F113" s="5">
        <f t="shared" si="48"/>
        <v>30294.199469012372</v>
      </c>
      <c r="G113" s="5">
        <f t="shared" si="48"/>
        <v>30797.820801635578</v>
      </c>
      <c r="H113" s="5">
        <f t="shared" si="48"/>
        <v>29576.87021541884</v>
      </c>
      <c r="I113" s="5">
        <f t="shared" si="48"/>
        <v>26497.914363516171</v>
      </c>
      <c r="J113" s="5">
        <f t="shared" si="48"/>
        <v>26297.377828282883</v>
      </c>
      <c r="K113" s="5">
        <f t="shared" si="48"/>
        <v>23068.719236615518</v>
      </c>
      <c r="L113" s="5">
        <f t="shared" si="48"/>
        <v>22784.107456384205</v>
      </c>
      <c r="M113" s="5">
        <f t="shared" si="48"/>
        <v>23150.429666018856</v>
      </c>
      <c r="N113" s="5">
        <f t="shared" si="48"/>
        <v>21625.043397766822</v>
      </c>
      <c r="O113" s="5">
        <f t="shared" si="48"/>
        <v>22720.067397787094</v>
      </c>
      <c r="P113" s="5">
        <f t="shared" si="48"/>
        <v>22299.84589922052</v>
      </c>
      <c r="Q113" s="5">
        <f t="shared" si="48"/>
        <v>22318.175852068587</v>
      </c>
      <c r="R113" s="5">
        <f t="shared" si="48"/>
        <v>22327.227850538351</v>
      </c>
      <c r="S113" s="5">
        <f t="shared" si="48"/>
        <v>23790.6129188839</v>
      </c>
      <c r="T113" s="5">
        <f t="shared" si="48"/>
        <v>23562.553013241988</v>
      </c>
      <c r="U113" s="5">
        <f t="shared" si="48"/>
        <v>23988.584523228023</v>
      </c>
      <c r="V113" s="5">
        <f t="shared" si="48"/>
        <v>23014.378602844823</v>
      </c>
      <c r="W113" s="5">
        <f t="shared" si="48"/>
        <v>21041.282296025955</v>
      </c>
    </row>
    <row r="114" spans="2:26" outlineLevel="1" x14ac:dyDescent="0.2"/>
    <row r="115" spans="2:26" outlineLevel="1" x14ac:dyDescent="0.2">
      <c r="B115" s="8" t="s">
        <v>14</v>
      </c>
      <c r="C115" s="13"/>
    </row>
    <row r="116" spans="2:26" outlineLevel="1" x14ac:dyDescent="0.2">
      <c r="B116" s="4" t="s">
        <v>18</v>
      </c>
      <c r="C116" s="5">
        <f>IFERROR(INDEX('[2]Table 25'!C$14:C$19,MATCH($B116,'[2]Table 25'!$B$14:$B$19,0))*1000,0)</f>
        <v>0</v>
      </c>
      <c r="D116" s="5">
        <f>IFERROR(INDEX('[2]Table 25'!D$14:D$19,MATCH($B116,'[2]Table 25'!$B$14:$B$19,0))*1000,0)</f>
        <v>0</v>
      </c>
      <c r="E116" s="5">
        <f>IFERROR(INDEX('[2]Table 25'!E$14:E$19,MATCH($B116,'[2]Table 25'!$B$14:$B$19,0))*1000,0)</f>
        <v>0</v>
      </c>
      <c r="F116" s="5">
        <f>IFERROR(INDEX('[2]Table 25'!F$14:F$19,MATCH($B116,'[2]Table 25'!$B$14:$B$19,0))*1000,0)</f>
        <v>0</v>
      </c>
      <c r="G116" s="5">
        <f>IFERROR(INDEX('[2]Table 25'!G$14:G$19,MATCH($B116,'[2]Table 25'!$B$14:$B$19,0))*1000,0)</f>
        <v>0</v>
      </c>
      <c r="H116" s="5">
        <f>IFERROR(INDEX('[2]Table 25'!H$14:H$19,MATCH($B116,'[2]Table 25'!$B$14:$B$19,0))*1000,0)</f>
        <v>0</v>
      </c>
      <c r="I116" s="5">
        <f>IFERROR(INDEX('[2]Table 25'!I$14:I$19,MATCH($B116,'[2]Table 25'!$B$14:$B$19,0))*1000,0)</f>
        <v>0</v>
      </c>
      <c r="J116" s="5">
        <f>IFERROR(INDEX('[2]Table 25'!J$14:J$19,MATCH($B116,'[2]Table 25'!$B$14:$B$19,0))*1000,0)</f>
        <v>0</v>
      </c>
      <c r="K116" s="5">
        <f>IFERROR(INDEX('[2]Table 25'!K$14:K$19,MATCH($B116,'[2]Table 25'!$B$14:$B$19,0))*1000,0)</f>
        <v>0</v>
      </c>
      <c r="L116" s="5">
        <f>IFERROR(INDEX('[2]Table 25'!L$14:L$19,MATCH($B116,'[2]Table 25'!$B$14:$B$19,0))*1000,0)</f>
        <v>0</v>
      </c>
      <c r="M116" s="5">
        <f>IFERROR(INDEX('[2]Table 25'!M$14:M$19,MATCH($B116,'[2]Table 25'!$B$14:$B$19,0))*1000,0)</f>
        <v>0</v>
      </c>
      <c r="N116" s="5">
        <f>IFERROR(INDEX('[2]Table 25'!N$14:N$19,MATCH($B116,'[2]Table 25'!$B$14:$B$19,0))*1000,0)</f>
        <v>0</v>
      </c>
      <c r="O116" s="5">
        <f>IFERROR(INDEX('[2]Table 25'!O$14:O$19,MATCH($B116,'[2]Table 25'!$B$14:$B$19,0))*1000,0)</f>
        <v>0</v>
      </c>
      <c r="P116" s="5">
        <f>IFERROR(INDEX('[2]Table 25'!P$14:P$19,MATCH($B116,'[2]Table 25'!$B$14:$B$19,0))*1000,0)</f>
        <v>0</v>
      </c>
      <c r="Q116" s="5">
        <f>IFERROR(INDEX('[2]Table 25'!Q$14:Q$19,MATCH($B116,'[2]Table 25'!$B$14:$B$19,0))*1000,0)</f>
        <v>0</v>
      </c>
      <c r="R116" s="5">
        <f>IFERROR(INDEX('[2]Table 25'!R$14:R$19,MATCH($B116,'[2]Table 25'!$B$14:$B$19,0))*1000,0)</f>
        <v>0</v>
      </c>
      <c r="S116" s="5">
        <f>IFERROR(INDEX('[2]Table 25'!S$14:S$19,MATCH($B116,'[2]Table 25'!$B$14:$B$19,0))*1000,0)</f>
        <v>0</v>
      </c>
      <c r="T116" s="5">
        <f>IFERROR(INDEX('[2]Table 25'!T$14:T$19,MATCH($B116,'[2]Table 25'!$B$14:$B$19,0))*1000,0)</f>
        <v>0</v>
      </c>
      <c r="U116" s="5">
        <f>IFERROR(INDEX('[2]Table 25'!U$14:U$19,MATCH($B116,'[2]Table 25'!$B$14:$B$19,0))*1000,0)</f>
        <v>0</v>
      </c>
      <c r="V116" s="5">
        <f>IFERROR(INDEX('[2]Table 25'!V$14:V$19,MATCH($B116,'[2]Table 25'!$B$14:$B$19,0))*1000,0)</f>
        <v>0</v>
      </c>
      <c r="W116" s="5">
        <f>IFERROR(INDEX('[2]Table 25'!W$14:W$19,MATCH($B116,'[2]Table 25'!$B$14:$B$19,0))*1000,0)</f>
        <v>0</v>
      </c>
      <c r="Z116" s="21" t="s">
        <v>26</v>
      </c>
    </row>
    <row r="117" spans="2:26" outlineLevel="1" x14ac:dyDescent="0.2">
      <c r="B117" s="4" t="s">
        <v>19</v>
      </c>
      <c r="C117" s="5">
        <f>IFERROR(INDEX('[2]Table 25'!C$14:C$19,MATCH($B117,'[2]Table 25'!$B$14:$B$19,0))*1000,0)</f>
        <v>0</v>
      </c>
      <c r="D117" s="5">
        <f>IFERROR(INDEX('[2]Table 25'!D$14:D$19,MATCH($B117,'[2]Table 25'!$B$14:$B$19,0))*1000,0)</f>
        <v>0</v>
      </c>
      <c r="E117" s="5">
        <f>IFERROR(INDEX('[2]Table 25'!E$14:E$19,MATCH($B117,'[2]Table 25'!$B$14:$B$19,0))*1000,0)</f>
        <v>0</v>
      </c>
      <c r="F117" s="5">
        <f>IFERROR(INDEX('[2]Table 25'!F$14:F$19,MATCH($B117,'[2]Table 25'!$B$14:$B$19,0))*1000,0)</f>
        <v>0</v>
      </c>
      <c r="G117" s="5">
        <f>IFERROR(INDEX('[2]Table 25'!G$14:G$19,MATCH($B117,'[2]Table 25'!$B$14:$B$19,0))*1000,0)</f>
        <v>0</v>
      </c>
      <c r="H117" s="5">
        <f>IFERROR(INDEX('[2]Table 25'!H$14:H$19,MATCH($B117,'[2]Table 25'!$B$14:$B$19,0))*1000,0)</f>
        <v>0</v>
      </c>
      <c r="I117" s="5">
        <f>IFERROR(INDEX('[2]Table 25'!I$14:I$19,MATCH($B117,'[2]Table 25'!$B$14:$B$19,0))*1000,0)</f>
        <v>0</v>
      </c>
      <c r="J117" s="5">
        <f>IFERROR(INDEX('[2]Table 25'!J$14:J$19,MATCH($B117,'[2]Table 25'!$B$14:$B$19,0))*1000,0)</f>
        <v>0</v>
      </c>
      <c r="K117" s="5">
        <f>IFERROR(INDEX('[2]Table 25'!K$14:K$19,MATCH($B117,'[2]Table 25'!$B$14:$B$19,0))*1000,0)</f>
        <v>0</v>
      </c>
      <c r="L117" s="5">
        <f>IFERROR(INDEX('[2]Table 25'!L$14:L$19,MATCH($B117,'[2]Table 25'!$B$14:$B$19,0))*1000,0)</f>
        <v>0</v>
      </c>
      <c r="M117" s="5">
        <f>IFERROR(INDEX('[2]Table 25'!M$14:M$19,MATCH($B117,'[2]Table 25'!$B$14:$B$19,0))*1000,0)</f>
        <v>0</v>
      </c>
      <c r="N117" s="5">
        <f>IFERROR(INDEX('[2]Table 25'!N$14:N$19,MATCH($B117,'[2]Table 25'!$B$14:$B$19,0))*1000,0)</f>
        <v>0</v>
      </c>
      <c r="O117" s="5">
        <f>IFERROR(INDEX('[2]Table 25'!O$14:O$19,MATCH($B117,'[2]Table 25'!$B$14:$B$19,0))*1000,0)</f>
        <v>0</v>
      </c>
      <c r="P117" s="5">
        <f>IFERROR(INDEX('[2]Table 25'!P$14:P$19,MATCH($B117,'[2]Table 25'!$B$14:$B$19,0))*1000,0)</f>
        <v>0</v>
      </c>
      <c r="Q117" s="5">
        <f>IFERROR(INDEX('[2]Table 25'!Q$14:Q$19,MATCH($B117,'[2]Table 25'!$B$14:$B$19,0))*1000,0)</f>
        <v>0</v>
      </c>
      <c r="R117" s="5">
        <f>IFERROR(INDEX('[2]Table 25'!R$14:R$19,MATCH($B117,'[2]Table 25'!$B$14:$B$19,0))*1000,0)</f>
        <v>0</v>
      </c>
      <c r="S117" s="5">
        <f>IFERROR(INDEX('[2]Table 25'!S$14:S$19,MATCH($B117,'[2]Table 25'!$B$14:$B$19,0))*1000,0)</f>
        <v>0</v>
      </c>
      <c r="T117" s="5">
        <f>IFERROR(INDEX('[2]Table 25'!T$14:T$19,MATCH($B117,'[2]Table 25'!$B$14:$B$19,0))*1000,0)</f>
        <v>0</v>
      </c>
      <c r="U117" s="5">
        <f>IFERROR(INDEX('[2]Table 25'!U$14:U$19,MATCH($B117,'[2]Table 25'!$B$14:$B$19,0))*1000,0)</f>
        <v>0</v>
      </c>
      <c r="V117" s="5">
        <f>IFERROR(INDEX('[2]Table 25'!V$14:V$19,MATCH($B117,'[2]Table 25'!$B$14:$B$19,0))*1000,0)</f>
        <v>0</v>
      </c>
      <c r="W117" s="5">
        <f>IFERROR(INDEX('[2]Table 25'!W$14:W$19,MATCH($B117,'[2]Table 25'!$B$14:$B$19,0))*1000,0)</f>
        <v>0</v>
      </c>
      <c r="Z117" s="21" t="s">
        <v>26</v>
      </c>
    </row>
    <row r="118" spans="2:26" outlineLevel="1" x14ac:dyDescent="0.2">
      <c r="B118" s="4" t="s">
        <v>16</v>
      </c>
      <c r="C118" s="5">
        <f>IFERROR(INDEX('[2]Table 25'!C$14:C$19,MATCH($B118,'[2]Table 25'!$B$14:$B$19,0))*1000,0)</f>
        <v>2527.8310000000001</v>
      </c>
      <c r="D118" s="5">
        <f>IFERROR(INDEX('[2]Table 25'!D$14:D$19,MATCH($B118,'[2]Table 25'!$B$14:$B$19,0))*1000,0)</f>
        <v>3035.7919999999999</v>
      </c>
      <c r="E118" s="5">
        <f>IFERROR(INDEX('[2]Table 25'!E$14:E$19,MATCH($B118,'[2]Table 25'!$B$14:$B$19,0))*1000,0)</f>
        <v>3110.9610000000002</v>
      </c>
      <c r="F118" s="5">
        <f>IFERROR(INDEX('[2]Table 25'!F$14:F$19,MATCH($B118,'[2]Table 25'!$B$14:$B$19,0))*1000,0)</f>
        <v>2952.77</v>
      </c>
      <c r="G118" s="5">
        <f>IFERROR(INDEX('[2]Table 25'!G$14:G$19,MATCH($B118,'[2]Table 25'!$B$14:$B$19,0))*1000,0)</f>
        <v>2451.1479999999997</v>
      </c>
      <c r="H118" s="5">
        <f>IFERROR(INDEX('[2]Table 25'!H$14:H$19,MATCH($B118,'[2]Table 25'!$B$14:$B$19,0))*1000,0)</f>
        <v>2347.268</v>
      </c>
      <c r="I118" s="5">
        <f>IFERROR(INDEX('[2]Table 25'!I$14:I$19,MATCH($B118,'[2]Table 25'!$B$14:$B$19,0))*1000,0)</f>
        <v>472.334</v>
      </c>
      <c r="J118" s="5">
        <f>IFERROR(INDEX('[2]Table 25'!J$14:J$19,MATCH($B118,'[2]Table 25'!$B$14:$B$19,0))*1000,0)</f>
        <v>535.68600000000004</v>
      </c>
      <c r="K118" s="5">
        <f>IFERROR(INDEX('[2]Table 25'!K$14:K$19,MATCH($B118,'[2]Table 25'!$B$14:$B$19,0))*1000,0)</f>
        <v>637.23799999999994</v>
      </c>
      <c r="L118" s="5">
        <f>IFERROR(INDEX('[2]Table 25'!L$14:L$19,MATCH($B118,'[2]Table 25'!$B$14:$B$19,0))*1000,0)</f>
        <v>559.62599999999998</v>
      </c>
      <c r="M118" s="5">
        <f>IFERROR(INDEX('[2]Table 25'!M$14:M$19,MATCH($B118,'[2]Table 25'!$B$14:$B$19,0))*1000,0)</f>
        <v>586.08800000000008</v>
      </c>
      <c r="N118" s="5">
        <f>IFERROR(INDEX('[2]Table 25'!N$14:N$19,MATCH($B118,'[2]Table 25'!$B$14:$B$19,0))*1000,0)</f>
        <v>578.85299999999995</v>
      </c>
      <c r="O118" s="5">
        <f>IFERROR(INDEX('[2]Table 25'!O$14:O$19,MATCH($B118,'[2]Table 25'!$B$14:$B$19,0))*1000,0)</f>
        <v>614.84799999999996</v>
      </c>
      <c r="P118" s="5">
        <f>IFERROR(INDEX('[2]Table 25'!P$14:P$19,MATCH($B118,'[2]Table 25'!$B$14:$B$19,0))*1000,0)</f>
        <v>758.22699999999998</v>
      </c>
      <c r="Q118" s="5">
        <f>IFERROR(INDEX('[2]Table 25'!Q$14:Q$19,MATCH($B118,'[2]Table 25'!$B$14:$B$19,0))*1000,0)</f>
        <v>881.59399999999994</v>
      </c>
      <c r="R118" s="5">
        <f>IFERROR(INDEX('[2]Table 25'!R$14:R$19,MATCH($B118,'[2]Table 25'!$B$14:$B$19,0))*1000,0)</f>
        <v>1063.9479999999999</v>
      </c>
      <c r="S118" s="5">
        <f>IFERROR(INDEX('[2]Table 25'!S$14:S$19,MATCH($B118,'[2]Table 25'!$B$14:$B$19,0))*1000,0)</f>
        <v>1312.1379999999999</v>
      </c>
      <c r="T118" s="5">
        <f>IFERROR(INDEX('[2]Table 25'!T$14:T$19,MATCH($B118,'[2]Table 25'!$B$14:$B$19,0))*1000,0)</f>
        <v>1457.732</v>
      </c>
      <c r="U118" s="5">
        <f>IFERROR(INDEX('[2]Table 25'!U$14:U$19,MATCH($B118,'[2]Table 25'!$B$14:$B$19,0))*1000,0)</f>
        <v>1703.309</v>
      </c>
      <c r="V118" s="5">
        <f>IFERROR(INDEX('[2]Table 25'!V$14:V$19,MATCH($B118,'[2]Table 25'!$B$14:$B$19,0))*1000,0)</f>
        <v>1828.3780000000002</v>
      </c>
      <c r="W118" s="5">
        <f>IFERROR(INDEX('[2]Table 25'!W$14:W$19,MATCH($B118,'[2]Table 25'!$B$14:$B$19,0))*1000,0)</f>
        <v>1980.615</v>
      </c>
      <c r="Z118" s="21" t="s">
        <v>26</v>
      </c>
    </row>
    <row r="119" spans="2:26" outlineLevel="1" x14ac:dyDescent="0.2">
      <c r="B119" s="4" t="s">
        <v>21</v>
      </c>
      <c r="C119" s="5">
        <f>IFERROR(INDEX('[2]Table 25'!C$14:C$19,MATCH($B119,'[2]Table 25'!$B$14:$B$19,0))*1000,0)</f>
        <v>0</v>
      </c>
      <c r="D119" s="5">
        <f>IFERROR(INDEX('[2]Table 25'!D$14:D$19,MATCH($B119,'[2]Table 25'!$B$14:$B$19,0))*1000,0)</f>
        <v>0</v>
      </c>
      <c r="E119" s="5">
        <f>IFERROR(INDEX('[2]Table 25'!E$14:E$19,MATCH($B119,'[2]Table 25'!$B$14:$B$19,0))*1000,0)</f>
        <v>0</v>
      </c>
      <c r="F119" s="5">
        <f>IFERROR(INDEX('[2]Table 25'!F$14:F$19,MATCH($B119,'[2]Table 25'!$B$14:$B$19,0))*1000,0)</f>
        <v>0</v>
      </c>
      <c r="G119" s="5">
        <f>IFERROR(INDEX('[2]Table 25'!G$14:G$19,MATCH($B119,'[2]Table 25'!$B$14:$B$19,0))*1000,0)</f>
        <v>0</v>
      </c>
      <c r="H119" s="5">
        <f>IFERROR(INDEX('[2]Table 25'!H$14:H$19,MATCH($B119,'[2]Table 25'!$B$14:$B$19,0))*1000,0)</f>
        <v>0</v>
      </c>
      <c r="I119" s="5">
        <f>IFERROR(INDEX('[2]Table 25'!I$14:I$19,MATCH($B119,'[2]Table 25'!$B$14:$B$19,0))*1000,0)</f>
        <v>0</v>
      </c>
      <c r="J119" s="5">
        <f>IFERROR(INDEX('[2]Table 25'!J$14:J$19,MATCH($B119,'[2]Table 25'!$B$14:$B$19,0))*1000,0)</f>
        <v>0</v>
      </c>
      <c r="K119" s="5">
        <f>IFERROR(INDEX('[2]Table 25'!K$14:K$19,MATCH($B119,'[2]Table 25'!$B$14:$B$19,0))*1000,0)</f>
        <v>0</v>
      </c>
      <c r="L119" s="5">
        <f>IFERROR(INDEX('[2]Table 25'!L$14:L$19,MATCH($B119,'[2]Table 25'!$B$14:$B$19,0))*1000,0)</f>
        <v>0</v>
      </c>
      <c r="M119" s="5">
        <f>IFERROR(INDEX('[2]Table 25'!M$14:M$19,MATCH($B119,'[2]Table 25'!$B$14:$B$19,0))*1000,0)</f>
        <v>0</v>
      </c>
      <c r="N119" s="5">
        <f>IFERROR(INDEX('[2]Table 25'!N$14:N$19,MATCH($B119,'[2]Table 25'!$B$14:$B$19,0))*1000,0)</f>
        <v>0</v>
      </c>
      <c r="O119" s="5">
        <f>IFERROR(INDEX('[2]Table 25'!O$14:O$19,MATCH($B119,'[2]Table 25'!$B$14:$B$19,0))*1000,0)</f>
        <v>0</v>
      </c>
      <c r="P119" s="5">
        <f>IFERROR(INDEX('[2]Table 25'!P$14:P$19,MATCH($B119,'[2]Table 25'!$B$14:$B$19,0))*1000,0)</f>
        <v>0</v>
      </c>
      <c r="Q119" s="5">
        <f>IFERROR(INDEX('[2]Table 25'!Q$14:Q$19,MATCH($B119,'[2]Table 25'!$B$14:$B$19,0))*1000,0)</f>
        <v>0</v>
      </c>
      <c r="R119" s="5">
        <f>IFERROR(INDEX('[2]Table 25'!R$14:R$19,MATCH($B119,'[2]Table 25'!$B$14:$B$19,0))*1000,0)</f>
        <v>0</v>
      </c>
      <c r="S119" s="5">
        <f>IFERROR(INDEX('[2]Table 25'!S$14:S$19,MATCH($B119,'[2]Table 25'!$B$14:$B$19,0))*1000,0)</f>
        <v>0</v>
      </c>
      <c r="T119" s="5">
        <f>IFERROR(INDEX('[2]Table 25'!T$14:T$19,MATCH($B119,'[2]Table 25'!$B$14:$B$19,0))*1000,0)</f>
        <v>0</v>
      </c>
      <c r="U119" s="5">
        <f>IFERROR(INDEX('[2]Table 25'!U$14:U$19,MATCH($B119,'[2]Table 25'!$B$14:$B$19,0))*1000,0)</f>
        <v>0</v>
      </c>
      <c r="V119" s="5">
        <f>IFERROR(INDEX('[2]Table 25'!V$14:V$19,MATCH($B119,'[2]Table 25'!$B$14:$B$19,0))*1000,0)</f>
        <v>0</v>
      </c>
      <c r="W119" s="5">
        <f>IFERROR(INDEX('[2]Table 25'!W$14:W$19,MATCH($B119,'[2]Table 25'!$B$14:$B$19,0))*1000,0)</f>
        <v>0</v>
      </c>
      <c r="Z119" s="21" t="s">
        <v>26</v>
      </c>
    </row>
    <row r="120" spans="2:26" outlineLevel="1" x14ac:dyDescent="0.2">
      <c r="B120" s="4" t="s">
        <v>20</v>
      </c>
      <c r="C120" s="5">
        <f>IFERROR(INDEX('[2]Table 25'!C$14:C$19,MATCH($B120,'[2]Table 25'!$B$14:$B$19,0))*1000,0)</f>
        <v>48983.688999999998</v>
      </c>
      <c r="D120" s="5">
        <f>IFERROR(INDEX('[2]Table 25'!D$14:D$19,MATCH($B120,'[2]Table 25'!$B$14:$B$19,0))*1000,0)</f>
        <v>47513.513000000006</v>
      </c>
      <c r="E120" s="5">
        <f>IFERROR(INDEX('[2]Table 25'!E$14:E$19,MATCH($B120,'[2]Table 25'!$B$14:$B$19,0))*1000,0)</f>
        <v>48722.687999999995</v>
      </c>
      <c r="F120" s="5">
        <f>IFERROR(INDEX('[2]Table 25'!F$14:F$19,MATCH($B120,'[2]Table 25'!$B$14:$B$19,0))*1000,0)</f>
        <v>49084.195999999996</v>
      </c>
      <c r="G120" s="5">
        <f>IFERROR(INDEX('[2]Table 25'!G$14:G$19,MATCH($B120,'[2]Table 25'!$B$14:$B$19,0))*1000,0)</f>
        <v>52199.739000000001</v>
      </c>
      <c r="H120" s="5">
        <f>IFERROR(INDEX('[2]Table 25'!H$14:H$19,MATCH($B120,'[2]Table 25'!$B$14:$B$19,0))*1000,0)</f>
        <v>50173.841999999997</v>
      </c>
      <c r="I120" s="5">
        <f>IFERROR(INDEX('[2]Table 25'!I$14:I$19,MATCH($B120,'[2]Table 25'!$B$14:$B$19,0))*1000,0)</f>
        <v>47034.829000000005</v>
      </c>
      <c r="J120" s="5">
        <f>IFERROR(INDEX('[2]Table 25'!J$14:J$19,MATCH($B120,'[2]Table 25'!$B$14:$B$19,0))*1000,0)</f>
        <v>50205.488000000005</v>
      </c>
      <c r="K120" s="5">
        <f>IFERROR(INDEX('[2]Table 25'!K$14:K$19,MATCH($B120,'[2]Table 25'!$B$14:$B$19,0))*1000,0)</f>
        <v>48343.319000000003</v>
      </c>
      <c r="L120" s="5">
        <f>IFERROR(INDEX('[2]Table 25'!L$14:L$19,MATCH($B120,'[2]Table 25'!$B$14:$B$19,0))*1000,0)</f>
        <v>49410.976999999999</v>
      </c>
      <c r="M120" s="5">
        <f>IFERROR(INDEX('[2]Table 25'!M$14:M$19,MATCH($B120,'[2]Table 25'!$B$14:$B$19,0))*1000,0)</f>
        <v>49263.858999999997</v>
      </c>
      <c r="N120" s="5">
        <f>IFERROR(INDEX('[2]Table 25'!N$14:N$19,MATCH($B120,'[2]Table 25'!$B$14:$B$19,0))*1000,0)</f>
        <v>46686.002999999997</v>
      </c>
      <c r="O120" s="5">
        <f>IFERROR(INDEX('[2]Table 25'!O$14:O$19,MATCH($B120,'[2]Table 25'!$B$14:$B$19,0))*1000,0)</f>
        <v>48514.981</v>
      </c>
      <c r="P120" s="5">
        <f>IFERROR(INDEX('[2]Table 25'!P$14:P$19,MATCH($B120,'[2]Table 25'!$B$14:$B$19,0))*1000,0)</f>
        <v>50893.682000000001</v>
      </c>
      <c r="Q120" s="5">
        <f>IFERROR(INDEX('[2]Table 25'!Q$14:Q$19,MATCH($B120,'[2]Table 25'!$B$14:$B$19,0))*1000,0)</f>
        <v>53301.633999999998</v>
      </c>
      <c r="R120" s="5">
        <f>IFERROR(INDEX('[2]Table 25'!R$14:R$19,MATCH($B120,'[2]Table 25'!$B$14:$B$19,0))*1000,0)</f>
        <v>58253.079999999994</v>
      </c>
      <c r="S120" s="5">
        <f>IFERROR(INDEX('[2]Table 25'!S$14:S$19,MATCH($B120,'[2]Table 25'!$B$14:$B$19,0))*1000,0)</f>
        <v>65867.047000000006</v>
      </c>
      <c r="T120" s="5">
        <f>IFERROR(INDEX('[2]Table 25'!T$14:T$19,MATCH($B120,'[2]Table 25'!$B$14:$B$19,0))*1000,0)</f>
        <v>67830.567999999999</v>
      </c>
      <c r="U120" s="5">
        <f>IFERROR(INDEX('[2]Table 25'!U$14:U$19,MATCH($B120,'[2]Table 25'!$B$14:$B$19,0))*1000,0)</f>
        <v>70079.978000000003</v>
      </c>
      <c r="V120" s="5">
        <f>IFERROR(INDEX('[2]Table 25'!V$14:V$19,MATCH($B120,'[2]Table 25'!$B$14:$B$19,0))*1000,0)</f>
        <v>70391.728000000003</v>
      </c>
      <c r="W120" s="5">
        <f>IFERROR(INDEX('[2]Table 25'!W$14:W$19,MATCH($B120,'[2]Table 25'!$B$14:$B$19,0))*1000,0)</f>
        <v>65099.858999999997</v>
      </c>
      <c r="Z120" s="21" t="s">
        <v>26</v>
      </c>
    </row>
    <row r="121" spans="2:26" outlineLevel="1" x14ac:dyDescent="0.2">
      <c r="B121" s="4" t="s">
        <v>0</v>
      </c>
      <c r="C121" s="5">
        <f>IFERROR(INDEX('[2]Table 25'!C$14:C$19,MATCH($B121,'[2]Table 25'!$B$14:$B$19,0))*1000,0)</f>
        <v>0</v>
      </c>
      <c r="D121" s="5">
        <f>IFERROR(INDEX('[2]Table 25'!D$14:D$19,MATCH($B121,'[2]Table 25'!$B$14:$B$19,0))*1000,0)</f>
        <v>0</v>
      </c>
      <c r="E121" s="5">
        <f>IFERROR(INDEX('[2]Table 25'!E$14:E$19,MATCH($B121,'[2]Table 25'!$B$14:$B$19,0))*1000,0)</f>
        <v>0</v>
      </c>
      <c r="F121" s="5">
        <f>IFERROR(INDEX('[2]Table 25'!F$14:F$19,MATCH($B121,'[2]Table 25'!$B$14:$B$19,0))*1000,0)</f>
        <v>0</v>
      </c>
      <c r="G121" s="5">
        <f>IFERROR(INDEX('[2]Table 25'!G$14:G$19,MATCH($B121,'[2]Table 25'!$B$14:$B$19,0))*1000,0)</f>
        <v>0</v>
      </c>
      <c r="H121" s="5">
        <f>IFERROR(INDEX('[2]Table 25'!H$14:H$19,MATCH($B121,'[2]Table 25'!$B$14:$B$19,0))*1000,0)</f>
        <v>0</v>
      </c>
      <c r="I121" s="5">
        <f>IFERROR(INDEX('[2]Table 25'!I$14:I$19,MATCH($B121,'[2]Table 25'!$B$14:$B$19,0))*1000,0)</f>
        <v>0</v>
      </c>
      <c r="J121" s="5">
        <f>IFERROR(INDEX('[2]Table 25'!J$14:J$19,MATCH($B121,'[2]Table 25'!$B$14:$B$19,0))*1000,0)</f>
        <v>0</v>
      </c>
      <c r="K121" s="5">
        <f>IFERROR(INDEX('[2]Table 25'!K$14:K$19,MATCH($B121,'[2]Table 25'!$B$14:$B$19,0))*1000,0)</f>
        <v>0</v>
      </c>
      <c r="L121" s="5">
        <f>IFERROR(INDEX('[2]Table 25'!L$14:L$19,MATCH($B121,'[2]Table 25'!$B$14:$B$19,0))*1000,0)</f>
        <v>0</v>
      </c>
      <c r="M121" s="5">
        <f>IFERROR(INDEX('[2]Table 25'!M$14:M$19,MATCH($B121,'[2]Table 25'!$B$14:$B$19,0))*1000,0)</f>
        <v>1753.5069999999998</v>
      </c>
      <c r="N121" s="5">
        <f>IFERROR(INDEX('[2]Table 25'!N$14:N$19,MATCH($B121,'[2]Table 25'!$B$14:$B$19,0))*1000,0)</f>
        <v>1985.8679999999999</v>
      </c>
      <c r="O121" s="5">
        <f>IFERROR(INDEX('[2]Table 25'!O$14:O$19,MATCH($B121,'[2]Table 25'!$B$14:$B$19,0))*1000,0)</f>
        <v>1920.8440000000001</v>
      </c>
      <c r="P121" s="5">
        <f>IFERROR(INDEX('[2]Table 25'!P$14:P$19,MATCH($B121,'[2]Table 25'!$B$14:$B$19,0))*1000,0)</f>
        <v>1817.384</v>
      </c>
      <c r="Q121" s="5">
        <f>IFERROR(INDEX('[2]Table 25'!Q$14:Q$19,MATCH($B121,'[2]Table 25'!$B$14:$B$19,0))*1000,0)</f>
        <v>1949.779</v>
      </c>
      <c r="R121" s="5">
        <f>IFERROR(INDEX('[2]Table 25'!R$14:R$19,MATCH($B121,'[2]Table 25'!$B$14:$B$19,0))*1000,0)</f>
        <v>0</v>
      </c>
      <c r="S121" s="5">
        <f>IFERROR(INDEX('[2]Table 25'!S$14:S$19,MATCH($B121,'[2]Table 25'!$B$14:$B$19,0))*1000,0)</f>
        <v>0</v>
      </c>
      <c r="T121" s="5">
        <f>IFERROR(INDEX('[2]Table 25'!T$14:T$19,MATCH($B121,'[2]Table 25'!$B$14:$B$19,0))*1000,0)</f>
        <v>0</v>
      </c>
      <c r="U121" s="5">
        <f>IFERROR(INDEX('[2]Table 25'!U$14:U$19,MATCH($B121,'[2]Table 25'!$B$14:$B$19,0))*1000,0)</f>
        <v>0</v>
      </c>
      <c r="V121" s="5">
        <f>IFERROR(INDEX('[2]Table 25'!V$14:V$19,MATCH($B121,'[2]Table 25'!$B$14:$B$19,0))*1000,0)</f>
        <v>0</v>
      </c>
      <c r="W121" s="5">
        <f>IFERROR(INDEX('[2]Table 25'!W$14:W$19,MATCH($B121,'[2]Table 25'!$B$14:$B$19,0))*1000,0)</f>
        <v>0</v>
      </c>
      <c r="Z121" s="21" t="s">
        <v>26</v>
      </c>
    </row>
    <row r="122" spans="2:26" outlineLevel="1" x14ac:dyDescent="0.2">
      <c r="B122" s="4" t="s">
        <v>22</v>
      </c>
      <c r="C122" s="5">
        <f>IFERROR(INDEX('[2]Table 25'!C$14:C$19,MATCH($B122,'[2]Table 25'!$B$14:$B$19,0))*1000,0)</f>
        <v>0</v>
      </c>
      <c r="D122" s="5">
        <f>IFERROR(INDEX('[2]Table 25'!D$14:D$19,MATCH($B122,'[2]Table 25'!$B$14:$B$19,0))*1000,0)</f>
        <v>0</v>
      </c>
      <c r="E122" s="5">
        <f>IFERROR(INDEX('[2]Table 25'!E$14:E$19,MATCH($B122,'[2]Table 25'!$B$14:$B$19,0))*1000,0)</f>
        <v>0</v>
      </c>
      <c r="F122" s="5">
        <f>IFERROR(INDEX('[2]Table 25'!F$14:F$19,MATCH($B122,'[2]Table 25'!$B$14:$B$19,0))*1000,0)</f>
        <v>0</v>
      </c>
      <c r="G122" s="5">
        <f>IFERROR(INDEX('[2]Table 25'!G$14:G$19,MATCH($B122,'[2]Table 25'!$B$14:$B$19,0))*1000,0)</f>
        <v>0</v>
      </c>
      <c r="H122" s="5">
        <f>IFERROR(INDEX('[2]Table 25'!H$14:H$19,MATCH($B122,'[2]Table 25'!$B$14:$B$19,0))*1000,0)</f>
        <v>0</v>
      </c>
      <c r="I122" s="5">
        <f>IFERROR(INDEX('[2]Table 25'!I$14:I$19,MATCH($B122,'[2]Table 25'!$B$14:$B$19,0))*1000,0)</f>
        <v>0</v>
      </c>
      <c r="J122" s="5">
        <f>IFERROR(INDEX('[2]Table 25'!J$14:J$19,MATCH($B122,'[2]Table 25'!$B$14:$B$19,0))*1000,0)</f>
        <v>0</v>
      </c>
      <c r="K122" s="5">
        <f>IFERROR(INDEX('[2]Table 25'!K$14:K$19,MATCH($B122,'[2]Table 25'!$B$14:$B$19,0))*1000,0)</f>
        <v>0</v>
      </c>
      <c r="L122" s="5">
        <f>IFERROR(INDEX('[2]Table 25'!L$14:L$19,MATCH($B122,'[2]Table 25'!$B$14:$B$19,0))*1000,0)</f>
        <v>0</v>
      </c>
      <c r="M122" s="5">
        <f>IFERROR(INDEX('[2]Table 25'!M$14:M$19,MATCH($B122,'[2]Table 25'!$B$14:$B$19,0))*1000,0)</f>
        <v>0</v>
      </c>
      <c r="N122" s="5">
        <f>IFERROR(INDEX('[2]Table 25'!N$14:N$19,MATCH($B122,'[2]Table 25'!$B$14:$B$19,0))*1000,0)</f>
        <v>0</v>
      </c>
      <c r="O122" s="5">
        <f>IFERROR(INDEX('[2]Table 25'!O$14:O$19,MATCH($B122,'[2]Table 25'!$B$14:$B$19,0))*1000,0)</f>
        <v>0</v>
      </c>
      <c r="P122" s="5">
        <f>IFERROR(INDEX('[2]Table 25'!P$14:P$19,MATCH($B122,'[2]Table 25'!$B$14:$B$19,0))*1000,0)</f>
        <v>0</v>
      </c>
      <c r="Q122" s="5">
        <f>IFERROR(INDEX('[2]Table 25'!Q$14:Q$19,MATCH($B122,'[2]Table 25'!$B$14:$B$19,0))*1000,0)</f>
        <v>0</v>
      </c>
      <c r="R122" s="5">
        <f>IFERROR(INDEX('[2]Table 25'!R$14:R$19,MATCH($B122,'[2]Table 25'!$B$14:$B$19,0))*1000,0)</f>
        <v>0</v>
      </c>
      <c r="S122" s="5">
        <f>IFERROR(INDEX('[2]Table 25'!S$14:S$19,MATCH($B122,'[2]Table 25'!$B$14:$B$19,0))*1000,0)</f>
        <v>0</v>
      </c>
      <c r="T122" s="5">
        <f>IFERROR(INDEX('[2]Table 25'!T$14:T$19,MATCH($B122,'[2]Table 25'!$B$14:$B$19,0))*1000,0)</f>
        <v>0</v>
      </c>
      <c r="U122" s="5">
        <f>IFERROR(INDEX('[2]Table 25'!U$14:U$19,MATCH($B122,'[2]Table 25'!$B$14:$B$19,0))*1000,0)</f>
        <v>0</v>
      </c>
      <c r="V122" s="5">
        <f>IFERROR(INDEX('[2]Table 25'!V$14:V$19,MATCH($B122,'[2]Table 25'!$B$14:$B$19,0))*1000,0)</f>
        <v>0</v>
      </c>
      <c r="W122" s="5">
        <f>IFERROR(INDEX('[2]Table 25'!W$14:W$19,MATCH($B122,'[2]Table 25'!$B$14:$B$19,0))*1000,0)</f>
        <v>0</v>
      </c>
      <c r="Z122" s="21" t="s">
        <v>26</v>
      </c>
    </row>
    <row r="123" spans="2:26" outlineLevel="1" x14ac:dyDescent="0.2">
      <c r="B123" s="4" t="s">
        <v>23</v>
      </c>
      <c r="C123" s="5">
        <f>IFERROR(INDEX('[2]Table 25'!C$14:C$19,MATCH($B123,'[2]Table 25'!$B$14:$B$19,0))*1000,0)</f>
        <v>0.92300000000000004</v>
      </c>
      <c r="D123" s="5">
        <f>IFERROR(INDEX('[2]Table 25'!D$14:D$19,MATCH($B123,'[2]Table 25'!$B$14:$B$19,0))*1000,0)</f>
        <v>0.56499999999999995</v>
      </c>
      <c r="E123" s="5">
        <f>IFERROR(INDEX('[2]Table 25'!E$14:E$19,MATCH($B123,'[2]Table 25'!$B$14:$B$19,0))*1000,0)</f>
        <v>0.36299999999999999</v>
      </c>
      <c r="F123" s="5">
        <f>IFERROR(INDEX('[2]Table 25'!F$14:F$19,MATCH($B123,'[2]Table 25'!$B$14:$B$19,0))*1000,0)</f>
        <v>0.379</v>
      </c>
      <c r="G123" s="5">
        <f>IFERROR(INDEX('[2]Table 25'!G$14:G$19,MATCH($B123,'[2]Table 25'!$B$14:$B$19,0))*1000,0)</f>
        <v>0.39200000000000002</v>
      </c>
      <c r="H123" s="5">
        <f>IFERROR(INDEX('[2]Table 25'!H$14:H$19,MATCH($B123,'[2]Table 25'!$B$14:$B$19,0))*1000,0)</f>
        <v>0.442</v>
      </c>
      <c r="I123" s="5">
        <f>IFERROR(INDEX('[2]Table 25'!I$14:I$19,MATCH($B123,'[2]Table 25'!$B$14:$B$19,0))*1000,0)</f>
        <v>1.0610000000000002</v>
      </c>
      <c r="J123" s="5">
        <f>IFERROR(INDEX('[2]Table 25'!J$14:J$19,MATCH($B123,'[2]Table 25'!$B$14:$B$19,0))*1000,0)</f>
        <v>1.0349999999999999</v>
      </c>
      <c r="K123" s="5">
        <f>IFERROR(INDEX('[2]Table 25'!K$14:K$19,MATCH($B123,'[2]Table 25'!$B$14:$B$19,0))*1000,0)</f>
        <v>1.1319999999999999</v>
      </c>
      <c r="L123" s="5">
        <f>IFERROR(INDEX('[2]Table 25'!L$14:L$19,MATCH($B123,'[2]Table 25'!$B$14:$B$19,0))*1000,0)</f>
        <v>1.292</v>
      </c>
      <c r="M123" s="5">
        <f>IFERROR(INDEX('[2]Table 25'!M$14:M$19,MATCH($B123,'[2]Table 25'!$B$14:$B$19,0))*1000,0)</f>
        <v>2.1350000000000002</v>
      </c>
      <c r="N123" s="5">
        <f>IFERROR(INDEX('[2]Table 25'!N$14:N$19,MATCH($B123,'[2]Table 25'!$B$14:$B$19,0))*1000,0)</f>
        <v>4.0250000000000004</v>
      </c>
      <c r="O123" s="5">
        <f>IFERROR(INDEX('[2]Table 25'!O$14:O$19,MATCH($B123,'[2]Table 25'!$B$14:$B$19,0))*1000,0)</f>
        <v>4.3730000000000002</v>
      </c>
      <c r="P123" s="5">
        <f>IFERROR(INDEX('[2]Table 25'!P$14:P$19,MATCH($B123,'[2]Table 25'!$B$14:$B$19,0))*1000,0)</f>
        <v>3.5959999999999996</v>
      </c>
      <c r="Q123" s="5">
        <f>IFERROR(INDEX('[2]Table 25'!Q$14:Q$19,MATCH($B123,'[2]Table 25'!$B$14:$B$19,0))*1000,0)</f>
        <v>3.6180000000000003</v>
      </c>
      <c r="R123" s="5">
        <f>IFERROR(INDEX('[2]Table 25'!R$14:R$19,MATCH($B123,'[2]Table 25'!$B$14:$B$19,0))*1000,0)</f>
        <v>2.9969999999999999</v>
      </c>
      <c r="S123" s="5">
        <f>IFERROR(INDEX('[2]Table 25'!S$14:S$19,MATCH($B123,'[2]Table 25'!$B$14:$B$19,0))*1000,0)</f>
        <v>2.66</v>
      </c>
      <c r="T123" s="5">
        <f>IFERROR(INDEX('[2]Table 25'!T$14:T$19,MATCH($B123,'[2]Table 25'!$B$14:$B$19,0))*1000,0)</f>
        <v>2.15</v>
      </c>
      <c r="U123" s="5">
        <f>IFERROR(INDEX('[2]Table 25'!U$14:U$19,MATCH($B123,'[2]Table 25'!$B$14:$B$19,0))*1000,0)</f>
        <v>1.6850000000000001</v>
      </c>
      <c r="V123" s="5">
        <f>IFERROR(INDEX('[2]Table 25'!V$14:V$19,MATCH($B123,'[2]Table 25'!$B$14:$B$19,0))*1000,0)</f>
        <v>1.3840000000000001</v>
      </c>
      <c r="W123" s="5">
        <f>IFERROR(INDEX('[2]Table 25'!W$14:W$19,MATCH($B123,'[2]Table 25'!$B$14:$B$19,0))*1000,0)</f>
        <v>0.79500000000000004</v>
      </c>
      <c r="Z123" s="21" t="s">
        <v>26</v>
      </c>
    </row>
    <row r="124" spans="2:26" outlineLevel="1" x14ac:dyDescent="0.2">
      <c r="B124" s="4" t="s">
        <v>17</v>
      </c>
      <c r="C124" s="5">
        <f>IFERROR(INDEX('[2]Table 25'!C$14:C$19,MATCH($B124,'[2]Table 25'!$B$14:$B$19,0))*1000,0)</f>
        <v>0</v>
      </c>
      <c r="D124" s="5">
        <f>IFERROR(INDEX('[2]Table 25'!D$14:D$19,MATCH($B124,'[2]Table 25'!$B$14:$B$19,0))*1000,0)</f>
        <v>0</v>
      </c>
      <c r="E124" s="5">
        <f>IFERROR(INDEX('[2]Table 25'!E$14:E$19,MATCH($B124,'[2]Table 25'!$B$14:$B$19,0))*1000,0)</f>
        <v>0</v>
      </c>
      <c r="F124" s="5">
        <f>IFERROR(INDEX('[2]Table 25'!F$14:F$19,MATCH($B124,'[2]Table 25'!$B$14:$B$19,0))*1000,0)</f>
        <v>0</v>
      </c>
      <c r="G124" s="5">
        <f>IFERROR(INDEX('[2]Table 25'!G$14:G$19,MATCH($B124,'[2]Table 25'!$B$14:$B$19,0))*1000,0)</f>
        <v>0</v>
      </c>
      <c r="H124" s="5">
        <f>IFERROR(INDEX('[2]Table 25'!H$14:H$19,MATCH($B124,'[2]Table 25'!$B$14:$B$19,0))*1000,0)</f>
        <v>0</v>
      </c>
      <c r="I124" s="5">
        <f>IFERROR(INDEX('[2]Table 25'!I$14:I$19,MATCH($B124,'[2]Table 25'!$B$14:$B$19,0))*1000,0)</f>
        <v>0</v>
      </c>
      <c r="J124" s="5">
        <f>IFERROR(INDEX('[2]Table 25'!J$14:J$19,MATCH($B124,'[2]Table 25'!$B$14:$B$19,0))*1000,0)</f>
        <v>0</v>
      </c>
      <c r="K124" s="5">
        <f>IFERROR(INDEX('[2]Table 25'!K$14:K$19,MATCH($B124,'[2]Table 25'!$B$14:$B$19,0))*1000,0)</f>
        <v>0</v>
      </c>
      <c r="L124" s="5">
        <f>IFERROR(INDEX('[2]Table 25'!L$14:L$19,MATCH($B124,'[2]Table 25'!$B$14:$B$19,0))*1000,0)</f>
        <v>0</v>
      </c>
      <c r="M124" s="5">
        <f>IFERROR(INDEX('[2]Table 25'!M$14:M$19,MATCH($B124,'[2]Table 25'!$B$14:$B$19,0))*1000,0)</f>
        <v>0</v>
      </c>
      <c r="N124" s="5">
        <f>IFERROR(INDEX('[2]Table 25'!N$14:N$19,MATCH($B124,'[2]Table 25'!$B$14:$B$19,0))*1000,0)</f>
        <v>0</v>
      </c>
      <c r="O124" s="5">
        <f>IFERROR(INDEX('[2]Table 25'!O$14:O$19,MATCH($B124,'[2]Table 25'!$B$14:$B$19,0))*1000,0)</f>
        <v>0</v>
      </c>
      <c r="P124" s="5">
        <f>IFERROR(INDEX('[2]Table 25'!P$14:P$19,MATCH($B124,'[2]Table 25'!$B$14:$B$19,0))*1000,0)</f>
        <v>0</v>
      </c>
      <c r="Q124" s="5">
        <f>IFERROR(INDEX('[2]Table 25'!Q$14:Q$19,MATCH($B124,'[2]Table 25'!$B$14:$B$19,0))*1000,0)</f>
        <v>0</v>
      </c>
      <c r="R124" s="5">
        <f>IFERROR(INDEX('[2]Table 25'!R$14:R$19,MATCH($B124,'[2]Table 25'!$B$14:$B$19,0))*1000,0)</f>
        <v>0</v>
      </c>
      <c r="S124" s="5">
        <f>IFERROR(INDEX('[2]Table 25'!S$14:S$19,MATCH($B124,'[2]Table 25'!$B$14:$B$19,0))*1000,0)</f>
        <v>0</v>
      </c>
      <c r="T124" s="5">
        <f>IFERROR(INDEX('[2]Table 25'!T$14:T$19,MATCH($B124,'[2]Table 25'!$B$14:$B$19,0))*1000,0)</f>
        <v>0</v>
      </c>
      <c r="U124" s="5">
        <f>IFERROR(INDEX('[2]Table 25'!U$14:U$19,MATCH($B124,'[2]Table 25'!$B$14:$B$19,0))*1000,0)</f>
        <v>0</v>
      </c>
      <c r="V124" s="5">
        <f>IFERROR(INDEX('[2]Table 25'!V$14:V$19,MATCH($B124,'[2]Table 25'!$B$14:$B$19,0))*1000,0)</f>
        <v>0</v>
      </c>
      <c r="W124" s="5">
        <f>IFERROR(INDEX('[2]Table 25'!W$14:W$19,MATCH($B124,'[2]Table 25'!$B$14:$B$19,0))*1000,0)</f>
        <v>0</v>
      </c>
      <c r="Z124" s="21" t="s">
        <v>26</v>
      </c>
    </row>
    <row r="125" spans="2:26" outlineLevel="1" x14ac:dyDescent="0.2">
      <c r="B125" s="4" t="s">
        <v>1</v>
      </c>
      <c r="C125" s="5">
        <f>IFERROR(INDEX('[2]Table 25'!C$14:C$19,MATCH($B125,'[2]Table 25'!$B$14:$B$19,0))*1000,0)</f>
        <v>576.12599999999998</v>
      </c>
      <c r="D125" s="5">
        <f>IFERROR(INDEX('[2]Table 25'!D$14:D$19,MATCH($B125,'[2]Table 25'!$B$14:$B$19,0))*1000,0)</f>
        <v>583.55599999999993</v>
      </c>
      <c r="E125" s="5">
        <f>IFERROR(INDEX('[2]Table 25'!E$14:E$19,MATCH($B125,'[2]Table 25'!$B$14:$B$19,0))*1000,0)</f>
        <v>516.40200000000004</v>
      </c>
      <c r="F125" s="5">
        <f>IFERROR(INDEX('[2]Table 25'!F$14:F$19,MATCH($B125,'[2]Table 25'!$B$14:$B$19,0))*1000,0)</f>
        <v>445.255</v>
      </c>
      <c r="G125" s="5">
        <f>IFERROR(INDEX('[2]Table 25'!G$14:G$19,MATCH($B125,'[2]Table 25'!$B$14:$B$19,0))*1000,0)</f>
        <v>411.279</v>
      </c>
      <c r="H125" s="5">
        <f>IFERROR(INDEX('[2]Table 25'!H$14:H$19,MATCH($B125,'[2]Table 25'!$B$14:$B$19,0))*1000,0)</f>
        <v>334.24299999999999</v>
      </c>
      <c r="I125" s="5">
        <f>IFERROR(INDEX('[2]Table 25'!I$14:I$19,MATCH($B125,'[2]Table 25'!$B$14:$B$19,0))*1000,0)</f>
        <v>393.29999999999995</v>
      </c>
      <c r="J125" s="5">
        <f>IFERROR(INDEX('[2]Table 25'!J$14:J$19,MATCH($B125,'[2]Table 25'!$B$14:$B$19,0))*1000,0)</f>
        <v>566.60699999999997</v>
      </c>
      <c r="K125" s="5">
        <f>IFERROR(INDEX('[2]Table 25'!K$14:K$19,MATCH($B125,'[2]Table 25'!$B$14:$B$19,0))*1000,0)</f>
        <v>693.16300000000001</v>
      </c>
      <c r="L125" s="5">
        <f>IFERROR(INDEX('[2]Table 25'!L$14:L$19,MATCH($B125,'[2]Table 25'!$B$14:$B$19,0))*1000,0)</f>
        <v>460.887</v>
      </c>
      <c r="M125" s="5">
        <f>IFERROR(INDEX('[2]Table 25'!M$14:M$19,MATCH($B125,'[2]Table 25'!$B$14:$B$19,0))*1000,0)</f>
        <v>487.44100000000003</v>
      </c>
      <c r="N125" s="5">
        <f>IFERROR(INDEX('[2]Table 25'!N$14:N$19,MATCH($B125,'[2]Table 25'!$B$14:$B$19,0))*1000,0)</f>
        <v>449.50400000000002</v>
      </c>
      <c r="O125" s="5">
        <f>IFERROR(INDEX('[2]Table 25'!O$14:O$19,MATCH($B125,'[2]Table 25'!$B$14:$B$19,0))*1000,0)</f>
        <v>414.41499999999996</v>
      </c>
      <c r="P125" s="5">
        <f>IFERROR(INDEX('[2]Table 25'!P$14:P$19,MATCH($B125,'[2]Table 25'!$B$14:$B$19,0))*1000,0)</f>
        <v>368.303</v>
      </c>
      <c r="Q125" s="5">
        <f>IFERROR(INDEX('[2]Table 25'!Q$14:Q$19,MATCH($B125,'[2]Table 25'!$B$14:$B$19,0))*1000,0)</f>
        <v>307.05500000000001</v>
      </c>
      <c r="R125" s="5">
        <f>IFERROR(INDEX('[2]Table 25'!R$14:R$19,MATCH($B125,'[2]Table 25'!$B$14:$B$19,0))*1000,0)</f>
        <v>318.19599999999997</v>
      </c>
      <c r="S125" s="5">
        <f>IFERROR(INDEX('[2]Table 25'!S$14:S$19,MATCH($B125,'[2]Table 25'!$B$14:$B$19,0))*1000,0)</f>
        <v>265.11600000000004</v>
      </c>
      <c r="T125" s="5">
        <f>IFERROR(INDEX('[2]Table 25'!T$14:T$19,MATCH($B125,'[2]Table 25'!$B$14:$B$19,0))*1000,0)</f>
        <v>283.68599999999998</v>
      </c>
      <c r="U125" s="5">
        <f>IFERROR(INDEX('[2]Table 25'!U$14:U$19,MATCH($B125,'[2]Table 25'!$B$14:$B$19,0))*1000,0)</f>
        <v>458.99600000000004</v>
      </c>
      <c r="V125" s="5">
        <f>IFERROR(INDEX('[2]Table 25'!V$14:V$19,MATCH($B125,'[2]Table 25'!$B$14:$B$19,0))*1000,0)</f>
        <v>436.733</v>
      </c>
      <c r="W125" s="5">
        <f>IFERROR(INDEX('[2]Table 25'!W$14:W$19,MATCH($B125,'[2]Table 25'!$B$14:$B$19,0))*1000,0)</f>
        <v>335.54300000000001</v>
      </c>
      <c r="Z125" s="21" t="s">
        <v>26</v>
      </c>
    </row>
    <row r="126" spans="2:26" outlineLevel="1" x14ac:dyDescent="0.2">
      <c r="B126" s="15" t="s">
        <v>9</v>
      </c>
      <c r="C126" s="19">
        <f t="shared" ref="C126:W126" si="49">SUM(C116:C125)</f>
        <v>52088.568999999996</v>
      </c>
      <c r="D126" s="19">
        <f t="shared" si="49"/>
        <v>51133.426000000007</v>
      </c>
      <c r="E126" s="19">
        <f t="shared" si="49"/>
        <v>52350.413999999997</v>
      </c>
      <c r="F126" s="19">
        <f t="shared" si="49"/>
        <v>52482.599999999991</v>
      </c>
      <c r="G126" s="19">
        <f t="shared" si="49"/>
        <v>55062.558000000005</v>
      </c>
      <c r="H126" s="19">
        <f t="shared" si="49"/>
        <v>52855.795000000006</v>
      </c>
      <c r="I126" s="19">
        <f t="shared" si="49"/>
        <v>47901.524000000012</v>
      </c>
      <c r="J126" s="19">
        <f t="shared" si="49"/>
        <v>51308.816000000006</v>
      </c>
      <c r="K126" s="19">
        <f t="shared" si="49"/>
        <v>49674.851999999999</v>
      </c>
      <c r="L126" s="19">
        <f t="shared" si="49"/>
        <v>50432.781999999999</v>
      </c>
      <c r="M126" s="19">
        <f t="shared" si="49"/>
        <v>52093.03</v>
      </c>
      <c r="N126" s="19">
        <f t="shared" si="49"/>
        <v>49704.253000000004</v>
      </c>
      <c r="O126" s="19">
        <f t="shared" si="49"/>
        <v>51469.460999999996</v>
      </c>
      <c r="P126" s="19">
        <f t="shared" si="49"/>
        <v>53841.191999999995</v>
      </c>
      <c r="Q126" s="19">
        <f t="shared" si="49"/>
        <v>56443.68</v>
      </c>
      <c r="R126" s="19">
        <f t="shared" si="49"/>
        <v>59638.220999999998</v>
      </c>
      <c r="S126" s="19">
        <f t="shared" si="49"/>
        <v>67446.96100000001</v>
      </c>
      <c r="T126" s="19">
        <f t="shared" si="49"/>
        <v>69574.135999999999</v>
      </c>
      <c r="U126" s="19">
        <f t="shared" si="49"/>
        <v>72243.967999999993</v>
      </c>
      <c r="V126" s="19">
        <f t="shared" si="49"/>
        <v>72658.222999999998</v>
      </c>
      <c r="W126" s="19">
        <f t="shared" si="49"/>
        <v>67416.812000000005</v>
      </c>
    </row>
    <row r="127" spans="2:26" outlineLevel="1" x14ac:dyDescent="0.2">
      <c r="B127" s="26" t="s">
        <v>91</v>
      </c>
      <c r="C127" s="25">
        <f t="shared" ref="C127:W127" si="50">C126/C107/1000</f>
        <v>2.5578951728301913E-3</v>
      </c>
      <c r="D127" s="25">
        <f t="shared" si="50"/>
        <v>2.5312633474387832E-3</v>
      </c>
      <c r="E127" s="25">
        <f t="shared" si="50"/>
        <v>2.5268339203168982E-3</v>
      </c>
      <c r="F127" s="25">
        <f t="shared" si="50"/>
        <v>2.5223389324236364E-3</v>
      </c>
      <c r="G127" s="25">
        <f t="shared" si="50"/>
        <v>2.5144286047384494E-3</v>
      </c>
      <c r="H127" s="25">
        <f t="shared" si="50"/>
        <v>2.4991087492718992E-3</v>
      </c>
      <c r="I127" s="25">
        <f t="shared" si="50"/>
        <v>2.4710174619731054E-3</v>
      </c>
      <c r="J127" s="25">
        <f t="shared" si="50"/>
        <v>2.4556131740317423E-3</v>
      </c>
      <c r="K127" s="25">
        <f t="shared" si="50"/>
        <v>2.4460655421885396E-3</v>
      </c>
      <c r="L127" s="25">
        <f t="shared" si="50"/>
        <v>2.4254368498850126E-3</v>
      </c>
      <c r="M127" s="25">
        <f t="shared" si="50"/>
        <v>2.4002025732559754E-3</v>
      </c>
      <c r="N127" s="25">
        <f t="shared" si="50"/>
        <v>2.3850248145202034E-3</v>
      </c>
      <c r="O127" s="25">
        <f t="shared" si="50"/>
        <v>2.3539929026755997E-3</v>
      </c>
      <c r="P127" s="25">
        <f t="shared" si="50"/>
        <v>2.3372282749467683E-3</v>
      </c>
      <c r="Q127" s="25">
        <f t="shared" si="50"/>
        <v>2.3206530755829693E-3</v>
      </c>
      <c r="R127" s="25">
        <f t="shared" si="50"/>
        <v>2.2992359938778539E-3</v>
      </c>
      <c r="S127" s="25">
        <f t="shared" si="50"/>
        <v>2.2735904868416011E-3</v>
      </c>
      <c r="T127" s="25">
        <f t="shared" si="50"/>
        <v>2.2494235655399638E-3</v>
      </c>
      <c r="U127" s="25">
        <f t="shared" si="50"/>
        <v>2.2318183184400161E-3</v>
      </c>
      <c r="V127" s="25">
        <f t="shared" si="50"/>
        <v>2.1931626071931077E-3</v>
      </c>
      <c r="W127" s="25">
        <f t="shared" si="50"/>
        <v>2.1717129425952754E-3</v>
      </c>
    </row>
    <row r="128" spans="2:26" outlineLevel="1" x14ac:dyDescent="0.2"/>
    <row r="129" spans="1:28" outlineLevel="1" x14ac:dyDescent="0.2">
      <c r="B129" s="4" t="s">
        <v>18</v>
      </c>
      <c r="C129" s="11">
        <f t="shared" ref="C129:W129" si="51">IFERROR(C116/C126,0)</f>
        <v>0</v>
      </c>
      <c r="D129" s="11">
        <f t="shared" si="51"/>
        <v>0</v>
      </c>
      <c r="E129" s="11">
        <f t="shared" si="51"/>
        <v>0</v>
      </c>
      <c r="F129" s="11">
        <f t="shared" si="51"/>
        <v>0</v>
      </c>
      <c r="G129" s="11">
        <f t="shared" si="51"/>
        <v>0</v>
      </c>
      <c r="H129" s="11">
        <f t="shared" si="51"/>
        <v>0</v>
      </c>
      <c r="I129" s="11">
        <f t="shared" si="51"/>
        <v>0</v>
      </c>
      <c r="J129" s="11">
        <f t="shared" si="51"/>
        <v>0</v>
      </c>
      <c r="K129" s="11">
        <f t="shared" si="51"/>
        <v>0</v>
      </c>
      <c r="L129" s="11">
        <f t="shared" si="51"/>
        <v>0</v>
      </c>
      <c r="M129" s="11">
        <f t="shared" si="51"/>
        <v>0</v>
      </c>
      <c r="N129" s="11">
        <f t="shared" si="51"/>
        <v>0</v>
      </c>
      <c r="O129" s="11">
        <f t="shared" si="51"/>
        <v>0</v>
      </c>
      <c r="P129" s="11">
        <f t="shared" si="51"/>
        <v>0</v>
      </c>
      <c r="Q129" s="11">
        <f t="shared" si="51"/>
        <v>0</v>
      </c>
      <c r="R129" s="11">
        <f t="shared" si="51"/>
        <v>0</v>
      </c>
      <c r="S129" s="11">
        <f t="shared" si="51"/>
        <v>0</v>
      </c>
      <c r="T129" s="11">
        <f t="shared" si="51"/>
        <v>0</v>
      </c>
      <c r="U129" s="11">
        <f t="shared" si="51"/>
        <v>0</v>
      </c>
      <c r="V129" s="11">
        <f t="shared" si="51"/>
        <v>0</v>
      </c>
      <c r="W129" s="11">
        <f t="shared" si="51"/>
        <v>0</v>
      </c>
    </row>
    <row r="130" spans="1:28" outlineLevel="1" x14ac:dyDescent="0.2">
      <c r="B130" s="4" t="s">
        <v>19</v>
      </c>
      <c r="C130" s="11">
        <f t="shared" ref="C130:W130" si="52">IFERROR(C117/C126,0)</f>
        <v>0</v>
      </c>
      <c r="D130" s="11">
        <f t="shared" si="52"/>
        <v>0</v>
      </c>
      <c r="E130" s="11">
        <f t="shared" si="52"/>
        <v>0</v>
      </c>
      <c r="F130" s="11">
        <f t="shared" si="52"/>
        <v>0</v>
      </c>
      <c r="G130" s="11">
        <f t="shared" si="52"/>
        <v>0</v>
      </c>
      <c r="H130" s="11">
        <f t="shared" si="52"/>
        <v>0</v>
      </c>
      <c r="I130" s="11">
        <f t="shared" si="52"/>
        <v>0</v>
      </c>
      <c r="J130" s="11">
        <f t="shared" si="52"/>
        <v>0</v>
      </c>
      <c r="K130" s="11">
        <f t="shared" si="52"/>
        <v>0</v>
      </c>
      <c r="L130" s="11">
        <f t="shared" si="52"/>
        <v>0</v>
      </c>
      <c r="M130" s="11">
        <f t="shared" si="52"/>
        <v>0</v>
      </c>
      <c r="N130" s="11">
        <f t="shared" si="52"/>
        <v>0</v>
      </c>
      <c r="O130" s="11">
        <f t="shared" si="52"/>
        <v>0</v>
      </c>
      <c r="P130" s="11">
        <f t="shared" si="52"/>
        <v>0</v>
      </c>
      <c r="Q130" s="11">
        <f t="shared" si="52"/>
        <v>0</v>
      </c>
      <c r="R130" s="11">
        <f t="shared" si="52"/>
        <v>0</v>
      </c>
      <c r="S130" s="11">
        <f t="shared" si="52"/>
        <v>0</v>
      </c>
      <c r="T130" s="11">
        <f t="shared" si="52"/>
        <v>0</v>
      </c>
      <c r="U130" s="11">
        <f t="shared" si="52"/>
        <v>0</v>
      </c>
      <c r="V130" s="11">
        <f t="shared" si="52"/>
        <v>0</v>
      </c>
      <c r="W130" s="11">
        <f t="shared" si="52"/>
        <v>0</v>
      </c>
    </row>
    <row r="131" spans="1:28" outlineLevel="1" x14ac:dyDescent="0.2">
      <c r="B131" s="4" t="s">
        <v>16</v>
      </c>
      <c r="C131" s="11">
        <f t="shared" ref="C131:W131" si="53">IFERROR(C118/C126,0)</f>
        <v>4.8529476784052186E-2</v>
      </c>
      <c r="D131" s="11">
        <f t="shared" si="53"/>
        <v>5.9370009746657688E-2</v>
      </c>
      <c r="E131" s="11">
        <f t="shared" si="53"/>
        <v>5.9425719154771163E-2</v>
      </c>
      <c r="F131" s="11">
        <f t="shared" si="53"/>
        <v>5.6261884891373529E-2</v>
      </c>
      <c r="G131" s="11">
        <f t="shared" si="53"/>
        <v>4.4515694312639804E-2</v>
      </c>
      <c r="H131" s="11">
        <f t="shared" si="53"/>
        <v>4.4408905400060671E-2</v>
      </c>
      <c r="I131" s="11">
        <f t="shared" si="53"/>
        <v>9.860521347922039E-3</v>
      </c>
      <c r="J131" s="11">
        <f t="shared" si="53"/>
        <v>1.0440428015333661E-2</v>
      </c>
      <c r="K131" s="11">
        <f t="shared" si="53"/>
        <v>1.2828181148883946E-2</v>
      </c>
      <c r="L131" s="11">
        <f t="shared" si="53"/>
        <v>1.1096472925090669E-2</v>
      </c>
      <c r="M131" s="11">
        <f t="shared" si="53"/>
        <v>1.1250794971995295E-2</v>
      </c>
      <c r="N131" s="11">
        <f t="shared" si="53"/>
        <v>1.1645945066310521E-2</v>
      </c>
      <c r="O131" s="11">
        <f t="shared" si="53"/>
        <v>1.1945879907310473E-2</v>
      </c>
      <c r="P131" s="11">
        <f t="shared" si="53"/>
        <v>1.4082656268085596E-2</v>
      </c>
      <c r="Q131" s="11">
        <f t="shared" si="53"/>
        <v>1.5619002871534952E-2</v>
      </c>
      <c r="R131" s="11">
        <f t="shared" si="53"/>
        <v>1.7840035838761856E-2</v>
      </c>
      <c r="S131" s="11">
        <f t="shared" si="53"/>
        <v>1.9454368003326342E-2</v>
      </c>
      <c r="T131" s="11">
        <f t="shared" si="53"/>
        <v>2.0952211321747495E-2</v>
      </c>
      <c r="U131" s="11">
        <f t="shared" si="53"/>
        <v>2.3577179481614301E-2</v>
      </c>
      <c r="V131" s="11">
        <f t="shared" si="53"/>
        <v>2.5164089135513268E-2</v>
      </c>
      <c r="W131" s="11">
        <f t="shared" si="53"/>
        <v>2.937865112933551E-2</v>
      </c>
    </row>
    <row r="132" spans="1:28" outlineLevel="1" x14ac:dyDescent="0.2">
      <c r="B132" s="4" t="s">
        <v>21</v>
      </c>
      <c r="C132" s="11">
        <f t="shared" ref="C132:W132" si="54">IFERROR(C119/C126,0)</f>
        <v>0</v>
      </c>
      <c r="D132" s="11">
        <f t="shared" si="54"/>
        <v>0</v>
      </c>
      <c r="E132" s="11">
        <f t="shared" si="54"/>
        <v>0</v>
      </c>
      <c r="F132" s="11">
        <f t="shared" si="54"/>
        <v>0</v>
      </c>
      <c r="G132" s="11">
        <f t="shared" si="54"/>
        <v>0</v>
      </c>
      <c r="H132" s="11">
        <f t="shared" si="54"/>
        <v>0</v>
      </c>
      <c r="I132" s="11">
        <f t="shared" si="54"/>
        <v>0</v>
      </c>
      <c r="J132" s="11">
        <f t="shared" si="54"/>
        <v>0</v>
      </c>
      <c r="K132" s="11">
        <f t="shared" si="54"/>
        <v>0</v>
      </c>
      <c r="L132" s="11">
        <f t="shared" si="54"/>
        <v>0</v>
      </c>
      <c r="M132" s="11">
        <f t="shared" si="54"/>
        <v>0</v>
      </c>
      <c r="N132" s="11">
        <f t="shared" si="54"/>
        <v>0</v>
      </c>
      <c r="O132" s="11">
        <f t="shared" si="54"/>
        <v>0</v>
      </c>
      <c r="P132" s="11">
        <f t="shared" si="54"/>
        <v>0</v>
      </c>
      <c r="Q132" s="11">
        <f t="shared" si="54"/>
        <v>0</v>
      </c>
      <c r="R132" s="11">
        <f t="shared" si="54"/>
        <v>0</v>
      </c>
      <c r="S132" s="11">
        <f t="shared" si="54"/>
        <v>0</v>
      </c>
      <c r="T132" s="11">
        <f t="shared" si="54"/>
        <v>0</v>
      </c>
      <c r="U132" s="11">
        <f t="shared" si="54"/>
        <v>0</v>
      </c>
      <c r="V132" s="11">
        <f t="shared" si="54"/>
        <v>0</v>
      </c>
      <c r="W132" s="11">
        <f t="shared" si="54"/>
        <v>0</v>
      </c>
    </row>
    <row r="133" spans="1:28" outlineLevel="1" x14ac:dyDescent="0.2">
      <c r="B133" s="4" t="s">
        <v>20</v>
      </c>
      <c r="C133" s="11">
        <f t="shared" ref="C133:W133" si="55">IFERROR(C120/C126,0)</f>
        <v>0.94039229605251784</v>
      </c>
      <c r="D133" s="11">
        <f t="shared" si="55"/>
        <v>0.92920652334150267</v>
      </c>
      <c r="E133" s="11">
        <f t="shared" si="55"/>
        <v>0.93070301220540486</v>
      </c>
      <c r="F133" s="11">
        <f t="shared" si="55"/>
        <v>0.93524703425516276</v>
      </c>
      <c r="G133" s="11">
        <f t="shared" si="55"/>
        <v>0.94800788223460297</v>
      </c>
      <c r="H133" s="11">
        <f t="shared" si="55"/>
        <v>0.94925905475454475</v>
      </c>
      <c r="I133" s="11">
        <f t="shared" si="55"/>
        <v>0.98190673432436082</v>
      </c>
      <c r="J133" s="11">
        <f t="shared" si="55"/>
        <v>0.97849632702496969</v>
      </c>
      <c r="K133" s="11">
        <f t="shared" si="55"/>
        <v>0.97319502834150373</v>
      </c>
      <c r="L133" s="11">
        <f t="shared" si="55"/>
        <v>0.97973926958857827</v>
      </c>
      <c r="M133" s="11">
        <f t="shared" si="55"/>
        <v>0.94569002801334456</v>
      </c>
      <c r="N133" s="11">
        <f t="shared" si="55"/>
        <v>0.93927582011945721</v>
      </c>
      <c r="O133" s="11">
        <f t="shared" si="55"/>
        <v>0.94259741713634815</v>
      </c>
      <c r="P133" s="11">
        <f t="shared" si="55"/>
        <v>0.94525548394248038</v>
      </c>
      <c r="Q133" s="11">
        <f t="shared" si="55"/>
        <v>0.9443330767944258</v>
      </c>
      <c r="R133" s="11">
        <f t="shared" si="55"/>
        <v>0.9767742736658761</v>
      </c>
      <c r="S133" s="11">
        <f t="shared" si="55"/>
        <v>0.97657546053112754</v>
      </c>
      <c r="T133" s="11">
        <f t="shared" si="55"/>
        <v>0.97493942289128821</v>
      </c>
      <c r="U133" s="11">
        <f t="shared" si="55"/>
        <v>0.97004608052536667</v>
      </c>
      <c r="V133" s="11">
        <f t="shared" si="55"/>
        <v>0.96880607718688638</v>
      </c>
      <c r="W133" s="11">
        <f t="shared" si="55"/>
        <v>0.96563241524977461</v>
      </c>
    </row>
    <row r="134" spans="1:28" outlineLevel="1" x14ac:dyDescent="0.2">
      <c r="B134" s="4" t="s">
        <v>0</v>
      </c>
      <c r="C134" s="11">
        <f t="shared" ref="C134:W134" si="56">IFERROR(C121/C126,0)</f>
        <v>0</v>
      </c>
      <c r="D134" s="11">
        <f t="shared" si="56"/>
        <v>0</v>
      </c>
      <c r="E134" s="11">
        <f t="shared" si="56"/>
        <v>0</v>
      </c>
      <c r="F134" s="11">
        <f t="shared" si="56"/>
        <v>0</v>
      </c>
      <c r="G134" s="11">
        <f t="shared" si="56"/>
        <v>0</v>
      </c>
      <c r="H134" s="11">
        <f t="shared" si="56"/>
        <v>0</v>
      </c>
      <c r="I134" s="11">
        <f t="shared" si="56"/>
        <v>0</v>
      </c>
      <c r="J134" s="11">
        <f t="shared" si="56"/>
        <v>0</v>
      </c>
      <c r="K134" s="11">
        <f t="shared" si="56"/>
        <v>0</v>
      </c>
      <c r="L134" s="11">
        <f t="shared" si="56"/>
        <v>0</v>
      </c>
      <c r="M134" s="11">
        <f t="shared" si="56"/>
        <v>3.3661067517093933E-2</v>
      </c>
      <c r="N134" s="11">
        <f t="shared" si="56"/>
        <v>3.9953683641518557E-2</v>
      </c>
      <c r="O134" s="11">
        <f t="shared" si="56"/>
        <v>3.7320072188049537E-2</v>
      </c>
      <c r="P134" s="11">
        <f t="shared" si="56"/>
        <v>3.3754527574352371E-2</v>
      </c>
      <c r="Q134" s="11">
        <f t="shared" si="56"/>
        <v>3.4543796577402468E-2</v>
      </c>
      <c r="R134" s="11">
        <f t="shared" si="56"/>
        <v>0</v>
      </c>
      <c r="S134" s="11">
        <f t="shared" si="56"/>
        <v>0</v>
      </c>
      <c r="T134" s="11">
        <f t="shared" si="56"/>
        <v>0</v>
      </c>
      <c r="U134" s="11">
        <f t="shared" si="56"/>
        <v>0</v>
      </c>
      <c r="V134" s="11">
        <f t="shared" si="56"/>
        <v>0</v>
      </c>
      <c r="W134" s="11">
        <f t="shared" si="56"/>
        <v>0</v>
      </c>
    </row>
    <row r="135" spans="1:28" outlineLevel="1" x14ac:dyDescent="0.2">
      <c r="B135" s="4" t="s">
        <v>22</v>
      </c>
      <c r="C135" s="11">
        <f t="shared" ref="C135:W135" si="57">IFERROR(C122/C126,0)</f>
        <v>0</v>
      </c>
      <c r="D135" s="11">
        <f t="shared" si="57"/>
        <v>0</v>
      </c>
      <c r="E135" s="11">
        <f t="shared" si="57"/>
        <v>0</v>
      </c>
      <c r="F135" s="11">
        <f t="shared" si="57"/>
        <v>0</v>
      </c>
      <c r="G135" s="11">
        <f t="shared" si="57"/>
        <v>0</v>
      </c>
      <c r="H135" s="11">
        <f t="shared" si="57"/>
        <v>0</v>
      </c>
      <c r="I135" s="11">
        <f t="shared" si="57"/>
        <v>0</v>
      </c>
      <c r="J135" s="11">
        <f t="shared" si="57"/>
        <v>0</v>
      </c>
      <c r="K135" s="11">
        <f t="shared" si="57"/>
        <v>0</v>
      </c>
      <c r="L135" s="11">
        <f t="shared" si="57"/>
        <v>0</v>
      </c>
      <c r="M135" s="11">
        <f t="shared" si="57"/>
        <v>0</v>
      </c>
      <c r="N135" s="11">
        <f t="shared" si="57"/>
        <v>0</v>
      </c>
      <c r="O135" s="11">
        <f t="shared" si="57"/>
        <v>0</v>
      </c>
      <c r="P135" s="11">
        <f t="shared" si="57"/>
        <v>0</v>
      </c>
      <c r="Q135" s="11">
        <f t="shared" si="57"/>
        <v>0</v>
      </c>
      <c r="R135" s="11">
        <f t="shared" si="57"/>
        <v>0</v>
      </c>
      <c r="S135" s="11">
        <f t="shared" si="57"/>
        <v>0</v>
      </c>
      <c r="T135" s="11">
        <f t="shared" si="57"/>
        <v>0</v>
      </c>
      <c r="U135" s="11">
        <f t="shared" si="57"/>
        <v>0</v>
      </c>
      <c r="V135" s="11">
        <f t="shared" si="57"/>
        <v>0</v>
      </c>
      <c r="W135" s="11">
        <f t="shared" si="57"/>
        <v>0</v>
      </c>
    </row>
    <row r="136" spans="1:28" x14ac:dyDescent="0.2">
      <c r="B136" s="4" t="s">
        <v>23</v>
      </c>
      <c r="C136" s="11">
        <f t="shared" ref="C136:W136" si="58">IFERROR(C123/C126,0)</f>
        <v>1.7719818718767262E-5</v>
      </c>
      <c r="D136" s="11">
        <f t="shared" si="58"/>
        <v>1.1049523652101853E-5</v>
      </c>
      <c r="E136" s="11">
        <f t="shared" si="58"/>
        <v>6.9340425846489013E-6</v>
      </c>
      <c r="F136" s="11">
        <f t="shared" si="58"/>
        <v>7.221441010925527E-6</v>
      </c>
      <c r="G136" s="11">
        <f t="shared" si="58"/>
        <v>7.1191752479062084E-6</v>
      </c>
      <c r="H136" s="11">
        <f t="shared" si="58"/>
        <v>8.3623754027349316E-6</v>
      </c>
      <c r="I136" s="11">
        <f t="shared" si="58"/>
        <v>2.2149608434170069E-5</v>
      </c>
      <c r="J136" s="11">
        <f t="shared" si="58"/>
        <v>2.0171972005746532E-5</v>
      </c>
      <c r="K136" s="11">
        <f t="shared" si="58"/>
        <v>2.2788190692545999E-5</v>
      </c>
      <c r="L136" s="11">
        <f t="shared" si="58"/>
        <v>2.5618257584917684E-5</v>
      </c>
      <c r="M136" s="11">
        <f t="shared" si="58"/>
        <v>4.0984369693987858E-5</v>
      </c>
      <c r="N136" s="11">
        <f t="shared" si="58"/>
        <v>8.097898584251935E-5</v>
      </c>
      <c r="O136" s="11">
        <f t="shared" si="58"/>
        <v>8.4963003595471895E-5</v>
      </c>
      <c r="P136" s="11">
        <f t="shared" si="58"/>
        <v>6.678901165486826E-5</v>
      </c>
      <c r="Q136" s="11">
        <f t="shared" si="58"/>
        <v>6.4099293313263771E-5</v>
      </c>
      <c r="R136" s="11">
        <f t="shared" si="58"/>
        <v>5.0253008049988615E-5</v>
      </c>
      <c r="S136" s="11">
        <f t="shared" si="58"/>
        <v>3.9438396638804819E-5</v>
      </c>
      <c r="T136" s="11">
        <f t="shared" si="58"/>
        <v>3.0902288172144889E-5</v>
      </c>
      <c r="U136" s="11">
        <f t="shared" si="58"/>
        <v>2.3323746558328582E-5</v>
      </c>
      <c r="V136" s="11">
        <f t="shared" si="58"/>
        <v>1.904808489467187E-5</v>
      </c>
      <c r="W136" s="11">
        <f t="shared" si="58"/>
        <v>1.1792310796304044E-5</v>
      </c>
    </row>
    <row r="137" spans="1:28" x14ac:dyDescent="0.2">
      <c r="B137" s="4" t="s">
        <v>17</v>
      </c>
      <c r="C137" s="11">
        <f t="shared" ref="C137:W137" si="59">IFERROR(C124/C126,0)</f>
        <v>0</v>
      </c>
      <c r="D137" s="11">
        <f t="shared" si="59"/>
        <v>0</v>
      </c>
      <c r="E137" s="11">
        <f t="shared" si="59"/>
        <v>0</v>
      </c>
      <c r="F137" s="11">
        <f t="shared" si="59"/>
        <v>0</v>
      </c>
      <c r="G137" s="11">
        <f t="shared" si="59"/>
        <v>0</v>
      </c>
      <c r="H137" s="11">
        <f t="shared" si="59"/>
        <v>0</v>
      </c>
      <c r="I137" s="11">
        <f t="shared" si="59"/>
        <v>0</v>
      </c>
      <c r="J137" s="11">
        <f t="shared" si="59"/>
        <v>0</v>
      </c>
      <c r="K137" s="11">
        <f t="shared" si="59"/>
        <v>0</v>
      </c>
      <c r="L137" s="11">
        <f t="shared" si="59"/>
        <v>0</v>
      </c>
      <c r="M137" s="11">
        <f t="shared" si="59"/>
        <v>0</v>
      </c>
      <c r="N137" s="11">
        <f t="shared" si="59"/>
        <v>0</v>
      </c>
      <c r="O137" s="11">
        <f t="shared" si="59"/>
        <v>0</v>
      </c>
      <c r="P137" s="11">
        <f t="shared" si="59"/>
        <v>0</v>
      </c>
      <c r="Q137" s="11">
        <f t="shared" si="59"/>
        <v>0</v>
      </c>
      <c r="R137" s="11">
        <f t="shared" si="59"/>
        <v>0</v>
      </c>
      <c r="S137" s="11">
        <f t="shared" si="59"/>
        <v>0</v>
      </c>
      <c r="T137" s="11">
        <f t="shared" si="59"/>
        <v>0</v>
      </c>
      <c r="U137" s="11">
        <f t="shared" si="59"/>
        <v>0</v>
      </c>
      <c r="V137" s="11">
        <f t="shared" si="59"/>
        <v>0</v>
      </c>
      <c r="W137" s="11">
        <f t="shared" si="59"/>
        <v>0</v>
      </c>
    </row>
    <row r="138" spans="1:28" s="31" customFormat="1" x14ac:dyDescent="0.2">
      <c r="A138" s="1"/>
      <c r="B138" s="4" t="s">
        <v>1</v>
      </c>
      <c r="C138" s="11">
        <f t="shared" ref="C138:W138" si="60">IFERROR(C125/C126,0)</f>
        <v>1.1060507344711274E-2</v>
      </c>
      <c r="D138" s="11">
        <f t="shared" si="60"/>
        <v>1.141241738818752E-2</v>
      </c>
      <c r="E138" s="11">
        <f t="shared" si="60"/>
        <v>9.8643345972392899E-3</v>
      </c>
      <c r="F138" s="11">
        <f t="shared" si="60"/>
        <v>8.4838594124528911E-3</v>
      </c>
      <c r="G138" s="11">
        <f t="shared" si="60"/>
        <v>7.4693042775092278E-3</v>
      </c>
      <c r="H138" s="11">
        <f t="shared" si="60"/>
        <v>6.3236774699916998E-3</v>
      </c>
      <c r="I138" s="11">
        <f t="shared" si="60"/>
        <v>8.2105947192828328E-3</v>
      </c>
      <c r="J138" s="11">
        <f t="shared" si="60"/>
        <v>1.1043072987690847E-2</v>
      </c>
      <c r="K138" s="11">
        <f t="shared" si="60"/>
        <v>1.3954002318919844E-2</v>
      </c>
      <c r="L138" s="11">
        <f t="shared" si="60"/>
        <v>9.1386392287460955E-3</v>
      </c>
      <c r="M138" s="11">
        <f t="shared" si="60"/>
        <v>9.3571251278721946E-3</v>
      </c>
      <c r="N138" s="11">
        <f t="shared" si="60"/>
        <v>9.0435721868710097E-3</v>
      </c>
      <c r="O138" s="11">
        <f t="shared" si="60"/>
        <v>8.0516677646964279E-3</v>
      </c>
      <c r="P138" s="11">
        <f t="shared" si="60"/>
        <v>6.8405432034268493E-3</v>
      </c>
      <c r="Q138" s="11">
        <f t="shared" si="60"/>
        <v>5.4400244633234403E-3</v>
      </c>
      <c r="R138" s="11">
        <f t="shared" si="60"/>
        <v>5.3354374873120372E-3</v>
      </c>
      <c r="S138" s="11">
        <f t="shared" si="60"/>
        <v>3.9307330689072858E-3</v>
      </c>
      <c r="T138" s="11">
        <f t="shared" si="60"/>
        <v>4.0774634987921369E-3</v>
      </c>
      <c r="U138" s="11">
        <f t="shared" si="60"/>
        <v>6.3534162464608818E-3</v>
      </c>
      <c r="V138" s="11">
        <f t="shared" si="60"/>
        <v>6.0107855927057285E-3</v>
      </c>
      <c r="W138" s="11">
        <f t="shared" si="60"/>
        <v>4.9771413100933928E-3</v>
      </c>
      <c r="X138" s="1"/>
      <c r="Y138" s="1"/>
      <c r="Z138"/>
      <c r="AA138" s="1"/>
      <c r="AB138" s="1"/>
    </row>
    <row r="139" spans="1:28" outlineLevel="1" x14ac:dyDescent="0.2"/>
    <row r="140" spans="1:28" outlineLevel="1" x14ac:dyDescent="0.2"/>
    <row r="141" spans="1:28" outlineLevel="1" x14ac:dyDescent="0.2">
      <c r="A141" s="32" t="s">
        <v>87</v>
      </c>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4"/>
      <c r="AA141" s="33"/>
      <c r="AB141" s="33"/>
    </row>
    <row r="142" spans="1:28" outlineLevel="1" x14ac:dyDescent="0.2">
      <c r="B142" s="20" t="s">
        <v>88</v>
      </c>
      <c r="C142" s="5">
        <f>'[2]Table 32'!C$15</f>
        <v>288.37876599999998</v>
      </c>
      <c r="D142" s="5">
        <f>'[2]Table 32'!D$15</f>
        <v>184.739643</v>
      </c>
      <c r="E142" s="5">
        <f>'[2]Table 32'!E$15</f>
        <v>203.88514499999999</v>
      </c>
      <c r="F142" s="5">
        <f>'[2]Table 32'!F$15</f>
        <v>215.98606000000001</v>
      </c>
      <c r="G142" s="5">
        <f>'[2]Table 32'!G$15</f>
        <v>253.61990700000001</v>
      </c>
      <c r="H142" s="5">
        <f>'[2]Table 32'!H$15</f>
        <v>271.67891300000002</v>
      </c>
      <c r="I142" s="5">
        <f>'[2]Table 32'!I$15</f>
        <v>268.98397299999999</v>
      </c>
      <c r="J142" s="5">
        <f>'[2]Table 32'!J$15</f>
        <v>286.7235</v>
      </c>
      <c r="K142" s="5">
        <f>'[2]Table 32'!K$15</f>
        <v>283.99694699999998</v>
      </c>
      <c r="L142" s="5">
        <f>'[2]Table 32'!L$15</f>
        <v>251.94119599999999</v>
      </c>
      <c r="M142" s="5">
        <f>'[2]Table 32'!M$15</f>
        <v>266.13810999999998</v>
      </c>
      <c r="N142" s="5">
        <f>'[2]Table 32'!N$15</f>
        <v>248.10640100000001</v>
      </c>
      <c r="O142" s="5">
        <f>'[2]Table 32'!O$15</f>
        <v>266.31070299999999</v>
      </c>
      <c r="P142" s="5">
        <f>'[2]Table 32'!P$15</f>
        <v>273.939975</v>
      </c>
      <c r="Q142" s="5">
        <f>'[2]Table 32'!Q$15</f>
        <v>280.12978900000002</v>
      </c>
      <c r="R142" s="5">
        <f>'[2]Table 32'!R$15</f>
        <v>305.57118500000001</v>
      </c>
      <c r="S142" s="5">
        <f>'[2]Table 32'!S$15</f>
        <v>320.31192099999998</v>
      </c>
      <c r="T142" s="5">
        <f>'[2]Table 32'!T$15</f>
        <v>345.594314</v>
      </c>
      <c r="U142" s="5">
        <f>'[2]Table 32'!U$15</f>
        <v>366.05533200000002</v>
      </c>
      <c r="V142" s="5">
        <f>'[2]Table 32'!V$15</f>
        <v>356.03918099999999</v>
      </c>
      <c r="W142" s="5">
        <f>'[2]Table 32'!W$15</f>
        <v>343.36907000000002</v>
      </c>
      <c r="Z142" s="21"/>
      <c r="AB142"/>
    </row>
    <row r="143" spans="1:28" outlineLevel="1" x14ac:dyDescent="0.2">
      <c r="B143" s="7" t="s">
        <v>89</v>
      </c>
      <c r="C143" s="5"/>
      <c r="D143" s="5"/>
      <c r="E143" s="5"/>
      <c r="F143" s="5"/>
      <c r="G143" s="5"/>
      <c r="H143" s="5"/>
      <c r="I143" s="5"/>
      <c r="J143" s="5"/>
      <c r="K143" s="5"/>
      <c r="L143" s="5"/>
      <c r="M143" s="5"/>
      <c r="N143" s="5"/>
      <c r="O143" s="5"/>
      <c r="P143" s="5"/>
      <c r="Q143" s="5"/>
      <c r="R143" s="5"/>
      <c r="S143" s="5"/>
      <c r="T143" s="5"/>
      <c r="U143" s="5"/>
      <c r="V143" s="5"/>
      <c r="W143" s="5"/>
      <c r="Z143" s="21"/>
      <c r="AB143"/>
    </row>
    <row r="144" spans="1:28" outlineLevel="1" x14ac:dyDescent="0.2">
      <c r="B144" s="7" t="s">
        <v>25</v>
      </c>
      <c r="C144" s="5">
        <f>'[2]Table 32'!C$26</f>
        <v>47.780999999999999</v>
      </c>
      <c r="D144" s="5">
        <f>'[2]Table 32'!D$26</f>
        <v>29.405999999999999</v>
      </c>
      <c r="E144" s="5">
        <f>'[2]Table 32'!E$26</f>
        <v>30.42</v>
      </c>
      <c r="F144" s="5">
        <f>'[2]Table 32'!F$26</f>
        <v>32.817999999999998</v>
      </c>
      <c r="G144" s="5">
        <f>'[2]Table 32'!G$26</f>
        <v>37.131999999999998</v>
      </c>
      <c r="H144" s="5">
        <f>'[2]Table 32'!H$26</f>
        <v>41.4</v>
      </c>
      <c r="I144" s="5">
        <f>'[2]Table 32'!I$26</f>
        <v>45.936999999999998</v>
      </c>
      <c r="J144" s="5">
        <f>'[2]Table 32'!J$26</f>
        <v>49.137</v>
      </c>
      <c r="K144" s="5">
        <f>'[2]Table 32'!K$26</f>
        <v>54.856999999999999</v>
      </c>
      <c r="L144" s="5">
        <f>'[2]Table 32'!L$26</f>
        <v>57.253999999999998</v>
      </c>
      <c r="M144" s="5">
        <f>'[2]Table 32'!M$26</f>
        <v>59.655999999999999</v>
      </c>
      <c r="N144" s="5">
        <f>'[2]Table 32'!N$26</f>
        <v>59.406999999999996</v>
      </c>
      <c r="O144" s="5">
        <f>'[2]Table 32'!O$26</f>
        <v>61.19</v>
      </c>
      <c r="P144" s="5">
        <f>'[2]Table 32'!P$26</f>
        <v>63.826999999999998</v>
      </c>
      <c r="Q144" s="5">
        <f>'[2]Table 32'!Q$26</f>
        <v>64.715999999999994</v>
      </c>
      <c r="R144" s="5">
        <f>'[2]Table 32'!R$26</f>
        <v>70.501000000000005</v>
      </c>
      <c r="S144" s="5">
        <f>'[2]Table 32'!S$26</f>
        <v>65.388000000000005</v>
      </c>
      <c r="T144" s="5">
        <f>'[2]Table 32'!T$26</f>
        <v>70.634</v>
      </c>
      <c r="U144" s="5">
        <f>'[2]Table 32'!U$26</f>
        <v>73.378</v>
      </c>
      <c r="V144" s="5">
        <f>'[2]Table 32'!V$26</f>
        <v>75.188999999999993</v>
      </c>
      <c r="W144" s="5">
        <f>'[2]Table 32'!W$26</f>
        <v>76.591999999999999</v>
      </c>
      <c r="Z144" s="21" t="s">
        <v>93</v>
      </c>
      <c r="AB144"/>
    </row>
    <row r="145" spans="2:28" outlineLevel="1" x14ac:dyDescent="0.2">
      <c r="B145" s="7" t="s">
        <v>30</v>
      </c>
      <c r="C145" s="5">
        <f>'[2]Table 32'!C$27</f>
        <v>5486.7024760000004</v>
      </c>
      <c r="D145" s="5">
        <f>'[2]Table 32'!D$27</f>
        <v>5149.305445</v>
      </c>
      <c r="E145" s="5">
        <f>'[2]Table 32'!E$27</f>
        <v>5277.4487209999998</v>
      </c>
      <c r="F145" s="5">
        <f>'[2]Table 32'!F$27</f>
        <v>5182.0591610000001</v>
      </c>
      <c r="G145" s="5">
        <f>'[2]Table 32'!G$27</f>
        <v>5378.1043470000004</v>
      </c>
      <c r="H145" s="5">
        <f>'[2]Table 32'!H$27</f>
        <v>5166.9967790000001</v>
      </c>
      <c r="I145" s="5">
        <f>'[2]Table 32'!I$27</f>
        <v>4610.3953410000004</v>
      </c>
      <c r="J145" s="5">
        <f>'[2]Table 32'!J$27</f>
        <v>4594.8113780000003</v>
      </c>
      <c r="K145" s="5">
        <f>'[2]Table 32'!K$27</f>
        <v>4076.3397519999999</v>
      </c>
      <c r="L145" s="5">
        <f>'[2]Table 32'!L$27</f>
        <v>4085.3120180000001</v>
      </c>
      <c r="M145" s="5">
        <f>'[2]Table 32'!M$27</f>
        <v>4141.7397019999999</v>
      </c>
      <c r="N145" s="5">
        <f>'[2]Table 32'!N$27</f>
        <v>3877.3539839999999</v>
      </c>
      <c r="O145" s="5">
        <f>'[2]Table 32'!O$27</f>
        <v>4040.620938</v>
      </c>
      <c r="P145" s="5">
        <f>'[2]Table 32'!P$27</f>
        <v>3984.5532170000001</v>
      </c>
      <c r="Q145" s="5">
        <f>'[2]Table 32'!Q$27</f>
        <v>4018.6959569999999</v>
      </c>
      <c r="R145" s="5">
        <f>'[2]Table 32'!R$27</f>
        <v>4023.9579549999999</v>
      </c>
      <c r="S145" s="5">
        <f>'[2]Table 32'!S$27</f>
        <v>4275.4568680000002</v>
      </c>
      <c r="T145" s="5">
        <f>'[2]Table 32'!T$27</f>
        <v>4216.2318359999999</v>
      </c>
      <c r="U145" s="5">
        <f>'[2]Table 32'!U$27</f>
        <v>4298.9082500000004</v>
      </c>
      <c r="V145" s="5">
        <f>'[2]Table 32'!V$27</f>
        <v>4073.5699679999998</v>
      </c>
      <c r="W145" s="5">
        <f>'[2]Table 32'!W$27</f>
        <v>3722.0834140000002</v>
      </c>
      <c r="Z145" s="21" t="s">
        <v>93</v>
      </c>
      <c r="AB145"/>
    </row>
    <row r="146" spans="2:28" outlineLevel="1" x14ac:dyDescent="0.2">
      <c r="B146" s="7" t="s">
        <v>31</v>
      </c>
      <c r="C146" s="5">
        <f t="shared" ref="C146:W146" si="61">C144*C145/1000</f>
        <v>262.16013100575606</v>
      </c>
      <c r="D146" s="5">
        <f t="shared" si="61"/>
        <v>151.42047591566998</v>
      </c>
      <c r="E146" s="5">
        <f t="shared" si="61"/>
        <v>160.53999009282001</v>
      </c>
      <c r="F146" s="5">
        <f t="shared" si="61"/>
        <v>170.06481754569799</v>
      </c>
      <c r="G146" s="5">
        <f t="shared" si="61"/>
        <v>199.699770612804</v>
      </c>
      <c r="H146" s="5">
        <f t="shared" si="61"/>
        <v>213.91366665059999</v>
      </c>
      <c r="I146" s="5">
        <f t="shared" si="61"/>
        <v>211.78773077951701</v>
      </c>
      <c r="J146" s="5">
        <f t="shared" si="61"/>
        <v>225.77524668078601</v>
      </c>
      <c r="K146" s="5">
        <f t="shared" si="61"/>
        <v>223.615769775464</v>
      </c>
      <c r="L146" s="5">
        <f t="shared" si="61"/>
        <v>233.900454278572</v>
      </c>
      <c r="M146" s="5">
        <f t="shared" si="61"/>
        <v>247.07962366251201</v>
      </c>
      <c r="N146" s="5">
        <f t="shared" si="61"/>
        <v>230.34196812748797</v>
      </c>
      <c r="O146" s="5">
        <f t="shared" si="61"/>
        <v>247.24559519621999</v>
      </c>
      <c r="P146" s="5">
        <f t="shared" si="61"/>
        <v>254.32207818145901</v>
      </c>
      <c r="Q146" s="5">
        <f t="shared" si="61"/>
        <v>260.073927553212</v>
      </c>
      <c r="R146" s="5">
        <f t="shared" si="61"/>
        <v>283.69305978545498</v>
      </c>
      <c r="S146" s="5">
        <f t="shared" si="61"/>
        <v>279.56357368478405</v>
      </c>
      <c r="T146" s="5">
        <f t="shared" si="61"/>
        <v>297.80931950402402</v>
      </c>
      <c r="U146" s="5">
        <f t="shared" si="61"/>
        <v>315.44528956850002</v>
      </c>
      <c r="V146" s="5">
        <f t="shared" si="61"/>
        <v>306.28765232395193</v>
      </c>
      <c r="W146" s="5">
        <f t="shared" si="61"/>
        <v>285.081812845088</v>
      </c>
    </row>
    <row r="147" spans="2:28" outlineLevel="1" x14ac:dyDescent="0.2">
      <c r="B147" s="7" t="s">
        <v>140</v>
      </c>
      <c r="C147" s="14">
        <f t="shared" ref="C147:W147" si="62">C142/C146</f>
        <v>1.1000100011151897</v>
      </c>
      <c r="D147" s="14">
        <f t="shared" si="62"/>
        <v>1.2200439992203322</v>
      </c>
      <c r="E147" s="14">
        <f t="shared" si="62"/>
        <v>1.2699959983934157</v>
      </c>
      <c r="F147" s="14">
        <f t="shared" si="62"/>
        <v>1.2700220017109802</v>
      </c>
      <c r="G147" s="14">
        <f t="shared" si="62"/>
        <v>1.2700060006165017</v>
      </c>
      <c r="H147" s="14">
        <f t="shared" si="62"/>
        <v>1.2700399990981035</v>
      </c>
      <c r="I147" s="14">
        <f t="shared" si="62"/>
        <v>1.2700640023383956</v>
      </c>
      <c r="J147" s="14">
        <f t="shared" si="62"/>
        <v>1.2699509986822697</v>
      </c>
      <c r="K147" s="14">
        <f t="shared" si="62"/>
        <v>1.270021999276552</v>
      </c>
      <c r="L147" s="14">
        <f t="shared" si="62"/>
        <v>1.0771299986443881</v>
      </c>
      <c r="M147" s="14">
        <f t="shared" si="62"/>
        <v>1.077134998244615</v>
      </c>
      <c r="N147" s="14">
        <f t="shared" si="62"/>
        <v>1.0771219982920346</v>
      </c>
      <c r="O147" s="14">
        <f t="shared" si="62"/>
        <v>1.0771099998309352</v>
      </c>
      <c r="P147" s="14">
        <f t="shared" si="62"/>
        <v>1.0771380013832053</v>
      </c>
      <c r="Q147" s="14">
        <f t="shared" si="62"/>
        <v>1.0771160017287182</v>
      </c>
      <c r="R147" s="14">
        <f t="shared" si="62"/>
        <v>1.077119000482742</v>
      </c>
      <c r="S147" s="14">
        <f t="shared" si="62"/>
        <v>1.1457569982316826</v>
      </c>
      <c r="T147" s="14">
        <f t="shared" si="62"/>
        <v>1.1604550004531684</v>
      </c>
      <c r="U147" s="14">
        <f t="shared" si="62"/>
        <v>1.1604400005488427</v>
      </c>
      <c r="V147" s="14">
        <f t="shared" si="62"/>
        <v>1.1624340005173543</v>
      </c>
      <c r="W147" s="14">
        <f t="shared" si="62"/>
        <v>1.2044579995237543</v>
      </c>
    </row>
    <row r="148" spans="2:28" outlineLevel="1" x14ac:dyDescent="0.2">
      <c r="B148" s="7" t="s">
        <v>90</v>
      </c>
      <c r="C148" s="5">
        <f t="shared" ref="C148:W148" si="63">C145*C147</f>
        <v>6035.4275967434742</v>
      </c>
      <c r="D148" s="5">
        <f t="shared" si="63"/>
        <v>6282.3792083248327</v>
      </c>
      <c r="E148" s="5">
        <f t="shared" si="63"/>
        <v>6702.3387573964492</v>
      </c>
      <c r="F148" s="5">
        <f t="shared" si="63"/>
        <v>6581.329148637943</v>
      </c>
      <c r="G148" s="5">
        <f t="shared" si="63"/>
        <v>6830.2247926316932</v>
      </c>
      <c r="H148" s="5">
        <f t="shared" si="63"/>
        <v>6562.2925845410637</v>
      </c>
      <c r="I148" s="5">
        <f t="shared" si="63"/>
        <v>5855.4971591527528</v>
      </c>
      <c r="J148" s="5">
        <f t="shared" si="63"/>
        <v>5835.1852982477558</v>
      </c>
      <c r="K148" s="5">
        <f t="shared" si="63"/>
        <v>5177.0411615655239</v>
      </c>
      <c r="L148" s="5">
        <f t="shared" si="63"/>
        <v>4400.4121284102421</v>
      </c>
      <c r="M148" s="5">
        <f t="shared" si="63"/>
        <v>4461.2127866434221</v>
      </c>
      <c r="N148" s="5">
        <f t="shared" si="63"/>
        <v>4176.3832713316615</v>
      </c>
      <c r="O148" s="5">
        <f t="shared" si="63"/>
        <v>4352.1932178460538</v>
      </c>
      <c r="P148" s="5">
        <f t="shared" si="63"/>
        <v>4291.9136885644011</v>
      </c>
      <c r="Q148" s="5">
        <f t="shared" si="63"/>
        <v>4328.6017213672048</v>
      </c>
      <c r="R148" s="5">
        <f t="shared" si="63"/>
        <v>4334.2815704741788</v>
      </c>
      <c r="S148" s="5">
        <f t="shared" si="63"/>
        <v>4898.6346271487118</v>
      </c>
      <c r="T148" s="5">
        <f t="shared" si="63"/>
        <v>4892.7473171560432</v>
      </c>
      <c r="U148" s="5">
        <f t="shared" si="63"/>
        <v>4988.6250919894246</v>
      </c>
      <c r="V148" s="5">
        <f t="shared" si="63"/>
        <v>4735.2562342895908</v>
      </c>
      <c r="W148" s="5">
        <f t="shared" si="63"/>
        <v>4483.0931428869862</v>
      </c>
    </row>
    <row r="149" spans="2:28" outlineLevel="1" x14ac:dyDescent="0.2"/>
    <row r="150" spans="2:28" outlineLevel="1" x14ac:dyDescent="0.2">
      <c r="B150" s="8" t="s">
        <v>14</v>
      </c>
      <c r="C150" s="13"/>
    </row>
    <row r="151" spans="2:28" outlineLevel="1" x14ac:dyDescent="0.2">
      <c r="B151" s="4" t="s">
        <v>18</v>
      </c>
      <c r="C151" s="5"/>
      <c r="D151" s="5"/>
      <c r="E151" s="5"/>
      <c r="F151" s="5"/>
      <c r="G151" s="5"/>
      <c r="H151" s="5"/>
      <c r="I151" s="5"/>
      <c r="J151" s="5"/>
      <c r="K151" s="5"/>
      <c r="L151" s="5"/>
      <c r="M151" s="5"/>
      <c r="N151" s="5"/>
      <c r="O151" s="5"/>
      <c r="P151" s="5"/>
      <c r="Q151" s="5"/>
      <c r="R151" s="5"/>
      <c r="S151" s="5"/>
      <c r="T151" s="5"/>
      <c r="U151" s="5"/>
      <c r="V151" s="5"/>
      <c r="W151" s="5"/>
      <c r="Z151" s="21"/>
    </row>
    <row r="152" spans="2:28" outlineLevel="1" x14ac:dyDescent="0.2">
      <c r="B152" s="4" t="s">
        <v>19</v>
      </c>
      <c r="C152" s="5"/>
      <c r="D152" s="5"/>
      <c r="E152" s="5"/>
      <c r="F152" s="5"/>
      <c r="G152" s="5"/>
      <c r="H152" s="5"/>
      <c r="I152" s="5"/>
      <c r="J152" s="5"/>
      <c r="K152" s="5"/>
      <c r="L152" s="5"/>
      <c r="M152" s="5"/>
      <c r="N152" s="5"/>
      <c r="O152" s="5"/>
      <c r="P152" s="5"/>
      <c r="Q152" s="5"/>
      <c r="R152" s="5"/>
      <c r="S152" s="5"/>
      <c r="T152" s="5"/>
      <c r="U152" s="5"/>
      <c r="V152" s="5"/>
      <c r="W152" s="5"/>
      <c r="Z152" s="21"/>
    </row>
    <row r="153" spans="2:28" outlineLevel="1" x14ac:dyDescent="0.2">
      <c r="B153" s="4" t="s">
        <v>16</v>
      </c>
      <c r="C153" s="5"/>
      <c r="D153" s="5"/>
      <c r="E153" s="5"/>
      <c r="F153" s="5"/>
      <c r="G153" s="5"/>
      <c r="H153" s="5"/>
      <c r="I153" s="5"/>
      <c r="J153" s="5"/>
      <c r="K153" s="5"/>
      <c r="L153" s="5"/>
      <c r="M153" s="5"/>
      <c r="N153" s="5"/>
      <c r="O153" s="5"/>
      <c r="P153" s="5"/>
      <c r="Q153" s="5"/>
      <c r="R153" s="5"/>
      <c r="S153" s="5"/>
      <c r="T153" s="5"/>
      <c r="U153" s="5"/>
      <c r="V153" s="5"/>
      <c r="W153" s="5"/>
      <c r="Z153" s="21"/>
    </row>
    <row r="154" spans="2:28" outlineLevel="1" x14ac:dyDescent="0.2">
      <c r="B154" s="4" t="s">
        <v>21</v>
      </c>
      <c r="C154" s="5"/>
      <c r="D154" s="5"/>
      <c r="E154" s="5"/>
      <c r="F154" s="5"/>
      <c r="G154" s="5"/>
      <c r="H154" s="5"/>
      <c r="I154" s="5"/>
      <c r="J154" s="5"/>
      <c r="K154" s="5"/>
      <c r="L154" s="5"/>
      <c r="M154" s="5"/>
      <c r="N154" s="5"/>
      <c r="O154" s="5"/>
      <c r="P154" s="5"/>
      <c r="Q154" s="5"/>
      <c r="R154" s="5"/>
      <c r="S154" s="5"/>
      <c r="T154" s="5"/>
      <c r="U154" s="5"/>
      <c r="V154" s="5"/>
      <c r="W154" s="5"/>
      <c r="Z154" s="21"/>
    </row>
    <row r="155" spans="2:28" outlineLevel="1" x14ac:dyDescent="0.2">
      <c r="B155" s="4" t="s">
        <v>20</v>
      </c>
      <c r="C155" s="5">
        <f>'[2]Table 32'!C$12*1000</f>
        <v>431.25299999999999</v>
      </c>
      <c r="D155" s="5">
        <f>'[2]Table 32'!D$12*1000</f>
        <v>249.08699999999999</v>
      </c>
      <c r="E155" s="5">
        <f>'[2]Table 32'!E$12*1000</f>
        <v>264.08799999999997</v>
      </c>
      <c r="F155" s="5">
        <f>'[2]Table 32'!F$12*1000</f>
        <v>279.75700000000001</v>
      </c>
      <c r="G155" s="5">
        <f>'[2]Table 32'!G$12*1000</f>
        <v>328.50600000000003</v>
      </c>
      <c r="H155" s="5">
        <f>'[2]Table 32'!H$12*1000</f>
        <v>321.94</v>
      </c>
      <c r="I155" s="5">
        <f>'[2]Table 32'!I$12*1000</f>
        <v>318.74099999999999</v>
      </c>
      <c r="J155" s="5">
        <f>'[2]Table 32'!J$12*1000</f>
        <v>331.89000000000004</v>
      </c>
      <c r="K155" s="5">
        <f>'[2]Table 32'!K$12*1000</f>
        <v>328.71499999999997</v>
      </c>
      <c r="L155" s="5">
        <f>'[2]Table 32'!L$12*1000</f>
        <v>442.072</v>
      </c>
      <c r="M155" s="5">
        <f>'[2]Table 32'!M$12*1000</f>
        <v>466.98</v>
      </c>
      <c r="N155" s="5">
        <f>'[2]Table 32'!N$12*1000</f>
        <v>435.346</v>
      </c>
      <c r="O155" s="5">
        <f>'[2]Table 32'!O$12*1000</f>
        <v>467.29399999999998</v>
      </c>
      <c r="P155" s="5">
        <f>'[2]Table 32'!P$12*1000</f>
        <v>480.66900000000004</v>
      </c>
      <c r="Q155" s="5">
        <f>'[2]Table 32'!Q$12*1000</f>
        <v>491.53999999999996</v>
      </c>
      <c r="R155" s="5">
        <f>'[2]Table 32'!R$12*1000</f>
        <v>536.17999999999995</v>
      </c>
      <c r="S155" s="5">
        <f>'[2]Table 32'!S$12*1000</f>
        <v>528.375</v>
      </c>
      <c r="T155" s="5">
        <f>'[2]Table 32'!T$12*1000</f>
        <v>552.43600000000004</v>
      </c>
      <c r="U155" s="5">
        <f>'[2]Table 32'!U$12*1000</f>
        <v>585.15099999999995</v>
      </c>
      <c r="V155" s="5">
        <f>'[2]Table 32'!V$12*1000</f>
        <v>568.16399999999999</v>
      </c>
      <c r="W155" s="5">
        <f>'[2]Table 32'!W$12*1000</f>
        <v>528.827</v>
      </c>
      <c r="Z155" s="21" t="s">
        <v>26</v>
      </c>
    </row>
    <row r="156" spans="2:28" outlineLevel="1" x14ac:dyDescent="0.2">
      <c r="B156" s="4" t="s">
        <v>0</v>
      </c>
      <c r="C156" s="5"/>
      <c r="D156" s="5"/>
      <c r="E156" s="5"/>
      <c r="F156" s="5"/>
      <c r="G156" s="5"/>
      <c r="H156" s="5"/>
      <c r="I156" s="5"/>
      <c r="J156" s="5"/>
      <c r="K156" s="5"/>
      <c r="L156" s="5"/>
      <c r="M156" s="5"/>
      <c r="N156" s="5"/>
      <c r="O156" s="5"/>
      <c r="P156" s="5"/>
      <c r="Q156" s="5"/>
      <c r="R156" s="5"/>
      <c r="S156" s="5"/>
      <c r="T156" s="5"/>
      <c r="U156" s="5"/>
      <c r="V156" s="5"/>
      <c r="W156" s="5"/>
      <c r="Z156" s="21"/>
    </row>
    <row r="157" spans="2:28" outlineLevel="1" x14ac:dyDescent="0.2">
      <c r="B157" s="4" t="s">
        <v>22</v>
      </c>
      <c r="C157" s="5"/>
      <c r="D157" s="5"/>
      <c r="E157" s="5"/>
      <c r="F157" s="5"/>
      <c r="G157" s="5"/>
      <c r="H157" s="5"/>
      <c r="I157" s="5"/>
      <c r="J157" s="5"/>
      <c r="K157" s="5"/>
      <c r="L157" s="5"/>
      <c r="M157" s="5"/>
      <c r="N157" s="5"/>
      <c r="O157" s="5"/>
      <c r="P157" s="5"/>
      <c r="Q157" s="5"/>
      <c r="R157" s="5"/>
      <c r="S157" s="5"/>
      <c r="T157" s="5"/>
      <c r="U157" s="5"/>
      <c r="V157" s="5"/>
      <c r="W157" s="5"/>
      <c r="Z157" s="21"/>
    </row>
    <row r="158" spans="2:28" outlineLevel="1" x14ac:dyDescent="0.2">
      <c r="B158" s="4" t="s">
        <v>23</v>
      </c>
      <c r="C158" s="5"/>
      <c r="D158" s="5"/>
      <c r="E158" s="5"/>
      <c r="F158" s="5"/>
      <c r="G158" s="5"/>
      <c r="H158" s="5"/>
      <c r="I158" s="5"/>
      <c r="J158" s="5"/>
      <c r="K158" s="5"/>
      <c r="L158" s="5"/>
      <c r="M158" s="5"/>
      <c r="N158" s="5"/>
      <c r="O158" s="5"/>
      <c r="P158" s="5"/>
      <c r="Q158" s="5"/>
      <c r="R158" s="5"/>
      <c r="S158" s="5"/>
      <c r="T158" s="5"/>
      <c r="U158" s="5"/>
      <c r="V158" s="5"/>
      <c r="W158" s="5"/>
      <c r="Z158" s="21"/>
    </row>
    <row r="159" spans="2:28" outlineLevel="1" x14ac:dyDescent="0.2">
      <c r="B159" s="4" t="s">
        <v>17</v>
      </c>
      <c r="C159" s="5"/>
      <c r="D159" s="5"/>
      <c r="E159" s="5"/>
      <c r="F159" s="5"/>
      <c r="G159" s="5"/>
      <c r="H159" s="5"/>
      <c r="I159" s="5"/>
      <c r="J159" s="5"/>
      <c r="K159" s="5"/>
      <c r="L159" s="5"/>
      <c r="M159" s="5"/>
      <c r="N159" s="5"/>
      <c r="O159" s="5"/>
      <c r="P159" s="5"/>
      <c r="Q159" s="5"/>
      <c r="R159" s="5"/>
      <c r="S159" s="5"/>
      <c r="T159" s="5"/>
      <c r="U159" s="5"/>
      <c r="V159" s="5"/>
      <c r="W159" s="5"/>
      <c r="Z159" s="21"/>
    </row>
    <row r="160" spans="2:28" outlineLevel="1" x14ac:dyDescent="0.2">
      <c r="B160" s="4" t="s">
        <v>1</v>
      </c>
      <c r="C160" s="5"/>
      <c r="D160" s="5"/>
      <c r="E160" s="5"/>
      <c r="F160" s="5"/>
      <c r="G160" s="5"/>
      <c r="H160" s="5"/>
      <c r="I160" s="5"/>
      <c r="J160" s="5"/>
      <c r="K160" s="5"/>
      <c r="L160" s="5"/>
      <c r="M160" s="5"/>
      <c r="N160" s="5"/>
      <c r="O160" s="5"/>
      <c r="P160" s="5"/>
      <c r="Q160" s="5"/>
      <c r="R160" s="5"/>
      <c r="S160" s="5"/>
      <c r="T160" s="5"/>
      <c r="U160" s="5"/>
      <c r="V160" s="5"/>
      <c r="W160" s="5"/>
      <c r="Z160" s="21"/>
    </row>
    <row r="161" spans="1:28" outlineLevel="1" x14ac:dyDescent="0.2">
      <c r="B161" s="15" t="s">
        <v>9</v>
      </c>
      <c r="C161" s="19">
        <f t="shared" ref="C161:W161" si="64">SUM(C151:C160)</f>
        <v>431.25299999999999</v>
      </c>
      <c r="D161" s="19">
        <f t="shared" si="64"/>
        <v>249.08699999999999</v>
      </c>
      <c r="E161" s="19">
        <f t="shared" si="64"/>
        <v>264.08799999999997</v>
      </c>
      <c r="F161" s="19">
        <f t="shared" si="64"/>
        <v>279.75700000000001</v>
      </c>
      <c r="G161" s="19">
        <f t="shared" si="64"/>
        <v>328.50600000000003</v>
      </c>
      <c r="H161" s="19">
        <f t="shared" si="64"/>
        <v>321.94</v>
      </c>
      <c r="I161" s="19">
        <f t="shared" si="64"/>
        <v>318.74099999999999</v>
      </c>
      <c r="J161" s="19">
        <f t="shared" si="64"/>
        <v>331.89000000000004</v>
      </c>
      <c r="K161" s="19">
        <f t="shared" si="64"/>
        <v>328.71499999999997</v>
      </c>
      <c r="L161" s="19">
        <f t="shared" si="64"/>
        <v>442.072</v>
      </c>
      <c r="M161" s="19">
        <f t="shared" si="64"/>
        <v>466.98</v>
      </c>
      <c r="N161" s="19">
        <f t="shared" si="64"/>
        <v>435.346</v>
      </c>
      <c r="O161" s="19">
        <f t="shared" si="64"/>
        <v>467.29399999999998</v>
      </c>
      <c r="P161" s="19">
        <f t="shared" si="64"/>
        <v>480.66900000000004</v>
      </c>
      <c r="Q161" s="19">
        <f t="shared" si="64"/>
        <v>491.53999999999996</v>
      </c>
      <c r="R161" s="19">
        <f t="shared" si="64"/>
        <v>536.17999999999995</v>
      </c>
      <c r="S161" s="19">
        <f t="shared" si="64"/>
        <v>528.375</v>
      </c>
      <c r="T161" s="19">
        <f t="shared" si="64"/>
        <v>552.43600000000004</v>
      </c>
      <c r="U161" s="19">
        <f t="shared" si="64"/>
        <v>585.15099999999995</v>
      </c>
      <c r="V161" s="19">
        <f t="shared" si="64"/>
        <v>568.16399999999999</v>
      </c>
      <c r="W161" s="19">
        <f t="shared" si="64"/>
        <v>528.827</v>
      </c>
    </row>
    <row r="162" spans="1:28" outlineLevel="1" x14ac:dyDescent="0.2">
      <c r="B162" s="26" t="s">
        <v>91</v>
      </c>
      <c r="C162" s="25">
        <f t="shared" ref="C162:W162" si="65">C161/C142/1000</f>
        <v>1.4954395081918064E-3</v>
      </c>
      <c r="D162" s="25">
        <f t="shared" si="65"/>
        <v>1.348313745523477E-3</v>
      </c>
      <c r="E162" s="25">
        <f t="shared" si="65"/>
        <v>1.2952782803278774E-3</v>
      </c>
      <c r="F162" s="25">
        <f t="shared" si="65"/>
        <v>1.295254888208989E-3</v>
      </c>
      <c r="G162" s="25">
        <f t="shared" si="65"/>
        <v>1.295268986909612E-3</v>
      </c>
      <c r="H162" s="25">
        <f t="shared" si="65"/>
        <v>1.1850017965877239E-3</v>
      </c>
      <c r="I162" s="25">
        <f t="shared" si="65"/>
        <v>1.1849813817717682E-3</v>
      </c>
      <c r="J162" s="25">
        <f t="shared" si="65"/>
        <v>1.1575263276292318E-3</v>
      </c>
      <c r="K162" s="25">
        <f t="shared" si="65"/>
        <v>1.1574596257895688E-3</v>
      </c>
      <c r="L162" s="25">
        <f t="shared" si="65"/>
        <v>1.7546634175698683E-3</v>
      </c>
      <c r="M162" s="25">
        <f t="shared" si="65"/>
        <v>1.7546528755314301E-3</v>
      </c>
      <c r="N162" s="25">
        <f t="shared" si="65"/>
        <v>1.7546746002736139E-3</v>
      </c>
      <c r="O162" s="25">
        <f t="shared" si="65"/>
        <v>1.75469477845207E-3</v>
      </c>
      <c r="P162" s="25">
        <f t="shared" si="65"/>
        <v>1.7546508135587004E-3</v>
      </c>
      <c r="Q162" s="25">
        <f t="shared" si="65"/>
        <v>1.7546866463387797E-3</v>
      </c>
      <c r="R162" s="25">
        <f t="shared" si="65"/>
        <v>1.7546811555546377E-3</v>
      </c>
      <c r="S162" s="25">
        <f t="shared" si="65"/>
        <v>1.6495639573776589E-3</v>
      </c>
      <c r="T162" s="25">
        <f t="shared" si="65"/>
        <v>1.5985100958576537E-3</v>
      </c>
      <c r="U162" s="25">
        <f t="shared" si="65"/>
        <v>1.5985315575187413E-3</v>
      </c>
      <c r="V162" s="25">
        <f t="shared" si="65"/>
        <v>1.5957906610283997E-3</v>
      </c>
      <c r="W162" s="25">
        <f t="shared" si="65"/>
        <v>1.5401125092600798E-3</v>
      </c>
    </row>
    <row r="163" spans="1:28" outlineLevel="1" x14ac:dyDescent="0.2"/>
    <row r="164" spans="1:28" outlineLevel="1" x14ac:dyDescent="0.2">
      <c r="B164" s="4" t="s">
        <v>18</v>
      </c>
      <c r="C164" s="11">
        <f t="shared" ref="C164:W164" si="66">IFERROR(C151/C161,0)</f>
        <v>0</v>
      </c>
      <c r="D164" s="11">
        <f t="shared" si="66"/>
        <v>0</v>
      </c>
      <c r="E164" s="11">
        <f t="shared" si="66"/>
        <v>0</v>
      </c>
      <c r="F164" s="11">
        <f t="shared" si="66"/>
        <v>0</v>
      </c>
      <c r="G164" s="11">
        <f t="shared" si="66"/>
        <v>0</v>
      </c>
      <c r="H164" s="11">
        <f t="shared" si="66"/>
        <v>0</v>
      </c>
      <c r="I164" s="11">
        <f t="shared" si="66"/>
        <v>0</v>
      </c>
      <c r="J164" s="11">
        <f t="shared" si="66"/>
        <v>0</v>
      </c>
      <c r="K164" s="11">
        <f t="shared" si="66"/>
        <v>0</v>
      </c>
      <c r="L164" s="11">
        <f t="shared" si="66"/>
        <v>0</v>
      </c>
      <c r="M164" s="11">
        <f t="shared" si="66"/>
        <v>0</v>
      </c>
      <c r="N164" s="11">
        <f t="shared" si="66"/>
        <v>0</v>
      </c>
      <c r="O164" s="11">
        <f t="shared" si="66"/>
        <v>0</v>
      </c>
      <c r="P164" s="11">
        <f t="shared" si="66"/>
        <v>0</v>
      </c>
      <c r="Q164" s="11">
        <f t="shared" si="66"/>
        <v>0</v>
      </c>
      <c r="R164" s="11">
        <f t="shared" si="66"/>
        <v>0</v>
      </c>
      <c r="S164" s="11">
        <f t="shared" si="66"/>
        <v>0</v>
      </c>
      <c r="T164" s="11">
        <f t="shared" si="66"/>
        <v>0</v>
      </c>
      <c r="U164" s="11">
        <f t="shared" si="66"/>
        <v>0</v>
      </c>
      <c r="V164" s="11">
        <f t="shared" si="66"/>
        <v>0</v>
      </c>
      <c r="W164" s="11">
        <f t="shared" si="66"/>
        <v>0</v>
      </c>
    </row>
    <row r="165" spans="1:28" outlineLevel="1" x14ac:dyDescent="0.2">
      <c r="B165" s="4" t="s">
        <v>19</v>
      </c>
      <c r="C165" s="11">
        <f t="shared" ref="C165:W165" si="67">IFERROR(C152/C161,0)</f>
        <v>0</v>
      </c>
      <c r="D165" s="11">
        <f t="shared" si="67"/>
        <v>0</v>
      </c>
      <c r="E165" s="11">
        <f t="shared" si="67"/>
        <v>0</v>
      </c>
      <c r="F165" s="11">
        <f t="shared" si="67"/>
        <v>0</v>
      </c>
      <c r="G165" s="11">
        <f t="shared" si="67"/>
        <v>0</v>
      </c>
      <c r="H165" s="11">
        <f t="shared" si="67"/>
        <v>0</v>
      </c>
      <c r="I165" s="11">
        <f t="shared" si="67"/>
        <v>0</v>
      </c>
      <c r="J165" s="11">
        <f t="shared" si="67"/>
        <v>0</v>
      </c>
      <c r="K165" s="11">
        <f t="shared" si="67"/>
        <v>0</v>
      </c>
      <c r="L165" s="11">
        <f t="shared" si="67"/>
        <v>0</v>
      </c>
      <c r="M165" s="11">
        <f t="shared" si="67"/>
        <v>0</v>
      </c>
      <c r="N165" s="11">
        <f t="shared" si="67"/>
        <v>0</v>
      </c>
      <c r="O165" s="11">
        <f t="shared" si="67"/>
        <v>0</v>
      </c>
      <c r="P165" s="11">
        <f t="shared" si="67"/>
        <v>0</v>
      </c>
      <c r="Q165" s="11">
        <f t="shared" si="67"/>
        <v>0</v>
      </c>
      <c r="R165" s="11">
        <f t="shared" si="67"/>
        <v>0</v>
      </c>
      <c r="S165" s="11">
        <f t="shared" si="67"/>
        <v>0</v>
      </c>
      <c r="T165" s="11">
        <f t="shared" si="67"/>
        <v>0</v>
      </c>
      <c r="U165" s="11">
        <f t="shared" si="67"/>
        <v>0</v>
      </c>
      <c r="V165" s="11">
        <f t="shared" si="67"/>
        <v>0</v>
      </c>
      <c r="W165" s="11">
        <f t="shared" si="67"/>
        <v>0</v>
      </c>
    </row>
    <row r="166" spans="1:28" outlineLevel="1" x14ac:dyDescent="0.2">
      <c r="B166" s="4" t="s">
        <v>16</v>
      </c>
      <c r="C166" s="11">
        <f t="shared" ref="C166:W166" si="68">IFERROR(C153/C161,0)</f>
        <v>0</v>
      </c>
      <c r="D166" s="11">
        <f t="shared" si="68"/>
        <v>0</v>
      </c>
      <c r="E166" s="11">
        <f t="shared" si="68"/>
        <v>0</v>
      </c>
      <c r="F166" s="11">
        <f t="shared" si="68"/>
        <v>0</v>
      </c>
      <c r="G166" s="11">
        <f t="shared" si="68"/>
        <v>0</v>
      </c>
      <c r="H166" s="11">
        <f t="shared" si="68"/>
        <v>0</v>
      </c>
      <c r="I166" s="11">
        <f t="shared" si="68"/>
        <v>0</v>
      </c>
      <c r="J166" s="11">
        <f t="shared" si="68"/>
        <v>0</v>
      </c>
      <c r="K166" s="11">
        <f t="shared" si="68"/>
        <v>0</v>
      </c>
      <c r="L166" s="11">
        <f t="shared" si="68"/>
        <v>0</v>
      </c>
      <c r="M166" s="11">
        <f t="shared" si="68"/>
        <v>0</v>
      </c>
      <c r="N166" s="11">
        <f t="shared" si="68"/>
        <v>0</v>
      </c>
      <c r="O166" s="11">
        <f t="shared" si="68"/>
        <v>0</v>
      </c>
      <c r="P166" s="11">
        <f t="shared" si="68"/>
        <v>0</v>
      </c>
      <c r="Q166" s="11">
        <f t="shared" si="68"/>
        <v>0</v>
      </c>
      <c r="R166" s="11">
        <f t="shared" si="68"/>
        <v>0</v>
      </c>
      <c r="S166" s="11">
        <f t="shared" si="68"/>
        <v>0</v>
      </c>
      <c r="T166" s="11">
        <f t="shared" si="68"/>
        <v>0</v>
      </c>
      <c r="U166" s="11">
        <f t="shared" si="68"/>
        <v>0</v>
      </c>
      <c r="V166" s="11">
        <f t="shared" si="68"/>
        <v>0</v>
      </c>
      <c r="W166" s="11">
        <f t="shared" si="68"/>
        <v>0</v>
      </c>
    </row>
    <row r="167" spans="1:28" outlineLevel="1" x14ac:dyDescent="0.2">
      <c r="B167" s="4" t="s">
        <v>21</v>
      </c>
      <c r="C167" s="11">
        <f t="shared" ref="C167:W167" si="69">IFERROR(C154/C161,0)</f>
        <v>0</v>
      </c>
      <c r="D167" s="11">
        <f t="shared" si="69"/>
        <v>0</v>
      </c>
      <c r="E167" s="11">
        <f t="shared" si="69"/>
        <v>0</v>
      </c>
      <c r="F167" s="11">
        <f t="shared" si="69"/>
        <v>0</v>
      </c>
      <c r="G167" s="11">
        <f t="shared" si="69"/>
        <v>0</v>
      </c>
      <c r="H167" s="11">
        <f t="shared" si="69"/>
        <v>0</v>
      </c>
      <c r="I167" s="11">
        <f t="shared" si="69"/>
        <v>0</v>
      </c>
      <c r="J167" s="11">
        <f t="shared" si="69"/>
        <v>0</v>
      </c>
      <c r="K167" s="11">
        <f t="shared" si="69"/>
        <v>0</v>
      </c>
      <c r="L167" s="11">
        <f t="shared" si="69"/>
        <v>0</v>
      </c>
      <c r="M167" s="11">
        <f t="shared" si="69"/>
        <v>0</v>
      </c>
      <c r="N167" s="11">
        <f t="shared" si="69"/>
        <v>0</v>
      </c>
      <c r="O167" s="11">
        <f t="shared" si="69"/>
        <v>0</v>
      </c>
      <c r="P167" s="11">
        <f t="shared" si="69"/>
        <v>0</v>
      </c>
      <c r="Q167" s="11">
        <f t="shared" si="69"/>
        <v>0</v>
      </c>
      <c r="R167" s="11">
        <f t="shared" si="69"/>
        <v>0</v>
      </c>
      <c r="S167" s="11">
        <f t="shared" si="69"/>
        <v>0</v>
      </c>
      <c r="T167" s="11">
        <f t="shared" si="69"/>
        <v>0</v>
      </c>
      <c r="U167" s="11">
        <f t="shared" si="69"/>
        <v>0</v>
      </c>
      <c r="V167" s="11">
        <f t="shared" si="69"/>
        <v>0</v>
      </c>
      <c r="W167" s="11">
        <f t="shared" si="69"/>
        <v>0</v>
      </c>
    </row>
    <row r="168" spans="1:28" outlineLevel="1" x14ac:dyDescent="0.2">
      <c r="B168" s="4" t="s">
        <v>20</v>
      </c>
      <c r="C168" s="11">
        <f t="shared" ref="C168:W168" si="70">IFERROR(C155/C161,0)</f>
        <v>1</v>
      </c>
      <c r="D168" s="11">
        <f t="shared" si="70"/>
        <v>1</v>
      </c>
      <c r="E168" s="11">
        <f t="shared" si="70"/>
        <v>1</v>
      </c>
      <c r="F168" s="11">
        <f t="shared" si="70"/>
        <v>1</v>
      </c>
      <c r="G168" s="11">
        <f t="shared" si="70"/>
        <v>1</v>
      </c>
      <c r="H168" s="11">
        <f t="shared" si="70"/>
        <v>1</v>
      </c>
      <c r="I168" s="11">
        <f t="shared" si="70"/>
        <v>1</v>
      </c>
      <c r="J168" s="11">
        <f t="shared" si="70"/>
        <v>1</v>
      </c>
      <c r="K168" s="11">
        <f t="shared" si="70"/>
        <v>1</v>
      </c>
      <c r="L168" s="11">
        <f t="shared" si="70"/>
        <v>1</v>
      </c>
      <c r="M168" s="11">
        <f t="shared" si="70"/>
        <v>1</v>
      </c>
      <c r="N168" s="11">
        <f t="shared" si="70"/>
        <v>1</v>
      </c>
      <c r="O168" s="11">
        <f t="shared" si="70"/>
        <v>1</v>
      </c>
      <c r="P168" s="11">
        <f t="shared" si="70"/>
        <v>1</v>
      </c>
      <c r="Q168" s="11">
        <f t="shared" si="70"/>
        <v>1</v>
      </c>
      <c r="R168" s="11">
        <f t="shared" si="70"/>
        <v>1</v>
      </c>
      <c r="S168" s="11">
        <f t="shared" si="70"/>
        <v>1</v>
      </c>
      <c r="T168" s="11">
        <f t="shared" si="70"/>
        <v>1</v>
      </c>
      <c r="U168" s="11">
        <f t="shared" si="70"/>
        <v>1</v>
      </c>
      <c r="V168" s="11">
        <f t="shared" si="70"/>
        <v>1</v>
      </c>
      <c r="W168" s="11">
        <f t="shared" si="70"/>
        <v>1</v>
      </c>
    </row>
    <row r="169" spans="1:28" outlineLevel="1" x14ac:dyDescent="0.2">
      <c r="B169" s="4" t="s">
        <v>0</v>
      </c>
      <c r="C169" s="11">
        <f t="shared" ref="C169:W169" si="71">IFERROR(C156/C161,0)</f>
        <v>0</v>
      </c>
      <c r="D169" s="11">
        <f t="shared" si="71"/>
        <v>0</v>
      </c>
      <c r="E169" s="11">
        <f t="shared" si="71"/>
        <v>0</v>
      </c>
      <c r="F169" s="11">
        <f t="shared" si="71"/>
        <v>0</v>
      </c>
      <c r="G169" s="11">
        <f t="shared" si="71"/>
        <v>0</v>
      </c>
      <c r="H169" s="11">
        <f t="shared" si="71"/>
        <v>0</v>
      </c>
      <c r="I169" s="11">
        <f t="shared" si="71"/>
        <v>0</v>
      </c>
      <c r="J169" s="11">
        <f t="shared" si="71"/>
        <v>0</v>
      </c>
      <c r="K169" s="11">
        <f t="shared" si="71"/>
        <v>0</v>
      </c>
      <c r="L169" s="11">
        <f t="shared" si="71"/>
        <v>0</v>
      </c>
      <c r="M169" s="11">
        <f t="shared" si="71"/>
        <v>0</v>
      </c>
      <c r="N169" s="11">
        <f t="shared" si="71"/>
        <v>0</v>
      </c>
      <c r="O169" s="11">
        <f t="shared" si="71"/>
        <v>0</v>
      </c>
      <c r="P169" s="11">
        <f t="shared" si="71"/>
        <v>0</v>
      </c>
      <c r="Q169" s="11">
        <f t="shared" si="71"/>
        <v>0</v>
      </c>
      <c r="R169" s="11">
        <f t="shared" si="71"/>
        <v>0</v>
      </c>
      <c r="S169" s="11">
        <f t="shared" si="71"/>
        <v>0</v>
      </c>
      <c r="T169" s="11">
        <f t="shared" si="71"/>
        <v>0</v>
      </c>
      <c r="U169" s="11">
        <f t="shared" si="71"/>
        <v>0</v>
      </c>
      <c r="V169" s="11">
        <f t="shared" si="71"/>
        <v>0</v>
      </c>
      <c r="W169" s="11">
        <f t="shared" si="71"/>
        <v>0</v>
      </c>
    </row>
    <row r="170" spans="1:28" x14ac:dyDescent="0.2">
      <c r="B170" s="4" t="s">
        <v>22</v>
      </c>
      <c r="C170" s="11">
        <f t="shared" ref="C170:W170" si="72">IFERROR(C157/C161,0)</f>
        <v>0</v>
      </c>
      <c r="D170" s="11">
        <f t="shared" si="72"/>
        <v>0</v>
      </c>
      <c r="E170" s="11">
        <f t="shared" si="72"/>
        <v>0</v>
      </c>
      <c r="F170" s="11">
        <f t="shared" si="72"/>
        <v>0</v>
      </c>
      <c r="G170" s="11">
        <f t="shared" si="72"/>
        <v>0</v>
      </c>
      <c r="H170" s="11">
        <f t="shared" si="72"/>
        <v>0</v>
      </c>
      <c r="I170" s="11">
        <f t="shared" si="72"/>
        <v>0</v>
      </c>
      <c r="J170" s="11">
        <f t="shared" si="72"/>
        <v>0</v>
      </c>
      <c r="K170" s="11">
        <f t="shared" si="72"/>
        <v>0</v>
      </c>
      <c r="L170" s="11">
        <f t="shared" si="72"/>
        <v>0</v>
      </c>
      <c r="M170" s="11">
        <f t="shared" si="72"/>
        <v>0</v>
      </c>
      <c r="N170" s="11">
        <f t="shared" si="72"/>
        <v>0</v>
      </c>
      <c r="O170" s="11">
        <f t="shared" si="72"/>
        <v>0</v>
      </c>
      <c r="P170" s="11">
        <f t="shared" si="72"/>
        <v>0</v>
      </c>
      <c r="Q170" s="11">
        <f t="shared" si="72"/>
        <v>0</v>
      </c>
      <c r="R170" s="11">
        <f t="shared" si="72"/>
        <v>0</v>
      </c>
      <c r="S170" s="11">
        <f t="shared" si="72"/>
        <v>0</v>
      </c>
      <c r="T170" s="11">
        <f t="shared" si="72"/>
        <v>0</v>
      </c>
      <c r="U170" s="11">
        <f t="shared" si="72"/>
        <v>0</v>
      </c>
      <c r="V170" s="11">
        <f t="shared" si="72"/>
        <v>0</v>
      </c>
      <c r="W170" s="11">
        <f t="shared" si="72"/>
        <v>0</v>
      </c>
    </row>
    <row r="171" spans="1:28" x14ac:dyDescent="0.2">
      <c r="B171" s="4" t="s">
        <v>23</v>
      </c>
      <c r="C171" s="11">
        <f t="shared" ref="C171:W171" si="73">IFERROR(C158/C161,0)</f>
        <v>0</v>
      </c>
      <c r="D171" s="11">
        <f t="shared" si="73"/>
        <v>0</v>
      </c>
      <c r="E171" s="11">
        <f t="shared" si="73"/>
        <v>0</v>
      </c>
      <c r="F171" s="11">
        <f t="shared" si="73"/>
        <v>0</v>
      </c>
      <c r="G171" s="11">
        <f t="shared" si="73"/>
        <v>0</v>
      </c>
      <c r="H171" s="11">
        <f t="shared" si="73"/>
        <v>0</v>
      </c>
      <c r="I171" s="11">
        <f t="shared" si="73"/>
        <v>0</v>
      </c>
      <c r="J171" s="11">
        <f t="shared" si="73"/>
        <v>0</v>
      </c>
      <c r="K171" s="11">
        <f t="shared" si="73"/>
        <v>0</v>
      </c>
      <c r="L171" s="11">
        <f t="shared" si="73"/>
        <v>0</v>
      </c>
      <c r="M171" s="11">
        <f t="shared" si="73"/>
        <v>0</v>
      </c>
      <c r="N171" s="11">
        <f t="shared" si="73"/>
        <v>0</v>
      </c>
      <c r="O171" s="11">
        <f t="shared" si="73"/>
        <v>0</v>
      </c>
      <c r="P171" s="11">
        <f t="shared" si="73"/>
        <v>0</v>
      </c>
      <c r="Q171" s="11">
        <f t="shared" si="73"/>
        <v>0</v>
      </c>
      <c r="R171" s="11">
        <f t="shared" si="73"/>
        <v>0</v>
      </c>
      <c r="S171" s="11">
        <f t="shared" si="73"/>
        <v>0</v>
      </c>
      <c r="T171" s="11">
        <f t="shared" si="73"/>
        <v>0</v>
      </c>
      <c r="U171" s="11">
        <f t="shared" si="73"/>
        <v>0</v>
      </c>
      <c r="V171" s="11">
        <f t="shared" si="73"/>
        <v>0</v>
      </c>
      <c r="W171" s="11">
        <f t="shared" si="73"/>
        <v>0</v>
      </c>
    </row>
    <row r="172" spans="1:28" s="33" customFormat="1" x14ac:dyDescent="0.2">
      <c r="A172" s="1"/>
      <c r="B172" s="4" t="s">
        <v>17</v>
      </c>
      <c r="C172" s="11">
        <f t="shared" ref="C172:W172" si="74">IFERROR(C159/C161,0)</f>
        <v>0</v>
      </c>
      <c r="D172" s="11">
        <f t="shared" si="74"/>
        <v>0</v>
      </c>
      <c r="E172" s="11">
        <f t="shared" si="74"/>
        <v>0</v>
      </c>
      <c r="F172" s="11">
        <f t="shared" si="74"/>
        <v>0</v>
      </c>
      <c r="G172" s="11">
        <f t="shared" si="74"/>
        <v>0</v>
      </c>
      <c r="H172" s="11">
        <f t="shared" si="74"/>
        <v>0</v>
      </c>
      <c r="I172" s="11">
        <f t="shared" si="74"/>
        <v>0</v>
      </c>
      <c r="J172" s="11">
        <f t="shared" si="74"/>
        <v>0</v>
      </c>
      <c r="K172" s="11">
        <f t="shared" si="74"/>
        <v>0</v>
      </c>
      <c r="L172" s="11">
        <f t="shared" si="74"/>
        <v>0</v>
      </c>
      <c r="M172" s="11">
        <f t="shared" si="74"/>
        <v>0</v>
      </c>
      <c r="N172" s="11">
        <f t="shared" si="74"/>
        <v>0</v>
      </c>
      <c r="O172" s="11">
        <f t="shared" si="74"/>
        <v>0</v>
      </c>
      <c r="P172" s="11">
        <f t="shared" si="74"/>
        <v>0</v>
      </c>
      <c r="Q172" s="11">
        <f t="shared" si="74"/>
        <v>0</v>
      </c>
      <c r="R172" s="11">
        <f t="shared" si="74"/>
        <v>0</v>
      </c>
      <c r="S172" s="11">
        <f t="shared" si="74"/>
        <v>0</v>
      </c>
      <c r="T172" s="11">
        <f t="shared" si="74"/>
        <v>0</v>
      </c>
      <c r="U172" s="11">
        <f t="shared" si="74"/>
        <v>0</v>
      </c>
      <c r="V172" s="11">
        <f t="shared" si="74"/>
        <v>0</v>
      </c>
      <c r="W172" s="11">
        <f t="shared" si="74"/>
        <v>0</v>
      </c>
      <c r="X172" s="1"/>
      <c r="Y172" s="1"/>
      <c r="Z172"/>
      <c r="AA172" s="1"/>
      <c r="AB172" s="1"/>
    </row>
    <row r="173" spans="1:28" outlineLevel="1" x14ac:dyDescent="0.2">
      <c r="B173" s="4" t="s">
        <v>1</v>
      </c>
      <c r="C173" s="11">
        <f t="shared" ref="C173:W173" si="75">IFERROR(C160/C161,0)</f>
        <v>0</v>
      </c>
      <c r="D173" s="11">
        <f t="shared" si="75"/>
        <v>0</v>
      </c>
      <c r="E173" s="11">
        <f t="shared" si="75"/>
        <v>0</v>
      </c>
      <c r="F173" s="11">
        <f t="shared" si="75"/>
        <v>0</v>
      </c>
      <c r="G173" s="11">
        <f t="shared" si="75"/>
        <v>0</v>
      </c>
      <c r="H173" s="11">
        <f t="shared" si="75"/>
        <v>0</v>
      </c>
      <c r="I173" s="11">
        <f t="shared" si="75"/>
        <v>0</v>
      </c>
      <c r="J173" s="11">
        <f t="shared" si="75"/>
        <v>0</v>
      </c>
      <c r="K173" s="11">
        <f t="shared" si="75"/>
        <v>0</v>
      </c>
      <c r="L173" s="11">
        <f t="shared" si="75"/>
        <v>0</v>
      </c>
      <c r="M173" s="11">
        <f t="shared" si="75"/>
        <v>0</v>
      </c>
      <c r="N173" s="11">
        <f t="shared" si="75"/>
        <v>0</v>
      </c>
      <c r="O173" s="11">
        <f t="shared" si="75"/>
        <v>0</v>
      </c>
      <c r="P173" s="11">
        <f t="shared" si="75"/>
        <v>0</v>
      </c>
      <c r="Q173" s="11">
        <f t="shared" si="75"/>
        <v>0</v>
      </c>
      <c r="R173" s="11">
        <f t="shared" si="75"/>
        <v>0</v>
      </c>
      <c r="S173" s="11">
        <f t="shared" si="75"/>
        <v>0</v>
      </c>
      <c r="T173" s="11">
        <f t="shared" si="75"/>
        <v>0</v>
      </c>
      <c r="U173" s="11">
        <f t="shared" si="75"/>
        <v>0</v>
      </c>
      <c r="V173" s="11">
        <f t="shared" si="75"/>
        <v>0</v>
      </c>
      <c r="W173" s="11">
        <f t="shared" si="75"/>
        <v>0</v>
      </c>
    </row>
    <row r="174" spans="1:28" outlineLevel="1" x14ac:dyDescent="0.2"/>
    <row r="175" spans="1:28" outlineLevel="1" x14ac:dyDescent="0.2"/>
    <row r="176" spans="1:28" outlineLevel="1" x14ac:dyDescent="0.2">
      <c r="A176" s="32" t="s">
        <v>82</v>
      </c>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4"/>
      <c r="AA176" s="33"/>
      <c r="AB176" s="33"/>
    </row>
    <row r="177" spans="2:28" outlineLevel="1" x14ac:dyDescent="0.2">
      <c r="B177" s="20" t="s">
        <v>88</v>
      </c>
      <c r="C177" s="5">
        <f>'[2]Table 28'!C$30</f>
        <v>4181.8943559999998</v>
      </c>
      <c r="D177" s="5">
        <f>'[2]Table 28'!D$30</f>
        <v>4397.3775530000003</v>
      </c>
      <c r="E177" s="5">
        <f>'[2]Table 28'!E$30</f>
        <v>4670.1796999999997</v>
      </c>
      <c r="F177" s="5">
        <f>'[2]Table 28'!F$30</f>
        <v>5049.250121</v>
      </c>
      <c r="G177" s="5">
        <f>'[2]Table 28'!G$30</f>
        <v>4127.6546369999996</v>
      </c>
      <c r="H177" s="5">
        <f>'[2]Table 28'!H$30</f>
        <v>4449.9263639999999</v>
      </c>
      <c r="I177" s="5">
        <f>'[2]Table 28'!I$30</f>
        <v>4974.9712600000003</v>
      </c>
      <c r="J177" s="5">
        <f>'[2]Table 28'!J$30</f>
        <v>4583.6737380000004</v>
      </c>
      <c r="K177" s="5">
        <f>'[2]Table 28'!K$30</f>
        <v>4828.8540009999997</v>
      </c>
      <c r="L177" s="5">
        <f>'[2]Table 28'!L$30</f>
        <v>4360.4940139999999</v>
      </c>
      <c r="M177" s="5">
        <f>'[2]Table 28'!M$30</f>
        <v>4650.922646</v>
      </c>
      <c r="N177" s="5">
        <f>'[2]Table 28'!N$30</f>
        <v>4230.5453699999998</v>
      </c>
      <c r="O177" s="5">
        <f>'[2]Table 28'!O$30</f>
        <v>4366.1690239999998</v>
      </c>
      <c r="P177" s="5">
        <f>'[2]Table 28'!P$30</f>
        <v>4308.2066690000001</v>
      </c>
      <c r="Q177" s="5">
        <f>'[2]Table 28'!Q$30</f>
        <v>3910.775306</v>
      </c>
      <c r="R177" s="5">
        <f>'[2]Table 28'!R$30</f>
        <v>3743.3980409999999</v>
      </c>
      <c r="S177" s="5">
        <f>'[2]Table 28'!S$30</f>
        <v>4164.1957119999997</v>
      </c>
      <c r="T177" s="5">
        <f>'[2]Table 28'!T$30</f>
        <v>4664.8203700000004</v>
      </c>
      <c r="U177" s="5">
        <f>'[2]Table 28'!U$30</f>
        <v>4545.5585520000004</v>
      </c>
      <c r="V177" s="5">
        <f>'[2]Table 28'!V$30</f>
        <v>4531.1152199999997</v>
      </c>
      <c r="W177" s="5">
        <f>'[2]Table 28'!W$30</f>
        <v>4784.0580799999998</v>
      </c>
      <c r="Z177" s="21" t="s">
        <v>26</v>
      </c>
      <c r="AB177"/>
    </row>
    <row r="178" spans="2:28" outlineLevel="1" x14ac:dyDescent="0.2">
      <c r="B178" s="7" t="s">
        <v>89</v>
      </c>
      <c r="C178" s="5"/>
      <c r="D178" s="5"/>
      <c r="E178" s="5"/>
      <c r="F178" s="5"/>
      <c r="G178" s="5"/>
      <c r="H178" s="5"/>
      <c r="I178" s="5"/>
      <c r="J178" s="5"/>
      <c r="K178" s="5"/>
      <c r="L178" s="5"/>
      <c r="M178" s="5"/>
      <c r="N178" s="5"/>
      <c r="O178" s="5"/>
      <c r="P178" s="5"/>
      <c r="Q178" s="5"/>
      <c r="R178" s="5"/>
      <c r="S178" s="5"/>
      <c r="T178" s="5"/>
      <c r="U178" s="5"/>
      <c r="V178" s="5"/>
      <c r="W178" s="5"/>
      <c r="Z178" s="21" t="s">
        <v>26</v>
      </c>
      <c r="AB178"/>
    </row>
    <row r="179" spans="2:28" outlineLevel="1" x14ac:dyDescent="0.2">
      <c r="B179" s="7" t="s">
        <v>25</v>
      </c>
      <c r="C179" s="5">
        <f>'[2]Table 31'!C$13</f>
        <v>5.4080000000000004</v>
      </c>
      <c r="D179" s="5">
        <f>'[2]Table 31'!D$13</f>
        <v>5.0540000000000003</v>
      </c>
      <c r="E179" s="5">
        <f>'[2]Table 31'!E$13</f>
        <v>5.1020000000000003</v>
      </c>
      <c r="F179" s="5">
        <f>'[2]Table 31'!F$13</f>
        <v>5.1980000000000004</v>
      </c>
      <c r="G179" s="5">
        <f>'[2]Table 31'!G$13</f>
        <v>5.407</v>
      </c>
      <c r="H179" s="5">
        <f>'[2]Table 31'!H$13</f>
        <v>5.4980000000000002</v>
      </c>
      <c r="I179" s="5">
        <f>'[2]Table 31'!I$13</f>
        <v>5.7679999999999998</v>
      </c>
      <c r="J179" s="5">
        <f>'[2]Table 31'!J$13</f>
        <v>5.7089999999999996</v>
      </c>
      <c r="K179" s="5">
        <f>'[2]Table 31'!K$13</f>
        <v>5.7949999999999999</v>
      </c>
      <c r="L179" s="5">
        <f>'[2]Table 31'!L$13</f>
        <v>5.8220000000000001</v>
      </c>
      <c r="M179" s="5">
        <f>'[2]Table 31'!M$13</f>
        <v>5.9050000000000002</v>
      </c>
      <c r="N179" s="5">
        <f>'[2]Table 31'!N$13</f>
        <v>5.8460000000000001</v>
      </c>
      <c r="O179" s="5">
        <f>'[2]Table 31'!O$13</f>
        <v>5.7910000000000004</v>
      </c>
      <c r="P179" s="5">
        <f>'[2]Table 31'!P$13</f>
        <v>5.8239999999999998</v>
      </c>
      <c r="Q179" s="5">
        <f>'[2]Table 31'!Q$13</f>
        <v>6.157</v>
      </c>
      <c r="R179" s="5">
        <f>'[2]Table 31'!R$13</f>
        <v>5.8780000000000001</v>
      </c>
      <c r="S179" s="5">
        <f>'[2]Table 31'!S$13</f>
        <v>5.8079999999999998</v>
      </c>
      <c r="T179" s="5">
        <f>'[2]Table 31'!T$13</f>
        <v>6.5019999999999998</v>
      </c>
      <c r="U179" s="5">
        <f>'[2]Table 31'!U$13</f>
        <v>6.4089999999999998</v>
      </c>
      <c r="V179" s="5">
        <f>'[2]Table 31'!V$13</f>
        <v>6.2110000000000003</v>
      </c>
      <c r="W179" s="5">
        <f>'[2]Table 31'!W$13</f>
        <v>6.5730000000000004</v>
      </c>
      <c r="Z179" s="21" t="s">
        <v>26</v>
      </c>
      <c r="AB179"/>
    </row>
    <row r="180" spans="2:28" outlineLevel="1" x14ac:dyDescent="0.2">
      <c r="B180" s="7" t="s">
        <v>30</v>
      </c>
      <c r="C180" s="5">
        <f>'[2]Table 31'!C$23</f>
        <v>39614.71731</v>
      </c>
      <c r="D180" s="5">
        <f>'[2]Table 31'!D$23</f>
        <v>44054.615753999999</v>
      </c>
      <c r="E180" s="5">
        <f>'[2]Table 31'!E$23</f>
        <v>45813.941144999997</v>
      </c>
      <c r="F180" s="5">
        <f>'[2]Table 31'!F$23</f>
        <v>48064.485285000002</v>
      </c>
      <c r="G180" s="5">
        <f>'[2]Table 31'!G$23</f>
        <v>37347.891756999998</v>
      </c>
      <c r="H180" s="5">
        <f>'[2]Table 31'!H$23</f>
        <v>39156.837817</v>
      </c>
      <c r="I180" s="5">
        <f>'[2]Table 31'!I$23</f>
        <v>41268.533705000002</v>
      </c>
      <c r="J180" s="5">
        <f>'[2]Table 31'!J$23</f>
        <v>37997.424195</v>
      </c>
      <c r="K180" s="5">
        <f>'[2]Table 31'!K$23</f>
        <v>39011.206878999998</v>
      </c>
      <c r="L180" s="5">
        <f>'[2]Table 31'!L$23</f>
        <v>34690.523305000002</v>
      </c>
      <c r="M180" s="5">
        <f>'[2]Table 31'!M$23</f>
        <v>36096.448005999999</v>
      </c>
      <c r="N180" s="5">
        <f>'[2]Table 31'!N$23</f>
        <v>32819.272670999999</v>
      </c>
      <c r="O180" s="5">
        <f>'[2]Table 31'!O$23</f>
        <v>33840.112080999999</v>
      </c>
      <c r="P180" s="5">
        <f>'[2]Table 31'!P$23</f>
        <v>33201.673606999997</v>
      </c>
      <c r="Q180" s="5">
        <f>'[2]Table 31'!Q$23</f>
        <v>28508.772883000001</v>
      </c>
      <c r="R180" s="5">
        <f>'[2]Table 31'!R$23</f>
        <v>28583.883985</v>
      </c>
      <c r="S180" s="5">
        <f>'[2]Table 31'!S$23</f>
        <v>32180.244426000001</v>
      </c>
      <c r="T180" s="5">
        <f>'[2]Table 31'!T$23</f>
        <v>32201.253156999999</v>
      </c>
      <c r="U180" s="5">
        <f>'[2]Table 31'!U$23</f>
        <v>31833.309979000001</v>
      </c>
      <c r="V180" s="5">
        <f>'[2]Table 31'!V$23</f>
        <v>32743.748058000001</v>
      </c>
      <c r="W180" s="5">
        <f>'[2]Table 31'!W$23</f>
        <v>32667.629752000001</v>
      </c>
      <c r="Z180" s="21" t="s">
        <v>26</v>
      </c>
      <c r="AB180"/>
    </row>
    <row r="181" spans="2:28" outlineLevel="1" x14ac:dyDescent="0.2">
      <c r="B181" s="7" t="s">
        <v>31</v>
      </c>
      <c r="C181" s="5">
        <f t="shared" ref="C181:W181" si="76">C179*C180/1000</f>
        <v>214.23639121248002</v>
      </c>
      <c r="D181" s="5">
        <f t="shared" si="76"/>
        <v>222.65202802071602</v>
      </c>
      <c r="E181" s="5">
        <f t="shared" si="76"/>
        <v>233.74272772179</v>
      </c>
      <c r="F181" s="5">
        <f t="shared" si="76"/>
        <v>249.83919451143001</v>
      </c>
      <c r="G181" s="5">
        <f t="shared" si="76"/>
        <v>201.94005073009899</v>
      </c>
      <c r="H181" s="5">
        <f t="shared" si="76"/>
        <v>215.284294317866</v>
      </c>
      <c r="I181" s="5">
        <f t="shared" si="76"/>
        <v>238.03690241044001</v>
      </c>
      <c r="J181" s="5">
        <f t="shared" si="76"/>
        <v>216.92729472925498</v>
      </c>
      <c r="K181" s="5">
        <f t="shared" si="76"/>
        <v>226.06994386380498</v>
      </c>
      <c r="L181" s="5">
        <f t="shared" si="76"/>
        <v>201.96822668171001</v>
      </c>
      <c r="M181" s="5">
        <f t="shared" si="76"/>
        <v>213.14952547543001</v>
      </c>
      <c r="N181" s="5">
        <f t="shared" si="76"/>
        <v>191.86146803466599</v>
      </c>
      <c r="O181" s="5">
        <f t="shared" si="76"/>
        <v>195.96808906107103</v>
      </c>
      <c r="P181" s="5">
        <f t="shared" si="76"/>
        <v>193.36654708716796</v>
      </c>
      <c r="Q181" s="5">
        <f t="shared" si="76"/>
        <v>175.52851464063102</v>
      </c>
      <c r="R181" s="5">
        <f t="shared" si="76"/>
        <v>168.01607006383</v>
      </c>
      <c r="S181" s="5">
        <f t="shared" si="76"/>
        <v>186.902859626208</v>
      </c>
      <c r="T181" s="5">
        <f t="shared" si="76"/>
        <v>209.37254802681397</v>
      </c>
      <c r="U181" s="5">
        <f t="shared" si="76"/>
        <v>204.019683655411</v>
      </c>
      <c r="V181" s="5">
        <f t="shared" si="76"/>
        <v>203.37141918823801</v>
      </c>
      <c r="W181" s="5">
        <f t="shared" si="76"/>
        <v>214.72433035989602</v>
      </c>
    </row>
    <row r="182" spans="2:28" outlineLevel="1" x14ac:dyDescent="0.2">
      <c r="B182" s="7" t="s">
        <v>140</v>
      </c>
      <c r="C182" s="14">
        <f t="shared" ref="C182:W182" si="77">C177/C181</f>
        <v>19.519999997817319</v>
      </c>
      <c r="D182" s="14">
        <f t="shared" si="77"/>
        <v>19.749999998162419</v>
      </c>
      <c r="E182" s="14">
        <f t="shared" si="77"/>
        <v>19.980000000507548</v>
      </c>
      <c r="F182" s="14">
        <f t="shared" si="77"/>
        <v>20.209999999695803</v>
      </c>
      <c r="G182" s="14">
        <f t="shared" si="77"/>
        <v>20.440000000380195</v>
      </c>
      <c r="H182" s="14">
        <f t="shared" si="77"/>
        <v>20.670000002088912</v>
      </c>
      <c r="I182" s="14">
        <f t="shared" si="77"/>
        <v>20.899999998411189</v>
      </c>
      <c r="J182" s="14">
        <f t="shared" si="77"/>
        <v>21.130000001709526</v>
      </c>
      <c r="K182" s="14">
        <f t="shared" si="77"/>
        <v>21.360000000305771</v>
      </c>
      <c r="L182" s="14">
        <f t="shared" si="77"/>
        <v>21.589999999712237</v>
      </c>
      <c r="M182" s="14">
        <f t="shared" si="77"/>
        <v>21.820000000591683</v>
      </c>
      <c r="N182" s="14">
        <f t="shared" si="77"/>
        <v>22.049999999143207</v>
      </c>
      <c r="O182" s="14">
        <f t="shared" si="77"/>
        <v>22.279999998567813</v>
      </c>
      <c r="P182" s="14">
        <f t="shared" si="77"/>
        <v>22.279999999471976</v>
      </c>
      <c r="Q182" s="14">
        <f t="shared" si="77"/>
        <v>22.279999998898987</v>
      </c>
      <c r="R182" s="14">
        <f t="shared" si="77"/>
        <v>22.27999999986827</v>
      </c>
      <c r="S182" s="14">
        <f t="shared" si="77"/>
        <v>22.27999999747508</v>
      </c>
      <c r="T182" s="14">
        <f t="shared" si="77"/>
        <v>22.2799999998213</v>
      </c>
      <c r="U182" s="14">
        <f t="shared" si="77"/>
        <v>22.280000000771707</v>
      </c>
      <c r="V182" s="14">
        <f t="shared" si="77"/>
        <v>22.280000002389997</v>
      </c>
      <c r="W182" s="14">
        <f t="shared" si="77"/>
        <v>22.279999998051068</v>
      </c>
    </row>
    <row r="183" spans="2:28" outlineLevel="1" x14ac:dyDescent="0.2">
      <c r="B183" s="7" t="s">
        <v>90</v>
      </c>
      <c r="C183" s="5">
        <f t="shared" ref="C183:W183" si="78">C180*C182</f>
        <v>773279.28180473368</v>
      </c>
      <c r="D183" s="5">
        <f t="shared" si="78"/>
        <v>870078.66106054606</v>
      </c>
      <c r="E183" s="5">
        <f t="shared" si="78"/>
        <v>915362.54410035268</v>
      </c>
      <c r="F183" s="5">
        <f t="shared" si="78"/>
        <v>971383.24759522895</v>
      </c>
      <c r="G183" s="5">
        <f t="shared" si="78"/>
        <v>763390.90752727946</v>
      </c>
      <c r="H183" s="5">
        <f t="shared" si="78"/>
        <v>809371.83775918523</v>
      </c>
      <c r="I183" s="5">
        <f t="shared" si="78"/>
        <v>862512.3543689322</v>
      </c>
      <c r="J183" s="5">
        <f t="shared" si="78"/>
        <v>802885.57330530754</v>
      </c>
      <c r="K183" s="5">
        <f t="shared" si="78"/>
        <v>833279.37894736847</v>
      </c>
      <c r="L183" s="5">
        <f t="shared" si="78"/>
        <v>748968.39814496739</v>
      </c>
      <c r="M183" s="5">
        <f t="shared" si="78"/>
        <v>787624.49551227759</v>
      </c>
      <c r="N183" s="5">
        <f t="shared" si="78"/>
        <v>723664.96236743068</v>
      </c>
      <c r="O183" s="5">
        <f t="shared" si="78"/>
        <v>753957.69711621467</v>
      </c>
      <c r="P183" s="5">
        <f t="shared" si="78"/>
        <v>739733.28794642864</v>
      </c>
      <c r="Q183" s="5">
        <f t="shared" si="78"/>
        <v>635175.45980185154</v>
      </c>
      <c r="R183" s="5">
        <f t="shared" si="78"/>
        <v>636848.93518203462</v>
      </c>
      <c r="S183" s="5">
        <f t="shared" si="78"/>
        <v>716975.84573002753</v>
      </c>
      <c r="T183" s="5">
        <f t="shared" si="78"/>
        <v>717443.9203322056</v>
      </c>
      <c r="U183" s="5">
        <f t="shared" si="78"/>
        <v>709246.14635668602</v>
      </c>
      <c r="V183" s="5">
        <f t="shared" si="78"/>
        <v>729530.70681049745</v>
      </c>
      <c r="W183" s="5">
        <f t="shared" si="78"/>
        <v>727834.79081089306</v>
      </c>
    </row>
    <row r="184" spans="2:28" outlineLevel="1" x14ac:dyDescent="0.2"/>
    <row r="185" spans="2:28" outlineLevel="1" x14ac:dyDescent="0.2">
      <c r="B185" s="8" t="s">
        <v>14</v>
      </c>
      <c r="C185" s="13"/>
      <c r="H185" s="5"/>
    </row>
    <row r="186" spans="2:28" outlineLevel="1" x14ac:dyDescent="0.2">
      <c r="B186" s="4" t="s">
        <v>18</v>
      </c>
      <c r="C186" s="5">
        <f>IFERROR(INDEX('[2]Table 28'!C$14:C$19,MATCH($B186,'[2]Table 28'!$B$14:$B$19,0))*1000,0)</f>
        <v>0</v>
      </c>
      <c r="D186" s="5">
        <f>IFERROR(INDEX('[2]Table 28'!D$14:D$19,MATCH($B186,'[2]Table 28'!$B$14:$B$19,0))*1000,0)</f>
        <v>0</v>
      </c>
      <c r="E186" s="5">
        <f>IFERROR(INDEX('[2]Table 28'!E$14:E$19,MATCH($B186,'[2]Table 28'!$B$14:$B$19,0))*1000,0)</f>
        <v>0</v>
      </c>
      <c r="F186" s="5">
        <f>IFERROR(INDEX('[2]Table 28'!F$14:F$19,MATCH($B186,'[2]Table 28'!$B$14:$B$19,0))*1000,0)</f>
        <v>0</v>
      </c>
      <c r="G186" s="5">
        <f>IFERROR(INDEX('[2]Table 28'!G$14:G$19,MATCH($B186,'[2]Table 28'!$B$14:$B$19,0))*1000,0)</f>
        <v>0</v>
      </c>
      <c r="H186" s="5">
        <f>IFERROR(INDEX('[2]Table 28'!H$14:H$19,MATCH($B186,'[2]Table 28'!$B$14:$B$19,0))*1000,0)</f>
        <v>0</v>
      </c>
      <c r="I186" s="5">
        <f>IFERROR(INDEX('[2]Table 28'!I$14:I$19,MATCH($B186,'[2]Table 28'!$B$14:$B$19,0))*1000,0)</f>
        <v>0</v>
      </c>
      <c r="J186" s="5">
        <f>IFERROR(INDEX('[2]Table 28'!J$14:J$19,MATCH($B186,'[2]Table 28'!$B$14:$B$19,0))*1000,0)</f>
        <v>0</v>
      </c>
      <c r="K186" s="5">
        <f>IFERROR(INDEX('[2]Table 28'!K$14:K$19,MATCH($B186,'[2]Table 28'!$B$14:$B$19,0))*1000,0)</f>
        <v>0</v>
      </c>
      <c r="L186" s="5">
        <f>IFERROR(INDEX('[2]Table 28'!L$14:L$19,MATCH($B186,'[2]Table 28'!$B$14:$B$19,0))*1000,0)</f>
        <v>0</v>
      </c>
      <c r="M186" s="5">
        <f>IFERROR(INDEX('[2]Table 28'!M$14:M$19,MATCH($B186,'[2]Table 28'!$B$14:$B$19,0))*1000,0)</f>
        <v>0</v>
      </c>
      <c r="N186" s="5">
        <f>IFERROR(INDEX('[2]Table 28'!N$14:N$19,MATCH($B186,'[2]Table 28'!$B$14:$B$19,0))*1000,0)</f>
        <v>0</v>
      </c>
      <c r="O186" s="5">
        <f>IFERROR(INDEX('[2]Table 28'!O$14:O$19,MATCH($B186,'[2]Table 28'!$B$14:$B$19,0))*1000,0)</f>
        <v>0</v>
      </c>
      <c r="P186" s="5">
        <f>IFERROR(INDEX('[2]Table 28'!P$14:P$19,MATCH($B186,'[2]Table 28'!$B$14:$B$19,0))*1000,0)</f>
        <v>0</v>
      </c>
      <c r="Q186" s="5">
        <f>IFERROR(INDEX('[2]Table 28'!Q$14:Q$19,MATCH($B186,'[2]Table 28'!$B$14:$B$19,0))*1000,0)</f>
        <v>0</v>
      </c>
      <c r="R186" s="5">
        <f>IFERROR(INDEX('[2]Table 28'!R$14:R$19,MATCH($B186,'[2]Table 28'!$B$14:$B$19,0))*1000,0)</f>
        <v>0</v>
      </c>
      <c r="S186" s="5">
        <f>IFERROR(INDEX('[2]Table 28'!S$14:S$19,MATCH($B186,'[2]Table 28'!$B$14:$B$19,0))*1000,0)</f>
        <v>0</v>
      </c>
      <c r="T186" s="5">
        <f>IFERROR(INDEX('[2]Table 28'!T$14:T$19,MATCH($B186,'[2]Table 28'!$B$14:$B$19,0))*1000,0)</f>
        <v>0</v>
      </c>
      <c r="U186" s="5">
        <f>IFERROR(INDEX('[2]Table 28'!U$14:U$19,MATCH($B186,'[2]Table 28'!$B$14:$B$19,0))*1000,0)</f>
        <v>0</v>
      </c>
      <c r="V186" s="5">
        <f>IFERROR(INDEX('[2]Table 28'!V$14:V$19,MATCH($B186,'[2]Table 28'!$B$14:$B$19,0))*1000,0)</f>
        <v>0</v>
      </c>
      <c r="W186" s="5">
        <f>IFERROR(INDEX('[2]Table 28'!W$14:W$19,MATCH($B186,'[2]Table 28'!$B$14:$B$19,0))*1000,0)</f>
        <v>0</v>
      </c>
      <c r="Z186" s="21" t="s">
        <v>26</v>
      </c>
    </row>
    <row r="187" spans="2:28" outlineLevel="1" x14ac:dyDescent="0.2">
      <c r="B187" s="4" t="s">
        <v>19</v>
      </c>
      <c r="C187" s="5">
        <f>IFERROR(INDEX('[2]Table 28'!C$14:C$19,MATCH($B187,'[2]Table 28'!$B$14:$B$19,0))*1000,0)</f>
        <v>0</v>
      </c>
      <c r="D187" s="5">
        <f>IFERROR(INDEX('[2]Table 28'!D$14:D$19,MATCH($B187,'[2]Table 28'!$B$14:$B$19,0))*1000,0)</f>
        <v>0</v>
      </c>
      <c r="E187" s="5">
        <f>IFERROR(INDEX('[2]Table 28'!E$14:E$19,MATCH($B187,'[2]Table 28'!$B$14:$B$19,0))*1000,0)</f>
        <v>0</v>
      </c>
      <c r="F187" s="5">
        <f>IFERROR(INDEX('[2]Table 28'!F$14:F$19,MATCH($B187,'[2]Table 28'!$B$14:$B$19,0))*1000,0)</f>
        <v>0</v>
      </c>
      <c r="G187" s="5">
        <f>IFERROR(INDEX('[2]Table 28'!G$14:G$19,MATCH($B187,'[2]Table 28'!$B$14:$B$19,0))*1000,0)</f>
        <v>0</v>
      </c>
      <c r="H187" s="5">
        <f>IFERROR(INDEX('[2]Table 28'!H$14:H$19,MATCH($B187,'[2]Table 28'!$B$14:$B$19,0))*1000,0)</f>
        <v>0</v>
      </c>
      <c r="I187" s="5">
        <f>IFERROR(INDEX('[2]Table 28'!I$14:I$19,MATCH($B187,'[2]Table 28'!$B$14:$B$19,0))*1000,0)</f>
        <v>0</v>
      </c>
      <c r="J187" s="5">
        <f>IFERROR(INDEX('[2]Table 28'!J$14:J$19,MATCH($B187,'[2]Table 28'!$B$14:$B$19,0))*1000,0)</f>
        <v>0</v>
      </c>
      <c r="K187" s="5">
        <f>IFERROR(INDEX('[2]Table 28'!K$14:K$19,MATCH($B187,'[2]Table 28'!$B$14:$B$19,0))*1000,0)</f>
        <v>0</v>
      </c>
      <c r="L187" s="5">
        <f>IFERROR(INDEX('[2]Table 28'!L$14:L$19,MATCH($B187,'[2]Table 28'!$B$14:$B$19,0))*1000,0)</f>
        <v>0</v>
      </c>
      <c r="M187" s="5">
        <f>IFERROR(INDEX('[2]Table 28'!M$14:M$19,MATCH($B187,'[2]Table 28'!$B$14:$B$19,0))*1000,0)</f>
        <v>0</v>
      </c>
      <c r="N187" s="5">
        <f>IFERROR(INDEX('[2]Table 28'!N$14:N$19,MATCH($B187,'[2]Table 28'!$B$14:$B$19,0))*1000,0)</f>
        <v>0</v>
      </c>
      <c r="O187" s="5">
        <f>IFERROR(INDEX('[2]Table 28'!O$14:O$19,MATCH($B187,'[2]Table 28'!$B$14:$B$19,0))*1000,0)</f>
        <v>0</v>
      </c>
      <c r="P187" s="5">
        <f>IFERROR(INDEX('[2]Table 28'!P$14:P$19,MATCH($B187,'[2]Table 28'!$B$14:$B$19,0))*1000,0)</f>
        <v>0</v>
      </c>
      <c r="Q187" s="5">
        <f>IFERROR(INDEX('[2]Table 28'!Q$14:Q$19,MATCH($B187,'[2]Table 28'!$B$14:$B$19,0))*1000,0)</f>
        <v>0</v>
      </c>
      <c r="R187" s="5">
        <f>IFERROR(INDEX('[2]Table 28'!R$14:R$19,MATCH($B187,'[2]Table 28'!$B$14:$B$19,0))*1000,0)</f>
        <v>0</v>
      </c>
      <c r="S187" s="5">
        <f>IFERROR(INDEX('[2]Table 28'!S$14:S$19,MATCH($B187,'[2]Table 28'!$B$14:$B$19,0))*1000,0)</f>
        <v>0</v>
      </c>
      <c r="T187" s="5">
        <f>IFERROR(INDEX('[2]Table 28'!T$14:T$19,MATCH($B187,'[2]Table 28'!$B$14:$B$19,0))*1000,0)</f>
        <v>0</v>
      </c>
      <c r="U187" s="5">
        <f>IFERROR(INDEX('[2]Table 28'!U$14:U$19,MATCH($B187,'[2]Table 28'!$B$14:$B$19,0))*1000,0)</f>
        <v>0</v>
      </c>
      <c r="V187" s="5">
        <f>IFERROR(INDEX('[2]Table 28'!V$14:V$19,MATCH($B187,'[2]Table 28'!$B$14:$B$19,0))*1000,0)</f>
        <v>0</v>
      </c>
      <c r="W187" s="5">
        <f>IFERROR(INDEX('[2]Table 28'!W$14:W$19,MATCH($B187,'[2]Table 28'!$B$14:$B$19,0))*1000,0)</f>
        <v>0</v>
      </c>
      <c r="Z187" s="21" t="s">
        <v>26</v>
      </c>
    </row>
    <row r="188" spans="2:28" outlineLevel="1" x14ac:dyDescent="0.2">
      <c r="B188" s="4" t="s">
        <v>16</v>
      </c>
      <c r="C188" s="5">
        <f>IFERROR(INDEX('[2]Table 28'!C$14:C$19,MATCH($B188,'[2]Table 28'!$B$14:$B$19,0))*1000,0)</f>
        <v>2274.8539999999998</v>
      </c>
      <c r="D188" s="5">
        <f>IFERROR(INDEX('[2]Table 28'!D$14:D$19,MATCH($B188,'[2]Table 28'!$B$14:$B$19,0))*1000,0)</f>
        <v>2508.951</v>
      </c>
      <c r="E188" s="5">
        <f>IFERROR(INDEX('[2]Table 28'!E$14:E$19,MATCH($B188,'[2]Table 28'!$B$14:$B$19,0))*1000,0)</f>
        <v>2576.248</v>
      </c>
      <c r="F188" s="5">
        <f>IFERROR(INDEX('[2]Table 28'!F$14:F$19,MATCH($B188,'[2]Table 28'!$B$14:$B$19,0))*1000,0)</f>
        <v>2711.4110000000001</v>
      </c>
      <c r="G188" s="5">
        <f>IFERROR(INDEX('[2]Table 28'!G$14:G$19,MATCH($B188,'[2]Table 28'!$B$14:$B$19,0))*1000,0)</f>
        <v>2053.5570000000002</v>
      </c>
      <c r="H188" s="5">
        <f>IFERROR(INDEX('[2]Table 28'!H$14:H$19,MATCH($B188,'[2]Table 28'!$B$14:$B$19,0))*1000,0)</f>
        <v>2158.6439999999998</v>
      </c>
      <c r="I188" s="5">
        <f>IFERROR(INDEX('[2]Table 28'!I$14:I$19,MATCH($B188,'[2]Table 28'!$B$14:$B$19,0))*1000,0)</f>
        <v>2066.087</v>
      </c>
      <c r="J188" s="5">
        <f>IFERROR(INDEX('[2]Table 28'!J$14:J$19,MATCH($B188,'[2]Table 28'!$B$14:$B$19,0))*1000,0)</f>
        <v>2265.3130000000001</v>
      </c>
      <c r="K188" s="5">
        <f>IFERROR(INDEX('[2]Table 28'!K$14:K$19,MATCH($B188,'[2]Table 28'!$B$14:$B$19,0))*1000,0)</f>
        <v>2533.1210000000001</v>
      </c>
      <c r="L188" s="5">
        <f>IFERROR(INDEX('[2]Table 28'!L$14:L$19,MATCH($B188,'[2]Table 28'!$B$14:$B$19,0))*1000,0)</f>
        <v>1863.471</v>
      </c>
      <c r="M188" s="5">
        <f>IFERROR(INDEX('[2]Table 28'!M$14:M$19,MATCH($B188,'[2]Table 28'!$B$14:$B$19,0))*1000,0)</f>
        <v>1922.973</v>
      </c>
      <c r="N188" s="5">
        <f>IFERROR(INDEX('[2]Table 28'!N$14:N$19,MATCH($B188,'[2]Table 28'!$B$14:$B$19,0))*1000,0)</f>
        <v>1818.6890000000001</v>
      </c>
      <c r="O188" s="5">
        <f>IFERROR(INDEX('[2]Table 28'!O$14:O$19,MATCH($B188,'[2]Table 28'!$B$14:$B$19,0))*1000,0)</f>
        <v>1725.895</v>
      </c>
      <c r="P188" s="5">
        <f>IFERROR(INDEX('[2]Table 28'!P$14:P$19,MATCH($B188,'[2]Table 28'!$B$14:$B$19,0))*1000,0)</f>
        <v>1664.566</v>
      </c>
      <c r="Q188" s="5">
        <f>IFERROR(INDEX('[2]Table 28'!Q$14:Q$19,MATCH($B188,'[2]Table 28'!$B$14:$B$19,0))*1000,0)</f>
        <v>1518.7750000000001</v>
      </c>
      <c r="R188" s="5">
        <f>IFERROR(INDEX('[2]Table 28'!R$14:R$19,MATCH($B188,'[2]Table 28'!$B$14:$B$19,0))*1000,0)</f>
        <v>1403.1690000000001</v>
      </c>
      <c r="S188" s="5">
        <f>IFERROR(INDEX('[2]Table 28'!S$14:S$19,MATCH($B188,'[2]Table 28'!$B$14:$B$19,0))*1000,0)</f>
        <v>1583.7349999999999</v>
      </c>
      <c r="T188" s="5">
        <f>IFERROR(INDEX('[2]Table 28'!T$14:T$19,MATCH($B188,'[2]Table 28'!$B$14:$B$19,0))*1000,0)</f>
        <v>771.303</v>
      </c>
      <c r="U188" s="5">
        <f>IFERROR(INDEX('[2]Table 28'!U$14:U$19,MATCH($B188,'[2]Table 28'!$B$14:$B$19,0))*1000,0)</f>
        <v>1246.673</v>
      </c>
      <c r="V188" s="5">
        <f>IFERROR(INDEX('[2]Table 28'!V$14:V$19,MATCH($B188,'[2]Table 28'!$B$14:$B$19,0))*1000,0)</f>
        <v>1449.0909999999999</v>
      </c>
      <c r="W188" s="5">
        <f>IFERROR(INDEX('[2]Table 28'!W$14:W$19,MATCH($B188,'[2]Table 28'!$B$14:$B$19,0))*1000,0)</f>
        <v>1115.4930000000002</v>
      </c>
      <c r="Z188" s="21" t="s">
        <v>26</v>
      </c>
    </row>
    <row r="189" spans="2:28" outlineLevel="1" x14ac:dyDescent="0.2">
      <c r="B189" s="4" t="s">
        <v>21</v>
      </c>
      <c r="C189" s="5">
        <f>IFERROR(INDEX('[2]Table 28'!C$14:C$19,MATCH($B189,'[2]Table 28'!$B$14:$B$19,0))*1000,0)</f>
        <v>0</v>
      </c>
      <c r="D189" s="5">
        <f>IFERROR(INDEX('[2]Table 28'!D$14:D$19,MATCH($B189,'[2]Table 28'!$B$14:$B$19,0))*1000,0)</f>
        <v>0</v>
      </c>
      <c r="E189" s="5">
        <f>IFERROR(INDEX('[2]Table 28'!E$14:E$19,MATCH($B189,'[2]Table 28'!$B$14:$B$19,0))*1000,0)</f>
        <v>0</v>
      </c>
      <c r="F189" s="5">
        <f>IFERROR(INDEX('[2]Table 28'!F$14:F$19,MATCH($B189,'[2]Table 28'!$B$14:$B$19,0))*1000,0)</f>
        <v>0</v>
      </c>
      <c r="G189" s="5">
        <f>IFERROR(INDEX('[2]Table 28'!G$14:G$19,MATCH($B189,'[2]Table 28'!$B$14:$B$19,0))*1000,0)</f>
        <v>0</v>
      </c>
      <c r="H189" s="5">
        <f>IFERROR(INDEX('[2]Table 28'!H$14:H$19,MATCH($B189,'[2]Table 28'!$B$14:$B$19,0))*1000,0)</f>
        <v>0</v>
      </c>
      <c r="I189" s="5">
        <f>IFERROR(INDEX('[2]Table 28'!I$14:I$19,MATCH($B189,'[2]Table 28'!$B$14:$B$19,0))*1000,0)</f>
        <v>0</v>
      </c>
      <c r="J189" s="5">
        <f>IFERROR(INDEX('[2]Table 28'!J$14:J$19,MATCH($B189,'[2]Table 28'!$B$14:$B$19,0))*1000,0)</f>
        <v>0</v>
      </c>
      <c r="K189" s="5">
        <f>IFERROR(INDEX('[2]Table 28'!K$14:K$19,MATCH($B189,'[2]Table 28'!$B$14:$B$19,0))*1000,0)</f>
        <v>0</v>
      </c>
      <c r="L189" s="5">
        <f>IFERROR(INDEX('[2]Table 28'!L$14:L$19,MATCH($B189,'[2]Table 28'!$B$14:$B$19,0))*1000,0)</f>
        <v>0</v>
      </c>
      <c r="M189" s="5">
        <f>IFERROR(INDEX('[2]Table 28'!M$14:M$19,MATCH($B189,'[2]Table 28'!$B$14:$B$19,0))*1000,0)</f>
        <v>0</v>
      </c>
      <c r="N189" s="5">
        <f>IFERROR(INDEX('[2]Table 28'!N$14:N$19,MATCH($B189,'[2]Table 28'!$B$14:$B$19,0))*1000,0)</f>
        <v>0</v>
      </c>
      <c r="O189" s="5">
        <f>IFERROR(INDEX('[2]Table 28'!O$14:O$19,MATCH($B189,'[2]Table 28'!$B$14:$B$19,0))*1000,0)</f>
        <v>0</v>
      </c>
      <c r="P189" s="5">
        <f>IFERROR(INDEX('[2]Table 28'!P$14:P$19,MATCH($B189,'[2]Table 28'!$B$14:$B$19,0))*1000,0)</f>
        <v>0</v>
      </c>
      <c r="Q189" s="5">
        <f>IFERROR(INDEX('[2]Table 28'!Q$14:Q$19,MATCH($B189,'[2]Table 28'!$B$14:$B$19,0))*1000,0)</f>
        <v>0</v>
      </c>
      <c r="R189" s="5">
        <f>IFERROR(INDEX('[2]Table 28'!R$14:R$19,MATCH($B189,'[2]Table 28'!$B$14:$B$19,0))*1000,0)</f>
        <v>0</v>
      </c>
      <c r="S189" s="5">
        <f>IFERROR(INDEX('[2]Table 28'!S$14:S$19,MATCH($B189,'[2]Table 28'!$B$14:$B$19,0))*1000,0)</f>
        <v>0</v>
      </c>
      <c r="T189" s="5">
        <f>IFERROR(INDEX('[2]Table 28'!T$14:T$19,MATCH($B189,'[2]Table 28'!$B$14:$B$19,0))*1000,0)</f>
        <v>0</v>
      </c>
      <c r="U189" s="5">
        <f>IFERROR(INDEX('[2]Table 28'!U$14:U$19,MATCH($B189,'[2]Table 28'!$B$14:$B$19,0))*1000,0)</f>
        <v>0</v>
      </c>
      <c r="V189" s="5">
        <f>IFERROR(INDEX('[2]Table 28'!V$14:V$19,MATCH($B189,'[2]Table 28'!$B$14:$B$19,0))*1000,0)</f>
        <v>0</v>
      </c>
      <c r="W189" s="5">
        <f>IFERROR(INDEX('[2]Table 28'!W$14:W$19,MATCH($B189,'[2]Table 28'!$B$14:$B$19,0))*1000,0)</f>
        <v>0</v>
      </c>
      <c r="Z189" s="21" t="s">
        <v>26</v>
      </c>
    </row>
    <row r="190" spans="2:28" outlineLevel="1" x14ac:dyDescent="0.2">
      <c r="B190" s="4" t="s">
        <v>20</v>
      </c>
      <c r="C190" s="5">
        <f>IFERROR(INDEX('[2]Table 28'!C$14:C$19,MATCH($B190,'[2]Table 28'!$B$14:$B$19,0))*1000,0)</f>
        <v>235.685</v>
      </c>
      <c r="D190" s="5">
        <f>IFERROR(INDEX('[2]Table 28'!D$14:D$19,MATCH($B190,'[2]Table 28'!$B$14:$B$19,0))*1000,0)</f>
        <v>60.903999999999996</v>
      </c>
      <c r="E190" s="5">
        <f>IFERROR(INDEX('[2]Table 28'!E$14:E$19,MATCH($B190,'[2]Table 28'!$B$14:$B$19,0))*1000,0)</f>
        <v>39.64</v>
      </c>
      <c r="F190" s="5">
        <f>IFERROR(INDEX('[2]Table 28'!F$14:F$19,MATCH($B190,'[2]Table 28'!$B$14:$B$19,0))*1000,0)</f>
        <v>87.414000000000001</v>
      </c>
      <c r="G190" s="5">
        <f>IFERROR(INDEX('[2]Table 28'!G$14:G$19,MATCH($B190,'[2]Table 28'!$B$14:$B$19,0))*1000,0)</f>
        <v>98.771000000000001</v>
      </c>
      <c r="H190" s="5">
        <f>IFERROR(INDEX('[2]Table 28'!H$14:H$19,MATCH($B190,'[2]Table 28'!$B$14:$B$19,0))*1000,0)</f>
        <v>33.109000000000002</v>
      </c>
      <c r="I190" s="5">
        <f>IFERROR(INDEX('[2]Table 28'!I$14:I$19,MATCH($B190,'[2]Table 28'!$B$14:$B$19,0))*1000,0)</f>
        <v>60.728999999999999</v>
      </c>
      <c r="J190" s="5">
        <f>IFERROR(INDEX('[2]Table 28'!J$14:J$19,MATCH($B190,'[2]Table 28'!$B$14:$B$19,0))*1000,0)</f>
        <v>93.769000000000005</v>
      </c>
      <c r="K190" s="5">
        <f>IFERROR(INDEX('[2]Table 28'!K$14:K$19,MATCH($B190,'[2]Table 28'!$B$14:$B$19,0))*1000,0)</f>
        <v>39.228999999999999</v>
      </c>
      <c r="L190" s="5">
        <f>IFERROR(INDEX('[2]Table 28'!L$14:L$19,MATCH($B190,'[2]Table 28'!$B$14:$B$19,0))*1000,0)</f>
        <v>54.794000000000004</v>
      </c>
      <c r="M190" s="5">
        <f>IFERROR(INDEX('[2]Table 28'!M$14:M$19,MATCH($B190,'[2]Table 28'!$B$14:$B$19,0))*1000,0)</f>
        <v>48.911000000000001</v>
      </c>
      <c r="N190" s="5">
        <f>IFERROR(INDEX('[2]Table 28'!N$14:N$19,MATCH($B190,'[2]Table 28'!$B$14:$B$19,0))*1000,0)</f>
        <v>56.124000000000002</v>
      </c>
      <c r="O190" s="5">
        <f>IFERROR(INDEX('[2]Table 28'!O$14:O$19,MATCH($B190,'[2]Table 28'!$B$14:$B$19,0))*1000,0)</f>
        <v>73.739999999999995</v>
      </c>
      <c r="P190" s="5">
        <f>IFERROR(INDEX('[2]Table 28'!P$14:P$19,MATCH($B190,'[2]Table 28'!$B$14:$B$19,0))*1000,0)</f>
        <v>71.576000000000008</v>
      </c>
      <c r="Q190" s="5">
        <f>IFERROR(INDEX('[2]Table 28'!Q$14:Q$19,MATCH($B190,'[2]Table 28'!$B$14:$B$19,0))*1000,0)</f>
        <v>105.48299999999999</v>
      </c>
      <c r="R190" s="5">
        <f>IFERROR(INDEX('[2]Table 28'!R$14:R$19,MATCH($B190,'[2]Table 28'!$B$14:$B$19,0))*1000,0)</f>
        <v>105.80499999999999</v>
      </c>
      <c r="S190" s="5">
        <f>IFERROR(INDEX('[2]Table 28'!S$14:S$19,MATCH($B190,'[2]Table 28'!$B$14:$B$19,0))*1000,0)</f>
        <v>128.81699999999998</v>
      </c>
      <c r="T190" s="5">
        <f>IFERROR(INDEX('[2]Table 28'!T$14:T$19,MATCH($B190,'[2]Table 28'!$B$14:$B$19,0))*1000,0)</f>
        <v>121.923</v>
      </c>
      <c r="U190" s="5">
        <f>IFERROR(INDEX('[2]Table 28'!U$14:U$19,MATCH($B190,'[2]Table 28'!$B$14:$B$19,0))*1000,0)</f>
        <v>105.24799999999999</v>
      </c>
      <c r="V190" s="5">
        <f>IFERROR(INDEX('[2]Table 28'!V$14:V$19,MATCH($B190,'[2]Table 28'!$B$14:$B$19,0))*1000,0)</f>
        <v>125.67200000000001</v>
      </c>
      <c r="W190" s="5">
        <f>IFERROR(INDEX('[2]Table 28'!W$14:W$19,MATCH($B190,'[2]Table 28'!$B$14:$B$19,0))*1000,0)</f>
        <v>131.52000000000001</v>
      </c>
      <c r="Z190" s="21" t="s">
        <v>26</v>
      </c>
    </row>
    <row r="191" spans="2:28" outlineLevel="1" x14ac:dyDescent="0.2">
      <c r="B191" s="4" t="s">
        <v>0</v>
      </c>
      <c r="C191" s="5">
        <f>IFERROR(INDEX('[2]Table 28'!C$14:C$19,MATCH($B191,'[2]Table 28'!$B$14:$B$19,0))*1000,0)</f>
        <v>0</v>
      </c>
      <c r="D191" s="5">
        <f>IFERROR(INDEX('[2]Table 28'!D$14:D$19,MATCH($B191,'[2]Table 28'!$B$14:$B$19,0))*1000,0)</f>
        <v>0</v>
      </c>
      <c r="E191" s="5">
        <f>IFERROR(INDEX('[2]Table 28'!E$14:E$19,MATCH($B191,'[2]Table 28'!$B$14:$B$19,0))*1000,0)</f>
        <v>0</v>
      </c>
      <c r="F191" s="5">
        <f>IFERROR(INDEX('[2]Table 28'!F$14:F$19,MATCH($B191,'[2]Table 28'!$B$14:$B$19,0))*1000,0)</f>
        <v>0</v>
      </c>
      <c r="G191" s="5">
        <f>IFERROR(INDEX('[2]Table 28'!G$14:G$19,MATCH($B191,'[2]Table 28'!$B$14:$B$19,0))*1000,0)</f>
        <v>0</v>
      </c>
      <c r="H191" s="5">
        <f>IFERROR(INDEX('[2]Table 28'!H$14:H$19,MATCH($B191,'[2]Table 28'!$B$14:$B$19,0))*1000,0)</f>
        <v>0</v>
      </c>
      <c r="I191" s="5">
        <f>IFERROR(INDEX('[2]Table 28'!I$14:I$19,MATCH($B191,'[2]Table 28'!$B$14:$B$19,0))*1000,0)</f>
        <v>0</v>
      </c>
      <c r="J191" s="5">
        <f>IFERROR(INDEX('[2]Table 28'!J$14:J$19,MATCH($B191,'[2]Table 28'!$B$14:$B$19,0))*1000,0)</f>
        <v>0</v>
      </c>
      <c r="K191" s="5">
        <f>IFERROR(INDEX('[2]Table 28'!K$14:K$19,MATCH($B191,'[2]Table 28'!$B$14:$B$19,0))*1000,0)</f>
        <v>0</v>
      </c>
      <c r="L191" s="5">
        <f>IFERROR(INDEX('[2]Table 28'!L$14:L$19,MATCH($B191,'[2]Table 28'!$B$14:$B$19,0))*1000,0)</f>
        <v>0</v>
      </c>
      <c r="M191" s="5">
        <f>IFERROR(INDEX('[2]Table 28'!M$14:M$19,MATCH($B191,'[2]Table 28'!$B$14:$B$19,0))*1000,0)</f>
        <v>1.7409999999999999</v>
      </c>
      <c r="N191" s="5">
        <f>IFERROR(INDEX('[2]Table 28'!N$14:N$19,MATCH($B191,'[2]Table 28'!$B$14:$B$19,0))*1000,0)</f>
        <v>2.387</v>
      </c>
      <c r="O191" s="5">
        <f>IFERROR(INDEX('[2]Table 28'!O$14:O$19,MATCH($B191,'[2]Table 28'!$B$14:$B$19,0))*1000,0)</f>
        <v>2.92</v>
      </c>
      <c r="P191" s="5">
        <f>IFERROR(INDEX('[2]Table 28'!P$14:P$19,MATCH($B191,'[2]Table 28'!$B$14:$B$19,0))*1000,0)</f>
        <v>2.556</v>
      </c>
      <c r="Q191" s="5">
        <f>IFERROR(INDEX('[2]Table 28'!Q$14:Q$19,MATCH($B191,'[2]Table 28'!$B$14:$B$19,0))*1000,0)</f>
        <v>3.859</v>
      </c>
      <c r="R191" s="5">
        <f>IFERROR(INDEX('[2]Table 28'!R$14:R$19,MATCH($B191,'[2]Table 28'!$B$14:$B$19,0))*1000,0)</f>
        <v>0</v>
      </c>
      <c r="S191" s="5">
        <f>IFERROR(INDEX('[2]Table 28'!S$14:S$19,MATCH($B191,'[2]Table 28'!$B$14:$B$19,0))*1000,0)</f>
        <v>0</v>
      </c>
      <c r="T191" s="5">
        <f>IFERROR(INDEX('[2]Table 28'!T$14:T$19,MATCH($B191,'[2]Table 28'!$B$14:$B$19,0))*1000,0)</f>
        <v>0</v>
      </c>
      <c r="U191" s="5">
        <f>IFERROR(INDEX('[2]Table 28'!U$14:U$19,MATCH($B191,'[2]Table 28'!$B$14:$B$19,0))*1000,0)</f>
        <v>0</v>
      </c>
      <c r="V191" s="5">
        <f>IFERROR(INDEX('[2]Table 28'!V$14:V$19,MATCH($B191,'[2]Table 28'!$B$14:$B$19,0))*1000,0)</f>
        <v>0</v>
      </c>
      <c r="W191" s="5">
        <f>IFERROR(INDEX('[2]Table 28'!W$14:W$19,MATCH($B191,'[2]Table 28'!$B$14:$B$19,0))*1000,0)</f>
        <v>0</v>
      </c>
      <c r="Z191" s="21" t="s">
        <v>26</v>
      </c>
    </row>
    <row r="192" spans="2:28" outlineLevel="1" x14ac:dyDescent="0.2">
      <c r="B192" s="4" t="s">
        <v>22</v>
      </c>
      <c r="C192" s="5">
        <f>IFERROR(INDEX('[2]Table 28'!C$14:C$19,MATCH($B192,'[2]Table 28'!$B$14:$B$19,0))*1000,0)</f>
        <v>0</v>
      </c>
      <c r="D192" s="5">
        <f>IFERROR(INDEX('[2]Table 28'!D$14:D$19,MATCH($B192,'[2]Table 28'!$B$14:$B$19,0))*1000,0)</f>
        <v>0</v>
      </c>
      <c r="E192" s="5">
        <f>IFERROR(INDEX('[2]Table 28'!E$14:E$19,MATCH($B192,'[2]Table 28'!$B$14:$B$19,0))*1000,0)</f>
        <v>0</v>
      </c>
      <c r="F192" s="5">
        <f>IFERROR(INDEX('[2]Table 28'!F$14:F$19,MATCH($B192,'[2]Table 28'!$B$14:$B$19,0))*1000,0)</f>
        <v>0</v>
      </c>
      <c r="G192" s="5">
        <f>IFERROR(INDEX('[2]Table 28'!G$14:G$19,MATCH($B192,'[2]Table 28'!$B$14:$B$19,0))*1000,0)</f>
        <v>0</v>
      </c>
      <c r="H192" s="5">
        <f>IFERROR(INDEX('[2]Table 28'!H$14:H$19,MATCH($B192,'[2]Table 28'!$B$14:$B$19,0))*1000,0)</f>
        <v>0</v>
      </c>
      <c r="I192" s="5">
        <f>IFERROR(INDEX('[2]Table 28'!I$14:I$19,MATCH($B192,'[2]Table 28'!$B$14:$B$19,0))*1000,0)</f>
        <v>0</v>
      </c>
      <c r="J192" s="5">
        <f>IFERROR(INDEX('[2]Table 28'!J$14:J$19,MATCH($B192,'[2]Table 28'!$B$14:$B$19,0))*1000,0)</f>
        <v>0</v>
      </c>
      <c r="K192" s="5">
        <f>IFERROR(INDEX('[2]Table 28'!K$14:K$19,MATCH($B192,'[2]Table 28'!$B$14:$B$19,0))*1000,0)</f>
        <v>0</v>
      </c>
      <c r="L192" s="5">
        <f>IFERROR(INDEX('[2]Table 28'!L$14:L$19,MATCH($B192,'[2]Table 28'!$B$14:$B$19,0))*1000,0)</f>
        <v>0</v>
      </c>
      <c r="M192" s="5">
        <f>IFERROR(INDEX('[2]Table 28'!M$14:M$19,MATCH($B192,'[2]Table 28'!$B$14:$B$19,0))*1000,0)</f>
        <v>0</v>
      </c>
      <c r="N192" s="5">
        <f>IFERROR(INDEX('[2]Table 28'!N$14:N$19,MATCH($B192,'[2]Table 28'!$B$14:$B$19,0))*1000,0)</f>
        <v>0</v>
      </c>
      <c r="O192" s="5">
        <f>IFERROR(INDEX('[2]Table 28'!O$14:O$19,MATCH($B192,'[2]Table 28'!$B$14:$B$19,0))*1000,0)</f>
        <v>0</v>
      </c>
      <c r="P192" s="5">
        <f>IFERROR(INDEX('[2]Table 28'!P$14:P$19,MATCH($B192,'[2]Table 28'!$B$14:$B$19,0))*1000,0)</f>
        <v>0</v>
      </c>
      <c r="Q192" s="5">
        <f>IFERROR(INDEX('[2]Table 28'!Q$14:Q$19,MATCH($B192,'[2]Table 28'!$B$14:$B$19,0))*1000,0)</f>
        <v>0</v>
      </c>
      <c r="R192" s="5">
        <f>IFERROR(INDEX('[2]Table 28'!R$14:R$19,MATCH($B192,'[2]Table 28'!$B$14:$B$19,0))*1000,0)</f>
        <v>0</v>
      </c>
      <c r="S192" s="5">
        <f>IFERROR(INDEX('[2]Table 28'!S$14:S$19,MATCH($B192,'[2]Table 28'!$B$14:$B$19,0))*1000,0)</f>
        <v>0</v>
      </c>
      <c r="T192" s="5">
        <f>IFERROR(INDEX('[2]Table 28'!T$14:T$19,MATCH($B192,'[2]Table 28'!$B$14:$B$19,0))*1000,0)</f>
        <v>0</v>
      </c>
      <c r="U192" s="5">
        <f>IFERROR(INDEX('[2]Table 28'!U$14:U$19,MATCH($B192,'[2]Table 28'!$B$14:$B$19,0))*1000,0)</f>
        <v>0</v>
      </c>
      <c r="V192" s="5">
        <f>IFERROR(INDEX('[2]Table 28'!V$14:V$19,MATCH($B192,'[2]Table 28'!$B$14:$B$19,0))*1000,0)</f>
        <v>0</v>
      </c>
      <c r="W192" s="5">
        <f>IFERROR(INDEX('[2]Table 28'!W$14:W$19,MATCH($B192,'[2]Table 28'!$B$14:$B$19,0))*1000,0)</f>
        <v>0</v>
      </c>
      <c r="Z192" s="21" t="s">
        <v>26</v>
      </c>
    </row>
    <row r="193" spans="1:28" outlineLevel="1" x14ac:dyDescent="0.2">
      <c r="B193" s="4" t="s">
        <v>23</v>
      </c>
      <c r="C193" s="5">
        <f>IFERROR(INDEX('[2]Table 28'!C$14:C$19,MATCH($B193,'[2]Table 28'!$B$14:$B$19,0))*1000,0)</f>
        <v>60.033000000000001</v>
      </c>
      <c r="D193" s="5">
        <f>IFERROR(INDEX('[2]Table 28'!D$14:D$19,MATCH($B193,'[2]Table 28'!$B$14:$B$19,0))*1000,0)</f>
        <v>34.317</v>
      </c>
      <c r="E193" s="5">
        <f>IFERROR(INDEX('[2]Table 28'!E$14:E$19,MATCH($B193,'[2]Table 28'!$B$14:$B$19,0))*1000,0)</f>
        <v>15.395000000000001</v>
      </c>
      <c r="F193" s="5">
        <f>IFERROR(INDEX('[2]Table 28'!F$14:F$19,MATCH($B193,'[2]Table 28'!$B$14:$B$19,0))*1000,0)</f>
        <v>5.4749999999999996</v>
      </c>
      <c r="G193" s="5">
        <f>IFERROR(INDEX('[2]Table 28'!G$14:G$19,MATCH($B193,'[2]Table 28'!$B$14:$B$19,0))*1000,0)</f>
        <v>4.3259999999999996</v>
      </c>
      <c r="H193" s="5">
        <f>IFERROR(INDEX('[2]Table 28'!H$14:H$19,MATCH($B193,'[2]Table 28'!$B$14:$B$19,0))*1000,0)</f>
        <v>0</v>
      </c>
      <c r="I193" s="5">
        <f>IFERROR(INDEX('[2]Table 28'!I$14:I$19,MATCH($B193,'[2]Table 28'!$B$14:$B$19,0))*1000,0)</f>
        <v>0</v>
      </c>
      <c r="J193" s="5">
        <f>IFERROR(INDEX('[2]Table 28'!J$14:J$19,MATCH($B193,'[2]Table 28'!$B$14:$B$19,0))*1000,0)</f>
        <v>0</v>
      </c>
      <c r="K193" s="5">
        <f>IFERROR(INDEX('[2]Table 28'!K$14:K$19,MATCH($B193,'[2]Table 28'!$B$14:$B$19,0))*1000,0)</f>
        <v>0</v>
      </c>
      <c r="L193" s="5">
        <f>IFERROR(INDEX('[2]Table 28'!L$14:L$19,MATCH($B193,'[2]Table 28'!$B$14:$B$19,0))*1000,0)</f>
        <v>32.4</v>
      </c>
      <c r="M193" s="5">
        <f>IFERROR(INDEX('[2]Table 28'!M$14:M$19,MATCH($B193,'[2]Table 28'!$B$14:$B$19,0))*1000,0)</f>
        <v>13.802</v>
      </c>
      <c r="N193" s="5">
        <f>IFERROR(INDEX('[2]Table 28'!N$14:N$19,MATCH($B193,'[2]Table 28'!$B$14:$B$19,0))*1000,0)</f>
        <v>0</v>
      </c>
      <c r="O193" s="5">
        <f>IFERROR(INDEX('[2]Table 28'!O$14:O$19,MATCH($B193,'[2]Table 28'!$B$14:$B$19,0))*1000,0)</f>
        <v>10.977</v>
      </c>
      <c r="P193" s="5">
        <f>IFERROR(INDEX('[2]Table 28'!P$14:P$19,MATCH($B193,'[2]Table 28'!$B$14:$B$19,0))*1000,0)</f>
        <v>10.718999999999999</v>
      </c>
      <c r="Q193" s="5">
        <f>IFERROR(INDEX('[2]Table 28'!Q$14:Q$19,MATCH($B193,'[2]Table 28'!$B$14:$B$19,0))*1000,0)</f>
        <v>21.98</v>
      </c>
      <c r="R193" s="5">
        <f>IFERROR(INDEX('[2]Table 28'!R$14:R$19,MATCH($B193,'[2]Table 28'!$B$14:$B$19,0))*1000,0)</f>
        <v>104.295</v>
      </c>
      <c r="S193" s="5">
        <f>IFERROR(INDEX('[2]Table 28'!S$14:S$19,MATCH($B193,'[2]Table 28'!$B$14:$B$19,0))*1000,0)</f>
        <v>150.65100000000001</v>
      </c>
      <c r="T193" s="5">
        <f>IFERROR(INDEX('[2]Table 28'!T$14:T$19,MATCH($B193,'[2]Table 28'!$B$14:$B$19,0))*1000,0)</f>
        <v>234.66699999999997</v>
      </c>
      <c r="U193" s="5">
        <f>IFERROR(INDEX('[2]Table 28'!U$14:U$19,MATCH($B193,'[2]Table 28'!$B$14:$B$19,0))*1000,0)</f>
        <v>228.93800000000002</v>
      </c>
      <c r="V193" s="5">
        <f>IFERROR(INDEX('[2]Table 28'!V$14:V$19,MATCH($B193,'[2]Table 28'!$B$14:$B$19,0))*1000,0)</f>
        <v>264.459</v>
      </c>
      <c r="W193" s="5">
        <f>IFERROR(INDEX('[2]Table 28'!W$14:W$19,MATCH($B193,'[2]Table 28'!$B$14:$B$19,0))*1000,0)</f>
        <v>390.29199999999997</v>
      </c>
      <c r="Z193" s="21" t="s">
        <v>26</v>
      </c>
    </row>
    <row r="194" spans="1:28" outlineLevel="1" x14ac:dyDescent="0.2">
      <c r="B194" s="4" t="s">
        <v>17</v>
      </c>
      <c r="C194" s="5">
        <f>IFERROR(INDEX('[2]Table 28'!C$14:C$19,MATCH($B194,'[2]Table 28'!$B$14:$B$19,0))*1000,0)</f>
        <v>0</v>
      </c>
      <c r="D194" s="5">
        <f>IFERROR(INDEX('[2]Table 28'!D$14:D$19,MATCH($B194,'[2]Table 28'!$B$14:$B$19,0))*1000,0)</f>
        <v>0</v>
      </c>
      <c r="E194" s="5">
        <f>IFERROR(INDEX('[2]Table 28'!E$14:E$19,MATCH($B194,'[2]Table 28'!$B$14:$B$19,0))*1000,0)</f>
        <v>0</v>
      </c>
      <c r="F194" s="5">
        <f>IFERROR(INDEX('[2]Table 28'!F$14:F$19,MATCH($B194,'[2]Table 28'!$B$14:$B$19,0))*1000,0)</f>
        <v>0</v>
      </c>
      <c r="G194" s="5">
        <f>IFERROR(INDEX('[2]Table 28'!G$14:G$19,MATCH($B194,'[2]Table 28'!$B$14:$B$19,0))*1000,0)</f>
        <v>0</v>
      </c>
      <c r="H194" s="5">
        <f>IFERROR(INDEX('[2]Table 28'!H$14:H$19,MATCH($B194,'[2]Table 28'!$B$14:$B$19,0))*1000,0)</f>
        <v>0</v>
      </c>
      <c r="I194" s="5">
        <f>IFERROR(INDEX('[2]Table 28'!I$14:I$19,MATCH($B194,'[2]Table 28'!$B$14:$B$19,0))*1000,0)</f>
        <v>0</v>
      </c>
      <c r="J194" s="5">
        <f>IFERROR(INDEX('[2]Table 28'!J$14:J$19,MATCH($B194,'[2]Table 28'!$B$14:$B$19,0))*1000,0)</f>
        <v>0</v>
      </c>
      <c r="K194" s="5">
        <f>IFERROR(INDEX('[2]Table 28'!K$14:K$19,MATCH($B194,'[2]Table 28'!$B$14:$B$19,0))*1000,0)</f>
        <v>0</v>
      </c>
      <c r="L194" s="5">
        <f>IFERROR(INDEX('[2]Table 28'!L$14:L$19,MATCH($B194,'[2]Table 28'!$B$14:$B$19,0))*1000,0)</f>
        <v>0</v>
      </c>
      <c r="M194" s="5">
        <f>IFERROR(INDEX('[2]Table 28'!M$14:M$19,MATCH($B194,'[2]Table 28'!$B$14:$B$19,0))*1000,0)</f>
        <v>0</v>
      </c>
      <c r="N194" s="5">
        <f>IFERROR(INDEX('[2]Table 28'!N$14:N$19,MATCH($B194,'[2]Table 28'!$B$14:$B$19,0))*1000,0)</f>
        <v>0</v>
      </c>
      <c r="O194" s="5">
        <f>IFERROR(INDEX('[2]Table 28'!O$14:O$19,MATCH($B194,'[2]Table 28'!$B$14:$B$19,0))*1000,0)</f>
        <v>0</v>
      </c>
      <c r="P194" s="5">
        <f>IFERROR(INDEX('[2]Table 28'!P$14:P$19,MATCH($B194,'[2]Table 28'!$B$14:$B$19,0))*1000,0)</f>
        <v>0</v>
      </c>
      <c r="Q194" s="5">
        <f>IFERROR(INDEX('[2]Table 28'!Q$14:Q$19,MATCH($B194,'[2]Table 28'!$B$14:$B$19,0))*1000,0)</f>
        <v>0</v>
      </c>
      <c r="R194" s="5">
        <f>IFERROR(INDEX('[2]Table 28'!R$14:R$19,MATCH($B194,'[2]Table 28'!$B$14:$B$19,0))*1000,0)</f>
        <v>0</v>
      </c>
      <c r="S194" s="5">
        <f>IFERROR(INDEX('[2]Table 28'!S$14:S$19,MATCH($B194,'[2]Table 28'!$B$14:$B$19,0))*1000,0)</f>
        <v>0</v>
      </c>
      <c r="T194" s="5">
        <f>IFERROR(INDEX('[2]Table 28'!T$14:T$19,MATCH($B194,'[2]Table 28'!$B$14:$B$19,0))*1000,0)</f>
        <v>0</v>
      </c>
      <c r="U194" s="5">
        <f>IFERROR(INDEX('[2]Table 28'!U$14:U$19,MATCH($B194,'[2]Table 28'!$B$14:$B$19,0))*1000,0)</f>
        <v>0</v>
      </c>
      <c r="V194" s="5">
        <f>IFERROR(INDEX('[2]Table 28'!V$14:V$19,MATCH($B194,'[2]Table 28'!$B$14:$B$19,0))*1000,0)</f>
        <v>0</v>
      </c>
      <c r="W194" s="5">
        <f>IFERROR(INDEX('[2]Table 28'!W$14:W$19,MATCH($B194,'[2]Table 28'!$B$14:$B$19,0))*1000,0)</f>
        <v>0</v>
      </c>
      <c r="Z194" s="21" t="s">
        <v>26</v>
      </c>
    </row>
    <row r="195" spans="1:28" outlineLevel="1" x14ac:dyDescent="0.2">
      <c r="B195" s="4" t="s">
        <v>1</v>
      </c>
      <c r="C195" s="5">
        <f>IFERROR(INDEX('[2]Table 28'!C$14:C$19,MATCH($B195,'[2]Table 28'!$B$14:$B$19,0))*1000,0)</f>
        <v>0</v>
      </c>
      <c r="D195" s="5">
        <f>IFERROR(INDEX('[2]Table 28'!D$14:D$19,MATCH($B195,'[2]Table 28'!$B$14:$B$19,0))*1000,0)</f>
        <v>0</v>
      </c>
      <c r="E195" s="5">
        <f>IFERROR(INDEX('[2]Table 28'!E$14:E$19,MATCH($B195,'[2]Table 28'!$B$14:$B$19,0))*1000,0)</f>
        <v>0</v>
      </c>
      <c r="F195" s="5">
        <f>IFERROR(INDEX('[2]Table 28'!F$14:F$19,MATCH($B195,'[2]Table 28'!$B$14:$B$19,0))*1000,0)</f>
        <v>0</v>
      </c>
      <c r="G195" s="5">
        <f>IFERROR(INDEX('[2]Table 28'!G$14:G$19,MATCH($B195,'[2]Table 28'!$B$14:$B$19,0))*1000,0)</f>
        <v>0</v>
      </c>
      <c r="H195" s="5">
        <f>IFERROR(INDEX('[2]Table 28'!H$14:H$19,MATCH($B195,'[2]Table 28'!$B$14:$B$19,0))*1000,0)</f>
        <v>0</v>
      </c>
      <c r="I195" s="5">
        <f>IFERROR(INDEX('[2]Table 28'!I$14:I$19,MATCH($B195,'[2]Table 28'!$B$14:$B$19,0))*1000,0)</f>
        <v>0</v>
      </c>
      <c r="J195" s="5">
        <f>IFERROR(INDEX('[2]Table 28'!J$14:J$19,MATCH($B195,'[2]Table 28'!$B$14:$B$19,0))*1000,0)</f>
        <v>0</v>
      </c>
      <c r="K195" s="5">
        <f>IFERROR(INDEX('[2]Table 28'!K$14:K$19,MATCH($B195,'[2]Table 28'!$B$14:$B$19,0))*1000,0)</f>
        <v>0</v>
      </c>
      <c r="L195" s="5">
        <f>IFERROR(INDEX('[2]Table 28'!L$14:L$19,MATCH($B195,'[2]Table 28'!$B$14:$B$19,0))*1000,0)</f>
        <v>0</v>
      </c>
      <c r="M195" s="5">
        <f>IFERROR(INDEX('[2]Table 28'!M$14:M$19,MATCH($B195,'[2]Table 28'!$B$14:$B$19,0))*1000,0)</f>
        <v>0</v>
      </c>
      <c r="N195" s="5">
        <f>IFERROR(INDEX('[2]Table 28'!N$14:N$19,MATCH($B195,'[2]Table 28'!$B$14:$B$19,0))*1000,0)</f>
        <v>0</v>
      </c>
      <c r="O195" s="5">
        <f>IFERROR(INDEX('[2]Table 28'!O$14:O$19,MATCH($B195,'[2]Table 28'!$B$14:$B$19,0))*1000,0)</f>
        <v>0</v>
      </c>
      <c r="P195" s="5">
        <f>IFERROR(INDEX('[2]Table 28'!P$14:P$19,MATCH($B195,'[2]Table 28'!$B$14:$B$19,0))*1000,0)</f>
        <v>0</v>
      </c>
      <c r="Q195" s="5">
        <f>IFERROR(INDEX('[2]Table 28'!Q$14:Q$19,MATCH($B195,'[2]Table 28'!$B$14:$B$19,0))*1000,0)</f>
        <v>0</v>
      </c>
      <c r="R195" s="5">
        <f>IFERROR(INDEX('[2]Table 28'!R$14:R$19,MATCH($B195,'[2]Table 28'!$B$14:$B$19,0))*1000,0)</f>
        <v>0</v>
      </c>
      <c r="S195" s="5">
        <f>IFERROR(INDEX('[2]Table 28'!S$14:S$19,MATCH($B195,'[2]Table 28'!$B$14:$B$19,0))*1000,0)</f>
        <v>0</v>
      </c>
      <c r="T195" s="5">
        <f>IFERROR(INDEX('[2]Table 28'!T$14:T$19,MATCH($B195,'[2]Table 28'!$B$14:$B$19,0))*1000,0)</f>
        <v>0</v>
      </c>
      <c r="U195" s="5">
        <f>IFERROR(INDEX('[2]Table 28'!U$14:U$19,MATCH($B195,'[2]Table 28'!$B$14:$B$19,0))*1000,0)</f>
        <v>0</v>
      </c>
      <c r="V195" s="5">
        <f>IFERROR(INDEX('[2]Table 28'!V$14:V$19,MATCH($B195,'[2]Table 28'!$B$14:$B$19,0))*1000,0)</f>
        <v>0</v>
      </c>
      <c r="W195" s="5">
        <f>IFERROR(INDEX('[2]Table 28'!W$14:W$19,MATCH($B195,'[2]Table 28'!$B$14:$B$19,0))*1000,0)</f>
        <v>0</v>
      </c>
      <c r="Z195" s="21" t="s">
        <v>26</v>
      </c>
    </row>
    <row r="196" spans="1:28" outlineLevel="1" x14ac:dyDescent="0.2">
      <c r="B196" s="15" t="s">
        <v>9</v>
      </c>
      <c r="C196" s="19">
        <f t="shared" ref="C196:W196" si="79">SUM(C186:C195)</f>
        <v>2570.5719999999997</v>
      </c>
      <c r="D196" s="19">
        <f t="shared" si="79"/>
        <v>2604.172</v>
      </c>
      <c r="E196" s="19">
        <f t="shared" si="79"/>
        <v>2631.2829999999999</v>
      </c>
      <c r="F196" s="19">
        <f t="shared" si="79"/>
        <v>2804.3</v>
      </c>
      <c r="G196" s="19">
        <f t="shared" si="79"/>
        <v>2156.6540000000005</v>
      </c>
      <c r="H196" s="19">
        <f t="shared" si="79"/>
        <v>2191.7529999999997</v>
      </c>
      <c r="I196" s="19">
        <f t="shared" si="79"/>
        <v>2126.8159999999998</v>
      </c>
      <c r="J196" s="19">
        <f t="shared" si="79"/>
        <v>2359.0820000000003</v>
      </c>
      <c r="K196" s="19">
        <f t="shared" si="79"/>
        <v>2572.35</v>
      </c>
      <c r="L196" s="19">
        <f t="shared" si="79"/>
        <v>1950.6650000000002</v>
      </c>
      <c r="M196" s="19">
        <f t="shared" si="79"/>
        <v>1987.4269999999999</v>
      </c>
      <c r="N196" s="19">
        <f t="shared" si="79"/>
        <v>1877.2</v>
      </c>
      <c r="O196" s="19">
        <f t="shared" si="79"/>
        <v>1813.5320000000002</v>
      </c>
      <c r="P196" s="19">
        <f t="shared" si="79"/>
        <v>1749.4170000000001</v>
      </c>
      <c r="Q196" s="19">
        <f t="shared" si="79"/>
        <v>1650.097</v>
      </c>
      <c r="R196" s="19">
        <f t="shared" si="79"/>
        <v>1613.2690000000002</v>
      </c>
      <c r="S196" s="19">
        <f t="shared" si="79"/>
        <v>1863.203</v>
      </c>
      <c r="T196" s="19">
        <f t="shared" si="79"/>
        <v>1127.893</v>
      </c>
      <c r="U196" s="19">
        <f t="shared" si="79"/>
        <v>1580.8590000000002</v>
      </c>
      <c r="V196" s="19">
        <f t="shared" si="79"/>
        <v>1839.222</v>
      </c>
      <c r="W196" s="19">
        <f t="shared" si="79"/>
        <v>1637.3050000000001</v>
      </c>
    </row>
    <row r="197" spans="1:28" outlineLevel="1" x14ac:dyDescent="0.2">
      <c r="B197" s="26" t="s">
        <v>91</v>
      </c>
      <c r="C197" s="25">
        <f t="shared" ref="C197:W197" si="80">C196/C177/1000</f>
        <v>6.1469080305958832E-4</v>
      </c>
      <c r="D197" s="25">
        <f t="shared" si="80"/>
        <v>5.9221023635402177E-4</v>
      </c>
      <c r="E197" s="25">
        <f t="shared" si="80"/>
        <v>5.634222169224024E-4</v>
      </c>
      <c r="F197" s="25">
        <f t="shared" si="80"/>
        <v>5.5538940096011937E-4</v>
      </c>
      <c r="G197" s="25">
        <f t="shared" si="80"/>
        <v>5.2248896520263807E-4</v>
      </c>
      <c r="H197" s="25">
        <f t="shared" si="80"/>
        <v>4.9253691425802651E-4</v>
      </c>
      <c r="I197" s="25">
        <f t="shared" si="80"/>
        <v>4.2750317315400928E-4</v>
      </c>
      <c r="J197" s="25">
        <f t="shared" si="80"/>
        <v>5.1467057536022209E-4</v>
      </c>
      <c r="K197" s="25">
        <f t="shared" si="80"/>
        <v>5.327040327720192E-4</v>
      </c>
      <c r="L197" s="25">
        <f t="shared" si="80"/>
        <v>4.4734954198701033E-4</v>
      </c>
      <c r="M197" s="25">
        <f t="shared" si="80"/>
        <v>4.2731886794747603E-4</v>
      </c>
      <c r="N197" s="25">
        <f t="shared" si="80"/>
        <v>4.4372529681675538E-4</v>
      </c>
      <c r="O197" s="25">
        <f t="shared" si="80"/>
        <v>4.1536000783097494E-4</v>
      </c>
      <c r="P197" s="25">
        <f t="shared" si="80"/>
        <v>4.0606617425947822E-4</v>
      </c>
      <c r="Q197" s="25">
        <f t="shared" si="80"/>
        <v>4.2193602825209211E-4</v>
      </c>
      <c r="R197" s="25">
        <f t="shared" si="80"/>
        <v>4.309637880691513E-4</v>
      </c>
      <c r="S197" s="25">
        <f t="shared" si="80"/>
        <v>4.4743406142770653E-4</v>
      </c>
      <c r="T197" s="25">
        <f t="shared" si="80"/>
        <v>2.4178701654914956E-4</v>
      </c>
      <c r="U197" s="25">
        <f t="shared" si="80"/>
        <v>3.4778102226940585E-4</v>
      </c>
      <c r="V197" s="25">
        <f t="shared" si="80"/>
        <v>4.0590934255695229E-4</v>
      </c>
      <c r="W197" s="25">
        <f t="shared" si="80"/>
        <v>3.4224187345150293E-4</v>
      </c>
    </row>
    <row r="198" spans="1:28" outlineLevel="1" x14ac:dyDescent="0.2"/>
    <row r="199" spans="1:28" outlineLevel="1" x14ac:dyDescent="0.2">
      <c r="B199" s="4" t="s">
        <v>18</v>
      </c>
      <c r="C199" s="11">
        <f t="shared" ref="C199:W199" si="81">IFERROR(C186/C196,0)</f>
        <v>0</v>
      </c>
      <c r="D199" s="11">
        <f t="shared" si="81"/>
        <v>0</v>
      </c>
      <c r="E199" s="11">
        <f t="shared" si="81"/>
        <v>0</v>
      </c>
      <c r="F199" s="11">
        <f t="shared" si="81"/>
        <v>0</v>
      </c>
      <c r="G199" s="11">
        <f t="shared" si="81"/>
        <v>0</v>
      </c>
      <c r="H199" s="11">
        <f t="shared" si="81"/>
        <v>0</v>
      </c>
      <c r="I199" s="11">
        <f t="shared" si="81"/>
        <v>0</v>
      </c>
      <c r="J199" s="11">
        <f t="shared" si="81"/>
        <v>0</v>
      </c>
      <c r="K199" s="11">
        <f t="shared" si="81"/>
        <v>0</v>
      </c>
      <c r="L199" s="11">
        <f t="shared" si="81"/>
        <v>0</v>
      </c>
      <c r="M199" s="11">
        <f t="shared" si="81"/>
        <v>0</v>
      </c>
      <c r="N199" s="11">
        <f t="shared" si="81"/>
        <v>0</v>
      </c>
      <c r="O199" s="11">
        <f t="shared" si="81"/>
        <v>0</v>
      </c>
      <c r="P199" s="11">
        <f t="shared" si="81"/>
        <v>0</v>
      </c>
      <c r="Q199" s="11">
        <f t="shared" si="81"/>
        <v>0</v>
      </c>
      <c r="R199" s="11">
        <f t="shared" si="81"/>
        <v>0</v>
      </c>
      <c r="S199" s="11">
        <f t="shared" si="81"/>
        <v>0</v>
      </c>
      <c r="T199" s="11">
        <f t="shared" si="81"/>
        <v>0</v>
      </c>
      <c r="U199" s="11">
        <f t="shared" si="81"/>
        <v>0</v>
      </c>
      <c r="V199" s="11">
        <f t="shared" si="81"/>
        <v>0</v>
      </c>
      <c r="W199" s="11">
        <f t="shared" si="81"/>
        <v>0</v>
      </c>
    </row>
    <row r="200" spans="1:28" outlineLevel="1" x14ac:dyDescent="0.2">
      <c r="B200" s="4" t="s">
        <v>19</v>
      </c>
      <c r="C200" s="11">
        <f t="shared" ref="C200:W200" si="82">IFERROR(C187/C196,0)</f>
        <v>0</v>
      </c>
      <c r="D200" s="11">
        <f t="shared" si="82"/>
        <v>0</v>
      </c>
      <c r="E200" s="11">
        <f t="shared" si="82"/>
        <v>0</v>
      </c>
      <c r="F200" s="11">
        <f t="shared" si="82"/>
        <v>0</v>
      </c>
      <c r="G200" s="11">
        <f t="shared" si="82"/>
        <v>0</v>
      </c>
      <c r="H200" s="11">
        <f t="shared" si="82"/>
        <v>0</v>
      </c>
      <c r="I200" s="11">
        <f t="shared" si="82"/>
        <v>0</v>
      </c>
      <c r="J200" s="11">
        <f t="shared" si="82"/>
        <v>0</v>
      </c>
      <c r="K200" s="11">
        <f t="shared" si="82"/>
        <v>0</v>
      </c>
      <c r="L200" s="11">
        <f t="shared" si="82"/>
        <v>0</v>
      </c>
      <c r="M200" s="11">
        <f t="shared" si="82"/>
        <v>0</v>
      </c>
      <c r="N200" s="11">
        <f t="shared" si="82"/>
        <v>0</v>
      </c>
      <c r="O200" s="11">
        <f t="shared" si="82"/>
        <v>0</v>
      </c>
      <c r="P200" s="11">
        <f t="shared" si="82"/>
        <v>0</v>
      </c>
      <c r="Q200" s="11">
        <f t="shared" si="82"/>
        <v>0</v>
      </c>
      <c r="R200" s="11">
        <f t="shared" si="82"/>
        <v>0</v>
      </c>
      <c r="S200" s="11">
        <f t="shared" si="82"/>
        <v>0</v>
      </c>
      <c r="T200" s="11">
        <f t="shared" si="82"/>
        <v>0</v>
      </c>
      <c r="U200" s="11">
        <f t="shared" si="82"/>
        <v>0</v>
      </c>
      <c r="V200" s="11">
        <f t="shared" si="82"/>
        <v>0</v>
      </c>
      <c r="W200" s="11">
        <f t="shared" si="82"/>
        <v>0</v>
      </c>
    </row>
    <row r="201" spans="1:28" outlineLevel="1" x14ac:dyDescent="0.2">
      <c r="B201" s="4" t="s">
        <v>16</v>
      </c>
      <c r="C201" s="11">
        <f t="shared" ref="C201:W201" si="83">IFERROR(C188/C196,0)</f>
        <v>0.88496023453145845</v>
      </c>
      <c r="D201" s="11">
        <f t="shared" si="83"/>
        <v>0.96343521088468809</v>
      </c>
      <c r="E201" s="11">
        <f t="shared" si="83"/>
        <v>0.97908434782575648</v>
      </c>
      <c r="F201" s="11">
        <f t="shared" si="83"/>
        <v>0.96687622579609878</v>
      </c>
      <c r="G201" s="11">
        <f t="shared" si="83"/>
        <v>0.95219585524613581</v>
      </c>
      <c r="H201" s="11">
        <f t="shared" si="83"/>
        <v>0.98489382699601646</v>
      </c>
      <c r="I201" s="11">
        <f t="shared" si="83"/>
        <v>0.97144604892947961</v>
      </c>
      <c r="J201" s="11">
        <f t="shared" si="83"/>
        <v>0.96025191154864464</v>
      </c>
      <c r="K201" s="11">
        <f t="shared" si="83"/>
        <v>0.98474974245339875</v>
      </c>
      <c r="L201" s="11">
        <f t="shared" si="83"/>
        <v>0.95530037192444617</v>
      </c>
      <c r="M201" s="11">
        <f t="shared" si="83"/>
        <v>0.96756912329358513</v>
      </c>
      <c r="N201" s="11">
        <f t="shared" si="83"/>
        <v>0.96883070530577453</v>
      </c>
      <c r="O201" s="11">
        <f t="shared" si="83"/>
        <v>0.95167606637213997</v>
      </c>
      <c r="P201" s="11">
        <f t="shared" si="83"/>
        <v>0.95149755604295594</v>
      </c>
      <c r="Q201" s="11">
        <f t="shared" si="83"/>
        <v>0.92041558768969345</v>
      </c>
      <c r="R201" s="11">
        <f t="shared" si="83"/>
        <v>0.86976753411861252</v>
      </c>
      <c r="S201" s="11">
        <f t="shared" si="83"/>
        <v>0.850006682041624</v>
      </c>
      <c r="T201" s="11">
        <f t="shared" si="83"/>
        <v>0.68384412351171608</v>
      </c>
      <c r="U201" s="11">
        <f t="shared" si="83"/>
        <v>0.78860480283187806</v>
      </c>
      <c r="V201" s="11">
        <f t="shared" si="83"/>
        <v>0.78788259383587189</v>
      </c>
      <c r="W201" s="11">
        <f t="shared" si="83"/>
        <v>0.68129823093437092</v>
      </c>
    </row>
    <row r="202" spans="1:28" outlineLevel="1" x14ac:dyDescent="0.2">
      <c r="B202" s="4" t="s">
        <v>21</v>
      </c>
      <c r="C202" s="11">
        <f t="shared" ref="C202:W202" si="84">IFERROR(C189/C196,0)</f>
        <v>0</v>
      </c>
      <c r="D202" s="11">
        <f t="shared" si="84"/>
        <v>0</v>
      </c>
      <c r="E202" s="11">
        <f t="shared" si="84"/>
        <v>0</v>
      </c>
      <c r="F202" s="11">
        <f t="shared" si="84"/>
        <v>0</v>
      </c>
      <c r="G202" s="11">
        <f t="shared" si="84"/>
        <v>0</v>
      </c>
      <c r="H202" s="11">
        <f t="shared" si="84"/>
        <v>0</v>
      </c>
      <c r="I202" s="11">
        <f t="shared" si="84"/>
        <v>0</v>
      </c>
      <c r="J202" s="11">
        <f t="shared" si="84"/>
        <v>0</v>
      </c>
      <c r="K202" s="11">
        <f t="shared" si="84"/>
        <v>0</v>
      </c>
      <c r="L202" s="11">
        <f t="shared" si="84"/>
        <v>0</v>
      </c>
      <c r="M202" s="11">
        <f t="shared" si="84"/>
        <v>0</v>
      </c>
      <c r="N202" s="11">
        <f t="shared" si="84"/>
        <v>0</v>
      </c>
      <c r="O202" s="11">
        <f t="shared" si="84"/>
        <v>0</v>
      </c>
      <c r="P202" s="11">
        <f t="shared" si="84"/>
        <v>0</v>
      </c>
      <c r="Q202" s="11">
        <f t="shared" si="84"/>
        <v>0</v>
      </c>
      <c r="R202" s="11">
        <f t="shared" si="84"/>
        <v>0</v>
      </c>
      <c r="S202" s="11">
        <f t="shared" si="84"/>
        <v>0</v>
      </c>
      <c r="T202" s="11">
        <f t="shared" si="84"/>
        <v>0</v>
      </c>
      <c r="U202" s="11">
        <f t="shared" si="84"/>
        <v>0</v>
      </c>
      <c r="V202" s="11">
        <f t="shared" si="84"/>
        <v>0</v>
      </c>
      <c r="W202" s="11">
        <f t="shared" si="84"/>
        <v>0</v>
      </c>
    </row>
    <row r="203" spans="1:28" outlineLevel="1" x14ac:dyDescent="0.2">
      <c r="B203" s="4" t="s">
        <v>20</v>
      </c>
      <c r="C203" s="11">
        <f t="shared" ref="C203:W203" si="85">IFERROR(C190/C196,0)</f>
        <v>9.1685819342932254E-2</v>
      </c>
      <c r="D203" s="11">
        <f t="shared" si="85"/>
        <v>2.3387088103243563E-2</v>
      </c>
      <c r="E203" s="11">
        <f t="shared" si="85"/>
        <v>1.5064894198001508E-2</v>
      </c>
      <c r="F203" s="11">
        <f t="shared" si="85"/>
        <v>3.1171415326462931E-2</v>
      </c>
      <c r="G203" s="11">
        <f t="shared" si="85"/>
        <v>4.5798259711571712E-2</v>
      </c>
      <c r="H203" s="11">
        <f t="shared" si="85"/>
        <v>1.5106173003983573E-2</v>
      </c>
      <c r="I203" s="11">
        <f t="shared" si="85"/>
        <v>2.8553951070520441E-2</v>
      </c>
      <c r="J203" s="11">
        <f t="shared" si="85"/>
        <v>3.9748088451355225E-2</v>
      </c>
      <c r="K203" s="11">
        <f t="shared" si="85"/>
        <v>1.5250257546601358E-2</v>
      </c>
      <c r="L203" s="11">
        <f t="shared" si="85"/>
        <v>2.8089907800673102E-2</v>
      </c>
      <c r="M203" s="11">
        <f t="shared" si="85"/>
        <v>2.4610212098356319E-2</v>
      </c>
      <c r="N203" s="11">
        <f t="shared" si="85"/>
        <v>2.9897720008523334E-2</v>
      </c>
      <c r="O203" s="11">
        <f t="shared" si="85"/>
        <v>4.0660986406636325E-2</v>
      </c>
      <c r="P203" s="11">
        <f t="shared" si="85"/>
        <v>4.0914201702624359E-2</v>
      </c>
      <c r="Q203" s="11">
        <f t="shared" si="85"/>
        <v>6.3925332874370411E-2</v>
      </c>
      <c r="R203" s="11">
        <f t="shared" si="85"/>
        <v>6.558422680904423E-2</v>
      </c>
      <c r="S203" s="11">
        <f t="shared" si="85"/>
        <v>6.9137394046703438E-2</v>
      </c>
      <c r="T203" s="11">
        <f t="shared" si="85"/>
        <v>0.10809801993628829</v>
      </c>
      <c r="U203" s="11">
        <f t="shared" si="85"/>
        <v>6.6576462543465276E-2</v>
      </c>
      <c r="V203" s="11">
        <f t="shared" si="85"/>
        <v>6.832889123770812E-2</v>
      </c>
      <c r="W203" s="11">
        <f t="shared" si="85"/>
        <v>8.0327122924562011E-2</v>
      </c>
    </row>
    <row r="204" spans="1:28" x14ac:dyDescent="0.2">
      <c r="B204" s="4" t="s">
        <v>0</v>
      </c>
      <c r="C204" s="11">
        <f t="shared" ref="C204:W204" si="86">IFERROR(C191/C196,0)</f>
        <v>0</v>
      </c>
      <c r="D204" s="11">
        <f t="shared" si="86"/>
        <v>0</v>
      </c>
      <c r="E204" s="11">
        <f t="shared" si="86"/>
        <v>0</v>
      </c>
      <c r="F204" s="11">
        <f t="shared" si="86"/>
        <v>0</v>
      </c>
      <c r="G204" s="11">
        <f t="shared" si="86"/>
        <v>0</v>
      </c>
      <c r="H204" s="11">
        <f t="shared" si="86"/>
        <v>0</v>
      </c>
      <c r="I204" s="11">
        <f t="shared" si="86"/>
        <v>0</v>
      </c>
      <c r="J204" s="11">
        <f t="shared" si="86"/>
        <v>0</v>
      </c>
      <c r="K204" s="11">
        <f t="shared" si="86"/>
        <v>0</v>
      </c>
      <c r="L204" s="11">
        <f t="shared" si="86"/>
        <v>0</v>
      </c>
      <c r="M204" s="11">
        <f t="shared" si="86"/>
        <v>8.760070181194076E-4</v>
      </c>
      <c r="N204" s="11">
        <f t="shared" si="86"/>
        <v>1.2715746857021096E-3</v>
      </c>
      <c r="O204" s="11">
        <f t="shared" si="86"/>
        <v>1.6101177150444545E-3</v>
      </c>
      <c r="P204" s="11">
        <f t="shared" si="86"/>
        <v>1.4610581696645223E-3</v>
      </c>
      <c r="Q204" s="11">
        <f t="shared" si="86"/>
        <v>2.3386503944919602E-3</v>
      </c>
      <c r="R204" s="11">
        <f t="shared" si="86"/>
        <v>0</v>
      </c>
      <c r="S204" s="11">
        <f t="shared" si="86"/>
        <v>0</v>
      </c>
      <c r="T204" s="11">
        <f t="shared" si="86"/>
        <v>0</v>
      </c>
      <c r="U204" s="11">
        <f t="shared" si="86"/>
        <v>0</v>
      </c>
      <c r="V204" s="11">
        <f t="shared" si="86"/>
        <v>0</v>
      </c>
      <c r="W204" s="11">
        <f t="shared" si="86"/>
        <v>0</v>
      </c>
    </row>
    <row r="205" spans="1:28" x14ac:dyDescent="0.2">
      <c r="B205" s="4" t="s">
        <v>22</v>
      </c>
      <c r="C205" s="11">
        <f t="shared" ref="C205:W205" si="87">IFERROR(C192/C196,0)</f>
        <v>0</v>
      </c>
      <c r="D205" s="11">
        <f t="shared" si="87"/>
        <v>0</v>
      </c>
      <c r="E205" s="11">
        <f t="shared" si="87"/>
        <v>0</v>
      </c>
      <c r="F205" s="11">
        <f t="shared" si="87"/>
        <v>0</v>
      </c>
      <c r="G205" s="11">
        <f t="shared" si="87"/>
        <v>0</v>
      </c>
      <c r="H205" s="11">
        <f t="shared" si="87"/>
        <v>0</v>
      </c>
      <c r="I205" s="11">
        <f t="shared" si="87"/>
        <v>0</v>
      </c>
      <c r="J205" s="11">
        <f t="shared" si="87"/>
        <v>0</v>
      </c>
      <c r="K205" s="11">
        <f t="shared" si="87"/>
        <v>0</v>
      </c>
      <c r="L205" s="11">
        <f t="shared" si="87"/>
        <v>0</v>
      </c>
      <c r="M205" s="11">
        <f t="shared" si="87"/>
        <v>0</v>
      </c>
      <c r="N205" s="11">
        <f t="shared" si="87"/>
        <v>0</v>
      </c>
      <c r="O205" s="11">
        <f t="shared" si="87"/>
        <v>0</v>
      </c>
      <c r="P205" s="11">
        <f t="shared" si="87"/>
        <v>0</v>
      </c>
      <c r="Q205" s="11">
        <f t="shared" si="87"/>
        <v>0</v>
      </c>
      <c r="R205" s="11">
        <f t="shared" si="87"/>
        <v>0</v>
      </c>
      <c r="S205" s="11">
        <f t="shared" si="87"/>
        <v>0</v>
      </c>
      <c r="T205" s="11">
        <f t="shared" si="87"/>
        <v>0</v>
      </c>
      <c r="U205" s="11">
        <f t="shared" si="87"/>
        <v>0</v>
      </c>
      <c r="V205" s="11">
        <f t="shared" si="87"/>
        <v>0</v>
      </c>
      <c r="W205" s="11">
        <f t="shared" si="87"/>
        <v>0</v>
      </c>
    </row>
    <row r="206" spans="1:28" s="33" customFormat="1" x14ac:dyDescent="0.2">
      <c r="A206" s="1"/>
      <c r="B206" s="4" t="s">
        <v>23</v>
      </c>
      <c r="C206" s="11">
        <f t="shared" ref="C206:W206" si="88">IFERROR(C193/C196,0)</f>
        <v>2.3353946125609402E-2</v>
      </c>
      <c r="D206" s="11">
        <f t="shared" si="88"/>
        <v>1.3177701012068327E-2</v>
      </c>
      <c r="E206" s="11">
        <f t="shared" si="88"/>
        <v>5.8507579762420089E-3</v>
      </c>
      <c r="F206" s="11">
        <f t="shared" si="88"/>
        <v>1.9523588774382197E-3</v>
      </c>
      <c r="G206" s="11">
        <f t="shared" si="88"/>
        <v>2.0058850422923651E-3</v>
      </c>
      <c r="H206" s="11">
        <f t="shared" si="88"/>
        <v>0</v>
      </c>
      <c r="I206" s="11">
        <f t="shared" si="88"/>
        <v>0</v>
      </c>
      <c r="J206" s="11">
        <f t="shared" si="88"/>
        <v>0</v>
      </c>
      <c r="K206" s="11">
        <f t="shared" si="88"/>
        <v>0</v>
      </c>
      <c r="L206" s="11">
        <f t="shared" si="88"/>
        <v>1.6609720274880616E-2</v>
      </c>
      <c r="M206" s="11">
        <f t="shared" si="88"/>
        <v>6.944657589939153E-3</v>
      </c>
      <c r="N206" s="11">
        <f t="shared" si="88"/>
        <v>0</v>
      </c>
      <c r="O206" s="11">
        <f t="shared" si="88"/>
        <v>6.0528295061791021E-3</v>
      </c>
      <c r="P206" s="11">
        <f t="shared" si="88"/>
        <v>6.1271840847550918E-3</v>
      </c>
      <c r="Q206" s="11">
        <f t="shared" si="88"/>
        <v>1.332042904144423E-2</v>
      </c>
      <c r="R206" s="11">
        <f t="shared" si="88"/>
        <v>6.4648239072343169E-2</v>
      </c>
      <c r="S206" s="11">
        <f t="shared" si="88"/>
        <v>8.0855923911672539E-2</v>
      </c>
      <c r="T206" s="11">
        <f t="shared" si="88"/>
        <v>0.2080578565519956</v>
      </c>
      <c r="U206" s="11">
        <f t="shared" si="88"/>
        <v>0.14481873462465658</v>
      </c>
      <c r="V206" s="11">
        <f t="shared" si="88"/>
        <v>0.14378851492641997</v>
      </c>
      <c r="W206" s="11">
        <f t="shared" si="88"/>
        <v>0.23837464614106715</v>
      </c>
      <c r="X206" s="1"/>
      <c r="Y206" s="1"/>
      <c r="Z206"/>
      <c r="AA206" s="1"/>
      <c r="AB206" s="1"/>
    </row>
    <row r="207" spans="1:28" outlineLevel="1" x14ac:dyDescent="0.2">
      <c r="B207" s="4" t="s">
        <v>17</v>
      </c>
      <c r="C207" s="11">
        <f t="shared" ref="C207:W207" si="89">IFERROR(C194/C196,0)</f>
        <v>0</v>
      </c>
      <c r="D207" s="11">
        <f t="shared" si="89"/>
        <v>0</v>
      </c>
      <c r="E207" s="11">
        <f t="shared" si="89"/>
        <v>0</v>
      </c>
      <c r="F207" s="11">
        <f t="shared" si="89"/>
        <v>0</v>
      </c>
      <c r="G207" s="11">
        <f t="shared" si="89"/>
        <v>0</v>
      </c>
      <c r="H207" s="11">
        <f t="shared" si="89"/>
        <v>0</v>
      </c>
      <c r="I207" s="11">
        <f t="shared" si="89"/>
        <v>0</v>
      </c>
      <c r="J207" s="11">
        <f t="shared" si="89"/>
        <v>0</v>
      </c>
      <c r="K207" s="11">
        <f t="shared" si="89"/>
        <v>0</v>
      </c>
      <c r="L207" s="11">
        <f t="shared" si="89"/>
        <v>0</v>
      </c>
      <c r="M207" s="11">
        <f t="shared" si="89"/>
        <v>0</v>
      </c>
      <c r="N207" s="11">
        <f t="shared" si="89"/>
        <v>0</v>
      </c>
      <c r="O207" s="11">
        <f t="shared" si="89"/>
        <v>0</v>
      </c>
      <c r="P207" s="11">
        <f t="shared" si="89"/>
        <v>0</v>
      </c>
      <c r="Q207" s="11">
        <f t="shared" si="89"/>
        <v>0</v>
      </c>
      <c r="R207" s="11">
        <f t="shared" si="89"/>
        <v>0</v>
      </c>
      <c r="S207" s="11">
        <f t="shared" si="89"/>
        <v>0</v>
      </c>
      <c r="T207" s="11">
        <f t="shared" si="89"/>
        <v>0</v>
      </c>
      <c r="U207" s="11">
        <f t="shared" si="89"/>
        <v>0</v>
      </c>
      <c r="V207" s="11">
        <f t="shared" si="89"/>
        <v>0</v>
      </c>
      <c r="W207" s="11">
        <f t="shared" si="89"/>
        <v>0</v>
      </c>
    </row>
    <row r="208" spans="1:28" outlineLevel="1" x14ac:dyDescent="0.2">
      <c r="B208" s="4" t="s">
        <v>1</v>
      </c>
      <c r="C208" s="11">
        <f t="shared" ref="C208:W208" si="90">IFERROR(C195/C196,0)</f>
        <v>0</v>
      </c>
      <c r="D208" s="11">
        <f t="shared" si="90"/>
        <v>0</v>
      </c>
      <c r="E208" s="11">
        <f t="shared" si="90"/>
        <v>0</v>
      </c>
      <c r="F208" s="11">
        <f t="shared" si="90"/>
        <v>0</v>
      </c>
      <c r="G208" s="11">
        <f t="shared" si="90"/>
        <v>0</v>
      </c>
      <c r="H208" s="11">
        <f t="shared" si="90"/>
        <v>0</v>
      </c>
      <c r="I208" s="11">
        <f t="shared" si="90"/>
        <v>0</v>
      </c>
      <c r="J208" s="11">
        <f t="shared" si="90"/>
        <v>0</v>
      </c>
      <c r="K208" s="11">
        <f t="shared" si="90"/>
        <v>0</v>
      </c>
      <c r="L208" s="11">
        <f t="shared" si="90"/>
        <v>0</v>
      </c>
      <c r="M208" s="11">
        <f t="shared" si="90"/>
        <v>0</v>
      </c>
      <c r="N208" s="11">
        <f t="shared" si="90"/>
        <v>0</v>
      </c>
      <c r="O208" s="11">
        <f t="shared" si="90"/>
        <v>0</v>
      </c>
      <c r="P208" s="11">
        <f t="shared" si="90"/>
        <v>0</v>
      </c>
      <c r="Q208" s="11">
        <f t="shared" si="90"/>
        <v>0</v>
      </c>
      <c r="R208" s="11">
        <f t="shared" si="90"/>
        <v>0</v>
      </c>
      <c r="S208" s="11">
        <f t="shared" si="90"/>
        <v>0</v>
      </c>
      <c r="T208" s="11">
        <f t="shared" si="90"/>
        <v>0</v>
      </c>
      <c r="U208" s="11">
        <f t="shared" si="90"/>
        <v>0</v>
      </c>
      <c r="V208" s="11">
        <f t="shared" si="90"/>
        <v>0</v>
      </c>
      <c r="W208" s="11">
        <f t="shared" si="90"/>
        <v>0</v>
      </c>
    </row>
    <row r="209" spans="1:28" outlineLevel="1" x14ac:dyDescent="0.2"/>
    <row r="210" spans="1:28" outlineLevel="1" x14ac:dyDescent="0.2"/>
    <row r="211" spans="1:28" outlineLevel="1" x14ac:dyDescent="0.2">
      <c r="A211" s="32" t="s">
        <v>85</v>
      </c>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4"/>
      <c r="AA211" s="33"/>
      <c r="AB211" s="33"/>
    </row>
    <row r="212" spans="1:28" outlineLevel="1" x14ac:dyDescent="0.2">
      <c r="B212" s="20" t="s">
        <v>88</v>
      </c>
      <c r="C212" s="5">
        <f>'[2]Table 29'!C$32</f>
        <v>2595.153871</v>
      </c>
      <c r="D212" s="5">
        <f>'[2]Table 29'!D$32</f>
        <v>3186.791866</v>
      </c>
      <c r="E212" s="5">
        <f>'[2]Table 29'!E$32</f>
        <v>3527.6580709999998</v>
      </c>
      <c r="F212" s="5">
        <f>'[2]Table 29'!F$32</f>
        <v>3417.3168430000001</v>
      </c>
      <c r="G212" s="5">
        <f>'[2]Table 29'!G$32</f>
        <v>3273.7638080000002</v>
      </c>
      <c r="H212" s="5">
        <f>'[2]Table 29'!H$32</f>
        <v>3574.467756</v>
      </c>
      <c r="I212" s="5">
        <f>'[2]Table 29'!I$32</f>
        <v>3218.547724</v>
      </c>
      <c r="J212" s="5">
        <f>'[2]Table 29'!J$32</f>
        <v>3225.2597479999999</v>
      </c>
      <c r="K212" s="5">
        <f>'[2]Table 29'!K$32</f>
        <v>3394.8057659999999</v>
      </c>
      <c r="L212" s="5">
        <f>'[2]Table 29'!L$32</f>
        <v>3002.3355959999999</v>
      </c>
      <c r="M212" s="5">
        <f>'[2]Table 29'!M$32</f>
        <v>3230.9967449999999</v>
      </c>
      <c r="N212" s="5">
        <f>'[2]Table 29'!N$32</f>
        <v>3323.6023049999999</v>
      </c>
      <c r="O212" s="5">
        <f>'[2]Table 29'!O$32</f>
        <v>3490.1404950000001</v>
      </c>
      <c r="P212" s="5">
        <f>'[2]Table 29'!P$32</f>
        <v>3532.668197</v>
      </c>
      <c r="Q212" s="5">
        <f>'[2]Table 29'!Q$32</f>
        <v>3298.8784289999999</v>
      </c>
      <c r="R212" s="5">
        <f>'[2]Table 29'!R$32</f>
        <v>3248.3542269999998</v>
      </c>
      <c r="S212" s="5">
        <f>'[2]Table 29'!S$32</f>
        <v>2732.3514620000001</v>
      </c>
      <c r="T212" s="5">
        <f>'[2]Table 29'!T$32</f>
        <v>3406.8623729999999</v>
      </c>
      <c r="U212" s="5">
        <f>'[2]Table 29'!U$32</f>
        <v>3365.436213</v>
      </c>
      <c r="V212" s="5">
        <f>'[2]Table 29'!V$32</f>
        <v>3458.3267040000001</v>
      </c>
      <c r="W212" s="5">
        <f>'[2]Table 29'!W$32</f>
        <v>3481.9562230000001</v>
      </c>
      <c r="Z212" s="21" t="s">
        <v>26</v>
      </c>
      <c r="AB212"/>
    </row>
    <row r="213" spans="1:28" outlineLevel="1" x14ac:dyDescent="0.2">
      <c r="B213" s="7" t="s">
        <v>89</v>
      </c>
      <c r="C213" s="5"/>
      <c r="D213" s="5"/>
      <c r="E213" s="5"/>
      <c r="F213" s="5"/>
      <c r="G213" s="5"/>
      <c r="H213" s="5"/>
      <c r="I213" s="5"/>
      <c r="J213" s="5"/>
      <c r="K213" s="5"/>
      <c r="L213" s="5"/>
      <c r="M213" s="5"/>
      <c r="N213" s="5"/>
      <c r="O213" s="5"/>
      <c r="P213" s="5"/>
      <c r="Q213" s="5"/>
      <c r="R213" s="5"/>
      <c r="S213" s="5"/>
      <c r="T213" s="5"/>
      <c r="U213" s="5"/>
      <c r="V213" s="5"/>
      <c r="W213" s="5"/>
      <c r="Z213" s="21" t="s">
        <v>26</v>
      </c>
      <c r="AB213"/>
    </row>
    <row r="214" spans="1:28" outlineLevel="1" x14ac:dyDescent="0.2">
      <c r="B214" s="7" t="s">
        <v>25</v>
      </c>
      <c r="C214" s="5">
        <f>'[2]Table 31'!C$14</f>
        <v>2.6970000000000001</v>
      </c>
      <c r="D214" s="5">
        <f>'[2]Table 31'!D$14</f>
        <v>2.7280000000000002</v>
      </c>
      <c r="E214" s="5">
        <f>'[2]Table 31'!E$14</f>
        <v>2.7330000000000001</v>
      </c>
      <c r="F214" s="5">
        <f>'[2]Table 31'!F$14</f>
        <v>2.6349999999999998</v>
      </c>
      <c r="G214" s="5">
        <f>'[2]Table 31'!G$14</f>
        <v>2.7109999999999999</v>
      </c>
      <c r="H214" s="5">
        <f>'[2]Table 31'!H$14</f>
        <v>2.8140000000000001</v>
      </c>
      <c r="I214" s="5">
        <f>'[2]Table 31'!I$14</f>
        <v>2.6949999999999998</v>
      </c>
      <c r="J214" s="5">
        <f>'[2]Table 31'!J$14</f>
        <v>3.08</v>
      </c>
      <c r="K214" s="5">
        <f>'[2]Table 31'!K$14</f>
        <v>3.238</v>
      </c>
      <c r="L214" s="5">
        <f>'[2]Table 31'!L$14</f>
        <v>3.3039999999999998</v>
      </c>
      <c r="M214" s="5">
        <f>'[2]Table 31'!M$14</f>
        <v>3.3279999999999998</v>
      </c>
      <c r="N214" s="5">
        <f>'[2]Table 31'!N$14</f>
        <v>3.3780000000000001</v>
      </c>
      <c r="O214" s="5">
        <f>'[2]Table 31'!O$14</f>
        <v>3.4319999999999999</v>
      </c>
      <c r="P214" s="5">
        <f>'[2]Table 31'!P$14</f>
        <v>3.375</v>
      </c>
      <c r="Q214" s="5">
        <f>'[2]Table 31'!Q$14</f>
        <v>3.2629999999999999</v>
      </c>
      <c r="R214" s="5">
        <f>'[2]Table 31'!R$14</f>
        <v>3.605</v>
      </c>
      <c r="S214" s="5">
        <f>'[2]Table 31'!S$14</f>
        <v>3.3279999999999998</v>
      </c>
      <c r="T214" s="5">
        <f>'[2]Table 31'!T$14</f>
        <v>3.49</v>
      </c>
      <c r="U214" s="5">
        <f>'[2]Table 31'!U$14</f>
        <v>3.8180000000000001</v>
      </c>
      <c r="V214" s="5">
        <f>'[2]Table 31'!V$14</f>
        <v>3.7440000000000002</v>
      </c>
      <c r="W214" s="5">
        <f>'[2]Table 31'!W$14</f>
        <v>3.7210000000000001</v>
      </c>
      <c r="Z214" s="21" t="s">
        <v>26</v>
      </c>
      <c r="AB214"/>
    </row>
    <row r="215" spans="1:28" outlineLevel="1" x14ac:dyDescent="0.2">
      <c r="B215" s="7" t="s">
        <v>30</v>
      </c>
      <c r="C215" s="5">
        <f>'[2]Table 31'!C$24</f>
        <v>85990.817964999995</v>
      </c>
      <c r="D215" s="5">
        <f>'[2]Table 31'!D$24</f>
        <v>103470.22466599999</v>
      </c>
      <c r="E215" s="5">
        <f>'[2]Table 31'!E$24</f>
        <v>113324.321474</v>
      </c>
      <c r="F215" s="5">
        <f>'[2]Table 31'!F$24</f>
        <v>112969.89874</v>
      </c>
      <c r="G215" s="5">
        <f>'[2]Table 31'!G$24</f>
        <v>104281.979439</v>
      </c>
      <c r="H215" s="5">
        <f>'[2]Table 31'!H$24</f>
        <v>108753.801806</v>
      </c>
      <c r="I215" s="5">
        <f>'[2]Table 31'!I$24</f>
        <v>101380.841843</v>
      </c>
      <c r="J215" s="5">
        <f>'[2]Table 31'!J$24</f>
        <v>88144.971019999997</v>
      </c>
      <c r="K215" s="5">
        <f>'[2]Table 31'!K$24</f>
        <v>87514.752462000004</v>
      </c>
      <c r="L215" s="5">
        <f>'[2]Table 31'!L$24</f>
        <v>75223.279326999997</v>
      </c>
      <c r="M215" s="5">
        <f>'[2]Table 31'!M$24</f>
        <v>79708.734582000005</v>
      </c>
      <c r="N215" s="5">
        <f>'[2]Table 31'!N$24</f>
        <v>80056.670364000005</v>
      </c>
      <c r="O215" s="5">
        <f>'[2]Table 31'!O$24</f>
        <v>82077.538631000003</v>
      </c>
      <c r="P215" s="5">
        <f>'[2]Table 31'!P$24</f>
        <v>84480.750828999997</v>
      </c>
      <c r="Q215" s="5">
        <f>'[2]Table 31'!Q$24</f>
        <v>81597.702544</v>
      </c>
      <c r="R215" s="5">
        <f>'[2]Table 31'!R$24</f>
        <v>72725.515234000006</v>
      </c>
      <c r="S215" s="5">
        <f>'[2]Table 31'!S$24</f>
        <v>66264.654483000006</v>
      </c>
      <c r="T215" s="5">
        <f>'[2]Table 31'!T$24</f>
        <v>78787.597278000001</v>
      </c>
      <c r="U215" s="5">
        <f>'[2]Table 31'!U$24</f>
        <v>71143.320785999997</v>
      </c>
      <c r="V215" s="5">
        <f>'[2]Table 31'!V$24</f>
        <v>74551.926709000007</v>
      </c>
      <c r="W215" s="5">
        <f>'[2]Table 31'!W$24</f>
        <v>75525.277600999994</v>
      </c>
      <c r="Z215" s="21" t="s">
        <v>26</v>
      </c>
      <c r="AB215"/>
    </row>
    <row r="216" spans="1:28" outlineLevel="1" x14ac:dyDescent="0.2">
      <c r="B216" s="7" t="s">
        <v>31</v>
      </c>
      <c r="C216" s="5">
        <f t="shared" ref="C216:W216" si="91">C214*C215/1000</f>
        <v>231.91723605160499</v>
      </c>
      <c r="D216" s="5">
        <f t="shared" si="91"/>
        <v>282.26677288884804</v>
      </c>
      <c r="E216" s="5">
        <f t="shared" si="91"/>
        <v>309.715370588442</v>
      </c>
      <c r="F216" s="5">
        <f t="shared" si="91"/>
        <v>297.67568317989998</v>
      </c>
      <c r="G216" s="5">
        <f t="shared" si="91"/>
        <v>282.708446259129</v>
      </c>
      <c r="H216" s="5">
        <f t="shared" si="91"/>
        <v>306.03319828208402</v>
      </c>
      <c r="I216" s="5">
        <f t="shared" si="91"/>
        <v>273.22136876688501</v>
      </c>
      <c r="J216" s="5">
        <f t="shared" si="91"/>
        <v>271.4865107416</v>
      </c>
      <c r="K216" s="5">
        <f t="shared" si="91"/>
        <v>283.37276847195602</v>
      </c>
      <c r="L216" s="5">
        <f t="shared" si="91"/>
        <v>248.53771489640798</v>
      </c>
      <c r="M216" s="5">
        <f t="shared" si="91"/>
        <v>265.27066868889602</v>
      </c>
      <c r="N216" s="5">
        <f t="shared" si="91"/>
        <v>270.431432489592</v>
      </c>
      <c r="O216" s="5">
        <f t="shared" si="91"/>
        <v>281.69011258159202</v>
      </c>
      <c r="P216" s="5">
        <f t="shared" si="91"/>
        <v>285.12253404787498</v>
      </c>
      <c r="Q216" s="5">
        <f t="shared" si="91"/>
        <v>266.253303401072</v>
      </c>
      <c r="R216" s="5">
        <f t="shared" si="91"/>
        <v>262.17548241857003</v>
      </c>
      <c r="S216" s="5">
        <f t="shared" si="91"/>
        <v>220.528770119424</v>
      </c>
      <c r="T216" s="5">
        <f t="shared" si="91"/>
        <v>274.96871450022002</v>
      </c>
      <c r="U216" s="5">
        <f t="shared" si="91"/>
        <v>271.62519876094797</v>
      </c>
      <c r="V216" s="5">
        <f t="shared" si="91"/>
        <v>279.12241359849605</v>
      </c>
      <c r="W216" s="5">
        <f t="shared" si="91"/>
        <v>281.02955795332099</v>
      </c>
    </row>
    <row r="217" spans="1:28" outlineLevel="1" x14ac:dyDescent="0.2">
      <c r="B217" s="7" t="s">
        <v>140</v>
      </c>
      <c r="C217" s="14">
        <f t="shared" ref="C217:W217" si="92">C212/C216</f>
        <v>11.189999998199962</v>
      </c>
      <c r="D217" s="14">
        <f t="shared" si="92"/>
        <v>11.290000000300799</v>
      </c>
      <c r="E217" s="14">
        <f t="shared" si="92"/>
        <v>11.389999999992398</v>
      </c>
      <c r="F217" s="14">
        <f t="shared" si="92"/>
        <v>11.480000000318293</v>
      </c>
      <c r="G217" s="14">
        <f t="shared" si="92"/>
        <v>11.580000001129383</v>
      </c>
      <c r="H217" s="14">
        <f t="shared" si="92"/>
        <v>11.680000000213241</v>
      </c>
      <c r="I217" s="14">
        <f t="shared" si="92"/>
        <v>11.779999999729503</v>
      </c>
      <c r="J217" s="14">
        <f t="shared" si="92"/>
        <v>11.88000000143577</v>
      </c>
      <c r="K217" s="14">
        <f t="shared" si="92"/>
        <v>11.979999998962381</v>
      </c>
      <c r="L217" s="14">
        <f t="shared" si="92"/>
        <v>12.080000000206775</v>
      </c>
      <c r="M217" s="14">
        <f t="shared" si="92"/>
        <v>12.18000000139196</v>
      </c>
      <c r="N217" s="14">
        <f t="shared" si="92"/>
        <v>12.289999998901438</v>
      </c>
      <c r="O217" s="14">
        <f t="shared" si="92"/>
        <v>12.390000000404966</v>
      </c>
      <c r="P217" s="14">
        <f t="shared" si="92"/>
        <v>12.390000000514968</v>
      </c>
      <c r="Q217" s="14">
        <f t="shared" si="92"/>
        <v>12.389999999476881</v>
      </c>
      <c r="R217" s="14">
        <f t="shared" si="92"/>
        <v>12.38999999936652</v>
      </c>
      <c r="S217" s="14">
        <f t="shared" si="92"/>
        <v>12.39000000099913</v>
      </c>
      <c r="T217" s="14">
        <f t="shared" si="92"/>
        <v>12.390000001244774</v>
      </c>
      <c r="U217" s="14">
        <f t="shared" si="92"/>
        <v>12.390000001295368</v>
      </c>
      <c r="V217" s="14">
        <f t="shared" si="92"/>
        <v>12.3899999982611</v>
      </c>
      <c r="W217" s="14">
        <f t="shared" si="92"/>
        <v>12.389999999851806</v>
      </c>
    </row>
    <row r="218" spans="1:28" outlineLevel="1" x14ac:dyDescent="0.2">
      <c r="B218" s="7" t="s">
        <v>90</v>
      </c>
      <c r="C218" s="5">
        <f t="shared" ref="C218:W218" si="93">C215*C217</f>
        <v>962237.25287356321</v>
      </c>
      <c r="D218" s="5">
        <f t="shared" si="93"/>
        <v>1168178.8365102636</v>
      </c>
      <c r="E218" s="5">
        <f t="shared" si="93"/>
        <v>1290764.0215879984</v>
      </c>
      <c r="F218" s="5">
        <f t="shared" si="93"/>
        <v>1296894.4375711577</v>
      </c>
      <c r="G218" s="5">
        <f t="shared" si="93"/>
        <v>1207585.3220213943</v>
      </c>
      <c r="H218" s="5">
        <f t="shared" si="93"/>
        <v>1270244.4051172708</v>
      </c>
      <c r="I218" s="5">
        <f t="shared" si="93"/>
        <v>1194266.3168831167</v>
      </c>
      <c r="J218" s="5">
        <f t="shared" si="93"/>
        <v>1047162.2558441558</v>
      </c>
      <c r="K218" s="5">
        <f t="shared" si="93"/>
        <v>1048426.7344039531</v>
      </c>
      <c r="L218" s="5">
        <f t="shared" si="93"/>
        <v>908697.2142857142</v>
      </c>
      <c r="M218" s="5">
        <f t="shared" si="93"/>
        <v>970852.38731971139</v>
      </c>
      <c r="N218" s="5">
        <f t="shared" si="93"/>
        <v>983896.47868561279</v>
      </c>
      <c r="O218" s="5">
        <f t="shared" si="93"/>
        <v>1016940.7036713286</v>
      </c>
      <c r="P218" s="5">
        <f t="shared" si="93"/>
        <v>1046716.5028148149</v>
      </c>
      <c r="Q218" s="5">
        <f t="shared" si="93"/>
        <v>1010995.5344774748</v>
      </c>
      <c r="R218" s="5">
        <f t="shared" si="93"/>
        <v>901069.1337031899</v>
      </c>
      <c r="S218" s="5">
        <f t="shared" si="93"/>
        <v>821019.06911057711</v>
      </c>
      <c r="T218" s="5">
        <f t="shared" si="93"/>
        <v>976178.33037249278</v>
      </c>
      <c r="U218" s="5">
        <f t="shared" si="93"/>
        <v>881465.74463069672</v>
      </c>
      <c r="V218" s="5">
        <f t="shared" si="93"/>
        <v>923698.37179487175</v>
      </c>
      <c r="W218" s="5">
        <f t="shared" si="93"/>
        <v>935758.1894651975</v>
      </c>
    </row>
    <row r="219" spans="1:28" outlineLevel="1" x14ac:dyDescent="0.2"/>
    <row r="220" spans="1:28" outlineLevel="1" x14ac:dyDescent="0.2">
      <c r="B220" s="8" t="s">
        <v>14</v>
      </c>
      <c r="C220" s="13"/>
      <c r="H220" s="5"/>
    </row>
    <row r="221" spans="1:28" outlineLevel="1" x14ac:dyDescent="0.2">
      <c r="B221" s="4" t="s">
        <v>18</v>
      </c>
      <c r="C221" s="5">
        <f>IFERROR(INDEX('[2]Table 29'!C$14:C$19,MATCH($B221,'[2]Table 29'!$B$14:$B$19,0))*1000,0)</f>
        <v>0</v>
      </c>
      <c r="D221" s="5">
        <f>IFERROR(INDEX('[2]Table 29'!D$14:D$19,MATCH($B221,'[2]Table 29'!$B$14:$B$19,0))*1000,0)</f>
        <v>0</v>
      </c>
      <c r="E221" s="5">
        <f>IFERROR(INDEX('[2]Table 29'!E$14:E$19,MATCH($B221,'[2]Table 29'!$B$14:$B$19,0))*1000,0)</f>
        <v>0</v>
      </c>
      <c r="F221" s="5">
        <f>IFERROR(INDEX('[2]Table 29'!F$14:F$19,MATCH($B221,'[2]Table 29'!$B$14:$B$19,0))*1000,0)</f>
        <v>0</v>
      </c>
      <c r="G221" s="5">
        <f>IFERROR(INDEX('[2]Table 29'!G$14:G$19,MATCH($B221,'[2]Table 29'!$B$14:$B$19,0))*1000,0)</f>
        <v>0</v>
      </c>
      <c r="H221" s="5">
        <f>IFERROR(INDEX('[2]Table 29'!H$14:H$19,MATCH($B221,'[2]Table 29'!$B$14:$B$19,0))*1000,0)</f>
        <v>0</v>
      </c>
      <c r="I221" s="5">
        <f>IFERROR(INDEX('[2]Table 29'!I$14:I$19,MATCH($B221,'[2]Table 29'!$B$14:$B$19,0))*1000,0)</f>
        <v>0</v>
      </c>
      <c r="J221" s="5">
        <f>IFERROR(INDEX('[2]Table 29'!J$14:J$19,MATCH($B221,'[2]Table 29'!$B$14:$B$19,0))*1000,0)</f>
        <v>0</v>
      </c>
      <c r="K221" s="5">
        <f>IFERROR(INDEX('[2]Table 29'!K$14:K$19,MATCH($B221,'[2]Table 29'!$B$14:$B$19,0))*1000,0)</f>
        <v>0</v>
      </c>
      <c r="L221" s="5">
        <f>IFERROR(INDEX('[2]Table 29'!L$14:L$19,MATCH($B221,'[2]Table 29'!$B$14:$B$19,0))*1000,0)</f>
        <v>0</v>
      </c>
      <c r="M221" s="5">
        <f>IFERROR(INDEX('[2]Table 29'!M$14:M$19,MATCH($B221,'[2]Table 29'!$B$14:$B$19,0))*1000,0)</f>
        <v>0</v>
      </c>
      <c r="N221" s="5">
        <f>IFERROR(INDEX('[2]Table 29'!N$14:N$19,MATCH($B221,'[2]Table 29'!$B$14:$B$19,0))*1000,0)</f>
        <v>0</v>
      </c>
      <c r="O221" s="5">
        <f>IFERROR(INDEX('[2]Table 29'!O$14:O$19,MATCH($B221,'[2]Table 29'!$B$14:$B$19,0))*1000,0)</f>
        <v>0</v>
      </c>
      <c r="P221" s="5">
        <f>IFERROR(INDEX('[2]Table 29'!P$14:P$19,MATCH($B221,'[2]Table 29'!$B$14:$B$19,0))*1000,0)</f>
        <v>0</v>
      </c>
      <c r="Q221" s="5">
        <f>IFERROR(INDEX('[2]Table 29'!Q$14:Q$19,MATCH($B221,'[2]Table 29'!$B$14:$B$19,0))*1000,0)</f>
        <v>0</v>
      </c>
      <c r="R221" s="5">
        <f>IFERROR(INDEX('[2]Table 29'!R$14:R$19,MATCH($B221,'[2]Table 29'!$B$14:$B$19,0))*1000,0)</f>
        <v>0</v>
      </c>
      <c r="S221" s="5">
        <f>IFERROR(INDEX('[2]Table 29'!S$14:S$19,MATCH($B221,'[2]Table 29'!$B$14:$B$19,0))*1000,0)</f>
        <v>0</v>
      </c>
      <c r="T221" s="5">
        <f>IFERROR(INDEX('[2]Table 29'!T$14:T$19,MATCH($B221,'[2]Table 29'!$B$14:$B$19,0))*1000,0)</f>
        <v>0</v>
      </c>
      <c r="U221" s="5">
        <f>IFERROR(INDEX('[2]Table 29'!U$14:U$19,MATCH($B221,'[2]Table 29'!$B$14:$B$19,0))*1000,0)</f>
        <v>0</v>
      </c>
      <c r="V221" s="5">
        <f>IFERROR(INDEX('[2]Table 29'!V$14:V$19,MATCH($B221,'[2]Table 29'!$B$14:$B$19,0))*1000,0)</f>
        <v>0</v>
      </c>
      <c r="W221" s="5">
        <f>IFERROR(INDEX('[2]Table 29'!W$14:W$19,MATCH($B221,'[2]Table 29'!$B$14:$B$19,0))*1000,0)</f>
        <v>0</v>
      </c>
      <c r="Z221" s="21" t="s">
        <v>26</v>
      </c>
    </row>
    <row r="222" spans="1:28" outlineLevel="1" x14ac:dyDescent="0.2">
      <c r="B222" s="4" t="s">
        <v>19</v>
      </c>
      <c r="C222" s="5">
        <f>IFERROR(INDEX('[2]Table 29'!C$14:C$19,MATCH($B222,'[2]Table 29'!$B$14:$B$19,0))*1000,0)</f>
        <v>0</v>
      </c>
      <c r="D222" s="5">
        <f>IFERROR(INDEX('[2]Table 29'!D$14:D$19,MATCH($B222,'[2]Table 29'!$B$14:$B$19,0))*1000,0)</f>
        <v>0</v>
      </c>
      <c r="E222" s="5">
        <f>IFERROR(INDEX('[2]Table 29'!E$14:E$19,MATCH($B222,'[2]Table 29'!$B$14:$B$19,0))*1000,0)</f>
        <v>0</v>
      </c>
      <c r="F222" s="5">
        <f>IFERROR(INDEX('[2]Table 29'!F$14:F$19,MATCH($B222,'[2]Table 29'!$B$14:$B$19,0))*1000,0)</f>
        <v>0</v>
      </c>
      <c r="G222" s="5">
        <f>IFERROR(INDEX('[2]Table 29'!G$14:G$19,MATCH($B222,'[2]Table 29'!$B$14:$B$19,0))*1000,0)</f>
        <v>0</v>
      </c>
      <c r="H222" s="5">
        <f>IFERROR(INDEX('[2]Table 29'!H$14:H$19,MATCH($B222,'[2]Table 29'!$B$14:$B$19,0))*1000,0)</f>
        <v>0</v>
      </c>
      <c r="I222" s="5">
        <f>IFERROR(INDEX('[2]Table 29'!I$14:I$19,MATCH($B222,'[2]Table 29'!$B$14:$B$19,0))*1000,0)</f>
        <v>0</v>
      </c>
      <c r="J222" s="5">
        <f>IFERROR(INDEX('[2]Table 29'!J$14:J$19,MATCH($B222,'[2]Table 29'!$B$14:$B$19,0))*1000,0)</f>
        <v>0</v>
      </c>
      <c r="K222" s="5">
        <f>IFERROR(INDEX('[2]Table 29'!K$14:K$19,MATCH($B222,'[2]Table 29'!$B$14:$B$19,0))*1000,0)</f>
        <v>0</v>
      </c>
      <c r="L222" s="5">
        <f>IFERROR(INDEX('[2]Table 29'!L$14:L$19,MATCH($B222,'[2]Table 29'!$B$14:$B$19,0))*1000,0)</f>
        <v>0</v>
      </c>
      <c r="M222" s="5">
        <f>IFERROR(INDEX('[2]Table 29'!M$14:M$19,MATCH($B222,'[2]Table 29'!$B$14:$B$19,0))*1000,0)</f>
        <v>0</v>
      </c>
      <c r="N222" s="5">
        <f>IFERROR(INDEX('[2]Table 29'!N$14:N$19,MATCH($B222,'[2]Table 29'!$B$14:$B$19,0))*1000,0)</f>
        <v>0</v>
      </c>
      <c r="O222" s="5">
        <f>IFERROR(INDEX('[2]Table 29'!O$14:O$19,MATCH($B222,'[2]Table 29'!$B$14:$B$19,0))*1000,0)</f>
        <v>0</v>
      </c>
      <c r="P222" s="5">
        <f>IFERROR(INDEX('[2]Table 29'!P$14:P$19,MATCH($B222,'[2]Table 29'!$B$14:$B$19,0))*1000,0)</f>
        <v>0</v>
      </c>
      <c r="Q222" s="5">
        <f>IFERROR(INDEX('[2]Table 29'!Q$14:Q$19,MATCH($B222,'[2]Table 29'!$B$14:$B$19,0))*1000,0)</f>
        <v>0</v>
      </c>
      <c r="R222" s="5">
        <f>IFERROR(INDEX('[2]Table 29'!R$14:R$19,MATCH($B222,'[2]Table 29'!$B$14:$B$19,0))*1000,0)</f>
        <v>0</v>
      </c>
      <c r="S222" s="5">
        <f>IFERROR(INDEX('[2]Table 29'!S$14:S$19,MATCH($B222,'[2]Table 29'!$B$14:$B$19,0))*1000,0)</f>
        <v>0</v>
      </c>
      <c r="T222" s="5">
        <f>IFERROR(INDEX('[2]Table 29'!T$14:T$19,MATCH($B222,'[2]Table 29'!$B$14:$B$19,0))*1000,0)</f>
        <v>0</v>
      </c>
      <c r="U222" s="5">
        <f>IFERROR(INDEX('[2]Table 29'!U$14:U$19,MATCH($B222,'[2]Table 29'!$B$14:$B$19,0))*1000,0)</f>
        <v>0</v>
      </c>
      <c r="V222" s="5">
        <f>IFERROR(INDEX('[2]Table 29'!V$14:V$19,MATCH($B222,'[2]Table 29'!$B$14:$B$19,0))*1000,0)</f>
        <v>0</v>
      </c>
      <c r="W222" s="5">
        <f>IFERROR(INDEX('[2]Table 29'!W$14:W$19,MATCH($B222,'[2]Table 29'!$B$14:$B$19,0))*1000,0)</f>
        <v>0</v>
      </c>
      <c r="Z222" s="21" t="s">
        <v>26</v>
      </c>
    </row>
    <row r="223" spans="1:28" outlineLevel="1" x14ac:dyDescent="0.2">
      <c r="B223" s="4" t="s">
        <v>16</v>
      </c>
      <c r="C223" s="5">
        <f>IFERROR(INDEX('[2]Table 29'!C$14:C$19,MATCH($B223,'[2]Table 29'!$B$14:$B$19,0))*1000,0)</f>
        <v>4357.8869999999997</v>
      </c>
      <c r="D223" s="5">
        <f>IFERROR(INDEX('[2]Table 29'!D$14:D$19,MATCH($B223,'[2]Table 29'!$B$14:$B$19,0))*1000,0)</f>
        <v>5037.3530000000001</v>
      </c>
      <c r="E223" s="5">
        <f>IFERROR(INDEX('[2]Table 29'!E$14:E$19,MATCH($B223,'[2]Table 29'!$B$14:$B$19,0))*1000,0)</f>
        <v>5548.0720000000001</v>
      </c>
      <c r="F223" s="5">
        <f>IFERROR(INDEX('[2]Table 29'!F$14:F$19,MATCH($B223,'[2]Table 29'!$B$14:$B$19,0))*1000,0)</f>
        <v>5332.9500000000007</v>
      </c>
      <c r="G223" s="5">
        <f>IFERROR(INDEX('[2]Table 29'!G$14:G$19,MATCH($B223,'[2]Table 29'!$B$14:$B$19,0))*1000,0)</f>
        <v>4831.4849999999997</v>
      </c>
      <c r="H223" s="5">
        <f>IFERROR(INDEX('[2]Table 29'!H$14:H$19,MATCH($B223,'[2]Table 29'!$B$14:$B$19,0))*1000,0)</f>
        <v>4628.8739999999998</v>
      </c>
      <c r="I223" s="5">
        <f>IFERROR(INDEX('[2]Table 29'!I$14:I$19,MATCH($B223,'[2]Table 29'!$B$14:$B$19,0))*1000,0)</f>
        <v>4159.4179999999997</v>
      </c>
      <c r="J223" s="5">
        <f>IFERROR(INDEX('[2]Table 29'!J$14:J$19,MATCH($B223,'[2]Table 29'!$B$14:$B$19,0))*1000,0)</f>
        <v>5323.7370000000001</v>
      </c>
      <c r="K223" s="5">
        <f>IFERROR(INDEX('[2]Table 29'!K$14:K$19,MATCH($B223,'[2]Table 29'!$B$14:$B$19,0))*1000,0)</f>
        <v>5404.0549999999994</v>
      </c>
      <c r="L223" s="5">
        <f>IFERROR(INDEX('[2]Table 29'!L$14:L$19,MATCH($B223,'[2]Table 29'!$B$14:$B$19,0))*1000,0)</f>
        <v>4296.8060000000005</v>
      </c>
      <c r="M223" s="5">
        <f>IFERROR(INDEX('[2]Table 29'!M$14:M$19,MATCH($B223,'[2]Table 29'!$B$14:$B$19,0))*1000,0)</f>
        <v>4480.5129999999999</v>
      </c>
      <c r="N223" s="5">
        <f>IFERROR(INDEX('[2]Table 29'!N$14:N$19,MATCH($B223,'[2]Table 29'!$B$14:$B$19,0))*1000,0)</f>
        <v>4270.9229999999998</v>
      </c>
      <c r="O223" s="5">
        <f>IFERROR(INDEX('[2]Table 29'!O$14:O$19,MATCH($B223,'[2]Table 29'!$B$14:$B$19,0))*1000,0)</f>
        <v>4212.74</v>
      </c>
      <c r="P223" s="5">
        <f>IFERROR(INDEX('[2]Table 29'!P$14:P$19,MATCH($B223,'[2]Table 29'!$B$14:$B$19,0))*1000,0)</f>
        <v>4939.2959999999994</v>
      </c>
      <c r="Q223" s="5">
        <f>IFERROR(INDEX('[2]Table 29'!Q$14:Q$19,MATCH($B223,'[2]Table 29'!$B$14:$B$19,0))*1000,0)</f>
        <v>4469.2210000000005</v>
      </c>
      <c r="R223" s="5">
        <f>IFERROR(INDEX('[2]Table 29'!R$14:R$19,MATCH($B223,'[2]Table 29'!$B$14:$B$19,0))*1000,0)</f>
        <v>4465.933</v>
      </c>
      <c r="S223" s="5">
        <f>IFERROR(INDEX('[2]Table 29'!S$14:S$19,MATCH($B223,'[2]Table 29'!$B$14:$B$19,0))*1000,0)</f>
        <v>4080.7890000000002</v>
      </c>
      <c r="T223" s="5">
        <f>IFERROR(INDEX('[2]Table 29'!T$14:T$19,MATCH($B223,'[2]Table 29'!$B$14:$B$19,0))*1000,0)</f>
        <v>4579.6499999999996</v>
      </c>
      <c r="U223" s="5">
        <f>IFERROR(INDEX('[2]Table 29'!U$14:U$19,MATCH($B223,'[2]Table 29'!$B$14:$B$19,0))*1000,0)</f>
        <v>4774.1629999999996</v>
      </c>
      <c r="V223" s="5">
        <f>IFERROR(INDEX('[2]Table 29'!V$14:V$19,MATCH($B223,'[2]Table 29'!$B$14:$B$19,0))*1000,0)</f>
        <v>4880.13</v>
      </c>
      <c r="W223" s="5">
        <f>IFERROR(INDEX('[2]Table 29'!W$14:W$19,MATCH($B223,'[2]Table 29'!$B$14:$B$19,0))*1000,0)</f>
        <v>3672.384</v>
      </c>
      <c r="Z223" s="21" t="s">
        <v>26</v>
      </c>
    </row>
    <row r="224" spans="1:28" outlineLevel="1" x14ac:dyDescent="0.2">
      <c r="B224" s="4" t="s">
        <v>21</v>
      </c>
      <c r="C224" s="5">
        <f>IFERROR(INDEX('[2]Table 29'!C$14:C$19,MATCH($B224,'[2]Table 29'!$B$14:$B$19,0))*1000,0)</f>
        <v>0</v>
      </c>
      <c r="D224" s="5">
        <f>IFERROR(INDEX('[2]Table 29'!D$14:D$19,MATCH($B224,'[2]Table 29'!$B$14:$B$19,0))*1000,0)</f>
        <v>0</v>
      </c>
      <c r="E224" s="5">
        <f>IFERROR(INDEX('[2]Table 29'!E$14:E$19,MATCH($B224,'[2]Table 29'!$B$14:$B$19,0))*1000,0)</f>
        <v>0</v>
      </c>
      <c r="F224" s="5">
        <f>IFERROR(INDEX('[2]Table 29'!F$14:F$19,MATCH($B224,'[2]Table 29'!$B$14:$B$19,0))*1000,0)</f>
        <v>0</v>
      </c>
      <c r="G224" s="5">
        <f>IFERROR(INDEX('[2]Table 29'!G$14:G$19,MATCH($B224,'[2]Table 29'!$B$14:$B$19,0))*1000,0)</f>
        <v>0</v>
      </c>
      <c r="H224" s="5">
        <f>IFERROR(INDEX('[2]Table 29'!H$14:H$19,MATCH($B224,'[2]Table 29'!$B$14:$B$19,0))*1000,0)</f>
        <v>0</v>
      </c>
      <c r="I224" s="5">
        <f>IFERROR(INDEX('[2]Table 29'!I$14:I$19,MATCH($B224,'[2]Table 29'!$B$14:$B$19,0))*1000,0)</f>
        <v>0</v>
      </c>
      <c r="J224" s="5">
        <f>IFERROR(INDEX('[2]Table 29'!J$14:J$19,MATCH($B224,'[2]Table 29'!$B$14:$B$19,0))*1000,0)</f>
        <v>0</v>
      </c>
      <c r="K224" s="5">
        <f>IFERROR(INDEX('[2]Table 29'!K$14:K$19,MATCH($B224,'[2]Table 29'!$B$14:$B$19,0))*1000,0)</f>
        <v>0</v>
      </c>
      <c r="L224" s="5">
        <f>IFERROR(INDEX('[2]Table 29'!L$14:L$19,MATCH($B224,'[2]Table 29'!$B$14:$B$19,0))*1000,0)</f>
        <v>0</v>
      </c>
      <c r="M224" s="5">
        <f>IFERROR(INDEX('[2]Table 29'!M$14:M$19,MATCH($B224,'[2]Table 29'!$B$14:$B$19,0))*1000,0)</f>
        <v>0</v>
      </c>
      <c r="N224" s="5">
        <f>IFERROR(INDEX('[2]Table 29'!N$14:N$19,MATCH($B224,'[2]Table 29'!$B$14:$B$19,0))*1000,0)</f>
        <v>0</v>
      </c>
      <c r="O224" s="5">
        <f>IFERROR(INDEX('[2]Table 29'!O$14:O$19,MATCH($B224,'[2]Table 29'!$B$14:$B$19,0))*1000,0)</f>
        <v>0</v>
      </c>
      <c r="P224" s="5">
        <f>IFERROR(INDEX('[2]Table 29'!P$14:P$19,MATCH($B224,'[2]Table 29'!$B$14:$B$19,0))*1000,0)</f>
        <v>0</v>
      </c>
      <c r="Q224" s="5">
        <f>IFERROR(INDEX('[2]Table 29'!Q$14:Q$19,MATCH($B224,'[2]Table 29'!$B$14:$B$19,0))*1000,0)</f>
        <v>0</v>
      </c>
      <c r="R224" s="5">
        <f>IFERROR(INDEX('[2]Table 29'!R$14:R$19,MATCH($B224,'[2]Table 29'!$B$14:$B$19,0))*1000,0)</f>
        <v>0</v>
      </c>
      <c r="S224" s="5">
        <f>IFERROR(INDEX('[2]Table 29'!S$14:S$19,MATCH($B224,'[2]Table 29'!$B$14:$B$19,0))*1000,0)</f>
        <v>0</v>
      </c>
      <c r="T224" s="5">
        <f>IFERROR(INDEX('[2]Table 29'!T$14:T$19,MATCH($B224,'[2]Table 29'!$B$14:$B$19,0))*1000,0)</f>
        <v>0</v>
      </c>
      <c r="U224" s="5">
        <f>IFERROR(INDEX('[2]Table 29'!U$14:U$19,MATCH($B224,'[2]Table 29'!$B$14:$B$19,0))*1000,0)</f>
        <v>0</v>
      </c>
      <c r="V224" s="5">
        <f>IFERROR(INDEX('[2]Table 29'!V$14:V$19,MATCH($B224,'[2]Table 29'!$B$14:$B$19,0))*1000,0)</f>
        <v>0</v>
      </c>
      <c r="W224" s="5">
        <f>IFERROR(INDEX('[2]Table 29'!W$14:W$19,MATCH($B224,'[2]Table 29'!$B$14:$B$19,0))*1000,0)</f>
        <v>0</v>
      </c>
      <c r="Z224" s="21" t="s">
        <v>26</v>
      </c>
    </row>
    <row r="225" spans="2:26" outlineLevel="1" x14ac:dyDescent="0.2">
      <c r="B225" s="4" t="s">
        <v>20</v>
      </c>
      <c r="C225" s="5">
        <f>IFERROR(INDEX('[2]Table 29'!C$14:C$19,MATCH($B225,'[2]Table 29'!$B$14:$B$19,0))*1000,0)</f>
        <v>5.9550000000000001</v>
      </c>
      <c r="D225" s="5">
        <f>IFERROR(INDEX('[2]Table 29'!D$14:D$19,MATCH($B225,'[2]Table 29'!$B$14:$B$19,0))*1000,0)</f>
        <v>10.717000000000001</v>
      </c>
      <c r="E225" s="5">
        <f>IFERROR(INDEX('[2]Table 29'!E$14:E$19,MATCH($B225,'[2]Table 29'!$B$14:$B$19,0))*1000,0)</f>
        <v>13.360999999999999</v>
      </c>
      <c r="F225" s="5">
        <f>IFERROR(INDEX('[2]Table 29'!F$14:F$19,MATCH($B225,'[2]Table 29'!$B$14:$B$19,0))*1000,0)</f>
        <v>14.456</v>
      </c>
      <c r="G225" s="5">
        <f>IFERROR(INDEX('[2]Table 29'!G$14:G$19,MATCH($B225,'[2]Table 29'!$B$14:$B$19,0))*1000,0)</f>
        <v>8.7040000000000006</v>
      </c>
      <c r="H225" s="5">
        <f>IFERROR(INDEX('[2]Table 29'!H$14:H$19,MATCH($B225,'[2]Table 29'!$B$14:$B$19,0))*1000,0)</f>
        <v>5.6880000000000006</v>
      </c>
      <c r="I225" s="5">
        <f>IFERROR(INDEX('[2]Table 29'!I$14:I$19,MATCH($B225,'[2]Table 29'!$B$14:$B$19,0))*1000,0)</f>
        <v>2.4550000000000001</v>
      </c>
      <c r="J225" s="5">
        <f>IFERROR(INDEX('[2]Table 29'!J$14:J$19,MATCH($B225,'[2]Table 29'!$B$14:$B$19,0))*1000,0)</f>
        <v>3.8780000000000001</v>
      </c>
      <c r="K225" s="5">
        <f>IFERROR(INDEX('[2]Table 29'!K$14:K$19,MATCH($B225,'[2]Table 29'!$B$14:$B$19,0))*1000,0)</f>
        <v>5.6260000000000003</v>
      </c>
      <c r="L225" s="5">
        <f>IFERROR(INDEX('[2]Table 29'!L$14:L$19,MATCH($B225,'[2]Table 29'!$B$14:$B$19,0))*1000,0)</f>
        <v>4.8369999999999997</v>
      </c>
      <c r="M225" s="5">
        <f>IFERROR(INDEX('[2]Table 29'!M$14:M$19,MATCH($B225,'[2]Table 29'!$B$14:$B$19,0))*1000,0)</f>
        <v>5.4630000000000001</v>
      </c>
      <c r="N225" s="5">
        <f>IFERROR(INDEX('[2]Table 29'!N$14:N$19,MATCH($B225,'[2]Table 29'!$B$14:$B$19,0))*1000,0)</f>
        <v>6.2779999999999996</v>
      </c>
      <c r="O225" s="5">
        <f>IFERROR(INDEX('[2]Table 29'!O$14:O$19,MATCH($B225,'[2]Table 29'!$B$14:$B$19,0))*1000,0)</f>
        <v>5.492</v>
      </c>
      <c r="P225" s="5">
        <f>IFERROR(INDEX('[2]Table 29'!P$14:P$19,MATCH($B225,'[2]Table 29'!$B$14:$B$19,0))*1000,0)</f>
        <v>17.768000000000001</v>
      </c>
      <c r="Q225" s="5">
        <f>IFERROR(INDEX('[2]Table 29'!Q$14:Q$19,MATCH($B225,'[2]Table 29'!$B$14:$B$19,0))*1000,0)</f>
        <v>21.606000000000002</v>
      </c>
      <c r="R225" s="5">
        <f>IFERROR(INDEX('[2]Table 29'!R$14:R$19,MATCH($B225,'[2]Table 29'!$B$14:$B$19,0))*1000,0)</f>
        <v>26.126000000000001</v>
      </c>
      <c r="S225" s="5">
        <f>IFERROR(INDEX('[2]Table 29'!S$14:S$19,MATCH($B225,'[2]Table 29'!$B$14:$B$19,0))*1000,0)</f>
        <v>34.295999999999999</v>
      </c>
      <c r="T225" s="5">
        <f>IFERROR(INDEX('[2]Table 29'!T$14:T$19,MATCH($B225,'[2]Table 29'!$B$14:$B$19,0))*1000,0)</f>
        <v>56.71</v>
      </c>
      <c r="U225" s="5">
        <f>IFERROR(INDEX('[2]Table 29'!U$14:U$19,MATCH($B225,'[2]Table 29'!$B$14:$B$19,0))*1000,0)</f>
        <v>73.52</v>
      </c>
      <c r="V225" s="5">
        <f>IFERROR(INDEX('[2]Table 29'!V$14:V$19,MATCH($B225,'[2]Table 29'!$B$14:$B$19,0))*1000,0)</f>
        <v>73.176000000000002</v>
      </c>
      <c r="W225" s="5">
        <f>IFERROR(INDEX('[2]Table 29'!W$14:W$19,MATCH($B225,'[2]Table 29'!$B$14:$B$19,0))*1000,0)</f>
        <v>78.048999999999992</v>
      </c>
      <c r="Z225" s="21" t="s">
        <v>26</v>
      </c>
    </row>
    <row r="226" spans="2:26" outlineLevel="1" x14ac:dyDescent="0.2">
      <c r="B226" s="4" t="s">
        <v>0</v>
      </c>
      <c r="C226" s="5">
        <f>IFERROR(INDEX('[2]Table 29'!C$14:C$19,MATCH($B226,'[2]Table 29'!$B$14:$B$19,0))*1000,0)</f>
        <v>0</v>
      </c>
      <c r="D226" s="5">
        <f>IFERROR(INDEX('[2]Table 29'!D$14:D$19,MATCH($B226,'[2]Table 29'!$B$14:$B$19,0))*1000,0)</f>
        <v>0</v>
      </c>
      <c r="E226" s="5">
        <f>IFERROR(INDEX('[2]Table 29'!E$14:E$19,MATCH($B226,'[2]Table 29'!$B$14:$B$19,0))*1000,0)</f>
        <v>0</v>
      </c>
      <c r="F226" s="5">
        <f>IFERROR(INDEX('[2]Table 29'!F$14:F$19,MATCH($B226,'[2]Table 29'!$B$14:$B$19,0))*1000,0)</f>
        <v>0</v>
      </c>
      <c r="G226" s="5">
        <f>IFERROR(INDEX('[2]Table 29'!G$14:G$19,MATCH($B226,'[2]Table 29'!$B$14:$B$19,0))*1000,0)</f>
        <v>0</v>
      </c>
      <c r="H226" s="5">
        <f>IFERROR(INDEX('[2]Table 29'!H$14:H$19,MATCH($B226,'[2]Table 29'!$B$14:$B$19,0))*1000,0)</f>
        <v>0</v>
      </c>
      <c r="I226" s="5">
        <f>IFERROR(INDEX('[2]Table 29'!I$14:I$19,MATCH($B226,'[2]Table 29'!$B$14:$B$19,0))*1000,0)</f>
        <v>0</v>
      </c>
      <c r="J226" s="5">
        <f>IFERROR(INDEX('[2]Table 29'!J$14:J$19,MATCH($B226,'[2]Table 29'!$B$14:$B$19,0))*1000,0)</f>
        <v>0</v>
      </c>
      <c r="K226" s="5">
        <f>IFERROR(INDEX('[2]Table 29'!K$14:K$19,MATCH($B226,'[2]Table 29'!$B$14:$B$19,0))*1000,0)</f>
        <v>0</v>
      </c>
      <c r="L226" s="5">
        <f>IFERROR(INDEX('[2]Table 29'!L$14:L$19,MATCH($B226,'[2]Table 29'!$B$14:$B$19,0))*1000,0)</f>
        <v>0</v>
      </c>
      <c r="M226" s="5">
        <f>IFERROR(INDEX('[2]Table 29'!M$14:M$19,MATCH($B226,'[2]Table 29'!$B$14:$B$19,0))*1000,0)</f>
        <v>0.19400000000000001</v>
      </c>
      <c r="N226" s="5">
        <f>IFERROR(INDEX('[2]Table 29'!N$14:N$19,MATCH($B226,'[2]Table 29'!$B$14:$B$19,0))*1000,0)</f>
        <v>0.26699999999999996</v>
      </c>
      <c r="O226" s="5">
        <f>IFERROR(INDEX('[2]Table 29'!O$14:O$19,MATCH($B226,'[2]Table 29'!$B$14:$B$19,0))*1000,0)</f>
        <v>0.217</v>
      </c>
      <c r="P226" s="5">
        <f>IFERROR(INDEX('[2]Table 29'!P$14:P$19,MATCH($B226,'[2]Table 29'!$B$14:$B$19,0))*1000,0)</f>
        <v>0.63400000000000001</v>
      </c>
      <c r="Q226" s="5">
        <f>IFERROR(INDEX('[2]Table 29'!Q$14:Q$19,MATCH($B226,'[2]Table 29'!$B$14:$B$19,0))*1000,0)</f>
        <v>0.79</v>
      </c>
      <c r="R226" s="5">
        <f>IFERROR(INDEX('[2]Table 29'!R$14:R$19,MATCH($B226,'[2]Table 29'!$B$14:$B$19,0))*1000,0)</f>
        <v>0</v>
      </c>
      <c r="S226" s="5">
        <f>IFERROR(INDEX('[2]Table 29'!S$14:S$19,MATCH($B226,'[2]Table 29'!$B$14:$B$19,0))*1000,0)</f>
        <v>0</v>
      </c>
      <c r="T226" s="5">
        <f>IFERROR(INDEX('[2]Table 29'!T$14:T$19,MATCH($B226,'[2]Table 29'!$B$14:$B$19,0))*1000,0)</f>
        <v>0</v>
      </c>
      <c r="U226" s="5">
        <f>IFERROR(INDEX('[2]Table 29'!U$14:U$19,MATCH($B226,'[2]Table 29'!$B$14:$B$19,0))*1000,0)</f>
        <v>0</v>
      </c>
      <c r="V226" s="5">
        <f>IFERROR(INDEX('[2]Table 29'!V$14:V$19,MATCH($B226,'[2]Table 29'!$B$14:$B$19,0))*1000,0)</f>
        <v>0</v>
      </c>
      <c r="W226" s="5">
        <f>IFERROR(INDEX('[2]Table 29'!W$14:W$19,MATCH($B226,'[2]Table 29'!$B$14:$B$19,0))*1000,0)</f>
        <v>0</v>
      </c>
      <c r="Z226" s="21" t="s">
        <v>26</v>
      </c>
    </row>
    <row r="227" spans="2:26" outlineLevel="1" x14ac:dyDescent="0.2">
      <c r="B227" s="4" t="s">
        <v>22</v>
      </c>
      <c r="C227" s="5">
        <f>IFERROR(INDEX('[2]Table 29'!C$14:C$19,MATCH($B227,'[2]Table 29'!$B$14:$B$19,0))*1000,0)</f>
        <v>424</v>
      </c>
      <c r="D227" s="5">
        <f>IFERROR(INDEX('[2]Table 29'!D$14:D$19,MATCH($B227,'[2]Table 29'!$B$14:$B$19,0))*1000,0)</f>
        <v>416</v>
      </c>
      <c r="E227" s="5">
        <f>IFERROR(INDEX('[2]Table 29'!E$14:E$19,MATCH($B227,'[2]Table 29'!$B$14:$B$19,0))*1000,0)</f>
        <v>520</v>
      </c>
      <c r="F227" s="5">
        <f>IFERROR(INDEX('[2]Table 29'!F$14:F$19,MATCH($B227,'[2]Table 29'!$B$14:$B$19,0))*1000,0)</f>
        <v>536</v>
      </c>
      <c r="G227" s="5">
        <f>IFERROR(INDEX('[2]Table 29'!G$14:G$19,MATCH($B227,'[2]Table 29'!$B$14:$B$19,0))*1000,0)</f>
        <v>497</v>
      </c>
      <c r="H227" s="5">
        <f>IFERROR(INDEX('[2]Table 29'!H$14:H$19,MATCH($B227,'[2]Table 29'!$B$14:$B$19,0))*1000,0)</f>
        <v>507</v>
      </c>
      <c r="I227" s="5">
        <f>IFERROR(INDEX('[2]Table 29'!I$14:I$19,MATCH($B227,'[2]Table 29'!$B$14:$B$19,0))*1000,0)</f>
        <v>424</v>
      </c>
      <c r="J227" s="5">
        <f>IFERROR(INDEX('[2]Table 29'!J$14:J$19,MATCH($B227,'[2]Table 29'!$B$14:$B$19,0))*1000,0)</f>
        <v>514</v>
      </c>
      <c r="K227" s="5">
        <f>IFERROR(INDEX('[2]Table 29'!K$14:K$19,MATCH($B227,'[2]Table 29'!$B$14:$B$19,0))*1000,0)</f>
        <v>611</v>
      </c>
      <c r="L227" s="5">
        <f>IFERROR(INDEX('[2]Table 29'!L$14:L$19,MATCH($B227,'[2]Table 29'!$B$14:$B$19,0))*1000,0)</f>
        <v>674</v>
      </c>
      <c r="M227" s="5">
        <f>IFERROR(INDEX('[2]Table 29'!M$14:M$19,MATCH($B227,'[2]Table 29'!$B$14:$B$19,0))*1000,0)</f>
        <v>774</v>
      </c>
      <c r="N227" s="5">
        <f>IFERROR(INDEX('[2]Table 29'!N$14:N$19,MATCH($B227,'[2]Table 29'!$B$14:$B$19,0))*1000,0)</f>
        <v>734</v>
      </c>
      <c r="O227" s="5">
        <f>IFERROR(INDEX('[2]Table 29'!O$14:O$19,MATCH($B227,'[2]Table 29'!$B$14:$B$19,0))*1000,0)</f>
        <v>797</v>
      </c>
      <c r="P227" s="5">
        <f>IFERROR(INDEX('[2]Table 29'!P$14:P$19,MATCH($B227,'[2]Table 29'!$B$14:$B$19,0))*1000,0)</f>
        <v>756</v>
      </c>
      <c r="Q227" s="5">
        <f>IFERROR(INDEX('[2]Table 29'!Q$14:Q$19,MATCH($B227,'[2]Table 29'!$B$14:$B$19,0))*1000,0)</f>
        <v>820</v>
      </c>
      <c r="R227" s="5">
        <f>IFERROR(INDEX('[2]Table 29'!R$14:R$19,MATCH($B227,'[2]Table 29'!$B$14:$B$19,0))*1000,0)</f>
        <v>733</v>
      </c>
      <c r="S227" s="5">
        <f>IFERROR(INDEX('[2]Table 29'!S$14:S$19,MATCH($B227,'[2]Table 29'!$B$14:$B$19,0))*1000,0)</f>
        <v>743</v>
      </c>
      <c r="T227" s="5">
        <f>IFERROR(INDEX('[2]Table 29'!T$14:T$19,MATCH($B227,'[2]Table 29'!$B$14:$B$19,0))*1000,0)</f>
        <v>762</v>
      </c>
      <c r="U227" s="5">
        <f>IFERROR(INDEX('[2]Table 29'!U$14:U$19,MATCH($B227,'[2]Table 29'!$B$14:$B$19,0))*1000,0)</f>
        <v>763</v>
      </c>
      <c r="V227" s="5">
        <f>IFERROR(INDEX('[2]Table 29'!V$14:V$19,MATCH($B227,'[2]Table 29'!$B$14:$B$19,0))*1000,0)</f>
        <v>779</v>
      </c>
      <c r="W227" s="5">
        <f>IFERROR(INDEX('[2]Table 29'!W$14:W$19,MATCH($B227,'[2]Table 29'!$B$14:$B$19,0))*1000,0)</f>
        <v>730</v>
      </c>
      <c r="Z227" s="21" t="s">
        <v>26</v>
      </c>
    </row>
    <row r="228" spans="2:26" outlineLevel="1" x14ac:dyDescent="0.2">
      <c r="B228" s="4" t="s">
        <v>23</v>
      </c>
      <c r="C228" s="5">
        <f>IFERROR(INDEX('[2]Table 29'!C$14:C$19,MATCH($B228,'[2]Table 29'!$B$14:$B$19,0))*1000,0)</f>
        <v>272.46899999999999</v>
      </c>
      <c r="D228" s="5">
        <f>IFERROR(INDEX('[2]Table 29'!D$14:D$19,MATCH($B228,'[2]Table 29'!$B$14:$B$19,0))*1000,0)</f>
        <v>90.129000000000005</v>
      </c>
      <c r="E228" s="5">
        <f>IFERROR(INDEX('[2]Table 29'!E$14:E$19,MATCH($B228,'[2]Table 29'!$B$14:$B$19,0))*1000,0)</f>
        <v>54.480000000000004</v>
      </c>
      <c r="F228" s="5">
        <f>IFERROR(INDEX('[2]Table 29'!F$14:F$19,MATCH($B228,'[2]Table 29'!$B$14:$B$19,0))*1000,0)</f>
        <v>59.098999999999997</v>
      </c>
      <c r="G228" s="5">
        <f>IFERROR(INDEX('[2]Table 29'!G$14:G$19,MATCH($B228,'[2]Table 29'!$B$14:$B$19,0))*1000,0)</f>
        <v>56.774999999999999</v>
      </c>
      <c r="H228" s="5">
        <f>IFERROR(INDEX('[2]Table 29'!H$14:H$19,MATCH($B228,'[2]Table 29'!$B$14:$B$19,0))*1000,0)</f>
        <v>54.783000000000001</v>
      </c>
      <c r="I228" s="5">
        <f>IFERROR(INDEX('[2]Table 29'!I$14:I$19,MATCH($B228,'[2]Table 29'!$B$14:$B$19,0))*1000,0)</f>
        <v>50.905000000000001</v>
      </c>
      <c r="J228" s="5">
        <f>IFERROR(INDEX('[2]Table 29'!J$14:J$19,MATCH($B228,'[2]Table 29'!$B$14:$B$19,0))*1000,0)</f>
        <v>59.771999999999998</v>
      </c>
      <c r="K228" s="5">
        <f>IFERROR(INDEX('[2]Table 29'!K$14:K$19,MATCH($B228,'[2]Table 29'!$B$14:$B$19,0))*1000,0)</f>
        <v>55.883000000000003</v>
      </c>
      <c r="L228" s="5">
        <f>IFERROR(INDEX('[2]Table 29'!L$14:L$19,MATCH($B228,'[2]Table 29'!$B$14:$B$19,0))*1000,0)</f>
        <v>75.046999999999997</v>
      </c>
      <c r="M228" s="5">
        <f>IFERROR(INDEX('[2]Table 29'!M$14:M$19,MATCH($B228,'[2]Table 29'!$B$14:$B$19,0))*1000,0)</f>
        <v>111.51300000000001</v>
      </c>
      <c r="N228" s="5">
        <f>IFERROR(INDEX('[2]Table 29'!N$14:N$19,MATCH($B228,'[2]Table 29'!$B$14:$B$19,0))*1000,0)</f>
        <v>101.83</v>
      </c>
      <c r="O228" s="5">
        <f>IFERROR(INDEX('[2]Table 29'!O$14:O$19,MATCH($B228,'[2]Table 29'!$B$14:$B$19,0))*1000,0)</f>
        <v>212.68200000000002</v>
      </c>
      <c r="P228" s="5">
        <f>IFERROR(INDEX('[2]Table 29'!P$14:P$19,MATCH($B228,'[2]Table 29'!$B$14:$B$19,0))*1000,0)</f>
        <v>182.959</v>
      </c>
      <c r="Q228" s="5">
        <f>IFERROR(INDEX('[2]Table 29'!Q$14:Q$19,MATCH($B228,'[2]Table 29'!$B$14:$B$19,0))*1000,0)</f>
        <v>199.64100000000002</v>
      </c>
      <c r="R228" s="5">
        <f>IFERROR(INDEX('[2]Table 29'!R$14:R$19,MATCH($B228,'[2]Table 29'!$B$14:$B$19,0))*1000,0)</f>
        <v>212.708</v>
      </c>
      <c r="S228" s="5">
        <f>IFERROR(INDEX('[2]Table 29'!S$14:S$19,MATCH($B228,'[2]Table 29'!$B$14:$B$19,0))*1000,0)</f>
        <v>204.09700000000001</v>
      </c>
      <c r="T228" s="5">
        <f>IFERROR(INDEX('[2]Table 29'!T$14:T$19,MATCH($B228,'[2]Table 29'!$B$14:$B$19,0))*1000,0)</f>
        <v>235.959</v>
      </c>
      <c r="U228" s="5">
        <f>IFERROR(INDEX('[2]Table 29'!U$14:U$19,MATCH($B228,'[2]Table 29'!$B$14:$B$19,0))*1000,0)</f>
        <v>228.19300000000001</v>
      </c>
      <c r="V228" s="5">
        <f>IFERROR(INDEX('[2]Table 29'!V$14:V$19,MATCH($B228,'[2]Table 29'!$B$14:$B$19,0))*1000,0)</f>
        <v>241.42500000000001</v>
      </c>
      <c r="W228" s="5">
        <f>IFERROR(INDEX('[2]Table 29'!W$14:W$19,MATCH($B228,'[2]Table 29'!$B$14:$B$19,0))*1000,0)</f>
        <v>187.74199999999999</v>
      </c>
      <c r="Z228" s="21" t="s">
        <v>26</v>
      </c>
    </row>
    <row r="229" spans="2:26" outlineLevel="1" x14ac:dyDescent="0.2">
      <c r="B229" s="4" t="s">
        <v>17</v>
      </c>
      <c r="C229" s="5">
        <f>IFERROR(INDEX('[2]Table 29'!C$14:C$19,MATCH($B229,'[2]Table 29'!$B$14:$B$19,0))*1000,0)</f>
        <v>0</v>
      </c>
      <c r="D229" s="5">
        <f>IFERROR(INDEX('[2]Table 29'!D$14:D$19,MATCH($B229,'[2]Table 29'!$B$14:$B$19,0))*1000,0)</f>
        <v>0</v>
      </c>
      <c r="E229" s="5">
        <f>IFERROR(INDEX('[2]Table 29'!E$14:E$19,MATCH($B229,'[2]Table 29'!$B$14:$B$19,0))*1000,0)</f>
        <v>0</v>
      </c>
      <c r="F229" s="5">
        <f>IFERROR(INDEX('[2]Table 29'!F$14:F$19,MATCH($B229,'[2]Table 29'!$B$14:$B$19,0))*1000,0)</f>
        <v>0</v>
      </c>
      <c r="G229" s="5">
        <f>IFERROR(INDEX('[2]Table 29'!G$14:G$19,MATCH($B229,'[2]Table 29'!$B$14:$B$19,0))*1000,0)</f>
        <v>0</v>
      </c>
      <c r="H229" s="5">
        <f>IFERROR(INDEX('[2]Table 29'!H$14:H$19,MATCH($B229,'[2]Table 29'!$B$14:$B$19,0))*1000,0)</f>
        <v>0</v>
      </c>
      <c r="I229" s="5">
        <f>IFERROR(INDEX('[2]Table 29'!I$14:I$19,MATCH($B229,'[2]Table 29'!$B$14:$B$19,0))*1000,0)</f>
        <v>0</v>
      </c>
      <c r="J229" s="5">
        <f>IFERROR(INDEX('[2]Table 29'!J$14:J$19,MATCH($B229,'[2]Table 29'!$B$14:$B$19,0))*1000,0)</f>
        <v>0</v>
      </c>
      <c r="K229" s="5">
        <f>IFERROR(INDEX('[2]Table 29'!K$14:K$19,MATCH($B229,'[2]Table 29'!$B$14:$B$19,0))*1000,0)</f>
        <v>0</v>
      </c>
      <c r="L229" s="5">
        <f>IFERROR(INDEX('[2]Table 29'!L$14:L$19,MATCH($B229,'[2]Table 29'!$B$14:$B$19,0))*1000,0)</f>
        <v>0</v>
      </c>
      <c r="M229" s="5">
        <f>IFERROR(INDEX('[2]Table 29'!M$14:M$19,MATCH($B229,'[2]Table 29'!$B$14:$B$19,0))*1000,0)</f>
        <v>0</v>
      </c>
      <c r="N229" s="5">
        <f>IFERROR(INDEX('[2]Table 29'!N$14:N$19,MATCH($B229,'[2]Table 29'!$B$14:$B$19,0))*1000,0)</f>
        <v>0</v>
      </c>
      <c r="O229" s="5">
        <f>IFERROR(INDEX('[2]Table 29'!O$14:O$19,MATCH($B229,'[2]Table 29'!$B$14:$B$19,0))*1000,0)</f>
        <v>0</v>
      </c>
      <c r="P229" s="5">
        <f>IFERROR(INDEX('[2]Table 29'!P$14:P$19,MATCH($B229,'[2]Table 29'!$B$14:$B$19,0))*1000,0)</f>
        <v>0</v>
      </c>
      <c r="Q229" s="5">
        <f>IFERROR(INDEX('[2]Table 29'!Q$14:Q$19,MATCH($B229,'[2]Table 29'!$B$14:$B$19,0))*1000,0)</f>
        <v>0</v>
      </c>
      <c r="R229" s="5">
        <f>IFERROR(INDEX('[2]Table 29'!R$14:R$19,MATCH($B229,'[2]Table 29'!$B$14:$B$19,0))*1000,0)</f>
        <v>0</v>
      </c>
      <c r="S229" s="5">
        <f>IFERROR(INDEX('[2]Table 29'!S$14:S$19,MATCH($B229,'[2]Table 29'!$B$14:$B$19,0))*1000,0)</f>
        <v>0</v>
      </c>
      <c r="T229" s="5">
        <f>IFERROR(INDEX('[2]Table 29'!T$14:T$19,MATCH($B229,'[2]Table 29'!$B$14:$B$19,0))*1000,0)</f>
        <v>0</v>
      </c>
      <c r="U229" s="5">
        <f>IFERROR(INDEX('[2]Table 29'!U$14:U$19,MATCH($B229,'[2]Table 29'!$B$14:$B$19,0))*1000,0)</f>
        <v>0</v>
      </c>
      <c r="V229" s="5">
        <f>IFERROR(INDEX('[2]Table 29'!V$14:V$19,MATCH($B229,'[2]Table 29'!$B$14:$B$19,0))*1000,0)</f>
        <v>0</v>
      </c>
      <c r="W229" s="5">
        <f>IFERROR(INDEX('[2]Table 29'!W$14:W$19,MATCH($B229,'[2]Table 29'!$B$14:$B$19,0))*1000,0)</f>
        <v>0</v>
      </c>
      <c r="Z229" s="21" t="s">
        <v>26</v>
      </c>
    </row>
    <row r="230" spans="2:26" outlineLevel="1" x14ac:dyDescent="0.2">
      <c r="B230" s="4" t="s">
        <v>1</v>
      </c>
      <c r="C230" s="5">
        <f>IFERROR(INDEX('[2]Table 29'!C$14:C$19,MATCH($B230,'[2]Table 29'!$B$14:$B$19,0))*1000,0)</f>
        <v>0</v>
      </c>
      <c r="D230" s="5">
        <f>IFERROR(INDEX('[2]Table 29'!D$14:D$19,MATCH($B230,'[2]Table 29'!$B$14:$B$19,0))*1000,0)</f>
        <v>0</v>
      </c>
      <c r="E230" s="5">
        <f>IFERROR(INDEX('[2]Table 29'!E$14:E$19,MATCH($B230,'[2]Table 29'!$B$14:$B$19,0))*1000,0)</f>
        <v>0</v>
      </c>
      <c r="F230" s="5">
        <f>IFERROR(INDEX('[2]Table 29'!F$14:F$19,MATCH($B230,'[2]Table 29'!$B$14:$B$19,0))*1000,0)</f>
        <v>0</v>
      </c>
      <c r="G230" s="5">
        <f>IFERROR(INDEX('[2]Table 29'!G$14:G$19,MATCH($B230,'[2]Table 29'!$B$14:$B$19,0))*1000,0)</f>
        <v>0</v>
      </c>
      <c r="H230" s="5">
        <f>IFERROR(INDEX('[2]Table 29'!H$14:H$19,MATCH($B230,'[2]Table 29'!$B$14:$B$19,0))*1000,0)</f>
        <v>0</v>
      </c>
      <c r="I230" s="5">
        <f>IFERROR(INDEX('[2]Table 29'!I$14:I$19,MATCH($B230,'[2]Table 29'!$B$14:$B$19,0))*1000,0)</f>
        <v>0</v>
      </c>
      <c r="J230" s="5">
        <f>IFERROR(INDEX('[2]Table 29'!J$14:J$19,MATCH($B230,'[2]Table 29'!$B$14:$B$19,0))*1000,0)</f>
        <v>0</v>
      </c>
      <c r="K230" s="5">
        <f>IFERROR(INDEX('[2]Table 29'!K$14:K$19,MATCH($B230,'[2]Table 29'!$B$14:$B$19,0))*1000,0)</f>
        <v>0</v>
      </c>
      <c r="L230" s="5">
        <f>IFERROR(INDEX('[2]Table 29'!L$14:L$19,MATCH($B230,'[2]Table 29'!$B$14:$B$19,0))*1000,0)</f>
        <v>0</v>
      </c>
      <c r="M230" s="5">
        <f>IFERROR(INDEX('[2]Table 29'!M$14:M$19,MATCH($B230,'[2]Table 29'!$B$14:$B$19,0))*1000,0)</f>
        <v>0</v>
      </c>
      <c r="N230" s="5">
        <f>IFERROR(INDEX('[2]Table 29'!N$14:N$19,MATCH($B230,'[2]Table 29'!$B$14:$B$19,0))*1000,0)</f>
        <v>0</v>
      </c>
      <c r="O230" s="5">
        <f>IFERROR(INDEX('[2]Table 29'!O$14:O$19,MATCH($B230,'[2]Table 29'!$B$14:$B$19,0))*1000,0)</f>
        <v>0</v>
      </c>
      <c r="P230" s="5">
        <f>IFERROR(INDEX('[2]Table 29'!P$14:P$19,MATCH($B230,'[2]Table 29'!$B$14:$B$19,0))*1000,0)</f>
        <v>0</v>
      </c>
      <c r="Q230" s="5">
        <f>IFERROR(INDEX('[2]Table 29'!Q$14:Q$19,MATCH($B230,'[2]Table 29'!$B$14:$B$19,0))*1000,0)</f>
        <v>0</v>
      </c>
      <c r="R230" s="5">
        <f>IFERROR(INDEX('[2]Table 29'!R$14:R$19,MATCH($B230,'[2]Table 29'!$B$14:$B$19,0))*1000,0)</f>
        <v>0</v>
      </c>
      <c r="S230" s="5">
        <f>IFERROR(INDEX('[2]Table 29'!S$14:S$19,MATCH($B230,'[2]Table 29'!$B$14:$B$19,0))*1000,0)</f>
        <v>0</v>
      </c>
      <c r="T230" s="5">
        <f>IFERROR(INDEX('[2]Table 29'!T$14:T$19,MATCH($B230,'[2]Table 29'!$B$14:$B$19,0))*1000,0)</f>
        <v>0</v>
      </c>
      <c r="U230" s="5">
        <f>IFERROR(INDEX('[2]Table 29'!U$14:U$19,MATCH($B230,'[2]Table 29'!$B$14:$B$19,0))*1000,0)</f>
        <v>0</v>
      </c>
      <c r="V230" s="5">
        <f>IFERROR(INDEX('[2]Table 29'!V$14:V$19,MATCH($B230,'[2]Table 29'!$B$14:$B$19,0))*1000,0)</f>
        <v>0</v>
      </c>
      <c r="W230" s="5">
        <f>IFERROR(INDEX('[2]Table 29'!W$14:W$19,MATCH($B230,'[2]Table 29'!$B$14:$B$19,0))*1000,0)</f>
        <v>0</v>
      </c>
      <c r="Z230" s="21" t="s">
        <v>26</v>
      </c>
    </row>
    <row r="231" spans="2:26" outlineLevel="1" x14ac:dyDescent="0.2">
      <c r="B231" s="15" t="s">
        <v>9</v>
      </c>
      <c r="C231" s="19">
        <f t="shared" ref="C231:W231" si="94">SUM(C221:C230)</f>
        <v>5060.3109999999997</v>
      </c>
      <c r="D231" s="19">
        <f t="shared" si="94"/>
        <v>5554.1989999999996</v>
      </c>
      <c r="E231" s="19">
        <f t="shared" si="94"/>
        <v>6135.9129999999996</v>
      </c>
      <c r="F231" s="19">
        <f t="shared" si="94"/>
        <v>5942.505000000001</v>
      </c>
      <c r="G231" s="19">
        <f t="shared" si="94"/>
        <v>5393.963999999999</v>
      </c>
      <c r="H231" s="19">
        <f t="shared" si="94"/>
        <v>5196.3450000000003</v>
      </c>
      <c r="I231" s="19">
        <f t="shared" si="94"/>
        <v>4636.7779999999993</v>
      </c>
      <c r="J231" s="19">
        <f t="shared" si="94"/>
        <v>5901.3869999999997</v>
      </c>
      <c r="K231" s="19">
        <f t="shared" si="94"/>
        <v>6076.5639999999994</v>
      </c>
      <c r="L231" s="19">
        <f t="shared" si="94"/>
        <v>5050.6900000000005</v>
      </c>
      <c r="M231" s="19">
        <f t="shared" si="94"/>
        <v>5371.683</v>
      </c>
      <c r="N231" s="19">
        <f t="shared" si="94"/>
        <v>5113.2979999999998</v>
      </c>
      <c r="O231" s="19">
        <f t="shared" si="94"/>
        <v>5228.1309999999994</v>
      </c>
      <c r="P231" s="19">
        <f t="shared" si="94"/>
        <v>5896.6569999999992</v>
      </c>
      <c r="Q231" s="19">
        <f t="shared" si="94"/>
        <v>5511.2579999999998</v>
      </c>
      <c r="R231" s="19">
        <f t="shared" si="94"/>
        <v>5437.7669999999998</v>
      </c>
      <c r="S231" s="19">
        <f t="shared" si="94"/>
        <v>5062.1819999999998</v>
      </c>
      <c r="T231" s="19">
        <f t="shared" si="94"/>
        <v>5634.3189999999995</v>
      </c>
      <c r="U231" s="19">
        <f t="shared" si="94"/>
        <v>5838.8760000000002</v>
      </c>
      <c r="V231" s="19">
        <f t="shared" si="94"/>
        <v>5973.7310000000007</v>
      </c>
      <c r="W231" s="19">
        <f t="shared" si="94"/>
        <v>4668.1750000000002</v>
      </c>
    </row>
    <row r="232" spans="2:26" outlineLevel="1" x14ac:dyDescent="0.2">
      <c r="B232" s="26" t="s">
        <v>91</v>
      </c>
      <c r="C232" s="25">
        <f t="shared" ref="C232:W232" si="95">C231/C212/1000</f>
        <v>1.9499078865986826E-3</v>
      </c>
      <c r="D232" s="25">
        <f t="shared" si="95"/>
        <v>1.7428810018181463E-3</v>
      </c>
      <c r="E232" s="25">
        <f t="shared" si="95"/>
        <v>1.7393729427582041E-3</v>
      </c>
      <c r="F232" s="25">
        <f t="shared" si="95"/>
        <v>1.7389388438395967E-3</v>
      </c>
      <c r="G232" s="25">
        <f t="shared" si="95"/>
        <v>1.6476338295447364E-3</v>
      </c>
      <c r="H232" s="25">
        <f t="shared" si="95"/>
        <v>1.4537395088478735E-3</v>
      </c>
      <c r="I232" s="25">
        <f t="shared" si="95"/>
        <v>1.4406429227146668E-3</v>
      </c>
      <c r="J232" s="25">
        <f t="shared" si="95"/>
        <v>1.8297400709073059E-3</v>
      </c>
      <c r="K232" s="25">
        <f t="shared" si="95"/>
        <v>1.7899592550650802E-3</v>
      </c>
      <c r="L232" s="25">
        <f t="shared" si="95"/>
        <v>1.6822536450385543E-3</v>
      </c>
      <c r="M232" s="25">
        <f t="shared" si="95"/>
        <v>1.6625467073938512E-3</v>
      </c>
      <c r="N232" s="25">
        <f t="shared" si="95"/>
        <v>1.5384806997839652E-3</v>
      </c>
      <c r="O232" s="25">
        <f t="shared" si="95"/>
        <v>1.4979715021472221E-3</v>
      </c>
      <c r="P232" s="25">
        <f t="shared" si="95"/>
        <v>1.6691794052460227E-3</v>
      </c>
      <c r="Q232" s="25">
        <f t="shared" si="95"/>
        <v>1.6706459842688553E-3</v>
      </c>
      <c r="R232" s="25">
        <f t="shared" si="95"/>
        <v>1.6740067800493608E-3</v>
      </c>
      <c r="S232" s="25">
        <f t="shared" si="95"/>
        <v>1.852683328042518E-3</v>
      </c>
      <c r="T232" s="25">
        <f t="shared" si="95"/>
        <v>1.6538146784716037E-3</v>
      </c>
      <c r="U232" s="25">
        <f t="shared" si="95"/>
        <v>1.7349536970707102E-3</v>
      </c>
      <c r="V232" s="25">
        <f t="shared" si="95"/>
        <v>1.7273472147933888E-3</v>
      </c>
      <c r="W232" s="25">
        <f t="shared" si="95"/>
        <v>1.340675959440401E-3</v>
      </c>
    </row>
    <row r="233" spans="2:26" outlineLevel="1" x14ac:dyDescent="0.2"/>
    <row r="234" spans="2:26" outlineLevel="1" x14ac:dyDescent="0.2">
      <c r="B234" s="4" t="s">
        <v>18</v>
      </c>
      <c r="C234" s="11">
        <f t="shared" ref="C234:W234" si="96">IFERROR(C221/C231,0)</f>
        <v>0</v>
      </c>
      <c r="D234" s="11">
        <f t="shared" si="96"/>
        <v>0</v>
      </c>
      <c r="E234" s="11">
        <f t="shared" si="96"/>
        <v>0</v>
      </c>
      <c r="F234" s="11">
        <f t="shared" si="96"/>
        <v>0</v>
      </c>
      <c r="G234" s="11">
        <f t="shared" si="96"/>
        <v>0</v>
      </c>
      <c r="H234" s="11">
        <f t="shared" si="96"/>
        <v>0</v>
      </c>
      <c r="I234" s="11">
        <f t="shared" si="96"/>
        <v>0</v>
      </c>
      <c r="J234" s="11">
        <f t="shared" si="96"/>
        <v>0</v>
      </c>
      <c r="K234" s="11">
        <f t="shared" si="96"/>
        <v>0</v>
      </c>
      <c r="L234" s="11">
        <f t="shared" si="96"/>
        <v>0</v>
      </c>
      <c r="M234" s="11">
        <f t="shared" si="96"/>
        <v>0</v>
      </c>
      <c r="N234" s="11">
        <f t="shared" si="96"/>
        <v>0</v>
      </c>
      <c r="O234" s="11">
        <f t="shared" si="96"/>
        <v>0</v>
      </c>
      <c r="P234" s="11">
        <f t="shared" si="96"/>
        <v>0</v>
      </c>
      <c r="Q234" s="11">
        <f t="shared" si="96"/>
        <v>0</v>
      </c>
      <c r="R234" s="11">
        <f t="shared" si="96"/>
        <v>0</v>
      </c>
      <c r="S234" s="11">
        <f t="shared" si="96"/>
        <v>0</v>
      </c>
      <c r="T234" s="11">
        <f t="shared" si="96"/>
        <v>0</v>
      </c>
      <c r="U234" s="11">
        <f t="shared" si="96"/>
        <v>0</v>
      </c>
      <c r="V234" s="11">
        <f t="shared" si="96"/>
        <v>0</v>
      </c>
      <c r="W234" s="11">
        <f t="shared" si="96"/>
        <v>0</v>
      </c>
    </row>
    <row r="235" spans="2:26" outlineLevel="1" x14ac:dyDescent="0.2">
      <c r="B235" s="4" t="s">
        <v>19</v>
      </c>
      <c r="C235" s="11">
        <f t="shared" ref="C235:W235" si="97">IFERROR(C222/C231,0)</f>
        <v>0</v>
      </c>
      <c r="D235" s="11">
        <f t="shared" si="97"/>
        <v>0</v>
      </c>
      <c r="E235" s="11">
        <f t="shared" si="97"/>
        <v>0</v>
      </c>
      <c r="F235" s="11">
        <f t="shared" si="97"/>
        <v>0</v>
      </c>
      <c r="G235" s="11">
        <f t="shared" si="97"/>
        <v>0</v>
      </c>
      <c r="H235" s="11">
        <f t="shared" si="97"/>
        <v>0</v>
      </c>
      <c r="I235" s="11">
        <f t="shared" si="97"/>
        <v>0</v>
      </c>
      <c r="J235" s="11">
        <f t="shared" si="97"/>
        <v>0</v>
      </c>
      <c r="K235" s="11">
        <f t="shared" si="97"/>
        <v>0</v>
      </c>
      <c r="L235" s="11">
        <f t="shared" si="97"/>
        <v>0</v>
      </c>
      <c r="M235" s="11">
        <f t="shared" si="97"/>
        <v>0</v>
      </c>
      <c r="N235" s="11">
        <f t="shared" si="97"/>
        <v>0</v>
      </c>
      <c r="O235" s="11">
        <f t="shared" si="97"/>
        <v>0</v>
      </c>
      <c r="P235" s="11">
        <f t="shared" si="97"/>
        <v>0</v>
      </c>
      <c r="Q235" s="11">
        <f t="shared" si="97"/>
        <v>0</v>
      </c>
      <c r="R235" s="11">
        <f t="shared" si="97"/>
        <v>0</v>
      </c>
      <c r="S235" s="11">
        <f t="shared" si="97"/>
        <v>0</v>
      </c>
      <c r="T235" s="11">
        <f t="shared" si="97"/>
        <v>0</v>
      </c>
      <c r="U235" s="11">
        <f t="shared" si="97"/>
        <v>0</v>
      </c>
      <c r="V235" s="11">
        <f t="shared" si="97"/>
        <v>0</v>
      </c>
      <c r="W235" s="11">
        <f t="shared" si="97"/>
        <v>0</v>
      </c>
    </row>
    <row r="236" spans="2:26" outlineLevel="1" x14ac:dyDescent="0.2">
      <c r="B236" s="4" t="s">
        <v>16</v>
      </c>
      <c r="C236" s="11">
        <f t="shared" ref="C236:W236" si="98">IFERROR(C223/C231,0)</f>
        <v>0.86118955929783758</v>
      </c>
      <c r="D236" s="11">
        <f t="shared" si="98"/>
        <v>0.90694499782957005</v>
      </c>
      <c r="E236" s="11">
        <f t="shared" si="98"/>
        <v>0.90419665337497457</v>
      </c>
      <c r="F236" s="11">
        <f t="shared" si="98"/>
        <v>0.89742457095113926</v>
      </c>
      <c r="G236" s="11">
        <f t="shared" si="98"/>
        <v>0.89572066109451243</v>
      </c>
      <c r="H236" s="11">
        <f t="shared" si="98"/>
        <v>0.89079420246346219</v>
      </c>
      <c r="I236" s="11">
        <f t="shared" si="98"/>
        <v>0.89704920097533247</v>
      </c>
      <c r="J236" s="11">
        <f t="shared" si="98"/>
        <v>0.90211623131985752</v>
      </c>
      <c r="K236" s="11">
        <f t="shared" si="98"/>
        <v>0.88932742253681518</v>
      </c>
      <c r="L236" s="11">
        <f t="shared" si="98"/>
        <v>0.85073643403178578</v>
      </c>
      <c r="M236" s="11">
        <f t="shared" si="98"/>
        <v>0.83409854974688569</v>
      </c>
      <c r="N236" s="11">
        <f t="shared" si="98"/>
        <v>0.83525798809300766</v>
      </c>
      <c r="O236" s="11">
        <f t="shared" si="98"/>
        <v>0.80578317567023483</v>
      </c>
      <c r="P236" s="11">
        <f t="shared" si="98"/>
        <v>0.83764343084564696</v>
      </c>
      <c r="Q236" s="11">
        <f t="shared" si="98"/>
        <v>0.81092574508397186</v>
      </c>
      <c r="R236" s="11">
        <f t="shared" si="98"/>
        <v>0.82128068378067687</v>
      </c>
      <c r="S236" s="11">
        <f t="shared" si="98"/>
        <v>0.80613241483613196</v>
      </c>
      <c r="T236" s="11">
        <f t="shared" si="98"/>
        <v>0.8128134030039833</v>
      </c>
      <c r="U236" s="11">
        <f t="shared" si="98"/>
        <v>0.81765103420589846</v>
      </c>
      <c r="V236" s="11">
        <f t="shared" si="98"/>
        <v>0.81693166297578512</v>
      </c>
      <c r="W236" s="11">
        <f t="shared" si="98"/>
        <v>0.78668516068913441</v>
      </c>
    </row>
    <row r="237" spans="2:26" outlineLevel="1" x14ac:dyDescent="0.2">
      <c r="B237" s="4" t="s">
        <v>21</v>
      </c>
      <c r="C237" s="11">
        <f t="shared" ref="C237:W237" si="99">IFERROR(C224/C231,0)</f>
        <v>0</v>
      </c>
      <c r="D237" s="11">
        <f t="shared" si="99"/>
        <v>0</v>
      </c>
      <c r="E237" s="11">
        <f t="shared" si="99"/>
        <v>0</v>
      </c>
      <c r="F237" s="11">
        <f t="shared" si="99"/>
        <v>0</v>
      </c>
      <c r="G237" s="11">
        <f t="shared" si="99"/>
        <v>0</v>
      </c>
      <c r="H237" s="11">
        <f t="shared" si="99"/>
        <v>0</v>
      </c>
      <c r="I237" s="11">
        <f t="shared" si="99"/>
        <v>0</v>
      </c>
      <c r="J237" s="11">
        <f t="shared" si="99"/>
        <v>0</v>
      </c>
      <c r="K237" s="11">
        <f t="shared" si="99"/>
        <v>0</v>
      </c>
      <c r="L237" s="11">
        <f t="shared" si="99"/>
        <v>0</v>
      </c>
      <c r="M237" s="11">
        <f t="shared" si="99"/>
        <v>0</v>
      </c>
      <c r="N237" s="11">
        <f t="shared" si="99"/>
        <v>0</v>
      </c>
      <c r="O237" s="11">
        <f t="shared" si="99"/>
        <v>0</v>
      </c>
      <c r="P237" s="11">
        <f t="shared" si="99"/>
        <v>0</v>
      </c>
      <c r="Q237" s="11">
        <f t="shared" si="99"/>
        <v>0</v>
      </c>
      <c r="R237" s="11">
        <f t="shared" si="99"/>
        <v>0</v>
      </c>
      <c r="S237" s="11">
        <f t="shared" si="99"/>
        <v>0</v>
      </c>
      <c r="T237" s="11">
        <f t="shared" si="99"/>
        <v>0</v>
      </c>
      <c r="U237" s="11">
        <f t="shared" si="99"/>
        <v>0</v>
      </c>
      <c r="V237" s="11">
        <f t="shared" si="99"/>
        <v>0</v>
      </c>
      <c r="W237" s="11">
        <f t="shared" si="99"/>
        <v>0</v>
      </c>
    </row>
    <row r="238" spans="2:26" outlineLevel="1" x14ac:dyDescent="0.2">
      <c r="B238" s="4" t="s">
        <v>20</v>
      </c>
      <c r="C238" s="11">
        <f t="shared" ref="C238:W238" si="100">IFERROR(C225/C231,0)</f>
        <v>1.1768051410278935E-3</v>
      </c>
      <c r="D238" s="11">
        <f t="shared" si="100"/>
        <v>1.9295311529169195E-3</v>
      </c>
      <c r="E238" s="11">
        <f t="shared" si="100"/>
        <v>2.1775080578880436E-3</v>
      </c>
      <c r="F238" s="11">
        <f t="shared" si="100"/>
        <v>2.4326441458610462E-3</v>
      </c>
      <c r="G238" s="11">
        <f t="shared" si="100"/>
        <v>1.6136555601780067E-3</v>
      </c>
      <c r="H238" s="11">
        <f t="shared" si="100"/>
        <v>1.0946155422705767E-3</v>
      </c>
      <c r="I238" s="11">
        <f t="shared" si="100"/>
        <v>5.2946248450971779E-4</v>
      </c>
      <c r="J238" s="11">
        <f t="shared" si="100"/>
        <v>6.5713365349535631E-4</v>
      </c>
      <c r="K238" s="11">
        <f t="shared" si="100"/>
        <v>9.2585217567032964E-4</v>
      </c>
      <c r="L238" s="11">
        <f t="shared" si="100"/>
        <v>9.5769092935816679E-4</v>
      </c>
      <c r="M238" s="11">
        <f t="shared" si="100"/>
        <v>1.016999700093993E-3</v>
      </c>
      <c r="N238" s="11">
        <f t="shared" si="100"/>
        <v>1.2277790185512363E-3</v>
      </c>
      <c r="O238" s="11">
        <f t="shared" si="100"/>
        <v>1.0504710000571907E-3</v>
      </c>
      <c r="P238" s="11">
        <f t="shared" si="100"/>
        <v>3.0132327520491701E-3</v>
      </c>
      <c r="Q238" s="11">
        <f t="shared" si="100"/>
        <v>3.9203390587049273E-3</v>
      </c>
      <c r="R238" s="11">
        <f t="shared" si="100"/>
        <v>4.8045456894346529E-3</v>
      </c>
      <c r="S238" s="11">
        <f t="shared" si="100"/>
        <v>6.7749440853766222E-3</v>
      </c>
      <c r="T238" s="11">
        <f t="shared" si="100"/>
        <v>1.0065102810117781E-2</v>
      </c>
      <c r="U238" s="11">
        <f t="shared" si="100"/>
        <v>1.2591464521596278E-2</v>
      </c>
      <c r="V238" s="11">
        <f t="shared" si="100"/>
        <v>1.2249630925798298E-2</v>
      </c>
      <c r="W238" s="11">
        <f t="shared" si="100"/>
        <v>1.6719381771248935E-2</v>
      </c>
    </row>
    <row r="239" spans="2:26" outlineLevel="1" x14ac:dyDescent="0.2">
      <c r="B239" s="4" t="s">
        <v>0</v>
      </c>
      <c r="C239" s="11">
        <f t="shared" ref="C239:W239" si="101">IFERROR(C226/C231,0)</f>
        <v>0</v>
      </c>
      <c r="D239" s="11">
        <f t="shared" si="101"/>
        <v>0</v>
      </c>
      <c r="E239" s="11">
        <f t="shared" si="101"/>
        <v>0</v>
      </c>
      <c r="F239" s="11">
        <f t="shared" si="101"/>
        <v>0</v>
      </c>
      <c r="G239" s="11">
        <f t="shared" si="101"/>
        <v>0</v>
      </c>
      <c r="H239" s="11">
        <f t="shared" si="101"/>
        <v>0</v>
      </c>
      <c r="I239" s="11">
        <f t="shared" si="101"/>
        <v>0</v>
      </c>
      <c r="J239" s="11">
        <f t="shared" si="101"/>
        <v>0</v>
      </c>
      <c r="K239" s="11">
        <f t="shared" si="101"/>
        <v>0</v>
      </c>
      <c r="L239" s="11">
        <f t="shared" si="101"/>
        <v>0</v>
      </c>
      <c r="M239" s="11">
        <f t="shared" si="101"/>
        <v>3.6115310601910052E-5</v>
      </c>
      <c r="N239" s="11">
        <f t="shared" si="101"/>
        <v>5.2216788460207086E-5</v>
      </c>
      <c r="O239" s="11">
        <f t="shared" si="101"/>
        <v>4.1506228516462194E-5</v>
      </c>
      <c r="P239" s="11">
        <f t="shared" si="101"/>
        <v>1.0751854822147533E-4</v>
      </c>
      <c r="Q239" s="11">
        <f t="shared" si="101"/>
        <v>1.4334295364143722E-4</v>
      </c>
      <c r="R239" s="11">
        <f t="shared" si="101"/>
        <v>0</v>
      </c>
      <c r="S239" s="11">
        <f t="shared" si="101"/>
        <v>0</v>
      </c>
      <c r="T239" s="11">
        <f t="shared" si="101"/>
        <v>0</v>
      </c>
      <c r="U239" s="11">
        <f t="shared" si="101"/>
        <v>0</v>
      </c>
      <c r="V239" s="11">
        <f t="shared" si="101"/>
        <v>0</v>
      </c>
      <c r="W239" s="11">
        <f t="shared" si="101"/>
        <v>0</v>
      </c>
    </row>
    <row r="240" spans="2:26" outlineLevel="1" x14ac:dyDescent="0.2">
      <c r="B240" s="4" t="s">
        <v>22</v>
      </c>
      <c r="C240" s="11">
        <f t="shared" ref="C240:W240" si="102">IFERROR(C227/C231,0)</f>
        <v>8.3789316506436076E-2</v>
      </c>
      <c r="D240" s="11">
        <f t="shared" si="102"/>
        <v>7.4898288664126011E-2</v>
      </c>
      <c r="E240" s="11">
        <f t="shared" si="102"/>
        <v>8.4746964306697314E-2</v>
      </c>
      <c r="F240" s="11">
        <f t="shared" si="102"/>
        <v>9.0197652336851189E-2</v>
      </c>
      <c r="G240" s="11">
        <f t="shared" si="102"/>
        <v>9.214002911402451E-2</v>
      </c>
      <c r="H240" s="11">
        <f t="shared" si="102"/>
        <v>9.7568579453442758E-2</v>
      </c>
      <c r="I240" s="11">
        <f t="shared" si="102"/>
        <v>9.144280791532397E-2</v>
      </c>
      <c r="J240" s="11">
        <f t="shared" si="102"/>
        <v>8.7098168616970895E-2</v>
      </c>
      <c r="K240" s="11">
        <f t="shared" si="102"/>
        <v>0.10055024517144888</v>
      </c>
      <c r="L240" s="11">
        <f t="shared" si="102"/>
        <v>0.13344711316671581</v>
      </c>
      <c r="M240" s="11">
        <f t="shared" si="102"/>
        <v>0.1440889196179298</v>
      </c>
      <c r="N240" s="11">
        <f t="shared" si="102"/>
        <v>0.14354727614154308</v>
      </c>
      <c r="O240" s="11">
        <f t="shared" si="102"/>
        <v>0.1524445351503243</v>
      </c>
      <c r="P240" s="11">
        <f t="shared" si="102"/>
        <v>0.12820823731141223</v>
      </c>
      <c r="Q240" s="11">
        <f t="shared" si="102"/>
        <v>0.14878635694427661</v>
      </c>
      <c r="R240" s="11">
        <f t="shared" si="102"/>
        <v>0.13479797865557683</v>
      </c>
      <c r="S240" s="11">
        <f t="shared" si="102"/>
        <v>0.14677465172133283</v>
      </c>
      <c r="T240" s="11">
        <f t="shared" si="102"/>
        <v>0.13524260873408128</v>
      </c>
      <c r="U240" s="11">
        <f t="shared" si="102"/>
        <v>0.13067583555465126</v>
      </c>
      <c r="V240" s="11">
        <f t="shared" si="102"/>
        <v>0.13040426493928164</v>
      </c>
      <c r="W240" s="11">
        <f t="shared" si="102"/>
        <v>0.15637802781600946</v>
      </c>
    </row>
    <row r="241" spans="1:28" outlineLevel="1" x14ac:dyDescent="0.2">
      <c r="B241" s="4" t="s">
        <v>23</v>
      </c>
      <c r="C241" s="11">
        <f t="shared" ref="C241:W241" si="103">IFERROR(C228/C231,0)</f>
        <v>5.3844319054698421E-2</v>
      </c>
      <c r="D241" s="11">
        <f t="shared" si="103"/>
        <v>1.6227182353387052E-2</v>
      </c>
      <c r="E241" s="11">
        <f t="shared" si="103"/>
        <v>8.8788742604401349E-3</v>
      </c>
      <c r="F241" s="11">
        <f t="shared" si="103"/>
        <v>9.9451325661484482E-3</v>
      </c>
      <c r="G241" s="11">
        <f t="shared" si="103"/>
        <v>1.0525654231285193E-2</v>
      </c>
      <c r="H241" s="11">
        <f t="shared" si="103"/>
        <v>1.0542602540824368E-2</v>
      </c>
      <c r="I241" s="11">
        <f t="shared" si="103"/>
        <v>1.0978528624833884E-2</v>
      </c>
      <c r="J241" s="11">
        <f t="shared" si="103"/>
        <v>1.0128466409676235E-2</v>
      </c>
      <c r="K241" s="11">
        <f t="shared" si="103"/>
        <v>9.1964801160655928E-3</v>
      </c>
      <c r="L241" s="11">
        <f t="shared" si="103"/>
        <v>1.485876187214024E-2</v>
      </c>
      <c r="M241" s="11">
        <f t="shared" si="103"/>
        <v>2.0759415624488638E-2</v>
      </c>
      <c r="N241" s="11">
        <f t="shared" si="103"/>
        <v>1.9914739958437785E-2</v>
      </c>
      <c r="O241" s="11">
        <f t="shared" si="103"/>
        <v>4.0680311950867347E-2</v>
      </c>
      <c r="P241" s="11">
        <f t="shared" si="103"/>
        <v>3.1027580542670199E-2</v>
      </c>
      <c r="Q241" s="11">
        <f t="shared" si="103"/>
        <v>3.6224215959405281E-2</v>
      </c>
      <c r="R241" s="11">
        <f t="shared" si="103"/>
        <v>3.9116791874311642E-2</v>
      </c>
      <c r="S241" s="11">
        <f t="shared" si="103"/>
        <v>4.0317989357158635E-2</v>
      </c>
      <c r="T241" s="11">
        <f t="shared" si="103"/>
        <v>4.1878885451817692E-2</v>
      </c>
      <c r="U241" s="11">
        <f t="shared" si="103"/>
        <v>3.9081665717853917E-2</v>
      </c>
      <c r="V241" s="11">
        <f t="shared" si="103"/>
        <v>4.0414441159134881E-2</v>
      </c>
      <c r="W241" s="11">
        <f t="shared" si="103"/>
        <v>4.0217429723607187E-2</v>
      </c>
    </row>
    <row r="242" spans="1:28" x14ac:dyDescent="0.2">
      <c r="B242" s="4" t="s">
        <v>17</v>
      </c>
      <c r="C242" s="11">
        <f t="shared" ref="C242:W242" si="104">IFERROR(C229/C231,0)</f>
        <v>0</v>
      </c>
      <c r="D242" s="11">
        <f t="shared" si="104"/>
        <v>0</v>
      </c>
      <c r="E242" s="11">
        <f t="shared" si="104"/>
        <v>0</v>
      </c>
      <c r="F242" s="11">
        <f t="shared" si="104"/>
        <v>0</v>
      </c>
      <c r="G242" s="11">
        <f t="shared" si="104"/>
        <v>0</v>
      </c>
      <c r="H242" s="11">
        <f t="shared" si="104"/>
        <v>0</v>
      </c>
      <c r="I242" s="11">
        <f t="shared" si="104"/>
        <v>0</v>
      </c>
      <c r="J242" s="11">
        <f t="shared" si="104"/>
        <v>0</v>
      </c>
      <c r="K242" s="11">
        <f t="shared" si="104"/>
        <v>0</v>
      </c>
      <c r="L242" s="11">
        <f t="shared" si="104"/>
        <v>0</v>
      </c>
      <c r="M242" s="11">
        <f t="shared" si="104"/>
        <v>0</v>
      </c>
      <c r="N242" s="11">
        <f t="shared" si="104"/>
        <v>0</v>
      </c>
      <c r="O242" s="11">
        <f t="shared" si="104"/>
        <v>0</v>
      </c>
      <c r="P242" s="11">
        <f t="shared" si="104"/>
        <v>0</v>
      </c>
      <c r="Q242" s="11">
        <f t="shared" si="104"/>
        <v>0</v>
      </c>
      <c r="R242" s="11">
        <f t="shared" si="104"/>
        <v>0</v>
      </c>
      <c r="S242" s="11">
        <f t="shared" si="104"/>
        <v>0</v>
      </c>
      <c r="T242" s="11">
        <f t="shared" si="104"/>
        <v>0</v>
      </c>
      <c r="U242" s="11">
        <f t="shared" si="104"/>
        <v>0</v>
      </c>
      <c r="V242" s="11">
        <f t="shared" si="104"/>
        <v>0</v>
      </c>
      <c r="W242" s="11">
        <f t="shared" si="104"/>
        <v>0</v>
      </c>
    </row>
    <row r="243" spans="1:28" x14ac:dyDescent="0.2">
      <c r="B243" s="4" t="s">
        <v>1</v>
      </c>
      <c r="C243" s="11">
        <f t="shared" ref="C243:W243" si="105">IFERROR(C230/C231,0)</f>
        <v>0</v>
      </c>
      <c r="D243" s="11">
        <f t="shared" si="105"/>
        <v>0</v>
      </c>
      <c r="E243" s="11">
        <f t="shared" si="105"/>
        <v>0</v>
      </c>
      <c r="F243" s="11">
        <f t="shared" si="105"/>
        <v>0</v>
      </c>
      <c r="G243" s="11">
        <f t="shared" si="105"/>
        <v>0</v>
      </c>
      <c r="H243" s="11">
        <f t="shared" si="105"/>
        <v>0</v>
      </c>
      <c r="I243" s="11">
        <f t="shared" si="105"/>
        <v>0</v>
      </c>
      <c r="J243" s="11">
        <f t="shared" si="105"/>
        <v>0</v>
      </c>
      <c r="K243" s="11">
        <f t="shared" si="105"/>
        <v>0</v>
      </c>
      <c r="L243" s="11">
        <f t="shared" si="105"/>
        <v>0</v>
      </c>
      <c r="M243" s="11">
        <f t="shared" si="105"/>
        <v>0</v>
      </c>
      <c r="N243" s="11">
        <f t="shared" si="105"/>
        <v>0</v>
      </c>
      <c r="O243" s="11">
        <f t="shared" si="105"/>
        <v>0</v>
      </c>
      <c r="P243" s="11">
        <f t="shared" si="105"/>
        <v>0</v>
      </c>
      <c r="Q243" s="11">
        <f t="shared" si="105"/>
        <v>0</v>
      </c>
      <c r="R243" s="11">
        <f t="shared" si="105"/>
        <v>0</v>
      </c>
      <c r="S243" s="11">
        <f t="shared" si="105"/>
        <v>0</v>
      </c>
      <c r="T243" s="11">
        <f t="shared" si="105"/>
        <v>0</v>
      </c>
      <c r="U243" s="11">
        <f t="shared" si="105"/>
        <v>0</v>
      </c>
      <c r="V243" s="11">
        <f t="shared" si="105"/>
        <v>0</v>
      </c>
      <c r="W243" s="11">
        <f t="shared" si="105"/>
        <v>0</v>
      </c>
    </row>
    <row r="244" spans="1:28" s="31" customForma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c r="AA244" s="1"/>
      <c r="AB244" s="1"/>
    </row>
    <row r="245" spans="1:28" outlineLevel="1" x14ac:dyDescent="0.2"/>
    <row r="246" spans="1:28" outlineLevel="1" x14ac:dyDescent="0.2">
      <c r="A246" s="32" t="s">
        <v>86</v>
      </c>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4"/>
      <c r="AA246" s="33"/>
      <c r="AB246" s="33"/>
    </row>
    <row r="247" spans="1:28" outlineLevel="1" x14ac:dyDescent="0.2">
      <c r="B247" s="20" t="s">
        <v>88</v>
      </c>
      <c r="C247" s="5">
        <f>'[2]Table 30'!C$26</f>
        <v>1565.079367</v>
      </c>
      <c r="D247" s="5">
        <f>'[2]Table 30'!D$26</f>
        <v>1836.1939</v>
      </c>
      <c r="E247" s="5">
        <f>'[2]Table 30'!E$26</f>
        <v>2054.4607620000002</v>
      </c>
      <c r="F247" s="5">
        <f>'[2]Table 30'!F$26</f>
        <v>1778.21003</v>
      </c>
      <c r="G247" s="5">
        <f>'[2]Table 30'!G$26</f>
        <v>1476.063363</v>
      </c>
      <c r="H247" s="5">
        <f>'[2]Table 30'!H$26</f>
        <v>1579.92761</v>
      </c>
      <c r="I247" s="5">
        <f>'[2]Table 30'!I$26</f>
        <v>1215.1786970000001</v>
      </c>
      <c r="J247" s="5">
        <f>'[2]Table 30'!J$26</f>
        <v>1606.431439</v>
      </c>
      <c r="K247" s="5">
        <f>'[2]Table 30'!K$26</f>
        <v>1490.861641</v>
      </c>
      <c r="L247" s="5">
        <f>'[2]Table 30'!L$26</f>
        <v>1028.754619</v>
      </c>
      <c r="M247" s="5">
        <f>'[2]Table 30'!M$26</f>
        <v>919.62382200000002</v>
      </c>
      <c r="N247" s="5">
        <f>'[2]Table 30'!N$26</f>
        <v>888.08940199999995</v>
      </c>
      <c r="O247" s="5">
        <f>'[2]Table 30'!O$26</f>
        <v>840.31197899999995</v>
      </c>
      <c r="P247" s="5">
        <f>'[2]Table 30'!P$26</f>
        <v>1085.2830429999999</v>
      </c>
      <c r="Q247" s="5">
        <f>'[2]Table 30'!Q$26</f>
        <v>899.93588699999998</v>
      </c>
      <c r="R247" s="5">
        <f>'[2]Table 30'!R$26</f>
        <v>851.01776099999995</v>
      </c>
      <c r="S247" s="5">
        <f>'[2]Table 30'!S$26</f>
        <v>826.71509500000002</v>
      </c>
      <c r="T247" s="5">
        <f>'[2]Table 30'!T$26</f>
        <v>801.80061699999999</v>
      </c>
      <c r="U247" s="5">
        <f>'[2]Table 30'!U$26</f>
        <v>801.79370800000004</v>
      </c>
      <c r="V247" s="5">
        <f>'[2]Table 30'!V$26</f>
        <v>765.26569300000006</v>
      </c>
      <c r="W247" s="5">
        <f>'[2]Table 30'!W$26</f>
        <v>676.92540099999997</v>
      </c>
      <c r="Z247" s="21" t="s">
        <v>26</v>
      </c>
      <c r="AB247"/>
    </row>
    <row r="248" spans="1:28" outlineLevel="1" x14ac:dyDescent="0.2">
      <c r="B248" s="7" t="s">
        <v>89</v>
      </c>
      <c r="C248" s="5"/>
      <c r="D248" s="5"/>
      <c r="E248" s="5"/>
      <c r="F248" s="5"/>
      <c r="G248" s="5"/>
      <c r="H248" s="5"/>
      <c r="I248" s="5"/>
      <c r="J248" s="5"/>
      <c r="K248" s="5"/>
      <c r="L248" s="5"/>
      <c r="M248" s="5"/>
      <c r="N248" s="5"/>
      <c r="O248" s="5"/>
      <c r="P248" s="5"/>
      <c r="Q248" s="5"/>
      <c r="R248" s="5"/>
      <c r="S248" s="5"/>
      <c r="T248" s="5"/>
      <c r="U248" s="5"/>
      <c r="V248" s="5"/>
      <c r="W248" s="5"/>
      <c r="Z248" s="21" t="s">
        <v>26</v>
      </c>
      <c r="AB248"/>
    </row>
    <row r="249" spans="1:28" outlineLevel="1" x14ac:dyDescent="0.2">
      <c r="B249" s="7" t="s">
        <v>25</v>
      </c>
      <c r="C249" s="5">
        <f>'[2]Table 31'!C$15</f>
        <v>0.8</v>
      </c>
      <c r="D249" s="5">
        <f>'[2]Table 31'!D$15</f>
        <v>0.92100000000000004</v>
      </c>
      <c r="E249" s="5">
        <f>'[2]Table 31'!E$15</f>
        <v>0.91400000000000003</v>
      </c>
      <c r="F249" s="5">
        <f>'[2]Table 31'!F$15</f>
        <v>0.90600000000000003</v>
      </c>
      <c r="G249" s="5">
        <f>'[2]Table 31'!G$15</f>
        <v>0.85899999999999999</v>
      </c>
      <c r="H249" s="5">
        <f>'[2]Table 31'!H$15</f>
        <v>0.93899999999999995</v>
      </c>
      <c r="I249" s="5">
        <f>'[2]Table 31'!I$15</f>
        <v>0.96599999999999997</v>
      </c>
      <c r="J249" s="5">
        <f>'[2]Table 31'!J$15</f>
        <v>1.0389999999999999</v>
      </c>
      <c r="K249" s="5">
        <f>'[2]Table 31'!K$15</f>
        <v>1.034</v>
      </c>
      <c r="L249" s="5">
        <f>'[2]Table 31'!L$15</f>
        <v>0.94499999999999995</v>
      </c>
      <c r="M249" s="5">
        <f>'[2]Table 31'!M$15</f>
        <v>0.95499999999999996</v>
      </c>
      <c r="N249" s="5">
        <f>'[2]Table 31'!N$15</f>
        <v>0.93600000000000005</v>
      </c>
      <c r="O249" s="5">
        <f>'[2]Table 31'!O$15</f>
        <v>0.96</v>
      </c>
      <c r="P249" s="5">
        <f>'[2]Table 31'!P$15</f>
        <v>1.139</v>
      </c>
      <c r="Q249" s="5">
        <f>'[2]Table 31'!Q$15</f>
        <v>1.0649999999999999</v>
      </c>
      <c r="R249" s="5">
        <f>'[2]Table 31'!R$15</f>
        <v>1.0640000000000001</v>
      </c>
      <c r="S249" s="5">
        <f>'[2]Table 31'!S$15</f>
        <v>1.2310000000000001</v>
      </c>
      <c r="T249" s="5">
        <f>'[2]Table 31'!T$15</f>
        <v>0.75700000000000001</v>
      </c>
      <c r="U249" s="5">
        <f>'[2]Table 31'!U$15</f>
        <v>0.77400000000000002</v>
      </c>
      <c r="V249" s="5">
        <f>'[2]Table 31'!V$15</f>
        <v>0.76300000000000001</v>
      </c>
      <c r="W249" s="5">
        <f>'[2]Table 31'!W$15</f>
        <v>0.64</v>
      </c>
      <c r="Z249" s="21" t="s">
        <v>26</v>
      </c>
      <c r="AB249"/>
    </row>
    <row r="250" spans="1:28" outlineLevel="1" x14ac:dyDescent="0.2">
      <c r="B250" s="7" t="s">
        <v>30</v>
      </c>
      <c r="C250" s="5">
        <f>'[2]Table 31'!C$25</f>
        <v>115897.46494400001</v>
      </c>
      <c r="D250" s="5">
        <f>'[2]Table 31'!D$25</f>
        <v>118109.945163</v>
      </c>
      <c r="E250" s="5">
        <f>'[2]Table 31'!E$25</f>
        <v>133161.66389900001</v>
      </c>
      <c r="F250" s="5">
        <f>'[2]Table 31'!F$25</f>
        <v>116273.947115</v>
      </c>
      <c r="G250" s="5">
        <f>'[2]Table 31'!G$25</f>
        <v>101798.034944</v>
      </c>
      <c r="H250" s="5">
        <f>'[2]Table 31'!H$25</f>
        <v>99677.962994000001</v>
      </c>
      <c r="I250" s="5">
        <f>'[2]Table 31'!I$25</f>
        <v>74523.042763999998</v>
      </c>
      <c r="J250" s="5">
        <f>'[2]Table 31'!J$25</f>
        <v>91595.514240000004</v>
      </c>
      <c r="K250" s="5">
        <f>'[2]Table 31'!K$25</f>
        <v>85417.008961</v>
      </c>
      <c r="L250" s="5">
        <f>'[2]Table 31'!L$25</f>
        <v>64492.252770999999</v>
      </c>
      <c r="M250" s="5">
        <f>'[2]Table 31'!M$25</f>
        <v>57047.208628</v>
      </c>
      <c r="N250" s="5">
        <f>'[2]Table 31'!N$25</f>
        <v>56209.328415999997</v>
      </c>
      <c r="O250" s="5">
        <f>'[2]Table 31'!O$25</f>
        <v>51855.745159999999</v>
      </c>
      <c r="P250" s="5">
        <f>'[2]Table 31'!P$25</f>
        <v>56447.777985000001</v>
      </c>
      <c r="Q250" s="5">
        <f>'[2]Table 31'!Q$25</f>
        <v>50059.847329999997</v>
      </c>
      <c r="R250" s="5">
        <f>'[2]Table 31'!R$25</f>
        <v>47383.218196000002</v>
      </c>
      <c r="S250" s="5">
        <f>'[2]Table 31'!S$25</f>
        <v>39785.550576000001</v>
      </c>
      <c r="T250" s="5">
        <f>'[2]Table 31'!T$25</f>
        <v>62747.736532000003</v>
      </c>
      <c r="U250" s="5">
        <f>'[2]Table 31'!U$25</f>
        <v>61369.027440999998</v>
      </c>
      <c r="V250" s="5">
        <f>'[2]Table 31'!V$25</f>
        <v>59417.621630000001</v>
      </c>
      <c r="W250" s="5">
        <f>'[2]Table 31'!W$25</f>
        <v>62659.712005000001</v>
      </c>
      <c r="Z250" s="21" t="s">
        <v>26</v>
      </c>
      <c r="AB250"/>
    </row>
    <row r="251" spans="1:28" outlineLevel="1" x14ac:dyDescent="0.2">
      <c r="B251" s="7" t="s">
        <v>31</v>
      </c>
      <c r="C251" s="5">
        <f t="shared" ref="C251:W251" si="106">C249*C250/1000</f>
        <v>92.717971955200014</v>
      </c>
      <c r="D251" s="5">
        <f t="shared" si="106"/>
        <v>108.779259495123</v>
      </c>
      <c r="E251" s="5">
        <f t="shared" si="106"/>
        <v>121.70976080368601</v>
      </c>
      <c r="F251" s="5">
        <f t="shared" si="106"/>
        <v>105.34419608619</v>
      </c>
      <c r="G251" s="5">
        <f t="shared" si="106"/>
        <v>87.444512016895999</v>
      </c>
      <c r="H251" s="5">
        <f t="shared" si="106"/>
        <v>93.597607251365986</v>
      </c>
      <c r="I251" s="5">
        <f t="shared" si="106"/>
        <v>71.989259310023996</v>
      </c>
      <c r="J251" s="5">
        <f t="shared" si="106"/>
        <v>95.167739295359993</v>
      </c>
      <c r="K251" s="5">
        <f t="shared" si="106"/>
        <v>88.321187265673998</v>
      </c>
      <c r="L251" s="5">
        <f t="shared" si="106"/>
        <v>60.945178868594994</v>
      </c>
      <c r="M251" s="5">
        <f t="shared" si="106"/>
        <v>54.480084239739995</v>
      </c>
      <c r="N251" s="5">
        <f t="shared" si="106"/>
        <v>52.611931397375997</v>
      </c>
      <c r="O251" s="5">
        <f t="shared" si="106"/>
        <v>49.7815153536</v>
      </c>
      <c r="P251" s="5">
        <f t="shared" si="106"/>
        <v>64.294019124914996</v>
      </c>
      <c r="Q251" s="5">
        <f t="shared" si="106"/>
        <v>53.313737406449995</v>
      </c>
      <c r="R251" s="5">
        <f t="shared" si="106"/>
        <v>50.415744160544001</v>
      </c>
      <c r="S251" s="5">
        <f t="shared" si="106"/>
        <v>48.976012759056005</v>
      </c>
      <c r="T251" s="5">
        <f t="shared" si="106"/>
        <v>47.500036554723998</v>
      </c>
      <c r="U251" s="5">
        <f t="shared" si="106"/>
        <v>47.499627239333996</v>
      </c>
      <c r="V251" s="5">
        <f t="shared" si="106"/>
        <v>45.335645303690001</v>
      </c>
      <c r="W251" s="5">
        <f t="shared" si="106"/>
        <v>40.102215683200001</v>
      </c>
    </row>
    <row r="252" spans="1:28" outlineLevel="1" x14ac:dyDescent="0.2">
      <c r="B252" s="7" t="s">
        <v>140</v>
      </c>
      <c r="C252" s="14">
        <f t="shared" ref="C252:W252" si="107">C247/C251</f>
        <v>16.88000000427343</v>
      </c>
      <c r="D252" s="14">
        <f t="shared" si="107"/>
        <v>16.879999997447342</v>
      </c>
      <c r="E252" s="14">
        <f t="shared" si="107"/>
        <v>16.879999996991042</v>
      </c>
      <c r="F252" s="14">
        <f t="shared" si="107"/>
        <v>16.880000000618097</v>
      </c>
      <c r="G252" s="14">
        <f t="shared" si="107"/>
        <v>16.880000001770213</v>
      </c>
      <c r="H252" s="14">
        <f t="shared" si="107"/>
        <v>16.879999995693716</v>
      </c>
      <c r="I252" s="14">
        <f t="shared" si="107"/>
        <v>16.879999997871835</v>
      </c>
      <c r="J252" s="14">
        <f t="shared" si="107"/>
        <v>16.879999996788023</v>
      </c>
      <c r="K252" s="14">
        <f t="shared" si="107"/>
        <v>16.879999999495283</v>
      </c>
      <c r="L252" s="14">
        <f t="shared" si="107"/>
        <v>16.879999995046639</v>
      </c>
      <c r="M252" s="14">
        <f t="shared" si="107"/>
        <v>16.880000000609193</v>
      </c>
      <c r="N252" s="14">
        <f t="shared" si="107"/>
        <v>16.880000000233657</v>
      </c>
      <c r="O252" s="14">
        <f t="shared" si="107"/>
        <v>16.879999996609826</v>
      </c>
      <c r="P252" s="14">
        <f t="shared" si="107"/>
        <v>16.880000002666417</v>
      </c>
      <c r="Q252" s="14">
        <f t="shared" si="107"/>
        <v>16.879999992105677</v>
      </c>
      <c r="R252" s="14">
        <f t="shared" si="107"/>
        <v>16.879999991471259</v>
      </c>
      <c r="S252" s="14">
        <f t="shared" si="107"/>
        <v>16.879999992386775</v>
      </c>
      <c r="T252" s="14">
        <f t="shared" si="107"/>
        <v>16.879999999079136</v>
      </c>
      <c r="U252" s="14">
        <f t="shared" si="107"/>
        <v>16.880000004211446</v>
      </c>
      <c r="V252" s="14">
        <f t="shared" si="107"/>
        <v>16.880000006037477</v>
      </c>
      <c r="W252" s="14">
        <f t="shared" si="107"/>
        <v>16.88000000667255</v>
      </c>
    </row>
    <row r="253" spans="1:28" outlineLevel="1" x14ac:dyDescent="0.2">
      <c r="B253" s="7" t="s">
        <v>90</v>
      </c>
      <c r="C253" s="5">
        <f t="shared" ref="C253:W253" si="108">C250*C252</f>
        <v>1956349.2087499998</v>
      </c>
      <c r="D253" s="5">
        <f t="shared" si="108"/>
        <v>1993695.8740499457</v>
      </c>
      <c r="E253" s="5">
        <f t="shared" si="108"/>
        <v>2247768.8862144421</v>
      </c>
      <c r="F253" s="5">
        <f t="shared" si="108"/>
        <v>1962704.2273730687</v>
      </c>
      <c r="G253" s="5">
        <f t="shared" si="108"/>
        <v>1718350.8300349242</v>
      </c>
      <c r="H253" s="5">
        <f t="shared" si="108"/>
        <v>1682564.0149094784</v>
      </c>
      <c r="I253" s="5">
        <f t="shared" si="108"/>
        <v>1257948.9616977226</v>
      </c>
      <c r="J253" s="5">
        <f t="shared" si="108"/>
        <v>1546132.2800769974</v>
      </c>
      <c r="K253" s="5">
        <f t="shared" si="108"/>
        <v>1441839.1112185686</v>
      </c>
      <c r="L253" s="5">
        <f t="shared" si="108"/>
        <v>1088629.2264550265</v>
      </c>
      <c r="M253" s="5">
        <f t="shared" si="108"/>
        <v>962956.88167539274</v>
      </c>
      <c r="N253" s="5">
        <f t="shared" si="108"/>
        <v>948813.46367521363</v>
      </c>
      <c r="O253" s="5">
        <f t="shared" si="108"/>
        <v>875324.97812499991</v>
      </c>
      <c r="P253" s="5">
        <f t="shared" si="108"/>
        <v>952838.49253731337</v>
      </c>
      <c r="Q253" s="5">
        <f t="shared" si="108"/>
        <v>845010.22253521136</v>
      </c>
      <c r="R253" s="5">
        <f t="shared" si="108"/>
        <v>799828.7227443608</v>
      </c>
      <c r="S253" s="5">
        <f t="shared" si="108"/>
        <v>671580.09341998363</v>
      </c>
      <c r="T253" s="5">
        <f t="shared" si="108"/>
        <v>1059181.7926023779</v>
      </c>
      <c r="U253" s="5">
        <f t="shared" si="108"/>
        <v>1035909.1834625324</v>
      </c>
      <c r="V253" s="5">
        <f t="shared" si="108"/>
        <v>1002969.4534731326</v>
      </c>
      <c r="W253" s="5">
        <f t="shared" si="108"/>
        <v>1057695.9390625001</v>
      </c>
    </row>
    <row r="254" spans="1:28" outlineLevel="1" x14ac:dyDescent="0.2"/>
    <row r="255" spans="1:28" outlineLevel="1" x14ac:dyDescent="0.2">
      <c r="B255" s="8" t="s">
        <v>14</v>
      </c>
      <c r="C255" s="13"/>
      <c r="H255" s="5"/>
    </row>
    <row r="256" spans="1:28" outlineLevel="1" x14ac:dyDescent="0.2">
      <c r="B256" s="4" t="s">
        <v>18</v>
      </c>
      <c r="C256" s="5">
        <f>IFERROR(INDEX('[2]Table 30'!C$14:C$19,MATCH($B256,'[2]Table 30'!$B$14:$B$19,0))*1000,0)</f>
        <v>0</v>
      </c>
      <c r="D256" s="5">
        <f>IFERROR(INDEX('[2]Table 30'!D$14:D$19,MATCH($B256,'[2]Table 30'!$B$14:$B$19,0))*1000,0)</f>
        <v>0</v>
      </c>
      <c r="E256" s="5">
        <f>IFERROR(INDEX('[2]Table 30'!E$14:E$19,MATCH($B256,'[2]Table 30'!$B$14:$B$19,0))*1000,0)</f>
        <v>0</v>
      </c>
      <c r="F256" s="5">
        <f>IFERROR(INDEX('[2]Table 30'!F$14:F$19,MATCH($B256,'[2]Table 30'!$B$14:$B$19,0))*1000,0)</f>
        <v>0</v>
      </c>
      <c r="G256" s="5">
        <f>IFERROR(INDEX('[2]Table 30'!G$14:G$19,MATCH($B256,'[2]Table 30'!$B$14:$B$19,0))*1000,0)</f>
        <v>0</v>
      </c>
      <c r="H256" s="5">
        <f>IFERROR(INDEX('[2]Table 30'!H$14:H$19,MATCH($B256,'[2]Table 30'!$B$14:$B$19,0))*1000,0)</f>
        <v>0</v>
      </c>
      <c r="I256" s="5">
        <f>IFERROR(INDEX('[2]Table 30'!I$14:I$19,MATCH($B256,'[2]Table 30'!$B$14:$B$19,0))*1000,0)</f>
        <v>0</v>
      </c>
      <c r="J256" s="5">
        <f>IFERROR(INDEX('[2]Table 30'!J$14:J$19,MATCH($B256,'[2]Table 30'!$B$14:$B$19,0))*1000,0)</f>
        <v>0</v>
      </c>
      <c r="K256" s="5">
        <f>IFERROR(INDEX('[2]Table 30'!K$14:K$19,MATCH($B256,'[2]Table 30'!$B$14:$B$19,0))*1000,0)</f>
        <v>0</v>
      </c>
      <c r="L256" s="5">
        <f>IFERROR(INDEX('[2]Table 30'!L$14:L$19,MATCH($B256,'[2]Table 30'!$B$14:$B$19,0))*1000,0)</f>
        <v>0</v>
      </c>
      <c r="M256" s="5">
        <f>IFERROR(INDEX('[2]Table 30'!M$14:M$19,MATCH($B256,'[2]Table 30'!$B$14:$B$19,0))*1000,0)</f>
        <v>0</v>
      </c>
      <c r="N256" s="5">
        <f>IFERROR(INDEX('[2]Table 30'!N$14:N$19,MATCH($B256,'[2]Table 30'!$B$14:$B$19,0))*1000,0)</f>
        <v>0</v>
      </c>
      <c r="O256" s="5">
        <f>IFERROR(INDEX('[2]Table 30'!O$14:O$19,MATCH($B256,'[2]Table 30'!$B$14:$B$19,0))*1000,0)</f>
        <v>0</v>
      </c>
      <c r="P256" s="5">
        <f>IFERROR(INDEX('[2]Table 30'!P$14:P$19,MATCH($B256,'[2]Table 30'!$B$14:$B$19,0))*1000,0)</f>
        <v>0</v>
      </c>
      <c r="Q256" s="5">
        <f>IFERROR(INDEX('[2]Table 30'!Q$14:Q$19,MATCH($B256,'[2]Table 30'!$B$14:$B$19,0))*1000,0)</f>
        <v>0</v>
      </c>
      <c r="R256" s="5">
        <f>IFERROR(INDEX('[2]Table 30'!R$14:R$19,MATCH($B256,'[2]Table 30'!$B$14:$B$19,0))*1000,0)</f>
        <v>0</v>
      </c>
      <c r="S256" s="5">
        <f>IFERROR(INDEX('[2]Table 30'!S$14:S$19,MATCH($B256,'[2]Table 30'!$B$14:$B$19,0))*1000,0)</f>
        <v>0</v>
      </c>
      <c r="T256" s="5">
        <f>IFERROR(INDEX('[2]Table 30'!T$14:T$19,MATCH($B256,'[2]Table 30'!$B$14:$B$19,0))*1000,0)</f>
        <v>0</v>
      </c>
      <c r="U256" s="5">
        <f>IFERROR(INDEX('[2]Table 30'!U$14:U$19,MATCH($B256,'[2]Table 30'!$B$14:$B$19,0))*1000,0)</f>
        <v>0</v>
      </c>
      <c r="V256" s="5">
        <f>IFERROR(INDEX('[2]Table 30'!V$14:V$19,MATCH($B256,'[2]Table 30'!$B$14:$B$19,0))*1000,0)</f>
        <v>0</v>
      </c>
      <c r="W256" s="5">
        <f>IFERROR(INDEX('[2]Table 30'!W$14:W$19,MATCH($B256,'[2]Table 30'!$B$14:$B$19,0))*1000,0)</f>
        <v>0</v>
      </c>
      <c r="Z256" s="21" t="s">
        <v>26</v>
      </c>
    </row>
    <row r="257" spans="2:26" outlineLevel="1" x14ac:dyDescent="0.2">
      <c r="B257" s="4" t="s">
        <v>19</v>
      </c>
      <c r="C257" s="5">
        <f>IFERROR(INDEX('[2]Table 30'!C$14:C$19,MATCH($B257,'[2]Table 30'!$B$14:$B$19,0))*1000,0)</f>
        <v>0</v>
      </c>
      <c r="D257" s="5">
        <f>IFERROR(INDEX('[2]Table 30'!D$14:D$19,MATCH($B257,'[2]Table 30'!$B$14:$B$19,0))*1000,0)</f>
        <v>0</v>
      </c>
      <c r="E257" s="5">
        <f>IFERROR(INDEX('[2]Table 30'!E$14:E$19,MATCH($B257,'[2]Table 30'!$B$14:$B$19,0))*1000,0)</f>
        <v>0</v>
      </c>
      <c r="F257" s="5">
        <f>IFERROR(INDEX('[2]Table 30'!F$14:F$19,MATCH($B257,'[2]Table 30'!$B$14:$B$19,0))*1000,0)</f>
        <v>0</v>
      </c>
      <c r="G257" s="5">
        <f>IFERROR(INDEX('[2]Table 30'!G$14:G$19,MATCH($B257,'[2]Table 30'!$B$14:$B$19,0))*1000,0)</f>
        <v>0</v>
      </c>
      <c r="H257" s="5">
        <f>IFERROR(INDEX('[2]Table 30'!H$14:H$19,MATCH($B257,'[2]Table 30'!$B$14:$B$19,0))*1000,0)</f>
        <v>0</v>
      </c>
      <c r="I257" s="5">
        <f>IFERROR(INDEX('[2]Table 30'!I$14:I$19,MATCH($B257,'[2]Table 30'!$B$14:$B$19,0))*1000,0)</f>
        <v>0</v>
      </c>
      <c r="J257" s="5">
        <f>IFERROR(INDEX('[2]Table 30'!J$14:J$19,MATCH($B257,'[2]Table 30'!$B$14:$B$19,0))*1000,0)</f>
        <v>0</v>
      </c>
      <c r="K257" s="5">
        <f>IFERROR(INDEX('[2]Table 30'!K$14:K$19,MATCH($B257,'[2]Table 30'!$B$14:$B$19,0))*1000,0)</f>
        <v>0</v>
      </c>
      <c r="L257" s="5">
        <f>IFERROR(INDEX('[2]Table 30'!L$14:L$19,MATCH($B257,'[2]Table 30'!$B$14:$B$19,0))*1000,0)</f>
        <v>0</v>
      </c>
      <c r="M257" s="5">
        <f>IFERROR(INDEX('[2]Table 30'!M$14:M$19,MATCH($B257,'[2]Table 30'!$B$14:$B$19,0))*1000,0)</f>
        <v>0</v>
      </c>
      <c r="N257" s="5">
        <f>IFERROR(INDEX('[2]Table 30'!N$14:N$19,MATCH($B257,'[2]Table 30'!$B$14:$B$19,0))*1000,0)</f>
        <v>0</v>
      </c>
      <c r="O257" s="5">
        <f>IFERROR(INDEX('[2]Table 30'!O$14:O$19,MATCH($B257,'[2]Table 30'!$B$14:$B$19,0))*1000,0)</f>
        <v>0</v>
      </c>
      <c r="P257" s="5">
        <f>IFERROR(INDEX('[2]Table 30'!P$14:P$19,MATCH($B257,'[2]Table 30'!$B$14:$B$19,0))*1000,0)</f>
        <v>0</v>
      </c>
      <c r="Q257" s="5">
        <f>IFERROR(INDEX('[2]Table 30'!Q$14:Q$19,MATCH($B257,'[2]Table 30'!$B$14:$B$19,0))*1000,0)</f>
        <v>0</v>
      </c>
      <c r="R257" s="5">
        <f>IFERROR(INDEX('[2]Table 30'!R$14:R$19,MATCH($B257,'[2]Table 30'!$B$14:$B$19,0))*1000,0)</f>
        <v>0</v>
      </c>
      <c r="S257" s="5">
        <f>IFERROR(INDEX('[2]Table 30'!S$14:S$19,MATCH($B257,'[2]Table 30'!$B$14:$B$19,0))*1000,0)</f>
        <v>0</v>
      </c>
      <c r="T257" s="5">
        <f>IFERROR(INDEX('[2]Table 30'!T$14:T$19,MATCH($B257,'[2]Table 30'!$B$14:$B$19,0))*1000,0)</f>
        <v>0</v>
      </c>
      <c r="U257" s="5">
        <f>IFERROR(INDEX('[2]Table 30'!U$14:U$19,MATCH($B257,'[2]Table 30'!$B$14:$B$19,0))*1000,0)</f>
        <v>0</v>
      </c>
      <c r="V257" s="5">
        <f>IFERROR(INDEX('[2]Table 30'!V$14:V$19,MATCH($B257,'[2]Table 30'!$B$14:$B$19,0))*1000,0)</f>
        <v>0</v>
      </c>
      <c r="W257" s="5">
        <f>IFERROR(INDEX('[2]Table 30'!W$14:W$19,MATCH($B257,'[2]Table 30'!$B$14:$B$19,0))*1000,0)</f>
        <v>0</v>
      </c>
      <c r="Z257" s="21" t="s">
        <v>26</v>
      </c>
    </row>
    <row r="258" spans="2:26" outlineLevel="1" x14ac:dyDescent="0.2">
      <c r="B258" s="4" t="s">
        <v>16</v>
      </c>
      <c r="C258" s="5">
        <f>IFERROR(INDEX('[2]Table 30'!C$14:C$19,MATCH($B258,'[2]Table 30'!$B$14:$B$19,0))*1000,0)</f>
        <v>1137.9010000000001</v>
      </c>
      <c r="D258" s="5">
        <f>IFERROR(INDEX('[2]Table 30'!D$14:D$19,MATCH($B258,'[2]Table 30'!$B$14:$B$19,0))*1000,0)</f>
        <v>1474.558</v>
      </c>
      <c r="E258" s="5">
        <f>IFERROR(INDEX('[2]Table 30'!E$14:E$19,MATCH($B258,'[2]Table 30'!$B$14:$B$19,0))*1000,0)</f>
        <v>1574.9829999999999</v>
      </c>
      <c r="F258" s="5">
        <f>IFERROR(INDEX('[2]Table 30'!F$14:F$19,MATCH($B258,'[2]Table 30'!$B$14:$B$19,0))*1000,0)</f>
        <v>1362.4750000000001</v>
      </c>
      <c r="G258" s="5">
        <f>IFERROR(INDEX('[2]Table 30'!G$14:G$19,MATCH($B258,'[2]Table 30'!$B$14:$B$19,0))*1000,0)</f>
        <v>1106.3119999999999</v>
      </c>
      <c r="H258" s="5">
        <f>IFERROR(INDEX('[2]Table 30'!H$14:H$19,MATCH($B258,'[2]Table 30'!$B$14:$B$19,0))*1000,0)</f>
        <v>1153.598</v>
      </c>
      <c r="I258" s="5">
        <f>IFERROR(INDEX('[2]Table 30'!I$14:I$19,MATCH($B258,'[2]Table 30'!$B$14:$B$19,0))*1000,0)</f>
        <v>1011.3239999999998</v>
      </c>
      <c r="J258" s="5">
        <f>IFERROR(INDEX('[2]Table 30'!J$14:J$19,MATCH($B258,'[2]Table 30'!$B$14:$B$19,0))*1000,0)</f>
        <v>1214.857</v>
      </c>
      <c r="K258" s="5">
        <f>IFERROR(INDEX('[2]Table 30'!K$14:K$19,MATCH($B258,'[2]Table 30'!$B$14:$B$19,0))*1000,0)</f>
        <v>1204.347</v>
      </c>
      <c r="L258" s="5">
        <f>IFERROR(INDEX('[2]Table 30'!L$14:L$19,MATCH($B258,'[2]Table 30'!$B$14:$B$19,0))*1000,0)</f>
        <v>690.24599999999998</v>
      </c>
      <c r="M258" s="5">
        <f>IFERROR(INDEX('[2]Table 30'!M$14:M$19,MATCH($B258,'[2]Table 30'!$B$14:$B$19,0))*1000,0)</f>
        <v>686.63900000000001</v>
      </c>
      <c r="N258" s="5">
        <f>IFERROR(INDEX('[2]Table 30'!N$14:N$19,MATCH($B258,'[2]Table 30'!$B$14:$B$19,0))*1000,0)</f>
        <v>608.04399999999998</v>
      </c>
      <c r="O258" s="5">
        <f>IFERROR(INDEX('[2]Table 30'!O$14:O$19,MATCH($B258,'[2]Table 30'!$B$14:$B$19,0))*1000,0)</f>
        <v>635.572</v>
      </c>
      <c r="P258" s="5">
        <f>IFERROR(INDEX('[2]Table 30'!P$14:P$19,MATCH($B258,'[2]Table 30'!$B$14:$B$19,0))*1000,0)</f>
        <v>765.9</v>
      </c>
      <c r="Q258" s="5">
        <f>IFERROR(INDEX('[2]Table 30'!Q$14:Q$19,MATCH($B258,'[2]Table 30'!$B$14:$B$19,0))*1000,0)</f>
        <v>784.86199999999997</v>
      </c>
      <c r="R258" s="5">
        <f>IFERROR(INDEX('[2]Table 30'!R$14:R$19,MATCH($B258,'[2]Table 30'!$B$14:$B$19,0))*1000,0)</f>
        <v>656.48300000000006</v>
      </c>
      <c r="S258" s="5">
        <f>IFERROR(INDEX('[2]Table 30'!S$14:S$19,MATCH($B258,'[2]Table 30'!$B$14:$B$19,0))*1000,0)</f>
        <v>575.98300000000006</v>
      </c>
      <c r="T258" s="5">
        <f>IFERROR(INDEX('[2]Table 30'!T$14:T$19,MATCH($B258,'[2]Table 30'!$B$14:$B$19,0))*1000,0)</f>
        <v>367.238</v>
      </c>
      <c r="U258" s="5">
        <f>IFERROR(INDEX('[2]Table 30'!U$14:U$19,MATCH($B258,'[2]Table 30'!$B$14:$B$19,0))*1000,0)</f>
        <v>307.255</v>
      </c>
      <c r="V258" s="5">
        <f>IFERROR(INDEX('[2]Table 30'!V$14:V$19,MATCH($B258,'[2]Table 30'!$B$14:$B$19,0))*1000,0)</f>
        <v>291.81299999999999</v>
      </c>
      <c r="W258" s="5">
        <f>IFERROR(INDEX('[2]Table 30'!W$14:W$19,MATCH($B258,'[2]Table 30'!$B$14:$B$19,0))*1000,0)</f>
        <v>248.852</v>
      </c>
      <c r="Z258" s="21" t="s">
        <v>26</v>
      </c>
    </row>
    <row r="259" spans="2:26" outlineLevel="1" x14ac:dyDescent="0.2">
      <c r="B259" s="4" t="s">
        <v>21</v>
      </c>
      <c r="C259" s="5">
        <f>IFERROR(INDEX('[2]Table 30'!C$14:C$19,MATCH($B259,'[2]Table 30'!$B$14:$B$19,0))*1000,0)</f>
        <v>0</v>
      </c>
      <c r="D259" s="5">
        <f>IFERROR(INDEX('[2]Table 30'!D$14:D$19,MATCH($B259,'[2]Table 30'!$B$14:$B$19,0))*1000,0)</f>
        <v>0</v>
      </c>
      <c r="E259" s="5">
        <f>IFERROR(INDEX('[2]Table 30'!E$14:E$19,MATCH($B259,'[2]Table 30'!$B$14:$B$19,0))*1000,0)</f>
        <v>0</v>
      </c>
      <c r="F259" s="5">
        <f>IFERROR(INDEX('[2]Table 30'!F$14:F$19,MATCH($B259,'[2]Table 30'!$B$14:$B$19,0))*1000,0)</f>
        <v>0</v>
      </c>
      <c r="G259" s="5">
        <f>IFERROR(INDEX('[2]Table 30'!G$14:G$19,MATCH($B259,'[2]Table 30'!$B$14:$B$19,0))*1000,0)</f>
        <v>0</v>
      </c>
      <c r="H259" s="5">
        <f>IFERROR(INDEX('[2]Table 30'!H$14:H$19,MATCH($B259,'[2]Table 30'!$B$14:$B$19,0))*1000,0)</f>
        <v>0</v>
      </c>
      <c r="I259" s="5">
        <f>IFERROR(INDEX('[2]Table 30'!I$14:I$19,MATCH($B259,'[2]Table 30'!$B$14:$B$19,0))*1000,0)</f>
        <v>0</v>
      </c>
      <c r="J259" s="5">
        <f>IFERROR(INDEX('[2]Table 30'!J$14:J$19,MATCH($B259,'[2]Table 30'!$B$14:$B$19,0))*1000,0)</f>
        <v>0</v>
      </c>
      <c r="K259" s="5">
        <f>IFERROR(INDEX('[2]Table 30'!K$14:K$19,MATCH($B259,'[2]Table 30'!$B$14:$B$19,0))*1000,0)</f>
        <v>0</v>
      </c>
      <c r="L259" s="5">
        <f>IFERROR(INDEX('[2]Table 30'!L$14:L$19,MATCH($B259,'[2]Table 30'!$B$14:$B$19,0))*1000,0)</f>
        <v>0</v>
      </c>
      <c r="M259" s="5">
        <f>IFERROR(INDEX('[2]Table 30'!M$14:M$19,MATCH($B259,'[2]Table 30'!$B$14:$B$19,0))*1000,0)</f>
        <v>0</v>
      </c>
      <c r="N259" s="5">
        <f>IFERROR(INDEX('[2]Table 30'!N$14:N$19,MATCH($B259,'[2]Table 30'!$B$14:$B$19,0))*1000,0)</f>
        <v>0</v>
      </c>
      <c r="O259" s="5">
        <f>IFERROR(INDEX('[2]Table 30'!O$14:O$19,MATCH($B259,'[2]Table 30'!$B$14:$B$19,0))*1000,0)</f>
        <v>0</v>
      </c>
      <c r="P259" s="5">
        <f>IFERROR(INDEX('[2]Table 30'!P$14:P$19,MATCH($B259,'[2]Table 30'!$B$14:$B$19,0))*1000,0)</f>
        <v>0</v>
      </c>
      <c r="Q259" s="5">
        <f>IFERROR(INDEX('[2]Table 30'!Q$14:Q$19,MATCH($B259,'[2]Table 30'!$B$14:$B$19,0))*1000,0)</f>
        <v>0</v>
      </c>
      <c r="R259" s="5">
        <f>IFERROR(INDEX('[2]Table 30'!R$14:R$19,MATCH($B259,'[2]Table 30'!$B$14:$B$19,0))*1000,0)</f>
        <v>0</v>
      </c>
      <c r="S259" s="5">
        <f>IFERROR(INDEX('[2]Table 30'!S$14:S$19,MATCH($B259,'[2]Table 30'!$B$14:$B$19,0))*1000,0)</f>
        <v>0</v>
      </c>
      <c r="T259" s="5">
        <f>IFERROR(INDEX('[2]Table 30'!T$14:T$19,MATCH($B259,'[2]Table 30'!$B$14:$B$19,0))*1000,0)</f>
        <v>0</v>
      </c>
      <c r="U259" s="5">
        <f>IFERROR(INDEX('[2]Table 30'!U$14:U$19,MATCH($B259,'[2]Table 30'!$B$14:$B$19,0))*1000,0)</f>
        <v>0</v>
      </c>
      <c r="V259" s="5">
        <f>IFERROR(INDEX('[2]Table 30'!V$14:V$19,MATCH($B259,'[2]Table 30'!$B$14:$B$19,0))*1000,0)</f>
        <v>0</v>
      </c>
      <c r="W259" s="5">
        <f>IFERROR(INDEX('[2]Table 30'!W$14:W$19,MATCH($B259,'[2]Table 30'!$B$14:$B$19,0))*1000,0)</f>
        <v>0</v>
      </c>
      <c r="Z259" s="21" t="s">
        <v>26</v>
      </c>
    </row>
    <row r="260" spans="2:26" outlineLevel="1" x14ac:dyDescent="0.2">
      <c r="B260" s="4" t="s">
        <v>20</v>
      </c>
      <c r="C260" s="5">
        <f>IFERROR(INDEX('[2]Table 30'!C$14:C$19,MATCH($B260,'[2]Table 30'!$B$14:$B$19,0))*1000,0)</f>
        <v>106.42500000000001</v>
      </c>
      <c r="D260" s="5">
        <f>IFERROR(INDEX('[2]Table 30'!D$14:D$19,MATCH($B260,'[2]Table 30'!$B$14:$B$19,0))*1000,0)</f>
        <v>9.6739999999999995</v>
      </c>
      <c r="E260" s="5">
        <f>IFERROR(INDEX('[2]Table 30'!E$14:E$19,MATCH($B260,'[2]Table 30'!$B$14:$B$19,0))*1000,0)</f>
        <v>21.361000000000001</v>
      </c>
      <c r="F260" s="5">
        <f>IFERROR(INDEX('[2]Table 30'!F$14:F$19,MATCH($B260,'[2]Table 30'!$B$14:$B$19,0))*1000,0)</f>
        <v>14.489000000000001</v>
      </c>
      <c r="G260" s="5">
        <f>IFERROR(INDEX('[2]Table 30'!G$14:G$19,MATCH($B260,'[2]Table 30'!$B$14:$B$19,0))*1000,0)</f>
        <v>14.61</v>
      </c>
      <c r="H260" s="5">
        <f>IFERROR(INDEX('[2]Table 30'!H$14:H$19,MATCH($B260,'[2]Table 30'!$B$14:$B$19,0))*1000,0)</f>
        <v>23.768000000000001</v>
      </c>
      <c r="I260" s="5">
        <f>IFERROR(INDEX('[2]Table 30'!I$14:I$19,MATCH($B260,'[2]Table 30'!$B$14:$B$19,0))*1000,0)</f>
        <v>17.567</v>
      </c>
      <c r="J260" s="5">
        <f>IFERROR(INDEX('[2]Table 30'!J$14:J$19,MATCH($B260,'[2]Table 30'!$B$14:$B$19,0))*1000,0)</f>
        <v>16.981999999999999</v>
      </c>
      <c r="K260" s="5">
        <f>IFERROR(INDEX('[2]Table 30'!K$14:K$19,MATCH($B260,'[2]Table 30'!$B$14:$B$19,0))*1000,0)</f>
        <v>17.677</v>
      </c>
      <c r="L260" s="5">
        <f>IFERROR(INDEX('[2]Table 30'!L$14:L$19,MATCH($B260,'[2]Table 30'!$B$14:$B$19,0))*1000,0)</f>
        <v>16.27</v>
      </c>
      <c r="M260" s="5">
        <f>IFERROR(INDEX('[2]Table 30'!M$14:M$19,MATCH($B260,'[2]Table 30'!$B$14:$B$19,0))*1000,0)</f>
        <v>15.871</v>
      </c>
      <c r="N260" s="5">
        <f>IFERROR(INDEX('[2]Table 30'!N$14:N$19,MATCH($B260,'[2]Table 30'!$B$14:$B$19,0))*1000,0)</f>
        <v>14.525</v>
      </c>
      <c r="O260" s="5">
        <f>IFERROR(INDEX('[2]Table 30'!O$14:O$19,MATCH($B260,'[2]Table 30'!$B$14:$B$19,0))*1000,0)</f>
        <v>19.224999999999998</v>
      </c>
      <c r="P260" s="5">
        <f>IFERROR(INDEX('[2]Table 30'!P$14:P$19,MATCH($B260,'[2]Table 30'!$B$14:$B$19,0))*1000,0)</f>
        <v>28.809000000000001</v>
      </c>
      <c r="Q260" s="5">
        <f>IFERROR(INDEX('[2]Table 30'!Q$14:Q$19,MATCH($B260,'[2]Table 30'!$B$14:$B$19,0))*1000,0)</f>
        <v>32.585999999999999</v>
      </c>
      <c r="R260" s="5">
        <f>IFERROR(INDEX('[2]Table 30'!R$14:R$19,MATCH($B260,'[2]Table 30'!$B$14:$B$19,0))*1000,0)</f>
        <v>29.416999999999998</v>
      </c>
      <c r="S260" s="5">
        <f>IFERROR(INDEX('[2]Table 30'!S$14:S$19,MATCH($B260,'[2]Table 30'!$B$14:$B$19,0))*1000,0)</f>
        <v>30.68</v>
      </c>
      <c r="T260" s="5">
        <f>IFERROR(INDEX('[2]Table 30'!T$14:T$19,MATCH($B260,'[2]Table 30'!$B$14:$B$19,0))*1000,0)</f>
        <v>44.2</v>
      </c>
      <c r="U260" s="5">
        <f>IFERROR(INDEX('[2]Table 30'!U$14:U$19,MATCH($B260,'[2]Table 30'!$B$14:$B$19,0))*1000,0)</f>
        <v>43.788000000000004</v>
      </c>
      <c r="V260" s="5">
        <f>IFERROR(INDEX('[2]Table 30'!V$14:V$19,MATCH($B260,'[2]Table 30'!$B$14:$B$19,0))*1000,0)</f>
        <v>50.506</v>
      </c>
      <c r="W260" s="5">
        <f>IFERROR(INDEX('[2]Table 30'!W$14:W$19,MATCH($B260,'[2]Table 30'!$B$14:$B$19,0))*1000,0)</f>
        <v>46.533000000000001</v>
      </c>
      <c r="Z260" s="21" t="s">
        <v>26</v>
      </c>
    </row>
    <row r="261" spans="2:26" outlineLevel="1" x14ac:dyDescent="0.2">
      <c r="B261" s="4" t="s">
        <v>0</v>
      </c>
      <c r="C261" s="5">
        <f>IFERROR(INDEX('[2]Table 30'!C$14:C$19,MATCH($B261,'[2]Table 30'!$B$14:$B$19,0))*1000,0)</f>
        <v>0</v>
      </c>
      <c r="D261" s="5">
        <f>IFERROR(INDEX('[2]Table 30'!D$14:D$19,MATCH($B261,'[2]Table 30'!$B$14:$B$19,0))*1000,0)</f>
        <v>0</v>
      </c>
      <c r="E261" s="5">
        <f>IFERROR(INDEX('[2]Table 30'!E$14:E$19,MATCH($B261,'[2]Table 30'!$B$14:$B$19,0))*1000,0)</f>
        <v>0</v>
      </c>
      <c r="F261" s="5">
        <f>IFERROR(INDEX('[2]Table 30'!F$14:F$19,MATCH($B261,'[2]Table 30'!$B$14:$B$19,0))*1000,0)</f>
        <v>0</v>
      </c>
      <c r="G261" s="5">
        <f>IFERROR(INDEX('[2]Table 30'!G$14:G$19,MATCH($B261,'[2]Table 30'!$B$14:$B$19,0))*1000,0)</f>
        <v>0</v>
      </c>
      <c r="H261" s="5">
        <f>IFERROR(INDEX('[2]Table 30'!H$14:H$19,MATCH($B261,'[2]Table 30'!$B$14:$B$19,0))*1000,0)</f>
        <v>0</v>
      </c>
      <c r="I261" s="5">
        <f>IFERROR(INDEX('[2]Table 30'!I$14:I$19,MATCH($B261,'[2]Table 30'!$B$14:$B$19,0))*1000,0)</f>
        <v>0</v>
      </c>
      <c r="J261" s="5">
        <f>IFERROR(INDEX('[2]Table 30'!J$14:J$19,MATCH($B261,'[2]Table 30'!$B$14:$B$19,0))*1000,0)</f>
        <v>0</v>
      </c>
      <c r="K261" s="5">
        <f>IFERROR(INDEX('[2]Table 30'!K$14:K$19,MATCH($B261,'[2]Table 30'!$B$14:$B$19,0))*1000,0)</f>
        <v>0</v>
      </c>
      <c r="L261" s="5">
        <f>IFERROR(INDEX('[2]Table 30'!L$14:L$19,MATCH($B261,'[2]Table 30'!$B$14:$B$19,0))*1000,0)</f>
        <v>0</v>
      </c>
      <c r="M261" s="5">
        <f>IFERROR(INDEX('[2]Table 30'!M$14:M$19,MATCH($B261,'[2]Table 30'!$B$14:$B$19,0))*1000,0)</f>
        <v>0.56499999999999995</v>
      </c>
      <c r="N261" s="5">
        <f>IFERROR(INDEX('[2]Table 30'!N$14:N$19,MATCH($B261,'[2]Table 30'!$B$14:$B$19,0))*1000,0)</f>
        <v>0.61799999999999999</v>
      </c>
      <c r="O261" s="5">
        <f>IFERROR(INDEX('[2]Table 30'!O$14:O$19,MATCH($B261,'[2]Table 30'!$B$14:$B$19,0))*1000,0)</f>
        <v>0.76100000000000001</v>
      </c>
      <c r="P261" s="5">
        <f>IFERROR(INDEX('[2]Table 30'!P$14:P$19,MATCH($B261,'[2]Table 30'!$B$14:$B$19,0))*1000,0)</f>
        <v>1.0289999999999999</v>
      </c>
      <c r="Q261" s="5">
        <f>IFERROR(INDEX('[2]Table 30'!Q$14:Q$19,MATCH($B261,'[2]Table 30'!$B$14:$B$19,0))*1000,0)</f>
        <v>1.1919999999999999</v>
      </c>
      <c r="R261" s="5">
        <f>IFERROR(INDEX('[2]Table 30'!R$14:R$19,MATCH($B261,'[2]Table 30'!$B$14:$B$19,0))*1000,0)</f>
        <v>0</v>
      </c>
      <c r="S261" s="5">
        <f>IFERROR(INDEX('[2]Table 30'!S$14:S$19,MATCH($B261,'[2]Table 30'!$B$14:$B$19,0))*1000,0)</f>
        <v>0</v>
      </c>
      <c r="T261" s="5">
        <f>IFERROR(INDEX('[2]Table 30'!T$14:T$19,MATCH($B261,'[2]Table 30'!$B$14:$B$19,0))*1000,0)</f>
        <v>0</v>
      </c>
      <c r="U261" s="5">
        <f>IFERROR(INDEX('[2]Table 30'!U$14:U$19,MATCH($B261,'[2]Table 30'!$B$14:$B$19,0))*1000,0)</f>
        <v>0</v>
      </c>
      <c r="V261" s="5">
        <f>IFERROR(INDEX('[2]Table 30'!V$14:V$19,MATCH($B261,'[2]Table 30'!$B$14:$B$19,0))*1000,0)</f>
        <v>0</v>
      </c>
      <c r="W261" s="5">
        <f>IFERROR(INDEX('[2]Table 30'!W$14:W$19,MATCH($B261,'[2]Table 30'!$B$14:$B$19,0))*1000,0)</f>
        <v>0</v>
      </c>
      <c r="Z261" s="21" t="s">
        <v>26</v>
      </c>
    </row>
    <row r="262" spans="2:26" outlineLevel="1" x14ac:dyDescent="0.2">
      <c r="B262" s="4" t="s">
        <v>22</v>
      </c>
      <c r="C262" s="5">
        <f>IFERROR(INDEX('[2]Table 30'!C$14:C$19,MATCH($B262,'[2]Table 30'!$B$14:$B$19,0))*1000,0)</f>
        <v>0</v>
      </c>
      <c r="D262" s="5">
        <f>IFERROR(INDEX('[2]Table 30'!D$14:D$19,MATCH($B262,'[2]Table 30'!$B$14:$B$19,0))*1000,0)</f>
        <v>0</v>
      </c>
      <c r="E262" s="5">
        <f>IFERROR(INDEX('[2]Table 30'!E$14:E$19,MATCH($B262,'[2]Table 30'!$B$14:$B$19,0))*1000,0)</f>
        <v>0</v>
      </c>
      <c r="F262" s="5">
        <f>IFERROR(INDEX('[2]Table 30'!F$14:F$19,MATCH($B262,'[2]Table 30'!$B$14:$B$19,0))*1000,0)</f>
        <v>0</v>
      </c>
      <c r="G262" s="5">
        <f>IFERROR(INDEX('[2]Table 30'!G$14:G$19,MATCH($B262,'[2]Table 30'!$B$14:$B$19,0))*1000,0)</f>
        <v>0</v>
      </c>
      <c r="H262" s="5">
        <f>IFERROR(INDEX('[2]Table 30'!H$14:H$19,MATCH($B262,'[2]Table 30'!$B$14:$B$19,0))*1000,0)</f>
        <v>0</v>
      </c>
      <c r="I262" s="5">
        <f>IFERROR(INDEX('[2]Table 30'!I$14:I$19,MATCH($B262,'[2]Table 30'!$B$14:$B$19,0))*1000,0)</f>
        <v>0</v>
      </c>
      <c r="J262" s="5">
        <f>IFERROR(INDEX('[2]Table 30'!J$14:J$19,MATCH($B262,'[2]Table 30'!$B$14:$B$19,0))*1000,0)</f>
        <v>0</v>
      </c>
      <c r="K262" s="5">
        <f>IFERROR(INDEX('[2]Table 30'!K$14:K$19,MATCH($B262,'[2]Table 30'!$B$14:$B$19,0))*1000,0)</f>
        <v>0</v>
      </c>
      <c r="L262" s="5">
        <f>IFERROR(INDEX('[2]Table 30'!L$14:L$19,MATCH($B262,'[2]Table 30'!$B$14:$B$19,0))*1000,0)</f>
        <v>0</v>
      </c>
      <c r="M262" s="5">
        <f>IFERROR(INDEX('[2]Table 30'!M$14:M$19,MATCH($B262,'[2]Table 30'!$B$14:$B$19,0))*1000,0)</f>
        <v>0</v>
      </c>
      <c r="N262" s="5">
        <f>IFERROR(INDEX('[2]Table 30'!N$14:N$19,MATCH($B262,'[2]Table 30'!$B$14:$B$19,0))*1000,0)</f>
        <v>0</v>
      </c>
      <c r="O262" s="5">
        <f>IFERROR(INDEX('[2]Table 30'!O$14:O$19,MATCH($B262,'[2]Table 30'!$B$14:$B$19,0))*1000,0)</f>
        <v>0</v>
      </c>
      <c r="P262" s="5">
        <f>IFERROR(INDEX('[2]Table 30'!P$14:P$19,MATCH($B262,'[2]Table 30'!$B$14:$B$19,0))*1000,0)</f>
        <v>0</v>
      </c>
      <c r="Q262" s="5">
        <f>IFERROR(INDEX('[2]Table 30'!Q$14:Q$19,MATCH($B262,'[2]Table 30'!$B$14:$B$19,0))*1000,0)</f>
        <v>0</v>
      </c>
      <c r="R262" s="5">
        <f>IFERROR(INDEX('[2]Table 30'!R$14:R$19,MATCH($B262,'[2]Table 30'!$B$14:$B$19,0))*1000,0)</f>
        <v>0</v>
      </c>
      <c r="S262" s="5">
        <f>IFERROR(INDEX('[2]Table 30'!S$14:S$19,MATCH($B262,'[2]Table 30'!$B$14:$B$19,0))*1000,0)</f>
        <v>0</v>
      </c>
      <c r="T262" s="5">
        <f>IFERROR(INDEX('[2]Table 30'!T$14:T$19,MATCH($B262,'[2]Table 30'!$B$14:$B$19,0))*1000,0)</f>
        <v>0</v>
      </c>
      <c r="U262" s="5">
        <f>IFERROR(INDEX('[2]Table 30'!U$14:U$19,MATCH($B262,'[2]Table 30'!$B$14:$B$19,0))*1000,0)</f>
        <v>0</v>
      </c>
      <c r="V262" s="5">
        <f>IFERROR(INDEX('[2]Table 30'!V$14:V$19,MATCH($B262,'[2]Table 30'!$B$14:$B$19,0))*1000,0)</f>
        <v>0</v>
      </c>
      <c r="W262" s="5">
        <f>IFERROR(INDEX('[2]Table 30'!W$14:W$19,MATCH($B262,'[2]Table 30'!$B$14:$B$19,0))*1000,0)</f>
        <v>0</v>
      </c>
      <c r="Z262" s="21" t="s">
        <v>26</v>
      </c>
    </row>
    <row r="263" spans="2:26" outlineLevel="1" x14ac:dyDescent="0.2">
      <c r="B263" s="4" t="s">
        <v>23</v>
      </c>
      <c r="C263" s="5">
        <f>IFERROR(INDEX('[2]Table 30'!C$14:C$19,MATCH($B263,'[2]Table 30'!$B$14:$B$19,0))*1000,0)</f>
        <v>0</v>
      </c>
      <c r="D263" s="5">
        <f>IFERROR(INDEX('[2]Table 30'!D$14:D$19,MATCH($B263,'[2]Table 30'!$B$14:$B$19,0))*1000,0)</f>
        <v>0</v>
      </c>
      <c r="E263" s="5">
        <f>IFERROR(INDEX('[2]Table 30'!E$14:E$19,MATCH($B263,'[2]Table 30'!$B$14:$B$19,0))*1000,0)</f>
        <v>0</v>
      </c>
      <c r="F263" s="5">
        <f>IFERROR(INDEX('[2]Table 30'!F$14:F$19,MATCH($B263,'[2]Table 30'!$B$14:$B$19,0))*1000,0)</f>
        <v>0</v>
      </c>
      <c r="G263" s="5">
        <f>IFERROR(INDEX('[2]Table 30'!G$14:G$19,MATCH($B263,'[2]Table 30'!$B$14:$B$19,0))*1000,0)</f>
        <v>0</v>
      </c>
      <c r="H263" s="5">
        <f>IFERROR(INDEX('[2]Table 30'!H$14:H$19,MATCH($B263,'[2]Table 30'!$B$14:$B$19,0))*1000,0)</f>
        <v>0</v>
      </c>
      <c r="I263" s="5">
        <f>IFERROR(INDEX('[2]Table 30'!I$14:I$19,MATCH($B263,'[2]Table 30'!$B$14:$B$19,0))*1000,0)</f>
        <v>0</v>
      </c>
      <c r="J263" s="5">
        <f>IFERROR(INDEX('[2]Table 30'!J$14:J$19,MATCH($B263,'[2]Table 30'!$B$14:$B$19,0))*1000,0)</f>
        <v>0</v>
      </c>
      <c r="K263" s="5">
        <f>IFERROR(INDEX('[2]Table 30'!K$14:K$19,MATCH($B263,'[2]Table 30'!$B$14:$B$19,0))*1000,0)</f>
        <v>0</v>
      </c>
      <c r="L263" s="5">
        <f>IFERROR(INDEX('[2]Table 30'!L$14:L$19,MATCH($B263,'[2]Table 30'!$B$14:$B$19,0))*1000,0)</f>
        <v>0</v>
      </c>
      <c r="M263" s="5">
        <f>IFERROR(INDEX('[2]Table 30'!M$14:M$19,MATCH($B263,'[2]Table 30'!$B$14:$B$19,0))*1000,0)</f>
        <v>0</v>
      </c>
      <c r="N263" s="5">
        <f>IFERROR(INDEX('[2]Table 30'!N$14:N$19,MATCH($B263,'[2]Table 30'!$B$14:$B$19,0))*1000,0)</f>
        <v>0</v>
      </c>
      <c r="O263" s="5">
        <f>IFERROR(INDEX('[2]Table 30'!O$14:O$19,MATCH($B263,'[2]Table 30'!$B$14:$B$19,0))*1000,0)</f>
        <v>0</v>
      </c>
      <c r="P263" s="5">
        <f>IFERROR(INDEX('[2]Table 30'!P$14:P$19,MATCH($B263,'[2]Table 30'!$B$14:$B$19,0))*1000,0)</f>
        <v>0</v>
      </c>
      <c r="Q263" s="5">
        <f>IFERROR(INDEX('[2]Table 30'!Q$14:Q$19,MATCH($B263,'[2]Table 30'!$B$14:$B$19,0))*1000,0)</f>
        <v>0</v>
      </c>
      <c r="R263" s="5">
        <f>IFERROR(INDEX('[2]Table 30'!R$14:R$19,MATCH($B263,'[2]Table 30'!$B$14:$B$19,0))*1000,0)</f>
        <v>0</v>
      </c>
      <c r="S263" s="5">
        <f>IFERROR(INDEX('[2]Table 30'!S$14:S$19,MATCH($B263,'[2]Table 30'!$B$14:$B$19,0))*1000,0)</f>
        <v>0</v>
      </c>
      <c r="T263" s="5">
        <f>IFERROR(INDEX('[2]Table 30'!T$14:T$19,MATCH($B263,'[2]Table 30'!$B$14:$B$19,0))*1000,0)</f>
        <v>0</v>
      </c>
      <c r="U263" s="5">
        <f>IFERROR(INDEX('[2]Table 30'!U$14:U$19,MATCH($B263,'[2]Table 30'!$B$14:$B$19,0))*1000,0)</f>
        <v>0</v>
      </c>
      <c r="V263" s="5">
        <f>IFERROR(INDEX('[2]Table 30'!V$14:V$19,MATCH($B263,'[2]Table 30'!$B$14:$B$19,0))*1000,0)</f>
        <v>0</v>
      </c>
      <c r="W263" s="5">
        <f>IFERROR(INDEX('[2]Table 30'!W$14:W$19,MATCH($B263,'[2]Table 30'!$B$14:$B$19,0))*1000,0)</f>
        <v>0</v>
      </c>
      <c r="Z263" s="21" t="s">
        <v>26</v>
      </c>
    </row>
    <row r="264" spans="2:26" outlineLevel="1" x14ac:dyDescent="0.2">
      <c r="B264" s="4" t="s">
        <v>17</v>
      </c>
      <c r="C264" s="5">
        <f>IFERROR(INDEX('[2]Table 30'!C$14:C$19,MATCH($B264,'[2]Table 30'!$B$14:$B$19,0))*1000,0)</f>
        <v>0</v>
      </c>
      <c r="D264" s="5">
        <f>IFERROR(INDEX('[2]Table 30'!D$14:D$19,MATCH($B264,'[2]Table 30'!$B$14:$B$19,0))*1000,0)</f>
        <v>0</v>
      </c>
      <c r="E264" s="5">
        <f>IFERROR(INDEX('[2]Table 30'!E$14:E$19,MATCH($B264,'[2]Table 30'!$B$14:$B$19,0))*1000,0)</f>
        <v>0</v>
      </c>
      <c r="F264" s="5">
        <f>IFERROR(INDEX('[2]Table 30'!F$14:F$19,MATCH($B264,'[2]Table 30'!$B$14:$B$19,0))*1000,0)</f>
        <v>0</v>
      </c>
      <c r="G264" s="5">
        <f>IFERROR(INDEX('[2]Table 30'!G$14:G$19,MATCH($B264,'[2]Table 30'!$B$14:$B$19,0))*1000,0)</f>
        <v>0</v>
      </c>
      <c r="H264" s="5">
        <f>IFERROR(INDEX('[2]Table 30'!H$14:H$19,MATCH($B264,'[2]Table 30'!$B$14:$B$19,0))*1000,0)</f>
        <v>0</v>
      </c>
      <c r="I264" s="5">
        <f>IFERROR(INDEX('[2]Table 30'!I$14:I$19,MATCH($B264,'[2]Table 30'!$B$14:$B$19,0))*1000,0)</f>
        <v>0</v>
      </c>
      <c r="J264" s="5">
        <f>IFERROR(INDEX('[2]Table 30'!J$14:J$19,MATCH($B264,'[2]Table 30'!$B$14:$B$19,0))*1000,0)</f>
        <v>0</v>
      </c>
      <c r="K264" s="5">
        <f>IFERROR(INDEX('[2]Table 30'!K$14:K$19,MATCH($B264,'[2]Table 30'!$B$14:$B$19,0))*1000,0)</f>
        <v>0</v>
      </c>
      <c r="L264" s="5">
        <f>IFERROR(INDEX('[2]Table 30'!L$14:L$19,MATCH($B264,'[2]Table 30'!$B$14:$B$19,0))*1000,0)</f>
        <v>0</v>
      </c>
      <c r="M264" s="5">
        <f>IFERROR(INDEX('[2]Table 30'!M$14:M$19,MATCH($B264,'[2]Table 30'!$B$14:$B$19,0))*1000,0)</f>
        <v>0</v>
      </c>
      <c r="N264" s="5">
        <f>IFERROR(INDEX('[2]Table 30'!N$14:N$19,MATCH($B264,'[2]Table 30'!$B$14:$B$19,0))*1000,0)</f>
        <v>0</v>
      </c>
      <c r="O264" s="5">
        <f>IFERROR(INDEX('[2]Table 30'!O$14:O$19,MATCH($B264,'[2]Table 30'!$B$14:$B$19,0))*1000,0)</f>
        <v>0</v>
      </c>
      <c r="P264" s="5">
        <f>IFERROR(INDEX('[2]Table 30'!P$14:P$19,MATCH($B264,'[2]Table 30'!$B$14:$B$19,0))*1000,0)</f>
        <v>0</v>
      </c>
      <c r="Q264" s="5">
        <f>IFERROR(INDEX('[2]Table 30'!Q$14:Q$19,MATCH($B264,'[2]Table 30'!$B$14:$B$19,0))*1000,0)</f>
        <v>0</v>
      </c>
      <c r="R264" s="5">
        <f>IFERROR(INDEX('[2]Table 30'!R$14:R$19,MATCH($B264,'[2]Table 30'!$B$14:$B$19,0))*1000,0)</f>
        <v>0</v>
      </c>
      <c r="S264" s="5">
        <f>IFERROR(INDEX('[2]Table 30'!S$14:S$19,MATCH($B264,'[2]Table 30'!$B$14:$B$19,0))*1000,0)</f>
        <v>0</v>
      </c>
      <c r="T264" s="5">
        <f>IFERROR(INDEX('[2]Table 30'!T$14:T$19,MATCH($B264,'[2]Table 30'!$B$14:$B$19,0))*1000,0)</f>
        <v>0</v>
      </c>
      <c r="U264" s="5">
        <f>IFERROR(INDEX('[2]Table 30'!U$14:U$19,MATCH($B264,'[2]Table 30'!$B$14:$B$19,0))*1000,0)</f>
        <v>0</v>
      </c>
      <c r="V264" s="5">
        <f>IFERROR(INDEX('[2]Table 30'!V$14:V$19,MATCH($B264,'[2]Table 30'!$B$14:$B$19,0))*1000,0)</f>
        <v>0</v>
      </c>
      <c r="W264" s="5">
        <f>IFERROR(INDEX('[2]Table 30'!W$14:W$19,MATCH($B264,'[2]Table 30'!$B$14:$B$19,0))*1000,0)</f>
        <v>0</v>
      </c>
      <c r="Z264" s="21" t="s">
        <v>26</v>
      </c>
    </row>
    <row r="265" spans="2:26" outlineLevel="1" x14ac:dyDescent="0.2">
      <c r="B265" s="4" t="s">
        <v>1</v>
      </c>
      <c r="C265" s="5">
        <f>IFERROR(INDEX('[2]Table 30'!C$14:C$19,MATCH($B265,'[2]Table 30'!$B$14:$B$19,0))*1000,0)</f>
        <v>0</v>
      </c>
      <c r="D265" s="5">
        <f>IFERROR(INDEX('[2]Table 30'!D$14:D$19,MATCH($B265,'[2]Table 30'!$B$14:$B$19,0))*1000,0)</f>
        <v>0</v>
      </c>
      <c r="E265" s="5">
        <f>IFERROR(INDEX('[2]Table 30'!E$14:E$19,MATCH($B265,'[2]Table 30'!$B$14:$B$19,0))*1000,0)</f>
        <v>0</v>
      </c>
      <c r="F265" s="5">
        <f>IFERROR(INDEX('[2]Table 30'!F$14:F$19,MATCH($B265,'[2]Table 30'!$B$14:$B$19,0))*1000,0)</f>
        <v>0</v>
      </c>
      <c r="G265" s="5">
        <f>IFERROR(INDEX('[2]Table 30'!G$14:G$19,MATCH($B265,'[2]Table 30'!$B$14:$B$19,0))*1000,0)</f>
        <v>0</v>
      </c>
      <c r="H265" s="5">
        <f>IFERROR(INDEX('[2]Table 30'!H$14:H$19,MATCH($B265,'[2]Table 30'!$B$14:$B$19,0))*1000,0)</f>
        <v>0</v>
      </c>
      <c r="I265" s="5">
        <f>IFERROR(INDEX('[2]Table 30'!I$14:I$19,MATCH($B265,'[2]Table 30'!$B$14:$B$19,0))*1000,0)</f>
        <v>0</v>
      </c>
      <c r="J265" s="5">
        <f>IFERROR(INDEX('[2]Table 30'!J$14:J$19,MATCH($B265,'[2]Table 30'!$B$14:$B$19,0))*1000,0)</f>
        <v>0</v>
      </c>
      <c r="K265" s="5">
        <f>IFERROR(INDEX('[2]Table 30'!K$14:K$19,MATCH($B265,'[2]Table 30'!$B$14:$B$19,0))*1000,0)</f>
        <v>0</v>
      </c>
      <c r="L265" s="5">
        <f>IFERROR(INDEX('[2]Table 30'!L$14:L$19,MATCH($B265,'[2]Table 30'!$B$14:$B$19,0))*1000,0)</f>
        <v>0</v>
      </c>
      <c r="M265" s="5">
        <f>IFERROR(INDEX('[2]Table 30'!M$14:M$19,MATCH($B265,'[2]Table 30'!$B$14:$B$19,0))*1000,0)</f>
        <v>0</v>
      </c>
      <c r="N265" s="5">
        <f>IFERROR(INDEX('[2]Table 30'!N$14:N$19,MATCH($B265,'[2]Table 30'!$B$14:$B$19,0))*1000,0)</f>
        <v>0</v>
      </c>
      <c r="O265" s="5">
        <f>IFERROR(INDEX('[2]Table 30'!O$14:O$19,MATCH($B265,'[2]Table 30'!$B$14:$B$19,0))*1000,0)</f>
        <v>0</v>
      </c>
      <c r="P265" s="5">
        <f>IFERROR(INDEX('[2]Table 30'!P$14:P$19,MATCH($B265,'[2]Table 30'!$B$14:$B$19,0))*1000,0)</f>
        <v>0</v>
      </c>
      <c r="Q265" s="5">
        <f>IFERROR(INDEX('[2]Table 30'!Q$14:Q$19,MATCH($B265,'[2]Table 30'!$B$14:$B$19,0))*1000,0)</f>
        <v>0</v>
      </c>
      <c r="R265" s="5">
        <f>IFERROR(INDEX('[2]Table 30'!R$14:R$19,MATCH($B265,'[2]Table 30'!$B$14:$B$19,0))*1000,0)</f>
        <v>0</v>
      </c>
      <c r="S265" s="5">
        <f>IFERROR(INDEX('[2]Table 30'!S$14:S$19,MATCH($B265,'[2]Table 30'!$B$14:$B$19,0))*1000,0)</f>
        <v>0</v>
      </c>
      <c r="T265" s="5">
        <f>IFERROR(INDEX('[2]Table 30'!T$14:T$19,MATCH($B265,'[2]Table 30'!$B$14:$B$19,0))*1000,0)</f>
        <v>0</v>
      </c>
      <c r="U265" s="5">
        <f>IFERROR(INDEX('[2]Table 30'!U$14:U$19,MATCH($B265,'[2]Table 30'!$B$14:$B$19,0))*1000,0)</f>
        <v>0</v>
      </c>
      <c r="V265" s="5">
        <f>IFERROR(INDEX('[2]Table 30'!V$14:V$19,MATCH($B265,'[2]Table 30'!$B$14:$B$19,0))*1000,0)</f>
        <v>0</v>
      </c>
      <c r="W265" s="5">
        <f>IFERROR(INDEX('[2]Table 30'!W$14:W$19,MATCH($B265,'[2]Table 30'!$B$14:$B$19,0))*1000,0)</f>
        <v>0</v>
      </c>
      <c r="Z265" s="21" t="s">
        <v>26</v>
      </c>
    </row>
    <row r="266" spans="2:26" outlineLevel="1" x14ac:dyDescent="0.2">
      <c r="B266" s="15" t="s">
        <v>9</v>
      </c>
      <c r="C266" s="19">
        <f t="shared" ref="C266:W266" si="109">SUM(C256:C265)</f>
        <v>1244.326</v>
      </c>
      <c r="D266" s="19">
        <f t="shared" si="109"/>
        <v>1484.232</v>
      </c>
      <c r="E266" s="19">
        <f t="shared" si="109"/>
        <v>1596.3440000000001</v>
      </c>
      <c r="F266" s="19">
        <f t="shared" si="109"/>
        <v>1376.9640000000002</v>
      </c>
      <c r="G266" s="19">
        <f t="shared" si="109"/>
        <v>1120.9219999999998</v>
      </c>
      <c r="H266" s="19">
        <f t="shared" si="109"/>
        <v>1177.366</v>
      </c>
      <c r="I266" s="19">
        <f t="shared" si="109"/>
        <v>1028.8909999999998</v>
      </c>
      <c r="J266" s="19">
        <f t="shared" si="109"/>
        <v>1231.8389999999999</v>
      </c>
      <c r="K266" s="19">
        <f t="shared" si="109"/>
        <v>1222.0239999999999</v>
      </c>
      <c r="L266" s="19">
        <f t="shared" si="109"/>
        <v>706.51599999999996</v>
      </c>
      <c r="M266" s="19">
        <f t="shared" si="109"/>
        <v>703.07500000000005</v>
      </c>
      <c r="N266" s="19">
        <f t="shared" si="109"/>
        <v>623.18700000000001</v>
      </c>
      <c r="O266" s="19">
        <f t="shared" si="109"/>
        <v>655.55799999999999</v>
      </c>
      <c r="P266" s="19">
        <f t="shared" si="109"/>
        <v>795.73799999999994</v>
      </c>
      <c r="Q266" s="19">
        <f t="shared" si="109"/>
        <v>818.64</v>
      </c>
      <c r="R266" s="19">
        <f t="shared" si="109"/>
        <v>685.90000000000009</v>
      </c>
      <c r="S266" s="19">
        <f t="shared" si="109"/>
        <v>606.66300000000001</v>
      </c>
      <c r="T266" s="19">
        <f t="shared" si="109"/>
        <v>411.43799999999999</v>
      </c>
      <c r="U266" s="19">
        <f t="shared" si="109"/>
        <v>351.04300000000001</v>
      </c>
      <c r="V266" s="19">
        <f t="shared" si="109"/>
        <v>342.31899999999996</v>
      </c>
      <c r="W266" s="19">
        <f t="shared" si="109"/>
        <v>295.38499999999999</v>
      </c>
    </row>
    <row r="267" spans="2:26" outlineLevel="1" x14ac:dyDescent="0.2">
      <c r="B267" s="26" t="s">
        <v>91</v>
      </c>
      <c r="C267" s="25">
        <f t="shared" ref="C267:W267" si="110">C266/C247/1000</f>
        <v>7.9505616535292302E-4</v>
      </c>
      <c r="D267" s="25">
        <f t="shared" si="110"/>
        <v>8.0831986207992518E-4</v>
      </c>
      <c r="E267" s="25">
        <f t="shared" si="110"/>
        <v>7.770136230034262E-4</v>
      </c>
      <c r="F267" s="25">
        <f t="shared" si="110"/>
        <v>7.7435397212330436E-4</v>
      </c>
      <c r="G267" s="25">
        <f t="shared" si="110"/>
        <v>7.5939964915991203E-4</v>
      </c>
      <c r="H267" s="25">
        <f t="shared" si="110"/>
        <v>7.4520249696756675E-4</v>
      </c>
      <c r="I267" s="25">
        <f t="shared" si="110"/>
        <v>8.4669933939765215E-4</v>
      </c>
      <c r="J267" s="25">
        <f t="shared" si="110"/>
        <v>7.6681703936696925E-4</v>
      </c>
      <c r="K267" s="25">
        <f t="shared" si="110"/>
        <v>8.1967633105129963E-4</v>
      </c>
      <c r="L267" s="25">
        <f t="shared" si="110"/>
        <v>6.8676824089185435E-4</v>
      </c>
      <c r="M267" s="25">
        <f t="shared" si="110"/>
        <v>7.645245623052161E-4</v>
      </c>
      <c r="N267" s="25">
        <f t="shared" si="110"/>
        <v>7.0171651479745956E-4</v>
      </c>
      <c r="O267" s="25">
        <f t="shared" si="110"/>
        <v>7.8013644501431052E-4</v>
      </c>
      <c r="P267" s="25">
        <f t="shared" si="110"/>
        <v>7.3320780706236468E-4</v>
      </c>
      <c r="Q267" s="25">
        <f t="shared" si="110"/>
        <v>9.0966480148824201E-4</v>
      </c>
      <c r="R267" s="25">
        <f t="shared" si="110"/>
        <v>8.0597612815274733E-4</v>
      </c>
      <c r="S267" s="25">
        <f t="shared" si="110"/>
        <v>7.338235429220027E-4</v>
      </c>
      <c r="T267" s="25">
        <f t="shared" si="110"/>
        <v>5.1314253353835972E-4</v>
      </c>
      <c r="U267" s="25">
        <f t="shared" si="110"/>
        <v>4.3782209375980784E-4</v>
      </c>
      <c r="V267" s="25">
        <f t="shared" si="110"/>
        <v>4.4732045762830235E-4</v>
      </c>
      <c r="W267" s="25">
        <f t="shared" si="110"/>
        <v>4.3636270638335815E-4</v>
      </c>
    </row>
    <row r="268" spans="2:26" outlineLevel="1" x14ac:dyDescent="0.2"/>
    <row r="269" spans="2:26" outlineLevel="1" x14ac:dyDescent="0.2">
      <c r="B269" s="4" t="s">
        <v>18</v>
      </c>
      <c r="C269" s="11">
        <f t="shared" ref="C269:W269" si="111">IFERROR(C256/C266,0)</f>
        <v>0</v>
      </c>
      <c r="D269" s="11">
        <f t="shared" si="111"/>
        <v>0</v>
      </c>
      <c r="E269" s="11">
        <f t="shared" si="111"/>
        <v>0</v>
      </c>
      <c r="F269" s="11">
        <f t="shared" si="111"/>
        <v>0</v>
      </c>
      <c r="G269" s="11">
        <f t="shared" si="111"/>
        <v>0</v>
      </c>
      <c r="H269" s="11">
        <f t="shared" si="111"/>
        <v>0</v>
      </c>
      <c r="I269" s="11">
        <f t="shared" si="111"/>
        <v>0</v>
      </c>
      <c r="J269" s="11">
        <f t="shared" si="111"/>
        <v>0</v>
      </c>
      <c r="K269" s="11">
        <f t="shared" si="111"/>
        <v>0</v>
      </c>
      <c r="L269" s="11">
        <f t="shared" si="111"/>
        <v>0</v>
      </c>
      <c r="M269" s="11">
        <f t="shared" si="111"/>
        <v>0</v>
      </c>
      <c r="N269" s="11">
        <f t="shared" si="111"/>
        <v>0</v>
      </c>
      <c r="O269" s="11">
        <f t="shared" si="111"/>
        <v>0</v>
      </c>
      <c r="P269" s="11">
        <f t="shared" si="111"/>
        <v>0</v>
      </c>
      <c r="Q269" s="11">
        <f t="shared" si="111"/>
        <v>0</v>
      </c>
      <c r="R269" s="11">
        <f t="shared" si="111"/>
        <v>0</v>
      </c>
      <c r="S269" s="11">
        <f t="shared" si="111"/>
        <v>0</v>
      </c>
      <c r="T269" s="11">
        <f t="shared" si="111"/>
        <v>0</v>
      </c>
      <c r="U269" s="11">
        <f t="shared" si="111"/>
        <v>0</v>
      </c>
      <c r="V269" s="11">
        <f t="shared" si="111"/>
        <v>0</v>
      </c>
      <c r="W269" s="11">
        <f t="shared" si="111"/>
        <v>0</v>
      </c>
    </row>
    <row r="270" spans="2:26" outlineLevel="1" x14ac:dyDescent="0.2">
      <c r="B270" s="4" t="s">
        <v>19</v>
      </c>
      <c r="C270" s="11">
        <f t="shared" ref="C270:W270" si="112">IFERROR(C257/C266,0)</f>
        <v>0</v>
      </c>
      <c r="D270" s="11">
        <f t="shared" si="112"/>
        <v>0</v>
      </c>
      <c r="E270" s="11">
        <f t="shared" si="112"/>
        <v>0</v>
      </c>
      <c r="F270" s="11">
        <f t="shared" si="112"/>
        <v>0</v>
      </c>
      <c r="G270" s="11">
        <f t="shared" si="112"/>
        <v>0</v>
      </c>
      <c r="H270" s="11">
        <f t="shared" si="112"/>
        <v>0</v>
      </c>
      <c r="I270" s="11">
        <f t="shared" si="112"/>
        <v>0</v>
      </c>
      <c r="J270" s="11">
        <f t="shared" si="112"/>
        <v>0</v>
      </c>
      <c r="K270" s="11">
        <f t="shared" si="112"/>
        <v>0</v>
      </c>
      <c r="L270" s="11">
        <f t="shared" si="112"/>
        <v>0</v>
      </c>
      <c r="M270" s="11">
        <f t="shared" si="112"/>
        <v>0</v>
      </c>
      <c r="N270" s="11">
        <f t="shared" si="112"/>
        <v>0</v>
      </c>
      <c r="O270" s="11">
        <f t="shared" si="112"/>
        <v>0</v>
      </c>
      <c r="P270" s="11">
        <f t="shared" si="112"/>
        <v>0</v>
      </c>
      <c r="Q270" s="11">
        <f t="shared" si="112"/>
        <v>0</v>
      </c>
      <c r="R270" s="11">
        <f t="shared" si="112"/>
        <v>0</v>
      </c>
      <c r="S270" s="11">
        <f t="shared" si="112"/>
        <v>0</v>
      </c>
      <c r="T270" s="11">
        <f t="shared" si="112"/>
        <v>0</v>
      </c>
      <c r="U270" s="11">
        <f t="shared" si="112"/>
        <v>0</v>
      </c>
      <c r="V270" s="11">
        <f t="shared" si="112"/>
        <v>0</v>
      </c>
      <c r="W270" s="11">
        <f t="shared" si="112"/>
        <v>0</v>
      </c>
    </row>
    <row r="271" spans="2:26" outlineLevel="1" x14ac:dyDescent="0.2">
      <c r="B271" s="4" t="s">
        <v>16</v>
      </c>
      <c r="C271" s="11">
        <f t="shared" ref="C271:W271" si="113">IFERROR(C258/C266,0)</f>
        <v>0.91447177025956228</v>
      </c>
      <c r="D271" s="11">
        <f t="shared" si="113"/>
        <v>0.99348215103838211</v>
      </c>
      <c r="E271" s="11">
        <f t="shared" si="113"/>
        <v>0.98661879895561355</v>
      </c>
      <c r="F271" s="11">
        <f t="shared" si="113"/>
        <v>0.98947757530334846</v>
      </c>
      <c r="G271" s="11">
        <f t="shared" si="113"/>
        <v>0.98696608684636411</v>
      </c>
      <c r="H271" s="11">
        <f t="shared" si="113"/>
        <v>0.97981256465703948</v>
      </c>
      <c r="I271" s="11">
        <f t="shared" si="113"/>
        <v>0.98292627693312506</v>
      </c>
      <c r="J271" s="11">
        <f t="shared" si="113"/>
        <v>0.98621410752541527</v>
      </c>
      <c r="K271" s="11">
        <f t="shared" si="113"/>
        <v>0.98553465398388251</v>
      </c>
      <c r="L271" s="11">
        <f t="shared" si="113"/>
        <v>0.97697150524545806</v>
      </c>
      <c r="M271" s="11">
        <f t="shared" si="113"/>
        <v>0.97662269316929196</v>
      </c>
      <c r="N271" s="11">
        <f t="shared" si="113"/>
        <v>0.97570071262718894</v>
      </c>
      <c r="O271" s="11">
        <f t="shared" si="113"/>
        <v>0.96951299503628974</v>
      </c>
      <c r="P271" s="11">
        <f t="shared" si="113"/>
        <v>0.96250273331171821</v>
      </c>
      <c r="Q271" s="11">
        <f t="shared" si="113"/>
        <v>0.95873888400273621</v>
      </c>
      <c r="R271" s="11">
        <f t="shared" si="113"/>
        <v>0.95711182388103222</v>
      </c>
      <c r="S271" s="11">
        <f t="shared" si="113"/>
        <v>0.94942826577523276</v>
      </c>
      <c r="T271" s="11">
        <f t="shared" si="113"/>
        <v>0.89257190633825756</v>
      </c>
      <c r="U271" s="11">
        <f t="shared" si="113"/>
        <v>0.87526314440111319</v>
      </c>
      <c r="V271" s="11">
        <f t="shared" si="113"/>
        <v>0.85245925584031279</v>
      </c>
      <c r="W271" s="11">
        <f t="shared" si="113"/>
        <v>0.84246661137159984</v>
      </c>
    </row>
    <row r="272" spans="2:26" outlineLevel="1" x14ac:dyDescent="0.2">
      <c r="B272" s="4" t="s">
        <v>21</v>
      </c>
      <c r="C272" s="11">
        <f t="shared" ref="C272:W272" si="114">IFERROR(C259/C266,0)</f>
        <v>0</v>
      </c>
      <c r="D272" s="11">
        <f t="shared" si="114"/>
        <v>0</v>
      </c>
      <c r="E272" s="11">
        <f t="shared" si="114"/>
        <v>0</v>
      </c>
      <c r="F272" s="11">
        <f t="shared" si="114"/>
        <v>0</v>
      </c>
      <c r="G272" s="11">
        <f t="shared" si="114"/>
        <v>0</v>
      </c>
      <c r="H272" s="11">
        <f t="shared" si="114"/>
        <v>0</v>
      </c>
      <c r="I272" s="11">
        <f t="shared" si="114"/>
        <v>0</v>
      </c>
      <c r="J272" s="11">
        <f t="shared" si="114"/>
        <v>0</v>
      </c>
      <c r="K272" s="11">
        <f t="shared" si="114"/>
        <v>0</v>
      </c>
      <c r="L272" s="11">
        <f t="shared" si="114"/>
        <v>0</v>
      </c>
      <c r="M272" s="11">
        <f t="shared" si="114"/>
        <v>0</v>
      </c>
      <c r="N272" s="11">
        <f t="shared" si="114"/>
        <v>0</v>
      </c>
      <c r="O272" s="11">
        <f t="shared" si="114"/>
        <v>0</v>
      </c>
      <c r="P272" s="11">
        <f t="shared" si="114"/>
        <v>0</v>
      </c>
      <c r="Q272" s="11">
        <f t="shared" si="114"/>
        <v>0</v>
      </c>
      <c r="R272" s="11">
        <f t="shared" si="114"/>
        <v>0</v>
      </c>
      <c r="S272" s="11">
        <f t="shared" si="114"/>
        <v>0</v>
      </c>
      <c r="T272" s="11">
        <f t="shared" si="114"/>
        <v>0</v>
      </c>
      <c r="U272" s="11">
        <f t="shared" si="114"/>
        <v>0</v>
      </c>
      <c r="V272" s="11">
        <f t="shared" si="114"/>
        <v>0</v>
      </c>
      <c r="W272" s="11">
        <f t="shared" si="114"/>
        <v>0</v>
      </c>
    </row>
    <row r="273" spans="1:28" outlineLevel="1" x14ac:dyDescent="0.2">
      <c r="B273" s="4" t="s">
        <v>20</v>
      </c>
      <c r="C273" s="11">
        <f t="shared" ref="C273:W273" si="115">IFERROR(C260/C266,0)</f>
        <v>8.5528229740437806E-2</v>
      </c>
      <c r="D273" s="11">
        <f t="shared" si="115"/>
        <v>6.5178489616178597E-3</v>
      </c>
      <c r="E273" s="11">
        <f t="shared" si="115"/>
        <v>1.3381201044386422E-2</v>
      </c>
      <c r="F273" s="11">
        <f t="shared" si="115"/>
        <v>1.0522424696651473E-2</v>
      </c>
      <c r="G273" s="11">
        <f t="shared" si="115"/>
        <v>1.3033913153636027E-2</v>
      </c>
      <c r="H273" s="11">
        <f t="shared" si="115"/>
        <v>2.0187435342960473E-2</v>
      </c>
      <c r="I273" s="11">
        <f t="shared" si="115"/>
        <v>1.7073723066874918E-2</v>
      </c>
      <c r="J273" s="11">
        <f t="shared" si="115"/>
        <v>1.3785892474584747E-2</v>
      </c>
      <c r="K273" s="11">
        <f t="shared" si="115"/>
        <v>1.4465346016117524E-2</v>
      </c>
      <c r="L273" s="11">
        <f t="shared" si="115"/>
        <v>2.3028494754542005E-2</v>
      </c>
      <c r="M273" s="11">
        <f t="shared" si="115"/>
        <v>2.2573694129360309E-2</v>
      </c>
      <c r="N273" s="11">
        <f t="shared" si="115"/>
        <v>2.3307610717168362E-2</v>
      </c>
      <c r="O273" s="11">
        <f t="shared" si="115"/>
        <v>2.9326161834650782E-2</v>
      </c>
      <c r="P273" s="11">
        <f t="shared" si="115"/>
        <v>3.6204127489198712E-2</v>
      </c>
      <c r="Q273" s="11">
        <f t="shared" si="115"/>
        <v>3.9805042509527995E-2</v>
      </c>
      <c r="R273" s="11">
        <f t="shared" si="115"/>
        <v>4.2888176118967773E-2</v>
      </c>
      <c r="S273" s="11">
        <f t="shared" si="115"/>
        <v>5.0571734224767288E-2</v>
      </c>
      <c r="T273" s="11">
        <f t="shared" si="115"/>
        <v>0.10742809366174248</v>
      </c>
      <c r="U273" s="11">
        <f t="shared" si="115"/>
        <v>0.12473685559888675</v>
      </c>
      <c r="V273" s="11">
        <f t="shared" si="115"/>
        <v>0.14754074415968732</v>
      </c>
      <c r="W273" s="11">
        <f t="shared" si="115"/>
        <v>0.15753338862840024</v>
      </c>
    </row>
    <row r="274" spans="1:28" outlineLevel="1" x14ac:dyDescent="0.2">
      <c r="B274" s="4" t="s">
        <v>0</v>
      </c>
      <c r="C274" s="11">
        <f t="shared" ref="C274:W274" si="116">IFERROR(C261/C266,0)</f>
        <v>0</v>
      </c>
      <c r="D274" s="11">
        <f t="shared" si="116"/>
        <v>0</v>
      </c>
      <c r="E274" s="11">
        <f t="shared" si="116"/>
        <v>0</v>
      </c>
      <c r="F274" s="11">
        <f t="shared" si="116"/>
        <v>0</v>
      </c>
      <c r="G274" s="11">
        <f t="shared" si="116"/>
        <v>0</v>
      </c>
      <c r="H274" s="11">
        <f t="shared" si="116"/>
        <v>0</v>
      </c>
      <c r="I274" s="11">
        <f t="shared" si="116"/>
        <v>0</v>
      </c>
      <c r="J274" s="11">
        <f t="shared" si="116"/>
        <v>0</v>
      </c>
      <c r="K274" s="11">
        <f t="shared" si="116"/>
        <v>0</v>
      </c>
      <c r="L274" s="11">
        <f t="shared" si="116"/>
        <v>0</v>
      </c>
      <c r="M274" s="11">
        <f t="shared" si="116"/>
        <v>8.0361270134765128E-4</v>
      </c>
      <c r="N274" s="11">
        <f t="shared" si="116"/>
        <v>9.9167665564268829E-4</v>
      </c>
      <c r="O274" s="11">
        <f t="shared" si="116"/>
        <v>1.1608431290595189E-3</v>
      </c>
      <c r="P274" s="11">
        <f t="shared" si="116"/>
        <v>1.2931391990831152E-3</v>
      </c>
      <c r="Q274" s="11">
        <f t="shared" si="116"/>
        <v>1.4560734877357567E-3</v>
      </c>
      <c r="R274" s="11">
        <f t="shared" si="116"/>
        <v>0</v>
      </c>
      <c r="S274" s="11">
        <f t="shared" si="116"/>
        <v>0</v>
      </c>
      <c r="T274" s="11">
        <f t="shared" si="116"/>
        <v>0</v>
      </c>
      <c r="U274" s="11">
        <f t="shared" si="116"/>
        <v>0</v>
      </c>
      <c r="V274" s="11">
        <f t="shared" si="116"/>
        <v>0</v>
      </c>
      <c r="W274" s="11">
        <f t="shared" si="116"/>
        <v>0</v>
      </c>
    </row>
    <row r="275" spans="1:28" outlineLevel="1" x14ac:dyDescent="0.2">
      <c r="B275" s="4" t="s">
        <v>22</v>
      </c>
      <c r="C275" s="11">
        <f t="shared" ref="C275:W275" si="117">IFERROR(C262/C266,0)</f>
        <v>0</v>
      </c>
      <c r="D275" s="11">
        <f t="shared" si="117"/>
        <v>0</v>
      </c>
      <c r="E275" s="11">
        <f t="shared" si="117"/>
        <v>0</v>
      </c>
      <c r="F275" s="11">
        <f t="shared" si="117"/>
        <v>0</v>
      </c>
      <c r="G275" s="11">
        <f t="shared" si="117"/>
        <v>0</v>
      </c>
      <c r="H275" s="11">
        <f t="shared" si="117"/>
        <v>0</v>
      </c>
      <c r="I275" s="11">
        <f t="shared" si="117"/>
        <v>0</v>
      </c>
      <c r="J275" s="11">
        <f t="shared" si="117"/>
        <v>0</v>
      </c>
      <c r="K275" s="11">
        <f t="shared" si="117"/>
        <v>0</v>
      </c>
      <c r="L275" s="11">
        <f t="shared" si="117"/>
        <v>0</v>
      </c>
      <c r="M275" s="11">
        <f t="shared" si="117"/>
        <v>0</v>
      </c>
      <c r="N275" s="11">
        <f t="shared" si="117"/>
        <v>0</v>
      </c>
      <c r="O275" s="11">
        <f t="shared" si="117"/>
        <v>0</v>
      </c>
      <c r="P275" s="11">
        <f t="shared" si="117"/>
        <v>0</v>
      </c>
      <c r="Q275" s="11">
        <f t="shared" si="117"/>
        <v>0</v>
      </c>
      <c r="R275" s="11">
        <f t="shared" si="117"/>
        <v>0</v>
      </c>
      <c r="S275" s="11">
        <f t="shared" si="117"/>
        <v>0</v>
      </c>
      <c r="T275" s="11">
        <f t="shared" si="117"/>
        <v>0</v>
      </c>
      <c r="U275" s="11">
        <f t="shared" si="117"/>
        <v>0</v>
      </c>
      <c r="V275" s="11">
        <f t="shared" si="117"/>
        <v>0</v>
      </c>
      <c r="W275" s="11">
        <f t="shared" si="117"/>
        <v>0</v>
      </c>
    </row>
    <row r="276" spans="1:28" outlineLevel="1" x14ac:dyDescent="0.2">
      <c r="B276" s="4" t="s">
        <v>23</v>
      </c>
      <c r="C276" s="11">
        <f t="shared" ref="C276:W276" si="118">IFERROR(C263/C266,0)</f>
        <v>0</v>
      </c>
      <c r="D276" s="11">
        <f t="shared" si="118"/>
        <v>0</v>
      </c>
      <c r="E276" s="11">
        <f t="shared" si="118"/>
        <v>0</v>
      </c>
      <c r="F276" s="11">
        <f t="shared" si="118"/>
        <v>0</v>
      </c>
      <c r="G276" s="11">
        <f t="shared" si="118"/>
        <v>0</v>
      </c>
      <c r="H276" s="11">
        <f t="shared" si="118"/>
        <v>0</v>
      </c>
      <c r="I276" s="11">
        <f t="shared" si="118"/>
        <v>0</v>
      </c>
      <c r="J276" s="11">
        <f t="shared" si="118"/>
        <v>0</v>
      </c>
      <c r="K276" s="11">
        <f t="shared" si="118"/>
        <v>0</v>
      </c>
      <c r="L276" s="11">
        <f t="shared" si="118"/>
        <v>0</v>
      </c>
      <c r="M276" s="11">
        <f t="shared" si="118"/>
        <v>0</v>
      </c>
      <c r="N276" s="11">
        <f t="shared" si="118"/>
        <v>0</v>
      </c>
      <c r="O276" s="11">
        <f t="shared" si="118"/>
        <v>0</v>
      </c>
      <c r="P276" s="11">
        <f t="shared" si="118"/>
        <v>0</v>
      </c>
      <c r="Q276" s="11">
        <f t="shared" si="118"/>
        <v>0</v>
      </c>
      <c r="R276" s="11">
        <f t="shared" si="118"/>
        <v>0</v>
      </c>
      <c r="S276" s="11">
        <f t="shared" si="118"/>
        <v>0</v>
      </c>
      <c r="T276" s="11">
        <f t="shared" si="118"/>
        <v>0</v>
      </c>
      <c r="U276" s="11">
        <f t="shared" si="118"/>
        <v>0</v>
      </c>
      <c r="V276" s="11">
        <f t="shared" si="118"/>
        <v>0</v>
      </c>
      <c r="W276" s="11">
        <f t="shared" si="118"/>
        <v>0</v>
      </c>
    </row>
    <row r="277" spans="1:28" outlineLevel="1" x14ac:dyDescent="0.2">
      <c r="B277" s="4" t="s">
        <v>17</v>
      </c>
      <c r="C277" s="11">
        <f t="shared" ref="C277:W277" si="119">IFERROR(C264/C266,0)</f>
        <v>0</v>
      </c>
      <c r="D277" s="11">
        <f t="shared" si="119"/>
        <v>0</v>
      </c>
      <c r="E277" s="11">
        <f t="shared" si="119"/>
        <v>0</v>
      </c>
      <c r="F277" s="11">
        <f t="shared" si="119"/>
        <v>0</v>
      </c>
      <c r="G277" s="11">
        <f t="shared" si="119"/>
        <v>0</v>
      </c>
      <c r="H277" s="11">
        <f t="shared" si="119"/>
        <v>0</v>
      </c>
      <c r="I277" s="11">
        <f t="shared" si="119"/>
        <v>0</v>
      </c>
      <c r="J277" s="11">
        <f t="shared" si="119"/>
        <v>0</v>
      </c>
      <c r="K277" s="11">
        <f t="shared" si="119"/>
        <v>0</v>
      </c>
      <c r="L277" s="11">
        <f t="shared" si="119"/>
        <v>0</v>
      </c>
      <c r="M277" s="11">
        <f t="shared" si="119"/>
        <v>0</v>
      </c>
      <c r="N277" s="11">
        <f t="shared" si="119"/>
        <v>0</v>
      </c>
      <c r="O277" s="11">
        <f t="shared" si="119"/>
        <v>0</v>
      </c>
      <c r="P277" s="11">
        <f t="shared" si="119"/>
        <v>0</v>
      </c>
      <c r="Q277" s="11">
        <f t="shared" si="119"/>
        <v>0</v>
      </c>
      <c r="R277" s="11">
        <f t="shared" si="119"/>
        <v>0</v>
      </c>
      <c r="S277" s="11">
        <f t="shared" si="119"/>
        <v>0</v>
      </c>
      <c r="T277" s="11">
        <f t="shared" si="119"/>
        <v>0</v>
      </c>
      <c r="U277" s="11">
        <f t="shared" si="119"/>
        <v>0</v>
      </c>
      <c r="V277" s="11">
        <f t="shared" si="119"/>
        <v>0</v>
      </c>
      <c r="W277" s="11">
        <f t="shared" si="119"/>
        <v>0</v>
      </c>
    </row>
    <row r="278" spans="1:28" outlineLevel="1" x14ac:dyDescent="0.2">
      <c r="B278" s="4" t="s">
        <v>1</v>
      </c>
      <c r="C278" s="11">
        <f t="shared" ref="C278:W278" si="120">IFERROR(C265/C266,0)</f>
        <v>0</v>
      </c>
      <c r="D278" s="11">
        <f t="shared" si="120"/>
        <v>0</v>
      </c>
      <c r="E278" s="11">
        <f t="shared" si="120"/>
        <v>0</v>
      </c>
      <c r="F278" s="11">
        <f t="shared" si="120"/>
        <v>0</v>
      </c>
      <c r="G278" s="11">
        <f t="shared" si="120"/>
        <v>0</v>
      </c>
      <c r="H278" s="11">
        <f t="shared" si="120"/>
        <v>0</v>
      </c>
      <c r="I278" s="11">
        <f t="shared" si="120"/>
        <v>0</v>
      </c>
      <c r="J278" s="11">
        <f t="shared" si="120"/>
        <v>0</v>
      </c>
      <c r="K278" s="11">
        <f t="shared" si="120"/>
        <v>0</v>
      </c>
      <c r="L278" s="11">
        <f t="shared" si="120"/>
        <v>0</v>
      </c>
      <c r="M278" s="11">
        <f t="shared" si="120"/>
        <v>0</v>
      </c>
      <c r="N278" s="11">
        <f t="shared" si="120"/>
        <v>0</v>
      </c>
      <c r="O278" s="11">
        <f t="shared" si="120"/>
        <v>0</v>
      </c>
      <c r="P278" s="11">
        <f t="shared" si="120"/>
        <v>0</v>
      </c>
      <c r="Q278" s="11">
        <f t="shared" si="120"/>
        <v>0</v>
      </c>
      <c r="R278" s="11">
        <f t="shared" si="120"/>
        <v>0</v>
      </c>
      <c r="S278" s="11">
        <f t="shared" si="120"/>
        <v>0</v>
      </c>
      <c r="T278" s="11">
        <f t="shared" si="120"/>
        <v>0</v>
      </c>
      <c r="U278" s="11">
        <f t="shared" si="120"/>
        <v>0</v>
      </c>
      <c r="V278" s="11">
        <f t="shared" si="120"/>
        <v>0</v>
      </c>
      <c r="W278" s="11">
        <f t="shared" si="120"/>
        <v>0</v>
      </c>
    </row>
    <row r="279" spans="1:28" outlineLevel="1" x14ac:dyDescent="0.2"/>
    <row r="281" spans="1:28" x14ac:dyDescent="0.2">
      <c r="A281" s="30" t="s">
        <v>36</v>
      </c>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row>
    <row r="282" spans="1:28" s="31" customFormat="1" x14ac:dyDescent="0.2">
      <c r="A282" s="1"/>
      <c r="B282" s="8" t="s">
        <v>2</v>
      </c>
      <c r="C282" s="13"/>
      <c r="D282" s="1"/>
      <c r="E282" s="1"/>
      <c r="F282" s="1"/>
      <c r="G282" s="1"/>
      <c r="H282" s="1"/>
      <c r="I282" s="1"/>
      <c r="J282" s="1"/>
      <c r="K282" s="1"/>
      <c r="L282" s="1"/>
      <c r="M282" s="1"/>
      <c r="N282" s="1"/>
      <c r="O282" s="1"/>
      <c r="P282" s="1"/>
      <c r="Q282" s="1"/>
      <c r="R282" s="1"/>
      <c r="S282" s="1"/>
      <c r="T282" s="1"/>
      <c r="U282" s="1"/>
      <c r="V282" s="1"/>
      <c r="W282" s="1"/>
      <c r="X282" s="1"/>
      <c r="Y282" s="1"/>
      <c r="Z282"/>
      <c r="AA282" s="1"/>
      <c r="AB282" s="1"/>
    </row>
    <row r="283" spans="1:28" outlineLevel="1" x14ac:dyDescent="0.2">
      <c r="B283" s="15" t="s">
        <v>5</v>
      </c>
    </row>
    <row r="284" spans="1:28" outlineLevel="1" x14ac:dyDescent="0.2">
      <c r="B284" s="9" t="s">
        <v>7</v>
      </c>
      <c r="C284" s="5">
        <f>C285*Inputs!D$7</f>
        <v>62547.556330301268</v>
      </c>
      <c r="D284" s="5">
        <f>D285*Inputs!E$7</f>
        <v>52442.324552876285</v>
      </c>
      <c r="E284" s="5">
        <f>E285*Inputs!F$7</f>
        <v>46230.630864424122</v>
      </c>
      <c r="F284" s="5">
        <f>F285*Inputs!G$7</f>
        <v>30333.055451592023</v>
      </c>
      <c r="G284" s="5">
        <f>G285*Inputs!H$7</f>
        <v>22139.596560253387</v>
      </c>
      <c r="H284" s="5">
        <f>H285*Inputs!I$7</f>
        <v>23103.766780039146</v>
      </c>
      <c r="I284" s="5">
        <f>I285*Inputs!J$7</f>
        <v>21621.571799273341</v>
      </c>
      <c r="J284" s="5">
        <f>J285*Inputs!K$7</f>
        <v>20535.198193343997</v>
      </c>
      <c r="K284" s="5">
        <f>K285*Inputs!L$7</f>
        <v>28562.109372947973</v>
      </c>
      <c r="L284" s="5">
        <f>L285*Inputs!M$7</f>
        <v>19842.310509252595</v>
      </c>
      <c r="M284" s="5">
        <f>M285*Inputs!N$7</f>
        <v>26667.087956967585</v>
      </c>
      <c r="N284" s="5">
        <f>N285*Inputs!O$7</f>
        <v>31954.591672988056</v>
      </c>
      <c r="O284" s="5">
        <f>O285*Inputs!P$7</f>
        <v>33653.848896130592</v>
      </c>
      <c r="P284" s="5">
        <f>P285*Inputs!Q$7</f>
        <v>28278.774293137489</v>
      </c>
      <c r="Q284" s="5">
        <f>Q285*Inputs!R$7</f>
        <v>36933.139591365871</v>
      </c>
      <c r="R284" s="5">
        <f>R285*Inputs!S$7</f>
        <v>38494.563801442622</v>
      </c>
      <c r="S284" s="5">
        <f>S285*Inputs!T$7</f>
        <v>47742.845944104622</v>
      </c>
      <c r="T284" s="5">
        <f>T285*Inputs!U$7</f>
        <v>62195.249782659397</v>
      </c>
      <c r="U284" s="5">
        <f>U285*Inputs!V$7</f>
        <v>58914.517023792519</v>
      </c>
      <c r="V284" s="5">
        <f>V285*Inputs!W$7</f>
        <v>57699.807208223501</v>
      </c>
      <c r="W284" s="5">
        <f>W285*Inputs!X$7</f>
        <v>54421.874712030825</v>
      </c>
      <c r="Z284" s="21" t="s">
        <v>26</v>
      </c>
    </row>
    <row r="285" spans="1:28" outlineLevel="1" x14ac:dyDescent="0.2">
      <c r="B285" s="9" t="s">
        <v>8</v>
      </c>
      <c r="C285" s="5">
        <f>C289*CAN!C290</f>
        <v>625475.56330301263</v>
      </c>
      <c r="D285" s="5">
        <f>D289*CAN!D290</f>
        <v>524423.24552876281</v>
      </c>
      <c r="E285" s="5">
        <f>E289*CAN!E290</f>
        <v>462306.30864424119</v>
      </c>
      <c r="F285" s="5">
        <f>F289*CAN!F290</f>
        <v>303330.55451592023</v>
      </c>
      <c r="G285" s="5">
        <f>G289*CAN!G290</f>
        <v>221395.96560253386</v>
      </c>
      <c r="H285" s="5">
        <f>H289*CAN!H290</f>
        <v>231037.66780039144</v>
      </c>
      <c r="I285" s="5">
        <f>I289*CAN!I290</f>
        <v>216215.71799273338</v>
      </c>
      <c r="J285" s="5">
        <f>J289*CAN!J290</f>
        <v>205351.98193343997</v>
      </c>
      <c r="K285" s="5">
        <f>K289*CAN!K290</f>
        <v>285621.0937294797</v>
      </c>
      <c r="L285" s="5">
        <f>L289*CAN!L290</f>
        <v>198423.10509252592</v>
      </c>
      <c r="M285" s="5">
        <f>M289*CAN!M290</f>
        <v>266670.87956967583</v>
      </c>
      <c r="N285" s="5">
        <f>N289*CAN!N290</f>
        <v>319545.91672988056</v>
      </c>
      <c r="O285" s="5">
        <f>O289*CAN!O290</f>
        <v>336538.48896130588</v>
      </c>
      <c r="P285" s="5">
        <f>P289*CAN!P290</f>
        <v>282787.74293137487</v>
      </c>
      <c r="Q285" s="5">
        <f>Q289*CAN!Q290</f>
        <v>369331.39591365866</v>
      </c>
      <c r="R285" s="5">
        <f>R289*CAN!R290</f>
        <v>384945.63801442622</v>
      </c>
      <c r="S285" s="5">
        <f>S289*CAN!S290</f>
        <v>477428.45944104617</v>
      </c>
      <c r="T285" s="5">
        <f>T289*CAN!T290</f>
        <v>621952.49782659393</v>
      </c>
      <c r="U285" s="5">
        <f>U289*CAN!U290</f>
        <v>589145.17023792514</v>
      </c>
      <c r="V285" s="5">
        <f>V289*CAN!V290</f>
        <v>576998.07208223501</v>
      </c>
      <c r="W285" s="5">
        <f>W289*CAN!W290</f>
        <v>544218.74712030822</v>
      </c>
      <c r="Z285" s="21" t="s">
        <v>26</v>
      </c>
      <c r="AB285"/>
    </row>
    <row r="286" spans="1:28" outlineLevel="1" x14ac:dyDescent="0.2">
      <c r="B286" s="16" t="s">
        <v>6</v>
      </c>
      <c r="C286" s="5"/>
      <c r="D286" s="5"/>
      <c r="E286" s="5"/>
      <c r="F286" s="5"/>
      <c r="G286" s="5"/>
      <c r="H286" s="5"/>
      <c r="I286" s="5"/>
      <c r="J286" s="5"/>
      <c r="K286" s="5"/>
      <c r="L286" s="5"/>
      <c r="M286" s="5"/>
      <c r="N286" s="5"/>
      <c r="O286" s="5"/>
      <c r="P286" s="5"/>
      <c r="Q286" s="5"/>
      <c r="R286" s="5"/>
      <c r="S286" s="5"/>
      <c r="T286" s="5"/>
      <c r="U286" s="5"/>
      <c r="V286" s="5"/>
      <c r="W286" s="5"/>
    </row>
    <row r="287" spans="1:28" outlineLevel="1" x14ac:dyDescent="0.2">
      <c r="B287" s="9" t="s">
        <v>8</v>
      </c>
      <c r="C287" s="5">
        <f>C289*CAN!C291</f>
        <v>300.31635761374287</v>
      </c>
      <c r="D287" s="5">
        <f>D289*CAN!D291</f>
        <v>251.99026062778026</v>
      </c>
      <c r="E287" s="5">
        <f>E289*CAN!E291</f>
        <v>232.30409420512922</v>
      </c>
      <c r="F287" s="5">
        <f>F289*CAN!F291</f>
        <v>136.63785176657905</v>
      </c>
      <c r="G287" s="5">
        <f>G289*CAN!G291</f>
        <v>92.81856886495126</v>
      </c>
      <c r="H287" s="5">
        <f>H289*CAN!H291</f>
        <v>97.000784946373571</v>
      </c>
      <c r="I287" s="5">
        <f>I289*CAN!I291</f>
        <v>88.975107836771727</v>
      </c>
      <c r="J287" s="5">
        <f>J289*CAN!J291</f>
        <v>83.152410183372155</v>
      </c>
      <c r="K287" s="5">
        <f>K289*CAN!K291</f>
        <v>132.21460325754904</v>
      </c>
      <c r="L287" s="5">
        <f>L289*CAN!L291</f>
        <v>93.533878453629143</v>
      </c>
      <c r="M287" s="5">
        <f>M289*CAN!M291</f>
        <v>109.68042607383818</v>
      </c>
      <c r="N287" s="5">
        <f>N289*CAN!N291</f>
        <v>127.45769985494573</v>
      </c>
      <c r="O287" s="5">
        <f>O289*CAN!O291</f>
        <v>124.59426224244517</v>
      </c>
      <c r="P287" s="5">
        <f>P289*CAN!P291</f>
        <v>99.997499100540836</v>
      </c>
      <c r="Q287" s="5">
        <f>Q289*CAN!Q291</f>
        <v>117.98501602802142</v>
      </c>
      <c r="R287" s="5">
        <f>R289*CAN!R291</f>
        <v>126.13358017186547</v>
      </c>
      <c r="S287" s="5">
        <f>S289*CAN!S291</f>
        <v>169.81742307051016</v>
      </c>
      <c r="T287" s="5">
        <f>T289*CAN!T291</f>
        <v>224.40769685415054</v>
      </c>
      <c r="U287" s="5">
        <f>U289*CAN!U291</f>
        <v>200.99879803871437</v>
      </c>
      <c r="V287" s="5">
        <f>V289*CAN!V291</f>
        <v>221.10202184451813</v>
      </c>
      <c r="W287" s="5">
        <f>W289*CAN!W291</f>
        <v>30.485252960172229</v>
      </c>
      <c r="Z287" s="21" t="s">
        <v>26</v>
      </c>
      <c r="AB287"/>
    </row>
    <row r="288" spans="1:28" outlineLevel="1" x14ac:dyDescent="0.2">
      <c r="B288" s="15" t="s">
        <v>9</v>
      </c>
    </row>
    <row r="289" spans="2:28" outlineLevel="1" x14ac:dyDescent="0.2">
      <c r="B289" s="9" t="s">
        <v>8</v>
      </c>
      <c r="C289" s="5">
        <f>C304/CAN!C305/1000</f>
        <v>625775.87966062641</v>
      </c>
      <c r="D289" s="5">
        <f>D304/CAN!D305/1000</f>
        <v>524675.23578939063</v>
      </c>
      <c r="E289" s="5">
        <f>E304/CAN!E305/1000</f>
        <v>462538.61273844633</v>
      </c>
      <c r="F289" s="5">
        <f>F304/CAN!F305/1000</f>
        <v>303467.19236768683</v>
      </c>
      <c r="G289" s="5">
        <f>G304/CAN!G305/1000</f>
        <v>221488.78417139882</v>
      </c>
      <c r="H289" s="5">
        <f>H304/CAN!H305/1000</f>
        <v>231134.66858533781</v>
      </c>
      <c r="I289" s="5">
        <f>I304/CAN!I305/1000</f>
        <v>216304.69310057015</v>
      </c>
      <c r="J289" s="5">
        <f>J304/CAN!J305/1000</f>
        <v>205435.13434362333</v>
      </c>
      <c r="K289" s="5">
        <f>K304/CAN!K305/1000</f>
        <v>285753.30833273724</v>
      </c>
      <c r="L289" s="5">
        <f>L304/CAN!L305/1000</f>
        <v>198516.63897097955</v>
      </c>
      <c r="M289" s="5">
        <f>M304/CAN!M305/1000</f>
        <v>266780.55999574967</v>
      </c>
      <c r="N289" s="5">
        <f>N304/CAN!N305/1000</f>
        <v>319673.37442973553</v>
      </c>
      <c r="O289" s="5">
        <f>O304/CAN!O305/1000</f>
        <v>336663.08322354831</v>
      </c>
      <c r="P289" s="5">
        <f>P304/CAN!P305/1000</f>
        <v>282887.74043047545</v>
      </c>
      <c r="Q289" s="5">
        <f>Q304/CAN!Q305/1000</f>
        <v>369449.38092968671</v>
      </c>
      <c r="R289" s="5">
        <f>R304/CAN!R305/1000</f>
        <v>385071.77159459807</v>
      </c>
      <c r="S289" s="5">
        <f>S304/CAN!S305/1000</f>
        <v>477598.27686411666</v>
      </c>
      <c r="T289" s="5">
        <f>T304/CAN!T305/1000</f>
        <v>622176.90552344802</v>
      </c>
      <c r="U289" s="5">
        <f>U304/CAN!U305/1000</f>
        <v>589346.16903596395</v>
      </c>
      <c r="V289" s="5">
        <f>V304/CAN!V305/1000</f>
        <v>577219.17410407949</v>
      </c>
      <c r="W289" s="5">
        <f>W304/CAN!W305/1000</f>
        <v>544249.23237326846</v>
      </c>
    </row>
    <row r="290" spans="2:28" outlineLevel="1" x14ac:dyDescent="0.2">
      <c r="B290" s="17" t="s">
        <v>10</v>
      </c>
      <c r="C290" s="12">
        <f>IFERROR(C285/C289,0)</f>
        <v>0.99952008959217697</v>
      </c>
      <c r="D290" s="12">
        <f t="shared" ref="D290:W290" si="121">IFERROR(D285/D289,0)</f>
        <v>0.99951972145159718</v>
      </c>
      <c r="E290" s="12">
        <f t="shared" si="121"/>
        <v>0.99949776280767177</v>
      </c>
      <c r="F290" s="12">
        <f t="shared" si="121"/>
        <v>0.99954974423857634</v>
      </c>
      <c r="G290" s="12">
        <f t="shared" si="121"/>
        <v>0.99958093332259601</v>
      </c>
      <c r="H290" s="12">
        <f t="shared" si="121"/>
        <v>0.99958032784289752</v>
      </c>
      <c r="I290" s="12">
        <f t="shared" si="121"/>
        <v>0.99958865844951683</v>
      </c>
      <c r="J290" s="12">
        <f t="shared" si="121"/>
        <v>0.99959523763815261</v>
      </c>
      <c r="K290" s="12">
        <f t="shared" si="121"/>
        <v>0.99953731208212793</v>
      </c>
      <c r="L290" s="12">
        <f t="shared" si="121"/>
        <v>0.99952883607672149</v>
      </c>
      <c r="M290" s="12">
        <f t="shared" si="121"/>
        <v>0.99958887399413365</v>
      </c>
      <c r="N290" s="12">
        <f t="shared" si="121"/>
        <v>0.99960128772037282</v>
      </c>
      <c r="O290" s="12">
        <f t="shared" si="121"/>
        <v>0.99962991409378943</v>
      </c>
      <c r="P290" s="12">
        <f t="shared" si="121"/>
        <v>0.99964651172599983</v>
      </c>
      <c r="Q290" s="12">
        <f t="shared" si="121"/>
        <v>0.99968064632905551</v>
      </c>
      <c r="R290" s="12">
        <f t="shared" si="121"/>
        <v>0.99967244137463118</v>
      </c>
      <c r="S290" s="12">
        <f t="shared" si="121"/>
        <v>0.99964443459849661</v>
      </c>
      <c r="T290" s="12">
        <f t="shared" si="121"/>
        <v>0.9996393185043323</v>
      </c>
      <c r="U290" s="12">
        <f t="shared" si="121"/>
        <v>0.99965894611927719</v>
      </c>
      <c r="V290" s="12">
        <f t="shared" si="121"/>
        <v>0.99961695308859477</v>
      </c>
      <c r="W290" s="12">
        <f t="shared" si="121"/>
        <v>0.99994398659447381</v>
      </c>
    </row>
    <row r="291" spans="2:28" outlineLevel="1" x14ac:dyDescent="0.2">
      <c r="B291" s="17" t="s">
        <v>11</v>
      </c>
      <c r="C291" s="12">
        <f t="shared" ref="C291:W291" si="122">IFERROR(C287/C289,0)</f>
        <v>4.7991040782302411E-4</v>
      </c>
      <c r="D291" s="12">
        <f t="shared" si="122"/>
        <v>4.8027854840271408E-4</v>
      </c>
      <c r="E291" s="12">
        <f t="shared" si="122"/>
        <v>5.0223719232818126E-4</v>
      </c>
      <c r="F291" s="12">
        <f t="shared" si="122"/>
        <v>4.5025576142354768E-4</v>
      </c>
      <c r="G291" s="12">
        <f t="shared" si="122"/>
        <v>4.1906667740396159E-4</v>
      </c>
      <c r="H291" s="12">
        <f t="shared" si="122"/>
        <v>4.196721571024715E-4</v>
      </c>
      <c r="I291" s="12">
        <f t="shared" si="122"/>
        <v>4.1134155048315593E-4</v>
      </c>
      <c r="J291" s="12">
        <f t="shared" si="122"/>
        <v>4.0476236184744504E-4</v>
      </c>
      <c r="K291" s="12">
        <f t="shared" si="122"/>
        <v>4.6268791787213727E-4</v>
      </c>
      <c r="L291" s="12">
        <f t="shared" si="122"/>
        <v>4.711639232785043E-4</v>
      </c>
      <c r="M291" s="12">
        <f t="shared" si="122"/>
        <v>4.1112600586634045E-4</v>
      </c>
      <c r="N291" s="12">
        <f t="shared" si="122"/>
        <v>3.9871227962703237E-4</v>
      </c>
      <c r="O291" s="12">
        <f t="shared" si="122"/>
        <v>3.7008590621061082E-4</v>
      </c>
      <c r="P291" s="12">
        <f t="shared" si="122"/>
        <v>3.534882740000426E-4</v>
      </c>
      <c r="Q291" s="12">
        <f t="shared" si="122"/>
        <v>3.1935367094437284E-4</v>
      </c>
      <c r="R291" s="12">
        <f t="shared" si="122"/>
        <v>3.2755862536882702E-4</v>
      </c>
      <c r="S291" s="12">
        <f t="shared" si="122"/>
        <v>3.5556540150337597E-4</v>
      </c>
      <c r="T291" s="12">
        <f t="shared" si="122"/>
        <v>3.6068149566778363E-4</v>
      </c>
      <c r="U291" s="12">
        <f t="shared" si="122"/>
        <v>3.410538807226025E-4</v>
      </c>
      <c r="V291" s="12">
        <f t="shared" si="122"/>
        <v>3.8304691140535608E-4</v>
      </c>
      <c r="W291" s="12">
        <f t="shared" si="122"/>
        <v>5.6013405526062722E-5</v>
      </c>
    </row>
    <row r="292" spans="2:28" outlineLevel="1" x14ac:dyDescent="0.2"/>
    <row r="293" spans="2:28" outlineLevel="1" x14ac:dyDescent="0.2">
      <c r="B293" s="8" t="s">
        <v>14</v>
      </c>
      <c r="C293" s="13"/>
    </row>
    <row r="294" spans="2:28" outlineLevel="1" x14ac:dyDescent="0.2">
      <c r="B294" s="4" t="s">
        <v>18</v>
      </c>
      <c r="C294" s="5"/>
      <c r="D294" s="5"/>
      <c r="E294" s="5"/>
      <c r="F294" s="5"/>
      <c r="G294" s="5"/>
      <c r="H294" s="5"/>
      <c r="I294" s="5"/>
      <c r="J294" s="5"/>
      <c r="K294" s="5"/>
      <c r="L294" s="5"/>
      <c r="M294" s="5"/>
      <c r="N294" s="5"/>
      <c r="O294" s="5"/>
      <c r="P294" s="5"/>
      <c r="Q294" s="5"/>
      <c r="R294" s="5"/>
      <c r="S294" s="5"/>
      <c r="T294" s="5"/>
      <c r="U294" s="5"/>
      <c r="V294" s="5"/>
      <c r="W294" s="5"/>
      <c r="Z294" s="21"/>
      <c r="AB294"/>
    </row>
    <row r="295" spans="2:28" outlineLevel="1" x14ac:dyDescent="0.2">
      <c r="B295" s="4" t="s">
        <v>19</v>
      </c>
      <c r="C295" s="5"/>
      <c r="D295" s="5"/>
      <c r="E295" s="5"/>
      <c r="F295" s="5"/>
      <c r="G295" s="5"/>
      <c r="H295" s="5"/>
      <c r="I295" s="5"/>
      <c r="J295" s="5"/>
      <c r="K295" s="5"/>
      <c r="L295" s="5"/>
      <c r="M295" s="5"/>
      <c r="N295" s="5"/>
      <c r="O295" s="5"/>
      <c r="P295" s="5"/>
      <c r="Q295" s="5"/>
      <c r="R295" s="5"/>
      <c r="S295" s="5"/>
      <c r="T295" s="5"/>
      <c r="U295" s="5"/>
      <c r="V295" s="5"/>
      <c r="W295" s="5"/>
      <c r="Z295" s="21"/>
      <c r="AB295"/>
    </row>
    <row r="296" spans="2:28" outlineLevel="1" x14ac:dyDescent="0.2">
      <c r="B296" s="4" t="s">
        <v>16</v>
      </c>
      <c r="C296" s="5">
        <f>'[2]Table 17'!C$12*1000</f>
        <v>576.75200000000007</v>
      </c>
      <c r="D296" s="5">
        <f>'[2]Table 17'!D$12*1000</f>
        <v>480.36799999999999</v>
      </c>
      <c r="E296" s="5">
        <f>'[2]Table 17'!E$12*1000</f>
        <v>400.25200000000001</v>
      </c>
      <c r="F296" s="5">
        <f>'[2]Table 17'!F$12*1000</f>
        <v>248.54000000000002</v>
      </c>
      <c r="G296" s="5">
        <f>'[2]Table 17'!G$12*1000</f>
        <v>166.07499999999999</v>
      </c>
      <c r="H296" s="5">
        <f>'[2]Table 17'!H$12*1000</f>
        <v>175.04</v>
      </c>
      <c r="I296" s="5">
        <f>'[2]Table 17'!I$12*1000</f>
        <v>165.52199999999999</v>
      </c>
      <c r="J296" s="5">
        <f>'[2]Table 17'!J$12*1000</f>
        <v>160.48399999999998</v>
      </c>
      <c r="K296" s="5">
        <f>'[2]Table 17'!K$12*1000</f>
        <v>264.74700000000001</v>
      </c>
      <c r="L296" s="5">
        <f>'[2]Table 17'!L$12*1000</f>
        <v>198.148</v>
      </c>
      <c r="M296" s="5">
        <f>'[2]Table 17'!M$12*1000</f>
        <v>193.11800000000002</v>
      </c>
      <c r="N296" s="5">
        <f>'[2]Table 17'!N$12*1000</f>
        <v>250.76999999999998</v>
      </c>
      <c r="O296" s="5">
        <f>'[2]Table 17'!O$12*1000</f>
        <v>215.74199999999999</v>
      </c>
      <c r="P296" s="5">
        <f>'[2]Table 17'!P$12*1000</f>
        <v>153.76600000000002</v>
      </c>
      <c r="Q296" s="5">
        <f>'[2]Table 17'!Q$12*1000</f>
        <v>176.31199999999998</v>
      </c>
      <c r="R296" s="5">
        <f>'[2]Table 17'!R$12*1000</f>
        <v>186.92400000000001</v>
      </c>
      <c r="S296" s="5">
        <f>'[2]Table 17'!S$12*1000</f>
        <v>243.74599999999998</v>
      </c>
      <c r="T296" s="5">
        <f>'[2]Table 17'!T$12*1000</f>
        <v>335.53100000000001</v>
      </c>
      <c r="U296" s="5">
        <f>'[2]Table 17'!U$12*1000</f>
        <v>293.5</v>
      </c>
      <c r="V296" s="5">
        <f>'[2]Table 17'!V$12*1000</f>
        <v>292.65100000000001</v>
      </c>
      <c r="W296" s="5">
        <f>'[2]Table 17'!W$12*1000</f>
        <v>141.60400000000001</v>
      </c>
      <c r="Z296" s="21" t="s">
        <v>26</v>
      </c>
      <c r="AB296"/>
    </row>
    <row r="297" spans="2:28" outlineLevel="1" x14ac:dyDescent="0.2">
      <c r="B297" s="4" t="s">
        <v>21</v>
      </c>
      <c r="C297" s="5"/>
      <c r="D297" s="5"/>
      <c r="E297" s="5"/>
      <c r="F297" s="5"/>
      <c r="G297" s="5"/>
      <c r="H297" s="5"/>
      <c r="I297" s="5"/>
      <c r="J297" s="5"/>
      <c r="K297" s="5"/>
      <c r="L297" s="5"/>
      <c r="M297" s="5"/>
      <c r="N297" s="5"/>
      <c r="O297" s="5"/>
      <c r="P297" s="5"/>
      <c r="Q297" s="5"/>
      <c r="R297" s="5"/>
      <c r="S297" s="5"/>
      <c r="T297" s="5"/>
      <c r="U297" s="5"/>
      <c r="V297" s="5"/>
      <c r="W297" s="5"/>
      <c r="Z297" s="21"/>
      <c r="AB297"/>
    </row>
    <row r="298" spans="2:28" outlineLevel="1" x14ac:dyDescent="0.2">
      <c r="B298" s="4" t="s">
        <v>20</v>
      </c>
      <c r="C298" s="5"/>
      <c r="D298" s="5"/>
      <c r="E298" s="5"/>
      <c r="F298" s="5"/>
      <c r="G298" s="5"/>
      <c r="H298" s="5"/>
      <c r="I298" s="5"/>
      <c r="J298" s="5"/>
      <c r="K298" s="5"/>
      <c r="L298" s="5"/>
      <c r="M298" s="5"/>
      <c r="N298" s="5"/>
      <c r="O298" s="5"/>
      <c r="P298" s="5"/>
      <c r="Q298" s="5"/>
      <c r="R298" s="5"/>
      <c r="S298" s="5"/>
      <c r="T298" s="5"/>
      <c r="U298" s="5"/>
      <c r="V298" s="5"/>
      <c r="W298" s="5"/>
      <c r="Z298" s="21"/>
      <c r="AB298"/>
    </row>
    <row r="299" spans="2:28" outlineLevel="1" x14ac:dyDescent="0.2">
      <c r="B299" s="4" t="s">
        <v>0</v>
      </c>
      <c r="C299" s="5"/>
      <c r="D299" s="5"/>
      <c r="E299" s="5"/>
      <c r="F299" s="5"/>
      <c r="G299" s="5"/>
      <c r="H299" s="5"/>
      <c r="I299" s="5"/>
      <c r="J299" s="5"/>
      <c r="K299" s="5"/>
      <c r="L299" s="5"/>
      <c r="M299" s="5"/>
      <c r="N299" s="5"/>
      <c r="O299" s="5"/>
      <c r="P299" s="5"/>
      <c r="Q299" s="5"/>
      <c r="R299" s="5"/>
      <c r="S299" s="5"/>
      <c r="T299" s="5"/>
      <c r="U299" s="5"/>
      <c r="V299" s="5"/>
      <c r="W299" s="5"/>
      <c r="Z299" s="21"/>
      <c r="AB299"/>
    </row>
    <row r="300" spans="2:28" outlineLevel="1" x14ac:dyDescent="0.2">
      <c r="B300" s="4" t="s">
        <v>22</v>
      </c>
      <c r="C300" s="5"/>
      <c r="D300" s="5"/>
      <c r="E300" s="5"/>
      <c r="F300" s="5"/>
      <c r="G300" s="5"/>
      <c r="H300" s="5"/>
      <c r="I300" s="5"/>
      <c r="J300" s="5"/>
      <c r="K300" s="5"/>
      <c r="L300" s="5"/>
      <c r="M300" s="5"/>
      <c r="N300" s="5"/>
      <c r="O300" s="5"/>
      <c r="P300" s="5"/>
      <c r="Q300" s="5"/>
      <c r="R300" s="5"/>
      <c r="S300" s="5"/>
      <c r="T300" s="5"/>
      <c r="U300" s="5"/>
      <c r="V300" s="5"/>
      <c r="W300" s="5"/>
      <c r="Z300" s="21"/>
      <c r="AB300"/>
    </row>
    <row r="301" spans="2:28" outlineLevel="1" x14ac:dyDescent="0.2">
      <c r="B301" s="4" t="s">
        <v>23</v>
      </c>
      <c r="C301" s="5"/>
      <c r="D301" s="5"/>
      <c r="E301" s="5"/>
      <c r="F301" s="5"/>
      <c r="G301" s="5"/>
      <c r="H301" s="5"/>
      <c r="I301" s="5"/>
      <c r="J301" s="5"/>
      <c r="K301" s="5"/>
      <c r="L301" s="5"/>
      <c r="M301" s="5"/>
      <c r="N301" s="5"/>
      <c r="O301" s="5"/>
      <c r="P301" s="5"/>
      <c r="Q301" s="5"/>
      <c r="R301" s="5"/>
      <c r="S301" s="5"/>
      <c r="T301" s="5"/>
      <c r="U301" s="5"/>
      <c r="V301" s="5"/>
      <c r="W301" s="5"/>
      <c r="Z301" s="21"/>
      <c r="AB301"/>
    </row>
    <row r="302" spans="2:28" outlineLevel="1" x14ac:dyDescent="0.2">
      <c r="B302" s="4" t="s">
        <v>17</v>
      </c>
      <c r="C302" s="5"/>
      <c r="D302" s="5"/>
      <c r="E302" s="5"/>
      <c r="F302" s="5"/>
      <c r="G302" s="5"/>
      <c r="H302" s="5"/>
      <c r="I302" s="5"/>
      <c r="J302" s="5"/>
      <c r="K302" s="5"/>
      <c r="L302" s="5"/>
      <c r="M302" s="5"/>
      <c r="N302" s="5"/>
      <c r="O302" s="5"/>
      <c r="P302" s="5"/>
      <c r="Q302" s="5"/>
      <c r="R302" s="5"/>
      <c r="S302" s="5"/>
      <c r="T302" s="5"/>
      <c r="U302" s="5"/>
      <c r="V302" s="5"/>
      <c r="W302" s="5"/>
      <c r="Z302" s="21"/>
      <c r="AB302"/>
    </row>
    <row r="303" spans="2:28" outlineLevel="1" x14ac:dyDescent="0.2">
      <c r="B303" s="4" t="s">
        <v>1</v>
      </c>
      <c r="C303" s="5"/>
      <c r="D303" s="5"/>
      <c r="E303" s="5"/>
      <c r="F303" s="5"/>
      <c r="G303" s="5"/>
      <c r="H303" s="5"/>
      <c r="I303" s="5"/>
      <c r="J303" s="5"/>
      <c r="K303" s="5"/>
      <c r="L303" s="5"/>
      <c r="M303" s="5"/>
      <c r="N303" s="5"/>
      <c r="O303" s="5"/>
      <c r="P303" s="5"/>
      <c r="Q303" s="5"/>
      <c r="R303" s="5"/>
      <c r="S303" s="5"/>
      <c r="T303" s="5"/>
      <c r="U303" s="5"/>
      <c r="V303" s="5"/>
      <c r="W303" s="5"/>
      <c r="Z303" s="21"/>
      <c r="AB303"/>
    </row>
    <row r="304" spans="2:28" outlineLevel="1" x14ac:dyDescent="0.2">
      <c r="B304" s="15" t="s">
        <v>9</v>
      </c>
      <c r="C304" s="19">
        <f t="shared" ref="C304:W304" si="123">SUM(C294:C303)</f>
        <v>576.75200000000007</v>
      </c>
      <c r="D304" s="19">
        <f t="shared" si="123"/>
        <v>480.36799999999999</v>
      </c>
      <c r="E304" s="19">
        <f t="shared" si="123"/>
        <v>400.25200000000001</v>
      </c>
      <c r="F304" s="19">
        <f t="shared" si="123"/>
        <v>248.54000000000002</v>
      </c>
      <c r="G304" s="19">
        <f t="shared" si="123"/>
        <v>166.07499999999999</v>
      </c>
      <c r="H304" s="19">
        <f t="shared" si="123"/>
        <v>175.04</v>
      </c>
      <c r="I304" s="19">
        <f t="shared" si="123"/>
        <v>165.52199999999999</v>
      </c>
      <c r="J304" s="19">
        <f t="shared" si="123"/>
        <v>160.48399999999998</v>
      </c>
      <c r="K304" s="19">
        <f t="shared" si="123"/>
        <v>264.74700000000001</v>
      </c>
      <c r="L304" s="19">
        <f t="shared" si="123"/>
        <v>198.148</v>
      </c>
      <c r="M304" s="19">
        <f t="shared" si="123"/>
        <v>193.11800000000002</v>
      </c>
      <c r="N304" s="19">
        <f t="shared" si="123"/>
        <v>250.76999999999998</v>
      </c>
      <c r="O304" s="19">
        <f t="shared" si="123"/>
        <v>215.74199999999999</v>
      </c>
      <c r="P304" s="19">
        <f t="shared" si="123"/>
        <v>153.76600000000002</v>
      </c>
      <c r="Q304" s="19">
        <f t="shared" si="123"/>
        <v>176.31199999999998</v>
      </c>
      <c r="R304" s="19">
        <f t="shared" si="123"/>
        <v>186.92400000000001</v>
      </c>
      <c r="S304" s="19">
        <f t="shared" si="123"/>
        <v>243.74599999999998</v>
      </c>
      <c r="T304" s="19">
        <f t="shared" si="123"/>
        <v>335.53100000000001</v>
      </c>
      <c r="U304" s="19">
        <f t="shared" si="123"/>
        <v>293.5</v>
      </c>
      <c r="V304" s="19">
        <f t="shared" si="123"/>
        <v>292.65100000000001</v>
      </c>
      <c r="W304" s="19">
        <f t="shared" si="123"/>
        <v>141.60400000000001</v>
      </c>
    </row>
    <row r="305" spans="1:28" outlineLevel="1" x14ac:dyDescent="0.2">
      <c r="A305" s="3" t="s">
        <v>80</v>
      </c>
      <c r="B305" s="26" t="s">
        <v>91</v>
      </c>
      <c r="C305" s="25">
        <f>IFERROR(C304/C287/1000,0)</f>
        <v>1.9204814702161504E-3</v>
      </c>
      <c r="D305" s="25">
        <f t="shared" ref="D305:W305" si="124">IFERROR(D304/D287/1000,0)</f>
        <v>1.9062958973226388E-3</v>
      </c>
      <c r="E305" s="25">
        <f t="shared" si="124"/>
        <v>1.7229657590389664E-3</v>
      </c>
      <c r="F305" s="25">
        <f t="shared" si="124"/>
        <v>1.8189688785841384E-3</v>
      </c>
      <c r="G305" s="25">
        <f t="shared" si="124"/>
        <v>1.7892432735268202E-3</v>
      </c>
      <c r="H305" s="25">
        <f t="shared" si="124"/>
        <v>1.8045214798701891E-3</v>
      </c>
      <c r="I305" s="25">
        <f t="shared" si="124"/>
        <v>1.860318060009059E-3</v>
      </c>
      <c r="J305" s="25">
        <f t="shared" si="124"/>
        <v>1.9299981761934748E-3</v>
      </c>
      <c r="K305" s="25">
        <f t="shared" si="124"/>
        <v>2.0024036186402409E-3</v>
      </c>
      <c r="L305" s="25">
        <f t="shared" si="124"/>
        <v>2.1184623504972573E-3</v>
      </c>
      <c r="M305" s="25">
        <f t="shared" si="124"/>
        <v>1.7607334956010353E-3</v>
      </c>
      <c r="N305" s="25">
        <f t="shared" si="124"/>
        <v>1.9674762708364484E-3</v>
      </c>
      <c r="O305" s="25">
        <f t="shared" si="124"/>
        <v>1.7315564626900113E-3</v>
      </c>
      <c r="P305" s="25">
        <f t="shared" si="124"/>
        <v>1.5376984562923772E-3</v>
      </c>
      <c r="Q305" s="25">
        <f t="shared" si="124"/>
        <v>1.494359249467118E-3</v>
      </c>
      <c r="R305" s="25">
        <f t="shared" si="124"/>
        <v>1.4819527024072694E-3</v>
      </c>
      <c r="S305" s="25">
        <f t="shared" si="124"/>
        <v>1.4353415308792773E-3</v>
      </c>
      <c r="T305" s="25">
        <f t="shared" si="124"/>
        <v>1.4951849009798978E-3</v>
      </c>
      <c r="U305" s="25">
        <f t="shared" si="124"/>
        <v>1.4602077368814363E-3</v>
      </c>
      <c r="V305" s="25">
        <f t="shared" si="124"/>
        <v>1.3236016457859262E-3</v>
      </c>
      <c r="W305" s="25">
        <f t="shared" si="124"/>
        <v>4.6450000000000007E-3</v>
      </c>
    </row>
    <row r="306" spans="1:28" outlineLevel="1" x14ac:dyDescent="0.2"/>
    <row r="307" spans="1:28" outlineLevel="1" x14ac:dyDescent="0.2">
      <c r="B307" s="4" t="s">
        <v>18</v>
      </c>
      <c r="C307" s="11">
        <f t="shared" ref="C307:W307" si="125">IFERROR(C294/C304,0)</f>
        <v>0</v>
      </c>
      <c r="D307" s="11">
        <f t="shared" si="125"/>
        <v>0</v>
      </c>
      <c r="E307" s="11">
        <f t="shared" si="125"/>
        <v>0</v>
      </c>
      <c r="F307" s="11">
        <f t="shared" si="125"/>
        <v>0</v>
      </c>
      <c r="G307" s="11">
        <f t="shared" si="125"/>
        <v>0</v>
      </c>
      <c r="H307" s="11">
        <f t="shared" si="125"/>
        <v>0</v>
      </c>
      <c r="I307" s="11">
        <f t="shared" si="125"/>
        <v>0</v>
      </c>
      <c r="J307" s="11">
        <f t="shared" si="125"/>
        <v>0</v>
      </c>
      <c r="K307" s="11">
        <f t="shared" si="125"/>
        <v>0</v>
      </c>
      <c r="L307" s="11">
        <f t="shared" si="125"/>
        <v>0</v>
      </c>
      <c r="M307" s="11">
        <f t="shared" si="125"/>
        <v>0</v>
      </c>
      <c r="N307" s="11">
        <f t="shared" si="125"/>
        <v>0</v>
      </c>
      <c r="O307" s="11">
        <f t="shared" si="125"/>
        <v>0</v>
      </c>
      <c r="P307" s="11">
        <f t="shared" si="125"/>
        <v>0</v>
      </c>
      <c r="Q307" s="11">
        <f t="shared" si="125"/>
        <v>0</v>
      </c>
      <c r="R307" s="11">
        <f t="shared" si="125"/>
        <v>0</v>
      </c>
      <c r="S307" s="11">
        <f t="shared" si="125"/>
        <v>0</v>
      </c>
      <c r="T307" s="11">
        <f t="shared" si="125"/>
        <v>0</v>
      </c>
      <c r="U307" s="11">
        <f t="shared" si="125"/>
        <v>0</v>
      </c>
      <c r="V307" s="11">
        <f t="shared" si="125"/>
        <v>0</v>
      </c>
      <c r="W307" s="11">
        <f t="shared" si="125"/>
        <v>0</v>
      </c>
    </row>
    <row r="308" spans="1:28" outlineLevel="1" x14ac:dyDescent="0.2">
      <c r="B308" s="4" t="s">
        <v>19</v>
      </c>
      <c r="C308" s="11">
        <f t="shared" ref="C308:W308" si="126">IFERROR(C295/C304,0)</f>
        <v>0</v>
      </c>
      <c r="D308" s="11">
        <f t="shared" si="126"/>
        <v>0</v>
      </c>
      <c r="E308" s="11">
        <f t="shared" si="126"/>
        <v>0</v>
      </c>
      <c r="F308" s="11">
        <f t="shared" si="126"/>
        <v>0</v>
      </c>
      <c r="G308" s="11">
        <f t="shared" si="126"/>
        <v>0</v>
      </c>
      <c r="H308" s="11">
        <f t="shared" si="126"/>
        <v>0</v>
      </c>
      <c r="I308" s="11">
        <f t="shared" si="126"/>
        <v>0</v>
      </c>
      <c r="J308" s="11">
        <f t="shared" si="126"/>
        <v>0</v>
      </c>
      <c r="K308" s="11">
        <f t="shared" si="126"/>
        <v>0</v>
      </c>
      <c r="L308" s="11">
        <f t="shared" si="126"/>
        <v>0</v>
      </c>
      <c r="M308" s="11">
        <f t="shared" si="126"/>
        <v>0</v>
      </c>
      <c r="N308" s="11">
        <f t="shared" si="126"/>
        <v>0</v>
      </c>
      <c r="O308" s="11">
        <f t="shared" si="126"/>
        <v>0</v>
      </c>
      <c r="P308" s="11">
        <f t="shared" si="126"/>
        <v>0</v>
      </c>
      <c r="Q308" s="11">
        <f t="shared" si="126"/>
        <v>0</v>
      </c>
      <c r="R308" s="11">
        <f t="shared" si="126"/>
        <v>0</v>
      </c>
      <c r="S308" s="11">
        <f t="shared" si="126"/>
        <v>0</v>
      </c>
      <c r="T308" s="11">
        <f t="shared" si="126"/>
        <v>0</v>
      </c>
      <c r="U308" s="11">
        <f t="shared" si="126"/>
        <v>0</v>
      </c>
      <c r="V308" s="11">
        <f t="shared" si="126"/>
        <v>0</v>
      </c>
      <c r="W308" s="11">
        <f t="shared" si="126"/>
        <v>0</v>
      </c>
    </row>
    <row r="309" spans="1:28" outlineLevel="1" x14ac:dyDescent="0.2">
      <c r="B309" s="4" t="s">
        <v>16</v>
      </c>
      <c r="C309" s="11">
        <f t="shared" ref="C309:W309" si="127">IFERROR(C296/C304,0)</f>
        <v>1</v>
      </c>
      <c r="D309" s="11">
        <f t="shared" si="127"/>
        <v>1</v>
      </c>
      <c r="E309" s="11">
        <f t="shared" si="127"/>
        <v>1</v>
      </c>
      <c r="F309" s="11">
        <f t="shared" si="127"/>
        <v>1</v>
      </c>
      <c r="G309" s="11">
        <f t="shared" si="127"/>
        <v>1</v>
      </c>
      <c r="H309" s="11">
        <f t="shared" si="127"/>
        <v>1</v>
      </c>
      <c r="I309" s="11">
        <f t="shared" si="127"/>
        <v>1</v>
      </c>
      <c r="J309" s="11">
        <f t="shared" si="127"/>
        <v>1</v>
      </c>
      <c r="K309" s="11">
        <f t="shared" si="127"/>
        <v>1</v>
      </c>
      <c r="L309" s="11">
        <f t="shared" si="127"/>
        <v>1</v>
      </c>
      <c r="M309" s="11">
        <f t="shared" si="127"/>
        <v>1</v>
      </c>
      <c r="N309" s="11">
        <f t="shared" si="127"/>
        <v>1</v>
      </c>
      <c r="O309" s="11">
        <f t="shared" si="127"/>
        <v>1</v>
      </c>
      <c r="P309" s="11">
        <f t="shared" si="127"/>
        <v>1</v>
      </c>
      <c r="Q309" s="11">
        <f t="shared" si="127"/>
        <v>1</v>
      </c>
      <c r="R309" s="11">
        <f t="shared" si="127"/>
        <v>1</v>
      </c>
      <c r="S309" s="11">
        <f t="shared" si="127"/>
        <v>1</v>
      </c>
      <c r="T309" s="11">
        <f t="shared" si="127"/>
        <v>1</v>
      </c>
      <c r="U309" s="11">
        <f t="shared" si="127"/>
        <v>1</v>
      </c>
      <c r="V309" s="11">
        <f t="shared" si="127"/>
        <v>1</v>
      </c>
      <c r="W309" s="11">
        <f t="shared" si="127"/>
        <v>1</v>
      </c>
    </row>
    <row r="310" spans="1:28" outlineLevel="1" x14ac:dyDescent="0.2">
      <c r="B310" s="4" t="s">
        <v>21</v>
      </c>
      <c r="C310" s="11">
        <f t="shared" ref="C310:W310" si="128">IFERROR(C297/C304,0)</f>
        <v>0</v>
      </c>
      <c r="D310" s="11">
        <f t="shared" si="128"/>
        <v>0</v>
      </c>
      <c r="E310" s="11">
        <f t="shared" si="128"/>
        <v>0</v>
      </c>
      <c r="F310" s="11">
        <f t="shared" si="128"/>
        <v>0</v>
      </c>
      <c r="G310" s="11">
        <f t="shared" si="128"/>
        <v>0</v>
      </c>
      <c r="H310" s="11">
        <f t="shared" si="128"/>
        <v>0</v>
      </c>
      <c r="I310" s="11">
        <f t="shared" si="128"/>
        <v>0</v>
      </c>
      <c r="J310" s="11">
        <f t="shared" si="128"/>
        <v>0</v>
      </c>
      <c r="K310" s="11">
        <f t="shared" si="128"/>
        <v>0</v>
      </c>
      <c r="L310" s="11">
        <f t="shared" si="128"/>
        <v>0</v>
      </c>
      <c r="M310" s="11">
        <f t="shared" si="128"/>
        <v>0</v>
      </c>
      <c r="N310" s="11">
        <f t="shared" si="128"/>
        <v>0</v>
      </c>
      <c r="O310" s="11">
        <f t="shared" si="128"/>
        <v>0</v>
      </c>
      <c r="P310" s="11">
        <f t="shared" si="128"/>
        <v>0</v>
      </c>
      <c r="Q310" s="11">
        <f t="shared" si="128"/>
        <v>0</v>
      </c>
      <c r="R310" s="11">
        <f t="shared" si="128"/>
        <v>0</v>
      </c>
      <c r="S310" s="11">
        <f t="shared" si="128"/>
        <v>0</v>
      </c>
      <c r="T310" s="11">
        <f t="shared" si="128"/>
        <v>0</v>
      </c>
      <c r="U310" s="11">
        <f t="shared" si="128"/>
        <v>0</v>
      </c>
      <c r="V310" s="11">
        <f t="shared" si="128"/>
        <v>0</v>
      </c>
      <c r="W310" s="11">
        <f t="shared" si="128"/>
        <v>0</v>
      </c>
    </row>
    <row r="311" spans="1:28" outlineLevel="1" x14ac:dyDescent="0.2">
      <c r="B311" s="4" t="s">
        <v>20</v>
      </c>
      <c r="C311" s="11">
        <f t="shared" ref="C311:W311" si="129">IFERROR(C298/C304,0)</f>
        <v>0</v>
      </c>
      <c r="D311" s="11">
        <f t="shared" si="129"/>
        <v>0</v>
      </c>
      <c r="E311" s="11">
        <f t="shared" si="129"/>
        <v>0</v>
      </c>
      <c r="F311" s="11">
        <f t="shared" si="129"/>
        <v>0</v>
      </c>
      <c r="G311" s="11">
        <f t="shared" si="129"/>
        <v>0</v>
      </c>
      <c r="H311" s="11">
        <f t="shared" si="129"/>
        <v>0</v>
      </c>
      <c r="I311" s="11">
        <f t="shared" si="129"/>
        <v>0</v>
      </c>
      <c r="J311" s="11">
        <f t="shared" si="129"/>
        <v>0</v>
      </c>
      <c r="K311" s="11">
        <f t="shared" si="129"/>
        <v>0</v>
      </c>
      <c r="L311" s="11">
        <f t="shared" si="129"/>
        <v>0</v>
      </c>
      <c r="M311" s="11">
        <f t="shared" si="129"/>
        <v>0</v>
      </c>
      <c r="N311" s="11">
        <f t="shared" si="129"/>
        <v>0</v>
      </c>
      <c r="O311" s="11">
        <f t="shared" si="129"/>
        <v>0</v>
      </c>
      <c r="P311" s="11">
        <f t="shared" si="129"/>
        <v>0</v>
      </c>
      <c r="Q311" s="11">
        <f t="shared" si="129"/>
        <v>0</v>
      </c>
      <c r="R311" s="11">
        <f t="shared" si="129"/>
        <v>0</v>
      </c>
      <c r="S311" s="11">
        <f t="shared" si="129"/>
        <v>0</v>
      </c>
      <c r="T311" s="11">
        <f t="shared" si="129"/>
        <v>0</v>
      </c>
      <c r="U311" s="11">
        <f t="shared" si="129"/>
        <v>0</v>
      </c>
      <c r="V311" s="11">
        <f t="shared" si="129"/>
        <v>0</v>
      </c>
      <c r="W311" s="11">
        <f t="shared" si="129"/>
        <v>0</v>
      </c>
    </row>
    <row r="312" spans="1:28" outlineLevel="1" x14ac:dyDescent="0.2">
      <c r="B312" s="4" t="s">
        <v>0</v>
      </c>
      <c r="C312" s="11">
        <f t="shared" ref="C312:W312" si="130">IFERROR(C299/C304,0)</f>
        <v>0</v>
      </c>
      <c r="D312" s="11">
        <f t="shared" si="130"/>
        <v>0</v>
      </c>
      <c r="E312" s="11">
        <f t="shared" si="130"/>
        <v>0</v>
      </c>
      <c r="F312" s="11">
        <f t="shared" si="130"/>
        <v>0</v>
      </c>
      <c r="G312" s="11">
        <f t="shared" si="130"/>
        <v>0</v>
      </c>
      <c r="H312" s="11">
        <f t="shared" si="130"/>
        <v>0</v>
      </c>
      <c r="I312" s="11">
        <f t="shared" si="130"/>
        <v>0</v>
      </c>
      <c r="J312" s="11">
        <f t="shared" si="130"/>
        <v>0</v>
      </c>
      <c r="K312" s="11">
        <f t="shared" si="130"/>
        <v>0</v>
      </c>
      <c r="L312" s="11">
        <f t="shared" si="130"/>
        <v>0</v>
      </c>
      <c r="M312" s="11">
        <f t="shared" si="130"/>
        <v>0</v>
      </c>
      <c r="N312" s="11">
        <f t="shared" si="130"/>
        <v>0</v>
      </c>
      <c r="O312" s="11">
        <f t="shared" si="130"/>
        <v>0</v>
      </c>
      <c r="P312" s="11">
        <f t="shared" si="130"/>
        <v>0</v>
      </c>
      <c r="Q312" s="11">
        <f t="shared" si="130"/>
        <v>0</v>
      </c>
      <c r="R312" s="11">
        <f t="shared" si="130"/>
        <v>0</v>
      </c>
      <c r="S312" s="11">
        <f t="shared" si="130"/>
        <v>0</v>
      </c>
      <c r="T312" s="11">
        <f t="shared" si="130"/>
        <v>0</v>
      </c>
      <c r="U312" s="11">
        <f t="shared" si="130"/>
        <v>0</v>
      </c>
      <c r="V312" s="11">
        <f t="shared" si="130"/>
        <v>0</v>
      </c>
      <c r="W312" s="11">
        <f t="shared" si="130"/>
        <v>0</v>
      </c>
    </row>
    <row r="313" spans="1:28" outlineLevel="1" x14ac:dyDescent="0.2">
      <c r="B313" s="4" t="s">
        <v>22</v>
      </c>
      <c r="C313" s="11">
        <f t="shared" ref="C313:W313" si="131">IFERROR(C300/C304,0)</f>
        <v>0</v>
      </c>
      <c r="D313" s="11">
        <f t="shared" si="131"/>
        <v>0</v>
      </c>
      <c r="E313" s="11">
        <f t="shared" si="131"/>
        <v>0</v>
      </c>
      <c r="F313" s="11">
        <f t="shared" si="131"/>
        <v>0</v>
      </c>
      <c r="G313" s="11">
        <f t="shared" si="131"/>
        <v>0</v>
      </c>
      <c r="H313" s="11">
        <f t="shared" si="131"/>
        <v>0</v>
      </c>
      <c r="I313" s="11">
        <f t="shared" si="131"/>
        <v>0</v>
      </c>
      <c r="J313" s="11">
        <f t="shared" si="131"/>
        <v>0</v>
      </c>
      <c r="K313" s="11">
        <f t="shared" si="131"/>
        <v>0</v>
      </c>
      <c r="L313" s="11">
        <f t="shared" si="131"/>
        <v>0</v>
      </c>
      <c r="M313" s="11">
        <f t="shared" si="131"/>
        <v>0</v>
      </c>
      <c r="N313" s="11">
        <f t="shared" si="131"/>
        <v>0</v>
      </c>
      <c r="O313" s="11">
        <f t="shared" si="131"/>
        <v>0</v>
      </c>
      <c r="P313" s="11">
        <f t="shared" si="131"/>
        <v>0</v>
      </c>
      <c r="Q313" s="11">
        <f t="shared" si="131"/>
        <v>0</v>
      </c>
      <c r="R313" s="11">
        <f t="shared" si="131"/>
        <v>0</v>
      </c>
      <c r="S313" s="11">
        <f t="shared" si="131"/>
        <v>0</v>
      </c>
      <c r="T313" s="11">
        <f t="shared" si="131"/>
        <v>0</v>
      </c>
      <c r="U313" s="11">
        <f t="shared" si="131"/>
        <v>0</v>
      </c>
      <c r="V313" s="11">
        <f t="shared" si="131"/>
        <v>0</v>
      </c>
      <c r="W313" s="11">
        <f t="shared" si="131"/>
        <v>0</v>
      </c>
    </row>
    <row r="314" spans="1:28" outlineLevel="1" x14ac:dyDescent="0.2">
      <c r="B314" s="4" t="s">
        <v>23</v>
      </c>
      <c r="C314" s="11">
        <f t="shared" ref="C314:W314" si="132">IFERROR(C301/C304,0)</f>
        <v>0</v>
      </c>
      <c r="D314" s="11">
        <f t="shared" si="132"/>
        <v>0</v>
      </c>
      <c r="E314" s="11">
        <f t="shared" si="132"/>
        <v>0</v>
      </c>
      <c r="F314" s="11">
        <f t="shared" si="132"/>
        <v>0</v>
      </c>
      <c r="G314" s="11">
        <f t="shared" si="132"/>
        <v>0</v>
      </c>
      <c r="H314" s="11">
        <f t="shared" si="132"/>
        <v>0</v>
      </c>
      <c r="I314" s="11">
        <f t="shared" si="132"/>
        <v>0</v>
      </c>
      <c r="J314" s="11">
        <f t="shared" si="132"/>
        <v>0</v>
      </c>
      <c r="K314" s="11">
        <f t="shared" si="132"/>
        <v>0</v>
      </c>
      <c r="L314" s="11">
        <f t="shared" si="132"/>
        <v>0</v>
      </c>
      <c r="M314" s="11">
        <f t="shared" si="132"/>
        <v>0</v>
      </c>
      <c r="N314" s="11">
        <f t="shared" si="132"/>
        <v>0</v>
      </c>
      <c r="O314" s="11">
        <f t="shared" si="132"/>
        <v>0</v>
      </c>
      <c r="P314" s="11">
        <f t="shared" si="132"/>
        <v>0</v>
      </c>
      <c r="Q314" s="11">
        <f t="shared" si="132"/>
        <v>0</v>
      </c>
      <c r="R314" s="11">
        <f t="shared" si="132"/>
        <v>0</v>
      </c>
      <c r="S314" s="11">
        <f t="shared" si="132"/>
        <v>0</v>
      </c>
      <c r="T314" s="11">
        <f t="shared" si="132"/>
        <v>0</v>
      </c>
      <c r="U314" s="11">
        <f t="shared" si="132"/>
        <v>0</v>
      </c>
      <c r="V314" s="11">
        <f t="shared" si="132"/>
        <v>0</v>
      </c>
      <c r="W314" s="11">
        <f t="shared" si="132"/>
        <v>0</v>
      </c>
    </row>
    <row r="315" spans="1:28" outlineLevel="1" x14ac:dyDescent="0.2">
      <c r="B315" s="4" t="s">
        <v>17</v>
      </c>
      <c r="C315" s="11">
        <f t="shared" ref="C315:W315" si="133">IFERROR(C302/C304,0)</f>
        <v>0</v>
      </c>
      <c r="D315" s="11">
        <f t="shared" si="133"/>
        <v>0</v>
      </c>
      <c r="E315" s="11">
        <f t="shared" si="133"/>
        <v>0</v>
      </c>
      <c r="F315" s="11">
        <f t="shared" si="133"/>
        <v>0</v>
      </c>
      <c r="G315" s="11">
        <f t="shared" si="133"/>
        <v>0</v>
      </c>
      <c r="H315" s="11">
        <f t="shared" si="133"/>
        <v>0</v>
      </c>
      <c r="I315" s="11">
        <f t="shared" si="133"/>
        <v>0</v>
      </c>
      <c r="J315" s="11">
        <f t="shared" si="133"/>
        <v>0</v>
      </c>
      <c r="K315" s="11">
        <f t="shared" si="133"/>
        <v>0</v>
      </c>
      <c r="L315" s="11">
        <f t="shared" si="133"/>
        <v>0</v>
      </c>
      <c r="M315" s="11">
        <f t="shared" si="133"/>
        <v>0</v>
      </c>
      <c r="N315" s="11">
        <f t="shared" si="133"/>
        <v>0</v>
      </c>
      <c r="O315" s="11">
        <f t="shared" si="133"/>
        <v>0</v>
      </c>
      <c r="P315" s="11">
        <f t="shared" si="133"/>
        <v>0</v>
      </c>
      <c r="Q315" s="11">
        <f t="shared" si="133"/>
        <v>0</v>
      </c>
      <c r="R315" s="11">
        <f t="shared" si="133"/>
        <v>0</v>
      </c>
      <c r="S315" s="11">
        <f t="shared" si="133"/>
        <v>0</v>
      </c>
      <c r="T315" s="11">
        <f t="shared" si="133"/>
        <v>0</v>
      </c>
      <c r="U315" s="11">
        <f t="shared" si="133"/>
        <v>0</v>
      </c>
      <c r="V315" s="11">
        <f t="shared" si="133"/>
        <v>0</v>
      </c>
      <c r="W315" s="11">
        <f t="shared" si="133"/>
        <v>0</v>
      </c>
    </row>
    <row r="316" spans="1:28" outlineLevel="1" x14ac:dyDescent="0.2">
      <c r="B316" s="4" t="s">
        <v>24</v>
      </c>
      <c r="C316" s="11">
        <f t="shared" ref="C316:W316" si="134">IFERROR(C303/C304,0)</f>
        <v>0</v>
      </c>
      <c r="D316" s="11">
        <f t="shared" si="134"/>
        <v>0</v>
      </c>
      <c r="E316" s="11">
        <f t="shared" si="134"/>
        <v>0</v>
      </c>
      <c r="F316" s="11">
        <f t="shared" si="134"/>
        <v>0</v>
      </c>
      <c r="G316" s="11">
        <f t="shared" si="134"/>
        <v>0</v>
      </c>
      <c r="H316" s="11">
        <f t="shared" si="134"/>
        <v>0</v>
      </c>
      <c r="I316" s="11">
        <f t="shared" si="134"/>
        <v>0</v>
      </c>
      <c r="J316" s="11">
        <f t="shared" si="134"/>
        <v>0</v>
      </c>
      <c r="K316" s="11">
        <f t="shared" si="134"/>
        <v>0</v>
      </c>
      <c r="L316" s="11">
        <f t="shared" si="134"/>
        <v>0</v>
      </c>
      <c r="M316" s="11">
        <f t="shared" si="134"/>
        <v>0</v>
      </c>
      <c r="N316" s="11">
        <f t="shared" si="134"/>
        <v>0</v>
      </c>
      <c r="O316" s="11">
        <f t="shared" si="134"/>
        <v>0</v>
      </c>
      <c r="P316" s="11">
        <f t="shared" si="134"/>
        <v>0</v>
      </c>
      <c r="Q316" s="11">
        <f t="shared" si="134"/>
        <v>0</v>
      </c>
      <c r="R316" s="11">
        <f t="shared" si="134"/>
        <v>0</v>
      </c>
      <c r="S316" s="11">
        <f t="shared" si="134"/>
        <v>0</v>
      </c>
      <c r="T316" s="11">
        <f t="shared" si="134"/>
        <v>0</v>
      </c>
      <c r="U316" s="11">
        <f t="shared" si="134"/>
        <v>0</v>
      </c>
      <c r="V316" s="11">
        <f t="shared" si="134"/>
        <v>0</v>
      </c>
      <c r="W316" s="11">
        <f t="shared" si="134"/>
        <v>0</v>
      </c>
    </row>
    <row r="317" spans="1:28" outlineLevel="1" x14ac:dyDescent="0.2"/>
    <row r="319" spans="1:28" x14ac:dyDescent="0.2">
      <c r="A319" s="30" t="s">
        <v>32</v>
      </c>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row>
    <row r="320" spans="1:28" x14ac:dyDescent="0.2">
      <c r="B320" s="8" t="s">
        <v>2</v>
      </c>
      <c r="C320" s="13"/>
    </row>
    <row r="321" spans="2:26" x14ac:dyDescent="0.2">
      <c r="B321" s="15" t="s">
        <v>5</v>
      </c>
    </row>
    <row r="322" spans="2:26" x14ac:dyDescent="0.2">
      <c r="B322" s="9" t="s">
        <v>7</v>
      </c>
      <c r="C322" s="5">
        <f>C323*Inputs!D$7</f>
        <v>395.98705511323493</v>
      </c>
      <c r="D322" s="5">
        <f>D323*Inputs!E$7</f>
        <v>330.91894816775931</v>
      </c>
      <c r="E322" s="5">
        <f>E323*Inputs!F$7</f>
        <v>379.47344610735041</v>
      </c>
      <c r="F322" s="5">
        <f>F323*Inputs!G$7</f>
        <v>303.20136473905336</v>
      </c>
      <c r="G322" s="5">
        <f>G323*Inputs!H$7</f>
        <v>314.51621315396181</v>
      </c>
      <c r="H322" s="5">
        <f>H323*Inputs!I$7</f>
        <v>330.17916665966959</v>
      </c>
      <c r="I322" s="5">
        <f>I323*Inputs!J$7</f>
        <v>339.02488721046234</v>
      </c>
      <c r="J322" s="5">
        <f>J323*Inputs!K$7</f>
        <v>299.04427300758636</v>
      </c>
      <c r="K322" s="5">
        <f>K323*Inputs!L$7</f>
        <v>299.5877960948655</v>
      </c>
      <c r="L322" s="5">
        <f>L323*Inputs!M$7</f>
        <v>272.97609691635574</v>
      </c>
      <c r="M322" s="5">
        <f>M323*Inputs!N$7</f>
        <v>379.45840581208591</v>
      </c>
      <c r="N322" s="5">
        <f>N323*Inputs!O$7</f>
        <v>416.33211034326843</v>
      </c>
      <c r="O322" s="5">
        <f>O323*Inputs!P$7</f>
        <v>336.85161249484895</v>
      </c>
      <c r="P322" s="5">
        <f>P323*Inputs!Q$7</f>
        <v>331.88350401319809</v>
      </c>
      <c r="Q322" s="5">
        <f>Q323*Inputs!R$7</f>
        <v>326.78037665007417</v>
      </c>
      <c r="R322" s="5">
        <f>R323*Inputs!S$7</f>
        <v>262.87029155012937</v>
      </c>
      <c r="S322" s="5">
        <f>S323*Inputs!T$7</f>
        <v>279.0063305045523</v>
      </c>
      <c r="T322" s="5">
        <f>T323*Inputs!U$7</f>
        <v>385.18120194136833</v>
      </c>
      <c r="U322" s="5">
        <f>U323*Inputs!V$7</f>
        <v>504.20825137981848</v>
      </c>
      <c r="V322" s="5">
        <f>V323*Inputs!W$7</f>
        <v>489.32542490588185</v>
      </c>
      <c r="W322" s="5">
        <f>W323*Inputs!X$7</f>
        <v>408.36464357381908</v>
      </c>
      <c r="Z322" s="21" t="s">
        <v>26</v>
      </c>
    </row>
    <row r="323" spans="2:26" x14ac:dyDescent="0.2">
      <c r="B323" s="9" t="s">
        <v>8</v>
      </c>
      <c r="C323" s="5">
        <f>C327*CAN!C328</f>
        <v>3959.8705511323492</v>
      </c>
      <c r="D323" s="5">
        <f>D327*CAN!D328</f>
        <v>3309.189481677593</v>
      </c>
      <c r="E323" s="5">
        <f>E327*CAN!E328</f>
        <v>3794.734461073504</v>
      </c>
      <c r="F323" s="5">
        <f>F327*CAN!F328</f>
        <v>3032.0136473905336</v>
      </c>
      <c r="G323" s="5">
        <f>G327*CAN!G328</f>
        <v>3145.1621315396178</v>
      </c>
      <c r="H323" s="5">
        <f>H327*CAN!H328</f>
        <v>3301.7916665966959</v>
      </c>
      <c r="I323" s="5">
        <f>I327*CAN!I328</f>
        <v>3390.2488721046234</v>
      </c>
      <c r="J323" s="5">
        <f>J327*CAN!J328</f>
        <v>2990.4427300758634</v>
      </c>
      <c r="K323" s="5">
        <f>K327*CAN!K328</f>
        <v>2995.8779609486551</v>
      </c>
      <c r="L323" s="5">
        <f>L327*CAN!L328</f>
        <v>2729.7609691635571</v>
      </c>
      <c r="M323" s="5">
        <f>M327*CAN!M328</f>
        <v>3794.584058120859</v>
      </c>
      <c r="N323" s="5">
        <f>N327*CAN!N328</f>
        <v>4163.3211034326841</v>
      </c>
      <c r="O323" s="5">
        <f>O327*CAN!O328</f>
        <v>3368.5161249484895</v>
      </c>
      <c r="P323" s="5">
        <f>P327*CAN!P328</f>
        <v>3318.8350401319808</v>
      </c>
      <c r="Q323" s="5">
        <f>Q327*CAN!Q328</f>
        <v>3267.8037665007414</v>
      </c>
      <c r="R323" s="5">
        <f>R327*CAN!R328</f>
        <v>2628.7029155012933</v>
      </c>
      <c r="S323" s="5">
        <f>S327*CAN!S328</f>
        <v>2790.0633050455226</v>
      </c>
      <c r="T323" s="5">
        <f>T327*CAN!T328</f>
        <v>3851.8120194136832</v>
      </c>
      <c r="U323" s="5">
        <f>U327*CAN!U328</f>
        <v>5042.0825137981847</v>
      </c>
      <c r="V323" s="5">
        <f>V327*CAN!V328</f>
        <v>4893.2542490588185</v>
      </c>
      <c r="W323" s="5">
        <f>W327*CAN!W328</f>
        <v>4083.6464357381906</v>
      </c>
      <c r="Z323" s="21" t="s">
        <v>26</v>
      </c>
    </row>
    <row r="324" spans="2:26" x14ac:dyDescent="0.2">
      <c r="B324" s="16" t="s">
        <v>6</v>
      </c>
      <c r="C324" s="5"/>
      <c r="D324" s="5"/>
      <c r="E324" s="5"/>
      <c r="F324" s="5"/>
      <c r="G324" s="5"/>
      <c r="H324" s="5"/>
      <c r="I324" s="5"/>
      <c r="J324" s="5"/>
      <c r="K324" s="5"/>
      <c r="L324" s="5"/>
      <c r="M324" s="5"/>
      <c r="N324" s="5"/>
      <c r="O324" s="5"/>
      <c r="P324" s="5"/>
      <c r="Q324" s="5"/>
      <c r="R324" s="5"/>
      <c r="S324" s="5"/>
      <c r="T324" s="5"/>
      <c r="U324" s="5"/>
      <c r="V324" s="5"/>
      <c r="W324" s="5"/>
    </row>
    <row r="325" spans="2:26" x14ac:dyDescent="0.2">
      <c r="B325" s="9" t="s">
        <v>8</v>
      </c>
      <c r="C325" s="5">
        <f>C327*CAN!C329</f>
        <v>17845.463989909847</v>
      </c>
      <c r="D325" s="5">
        <f>D327*CAN!D329</f>
        <v>15618.819456525578</v>
      </c>
      <c r="E325" s="5">
        <f>E327*CAN!E329</f>
        <v>16776.969533502092</v>
      </c>
      <c r="F325" s="5">
        <f>F327*CAN!F329</f>
        <v>14763.324879797816</v>
      </c>
      <c r="G325" s="5">
        <f>G327*CAN!G329</f>
        <v>15931.782364670087</v>
      </c>
      <c r="H325" s="5">
        <f>H327*CAN!H329</f>
        <v>16242.762365594757</v>
      </c>
      <c r="I325" s="5">
        <f>I327*CAN!I329</f>
        <v>18074.578867756616</v>
      </c>
      <c r="J325" s="5">
        <f>J327*CAN!J329</f>
        <v>18916.430809888519</v>
      </c>
      <c r="K325" s="5">
        <f>K327*CAN!K329</f>
        <v>21457.200226918187</v>
      </c>
      <c r="L325" s="5">
        <f>L327*CAN!L329</f>
        <v>20569.588492093375</v>
      </c>
      <c r="M325" s="5">
        <f>M327*CAN!M329</f>
        <v>24800.71851763071</v>
      </c>
      <c r="N325" s="5">
        <f>N327*CAN!N329</f>
        <v>27689.565386556664</v>
      </c>
      <c r="O325" s="5">
        <f>O327*CAN!O329</f>
        <v>23022.598157818124</v>
      </c>
      <c r="P325" s="5">
        <f>P327*CAN!P329</f>
        <v>22766.492121884432</v>
      </c>
      <c r="Q325" s="5">
        <f>Q327*CAN!Q329</f>
        <v>22926.685755280494</v>
      </c>
      <c r="R325" s="5">
        <f>R327*CAN!R329</f>
        <v>20218.75770247915</v>
      </c>
      <c r="S325" s="5">
        <f>S327*CAN!S329</f>
        <v>21104.927869057887</v>
      </c>
      <c r="T325" s="5">
        <f>T327*CAN!T329</f>
        <v>26240.643405701841</v>
      </c>
      <c r="U325" s="5">
        <f>U327*CAN!U329</f>
        <v>34319.984926582634</v>
      </c>
      <c r="V325" s="5">
        <f>V327*CAN!V329</f>
        <v>35038.262116864295</v>
      </c>
      <c r="W325" s="5">
        <f>W327*CAN!W329</f>
        <v>10275.986140946679</v>
      </c>
      <c r="Z325" s="21" t="s">
        <v>26</v>
      </c>
    </row>
    <row r="326" spans="2:26" x14ac:dyDescent="0.2">
      <c r="B326" s="15" t="s">
        <v>9</v>
      </c>
    </row>
    <row r="327" spans="2:26" x14ac:dyDescent="0.2">
      <c r="B327" s="9" t="s">
        <v>8</v>
      </c>
      <c r="C327" s="5">
        <f>C342/CAN!C343/1000</f>
        <v>21805.334541042201</v>
      </c>
      <c r="D327" s="5">
        <f>D342/CAN!D343/1000</f>
        <v>18928.008938203173</v>
      </c>
      <c r="E327" s="5">
        <f>E342/CAN!E343/1000</f>
        <v>20571.703994575593</v>
      </c>
      <c r="F327" s="5">
        <f>F342/CAN!F343/1000</f>
        <v>17795.338527188349</v>
      </c>
      <c r="G327" s="5">
        <f>G342/CAN!G343/1000</f>
        <v>19076.944496209704</v>
      </c>
      <c r="H327" s="5">
        <f>H342/CAN!H343/1000</f>
        <v>19544.554032191452</v>
      </c>
      <c r="I327" s="5">
        <f>I342/CAN!I343/1000</f>
        <v>21464.827739861237</v>
      </c>
      <c r="J327" s="5">
        <f>J342/CAN!J343/1000</f>
        <v>21906.873539964385</v>
      </c>
      <c r="K327" s="5">
        <f>K342/CAN!K343/1000</f>
        <v>24453.078187866842</v>
      </c>
      <c r="L327" s="5">
        <f>L342/CAN!L343/1000</f>
        <v>23299.349461256934</v>
      </c>
      <c r="M327" s="5">
        <f>M342/CAN!M343/1000</f>
        <v>28595.302575751572</v>
      </c>
      <c r="N327" s="5">
        <f>N342/CAN!N343/1000</f>
        <v>31852.886489989345</v>
      </c>
      <c r="O327" s="5">
        <f>O342/CAN!O343/1000</f>
        <v>26391.114282766612</v>
      </c>
      <c r="P327" s="5">
        <f>P342/CAN!P343/1000</f>
        <v>26085.327162016412</v>
      </c>
      <c r="Q327" s="5">
        <f>Q342/CAN!Q343/1000</f>
        <v>26194.489521781234</v>
      </c>
      <c r="R327" s="5">
        <f>R342/CAN!R343/1000</f>
        <v>22847.460617980443</v>
      </c>
      <c r="S327" s="5">
        <f>S342/CAN!S343/1000</f>
        <v>23894.991174103408</v>
      </c>
      <c r="T327" s="5">
        <f>T342/CAN!T343/1000</f>
        <v>30092.455425115528</v>
      </c>
      <c r="U327" s="5">
        <f>U342/CAN!U343/1000</f>
        <v>39362.067440380823</v>
      </c>
      <c r="V327" s="5">
        <f>V342/CAN!V343/1000</f>
        <v>39931.516365923118</v>
      </c>
      <c r="W327" s="5">
        <f>W342/CAN!W343/1000</f>
        <v>14359.632576684869</v>
      </c>
    </row>
    <row r="328" spans="2:26" x14ac:dyDescent="0.2">
      <c r="B328" s="17" t="s">
        <v>10</v>
      </c>
      <c r="C328" s="12">
        <f t="shared" ref="C328:W328" si="135">C323/C327</f>
        <v>0.1816009996856065</v>
      </c>
      <c r="D328" s="12">
        <f t="shared" si="135"/>
        <v>0.17483030003216665</v>
      </c>
      <c r="E328" s="12">
        <f t="shared" si="135"/>
        <v>0.18446378880787467</v>
      </c>
      <c r="F328" s="12">
        <f t="shared" si="135"/>
        <v>0.17038246520335174</v>
      </c>
      <c r="G328" s="12">
        <f t="shared" si="135"/>
        <v>0.16486718468801506</v>
      </c>
      <c r="H328" s="12">
        <f t="shared" si="135"/>
        <v>0.16893665934553326</v>
      </c>
      <c r="I328" s="12">
        <f t="shared" si="135"/>
        <v>0.15794437827277621</v>
      </c>
      <c r="J328" s="12">
        <f t="shared" si="135"/>
        <v>0.13650705220991224</v>
      </c>
      <c r="K328" s="12">
        <f t="shared" si="135"/>
        <v>0.12251537159993024</v>
      </c>
      <c r="L328" s="12">
        <f t="shared" si="135"/>
        <v>0.11716039427206798</v>
      </c>
      <c r="M328" s="12">
        <f t="shared" si="135"/>
        <v>0.13269955958915486</v>
      </c>
      <c r="N328" s="12">
        <f t="shared" si="135"/>
        <v>0.13070467270654179</v>
      </c>
      <c r="O328" s="12">
        <f t="shared" si="135"/>
        <v>0.12763826827683927</v>
      </c>
      <c r="P328" s="12">
        <f t="shared" si="135"/>
        <v>0.12722995650078067</v>
      </c>
      <c r="Q328" s="12">
        <f t="shared" si="135"/>
        <v>0.1247515727986796</v>
      </c>
      <c r="R328" s="12">
        <f t="shared" si="135"/>
        <v>0.11505448940056658</v>
      </c>
      <c r="S328" s="12">
        <f t="shared" si="135"/>
        <v>0.11676352105412367</v>
      </c>
      <c r="T328" s="12">
        <f t="shared" si="135"/>
        <v>0.12799925978120463</v>
      </c>
      <c r="U328" s="12">
        <f t="shared" si="135"/>
        <v>0.12809496151174227</v>
      </c>
      <c r="V328" s="12">
        <f t="shared" si="135"/>
        <v>0.12254115782176103</v>
      </c>
      <c r="W328" s="12">
        <f t="shared" si="135"/>
        <v>0.28438376914800978</v>
      </c>
    </row>
    <row r="329" spans="2:26" x14ac:dyDescent="0.2">
      <c r="B329" s="17" t="s">
        <v>11</v>
      </c>
      <c r="C329" s="12">
        <f t="shared" ref="C329:W329" si="136">C325/C327</f>
        <v>0.81839900031439328</v>
      </c>
      <c r="D329" s="12">
        <f t="shared" si="136"/>
        <v>0.82516969996783329</v>
      </c>
      <c r="E329" s="12">
        <f t="shared" si="136"/>
        <v>0.81553621119212549</v>
      </c>
      <c r="F329" s="12">
        <f t="shared" si="136"/>
        <v>0.82961753479664824</v>
      </c>
      <c r="G329" s="12">
        <f t="shared" si="136"/>
        <v>0.83513281531198502</v>
      </c>
      <c r="H329" s="12">
        <f t="shared" si="136"/>
        <v>0.83106334065446674</v>
      </c>
      <c r="I329" s="12">
        <f t="shared" si="136"/>
        <v>0.84205562172722392</v>
      </c>
      <c r="J329" s="12">
        <f t="shared" si="136"/>
        <v>0.86349294779008767</v>
      </c>
      <c r="K329" s="12">
        <f t="shared" si="136"/>
        <v>0.87748462840006969</v>
      </c>
      <c r="L329" s="12">
        <f t="shared" si="136"/>
        <v>0.88283960572793196</v>
      </c>
      <c r="M329" s="12">
        <f t="shared" si="136"/>
        <v>0.86730044041084509</v>
      </c>
      <c r="N329" s="12">
        <f t="shared" si="136"/>
        <v>0.86929532729345826</v>
      </c>
      <c r="O329" s="12">
        <f t="shared" si="136"/>
        <v>0.87236173172316078</v>
      </c>
      <c r="P329" s="12">
        <f t="shared" si="136"/>
        <v>0.87277004349921938</v>
      </c>
      <c r="Q329" s="12">
        <f t="shared" si="136"/>
        <v>0.87524842720132046</v>
      </c>
      <c r="R329" s="12">
        <f t="shared" si="136"/>
        <v>0.88494551059943338</v>
      </c>
      <c r="S329" s="12">
        <f t="shared" si="136"/>
        <v>0.88323647894587631</v>
      </c>
      <c r="T329" s="12">
        <f t="shared" si="136"/>
        <v>0.87200074021879526</v>
      </c>
      <c r="U329" s="12">
        <f t="shared" si="136"/>
        <v>0.87190503848825762</v>
      </c>
      <c r="V329" s="12">
        <f t="shared" si="136"/>
        <v>0.87745884217823888</v>
      </c>
      <c r="W329" s="12">
        <f t="shared" si="136"/>
        <v>0.71561623085199022</v>
      </c>
    </row>
    <row r="331" spans="2:26" x14ac:dyDescent="0.2">
      <c r="B331" s="8" t="s">
        <v>14</v>
      </c>
      <c r="C331" s="13"/>
    </row>
    <row r="332" spans="2:26" x14ac:dyDescent="0.2">
      <c r="B332" s="4" t="s">
        <v>18</v>
      </c>
      <c r="C332" s="5">
        <f>'[2]Table 14'!C$15*INDEX(Inputs!$D$30:$T$30,MATCH($A$1,Inputs!$D$27:$T$27,0))*1000</f>
        <v>55675.160999999993</v>
      </c>
      <c r="D332" s="5">
        <f>'[2]Table 14'!D$15*INDEX(Inputs!$D$30:$T$30,MATCH($A$1,Inputs!$D$27:$T$27,0))*1000</f>
        <v>45431.283600000002</v>
      </c>
      <c r="E332" s="5">
        <f>'[2]Table 14'!E$15*INDEX(Inputs!$D$30:$T$30,MATCH($A$1,Inputs!$D$27:$T$27,0))*1000</f>
        <v>52957.960199999994</v>
      </c>
      <c r="F332" s="5">
        <f>'[2]Table 14'!F$15*INDEX(Inputs!$D$30:$T$30,MATCH($A$1,Inputs!$D$27:$T$27,0))*1000</f>
        <v>48703.126499999998</v>
      </c>
      <c r="G332" s="5">
        <f>'[2]Table 14'!G$15*INDEX(Inputs!$D$30:$T$30,MATCH($A$1,Inputs!$D$27:$T$27,0))*1000</f>
        <v>51956.1198</v>
      </c>
      <c r="H332" s="5">
        <f>'[2]Table 14'!H$15*INDEX(Inputs!$D$30:$T$30,MATCH($A$1,Inputs!$D$27:$T$27,0))*1000</f>
        <v>52154.757000000005</v>
      </c>
      <c r="I332" s="5">
        <f>'[2]Table 14'!I$15*INDEX(Inputs!$D$30:$T$30,MATCH($A$1,Inputs!$D$27:$T$27,0))*1000</f>
        <v>53697.772800000006</v>
      </c>
      <c r="J332" s="5">
        <f>'[2]Table 14'!J$15*INDEX(Inputs!$D$30:$T$30,MATCH($A$1,Inputs!$D$27:$T$27,0))*1000</f>
        <v>53800.153200000001</v>
      </c>
      <c r="K332" s="5">
        <f>'[2]Table 14'!K$15*INDEX(Inputs!$D$30:$T$30,MATCH($A$1,Inputs!$D$27:$T$27,0))*1000</f>
        <v>56191.910400000008</v>
      </c>
      <c r="L332" s="5">
        <f>'[2]Table 14'!L$15*INDEX(Inputs!$D$30:$T$30,MATCH($A$1,Inputs!$D$27:$T$27,0))*1000</f>
        <v>51432.687899999997</v>
      </c>
      <c r="M332" s="5">
        <f>'[2]Table 14'!M$15*INDEX(Inputs!$D$30:$T$30,MATCH($A$1,Inputs!$D$27:$T$27,0))*1000</f>
        <v>57830.626800000005</v>
      </c>
      <c r="N332" s="5">
        <f>'[2]Table 14'!N$15*INDEX(Inputs!$D$30:$T$30,MATCH($A$1,Inputs!$D$27:$T$27,0))*1000</f>
        <v>60645.369599999998</v>
      </c>
      <c r="O332" s="5">
        <f>'[2]Table 14'!O$15*INDEX(Inputs!$D$30:$T$30,MATCH($A$1,Inputs!$D$27:$T$27,0))*1000</f>
        <v>54102.082500000004</v>
      </c>
      <c r="P332" s="5">
        <f>'[2]Table 14'!P$15*INDEX(Inputs!$D$30:$T$30,MATCH($A$1,Inputs!$D$27:$T$27,0))*1000</f>
        <v>55796.332499999997</v>
      </c>
      <c r="Q332" s="5">
        <f>'[2]Table 14'!Q$15*INDEX(Inputs!$D$30:$T$30,MATCH($A$1,Inputs!$D$27:$T$27,0))*1000</f>
        <v>51495.66</v>
      </c>
      <c r="R332" s="5">
        <f>'[2]Table 14'!R$15*INDEX(Inputs!$D$30:$T$30,MATCH($A$1,Inputs!$D$27:$T$27,0))*1000</f>
        <v>44050.271399999998</v>
      </c>
      <c r="S332" s="5">
        <f>'[2]Table 14'!S$15*INDEX(Inputs!$D$30:$T$30,MATCH($A$1,Inputs!$D$27:$T$27,0))*1000</f>
        <v>43027.789500000006</v>
      </c>
      <c r="T332" s="5">
        <f>'[2]Table 14'!T$15*INDEX(Inputs!$D$30:$T$30,MATCH($A$1,Inputs!$D$27:$T$27,0))*1000</f>
        <v>52876.5075</v>
      </c>
      <c r="U332" s="5">
        <f>'[2]Table 14'!U$15*INDEX(Inputs!$D$30:$T$30,MATCH($A$1,Inputs!$D$27:$T$27,0))*1000</f>
        <v>71598.42</v>
      </c>
      <c r="V332" s="5">
        <f>'[2]Table 14'!V$15*INDEX(Inputs!$D$30:$T$30,MATCH($A$1,Inputs!$D$27:$T$27,0))*1000</f>
        <v>71889.840000000011</v>
      </c>
      <c r="W332" s="5">
        <f>'[2]Table 14'!W$15*INDEX(Inputs!$D$30:$T$30,MATCH($A$1,Inputs!$D$27:$T$27,0))*1000</f>
        <v>36864.475200000001</v>
      </c>
      <c r="Z332" s="21" t="s">
        <v>26</v>
      </c>
    </row>
    <row r="333" spans="2:26" x14ac:dyDescent="0.2">
      <c r="B333" s="4" t="s">
        <v>19</v>
      </c>
      <c r="C333" s="5">
        <f>'[2]Table 14'!C$14*INDEX(Inputs!$D$30:$T$30,MATCH($A$1,Inputs!$D$27:$T$27,0))*1000</f>
        <v>709.66079999999999</v>
      </c>
      <c r="D333" s="5">
        <f>'[2]Table 14'!D$14*INDEX(Inputs!$D$30:$T$30,MATCH($A$1,Inputs!$D$27:$T$27,0))*1000</f>
        <v>686.72520000000009</v>
      </c>
      <c r="E333" s="5">
        <f>'[2]Table 14'!E$14*INDEX(Inputs!$D$30:$T$30,MATCH($A$1,Inputs!$D$27:$T$27,0))*1000</f>
        <v>671.63400000000001</v>
      </c>
      <c r="F333" s="5">
        <f>'[2]Table 14'!F$14*INDEX(Inputs!$D$30:$T$30,MATCH($A$1,Inputs!$D$27:$T$27,0))*1000</f>
        <v>592.0920000000001</v>
      </c>
      <c r="G333" s="5">
        <f>'[2]Table 14'!G$14*INDEX(Inputs!$D$30:$T$30,MATCH($A$1,Inputs!$D$27:$T$27,0))*1000</f>
        <v>635.4828</v>
      </c>
      <c r="H333" s="5">
        <f>'[2]Table 14'!H$14*INDEX(Inputs!$D$30:$T$30,MATCH($A$1,Inputs!$D$27:$T$27,0))*1000</f>
        <v>632.78549999999996</v>
      </c>
      <c r="I333" s="5">
        <f>'[2]Table 14'!I$14*INDEX(Inputs!$D$30:$T$30,MATCH($A$1,Inputs!$D$27:$T$27,0))*1000</f>
        <v>507.34080000000006</v>
      </c>
      <c r="J333" s="5">
        <f>'[2]Table 14'!J$14*INDEX(Inputs!$D$30:$T$30,MATCH($A$1,Inputs!$D$27:$T$27,0))*1000</f>
        <v>515.97539999999992</v>
      </c>
      <c r="K333" s="5">
        <f>'[2]Table 14'!K$14*INDEX(Inputs!$D$30:$T$30,MATCH($A$1,Inputs!$D$27:$T$27,0))*1000</f>
        <v>430.12799999999999</v>
      </c>
      <c r="L333" s="5">
        <f>'[2]Table 14'!L$14*INDEX(Inputs!$D$30:$T$30,MATCH($A$1,Inputs!$D$27:$T$27,0))*1000</f>
        <v>393.4323</v>
      </c>
      <c r="M333" s="5">
        <f>'[2]Table 14'!M$14*INDEX(Inputs!$D$30:$T$30,MATCH($A$1,Inputs!$D$27:$T$27,0))*1000</f>
        <v>312.49439999999998</v>
      </c>
      <c r="N333" s="5">
        <f>'[2]Table 14'!N$14*INDEX(Inputs!$D$30:$T$30,MATCH($A$1,Inputs!$D$27:$T$27,0))*1000</f>
        <v>324.03059999999999</v>
      </c>
      <c r="O333" s="5">
        <f>'[2]Table 14'!O$14*INDEX(Inputs!$D$30:$T$30,MATCH($A$1,Inputs!$D$27:$T$27,0))*1000</f>
        <v>361.14750000000004</v>
      </c>
      <c r="P333" s="5">
        <f>'[2]Table 14'!P$14*INDEX(Inputs!$D$30:$T$30,MATCH($A$1,Inputs!$D$27:$T$27,0))*1000</f>
        <v>309.26249999999999</v>
      </c>
      <c r="Q333" s="5">
        <f>'[2]Table 14'!Q$14*INDEX(Inputs!$D$30:$T$30,MATCH($A$1,Inputs!$D$27:$T$27,0))*1000</f>
        <v>285.435</v>
      </c>
      <c r="R333" s="5">
        <f>'[2]Table 14'!R$14*INDEX(Inputs!$D$30:$T$30,MATCH($A$1,Inputs!$D$27:$T$27,0))*1000</f>
        <v>315.25379999999996</v>
      </c>
      <c r="S333" s="5">
        <f>'[2]Table 14'!S$14*INDEX(Inputs!$D$30:$T$30,MATCH($A$1,Inputs!$D$27:$T$27,0))*1000</f>
        <v>344.7396</v>
      </c>
      <c r="T333" s="5">
        <f>'[2]Table 14'!T$14*INDEX(Inputs!$D$30:$T$30,MATCH($A$1,Inputs!$D$27:$T$27,0))*1000</f>
        <v>277.78500000000003</v>
      </c>
      <c r="U333" s="5">
        <f>'[2]Table 14'!U$14*INDEX(Inputs!$D$30:$T$30,MATCH($A$1,Inputs!$D$27:$T$27,0))*1000</f>
        <v>279.18</v>
      </c>
      <c r="V333" s="5">
        <f>'[2]Table 14'!V$14*INDEX(Inputs!$D$30:$T$30,MATCH($A$1,Inputs!$D$27:$T$27,0))*1000</f>
        <v>338.73840000000001</v>
      </c>
      <c r="W333" s="5">
        <f>'[2]Table 14'!W$14*INDEX(Inputs!$D$30:$T$30,MATCH($A$1,Inputs!$D$27:$T$27,0))*1000</f>
        <v>217.23660000000001</v>
      </c>
      <c r="Z333" s="21" t="s">
        <v>26</v>
      </c>
    </row>
    <row r="334" spans="2:26" x14ac:dyDescent="0.2">
      <c r="B334" s="4" t="s">
        <v>16</v>
      </c>
      <c r="C334" s="5"/>
      <c r="D334" s="5"/>
      <c r="E334" s="5"/>
      <c r="F334" s="5"/>
      <c r="G334" s="5"/>
      <c r="H334" s="5"/>
      <c r="I334" s="5"/>
      <c r="J334" s="5"/>
      <c r="K334" s="5"/>
      <c r="L334" s="5"/>
      <c r="M334" s="5"/>
      <c r="N334" s="5"/>
      <c r="O334" s="5"/>
      <c r="P334" s="5"/>
      <c r="Q334" s="5"/>
      <c r="R334" s="5"/>
      <c r="S334" s="5"/>
      <c r="T334" s="5"/>
      <c r="U334" s="5"/>
      <c r="V334" s="5"/>
      <c r="W334" s="5"/>
    </row>
    <row r="335" spans="2:26" x14ac:dyDescent="0.2">
      <c r="B335" s="4" t="s">
        <v>21</v>
      </c>
      <c r="C335" s="5"/>
      <c r="D335" s="5"/>
      <c r="E335" s="5"/>
      <c r="F335" s="5"/>
      <c r="G335" s="5"/>
      <c r="H335" s="5"/>
      <c r="I335" s="5"/>
      <c r="J335" s="5"/>
      <c r="K335" s="5"/>
      <c r="L335" s="5"/>
      <c r="M335" s="5"/>
      <c r="N335" s="5"/>
      <c r="O335" s="5"/>
      <c r="P335" s="5"/>
      <c r="Q335" s="5"/>
      <c r="R335" s="5"/>
      <c r="S335" s="5"/>
      <c r="T335" s="5"/>
      <c r="U335" s="5"/>
      <c r="V335" s="5"/>
      <c r="W335" s="5"/>
    </row>
    <row r="336" spans="2:26" x14ac:dyDescent="0.2">
      <c r="B336" s="4" t="s">
        <v>20</v>
      </c>
      <c r="C336" s="5"/>
      <c r="D336" s="5"/>
      <c r="E336" s="5"/>
      <c r="F336" s="5"/>
      <c r="G336" s="5"/>
      <c r="H336" s="5"/>
      <c r="I336" s="5"/>
      <c r="J336" s="5"/>
      <c r="K336" s="5"/>
      <c r="L336" s="5"/>
      <c r="M336" s="5"/>
      <c r="N336" s="5"/>
      <c r="O336" s="5"/>
      <c r="P336" s="5"/>
      <c r="Q336" s="5"/>
      <c r="R336" s="5"/>
      <c r="S336" s="5"/>
      <c r="T336" s="5"/>
      <c r="U336" s="5"/>
      <c r="V336" s="5"/>
      <c r="W336" s="5"/>
    </row>
    <row r="337" spans="1:23" x14ac:dyDescent="0.2">
      <c r="B337" s="4" t="s">
        <v>0</v>
      </c>
      <c r="C337" s="5"/>
      <c r="D337" s="5"/>
      <c r="E337" s="5"/>
      <c r="F337" s="5"/>
      <c r="G337" s="5"/>
      <c r="H337" s="5"/>
      <c r="I337" s="5"/>
      <c r="J337" s="5"/>
      <c r="K337" s="5"/>
      <c r="L337" s="5"/>
      <c r="M337" s="5"/>
      <c r="N337" s="5"/>
      <c r="O337" s="5"/>
      <c r="P337" s="5"/>
      <c r="Q337" s="5"/>
      <c r="R337" s="5"/>
      <c r="S337" s="5"/>
      <c r="T337" s="5"/>
      <c r="U337" s="5"/>
      <c r="V337" s="5"/>
      <c r="W337" s="5"/>
    </row>
    <row r="338" spans="1:23" x14ac:dyDescent="0.2">
      <c r="B338" s="4" t="s">
        <v>22</v>
      </c>
      <c r="C338" s="5"/>
      <c r="D338" s="5"/>
      <c r="E338" s="5"/>
      <c r="F338" s="5"/>
      <c r="G338" s="5"/>
      <c r="H338" s="5"/>
      <c r="I338" s="5"/>
      <c r="J338" s="5"/>
      <c r="K338" s="5"/>
      <c r="L338" s="5"/>
      <c r="M338" s="5"/>
      <c r="N338" s="5"/>
      <c r="O338" s="5"/>
      <c r="P338" s="5"/>
      <c r="Q338" s="5"/>
      <c r="R338" s="5"/>
      <c r="S338" s="5"/>
      <c r="T338" s="5"/>
      <c r="U338" s="5"/>
      <c r="V338" s="5"/>
      <c r="W338" s="5"/>
    </row>
    <row r="339" spans="1:23" x14ac:dyDescent="0.2">
      <c r="B339" s="4" t="s">
        <v>23</v>
      </c>
      <c r="C339" s="5"/>
      <c r="D339" s="5"/>
      <c r="E339" s="5"/>
      <c r="F339" s="5"/>
      <c r="G339" s="5"/>
      <c r="H339" s="5"/>
      <c r="I339" s="5"/>
      <c r="J339" s="5"/>
      <c r="K339" s="5"/>
      <c r="L339" s="5"/>
      <c r="M339" s="5"/>
      <c r="N339" s="5"/>
      <c r="O339" s="5"/>
      <c r="P339" s="5"/>
      <c r="Q339" s="5"/>
      <c r="R339" s="5"/>
      <c r="S339" s="5"/>
      <c r="T339" s="5"/>
      <c r="U339" s="5"/>
      <c r="V339" s="5"/>
      <c r="W339" s="5"/>
    </row>
    <row r="340" spans="1:23" x14ac:dyDescent="0.2">
      <c r="B340" s="4" t="s">
        <v>17</v>
      </c>
      <c r="C340" s="5"/>
      <c r="D340" s="5"/>
      <c r="E340" s="5"/>
      <c r="F340" s="5"/>
      <c r="G340" s="5"/>
      <c r="H340" s="5"/>
      <c r="I340" s="5"/>
      <c r="J340" s="5"/>
      <c r="K340" s="5"/>
      <c r="L340" s="5"/>
      <c r="M340" s="5"/>
      <c r="N340" s="5"/>
      <c r="O340" s="5"/>
      <c r="P340" s="5"/>
      <c r="Q340" s="5"/>
      <c r="R340" s="5"/>
      <c r="S340" s="5"/>
      <c r="T340" s="5"/>
      <c r="U340" s="5"/>
      <c r="V340" s="5"/>
      <c r="W340" s="5"/>
    </row>
    <row r="341" spans="1:23" x14ac:dyDescent="0.2">
      <c r="B341" s="4" t="s">
        <v>1</v>
      </c>
      <c r="C341" s="5"/>
      <c r="D341" s="5"/>
      <c r="E341" s="5"/>
      <c r="F341" s="5"/>
      <c r="G341" s="5"/>
      <c r="H341" s="5"/>
      <c r="I341" s="5"/>
      <c r="J341" s="5"/>
      <c r="K341" s="5"/>
      <c r="L341" s="5"/>
      <c r="M341" s="5"/>
      <c r="N341" s="5"/>
      <c r="O341" s="5"/>
      <c r="P341" s="5"/>
      <c r="Q341" s="5"/>
      <c r="R341" s="5"/>
      <c r="S341" s="5"/>
      <c r="T341" s="5"/>
      <c r="U341" s="5"/>
      <c r="V341" s="5"/>
      <c r="W341" s="5"/>
    </row>
    <row r="342" spans="1:23" x14ac:dyDescent="0.2">
      <c r="B342" s="15" t="s">
        <v>9</v>
      </c>
      <c r="C342" s="19">
        <f t="shared" ref="C342:W342" si="137">SUM(C332:C341)</f>
        <v>56384.821799999991</v>
      </c>
      <c r="D342" s="19">
        <f t="shared" si="137"/>
        <v>46118.008800000003</v>
      </c>
      <c r="E342" s="19">
        <f t="shared" si="137"/>
        <v>53629.594199999992</v>
      </c>
      <c r="F342" s="19">
        <f t="shared" si="137"/>
        <v>49295.218499999995</v>
      </c>
      <c r="G342" s="19">
        <f t="shared" si="137"/>
        <v>52591.602599999998</v>
      </c>
      <c r="H342" s="19">
        <f t="shared" si="137"/>
        <v>52787.542500000003</v>
      </c>
      <c r="I342" s="19">
        <f t="shared" si="137"/>
        <v>54205.113600000004</v>
      </c>
      <c r="J342" s="19">
        <f t="shared" si="137"/>
        <v>54316.128600000004</v>
      </c>
      <c r="K342" s="19">
        <f t="shared" si="137"/>
        <v>56622.038400000005</v>
      </c>
      <c r="L342" s="19">
        <f t="shared" si="137"/>
        <v>51826.120199999998</v>
      </c>
      <c r="M342" s="19">
        <f t="shared" si="137"/>
        <v>58143.121200000009</v>
      </c>
      <c r="N342" s="19">
        <f t="shared" si="137"/>
        <v>60969.400199999996</v>
      </c>
      <c r="O342" s="19">
        <f t="shared" si="137"/>
        <v>54463.23</v>
      </c>
      <c r="P342" s="19">
        <f t="shared" si="137"/>
        <v>56105.594999999994</v>
      </c>
      <c r="Q342" s="19">
        <f t="shared" si="137"/>
        <v>51781.095000000001</v>
      </c>
      <c r="R342" s="19">
        <f t="shared" si="137"/>
        <v>44365.525199999996</v>
      </c>
      <c r="S342" s="19">
        <f t="shared" si="137"/>
        <v>43372.529100000007</v>
      </c>
      <c r="T342" s="19">
        <f t="shared" si="137"/>
        <v>53154.292500000003</v>
      </c>
      <c r="U342" s="19">
        <f t="shared" si="137"/>
        <v>71877.599999999991</v>
      </c>
      <c r="V342" s="19">
        <f t="shared" si="137"/>
        <v>72228.578400000013</v>
      </c>
      <c r="W342" s="19">
        <f t="shared" si="137"/>
        <v>37081.711799999997</v>
      </c>
    </row>
    <row r="343" spans="1:23" x14ac:dyDescent="0.2">
      <c r="A343" s="3" t="s">
        <v>80</v>
      </c>
      <c r="B343" s="26" t="s">
        <v>91</v>
      </c>
      <c r="C343" s="25">
        <f>C342/C325/1000</f>
        <v>3.1596164623055472E-3</v>
      </c>
      <c r="D343" s="25">
        <f t="shared" ref="D343:W343" si="138">D342/D325/1000</f>
        <v>2.9527205259250113E-3</v>
      </c>
      <c r="E343" s="25">
        <f t="shared" si="138"/>
        <v>3.1966198718371957E-3</v>
      </c>
      <c r="F343" s="25">
        <f t="shared" si="138"/>
        <v>3.3390322912595209E-3</v>
      </c>
      <c r="G343" s="25">
        <f t="shared" si="138"/>
        <v>3.3010495245419488E-3</v>
      </c>
      <c r="H343" s="25">
        <f t="shared" si="138"/>
        <v>3.2499116413728987E-3</v>
      </c>
      <c r="I343" s="25">
        <f t="shared" si="138"/>
        <v>2.9989696576940409E-3</v>
      </c>
      <c r="J343" s="25">
        <f t="shared" si="138"/>
        <v>2.8713729955656526E-3</v>
      </c>
      <c r="K343" s="25">
        <f t="shared" si="138"/>
        <v>2.6388362787875428E-3</v>
      </c>
      <c r="L343" s="25">
        <f t="shared" si="138"/>
        <v>2.519550657025596E-3</v>
      </c>
      <c r="M343" s="25">
        <f t="shared" si="138"/>
        <v>2.3444127700843159E-3</v>
      </c>
      <c r="N343" s="25">
        <f t="shared" si="138"/>
        <v>2.2018908332017647E-3</v>
      </c>
      <c r="O343" s="25">
        <f t="shared" si="138"/>
        <v>2.3656422106079771E-3</v>
      </c>
      <c r="P343" s="25">
        <f t="shared" si="138"/>
        <v>2.4643934910845641E-3</v>
      </c>
      <c r="Q343" s="25">
        <f t="shared" si="138"/>
        <v>2.2585512599907175E-3</v>
      </c>
      <c r="R343" s="25">
        <f t="shared" si="138"/>
        <v>2.1942755263623368E-3</v>
      </c>
      <c r="S343" s="25">
        <f t="shared" si="138"/>
        <v>2.0550901367253115E-3</v>
      </c>
      <c r="T343" s="25">
        <f t="shared" si="138"/>
        <v>2.0256474537682289E-3</v>
      </c>
      <c r="U343" s="25">
        <f t="shared" si="138"/>
        <v>2.0943365841727692E-3</v>
      </c>
      <c r="V343" s="25">
        <f t="shared" si="138"/>
        <v>2.061420117216248E-3</v>
      </c>
      <c r="W343" s="25">
        <f t="shared" si="138"/>
        <v>3.6085793899858091E-3</v>
      </c>
    </row>
    <row r="345" spans="1:23" x14ac:dyDescent="0.2">
      <c r="B345" s="4" t="s">
        <v>18</v>
      </c>
      <c r="C345" s="11">
        <f t="shared" ref="C345:W345" si="139">IFERROR(C332/C342,0)</f>
        <v>0.98741397458845925</v>
      </c>
      <c r="D345" s="11">
        <f t="shared" si="139"/>
        <v>0.98510939180010737</v>
      </c>
      <c r="E345" s="11">
        <f t="shared" si="139"/>
        <v>0.98747642957179049</v>
      </c>
      <c r="F345" s="11">
        <f t="shared" si="139"/>
        <v>0.98798885534912484</v>
      </c>
      <c r="G345" s="11">
        <f t="shared" si="139"/>
        <v>0.98791664888340947</v>
      </c>
      <c r="H345" s="11">
        <f t="shared" si="139"/>
        <v>0.9880125978586709</v>
      </c>
      <c r="I345" s="11">
        <f t="shared" si="139"/>
        <v>0.99064035168814779</v>
      </c>
      <c r="J345" s="11">
        <f t="shared" si="139"/>
        <v>0.99050051221802282</v>
      </c>
      <c r="K345" s="11">
        <f t="shared" si="139"/>
        <v>0.9924035232189734</v>
      </c>
      <c r="L345" s="11">
        <f t="shared" si="139"/>
        <v>0.99240860981910817</v>
      </c>
      <c r="M345" s="11">
        <f t="shared" si="139"/>
        <v>0.99462542784854824</v>
      </c>
      <c r="N345" s="11">
        <f t="shared" si="139"/>
        <v>0.99468535693418225</v>
      </c>
      <c r="O345" s="11">
        <f t="shared" si="139"/>
        <v>0.99336896654862372</v>
      </c>
      <c r="P345" s="11">
        <f t="shared" si="139"/>
        <v>0.99448784920648292</v>
      </c>
      <c r="Q345" s="11">
        <f t="shared" si="139"/>
        <v>0.99448766002341205</v>
      </c>
      <c r="R345" s="11">
        <f t="shared" si="139"/>
        <v>0.99289417180166728</v>
      </c>
      <c r="S345" s="11">
        <f t="shared" si="139"/>
        <v>0.99205166018321955</v>
      </c>
      <c r="T345" s="11">
        <f t="shared" si="139"/>
        <v>0.99477398744419365</v>
      </c>
      <c r="U345" s="11">
        <f t="shared" si="139"/>
        <v>0.99611589702494252</v>
      </c>
      <c r="V345" s="11">
        <f t="shared" si="139"/>
        <v>0.99531018874379507</v>
      </c>
      <c r="W345" s="11">
        <f t="shared" si="139"/>
        <v>0.99414167821669985</v>
      </c>
    </row>
    <row r="346" spans="1:23" x14ac:dyDescent="0.2">
      <c r="B346" s="4" t="s">
        <v>19</v>
      </c>
      <c r="C346" s="11">
        <f t="shared" ref="C346:W346" si="140">IFERROR(C333/C342,0)</f>
        <v>1.2586025411540807E-2</v>
      </c>
      <c r="D346" s="11">
        <f t="shared" si="140"/>
        <v>1.4890608199892621E-2</v>
      </c>
      <c r="E346" s="11">
        <f t="shared" si="140"/>
        <v>1.2523570428209582E-2</v>
      </c>
      <c r="F346" s="11">
        <f t="shared" si="140"/>
        <v>1.201114465087522E-2</v>
      </c>
      <c r="G346" s="11">
        <f t="shared" si="140"/>
        <v>1.2083351116590618E-2</v>
      </c>
      <c r="H346" s="11">
        <f t="shared" si="140"/>
        <v>1.1987402141329082E-2</v>
      </c>
      <c r="I346" s="11">
        <f t="shared" si="140"/>
        <v>9.359648311852261E-3</v>
      </c>
      <c r="J346" s="11">
        <f t="shared" si="140"/>
        <v>9.4994877819771541E-3</v>
      </c>
      <c r="K346" s="11">
        <f t="shared" si="140"/>
        <v>7.5964767810266605E-3</v>
      </c>
      <c r="L346" s="11">
        <f t="shared" si="140"/>
        <v>7.5913901808918353E-3</v>
      </c>
      <c r="M346" s="11">
        <f t="shared" si="140"/>
        <v>5.374572151451683E-3</v>
      </c>
      <c r="N346" s="11">
        <f t="shared" si="140"/>
        <v>5.3146430658177939E-3</v>
      </c>
      <c r="O346" s="11">
        <f t="shared" si="140"/>
        <v>6.6310334513762772E-3</v>
      </c>
      <c r="P346" s="11">
        <f t="shared" si="140"/>
        <v>5.5121507935171178E-3</v>
      </c>
      <c r="Q346" s="11">
        <f t="shared" si="140"/>
        <v>5.5123399765879804E-3</v>
      </c>
      <c r="R346" s="11">
        <f t="shared" si="140"/>
        <v>7.1058281983326999E-3</v>
      </c>
      <c r="S346" s="11">
        <f t="shared" si="140"/>
        <v>7.948339816780477E-3</v>
      </c>
      <c r="T346" s="11">
        <f t="shared" si="140"/>
        <v>5.2260125558062876E-3</v>
      </c>
      <c r="U346" s="11">
        <f t="shared" si="140"/>
        <v>3.8841029750575984E-3</v>
      </c>
      <c r="V346" s="11">
        <f t="shared" si="140"/>
        <v>4.6898112562049257E-3</v>
      </c>
      <c r="W346" s="11">
        <f t="shared" si="140"/>
        <v>5.8583217833001987E-3</v>
      </c>
    </row>
    <row r="347" spans="1:23" x14ac:dyDescent="0.2">
      <c r="B347" s="4" t="s">
        <v>16</v>
      </c>
      <c r="C347" s="11">
        <f t="shared" ref="C347:W347" si="141">IFERROR(C334/C342,0)</f>
        <v>0</v>
      </c>
      <c r="D347" s="11">
        <f t="shared" si="141"/>
        <v>0</v>
      </c>
      <c r="E347" s="11">
        <f t="shared" si="141"/>
        <v>0</v>
      </c>
      <c r="F347" s="11">
        <f t="shared" si="141"/>
        <v>0</v>
      </c>
      <c r="G347" s="11">
        <f t="shared" si="141"/>
        <v>0</v>
      </c>
      <c r="H347" s="11">
        <f t="shared" si="141"/>
        <v>0</v>
      </c>
      <c r="I347" s="11">
        <f t="shared" si="141"/>
        <v>0</v>
      </c>
      <c r="J347" s="11">
        <f t="shared" si="141"/>
        <v>0</v>
      </c>
      <c r="K347" s="11">
        <f t="shared" si="141"/>
        <v>0</v>
      </c>
      <c r="L347" s="11">
        <f t="shared" si="141"/>
        <v>0</v>
      </c>
      <c r="M347" s="11">
        <f t="shared" si="141"/>
        <v>0</v>
      </c>
      <c r="N347" s="11">
        <f t="shared" si="141"/>
        <v>0</v>
      </c>
      <c r="O347" s="11">
        <f t="shared" si="141"/>
        <v>0</v>
      </c>
      <c r="P347" s="11">
        <f t="shared" si="141"/>
        <v>0</v>
      </c>
      <c r="Q347" s="11">
        <f t="shared" si="141"/>
        <v>0</v>
      </c>
      <c r="R347" s="11">
        <f t="shared" si="141"/>
        <v>0</v>
      </c>
      <c r="S347" s="11">
        <f t="shared" si="141"/>
        <v>0</v>
      </c>
      <c r="T347" s="11">
        <f t="shared" si="141"/>
        <v>0</v>
      </c>
      <c r="U347" s="11">
        <f t="shared" si="141"/>
        <v>0</v>
      </c>
      <c r="V347" s="11">
        <f t="shared" si="141"/>
        <v>0</v>
      </c>
      <c r="W347" s="11">
        <f t="shared" si="141"/>
        <v>0</v>
      </c>
    </row>
    <row r="348" spans="1:23" x14ac:dyDescent="0.2">
      <c r="B348" s="4" t="s">
        <v>21</v>
      </c>
      <c r="C348" s="11">
        <f t="shared" ref="C348:W348" si="142">IFERROR(C335/C342,0)</f>
        <v>0</v>
      </c>
      <c r="D348" s="11">
        <f t="shared" si="142"/>
        <v>0</v>
      </c>
      <c r="E348" s="11">
        <f t="shared" si="142"/>
        <v>0</v>
      </c>
      <c r="F348" s="11">
        <f t="shared" si="142"/>
        <v>0</v>
      </c>
      <c r="G348" s="11">
        <f t="shared" si="142"/>
        <v>0</v>
      </c>
      <c r="H348" s="11">
        <f t="shared" si="142"/>
        <v>0</v>
      </c>
      <c r="I348" s="11">
        <f t="shared" si="142"/>
        <v>0</v>
      </c>
      <c r="J348" s="11">
        <f t="shared" si="142"/>
        <v>0</v>
      </c>
      <c r="K348" s="11">
        <f t="shared" si="142"/>
        <v>0</v>
      </c>
      <c r="L348" s="11">
        <f t="shared" si="142"/>
        <v>0</v>
      </c>
      <c r="M348" s="11">
        <f t="shared" si="142"/>
        <v>0</v>
      </c>
      <c r="N348" s="11">
        <f t="shared" si="142"/>
        <v>0</v>
      </c>
      <c r="O348" s="11">
        <f t="shared" si="142"/>
        <v>0</v>
      </c>
      <c r="P348" s="11">
        <f t="shared" si="142"/>
        <v>0</v>
      </c>
      <c r="Q348" s="11">
        <f t="shared" si="142"/>
        <v>0</v>
      </c>
      <c r="R348" s="11">
        <f t="shared" si="142"/>
        <v>0</v>
      </c>
      <c r="S348" s="11">
        <f t="shared" si="142"/>
        <v>0</v>
      </c>
      <c r="T348" s="11">
        <f t="shared" si="142"/>
        <v>0</v>
      </c>
      <c r="U348" s="11">
        <f t="shared" si="142"/>
        <v>0</v>
      </c>
      <c r="V348" s="11">
        <f t="shared" si="142"/>
        <v>0</v>
      </c>
      <c r="W348" s="11">
        <f t="shared" si="142"/>
        <v>0</v>
      </c>
    </row>
    <row r="349" spans="1:23" x14ac:dyDescent="0.2">
      <c r="B349" s="4" t="s">
        <v>20</v>
      </c>
      <c r="C349" s="11">
        <f t="shared" ref="C349:W349" si="143">IFERROR(C336/C342,0)</f>
        <v>0</v>
      </c>
      <c r="D349" s="11">
        <f t="shared" si="143"/>
        <v>0</v>
      </c>
      <c r="E349" s="11">
        <f t="shared" si="143"/>
        <v>0</v>
      </c>
      <c r="F349" s="11">
        <f t="shared" si="143"/>
        <v>0</v>
      </c>
      <c r="G349" s="11">
        <f t="shared" si="143"/>
        <v>0</v>
      </c>
      <c r="H349" s="11">
        <f t="shared" si="143"/>
        <v>0</v>
      </c>
      <c r="I349" s="11">
        <f t="shared" si="143"/>
        <v>0</v>
      </c>
      <c r="J349" s="11">
        <f t="shared" si="143"/>
        <v>0</v>
      </c>
      <c r="K349" s="11">
        <f t="shared" si="143"/>
        <v>0</v>
      </c>
      <c r="L349" s="11">
        <f t="shared" si="143"/>
        <v>0</v>
      </c>
      <c r="M349" s="11">
        <f t="shared" si="143"/>
        <v>0</v>
      </c>
      <c r="N349" s="11">
        <f t="shared" si="143"/>
        <v>0</v>
      </c>
      <c r="O349" s="11">
        <f t="shared" si="143"/>
        <v>0</v>
      </c>
      <c r="P349" s="11">
        <f t="shared" si="143"/>
        <v>0</v>
      </c>
      <c r="Q349" s="11">
        <f t="shared" si="143"/>
        <v>0</v>
      </c>
      <c r="R349" s="11">
        <f t="shared" si="143"/>
        <v>0</v>
      </c>
      <c r="S349" s="11">
        <f t="shared" si="143"/>
        <v>0</v>
      </c>
      <c r="T349" s="11">
        <f t="shared" si="143"/>
        <v>0</v>
      </c>
      <c r="U349" s="11">
        <f t="shared" si="143"/>
        <v>0</v>
      </c>
      <c r="V349" s="11">
        <f t="shared" si="143"/>
        <v>0</v>
      </c>
      <c r="W349" s="11">
        <f t="shared" si="143"/>
        <v>0</v>
      </c>
    </row>
    <row r="350" spans="1:23" x14ac:dyDescent="0.2">
      <c r="B350" s="4" t="s">
        <v>0</v>
      </c>
      <c r="C350" s="11">
        <f t="shared" ref="C350:W350" si="144">IFERROR(C337/C342,0)</f>
        <v>0</v>
      </c>
      <c r="D350" s="11">
        <f t="shared" si="144"/>
        <v>0</v>
      </c>
      <c r="E350" s="11">
        <f t="shared" si="144"/>
        <v>0</v>
      </c>
      <c r="F350" s="11">
        <f t="shared" si="144"/>
        <v>0</v>
      </c>
      <c r="G350" s="11">
        <f t="shared" si="144"/>
        <v>0</v>
      </c>
      <c r="H350" s="11">
        <f t="shared" si="144"/>
        <v>0</v>
      </c>
      <c r="I350" s="11">
        <f t="shared" si="144"/>
        <v>0</v>
      </c>
      <c r="J350" s="11">
        <f t="shared" si="144"/>
        <v>0</v>
      </c>
      <c r="K350" s="11">
        <f t="shared" si="144"/>
        <v>0</v>
      </c>
      <c r="L350" s="11">
        <f t="shared" si="144"/>
        <v>0</v>
      </c>
      <c r="M350" s="11">
        <f t="shared" si="144"/>
        <v>0</v>
      </c>
      <c r="N350" s="11">
        <f t="shared" si="144"/>
        <v>0</v>
      </c>
      <c r="O350" s="11">
        <f t="shared" si="144"/>
        <v>0</v>
      </c>
      <c r="P350" s="11">
        <f t="shared" si="144"/>
        <v>0</v>
      </c>
      <c r="Q350" s="11">
        <f t="shared" si="144"/>
        <v>0</v>
      </c>
      <c r="R350" s="11">
        <f t="shared" si="144"/>
        <v>0</v>
      </c>
      <c r="S350" s="11">
        <f t="shared" si="144"/>
        <v>0</v>
      </c>
      <c r="T350" s="11">
        <f t="shared" si="144"/>
        <v>0</v>
      </c>
      <c r="U350" s="11">
        <f t="shared" si="144"/>
        <v>0</v>
      </c>
      <c r="V350" s="11">
        <f t="shared" si="144"/>
        <v>0</v>
      </c>
      <c r="W350" s="11">
        <f t="shared" si="144"/>
        <v>0</v>
      </c>
    </row>
    <row r="351" spans="1:23" x14ac:dyDescent="0.2">
      <c r="B351" s="4" t="s">
        <v>22</v>
      </c>
      <c r="C351" s="11">
        <f t="shared" ref="C351:W351" si="145">IFERROR(C338/C342,0)</f>
        <v>0</v>
      </c>
      <c r="D351" s="11">
        <f t="shared" si="145"/>
        <v>0</v>
      </c>
      <c r="E351" s="11">
        <f t="shared" si="145"/>
        <v>0</v>
      </c>
      <c r="F351" s="11">
        <f t="shared" si="145"/>
        <v>0</v>
      </c>
      <c r="G351" s="11">
        <f t="shared" si="145"/>
        <v>0</v>
      </c>
      <c r="H351" s="11">
        <f t="shared" si="145"/>
        <v>0</v>
      </c>
      <c r="I351" s="11">
        <f t="shared" si="145"/>
        <v>0</v>
      </c>
      <c r="J351" s="11">
        <f t="shared" si="145"/>
        <v>0</v>
      </c>
      <c r="K351" s="11">
        <f t="shared" si="145"/>
        <v>0</v>
      </c>
      <c r="L351" s="11">
        <f t="shared" si="145"/>
        <v>0</v>
      </c>
      <c r="M351" s="11">
        <f t="shared" si="145"/>
        <v>0</v>
      </c>
      <c r="N351" s="11">
        <f t="shared" si="145"/>
        <v>0</v>
      </c>
      <c r="O351" s="11">
        <f t="shared" si="145"/>
        <v>0</v>
      </c>
      <c r="P351" s="11">
        <f t="shared" si="145"/>
        <v>0</v>
      </c>
      <c r="Q351" s="11">
        <f t="shared" si="145"/>
        <v>0</v>
      </c>
      <c r="R351" s="11">
        <f t="shared" si="145"/>
        <v>0</v>
      </c>
      <c r="S351" s="11">
        <f t="shared" si="145"/>
        <v>0</v>
      </c>
      <c r="T351" s="11">
        <f t="shared" si="145"/>
        <v>0</v>
      </c>
      <c r="U351" s="11">
        <f t="shared" si="145"/>
        <v>0</v>
      </c>
      <c r="V351" s="11">
        <f t="shared" si="145"/>
        <v>0</v>
      </c>
      <c r="W351" s="11">
        <f t="shared" si="145"/>
        <v>0</v>
      </c>
    </row>
    <row r="352" spans="1:23" x14ac:dyDescent="0.2">
      <c r="B352" s="4" t="s">
        <v>23</v>
      </c>
      <c r="C352" s="11">
        <f t="shared" ref="C352:W352" si="146">IFERROR(C339/C342,0)</f>
        <v>0</v>
      </c>
      <c r="D352" s="11">
        <f t="shared" si="146"/>
        <v>0</v>
      </c>
      <c r="E352" s="11">
        <f t="shared" si="146"/>
        <v>0</v>
      </c>
      <c r="F352" s="11">
        <f t="shared" si="146"/>
        <v>0</v>
      </c>
      <c r="G352" s="11">
        <f t="shared" si="146"/>
        <v>0</v>
      </c>
      <c r="H352" s="11">
        <f t="shared" si="146"/>
        <v>0</v>
      </c>
      <c r="I352" s="11">
        <f t="shared" si="146"/>
        <v>0</v>
      </c>
      <c r="J352" s="11">
        <f t="shared" si="146"/>
        <v>0</v>
      </c>
      <c r="K352" s="11">
        <f t="shared" si="146"/>
        <v>0</v>
      </c>
      <c r="L352" s="11">
        <f t="shared" si="146"/>
        <v>0</v>
      </c>
      <c r="M352" s="11">
        <f t="shared" si="146"/>
        <v>0</v>
      </c>
      <c r="N352" s="11">
        <f t="shared" si="146"/>
        <v>0</v>
      </c>
      <c r="O352" s="11">
        <f t="shared" si="146"/>
        <v>0</v>
      </c>
      <c r="P352" s="11">
        <f t="shared" si="146"/>
        <v>0</v>
      </c>
      <c r="Q352" s="11">
        <f t="shared" si="146"/>
        <v>0</v>
      </c>
      <c r="R352" s="11">
        <f t="shared" si="146"/>
        <v>0</v>
      </c>
      <c r="S352" s="11">
        <f t="shared" si="146"/>
        <v>0</v>
      </c>
      <c r="T352" s="11">
        <f t="shared" si="146"/>
        <v>0</v>
      </c>
      <c r="U352" s="11">
        <f t="shared" si="146"/>
        <v>0</v>
      </c>
      <c r="V352" s="11">
        <f t="shared" si="146"/>
        <v>0</v>
      </c>
      <c r="W352" s="11">
        <f t="shared" si="146"/>
        <v>0</v>
      </c>
    </row>
    <row r="353" spans="2:23" x14ac:dyDescent="0.2">
      <c r="B353" s="4" t="s">
        <v>17</v>
      </c>
      <c r="C353" s="11">
        <f t="shared" ref="C353:W353" si="147">IFERROR(C340/C342,0)</f>
        <v>0</v>
      </c>
      <c r="D353" s="11">
        <f t="shared" si="147"/>
        <v>0</v>
      </c>
      <c r="E353" s="11">
        <f t="shared" si="147"/>
        <v>0</v>
      </c>
      <c r="F353" s="11">
        <f t="shared" si="147"/>
        <v>0</v>
      </c>
      <c r="G353" s="11">
        <f t="shared" si="147"/>
        <v>0</v>
      </c>
      <c r="H353" s="11">
        <f t="shared" si="147"/>
        <v>0</v>
      </c>
      <c r="I353" s="11">
        <f t="shared" si="147"/>
        <v>0</v>
      </c>
      <c r="J353" s="11">
        <f t="shared" si="147"/>
        <v>0</v>
      </c>
      <c r="K353" s="11">
        <f t="shared" si="147"/>
        <v>0</v>
      </c>
      <c r="L353" s="11">
        <f t="shared" si="147"/>
        <v>0</v>
      </c>
      <c r="M353" s="11">
        <f t="shared" si="147"/>
        <v>0</v>
      </c>
      <c r="N353" s="11">
        <f t="shared" si="147"/>
        <v>0</v>
      </c>
      <c r="O353" s="11">
        <f t="shared" si="147"/>
        <v>0</v>
      </c>
      <c r="P353" s="11">
        <f t="shared" si="147"/>
        <v>0</v>
      </c>
      <c r="Q353" s="11">
        <f t="shared" si="147"/>
        <v>0</v>
      </c>
      <c r="R353" s="11">
        <f t="shared" si="147"/>
        <v>0</v>
      </c>
      <c r="S353" s="11">
        <f t="shared" si="147"/>
        <v>0</v>
      </c>
      <c r="T353" s="11">
        <f t="shared" si="147"/>
        <v>0</v>
      </c>
      <c r="U353" s="11">
        <f t="shared" si="147"/>
        <v>0</v>
      </c>
      <c r="V353" s="11">
        <f t="shared" si="147"/>
        <v>0</v>
      </c>
      <c r="W353" s="11">
        <f t="shared" si="147"/>
        <v>0</v>
      </c>
    </row>
    <row r="354" spans="2:23" x14ac:dyDescent="0.2">
      <c r="B354" s="4" t="s">
        <v>24</v>
      </c>
      <c r="C354" s="11">
        <f t="shared" ref="C354:W354" si="148">IFERROR(C341/C342,0)</f>
        <v>0</v>
      </c>
      <c r="D354" s="11">
        <f t="shared" si="148"/>
        <v>0</v>
      </c>
      <c r="E354" s="11">
        <f t="shared" si="148"/>
        <v>0</v>
      </c>
      <c r="F354" s="11">
        <f t="shared" si="148"/>
        <v>0</v>
      </c>
      <c r="G354" s="11">
        <f t="shared" si="148"/>
        <v>0</v>
      </c>
      <c r="H354" s="11">
        <f t="shared" si="148"/>
        <v>0</v>
      </c>
      <c r="I354" s="11">
        <f t="shared" si="148"/>
        <v>0</v>
      </c>
      <c r="J354" s="11">
        <f t="shared" si="148"/>
        <v>0</v>
      </c>
      <c r="K354" s="11">
        <f t="shared" si="148"/>
        <v>0</v>
      </c>
      <c r="L354" s="11">
        <f t="shared" si="148"/>
        <v>0</v>
      </c>
      <c r="M354" s="11">
        <f t="shared" si="148"/>
        <v>0</v>
      </c>
      <c r="N354" s="11">
        <f t="shared" si="148"/>
        <v>0</v>
      </c>
      <c r="O354" s="11">
        <f t="shared" si="148"/>
        <v>0</v>
      </c>
      <c r="P354" s="11">
        <f t="shared" si="148"/>
        <v>0</v>
      </c>
      <c r="Q354" s="11">
        <f t="shared" si="148"/>
        <v>0</v>
      </c>
      <c r="R354" s="11">
        <f t="shared" si="148"/>
        <v>0</v>
      </c>
      <c r="S354" s="11">
        <f t="shared" si="148"/>
        <v>0</v>
      </c>
      <c r="T354" s="11">
        <f t="shared" si="148"/>
        <v>0</v>
      </c>
      <c r="U354" s="11">
        <f t="shared" si="148"/>
        <v>0</v>
      </c>
      <c r="V354" s="11">
        <f t="shared" si="148"/>
        <v>0</v>
      </c>
      <c r="W354" s="11">
        <f t="shared" si="14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3</vt:i4>
      </vt:variant>
    </vt:vector>
  </HeadingPairs>
  <TitlesOfParts>
    <vt:vector size="22" baseType="lpstr">
      <vt:lpstr>Node splits</vt:lpstr>
      <vt:lpstr>Inputs</vt:lpstr>
      <vt:lpstr>CAN</vt:lpstr>
      <vt:lpstr>BC</vt:lpstr>
      <vt:lpstr>AB</vt:lpstr>
      <vt:lpstr>SK</vt:lpstr>
      <vt:lpstr>MB</vt:lpstr>
      <vt:lpstr>ON</vt:lpstr>
      <vt:lpstr>QC</vt:lpstr>
      <vt:lpstr>NB</vt:lpstr>
      <vt:lpstr>NS</vt:lpstr>
      <vt:lpstr>PE</vt:lpstr>
      <vt:lpstr>NL</vt:lpstr>
      <vt:lpstr>YT</vt:lpstr>
      <vt:lpstr>NT</vt:lpstr>
      <vt:lpstr>NU</vt:lpstr>
      <vt:lpstr>BCTerr</vt:lpstr>
      <vt:lpstr>AT</vt:lpstr>
      <vt:lpstr>TR</vt:lpstr>
      <vt:lpstr>passenger_data</vt:lpstr>
      <vt:lpstr>passenger_index</vt:lpstr>
      <vt:lpstr>passenger_year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Bradford Griffin</dc:creator>
  <cp:lastModifiedBy>Bradford Griffin</cp:lastModifiedBy>
  <dcterms:created xsi:type="dcterms:W3CDTF">2024-02-07T00:21:17Z</dcterms:created>
  <dcterms:modified xsi:type="dcterms:W3CDTF">2024-12-04T00:29:17Z</dcterms:modified>
</cp:coreProperties>
</file>